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Violations" sheetId="2" state="visible" r:id="rId2"/>
    <sheet xmlns:r="http://schemas.openxmlformats.org/officeDocument/2006/relationships" name="Removed rows" sheetId="3" state="visible" r:id="rId3"/>
    <sheet xmlns:r="http://schemas.openxmlformats.org/officeDocument/2006/relationships" name="Cleaning log" sheetId="4" state="visible" r:id="rId4"/>
    <sheet xmlns:r="http://schemas.openxmlformats.org/officeDocument/2006/relationships" name="Inspections" sheetId="5" state="visible" r:id="rId5"/>
    <sheet xmlns:r="http://schemas.openxmlformats.org/officeDocument/2006/relationships" name="Analysis" sheetId="6" state="visible" r:id="rId6"/>
    <sheet xmlns:r="http://schemas.openxmlformats.org/officeDocument/2006/relationships" name="Dashboard" sheetId="7" state="visible" r:id="rId7"/>
  </sheets>
  <definedNames>
    <definedName name="_xlnm.Print_Area" localSheetId="6">'Dashboard'!$A$1:$S$39</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dd-mmm-yyyy"/>
    <numFmt numFmtId="167" formatCode="0.0%"/>
    <numFmt numFmtId="168" formatCode="0.0"/>
    <numFmt numFmtId="169" formatCode="mmm yyyy"/>
  </numFmts>
  <fonts count="12">
    <font>
      <name val="Calibri"/>
      <family val="2"/>
      <color theme="1"/>
      <sz val="11"/>
      <scheme val="minor"/>
    </font>
    <font>
      <b val="1"/>
      <color rgb="00FFFFFF"/>
      <sz val="16"/>
    </font>
    <font>
      <i val="1"/>
      <color rgb="001B4332"/>
    </font>
    <font>
      <b val="1"/>
      <sz val="12"/>
    </font>
    <font>
      <color rgb="002E5C8A"/>
      <u val="single"/>
    </font>
    <font>
      <b val="1"/>
    </font>
    <font/>
    <font>
      <b val="1"/>
      <color rgb="00FFFFFF"/>
    </font>
    <font>
      <b val="1"/>
      <color rgb="00FFFFFF"/>
      <sz val="18"/>
    </font>
    <font>
      <i val="1"/>
      <color rgb="001B4332"/>
      <sz val="10"/>
    </font>
    <font>
      <b val="1"/>
      <color rgb="00FFFFFF"/>
      <sz val="10"/>
    </font>
    <font>
      <b val="1"/>
      <color rgb="001B5E3B"/>
      <sz val="18"/>
    </font>
  </fonts>
  <fills count="8">
    <fill>
      <patternFill/>
    </fill>
    <fill>
      <patternFill patternType="gray125"/>
    </fill>
    <fill>
      <patternFill patternType="solid">
        <fgColor rgb="00217346"/>
      </patternFill>
    </fill>
    <fill>
      <patternFill patternType="solid">
        <fgColor rgb="00E8F5E9"/>
      </patternFill>
    </fill>
    <fill>
      <patternFill patternType="solid">
        <fgColor rgb="001B4332"/>
      </patternFill>
    </fill>
    <fill>
      <patternFill patternType="solid">
        <fgColor rgb="00E2EFDA"/>
      </patternFill>
    </fill>
    <fill>
      <patternFill patternType="solid">
        <fgColor rgb="00E7F6EE"/>
      </patternFill>
    </fill>
    <fill>
      <patternFill patternType="solid">
        <fgColor rgb="001B5E3B"/>
      </patternFill>
    </fill>
  </fills>
  <borders count="1">
    <border>
      <left/>
      <right/>
      <top/>
      <bottom/>
      <diagonal/>
    </border>
  </borders>
  <cellStyleXfs count="1">
    <xf numFmtId="0" fontId="0" fillId="0" borderId="0"/>
  </cellStyleXfs>
  <cellXfs count="23">
    <xf numFmtId="0" fontId="0" fillId="0" borderId="0" pivotButton="0" quotePrefix="0" xfId="0"/>
    <xf numFmtId="0" fontId="1" fillId="2" borderId="0" pivotButton="0" quotePrefix="0" xfId="0"/>
    <xf numFmtId="0" fontId="2" fillId="3"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4" borderId="0" pivotButton="0" quotePrefix="0" xfId="0"/>
    <xf numFmtId="166" fontId="0" fillId="0" borderId="0" pivotButton="0" quotePrefix="0" xfId="0"/>
    <xf numFmtId="0" fontId="0" fillId="5" borderId="0" pivotButton="0" quotePrefix="0" xfId="0"/>
    <xf numFmtId="3" fontId="0" fillId="0" borderId="0" pivotButton="0" quotePrefix="0" xfId="0"/>
    <xf numFmtId="167" fontId="0" fillId="5" borderId="0" pivotButton="0" quotePrefix="0" xfId="0"/>
    <xf numFmtId="168" fontId="0" fillId="5" borderId="0" pivotButton="0" quotePrefix="0" xfId="0"/>
    <xf numFmtId="2" fontId="0" fillId="5" borderId="0" pivotButton="0" quotePrefix="0" xfId="0"/>
    <xf numFmtId="169" fontId="0" fillId="0" borderId="0" pivotButton="0" quotePrefix="0" xfId="0"/>
    <xf numFmtId="0" fontId="8" fillId="2" borderId="0" applyAlignment="1" pivotButton="0" quotePrefix="0" xfId="0">
      <alignment horizontal="center" vertical="center"/>
    </xf>
    <xf numFmtId="0" fontId="9" fillId="6" borderId="0" applyAlignment="1" pivotButton="0" quotePrefix="0" xfId="0">
      <alignment horizontal="center" vertical="center" wrapText="1"/>
    </xf>
    <xf numFmtId="0" fontId="10" fillId="7" borderId="0" applyAlignment="1" pivotButton="0" quotePrefix="0" xfId="0">
      <alignment horizontal="center" vertical="center" wrapText="1"/>
    </xf>
    <xf numFmtId="3" fontId="11" fillId="6" borderId="0" applyAlignment="1" pivotButton="0" quotePrefix="0" xfId="0">
      <alignment horizontal="center" vertical="center"/>
    </xf>
    <xf numFmtId="0" fontId="0" fillId="6" borderId="0" pivotButton="0" quotePrefix="0" xfId="0"/>
    <xf numFmtId="167" fontId="11" fillId="6" borderId="0" applyAlignment="1" pivotButton="0" quotePrefix="0" xfId="0">
      <alignment horizontal="center" vertical="center"/>
    </xf>
    <xf numFmtId="168" fontId="11" fillId="6" borderId="0" applyAlignment="1" pivotButton="0" quotePrefix="0" xfId="0">
      <alignment horizontal="center" vertical="center"/>
    </xf>
    <xf numFmtId="2" fontId="11" fillId="6"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A-range share by borough</a:t>
            </a:r>
          </a:p>
        </rich>
      </tx>
    </title>
    <plotArea>
      <barChart>
        <barDir val="col"/>
        <grouping val="clustered"/>
        <ser>
          <idx val="0"/>
          <order val="0"/>
          <tx>
            <strRef>
              <f>'Analysis'!C2</f>
            </strRef>
          </tx>
          <spPr>
            <a:solidFill xmlns:a="http://schemas.openxmlformats.org/drawingml/2006/main">
              <a:srgbClr val="217346"/>
            </a:solidFill>
            <a:ln xmlns:a="http://schemas.openxmlformats.org/drawingml/2006/main">
              <a:solidFill>
                <a:srgbClr val="217346"/>
              </a:solidFill>
              <a:prstDash val="solid"/>
            </a:ln>
          </spPr>
          <cat>
            <numRef>
              <f>'Analysis'!$A$3:$A$7</f>
            </numRef>
          </cat>
          <val>
            <numRef>
              <f>'Analysis'!$C$3:$C$7</f>
            </numRef>
          </val>
        </ser>
        <gapWidth val="60"/>
        <axId val="10"/>
        <axId val="100"/>
      </barChart>
      <catAx>
        <axId val="10"/>
        <scaling>
          <orientation val="minMax"/>
        </scaling>
        <delete val="0"/>
        <axPos val="l"/>
        <majorTickMark val="none"/>
        <minorTickMark val="none"/>
        <crossAx val="100"/>
        <lblOffset val="100"/>
      </catAx>
      <valAx>
        <axId val="100"/>
        <scaling>
          <orientation val="minMax"/>
          <min val="0"/>
        </scaling>
        <delete val="0"/>
        <axPos val="l"/>
        <majorGridlines/>
        <numFmt formatCode="0%" sourceLinked="0"/>
        <majorTickMark val="none"/>
        <minorTickMark val="none"/>
        <crossAx val="10"/>
      </valAx>
    </plotArea>
    <plotVisOnly val="1"/>
    <dispBlanksAs val="gap"/>
  </chart>
</chartSpace>
</file>

<file path=xl/charts/chart2.xml><?xml version="1.0" encoding="utf-8"?>
<chartSpace xmlns="http://schemas.openxmlformats.org/drawingml/2006/chart">
  <style val="10"/>
  <chart>
    <title>
      <tx>
        <rich>
          <a:bodyPr xmlns:a="http://schemas.openxmlformats.org/drawingml/2006/main"/>
          <a:p xmlns:a="http://schemas.openxmlformats.org/drawingml/2006/main">
            <a:pPr>
              <a:defRPr/>
            </a:pPr>
            <a:r>
              <a:t>Inspections by score band</a:t>
            </a:r>
          </a:p>
        </rich>
      </tx>
    </title>
    <plotArea>
      <barChart>
        <barDir val="col"/>
        <grouping val="clustered"/>
        <ser>
          <idx val="0"/>
          <order val="0"/>
          <tx>
            <strRef>
              <f>'Analysis'!B14</f>
            </strRef>
          </tx>
          <spPr>
            <a:solidFill xmlns:a="http://schemas.openxmlformats.org/drawingml/2006/main">
              <a:srgbClr val="217346"/>
            </a:solidFill>
            <a:ln xmlns:a="http://schemas.openxmlformats.org/drawingml/2006/main">
              <a:solidFill>
                <a:srgbClr val="217346"/>
              </a:solidFill>
              <a:prstDash val="solid"/>
            </a:ln>
          </spPr>
          <cat>
            <numRef>
              <f>'Analysis'!$A$15:$A$17</f>
            </numRef>
          </cat>
          <val>
            <numRef>
              <f>'Analysis'!$B$15:$B$17</f>
            </numRef>
          </val>
        </ser>
        <gapWidth val="60"/>
        <axId val="10"/>
        <axId val="100"/>
      </barChart>
      <catAx>
        <axId val="10"/>
        <scaling>
          <orientation val="minMax"/>
        </scaling>
        <delete val="0"/>
        <axPos val="l"/>
        <majorTickMark val="none"/>
        <minorTickMark val="none"/>
        <crossAx val="100"/>
        <lblOffset val="100"/>
      </catAx>
      <valAx>
        <axId val="100"/>
        <scaling>
          <orientation val="minMax"/>
          <min val="0"/>
        </scaling>
        <delete val="0"/>
        <axPos val="l"/>
        <majorGridlines/>
        <numFmt formatCode="#,##0" sourceLinked="0"/>
        <majorTickMark val="none"/>
        <minorTickMark val="none"/>
        <crossAx val="10"/>
      </valAx>
    </plotArea>
    <plotVisOnly val="1"/>
    <dispBlanksAs val="gap"/>
  </chart>
</chartSpace>
</file>

<file path=xl/charts/chart3.xml><?xml version="1.0" encoding="utf-8"?>
<chartSpace xmlns="http://schemas.openxmlformats.org/drawingml/2006/chart">
  <style val="10"/>
  <chart>
    <title>
      <tx>
        <rich>
          <a:bodyPr xmlns:a="http://schemas.openxmlformats.org/drawingml/2006/main"/>
          <a:p xmlns:a="http://schemas.openxmlformats.org/drawingml/2006/main">
            <a:pPr>
              <a:defRPr/>
            </a:pPr>
            <a:r>
              <a:t>Top 10 violation codes (share of inspections)</a:t>
            </a:r>
          </a:p>
        </rich>
      </tx>
    </title>
    <plotArea>
      <barChart>
        <barDir val="bar"/>
        <grouping val="clustered"/>
        <ser>
          <idx val="0"/>
          <order val="0"/>
          <tx>
            <strRef>
              <f>'Analysis'!J2</f>
            </strRef>
          </tx>
          <spPr>
            <a:solidFill xmlns:a="http://schemas.openxmlformats.org/drawingml/2006/main">
              <a:srgbClr val="217346"/>
            </a:solidFill>
            <a:ln xmlns:a="http://schemas.openxmlformats.org/drawingml/2006/main">
              <a:solidFill>
                <a:srgbClr val="217346"/>
              </a:solidFill>
              <a:prstDash val="solid"/>
            </a:ln>
          </spPr>
          <cat>
            <numRef>
              <f>'Analysis'!$H$3:$H$12</f>
            </numRef>
          </cat>
          <val>
            <numRef>
              <f>'Analysis'!$J$3:$J$12</f>
            </numRef>
          </val>
        </ser>
        <gapWidth val="60"/>
        <axId val="10"/>
        <axId val="100"/>
      </barChart>
      <catAx>
        <axId val="10"/>
        <scaling>
          <orientation val="maxMin"/>
        </scaling>
        <delete val="0"/>
        <axPos val="l"/>
        <majorTickMark val="none"/>
        <minorTickMark val="none"/>
        <crossAx val="100"/>
        <lblOffset val="100"/>
      </catAx>
      <valAx>
        <axId val="100"/>
        <scaling>
          <orientation val="minMax"/>
          <min val="0"/>
        </scaling>
        <delete val="0"/>
        <axPos val="l"/>
        <majorGridlines/>
        <numFmt formatCode="0%" sourceLinked="0"/>
        <majorTickMark val="none"/>
        <minorTickMark val="none"/>
        <crossAx val="10"/>
        <crosses val="max"/>
      </valAx>
    </plotArea>
    <plotVisOnly val="1"/>
    <dispBlanksAs val="gap"/>
  </chart>
</chartSpace>
</file>

<file path=xl/charts/chart4.xml><?xml version="1.0" encoding="utf-8"?>
<chartSpace xmlns="http://schemas.openxmlformats.org/drawingml/2006/chart">
  <style val="10"/>
  <chart>
    <title>
      <tx>
        <rich>
          <a:bodyPr xmlns:a="http://schemas.openxmlformats.org/drawingml/2006/main"/>
          <a:p xmlns:a="http://schemas.openxmlformats.org/drawingml/2006/main">
            <a:pPr>
              <a:defRPr/>
            </a:pPr>
            <a:r>
              <a:t>A-range share by cuisine (100+ inspections)</a:t>
            </a:r>
          </a:p>
        </rich>
      </tx>
    </title>
    <plotArea>
      <barChart>
        <barDir val="bar"/>
        <grouping val="clustered"/>
        <ser>
          <idx val="0"/>
          <order val="0"/>
          <tx>
            <strRef>
              <f>'Analysis'!J16</f>
            </strRef>
          </tx>
          <spPr>
            <a:solidFill xmlns:a="http://schemas.openxmlformats.org/drawingml/2006/main">
              <a:srgbClr val="217346"/>
            </a:solidFill>
            <a:ln xmlns:a="http://schemas.openxmlformats.org/drawingml/2006/main">
              <a:solidFill>
                <a:srgbClr val="217346"/>
              </a:solidFill>
              <a:prstDash val="solid"/>
            </a:ln>
          </spPr>
          <cat>
            <numRef>
              <f>'Analysis'!$H$17:$H$28</f>
            </numRef>
          </cat>
          <val>
            <numRef>
              <f>'Analysis'!$J$17:$J$28</f>
            </numRef>
          </val>
        </ser>
        <gapWidth val="60"/>
        <axId val="10"/>
        <axId val="100"/>
      </barChart>
      <catAx>
        <axId val="10"/>
        <scaling>
          <orientation val="maxMin"/>
        </scaling>
        <delete val="0"/>
        <axPos val="l"/>
        <majorTickMark val="none"/>
        <minorTickMark val="none"/>
        <crossAx val="100"/>
        <lblOffset val="100"/>
      </catAx>
      <valAx>
        <axId val="100"/>
        <scaling>
          <orientation val="minMax"/>
          <min val="0"/>
        </scaling>
        <delete val="0"/>
        <axPos val="l"/>
        <majorGridlines/>
        <numFmt formatCode="0%" sourceLinked="0"/>
        <majorTickMark val="none"/>
        <minorTickMark val="none"/>
        <crossAx val="10"/>
        <crosses val="max"/>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s>
</file>

<file path=xl/drawings/drawing1.xml><?xml version="1.0" encoding="utf-8"?>
<wsDr xmlns="http://schemas.openxmlformats.org/drawingml/2006/spreadsheetDrawing">
  <oneCellAnchor>
    <from>
      <col>1</col>
      <colOff>0</colOff>
      <row>7</row>
      <rowOff>0</rowOff>
    </from>
    <ext cx="5976000" cy="273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10</col>
      <colOff>0</colOff>
      <row>7</row>
      <rowOff>0</rowOff>
    </from>
    <ext cx="5976000" cy="2736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23</row>
      <rowOff>0</rowOff>
    </from>
    <ext cx="5976000" cy="2736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10</col>
      <colOff>0</colOff>
      <row>23</row>
      <rowOff>0</rowOff>
    </from>
    <ext cx="5976000" cy="2736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wsDr>
</file>

<file path=xl/tables/table1.xml><?xml version="1.0" encoding="utf-8"?>
<table xmlns="http://schemas.openxmlformats.org/spreadsheetml/2006/main" id="1" name="Violations" displayName="Violations" ref="A1:L13761" headerRowCount="1">
  <autoFilter ref="A1:L13761"/>
  <tableColumns count="12">
    <tableColumn id="1" name="CAMIS"/>
    <tableColumn id="2" name="Boro"/>
    <tableColumn id="3" name="Zip code"/>
    <tableColumn id="4" name="Cuisine"/>
    <tableColumn id="5" name="Inspection date"/>
    <tableColumn id="6" name="Action"/>
    <tableColumn id="7" name="Violation code"/>
    <tableColumn id="8" name="Violation description"/>
    <tableColumn id="9" name="Critical flag"/>
    <tableColumn id="10" name="Score"/>
    <tableColumn id="11" name="Grade"/>
    <tableColumn id="12" name="Key"/>
  </tableColumns>
  <tableStyleInfo name="TableStyleMedium7" showRowStripes="1"/>
</table>
</file>

<file path=xl/tables/table2.xml><?xml version="1.0" encoding="utf-8"?>
<table xmlns="http://schemas.openxmlformats.org/spreadsheetml/2006/main" id="2" name="Inspections" displayName="Inspections" ref="A1:K3921" headerRowCount="1">
  <autoFilter ref="A1:K3921"/>
  <tableColumns count="11">
    <tableColumn id="1" name="CAMIS"/>
    <tableColumn id="2" name="Inspection date"/>
    <tableColumn id="3" name="Key"/>
    <tableColumn id="4" name="Boro"/>
    <tableColumn id="5" name="Cuisine"/>
    <tableColumn id="6" name="Score"/>
    <tableColumn id="7" name="Grade"/>
    <tableColumn id="8" name="Violations"/>
    <tableColumn id="9" name="Critical violations"/>
    <tableColumn id="10" name="Closed"/>
    <tableColumn id="11" name="A-range score"/>
  </tableColumns>
  <tableStyleInfo name="TableStyleMedium7"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5.xml.rels><Relationships xmlns="http://schemas.openxmlformats.org/package/2006/relationships"><Relationship Type="http://schemas.openxmlformats.org/officeDocument/2006/relationships/table" Target="/xl/tables/table2.xml" Id="rId1"/></Relationships>
</file>

<file path=xl/worksheets/_rels/sheet7.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5" customWidth="1" min="1" max="1"/>
    <col width="110" customWidth="1" min="2" max="2"/>
  </cols>
  <sheetData>
    <row r="1" ht="30" customHeight="1">
      <c r="A1" s="1" t="inlineStr">
        <is>
          <t>Case Study: NYC Restaurant Inspections in Excel (Real NYC Open Data)</t>
        </is>
      </c>
    </row>
    <row r="2">
      <c r="A2" s="2" t="inlineStr">
        <is>
          <t>This workbook uses real public data. See the Start sheet and the guide for the source and licence.</t>
        </is>
      </c>
    </row>
    <row r="4">
      <c r="A4" s="3" t="inlineStr">
        <is>
          <t>Practice steps</t>
        </is>
      </c>
    </row>
    <row r="5">
      <c r="A5" t="inlineStr">
        <is>
          <t>1.</t>
        </is>
      </c>
      <c r="B5" t="inlineStr">
        <is>
          <t>On Violations, filter Key for one inspection with several rows and check that the Inspections sheet counts them correctly.</t>
        </is>
      </c>
    </row>
    <row r="6">
      <c r="A6" t="inlineStr">
        <is>
          <t>2.</t>
        </is>
      </c>
      <c r="B6" t="inlineStr">
        <is>
          <t>Add a column to Inspections that shows the score band (A range, B range, C range) with IFS.</t>
        </is>
      </c>
    </row>
    <row r="7">
      <c r="A7" t="inlineStr">
        <is>
          <t>3.</t>
        </is>
      </c>
      <c r="B7" t="inlineStr">
        <is>
          <t>Make a PivotTable of Inspections by Cuisine and Boro. Which cuisine has the lowest average score in Queens?</t>
        </is>
      </c>
    </row>
    <row r="8">
      <c r="A8" t="inlineStr">
        <is>
          <t>4.</t>
        </is>
      </c>
      <c r="B8" t="inlineStr">
        <is>
          <t>Find how many inspections cited code 04L (mice) in each borough with COUNTIFS on the Violations sheet and the Key.</t>
        </is>
      </c>
    </row>
    <row r="9">
      <c r="A9" t="inlineStr">
        <is>
          <t>5.</t>
        </is>
      </c>
      <c r="B9" t="inlineStr">
        <is>
          <t>Download the next quarter from NYC Open Data with the same filter and compare the A-range share.</t>
        </is>
      </c>
    </row>
    <row r="11">
      <c r="A11" s="4" t="inlineStr">
        <is>
          <t>Guide: https://ravindrabagale.com/guides/excel-case-study-nyc-restaurant-inspections.html</t>
        </is>
      </c>
    </row>
    <row r="13">
      <c r="A13" s="5" t="inlineStr">
        <is>
          <t>Source and licence</t>
        </is>
      </c>
    </row>
    <row r="14">
      <c r="A14" s="6" t="inlineStr">
        <is>
          <t>Data: NYC Department of Health and Mental Hygiene (DOHMH), DOHMH New York City Restaurant Inspection Results, NYC Open Data, dataset 43nn-pn8j.</t>
        </is>
      </c>
    </row>
    <row r="15">
      <c r="A15" s="6" t="inlineStr">
        <is>
          <t>https://data.cityofnewyork.us/Health/DOHMH-New-York-City-Restaurant-Inspection-Results/43nn-pn8j (extract dated 5 Oct 2026, downloaded 6 Oct 2026).</t>
        </is>
      </c>
    </row>
    <row r="16">
      <c r="A16" s="6" t="inlineStr">
        <is>
          <t>Version and changes: only 'Cycle Inspection / Initial Inspection' rows dated 1 Apr - 30 Jun 2026; 14 of the columns (restaurant name, address and phone left out); duplicates and borough-0 rows removed.</t>
        </is>
      </c>
    </row>
    <row r="17">
      <c r="A17" s="6" t="inlineStr">
        <is>
          <t>The City of New York does not vouch for the accuracy or completeness of this data or of our analysis.</t>
        </is>
      </c>
    </row>
  </sheetData>
  <mergeCells count="2">
    <mergeCell ref="A2:H2"/>
    <mergeCell ref="A1:H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376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9" customWidth="1" min="3" max="3"/>
    <col width="20" customWidth="1" min="4" max="4"/>
    <col width="12" customWidth="1" min="5" max="5"/>
    <col width="30" customWidth="1" min="6" max="6"/>
    <col width="9" customWidth="1" min="7" max="7"/>
    <col width="50" customWidth="1" min="8" max="8"/>
    <col width="11" customWidth="1" min="9" max="9"/>
    <col width="7" customWidth="1" min="10" max="10"/>
    <col width="7" customWidth="1" min="11" max="11"/>
    <col width="18" customWidth="1" min="12" max="12"/>
  </cols>
  <sheetData>
    <row r="1">
      <c r="A1" s="7" t="inlineStr">
        <is>
          <t>CAMIS</t>
        </is>
      </c>
      <c r="B1" s="7" t="inlineStr">
        <is>
          <t>Boro</t>
        </is>
      </c>
      <c r="C1" s="7" t="inlineStr">
        <is>
          <t>Zip code</t>
        </is>
      </c>
      <c r="D1" s="7" t="inlineStr">
        <is>
          <t>Cuisine</t>
        </is>
      </c>
      <c r="E1" s="7" t="inlineStr">
        <is>
          <t>Inspection date</t>
        </is>
      </c>
      <c r="F1" s="7" t="inlineStr">
        <is>
          <t>Action</t>
        </is>
      </c>
      <c r="G1" s="7" t="inlineStr">
        <is>
          <t>Violation code</t>
        </is>
      </c>
      <c r="H1" s="7" t="inlineStr">
        <is>
          <t>Violation description</t>
        </is>
      </c>
      <c r="I1" s="7" t="inlineStr">
        <is>
          <t>Critical flag</t>
        </is>
      </c>
      <c r="J1" s="7" t="inlineStr">
        <is>
          <t>Score</t>
        </is>
      </c>
      <c r="K1" s="7" t="inlineStr">
        <is>
          <t>Grade</t>
        </is>
      </c>
      <c r="L1" s="7" t="inlineStr">
        <is>
          <t>Key</t>
        </is>
      </c>
    </row>
    <row r="2">
      <c r="A2" t="n">
        <v>40365844</v>
      </c>
      <c r="B2" t="inlineStr">
        <is>
          <t>Queens</t>
        </is>
      </c>
      <c r="C2" t="inlineStr">
        <is>
          <t>11103</t>
        </is>
      </c>
      <c r="D2" t="inlineStr">
        <is>
          <t>Irish</t>
        </is>
      </c>
      <c r="E2" s="8" t="n">
        <v>46113</v>
      </c>
      <c r="F2" t="inlineStr">
        <is>
          <t>Violations were cited in the following area(s).</t>
        </is>
      </c>
      <c r="G2" t="inlineStr">
        <is>
          <t>06D</t>
        </is>
      </c>
      <c r="H2" t="inlineStr">
        <is>
          <t>Food contact surface not properly washed, rinsed and sanitized after each use and following any activity when contamination may have occurred.</t>
        </is>
      </c>
      <c r="I2" t="inlineStr">
        <is>
          <t>Critical</t>
        </is>
      </c>
      <c r="J2" t="n">
        <v>5</v>
      </c>
      <c r="K2" t="inlineStr">
        <is>
          <t>A</t>
        </is>
      </c>
      <c r="L2" s="9">
        <f>A2&amp;"-"&amp;TEXT(E2,"yyyymmdd")</f>
        <v/>
      </c>
    </row>
    <row r="3">
      <c r="A3" t="n">
        <v>40550548</v>
      </c>
      <c r="B3" t="inlineStr">
        <is>
          <t>Queens</t>
        </is>
      </c>
      <c r="C3" t="inlineStr">
        <is>
          <t>11692</t>
        </is>
      </c>
      <c r="D3" t="inlineStr">
        <is>
          <t>Caribbean</t>
        </is>
      </c>
      <c r="E3" s="8" t="n">
        <v>46113</v>
      </c>
      <c r="F3" t="inlineStr">
        <is>
          <t>Violations were cited in the following area(s).</t>
        </is>
      </c>
      <c r="G3" t="inlineStr">
        <is>
          <t>06D</t>
        </is>
      </c>
      <c r="H3" t="inlineStr">
        <is>
          <t>Food contact surface not properly washed, rinsed and sanitized after each use and following any activity when contamination may have occurred.</t>
        </is>
      </c>
      <c r="I3" t="inlineStr">
        <is>
          <t>Critical</t>
        </is>
      </c>
      <c r="J3" t="n">
        <v>7</v>
      </c>
      <c r="K3" t="inlineStr">
        <is>
          <t>A</t>
        </is>
      </c>
      <c r="L3" s="9">
        <f>A3&amp;"-"&amp;TEXT(E3,"yyyymmdd")</f>
        <v/>
      </c>
    </row>
    <row r="4">
      <c r="A4" t="n">
        <v>40550548</v>
      </c>
      <c r="B4" t="inlineStr">
        <is>
          <t>Queens</t>
        </is>
      </c>
      <c r="C4" t="inlineStr">
        <is>
          <t>11692</t>
        </is>
      </c>
      <c r="D4" t="inlineStr">
        <is>
          <t>Caribbean</t>
        </is>
      </c>
      <c r="E4" s="8" t="n">
        <v>46113</v>
      </c>
      <c r="F4" t="inlineStr">
        <is>
          <t>Violations were cited in the following area(s).</t>
        </is>
      </c>
      <c r="G4" t="inlineStr">
        <is>
          <t>10F</t>
        </is>
      </c>
      <c r="H4" t="inlineStr">
        <is>
          <t>Non-food contact surface or equipment made of unacceptable material, not kept clean, or not properly sealed, raised, spaced or movable to allow accessibility for cleaning on all sides, above and underneath the unit.</t>
        </is>
      </c>
      <c r="I4" t="inlineStr">
        <is>
          <t>Not Critical</t>
        </is>
      </c>
      <c r="J4" t="n">
        <v>7</v>
      </c>
      <c r="K4" t="inlineStr">
        <is>
          <t>A</t>
        </is>
      </c>
      <c r="L4" s="9">
        <f>A4&amp;"-"&amp;TEXT(E4,"yyyymmdd")</f>
        <v/>
      </c>
    </row>
    <row r="5">
      <c r="A5" t="n">
        <v>40573101</v>
      </c>
      <c r="B5" t="inlineStr">
        <is>
          <t>Bronx</t>
        </is>
      </c>
      <c r="C5" t="inlineStr">
        <is>
          <t>10472</t>
        </is>
      </c>
      <c r="D5" t="inlineStr">
        <is>
          <t>Chinese</t>
        </is>
      </c>
      <c r="E5" s="8" t="n">
        <v>46113</v>
      </c>
      <c r="F5" t="inlineStr">
        <is>
          <t>Violations were cited in the following area(s).</t>
        </is>
      </c>
      <c r="G5" t="inlineStr">
        <is>
          <t>06D</t>
        </is>
      </c>
      <c r="H5" t="inlineStr">
        <is>
          <t>Food contact surface not properly washed, rinsed and sanitized after each use and following any activity when contamination may have occurred.</t>
        </is>
      </c>
      <c r="I5" t="inlineStr">
        <is>
          <t>Critical</t>
        </is>
      </c>
      <c r="J5" t="n">
        <v>15</v>
      </c>
      <c r="L5" s="9">
        <f>A5&amp;"-"&amp;TEXT(E5,"yyyymmdd")</f>
        <v/>
      </c>
    </row>
    <row r="6">
      <c r="A6" t="n">
        <v>40573101</v>
      </c>
      <c r="B6" t="inlineStr">
        <is>
          <t>Bronx</t>
        </is>
      </c>
      <c r="C6" t="inlineStr">
        <is>
          <t>10472</t>
        </is>
      </c>
      <c r="D6" t="inlineStr">
        <is>
          <t>Chinese</t>
        </is>
      </c>
      <c r="E6" s="8" t="n">
        <v>46113</v>
      </c>
      <c r="F6" t="inlineStr">
        <is>
          <t>Violations were cited in the following area(s).</t>
        </is>
      </c>
      <c r="G6" t="inlineStr">
        <is>
          <t>10F</t>
        </is>
      </c>
      <c r="H6" t="inlineStr">
        <is>
          <t>Non-food contact surface or equipment made of unacceptable material, not kept clean, or not properly sealed, raised, spaced or movable to allow accessibility for cleaning on all sides, above and underneath the unit.</t>
        </is>
      </c>
      <c r="I6" t="inlineStr">
        <is>
          <t>Not Critical</t>
        </is>
      </c>
      <c r="J6" t="n">
        <v>15</v>
      </c>
      <c r="L6" s="9">
        <f>A6&amp;"-"&amp;TEXT(E6,"yyyymmdd")</f>
        <v/>
      </c>
    </row>
    <row r="7">
      <c r="A7" t="n">
        <v>40573101</v>
      </c>
      <c r="B7" t="inlineStr">
        <is>
          <t>Bronx</t>
        </is>
      </c>
      <c r="C7" t="inlineStr">
        <is>
          <t>10472</t>
        </is>
      </c>
      <c r="D7" t="inlineStr">
        <is>
          <t>Chinese</t>
        </is>
      </c>
      <c r="E7" s="8" t="n">
        <v>46113</v>
      </c>
      <c r="F7" t="inlineStr">
        <is>
          <t>Violations were cited in the following area(s).</t>
        </is>
      </c>
      <c r="G7" t="inlineStr">
        <is>
          <t>10G</t>
        </is>
      </c>
      <c r="H7" t="inlineStr">
        <is>
          <t>Dishwashing and ware washing: Cleaning and sanitizing of tableware, including dishes, utensils, and equipment deficient.</t>
        </is>
      </c>
      <c r="I7" t="inlineStr">
        <is>
          <t>Not Critical</t>
        </is>
      </c>
      <c r="J7" t="n">
        <v>15</v>
      </c>
      <c r="L7" s="9">
        <f>A7&amp;"-"&amp;TEXT(E7,"yyyymmdd")</f>
        <v/>
      </c>
    </row>
    <row r="8">
      <c r="A8" t="n">
        <v>40730270</v>
      </c>
      <c r="B8" t="inlineStr">
        <is>
          <t>Brooklyn</t>
        </is>
      </c>
      <c r="C8" t="inlineStr">
        <is>
          <t>11216</t>
        </is>
      </c>
      <c r="D8" t="inlineStr">
        <is>
          <t>Pizza</t>
        </is>
      </c>
      <c r="E8" s="8" t="n">
        <v>46113</v>
      </c>
      <c r="F8" t="inlineStr">
        <is>
          <t>Violations were cited in the following area(s).</t>
        </is>
      </c>
      <c r="G8" t="inlineStr">
        <is>
          <t>05D</t>
        </is>
      </c>
      <c r="H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 t="inlineStr">
        <is>
          <t>Critical</t>
        </is>
      </c>
      <c r="J8" t="n">
        <v>13</v>
      </c>
      <c r="K8" t="inlineStr">
        <is>
          <t>A</t>
        </is>
      </c>
      <c r="L8" s="9">
        <f>A8&amp;"-"&amp;TEXT(E8,"yyyymmdd")</f>
        <v/>
      </c>
    </row>
    <row r="9">
      <c r="A9" t="n">
        <v>40730270</v>
      </c>
      <c r="B9" t="inlineStr">
        <is>
          <t>Brooklyn</t>
        </is>
      </c>
      <c r="C9" t="inlineStr">
        <is>
          <t>11216</t>
        </is>
      </c>
      <c r="D9" t="inlineStr">
        <is>
          <t>Pizza</t>
        </is>
      </c>
      <c r="E9" s="8" t="n">
        <v>46113</v>
      </c>
      <c r="F9" t="inlineStr">
        <is>
          <t>Violations were cited in the following area(s).</t>
        </is>
      </c>
      <c r="G9" t="inlineStr">
        <is>
          <t>10F</t>
        </is>
      </c>
      <c r="H9" t="inlineStr">
        <is>
          <t>Non-food contact surface or equipment made of unacceptable material, not kept clean, or not properly sealed, raised, spaced or movable to allow accessibility for cleaning on all sides, above and underneath the unit.</t>
        </is>
      </c>
      <c r="I9" t="inlineStr">
        <is>
          <t>Not Critical</t>
        </is>
      </c>
      <c r="J9" t="n">
        <v>13</v>
      </c>
      <c r="K9" t="inlineStr">
        <is>
          <t>A</t>
        </is>
      </c>
      <c r="L9" s="9">
        <f>A9&amp;"-"&amp;TEXT(E9,"yyyymmdd")</f>
        <v/>
      </c>
    </row>
    <row r="10">
      <c r="A10" t="n">
        <v>40892913</v>
      </c>
      <c r="B10" t="inlineStr">
        <is>
          <t>Brooklyn</t>
        </is>
      </c>
      <c r="C10" t="inlineStr">
        <is>
          <t>11212</t>
        </is>
      </c>
      <c r="D10" t="inlineStr">
        <is>
          <t>Pizza</t>
        </is>
      </c>
      <c r="E10" s="8" t="n">
        <v>46113</v>
      </c>
      <c r="F10" t="inlineStr">
        <is>
          <t>Violations were cited in the following area(s).</t>
        </is>
      </c>
      <c r="G10" t="inlineStr">
        <is>
          <t>09C</t>
        </is>
      </c>
      <c r="H10" t="inlineStr">
        <is>
          <t>Design, construction, materials used or maintenance of food contact surface improper. Surface not easily cleanable, sanitized and maintained.</t>
        </is>
      </c>
      <c r="I10" t="inlineStr">
        <is>
          <t>Not Critical</t>
        </is>
      </c>
      <c r="J10" t="n">
        <v>3</v>
      </c>
      <c r="K10" t="inlineStr">
        <is>
          <t>A</t>
        </is>
      </c>
      <c r="L10" s="9">
        <f>A10&amp;"-"&amp;TEXT(E10,"yyyymmdd")</f>
        <v/>
      </c>
    </row>
    <row r="11">
      <c r="A11" t="n">
        <v>41017390</v>
      </c>
      <c r="B11" t="inlineStr">
        <is>
          <t>Manhattan</t>
        </is>
      </c>
      <c r="C11" t="inlineStr">
        <is>
          <t>10036</t>
        </is>
      </c>
      <c r="D11" t="inlineStr">
        <is>
          <t>American</t>
        </is>
      </c>
      <c r="E11" s="8" t="n">
        <v>46113</v>
      </c>
      <c r="F11" t="inlineStr">
        <is>
          <t>Violations were cited in the following area(s).</t>
        </is>
      </c>
      <c r="G11" t="inlineStr">
        <is>
          <t>04H</t>
        </is>
      </c>
      <c r="H11" t="inlineStr">
        <is>
          <t>Raw, cooked or prepared food is adulterated, contaminated, cross-contaminated, or not discarded in accordance with HACCP plan.</t>
        </is>
      </c>
      <c r="I11" t="inlineStr">
        <is>
          <t>Critical</t>
        </is>
      </c>
      <c r="J11" t="n">
        <v>9</v>
      </c>
      <c r="K11" t="inlineStr">
        <is>
          <t>A</t>
        </is>
      </c>
      <c r="L11" s="9">
        <f>A11&amp;"-"&amp;TEXT(E11,"yyyymmdd")</f>
        <v/>
      </c>
    </row>
    <row r="12">
      <c r="A12" t="n">
        <v>41017390</v>
      </c>
      <c r="B12" t="inlineStr">
        <is>
          <t>Manhattan</t>
        </is>
      </c>
      <c r="C12" t="inlineStr">
        <is>
          <t>10036</t>
        </is>
      </c>
      <c r="D12" t="inlineStr">
        <is>
          <t>American</t>
        </is>
      </c>
      <c r="E12" s="8" t="n">
        <v>46113</v>
      </c>
      <c r="F12" t="inlineStr">
        <is>
          <t>Violations were cited in the following area(s).</t>
        </is>
      </c>
      <c r="G12" t="inlineStr">
        <is>
          <t>10F</t>
        </is>
      </c>
      <c r="H12" t="inlineStr">
        <is>
          <t>Non-food contact surface or equipment made of unacceptable material, not kept clean, or not properly sealed, raised, spaced or movable to allow accessibility for cleaning on all sides, above and underneath the unit.</t>
        </is>
      </c>
      <c r="I12" t="inlineStr">
        <is>
          <t>Not Critical</t>
        </is>
      </c>
      <c r="J12" t="n">
        <v>9</v>
      </c>
      <c r="K12" t="inlineStr">
        <is>
          <t>A</t>
        </is>
      </c>
      <c r="L12" s="9">
        <f>A12&amp;"-"&amp;TEXT(E12,"yyyymmdd")</f>
        <v/>
      </c>
    </row>
    <row r="13">
      <c r="A13" t="n">
        <v>41053236</v>
      </c>
      <c r="B13" t="inlineStr">
        <is>
          <t>Manhattan</t>
        </is>
      </c>
      <c r="C13" t="inlineStr">
        <is>
          <t>10019</t>
        </is>
      </c>
      <c r="D13" t="inlineStr">
        <is>
          <t>American</t>
        </is>
      </c>
      <c r="E13" s="8" t="n">
        <v>46113</v>
      </c>
      <c r="F13" t="inlineStr">
        <is>
          <t>Violations were cited in the following area(s).</t>
        </is>
      </c>
      <c r="G13" t="inlineStr">
        <is>
          <t>02B</t>
        </is>
      </c>
      <c r="H13" t="inlineStr">
        <is>
          <t>Hot TCS food item not held at or above 140 °F.</t>
        </is>
      </c>
      <c r="I13" t="inlineStr">
        <is>
          <t>Critical</t>
        </is>
      </c>
      <c r="J13" t="n">
        <v>16</v>
      </c>
      <c r="L13" s="9">
        <f>A13&amp;"-"&amp;TEXT(E13,"yyyymmdd")</f>
        <v/>
      </c>
    </row>
    <row r="14">
      <c r="A14" t="n">
        <v>41053236</v>
      </c>
      <c r="B14" t="inlineStr">
        <is>
          <t>Manhattan</t>
        </is>
      </c>
      <c r="C14" t="inlineStr">
        <is>
          <t>10019</t>
        </is>
      </c>
      <c r="D14" t="inlineStr">
        <is>
          <t>American</t>
        </is>
      </c>
      <c r="E14" s="8" t="n">
        <v>46113</v>
      </c>
      <c r="F14" t="inlineStr">
        <is>
          <t>Violations were cited in the following area(s).</t>
        </is>
      </c>
      <c r="G14" t="inlineStr">
        <is>
          <t>04L</t>
        </is>
      </c>
      <c r="H14" t="inlineStr">
        <is>
          <t>Evidence of mice or live mice in establishment's food or non-food areas.</t>
        </is>
      </c>
      <c r="I14" t="inlineStr">
        <is>
          <t>Critical</t>
        </is>
      </c>
      <c r="J14" t="n">
        <v>16</v>
      </c>
      <c r="L14" s="9">
        <f>A14&amp;"-"&amp;TEXT(E14,"yyyymmdd")</f>
        <v/>
      </c>
    </row>
    <row r="15">
      <c r="A15" t="n">
        <v>41053236</v>
      </c>
      <c r="B15" t="inlineStr">
        <is>
          <t>Manhattan</t>
        </is>
      </c>
      <c r="C15" t="inlineStr">
        <is>
          <t>10019</t>
        </is>
      </c>
      <c r="D15" t="inlineStr">
        <is>
          <t>American</t>
        </is>
      </c>
      <c r="E15" s="8" t="n">
        <v>46113</v>
      </c>
      <c r="F15" t="inlineStr">
        <is>
          <t>Violations were cited in the following area(s).</t>
        </is>
      </c>
      <c r="G15" t="inlineStr">
        <is>
          <t>08A</t>
        </is>
      </c>
      <c r="H15" t="inlineStr">
        <is>
          <t>Establishment is not free of harborage or conditions conducive to rodents, insects or other pests.</t>
        </is>
      </c>
      <c r="I15" t="inlineStr">
        <is>
          <t>Not Critical</t>
        </is>
      </c>
      <c r="J15" t="n">
        <v>16</v>
      </c>
      <c r="L15" s="9">
        <f>A15&amp;"-"&amp;TEXT(E15,"yyyymmdd")</f>
        <v/>
      </c>
    </row>
    <row r="16">
      <c r="A16" t="n">
        <v>41109381</v>
      </c>
      <c r="B16" t="inlineStr">
        <is>
          <t>Manhattan</t>
        </is>
      </c>
      <c r="D16" t="inlineStr">
        <is>
          <t>Pizza</t>
        </is>
      </c>
      <c r="E16" s="8" t="n">
        <v>46113</v>
      </c>
      <c r="F16" t="inlineStr">
        <is>
          <t>Violations were cited in the following area(s).</t>
        </is>
      </c>
      <c r="G16" t="inlineStr">
        <is>
          <t>10B</t>
        </is>
      </c>
      <c r="H16" t="inlineStr">
        <is>
          <t>Anti-siphonage or back-flow prevention device not provided where required; equipment or floor not properly drained; sewage disposal system in disrepair or not functioning properly. Condensation or liquid waste improperly disposed of.</t>
        </is>
      </c>
      <c r="I16" t="inlineStr">
        <is>
          <t>Not Critical</t>
        </is>
      </c>
      <c r="J16" t="n">
        <v>2</v>
      </c>
      <c r="L16" s="9">
        <f>A16&amp;"-"&amp;TEXT(E16,"yyyymmdd")</f>
        <v/>
      </c>
    </row>
    <row r="17">
      <c r="A17" t="n">
        <v>41151163</v>
      </c>
      <c r="B17" t="inlineStr">
        <is>
          <t>Manhattan</t>
        </is>
      </c>
      <c r="C17" t="inlineStr">
        <is>
          <t>10036</t>
        </is>
      </c>
      <c r="D17" t="inlineStr">
        <is>
          <t>American</t>
        </is>
      </c>
      <c r="E17" s="8" t="n">
        <v>46113</v>
      </c>
      <c r="F17" t="inlineStr">
        <is>
          <t>Violations were cited in the following area(s).</t>
        </is>
      </c>
      <c r="G17" t="inlineStr">
        <is>
          <t>02B</t>
        </is>
      </c>
      <c r="H17" t="inlineStr">
        <is>
          <t>Hot TCS food item not held at or above 140 °F.</t>
        </is>
      </c>
      <c r="I17" t="inlineStr">
        <is>
          <t>Critical</t>
        </is>
      </c>
      <c r="J17" t="n">
        <v>21</v>
      </c>
      <c r="L17" s="9">
        <f>A17&amp;"-"&amp;TEXT(E17,"yyyymmdd")</f>
        <v/>
      </c>
    </row>
    <row r="18">
      <c r="A18" t="n">
        <v>41151163</v>
      </c>
      <c r="B18" t="inlineStr">
        <is>
          <t>Manhattan</t>
        </is>
      </c>
      <c r="C18" t="inlineStr">
        <is>
          <t>10036</t>
        </is>
      </c>
      <c r="D18" t="inlineStr">
        <is>
          <t>American</t>
        </is>
      </c>
      <c r="E18" s="8" t="n">
        <v>46113</v>
      </c>
      <c r="F18" t="inlineStr">
        <is>
          <t>Violations were cited in the following area(s).</t>
        </is>
      </c>
      <c r="G18" t="inlineStr">
        <is>
          <t>04L</t>
        </is>
      </c>
      <c r="H18" t="inlineStr">
        <is>
          <t>Evidence of mice or live mice in establishment's food or non-food areas.</t>
        </is>
      </c>
      <c r="I18" t="inlineStr">
        <is>
          <t>Critical</t>
        </is>
      </c>
      <c r="J18" t="n">
        <v>21</v>
      </c>
      <c r="L18" s="9">
        <f>A18&amp;"-"&amp;TEXT(E18,"yyyymmdd")</f>
        <v/>
      </c>
    </row>
    <row r="19">
      <c r="A19" t="n">
        <v>41151163</v>
      </c>
      <c r="B19" t="inlineStr">
        <is>
          <t>Manhattan</t>
        </is>
      </c>
      <c r="C19" t="inlineStr">
        <is>
          <t>10036</t>
        </is>
      </c>
      <c r="D19" t="inlineStr">
        <is>
          <t>American</t>
        </is>
      </c>
      <c r="E19" s="8" t="n">
        <v>46113</v>
      </c>
      <c r="F19" t="inlineStr">
        <is>
          <t>Violations were cited in the following area(s).</t>
        </is>
      </c>
      <c r="G19" t="inlineStr">
        <is>
          <t>04N</t>
        </is>
      </c>
      <c r="H19" t="inlineStr">
        <is>
          <t>Filth flies or food/refuse/sewage associated with (FRSA) flies or other nuisance pests in establishment’s food and/or non-food areas. FRSA flies include house flies, blow flies, bottle flies, flesh flies, drain flies, Phorid flies and fruit flies.</t>
        </is>
      </c>
      <c r="I19" t="inlineStr">
        <is>
          <t>Critical</t>
        </is>
      </c>
      <c r="J19" t="n">
        <v>21</v>
      </c>
      <c r="L19" s="9">
        <f>A19&amp;"-"&amp;TEXT(E19,"yyyymmdd")</f>
        <v/>
      </c>
    </row>
    <row r="20">
      <c r="A20" t="n">
        <v>41151163</v>
      </c>
      <c r="B20" t="inlineStr">
        <is>
          <t>Manhattan</t>
        </is>
      </c>
      <c r="C20" t="inlineStr">
        <is>
          <t>10036</t>
        </is>
      </c>
      <c r="D20" t="inlineStr">
        <is>
          <t>American</t>
        </is>
      </c>
      <c r="E20" s="8" t="n">
        <v>46113</v>
      </c>
      <c r="F20" t="inlineStr">
        <is>
          <t>Violations were cited in the following area(s).</t>
        </is>
      </c>
      <c r="G20" t="inlineStr">
        <is>
          <t>08A</t>
        </is>
      </c>
      <c r="H20" t="inlineStr">
        <is>
          <t>Establishment is not free of harborage or conditions conducive to rodents, insects or other pests.</t>
        </is>
      </c>
      <c r="I20" t="inlineStr">
        <is>
          <t>Not Critical</t>
        </is>
      </c>
      <c r="J20" t="n">
        <v>21</v>
      </c>
      <c r="L20" s="9">
        <f>A20&amp;"-"&amp;TEXT(E20,"yyyymmdd")</f>
        <v/>
      </c>
    </row>
    <row r="21">
      <c r="A21" t="n">
        <v>41151163</v>
      </c>
      <c r="B21" t="inlineStr">
        <is>
          <t>Manhattan</t>
        </is>
      </c>
      <c r="C21" t="inlineStr">
        <is>
          <t>10036</t>
        </is>
      </c>
      <c r="D21" t="inlineStr">
        <is>
          <t>American</t>
        </is>
      </c>
      <c r="E21" s="8" t="n">
        <v>46113</v>
      </c>
      <c r="F21" t="inlineStr">
        <is>
          <t>Violations were cited in the following area(s).</t>
        </is>
      </c>
      <c r="G21" t="inlineStr">
        <is>
          <t>08C</t>
        </is>
      </c>
      <c r="H21" t="inlineStr">
        <is>
          <t>Pesticide not properly labeled or used by unlicensed individual. Pesticide, other toxic chemical improperly used/stored. Unprotected, unlocked bait station used.</t>
        </is>
      </c>
      <c r="I21" t="inlineStr">
        <is>
          <t>Not Critical</t>
        </is>
      </c>
      <c r="J21" t="n">
        <v>21</v>
      </c>
      <c r="L21" s="9">
        <f>A21&amp;"-"&amp;TEXT(E21,"yyyymmdd")</f>
        <v/>
      </c>
    </row>
    <row r="22">
      <c r="A22" t="n">
        <v>41235443</v>
      </c>
      <c r="B22" t="inlineStr">
        <is>
          <t>Manhattan</t>
        </is>
      </c>
      <c r="C22" t="inlineStr">
        <is>
          <t>10036</t>
        </is>
      </c>
      <c r="D22" t="inlineStr">
        <is>
          <t>Italian</t>
        </is>
      </c>
      <c r="E22" s="8" t="n">
        <v>46113</v>
      </c>
      <c r="F22" t="inlineStr">
        <is>
          <t>Violations were cited in the following area(s).</t>
        </is>
      </c>
      <c r="G22" t="inlineStr">
        <is>
          <t>02B</t>
        </is>
      </c>
      <c r="H22" t="inlineStr">
        <is>
          <t>Hot TCS food item not held at or above 140 °F.</t>
        </is>
      </c>
      <c r="I22" t="inlineStr">
        <is>
          <t>Critical</t>
        </is>
      </c>
      <c r="J22" t="n">
        <v>34</v>
      </c>
      <c r="L22" s="9">
        <f>A22&amp;"-"&amp;TEXT(E22,"yyyymmdd")</f>
        <v/>
      </c>
    </row>
    <row r="23">
      <c r="A23" t="n">
        <v>41235443</v>
      </c>
      <c r="B23" t="inlineStr">
        <is>
          <t>Manhattan</t>
        </is>
      </c>
      <c r="C23" t="inlineStr">
        <is>
          <t>10036</t>
        </is>
      </c>
      <c r="D23" t="inlineStr">
        <is>
          <t>Italian</t>
        </is>
      </c>
      <c r="E23" s="8" t="n">
        <v>46113</v>
      </c>
      <c r="F23" t="inlineStr">
        <is>
          <t>Violations were cited in the following area(s).</t>
        </is>
      </c>
      <c r="G23" t="inlineStr">
        <is>
          <t>02G</t>
        </is>
      </c>
      <c r="H23" t="inlineStr">
        <is>
          <t>Cold TCS food item held above 41 °F; smoked or processed fish held above 38 °F; intact raw eggs held above 45 °F; or reduced oxygen packaged (ROP) TCS foods held above required temperatures except during active necessary preparation.</t>
        </is>
      </c>
      <c r="I23" t="inlineStr">
        <is>
          <t>Critical</t>
        </is>
      </c>
      <c r="J23" t="n">
        <v>34</v>
      </c>
      <c r="L23" s="9">
        <f>A23&amp;"-"&amp;TEXT(E23,"yyyymmdd")</f>
        <v/>
      </c>
    </row>
    <row r="24">
      <c r="A24" t="n">
        <v>41235443</v>
      </c>
      <c r="B24" t="inlineStr">
        <is>
          <t>Manhattan</t>
        </is>
      </c>
      <c r="C24" t="inlineStr">
        <is>
          <t>10036</t>
        </is>
      </c>
      <c r="D24" t="inlineStr">
        <is>
          <t>Italian</t>
        </is>
      </c>
      <c r="E24" s="8" t="n">
        <v>46113</v>
      </c>
      <c r="F24" t="inlineStr">
        <is>
          <t>Violations were cited in the following area(s).</t>
        </is>
      </c>
      <c r="G24" t="inlineStr">
        <is>
          <t>04H</t>
        </is>
      </c>
      <c r="H24" t="inlineStr">
        <is>
          <t>Raw, cooked or prepared food is adulterated, contaminated, cross-contaminated, or not discarded in accordance with HACCP plan.</t>
        </is>
      </c>
      <c r="I24" t="inlineStr">
        <is>
          <t>Critical</t>
        </is>
      </c>
      <c r="J24" t="n">
        <v>34</v>
      </c>
      <c r="L24" s="9">
        <f>A24&amp;"-"&amp;TEXT(E24,"yyyymmdd")</f>
        <v/>
      </c>
    </row>
    <row r="25">
      <c r="A25" t="n">
        <v>41235443</v>
      </c>
      <c r="B25" t="inlineStr">
        <is>
          <t>Manhattan</t>
        </is>
      </c>
      <c r="C25" t="inlineStr">
        <is>
          <t>10036</t>
        </is>
      </c>
      <c r="D25" t="inlineStr">
        <is>
          <t>Italian</t>
        </is>
      </c>
      <c r="E25" s="8" t="n">
        <v>46113</v>
      </c>
      <c r="F25" t="inlineStr">
        <is>
          <t>Violations were cited in the following area(s).</t>
        </is>
      </c>
      <c r="G25" t="inlineStr">
        <is>
          <t>06C</t>
        </is>
      </c>
      <c r="H2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5" t="inlineStr">
        <is>
          <t>Critical</t>
        </is>
      </c>
      <c r="J25" t="n">
        <v>34</v>
      </c>
      <c r="L25" s="9">
        <f>A25&amp;"-"&amp;TEXT(E25,"yyyymmdd")</f>
        <v/>
      </c>
    </row>
    <row r="26">
      <c r="A26" t="n">
        <v>41235443</v>
      </c>
      <c r="B26" t="inlineStr">
        <is>
          <t>Manhattan</t>
        </is>
      </c>
      <c r="C26" t="inlineStr">
        <is>
          <t>10036</t>
        </is>
      </c>
      <c r="D26" t="inlineStr">
        <is>
          <t>Italian</t>
        </is>
      </c>
      <c r="E26" s="8" t="n">
        <v>46113</v>
      </c>
      <c r="F26" t="inlineStr">
        <is>
          <t>Violations were cited in the following area(s).</t>
        </is>
      </c>
      <c r="G26" t="inlineStr">
        <is>
          <t>10F</t>
        </is>
      </c>
      <c r="H26" t="inlineStr">
        <is>
          <t>Non-food contact surface or equipment made of unacceptable material, not kept clean, or not properly sealed, raised, spaced or movable to allow accessibility for cleaning on all sides, above and underneath the unit.</t>
        </is>
      </c>
      <c r="I26" t="inlineStr">
        <is>
          <t>Not Critical</t>
        </is>
      </c>
      <c r="J26" t="n">
        <v>34</v>
      </c>
      <c r="L26" s="9">
        <f>A26&amp;"-"&amp;TEXT(E26,"yyyymmdd")</f>
        <v/>
      </c>
    </row>
    <row r="27">
      <c r="A27" t="n">
        <v>41264511</v>
      </c>
      <c r="B27" t="inlineStr">
        <is>
          <t>Brooklyn</t>
        </is>
      </c>
      <c r="C27" t="inlineStr">
        <is>
          <t>11226</t>
        </is>
      </c>
      <c r="D27" t="inlineStr">
        <is>
          <t>Donuts</t>
        </is>
      </c>
      <c r="E27" s="8" t="n">
        <v>46113</v>
      </c>
      <c r="F27" t="inlineStr">
        <is>
          <t>Violations were cited in the following area(s).</t>
        </is>
      </c>
      <c r="G27" t="inlineStr">
        <is>
          <t>02G</t>
        </is>
      </c>
      <c r="H27" t="inlineStr">
        <is>
          <t>Cold TCS food item held above 41 °F; smoked or processed fish held above 38 °F; intact raw eggs held above 45 °F; or reduced oxygen packaged (ROP) TCS foods held above required temperatures except during active necessary preparation.</t>
        </is>
      </c>
      <c r="I27" t="inlineStr">
        <is>
          <t>Critical</t>
        </is>
      </c>
      <c r="J27" t="n">
        <v>16</v>
      </c>
      <c r="L27" s="9">
        <f>A27&amp;"-"&amp;TEXT(E27,"yyyymmdd")</f>
        <v/>
      </c>
    </row>
    <row r="28">
      <c r="A28" t="n">
        <v>41264511</v>
      </c>
      <c r="B28" t="inlineStr">
        <is>
          <t>Brooklyn</t>
        </is>
      </c>
      <c r="C28" t="inlineStr">
        <is>
          <t>11226</t>
        </is>
      </c>
      <c r="D28" t="inlineStr">
        <is>
          <t>Donuts</t>
        </is>
      </c>
      <c r="E28" s="8" t="n">
        <v>46113</v>
      </c>
      <c r="F28" t="inlineStr">
        <is>
          <t>Violations were cited in the following area(s).</t>
        </is>
      </c>
      <c r="G28" t="inlineStr">
        <is>
          <t>06D</t>
        </is>
      </c>
      <c r="H28" t="inlineStr">
        <is>
          <t>Food contact surface not properly washed, rinsed and sanitized after each use and following any activity when contamination may have occurred.</t>
        </is>
      </c>
      <c r="I28" t="inlineStr">
        <is>
          <t>Critical</t>
        </is>
      </c>
      <c r="J28" t="n">
        <v>16</v>
      </c>
      <c r="L28" s="9">
        <f>A28&amp;"-"&amp;TEXT(E28,"yyyymmdd")</f>
        <v/>
      </c>
    </row>
    <row r="29">
      <c r="A29" t="n">
        <v>41264511</v>
      </c>
      <c r="B29" t="inlineStr">
        <is>
          <t>Brooklyn</t>
        </is>
      </c>
      <c r="C29" t="inlineStr">
        <is>
          <t>11226</t>
        </is>
      </c>
      <c r="D29" t="inlineStr">
        <is>
          <t>Donuts</t>
        </is>
      </c>
      <c r="E29" s="8" t="n">
        <v>46113</v>
      </c>
      <c r="F29" t="inlineStr">
        <is>
          <t>Violations were cited in the following area(s).</t>
        </is>
      </c>
      <c r="G29" t="inlineStr">
        <is>
          <t>10F</t>
        </is>
      </c>
      <c r="H29" t="inlineStr">
        <is>
          <t>Non-food contact surface or equipment made of unacceptable material, not kept clean, or not properly sealed, raised, spaced or movable to allow accessibility for cleaning on all sides, above and underneath the unit.</t>
        </is>
      </c>
      <c r="I29" t="inlineStr">
        <is>
          <t>Not Critical</t>
        </is>
      </c>
      <c r="J29" t="n">
        <v>16</v>
      </c>
      <c r="L29" s="9">
        <f>A29&amp;"-"&amp;TEXT(E29,"yyyymmdd")</f>
        <v/>
      </c>
    </row>
    <row r="30">
      <c r="A30" t="n">
        <v>41387292</v>
      </c>
      <c r="B30" t="inlineStr">
        <is>
          <t>Queens</t>
        </is>
      </c>
      <c r="C30" t="inlineStr">
        <is>
          <t>11365</t>
        </is>
      </c>
      <c r="D30" t="inlineStr">
        <is>
          <t>American</t>
        </is>
      </c>
      <c r="E30" s="8" t="n">
        <v>46113</v>
      </c>
      <c r="F30" t="inlineStr">
        <is>
          <t>Violations were cited in the following area(s).</t>
        </is>
      </c>
      <c r="G30" t="inlineStr">
        <is>
          <t>04N</t>
        </is>
      </c>
      <c r="H30" t="inlineStr">
        <is>
          <t>Filth flies or food/refuse/sewage associated with (FRSA) flies or other nuisance pests in establishment’s food and/or non-food areas. FRSA flies include house flies, blow flies, bottle flies, flesh flies, drain flies, Phorid flies and fruit flies.</t>
        </is>
      </c>
      <c r="I30" t="inlineStr">
        <is>
          <t>Critical</t>
        </is>
      </c>
      <c r="J30" t="n">
        <v>15</v>
      </c>
      <c r="L30" s="9">
        <f>A30&amp;"-"&amp;TEXT(E30,"yyyymmdd")</f>
        <v/>
      </c>
    </row>
    <row r="31">
      <c r="A31" t="n">
        <v>41387292</v>
      </c>
      <c r="B31" t="inlineStr">
        <is>
          <t>Queens</t>
        </is>
      </c>
      <c r="C31" t="inlineStr">
        <is>
          <t>11365</t>
        </is>
      </c>
      <c r="D31" t="inlineStr">
        <is>
          <t>American</t>
        </is>
      </c>
      <c r="E31" s="8" t="n">
        <v>46113</v>
      </c>
      <c r="F31" t="inlineStr">
        <is>
          <t>Violations were cited in the following area(s).</t>
        </is>
      </c>
      <c r="G31" t="inlineStr">
        <is>
          <t>06D</t>
        </is>
      </c>
      <c r="H31" t="inlineStr">
        <is>
          <t>Food contact surface not properly washed, rinsed and sanitized after each use and following any activity when contamination may have occurred.</t>
        </is>
      </c>
      <c r="I31" t="inlineStr">
        <is>
          <t>Critical</t>
        </is>
      </c>
      <c r="J31" t="n">
        <v>15</v>
      </c>
      <c r="L31" s="9">
        <f>A31&amp;"-"&amp;TEXT(E31,"yyyymmdd")</f>
        <v/>
      </c>
    </row>
    <row r="32">
      <c r="A32" t="n">
        <v>41387292</v>
      </c>
      <c r="B32" t="inlineStr">
        <is>
          <t>Queens</t>
        </is>
      </c>
      <c r="C32" t="inlineStr">
        <is>
          <t>11365</t>
        </is>
      </c>
      <c r="D32" t="inlineStr">
        <is>
          <t>American</t>
        </is>
      </c>
      <c r="E32" s="8" t="n">
        <v>46113</v>
      </c>
      <c r="F32" t="inlineStr">
        <is>
          <t>Violations were cited in the following area(s).</t>
        </is>
      </c>
      <c r="G32" t="inlineStr">
        <is>
          <t>08A</t>
        </is>
      </c>
      <c r="H32" t="inlineStr">
        <is>
          <t>Establishment is not free of harborage or conditions conducive to rodents, insects or other pests.</t>
        </is>
      </c>
      <c r="I32" t="inlineStr">
        <is>
          <t>Not Critical</t>
        </is>
      </c>
      <c r="J32" t="n">
        <v>15</v>
      </c>
      <c r="L32" s="9">
        <f>A32&amp;"-"&amp;TEXT(E32,"yyyymmdd")</f>
        <v/>
      </c>
    </row>
    <row r="33">
      <c r="A33" t="n">
        <v>41389072</v>
      </c>
      <c r="B33" t="inlineStr">
        <is>
          <t>Brooklyn</t>
        </is>
      </c>
      <c r="C33" t="inlineStr">
        <is>
          <t>11225</t>
        </is>
      </c>
      <c r="D33" t="inlineStr">
        <is>
          <t>Caribbean</t>
        </is>
      </c>
      <c r="E33" s="8" t="n">
        <v>46113</v>
      </c>
      <c r="F33" t="inlineStr">
        <is>
          <t>Violations were cited in the following area(s).</t>
        </is>
      </c>
      <c r="G33" t="inlineStr">
        <is>
          <t>02B</t>
        </is>
      </c>
      <c r="H33" t="inlineStr">
        <is>
          <t>Hot TCS food item not held at or above 140 °F.</t>
        </is>
      </c>
      <c r="I33" t="inlineStr">
        <is>
          <t>Critical</t>
        </is>
      </c>
      <c r="J33" t="n">
        <v>10</v>
      </c>
      <c r="K33" t="inlineStr">
        <is>
          <t>A</t>
        </is>
      </c>
      <c r="L33" s="9">
        <f>A33&amp;"-"&amp;TEXT(E33,"yyyymmdd")</f>
        <v/>
      </c>
    </row>
    <row r="34">
      <c r="A34" t="n">
        <v>41389072</v>
      </c>
      <c r="B34" t="inlineStr">
        <is>
          <t>Brooklyn</t>
        </is>
      </c>
      <c r="C34" t="inlineStr">
        <is>
          <t>11225</t>
        </is>
      </c>
      <c r="D34" t="inlineStr">
        <is>
          <t>Caribbean</t>
        </is>
      </c>
      <c r="E34" s="8" t="n">
        <v>46113</v>
      </c>
      <c r="F34" t="inlineStr">
        <is>
          <t>Violations were cited in the following area(s).</t>
        </is>
      </c>
      <c r="G34" t="inlineStr">
        <is>
          <t>09B</t>
        </is>
      </c>
      <c r="H34" t="inlineStr">
        <is>
          <t>Thawing procedure improper.</t>
        </is>
      </c>
      <c r="I34" t="inlineStr">
        <is>
          <t>Not Critical</t>
        </is>
      </c>
      <c r="J34" t="n">
        <v>10</v>
      </c>
      <c r="K34" t="inlineStr">
        <is>
          <t>A</t>
        </is>
      </c>
      <c r="L34" s="9">
        <f>A34&amp;"-"&amp;TEXT(E34,"yyyymmdd")</f>
        <v/>
      </c>
    </row>
    <row r="35">
      <c r="A35" t="n">
        <v>41459743</v>
      </c>
      <c r="B35" t="inlineStr">
        <is>
          <t>Manhattan</t>
        </is>
      </c>
      <c r="C35" t="inlineStr">
        <is>
          <t>10017</t>
        </is>
      </c>
      <c r="D35" t="inlineStr">
        <is>
          <t>American</t>
        </is>
      </c>
      <c r="E35" s="8" t="n">
        <v>46113</v>
      </c>
      <c r="F35" t="inlineStr">
        <is>
          <t>Violations were cited in the following area(s).</t>
        </is>
      </c>
      <c r="G35" t="inlineStr">
        <is>
          <t>04L</t>
        </is>
      </c>
      <c r="H35" t="inlineStr">
        <is>
          <t>Evidence of mice or live mice in establishment's food or non-food areas.</t>
        </is>
      </c>
      <c r="I35" t="inlineStr">
        <is>
          <t>Critical</t>
        </is>
      </c>
      <c r="J35" t="n">
        <v>31</v>
      </c>
      <c r="L35" s="9">
        <f>A35&amp;"-"&amp;TEXT(E35,"yyyymmdd")</f>
        <v/>
      </c>
    </row>
    <row r="36">
      <c r="A36" t="n">
        <v>41459743</v>
      </c>
      <c r="B36" t="inlineStr">
        <is>
          <t>Manhattan</t>
        </is>
      </c>
      <c r="C36" t="inlineStr">
        <is>
          <t>10017</t>
        </is>
      </c>
      <c r="D36" t="inlineStr">
        <is>
          <t>American</t>
        </is>
      </c>
      <c r="E36" s="8" t="n">
        <v>46113</v>
      </c>
      <c r="F36" t="inlineStr">
        <is>
          <t>Violations were cited in the following area(s).</t>
        </is>
      </c>
      <c r="G36" t="inlineStr">
        <is>
          <t>06C</t>
        </is>
      </c>
      <c r="H3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6" t="inlineStr">
        <is>
          <t>Critical</t>
        </is>
      </c>
      <c r="J36" t="n">
        <v>31</v>
      </c>
      <c r="L36" s="9">
        <f>A36&amp;"-"&amp;TEXT(E36,"yyyymmdd")</f>
        <v/>
      </c>
    </row>
    <row r="37">
      <c r="A37" t="n">
        <v>41459743</v>
      </c>
      <c r="B37" t="inlineStr">
        <is>
          <t>Manhattan</t>
        </is>
      </c>
      <c r="C37" t="inlineStr">
        <is>
          <t>10017</t>
        </is>
      </c>
      <c r="D37" t="inlineStr">
        <is>
          <t>American</t>
        </is>
      </c>
      <c r="E37" s="8" t="n">
        <v>46113</v>
      </c>
      <c r="F37" t="inlineStr">
        <is>
          <t>Violations were cited in the following area(s).</t>
        </is>
      </c>
      <c r="G37" t="inlineStr">
        <is>
          <t>06D</t>
        </is>
      </c>
      <c r="H37" t="inlineStr">
        <is>
          <t>Food contact surface not properly washed, rinsed and sanitized after each use and following any activity when contamination may have occurred.</t>
        </is>
      </c>
      <c r="I37" t="inlineStr">
        <is>
          <t>Critical</t>
        </is>
      </c>
      <c r="J37" t="n">
        <v>31</v>
      </c>
      <c r="L37" s="9">
        <f>A37&amp;"-"&amp;TEXT(E37,"yyyymmdd")</f>
        <v/>
      </c>
    </row>
    <row r="38">
      <c r="A38" t="n">
        <v>41459743</v>
      </c>
      <c r="B38" t="inlineStr">
        <is>
          <t>Manhattan</t>
        </is>
      </c>
      <c r="C38" t="inlineStr">
        <is>
          <t>10017</t>
        </is>
      </c>
      <c r="D38" t="inlineStr">
        <is>
          <t>American</t>
        </is>
      </c>
      <c r="E38" s="8" t="n">
        <v>46113</v>
      </c>
      <c r="F38" t="inlineStr">
        <is>
          <t>Violations were cited in the following area(s).</t>
        </is>
      </c>
      <c r="G38" t="inlineStr">
        <is>
          <t>08A</t>
        </is>
      </c>
      <c r="H38" t="inlineStr">
        <is>
          <t>Establishment is not free of harborage or conditions conducive to rodents, insects or other pests.</t>
        </is>
      </c>
      <c r="I38" t="inlineStr">
        <is>
          <t>Not Critical</t>
        </is>
      </c>
      <c r="J38" t="n">
        <v>31</v>
      </c>
      <c r="L38" s="9">
        <f>A38&amp;"-"&amp;TEXT(E38,"yyyymmdd")</f>
        <v/>
      </c>
    </row>
    <row r="39">
      <c r="A39" t="n">
        <v>41459743</v>
      </c>
      <c r="B39" t="inlineStr">
        <is>
          <t>Manhattan</t>
        </is>
      </c>
      <c r="C39" t="inlineStr">
        <is>
          <t>10017</t>
        </is>
      </c>
      <c r="D39" t="inlineStr">
        <is>
          <t>American</t>
        </is>
      </c>
      <c r="E39" s="8" t="n">
        <v>46113</v>
      </c>
      <c r="F39" t="inlineStr">
        <is>
          <t>Violations were cited in the following area(s).</t>
        </is>
      </c>
      <c r="G39" t="inlineStr">
        <is>
          <t>10B</t>
        </is>
      </c>
      <c r="H39" t="inlineStr">
        <is>
          <t>Anti-siphonage or back-flow prevention device not provided where required; equipment or floor not properly drained; sewage disposal system in disrepair or not functioning properly. Condensation or liquid waste improperly disposed of.</t>
        </is>
      </c>
      <c r="I39" t="inlineStr">
        <is>
          <t>Not Critical</t>
        </is>
      </c>
      <c r="J39" t="n">
        <v>31</v>
      </c>
      <c r="L39" s="9">
        <f>A39&amp;"-"&amp;TEXT(E39,"yyyymmdd")</f>
        <v/>
      </c>
    </row>
    <row r="40">
      <c r="A40" t="n">
        <v>41459743</v>
      </c>
      <c r="B40" t="inlineStr">
        <is>
          <t>Manhattan</t>
        </is>
      </c>
      <c r="C40" t="inlineStr">
        <is>
          <t>10017</t>
        </is>
      </c>
      <c r="D40" t="inlineStr">
        <is>
          <t>American</t>
        </is>
      </c>
      <c r="E40" s="8" t="n">
        <v>46113</v>
      </c>
      <c r="F40" t="inlineStr">
        <is>
          <t>Violations were cited in the following area(s).</t>
        </is>
      </c>
      <c r="G40" t="inlineStr">
        <is>
          <t>10H</t>
        </is>
      </c>
      <c r="H40" t="inlineStr">
        <is>
          <t>Single service article not provided. Single service article reused or not protected from contamination when transported, stored, dispensed. Drinking straws not completely enclosed in wrapper or dispensed from a sanitary device.</t>
        </is>
      </c>
      <c r="I40" t="inlineStr">
        <is>
          <t>Not Critical</t>
        </is>
      </c>
      <c r="J40" t="n">
        <v>31</v>
      </c>
      <c r="L40" s="9">
        <f>A40&amp;"-"&amp;TEXT(E40,"yyyymmdd")</f>
        <v/>
      </c>
    </row>
    <row r="41">
      <c r="A41" t="n">
        <v>41509061</v>
      </c>
      <c r="B41" t="inlineStr">
        <is>
          <t>Manhattan</t>
        </is>
      </c>
      <c r="C41" t="inlineStr">
        <is>
          <t>10016</t>
        </is>
      </c>
      <c r="D41" t="inlineStr">
        <is>
          <t>American</t>
        </is>
      </c>
      <c r="E41" s="8" t="n">
        <v>46113</v>
      </c>
      <c r="F41" t="inlineStr">
        <is>
          <t>Violations were cited in the following area(s).</t>
        </is>
      </c>
      <c r="G41" t="inlineStr">
        <is>
          <t>04M</t>
        </is>
      </c>
      <c r="H41" t="inlineStr">
        <is>
          <t>Live roaches in facility's food or non-food area.</t>
        </is>
      </c>
      <c r="I41" t="inlineStr">
        <is>
          <t>Critical</t>
        </is>
      </c>
      <c r="J41" t="n">
        <v>14</v>
      </c>
      <c r="L41" s="9">
        <f>A41&amp;"-"&amp;TEXT(E41,"yyyymmdd")</f>
        <v/>
      </c>
    </row>
    <row r="42">
      <c r="A42" t="n">
        <v>41509061</v>
      </c>
      <c r="B42" t="inlineStr">
        <is>
          <t>Manhattan</t>
        </is>
      </c>
      <c r="C42" t="inlineStr">
        <is>
          <t>10016</t>
        </is>
      </c>
      <c r="D42" t="inlineStr">
        <is>
          <t>American</t>
        </is>
      </c>
      <c r="E42" s="8" t="n">
        <v>46113</v>
      </c>
      <c r="F42" t="inlineStr">
        <is>
          <t>Violations were cited in the following area(s).</t>
        </is>
      </c>
      <c r="G42" t="inlineStr">
        <is>
          <t>06C</t>
        </is>
      </c>
      <c r="H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2" t="inlineStr">
        <is>
          <t>Critical</t>
        </is>
      </c>
      <c r="J42" t="n">
        <v>14</v>
      </c>
      <c r="L42" s="9">
        <f>A42&amp;"-"&amp;TEXT(E42,"yyyymmdd")</f>
        <v/>
      </c>
    </row>
    <row r="43">
      <c r="A43" t="n">
        <v>41509061</v>
      </c>
      <c r="B43" t="inlineStr">
        <is>
          <t>Manhattan</t>
        </is>
      </c>
      <c r="C43" t="inlineStr">
        <is>
          <t>10016</t>
        </is>
      </c>
      <c r="D43" t="inlineStr">
        <is>
          <t>American</t>
        </is>
      </c>
      <c r="E43" s="8" t="n">
        <v>46113</v>
      </c>
      <c r="F43" t="inlineStr">
        <is>
          <t>Violations were cited in the following area(s).</t>
        </is>
      </c>
      <c r="G43" t="inlineStr">
        <is>
          <t>09C</t>
        </is>
      </c>
      <c r="H43" t="inlineStr">
        <is>
          <t>Design, construction, materials used or maintenance of food contact surface improper. Surface not easily cleanable, sanitized and maintained.</t>
        </is>
      </c>
      <c r="I43" t="inlineStr">
        <is>
          <t>Not Critical</t>
        </is>
      </c>
      <c r="J43" t="n">
        <v>14</v>
      </c>
      <c r="L43" s="9">
        <f>A43&amp;"-"&amp;TEXT(E43,"yyyymmdd")</f>
        <v/>
      </c>
    </row>
    <row r="44">
      <c r="A44" t="n">
        <v>41509061</v>
      </c>
      <c r="B44" t="inlineStr">
        <is>
          <t>Manhattan</t>
        </is>
      </c>
      <c r="C44" t="inlineStr">
        <is>
          <t>10016</t>
        </is>
      </c>
      <c r="D44" t="inlineStr">
        <is>
          <t>American</t>
        </is>
      </c>
      <c r="E44" s="8" t="n">
        <v>46113</v>
      </c>
      <c r="F44" t="inlineStr">
        <is>
          <t>Violations were cited in the following area(s).</t>
        </is>
      </c>
      <c r="G44" t="inlineStr">
        <is>
          <t>10B</t>
        </is>
      </c>
      <c r="H44" t="inlineStr">
        <is>
          <t>Anti-siphonage or back-flow prevention device not provided where required; equipment or floor not properly drained; sewage disposal system in disrepair or not functioning properly. Condensation or liquid waste improperly disposed of.</t>
        </is>
      </c>
      <c r="I44" t="inlineStr">
        <is>
          <t>Not Critical</t>
        </is>
      </c>
      <c r="J44" t="n">
        <v>14</v>
      </c>
      <c r="L44" s="9">
        <f>A44&amp;"-"&amp;TEXT(E44,"yyyymmdd")</f>
        <v/>
      </c>
    </row>
    <row r="45">
      <c r="A45" t="n">
        <v>41530258</v>
      </c>
      <c r="B45" t="inlineStr">
        <is>
          <t>Manhattan</t>
        </is>
      </c>
      <c r="C45" t="inlineStr">
        <is>
          <t>10036</t>
        </is>
      </c>
      <c r="D45" t="inlineStr">
        <is>
          <t>Italian</t>
        </is>
      </c>
      <c r="E45" s="8" t="n">
        <v>46113</v>
      </c>
      <c r="F45" t="inlineStr">
        <is>
          <t>Violations were cited in the following area(s).</t>
        </is>
      </c>
      <c r="G45" t="inlineStr">
        <is>
          <t>04L</t>
        </is>
      </c>
      <c r="H45" t="inlineStr">
        <is>
          <t>Evidence of mice or live mice in establishment's food or non-food areas.</t>
        </is>
      </c>
      <c r="I45" t="inlineStr">
        <is>
          <t>Critical</t>
        </is>
      </c>
      <c r="J45" t="n">
        <v>18</v>
      </c>
      <c r="L45" s="9">
        <f>A45&amp;"-"&amp;TEXT(E45,"yyyymmdd")</f>
        <v/>
      </c>
    </row>
    <row r="46">
      <c r="A46" t="n">
        <v>41530258</v>
      </c>
      <c r="B46" t="inlineStr">
        <is>
          <t>Manhattan</t>
        </is>
      </c>
      <c r="C46" t="inlineStr">
        <is>
          <t>10036</t>
        </is>
      </c>
      <c r="D46" t="inlineStr">
        <is>
          <t>Italian</t>
        </is>
      </c>
      <c r="E46" s="8" t="n">
        <v>46113</v>
      </c>
      <c r="F46" t="inlineStr">
        <is>
          <t>Violations were cited in the following area(s).</t>
        </is>
      </c>
      <c r="G46" t="inlineStr">
        <is>
          <t>04M</t>
        </is>
      </c>
      <c r="H46" t="inlineStr">
        <is>
          <t>Live roaches in facility's food or non-food area.</t>
        </is>
      </c>
      <c r="I46" t="inlineStr">
        <is>
          <t>Critical</t>
        </is>
      </c>
      <c r="J46" t="n">
        <v>18</v>
      </c>
      <c r="L46" s="9">
        <f>A46&amp;"-"&amp;TEXT(E46,"yyyymmdd")</f>
        <v/>
      </c>
    </row>
    <row r="47">
      <c r="A47" t="n">
        <v>41530258</v>
      </c>
      <c r="B47" t="inlineStr">
        <is>
          <t>Manhattan</t>
        </is>
      </c>
      <c r="C47" t="inlineStr">
        <is>
          <t>10036</t>
        </is>
      </c>
      <c r="D47" t="inlineStr">
        <is>
          <t>Italian</t>
        </is>
      </c>
      <c r="E47" s="8" t="n">
        <v>46113</v>
      </c>
      <c r="F47" t="inlineStr">
        <is>
          <t>Violations were cited in the following area(s).</t>
        </is>
      </c>
      <c r="G47" t="inlineStr">
        <is>
          <t>06D</t>
        </is>
      </c>
      <c r="H47" t="inlineStr">
        <is>
          <t>Food contact surface not properly washed, rinsed and sanitized after each use and following any activity when contamination may have occurred.</t>
        </is>
      </c>
      <c r="I47" t="inlineStr">
        <is>
          <t>Critical</t>
        </is>
      </c>
      <c r="J47" t="n">
        <v>18</v>
      </c>
      <c r="L47" s="9">
        <f>A47&amp;"-"&amp;TEXT(E47,"yyyymmdd")</f>
        <v/>
      </c>
    </row>
    <row r="48">
      <c r="A48" t="n">
        <v>41530258</v>
      </c>
      <c r="B48" t="inlineStr">
        <is>
          <t>Manhattan</t>
        </is>
      </c>
      <c r="C48" t="inlineStr">
        <is>
          <t>10036</t>
        </is>
      </c>
      <c r="D48" t="inlineStr">
        <is>
          <t>Italian</t>
        </is>
      </c>
      <c r="E48" s="8" t="n">
        <v>46113</v>
      </c>
      <c r="F48" t="inlineStr">
        <is>
          <t>Violations were cited in the following area(s).</t>
        </is>
      </c>
      <c r="G48" t="inlineStr">
        <is>
          <t>08A</t>
        </is>
      </c>
      <c r="H48" t="inlineStr">
        <is>
          <t>Establishment is not free of harborage or conditions conducive to rodents, insects or other pests.</t>
        </is>
      </c>
      <c r="I48" t="inlineStr">
        <is>
          <t>Not Critical</t>
        </is>
      </c>
      <c r="J48" t="n">
        <v>18</v>
      </c>
      <c r="L48" s="9">
        <f>A48&amp;"-"&amp;TEXT(E48,"yyyymmdd")</f>
        <v/>
      </c>
    </row>
    <row r="49">
      <c r="A49" t="n">
        <v>41530258</v>
      </c>
      <c r="B49" t="inlineStr">
        <is>
          <t>Manhattan</t>
        </is>
      </c>
      <c r="C49" t="inlineStr">
        <is>
          <t>10036</t>
        </is>
      </c>
      <c r="D49" t="inlineStr">
        <is>
          <t>Italian</t>
        </is>
      </c>
      <c r="E49" s="8" t="n">
        <v>46113</v>
      </c>
      <c r="F49" t="inlineStr">
        <is>
          <t>Violations were cited in the following area(s).</t>
        </is>
      </c>
      <c r="G49" t="inlineStr">
        <is>
          <t>08C</t>
        </is>
      </c>
      <c r="H49" t="inlineStr">
        <is>
          <t>Pesticide not properly labeled or used by unlicensed individual. Pesticide, other toxic chemical improperly used/stored. Unprotected, unlocked bait station used.</t>
        </is>
      </c>
      <c r="I49" t="inlineStr">
        <is>
          <t>Not Critical</t>
        </is>
      </c>
      <c r="J49" t="n">
        <v>18</v>
      </c>
      <c r="L49" s="9">
        <f>A49&amp;"-"&amp;TEXT(E49,"yyyymmdd")</f>
        <v/>
      </c>
    </row>
    <row r="50">
      <c r="A50" t="n">
        <v>41561516</v>
      </c>
      <c r="B50" t="inlineStr">
        <is>
          <t>Manhattan</t>
        </is>
      </c>
      <c r="C50" t="inlineStr">
        <is>
          <t>10036</t>
        </is>
      </c>
      <c r="D50" t="inlineStr">
        <is>
          <t>Thai</t>
        </is>
      </c>
      <c r="E50" s="8" t="n">
        <v>46113</v>
      </c>
      <c r="F50" t="inlineStr">
        <is>
          <t>Violations were cited in the following area(s).</t>
        </is>
      </c>
      <c r="G50" t="inlineStr">
        <is>
          <t>02G</t>
        </is>
      </c>
      <c r="H50" t="inlineStr">
        <is>
          <t>Cold TCS food item held above 41 °F; smoked or processed fish held above 38 °F; intact raw eggs held above 45 °F; or reduced oxygen packaged (ROP) TCS foods held above required temperatures except during active necessary preparation.</t>
        </is>
      </c>
      <c r="I50" t="inlineStr">
        <is>
          <t>Critical</t>
        </is>
      </c>
      <c r="J50" t="n">
        <v>59</v>
      </c>
      <c r="L50" s="9">
        <f>A50&amp;"-"&amp;TEXT(E50,"yyyymmdd")</f>
        <v/>
      </c>
    </row>
    <row r="51">
      <c r="A51" t="n">
        <v>41561516</v>
      </c>
      <c r="B51" t="inlineStr">
        <is>
          <t>Manhattan</t>
        </is>
      </c>
      <c r="C51" t="inlineStr">
        <is>
          <t>10036</t>
        </is>
      </c>
      <c r="D51" t="inlineStr">
        <is>
          <t>Thai</t>
        </is>
      </c>
      <c r="E51" s="8" t="n">
        <v>46113</v>
      </c>
      <c r="F51" t="inlineStr">
        <is>
          <t>Violations were cited in the following area(s).</t>
        </is>
      </c>
      <c r="G51" t="inlineStr">
        <is>
          <t>04K</t>
        </is>
      </c>
      <c r="H51" t="inlineStr">
        <is>
          <t>Evidence of rats or live rats in establishment's food or non-food areas.</t>
        </is>
      </c>
      <c r="I51" t="inlineStr">
        <is>
          <t>Critical</t>
        </is>
      </c>
      <c r="J51" t="n">
        <v>59</v>
      </c>
      <c r="L51" s="9">
        <f>A51&amp;"-"&amp;TEXT(E51,"yyyymmdd")</f>
        <v/>
      </c>
    </row>
    <row r="52">
      <c r="A52" t="n">
        <v>41561516</v>
      </c>
      <c r="B52" t="inlineStr">
        <is>
          <t>Manhattan</t>
        </is>
      </c>
      <c r="C52" t="inlineStr">
        <is>
          <t>10036</t>
        </is>
      </c>
      <c r="D52" t="inlineStr">
        <is>
          <t>Thai</t>
        </is>
      </c>
      <c r="E52" s="8" t="n">
        <v>46113</v>
      </c>
      <c r="F52" t="inlineStr">
        <is>
          <t>Violations were cited in the following area(s).</t>
        </is>
      </c>
      <c r="G52" t="inlineStr">
        <is>
          <t>05D</t>
        </is>
      </c>
      <c r="H5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2" t="inlineStr">
        <is>
          <t>Critical</t>
        </is>
      </c>
      <c r="J52" t="n">
        <v>59</v>
      </c>
      <c r="L52" s="9">
        <f>A52&amp;"-"&amp;TEXT(E52,"yyyymmdd")</f>
        <v/>
      </c>
    </row>
    <row r="53">
      <c r="A53" t="n">
        <v>41561516</v>
      </c>
      <c r="B53" t="inlineStr">
        <is>
          <t>Manhattan</t>
        </is>
      </c>
      <c r="C53" t="inlineStr">
        <is>
          <t>10036</t>
        </is>
      </c>
      <c r="D53" t="inlineStr">
        <is>
          <t>Thai</t>
        </is>
      </c>
      <c r="E53" s="8" t="n">
        <v>46113</v>
      </c>
      <c r="F53" t="inlineStr">
        <is>
          <t>Violations were cited in the following area(s).</t>
        </is>
      </c>
      <c r="G53" t="inlineStr">
        <is>
          <t>06C</t>
        </is>
      </c>
      <c r="H5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3" t="inlineStr">
        <is>
          <t>Critical</t>
        </is>
      </c>
      <c r="J53" t="n">
        <v>59</v>
      </c>
      <c r="L53" s="9">
        <f>A53&amp;"-"&amp;TEXT(E53,"yyyymmdd")</f>
        <v/>
      </c>
    </row>
    <row r="54">
      <c r="A54" t="n">
        <v>41561516</v>
      </c>
      <c r="B54" t="inlineStr">
        <is>
          <t>Manhattan</t>
        </is>
      </c>
      <c r="C54" t="inlineStr">
        <is>
          <t>10036</t>
        </is>
      </c>
      <c r="D54" t="inlineStr">
        <is>
          <t>Thai</t>
        </is>
      </c>
      <c r="E54" s="8" t="n">
        <v>46113</v>
      </c>
      <c r="F54" t="inlineStr">
        <is>
          <t>Violations were cited in the following area(s).</t>
        </is>
      </c>
      <c r="G54" t="inlineStr">
        <is>
          <t>06D</t>
        </is>
      </c>
      <c r="H54" t="inlineStr">
        <is>
          <t>Food contact surface not properly washed, rinsed and sanitized after each use and following any activity when contamination may have occurred.</t>
        </is>
      </c>
      <c r="I54" t="inlineStr">
        <is>
          <t>Critical</t>
        </is>
      </c>
      <c r="J54" t="n">
        <v>59</v>
      </c>
      <c r="L54" s="9">
        <f>A54&amp;"-"&amp;TEXT(E54,"yyyymmdd")</f>
        <v/>
      </c>
    </row>
    <row r="55">
      <c r="A55" t="n">
        <v>41561516</v>
      </c>
      <c r="B55" t="inlineStr">
        <is>
          <t>Manhattan</t>
        </is>
      </c>
      <c r="C55" t="inlineStr">
        <is>
          <t>10036</t>
        </is>
      </c>
      <c r="D55" t="inlineStr">
        <is>
          <t>Thai</t>
        </is>
      </c>
      <c r="E55" s="8" t="n">
        <v>46113</v>
      </c>
      <c r="F55" t="inlineStr">
        <is>
          <t>Violations were cited in the following area(s).</t>
        </is>
      </c>
      <c r="G55" t="inlineStr">
        <is>
          <t>06E</t>
        </is>
      </c>
      <c r="H55" t="inlineStr">
        <is>
          <t>Sanitized equipment or utensil, including in-use food dispensing utensil, improperly used or stored.</t>
        </is>
      </c>
      <c r="I55" t="inlineStr">
        <is>
          <t>Critical</t>
        </is>
      </c>
      <c r="J55" t="n">
        <v>59</v>
      </c>
      <c r="L55" s="9">
        <f>A55&amp;"-"&amp;TEXT(E55,"yyyymmdd")</f>
        <v/>
      </c>
    </row>
    <row r="56">
      <c r="A56" t="n">
        <v>41561516</v>
      </c>
      <c r="B56" t="inlineStr">
        <is>
          <t>Manhattan</t>
        </is>
      </c>
      <c r="C56" t="inlineStr">
        <is>
          <t>10036</t>
        </is>
      </c>
      <c r="D56" t="inlineStr">
        <is>
          <t>Thai</t>
        </is>
      </c>
      <c r="E56" s="8" t="n">
        <v>46113</v>
      </c>
      <c r="F56" t="inlineStr">
        <is>
          <t>Violations were cited in the following area(s).</t>
        </is>
      </c>
      <c r="G56" t="inlineStr">
        <is>
          <t>08A</t>
        </is>
      </c>
      <c r="H56" t="inlineStr">
        <is>
          <t>Establishment is not free of harborage or conditions conducive to rodents, insects or other pests.</t>
        </is>
      </c>
      <c r="I56" t="inlineStr">
        <is>
          <t>Not Critical</t>
        </is>
      </c>
      <c r="J56" t="n">
        <v>59</v>
      </c>
      <c r="L56" s="9">
        <f>A56&amp;"-"&amp;TEXT(E56,"yyyymmdd")</f>
        <v/>
      </c>
    </row>
    <row r="57">
      <c r="A57" t="n">
        <v>41561516</v>
      </c>
      <c r="B57" t="inlineStr">
        <is>
          <t>Manhattan</t>
        </is>
      </c>
      <c r="C57" t="inlineStr">
        <is>
          <t>10036</t>
        </is>
      </c>
      <c r="D57" t="inlineStr">
        <is>
          <t>Thai</t>
        </is>
      </c>
      <c r="E57" s="8" t="n">
        <v>46113</v>
      </c>
      <c r="F57" t="inlineStr">
        <is>
          <t>Violations were cited in the following area(s).</t>
        </is>
      </c>
      <c r="G57" t="inlineStr">
        <is>
          <t>10F</t>
        </is>
      </c>
      <c r="H57" t="inlineStr">
        <is>
          <t>Non-food contact surface or equipment made of unacceptable material, not kept clean, or not properly sealed, raised, spaced or movable to allow accessibility for cleaning on all sides, above and underneath the unit.</t>
        </is>
      </c>
      <c r="I57" t="inlineStr">
        <is>
          <t>Not Critical</t>
        </is>
      </c>
      <c r="J57" t="n">
        <v>59</v>
      </c>
      <c r="L57" s="9">
        <f>A57&amp;"-"&amp;TEXT(E57,"yyyymmdd")</f>
        <v/>
      </c>
    </row>
    <row r="58">
      <c r="A58" t="n">
        <v>41570383</v>
      </c>
      <c r="B58" t="inlineStr">
        <is>
          <t>Queens</t>
        </is>
      </c>
      <c r="C58" t="inlineStr">
        <is>
          <t>11354</t>
        </is>
      </c>
      <c r="D58" t="inlineStr">
        <is>
          <t>Coffee/Tea</t>
        </is>
      </c>
      <c r="E58" s="8" t="n">
        <v>46113</v>
      </c>
      <c r="F58" t="inlineStr">
        <is>
          <t>Violations were cited in the following area(s).</t>
        </is>
      </c>
      <c r="G58" t="inlineStr">
        <is>
          <t>02B</t>
        </is>
      </c>
      <c r="H58" t="inlineStr">
        <is>
          <t>Hot TCS food item not held at or above 140 °F.</t>
        </is>
      </c>
      <c r="I58" t="inlineStr">
        <is>
          <t>Critical</t>
        </is>
      </c>
      <c r="J58" t="n">
        <v>11</v>
      </c>
      <c r="K58" t="inlineStr">
        <is>
          <t>A</t>
        </is>
      </c>
      <c r="L58" s="9">
        <f>A58&amp;"-"&amp;TEXT(E58,"yyyymmdd")</f>
        <v/>
      </c>
    </row>
    <row r="59">
      <c r="A59" t="n">
        <v>41570383</v>
      </c>
      <c r="B59" t="inlineStr">
        <is>
          <t>Queens</t>
        </is>
      </c>
      <c r="C59" t="inlineStr">
        <is>
          <t>11354</t>
        </is>
      </c>
      <c r="D59" t="inlineStr">
        <is>
          <t>Coffee/Tea</t>
        </is>
      </c>
      <c r="E59" s="8" t="n">
        <v>46113</v>
      </c>
      <c r="F59" t="inlineStr">
        <is>
          <t>Violations were cited in the following area(s).</t>
        </is>
      </c>
      <c r="G59" t="inlineStr">
        <is>
          <t>10B</t>
        </is>
      </c>
      <c r="H59" t="inlineStr">
        <is>
          <t>Anti-siphonage or back-flow prevention device not provided where required; equipment or floor not properly drained; sewage disposal system in disrepair or not functioning properly. Condensation or liquid waste improperly disposed of.</t>
        </is>
      </c>
      <c r="I59" t="inlineStr">
        <is>
          <t>Not Critical</t>
        </is>
      </c>
      <c r="J59" t="n">
        <v>11</v>
      </c>
      <c r="K59" t="inlineStr">
        <is>
          <t>A</t>
        </is>
      </c>
      <c r="L59" s="9">
        <f>A59&amp;"-"&amp;TEXT(E59,"yyyymmdd")</f>
        <v/>
      </c>
    </row>
    <row r="60">
      <c r="A60" t="n">
        <v>41570383</v>
      </c>
      <c r="B60" t="inlineStr">
        <is>
          <t>Queens</t>
        </is>
      </c>
      <c r="C60" t="inlineStr">
        <is>
          <t>11354</t>
        </is>
      </c>
      <c r="D60" t="inlineStr">
        <is>
          <t>Coffee/Tea</t>
        </is>
      </c>
      <c r="E60" s="8" t="n">
        <v>46113</v>
      </c>
      <c r="F60" t="inlineStr">
        <is>
          <t>Violations were cited in the following area(s).</t>
        </is>
      </c>
      <c r="G60" t="inlineStr">
        <is>
          <t>10F</t>
        </is>
      </c>
      <c r="H60" t="inlineStr">
        <is>
          <t>Non-food contact surface or equipment made of unacceptable material, not kept clean, or not properly sealed, raised, spaced or movable to allow accessibility for cleaning on all sides, above and underneath the unit.</t>
        </is>
      </c>
      <c r="I60" t="inlineStr">
        <is>
          <t>Not Critical</t>
        </is>
      </c>
      <c r="J60" t="n">
        <v>11</v>
      </c>
      <c r="K60" t="inlineStr">
        <is>
          <t>A</t>
        </is>
      </c>
      <c r="L60" s="9">
        <f>A60&amp;"-"&amp;TEXT(E60,"yyyymmdd")</f>
        <v/>
      </c>
    </row>
    <row r="61">
      <c r="A61" t="n">
        <v>41606173</v>
      </c>
      <c r="B61" t="inlineStr">
        <is>
          <t>Manhattan</t>
        </is>
      </c>
      <c r="C61" t="inlineStr">
        <is>
          <t>10019</t>
        </is>
      </c>
      <c r="D61" t="inlineStr">
        <is>
          <t>American</t>
        </is>
      </c>
      <c r="E61" s="8" t="n">
        <v>46113</v>
      </c>
      <c r="F61" t="inlineStr">
        <is>
          <t>Violations were cited in the following area(s).</t>
        </is>
      </c>
      <c r="G61" t="inlineStr">
        <is>
          <t>02B</t>
        </is>
      </c>
      <c r="H61" t="inlineStr">
        <is>
          <t>Hot TCS food item not held at or above 140 °F.</t>
        </is>
      </c>
      <c r="I61" t="inlineStr">
        <is>
          <t>Critical</t>
        </is>
      </c>
      <c r="J61" t="n">
        <v>32</v>
      </c>
      <c r="L61" s="9">
        <f>A61&amp;"-"&amp;TEXT(E61,"yyyymmdd")</f>
        <v/>
      </c>
    </row>
    <row r="62">
      <c r="A62" t="n">
        <v>41606173</v>
      </c>
      <c r="B62" t="inlineStr">
        <is>
          <t>Manhattan</t>
        </is>
      </c>
      <c r="C62" t="inlineStr">
        <is>
          <t>10019</t>
        </is>
      </c>
      <c r="D62" t="inlineStr">
        <is>
          <t>American</t>
        </is>
      </c>
      <c r="E62" s="8" t="n">
        <v>46113</v>
      </c>
      <c r="F62" t="inlineStr">
        <is>
          <t>Violations were cited in the following area(s).</t>
        </is>
      </c>
      <c r="G62" t="inlineStr">
        <is>
          <t>02G</t>
        </is>
      </c>
      <c r="H62" t="inlineStr">
        <is>
          <t>Cold TCS food item held above 41 °F; smoked or processed fish held above 38 °F; intact raw eggs held above 45 °F; or reduced oxygen packaged (ROP) TCS foods held above required temperatures except during active necessary preparation.</t>
        </is>
      </c>
      <c r="I62" t="inlineStr">
        <is>
          <t>Critical</t>
        </is>
      </c>
      <c r="J62" t="n">
        <v>32</v>
      </c>
      <c r="L62" s="9">
        <f>A62&amp;"-"&amp;TEXT(E62,"yyyymmdd")</f>
        <v/>
      </c>
    </row>
    <row r="63">
      <c r="A63" t="n">
        <v>41606173</v>
      </c>
      <c r="B63" t="inlineStr">
        <is>
          <t>Manhattan</t>
        </is>
      </c>
      <c r="C63" t="inlineStr">
        <is>
          <t>10019</t>
        </is>
      </c>
      <c r="D63" t="inlineStr">
        <is>
          <t>American</t>
        </is>
      </c>
      <c r="E63" s="8" t="n">
        <v>46113</v>
      </c>
      <c r="F63" t="inlineStr">
        <is>
          <t>Violations were cited in the following area(s).</t>
        </is>
      </c>
      <c r="G63" t="inlineStr">
        <is>
          <t>04H</t>
        </is>
      </c>
      <c r="H63" t="inlineStr">
        <is>
          <t>Raw, cooked or prepared food is adulterated, contaminated, cross-contaminated, or not discarded in accordance with HACCP plan.</t>
        </is>
      </c>
      <c r="I63" t="inlineStr">
        <is>
          <t>Critical</t>
        </is>
      </c>
      <c r="J63" t="n">
        <v>32</v>
      </c>
      <c r="L63" s="9">
        <f>A63&amp;"-"&amp;TEXT(E63,"yyyymmdd")</f>
        <v/>
      </c>
    </row>
    <row r="64">
      <c r="A64" t="n">
        <v>41606173</v>
      </c>
      <c r="B64" t="inlineStr">
        <is>
          <t>Manhattan</t>
        </is>
      </c>
      <c r="C64" t="inlineStr">
        <is>
          <t>10019</t>
        </is>
      </c>
      <c r="D64" t="inlineStr">
        <is>
          <t>American</t>
        </is>
      </c>
      <c r="E64" s="8" t="n">
        <v>46113</v>
      </c>
      <c r="F64" t="inlineStr">
        <is>
          <t>Violations were cited in the following area(s).</t>
        </is>
      </c>
      <c r="G64" t="inlineStr">
        <is>
          <t>06D</t>
        </is>
      </c>
      <c r="H64" t="inlineStr">
        <is>
          <t>Food contact surface not properly washed, rinsed and sanitized after each use and following any activity when contamination may have occurred.</t>
        </is>
      </c>
      <c r="I64" t="inlineStr">
        <is>
          <t>Critical</t>
        </is>
      </c>
      <c r="J64" t="n">
        <v>32</v>
      </c>
      <c r="L64" s="9">
        <f>A64&amp;"-"&amp;TEXT(E64,"yyyymmdd")</f>
        <v/>
      </c>
    </row>
    <row r="65">
      <c r="A65" t="n">
        <v>41606173</v>
      </c>
      <c r="B65" t="inlineStr">
        <is>
          <t>Manhattan</t>
        </is>
      </c>
      <c r="C65" t="inlineStr">
        <is>
          <t>10019</t>
        </is>
      </c>
      <c r="D65" t="inlineStr">
        <is>
          <t>American</t>
        </is>
      </c>
      <c r="E65" s="8" t="n">
        <v>46113</v>
      </c>
      <c r="F65" t="inlineStr">
        <is>
          <t>Violations were cited in the following area(s).</t>
        </is>
      </c>
      <c r="G65" t="inlineStr">
        <is>
          <t>10B</t>
        </is>
      </c>
      <c r="H65" t="inlineStr">
        <is>
          <t>Anti-siphonage or back-flow prevention device not provided where required; equipment or floor not properly drained; sewage disposal system in disrepair or not functioning properly. Condensation or liquid waste improperly disposed of.</t>
        </is>
      </c>
      <c r="I65" t="inlineStr">
        <is>
          <t>Not Critical</t>
        </is>
      </c>
      <c r="J65" t="n">
        <v>32</v>
      </c>
      <c r="L65" s="9">
        <f>A65&amp;"-"&amp;TEXT(E65,"yyyymmdd")</f>
        <v/>
      </c>
    </row>
    <row r="66">
      <c r="A66" t="n">
        <v>41606173</v>
      </c>
      <c r="B66" t="inlineStr">
        <is>
          <t>Manhattan</t>
        </is>
      </c>
      <c r="C66" t="inlineStr">
        <is>
          <t>10019</t>
        </is>
      </c>
      <c r="D66" t="inlineStr">
        <is>
          <t>American</t>
        </is>
      </c>
      <c r="E66" s="8" t="n">
        <v>46113</v>
      </c>
      <c r="F66" t="inlineStr">
        <is>
          <t>Violations were cited in the following area(s).</t>
        </is>
      </c>
      <c r="G66" t="inlineStr">
        <is>
          <t>10F</t>
        </is>
      </c>
      <c r="H66" t="inlineStr">
        <is>
          <t>Non-food contact surface or equipment made of unacceptable material, not kept clean, or not properly sealed, raised, spaced or movable to allow accessibility for cleaning on all sides, above and underneath the unit.</t>
        </is>
      </c>
      <c r="I66" t="inlineStr">
        <is>
          <t>Not Critical</t>
        </is>
      </c>
      <c r="J66" t="n">
        <v>32</v>
      </c>
      <c r="L66" s="9">
        <f>A66&amp;"-"&amp;TEXT(E66,"yyyymmdd")</f>
        <v/>
      </c>
    </row>
    <row r="67">
      <c r="A67" t="n">
        <v>41620315</v>
      </c>
      <c r="B67" t="inlineStr">
        <is>
          <t>Queens</t>
        </is>
      </c>
      <c r="C67" t="inlineStr">
        <is>
          <t>11368</t>
        </is>
      </c>
      <c r="D67" t="inlineStr">
        <is>
          <t>Tex-Mex</t>
        </is>
      </c>
      <c r="E67" s="8" t="n">
        <v>46113</v>
      </c>
      <c r="F67" t="inlineStr">
        <is>
          <t>Violations were cited in the following area(s).</t>
        </is>
      </c>
      <c r="G67" t="inlineStr">
        <is>
          <t>04N</t>
        </is>
      </c>
      <c r="H67" t="inlineStr">
        <is>
          <t>Filth flies or food/refuse/sewage associated with (FRSA) flies or other nuisance pests in establishment’s food and/or non-food areas. FRSA flies include house flies, blow flies, bottle flies, flesh flies, drain flies, Phorid flies and fruit flies.</t>
        </is>
      </c>
      <c r="I67" t="inlineStr">
        <is>
          <t>Critical</t>
        </is>
      </c>
      <c r="J67" t="n">
        <v>11</v>
      </c>
      <c r="K67" t="inlineStr">
        <is>
          <t>A</t>
        </is>
      </c>
      <c r="L67" s="9">
        <f>A67&amp;"-"&amp;TEXT(E67,"yyyymmdd")</f>
        <v/>
      </c>
    </row>
    <row r="68">
      <c r="A68" t="n">
        <v>41620315</v>
      </c>
      <c r="B68" t="inlineStr">
        <is>
          <t>Queens</t>
        </is>
      </c>
      <c r="C68" t="inlineStr">
        <is>
          <t>11368</t>
        </is>
      </c>
      <c r="D68" t="inlineStr">
        <is>
          <t>Tex-Mex</t>
        </is>
      </c>
      <c r="E68" s="8" t="n">
        <v>46113</v>
      </c>
      <c r="F68" t="inlineStr">
        <is>
          <t>Violations were cited in the following area(s).</t>
        </is>
      </c>
      <c r="G68" t="inlineStr">
        <is>
          <t>08A</t>
        </is>
      </c>
      <c r="H68" t="inlineStr">
        <is>
          <t>Establishment is not free of harborage or conditions conducive to rodents, insects or other pests.</t>
        </is>
      </c>
      <c r="I68" t="inlineStr">
        <is>
          <t>Not Critical</t>
        </is>
      </c>
      <c r="J68" t="n">
        <v>11</v>
      </c>
      <c r="K68" t="inlineStr">
        <is>
          <t>A</t>
        </is>
      </c>
      <c r="L68" s="9">
        <f>A68&amp;"-"&amp;TEXT(E68,"yyyymmdd")</f>
        <v/>
      </c>
    </row>
    <row r="69">
      <c r="A69" t="n">
        <v>41620315</v>
      </c>
      <c r="B69" t="inlineStr">
        <is>
          <t>Queens</t>
        </is>
      </c>
      <c r="C69" t="inlineStr">
        <is>
          <t>11368</t>
        </is>
      </c>
      <c r="D69" t="inlineStr">
        <is>
          <t>Tex-Mex</t>
        </is>
      </c>
      <c r="E69" s="8" t="n">
        <v>46113</v>
      </c>
      <c r="F69" t="inlineStr">
        <is>
          <t>Violations were cited in the following area(s).</t>
        </is>
      </c>
      <c r="G69" t="inlineStr">
        <is>
          <t>10F</t>
        </is>
      </c>
      <c r="H69" t="inlineStr">
        <is>
          <t>Non-food contact surface or equipment made of unacceptable material, not kept clean, or not properly sealed, raised, spaced or movable to allow accessibility for cleaning on all sides, above and underneath the unit.</t>
        </is>
      </c>
      <c r="I69" t="inlineStr">
        <is>
          <t>Not Critical</t>
        </is>
      </c>
      <c r="J69" t="n">
        <v>11</v>
      </c>
      <c r="K69" t="inlineStr">
        <is>
          <t>A</t>
        </is>
      </c>
      <c r="L69" s="9">
        <f>A69&amp;"-"&amp;TEXT(E69,"yyyymmdd")</f>
        <v/>
      </c>
    </row>
    <row r="70">
      <c r="A70" t="n">
        <v>41715309</v>
      </c>
      <c r="B70" t="inlineStr">
        <is>
          <t>Bronx</t>
        </is>
      </c>
      <c r="C70" t="inlineStr">
        <is>
          <t>10458</t>
        </is>
      </c>
      <c r="D70" t="inlineStr">
        <is>
          <t>American</t>
        </is>
      </c>
      <c r="E70" s="8" t="n">
        <v>46113</v>
      </c>
      <c r="F70" t="inlineStr">
        <is>
          <t>Violations were cited in the following area(s).</t>
        </is>
      </c>
      <c r="G70" t="inlineStr">
        <is>
          <t>02G</t>
        </is>
      </c>
      <c r="H70" t="inlineStr">
        <is>
          <t>Cold TCS food item held above 41 °F; smoked or processed fish held above 38 °F; intact raw eggs held above 45 °F; or reduced oxygen packaged (ROP) TCS foods held above required temperatures except during active necessary preparation.</t>
        </is>
      </c>
      <c r="I70" t="inlineStr">
        <is>
          <t>Critical</t>
        </is>
      </c>
      <c r="J70" t="n">
        <v>31</v>
      </c>
      <c r="L70" s="9">
        <f>A70&amp;"-"&amp;TEXT(E70,"yyyymmdd")</f>
        <v/>
      </c>
    </row>
    <row r="71">
      <c r="A71" t="n">
        <v>41715309</v>
      </c>
      <c r="B71" t="inlineStr">
        <is>
          <t>Bronx</t>
        </is>
      </c>
      <c r="C71" t="inlineStr">
        <is>
          <t>10458</t>
        </is>
      </c>
      <c r="D71" t="inlineStr">
        <is>
          <t>American</t>
        </is>
      </c>
      <c r="E71" s="8" t="n">
        <v>46113</v>
      </c>
      <c r="F71" t="inlineStr">
        <is>
          <t>Violations were cited in the following area(s).</t>
        </is>
      </c>
      <c r="G71" t="inlineStr">
        <is>
          <t>02H</t>
        </is>
      </c>
      <c r="H71" t="inlineStr">
        <is>
          <t>After cooking or removal from hot holding, TCS food not cooled by an approved method whereby the internal temperature is reduced from 140 °F to 70 °F or less within 2 hours, and from 70 °F to 41 °F or less within 4 additional hours.</t>
        </is>
      </c>
      <c r="I71" t="inlineStr">
        <is>
          <t>Critical</t>
        </is>
      </c>
      <c r="J71" t="n">
        <v>31</v>
      </c>
      <c r="L71" s="9">
        <f>A71&amp;"-"&amp;TEXT(E71,"yyyymmdd")</f>
        <v/>
      </c>
    </row>
    <row r="72">
      <c r="A72" t="n">
        <v>41715309</v>
      </c>
      <c r="B72" t="inlineStr">
        <is>
          <t>Bronx</t>
        </is>
      </c>
      <c r="C72" t="inlineStr">
        <is>
          <t>10458</t>
        </is>
      </c>
      <c r="D72" t="inlineStr">
        <is>
          <t>American</t>
        </is>
      </c>
      <c r="E72" s="8" t="n">
        <v>46113</v>
      </c>
      <c r="F72" t="inlineStr">
        <is>
          <t>Violations were cited in the following area(s).</t>
        </is>
      </c>
      <c r="G72" t="inlineStr">
        <is>
          <t>04H</t>
        </is>
      </c>
      <c r="H72" t="inlineStr">
        <is>
          <t>Raw, cooked or prepared food is adulterated, contaminated, cross-contaminated, or not discarded in accordance with HACCP plan.</t>
        </is>
      </c>
      <c r="I72" t="inlineStr">
        <is>
          <t>Critical</t>
        </is>
      </c>
      <c r="J72" t="n">
        <v>31</v>
      </c>
      <c r="L72" s="9">
        <f>A72&amp;"-"&amp;TEXT(E72,"yyyymmdd")</f>
        <v/>
      </c>
    </row>
    <row r="73">
      <c r="A73" t="n">
        <v>41715309</v>
      </c>
      <c r="B73" t="inlineStr">
        <is>
          <t>Bronx</t>
        </is>
      </c>
      <c r="C73" t="inlineStr">
        <is>
          <t>10458</t>
        </is>
      </c>
      <c r="D73" t="inlineStr">
        <is>
          <t>American</t>
        </is>
      </c>
      <c r="E73" s="8" t="n">
        <v>46113</v>
      </c>
      <c r="F73" t="inlineStr">
        <is>
          <t>Violations were cited in the following area(s).</t>
        </is>
      </c>
      <c r="G73" t="inlineStr">
        <is>
          <t>04M</t>
        </is>
      </c>
      <c r="H73" t="inlineStr">
        <is>
          <t>Live roaches in facility's food or non-food area.</t>
        </is>
      </c>
      <c r="I73" t="inlineStr">
        <is>
          <t>Critical</t>
        </is>
      </c>
      <c r="J73" t="n">
        <v>31</v>
      </c>
      <c r="L73" s="9">
        <f>A73&amp;"-"&amp;TEXT(E73,"yyyymmdd")</f>
        <v/>
      </c>
    </row>
    <row r="74">
      <c r="A74" t="n">
        <v>41715309</v>
      </c>
      <c r="B74" t="inlineStr">
        <is>
          <t>Bronx</t>
        </is>
      </c>
      <c r="C74" t="inlineStr">
        <is>
          <t>10458</t>
        </is>
      </c>
      <c r="D74" t="inlineStr">
        <is>
          <t>American</t>
        </is>
      </c>
      <c r="E74" s="8" t="n">
        <v>46113</v>
      </c>
      <c r="F74" t="inlineStr">
        <is>
          <t>Violations were cited in the following area(s).</t>
        </is>
      </c>
      <c r="G74" t="inlineStr">
        <is>
          <t>08A</t>
        </is>
      </c>
      <c r="H74" t="inlineStr">
        <is>
          <t>Establishment is not free of harborage or conditions conducive to rodents, insects or other pests.</t>
        </is>
      </c>
      <c r="I74" t="inlineStr">
        <is>
          <t>Not Critical</t>
        </is>
      </c>
      <c r="J74" t="n">
        <v>31</v>
      </c>
      <c r="L74" s="9">
        <f>A74&amp;"-"&amp;TEXT(E74,"yyyymmdd")</f>
        <v/>
      </c>
    </row>
    <row r="75">
      <c r="A75" t="n">
        <v>50000619</v>
      </c>
      <c r="B75" t="inlineStr">
        <is>
          <t>Brooklyn</t>
        </is>
      </c>
      <c r="C75" t="inlineStr">
        <is>
          <t>11221</t>
        </is>
      </c>
      <c r="D75" t="inlineStr">
        <is>
          <t>American</t>
        </is>
      </c>
      <c r="E75" s="8" t="n">
        <v>46113</v>
      </c>
      <c r="F75" t="inlineStr">
        <is>
          <t>Violations were cited in the following area(s).</t>
        </is>
      </c>
      <c r="G75" t="inlineStr">
        <is>
          <t>04O</t>
        </is>
      </c>
      <c r="H75" t="inlineStr">
        <is>
          <t>Live animal other than fish in tank or service animal present in facility’s food or non-food area.</t>
        </is>
      </c>
      <c r="I75" t="inlineStr">
        <is>
          <t>Critical</t>
        </is>
      </c>
      <c r="J75" t="n">
        <v>16</v>
      </c>
      <c r="L75" s="9">
        <f>A75&amp;"-"&amp;TEXT(E75,"yyyymmdd")</f>
        <v/>
      </c>
    </row>
    <row r="76">
      <c r="A76" t="n">
        <v>50000619</v>
      </c>
      <c r="B76" t="inlineStr">
        <is>
          <t>Brooklyn</t>
        </is>
      </c>
      <c r="C76" t="inlineStr">
        <is>
          <t>11221</t>
        </is>
      </c>
      <c r="D76" t="inlineStr">
        <is>
          <t>American</t>
        </is>
      </c>
      <c r="E76" s="8" t="n">
        <v>46113</v>
      </c>
      <c r="F76" t="inlineStr">
        <is>
          <t>Violations were cited in the following area(s).</t>
        </is>
      </c>
      <c r="G76" t="inlineStr">
        <is>
          <t>10A</t>
        </is>
      </c>
      <c r="H76" t="inlineStr">
        <is>
          <t>Toilet facility not maintained or provided with toilet paper, waste receptacle or self-closing door.</t>
        </is>
      </c>
      <c r="I76" t="inlineStr">
        <is>
          <t>Not Critical</t>
        </is>
      </c>
      <c r="J76" t="n">
        <v>16</v>
      </c>
      <c r="L76" s="9">
        <f>A76&amp;"-"&amp;TEXT(E76,"yyyymmdd")</f>
        <v/>
      </c>
    </row>
    <row r="77">
      <c r="A77" t="n">
        <v>50000619</v>
      </c>
      <c r="B77" t="inlineStr">
        <is>
          <t>Brooklyn</t>
        </is>
      </c>
      <c r="C77" t="inlineStr">
        <is>
          <t>11221</t>
        </is>
      </c>
      <c r="D77" t="inlineStr">
        <is>
          <t>American</t>
        </is>
      </c>
      <c r="E77" s="8" t="n">
        <v>46113</v>
      </c>
      <c r="F77" t="inlineStr">
        <is>
          <t>Violations were cited in the following area(s).</t>
        </is>
      </c>
      <c r="G77" t="inlineStr">
        <is>
          <t>10B</t>
        </is>
      </c>
      <c r="H77" t="inlineStr">
        <is>
          <t>Anti-siphonage or back-flow prevention device not provided where required; equipment or floor not properly drained; sewage disposal system in disrepair or not functioning properly. Condensation or liquid waste improperly disposed of.</t>
        </is>
      </c>
      <c r="I77" t="inlineStr">
        <is>
          <t>Not Critical</t>
        </is>
      </c>
      <c r="J77" t="n">
        <v>16</v>
      </c>
      <c r="L77" s="9">
        <f>A77&amp;"-"&amp;TEXT(E77,"yyyymmdd")</f>
        <v/>
      </c>
    </row>
    <row r="78">
      <c r="A78" t="n">
        <v>50000619</v>
      </c>
      <c r="B78" t="inlineStr">
        <is>
          <t>Brooklyn</t>
        </is>
      </c>
      <c r="C78" t="inlineStr">
        <is>
          <t>11221</t>
        </is>
      </c>
      <c r="D78" t="inlineStr">
        <is>
          <t>American</t>
        </is>
      </c>
      <c r="E78" s="8" t="n">
        <v>46113</v>
      </c>
      <c r="F78" t="inlineStr">
        <is>
          <t>Violations were cited in the following area(s).</t>
        </is>
      </c>
      <c r="G78" t="inlineStr">
        <is>
          <t>10D</t>
        </is>
      </c>
      <c r="H78" t="inlineStr">
        <is>
          <t>Mechanical or natural ventilation not provided, inadequate, improperly installed, in disrepair or fails to prevent and control excessive build-up of grease, heat, steam condensation, vapors, odors, smoke or fumes.</t>
        </is>
      </c>
      <c r="I78" t="inlineStr">
        <is>
          <t>Not Critical</t>
        </is>
      </c>
      <c r="J78" t="n">
        <v>16</v>
      </c>
      <c r="L78" s="9">
        <f>A78&amp;"-"&amp;TEXT(E78,"yyyymmdd")</f>
        <v/>
      </c>
    </row>
    <row r="79">
      <c r="A79" t="n">
        <v>50000619</v>
      </c>
      <c r="B79" t="inlineStr">
        <is>
          <t>Brooklyn</t>
        </is>
      </c>
      <c r="C79" t="inlineStr">
        <is>
          <t>11221</t>
        </is>
      </c>
      <c r="D79" t="inlineStr">
        <is>
          <t>American</t>
        </is>
      </c>
      <c r="E79" s="8" t="n">
        <v>46113</v>
      </c>
      <c r="F79" t="inlineStr">
        <is>
          <t>Violations were cited in the following area(s).</t>
        </is>
      </c>
      <c r="G79" t="inlineStr">
        <is>
          <t>10F</t>
        </is>
      </c>
      <c r="H79" t="inlineStr">
        <is>
          <t>Non-food contact surface or equipment made of unacceptable material, not kept clean, or not properly sealed, raised, spaced or movable to allow accessibility for cleaning on all sides, above and underneath the unit.</t>
        </is>
      </c>
      <c r="I79" t="inlineStr">
        <is>
          <t>Not Critical</t>
        </is>
      </c>
      <c r="J79" t="n">
        <v>16</v>
      </c>
      <c r="L79" s="9">
        <f>A79&amp;"-"&amp;TEXT(E79,"yyyymmdd")</f>
        <v/>
      </c>
    </row>
    <row r="80">
      <c r="A80" t="n">
        <v>50005258</v>
      </c>
      <c r="B80" t="inlineStr">
        <is>
          <t>Queens</t>
        </is>
      </c>
      <c r="C80" t="inlineStr">
        <is>
          <t>11367</t>
        </is>
      </c>
      <c r="D80" t="inlineStr">
        <is>
          <t>Donuts</t>
        </is>
      </c>
      <c r="E80" s="8" t="n">
        <v>46113</v>
      </c>
      <c r="F80" t="inlineStr">
        <is>
          <t>Violations were cited in the following area(s).</t>
        </is>
      </c>
      <c r="G80" t="inlineStr">
        <is>
          <t>02B</t>
        </is>
      </c>
      <c r="H80" t="inlineStr">
        <is>
          <t>Hot TCS food item not held at or above 140 °F.</t>
        </is>
      </c>
      <c r="I80" t="inlineStr">
        <is>
          <t>Critical</t>
        </is>
      </c>
      <c r="J80" t="n">
        <v>10</v>
      </c>
      <c r="K80" t="inlineStr">
        <is>
          <t>A</t>
        </is>
      </c>
      <c r="L80" s="9">
        <f>A80&amp;"-"&amp;TEXT(E80,"yyyymmdd")</f>
        <v/>
      </c>
    </row>
    <row r="81">
      <c r="A81" t="n">
        <v>50005258</v>
      </c>
      <c r="B81" t="inlineStr">
        <is>
          <t>Queens</t>
        </is>
      </c>
      <c r="C81" t="inlineStr">
        <is>
          <t>11367</t>
        </is>
      </c>
      <c r="D81" t="inlineStr">
        <is>
          <t>Donuts</t>
        </is>
      </c>
      <c r="E81" s="8" t="n">
        <v>46113</v>
      </c>
      <c r="F81" t="inlineStr">
        <is>
          <t>Violations were cited in the following area(s).</t>
        </is>
      </c>
      <c r="G81" t="inlineStr">
        <is>
          <t>10F</t>
        </is>
      </c>
      <c r="H81" t="inlineStr">
        <is>
          <t>Non-food contact surface or equipment made of unacceptable material, not kept clean, or not properly sealed, raised, spaced or movable to allow accessibility for cleaning on all sides, above and underneath the unit.</t>
        </is>
      </c>
      <c r="I81" t="inlineStr">
        <is>
          <t>Not Critical</t>
        </is>
      </c>
      <c r="J81" t="n">
        <v>10</v>
      </c>
      <c r="K81" t="inlineStr">
        <is>
          <t>A</t>
        </is>
      </c>
      <c r="L81" s="9">
        <f>A81&amp;"-"&amp;TEXT(E81,"yyyymmdd")</f>
        <v/>
      </c>
    </row>
    <row r="82">
      <c r="A82" t="n">
        <v>50005405</v>
      </c>
      <c r="B82" t="inlineStr">
        <is>
          <t>Manhattan</t>
        </is>
      </c>
      <c r="C82" t="inlineStr">
        <is>
          <t>10019</t>
        </is>
      </c>
      <c r="D82" t="inlineStr">
        <is>
          <t>Italian</t>
        </is>
      </c>
      <c r="E82" s="8" t="n">
        <v>46113</v>
      </c>
      <c r="F82" t="inlineStr">
        <is>
          <t>Violations were cited in the following area(s).</t>
        </is>
      </c>
      <c r="G82" t="inlineStr">
        <is>
          <t>06F</t>
        </is>
      </c>
      <c r="H82" t="inlineStr">
        <is>
          <t>Wiping cloths not stored clean and dry, or in a sanitizing solution, between uses.</t>
        </is>
      </c>
      <c r="I82" t="inlineStr">
        <is>
          <t>Critical</t>
        </is>
      </c>
      <c r="J82" t="n">
        <v>11</v>
      </c>
      <c r="K82" t="inlineStr">
        <is>
          <t>A</t>
        </is>
      </c>
      <c r="L82" s="9">
        <f>A82&amp;"-"&amp;TEXT(E82,"yyyymmdd")</f>
        <v/>
      </c>
    </row>
    <row r="83">
      <c r="A83" t="n">
        <v>50005405</v>
      </c>
      <c r="B83" t="inlineStr">
        <is>
          <t>Manhattan</t>
        </is>
      </c>
      <c r="C83" t="inlineStr">
        <is>
          <t>10019</t>
        </is>
      </c>
      <c r="D83" t="inlineStr">
        <is>
          <t>Italian</t>
        </is>
      </c>
      <c r="E83" s="8" t="n">
        <v>46113</v>
      </c>
      <c r="F83" t="inlineStr">
        <is>
          <t>Violations were cited in the following area(s).</t>
        </is>
      </c>
      <c r="G83" t="inlineStr">
        <is>
          <t>10G</t>
        </is>
      </c>
      <c r="H83" t="inlineStr">
        <is>
          <t>Dishwashing and ware washing: Cleaning and sanitizing of tableware, including dishes, utensils, and equipment deficient.</t>
        </is>
      </c>
      <c r="I83" t="inlineStr">
        <is>
          <t>Not Critical</t>
        </is>
      </c>
      <c r="J83" t="n">
        <v>11</v>
      </c>
      <c r="K83" t="inlineStr">
        <is>
          <t>A</t>
        </is>
      </c>
      <c r="L83" s="9">
        <f>A83&amp;"-"&amp;TEXT(E83,"yyyymmdd")</f>
        <v/>
      </c>
    </row>
    <row r="84">
      <c r="A84" t="n">
        <v>50008170</v>
      </c>
      <c r="B84" t="inlineStr">
        <is>
          <t>Staten Island</t>
        </is>
      </c>
      <c r="C84" t="inlineStr">
        <is>
          <t>10309</t>
        </is>
      </c>
      <c r="D84" t="inlineStr">
        <is>
          <t>Sandwiches</t>
        </is>
      </c>
      <c r="E84" s="8" t="n">
        <v>46113</v>
      </c>
      <c r="F84" t="inlineStr">
        <is>
          <t>Violations were cited in the following area(s).</t>
        </is>
      </c>
      <c r="G84" t="inlineStr">
        <is>
          <t>02B</t>
        </is>
      </c>
      <c r="H84" t="inlineStr">
        <is>
          <t>Hot TCS food item not held at or above 140 °F.</t>
        </is>
      </c>
      <c r="I84" t="inlineStr">
        <is>
          <t>Critical</t>
        </is>
      </c>
      <c r="J84" t="n">
        <v>14</v>
      </c>
      <c r="L84" s="9">
        <f>A84&amp;"-"&amp;TEXT(E84,"yyyymmdd")</f>
        <v/>
      </c>
    </row>
    <row r="85">
      <c r="A85" t="n">
        <v>50008170</v>
      </c>
      <c r="B85" t="inlineStr">
        <is>
          <t>Staten Island</t>
        </is>
      </c>
      <c r="C85" t="inlineStr">
        <is>
          <t>10309</t>
        </is>
      </c>
      <c r="D85" t="inlineStr">
        <is>
          <t>Sandwiches</t>
        </is>
      </c>
      <c r="E85" s="8" t="n">
        <v>46113</v>
      </c>
      <c r="F85" t="inlineStr">
        <is>
          <t>Violations were cited in the following area(s).</t>
        </is>
      </c>
      <c r="G85" t="inlineStr">
        <is>
          <t>02G</t>
        </is>
      </c>
      <c r="H85" t="inlineStr">
        <is>
          <t>Cold TCS food item held above 41 °F; smoked or processed fish held above 38 °F; intact raw eggs held above 45 °F; or reduced oxygen packaged (ROP) TCS foods held above required temperatures except during active necessary preparation.</t>
        </is>
      </c>
      <c r="I85" t="inlineStr">
        <is>
          <t>Critical</t>
        </is>
      </c>
      <c r="J85" t="n">
        <v>14</v>
      </c>
      <c r="L85" s="9">
        <f>A85&amp;"-"&amp;TEXT(E85,"yyyymmdd")</f>
        <v/>
      </c>
    </row>
    <row r="86">
      <c r="A86" t="n">
        <v>50012784</v>
      </c>
      <c r="B86" t="inlineStr">
        <is>
          <t>Brooklyn</t>
        </is>
      </c>
      <c r="C86" t="inlineStr">
        <is>
          <t>11216</t>
        </is>
      </c>
      <c r="D86" t="inlineStr">
        <is>
          <t>Chicken</t>
        </is>
      </c>
      <c r="E86" s="8" t="n">
        <v>46113</v>
      </c>
      <c r="F86" t="inlineStr">
        <is>
          <t>Violations were cited in the following area(s).</t>
        </is>
      </c>
      <c r="G86" t="inlineStr">
        <is>
          <t>02B</t>
        </is>
      </c>
      <c r="H86" t="inlineStr">
        <is>
          <t>Hot TCS food item not held at or above 140 °F.</t>
        </is>
      </c>
      <c r="I86" t="inlineStr">
        <is>
          <t>Critical</t>
        </is>
      </c>
      <c r="J86" t="n">
        <v>28</v>
      </c>
      <c r="L86" s="9">
        <f>A86&amp;"-"&amp;TEXT(E86,"yyyymmdd")</f>
        <v/>
      </c>
    </row>
    <row r="87">
      <c r="A87" t="n">
        <v>50012784</v>
      </c>
      <c r="B87" t="inlineStr">
        <is>
          <t>Brooklyn</t>
        </is>
      </c>
      <c r="C87" t="inlineStr">
        <is>
          <t>11216</t>
        </is>
      </c>
      <c r="D87" t="inlineStr">
        <is>
          <t>Chicken</t>
        </is>
      </c>
      <c r="E87" s="8" t="n">
        <v>46113</v>
      </c>
      <c r="F87" t="inlineStr">
        <is>
          <t>Violations were cited in the following area(s).</t>
        </is>
      </c>
      <c r="G87" t="inlineStr">
        <is>
          <t>02G</t>
        </is>
      </c>
      <c r="H87" t="inlineStr">
        <is>
          <t>Cold TCS food item held above 41 °F; smoked or processed fish held above 38 °F; intact raw eggs held above 45 °F; or reduced oxygen packaged (ROP) TCS foods held above required temperatures except during active necessary preparation.</t>
        </is>
      </c>
      <c r="I87" t="inlineStr">
        <is>
          <t>Critical</t>
        </is>
      </c>
      <c r="J87" t="n">
        <v>28</v>
      </c>
      <c r="L87" s="9">
        <f>A87&amp;"-"&amp;TEXT(E87,"yyyymmdd")</f>
        <v/>
      </c>
    </row>
    <row r="88">
      <c r="A88" t="n">
        <v>50012784</v>
      </c>
      <c r="B88" t="inlineStr">
        <is>
          <t>Brooklyn</t>
        </is>
      </c>
      <c r="C88" t="inlineStr">
        <is>
          <t>11216</t>
        </is>
      </c>
      <c r="D88" t="inlineStr">
        <is>
          <t>Chicken</t>
        </is>
      </c>
      <c r="E88" s="8" t="n">
        <v>46113</v>
      </c>
      <c r="F88" t="inlineStr">
        <is>
          <t>Violations were cited in the following area(s).</t>
        </is>
      </c>
      <c r="G88" t="inlineStr">
        <is>
          <t>06D</t>
        </is>
      </c>
      <c r="H88" t="inlineStr">
        <is>
          <t>Food contact surface not properly washed, rinsed and sanitized after each use and following any activity when contamination may have occurred.</t>
        </is>
      </c>
      <c r="I88" t="inlineStr">
        <is>
          <t>Critical</t>
        </is>
      </c>
      <c r="J88" t="n">
        <v>28</v>
      </c>
      <c r="L88" s="9">
        <f>A88&amp;"-"&amp;TEXT(E88,"yyyymmdd")</f>
        <v/>
      </c>
    </row>
    <row r="89">
      <c r="A89" t="n">
        <v>50012784</v>
      </c>
      <c r="B89" t="inlineStr">
        <is>
          <t>Brooklyn</t>
        </is>
      </c>
      <c r="C89" t="inlineStr">
        <is>
          <t>11216</t>
        </is>
      </c>
      <c r="D89" t="inlineStr">
        <is>
          <t>Chicken</t>
        </is>
      </c>
      <c r="E89" s="8" t="n">
        <v>46113</v>
      </c>
      <c r="F89" t="inlineStr">
        <is>
          <t>Violations were cited in the following area(s).</t>
        </is>
      </c>
      <c r="G89" t="inlineStr">
        <is>
          <t>06F</t>
        </is>
      </c>
      <c r="H89" t="inlineStr">
        <is>
          <t>Wiping cloths not stored clean and dry, or in a sanitizing solution, between uses.</t>
        </is>
      </c>
      <c r="I89" t="inlineStr">
        <is>
          <t>Critical</t>
        </is>
      </c>
      <c r="J89" t="n">
        <v>28</v>
      </c>
      <c r="L89" s="9">
        <f>A89&amp;"-"&amp;TEXT(E89,"yyyymmdd")</f>
        <v/>
      </c>
    </row>
    <row r="90">
      <c r="A90" t="n">
        <v>50012784</v>
      </c>
      <c r="B90" t="inlineStr">
        <is>
          <t>Brooklyn</t>
        </is>
      </c>
      <c r="C90" t="inlineStr">
        <is>
          <t>11216</t>
        </is>
      </c>
      <c r="D90" t="inlineStr">
        <is>
          <t>Chicken</t>
        </is>
      </c>
      <c r="E90" s="8" t="n">
        <v>46113</v>
      </c>
      <c r="F90" t="inlineStr">
        <is>
          <t>Violations were cited in the following area(s).</t>
        </is>
      </c>
      <c r="G90" t="inlineStr">
        <is>
          <t>10F</t>
        </is>
      </c>
      <c r="H90" t="inlineStr">
        <is>
          <t>Non-food contact surface or equipment made of unacceptable material, not kept clean, or not properly sealed, raised, spaced or movable to allow accessibility for cleaning on all sides, above and underneath the unit.</t>
        </is>
      </c>
      <c r="I90" t="inlineStr">
        <is>
          <t>Not Critical</t>
        </is>
      </c>
      <c r="J90" t="n">
        <v>28</v>
      </c>
      <c r="L90" s="9">
        <f>A90&amp;"-"&amp;TEXT(E90,"yyyymmdd")</f>
        <v/>
      </c>
    </row>
    <row r="91">
      <c r="A91" t="n">
        <v>50015397</v>
      </c>
      <c r="B91" t="inlineStr">
        <is>
          <t>Queens</t>
        </is>
      </c>
      <c r="C91" t="inlineStr">
        <is>
          <t>11377</t>
        </is>
      </c>
      <c r="D91" t="inlineStr">
        <is>
          <t>American</t>
        </is>
      </c>
      <c r="E91" s="8" t="n">
        <v>46113</v>
      </c>
      <c r="F91" t="inlineStr">
        <is>
          <t>Violations were cited in the following area(s).</t>
        </is>
      </c>
      <c r="G91" t="inlineStr">
        <is>
          <t>02G</t>
        </is>
      </c>
      <c r="H91" t="inlineStr">
        <is>
          <t>Cold TCS food item held above 41 °F; smoked or processed fish held above 38 °F; intact raw eggs held above 45 °F; or reduced oxygen packaged (ROP) TCS foods held above required temperatures except during active necessary preparation.</t>
        </is>
      </c>
      <c r="I91" t="inlineStr">
        <is>
          <t>Critical</t>
        </is>
      </c>
      <c r="J91" t="n">
        <v>26</v>
      </c>
      <c r="L91" s="9">
        <f>A91&amp;"-"&amp;TEXT(E91,"yyyymmdd")</f>
        <v/>
      </c>
    </row>
    <row r="92">
      <c r="A92" t="n">
        <v>50015397</v>
      </c>
      <c r="B92" t="inlineStr">
        <is>
          <t>Queens</t>
        </is>
      </c>
      <c r="C92" t="inlineStr">
        <is>
          <t>11377</t>
        </is>
      </c>
      <c r="D92" t="inlineStr">
        <is>
          <t>American</t>
        </is>
      </c>
      <c r="E92" s="8" t="n">
        <v>46113</v>
      </c>
      <c r="F92" t="inlineStr">
        <is>
          <t>Violations were cited in the following area(s).</t>
        </is>
      </c>
      <c r="G92" t="inlineStr">
        <is>
          <t>04J</t>
        </is>
      </c>
      <c r="H92" t="inlineStr">
        <is>
          <t>Properly scaled and calibrated thermometer or thermocouple not provided or not readily accessible in food preparation and hot/cold holding areas to measure temperatures of TCS foods during cooking, cooling, reheating, and holding.</t>
        </is>
      </c>
      <c r="I92" t="inlineStr">
        <is>
          <t>Critical</t>
        </is>
      </c>
      <c r="J92" t="n">
        <v>26</v>
      </c>
      <c r="L92" s="9">
        <f>A92&amp;"-"&amp;TEXT(E92,"yyyymmdd")</f>
        <v/>
      </c>
    </row>
    <row r="93">
      <c r="A93" t="n">
        <v>50015397</v>
      </c>
      <c r="B93" t="inlineStr">
        <is>
          <t>Queens</t>
        </is>
      </c>
      <c r="C93" t="inlineStr">
        <is>
          <t>11377</t>
        </is>
      </c>
      <c r="D93" t="inlineStr">
        <is>
          <t>American</t>
        </is>
      </c>
      <c r="E93" s="8" t="n">
        <v>46113</v>
      </c>
      <c r="F93" t="inlineStr">
        <is>
          <t>Violations were cited in the following area(s).</t>
        </is>
      </c>
      <c r="G93" t="inlineStr">
        <is>
          <t>06F</t>
        </is>
      </c>
      <c r="H93" t="inlineStr">
        <is>
          <t>Wiping cloths not stored clean and dry, or in a sanitizing solution, between uses.</t>
        </is>
      </c>
      <c r="I93" t="inlineStr">
        <is>
          <t>Critical</t>
        </is>
      </c>
      <c r="J93" t="n">
        <v>26</v>
      </c>
      <c r="L93" s="9">
        <f>A93&amp;"-"&amp;TEXT(E93,"yyyymmdd")</f>
        <v/>
      </c>
    </row>
    <row r="94">
      <c r="A94" t="n">
        <v>50015397</v>
      </c>
      <c r="B94" t="inlineStr">
        <is>
          <t>Queens</t>
        </is>
      </c>
      <c r="C94" t="inlineStr">
        <is>
          <t>11377</t>
        </is>
      </c>
      <c r="D94" t="inlineStr">
        <is>
          <t>American</t>
        </is>
      </c>
      <c r="E94" s="8" t="n">
        <v>46113</v>
      </c>
      <c r="F94" t="inlineStr">
        <is>
          <t>Violations were cited in the following area(s).</t>
        </is>
      </c>
      <c r="G94" t="inlineStr">
        <is>
          <t>10E</t>
        </is>
      </c>
      <c r="H94" t="inlineStr">
        <is>
          <t>Accurate thermometer not provided or properly located in refrigerated, cold storage or hot holding equipment</t>
        </is>
      </c>
      <c r="I94" t="inlineStr">
        <is>
          <t>Not Critical</t>
        </is>
      </c>
      <c r="J94" t="n">
        <v>26</v>
      </c>
      <c r="L94" s="9">
        <f>A94&amp;"-"&amp;TEXT(E94,"yyyymmdd")</f>
        <v/>
      </c>
    </row>
    <row r="95">
      <c r="A95" t="n">
        <v>50015397</v>
      </c>
      <c r="B95" t="inlineStr">
        <is>
          <t>Queens</t>
        </is>
      </c>
      <c r="C95" t="inlineStr">
        <is>
          <t>11377</t>
        </is>
      </c>
      <c r="D95" t="inlineStr">
        <is>
          <t>American</t>
        </is>
      </c>
      <c r="E95" s="8" t="n">
        <v>46113</v>
      </c>
      <c r="F95" t="inlineStr">
        <is>
          <t>Violations were cited in the following area(s).</t>
        </is>
      </c>
      <c r="G95" t="inlineStr">
        <is>
          <t>10F</t>
        </is>
      </c>
      <c r="H95" t="inlineStr">
        <is>
          <t>Non-food contact surface or equipment made of unacceptable material, not kept clean, or not properly sealed, raised, spaced or movable to allow accessibility for cleaning on all sides, above and underneath the unit.</t>
        </is>
      </c>
      <c r="I95" t="inlineStr">
        <is>
          <t>Not Critical</t>
        </is>
      </c>
      <c r="J95" t="n">
        <v>26</v>
      </c>
      <c r="L95" s="9">
        <f>A95&amp;"-"&amp;TEXT(E95,"yyyymmdd")</f>
        <v/>
      </c>
    </row>
    <row r="96">
      <c r="A96" t="n">
        <v>50041646</v>
      </c>
      <c r="B96" t="inlineStr">
        <is>
          <t>Manhattan</t>
        </is>
      </c>
      <c r="C96" t="inlineStr">
        <is>
          <t>10011</t>
        </is>
      </c>
      <c r="D96" t="inlineStr">
        <is>
          <t>American</t>
        </is>
      </c>
      <c r="E96" s="8" t="n">
        <v>46113</v>
      </c>
      <c r="F96" t="inlineStr">
        <is>
          <t>Violations were cited in the following area(s).</t>
        </is>
      </c>
      <c r="G96" t="inlineStr">
        <is>
          <t>06F</t>
        </is>
      </c>
      <c r="H96" t="inlineStr">
        <is>
          <t>Wiping cloths not stored clean and dry, or in a sanitizing solution, between uses.</t>
        </is>
      </c>
      <c r="I96" t="inlineStr">
        <is>
          <t>Critical</t>
        </is>
      </c>
      <c r="J96" t="n">
        <v>7</v>
      </c>
      <c r="K96" t="inlineStr">
        <is>
          <t>A</t>
        </is>
      </c>
      <c r="L96" s="9">
        <f>A96&amp;"-"&amp;TEXT(E96,"yyyymmdd")</f>
        <v/>
      </c>
    </row>
    <row r="97">
      <c r="A97" t="n">
        <v>50041646</v>
      </c>
      <c r="B97" t="inlineStr">
        <is>
          <t>Manhattan</t>
        </is>
      </c>
      <c r="C97" t="inlineStr">
        <is>
          <t>10011</t>
        </is>
      </c>
      <c r="D97" t="inlineStr">
        <is>
          <t>American</t>
        </is>
      </c>
      <c r="E97" s="8" t="n">
        <v>46113</v>
      </c>
      <c r="F97" t="inlineStr">
        <is>
          <t>Violations were cited in the following area(s).</t>
        </is>
      </c>
      <c r="G97" t="inlineStr">
        <is>
          <t>10F</t>
        </is>
      </c>
      <c r="H97" t="inlineStr">
        <is>
          <t>Non-food contact surface or equipment made of unacceptable material, not kept clean, or not properly sealed, raised, spaced or movable to allow accessibility for cleaning on all sides, above and underneath the unit.</t>
        </is>
      </c>
      <c r="I97" t="inlineStr">
        <is>
          <t>Not Critical</t>
        </is>
      </c>
      <c r="J97" t="n">
        <v>7</v>
      </c>
      <c r="K97" t="inlineStr">
        <is>
          <t>A</t>
        </is>
      </c>
      <c r="L97" s="9">
        <f>A97&amp;"-"&amp;TEXT(E97,"yyyymmdd")</f>
        <v/>
      </c>
    </row>
    <row r="98">
      <c r="A98" t="n">
        <v>50043183</v>
      </c>
      <c r="B98" t="inlineStr">
        <is>
          <t>Manhattan</t>
        </is>
      </c>
      <c r="C98" t="inlineStr">
        <is>
          <t>10025</t>
        </is>
      </c>
      <c r="D98" t="inlineStr">
        <is>
          <t>Tex-Mex</t>
        </is>
      </c>
      <c r="E98" s="8" t="n">
        <v>46113</v>
      </c>
      <c r="F98" t="inlineStr">
        <is>
          <t>Violations were cited in the following area(s).</t>
        </is>
      </c>
      <c r="G98" t="inlineStr">
        <is>
          <t>10F</t>
        </is>
      </c>
      <c r="H98" t="inlineStr">
        <is>
          <t>Non-food contact surface or equipment made of unacceptable material, not kept clean, or not properly sealed, raised, spaced or movable to allow accessibility for cleaning on all sides, above and underneath the unit.</t>
        </is>
      </c>
      <c r="I98" t="inlineStr">
        <is>
          <t>Not Critical</t>
        </is>
      </c>
      <c r="J98" t="n">
        <v>2</v>
      </c>
      <c r="K98" t="inlineStr">
        <is>
          <t>A</t>
        </is>
      </c>
      <c r="L98" s="9">
        <f>A98&amp;"-"&amp;TEXT(E98,"yyyymmdd")</f>
        <v/>
      </c>
    </row>
    <row r="99">
      <c r="A99" t="n">
        <v>50044918</v>
      </c>
      <c r="B99" t="inlineStr">
        <is>
          <t>Bronx</t>
        </is>
      </c>
      <c r="C99" t="inlineStr">
        <is>
          <t>10458</t>
        </is>
      </c>
      <c r="D99" t="inlineStr">
        <is>
          <t>Mexican</t>
        </is>
      </c>
      <c r="E99" s="8" t="n">
        <v>46113</v>
      </c>
      <c r="F99" t="inlineStr">
        <is>
          <t>Violations were cited in the following area(s).</t>
        </is>
      </c>
      <c r="G99" t="inlineStr">
        <is>
          <t>05D</t>
        </is>
      </c>
      <c r="H9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9" t="inlineStr">
        <is>
          <t>Critical</t>
        </is>
      </c>
      <c r="J99" t="n">
        <v>12</v>
      </c>
      <c r="K99" t="inlineStr">
        <is>
          <t>A</t>
        </is>
      </c>
      <c r="L99" s="9">
        <f>A99&amp;"-"&amp;TEXT(E99,"yyyymmdd")</f>
        <v/>
      </c>
    </row>
    <row r="100">
      <c r="A100" t="n">
        <v>50044918</v>
      </c>
      <c r="B100" t="inlineStr">
        <is>
          <t>Bronx</t>
        </is>
      </c>
      <c r="C100" t="inlineStr">
        <is>
          <t>10458</t>
        </is>
      </c>
      <c r="D100" t="inlineStr">
        <is>
          <t>Mexican</t>
        </is>
      </c>
      <c r="E100" s="8" t="n">
        <v>46113</v>
      </c>
      <c r="F100" t="inlineStr">
        <is>
          <t>Violations were cited in the following area(s).</t>
        </is>
      </c>
      <c r="G100" t="inlineStr">
        <is>
          <t>10F</t>
        </is>
      </c>
      <c r="H100" t="inlineStr">
        <is>
          <t>Non-food contact surface or equipment made of unacceptable material, not kept clean, or not properly sealed, raised, spaced or movable to allow accessibility for cleaning on all sides, above and underneath the unit.</t>
        </is>
      </c>
      <c r="I100" t="inlineStr">
        <is>
          <t>Not Critical</t>
        </is>
      </c>
      <c r="J100" t="n">
        <v>12</v>
      </c>
      <c r="K100" t="inlineStr">
        <is>
          <t>A</t>
        </is>
      </c>
      <c r="L100" s="9">
        <f>A100&amp;"-"&amp;TEXT(E100,"yyyymmdd")</f>
        <v/>
      </c>
    </row>
    <row r="101">
      <c r="A101" t="n">
        <v>50046578</v>
      </c>
      <c r="B101" t="inlineStr">
        <is>
          <t>Brooklyn</t>
        </is>
      </c>
      <c r="C101" t="inlineStr">
        <is>
          <t>11217</t>
        </is>
      </c>
      <c r="D101" t="inlineStr">
        <is>
          <t>Caribbean</t>
        </is>
      </c>
      <c r="E101" s="8" t="n">
        <v>46113</v>
      </c>
      <c r="F101" t="inlineStr">
        <is>
          <t>Establishment Closed by DOHMH. Violations were cited in the following area(s) and those requiring immediate action were addressed.</t>
        </is>
      </c>
      <c r="G101" t="inlineStr">
        <is>
          <t>04A</t>
        </is>
      </c>
      <c r="H101" t="inlineStr">
        <is>
          <t>Food Protection Certificate (FPC) not held by manager or supervisor of food operations.</t>
        </is>
      </c>
      <c r="I101" t="inlineStr">
        <is>
          <t>Critical</t>
        </is>
      </c>
      <c r="J101" t="n">
        <v>100</v>
      </c>
      <c r="L101" s="9">
        <f>A101&amp;"-"&amp;TEXT(E101,"yyyymmdd")</f>
        <v/>
      </c>
    </row>
    <row r="102">
      <c r="A102" t="n">
        <v>50046578</v>
      </c>
      <c r="B102" t="inlineStr">
        <is>
          <t>Brooklyn</t>
        </is>
      </c>
      <c r="C102" t="inlineStr">
        <is>
          <t>11217</t>
        </is>
      </c>
      <c r="D102" t="inlineStr">
        <is>
          <t>Caribbean</t>
        </is>
      </c>
      <c r="E102" s="8" t="n">
        <v>46113</v>
      </c>
      <c r="F102" t="inlineStr">
        <is>
          <t>Establishment Closed by DOHMH. Violations were cited in the following area(s) and those requiring immediate action were addressed.</t>
        </is>
      </c>
      <c r="G102" t="inlineStr">
        <is>
          <t>04E</t>
        </is>
      </c>
      <c r="H102" t="inlineStr">
        <is>
          <t>Toxic chemical or pesticide improperly stored or used such that food contamination may occur.</t>
        </is>
      </c>
      <c r="I102" t="inlineStr">
        <is>
          <t>Critical</t>
        </is>
      </c>
      <c r="J102" t="n">
        <v>100</v>
      </c>
      <c r="L102" s="9">
        <f>A102&amp;"-"&amp;TEXT(E102,"yyyymmdd")</f>
        <v/>
      </c>
    </row>
    <row r="103">
      <c r="A103" t="n">
        <v>50046578</v>
      </c>
      <c r="B103" t="inlineStr">
        <is>
          <t>Brooklyn</t>
        </is>
      </c>
      <c r="C103" t="inlineStr">
        <is>
          <t>11217</t>
        </is>
      </c>
      <c r="D103" t="inlineStr">
        <is>
          <t>Caribbean</t>
        </is>
      </c>
      <c r="E103" s="8" t="n">
        <v>46113</v>
      </c>
      <c r="F103" t="inlineStr">
        <is>
          <t>Establishment Closed by DOHMH. Violations were cited in the following area(s) and those requiring immediate action were addressed.</t>
        </is>
      </c>
      <c r="G103" t="inlineStr">
        <is>
          <t>04H</t>
        </is>
      </c>
      <c r="H103" t="inlineStr">
        <is>
          <t>Raw, cooked or prepared food is adulterated, contaminated, cross-contaminated, or not discarded in accordance with HACCP plan.</t>
        </is>
      </c>
      <c r="I103" t="inlineStr">
        <is>
          <t>Critical</t>
        </is>
      </c>
      <c r="J103" t="n">
        <v>100</v>
      </c>
      <c r="L103" s="9">
        <f>A103&amp;"-"&amp;TEXT(E103,"yyyymmdd")</f>
        <v/>
      </c>
    </row>
    <row r="104">
      <c r="A104" t="n">
        <v>50046578</v>
      </c>
      <c r="B104" t="inlineStr">
        <is>
          <t>Brooklyn</t>
        </is>
      </c>
      <c r="C104" t="inlineStr">
        <is>
          <t>11217</t>
        </is>
      </c>
      <c r="D104" t="inlineStr">
        <is>
          <t>Caribbean</t>
        </is>
      </c>
      <c r="E104" s="8" t="n">
        <v>46113</v>
      </c>
      <c r="F104" t="inlineStr">
        <is>
          <t>Establishment Closed by DOHMH. Violations were cited in the following area(s) and those requiring immediate action were addressed.</t>
        </is>
      </c>
      <c r="G104" t="inlineStr">
        <is>
          <t>04J</t>
        </is>
      </c>
      <c r="H104" t="inlineStr">
        <is>
          <t>Properly scaled and calibrated thermometer or thermocouple not provided or not readily accessible in food preparation and hot/cold holding areas to measure temperatures of TCS foods during cooking, cooling, reheating, and holding.</t>
        </is>
      </c>
      <c r="I104" t="inlineStr">
        <is>
          <t>Critical</t>
        </is>
      </c>
      <c r="J104" t="n">
        <v>100</v>
      </c>
      <c r="L104" s="9">
        <f>A104&amp;"-"&amp;TEXT(E104,"yyyymmdd")</f>
        <v/>
      </c>
    </row>
    <row r="105">
      <c r="A105" t="n">
        <v>50046578</v>
      </c>
      <c r="B105" t="inlineStr">
        <is>
          <t>Brooklyn</t>
        </is>
      </c>
      <c r="C105" t="inlineStr">
        <is>
          <t>11217</t>
        </is>
      </c>
      <c r="D105" t="inlineStr">
        <is>
          <t>Caribbean</t>
        </is>
      </c>
      <c r="E105" s="8" t="n">
        <v>46113</v>
      </c>
      <c r="F105" t="inlineStr">
        <is>
          <t>Establishment Closed by DOHMH. Violations were cited in the following area(s) and those requiring immediate action were addressed.</t>
        </is>
      </c>
      <c r="G105" t="inlineStr">
        <is>
          <t>04K</t>
        </is>
      </c>
      <c r="H105" t="inlineStr">
        <is>
          <t>Evidence of rats or live rats in establishment's food or non-food areas.</t>
        </is>
      </c>
      <c r="I105" t="inlineStr">
        <is>
          <t>Critical</t>
        </is>
      </c>
      <c r="J105" t="n">
        <v>100</v>
      </c>
      <c r="L105" s="9">
        <f>A105&amp;"-"&amp;TEXT(E105,"yyyymmdd")</f>
        <v/>
      </c>
    </row>
    <row r="106">
      <c r="A106" t="n">
        <v>50046578</v>
      </c>
      <c r="B106" t="inlineStr">
        <is>
          <t>Brooklyn</t>
        </is>
      </c>
      <c r="C106" t="inlineStr">
        <is>
          <t>11217</t>
        </is>
      </c>
      <c r="D106" t="inlineStr">
        <is>
          <t>Caribbean</t>
        </is>
      </c>
      <c r="E106" s="8" t="n">
        <v>46113</v>
      </c>
      <c r="F106" t="inlineStr">
        <is>
          <t>Establishment Closed by DOHMH. Violations were cited in the following area(s) and those requiring immediate action were addressed.</t>
        </is>
      </c>
      <c r="G106" t="inlineStr">
        <is>
          <t>05D</t>
        </is>
      </c>
      <c r="H10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6" t="inlineStr">
        <is>
          <t>Critical</t>
        </is>
      </c>
      <c r="J106" t="n">
        <v>100</v>
      </c>
      <c r="L106" s="9">
        <f>A106&amp;"-"&amp;TEXT(E106,"yyyymmdd")</f>
        <v/>
      </c>
    </row>
    <row r="107">
      <c r="A107" t="n">
        <v>50046578</v>
      </c>
      <c r="B107" t="inlineStr">
        <is>
          <t>Brooklyn</t>
        </is>
      </c>
      <c r="C107" t="inlineStr">
        <is>
          <t>11217</t>
        </is>
      </c>
      <c r="D107" t="inlineStr">
        <is>
          <t>Caribbean</t>
        </is>
      </c>
      <c r="E107" s="8" t="n">
        <v>46113</v>
      </c>
      <c r="F107" t="inlineStr">
        <is>
          <t>Establishment Closed by DOHMH. Violations were cited in the following area(s) and those requiring immediate action were addressed.</t>
        </is>
      </c>
      <c r="G107" t="inlineStr">
        <is>
          <t>06C</t>
        </is>
      </c>
      <c r="H10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7" t="inlineStr">
        <is>
          <t>Critical</t>
        </is>
      </c>
      <c r="J107" t="n">
        <v>100</v>
      </c>
      <c r="L107" s="9">
        <f>A107&amp;"-"&amp;TEXT(E107,"yyyymmdd")</f>
        <v/>
      </c>
    </row>
    <row r="108">
      <c r="A108" t="n">
        <v>50046578</v>
      </c>
      <c r="B108" t="inlineStr">
        <is>
          <t>Brooklyn</t>
        </is>
      </c>
      <c r="C108" t="inlineStr">
        <is>
          <t>11217</t>
        </is>
      </c>
      <c r="D108" t="inlineStr">
        <is>
          <t>Caribbean</t>
        </is>
      </c>
      <c r="E108" s="8" t="n">
        <v>46113</v>
      </c>
      <c r="F108" t="inlineStr">
        <is>
          <t>Establishment Closed by DOHMH. Violations were cited in the following area(s) and those requiring immediate action were addressed.</t>
        </is>
      </c>
      <c r="G108" t="inlineStr">
        <is>
          <t>06E</t>
        </is>
      </c>
      <c r="H108" t="inlineStr">
        <is>
          <t>Sanitized equipment or utensil, including in-use food dispensing utensil, improperly used or stored.</t>
        </is>
      </c>
      <c r="I108" t="inlineStr">
        <is>
          <t>Critical</t>
        </is>
      </c>
      <c r="J108" t="n">
        <v>100</v>
      </c>
      <c r="L108" s="9">
        <f>A108&amp;"-"&amp;TEXT(E108,"yyyymmdd")</f>
        <v/>
      </c>
    </row>
    <row r="109">
      <c r="A109" t="n">
        <v>50046578</v>
      </c>
      <c r="B109" t="inlineStr">
        <is>
          <t>Brooklyn</t>
        </is>
      </c>
      <c r="C109" t="inlineStr">
        <is>
          <t>11217</t>
        </is>
      </c>
      <c r="D109" t="inlineStr">
        <is>
          <t>Caribbean</t>
        </is>
      </c>
      <c r="E109" s="8" t="n">
        <v>46113</v>
      </c>
      <c r="F109" t="inlineStr">
        <is>
          <t>Establishment Closed by DOHMH. Violations were cited in the following area(s) and those requiring immediate action were addressed.</t>
        </is>
      </c>
      <c r="G109" t="inlineStr">
        <is>
          <t>08A</t>
        </is>
      </c>
      <c r="H109" t="inlineStr">
        <is>
          <t>Establishment is not free of harborage or conditions conducive to rodents, insects or other pests.</t>
        </is>
      </c>
      <c r="I109" t="inlineStr">
        <is>
          <t>Not Critical</t>
        </is>
      </c>
      <c r="J109" t="n">
        <v>100</v>
      </c>
      <c r="L109" s="9">
        <f>A109&amp;"-"&amp;TEXT(E109,"yyyymmdd")</f>
        <v/>
      </c>
    </row>
    <row r="110">
      <c r="A110" t="n">
        <v>50046578</v>
      </c>
      <c r="B110" t="inlineStr">
        <is>
          <t>Brooklyn</t>
        </is>
      </c>
      <c r="C110" t="inlineStr">
        <is>
          <t>11217</t>
        </is>
      </c>
      <c r="D110" t="inlineStr">
        <is>
          <t>Caribbean</t>
        </is>
      </c>
      <c r="E110" s="8" t="n">
        <v>46113</v>
      </c>
      <c r="F110" t="inlineStr">
        <is>
          <t>Establishment Closed by DOHMH. Violations were cited in the following area(s) and those requiring immediate action were addressed.</t>
        </is>
      </c>
      <c r="G110" t="inlineStr">
        <is>
          <t>08B</t>
        </is>
      </c>
      <c r="H110"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10" t="inlineStr">
        <is>
          <t>Not Critical</t>
        </is>
      </c>
      <c r="J110" t="n">
        <v>100</v>
      </c>
      <c r="L110" s="9">
        <f>A110&amp;"-"&amp;TEXT(E110,"yyyymmdd")</f>
        <v/>
      </c>
    </row>
    <row r="111">
      <c r="A111" t="n">
        <v>50046578</v>
      </c>
      <c r="B111" t="inlineStr">
        <is>
          <t>Brooklyn</t>
        </is>
      </c>
      <c r="C111" t="inlineStr">
        <is>
          <t>11217</t>
        </is>
      </c>
      <c r="D111" t="inlineStr">
        <is>
          <t>Caribbean</t>
        </is>
      </c>
      <c r="E111" s="8" t="n">
        <v>46113</v>
      </c>
      <c r="F111" t="inlineStr">
        <is>
          <t>Establishment Closed by DOHMH. Violations were cited in the following area(s) and those requiring immediate action were addressed.</t>
        </is>
      </c>
      <c r="G111" t="inlineStr">
        <is>
          <t>08C</t>
        </is>
      </c>
      <c r="H111" t="inlineStr">
        <is>
          <t>Pesticide not properly labeled or used by unlicensed individual. Pesticide, other toxic chemical improperly used/stored. Unprotected, unlocked bait station used.</t>
        </is>
      </c>
      <c r="I111" t="inlineStr">
        <is>
          <t>Not Critical</t>
        </is>
      </c>
      <c r="J111" t="n">
        <v>100</v>
      </c>
      <c r="L111" s="9">
        <f>A111&amp;"-"&amp;TEXT(E111,"yyyymmdd")</f>
        <v/>
      </c>
    </row>
    <row r="112">
      <c r="A112" t="n">
        <v>50046578</v>
      </c>
      <c r="B112" t="inlineStr">
        <is>
          <t>Brooklyn</t>
        </is>
      </c>
      <c r="C112" t="inlineStr">
        <is>
          <t>11217</t>
        </is>
      </c>
      <c r="D112" t="inlineStr">
        <is>
          <t>Caribbean</t>
        </is>
      </c>
      <c r="E112" s="8" t="n">
        <v>46113</v>
      </c>
      <c r="F112" t="inlineStr">
        <is>
          <t>Establishment Closed by DOHMH. Violations were cited in the following area(s) and those requiring immediate action were addressed.</t>
        </is>
      </c>
      <c r="G112" t="inlineStr">
        <is>
          <t>10A</t>
        </is>
      </c>
      <c r="H112" t="inlineStr">
        <is>
          <t>Toilet facility not maintained or provided with toilet paper, waste receptacle or self-closing door.</t>
        </is>
      </c>
      <c r="I112" t="inlineStr">
        <is>
          <t>Not Critical</t>
        </is>
      </c>
      <c r="J112" t="n">
        <v>100</v>
      </c>
      <c r="L112" s="9">
        <f>A112&amp;"-"&amp;TEXT(E112,"yyyymmdd")</f>
        <v/>
      </c>
    </row>
    <row r="113">
      <c r="A113" t="n">
        <v>50046578</v>
      </c>
      <c r="B113" t="inlineStr">
        <is>
          <t>Brooklyn</t>
        </is>
      </c>
      <c r="C113" t="inlineStr">
        <is>
          <t>11217</t>
        </is>
      </c>
      <c r="D113" t="inlineStr">
        <is>
          <t>Caribbean</t>
        </is>
      </c>
      <c r="E113" s="8" t="n">
        <v>46113</v>
      </c>
      <c r="F113" t="inlineStr">
        <is>
          <t>Establishment Closed by DOHMH. Violations were cited in the following area(s) and those requiring immediate action were addressed.</t>
        </is>
      </c>
      <c r="G113" t="inlineStr">
        <is>
          <t>10B</t>
        </is>
      </c>
      <c r="H113" t="inlineStr">
        <is>
          <t>Anti-siphonage or back-flow prevention device not provided where required; equipment or floor not properly drained; sewage disposal system in disrepair or not functioning properly. Condensation or liquid waste improperly disposed of.</t>
        </is>
      </c>
      <c r="I113" t="inlineStr">
        <is>
          <t>Not Critical</t>
        </is>
      </c>
      <c r="J113" t="n">
        <v>100</v>
      </c>
      <c r="L113" s="9">
        <f>A113&amp;"-"&amp;TEXT(E113,"yyyymmdd")</f>
        <v/>
      </c>
    </row>
    <row r="114">
      <c r="A114" t="n">
        <v>50046578</v>
      </c>
      <c r="B114" t="inlineStr">
        <is>
          <t>Brooklyn</t>
        </is>
      </c>
      <c r="C114" t="inlineStr">
        <is>
          <t>11217</t>
        </is>
      </c>
      <c r="D114" t="inlineStr">
        <is>
          <t>Caribbean</t>
        </is>
      </c>
      <c r="E114" s="8" t="n">
        <v>46113</v>
      </c>
      <c r="F114" t="inlineStr">
        <is>
          <t>Establishment Closed by DOHMH. Violations were cited in the following area(s) and those requiring immediate action were addressed.</t>
        </is>
      </c>
      <c r="G114" t="inlineStr">
        <is>
          <t>10E</t>
        </is>
      </c>
      <c r="H114" t="inlineStr">
        <is>
          <t>Accurate thermometer not provided or properly located in refrigerated, cold storage or hot holding equipment</t>
        </is>
      </c>
      <c r="I114" t="inlineStr">
        <is>
          <t>Not Critical</t>
        </is>
      </c>
      <c r="J114" t="n">
        <v>100</v>
      </c>
      <c r="L114" s="9">
        <f>A114&amp;"-"&amp;TEXT(E114,"yyyymmdd")</f>
        <v/>
      </c>
    </row>
    <row r="115">
      <c r="A115" t="n">
        <v>50046578</v>
      </c>
      <c r="B115" t="inlineStr">
        <is>
          <t>Brooklyn</t>
        </is>
      </c>
      <c r="C115" t="inlineStr">
        <is>
          <t>11217</t>
        </is>
      </c>
      <c r="D115" t="inlineStr">
        <is>
          <t>Caribbean</t>
        </is>
      </c>
      <c r="E115" s="8" t="n">
        <v>46113</v>
      </c>
      <c r="F115" t="inlineStr">
        <is>
          <t>Establishment Closed by DOHMH. Violations were cited in the following area(s) and those requiring immediate action were addressed.</t>
        </is>
      </c>
      <c r="G115" t="inlineStr">
        <is>
          <t>10G</t>
        </is>
      </c>
      <c r="H115" t="inlineStr">
        <is>
          <t>Dishwashing and ware washing: Cleaning and sanitizing of tableware, including dishes, utensils, and equipment deficient.</t>
        </is>
      </c>
      <c r="I115" t="inlineStr">
        <is>
          <t>Not Critical</t>
        </is>
      </c>
      <c r="J115" t="n">
        <v>100</v>
      </c>
      <c r="L115" s="9">
        <f>A115&amp;"-"&amp;TEXT(E115,"yyyymmdd")</f>
        <v/>
      </c>
    </row>
    <row r="116">
      <c r="A116" t="n">
        <v>50046578</v>
      </c>
      <c r="B116" t="inlineStr">
        <is>
          <t>Brooklyn</t>
        </is>
      </c>
      <c r="C116" t="inlineStr">
        <is>
          <t>11217</t>
        </is>
      </c>
      <c r="D116" t="inlineStr">
        <is>
          <t>Caribbean</t>
        </is>
      </c>
      <c r="E116" s="8" t="n">
        <v>46113</v>
      </c>
      <c r="F116" t="inlineStr">
        <is>
          <t>Establishment Closed by DOHMH. Violations were cited in the following area(s) and those requiring immediate action were addressed.</t>
        </is>
      </c>
      <c r="G116" t="inlineStr">
        <is>
          <t>10H</t>
        </is>
      </c>
      <c r="H116" t="inlineStr">
        <is>
          <t>Single service article not provided. Single service article reused or not protected from contamination when transported, stored, dispensed. Drinking straws not completely enclosed in wrapper or dispensed from a sanitary device.</t>
        </is>
      </c>
      <c r="I116" t="inlineStr">
        <is>
          <t>Not Critical</t>
        </is>
      </c>
      <c r="J116" t="n">
        <v>100</v>
      </c>
      <c r="L116" s="9">
        <f>A116&amp;"-"&amp;TEXT(E116,"yyyymmdd")</f>
        <v/>
      </c>
    </row>
    <row r="117">
      <c r="A117" t="n">
        <v>50046844</v>
      </c>
      <c r="B117" t="inlineStr">
        <is>
          <t>Manhattan</t>
        </is>
      </c>
      <c r="C117" t="inlineStr">
        <is>
          <t>10025</t>
        </is>
      </c>
      <c r="D117" t="inlineStr">
        <is>
          <t>Pizza</t>
        </is>
      </c>
      <c r="E117" s="8" t="n">
        <v>46113</v>
      </c>
      <c r="F117" t="inlineStr">
        <is>
          <t>Violations were cited in the following area(s).</t>
        </is>
      </c>
      <c r="G117" t="inlineStr">
        <is>
          <t>04A</t>
        </is>
      </c>
      <c r="H117" t="inlineStr">
        <is>
          <t>Food Protection Certificate (FPC) not held by manager or supervisor of food operations.</t>
        </is>
      </c>
      <c r="I117" t="inlineStr">
        <is>
          <t>Critical</t>
        </is>
      </c>
      <c r="J117" t="n">
        <v>10</v>
      </c>
      <c r="K117" t="inlineStr">
        <is>
          <t>A</t>
        </is>
      </c>
      <c r="L117" s="9">
        <f>A117&amp;"-"&amp;TEXT(E117,"yyyymmdd")</f>
        <v/>
      </c>
    </row>
    <row r="118">
      <c r="A118" t="n">
        <v>50052932</v>
      </c>
      <c r="B118" t="inlineStr">
        <is>
          <t>Queens</t>
        </is>
      </c>
      <c r="C118" t="inlineStr">
        <is>
          <t>11377</t>
        </is>
      </c>
      <c r="D118" t="inlineStr">
        <is>
          <t>American</t>
        </is>
      </c>
      <c r="E118" s="8" t="n">
        <v>46113</v>
      </c>
      <c r="F118" t="inlineStr">
        <is>
          <t>Violations were cited in the following area(s).</t>
        </is>
      </c>
      <c r="G118" t="inlineStr">
        <is>
          <t>06C</t>
        </is>
      </c>
      <c r="H11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8" t="inlineStr">
        <is>
          <t>Critical</t>
        </is>
      </c>
      <c r="J118" t="n">
        <v>11</v>
      </c>
      <c r="K118" t="inlineStr">
        <is>
          <t>A</t>
        </is>
      </c>
      <c r="L118" s="9">
        <f>A118&amp;"-"&amp;TEXT(E118,"yyyymmdd")</f>
        <v/>
      </c>
    </row>
    <row r="119">
      <c r="A119" t="n">
        <v>50052932</v>
      </c>
      <c r="B119" t="inlineStr">
        <is>
          <t>Queens</t>
        </is>
      </c>
      <c r="C119" t="inlineStr">
        <is>
          <t>11377</t>
        </is>
      </c>
      <c r="D119" t="inlineStr">
        <is>
          <t>American</t>
        </is>
      </c>
      <c r="E119" s="8" t="n">
        <v>46113</v>
      </c>
      <c r="F119" t="inlineStr">
        <is>
          <t>Violations were cited in the following area(s).</t>
        </is>
      </c>
      <c r="G119" t="inlineStr">
        <is>
          <t>10F</t>
        </is>
      </c>
      <c r="H119" t="inlineStr">
        <is>
          <t>Non-food contact surface or equipment made of unacceptable material, not kept clean, or not properly sealed, raised, spaced or movable to allow accessibility for cleaning on all sides, above and underneath the unit.</t>
        </is>
      </c>
      <c r="I119" t="inlineStr">
        <is>
          <t>Not Critical</t>
        </is>
      </c>
      <c r="J119" t="n">
        <v>11</v>
      </c>
      <c r="K119" t="inlineStr">
        <is>
          <t>A</t>
        </is>
      </c>
      <c r="L119" s="9">
        <f>A119&amp;"-"&amp;TEXT(E119,"yyyymmdd")</f>
        <v/>
      </c>
    </row>
    <row r="120">
      <c r="A120" t="n">
        <v>50057641</v>
      </c>
      <c r="B120" t="inlineStr">
        <is>
          <t>Manhattan</t>
        </is>
      </c>
      <c r="C120" t="inlineStr">
        <is>
          <t>10016</t>
        </is>
      </c>
      <c r="D120" t="inlineStr">
        <is>
          <t>Italian</t>
        </is>
      </c>
      <c r="E120" s="8" t="n">
        <v>46113</v>
      </c>
      <c r="F120" t="inlineStr">
        <is>
          <t>Violations were cited in the following area(s).</t>
        </is>
      </c>
      <c r="G120" t="inlineStr">
        <is>
          <t>02B</t>
        </is>
      </c>
      <c r="H120" t="inlineStr">
        <is>
          <t>Hot TCS food item not held at or above 140 °F.</t>
        </is>
      </c>
      <c r="I120" t="inlineStr">
        <is>
          <t>Critical</t>
        </is>
      </c>
      <c r="J120" t="n">
        <v>16</v>
      </c>
      <c r="L120" s="9">
        <f>A120&amp;"-"&amp;TEXT(E120,"yyyymmdd")</f>
        <v/>
      </c>
    </row>
    <row r="121">
      <c r="A121" t="n">
        <v>50057641</v>
      </c>
      <c r="B121" t="inlineStr">
        <is>
          <t>Manhattan</t>
        </is>
      </c>
      <c r="C121" t="inlineStr">
        <is>
          <t>10016</t>
        </is>
      </c>
      <c r="D121" t="inlineStr">
        <is>
          <t>Italian</t>
        </is>
      </c>
      <c r="E121" s="8" t="n">
        <v>46113</v>
      </c>
      <c r="F121" t="inlineStr">
        <is>
          <t>Violations were cited in the following area(s).</t>
        </is>
      </c>
      <c r="G121" t="inlineStr">
        <is>
          <t>02G</t>
        </is>
      </c>
      <c r="H121" t="inlineStr">
        <is>
          <t>Cold TCS food item held above 41 °F; smoked or processed fish held above 38 °F; intact raw eggs held above 45 °F; or reduced oxygen packaged (ROP) TCS foods held above required temperatures except during active necessary preparation.</t>
        </is>
      </c>
      <c r="I121" t="inlineStr">
        <is>
          <t>Critical</t>
        </is>
      </c>
      <c r="J121" t="n">
        <v>16</v>
      </c>
      <c r="L121" s="9">
        <f>A121&amp;"-"&amp;TEXT(E121,"yyyymmdd")</f>
        <v/>
      </c>
    </row>
    <row r="122">
      <c r="A122" t="n">
        <v>50057641</v>
      </c>
      <c r="B122" t="inlineStr">
        <is>
          <t>Manhattan</t>
        </is>
      </c>
      <c r="C122" t="inlineStr">
        <is>
          <t>10016</t>
        </is>
      </c>
      <c r="D122" t="inlineStr">
        <is>
          <t>Italian</t>
        </is>
      </c>
      <c r="E122" s="8" t="n">
        <v>46113</v>
      </c>
      <c r="F122" t="inlineStr">
        <is>
          <t>Violations were cited in the following area(s).</t>
        </is>
      </c>
      <c r="G122" t="inlineStr">
        <is>
          <t>10F</t>
        </is>
      </c>
      <c r="H122" t="inlineStr">
        <is>
          <t>Non-food contact surface or equipment made of unacceptable material, not kept clean, or not properly sealed, raised, spaced or movable to allow accessibility for cleaning on all sides, above and underneath the unit.</t>
        </is>
      </c>
      <c r="I122" t="inlineStr">
        <is>
          <t>Not Critical</t>
        </is>
      </c>
      <c r="J122" t="n">
        <v>16</v>
      </c>
      <c r="L122" s="9">
        <f>A122&amp;"-"&amp;TEXT(E122,"yyyymmdd")</f>
        <v/>
      </c>
    </row>
    <row r="123">
      <c r="A123" t="n">
        <v>50060052</v>
      </c>
      <c r="B123" t="inlineStr">
        <is>
          <t>Brooklyn</t>
        </is>
      </c>
      <c r="C123" t="inlineStr">
        <is>
          <t>11221</t>
        </is>
      </c>
      <c r="D123" t="inlineStr">
        <is>
          <t>American</t>
        </is>
      </c>
      <c r="E123" s="8" t="n">
        <v>46113</v>
      </c>
      <c r="F123" t="inlineStr">
        <is>
          <t>Violations were cited in the following area(s).</t>
        </is>
      </c>
      <c r="G123" t="inlineStr">
        <is>
          <t>04A</t>
        </is>
      </c>
      <c r="H123" t="inlineStr">
        <is>
          <t>Food Protection Certificate (FPC) not held by manager or supervisor of food operations.</t>
        </is>
      </c>
      <c r="I123" t="inlineStr">
        <is>
          <t>Critical</t>
        </is>
      </c>
      <c r="J123" t="n">
        <v>13</v>
      </c>
      <c r="K123" t="inlineStr">
        <is>
          <t>A</t>
        </is>
      </c>
      <c r="L123" s="9">
        <f>A123&amp;"-"&amp;TEXT(E123,"yyyymmdd")</f>
        <v/>
      </c>
    </row>
    <row r="124">
      <c r="A124" t="n">
        <v>50060052</v>
      </c>
      <c r="B124" t="inlineStr">
        <is>
          <t>Brooklyn</t>
        </is>
      </c>
      <c r="C124" t="inlineStr">
        <is>
          <t>11221</t>
        </is>
      </c>
      <c r="D124" t="inlineStr">
        <is>
          <t>American</t>
        </is>
      </c>
      <c r="E124" s="8" t="n">
        <v>46113</v>
      </c>
      <c r="F124" t="inlineStr">
        <is>
          <t>Violations were cited in the following area(s).</t>
        </is>
      </c>
      <c r="G124" t="inlineStr">
        <is>
          <t>10A</t>
        </is>
      </c>
      <c r="H124" t="inlineStr">
        <is>
          <t>Toilet facility not maintained or provided with toilet paper, waste receptacle or self-closing door.</t>
        </is>
      </c>
      <c r="I124" t="inlineStr">
        <is>
          <t>Not Critical</t>
        </is>
      </c>
      <c r="J124" t="n">
        <v>13</v>
      </c>
      <c r="K124" t="inlineStr">
        <is>
          <t>A</t>
        </is>
      </c>
      <c r="L124" s="9">
        <f>A124&amp;"-"&amp;TEXT(E124,"yyyymmdd")</f>
        <v/>
      </c>
    </row>
    <row r="125">
      <c r="A125" t="n">
        <v>50060396</v>
      </c>
      <c r="B125" t="inlineStr">
        <is>
          <t>Queens</t>
        </is>
      </c>
      <c r="C125" t="inlineStr">
        <is>
          <t>11694</t>
        </is>
      </c>
      <c r="D125" t="inlineStr">
        <is>
          <t>Bagels/Pretzels</t>
        </is>
      </c>
      <c r="E125" s="8" t="n">
        <v>46113</v>
      </c>
      <c r="F125" t="inlineStr">
        <is>
          <t>Violations were cited in the following area(s).</t>
        </is>
      </c>
      <c r="G125" t="inlineStr">
        <is>
          <t>02G</t>
        </is>
      </c>
      <c r="H125" t="inlineStr">
        <is>
          <t>Cold TCS food item held above 41 °F; smoked or processed fish held above 38 °F; intact raw eggs held above 45 °F; or reduced oxygen packaged (ROP) TCS foods held above required temperatures except during active necessary preparation.</t>
        </is>
      </c>
      <c r="I125" t="inlineStr">
        <is>
          <t>Critical</t>
        </is>
      </c>
      <c r="J125" t="n">
        <v>9</v>
      </c>
      <c r="K125" t="inlineStr">
        <is>
          <t>A</t>
        </is>
      </c>
      <c r="L125" s="9">
        <f>A125&amp;"-"&amp;TEXT(E125,"yyyymmdd")</f>
        <v/>
      </c>
    </row>
    <row r="126">
      <c r="A126" t="n">
        <v>50060396</v>
      </c>
      <c r="B126" t="inlineStr">
        <is>
          <t>Queens</t>
        </is>
      </c>
      <c r="C126" t="inlineStr">
        <is>
          <t>11694</t>
        </is>
      </c>
      <c r="D126" t="inlineStr">
        <is>
          <t>Bagels/Pretzels</t>
        </is>
      </c>
      <c r="E126" s="8" t="n">
        <v>46113</v>
      </c>
      <c r="F126" t="inlineStr">
        <is>
          <t>Violations were cited in the following area(s).</t>
        </is>
      </c>
      <c r="G126" t="inlineStr">
        <is>
          <t>10F</t>
        </is>
      </c>
      <c r="H126" t="inlineStr">
        <is>
          <t>Non-food contact surface or equipment made of unacceptable material, not kept clean, or not properly sealed, raised, spaced or movable to allow accessibility for cleaning on all sides, above and underneath the unit.</t>
        </is>
      </c>
      <c r="I126" t="inlineStr">
        <is>
          <t>Not Critical</t>
        </is>
      </c>
      <c r="J126" t="n">
        <v>9</v>
      </c>
      <c r="K126" t="inlineStr">
        <is>
          <t>A</t>
        </is>
      </c>
      <c r="L126" s="9">
        <f>A126&amp;"-"&amp;TEXT(E126,"yyyymmdd")</f>
        <v/>
      </c>
    </row>
    <row r="127">
      <c r="A127" t="n">
        <v>50064139</v>
      </c>
      <c r="B127" t="inlineStr">
        <is>
          <t>Brooklyn</t>
        </is>
      </c>
      <c r="C127" t="inlineStr">
        <is>
          <t>11216</t>
        </is>
      </c>
      <c r="D127" t="inlineStr">
        <is>
          <t>Coffee/Tea</t>
        </is>
      </c>
      <c r="E127" s="8" t="n">
        <v>46113</v>
      </c>
      <c r="F127" t="inlineStr">
        <is>
          <t>Violations were cited in the following area(s).</t>
        </is>
      </c>
      <c r="G127" t="inlineStr">
        <is>
          <t>04A</t>
        </is>
      </c>
      <c r="H127" t="inlineStr">
        <is>
          <t>Food Protection Certificate (FPC) not held by manager or supervisor of food operations.</t>
        </is>
      </c>
      <c r="I127" t="inlineStr">
        <is>
          <t>Critical</t>
        </is>
      </c>
      <c r="J127" t="n">
        <v>24</v>
      </c>
      <c r="L127" s="9">
        <f>A127&amp;"-"&amp;TEXT(E127,"yyyymmdd")</f>
        <v/>
      </c>
    </row>
    <row r="128">
      <c r="A128" t="n">
        <v>50064139</v>
      </c>
      <c r="B128" t="inlineStr">
        <is>
          <t>Brooklyn</t>
        </is>
      </c>
      <c r="C128" t="inlineStr">
        <is>
          <t>11216</t>
        </is>
      </c>
      <c r="D128" t="inlineStr">
        <is>
          <t>Coffee/Tea</t>
        </is>
      </c>
      <c r="E128" s="8" t="n">
        <v>46113</v>
      </c>
      <c r="F128" t="inlineStr">
        <is>
          <t>Violations were cited in the following area(s).</t>
        </is>
      </c>
      <c r="G128" t="inlineStr">
        <is>
          <t>04L</t>
        </is>
      </c>
      <c r="H128" t="inlineStr">
        <is>
          <t>Evidence of mice or live mice in establishment's food or non-food areas.</t>
        </is>
      </c>
      <c r="I128" t="inlineStr">
        <is>
          <t>Critical</t>
        </is>
      </c>
      <c r="J128" t="n">
        <v>24</v>
      </c>
      <c r="L128" s="9">
        <f>A128&amp;"-"&amp;TEXT(E128,"yyyymmdd")</f>
        <v/>
      </c>
    </row>
    <row r="129">
      <c r="A129" t="n">
        <v>50064139</v>
      </c>
      <c r="B129" t="inlineStr">
        <is>
          <t>Brooklyn</t>
        </is>
      </c>
      <c r="C129" t="inlineStr">
        <is>
          <t>11216</t>
        </is>
      </c>
      <c r="D129" t="inlineStr">
        <is>
          <t>Coffee/Tea</t>
        </is>
      </c>
      <c r="E129" s="8" t="n">
        <v>46113</v>
      </c>
      <c r="F129" t="inlineStr">
        <is>
          <t>Violations were cited in the following area(s).</t>
        </is>
      </c>
      <c r="G129" t="inlineStr">
        <is>
          <t>06D</t>
        </is>
      </c>
      <c r="H129" t="inlineStr">
        <is>
          <t>Food contact surface not properly washed, rinsed and sanitized after each use and following any activity when contamination may have occurred.</t>
        </is>
      </c>
      <c r="I129" t="inlineStr">
        <is>
          <t>Critical</t>
        </is>
      </c>
      <c r="J129" t="n">
        <v>24</v>
      </c>
      <c r="L129" s="9">
        <f>A129&amp;"-"&amp;TEXT(E129,"yyyymmdd")</f>
        <v/>
      </c>
    </row>
    <row r="130">
      <c r="A130" t="n">
        <v>50064139</v>
      </c>
      <c r="B130" t="inlineStr">
        <is>
          <t>Brooklyn</t>
        </is>
      </c>
      <c r="C130" t="inlineStr">
        <is>
          <t>11216</t>
        </is>
      </c>
      <c r="D130" t="inlineStr">
        <is>
          <t>Coffee/Tea</t>
        </is>
      </c>
      <c r="E130" s="8" t="n">
        <v>46113</v>
      </c>
      <c r="F130" t="inlineStr">
        <is>
          <t>Violations were cited in the following area(s).</t>
        </is>
      </c>
      <c r="G130" t="inlineStr">
        <is>
          <t>08A</t>
        </is>
      </c>
      <c r="H130" t="inlineStr">
        <is>
          <t>Establishment is not free of harborage or conditions conducive to rodents, insects or other pests.</t>
        </is>
      </c>
      <c r="I130" t="inlineStr">
        <is>
          <t>Not Critical</t>
        </is>
      </c>
      <c r="J130" t="n">
        <v>24</v>
      </c>
      <c r="L130" s="9">
        <f>A130&amp;"-"&amp;TEXT(E130,"yyyymmdd")</f>
        <v/>
      </c>
    </row>
    <row r="131">
      <c r="A131" t="n">
        <v>50066372</v>
      </c>
      <c r="B131" t="inlineStr">
        <is>
          <t>Bronx</t>
        </is>
      </c>
      <c r="C131" t="inlineStr">
        <is>
          <t>10465</t>
        </is>
      </c>
      <c r="D131" t="inlineStr">
        <is>
          <t>Chinese</t>
        </is>
      </c>
      <c r="E131" s="8" t="n">
        <v>46113</v>
      </c>
      <c r="F131" t="inlineStr">
        <is>
          <t>Violations were cited in the following area(s).</t>
        </is>
      </c>
      <c r="G131" t="inlineStr">
        <is>
          <t>04L</t>
        </is>
      </c>
      <c r="H131" t="inlineStr">
        <is>
          <t>Evidence of mice or live mice in establishment's food or non-food areas.</t>
        </is>
      </c>
      <c r="I131" t="inlineStr">
        <is>
          <t>Critical</t>
        </is>
      </c>
      <c r="J131" t="n">
        <v>29</v>
      </c>
      <c r="L131" s="9">
        <f>A131&amp;"-"&amp;TEXT(E131,"yyyymmdd")</f>
        <v/>
      </c>
    </row>
    <row r="132">
      <c r="A132" t="n">
        <v>50066372</v>
      </c>
      <c r="B132" t="inlineStr">
        <is>
          <t>Bronx</t>
        </is>
      </c>
      <c r="C132" t="inlineStr">
        <is>
          <t>10465</t>
        </is>
      </c>
      <c r="D132" t="inlineStr">
        <is>
          <t>Chinese</t>
        </is>
      </c>
      <c r="E132" s="8" t="n">
        <v>46113</v>
      </c>
      <c r="F132" t="inlineStr">
        <is>
          <t>Violations were cited in the following area(s).</t>
        </is>
      </c>
      <c r="G132" t="inlineStr">
        <is>
          <t>06C</t>
        </is>
      </c>
      <c r="H13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2" t="inlineStr">
        <is>
          <t>Critical</t>
        </is>
      </c>
      <c r="J132" t="n">
        <v>29</v>
      </c>
      <c r="L132" s="9">
        <f>A132&amp;"-"&amp;TEXT(E132,"yyyymmdd")</f>
        <v/>
      </c>
    </row>
    <row r="133">
      <c r="A133" t="n">
        <v>50066372</v>
      </c>
      <c r="B133" t="inlineStr">
        <is>
          <t>Bronx</t>
        </is>
      </c>
      <c r="C133" t="inlineStr">
        <is>
          <t>10465</t>
        </is>
      </c>
      <c r="D133" t="inlineStr">
        <is>
          <t>Chinese</t>
        </is>
      </c>
      <c r="E133" s="8" t="n">
        <v>46113</v>
      </c>
      <c r="F133" t="inlineStr">
        <is>
          <t>Violations were cited in the following area(s).</t>
        </is>
      </c>
      <c r="G133" t="inlineStr">
        <is>
          <t>06D</t>
        </is>
      </c>
      <c r="H133" t="inlineStr">
        <is>
          <t>Food contact surface not properly washed, rinsed and sanitized after each use and following any activity when contamination may have occurred.</t>
        </is>
      </c>
      <c r="I133" t="inlineStr">
        <is>
          <t>Critical</t>
        </is>
      </c>
      <c r="J133" t="n">
        <v>29</v>
      </c>
      <c r="L133" s="9">
        <f>A133&amp;"-"&amp;TEXT(E133,"yyyymmdd")</f>
        <v/>
      </c>
    </row>
    <row r="134">
      <c r="A134" t="n">
        <v>50066372</v>
      </c>
      <c r="B134" t="inlineStr">
        <is>
          <t>Bronx</t>
        </is>
      </c>
      <c r="C134" t="inlineStr">
        <is>
          <t>10465</t>
        </is>
      </c>
      <c r="D134" t="inlineStr">
        <is>
          <t>Chinese</t>
        </is>
      </c>
      <c r="E134" s="8" t="n">
        <v>46113</v>
      </c>
      <c r="F134" t="inlineStr">
        <is>
          <t>Violations were cited in the following area(s).</t>
        </is>
      </c>
      <c r="G134" t="inlineStr">
        <is>
          <t>06F</t>
        </is>
      </c>
      <c r="H134" t="inlineStr">
        <is>
          <t>Wiping cloths not stored clean and dry, or in a sanitizing solution, between uses.</t>
        </is>
      </c>
      <c r="I134" t="inlineStr">
        <is>
          <t>Critical</t>
        </is>
      </c>
      <c r="J134" t="n">
        <v>29</v>
      </c>
      <c r="L134" s="9">
        <f>A134&amp;"-"&amp;TEXT(E134,"yyyymmdd")</f>
        <v/>
      </c>
    </row>
    <row r="135">
      <c r="A135" t="n">
        <v>50066372</v>
      </c>
      <c r="B135" t="inlineStr">
        <is>
          <t>Bronx</t>
        </is>
      </c>
      <c r="C135" t="inlineStr">
        <is>
          <t>10465</t>
        </is>
      </c>
      <c r="D135" t="inlineStr">
        <is>
          <t>Chinese</t>
        </is>
      </c>
      <c r="E135" s="8" t="n">
        <v>46113</v>
      </c>
      <c r="F135" t="inlineStr">
        <is>
          <t>Violations were cited in the following area(s).</t>
        </is>
      </c>
      <c r="G135" t="inlineStr">
        <is>
          <t>08A</t>
        </is>
      </c>
      <c r="H135" t="inlineStr">
        <is>
          <t>Establishment is not free of harborage or conditions conducive to rodents, insects or other pests.</t>
        </is>
      </c>
      <c r="I135" t="inlineStr">
        <is>
          <t>Not Critical</t>
        </is>
      </c>
      <c r="J135" t="n">
        <v>29</v>
      </c>
      <c r="L135" s="9">
        <f>A135&amp;"-"&amp;TEXT(E135,"yyyymmdd")</f>
        <v/>
      </c>
    </row>
    <row r="136">
      <c r="A136" t="n">
        <v>50066372</v>
      </c>
      <c r="B136" t="inlineStr">
        <is>
          <t>Bronx</t>
        </is>
      </c>
      <c r="C136" t="inlineStr">
        <is>
          <t>10465</t>
        </is>
      </c>
      <c r="D136" t="inlineStr">
        <is>
          <t>Chinese</t>
        </is>
      </c>
      <c r="E136" s="8" t="n">
        <v>46113</v>
      </c>
      <c r="F136" t="inlineStr">
        <is>
          <t>Violations were cited in the following area(s).</t>
        </is>
      </c>
      <c r="G136" t="inlineStr">
        <is>
          <t>09A</t>
        </is>
      </c>
      <c r="H136" t="inlineStr">
        <is>
          <t>Swollen, leaking, rusted or otherwise damaged canned food to be returned to distributor not segregated from intact product and clearly labeled DO NOT USE</t>
        </is>
      </c>
      <c r="I136" t="inlineStr">
        <is>
          <t>Critical</t>
        </is>
      </c>
      <c r="J136" t="n">
        <v>29</v>
      </c>
      <c r="L136" s="9">
        <f>A136&amp;"-"&amp;TEXT(E136,"yyyymmdd")</f>
        <v/>
      </c>
    </row>
    <row r="137">
      <c r="A137" t="n">
        <v>50070258</v>
      </c>
      <c r="B137" t="inlineStr">
        <is>
          <t>Manhattan</t>
        </is>
      </c>
      <c r="C137" t="inlineStr">
        <is>
          <t>10039</t>
        </is>
      </c>
      <c r="D137" t="inlineStr">
        <is>
          <t>Chicken</t>
        </is>
      </c>
      <c r="E137" s="8" t="n">
        <v>46113</v>
      </c>
      <c r="F137" t="inlineStr">
        <is>
          <t>Violations were cited in the following area(s).</t>
        </is>
      </c>
      <c r="G137" t="inlineStr">
        <is>
          <t>02G</t>
        </is>
      </c>
      <c r="H137" t="inlineStr">
        <is>
          <t>Cold TCS food item held above 41 °F; smoked or processed fish held above 38 °F; intact raw eggs held above 45 °F; or reduced oxygen packaged (ROP) TCS foods held above required temperatures except during active necessary preparation.</t>
        </is>
      </c>
      <c r="I137" t="inlineStr">
        <is>
          <t>Critical</t>
        </is>
      </c>
      <c r="J137" t="n">
        <v>34</v>
      </c>
      <c r="L137" s="9">
        <f>A137&amp;"-"&amp;TEXT(E137,"yyyymmdd")</f>
        <v/>
      </c>
    </row>
    <row r="138">
      <c r="A138" t="n">
        <v>50070258</v>
      </c>
      <c r="B138" t="inlineStr">
        <is>
          <t>Manhattan</t>
        </is>
      </c>
      <c r="C138" t="inlineStr">
        <is>
          <t>10039</t>
        </is>
      </c>
      <c r="D138" t="inlineStr">
        <is>
          <t>Chicken</t>
        </is>
      </c>
      <c r="E138" s="8" t="n">
        <v>46113</v>
      </c>
      <c r="F138" t="inlineStr">
        <is>
          <t>Violations were cited in the following area(s).</t>
        </is>
      </c>
      <c r="G138" t="inlineStr">
        <is>
          <t>04A</t>
        </is>
      </c>
      <c r="H138" t="inlineStr">
        <is>
          <t>Food Protection Certificate (FPC) not held by manager or supervisor of food operations.</t>
        </is>
      </c>
      <c r="I138" t="inlineStr">
        <is>
          <t>Critical</t>
        </is>
      </c>
      <c r="J138" t="n">
        <v>34</v>
      </c>
      <c r="L138" s="9">
        <f>A138&amp;"-"&amp;TEXT(E138,"yyyymmdd")</f>
        <v/>
      </c>
    </row>
    <row r="139">
      <c r="A139" t="n">
        <v>50070258</v>
      </c>
      <c r="B139" t="inlineStr">
        <is>
          <t>Manhattan</t>
        </is>
      </c>
      <c r="C139" t="inlineStr">
        <is>
          <t>10039</t>
        </is>
      </c>
      <c r="D139" t="inlineStr">
        <is>
          <t>Chicken</t>
        </is>
      </c>
      <c r="E139" s="8" t="n">
        <v>46113</v>
      </c>
      <c r="F139" t="inlineStr">
        <is>
          <t>Violations were cited in the following area(s).</t>
        </is>
      </c>
      <c r="G139" t="inlineStr">
        <is>
          <t>04L</t>
        </is>
      </c>
      <c r="H139" t="inlineStr">
        <is>
          <t>Evidence of mice or live mice in establishment's food or non-food areas.</t>
        </is>
      </c>
      <c r="I139" t="inlineStr">
        <is>
          <t>Critical</t>
        </is>
      </c>
      <c r="J139" t="n">
        <v>34</v>
      </c>
      <c r="L139" s="9">
        <f>A139&amp;"-"&amp;TEXT(E139,"yyyymmdd")</f>
        <v/>
      </c>
    </row>
    <row r="140">
      <c r="A140" t="n">
        <v>50070258</v>
      </c>
      <c r="B140" t="inlineStr">
        <is>
          <t>Manhattan</t>
        </is>
      </c>
      <c r="C140" t="inlineStr">
        <is>
          <t>10039</t>
        </is>
      </c>
      <c r="D140" t="inlineStr">
        <is>
          <t>Chicken</t>
        </is>
      </c>
      <c r="E140" s="8" t="n">
        <v>46113</v>
      </c>
      <c r="F140" t="inlineStr">
        <is>
          <t>Violations were cited in the following area(s).</t>
        </is>
      </c>
      <c r="G140" t="inlineStr">
        <is>
          <t>08A</t>
        </is>
      </c>
      <c r="H140" t="inlineStr">
        <is>
          <t>Establishment is not free of harborage or conditions conducive to rodents, insects or other pests.</t>
        </is>
      </c>
      <c r="I140" t="inlineStr">
        <is>
          <t>Not Critical</t>
        </is>
      </c>
      <c r="J140" t="n">
        <v>34</v>
      </c>
      <c r="L140" s="9">
        <f>A140&amp;"-"&amp;TEXT(E140,"yyyymmdd")</f>
        <v/>
      </c>
    </row>
    <row r="141">
      <c r="A141" t="n">
        <v>50070258</v>
      </c>
      <c r="B141" t="inlineStr">
        <is>
          <t>Manhattan</t>
        </is>
      </c>
      <c r="C141" t="inlineStr">
        <is>
          <t>10039</t>
        </is>
      </c>
      <c r="D141" t="inlineStr">
        <is>
          <t>Chicken</t>
        </is>
      </c>
      <c r="E141" s="8" t="n">
        <v>46113</v>
      </c>
      <c r="F141" t="inlineStr">
        <is>
          <t>Violations were cited in the following area(s).</t>
        </is>
      </c>
      <c r="G141" t="inlineStr">
        <is>
          <t>10B</t>
        </is>
      </c>
      <c r="H141" t="inlineStr">
        <is>
          <t>Anti-siphonage or back-flow prevention device not provided where required; equipment or floor not properly drained; sewage disposal system in disrepair or not functioning properly. Condensation or liquid waste improperly disposed of.</t>
        </is>
      </c>
      <c r="I141" t="inlineStr">
        <is>
          <t>Not Critical</t>
        </is>
      </c>
      <c r="J141" t="n">
        <v>34</v>
      </c>
      <c r="L141" s="9">
        <f>A141&amp;"-"&amp;TEXT(E141,"yyyymmdd")</f>
        <v/>
      </c>
    </row>
    <row r="142">
      <c r="A142" t="n">
        <v>50070258</v>
      </c>
      <c r="B142" t="inlineStr">
        <is>
          <t>Manhattan</t>
        </is>
      </c>
      <c r="C142" t="inlineStr">
        <is>
          <t>10039</t>
        </is>
      </c>
      <c r="D142" t="inlineStr">
        <is>
          <t>Chicken</t>
        </is>
      </c>
      <c r="E142" s="8" t="n">
        <v>46113</v>
      </c>
      <c r="F142" t="inlineStr">
        <is>
          <t>Violations were cited in the following area(s).</t>
        </is>
      </c>
      <c r="G142" t="inlineStr">
        <is>
          <t>10F</t>
        </is>
      </c>
      <c r="H142" t="inlineStr">
        <is>
          <t>Non-food contact surface or equipment made of unacceptable material, not kept clean, or not properly sealed, raised, spaced or movable to allow accessibility for cleaning on all sides, above and underneath the unit.</t>
        </is>
      </c>
      <c r="I142" t="inlineStr">
        <is>
          <t>Not Critical</t>
        </is>
      </c>
      <c r="J142" t="n">
        <v>34</v>
      </c>
      <c r="L142" s="9">
        <f>A142&amp;"-"&amp;TEXT(E142,"yyyymmdd")</f>
        <v/>
      </c>
    </row>
    <row r="143">
      <c r="A143" t="n">
        <v>50075774</v>
      </c>
      <c r="B143" t="inlineStr">
        <is>
          <t>Queens</t>
        </is>
      </c>
      <c r="C143" t="inlineStr">
        <is>
          <t>11416</t>
        </is>
      </c>
      <c r="D143" t="inlineStr">
        <is>
          <t>Latin American</t>
        </is>
      </c>
      <c r="E143" s="8" t="n">
        <v>46113</v>
      </c>
      <c r="F143" t="inlineStr">
        <is>
          <t>Violations were cited in the following area(s).</t>
        </is>
      </c>
      <c r="G143" t="inlineStr">
        <is>
          <t>02B</t>
        </is>
      </c>
      <c r="H143" t="inlineStr">
        <is>
          <t>Hot TCS food item not held at or above 140 °F.</t>
        </is>
      </c>
      <c r="I143" t="inlineStr">
        <is>
          <t>Critical</t>
        </is>
      </c>
      <c r="J143" t="n">
        <v>11</v>
      </c>
      <c r="K143" t="inlineStr">
        <is>
          <t>A</t>
        </is>
      </c>
      <c r="L143" s="9">
        <f>A143&amp;"-"&amp;TEXT(E143,"yyyymmdd")</f>
        <v/>
      </c>
    </row>
    <row r="144">
      <c r="A144" t="n">
        <v>50075774</v>
      </c>
      <c r="B144" t="inlineStr">
        <is>
          <t>Queens</t>
        </is>
      </c>
      <c r="C144" t="inlineStr">
        <is>
          <t>11416</t>
        </is>
      </c>
      <c r="D144" t="inlineStr">
        <is>
          <t>Latin American</t>
        </is>
      </c>
      <c r="E144" s="8" t="n">
        <v>46113</v>
      </c>
      <c r="F144" t="inlineStr">
        <is>
          <t>Violations were cited in the following area(s).</t>
        </is>
      </c>
      <c r="G144" t="inlineStr">
        <is>
          <t>10F</t>
        </is>
      </c>
      <c r="H144" t="inlineStr">
        <is>
          <t>Non-food contact surface or equipment made of unacceptable material, not kept clean, or not properly sealed, raised, spaced or movable to allow accessibility for cleaning on all sides, above and underneath the unit.</t>
        </is>
      </c>
      <c r="I144" t="inlineStr">
        <is>
          <t>Not Critical</t>
        </is>
      </c>
      <c r="J144" t="n">
        <v>11</v>
      </c>
      <c r="K144" t="inlineStr">
        <is>
          <t>A</t>
        </is>
      </c>
      <c r="L144" s="9">
        <f>A144&amp;"-"&amp;TEXT(E144,"yyyymmdd")</f>
        <v/>
      </c>
    </row>
    <row r="145">
      <c r="A145" t="n">
        <v>50086965</v>
      </c>
      <c r="B145" t="inlineStr">
        <is>
          <t>Queens</t>
        </is>
      </c>
      <c r="C145" t="inlineStr">
        <is>
          <t>11377</t>
        </is>
      </c>
      <c r="D145" t="inlineStr">
        <is>
          <t>Pizza</t>
        </is>
      </c>
      <c r="E145" s="8" t="n">
        <v>46113</v>
      </c>
      <c r="F145" t="inlineStr">
        <is>
          <t>Violations were cited in the following area(s).</t>
        </is>
      </c>
      <c r="G145" t="inlineStr">
        <is>
          <t>02G</t>
        </is>
      </c>
      <c r="H145" t="inlineStr">
        <is>
          <t>Cold TCS food item held above 41 °F; smoked or processed fish held above 38 °F; intact raw eggs held above 45 °F; or reduced oxygen packaged (ROP) TCS foods held above required temperatures except during active necessary preparation.</t>
        </is>
      </c>
      <c r="I145" t="inlineStr">
        <is>
          <t>Critical</t>
        </is>
      </c>
      <c r="J145" t="n">
        <v>13</v>
      </c>
      <c r="K145" t="inlineStr">
        <is>
          <t>A</t>
        </is>
      </c>
      <c r="L145" s="9">
        <f>A145&amp;"-"&amp;TEXT(E145,"yyyymmdd")</f>
        <v/>
      </c>
    </row>
    <row r="146">
      <c r="A146" t="n">
        <v>50086965</v>
      </c>
      <c r="B146" t="inlineStr">
        <is>
          <t>Queens</t>
        </is>
      </c>
      <c r="C146" t="inlineStr">
        <is>
          <t>11377</t>
        </is>
      </c>
      <c r="D146" t="inlineStr">
        <is>
          <t>Pizza</t>
        </is>
      </c>
      <c r="E146" s="8" t="n">
        <v>46113</v>
      </c>
      <c r="F146" t="inlineStr">
        <is>
          <t>Violations were cited in the following area(s).</t>
        </is>
      </c>
      <c r="G146" t="inlineStr">
        <is>
          <t>10F</t>
        </is>
      </c>
      <c r="H146" t="inlineStr">
        <is>
          <t>Non-food contact surface or equipment made of unacceptable material, not kept clean, or not properly sealed, raised, spaced or movable to allow accessibility for cleaning on all sides, above and underneath the unit.</t>
        </is>
      </c>
      <c r="I146" t="inlineStr">
        <is>
          <t>Not Critical</t>
        </is>
      </c>
      <c r="J146" t="n">
        <v>13</v>
      </c>
      <c r="K146" t="inlineStr">
        <is>
          <t>A</t>
        </is>
      </c>
      <c r="L146" s="9">
        <f>A146&amp;"-"&amp;TEXT(E146,"yyyymmdd")</f>
        <v/>
      </c>
    </row>
    <row r="147">
      <c r="A147" t="n">
        <v>50088363</v>
      </c>
      <c r="B147" t="inlineStr">
        <is>
          <t>Queens</t>
        </is>
      </c>
      <c r="C147" t="inlineStr">
        <is>
          <t>11692</t>
        </is>
      </c>
      <c r="D147" t="inlineStr">
        <is>
          <t>Coffee/Tea</t>
        </is>
      </c>
      <c r="E147" s="8" t="n">
        <v>46113</v>
      </c>
      <c r="F147" t="inlineStr">
        <is>
          <t>Violations were cited in the following area(s).</t>
        </is>
      </c>
      <c r="G147" t="inlineStr">
        <is>
          <t>06D</t>
        </is>
      </c>
      <c r="H147" t="inlineStr">
        <is>
          <t>Food contact surface not properly washed, rinsed and sanitized after each use and following any activity when contamination may have occurred.</t>
        </is>
      </c>
      <c r="I147" t="inlineStr">
        <is>
          <t>Critical</t>
        </is>
      </c>
      <c r="J147" t="n">
        <v>7</v>
      </c>
      <c r="K147" t="inlineStr">
        <is>
          <t>A</t>
        </is>
      </c>
      <c r="L147" s="9">
        <f>A147&amp;"-"&amp;TEXT(E147,"yyyymmdd")</f>
        <v/>
      </c>
    </row>
    <row r="148">
      <c r="A148" t="n">
        <v>50088363</v>
      </c>
      <c r="B148" t="inlineStr">
        <is>
          <t>Queens</t>
        </is>
      </c>
      <c r="C148" t="inlineStr">
        <is>
          <t>11692</t>
        </is>
      </c>
      <c r="D148" t="inlineStr">
        <is>
          <t>Coffee/Tea</t>
        </is>
      </c>
      <c r="E148" s="8" t="n">
        <v>46113</v>
      </c>
      <c r="F148" t="inlineStr">
        <is>
          <t>Violations were cited in the following area(s).</t>
        </is>
      </c>
      <c r="G148" t="inlineStr">
        <is>
          <t>10B</t>
        </is>
      </c>
      <c r="H148" t="inlineStr">
        <is>
          <t>Anti-siphonage or back-flow prevention device not provided where required; equipment or floor not properly drained; sewage disposal system in disrepair or not functioning properly. Condensation or liquid waste improperly disposed of.</t>
        </is>
      </c>
      <c r="I148" t="inlineStr">
        <is>
          <t>Not Critical</t>
        </is>
      </c>
      <c r="J148" t="n">
        <v>7</v>
      </c>
      <c r="K148" t="inlineStr">
        <is>
          <t>A</t>
        </is>
      </c>
      <c r="L148" s="9">
        <f>A148&amp;"-"&amp;TEXT(E148,"yyyymmdd")</f>
        <v/>
      </c>
    </row>
    <row r="149">
      <c r="A149" t="n">
        <v>50088636</v>
      </c>
      <c r="B149" t="inlineStr">
        <is>
          <t>Brooklyn</t>
        </is>
      </c>
      <c r="C149" t="inlineStr">
        <is>
          <t>11237</t>
        </is>
      </c>
      <c r="D149" t="inlineStr">
        <is>
          <t>Mexican</t>
        </is>
      </c>
      <c r="E149" s="8" t="n">
        <v>46113</v>
      </c>
      <c r="F149" t="inlineStr">
        <is>
          <t>Violations were cited in the following area(s).</t>
        </is>
      </c>
      <c r="G149" t="inlineStr">
        <is>
          <t>06C</t>
        </is>
      </c>
      <c r="H14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49" t="inlineStr">
        <is>
          <t>Critical</t>
        </is>
      </c>
      <c r="J149" t="n">
        <v>13</v>
      </c>
      <c r="K149" t="inlineStr">
        <is>
          <t>A</t>
        </is>
      </c>
      <c r="L149" s="9">
        <f>A149&amp;"-"&amp;TEXT(E149,"yyyymmdd")</f>
        <v/>
      </c>
    </row>
    <row r="150">
      <c r="A150" t="n">
        <v>50088636</v>
      </c>
      <c r="B150" t="inlineStr">
        <is>
          <t>Brooklyn</t>
        </is>
      </c>
      <c r="C150" t="inlineStr">
        <is>
          <t>11237</t>
        </is>
      </c>
      <c r="D150" t="inlineStr">
        <is>
          <t>Mexican</t>
        </is>
      </c>
      <c r="E150" s="8" t="n">
        <v>46113</v>
      </c>
      <c r="F150" t="inlineStr">
        <is>
          <t>Violations were cited in the following area(s).</t>
        </is>
      </c>
      <c r="G150" t="inlineStr">
        <is>
          <t>06D</t>
        </is>
      </c>
      <c r="H150" t="inlineStr">
        <is>
          <t>Food contact surface not properly washed, rinsed and sanitized after each use and following any activity when contamination may have occurred.</t>
        </is>
      </c>
      <c r="I150" t="inlineStr">
        <is>
          <t>Critical</t>
        </is>
      </c>
      <c r="J150" t="n">
        <v>13</v>
      </c>
      <c r="K150" t="inlineStr">
        <is>
          <t>A</t>
        </is>
      </c>
      <c r="L150" s="9">
        <f>A150&amp;"-"&amp;TEXT(E150,"yyyymmdd")</f>
        <v/>
      </c>
    </row>
    <row r="151">
      <c r="A151" t="n">
        <v>50088636</v>
      </c>
      <c r="B151" t="inlineStr">
        <is>
          <t>Brooklyn</t>
        </is>
      </c>
      <c r="C151" t="inlineStr">
        <is>
          <t>11237</t>
        </is>
      </c>
      <c r="D151" t="inlineStr">
        <is>
          <t>Mexican</t>
        </is>
      </c>
      <c r="E151" s="8" t="n">
        <v>46113</v>
      </c>
      <c r="F151" t="inlineStr">
        <is>
          <t>Violations were cited in the following area(s).</t>
        </is>
      </c>
      <c r="G151" t="inlineStr">
        <is>
          <t>10F</t>
        </is>
      </c>
      <c r="H151" t="inlineStr">
        <is>
          <t>Non-food contact surface or equipment made of unacceptable material, not kept clean, or not properly sealed, raised, spaced or movable to allow accessibility for cleaning on all sides, above and underneath the unit.</t>
        </is>
      </c>
      <c r="I151" t="inlineStr">
        <is>
          <t>Not Critical</t>
        </is>
      </c>
      <c r="J151" t="n">
        <v>13</v>
      </c>
      <c r="K151" t="inlineStr">
        <is>
          <t>A</t>
        </is>
      </c>
      <c r="L151" s="9">
        <f>A151&amp;"-"&amp;TEXT(E151,"yyyymmdd")</f>
        <v/>
      </c>
    </row>
    <row r="152">
      <c r="A152" t="n">
        <v>50090940</v>
      </c>
      <c r="B152" t="inlineStr">
        <is>
          <t>Brooklyn</t>
        </is>
      </c>
      <c r="C152" t="inlineStr">
        <is>
          <t>11237</t>
        </is>
      </c>
      <c r="D152" t="inlineStr">
        <is>
          <t>Turkish</t>
        </is>
      </c>
      <c r="E152" s="8" t="n">
        <v>46113</v>
      </c>
      <c r="F152" t="inlineStr">
        <is>
          <t>Violations were cited in the following area(s).</t>
        </is>
      </c>
      <c r="G152" t="inlineStr">
        <is>
          <t>06A</t>
        </is>
      </c>
      <c r="H152" t="inlineStr">
        <is>
          <t>Personal cleanliness is inadequate. Outer garment soiled with possible contaminant. Effective hair restraint not worn where required. Jewelry worn on hands or arms. Fingernail polish worn or fingernails not kept clean and trimmed.</t>
        </is>
      </c>
      <c r="I152" t="inlineStr">
        <is>
          <t>Critical</t>
        </is>
      </c>
      <c r="J152" t="n">
        <v>12</v>
      </c>
      <c r="K152" t="inlineStr">
        <is>
          <t>A</t>
        </is>
      </c>
      <c r="L152" s="9">
        <f>A152&amp;"-"&amp;TEXT(E152,"yyyymmdd")</f>
        <v/>
      </c>
    </row>
    <row r="153">
      <c r="A153" t="n">
        <v>50090940</v>
      </c>
      <c r="B153" t="inlineStr">
        <is>
          <t>Brooklyn</t>
        </is>
      </c>
      <c r="C153" t="inlineStr">
        <is>
          <t>11237</t>
        </is>
      </c>
      <c r="D153" t="inlineStr">
        <is>
          <t>Turkish</t>
        </is>
      </c>
      <c r="E153" s="8" t="n">
        <v>46113</v>
      </c>
      <c r="F153" t="inlineStr">
        <is>
          <t>Violations were cited in the following area(s).</t>
        </is>
      </c>
      <c r="G153" t="inlineStr">
        <is>
          <t>06D</t>
        </is>
      </c>
      <c r="H153" t="inlineStr">
        <is>
          <t>Food contact surface not properly washed, rinsed and sanitized after each use and following any activity when contamination may have occurred.</t>
        </is>
      </c>
      <c r="I153" t="inlineStr">
        <is>
          <t>Critical</t>
        </is>
      </c>
      <c r="J153" t="n">
        <v>12</v>
      </c>
      <c r="K153" t="inlineStr">
        <is>
          <t>A</t>
        </is>
      </c>
      <c r="L153" s="9">
        <f>A153&amp;"-"&amp;TEXT(E153,"yyyymmdd")</f>
        <v/>
      </c>
    </row>
    <row r="154">
      <c r="A154" t="n">
        <v>50090940</v>
      </c>
      <c r="B154" t="inlineStr">
        <is>
          <t>Brooklyn</t>
        </is>
      </c>
      <c r="C154" t="inlineStr">
        <is>
          <t>11237</t>
        </is>
      </c>
      <c r="D154" t="inlineStr">
        <is>
          <t>Turkish</t>
        </is>
      </c>
      <c r="E154" s="8" t="n">
        <v>46113</v>
      </c>
      <c r="F154" t="inlineStr">
        <is>
          <t>Violations were cited in the following area(s).</t>
        </is>
      </c>
      <c r="G154" t="inlineStr">
        <is>
          <t>10H</t>
        </is>
      </c>
      <c r="H154" t="inlineStr">
        <is>
          <t>Single service article not provided. Single service article reused or not protected from contamination when transported, stored, dispensed. Drinking straws not completely enclosed in wrapper or dispensed from a sanitary device.</t>
        </is>
      </c>
      <c r="I154" t="inlineStr">
        <is>
          <t>Not Critical</t>
        </is>
      </c>
      <c r="J154" t="n">
        <v>12</v>
      </c>
      <c r="K154" t="inlineStr">
        <is>
          <t>A</t>
        </is>
      </c>
      <c r="L154" s="9">
        <f>A154&amp;"-"&amp;TEXT(E154,"yyyymmdd")</f>
        <v/>
      </c>
    </row>
    <row r="155">
      <c r="A155" t="n">
        <v>50099089</v>
      </c>
      <c r="B155" t="inlineStr">
        <is>
          <t>Queens</t>
        </is>
      </c>
      <c r="C155" t="inlineStr">
        <is>
          <t>11692</t>
        </is>
      </c>
      <c r="D155" t="inlineStr">
        <is>
          <t>American</t>
        </is>
      </c>
      <c r="E155" s="8" t="n">
        <v>46113</v>
      </c>
      <c r="F155" t="inlineStr">
        <is>
          <t>Violations were cited in the following area(s).</t>
        </is>
      </c>
      <c r="G155" t="inlineStr">
        <is>
          <t>02G</t>
        </is>
      </c>
      <c r="H155" t="inlineStr">
        <is>
          <t>Cold TCS food item held above 41 °F; smoked or processed fish held above 38 °F; intact raw eggs held above 45 °F; or reduced oxygen packaged (ROP) TCS foods held above required temperatures except during active necessary preparation.</t>
        </is>
      </c>
      <c r="I155" t="inlineStr">
        <is>
          <t>Critical</t>
        </is>
      </c>
      <c r="J155" t="n">
        <v>19</v>
      </c>
      <c r="L155" s="9">
        <f>A155&amp;"-"&amp;TEXT(E155,"yyyymmdd")</f>
        <v/>
      </c>
    </row>
    <row r="156">
      <c r="A156" t="n">
        <v>50099089</v>
      </c>
      <c r="B156" t="inlineStr">
        <is>
          <t>Queens</t>
        </is>
      </c>
      <c r="C156" t="inlineStr">
        <is>
          <t>11692</t>
        </is>
      </c>
      <c r="D156" t="inlineStr">
        <is>
          <t>American</t>
        </is>
      </c>
      <c r="E156" s="8" t="n">
        <v>46113</v>
      </c>
      <c r="F156" t="inlineStr">
        <is>
          <t>Violations were cited in the following area(s).</t>
        </is>
      </c>
      <c r="G156" t="inlineStr">
        <is>
          <t>06D</t>
        </is>
      </c>
      <c r="H156" t="inlineStr">
        <is>
          <t>Food contact surface not properly washed, rinsed and sanitized after each use and following any activity when contamination may have occurred.</t>
        </is>
      </c>
      <c r="I156" t="inlineStr">
        <is>
          <t>Critical</t>
        </is>
      </c>
      <c r="J156" t="n">
        <v>19</v>
      </c>
      <c r="L156" s="9">
        <f>A156&amp;"-"&amp;TEXT(E156,"yyyymmdd")</f>
        <v/>
      </c>
    </row>
    <row r="157">
      <c r="A157" t="n">
        <v>50099089</v>
      </c>
      <c r="B157" t="inlineStr">
        <is>
          <t>Queens</t>
        </is>
      </c>
      <c r="C157" t="inlineStr">
        <is>
          <t>11692</t>
        </is>
      </c>
      <c r="D157" t="inlineStr">
        <is>
          <t>American</t>
        </is>
      </c>
      <c r="E157" s="8" t="n">
        <v>46113</v>
      </c>
      <c r="F157" t="inlineStr">
        <is>
          <t>Violations were cited in the following area(s).</t>
        </is>
      </c>
      <c r="G157" t="inlineStr">
        <is>
          <t>10B</t>
        </is>
      </c>
      <c r="H157" t="inlineStr">
        <is>
          <t>Anti-siphonage or back-flow prevention device not provided where required; equipment or floor not properly drained; sewage disposal system in disrepair or not functioning properly. Condensation or liquid waste improperly disposed of.</t>
        </is>
      </c>
      <c r="I157" t="inlineStr">
        <is>
          <t>Not Critical</t>
        </is>
      </c>
      <c r="J157" t="n">
        <v>19</v>
      </c>
      <c r="L157" s="9">
        <f>A157&amp;"-"&amp;TEXT(E157,"yyyymmdd")</f>
        <v/>
      </c>
    </row>
    <row r="158">
      <c r="A158" t="n">
        <v>50099089</v>
      </c>
      <c r="B158" t="inlineStr">
        <is>
          <t>Queens</t>
        </is>
      </c>
      <c r="C158" t="inlineStr">
        <is>
          <t>11692</t>
        </is>
      </c>
      <c r="D158" t="inlineStr">
        <is>
          <t>American</t>
        </is>
      </c>
      <c r="E158" s="8" t="n">
        <v>46113</v>
      </c>
      <c r="F158" t="inlineStr">
        <is>
          <t>Violations were cited in the following area(s).</t>
        </is>
      </c>
      <c r="G158" t="inlineStr">
        <is>
          <t>10F</t>
        </is>
      </c>
      <c r="H158" t="inlineStr">
        <is>
          <t>Non-food contact surface or equipment made of unacceptable material, not kept clean, or not properly sealed, raised, spaced or movable to allow accessibility for cleaning on all sides, above and underneath the unit.</t>
        </is>
      </c>
      <c r="I158" t="inlineStr">
        <is>
          <t>Not Critical</t>
        </is>
      </c>
      <c r="J158" t="n">
        <v>19</v>
      </c>
      <c r="L158" s="9">
        <f>A158&amp;"-"&amp;TEXT(E158,"yyyymmdd")</f>
        <v/>
      </c>
    </row>
    <row r="159">
      <c r="A159" t="n">
        <v>50102007</v>
      </c>
      <c r="B159" t="inlineStr">
        <is>
          <t>Brooklyn</t>
        </is>
      </c>
      <c r="C159" t="inlineStr">
        <is>
          <t>11211</t>
        </is>
      </c>
      <c r="D159" t="inlineStr">
        <is>
          <t>Pizza</t>
        </is>
      </c>
      <c r="E159" s="8" t="n">
        <v>46113</v>
      </c>
      <c r="F159" t="inlineStr">
        <is>
          <t>Violations were cited in the following area(s).</t>
        </is>
      </c>
      <c r="G159" t="inlineStr">
        <is>
          <t>02B</t>
        </is>
      </c>
      <c r="H159" t="inlineStr">
        <is>
          <t>Hot TCS food item not held at or above 140 °F.</t>
        </is>
      </c>
      <c r="I159" t="inlineStr">
        <is>
          <t>Critical</t>
        </is>
      </c>
      <c r="J159" t="n">
        <v>32</v>
      </c>
      <c r="L159" s="9">
        <f>A159&amp;"-"&amp;TEXT(E159,"yyyymmdd")</f>
        <v/>
      </c>
    </row>
    <row r="160">
      <c r="A160" t="n">
        <v>50102007</v>
      </c>
      <c r="B160" t="inlineStr">
        <is>
          <t>Brooklyn</t>
        </is>
      </c>
      <c r="C160" t="inlineStr">
        <is>
          <t>11211</t>
        </is>
      </c>
      <c r="D160" t="inlineStr">
        <is>
          <t>Pizza</t>
        </is>
      </c>
      <c r="E160" s="8" t="n">
        <v>46113</v>
      </c>
      <c r="F160" t="inlineStr">
        <is>
          <t>Violations were cited in the following area(s).</t>
        </is>
      </c>
      <c r="G160" t="inlineStr">
        <is>
          <t>02G</t>
        </is>
      </c>
      <c r="H160" t="inlineStr">
        <is>
          <t>Cold TCS food item held above 41 °F; smoked or processed fish held above 38 °F; intact raw eggs held above 45 °F; or reduced oxygen packaged (ROP) TCS foods held above required temperatures except during active necessary preparation.</t>
        </is>
      </c>
      <c r="I160" t="inlineStr">
        <is>
          <t>Critical</t>
        </is>
      </c>
      <c r="J160" t="n">
        <v>32</v>
      </c>
      <c r="L160" s="9">
        <f>A160&amp;"-"&amp;TEXT(E160,"yyyymmdd")</f>
        <v/>
      </c>
    </row>
    <row r="161">
      <c r="A161" t="n">
        <v>50102007</v>
      </c>
      <c r="B161" t="inlineStr">
        <is>
          <t>Brooklyn</t>
        </is>
      </c>
      <c r="C161" t="inlineStr">
        <is>
          <t>11211</t>
        </is>
      </c>
      <c r="D161" t="inlineStr">
        <is>
          <t>Pizza</t>
        </is>
      </c>
      <c r="E161" s="8" t="n">
        <v>46113</v>
      </c>
      <c r="F161" t="inlineStr">
        <is>
          <t>Violations were cited in the following area(s).</t>
        </is>
      </c>
      <c r="G161" t="inlineStr">
        <is>
          <t>04A</t>
        </is>
      </c>
      <c r="H161" t="inlineStr">
        <is>
          <t>Food Protection Certificate (FPC) not held by manager or supervisor of food operations.</t>
        </is>
      </c>
      <c r="I161" t="inlineStr">
        <is>
          <t>Critical</t>
        </is>
      </c>
      <c r="J161" t="n">
        <v>32</v>
      </c>
      <c r="L161" s="9">
        <f>A161&amp;"-"&amp;TEXT(E161,"yyyymmdd")</f>
        <v/>
      </c>
    </row>
    <row r="162">
      <c r="A162" t="n">
        <v>50102007</v>
      </c>
      <c r="B162" t="inlineStr">
        <is>
          <t>Brooklyn</t>
        </is>
      </c>
      <c r="C162" t="inlineStr">
        <is>
          <t>11211</t>
        </is>
      </c>
      <c r="D162" t="inlineStr">
        <is>
          <t>Pizza</t>
        </is>
      </c>
      <c r="E162" s="8" t="n">
        <v>46113</v>
      </c>
      <c r="F162" t="inlineStr">
        <is>
          <t>Violations were cited in the following area(s).</t>
        </is>
      </c>
      <c r="G162" t="inlineStr">
        <is>
          <t>06C</t>
        </is>
      </c>
      <c r="H16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62" t="inlineStr">
        <is>
          <t>Critical</t>
        </is>
      </c>
      <c r="J162" t="n">
        <v>32</v>
      </c>
      <c r="L162" s="9">
        <f>A162&amp;"-"&amp;TEXT(E162,"yyyymmdd")</f>
        <v/>
      </c>
    </row>
    <row r="163">
      <c r="A163" t="n">
        <v>50103040</v>
      </c>
      <c r="B163" t="inlineStr">
        <is>
          <t>Manhattan</t>
        </is>
      </c>
      <c r="C163" t="inlineStr">
        <is>
          <t>10010</t>
        </is>
      </c>
      <c r="D163" t="inlineStr">
        <is>
          <t>American</t>
        </is>
      </c>
      <c r="E163" s="8" t="n">
        <v>46113</v>
      </c>
      <c r="F163" t="inlineStr">
        <is>
          <t>Violations were cited in the following area(s).</t>
        </is>
      </c>
      <c r="G163" t="inlineStr">
        <is>
          <t>04N</t>
        </is>
      </c>
      <c r="H163" t="inlineStr">
        <is>
          <t>Filth flies or food/refuse/sewage associated with (FRSA) flies or other nuisance pests in establishment’s food and/or non-food areas. FRSA flies include house flies, blow flies, bottle flies, flesh flies, drain flies, Phorid flies and fruit flies.</t>
        </is>
      </c>
      <c r="I163" t="inlineStr">
        <is>
          <t>Critical</t>
        </is>
      </c>
      <c r="J163" t="n">
        <v>10</v>
      </c>
      <c r="K163" t="inlineStr">
        <is>
          <t>A</t>
        </is>
      </c>
      <c r="L163" s="9">
        <f>A163&amp;"-"&amp;TEXT(E163,"yyyymmdd")</f>
        <v/>
      </c>
    </row>
    <row r="164">
      <c r="A164" t="n">
        <v>50103040</v>
      </c>
      <c r="B164" t="inlineStr">
        <is>
          <t>Manhattan</t>
        </is>
      </c>
      <c r="C164" t="inlineStr">
        <is>
          <t>10010</t>
        </is>
      </c>
      <c r="D164" t="inlineStr">
        <is>
          <t>American</t>
        </is>
      </c>
      <c r="E164" s="8" t="n">
        <v>46113</v>
      </c>
      <c r="F164" t="inlineStr">
        <is>
          <t>Violations were cited in the following area(s).</t>
        </is>
      </c>
      <c r="G164" t="inlineStr">
        <is>
          <t>08A</t>
        </is>
      </c>
      <c r="H164" t="inlineStr">
        <is>
          <t>Establishment is not free of harborage or conditions conducive to rodents, insects or other pests.</t>
        </is>
      </c>
      <c r="I164" t="inlineStr">
        <is>
          <t>Not Critical</t>
        </is>
      </c>
      <c r="J164" t="n">
        <v>10</v>
      </c>
      <c r="K164" t="inlineStr">
        <is>
          <t>A</t>
        </is>
      </c>
      <c r="L164" s="9">
        <f>A164&amp;"-"&amp;TEXT(E164,"yyyymmdd")</f>
        <v/>
      </c>
    </row>
    <row r="165">
      <c r="A165" t="n">
        <v>50103803</v>
      </c>
      <c r="B165" t="inlineStr">
        <is>
          <t>Brooklyn</t>
        </is>
      </c>
      <c r="C165" t="inlineStr">
        <is>
          <t>11237</t>
        </is>
      </c>
      <c r="D165" t="inlineStr">
        <is>
          <t>Japanese</t>
        </is>
      </c>
      <c r="E165" s="8" t="n">
        <v>46113</v>
      </c>
      <c r="F165" t="inlineStr">
        <is>
          <t>Violations were cited in the following area(s).</t>
        </is>
      </c>
      <c r="G165" t="inlineStr">
        <is>
          <t>02B</t>
        </is>
      </c>
      <c r="H165" t="inlineStr">
        <is>
          <t>Hot TCS food item not held at or above 140 °F.</t>
        </is>
      </c>
      <c r="I165" t="inlineStr">
        <is>
          <t>Critical</t>
        </is>
      </c>
      <c r="J165" t="n">
        <v>27</v>
      </c>
      <c r="L165" s="9">
        <f>A165&amp;"-"&amp;TEXT(E165,"yyyymmdd")</f>
        <v/>
      </c>
    </row>
    <row r="166">
      <c r="A166" t="n">
        <v>50103803</v>
      </c>
      <c r="B166" t="inlineStr">
        <is>
          <t>Brooklyn</t>
        </is>
      </c>
      <c r="C166" t="inlineStr">
        <is>
          <t>11237</t>
        </is>
      </c>
      <c r="D166" t="inlineStr">
        <is>
          <t>Japanese</t>
        </is>
      </c>
      <c r="E166" s="8" t="n">
        <v>46113</v>
      </c>
      <c r="F166" t="inlineStr">
        <is>
          <t>Violations were cited in the following area(s).</t>
        </is>
      </c>
      <c r="G166" t="inlineStr">
        <is>
          <t>04K</t>
        </is>
      </c>
      <c r="H166" t="inlineStr">
        <is>
          <t>Evidence of rats or live rats in establishment's food or non-food areas.</t>
        </is>
      </c>
      <c r="I166" t="inlineStr">
        <is>
          <t>Critical</t>
        </is>
      </c>
      <c r="J166" t="n">
        <v>27</v>
      </c>
      <c r="L166" s="9">
        <f>A166&amp;"-"&amp;TEXT(E166,"yyyymmdd")</f>
        <v/>
      </c>
    </row>
    <row r="167">
      <c r="A167" t="n">
        <v>50103803</v>
      </c>
      <c r="B167" t="inlineStr">
        <is>
          <t>Brooklyn</t>
        </is>
      </c>
      <c r="C167" t="inlineStr">
        <is>
          <t>11237</t>
        </is>
      </c>
      <c r="D167" t="inlineStr">
        <is>
          <t>Japanese</t>
        </is>
      </c>
      <c r="E167" s="8" t="n">
        <v>46113</v>
      </c>
      <c r="F167" t="inlineStr">
        <is>
          <t>Violations were cited in the following area(s).</t>
        </is>
      </c>
      <c r="G167" t="inlineStr">
        <is>
          <t>06C</t>
        </is>
      </c>
      <c r="H16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67" t="inlineStr">
        <is>
          <t>Critical</t>
        </is>
      </c>
      <c r="J167" t="n">
        <v>27</v>
      </c>
      <c r="L167" s="9">
        <f>A167&amp;"-"&amp;TEXT(E167,"yyyymmdd")</f>
        <v/>
      </c>
    </row>
    <row r="168">
      <c r="A168" t="n">
        <v>50103803</v>
      </c>
      <c r="B168" t="inlineStr">
        <is>
          <t>Brooklyn</t>
        </is>
      </c>
      <c r="C168" t="inlineStr">
        <is>
          <t>11237</t>
        </is>
      </c>
      <c r="D168" t="inlineStr">
        <is>
          <t>Japanese</t>
        </is>
      </c>
      <c r="E168" s="8" t="n">
        <v>46113</v>
      </c>
      <c r="F168" t="inlineStr">
        <is>
          <t>Violations were cited in the following area(s).</t>
        </is>
      </c>
      <c r="G168" t="inlineStr">
        <is>
          <t>06D</t>
        </is>
      </c>
      <c r="H168" t="inlineStr">
        <is>
          <t>Food contact surface not properly washed, rinsed and sanitized after each use and following any activity when contamination may have occurred.</t>
        </is>
      </c>
      <c r="I168" t="inlineStr">
        <is>
          <t>Critical</t>
        </is>
      </c>
      <c r="J168" t="n">
        <v>27</v>
      </c>
      <c r="L168" s="9">
        <f>A168&amp;"-"&amp;TEXT(E168,"yyyymmdd")</f>
        <v/>
      </c>
    </row>
    <row r="169">
      <c r="A169" t="n">
        <v>50103803</v>
      </c>
      <c r="B169" t="inlineStr">
        <is>
          <t>Brooklyn</t>
        </is>
      </c>
      <c r="C169" t="inlineStr">
        <is>
          <t>11237</t>
        </is>
      </c>
      <c r="D169" t="inlineStr">
        <is>
          <t>Japanese</t>
        </is>
      </c>
      <c r="E169" s="8" t="n">
        <v>46113</v>
      </c>
      <c r="F169" t="inlineStr">
        <is>
          <t>Violations were cited in the following area(s).</t>
        </is>
      </c>
      <c r="G169" t="inlineStr">
        <is>
          <t>08A</t>
        </is>
      </c>
      <c r="H169" t="inlineStr">
        <is>
          <t>Establishment is not free of harborage or conditions conducive to rodents, insects or other pests.</t>
        </is>
      </c>
      <c r="I169" t="inlineStr">
        <is>
          <t>Not Critical</t>
        </is>
      </c>
      <c r="J169" t="n">
        <v>27</v>
      </c>
      <c r="L169" s="9">
        <f>A169&amp;"-"&amp;TEXT(E169,"yyyymmdd")</f>
        <v/>
      </c>
    </row>
    <row r="170">
      <c r="A170" t="n">
        <v>50104006</v>
      </c>
      <c r="B170" t="inlineStr">
        <is>
          <t>Staten Island</t>
        </is>
      </c>
      <c r="C170" t="inlineStr">
        <is>
          <t>10307</t>
        </is>
      </c>
      <c r="D170" t="inlineStr">
        <is>
          <t>Italian</t>
        </is>
      </c>
      <c r="E170" s="8" t="n">
        <v>46113</v>
      </c>
      <c r="F170" t="inlineStr">
        <is>
          <t>Violations were cited in the following area(s).</t>
        </is>
      </c>
      <c r="G170" t="inlineStr">
        <is>
          <t>05C</t>
        </is>
      </c>
      <c r="H170" t="inlineStr">
        <is>
          <t>Food contact surface, refillable, reusable containers, or equipment improperly constructed, placed or maintained. Unacceptable material used. Culinary sink or other acceptable method not provided for washing food.</t>
        </is>
      </c>
      <c r="I170" t="inlineStr">
        <is>
          <t>Critical</t>
        </is>
      </c>
      <c r="J170" t="n">
        <v>56</v>
      </c>
      <c r="L170" s="9">
        <f>A170&amp;"-"&amp;TEXT(E170,"yyyymmdd")</f>
        <v/>
      </c>
    </row>
    <row r="171">
      <c r="A171" t="n">
        <v>50104006</v>
      </c>
      <c r="B171" t="inlineStr">
        <is>
          <t>Staten Island</t>
        </is>
      </c>
      <c r="C171" t="inlineStr">
        <is>
          <t>10307</t>
        </is>
      </c>
      <c r="D171" t="inlineStr">
        <is>
          <t>Italian</t>
        </is>
      </c>
      <c r="E171" s="8" t="n">
        <v>46113</v>
      </c>
      <c r="F171" t="inlineStr">
        <is>
          <t>Violations were cited in the following area(s).</t>
        </is>
      </c>
      <c r="G171" t="inlineStr">
        <is>
          <t>05D</t>
        </is>
      </c>
      <c r="H17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71" t="inlineStr">
        <is>
          <t>Critical</t>
        </is>
      </c>
      <c r="J171" t="n">
        <v>56</v>
      </c>
      <c r="L171" s="9">
        <f>A171&amp;"-"&amp;TEXT(E171,"yyyymmdd")</f>
        <v/>
      </c>
    </row>
    <row r="172">
      <c r="A172" t="n">
        <v>50105428</v>
      </c>
      <c r="B172" t="inlineStr">
        <is>
          <t>Brooklyn</t>
        </is>
      </c>
      <c r="C172" t="inlineStr">
        <is>
          <t>11217</t>
        </is>
      </c>
      <c r="D172" t="inlineStr">
        <is>
          <t>Indian</t>
        </is>
      </c>
      <c r="E172" s="8" t="n">
        <v>46113</v>
      </c>
      <c r="F172" t="inlineStr">
        <is>
          <t>Violations were cited in the following area(s).</t>
        </is>
      </c>
      <c r="G172" t="inlineStr">
        <is>
          <t>04J</t>
        </is>
      </c>
      <c r="H172" t="inlineStr">
        <is>
          <t>Properly scaled and calibrated thermometer or thermocouple not provided or not readily accessible in food preparation and hot/cold holding areas to measure temperatures of TCS foods during cooking, cooling, reheating, and holding.</t>
        </is>
      </c>
      <c r="I172" t="inlineStr">
        <is>
          <t>Critical</t>
        </is>
      </c>
      <c r="J172" t="n">
        <v>12</v>
      </c>
      <c r="K172" t="inlineStr">
        <is>
          <t>A</t>
        </is>
      </c>
      <c r="L172" s="9">
        <f>A172&amp;"-"&amp;TEXT(E172,"yyyymmdd")</f>
        <v/>
      </c>
    </row>
    <row r="173">
      <c r="A173" t="n">
        <v>50105428</v>
      </c>
      <c r="B173" t="inlineStr">
        <is>
          <t>Brooklyn</t>
        </is>
      </c>
      <c r="C173" t="inlineStr">
        <is>
          <t>11217</t>
        </is>
      </c>
      <c r="D173" t="inlineStr">
        <is>
          <t>Indian</t>
        </is>
      </c>
      <c r="E173" s="8" t="n">
        <v>46113</v>
      </c>
      <c r="F173" t="inlineStr">
        <is>
          <t>Violations were cited in the following area(s).</t>
        </is>
      </c>
      <c r="G173" t="inlineStr">
        <is>
          <t>08C</t>
        </is>
      </c>
      <c r="H173" t="inlineStr">
        <is>
          <t>Pesticide not properly labeled or used by unlicensed individual. Pesticide, other toxic chemical improperly used/stored. Unprotected, unlocked bait station used.</t>
        </is>
      </c>
      <c r="I173" t="inlineStr">
        <is>
          <t>Not Critical</t>
        </is>
      </c>
      <c r="J173" t="n">
        <v>12</v>
      </c>
      <c r="K173" t="inlineStr">
        <is>
          <t>A</t>
        </is>
      </c>
      <c r="L173" s="9">
        <f>A173&amp;"-"&amp;TEXT(E173,"yyyymmdd")</f>
        <v/>
      </c>
    </row>
    <row r="174">
      <c r="A174" t="n">
        <v>50105428</v>
      </c>
      <c r="B174" t="inlineStr">
        <is>
          <t>Brooklyn</t>
        </is>
      </c>
      <c r="C174" t="inlineStr">
        <is>
          <t>11217</t>
        </is>
      </c>
      <c r="D174" t="inlineStr">
        <is>
          <t>Indian</t>
        </is>
      </c>
      <c r="E174" s="8" t="n">
        <v>46113</v>
      </c>
      <c r="F174" t="inlineStr">
        <is>
          <t>Violations were cited in the following area(s).</t>
        </is>
      </c>
      <c r="G174" t="inlineStr">
        <is>
          <t>10G</t>
        </is>
      </c>
      <c r="H174" t="inlineStr">
        <is>
          <t>Dishwashing and ware washing: Cleaning and sanitizing of tableware, including dishes, utensils, and equipment deficient.</t>
        </is>
      </c>
      <c r="I174" t="inlineStr">
        <is>
          <t>Not Critical</t>
        </is>
      </c>
      <c r="J174" t="n">
        <v>12</v>
      </c>
      <c r="K174" t="inlineStr">
        <is>
          <t>A</t>
        </is>
      </c>
      <c r="L174" s="9">
        <f>A174&amp;"-"&amp;TEXT(E174,"yyyymmdd")</f>
        <v/>
      </c>
    </row>
    <row r="175">
      <c r="A175" t="n">
        <v>50107481</v>
      </c>
      <c r="B175" t="inlineStr">
        <is>
          <t>Brooklyn</t>
        </is>
      </c>
      <c r="C175" t="inlineStr">
        <is>
          <t>11235</t>
        </is>
      </c>
      <c r="D175" t="inlineStr">
        <is>
          <t>Juice, Smoothies, Fruit Salads</t>
        </is>
      </c>
      <c r="E175" s="8" t="n">
        <v>46113</v>
      </c>
      <c r="F175" t="inlineStr">
        <is>
          <t>Violations were cited in the following area(s).</t>
        </is>
      </c>
      <c r="G175" t="inlineStr">
        <is>
          <t>06A</t>
        </is>
      </c>
      <c r="H175" t="inlineStr">
        <is>
          <t>Personal cleanliness is inadequate. Outer garment soiled with possible contaminant. Effective hair restraint not worn where required. Jewelry worn on hands or arms. Fingernail polish worn or fingernails not kept clean and trimmed.</t>
        </is>
      </c>
      <c r="I175" t="inlineStr">
        <is>
          <t>Critical</t>
        </is>
      </c>
      <c r="J175" t="n">
        <v>11</v>
      </c>
      <c r="K175" t="inlineStr">
        <is>
          <t>A</t>
        </is>
      </c>
      <c r="L175" s="9">
        <f>A175&amp;"-"&amp;TEXT(E175,"yyyymmdd")</f>
        <v/>
      </c>
    </row>
    <row r="176">
      <c r="A176" t="n">
        <v>50107481</v>
      </c>
      <c r="B176" t="inlineStr">
        <is>
          <t>Brooklyn</t>
        </is>
      </c>
      <c r="C176" t="inlineStr">
        <is>
          <t>11235</t>
        </is>
      </c>
      <c r="D176" t="inlineStr">
        <is>
          <t>Juice, Smoothies, Fruit Salads</t>
        </is>
      </c>
      <c r="E176" s="8" t="n">
        <v>46113</v>
      </c>
      <c r="F176" t="inlineStr">
        <is>
          <t>Violations were cited in the following area(s).</t>
        </is>
      </c>
      <c r="G176" t="inlineStr">
        <is>
          <t>06D</t>
        </is>
      </c>
      <c r="H176" t="inlineStr">
        <is>
          <t>Food contact surface not properly washed, rinsed and sanitized after each use and following any activity when contamination may have occurred.</t>
        </is>
      </c>
      <c r="I176" t="inlineStr">
        <is>
          <t>Critical</t>
        </is>
      </c>
      <c r="J176" t="n">
        <v>11</v>
      </c>
      <c r="K176" t="inlineStr">
        <is>
          <t>A</t>
        </is>
      </c>
      <c r="L176" s="9">
        <f>A176&amp;"-"&amp;TEXT(E176,"yyyymmdd")</f>
        <v/>
      </c>
    </row>
    <row r="177">
      <c r="A177" t="n">
        <v>50109386</v>
      </c>
      <c r="B177" t="inlineStr">
        <is>
          <t>Manhattan</t>
        </is>
      </c>
      <c r="C177" t="inlineStr">
        <is>
          <t>10012</t>
        </is>
      </c>
      <c r="D177" t="inlineStr">
        <is>
          <t>Pizza</t>
        </is>
      </c>
      <c r="E177" s="8" t="n">
        <v>46113</v>
      </c>
      <c r="F177" t="inlineStr">
        <is>
          <t>Violations were cited in the following area(s).</t>
        </is>
      </c>
      <c r="G177" t="inlineStr">
        <is>
          <t>06D</t>
        </is>
      </c>
      <c r="H177" t="inlineStr">
        <is>
          <t>Food contact surface not properly washed, rinsed and sanitized after each use and following any activity when contamination may have occurred.</t>
        </is>
      </c>
      <c r="I177" t="inlineStr">
        <is>
          <t>Critical</t>
        </is>
      </c>
      <c r="J177" t="n">
        <v>11</v>
      </c>
      <c r="K177" t="inlineStr">
        <is>
          <t>A</t>
        </is>
      </c>
      <c r="L177" s="9">
        <f>A177&amp;"-"&amp;TEXT(E177,"yyyymmdd")</f>
        <v/>
      </c>
    </row>
    <row r="178">
      <c r="A178" t="n">
        <v>50109386</v>
      </c>
      <c r="B178" t="inlineStr">
        <is>
          <t>Manhattan</t>
        </is>
      </c>
      <c r="C178" t="inlineStr">
        <is>
          <t>10012</t>
        </is>
      </c>
      <c r="D178" t="inlineStr">
        <is>
          <t>Pizza</t>
        </is>
      </c>
      <c r="E178" s="8" t="n">
        <v>46113</v>
      </c>
      <c r="F178" t="inlineStr">
        <is>
          <t>Violations were cited in the following area(s).</t>
        </is>
      </c>
      <c r="G178" t="inlineStr">
        <is>
          <t>08C</t>
        </is>
      </c>
      <c r="H178" t="inlineStr">
        <is>
          <t>Pesticide not properly labeled or used by unlicensed individual. Pesticide, other toxic chemical improperly used/stored. Unprotected, unlocked bait station used.</t>
        </is>
      </c>
      <c r="I178" t="inlineStr">
        <is>
          <t>Not Critical</t>
        </is>
      </c>
      <c r="J178" t="n">
        <v>11</v>
      </c>
      <c r="K178" t="inlineStr">
        <is>
          <t>A</t>
        </is>
      </c>
      <c r="L178" s="9">
        <f>A178&amp;"-"&amp;TEXT(E178,"yyyymmdd")</f>
        <v/>
      </c>
    </row>
    <row r="179">
      <c r="A179" t="n">
        <v>50109386</v>
      </c>
      <c r="B179" t="inlineStr">
        <is>
          <t>Manhattan</t>
        </is>
      </c>
      <c r="C179" t="inlineStr">
        <is>
          <t>10012</t>
        </is>
      </c>
      <c r="D179" t="inlineStr">
        <is>
          <t>Pizza</t>
        </is>
      </c>
      <c r="E179" s="8" t="n">
        <v>46113</v>
      </c>
      <c r="F179" t="inlineStr">
        <is>
          <t>Violations were cited in the following area(s).</t>
        </is>
      </c>
      <c r="G179" t="inlineStr">
        <is>
          <t>10B</t>
        </is>
      </c>
      <c r="H179" t="inlineStr">
        <is>
          <t>Anti-siphonage or back-flow prevention device not provided where required; equipment or floor not properly drained; sewage disposal system in disrepair or not functioning properly. Condensation or liquid waste improperly disposed of.</t>
        </is>
      </c>
      <c r="I179" t="inlineStr">
        <is>
          <t>Not Critical</t>
        </is>
      </c>
      <c r="J179" t="n">
        <v>11</v>
      </c>
      <c r="K179" t="inlineStr">
        <is>
          <t>A</t>
        </is>
      </c>
      <c r="L179" s="9">
        <f>A179&amp;"-"&amp;TEXT(E179,"yyyymmdd")</f>
        <v/>
      </c>
    </row>
    <row r="180">
      <c r="A180" t="n">
        <v>50109386</v>
      </c>
      <c r="B180" t="inlineStr">
        <is>
          <t>Manhattan</t>
        </is>
      </c>
      <c r="C180" t="inlineStr">
        <is>
          <t>10012</t>
        </is>
      </c>
      <c r="D180" t="inlineStr">
        <is>
          <t>Pizza</t>
        </is>
      </c>
      <c r="E180" s="8" t="n">
        <v>46113</v>
      </c>
      <c r="F180" t="inlineStr">
        <is>
          <t>Violations were cited in the following area(s).</t>
        </is>
      </c>
      <c r="G180" t="inlineStr">
        <is>
          <t>10F</t>
        </is>
      </c>
      <c r="H180" t="inlineStr">
        <is>
          <t>Non-food contact surface or equipment made of unacceptable material, not kept clean, or not properly sealed, raised, spaced or movable to allow accessibility for cleaning on all sides, above and underneath the unit.</t>
        </is>
      </c>
      <c r="I180" t="inlineStr">
        <is>
          <t>Not Critical</t>
        </is>
      </c>
      <c r="J180" t="n">
        <v>11</v>
      </c>
      <c r="K180" t="inlineStr">
        <is>
          <t>A</t>
        </is>
      </c>
      <c r="L180" s="9">
        <f>A180&amp;"-"&amp;TEXT(E180,"yyyymmdd")</f>
        <v/>
      </c>
    </row>
    <row r="181">
      <c r="A181" t="n">
        <v>50109998</v>
      </c>
      <c r="B181" t="inlineStr">
        <is>
          <t>Manhattan</t>
        </is>
      </c>
      <c r="C181" t="inlineStr">
        <is>
          <t>10012</t>
        </is>
      </c>
      <c r="D181" t="inlineStr">
        <is>
          <t>Juice, Smoothies, Fruit Salads</t>
        </is>
      </c>
      <c r="E181" s="8" t="n">
        <v>46113</v>
      </c>
      <c r="F181" t="inlineStr">
        <is>
          <t>Violations were cited in the following area(s).</t>
        </is>
      </c>
      <c r="G181" t="inlineStr">
        <is>
          <t>10F</t>
        </is>
      </c>
      <c r="H181" t="inlineStr">
        <is>
          <t>Non-food contact surface or equipment made of unacceptable material, not kept clean, or not properly sealed, raised, spaced or movable to allow accessibility for cleaning on all sides, above and underneath the unit.</t>
        </is>
      </c>
      <c r="I181" t="inlineStr">
        <is>
          <t>Not Critical</t>
        </is>
      </c>
      <c r="J181" t="n">
        <v>2</v>
      </c>
      <c r="K181" t="inlineStr">
        <is>
          <t>A</t>
        </is>
      </c>
      <c r="L181" s="9">
        <f>A181&amp;"-"&amp;TEXT(E181,"yyyymmdd")</f>
        <v/>
      </c>
    </row>
    <row r="182">
      <c r="A182" t="n">
        <v>50111796</v>
      </c>
      <c r="B182" t="inlineStr">
        <is>
          <t>Brooklyn</t>
        </is>
      </c>
      <c r="C182" t="inlineStr">
        <is>
          <t>11226</t>
        </is>
      </c>
      <c r="D182" t="inlineStr">
        <is>
          <t>Pizza</t>
        </is>
      </c>
      <c r="E182" s="8" t="n">
        <v>46113</v>
      </c>
      <c r="F182" t="inlineStr">
        <is>
          <t>Violations were cited in the following area(s).</t>
        </is>
      </c>
      <c r="G182" t="inlineStr">
        <is>
          <t>02G</t>
        </is>
      </c>
      <c r="H182" t="inlineStr">
        <is>
          <t>Cold TCS food item held above 41 °F; smoked or processed fish held above 38 °F; intact raw eggs held above 45 °F; or reduced oxygen packaged (ROP) TCS foods held above required temperatures except during active necessary preparation.</t>
        </is>
      </c>
      <c r="I182" t="inlineStr">
        <is>
          <t>Critical</t>
        </is>
      </c>
      <c r="J182" t="n">
        <v>13</v>
      </c>
      <c r="K182" t="inlineStr">
        <is>
          <t>A</t>
        </is>
      </c>
      <c r="L182" s="9">
        <f>A182&amp;"-"&amp;TEXT(E182,"yyyymmdd")</f>
        <v/>
      </c>
    </row>
    <row r="183">
      <c r="A183" t="n">
        <v>50111796</v>
      </c>
      <c r="B183" t="inlineStr">
        <is>
          <t>Brooklyn</t>
        </is>
      </c>
      <c r="C183" t="inlineStr">
        <is>
          <t>11226</t>
        </is>
      </c>
      <c r="D183" t="inlineStr">
        <is>
          <t>Pizza</t>
        </is>
      </c>
      <c r="E183" s="8" t="n">
        <v>46113</v>
      </c>
      <c r="F183" t="inlineStr">
        <is>
          <t>Violations were cited in the following area(s).</t>
        </is>
      </c>
      <c r="G183" t="inlineStr">
        <is>
          <t>06C</t>
        </is>
      </c>
      <c r="H18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83" t="inlineStr">
        <is>
          <t>Critical</t>
        </is>
      </c>
      <c r="J183" t="n">
        <v>13</v>
      </c>
      <c r="K183" t="inlineStr">
        <is>
          <t>A</t>
        </is>
      </c>
      <c r="L183" s="9">
        <f>A183&amp;"-"&amp;TEXT(E183,"yyyymmdd")</f>
        <v/>
      </c>
    </row>
    <row r="184">
      <c r="A184" t="n">
        <v>50112607</v>
      </c>
      <c r="B184" t="inlineStr">
        <is>
          <t>Brooklyn</t>
        </is>
      </c>
      <c r="C184" t="inlineStr">
        <is>
          <t>11211</t>
        </is>
      </c>
      <c r="D184" t="inlineStr">
        <is>
          <t>Irish</t>
        </is>
      </c>
      <c r="E184" s="8" t="n">
        <v>46113</v>
      </c>
      <c r="F184" t="inlineStr">
        <is>
          <t>Violations were cited in the following area(s).</t>
        </is>
      </c>
      <c r="G184" t="inlineStr">
        <is>
          <t>06E</t>
        </is>
      </c>
      <c r="H184" t="inlineStr">
        <is>
          <t>Sanitized equipment or utensil, including in-use food dispensing utensil, improperly used or stored.</t>
        </is>
      </c>
      <c r="I184" t="inlineStr">
        <is>
          <t>Critical</t>
        </is>
      </c>
      <c r="J184" t="n">
        <v>9</v>
      </c>
      <c r="K184" t="inlineStr">
        <is>
          <t>A</t>
        </is>
      </c>
      <c r="L184" s="9">
        <f>A184&amp;"-"&amp;TEXT(E184,"yyyymmdd")</f>
        <v/>
      </c>
    </row>
    <row r="185">
      <c r="A185" t="n">
        <v>50112607</v>
      </c>
      <c r="B185" t="inlineStr">
        <is>
          <t>Brooklyn</t>
        </is>
      </c>
      <c r="C185" t="inlineStr">
        <is>
          <t>11211</t>
        </is>
      </c>
      <c r="D185" t="inlineStr">
        <is>
          <t>Irish</t>
        </is>
      </c>
      <c r="E185" s="8" t="n">
        <v>46113</v>
      </c>
      <c r="F185" t="inlineStr">
        <is>
          <t>Violations were cited in the following area(s).</t>
        </is>
      </c>
      <c r="G185" t="inlineStr">
        <is>
          <t>10A</t>
        </is>
      </c>
      <c r="H185" t="inlineStr">
        <is>
          <t>Toilet facility not maintained or provided with toilet paper, waste receptacle or self-closing door.</t>
        </is>
      </c>
      <c r="I185" t="inlineStr">
        <is>
          <t>Not Critical</t>
        </is>
      </c>
      <c r="J185" t="n">
        <v>9</v>
      </c>
      <c r="K185" t="inlineStr">
        <is>
          <t>A</t>
        </is>
      </c>
      <c r="L185" s="9">
        <f>A185&amp;"-"&amp;TEXT(E185,"yyyymmdd")</f>
        <v/>
      </c>
    </row>
    <row r="186">
      <c r="A186" t="n">
        <v>50112607</v>
      </c>
      <c r="B186" t="inlineStr">
        <is>
          <t>Brooklyn</t>
        </is>
      </c>
      <c r="C186" t="inlineStr">
        <is>
          <t>11211</t>
        </is>
      </c>
      <c r="D186" t="inlineStr">
        <is>
          <t>Irish</t>
        </is>
      </c>
      <c r="E186" s="8" t="n">
        <v>46113</v>
      </c>
      <c r="F186" t="inlineStr">
        <is>
          <t>Violations were cited in the following area(s).</t>
        </is>
      </c>
      <c r="G186" t="inlineStr">
        <is>
          <t>10D</t>
        </is>
      </c>
      <c r="H186" t="inlineStr">
        <is>
          <t>Mechanical or natural ventilation not provided, inadequate, improperly installed, in disrepair or fails to prevent and control excessive build-up of grease, heat, steam condensation, vapors, odors, smoke or fumes.</t>
        </is>
      </c>
      <c r="I186" t="inlineStr">
        <is>
          <t>Not Critical</t>
        </is>
      </c>
      <c r="J186" t="n">
        <v>9</v>
      </c>
      <c r="K186" t="inlineStr">
        <is>
          <t>A</t>
        </is>
      </c>
      <c r="L186" s="9">
        <f>A186&amp;"-"&amp;TEXT(E186,"yyyymmdd")</f>
        <v/>
      </c>
    </row>
    <row r="187">
      <c r="A187" t="n">
        <v>50114919</v>
      </c>
      <c r="B187" t="inlineStr">
        <is>
          <t>Brooklyn</t>
        </is>
      </c>
      <c r="C187" t="inlineStr">
        <is>
          <t>11234</t>
        </is>
      </c>
      <c r="D187" t="inlineStr">
        <is>
          <t>Mexican</t>
        </is>
      </c>
      <c r="E187" s="8" t="n">
        <v>46113</v>
      </c>
      <c r="F187" t="inlineStr">
        <is>
          <t>Violations were cited in the following area(s).</t>
        </is>
      </c>
      <c r="G187" t="inlineStr">
        <is>
          <t>06D</t>
        </is>
      </c>
      <c r="H187" t="inlineStr">
        <is>
          <t>Food contact surface not properly washed, rinsed and sanitized after each use and following any activity when contamination may have occurred.</t>
        </is>
      </c>
      <c r="I187" t="inlineStr">
        <is>
          <t>Critical</t>
        </is>
      </c>
      <c r="J187" t="n">
        <v>9</v>
      </c>
      <c r="K187" t="inlineStr">
        <is>
          <t>A</t>
        </is>
      </c>
      <c r="L187" s="9">
        <f>A187&amp;"-"&amp;TEXT(E187,"yyyymmdd")</f>
        <v/>
      </c>
    </row>
    <row r="188">
      <c r="A188" t="n">
        <v>50114919</v>
      </c>
      <c r="B188" t="inlineStr">
        <is>
          <t>Brooklyn</t>
        </is>
      </c>
      <c r="C188" t="inlineStr">
        <is>
          <t>11234</t>
        </is>
      </c>
      <c r="D188" t="inlineStr">
        <is>
          <t>Mexican</t>
        </is>
      </c>
      <c r="E188" s="8" t="n">
        <v>46113</v>
      </c>
      <c r="F188" t="inlineStr">
        <is>
          <t>Violations were cited in the following area(s).</t>
        </is>
      </c>
      <c r="G188" t="inlineStr">
        <is>
          <t>09C</t>
        </is>
      </c>
      <c r="H188" t="inlineStr">
        <is>
          <t>Design, construction, materials used or maintenance of food contact surface improper. Surface not easily cleanable, sanitized and maintained.</t>
        </is>
      </c>
      <c r="I188" t="inlineStr">
        <is>
          <t>Not Critical</t>
        </is>
      </c>
      <c r="J188" t="n">
        <v>9</v>
      </c>
      <c r="K188" t="inlineStr">
        <is>
          <t>A</t>
        </is>
      </c>
      <c r="L188" s="9">
        <f>A188&amp;"-"&amp;TEXT(E188,"yyyymmdd")</f>
        <v/>
      </c>
    </row>
    <row r="189">
      <c r="A189" t="n">
        <v>50114919</v>
      </c>
      <c r="B189" t="inlineStr">
        <is>
          <t>Brooklyn</t>
        </is>
      </c>
      <c r="C189" t="inlineStr">
        <is>
          <t>11234</t>
        </is>
      </c>
      <c r="D189" t="inlineStr">
        <is>
          <t>Mexican</t>
        </is>
      </c>
      <c r="E189" s="8" t="n">
        <v>46113</v>
      </c>
      <c r="F189" t="inlineStr">
        <is>
          <t>Violations were cited in the following area(s).</t>
        </is>
      </c>
      <c r="G189" t="inlineStr">
        <is>
          <t>10F</t>
        </is>
      </c>
      <c r="H189" t="inlineStr">
        <is>
          <t>Non-food contact surface or equipment made of unacceptable material, not kept clean, or not properly sealed, raised, spaced or movable to allow accessibility for cleaning on all sides, above and underneath the unit.</t>
        </is>
      </c>
      <c r="I189" t="inlineStr">
        <is>
          <t>Not Critical</t>
        </is>
      </c>
      <c r="J189" t="n">
        <v>9</v>
      </c>
      <c r="K189" t="inlineStr">
        <is>
          <t>A</t>
        </is>
      </c>
      <c r="L189" s="9">
        <f>A189&amp;"-"&amp;TEXT(E189,"yyyymmdd")</f>
        <v/>
      </c>
    </row>
    <row r="190">
      <c r="A190" t="n">
        <v>50117777</v>
      </c>
      <c r="B190" t="inlineStr">
        <is>
          <t>Staten Island</t>
        </is>
      </c>
      <c r="C190" t="inlineStr">
        <is>
          <t>10314</t>
        </is>
      </c>
      <c r="D190" t="inlineStr">
        <is>
          <t>American</t>
        </is>
      </c>
      <c r="E190" s="8" t="n">
        <v>46113</v>
      </c>
      <c r="F190" t="inlineStr">
        <is>
          <t>Violations were cited in the following area(s).</t>
        </is>
      </c>
      <c r="G190" t="inlineStr">
        <is>
          <t>02G</t>
        </is>
      </c>
      <c r="H190" t="inlineStr">
        <is>
          <t>Cold TCS food item held above 41 °F; smoked or processed fish held above 38 °F; intact raw eggs held above 45 °F; or reduced oxygen packaged (ROP) TCS foods held above required temperatures except during active necessary preparation.</t>
        </is>
      </c>
      <c r="I190" t="inlineStr">
        <is>
          <t>Critical</t>
        </is>
      </c>
      <c r="J190" t="n">
        <v>11</v>
      </c>
      <c r="K190" t="inlineStr">
        <is>
          <t>A</t>
        </is>
      </c>
      <c r="L190" s="9">
        <f>A190&amp;"-"&amp;TEXT(E190,"yyyymmdd")</f>
        <v/>
      </c>
    </row>
    <row r="191">
      <c r="A191" t="n">
        <v>50117777</v>
      </c>
      <c r="B191" t="inlineStr">
        <is>
          <t>Staten Island</t>
        </is>
      </c>
      <c r="C191" t="inlineStr">
        <is>
          <t>10314</t>
        </is>
      </c>
      <c r="D191" t="inlineStr">
        <is>
          <t>American</t>
        </is>
      </c>
      <c r="E191" s="8" t="n">
        <v>46113</v>
      </c>
      <c r="F191" t="inlineStr">
        <is>
          <t>Violations were cited in the following area(s).</t>
        </is>
      </c>
      <c r="G191" t="inlineStr">
        <is>
          <t>09B</t>
        </is>
      </c>
      <c r="H191" t="inlineStr">
        <is>
          <t>Thawing procedure improper.</t>
        </is>
      </c>
      <c r="I191" t="inlineStr">
        <is>
          <t>Not Critical</t>
        </is>
      </c>
      <c r="J191" t="n">
        <v>11</v>
      </c>
      <c r="K191" t="inlineStr">
        <is>
          <t>A</t>
        </is>
      </c>
      <c r="L191" s="9">
        <f>A191&amp;"-"&amp;TEXT(E191,"yyyymmdd")</f>
        <v/>
      </c>
    </row>
    <row r="192">
      <c r="A192" t="n">
        <v>50117777</v>
      </c>
      <c r="B192" t="inlineStr">
        <is>
          <t>Staten Island</t>
        </is>
      </c>
      <c r="C192" t="inlineStr">
        <is>
          <t>10314</t>
        </is>
      </c>
      <c r="D192" t="inlineStr">
        <is>
          <t>American</t>
        </is>
      </c>
      <c r="E192" s="8" t="n">
        <v>46113</v>
      </c>
      <c r="F192" t="inlineStr">
        <is>
          <t>Violations were cited in the following area(s).</t>
        </is>
      </c>
      <c r="G192" t="inlineStr">
        <is>
          <t>10B</t>
        </is>
      </c>
      <c r="H192" t="inlineStr">
        <is>
          <t>Anti-siphonage or back-flow prevention device not provided where required; equipment or floor not properly drained; sewage disposal system in disrepair or not functioning properly. Condensation or liquid waste improperly disposed of.</t>
        </is>
      </c>
      <c r="I192" t="inlineStr">
        <is>
          <t>Not Critical</t>
        </is>
      </c>
      <c r="J192" t="n">
        <v>11</v>
      </c>
      <c r="K192" t="inlineStr">
        <is>
          <t>A</t>
        </is>
      </c>
      <c r="L192" s="9">
        <f>A192&amp;"-"&amp;TEXT(E192,"yyyymmdd")</f>
        <v/>
      </c>
    </row>
    <row r="193">
      <c r="A193" t="n">
        <v>50121605</v>
      </c>
      <c r="B193" t="inlineStr">
        <is>
          <t>Manhattan</t>
        </is>
      </c>
      <c r="C193" t="inlineStr">
        <is>
          <t>10012</t>
        </is>
      </c>
      <c r="D193" t="inlineStr">
        <is>
          <t>Coffee/Tea</t>
        </is>
      </c>
      <c r="E193" s="8" t="n">
        <v>46113</v>
      </c>
      <c r="F193" t="inlineStr">
        <is>
          <t>Violations were cited in the following area(s).</t>
        </is>
      </c>
      <c r="G193" t="inlineStr">
        <is>
          <t>10F</t>
        </is>
      </c>
      <c r="H193" t="inlineStr">
        <is>
          <t>Non-food contact surface or equipment made of unacceptable material, not kept clean, or not properly sealed, raised, spaced or movable to allow accessibility for cleaning on all sides, above and underneath the unit.</t>
        </is>
      </c>
      <c r="I193" t="inlineStr">
        <is>
          <t>Not Critical</t>
        </is>
      </c>
      <c r="J193" t="n">
        <v>7</v>
      </c>
      <c r="K193" t="inlineStr">
        <is>
          <t>A</t>
        </is>
      </c>
      <c r="L193" s="9">
        <f>A193&amp;"-"&amp;TEXT(E193,"yyyymmdd")</f>
        <v/>
      </c>
    </row>
    <row r="194">
      <c r="A194" t="n">
        <v>50121605</v>
      </c>
      <c r="B194" t="inlineStr">
        <is>
          <t>Manhattan</t>
        </is>
      </c>
      <c r="C194" t="inlineStr">
        <is>
          <t>10012</t>
        </is>
      </c>
      <c r="D194" t="inlineStr">
        <is>
          <t>Coffee/Tea</t>
        </is>
      </c>
      <c r="E194" s="8" t="n">
        <v>46113</v>
      </c>
      <c r="F194" t="inlineStr">
        <is>
          <t>Violations were cited in the following area(s).</t>
        </is>
      </c>
      <c r="G194" t="inlineStr">
        <is>
          <t>10G</t>
        </is>
      </c>
      <c r="H194" t="inlineStr">
        <is>
          <t>Dishwashing and ware washing: Cleaning and sanitizing of tableware, including dishes, utensils, and equipment deficient.</t>
        </is>
      </c>
      <c r="I194" t="inlineStr">
        <is>
          <t>Not Critical</t>
        </is>
      </c>
      <c r="J194" t="n">
        <v>7</v>
      </c>
      <c r="K194" t="inlineStr">
        <is>
          <t>A</t>
        </is>
      </c>
      <c r="L194" s="9">
        <f>A194&amp;"-"&amp;TEXT(E194,"yyyymmdd")</f>
        <v/>
      </c>
    </row>
    <row r="195">
      <c r="A195" t="n">
        <v>50122869</v>
      </c>
      <c r="B195" t="inlineStr">
        <is>
          <t>Manhattan</t>
        </is>
      </c>
      <c r="C195" t="inlineStr">
        <is>
          <t>10029</t>
        </is>
      </c>
      <c r="D195" t="inlineStr">
        <is>
          <t>Pizza</t>
        </is>
      </c>
      <c r="E195" s="8" t="n">
        <v>46113</v>
      </c>
      <c r="F195" t="inlineStr">
        <is>
          <t>Violations were cited in the following area(s).</t>
        </is>
      </c>
      <c r="G195" t="inlineStr">
        <is>
          <t>02G</t>
        </is>
      </c>
      <c r="H195" t="inlineStr">
        <is>
          <t>Cold TCS food item held above 41 °F; smoked or processed fish held above 38 °F; intact raw eggs held above 45 °F; or reduced oxygen packaged (ROP) TCS foods held above required temperatures except during active necessary preparation.</t>
        </is>
      </c>
      <c r="I195" t="inlineStr">
        <is>
          <t>Critical</t>
        </is>
      </c>
      <c r="J195" t="n">
        <v>12</v>
      </c>
      <c r="K195" t="inlineStr">
        <is>
          <t>A</t>
        </is>
      </c>
      <c r="L195" s="9">
        <f>A195&amp;"-"&amp;TEXT(E195,"yyyymmdd")</f>
        <v/>
      </c>
    </row>
    <row r="196">
      <c r="A196" t="n">
        <v>50122869</v>
      </c>
      <c r="B196" t="inlineStr">
        <is>
          <t>Manhattan</t>
        </is>
      </c>
      <c r="C196" t="inlineStr">
        <is>
          <t>10029</t>
        </is>
      </c>
      <c r="D196" t="inlineStr">
        <is>
          <t>Pizza</t>
        </is>
      </c>
      <c r="E196" s="8" t="n">
        <v>46113</v>
      </c>
      <c r="F196" t="inlineStr">
        <is>
          <t>Violations were cited in the following area(s).</t>
        </is>
      </c>
      <c r="G196" t="inlineStr">
        <is>
          <t>08C</t>
        </is>
      </c>
      <c r="H196" t="inlineStr">
        <is>
          <t>Pesticide not properly labeled or used by unlicensed individual. Pesticide, other toxic chemical improperly used/stored. Unprotected, unlocked bait station used.</t>
        </is>
      </c>
      <c r="I196" t="inlineStr">
        <is>
          <t>Not Critical</t>
        </is>
      </c>
      <c r="J196" t="n">
        <v>12</v>
      </c>
      <c r="K196" t="inlineStr">
        <is>
          <t>A</t>
        </is>
      </c>
      <c r="L196" s="9">
        <f>A196&amp;"-"&amp;TEXT(E196,"yyyymmdd")</f>
        <v/>
      </c>
    </row>
    <row r="197">
      <c r="A197" t="n">
        <v>50122869</v>
      </c>
      <c r="B197" t="inlineStr">
        <is>
          <t>Manhattan</t>
        </is>
      </c>
      <c r="C197" t="inlineStr">
        <is>
          <t>10029</t>
        </is>
      </c>
      <c r="D197" t="inlineStr">
        <is>
          <t>Pizza</t>
        </is>
      </c>
      <c r="E197" s="8" t="n">
        <v>46113</v>
      </c>
      <c r="F197" t="inlineStr">
        <is>
          <t>Violations were cited in the following area(s).</t>
        </is>
      </c>
      <c r="G197" t="inlineStr">
        <is>
          <t>10F</t>
        </is>
      </c>
      <c r="H197" t="inlineStr">
        <is>
          <t>Non-food contact surface or equipment made of unacceptable material, not kept clean, or not properly sealed, raised, spaced or movable to allow accessibility for cleaning on all sides, above and underneath the unit.</t>
        </is>
      </c>
      <c r="I197" t="inlineStr">
        <is>
          <t>Not Critical</t>
        </is>
      </c>
      <c r="J197" t="n">
        <v>12</v>
      </c>
      <c r="K197" t="inlineStr">
        <is>
          <t>A</t>
        </is>
      </c>
      <c r="L197" s="9">
        <f>A197&amp;"-"&amp;TEXT(E197,"yyyymmdd")</f>
        <v/>
      </c>
    </row>
    <row r="198">
      <c r="A198" t="n">
        <v>50128066</v>
      </c>
      <c r="B198" t="inlineStr">
        <is>
          <t>Brooklyn</t>
        </is>
      </c>
      <c r="C198" t="inlineStr">
        <is>
          <t>11235</t>
        </is>
      </c>
      <c r="D198" t="inlineStr">
        <is>
          <t>Russian</t>
        </is>
      </c>
      <c r="E198" s="8" t="n">
        <v>46113</v>
      </c>
      <c r="F198" t="inlineStr">
        <is>
          <t>Violations were cited in the following area(s).</t>
        </is>
      </c>
      <c r="G198" t="inlineStr">
        <is>
          <t>04J</t>
        </is>
      </c>
      <c r="H198" t="inlineStr">
        <is>
          <t>Properly scaled and calibrated thermometer or thermocouple not provided or not readily accessible in food preparation and hot/cold holding areas to measure temperatures of TCS foods during cooking, cooling, reheating, and holding.</t>
        </is>
      </c>
      <c r="I198" t="inlineStr">
        <is>
          <t>Critical</t>
        </is>
      </c>
      <c r="J198" t="n">
        <v>9</v>
      </c>
      <c r="K198" t="inlineStr">
        <is>
          <t>A</t>
        </is>
      </c>
      <c r="L198" s="9">
        <f>A198&amp;"-"&amp;TEXT(E198,"yyyymmdd")</f>
        <v/>
      </c>
    </row>
    <row r="199">
      <c r="A199" t="n">
        <v>50128066</v>
      </c>
      <c r="B199" t="inlineStr">
        <is>
          <t>Brooklyn</t>
        </is>
      </c>
      <c r="C199" t="inlineStr">
        <is>
          <t>11235</t>
        </is>
      </c>
      <c r="D199" t="inlineStr">
        <is>
          <t>Russian</t>
        </is>
      </c>
      <c r="E199" s="8" t="n">
        <v>46113</v>
      </c>
      <c r="F199" t="inlineStr">
        <is>
          <t>Violations were cited in the following area(s).</t>
        </is>
      </c>
      <c r="G199" t="inlineStr">
        <is>
          <t>09C</t>
        </is>
      </c>
      <c r="H199" t="inlineStr">
        <is>
          <t>Design, construction, materials used or maintenance of food contact surface improper. Surface not easily cleanable, sanitized and maintained.</t>
        </is>
      </c>
      <c r="I199" t="inlineStr">
        <is>
          <t>Not Critical</t>
        </is>
      </c>
      <c r="J199" t="n">
        <v>9</v>
      </c>
      <c r="K199" t="inlineStr">
        <is>
          <t>A</t>
        </is>
      </c>
      <c r="L199" s="9">
        <f>A199&amp;"-"&amp;TEXT(E199,"yyyymmdd")</f>
        <v/>
      </c>
    </row>
    <row r="200">
      <c r="A200" t="n">
        <v>50128066</v>
      </c>
      <c r="B200" t="inlineStr">
        <is>
          <t>Brooklyn</t>
        </is>
      </c>
      <c r="C200" t="inlineStr">
        <is>
          <t>11235</t>
        </is>
      </c>
      <c r="D200" t="inlineStr">
        <is>
          <t>Russian</t>
        </is>
      </c>
      <c r="E200" s="8" t="n">
        <v>46113</v>
      </c>
      <c r="F200" t="inlineStr">
        <is>
          <t>Violations were cited in the following area(s).</t>
        </is>
      </c>
      <c r="G200" t="inlineStr">
        <is>
          <t>10B</t>
        </is>
      </c>
      <c r="H200" t="inlineStr">
        <is>
          <t>Anti-siphonage or back-flow prevention device not provided where required; equipment or floor not properly drained; sewage disposal system in disrepair or not functioning properly. Condensation or liquid waste improperly disposed of.</t>
        </is>
      </c>
      <c r="I200" t="inlineStr">
        <is>
          <t>Not Critical</t>
        </is>
      </c>
      <c r="J200" t="n">
        <v>9</v>
      </c>
      <c r="K200" t="inlineStr">
        <is>
          <t>A</t>
        </is>
      </c>
      <c r="L200" s="9">
        <f>A200&amp;"-"&amp;TEXT(E200,"yyyymmdd")</f>
        <v/>
      </c>
    </row>
    <row r="201">
      <c r="A201" t="n">
        <v>50128066</v>
      </c>
      <c r="B201" t="inlineStr">
        <is>
          <t>Brooklyn</t>
        </is>
      </c>
      <c r="C201" t="inlineStr">
        <is>
          <t>11235</t>
        </is>
      </c>
      <c r="D201" t="inlineStr">
        <is>
          <t>Russian</t>
        </is>
      </c>
      <c r="E201" s="8" t="n">
        <v>46113</v>
      </c>
      <c r="F201" t="inlineStr">
        <is>
          <t>Violations were cited in the following area(s).</t>
        </is>
      </c>
      <c r="G201" t="inlineStr">
        <is>
          <t>28-06</t>
        </is>
      </c>
      <c r="H201" t="inlineStr">
        <is>
          <t>Contract with a pest management professional not in place. Record of extermination activities not kept on premises.</t>
        </is>
      </c>
      <c r="I201" t="inlineStr">
        <is>
          <t>Not Critical</t>
        </is>
      </c>
      <c r="J201" t="n">
        <v>9</v>
      </c>
      <c r="K201" t="inlineStr">
        <is>
          <t>A</t>
        </is>
      </c>
      <c r="L201" s="9">
        <f>A201&amp;"-"&amp;TEXT(E201,"yyyymmdd")</f>
        <v/>
      </c>
    </row>
    <row r="202">
      <c r="A202" t="n">
        <v>50128564</v>
      </c>
      <c r="B202" t="inlineStr">
        <is>
          <t>Brooklyn</t>
        </is>
      </c>
      <c r="C202" t="inlineStr">
        <is>
          <t>11222</t>
        </is>
      </c>
      <c r="D202" t="inlineStr">
        <is>
          <t>Coffee/Tea</t>
        </is>
      </c>
      <c r="E202" s="8" t="n">
        <v>46113</v>
      </c>
      <c r="F202" t="inlineStr">
        <is>
          <t>Violations were cited in the following area(s).</t>
        </is>
      </c>
      <c r="G202" t="inlineStr">
        <is>
          <t>10F</t>
        </is>
      </c>
      <c r="H202" t="inlineStr">
        <is>
          <t>Non-food contact surface or equipment made of unacceptable material, not kept clean, or not properly sealed, raised, spaced or movable to allow accessibility for cleaning on all sides, above and underneath the unit.</t>
        </is>
      </c>
      <c r="I202" t="inlineStr">
        <is>
          <t>Not Critical</t>
        </is>
      </c>
      <c r="J202" t="n">
        <v>2</v>
      </c>
      <c r="K202" t="inlineStr">
        <is>
          <t>A</t>
        </is>
      </c>
      <c r="L202" s="9">
        <f>A202&amp;"-"&amp;TEXT(E202,"yyyymmdd")</f>
        <v/>
      </c>
    </row>
    <row r="203">
      <c r="A203" t="n">
        <v>50129486</v>
      </c>
      <c r="B203" t="inlineStr">
        <is>
          <t>Queens</t>
        </is>
      </c>
      <c r="C203" t="inlineStr">
        <is>
          <t>11101</t>
        </is>
      </c>
      <c r="D203" t="inlineStr">
        <is>
          <t>Japanese</t>
        </is>
      </c>
      <c r="E203" s="8" t="n">
        <v>46113</v>
      </c>
      <c r="F203" t="inlineStr">
        <is>
          <t>Violations were cited in the following area(s).</t>
        </is>
      </c>
      <c r="G203" t="inlineStr">
        <is>
          <t>02B</t>
        </is>
      </c>
      <c r="H203" t="inlineStr">
        <is>
          <t>Hot TCS food item not held at or above 140 °F.</t>
        </is>
      </c>
      <c r="I203" t="inlineStr">
        <is>
          <t>Critical</t>
        </is>
      </c>
      <c r="J203" t="n">
        <v>30</v>
      </c>
      <c r="L203" s="9">
        <f>A203&amp;"-"&amp;TEXT(E203,"yyyymmdd")</f>
        <v/>
      </c>
    </row>
    <row r="204">
      <c r="A204" t="n">
        <v>50129486</v>
      </c>
      <c r="B204" t="inlineStr">
        <is>
          <t>Queens</t>
        </is>
      </c>
      <c r="C204" t="inlineStr">
        <is>
          <t>11101</t>
        </is>
      </c>
      <c r="D204" t="inlineStr">
        <is>
          <t>Japanese</t>
        </is>
      </c>
      <c r="E204" s="8" t="n">
        <v>46113</v>
      </c>
      <c r="F204" t="inlineStr">
        <is>
          <t>Violations were cited in the following area(s).</t>
        </is>
      </c>
      <c r="G204" t="inlineStr">
        <is>
          <t>06C</t>
        </is>
      </c>
      <c r="H2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04" t="inlineStr">
        <is>
          <t>Critical</t>
        </is>
      </c>
      <c r="J204" t="n">
        <v>30</v>
      </c>
      <c r="L204" s="9">
        <f>A204&amp;"-"&amp;TEXT(E204,"yyyymmdd")</f>
        <v/>
      </c>
    </row>
    <row r="205">
      <c r="A205" t="n">
        <v>50129486</v>
      </c>
      <c r="B205" t="inlineStr">
        <is>
          <t>Queens</t>
        </is>
      </c>
      <c r="C205" t="inlineStr">
        <is>
          <t>11101</t>
        </is>
      </c>
      <c r="D205" t="inlineStr">
        <is>
          <t>Japanese</t>
        </is>
      </c>
      <c r="E205" s="8" t="n">
        <v>46113</v>
      </c>
      <c r="F205" t="inlineStr">
        <is>
          <t>Violations were cited in the following area(s).</t>
        </is>
      </c>
      <c r="G205" t="inlineStr">
        <is>
          <t>06D</t>
        </is>
      </c>
      <c r="H205" t="inlineStr">
        <is>
          <t>Food contact surface not properly washed, rinsed and sanitized after each use and following any activity when contamination may have occurred.</t>
        </is>
      </c>
      <c r="I205" t="inlineStr">
        <is>
          <t>Critical</t>
        </is>
      </c>
      <c r="J205" t="n">
        <v>30</v>
      </c>
      <c r="L205" s="9">
        <f>A205&amp;"-"&amp;TEXT(E205,"yyyymmdd")</f>
        <v/>
      </c>
    </row>
    <row r="206">
      <c r="A206" t="n">
        <v>50129486</v>
      </c>
      <c r="B206" t="inlineStr">
        <is>
          <t>Queens</t>
        </is>
      </c>
      <c r="C206" t="inlineStr">
        <is>
          <t>11101</t>
        </is>
      </c>
      <c r="D206" t="inlineStr">
        <is>
          <t>Japanese</t>
        </is>
      </c>
      <c r="E206" s="8" t="n">
        <v>46113</v>
      </c>
      <c r="F206" t="inlineStr">
        <is>
          <t>Violations were cited in the following area(s).</t>
        </is>
      </c>
      <c r="G206" t="inlineStr">
        <is>
          <t>06E</t>
        </is>
      </c>
      <c r="H206" t="inlineStr">
        <is>
          <t>Sanitized equipment or utensil, including in-use food dispensing utensil, improperly used or stored.</t>
        </is>
      </c>
      <c r="I206" t="inlineStr">
        <is>
          <t>Critical</t>
        </is>
      </c>
      <c r="J206" t="n">
        <v>30</v>
      </c>
      <c r="L206" s="9">
        <f>A206&amp;"-"&amp;TEXT(E206,"yyyymmdd")</f>
        <v/>
      </c>
    </row>
    <row r="207">
      <c r="A207" t="n">
        <v>50129486</v>
      </c>
      <c r="B207" t="inlineStr">
        <is>
          <t>Queens</t>
        </is>
      </c>
      <c r="C207" t="inlineStr">
        <is>
          <t>11101</t>
        </is>
      </c>
      <c r="D207" t="inlineStr">
        <is>
          <t>Japanese</t>
        </is>
      </c>
      <c r="E207" s="8" t="n">
        <v>46113</v>
      </c>
      <c r="F207" t="inlineStr">
        <is>
          <t>Violations were cited in the following area(s).</t>
        </is>
      </c>
      <c r="G207" t="inlineStr">
        <is>
          <t>06F</t>
        </is>
      </c>
      <c r="H207" t="inlineStr">
        <is>
          <t>Wiping cloths not stored clean and dry, or in a sanitizing solution, between uses.</t>
        </is>
      </c>
      <c r="I207" t="inlineStr">
        <is>
          <t>Critical</t>
        </is>
      </c>
      <c r="J207" t="n">
        <v>30</v>
      </c>
      <c r="L207" s="9">
        <f>A207&amp;"-"&amp;TEXT(E207,"yyyymmdd")</f>
        <v/>
      </c>
    </row>
    <row r="208">
      <c r="A208" t="n">
        <v>50129486</v>
      </c>
      <c r="B208" t="inlineStr">
        <is>
          <t>Queens</t>
        </is>
      </c>
      <c r="C208" t="inlineStr">
        <is>
          <t>11101</t>
        </is>
      </c>
      <c r="D208" t="inlineStr">
        <is>
          <t>Japanese</t>
        </is>
      </c>
      <c r="E208" s="8" t="n">
        <v>46113</v>
      </c>
      <c r="F208" t="inlineStr">
        <is>
          <t>Violations were cited in the following area(s).</t>
        </is>
      </c>
      <c r="G208" t="inlineStr">
        <is>
          <t>10F</t>
        </is>
      </c>
      <c r="H208" t="inlineStr">
        <is>
          <t>Non-food contact surface or equipment made of unacceptable material, not kept clean, or not properly sealed, raised, spaced or movable to allow accessibility for cleaning on all sides, above and underneath the unit.</t>
        </is>
      </c>
      <c r="I208" t="inlineStr">
        <is>
          <t>Not Critical</t>
        </is>
      </c>
      <c r="J208" t="n">
        <v>30</v>
      </c>
      <c r="L208" s="9">
        <f>A208&amp;"-"&amp;TEXT(E208,"yyyymmdd")</f>
        <v/>
      </c>
    </row>
    <row r="209">
      <c r="A209" t="n">
        <v>50130757</v>
      </c>
      <c r="B209" t="inlineStr">
        <is>
          <t>Staten Island</t>
        </is>
      </c>
      <c r="C209" t="inlineStr">
        <is>
          <t>10314</t>
        </is>
      </c>
      <c r="D209" t="inlineStr">
        <is>
          <t>American</t>
        </is>
      </c>
      <c r="E209" s="8" t="n">
        <v>46113</v>
      </c>
      <c r="F209" t="inlineStr">
        <is>
          <t>Violations were cited in the following area(s).</t>
        </is>
      </c>
      <c r="G209" t="inlineStr">
        <is>
          <t>06C</t>
        </is>
      </c>
      <c r="H20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09" t="inlineStr">
        <is>
          <t>Critical</t>
        </is>
      </c>
      <c r="J209" t="n">
        <v>10</v>
      </c>
      <c r="K209" t="inlineStr">
        <is>
          <t>A</t>
        </is>
      </c>
      <c r="L209" s="9">
        <f>A209&amp;"-"&amp;TEXT(E209,"yyyymmdd")</f>
        <v/>
      </c>
    </row>
    <row r="210">
      <c r="A210" t="n">
        <v>50130757</v>
      </c>
      <c r="B210" t="inlineStr">
        <is>
          <t>Staten Island</t>
        </is>
      </c>
      <c r="C210" t="inlineStr">
        <is>
          <t>10314</t>
        </is>
      </c>
      <c r="D210" t="inlineStr">
        <is>
          <t>American</t>
        </is>
      </c>
      <c r="E210" s="8" t="n">
        <v>46113</v>
      </c>
      <c r="F210" t="inlineStr">
        <is>
          <t>Violations were cited in the following area(s).</t>
        </is>
      </c>
      <c r="G210" t="inlineStr">
        <is>
          <t>10F</t>
        </is>
      </c>
      <c r="H210" t="inlineStr">
        <is>
          <t>Non-food contact surface or equipment made of unacceptable material, not kept clean, or not properly sealed, raised, spaced or movable to allow accessibility for cleaning on all sides, above and underneath the unit.</t>
        </is>
      </c>
      <c r="I210" t="inlineStr">
        <is>
          <t>Not Critical</t>
        </is>
      </c>
      <c r="J210" t="n">
        <v>10</v>
      </c>
      <c r="K210" t="inlineStr">
        <is>
          <t>A</t>
        </is>
      </c>
      <c r="L210" s="9">
        <f>A210&amp;"-"&amp;TEXT(E210,"yyyymmdd")</f>
        <v/>
      </c>
    </row>
    <row r="211">
      <c r="A211" t="n">
        <v>50130802</v>
      </c>
      <c r="B211" t="inlineStr">
        <is>
          <t>Bronx</t>
        </is>
      </c>
      <c r="C211" t="inlineStr">
        <is>
          <t>10473</t>
        </is>
      </c>
      <c r="D211" t="inlineStr">
        <is>
          <t>Latin American</t>
        </is>
      </c>
      <c r="E211" s="8" t="n">
        <v>46113</v>
      </c>
      <c r="F211" t="inlineStr">
        <is>
          <t>Violations were cited in the following area(s).</t>
        </is>
      </c>
      <c r="G211" t="inlineStr">
        <is>
          <t>06F</t>
        </is>
      </c>
      <c r="H211" t="inlineStr">
        <is>
          <t>Wiping cloths not stored clean and dry, or in a sanitizing solution, between uses.</t>
        </is>
      </c>
      <c r="I211" t="inlineStr">
        <is>
          <t>Critical</t>
        </is>
      </c>
      <c r="J211" t="n">
        <v>8</v>
      </c>
      <c r="K211" t="inlineStr">
        <is>
          <t>A</t>
        </is>
      </c>
      <c r="L211" s="9">
        <f>A211&amp;"-"&amp;TEXT(E211,"yyyymmdd")</f>
        <v/>
      </c>
    </row>
    <row r="212">
      <c r="A212" t="n">
        <v>50130802</v>
      </c>
      <c r="B212" t="inlineStr">
        <is>
          <t>Bronx</t>
        </is>
      </c>
      <c r="C212" t="inlineStr">
        <is>
          <t>10473</t>
        </is>
      </c>
      <c r="D212" t="inlineStr">
        <is>
          <t>Latin American</t>
        </is>
      </c>
      <c r="E212" s="8" t="n">
        <v>46113</v>
      </c>
      <c r="F212" t="inlineStr">
        <is>
          <t>Violations were cited in the following area(s).</t>
        </is>
      </c>
      <c r="G212" t="inlineStr">
        <is>
          <t>10F</t>
        </is>
      </c>
      <c r="H212" t="inlineStr">
        <is>
          <t>Non-food contact surface or equipment made of unacceptable material, not kept clean, or not properly sealed, raised, spaced or movable to allow accessibility for cleaning on all sides, above and underneath the unit.</t>
        </is>
      </c>
      <c r="I212" t="inlineStr">
        <is>
          <t>Not Critical</t>
        </is>
      </c>
      <c r="J212" t="n">
        <v>8</v>
      </c>
      <c r="K212" t="inlineStr">
        <is>
          <t>A</t>
        </is>
      </c>
      <c r="L212" s="9">
        <f>A212&amp;"-"&amp;TEXT(E212,"yyyymmdd")</f>
        <v/>
      </c>
    </row>
    <row r="213">
      <c r="A213" t="n">
        <v>50133159</v>
      </c>
      <c r="B213" t="inlineStr">
        <is>
          <t>Brooklyn</t>
        </is>
      </c>
      <c r="C213" t="inlineStr">
        <is>
          <t>11235</t>
        </is>
      </c>
      <c r="D213" t="inlineStr">
        <is>
          <t>Asian/Asian Fusion</t>
        </is>
      </c>
      <c r="E213" s="8" t="n">
        <v>46113</v>
      </c>
      <c r="F213" t="inlineStr">
        <is>
          <t>Establishment Closed by DOHMH. Violations were cited in the following area(s) and those requiring immediate action were addressed.</t>
        </is>
      </c>
      <c r="G213" t="inlineStr">
        <is>
          <t>02B</t>
        </is>
      </c>
      <c r="H213" t="inlineStr">
        <is>
          <t>Hot TCS food item not held at or above 140 °F.</t>
        </is>
      </c>
      <c r="I213" t="inlineStr">
        <is>
          <t>Critical</t>
        </is>
      </c>
      <c r="J213" t="n">
        <v>75</v>
      </c>
      <c r="L213" s="9">
        <f>A213&amp;"-"&amp;TEXT(E213,"yyyymmdd")</f>
        <v/>
      </c>
    </row>
    <row r="214">
      <c r="A214" t="n">
        <v>50133159</v>
      </c>
      <c r="B214" t="inlineStr">
        <is>
          <t>Brooklyn</t>
        </is>
      </c>
      <c r="C214" t="inlineStr">
        <is>
          <t>11235</t>
        </is>
      </c>
      <c r="D214" t="inlineStr">
        <is>
          <t>Asian/Asian Fusion</t>
        </is>
      </c>
      <c r="E214" s="8" t="n">
        <v>46113</v>
      </c>
      <c r="F214" t="inlineStr">
        <is>
          <t>Establishment Closed by DOHMH. Violations were cited in the following area(s) and those requiring immediate action were addressed.</t>
        </is>
      </c>
      <c r="G214" t="inlineStr">
        <is>
          <t>02G</t>
        </is>
      </c>
      <c r="H214" t="inlineStr">
        <is>
          <t>Cold TCS food item held above 41 °F; smoked or processed fish held above 38 °F; intact raw eggs held above 45 °F; or reduced oxygen packaged (ROP) TCS foods held above required temperatures except during active necessary preparation.</t>
        </is>
      </c>
      <c r="I214" t="inlineStr">
        <is>
          <t>Critical</t>
        </is>
      </c>
      <c r="J214" t="n">
        <v>75</v>
      </c>
      <c r="L214" s="9">
        <f>A214&amp;"-"&amp;TEXT(E214,"yyyymmdd")</f>
        <v/>
      </c>
    </row>
    <row r="215">
      <c r="A215" t="n">
        <v>50133159</v>
      </c>
      <c r="B215" t="inlineStr">
        <is>
          <t>Brooklyn</t>
        </is>
      </c>
      <c r="C215" t="inlineStr">
        <is>
          <t>11235</t>
        </is>
      </c>
      <c r="D215" t="inlineStr">
        <is>
          <t>Asian/Asian Fusion</t>
        </is>
      </c>
      <c r="E215" s="8" t="n">
        <v>46113</v>
      </c>
      <c r="F215" t="inlineStr">
        <is>
          <t>Establishment Closed by DOHMH. Violations were cited in the following area(s) and those requiring immediate action were addressed.</t>
        </is>
      </c>
      <c r="G215" t="inlineStr">
        <is>
          <t>04H</t>
        </is>
      </c>
      <c r="H215" t="inlineStr">
        <is>
          <t>Raw, cooked or prepared food is adulterated, contaminated, cross-contaminated, or not discarded in accordance with HACCP plan.</t>
        </is>
      </c>
      <c r="I215" t="inlineStr">
        <is>
          <t>Critical</t>
        </is>
      </c>
      <c r="J215" t="n">
        <v>75</v>
      </c>
      <c r="L215" s="9">
        <f>A215&amp;"-"&amp;TEXT(E215,"yyyymmdd")</f>
        <v/>
      </c>
    </row>
    <row r="216">
      <c r="A216" t="n">
        <v>50133159</v>
      </c>
      <c r="B216" t="inlineStr">
        <is>
          <t>Brooklyn</t>
        </is>
      </c>
      <c r="C216" t="inlineStr">
        <is>
          <t>11235</t>
        </is>
      </c>
      <c r="D216" t="inlineStr">
        <is>
          <t>Asian/Asian Fusion</t>
        </is>
      </c>
      <c r="E216" s="8" t="n">
        <v>46113</v>
      </c>
      <c r="F216" t="inlineStr">
        <is>
          <t>Establishment Closed by DOHMH. Violations were cited in the following area(s) and those requiring immediate action were addressed.</t>
        </is>
      </c>
      <c r="G216" t="inlineStr">
        <is>
          <t>04L</t>
        </is>
      </c>
      <c r="H216" t="inlineStr">
        <is>
          <t>Evidence of mice or live mice in establishment's food or non-food areas.</t>
        </is>
      </c>
      <c r="I216" t="inlineStr">
        <is>
          <t>Critical</t>
        </is>
      </c>
      <c r="J216" t="n">
        <v>75</v>
      </c>
      <c r="L216" s="9">
        <f>A216&amp;"-"&amp;TEXT(E216,"yyyymmdd")</f>
        <v/>
      </c>
    </row>
    <row r="217">
      <c r="A217" t="n">
        <v>50133159</v>
      </c>
      <c r="B217" t="inlineStr">
        <is>
          <t>Brooklyn</t>
        </is>
      </c>
      <c r="C217" t="inlineStr">
        <is>
          <t>11235</t>
        </is>
      </c>
      <c r="D217" t="inlineStr">
        <is>
          <t>Asian/Asian Fusion</t>
        </is>
      </c>
      <c r="E217" s="8" t="n">
        <v>46113</v>
      </c>
      <c r="F217" t="inlineStr">
        <is>
          <t>Establishment Closed by DOHMH. Violations were cited in the following area(s) and those requiring immediate action were addressed.</t>
        </is>
      </c>
      <c r="G217" t="inlineStr">
        <is>
          <t>04M</t>
        </is>
      </c>
      <c r="H217" t="inlineStr">
        <is>
          <t>Live roaches in facility's food or non-food area.</t>
        </is>
      </c>
      <c r="I217" t="inlineStr">
        <is>
          <t>Critical</t>
        </is>
      </c>
      <c r="J217" t="n">
        <v>75</v>
      </c>
      <c r="L217" s="9">
        <f>A217&amp;"-"&amp;TEXT(E217,"yyyymmdd")</f>
        <v/>
      </c>
    </row>
    <row r="218">
      <c r="A218" t="n">
        <v>50133159</v>
      </c>
      <c r="B218" t="inlineStr">
        <is>
          <t>Brooklyn</t>
        </is>
      </c>
      <c r="C218" t="inlineStr">
        <is>
          <t>11235</t>
        </is>
      </c>
      <c r="D218" t="inlineStr">
        <is>
          <t>Asian/Asian Fusion</t>
        </is>
      </c>
      <c r="E218" s="8" t="n">
        <v>46113</v>
      </c>
      <c r="F218" t="inlineStr">
        <is>
          <t>Establishment Closed by DOHMH. Violations were cited in the following area(s) and those requiring immediate action were addressed.</t>
        </is>
      </c>
      <c r="G218" t="inlineStr">
        <is>
          <t>06C</t>
        </is>
      </c>
      <c r="H21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18" t="inlineStr">
        <is>
          <t>Critical</t>
        </is>
      </c>
      <c r="J218" t="n">
        <v>75</v>
      </c>
      <c r="L218" s="9">
        <f>A218&amp;"-"&amp;TEXT(E218,"yyyymmdd")</f>
        <v/>
      </c>
    </row>
    <row r="219">
      <c r="A219" t="n">
        <v>50133159</v>
      </c>
      <c r="B219" t="inlineStr">
        <is>
          <t>Brooklyn</t>
        </is>
      </c>
      <c r="C219" t="inlineStr">
        <is>
          <t>11235</t>
        </is>
      </c>
      <c r="D219" t="inlineStr">
        <is>
          <t>Asian/Asian Fusion</t>
        </is>
      </c>
      <c r="E219" s="8" t="n">
        <v>46113</v>
      </c>
      <c r="F219" t="inlineStr">
        <is>
          <t>Establishment Closed by DOHMH. Violations were cited in the following area(s) and those requiring immediate action were addressed.</t>
        </is>
      </c>
      <c r="G219" t="inlineStr">
        <is>
          <t>08A</t>
        </is>
      </c>
      <c r="H219" t="inlineStr">
        <is>
          <t>Establishment is not free of harborage or conditions conducive to rodents, insects or other pests.</t>
        </is>
      </c>
      <c r="I219" t="inlineStr">
        <is>
          <t>Not Critical</t>
        </is>
      </c>
      <c r="J219" t="n">
        <v>75</v>
      </c>
      <c r="L219" s="9">
        <f>A219&amp;"-"&amp;TEXT(E219,"yyyymmdd")</f>
        <v/>
      </c>
    </row>
    <row r="220">
      <c r="A220" t="n">
        <v>50133159</v>
      </c>
      <c r="B220" t="inlineStr">
        <is>
          <t>Brooklyn</t>
        </is>
      </c>
      <c r="C220" t="inlineStr">
        <is>
          <t>11235</t>
        </is>
      </c>
      <c r="D220" t="inlineStr">
        <is>
          <t>Asian/Asian Fusion</t>
        </is>
      </c>
      <c r="E220" s="8" t="n">
        <v>46113</v>
      </c>
      <c r="F220" t="inlineStr">
        <is>
          <t>Establishment Closed by DOHMH. Violations were cited in the following area(s) and those requiring immediate action were addressed.</t>
        </is>
      </c>
      <c r="G220" t="inlineStr">
        <is>
          <t>09C</t>
        </is>
      </c>
      <c r="H220" t="inlineStr">
        <is>
          <t>Design, construction, materials used or maintenance of food contact surface improper. Surface not easily cleanable, sanitized and maintained.</t>
        </is>
      </c>
      <c r="I220" t="inlineStr">
        <is>
          <t>Not Critical</t>
        </is>
      </c>
      <c r="J220" t="n">
        <v>75</v>
      </c>
      <c r="L220" s="9">
        <f>A220&amp;"-"&amp;TEXT(E220,"yyyymmdd")</f>
        <v/>
      </c>
    </row>
    <row r="221">
      <c r="A221" t="n">
        <v>50133159</v>
      </c>
      <c r="B221" t="inlineStr">
        <is>
          <t>Brooklyn</t>
        </is>
      </c>
      <c r="C221" t="inlineStr">
        <is>
          <t>11235</t>
        </is>
      </c>
      <c r="D221" t="inlineStr">
        <is>
          <t>Asian/Asian Fusion</t>
        </is>
      </c>
      <c r="E221" s="8" t="n">
        <v>46113</v>
      </c>
      <c r="F221" t="inlineStr">
        <is>
          <t>Establishment Closed by DOHMH. Violations were cited in the following area(s) and those requiring immediate action were addressed.</t>
        </is>
      </c>
      <c r="G221" t="inlineStr">
        <is>
          <t>10B</t>
        </is>
      </c>
      <c r="H221" t="inlineStr">
        <is>
          <t>Anti-siphonage or back-flow prevention device not provided where required; equipment or floor not properly drained; sewage disposal system in disrepair or not functioning properly. Condensation or liquid waste improperly disposed of.</t>
        </is>
      </c>
      <c r="I221" t="inlineStr">
        <is>
          <t>Not Critical</t>
        </is>
      </c>
      <c r="J221" t="n">
        <v>75</v>
      </c>
      <c r="L221" s="9">
        <f>A221&amp;"-"&amp;TEXT(E221,"yyyymmdd")</f>
        <v/>
      </c>
    </row>
    <row r="222">
      <c r="A222" t="n">
        <v>50133159</v>
      </c>
      <c r="B222" t="inlineStr">
        <is>
          <t>Brooklyn</t>
        </is>
      </c>
      <c r="C222" t="inlineStr">
        <is>
          <t>11235</t>
        </is>
      </c>
      <c r="D222" t="inlineStr">
        <is>
          <t>Asian/Asian Fusion</t>
        </is>
      </c>
      <c r="E222" s="8" t="n">
        <v>46113</v>
      </c>
      <c r="F222" t="inlineStr">
        <is>
          <t>Establishment Closed by DOHMH. Violations were cited in the following area(s) and those requiring immediate action were addressed.</t>
        </is>
      </c>
      <c r="G222" t="inlineStr">
        <is>
          <t>10F</t>
        </is>
      </c>
      <c r="H222" t="inlineStr">
        <is>
          <t>Non-food contact surface or equipment made of unacceptable material, not kept clean, or not properly sealed, raised, spaced or movable to allow accessibility for cleaning on all sides, above and underneath the unit.</t>
        </is>
      </c>
      <c r="I222" t="inlineStr">
        <is>
          <t>Not Critical</t>
        </is>
      </c>
      <c r="J222" t="n">
        <v>75</v>
      </c>
      <c r="L222" s="9">
        <f>A222&amp;"-"&amp;TEXT(E222,"yyyymmdd")</f>
        <v/>
      </c>
    </row>
    <row r="223">
      <c r="A223" t="n">
        <v>50133159</v>
      </c>
      <c r="B223" t="inlineStr">
        <is>
          <t>Brooklyn</t>
        </is>
      </c>
      <c r="C223" t="inlineStr">
        <is>
          <t>11235</t>
        </is>
      </c>
      <c r="D223" t="inlineStr">
        <is>
          <t>Asian/Asian Fusion</t>
        </is>
      </c>
      <c r="E223" s="8" t="n">
        <v>46113</v>
      </c>
      <c r="F223" t="inlineStr">
        <is>
          <t>Establishment Closed by DOHMH. Violations were cited in the following area(s) and those requiring immediate action were addressed.</t>
        </is>
      </c>
      <c r="G223" t="inlineStr">
        <is>
          <t>10G</t>
        </is>
      </c>
      <c r="H223" t="inlineStr">
        <is>
          <t>Dishwashing and ware washing: Cleaning and sanitizing of tableware, including dishes, utensils, and equipment deficient.</t>
        </is>
      </c>
      <c r="I223" t="inlineStr">
        <is>
          <t>Not Critical</t>
        </is>
      </c>
      <c r="J223" t="n">
        <v>75</v>
      </c>
      <c r="L223" s="9">
        <f>A223&amp;"-"&amp;TEXT(E223,"yyyymmdd")</f>
        <v/>
      </c>
    </row>
    <row r="224">
      <c r="A224" t="n">
        <v>50133159</v>
      </c>
      <c r="B224" t="inlineStr">
        <is>
          <t>Brooklyn</t>
        </is>
      </c>
      <c r="C224" t="inlineStr">
        <is>
          <t>11235</t>
        </is>
      </c>
      <c r="D224" t="inlineStr">
        <is>
          <t>Asian/Asian Fusion</t>
        </is>
      </c>
      <c r="E224" s="8" t="n">
        <v>46113</v>
      </c>
      <c r="F224" t="inlineStr">
        <is>
          <t>Establishment Closed by DOHMH. Violations were cited in the following area(s) and those requiring immediate action were addressed.</t>
        </is>
      </c>
      <c r="G224" t="inlineStr">
        <is>
          <t>28-06</t>
        </is>
      </c>
      <c r="H224" t="inlineStr">
        <is>
          <t>Contract with a pest management professional not in place. Record of extermination activities not kept on premises.</t>
        </is>
      </c>
      <c r="I224" t="inlineStr">
        <is>
          <t>Not Critical</t>
        </is>
      </c>
      <c r="J224" t="n">
        <v>75</v>
      </c>
      <c r="L224" s="9">
        <f>A224&amp;"-"&amp;TEXT(E224,"yyyymmdd")</f>
        <v/>
      </c>
    </row>
    <row r="225">
      <c r="A225" t="n">
        <v>50133338</v>
      </c>
      <c r="B225" t="inlineStr">
        <is>
          <t>Brooklyn</t>
        </is>
      </c>
      <c r="C225" t="inlineStr">
        <is>
          <t>11215</t>
        </is>
      </c>
      <c r="D225" t="inlineStr">
        <is>
          <t>Coffee/Tea</t>
        </is>
      </c>
      <c r="E225" s="8" t="n">
        <v>46113</v>
      </c>
      <c r="F225" t="inlineStr">
        <is>
          <t>Establishment Closed by DOHMH. Violations were cited in the following area(s) and those requiring immediate action were addressed.</t>
        </is>
      </c>
      <c r="G225" t="inlineStr">
        <is>
          <t>04L</t>
        </is>
      </c>
      <c r="H225" t="inlineStr">
        <is>
          <t>Evidence of mice or live mice in establishment's food or non-food areas.</t>
        </is>
      </c>
      <c r="I225" t="inlineStr">
        <is>
          <t>Critical</t>
        </is>
      </c>
      <c r="J225" t="n">
        <v>40</v>
      </c>
      <c r="L225" s="9">
        <f>A225&amp;"-"&amp;TEXT(E225,"yyyymmdd")</f>
        <v/>
      </c>
    </row>
    <row r="226">
      <c r="A226" t="n">
        <v>50133338</v>
      </c>
      <c r="B226" t="inlineStr">
        <is>
          <t>Brooklyn</t>
        </is>
      </c>
      <c r="C226" t="inlineStr">
        <is>
          <t>11215</t>
        </is>
      </c>
      <c r="D226" t="inlineStr">
        <is>
          <t>Coffee/Tea</t>
        </is>
      </c>
      <c r="E226" s="8" t="n">
        <v>46113</v>
      </c>
      <c r="F226" t="inlineStr">
        <is>
          <t>Establishment Closed by DOHMH. Violations were cited in the following area(s) and those requiring immediate action were addressed.</t>
        </is>
      </c>
      <c r="G226" t="inlineStr">
        <is>
          <t>06D</t>
        </is>
      </c>
      <c r="H226" t="inlineStr">
        <is>
          <t>Food contact surface not properly washed, rinsed and sanitized after each use and following any activity when contamination may have occurred.</t>
        </is>
      </c>
      <c r="I226" t="inlineStr">
        <is>
          <t>Critical</t>
        </is>
      </c>
      <c r="J226" t="n">
        <v>40</v>
      </c>
      <c r="L226" s="9">
        <f>A226&amp;"-"&amp;TEXT(E226,"yyyymmdd")</f>
        <v/>
      </c>
    </row>
    <row r="227">
      <c r="A227" t="n">
        <v>50133338</v>
      </c>
      <c r="B227" t="inlineStr">
        <is>
          <t>Brooklyn</t>
        </is>
      </c>
      <c r="C227" t="inlineStr">
        <is>
          <t>11215</t>
        </is>
      </c>
      <c r="D227" t="inlineStr">
        <is>
          <t>Coffee/Tea</t>
        </is>
      </c>
      <c r="E227" s="8" t="n">
        <v>46113</v>
      </c>
      <c r="F227" t="inlineStr">
        <is>
          <t>Establishment Closed by DOHMH. Violations were cited in the following area(s) and those requiring immediate action were addressed.</t>
        </is>
      </c>
      <c r="G227" t="inlineStr">
        <is>
          <t>08A</t>
        </is>
      </c>
      <c r="H227" t="inlineStr">
        <is>
          <t>Establishment is not free of harborage or conditions conducive to rodents, insects or other pests.</t>
        </is>
      </c>
      <c r="I227" t="inlineStr">
        <is>
          <t>Not Critical</t>
        </is>
      </c>
      <c r="J227" t="n">
        <v>40</v>
      </c>
      <c r="L227" s="9">
        <f>A227&amp;"-"&amp;TEXT(E227,"yyyymmdd")</f>
        <v/>
      </c>
    </row>
    <row r="228">
      <c r="A228" t="n">
        <v>50133338</v>
      </c>
      <c r="B228" t="inlineStr">
        <is>
          <t>Brooklyn</t>
        </is>
      </c>
      <c r="C228" t="inlineStr">
        <is>
          <t>11215</t>
        </is>
      </c>
      <c r="D228" t="inlineStr">
        <is>
          <t>Coffee/Tea</t>
        </is>
      </c>
      <c r="E228" s="8" t="n">
        <v>46113</v>
      </c>
      <c r="F228" t="inlineStr">
        <is>
          <t>Establishment Closed by DOHMH. Violations were cited in the following area(s) and those requiring immediate action were addressed.</t>
        </is>
      </c>
      <c r="G228" t="inlineStr">
        <is>
          <t>10F</t>
        </is>
      </c>
      <c r="H228" t="inlineStr">
        <is>
          <t>Non-food contact surface or equipment made of unacceptable material, not kept clean, or not properly sealed, raised, spaced or movable to allow accessibility for cleaning on all sides, above and underneath the unit.</t>
        </is>
      </c>
      <c r="I228" t="inlineStr">
        <is>
          <t>Not Critical</t>
        </is>
      </c>
      <c r="J228" t="n">
        <v>40</v>
      </c>
      <c r="L228" s="9">
        <f>A228&amp;"-"&amp;TEXT(E228,"yyyymmdd")</f>
        <v/>
      </c>
    </row>
    <row r="229">
      <c r="A229" t="n">
        <v>50134570</v>
      </c>
      <c r="B229" t="inlineStr">
        <is>
          <t>Staten Island</t>
        </is>
      </c>
      <c r="C229" t="inlineStr">
        <is>
          <t>10314</t>
        </is>
      </c>
      <c r="D229" t="inlineStr">
        <is>
          <t>Chinese</t>
        </is>
      </c>
      <c r="E229" s="8" t="n">
        <v>46113</v>
      </c>
      <c r="F229" t="inlineStr">
        <is>
          <t>Violations were cited in the following area(s).</t>
        </is>
      </c>
      <c r="G229" t="inlineStr">
        <is>
          <t>02B</t>
        </is>
      </c>
      <c r="H229" t="inlineStr">
        <is>
          <t>Hot TCS food item not held at or above 140 °F.</t>
        </is>
      </c>
      <c r="I229" t="inlineStr">
        <is>
          <t>Critical</t>
        </is>
      </c>
      <c r="J229" t="n">
        <v>20</v>
      </c>
      <c r="L229" s="9">
        <f>A229&amp;"-"&amp;TEXT(E229,"yyyymmdd")</f>
        <v/>
      </c>
    </row>
    <row r="230">
      <c r="A230" t="n">
        <v>50134570</v>
      </c>
      <c r="B230" t="inlineStr">
        <is>
          <t>Staten Island</t>
        </is>
      </c>
      <c r="C230" t="inlineStr">
        <is>
          <t>10314</t>
        </is>
      </c>
      <c r="D230" t="inlineStr">
        <is>
          <t>Chinese</t>
        </is>
      </c>
      <c r="E230" s="8" t="n">
        <v>46113</v>
      </c>
      <c r="F230" t="inlineStr">
        <is>
          <t>Violations were cited in the following area(s).</t>
        </is>
      </c>
      <c r="G230" t="inlineStr">
        <is>
          <t>02G</t>
        </is>
      </c>
      <c r="H230" t="inlineStr">
        <is>
          <t>Cold TCS food item held above 41 °F; smoked or processed fish held above 38 °F; intact raw eggs held above 45 °F; or reduced oxygen packaged (ROP) TCS foods held above required temperatures except during active necessary preparation.</t>
        </is>
      </c>
      <c r="I230" t="inlineStr">
        <is>
          <t>Critical</t>
        </is>
      </c>
      <c r="J230" t="n">
        <v>20</v>
      </c>
      <c r="L230" s="9">
        <f>A230&amp;"-"&amp;TEXT(E230,"yyyymmdd")</f>
        <v/>
      </c>
    </row>
    <row r="231">
      <c r="A231" t="n">
        <v>50134570</v>
      </c>
      <c r="B231" t="inlineStr">
        <is>
          <t>Staten Island</t>
        </is>
      </c>
      <c r="C231" t="inlineStr">
        <is>
          <t>10314</t>
        </is>
      </c>
      <c r="D231" t="inlineStr">
        <is>
          <t>Chinese</t>
        </is>
      </c>
      <c r="E231" s="8" t="n">
        <v>46113</v>
      </c>
      <c r="F231" t="inlineStr">
        <is>
          <t>Violations were cited in the following area(s).</t>
        </is>
      </c>
      <c r="G231" t="inlineStr">
        <is>
          <t>10F</t>
        </is>
      </c>
      <c r="H231" t="inlineStr">
        <is>
          <t>Non-food contact surface or equipment made of unacceptable material, not kept clean, or not properly sealed, raised, spaced or movable to allow accessibility for cleaning on all sides, above and underneath the unit.</t>
        </is>
      </c>
      <c r="I231" t="inlineStr">
        <is>
          <t>Not Critical</t>
        </is>
      </c>
      <c r="J231" t="n">
        <v>20</v>
      </c>
      <c r="L231" s="9">
        <f>A231&amp;"-"&amp;TEXT(E231,"yyyymmdd")</f>
        <v/>
      </c>
    </row>
    <row r="232">
      <c r="A232" t="n">
        <v>50135594</v>
      </c>
      <c r="B232" t="inlineStr">
        <is>
          <t>Brooklyn</t>
        </is>
      </c>
      <c r="C232" t="inlineStr">
        <is>
          <t>11225</t>
        </is>
      </c>
      <c r="D232" t="inlineStr">
        <is>
          <t>Caribbean</t>
        </is>
      </c>
      <c r="E232" s="8" t="n">
        <v>46113</v>
      </c>
      <c r="F232" t="inlineStr">
        <is>
          <t>Violations were cited in the following area(s).</t>
        </is>
      </c>
      <c r="G232" t="inlineStr">
        <is>
          <t>02B</t>
        </is>
      </c>
      <c r="H232" t="inlineStr">
        <is>
          <t>Hot TCS food item not held at or above 140 °F.</t>
        </is>
      </c>
      <c r="I232" t="inlineStr">
        <is>
          <t>Critical</t>
        </is>
      </c>
      <c r="J232" t="n">
        <v>25</v>
      </c>
      <c r="L232" s="9">
        <f>A232&amp;"-"&amp;TEXT(E232,"yyyymmdd")</f>
        <v/>
      </c>
    </row>
    <row r="233">
      <c r="A233" t="n">
        <v>50135594</v>
      </c>
      <c r="B233" t="inlineStr">
        <is>
          <t>Brooklyn</t>
        </is>
      </c>
      <c r="C233" t="inlineStr">
        <is>
          <t>11225</t>
        </is>
      </c>
      <c r="D233" t="inlineStr">
        <is>
          <t>Caribbean</t>
        </is>
      </c>
      <c r="E233" s="8" t="n">
        <v>46113</v>
      </c>
      <c r="F233" t="inlineStr">
        <is>
          <t>Violations were cited in the following area(s).</t>
        </is>
      </c>
      <c r="G233" t="inlineStr">
        <is>
          <t>02G</t>
        </is>
      </c>
      <c r="H233" t="inlineStr">
        <is>
          <t>Cold TCS food item held above 41 °F; smoked or processed fish held above 38 °F; intact raw eggs held above 45 °F; or reduced oxygen packaged (ROP) TCS foods held above required temperatures except during active necessary preparation.</t>
        </is>
      </c>
      <c r="I233" t="inlineStr">
        <is>
          <t>Critical</t>
        </is>
      </c>
      <c r="J233" t="n">
        <v>25</v>
      </c>
      <c r="L233" s="9">
        <f>A233&amp;"-"&amp;TEXT(E233,"yyyymmdd")</f>
        <v/>
      </c>
    </row>
    <row r="234">
      <c r="A234" t="n">
        <v>50135594</v>
      </c>
      <c r="B234" t="inlineStr">
        <is>
          <t>Brooklyn</t>
        </is>
      </c>
      <c r="C234" t="inlineStr">
        <is>
          <t>11225</t>
        </is>
      </c>
      <c r="D234" t="inlineStr">
        <is>
          <t>Caribbean</t>
        </is>
      </c>
      <c r="E234" s="8" t="n">
        <v>46113</v>
      </c>
      <c r="F234" t="inlineStr">
        <is>
          <t>Violations were cited in the following area(s).</t>
        </is>
      </c>
      <c r="G234" t="inlineStr">
        <is>
          <t>04N</t>
        </is>
      </c>
      <c r="H234" t="inlineStr">
        <is>
          <t>Filth flies or food/refuse/sewage associated with (FRSA) flies or other nuisance pests in establishment’s food and/or non-food areas. FRSA flies include house flies, blow flies, bottle flies, flesh flies, drain flies, Phorid flies and fruit flies.</t>
        </is>
      </c>
      <c r="I234" t="inlineStr">
        <is>
          <t>Critical</t>
        </is>
      </c>
      <c r="J234" t="n">
        <v>25</v>
      </c>
      <c r="L234" s="9">
        <f>A234&amp;"-"&amp;TEXT(E234,"yyyymmdd")</f>
        <v/>
      </c>
    </row>
    <row r="235">
      <c r="A235" t="n">
        <v>50135594</v>
      </c>
      <c r="B235" t="inlineStr">
        <is>
          <t>Brooklyn</t>
        </is>
      </c>
      <c r="C235" t="inlineStr">
        <is>
          <t>11225</t>
        </is>
      </c>
      <c r="D235" t="inlineStr">
        <is>
          <t>Caribbean</t>
        </is>
      </c>
      <c r="E235" s="8" t="n">
        <v>46113</v>
      </c>
      <c r="F235" t="inlineStr">
        <is>
          <t>Violations were cited in the following area(s).</t>
        </is>
      </c>
      <c r="G235" t="inlineStr">
        <is>
          <t>08A</t>
        </is>
      </c>
      <c r="H235" t="inlineStr">
        <is>
          <t>Establishment is not free of harborage or conditions conducive to rodents, insects or other pests.</t>
        </is>
      </c>
      <c r="I235" t="inlineStr">
        <is>
          <t>Not Critical</t>
        </is>
      </c>
      <c r="J235" t="n">
        <v>25</v>
      </c>
      <c r="L235" s="9">
        <f>A235&amp;"-"&amp;TEXT(E235,"yyyymmdd")</f>
        <v/>
      </c>
    </row>
    <row r="236">
      <c r="A236" t="n">
        <v>50136624</v>
      </c>
      <c r="B236" t="inlineStr">
        <is>
          <t>Manhattan</t>
        </is>
      </c>
      <c r="D236" t="inlineStr">
        <is>
          <t>Sandwiches/Salads/Mixed Buffet</t>
        </is>
      </c>
      <c r="E236" s="8" t="n">
        <v>46113</v>
      </c>
      <c r="F236" t="inlineStr">
        <is>
          <t>Violations were cited in the following area(s).</t>
        </is>
      </c>
      <c r="G236" t="inlineStr">
        <is>
          <t>04H</t>
        </is>
      </c>
      <c r="H236" t="inlineStr">
        <is>
          <t>Raw, cooked or prepared food is adulterated, contaminated, cross-contaminated, or not discarded in accordance with HACCP plan.</t>
        </is>
      </c>
      <c r="I236" t="inlineStr">
        <is>
          <t>Critical</t>
        </is>
      </c>
      <c r="J236" t="n">
        <v>9</v>
      </c>
      <c r="K236" t="inlineStr">
        <is>
          <t>A</t>
        </is>
      </c>
      <c r="L236" s="9">
        <f>A236&amp;"-"&amp;TEXT(E236,"yyyymmdd")</f>
        <v/>
      </c>
    </row>
    <row r="237">
      <c r="A237" t="n">
        <v>50136624</v>
      </c>
      <c r="B237" t="inlineStr">
        <is>
          <t>Manhattan</t>
        </is>
      </c>
      <c r="D237" t="inlineStr">
        <is>
          <t>Sandwiches/Salads/Mixed Buffet</t>
        </is>
      </c>
      <c r="E237" s="8" t="n">
        <v>46113</v>
      </c>
      <c r="F237" t="inlineStr">
        <is>
          <t>Violations were cited in the following area(s).</t>
        </is>
      </c>
      <c r="G237" t="inlineStr">
        <is>
          <t>10B</t>
        </is>
      </c>
      <c r="H237" t="inlineStr">
        <is>
          <t>Anti-siphonage or back-flow prevention device not provided where required; equipment or floor not properly drained; sewage disposal system in disrepair or not functioning properly. Condensation or liquid waste improperly disposed of.</t>
        </is>
      </c>
      <c r="I237" t="inlineStr">
        <is>
          <t>Not Critical</t>
        </is>
      </c>
      <c r="J237" t="n">
        <v>9</v>
      </c>
      <c r="K237" t="inlineStr">
        <is>
          <t>A</t>
        </is>
      </c>
      <c r="L237" s="9">
        <f>A237&amp;"-"&amp;TEXT(E237,"yyyymmdd")</f>
        <v/>
      </c>
    </row>
    <row r="238">
      <c r="A238" t="n">
        <v>50139181</v>
      </c>
      <c r="B238" t="inlineStr">
        <is>
          <t>Brooklyn</t>
        </is>
      </c>
      <c r="C238" t="inlineStr">
        <is>
          <t>11221</t>
        </is>
      </c>
      <c r="D238" t="inlineStr">
        <is>
          <t>American</t>
        </is>
      </c>
      <c r="E238" s="8" t="n">
        <v>46113</v>
      </c>
      <c r="F238" t="inlineStr">
        <is>
          <t>Violations were cited in the following area(s).</t>
        </is>
      </c>
      <c r="G238" t="inlineStr">
        <is>
          <t>06C</t>
        </is>
      </c>
      <c r="H23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38" t="inlineStr">
        <is>
          <t>Critical</t>
        </is>
      </c>
      <c r="J238" t="n">
        <v>12</v>
      </c>
      <c r="K238" t="inlineStr">
        <is>
          <t>A</t>
        </is>
      </c>
      <c r="L238" s="9">
        <f>A238&amp;"-"&amp;TEXT(E238,"yyyymmdd")</f>
        <v/>
      </c>
    </row>
    <row r="239">
      <c r="A239" t="n">
        <v>50139181</v>
      </c>
      <c r="B239" t="inlineStr">
        <is>
          <t>Brooklyn</t>
        </is>
      </c>
      <c r="C239" t="inlineStr">
        <is>
          <t>11221</t>
        </is>
      </c>
      <c r="D239" t="inlineStr">
        <is>
          <t>American</t>
        </is>
      </c>
      <c r="E239" s="8" t="n">
        <v>46113</v>
      </c>
      <c r="F239" t="inlineStr">
        <is>
          <t>Violations were cited in the following area(s).</t>
        </is>
      </c>
      <c r="G239" t="inlineStr">
        <is>
          <t>06D</t>
        </is>
      </c>
      <c r="H239" t="inlineStr">
        <is>
          <t>Food contact surface not properly washed, rinsed and sanitized after each use and following any activity when contamination may have occurred.</t>
        </is>
      </c>
      <c r="I239" t="inlineStr">
        <is>
          <t>Critical</t>
        </is>
      </c>
      <c r="J239" t="n">
        <v>12</v>
      </c>
      <c r="K239" t="inlineStr">
        <is>
          <t>A</t>
        </is>
      </c>
      <c r="L239" s="9">
        <f>A239&amp;"-"&amp;TEXT(E239,"yyyymmdd")</f>
        <v/>
      </c>
    </row>
    <row r="240">
      <c r="A240" t="n">
        <v>50139181</v>
      </c>
      <c r="B240" t="inlineStr">
        <is>
          <t>Brooklyn</t>
        </is>
      </c>
      <c r="C240" t="inlineStr">
        <is>
          <t>11221</t>
        </is>
      </c>
      <c r="D240" t="inlineStr">
        <is>
          <t>American</t>
        </is>
      </c>
      <c r="E240" s="8" t="n">
        <v>46113</v>
      </c>
      <c r="F240" t="inlineStr">
        <is>
          <t>Violations were cited in the following area(s).</t>
        </is>
      </c>
      <c r="G240" t="inlineStr">
        <is>
          <t>09E</t>
        </is>
      </c>
      <c r="H240" t="inlineStr">
        <is>
          <t>Wash hands sign not posted near or above hand washing sink.</t>
        </is>
      </c>
      <c r="I240" t="inlineStr">
        <is>
          <t>Not Critical</t>
        </is>
      </c>
      <c r="J240" t="n">
        <v>12</v>
      </c>
      <c r="K240" t="inlineStr">
        <is>
          <t>A</t>
        </is>
      </c>
      <c r="L240" s="9">
        <f>A240&amp;"-"&amp;TEXT(E240,"yyyymmdd")</f>
        <v/>
      </c>
    </row>
    <row r="241">
      <c r="A241" t="n">
        <v>50145465</v>
      </c>
      <c r="B241" t="inlineStr">
        <is>
          <t>Brooklyn</t>
        </is>
      </c>
      <c r="C241" t="inlineStr">
        <is>
          <t>11211</t>
        </is>
      </c>
      <c r="D241" t="inlineStr">
        <is>
          <t>Greek</t>
        </is>
      </c>
      <c r="E241" s="8" t="n">
        <v>46113</v>
      </c>
      <c r="F241" t="inlineStr">
        <is>
          <t>Violations were cited in the following area(s).</t>
        </is>
      </c>
      <c r="G241" t="inlineStr">
        <is>
          <t>06D</t>
        </is>
      </c>
      <c r="H241" t="inlineStr">
        <is>
          <t>Food contact surface not properly washed, rinsed and sanitized after each use and following any activity when contamination may have occurred.</t>
        </is>
      </c>
      <c r="I241" t="inlineStr">
        <is>
          <t>Critical</t>
        </is>
      </c>
      <c r="J241" t="n">
        <v>9</v>
      </c>
      <c r="K241" t="inlineStr">
        <is>
          <t>A</t>
        </is>
      </c>
      <c r="L241" s="9">
        <f>A241&amp;"-"&amp;TEXT(E241,"yyyymmdd")</f>
        <v/>
      </c>
    </row>
    <row r="242">
      <c r="A242" t="n">
        <v>50145465</v>
      </c>
      <c r="B242" t="inlineStr">
        <is>
          <t>Brooklyn</t>
        </is>
      </c>
      <c r="C242" t="inlineStr">
        <is>
          <t>11211</t>
        </is>
      </c>
      <c r="D242" t="inlineStr">
        <is>
          <t>Greek</t>
        </is>
      </c>
      <c r="E242" s="8" t="n">
        <v>46113</v>
      </c>
      <c r="F242" t="inlineStr">
        <is>
          <t>Violations were cited in the following area(s).</t>
        </is>
      </c>
      <c r="G242" t="inlineStr">
        <is>
          <t>10E</t>
        </is>
      </c>
      <c r="H242" t="inlineStr">
        <is>
          <t>Accurate thermometer not provided or properly located in refrigerated, cold storage or hot holding equipment</t>
        </is>
      </c>
      <c r="I242" t="inlineStr">
        <is>
          <t>Not Critical</t>
        </is>
      </c>
      <c r="J242" t="n">
        <v>9</v>
      </c>
      <c r="K242" t="inlineStr">
        <is>
          <t>A</t>
        </is>
      </c>
      <c r="L242" s="9">
        <f>A242&amp;"-"&amp;TEXT(E242,"yyyymmdd")</f>
        <v/>
      </c>
    </row>
    <row r="243">
      <c r="A243" t="n">
        <v>50146402</v>
      </c>
      <c r="B243" t="inlineStr">
        <is>
          <t>Queens</t>
        </is>
      </c>
      <c r="C243" t="inlineStr">
        <is>
          <t>11355</t>
        </is>
      </c>
      <c r="D243" t="inlineStr">
        <is>
          <t>Juice, Smoothies, Fruit Salads</t>
        </is>
      </c>
      <c r="E243" s="8" t="n">
        <v>46113</v>
      </c>
      <c r="F243" t="inlineStr">
        <is>
          <t>Violations were cited in the following area(s).</t>
        </is>
      </c>
      <c r="G243" t="inlineStr">
        <is>
          <t>03A</t>
        </is>
      </c>
      <c r="H243"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243" t="inlineStr">
        <is>
          <t>Critical</t>
        </is>
      </c>
      <c r="J243" t="n">
        <v>43</v>
      </c>
      <c r="L243" s="9">
        <f>A243&amp;"-"&amp;TEXT(E243,"yyyymmdd")</f>
        <v/>
      </c>
    </row>
    <row r="244">
      <c r="A244" t="n">
        <v>50146402</v>
      </c>
      <c r="B244" t="inlineStr">
        <is>
          <t>Queens</t>
        </is>
      </c>
      <c r="C244" t="inlineStr">
        <is>
          <t>11355</t>
        </is>
      </c>
      <c r="D244" t="inlineStr">
        <is>
          <t>Juice, Smoothies, Fruit Salads</t>
        </is>
      </c>
      <c r="E244" s="8" t="n">
        <v>46113</v>
      </c>
      <c r="F244" t="inlineStr">
        <is>
          <t>Violations were cited in the following area(s).</t>
        </is>
      </c>
      <c r="G244" t="inlineStr">
        <is>
          <t>04A</t>
        </is>
      </c>
      <c r="H244" t="inlineStr">
        <is>
          <t>Food Protection Certificate (FPC) not held by manager or supervisor of food operations.</t>
        </is>
      </c>
      <c r="I244" t="inlineStr">
        <is>
          <t>Critical</t>
        </is>
      </c>
      <c r="J244" t="n">
        <v>43</v>
      </c>
      <c r="L244" s="9">
        <f>A244&amp;"-"&amp;TEXT(E244,"yyyymmdd")</f>
        <v/>
      </c>
    </row>
    <row r="245">
      <c r="A245" t="n">
        <v>50146402</v>
      </c>
      <c r="B245" t="inlineStr">
        <is>
          <t>Queens</t>
        </is>
      </c>
      <c r="C245" t="inlineStr">
        <is>
          <t>11355</t>
        </is>
      </c>
      <c r="D245" t="inlineStr">
        <is>
          <t>Juice, Smoothies, Fruit Salads</t>
        </is>
      </c>
      <c r="E245" s="8" t="n">
        <v>46113</v>
      </c>
      <c r="F245" t="inlineStr">
        <is>
          <t>Violations were cited in the following area(s).</t>
        </is>
      </c>
      <c r="G245" t="inlineStr">
        <is>
          <t>04H</t>
        </is>
      </c>
      <c r="H245" t="inlineStr">
        <is>
          <t>Raw, cooked or prepared food is adulterated, contaminated, cross-contaminated, or not discarded in accordance with HACCP plan.</t>
        </is>
      </c>
      <c r="I245" t="inlineStr">
        <is>
          <t>Critical</t>
        </is>
      </c>
      <c r="J245" t="n">
        <v>43</v>
      </c>
      <c r="L245" s="9">
        <f>A245&amp;"-"&amp;TEXT(E245,"yyyymmdd")</f>
        <v/>
      </c>
    </row>
    <row r="246">
      <c r="A246" t="n">
        <v>50146402</v>
      </c>
      <c r="B246" t="inlineStr">
        <is>
          <t>Queens</t>
        </is>
      </c>
      <c r="C246" t="inlineStr">
        <is>
          <t>11355</t>
        </is>
      </c>
      <c r="D246" t="inlineStr">
        <is>
          <t>Juice, Smoothies, Fruit Salads</t>
        </is>
      </c>
      <c r="E246" s="8" t="n">
        <v>46113</v>
      </c>
      <c r="F246" t="inlineStr">
        <is>
          <t>Violations were cited in the following area(s).</t>
        </is>
      </c>
      <c r="G246" t="inlineStr">
        <is>
          <t>04P</t>
        </is>
      </c>
      <c r="H246" t="inlineStr">
        <is>
          <t>Food containing a prohibited substance held, kept, offered, prepared, processed, packaged, or served.</t>
        </is>
      </c>
      <c r="I246" t="inlineStr">
        <is>
          <t>Critical</t>
        </is>
      </c>
      <c r="J246" t="n">
        <v>43</v>
      </c>
      <c r="L246" s="9">
        <f>A246&amp;"-"&amp;TEXT(E246,"yyyymmdd")</f>
        <v/>
      </c>
    </row>
    <row r="247">
      <c r="A247" t="n">
        <v>50146402</v>
      </c>
      <c r="B247" t="inlineStr">
        <is>
          <t>Queens</t>
        </is>
      </c>
      <c r="C247" t="inlineStr">
        <is>
          <t>11355</t>
        </is>
      </c>
      <c r="D247" t="inlineStr">
        <is>
          <t>Juice, Smoothies, Fruit Salads</t>
        </is>
      </c>
      <c r="E247" s="8" t="n">
        <v>46113</v>
      </c>
      <c r="F247" t="inlineStr">
        <is>
          <t>Violations were cited in the following area(s).</t>
        </is>
      </c>
      <c r="G247" t="inlineStr">
        <is>
          <t>10G</t>
        </is>
      </c>
      <c r="H247" t="inlineStr">
        <is>
          <t>Dishwashing and ware washing: Cleaning and sanitizing of tableware, including dishes, utensils, and equipment deficient.</t>
        </is>
      </c>
      <c r="I247" t="inlineStr">
        <is>
          <t>Not Critical</t>
        </is>
      </c>
      <c r="J247" t="n">
        <v>43</v>
      </c>
      <c r="L247" s="9">
        <f>A247&amp;"-"&amp;TEXT(E247,"yyyymmdd")</f>
        <v/>
      </c>
    </row>
    <row r="248">
      <c r="A248" t="n">
        <v>50146869</v>
      </c>
      <c r="B248" t="inlineStr">
        <is>
          <t>Queens</t>
        </is>
      </c>
      <c r="C248" t="inlineStr">
        <is>
          <t>11416</t>
        </is>
      </c>
      <c r="D248" t="inlineStr">
        <is>
          <t>American</t>
        </is>
      </c>
      <c r="E248" s="8" t="n">
        <v>46113</v>
      </c>
      <c r="F248" t="inlineStr">
        <is>
          <t>Violations were cited in the following area(s).</t>
        </is>
      </c>
      <c r="G248" t="inlineStr">
        <is>
          <t>04L</t>
        </is>
      </c>
      <c r="H248" t="inlineStr">
        <is>
          <t>Evidence of mice or live mice in establishment's food or non-food areas.</t>
        </is>
      </c>
      <c r="I248" t="inlineStr">
        <is>
          <t>Critical</t>
        </is>
      </c>
      <c r="J248" t="n">
        <v>21</v>
      </c>
      <c r="L248" s="9">
        <f>A248&amp;"-"&amp;TEXT(E248,"yyyymmdd")</f>
        <v/>
      </c>
    </row>
    <row r="249">
      <c r="A249" t="n">
        <v>50146869</v>
      </c>
      <c r="B249" t="inlineStr">
        <is>
          <t>Queens</t>
        </is>
      </c>
      <c r="C249" t="inlineStr">
        <is>
          <t>11416</t>
        </is>
      </c>
      <c r="D249" t="inlineStr">
        <is>
          <t>American</t>
        </is>
      </c>
      <c r="E249" s="8" t="n">
        <v>46113</v>
      </c>
      <c r="F249" t="inlineStr">
        <is>
          <t>Violations were cited in the following area(s).</t>
        </is>
      </c>
      <c r="G249" t="inlineStr">
        <is>
          <t>06D</t>
        </is>
      </c>
      <c r="H249" t="inlineStr">
        <is>
          <t>Food contact surface not properly washed, rinsed and sanitized after each use and following any activity when contamination may have occurred.</t>
        </is>
      </c>
      <c r="I249" t="inlineStr">
        <is>
          <t>Critical</t>
        </is>
      </c>
      <c r="J249" t="n">
        <v>21</v>
      </c>
      <c r="L249" s="9">
        <f>A249&amp;"-"&amp;TEXT(E249,"yyyymmdd")</f>
        <v/>
      </c>
    </row>
    <row r="250">
      <c r="A250" t="n">
        <v>50146869</v>
      </c>
      <c r="B250" t="inlineStr">
        <is>
          <t>Queens</t>
        </is>
      </c>
      <c r="C250" t="inlineStr">
        <is>
          <t>11416</t>
        </is>
      </c>
      <c r="D250" t="inlineStr">
        <is>
          <t>American</t>
        </is>
      </c>
      <c r="E250" s="8" t="n">
        <v>46113</v>
      </c>
      <c r="F250" t="inlineStr">
        <is>
          <t>Violations were cited in the following area(s).</t>
        </is>
      </c>
      <c r="G250" t="inlineStr">
        <is>
          <t>08A</t>
        </is>
      </c>
      <c r="H250" t="inlineStr">
        <is>
          <t>Establishment is not free of harborage or conditions conducive to rodents, insects or other pests.</t>
        </is>
      </c>
      <c r="I250" t="inlineStr">
        <is>
          <t>Not Critical</t>
        </is>
      </c>
      <c r="J250" t="n">
        <v>21</v>
      </c>
      <c r="L250" s="9">
        <f>A250&amp;"-"&amp;TEXT(E250,"yyyymmdd")</f>
        <v/>
      </c>
    </row>
    <row r="251">
      <c r="A251" t="n">
        <v>50146869</v>
      </c>
      <c r="B251" t="inlineStr">
        <is>
          <t>Queens</t>
        </is>
      </c>
      <c r="C251" t="inlineStr">
        <is>
          <t>11416</t>
        </is>
      </c>
      <c r="D251" t="inlineStr">
        <is>
          <t>American</t>
        </is>
      </c>
      <c r="E251" s="8" t="n">
        <v>46113</v>
      </c>
      <c r="F251" t="inlineStr">
        <is>
          <t>Violations were cited in the following area(s).</t>
        </is>
      </c>
      <c r="G251" t="inlineStr">
        <is>
          <t>10B</t>
        </is>
      </c>
      <c r="H251" t="inlineStr">
        <is>
          <t>Anti-siphonage or back-flow prevention device not provided where required; equipment or floor not properly drained; sewage disposal system in disrepair or not functioning properly. Condensation or liquid waste improperly disposed of.</t>
        </is>
      </c>
      <c r="I251" t="inlineStr">
        <is>
          <t>Not Critical</t>
        </is>
      </c>
      <c r="J251" t="n">
        <v>21</v>
      </c>
      <c r="L251" s="9">
        <f>A251&amp;"-"&amp;TEXT(E251,"yyyymmdd")</f>
        <v/>
      </c>
    </row>
    <row r="252">
      <c r="A252" t="n">
        <v>50146869</v>
      </c>
      <c r="B252" t="inlineStr">
        <is>
          <t>Queens</t>
        </is>
      </c>
      <c r="C252" t="inlineStr">
        <is>
          <t>11416</t>
        </is>
      </c>
      <c r="D252" t="inlineStr">
        <is>
          <t>American</t>
        </is>
      </c>
      <c r="E252" s="8" t="n">
        <v>46113</v>
      </c>
      <c r="F252" t="inlineStr">
        <is>
          <t>Violations were cited in the following area(s).</t>
        </is>
      </c>
      <c r="G252" t="inlineStr">
        <is>
          <t>10F</t>
        </is>
      </c>
      <c r="H252" t="inlineStr">
        <is>
          <t>Non-food contact surface or equipment made of unacceptable material, not kept clean, or not properly sealed, raised, spaced or movable to allow accessibility for cleaning on all sides, above and underneath the unit.</t>
        </is>
      </c>
      <c r="I252" t="inlineStr">
        <is>
          <t>Not Critical</t>
        </is>
      </c>
      <c r="J252" t="n">
        <v>21</v>
      </c>
      <c r="L252" s="9">
        <f>A252&amp;"-"&amp;TEXT(E252,"yyyymmdd")</f>
        <v/>
      </c>
    </row>
    <row r="253">
      <c r="A253" t="n">
        <v>50150250</v>
      </c>
      <c r="B253" t="inlineStr">
        <is>
          <t>Brooklyn</t>
        </is>
      </c>
      <c r="C253" t="inlineStr">
        <is>
          <t>11222</t>
        </is>
      </c>
      <c r="D253" t="inlineStr">
        <is>
          <t>Chinese</t>
        </is>
      </c>
      <c r="E253" s="8" t="n">
        <v>46113</v>
      </c>
      <c r="F253" t="inlineStr">
        <is>
          <t>Violations were cited in the following area(s).</t>
        </is>
      </c>
      <c r="G253" t="inlineStr">
        <is>
          <t>02G</t>
        </is>
      </c>
      <c r="H253" t="inlineStr">
        <is>
          <t>Cold TCS food item held above 41 °F; smoked or processed fish held above 38 °F; intact raw eggs held above 45 °F; or reduced oxygen packaged (ROP) TCS foods held above required temperatures except during active necessary preparation.</t>
        </is>
      </c>
      <c r="I253" t="inlineStr">
        <is>
          <t>Critical</t>
        </is>
      </c>
      <c r="J253" t="n">
        <v>13</v>
      </c>
      <c r="K253" t="inlineStr">
        <is>
          <t>A</t>
        </is>
      </c>
      <c r="L253" s="9">
        <f>A253&amp;"-"&amp;TEXT(E253,"yyyymmdd")</f>
        <v/>
      </c>
    </row>
    <row r="254">
      <c r="A254" t="n">
        <v>50150250</v>
      </c>
      <c r="B254" t="inlineStr">
        <is>
          <t>Brooklyn</t>
        </is>
      </c>
      <c r="C254" t="inlineStr">
        <is>
          <t>11222</t>
        </is>
      </c>
      <c r="D254" t="inlineStr">
        <is>
          <t>Chinese</t>
        </is>
      </c>
      <c r="E254" s="8" t="n">
        <v>46113</v>
      </c>
      <c r="F254" t="inlineStr">
        <is>
          <t>Violations were cited in the following area(s).</t>
        </is>
      </c>
      <c r="G254" t="inlineStr">
        <is>
          <t>09C</t>
        </is>
      </c>
      <c r="H254" t="inlineStr">
        <is>
          <t>Design, construction, materials used or maintenance of food contact surface improper. Surface not easily cleanable, sanitized and maintained.</t>
        </is>
      </c>
      <c r="I254" t="inlineStr">
        <is>
          <t>Not Critical</t>
        </is>
      </c>
      <c r="J254" t="n">
        <v>13</v>
      </c>
      <c r="K254" t="inlineStr">
        <is>
          <t>A</t>
        </is>
      </c>
      <c r="L254" s="9">
        <f>A254&amp;"-"&amp;TEXT(E254,"yyyymmdd")</f>
        <v/>
      </c>
    </row>
    <row r="255">
      <c r="A255" t="n">
        <v>50150250</v>
      </c>
      <c r="B255" t="inlineStr">
        <is>
          <t>Brooklyn</t>
        </is>
      </c>
      <c r="C255" t="inlineStr">
        <is>
          <t>11222</t>
        </is>
      </c>
      <c r="D255" t="inlineStr">
        <is>
          <t>Chinese</t>
        </is>
      </c>
      <c r="E255" s="8" t="n">
        <v>46113</v>
      </c>
      <c r="F255" t="inlineStr">
        <is>
          <t>Violations were cited in the following area(s).</t>
        </is>
      </c>
      <c r="G255" t="inlineStr">
        <is>
          <t>10F</t>
        </is>
      </c>
      <c r="H255" t="inlineStr">
        <is>
          <t>Non-food contact surface or equipment made of unacceptable material, not kept clean, or not properly sealed, raised, spaced or movable to allow accessibility for cleaning on all sides, above and underneath the unit.</t>
        </is>
      </c>
      <c r="I255" t="inlineStr">
        <is>
          <t>Not Critical</t>
        </is>
      </c>
      <c r="J255" t="n">
        <v>13</v>
      </c>
      <c r="K255" t="inlineStr">
        <is>
          <t>A</t>
        </is>
      </c>
      <c r="L255" s="9">
        <f>A255&amp;"-"&amp;TEXT(E255,"yyyymmdd")</f>
        <v/>
      </c>
    </row>
    <row r="256">
      <c r="A256" t="n">
        <v>50154029</v>
      </c>
      <c r="B256" t="inlineStr">
        <is>
          <t>Manhattan</t>
        </is>
      </c>
      <c r="C256" t="inlineStr">
        <is>
          <t>10037</t>
        </is>
      </c>
      <c r="D256" t="inlineStr">
        <is>
          <t>Sandwiches</t>
        </is>
      </c>
      <c r="E256" s="8" t="n">
        <v>46113</v>
      </c>
      <c r="F256" t="inlineStr">
        <is>
          <t>Violations were cited in the following area(s).</t>
        </is>
      </c>
      <c r="G256" t="inlineStr">
        <is>
          <t>02G</t>
        </is>
      </c>
      <c r="H256" t="inlineStr">
        <is>
          <t>Cold TCS food item held above 41 °F; smoked or processed fish held above 38 °F; intact raw eggs held above 45 °F; or reduced oxygen packaged (ROP) TCS foods held above required temperatures except during active necessary preparation.</t>
        </is>
      </c>
      <c r="I256" t="inlineStr">
        <is>
          <t>Critical</t>
        </is>
      </c>
      <c r="J256" t="n">
        <v>26</v>
      </c>
      <c r="L256" s="9">
        <f>A256&amp;"-"&amp;TEXT(E256,"yyyymmdd")</f>
        <v/>
      </c>
    </row>
    <row r="257">
      <c r="A257" t="n">
        <v>50154029</v>
      </c>
      <c r="B257" t="inlineStr">
        <is>
          <t>Manhattan</t>
        </is>
      </c>
      <c r="C257" t="inlineStr">
        <is>
          <t>10037</t>
        </is>
      </c>
      <c r="D257" t="inlineStr">
        <is>
          <t>Sandwiches</t>
        </is>
      </c>
      <c r="E257" s="8" t="n">
        <v>46113</v>
      </c>
      <c r="F257" t="inlineStr">
        <is>
          <t>Violations were cited in the following area(s).</t>
        </is>
      </c>
      <c r="G257" t="inlineStr">
        <is>
          <t>06D</t>
        </is>
      </c>
      <c r="H257" t="inlineStr">
        <is>
          <t>Food contact surface not properly washed, rinsed and sanitized after each use and following any activity when contamination may have occurred.</t>
        </is>
      </c>
      <c r="I257" t="inlineStr">
        <is>
          <t>Critical</t>
        </is>
      </c>
      <c r="J257" t="n">
        <v>26</v>
      </c>
      <c r="L257" s="9">
        <f>A257&amp;"-"&amp;TEXT(E257,"yyyymmdd")</f>
        <v/>
      </c>
    </row>
    <row r="258">
      <c r="A258" t="n">
        <v>50154029</v>
      </c>
      <c r="B258" t="inlineStr">
        <is>
          <t>Manhattan</t>
        </is>
      </c>
      <c r="C258" t="inlineStr">
        <is>
          <t>10037</t>
        </is>
      </c>
      <c r="D258" t="inlineStr">
        <is>
          <t>Sandwiches</t>
        </is>
      </c>
      <c r="E258" s="8" t="n">
        <v>46113</v>
      </c>
      <c r="F258" t="inlineStr">
        <is>
          <t>Violations were cited in the following area(s).</t>
        </is>
      </c>
      <c r="G258" t="inlineStr">
        <is>
          <t>06F</t>
        </is>
      </c>
      <c r="H258" t="inlineStr">
        <is>
          <t>Wiping cloths not stored clean and dry, or in a sanitizing solution, between uses.</t>
        </is>
      </c>
      <c r="I258" t="inlineStr">
        <is>
          <t>Critical</t>
        </is>
      </c>
      <c r="J258" t="n">
        <v>26</v>
      </c>
      <c r="L258" s="9">
        <f>A258&amp;"-"&amp;TEXT(E258,"yyyymmdd")</f>
        <v/>
      </c>
    </row>
    <row r="259">
      <c r="A259" t="n">
        <v>50154029</v>
      </c>
      <c r="B259" t="inlineStr">
        <is>
          <t>Manhattan</t>
        </is>
      </c>
      <c r="C259" t="inlineStr">
        <is>
          <t>10037</t>
        </is>
      </c>
      <c r="D259" t="inlineStr">
        <is>
          <t>Sandwiches</t>
        </is>
      </c>
      <c r="E259" s="8" t="n">
        <v>46113</v>
      </c>
      <c r="F259" t="inlineStr">
        <is>
          <t>Violations were cited in the following area(s).</t>
        </is>
      </c>
      <c r="G259" t="inlineStr">
        <is>
          <t>10B</t>
        </is>
      </c>
      <c r="H259" t="inlineStr">
        <is>
          <t>Anti-siphonage or back-flow prevention device not provided where required; equipment or floor not properly drained; sewage disposal system in disrepair or not functioning properly. Condensation or liquid waste improperly disposed of.</t>
        </is>
      </c>
      <c r="I259" t="inlineStr">
        <is>
          <t>Not Critical</t>
        </is>
      </c>
      <c r="J259" t="n">
        <v>26</v>
      </c>
      <c r="L259" s="9">
        <f>A259&amp;"-"&amp;TEXT(E259,"yyyymmdd")</f>
        <v/>
      </c>
    </row>
    <row r="260">
      <c r="A260" t="n">
        <v>50154029</v>
      </c>
      <c r="B260" t="inlineStr">
        <is>
          <t>Manhattan</t>
        </is>
      </c>
      <c r="C260" t="inlineStr">
        <is>
          <t>10037</t>
        </is>
      </c>
      <c r="D260" t="inlineStr">
        <is>
          <t>Sandwiches</t>
        </is>
      </c>
      <c r="E260" s="8" t="n">
        <v>46113</v>
      </c>
      <c r="F260" t="inlineStr">
        <is>
          <t>Violations were cited in the following area(s).</t>
        </is>
      </c>
      <c r="G260" t="inlineStr">
        <is>
          <t>10F</t>
        </is>
      </c>
      <c r="H260" t="inlineStr">
        <is>
          <t>Non-food contact surface or equipment made of unacceptable material, not kept clean, or not properly sealed, raised, spaced or movable to allow accessibility for cleaning on all sides, above and underneath the unit.</t>
        </is>
      </c>
      <c r="I260" t="inlineStr">
        <is>
          <t>Not Critical</t>
        </is>
      </c>
      <c r="J260" t="n">
        <v>26</v>
      </c>
      <c r="L260" s="9">
        <f>A260&amp;"-"&amp;TEXT(E260,"yyyymmdd")</f>
        <v/>
      </c>
    </row>
    <row r="261">
      <c r="A261" t="n">
        <v>50154029</v>
      </c>
      <c r="B261" t="inlineStr">
        <is>
          <t>Manhattan</t>
        </is>
      </c>
      <c r="C261" t="inlineStr">
        <is>
          <t>10037</t>
        </is>
      </c>
      <c r="D261" t="inlineStr">
        <is>
          <t>Sandwiches</t>
        </is>
      </c>
      <c r="E261" s="8" t="n">
        <v>46113</v>
      </c>
      <c r="F261" t="inlineStr">
        <is>
          <t>Violations were cited in the following area(s).</t>
        </is>
      </c>
      <c r="G261" t="inlineStr">
        <is>
          <t>10G</t>
        </is>
      </c>
      <c r="H261" t="inlineStr">
        <is>
          <t>Dishwashing and ware washing: Cleaning and sanitizing of tableware, including dishes, utensils, and equipment deficient.</t>
        </is>
      </c>
      <c r="I261" t="inlineStr">
        <is>
          <t>Not Critical</t>
        </is>
      </c>
      <c r="J261" t="n">
        <v>26</v>
      </c>
      <c r="L261" s="9">
        <f>A261&amp;"-"&amp;TEXT(E261,"yyyymmdd")</f>
        <v/>
      </c>
    </row>
    <row r="262">
      <c r="A262" t="n">
        <v>50161310</v>
      </c>
      <c r="B262" t="inlineStr">
        <is>
          <t>Bronx</t>
        </is>
      </c>
      <c r="C262" t="inlineStr">
        <is>
          <t>10454</t>
        </is>
      </c>
      <c r="D262" t="inlineStr">
        <is>
          <t>American</t>
        </is>
      </c>
      <c r="E262" s="8" t="n">
        <v>46113</v>
      </c>
      <c r="F262" t="inlineStr">
        <is>
          <t>Violations were cited in the following area(s).</t>
        </is>
      </c>
      <c r="G262" t="inlineStr">
        <is>
          <t>02G</t>
        </is>
      </c>
      <c r="H262" t="inlineStr">
        <is>
          <t>Cold TCS food item held above 41 °F; smoked or processed fish held above 38 °F; intact raw eggs held above 45 °F; or reduced oxygen packaged (ROP) TCS foods held above required temperatures except during active necessary preparation.</t>
        </is>
      </c>
      <c r="I262" t="inlineStr">
        <is>
          <t>Critical</t>
        </is>
      </c>
      <c r="J262" t="n">
        <v>12</v>
      </c>
      <c r="K262" t="inlineStr">
        <is>
          <t>A</t>
        </is>
      </c>
      <c r="L262" s="9">
        <f>A262&amp;"-"&amp;TEXT(E262,"yyyymmdd")</f>
        <v/>
      </c>
    </row>
    <row r="263">
      <c r="A263" t="n">
        <v>50161310</v>
      </c>
      <c r="B263" t="inlineStr">
        <is>
          <t>Bronx</t>
        </is>
      </c>
      <c r="C263" t="inlineStr">
        <is>
          <t>10454</t>
        </is>
      </c>
      <c r="D263" t="inlineStr">
        <is>
          <t>American</t>
        </is>
      </c>
      <c r="E263" s="8" t="n">
        <v>46113</v>
      </c>
      <c r="F263" t="inlineStr">
        <is>
          <t>Violations were cited in the following area(s).</t>
        </is>
      </c>
      <c r="G263" t="inlineStr">
        <is>
          <t>10F</t>
        </is>
      </c>
      <c r="H263" t="inlineStr">
        <is>
          <t>Non-food contact surface or equipment made of unacceptable material, not kept clean, or not properly sealed, raised, spaced or movable to allow accessibility for cleaning on all sides, above and underneath the unit.</t>
        </is>
      </c>
      <c r="I263" t="inlineStr">
        <is>
          <t>Not Critical</t>
        </is>
      </c>
      <c r="J263" t="n">
        <v>12</v>
      </c>
      <c r="K263" t="inlineStr">
        <is>
          <t>A</t>
        </is>
      </c>
      <c r="L263" s="9">
        <f>A263&amp;"-"&amp;TEXT(E263,"yyyymmdd")</f>
        <v/>
      </c>
    </row>
    <row r="264">
      <c r="A264" t="n">
        <v>40364691</v>
      </c>
      <c r="B264" t="inlineStr">
        <is>
          <t>Manhattan</t>
        </is>
      </c>
      <c r="C264" t="inlineStr">
        <is>
          <t>10075</t>
        </is>
      </c>
      <c r="D264" t="inlineStr">
        <is>
          <t>Continental</t>
        </is>
      </c>
      <c r="E264" s="8" t="n">
        <v>46114</v>
      </c>
      <c r="F264" t="inlineStr">
        <is>
          <t>Violations were cited in the following area(s).</t>
        </is>
      </c>
      <c r="G264" t="inlineStr">
        <is>
          <t>06D</t>
        </is>
      </c>
      <c r="H264" t="inlineStr">
        <is>
          <t>Food contact surface not properly washed, rinsed and sanitized after each use and following any activity when contamination may have occurred.</t>
        </is>
      </c>
      <c r="I264" t="inlineStr">
        <is>
          <t>Critical</t>
        </is>
      </c>
      <c r="J264" t="n">
        <v>7</v>
      </c>
      <c r="K264" t="inlineStr">
        <is>
          <t>A</t>
        </is>
      </c>
      <c r="L264" s="9">
        <f>A264&amp;"-"&amp;TEXT(E264,"yyyymmdd")</f>
        <v/>
      </c>
    </row>
    <row r="265">
      <c r="A265" t="n">
        <v>40364691</v>
      </c>
      <c r="B265" t="inlineStr">
        <is>
          <t>Manhattan</t>
        </is>
      </c>
      <c r="C265" t="inlineStr">
        <is>
          <t>10075</t>
        </is>
      </c>
      <c r="D265" t="inlineStr">
        <is>
          <t>Continental</t>
        </is>
      </c>
      <c r="E265" s="8" t="n">
        <v>46114</v>
      </c>
      <c r="F265" t="inlineStr">
        <is>
          <t>Violations were cited in the following area(s).</t>
        </is>
      </c>
      <c r="G265" t="inlineStr">
        <is>
          <t>10F</t>
        </is>
      </c>
      <c r="H265" t="inlineStr">
        <is>
          <t>Non-food contact surface or equipment made of unacceptable material, not kept clean, or not properly sealed, raised, spaced or movable to allow accessibility for cleaning on all sides, above and underneath the unit.</t>
        </is>
      </c>
      <c r="I265" t="inlineStr">
        <is>
          <t>Not Critical</t>
        </is>
      </c>
      <c r="J265" t="n">
        <v>7</v>
      </c>
      <c r="K265" t="inlineStr">
        <is>
          <t>A</t>
        </is>
      </c>
      <c r="L265" s="9">
        <f>A265&amp;"-"&amp;TEXT(E265,"yyyymmdd")</f>
        <v/>
      </c>
    </row>
    <row r="266">
      <c r="A266" t="n">
        <v>40394518</v>
      </c>
      <c r="B266" t="inlineStr">
        <is>
          <t>Queens</t>
        </is>
      </c>
      <c r="C266" t="inlineStr">
        <is>
          <t>11428</t>
        </is>
      </c>
      <c r="D266" t="inlineStr">
        <is>
          <t>Portuguese</t>
        </is>
      </c>
      <c r="E266" s="8" t="n">
        <v>46114</v>
      </c>
      <c r="F266" t="inlineStr">
        <is>
          <t>Violations were cited in the following area(s).</t>
        </is>
      </c>
      <c r="G266" t="inlineStr">
        <is>
          <t>04M</t>
        </is>
      </c>
      <c r="H266" t="inlineStr">
        <is>
          <t>Live roaches in facility's food or non-food area.</t>
        </is>
      </c>
      <c r="I266" t="inlineStr">
        <is>
          <t>Critical</t>
        </is>
      </c>
      <c r="J266" t="n">
        <v>16</v>
      </c>
      <c r="L266" s="9">
        <f>A266&amp;"-"&amp;TEXT(E266,"yyyymmdd")</f>
        <v/>
      </c>
    </row>
    <row r="267">
      <c r="A267" t="n">
        <v>40394518</v>
      </c>
      <c r="B267" t="inlineStr">
        <is>
          <t>Queens</t>
        </is>
      </c>
      <c r="C267" t="inlineStr">
        <is>
          <t>11428</t>
        </is>
      </c>
      <c r="D267" t="inlineStr">
        <is>
          <t>Portuguese</t>
        </is>
      </c>
      <c r="E267" s="8" t="n">
        <v>46114</v>
      </c>
      <c r="F267" t="inlineStr">
        <is>
          <t>Violations were cited in the following area(s).</t>
        </is>
      </c>
      <c r="G267" t="inlineStr">
        <is>
          <t>06C</t>
        </is>
      </c>
      <c r="H26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67" t="inlineStr">
        <is>
          <t>Critical</t>
        </is>
      </c>
      <c r="J267" t="n">
        <v>16</v>
      </c>
      <c r="L267" s="9">
        <f>A267&amp;"-"&amp;TEXT(E267,"yyyymmdd")</f>
        <v/>
      </c>
    </row>
    <row r="268">
      <c r="A268" t="n">
        <v>40394518</v>
      </c>
      <c r="B268" t="inlineStr">
        <is>
          <t>Queens</t>
        </is>
      </c>
      <c r="C268" t="inlineStr">
        <is>
          <t>11428</t>
        </is>
      </c>
      <c r="D268" t="inlineStr">
        <is>
          <t>Portuguese</t>
        </is>
      </c>
      <c r="E268" s="8" t="n">
        <v>46114</v>
      </c>
      <c r="F268" t="inlineStr">
        <is>
          <t>Violations were cited in the following area(s).</t>
        </is>
      </c>
      <c r="G268" t="inlineStr">
        <is>
          <t>08A</t>
        </is>
      </c>
      <c r="H268" t="inlineStr">
        <is>
          <t>Establishment is not free of harborage or conditions conducive to rodents, insects or other pests.</t>
        </is>
      </c>
      <c r="I268" t="inlineStr">
        <is>
          <t>Not Critical</t>
        </is>
      </c>
      <c r="J268" t="n">
        <v>16</v>
      </c>
      <c r="L268" s="9">
        <f>A268&amp;"-"&amp;TEXT(E268,"yyyymmdd")</f>
        <v/>
      </c>
    </row>
    <row r="269">
      <c r="A269" t="n">
        <v>40402172</v>
      </c>
      <c r="B269" t="inlineStr">
        <is>
          <t>Manhattan</t>
        </is>
      </c>
      <c r="C269" t="inlineStr">
        <is>
          <t>10012</t>
        </is>
      </c>
      <c r="D269" t="inlineStr">
        <is>
          <t>Pizza</t>
        </is>
      </c>
      <c r="E269" s="8" t="n">
        <v>46114</v>
      </c>
      <c r="F269" t="inlineStr">
        <is>
          <t>Violations were cited in the following area(s).</t>
        </is>
      </c>
      <c r="G269" t="inlineStr">
        <is>
          <t>02G</t>
        </is>
      </c>
      <c r="H269" t="inlineStr">
        <is>
          <t>Cold TCS food item held above 41 °F; smoked or processed fish held above 38 °F; intact raw eggs held above 45 °F; or reduced oxygen packaged (ROP) TCS foods held above required temperatures except during active necessary preparation.</t>
        </is>
      </c>
      <c r="I269" t="inlineStr">
        <is>
          <t>Critical</t>
        </is>
      </c>
      <c r="J269" t="n">
        <v>12</v>
      </c>
      <c r="K269" t="inlineStr">
        <is>
          <t>A</t>
        </is>
      </c>
      <c r="L269" s="9">
        <f>A269&amp;"-"&amp;TEXT(E269,"yyyymmdd")</f>
        <v/>
      </c>
    </row>
    <row r="270">
      <c r="A270" t="n">
        <v>40402172</v>
      </c>
      <c r="B270" t="inlineStr">
        <is>
          <t>Manhattan</t>
        </is>
      </c>
      <c r="C270" t="inlineStr">
        <is>
          <t>10012</t>
        </is>
      </c>
      <c r="D270" t="inlineStr">
        <is>
          <t>Pizza</t>
        </is>
      </c>
      <c r="E270" s="8" t="n">
        <v>46114</v>
      </c>
      <c r="F270" t="inlineStr">
        <is>
          <t>Violations were cited in the following area(s).</t>
        </is>
      </c>
      <c r="G270" t="inlineStr">
        <is>
          <t>10F</t>
        </is>
      </c>
      <c r="H270" t="inlineStr">
        <is>
          <t>Non-food contact surface or equipment made of unacceptable material, not kept clean, or not properly sealed, raised, spaced or movable to allow accessibility for cleaning on all sides, above and underneath the unit.</t>
        </is>
      </c>
      <c r="I270" t="inlineStr">
        <is>
          <t>Not Critical</t>
        </is>
      </c>
      <c r="J270" t="n">
        <v>12</v>
      </c>
      <c r="K270" t="inlineStr">
        <is>
          <t>A</t>
        </is>
      </c>
      <c r="L270" s="9">
        <f>A270&amp;"-"&amp;TEXT(E270,"yyyymmdd")</f>
        <v/>
      </c>
    </row>
    <row r="271">
      <c r="A271" t="n">
        <v>40536616</v>
      </c>
      <c r="B271" t="inlineStr">
        <is>
          <t>Queens</t>
        </is>
      </c>
      <c r="C271" t="inlineStr">
        <is>
          <t>11372</t>
        </is>
      </c>
      <c r="D271" t="inlineStr">
        <is>
          <t>Tapas</t>
        </is>
      </c>
      <c r="E271" s="8" t="n">
        <v>46114</v>
      </c>
      <c r="F271" t="inlineStr">
        <is>
          <t>Violations were cited in the following area(s).</t>
        </is>
      </c>
      <c r="G271" t="inlineStr">
        <is>
          <t>02G</t>
        </is>
      </c>
      <c r="H271" t="inlineStr">
        <is>
          <t>Cold TCS food item held above 41 °F; smoked or processed fish held above 38 °F; intact raw eggs held above 45 °F; or reduced oxygen packaged (ROP) TCS foods held above required temperatures except during active necessary preparation.</t>
        </is>
      </c>
      <c r="I271" t="inlineStr">
        <is>
          <t>Critical</t>
        </is>
      </c>
      <c r="J271" t="n">
        <v>55</v>
      </c>
      <c r="L271" s="9">
        <f>A271&amp;"-"&amp;TEXT(E271,"yyyymmdd")</f>
        <v/>
      </c>
    </row>
    <row r="272">
      <c r="A272" t="n">
        <v>40536616</v>
      </c>
      <c r="B272" t="inlineStr">
        <is>
          <t>Queens</t>
        </is>
      </c>
      <c r="C272" t="inlineStr">
        <is>
          <t>11372</t>
        </is>
      </c>
      <c r="D272" t="inlineStr">
        <is>
          <t>Tapas</t>
        </is>
      </c>
      <c r="E272" s="8" t="n">
        <v>46114</v>
      </c>
      <c r="F272" t="inlineStr">
        <is>
          <t>Violations were cited in the following area(s).</t>
        </is>
      </c>
      <c r="G272" t="inlineStr">
        <is>
          <t>02H</t>
        </is>
      </c>
      <c r="H272" t="inlineStr">
        <is>
          <t>After cooking or removal from hot holding, TCS food not cooled by an approved method whereby the internal temperature is reduced from 140 °F to 70 °F or less within 2 hours, and from 70 °F to 41 °F or less within 4 additional hours.</t>
        </is>
      </c>
      <c r="I272" t="inlineStr">
        <is>
          <t>Critical</t>
        </is>
      </c>
      <c r="J272" t="n">
        <v>55</v>
      </c>
      <c r="L272" s="9">
        <f>A272&amp;"-"&amp;TEXT(E272,"yyyymmdd")</f>
        <v/>
      </c>
    </row>
    <row r="273">
      <c r="A273" t="n">
        <v>40536616</v>
      </c>
      <c r="B273" t="inlineStr">
        <is>
          <t>Queens</t>
        </is>
      </c>
      <c r="C273" t="inlineStr">
        <is>
          <t>11372</t>
        </is>
      </c>
      <c r="D273" t="inlineStr">
        <is>
          <t>Tapas</t>
        </is>
      </c>
      <c r="E273" s="8" t="n">
        <v>46114</v>
      </c>
      <c r="F273" t="inlineStr">
        <is>
          <t>Violations were cited in the following area(s).</t>
        </is>
      </c>
      <c r="G273" t="inlineStr">
        <is>
          <t>05F</t>
        </is>
      </c>
      <c r="H273" t="inlineStr">
        <is>
          <t>Insufficient or no hot holding, cold storage or cold holding equipment provided to maintain Time/Temperature Control for Safety Foods (TCS) at required temperatures</t>
        </is>
      </c>
      <c r="I273" t="inlineStr">
        <is>
          <t>Critical</t>
        </is>
      </c>
      <c r="J273" t="n">
        <v>55</v>
      </c>
      <c r="L273" s="9">
        <f>A273&amp;"-"&amp;TEXT(E273,"yyyymmdd")</f>
        <v/>
      </c>
    </row>
    <row r="274">
      <c r="A274" t="n">
        <v>40536616</v>
      </c>
      <c r="B274" t="inlineStr">
        <is>
          <t>Queens</t>
        </is>
      </c>
      <c r="C274" t="inlineStr">
        <is>
          <t>11372</t>
        </is>
      </c>
      <c r="D274" t="inlineStr">
        <is>
          <t>Tapas</t>
        </is>
      </c>
      <c r="E274" s="8" t="n">
        <v>46114</v>
      </c>
      <c r="F274" t="inlineStr">
        <is>
          <t>Violations were cited in the following area(s).</t>
        </is>
      </c>
      <c r="G274" t="inlineStr">
        <is>
          <t>06A</t>
        </is>
      </c>
      <c r="H274" t="inlineStr">
        <is>
          <t>Personal cleanliness is inadequate. Outer garment soiled with possible contaminant. Effective hair restraint not worn where required. Jewelry worn on hands or arms. Fingernail polish worn or fingernails not kept clean and trimmed.</t>
        </is>
      </c>
      <c r="I274" t="inlineStr">
        <is>
          <t>Critical</t>
        </is>
      </c>
      <c r="J274" t="n">
        <v>55</v>
      </c>
      <c r="L274" s="9">
        <f>A274&amp;"-"&amp;TEXT(E274,"yyyymmdd")</f>
        <v/>
      </c>
    </row>
    <row r="275">
      <c r="A275" t="n">
        <v>40536616</v>
      </c>
      <c r="B275" t="inlineStr">
        <is>
          <t>Queens</t>
        </is>
      </c>
      <c r="C275" t="inlineStr">
        <is>
          <t>11372</t>
        </is>
      </c>
      <c r="D275" t="inlineStr">
        <is>
          <t>Tapas</t>
        </is>
      </c>
      <c r="E275" s="8" t="n">
        <v>46114</v>
      </c>
      <c r="F275" t="inlineStr">
        <is>
          <t>Violations were cited in the following area(s).</t>
        </is>
      </c>
      <c r="G275" t="inlineStr">
        <is>
          <t>09B</t>
        </is>
      </c>
      <c r="H275" t="inlineStr">
        <is>
          <t>Thawing procedure improper.</t>
        </is>
      </c>
      <c r="I275" t="inlineStr">
        <is>
          <t>Not Critical</t>
        </is>
      </c>
      <c r="J275" t="n">
        <v>55</v>
      </c>
      <c r="L275" s="9">
        <f>A275&amp;"-"&amp;TEXT(E275,"yyyymmdd")</f>
        <v/>
      </c>
    </row>
    <row r="276">
      <c r="A276" t="n">
        <v>40536616</v>
      </c>
      <c r="B276" t="inlineStr">
        <is>
          <t>Queens</t>
        </is>
      </c>
      <c r="C276" t="inlineStr">
        <is>
          <t>11372</t>
        </is>
      </c>
      <c r="D276" t="inlineStr">
        <is>
          <t>Tapas</t>
        </is>
      </c>
      <c r="E276" s="8" t="n">
        <v>46114</v>
      </c>
      <c r="F276" t="inlineStr">
        <is>
          <t>Violations were cited in the following area(s).</t>
        </is>
      </c>
      <c r="G276" t="inlineStr">
        <is>
          <t>10D</t>
        </is>
      </c>
      <c r="H276" t="inlineStr">
        <is>
          <t>Mechanical or natural ventilation not provided, inadequate, improperly installed, in disrepair or fails to prevent and control excessive build-up of grease, heat, steam condensation, vapors, odors, smoke or fumes.</t>
        </is>
      </c>
      <c r="I276" t="inlineStr">
        <is>
          <t>Not Critical</t>
        </is>
      </c>
      <c r="J276" t="n">
        <v>55</v>
      </c>
      <c r="L276" s="9">
        <f>A276&amp;"-"&amp;TEXT(E276,"yyyymmdd")</f>
        <v/>
      </c>
    </row>
    <row r="277">
      <c r="A277" t="n">
        <v>41202218</v>
      </c>
      <c r="B277" t="inlineStr">
        <is>
          <t>Queens</t>
        </is>
      </c>
      <c r="C277" t="inlineStr">
        <is>
          <t>11434</t>
        </is>
      </c>
      <c r="D277" t="inlineStr">
        <is>
          <t>Caribbean</t>
        </is>
      </c>
      <c r="E277" s="8" t="n">
        <v>46114</v>
      </c>
      <c r="F277" t="inlineStr">
        <is>
          <t>Violations were cited in the following area(s).</t>
        </is>
      </c>
      <c r="G277" t="inlineStr">
        <is>
          <t>02B</t>
        </is>
      </c>
      <c r="H277" t="inlineStr">
        <is>
          <t>Hot TCS food item not held at or above 140 °F.</t>
        </is>
      </c>
      <c r="I277" t="inlineStr">
        <is>
          <t>Critical</t>
        </is>
      </c>
      <c r="J277" t="n">
        <v>17</v>
      </c>
      <c r="L277" s="9">
        <f>A277&amp;"-"&amp;TEXT(E277,"yyyymmdd")</f>
        <v/>
      </c>
    </row>
    <row r="278">
      <c r="A278" t="n">
        <v>41202218</v>
      </c>
      <c r="B278" t="inlineStr">
        <is>
          <t>Queens</t>
        </is>
      </c>
      <c r="C278" t="inlineStr">
        <is>
          <t>11434</t>
        </is>
      </c>
      <c r="D278" t="inlineStr">
        <is>
          <t>Caribbean</t>
        </is>
      </c>
      <c r="E278" s="8" t="n">
        <v>46114</v>
      </c>
      <c r="F278" t="inlineStr">
        <is>
          <t>Violations were cited in the following area(s).</t>
        </is>
      </c>
      <c r="G278" t="inlineStr">
        <is>
          <t>04A</t>
        </is>
      </c>
      <c r="H278" t="inlineStr">
        <is>
          <t>Food Protection Certificate (FPC) not held by manager or supervisor of food operations.</t>
        </is>
      </c>
      <c r="I278" t="inlineStr">
        <is>
          <t>Critical</t>
        </is>
      </c>
      <c r="J278" t="n">
        <v>17</v>
      </c>
      <c r="L278" s="9">
        <f>A278&amp;"-"&amp;TEXT(E278,"yyyymmdd")</f>
        <v/>
      </c>
    </row>
    <row r="279">
      <c r="A279" t="n">
        <v>41217329</v>
      </c>
      <c r="B279" t="inlineStr">
        <is>
          <t>Brooklyn</t>
        </is>
      </c>
      <c r="C279" t="inlineStr">
        <is>
          <t>11234</t>
        </is>
      </c>
      <c r="D279" t="inlineStr">
        <is>
          <t>Caribbean</t>
        </is>
      </c>
      <c r="E279" s="8" t="n">
        <v>46114</v>
      </c>
      <c r="F279" t="inlineStr">
        <is>
          <t>Establishment Closed by DOHMH. Violations were cited in the following area(s) and those requiring immediate action were addressed.</t>
        </is>
      </c>
      <c r="G279" t="inlineStr">
        <is>
          <t>04L</t>
        </is>
      </c>
      <c r="H279" t="inlineStr">
        <is>
          <t>Evidence of mice or live mice in establishment's food or non-food areas.</t>
        </is>
      </c>
      <c r="I279" t="inlineStr">
        <is>
          <t>Critical</t>
        </is>
      </c>
      <c r="J279" t="n">
        <v>42</v>
      </c>
      <c r="L279" s="9">
        <f>A279&amp;"-"&amp;TEXT(E279,"yyyymmdd")</f>
        <v/>
      </c>
    </row>
    <row r="280">
      <c r="A280" t="n">
        <v>41217329</v>
      </c>
      <c r="B280" t="inlineStr">
        <is>
          <t>Brooklyn</t>
        </is>
      </c>
      <c r="C280" t="inlineStr">
        <is>
          <t>11234</t>
        </is>
      </c>
      <c r="D280" t="inlineStr">
        <is>
          <t>Caribbean</t>
        </is>
      </c>
      <c r="E280" s="8" t="n">
        <v>46114</v>
      </c>
      <c r="F280" t="inlineStr">
        <is>
          <t>Establishment Closed by DOHMH. Violations were cited in the following area(s) and those requiring immediate action were addressed.</t>
        </is>
      </c>
      <c r="G280" t="inlineStr">
        <is>
          <t>08A</t>
        </is>
      </c>
      <c r="H280" t="inlineStr">
        <is>
          <t>Establishment is not free of harborage or conditions conducive to rodents, insects or other pests.</t>
        </is>
      </c>
      <c r="I280" t="inlineStr">
        <is>
          <t>Not Critical</t>
        </is>
      </c>
      <c r="J280" t="n">
        <v>42</v>
      </c>
      <c r="L280" s="9">
        <f>A280&amp;"-"&amp;TEXT(E280,"yyyymmdd")</f>
        <v/>
      </c>
    </row>
    <row r="281">
      <c r="A281" t="n">
        <v>41217329</v>
      </c>
      <c r="B281" t="inlineStr">
        <is>
          <t>Brooklyn</t>
        </is>
      </c>
      <c r="C281" t="inlineStr">
        <is>
          <t>11234</t>
        </is>
      </c>
      <c r="D281" t="inlineStr">
        <is>
          <t>Caribbean</t>
        </is>
      </c>
      <c r="E281" s="8" t="n">
        <v>46114</v>
      </c>
      <c r="F281" t="inlineStr">
        <is>
          <t>Establishment Closed by DOHMH. Violations were cited in the following area(s) and those requiring immediate action were addressed.</t>
        </is>
      </c>
      <c r="G281" t="inlineStr">
        <is>
          <t>08C</t>
        </is>
      </c>
      <c r="H281" t="inlineStr">
        <is>
          <t>Pesticide not properly labeled or used by unlicensed individual. Pesticide, other toxic chemical improperly used/stored. Unprotected, unlocked bait station used.</t>
        </is>
      </c>
      <c r="I281" t="inlineStr">
        <is>
          <t>Not Critical</t>
        </is>
      </c>
      <c r="J281" t="n">
        <v>42</v>
      </c>
      <c r="L281" s="9">
        <f>A281&amp;"-"&amp;TEXT(E281,"yyyymmdd")</f>
        <v/>
      </c>
    </row>
    <row r="282">
      <c r="A282" t="n">
        <v>41217329</v>
      </c>
      <c r="B282" t="inlineStr">
        <is>
          <t>Brooklyn</t>
        </is>
      </c>
      <c r="C282" t="inlineStr">
        <is>
          <t>11234</t>
        </is>
      </c>
      <c r="D282" t="inlineStr">
        <is>
          <t>Caribbean</t>
        </is>
      </c>
      <c r="E282" s="8" t="n">
        <v>46114</v>
      </c>
      <c r="F282" t="inlineStr">
        <is>
          <t>Establishment Closed by DOHMH. Violations were cited in the following area(s) and those requiring immediate action were addressed.</t>
        </is>
      </c>
      <c r="G282" t="inlineStr">
        <is>
          <t>09C</t>
        </is>
      </c>
      <c r="H282" t="inlineStr">
        <is>
          <t>Design, construction, materials used or maintenance of food contact surface improper. Surface not easily cleanable, sanitized and maintained.</t>
        </is>
      </c>
      <c r="I282" t="inlineStr">
        <is>
          <t>Not Critical</t>
        </is>
      </c>
      <c r="J282" t="n">
        <v>42</v>
      </c>
      <c r="L282" s="9">
        <f>A282&amp;"-"&amp;TEXT(E282,"yyyymmdd")</f>
        <v/>
      </c>
    </row>
    <row r="283">
      <c r="A283" t="n">
        <v>41217329</v>
      </c>
      <c r="B283" t="inlineStr">
        <is>
          <t>Brooklyn</t>
        </is>
      </c>
      <c r="C283" t="inlineStr">
        <is>
          <t>11234</t>
        </is>
      </c>
      <c r="D283" t="inlineStr">
        <is>
          <t>Caribbean</t>
        </is>
      </c>
      <c r="E283" s="8" t="n">
        <v>46114</v>
      </c>
      <c r="F283" t="inlineStr">
        <is>
          <t>Establishment Closed by DOHMH. Violations were cited in the following area(s) and those requiring immediate action were addressed.</t>
        </is>
      </c>
      <c r="G283" t="inlineStr">
        <is>
          <t>10F</t>
        </is>
      </c>
      <c r="H283" t="inlineStr">
        <is>
          <t>Non-food contact surface or equipment made of unacceptable material, not kept clean, or not properly sealed, raised, spaced or movable to allow accessibility for cleaning on all sides, above and underneath the unit.</t>
        </is>
      </c>
      <c r="I283" t="inlineStr">
        <is>
          <t>Not Critical</t>
        </is>
      </c>
      <c r="J283" t="n">
        <v>42</v>
      </c>
      <c r="L283" s="9">
        <f>A283&amp;"-"&amp;TEXT(E283,"yyyymmdd")</f>
        <v/>
      </c>
    </row>
    <row r="284">
      <c r="A284" t="n">
        <v>41243427</v>
      </c>
      <c r="B284" t="inlineStr">
        <is>
          <t>Manhattan</t>
        </is>
      </c>
      <c r="C284" t="inlineStr">
        <is>
          <t>10018</t>
        </is>
      </c>
      <c r="D284" t="inlineStr">
        <is>
          <t>Donuts</t>
        </is>
      </c>
      <c r="E284" s="8" t="n">
        <v>46114</v>
      </c>
      <c r="F284" t="inlineStr">
        <is>
          <t>Violations were cited in the following area(s).</t>
        </is>
      </c>
      <c r="G284" t="inlineStr">
        <is>
          <t>10F</t>
        </is>
      </c>
      <c r="H284" t="inlineStr">
        <is>
          <t>Non-food contact surface or equipment made of unacceptable material, not kept clean, or not properly sealed, raised, spaced or movable to allow accessibility for cleaning on all sides, above and underneath the unit.</t>
        </is>
      </c>
      <c r="I284" t="inlineStr">
        <is>
          <t>Not Critical</t>
        </is>
      </c>
      <c r="J284" t="n">
        <v>2</v>
      </c>
      <c r="K284" t="inlineStr">
        <is>
          <t>A</t>
        </is>
      </c>
      <c r="L284" s="9">
        <f>A284&amp;"-"&amp;TEXT(E284,"yyyymmdd")</f>
        <v/>
      </c>
    </row>
    <row r="285">
      <c r="A285" t="n">
        <v>41304636</v>
      </c>
      <c r="B285" t="inlineStr">
        <is>
          <t>Manhattan</t>
        </is>
      </c>
      <c r="C285" t="inlineStr">
        <is>
          <t>10022</t>
        </is>
      </c>
      <c r="D285" t="inlineStr">
        <is>
          <t>Irish</t>
        </is>
      </c>
      <c r="E285" s="8" t="n">
        <v>46114</v>
      </c>
      <c r="F285" t="inlineStr">
        <is>
          <t>Violations were cited in the following area(s).</t>
        </is>
      </c>
      <c r="G285" t="inlineStr">
        <is>
          <t>05A</t>
        </is>
      </c>
      <c r="H285" t="inlineStr">
        <is>
          <t>Sewage disposal system is not provided, improper, inadequate or unapproved.</t>
        </is>
      </c>
      <c r="I285" t="inlineStr">
        <is>
          <t>Critical</t>
        </is>
      </c>
      <c r="J285" t="n">
        <v>22</v>
      </c>
      <c r="K285" t="inlineStr">
        <is>
          <t>N</t>
        </is>
      </c>
      <c r="L285" s="9">
        <f>A285&amp;"-"&amp;TEXT(E285,"yyyymmdd")</f>
        <v/>
      </c>
    </row>
    <row r="286">
      <c r="A286" t="n">
        <v>41304636</v>
      </c>
      <c r="B286" t="inlineStr">
        <is>
          <t>Manhattan</t>
        </is>
      </c>
      <c r="C286" t="inlineStr">
        <is>
          <t>10022</t>
        </is>
      </c>
      <c r="D286" t="inlineStr">
        <is>
          <t>Irish</t>
        </is>
      </c>
      <c r="E286" s="8" t="n">
        <v>46114</v>
      </c>
      <c r="F286" t="inlineStr">
        <is>
          <t>Violations were cited in the following area(s).</t>
        </is>
      </c>
      <c r="G286" t="inlineStr">
        <is>
          <t>06C</t>
        </is>
      </c>
      <c r="H28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86" t="inlineStr">
        <is>
          <t>Critical</t>
        </is>
      </c>
      <c r="J286" t="n">
        <v>22</v>
      </c>
      <c r="K286" t="inlineStr">
        <is>
          <t>N</t>
        </is>
      </c>
      <c r="L286" s="9">
        <f>A286&amp;"-"&amp;TEXT(E286,"yyyymmdd")</f>
        <v/>
      </c>
    </row>
    <row r="287">
      <c r="A287" t="n">
        <v>41304636</v>
      </c>
      <c r="B287" t="inlineStr">
        <is>
          <t>Manhattan</t>
        </is>
      </c>
      <c r="C287" t="inlineStr">
        <is>
          <t>10022</t>
        </is>
      </c>
      <c r="D287" t="inlineStr">
        <is>
          <t>Irish</t>
        </is>
      </c>
      <c r="E287" s="8" t="n">
        <v>46114</v>
      </c>
      <c r="F287" t="inlineStr">
        <is>
          <t>Violations were cited in the following area(s).</t>
        </is>
      </c>
      <c r="G287" t="inlineStr">
        <is>
          <t>06F</t>
        </is>
      </c>
      <c r="H287" t="inlineStr">
        <is>
          <t>Wiping cloths not stored clean and dry, or in a sanitizing solution, between uses.</t>
        </is>
      </c>
      <c r="I287" t="inlineStr">
        <is>
          <t>Critical</t>
        </is>
      </c>
      <c r="J287" t="n">
        <v>22</v>
      </c>
      <c r="K287" t="inlineStr">
        <is>
          <t>N</t>
        </is>
      </c>
      <c r="L287" s="9">
        <f>A287&amp;"-"&amp;TEXT(E287,"yyyymmdd")</f>
        <v/>
      </c>
    </row>
    <row r="288">
      <c r="A288" t="n">
        <v>41304636</v>
      </c>
      <c r="B288" t="inlineStr">
        <is>
          <t>Manhattan</t>
        </is>
      </c>
      <c r="C288" t="inlineStr">
        <is>
          <t>10022</t>
        </is>
      </c>
      <c r="D288" t="inlineStr">
        <is>
          <t>Irish</t>
        </is>
      </c>
      <c r="E288" s="8" t="n">
        <v>46114</v>
      </c>
      <c r="F288" t="inlineStr">
        <is>
          <t>Violations were cited in the following area(s).</t>
        </is>
      </c>
      <c r="G288" t="inlineStr">
        <is>
          <t>10E</t>
        </is>
      </c>
      <c r="H288" t="inlineStr">
        <is>
          <t>Accurate thermometer not provided or properly located in refrigerated, cold storage or hot holding equipment</t>
        </is>
      </c>
      <c r="I288" t="inlineStr">
        <is>
          <t>Not Critical</t>
        </is>
      </c>
      <c r="J288" t="n">
        <v>22</v>
      </c>
      <c r="K288" t="inlineStr">
        <is>
          <t>N</t>
        </is>
      </c>
      <c r="L288" s="9">
        <f>A288&amp;"-"&amp;TEXT(E288,"yyyymmdd")</f>
        <v/>
      </c>
    </row>
    <row r="289">
      <c r="A289" t="n">
        <v>41322342</v>
      </c>
      <c r="B289" t="inlineStr">
        <is>
          <t>Queens</t>
        </is>
      </c>
      <c r="C289" t="inlineStr">
        <is>
          <t>11421</t>
        </is>
      </c>
      <c r="D289" t="inlineStr">
        <is>
          <t>American</t>
        </is>
      </c>
      <c r="E289" s="8" t="n">
        <v>46114</v>
      </c>
      <c r="F289" t="inlineStr">
        <is>
          <t>Violations were cited in the following area(s).</t>
        </is>
      </c>
      <c r="G289" t="inlineStr">
        <is>
          <t>06C</t>
        </is>
      </c>
      <c r="H28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89" t="inlineStr">
        <is>
          <t>Critical</t>
        </is>
      </c>
      <c r="J289" t="n">
        <v>5</v>
      </c>
      <c r="K289" t="inlineStr">
        <is>
          <t>A</t>
        </is>
      </c>
      <c r="L289" s="9">
        <f>A289&amp;"-"&amp;TEXT(E289,"yyyymmdd")</f>
        <v/>
      </c>
    </row>
    <row r="290">
      <c r="A290" t="n">
        <v>41351524</v>
      </c>
      <c r="B290" t="inlineStr">
        <is>
          <t>Manhattan</t>
        </is>
      </c>
      <c r="C290" t="inlineStr">
        <is>
          <t>10022</t>
        </is>
      </c>
      <c r="D290" t="inlineStr">
        <is>
          <t>Steakhouse</t>
        </is>
      </c>
      <c r="E290" s="8" t="n">
        <v>46114</v>
      </c>
      <c r="F290" t="inlineStr">
        <is>
          <t>Violations were cited in the following area(s).</t>
        </is>
      </c>
      <c r="G290" t="inlineStr">
        <is>
          <t>02G</t>
        </is>
      </c>
      <c r="H290" t="inlineStr">
        <is>
          <t>Cold TCS food item held above 41 °F; smoked or processed fish held above 38 °F; intact raw eggs held above 45 °F; or reduced oxygen packaged (ROP) TCS foods held above required temperatures except during active necessary preparation.</t>
        </is>
      </c>
      <c r="I290" t="inlineStr">
        <is>
          <t>Critical</t>
        </is>
      </c>
      <c r="J290" t="n">
        <v>18</v>
      </c>
      <c r="L290" s="9">
        <f>A290&amp;"-"&amp;TEXT(E290,"yyyymmdd")</f>
        <v/>
      </c>
    </row>
    <row r="291">
      <c r="A291" t="n">
        <v>41351524</v>
      </c>
      <c r="B291" t="inlineStr">
        <is>
          <t>Manhattan</t>
        </is>
      </c>
      <c r="C291" t="inlineStr">
        <is>
          <t>10022</t>
        </is>
      </c>
      <c r="D291" t="inlineStr">
        <is>
          <t>Steakhouse</t>
        </is>
      </c>
      <c r="E291" s="8" t="n">
        <v>46114</v>
      </c>
      <c r="F291" t="inlineStr">
        <is>
          <t>Violations were cited in the following area(s).</t>
        </is>
      </c>
      <c r="G291" t="inlineStr">
        <is>
          <t>04L</t>
        </is>
      </c>
      <c r="H291" t="inlineStr">
        <is>
          <t>Evidence of mice or live mice in establishment's food or non-food areas.</t>
        </is>
      </c>
      <c r="I291" t="inlineStr">
        <is>
          <t>Critical</t>
        </is>
      </c>
      <c r="J291" t="n">
        <v>18</v>
      </c>
      <c r="L291" s="9">
        <f>A291&amp;"-"&amp;TEXT(E291,"yyyymmdd")</f>
        <v/>
      </c>
    </row>
    <row r="292">
      <c r="A292" t="n">
        <v>41351524</v>
      </c>
      <c r="B292" t="inlineStr">
        <is>
          <t>Manhattan</t>
        </is>
      </c>
      <c r="C292" t="inlineStr">
        <is>
          <t>10022</t>
        </is>
      </c>
      <c r="D292" t="inlineStr">
        <is>
          <t>Steakhouse</t>
        </is>
      </c>
      <c r="E292" s="8" t="n">
        <v>46114</v>
      </c>
      <c r="F292" t="inlineStr">
        <is>
          <t>Violations were cited in the following area(s).</t>
        </is>
      </c>
      <c r="G292" t="inlineStr">
        <is>
          <t>08A</t>
        </is>
      </c>
      <c r="H292" t="inlineStr">
        <is>
          <t>Establishment is not free of harborage or conditions conducive to rodents, insects or other pests.</t>
        </is>
      </c>
      <c r="I292" t="inlineStr">
        <is>
          <t>Not Critical</t>
        </is>
      </c>
      <c r="J292" t="n">
        <v>18</v>
      </c>
      <c r="L292" s="9">
        <f>A292&amp;"-"&amp;TEXT(E292,"yyyymmdd")</f>
        <v/>
      </c>
    </row>
    <row r="293">
      <c r="A293" t="n">
        <v>41351524</v>
      </c>
      <c r="B293" t="inlineStr">
        <is>
          <t>Manhattan</t>
        </is>
      </c>
      <c r="C293" t="inlineStr">
        <is>
          <t>10022</t>
        </is>
      </c>
      <c r="D293" t="inlineStr">
        <is>
          <t>Steakhouse</t>
        </is>
      </c>
      <c r="E293" s="8" t="n">
        <v>46114</v>
      </c>
      <c r="F293" t="inlineStr">
        <is>
          <t>Violations were cited in the following area(s).</t>
        </is>
      </c>
      <c r="G293" t="inlineStr">
        <is>
          <t>10F</t>
        </is>
      </c>
      <c r="H293" t="inlineStr">
        <is>
          <t>Non-food contact surface or equipment made of unacceptable material, not kept clean, or not properly sealed, raised, spaced or movable to allow accessibility for cleaning on all sides, above and underneath the unit.</t>
        </is>
      </c>
      <c r="I293" t="inlineStr">
        <is>
          <t>Not Critical</t>
        </is>
      </c>
      <c r="J293" t="n">
        <v>18</v>
      </c>
      <c r="L293" s="9">
        <f>A293&amp;"-"&amp;TEXT(E293,"yyyymmdd")</f>
        <v/>
      </c>
    </row>
    <row r="294">
      <c r="A294" t="n">
        <v>41402733</v>
      </c>
      <c r="B294" t="inlineStr">
        <is>
          <t>Manhattan</t>
        </is>
      </c>
      <c r="C294" t="inlineStr">
        <is>
          <t>10017</t>
        </is>
      </c>
      <c r="D294" t="inlineStr">
        <is>
          <t>American</t>
        </is>
      </c>
      <c r="E294" s="8" t="n">
        <v>46114</v>
      </c>
      <c r="F294" t="inlineStr">
        <is>
          <t>Violations were cited in the following area(s).</t>
        </is>
      </c>
      <c r="G294" t="inlineStr">
        <is>
          <t>02B</t>
        </is>
      </c>
      <c r="H294" t="inlineStr">
        <is>
          <t>Hot TCS food item not held at or above 140 °F.</t>
        </is>
      </c>
      <c r="I294" t="inlineStr">
        <is>
          <t>Critical</t>
        </is>
      </c>
      <c r="J294" t="n">
        <v>23</v>
      </c>
      <c r="L294" s="9">
        <f>A294&amp;"-"&amp;TEXT(E294,"yyyymmdd")</f>
        <v/>
      </c>
    </row>
    <row r="295">
      <c r="A295" t="n">
        <v>41402733</v>
      </c>
      <c r="B295" t="inlineStr">
        <is>
          <t>Manhattan</t>
        </is>
      </c>
      <c r="C295" t="inlineStr">
        <is>
          <t>10017</t>
        </is>
      </c>
      <c r="D295" t="inlineStr">
        <is>
          <t>American</t>
        </is>
      </c>
      <c r="E295" s="8" t="n">
        <v>46114</v>
      </c>
      <c r="F295" t="inlineStr">
        <is>
          <t>Violations were cited in the following area(s).</t>
        </is>
      </c>
      <c r="G295" t="inlineStr">
        <is>
          <t>02G</t>
        </is>
      </c>
      <c r="H295" t="inlineStr">
        <is>
          <t>Cold TCS food item held above 41 °F; smoked or processed fish held above 38 °F; intact raw eggs held above 45 °F; or reduced oxygen packaged (ROP) TCS foods held above required temperatures except during active necessary preparation.</t>
        </is>
      </c>
      <c r="I295" t="inlineStr">
        <is>
          <t>Critical</t>
        </is>
      </c>
      <c r="J295" t="n">
        <v>23</v>
      </c>
      <c r="L295" s="9">
        <f>A295&amp;"-"&amp;TEXT(E295,"yyyymmdd")</f>
        <v/>
      </c>
    </row>
    <row r="296">
      <c r="A296" t="n">
        <v>41402733</v>
      </c>
      <c r="B296" t="inlineStr">
        <is>
          <t>Manhattan</t>
        </is>
      </c>
      <c r="C296" t="inlineStr">
        <is>
          <t>10017</t>
        </is>
      </c>
      <c r="D296" t="inlineStr">
        <is>
          <t>American</t>
        </is>
      </c>
      <c r="E296" s="8" t="n">
        <v>46114</v>
      </c>
      <c r="F296" t="inlineStr">
        <is>
          <t>Violations were cited in the following area(s).</t>
        </is>
      </c>
      <c r="G296" t="inlineStr">
        <is>
          <t>06D</t>
        </is>
      </c>
      <c r="H296" t="inlineStr">
        <is>
          <t>Food contact surface not properly washed, rinsed and sanitized after each use and following any activity when contamination may have occurred.</t>
        </is>
      </c>
      <c r="I296" t="inlineStr">
        <is>
          <t>Critical</t>
        </is>
      </c>
      <c r="J296" t="n">
        <v>23</v>
      </c>
      <c r="L296" s="9">
        <f>A296&amp;"-"&amp;TEXT(E296,"yyyymmdd")</f>
        <v/>
      </c>
    </row>
    <row r="297">
      <c r="A297" t="n">
        <v>41402733</v>
      </c>
      <c r="B297" t="inlineStr">
        <is>
          <t>Manhattan</t>
        </is>
      </c>
      <c r="C297" t="inlineStr">
        <is>
          <t>10017</t>
        </is>
      </c>
      <c r="D297" t="inlineStr">
        <is>
          <t>American</t>
        </is>
      </c>
      <c r="E297" s="8" t="n">
        <v>46114</v>
      </c>
      <c r="F297" t="inlineStr">
        <is>
          <t>Violations were cited in the following area(s).</t>
        </is>
      </c>
      <c r="G297" t="inlineStr">
        <is>
          <t>10B</t>
        </is>
      </c>
      <c r="H297" t="inlineStr">
        <is>
          <t>Anti-siphonage or back-flow prevention device not provided where required; equipment or floor not properly drained; sewage disposal system in disrepair or not functioning properly. Condensation or liquid waste improperly disposed of.</t>
        </is>
      </c>
      <c r="I297" t="inlineStr">
        <is>
          <t>Not Critical</t>
        </is>
      </c>
      <c r="J297" t="n">
        <v>23</v>
      </c>
      <c r="L297" s="9">
        <f>A297&amp;"-"&amp;TEXT(E297,"yyyymmdd")</f>
        <v/>
      </c>
    </row>
    <row r="298">
      <c r="A298" t="n">
        <v>41402733</v>
      </c>
      <c r="B298" t="inlineStr">
        <is>
          <t>Manhattan</t>
        </is>
      </c>
      <c r="C298" t="inlineStr">
        <is>
          <t>10017</t>
        </is>
      </c>
      <c r="D298" t="inlineStr">
        <is>
          <t>American</t>
        </is>
      </c>
      <c r="E298" s="8" t="n">
        <v>46114</v>
      </c>
      <c r="F298" t="inlineStr">
        <is>
          <t>Violations were cited in the following area(s).</t>
        </is>
      </c>
      <c r="G298" t="inlineStr">
        <is>
          <t>10F</t>
        </is>
      </c>
      <c r="H298" t="inlineStr">
        <is>
          <t>Non-food contact surface or equipment made of unacceptable material, not kept clean, or not properly sealed, raised, spaced or movable to allow accessibility for cleaning on all sides, above and underneath the unit.</t>
        </is>
      </c>
      <c r="I298" t="inlineStr">
        <is>
          <t>Not Critical</t>
        </is>
      </c>
      <c r="J298" t="n">
        <v>23</v>
      </c>
      <c r="L298" s="9">
        <f>A298&amp;"-"&amp;TEXT(E298,"yyyymmdd")</f>
        <v/>
      </c>
    </row>
    <row r="299">
      <c r="A299" t="n">
        <v>41486672</v>
      </c>
      <c r="B299" t="inlineStr">
        <is>
          <t>Manhattan</t>
        </is>
      </c>
      <c r="C299" t="inlineStr">
        <is>
          <t>10038</t>
        </is>
      </c>
      <c r="D299" t="inlineStr">
        <is>
          <t>Tex-Mex</t>
        </is>
      </c>
      <c r="E299" s="8" t="n">
        <v>46114</v>
      </c>
      <c r="F299" t="inlineStr">
        <is>
          <t>Violations were cited in the following area(s).</t>
        </is>
      </c>
      <c r="G299" t="inlineStr">
        <is>
          <t>10B</t>
        </is>
      </c>
      <c r="H299" t="inlineStr">
        <is>
          <t>Anti-siphonage or back-flow prevention device not provided where required; equipment or floor not properly drained; sewage disposal system in disrepair or not functioning properly. Condensation or liquid waste improperly disposed of.</t>
        </is>
      </c>
      <c r="I299" t="inlineStr">
        <is>
          <t>Not Critical</t>
        </is>
      </c>
      <c r="J299" t="n">
        <v>9</v>
      </c>
      <c r="L299" s="9">
        <f>A299&amp;"-"&amp;TEXT(E299,"yyyymmdd")</f>
        <v/>
      </c>
    </row>
    <row r="300">
      <c r="A300" t="n">
        <v>41486672</v>
      </c>
      <c r="B300" t="inlineStr">
        <is>
          <t>Manhattan</t>
        </is>
      </c>
      <c r="C300" t="inlineStr">
        <is>
          <t>10038</t>
        </is>
      </c>
      <c r="D300" t="inlineStr">
        <is>
          <t>Tex-Mex</t>
        </is>
      </c>
      <c r="E300" s="8" t="n">
        <v>46114</v>
      </c>
      <c r="F300" t="inlineStr">
        <is>
          <t>Violations were cited in the following area(s).</t>
        </is>
      </c>
      <c r="G300" t="inlineStr">
        <is>
          <t>10F</t>
        </is>
      </c>
      <c r="H300" t="inlineStr">
        <is>
          <t>Non-food contact surface or equipment made of unacceptable material, not kept clean, or not properly sealed, raised, spaced or movable to allow accessibility for cleaning on all sides, above and underneath the unit.</t>
        </is>
      </c>
      <c r="I300" t="inlineStr">
        <is>
          <t>Not Critical</t>
        </is>
      </c>
      <c r="J300" t="n">
        <v>9</v>
      </c>
      <c r="L300" s="9">
        <f>A300&amp;"-"&amp;TEXT(E300,"yyyymmdd")</f>
        <v/>
      </c>
    </row>
    <row r="301">
      <c r="A301" t="n">
        <v>41486672</v>
      </c>
      <c r="B301" t="inlineStr">
        <is>
          <t>Manhattan</t>
        </is>
      </c>
      <c r="C301" t="inlineStr">
        <is>
          <t>10038</t>
        </is>
      </c>
      <c r="D301" t="inlineStr">
        <is>
          <t>Tex-Mex</t>
        </is>
      </c>
      <c r="E301" s="8" t="n">
        <v>46114</v>
      </c>
      <c r="F301" t="inlineStr">
        <is>
          <t>Violations were cited in the following area(s).</t>
        </is>
      </c>
      <c r="G301" t="inlineStr">
        <is>
          <t>10G</t>
        </is>
      </c>
      <c r="H301" t="inlineStr">
        <is>
          <t>Dishwashing and ware washing: Cleaning and sanitizing of tableware, including dishes, utensils, and equipment deficient.</t>
        </is>
      </c>
      <c r="I301" t="inlineStr">
        <is>
          <t>Not Critical</t>
        </is>
      </c>
      <c r="J301" t="n">
        <v>9</v>
      </c>
      <c r="L301" s="9">
        <f>A301&amp;"-"&amp;TEXT(E301,"yyyymmdd")</f>
        <v/>
      </c>
    </row>
    <row r="302">
      <c r="A302" t="n">
        <v>41495931</v>
      </c>
      <c r="B302" t="inlineStr">
        <is>
          <t>Queens</t>
        </is>
      </c>
      <c r="C302" t="inlineStr">
        <is>
          <t>11354</t>
        </is>
      </c>
      <c r="D302" t="inlineStr">
        <is>
          <t>Bakery Products/Desserts</t>
        </is>
      </c>
      <c r="E302" s="8" t="n">
        <v>46114</v>
      </c>
      <c r="F302" t="inlineStr">
        <is>
          <t>Violations were cited in the following area(s).</t>
        </is>
      </c>
      <c r="G302" t="inlineStr">
        <is>
          <t>10F</t>
        </is>
      </c>
      <c r="H302" t="inlineStr">
        <is>
          <t>Non-food contact surface or equipment made of unacceptable material, not kept clean, or not properly sealed, raised, spaced or movable to allow accessibility for cleaning on all sides, above and underneath the unit.</t>
        </is>
      </c>
      <c r="I302" t="inlineStr">
        <is>
          <t>Not Critical</t>
        </is>
      </c>
      <c r="J302" t="n">
        <v>5</v>
      </c>
      <c r="K302" t="inlineStr">
        <is>
          <t>A</t>
        </is>
      </c>
      <c r="L302" s="9">
        <f>A302&amp;"-"&amp;TEXT(E302,"yyyymmdd")</f>
        <v/>
      </c>
    </row>
    <row r="303">
      <c r="A303" t="n">
        <v>41495931</v>
      </c>
      <c r="B303" t="inlineStr">
        <is>
          <t>Queens</t>
        </is>
      </c>
      <c r="C303" t="inlineStr">
        <is>
          <t>11354</t>
        </is>
      </c>
      <c r="D303" t="inlineStr">
        <is>
          <t>Bakery Products/Desserts</t>
        </is>
      </c>
      <c r="E303" s="8" t="n">
        <v>46114</v>
      </c>
      <c r="F303" t="inlineStr">
        <is>
          <t>Violations were cited in the following area(s).</t>
        </is>
      </c>
      <c r="G303" t="inlineStr">
        <is>
          <t>28-05</t>
        </is>
      </c>
      <c r="H303" t="inlineStr">
        <is>
          <t>Food adulterated or misbranded. Adulterated or misbranded food possessed, being manufactured, produced, packed, sold, offered for sale, delivered or given away</t>
        </is>
      </c>
      <c r="I303" t="inlineStr">
        <is>
          <t>Not Critical</t>
        </is>
      </c>
      <c r="J303" t="n">
        <v>5</v>
      </c>
      <c r="K303" t="inlineStr">
        <is>
          <t>A</t>
        </is>
      </c>
      <c r="L303" s="9">
        <f>A303&amp;"-"&amp;TEXT(E303,"yyyymmdd")</f>
        <v/>
      </c>
    </row>
    <row r="304">
      <c r="A304" t="n">
        <v>41539151</v>
      </c>
      <c r="B304" t="inlineStr">
        <is>
          <t>Brooklyn</t>
        </is>
      </c>
      <c r="C304" t="inlineStr">
        <is>
          <t>11234</t>
        </is>
      </c>
      <c r="D304" t="inlineStr">
        <is>
          <t>Donuts</t>
        </is>
      </c>
      <c r="E304" s="8" t="n">
        <v>46114</v>
      </c>
      <c r="F304" t="inlineStr">
        <is>
          <t>Violations were cited in the following area(s).</t>
        </is>
      </c>
      <c r="G304" t="inlineStr">
        <is>
          <t>04M</t>
        </is>
      </c>
      <c r="H304" t="inlineStr">
        <is>
          <t>Live roaches in facility's food or non-food area.</t>
        </is>
      </c>
      <c r="I304" t="inlineStr">
        <is>
          <t>Critical</t>
        </is>
      </c>
      <c r="J304" t="n">
        <v>19</v>
      </c>
      <c r="L304" s="9">
        <f>A304&amp;"-"&amp;TEXT(E304,"yyyymmdd")</f>
        <v/>
      </c>
    </row>
    <row r="305">
      <c r="A305" t="n">
        <v>41539151</v>
      </c>
      <c r="B305" t="inlineStr">
        <is>
          <t>Brooklyn</t>
        </is>
      </c>
      <c r="C305" t="inlineStr">
        <is>
          <t>11234</t>
        </is>
      </c>
      <c r="D305" t="inlineStr">
        <is>
          <t>Donuts</t>
        </is>
      </c>
      <c r="E305" s="8" t="n">
        <v>46114</v>
      </c>
      <c r="F305" t="inlineStr">
        <is>
          <t>Violations were cited in the following area(s).</t>
        </is>
      </c>
      <c r="G305" t="inlineStr">
        <is>
          <t>08A</t>
        </is>
      </c>
      <c r="H305" t="inlineStr">
        <is>
          <t>Establishment is not free of harborage or conditions conducive to rodents, insects or other pests.</t>
        </is>
      </c>
      <c r="I305" t="inlineStr">
        <is>
          <t>Not Critical</t>
        </is>
      </c>
      <c r="J305" t="n">
        <v>19</v>
      </c>
      <c r="L305" s="9">
        <f>A305&amp;"-"&amp;TEXT(E305,"yyyymmdd")</f>
        <v/>
      </c>
    </row>
    <row r="306">
      <c r="A306" t="n">
        <v>41539151</v>
      </c>
      <c r="B306" t="inlineStr">
        <is>
          <t>Brooklyn</t>
        </is>
      </c>
      <c r="C306" t="inlineStr">
        <is>
          <t>11234</t>
        </is>
      </c>
      <c r="D306" t="inlineStr">
        <is>
          <t>Donuts</t>
        </is>
      </c>
      <c r="E306" s="8" t="n">
        <v>46114</v>
      </c>
      <c r="F306" t="inlineStr">
        <is>
          <t>Violations were cited in the following area(s).</t>
        </is>
      </c>
      <c r="G306" t="inlineStr">
        <is>
          <t>10B</t>
        </is>
      </c>
      <c r="H306" t="inlineStr">
        <is>
          <t>Anti-siphonage or back-flow prevention device not provided where required; equipment or floor not properly drained; sewage disposal system in disrepair or not functioning properly. Condensation or liquid waste improperly disposed of.</t>
        </is>
      </c>
      <c r="I306" t="inlineStr">
        <is>
          <t>Not Critical</t>
        </is>
      </c>
      <c r="J306" t="n">
        <v>19</v>
      </c>
      <c r="L306" s="9">
        <f>A306&amp;"-"&amp;TEXT(E306,"yyyymmdd")</f>
        <v/>
      </c>
    </row>
    <row r="307">
      <c r="A307" t="n">
        <v>41539151</v>
      </c>
      <c r="B307" t="inlineStr">
        <is>
          <t>Brooklyn</t>
        </is>
      </c>
      <c r="C307" t="inlineStr">
        <is>
          <t>11234</t>
        </is>
      </c>
      <c r="D307" t="inlineStr">
        <is>
          <t>Donuts</t>
        </is>
      </c>
      <c r="E307" s="8" t="n">
        <v>46114</v>
      </c>
      <c r="F307" t="inlineStr">
        <is>
          <t>Violations were cited in the following area(s).</t>
        </is>
      </c>
      <c r="G307" t="inlineStr">
        <is>
          <t>10F</t>
        </is>
      </c>
      <c r="H307" t="inlineStr">
        <is>
          <t>Non-food contact surface or equipment made of unacceptable material, not kept clean, or not properly sealed, raised, spaced or movable to allow accessibility for cleaning on all sides, above and underneath the unit.</t>
        </is>
      </c>
      <c r="I307" t="inlineStr">
        <is>
          <t>Not Critical</t>
        </is>
      </c>
      <c r="J307" t="n">
        <v>19</v>
      </c>
      <c r="L307" s="9">
        <f>A307&amp;"-"&amp;TEXT(E307,"yyyymmdd")</f>
        <v/>
      </c>
    </row>
    <row r="308">
      <c r="A308" t="n">
        <v>41601678</v>
      </c>
      <c r="B308" t="inlineStr">
        <is>
          <t>Manhattan</t>
        </is>
      </c>
      <c r="C308" t="inlineStr">
        <is>
          <t>10011</t>
        </is>
      </c>
      <c r="D308" t="inlineStr">
        <is>
          <t>American</t>
        </is>
      </c>
      <c r="E308" s="8" t="n">
        <v>46114</v>
      </c>
      <c r="F308" t="inlineStr">
        <is>
          <t>Violations were cited in the following area(s).</t>
        </is>
      </c>
      <c r="G308" t="inlineStr">
        <is>
          <t>10F</t>
        </is>
      </c>
      <c r="H308" t="inlineStr">
        <is>
          <t>Non-food contact surface or equipment made of unacceptable material, not kept clean, or not properly sealed, raised, spaced or movable to allow accessibility for cleaning on all sides, above and underneath the unit.</t>
        </is>
      </c>
      <c r="I308" t="inlineStr">
        <is>
          <t>Not Critical</t>
        </is>
      </c>
      <c r="J308" t="n">
        <v>2</v>
      </c>
      <c r="K308" t="inlineStr">
        <is>
          <t>A</t>
        </is>
      </c>
      <c r="L308" s="9">
        <f>A308&amp;"-"&amp;TEXT(E308,"yyyymmdd")</f>
        <v/>
      </c>
    </row>
    <row r="309">
      <c r="A309" t="n">
        <v>41620680</v>
      </c>
      <c r="B309" t="inlineStr">
        <is>
          <t>Manhattan</t>
        </is>
      </c>
      <c r="C309" t="inlineStr">
        <is>
          <t>10022</t>
        </is>
      </c>
      <c r="D309" t="inlineStr">
        <is>
          <t>American</t>
        </is>
      </c>
      <c r="E309" s="8" t="n">
        <v>46114</v>
      </c>
      <c r="F309" t="inlineStr">
        <is>
          <t>Violations were cited in the following area(s).</t>
        </is>
      </c>
      <c r="G309" t="inlineStr">
        <is>
          <t>02B</t>
        </is>
      </c>
      <c r="H309" t="inlineStr">
        <is>
          <t>Hot TCS food item not held at or above 140 °F.</t>
        </is>
      </c>
      <c r="I309" t="inlineStr">
        <is>
          <t>Critical</t>
        </is>
      </c>
      <c r="J309" t="n">
        <v>12</v>
      </c>
      <c r="K309" t="inlineStr">
        <is>
          <t>A</t>
        </is>
      </c>
      <c r="L309" s="9">
        <f>A309&amp;"-"&amp;TEXT(E309,"yyyymmdd")</f>
        <v/>
      </c>
    </row>
    <row r="310">
      <c r="A310" t="n">
        <v>41620680</v>
      </c>
      <c r="B310" t="inlineStr">
        <is>
          <t>Manhattan</t>
        </is>
      </c>
      <c r="C310" t="inlineStr">
        <is>
          <t>10022</t>
        </is>
      </c>
      <c r="D310" t="inlineStr">
        <is>
          <t>American</t>
        </is>
      </c>
      <c r="E310" s="8" t="n">
        <v>46114</v>
      </c>
      <c r="F310" t="inlineStr">
        <is>
          <t>Violations were cited in the following area(s).</t>
        </is>
      </c>
      <c r="G310" t="inlineStr">
        <is>
          <t>06D</t>
        </is>
      </c>
      <c r="H310" t="inlineStr">
        <is>
          <t>Food contact surface not properly washed, rinsed and sanitized after each use and following any activity when contamination may have occurred.</t>
        </is>
      </c>
      <c r="I310" t="inlineStr">
        <is>
          <t>Critical</t>
        </is>
      </c>
      <c r="J310" t="n">
        <v>12</v>
      </c>
      <c r="K310" t="inlineStr">
        <is>
          <t>A</t>
        </is>
      </c>
      <c r="L310" s="9">
        <f>A310&amp;"-"&amp;TEXT(E310,"yyyymmdd")</f>
        <v/>
      </c>
    </row>
    <row r="311">
      <c r="A311" t="n">
        <v>41707393</v>
      </c>
      <c r="B311" t="inlineStr">
        <is>
          <t>Manhattan</t>
        </is>
      </c>
      <c r="C311" t="inlineStr">
        <is>
          <t>10018</t>
        </is>
      </c>
      <c r="D311" t="inlineStr">
        <is>
          <t>American</t>
        </is>
      </c>
      <c r="E311" s="8" t="n">
        <v>46114</v>
      </c>
      <c r="F311" t="inlineStr">
        <is>
          <t>Violations were cited in the following area(s).</t>
        </is>
      </c>
      <c r="G311" t="inlineStr">
        <is>
          <t>02G</t>
        </is>
      </c>
      <c r="H311" t="inlineStr">
        <is>
          <t>Cold TCS food item held above 41 °F; smoked or processed fish held above 38 °F; intact raw eggs held above 45 °F; or reduced oxygen packaged (ROP) TCS foods held above required temperatures except during active necessary preparation.</t>
        </is>
      </c>
      <c r="I311" t="inlineStr">
        <is>
          <t>Critical</t>
        </is>
      </c>
      <c r="J311" t="n">
        <v>26</v>
      </c>
      <c r="L311" s="9">
        <f>A311&amp;"-"&amp;TEXT(E311,"yyyymmdd")</f>
        <v/>
      </c>
    </row>
    <row r="312">
      <c r="A312" t="n">
        <v>41707393</v>
      </c>
      <c r="B312" t="inlineStr">
        <is>
          <t>Manhattan</t>
        </is>
      </c>
      <c r="C312" t="inlineStr">
        <is>
          <t>10018</t>
        </is>
      </c>
      <c r="D312" t="inlineStr">
        <is>
          <t>American</t>
        </is>
      </c>
      <c r="E312" s="8" t="n">
        <v>46114</v>
      </c>
      <c r="F312" t="inlineStr">
        <is>
          <t>Violations were cited in the following area(s).</t>
        </is>
      </c>
      <c r="G312" t="inlineStr">
        <is>
          <t>06A</t>
        </is>
      </c>
      <c r="H312" t="inlineStr">
        <is>
          <t>Personal cleanliness is inadequate. Outer garment soiled with possible contaminant. Effective hair restraint not worn where required. Jewelry worn on hands or arms. Fingernail polish worn or fingernails not kept clean and trimmed.</t>
        </is>
      </c>
      <c r="I312" t="inlineStr">
        <is>
          <t>Critical</t>
        </is>
      </c>
      <c r="J312" t="n">
        <v>26</v>
      </c>
      <c r="L312" s="9">
        <f>A312&amp;"-"&amp;TEXT(E312,"yyyymmdd")</f>
        <v/>
      </c>
    </row>
    <row r="313">
      <c r="A313" t="n">
        <v>41707393</v>
      </c>
      <c r="B313" t="inlineStr">
        <is>
          <t>Manhattan</t>
        </is>
      </c>
      <c r="C313" t="inlineStr">
        <is>
          <t>10018</t>
        </is>
      </c>
      <c r="D313" t="inlineStr">
        <is>
          <t>American</t>
        </is>
      </c>
      <c r="E313" s="8" t="n">
        <v>46114</v>
      </c>
      <c r="F313" t="inlineStr">
        <is>
          <t>Violations were cited in the following area(s).</t>
        </is>
      </c>
      <c r="G313" t="inlineStr">
        <is>
          <t>06C</t>
        </is>
      </c>
      <c r="H31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13" t="inlineStr">
        <is>
          <t>Critical</t>
        </is>
      </c>
      <c r="J313" t="n">
        <v>26</v>
      </c>
      <c r="L313" s="9">
        <f>A313&amp;"-"&amp;TEXT(E313,"yyyymmdd")</f>
        <v/>
      </c>
    </row>
    <row r="314">
      <c r="A314" t="n">
        <v>41707393</v>
      </c>
      <c r="B314" t="inlineStr">
        <is>
          <t>Manhattan</t>
        </is>
      </c>
      <c r="C314" t="inlineStr">
        <is>
          <t>10018</t>
        </is>
      </c>
      <c r="D314" t="inlineStr">
        <is>
          <t>American</t>
        </is>
      </c>
      <c r="E314" s="8" t="n">
        <v>46114</v>
      </c>
      <c r="F314" t="inlineStr">
        <is>
          <t>Violations were cited in the following area(s).</t>
        </is>
      </c>
      <c r="G314" t="inlineStr">
        <is>
          <t>06D</t>
        </is>
      </c>
      <c r="H314" t="inlineStr">
        <is>
          <t>Food contact surface not properly washed, rinsed and sanitized after each use and following any activity when contamination may have occurred.</t>
        </is>
      </c>
      <c r="I314" t="inlineStr">
        <is>
          <t>Critical</t>
        </is>
      </c>
      <c r="J314" t="n">
        <v>26</v>
      </c>
      <c r="L314" s="9">
        <f>A314&amp;"-"&amp;TEXT(E314,"yyyymmdd")</f>
        <v/>
      </c>
    </row>
    <row r="315">
      <c r="A315" t="n">
        <v>41707393</v>
      </c>
      <c r="B315" t="inlineStr">
        <is>
          <t>Manhattan</t>
        </is>
      </c>
      <c r="C315" t="inlineStr">
        <is>
          <t>10018</t>
        </is>
      </c>
      <c r="D315" t="inlineStr">
        <is>
          <t>American</t>
        </is>
      </c>
      <c r="E315" s="8" t="n">
        <v>46114</v>
      </c>
      <c r="F315" t="inlineStr">
        <is>
          <t>Violations were cited in the following area(s).</t>
        </is>
      </c>
      <c r="G315" t="inlineStr">
        <is>
          <t>10E</t>
        </is>
      </c>
      <c r="H315" t="inlineStr">
        <is>
          <t>Accurate thermometer not provided or properly located in refrigerated, cold storage or hot holding equipment</t>
        </is>
      </c>
      <c r="I315" t="inlineStr">
        <is>
          <t>Not Critical</t>
        </is>
      </c>
      <c r="J315" t="n">
        <v>26</v>
      </c>
      <c r="L315" s="9">
        <f>A315&amp;"-"&amp;TEXT(E315,"yyyymmdd")</f>
        <v/>
      </c>
    </row>
    <row r="316">
      <c r="A316" t="n">
        <v>41708524</v>
      </c>
      <c r="B316" t="inlineStr">
        <is>
          <t>Manhattan</t>
        </is>
      </c>
      <c r="C316" t="inlineStr">
        <is>
          <t>10018</t>
        </is>
      </c>
      <c r="D316" t="inlineStr">
        <is>
          <t>German</t>
        </is>
      </c>
      <c r="E316" s="8" t="n">
        <v>46114</v>
      </c>
      <c r="F316" t="inlineStr">
        <is>
          <t>Violations were cited in the following area(s).</t>
        </is>
      </c>
      <c r="G316" t="inlineStr">
        <is>
          <t>02G</t>
        </is>
      </c>
      <c r="H316" t="inlineStr">
        <is>
          <t>Cold TCS food item held above 41 °F; smoked or processed fish held above 38 °F; intact raw eggs held above 45 °F; or reduced oxygen packaged (ROP) TCS foods held above required temperatures except during active necessary preparation.</t>
        </is>
      </c>
      <c r="I316" t="inlineStr">
        <is>
          <t>Critical</t>
        </is>
      </c>
      <c r="J316" t="n">
        <v>66</v>
      </c>
      <c r="L316" s="9">
        <f>A316&amp;"-"&amp;TEXT(E316,"yyyymmdd")</f>
        <v/>
      </c>
    </row>
    <row r="317">
      <c r="A317" t="n">
        <v>41708524</v>
      </c>
      <c r="B317" t="inlineStr">
        <is>
          <t>Manhattan</t>
        </is>
      </c>
      <c r="C317" t="inlineStr">
        <is>
          <t>10018</t>
        </is>
      </c>
      <c r="D317" t="inlineStr">
        <is>
          <t>German</t>
        </is>
      </c>
      <c r="E317" s="8" t="n">
        <v>46114</v>
      </c>
      <c r="F317" t="inlineStr">
        <is>
          <t>Violations were cited in the following area(s).</t>
        </is>
      </c>
      <c r="G317" t="inlineStr">
        <is>
          <t>04H</t>
        </is>
      </c>
      <c r="H317" t="inlineStr">
        <is>
          <t>Raw, cooked or prepared food is adulterated, contaminated, cross-contaminated, or not discarded in accordance with HACCP plan.</t>
        </is>
      </c>
      <c r="I317" t="inlineStr">
        <is>
          <t>Critical</t>
        </is>
      </c>
      <c r="J317" t="n">
        <v>66</v>
      </c>
      <c r="L317" s="9">
        <f>A317&amp;"-"&amp;TEXT(E317,"yyyymmdd")</f>
        <v/>
      </c>
    </row>
    <row r="318">
      <c r="A318" t="n">
        <v>41708524</v>
      </c>
      <c r="B318" t="inlineStr">
        <is>
          <t>Manhattan</t>
        </is>
      </c>
      <c r="C318" t="inlineStr">
        <is>
          <t>10018</t>
        </is>
      </c>
      <c r="D318" t="inlineStr">
        <is>
          <t>German</t>
        </is>
      </c>
      <c r="E318" s="8" t="n">
        <v>46114</v>
      </c>
      <c r="F318" t="inlineStr">
        <is>
          <t>Violations were cited in the following area(s).</t>
        </is>
      </c>
      <c r="G318" t="inlineStr">
        <is>
          <t>04L</t>
        </is>
      </c>
      <c r="H318" t="inlineStr">
        <is>
          <t>Evidence of mice or live mice in establishment's food or non-food areas.</t>
        </is>
      </c>
      <c r="I318" t="inlineStr">
        <is>
          <t>Critical</t>
        </is>
      </c>
      <c r="J318" t="n">
        <v>66</v>
      </c>
      <c r="L318" s="9">
        <f>A318&amp;"-"&amp;TEXT(E318,"yyyymmdd")</f>
        <v/>
      </c>
    </row>
    <row r="319">
      <c r="A319" t="n">
        <v>41708524</v>
      </c>
      <c r="B319" t="inlineStr">
        <is>
          <t>Manhattan</t>
        </is>
      </c>
      <c r="C319" t="inlineStr">
        <is>
          <t>10018</t>
        </is>
      </c>
      <c r="D319" t="inlineStr">
        <is>
          <t>German</t>
        </is>
      </c>
      <c r="E319" s="8" t="n">
        <v>46114</v>
      </c>
      <c r="F319" t="inlineStr">
        <is>
          <t>Violations were cited in the following area(s).</t>
        </is>
      </c>
      <c r="G319" t="inlineStr">
        <is>
          <t>06D</t>
        </is>
      </c>
      <c r="H319" t="inlineStr">
        <is>
          <t>Food contact surface not properly washed, rinsed and sanitized after each use and following any activity when contamination may have occurred.</t>
        </is>
      </c>
      <c r="I319" t="inlineStr">
        <is>
          <t>Critical</t>
        </is>
      </c>
      <c r="J319" t="n">
        <v>66</v>
      </c>
      <c r="L319" s="9">
        <f>A319&amp;"-"&amp;TEXT(E319,"yyyymmdd")</f>
        <v/>
      </c>
    </row>
    <row r="320">
      <c r="A320" t="n">
        <v>41708524</v>
      </c>
      <c r="B320" t="inlineStr">
        <is>
          <t>Manhattan</t>
        </is>
      </c>
      <c r="C320" t="inlineStr">
        <is>
          <t>10018</t>
        </is>
      </c>
      <c r="D320" t="inlineStr">
        <is>
          <t>German</t>
        </is>
      </c>
      <c r="E320" s="8" t="n">
        <v>46114</v>
      </c>
      <c r="F320" t="inlineStr">
        <is>
          <t>Violations were cited in the following area(s).</t>
        </is>
      </c>
      <c r="G320" t="inlineStr">
        <is>
          <t>08A</t>
        </is>
      </c>
      <c r="H320" t="inlineStr">
        <is>
          <t>Establishment is not free of harborage or conditions conducive to rodents, insects or other pests.</t>
        </is>
      </c>
      <c r="I320" t="inlineStr">
        <is>
          <t>Not Critical</t>
        </is>
      </c>
      <c r="J320" t="n">
        <v>66</v>
      </c>
      <c r="L320" s="9">
        <f>A320&amp;"-"&amp;TEXT(E320,"yyyymmdd")</f>
        <v/>
      </c>
    </row>
    <row r="321">
      <c r="A321" t="n">
        <v>41708524</v>
      </c>
      <c r="B321" t="inlineStr">
        <is>
          <t>Manhattan</t>
        </is>
      </c>
      <c r="C321" t="inlineStr">
        <is>
          <t>10018</t>
        </is>
      </c>
      <c r="D321" t="inlineStr">
        <is>
          <t>German</t>
        </is>
      </c>
      <c r="E321" s="8" t="n">
        <v>46114</v>
      </c>
      <c r="F321" t="inlineStr">
        <is>
          <t>Violations were cited in the following area(s).</t>
        </is>
      </c>
      <c r="G321" t="inlineStr">
        <is>
          <t>10B</t>
        </is>
      </c>
      <c r="H321" t="inlineStr">
        <is>
          <t>Anti-siphonage or back-flow prevention device not provided where required; equipment or floor not properly drained; sewage disposal system in disrepair or not functioning properly. Condensation or liquid waste improperly disposed of.</t>
        </is>
      </c>
      <c r="I321" t="inlineStr">
        <is>
          <t>Not Critical</t>
        </is>
      </c>
      <c r="J321" t="n">
        <v>66</v>
      </c>
      <c r="L321" s="9">
        <f>A321&amp;"-"&amp;TEXT(E321,"yyyymmdd")</f>
        <v/>
      </c>
    </row>
    <row r="322">
      <c r="A322" t="n">
        <v>41708524</v>
      </c>
      <c r="B322" t="inlineStr">
        <is>
          <t>Manhattan</t>
        </is>
      </c>
      <c r="C322" t="inlineStr">
        <is>
          <t>10018</t>
        </is>
      </c>
      <c r="D322" t="inlineStr">
        <is>
          <t>German</t>
        </is>
      </c>
      <c r="E322" s="8" t="n">
        <v>46114</v>
      </c>
      <c r="F322" t="inlineStr">
        <is>
          <t>Violations were cited in the following area(s).</t>
        </is>
      </c>
      <c r="G322" t="inlineStr">
        <is>
          <t>10F</t>
        </is>
      </c>
      <c r="H322" t="inlineStr">
        <is>
          <t>Non-food contact surface or equipment made of unacceptable material, not kept clean, or not properly sealed, raised, spaced or movable to allow accessibility for cleaning on all sides, above and underneath the unit.</t>
        </is>
      </c>
      <c r="I322" t="inlineStr">
        <is>
          <t>Not Critical</t>
        </is>
      </c>
      <c r="J322" t="n">
        <v>66</v>
      </c>
      <c r="L322" s="9">
        <f>A322&amp;"-"&amp;TEXT(E322,"yyyymmdd")</f>
        <v/>
      </c>
    </row>
    <row r="323">
      <c r="A323" t="n">
        <v>41708524</v>
      </c>
      <c r="B323" t="inlineStr">
        <is>
          <t>Manhattan</t>
        </is>
      </c>
      <c r="C323" t="inlineStr">
        <is>
          <t>10018</t>
        </is>
      </c>
      <c r="D323" t="inlineStr">
        <is>
          <t>German</t>
        </is>
      </c>
      <c r="E323" s="8" t="n">
        <v>46114</v>
      </c>
      <c r="F323" t="inlineStr">
        <is>
          <t>Violations were cited in the following area(s).</t>
        </is>
      </c>
      <c r="G323" t="inlineStr">
        <is>
          <t>10G</t>
        </is>
      </c>
      <c r="H323" t="inlineStr">
        <is>
          <t>Dishwashing and ware washing: Cleaning and sanitizing of tableware, including dishes, utensils, and equipment deficient.</t>
        </is>
      </c>
      <c r="I323" t="inlineStr">
        <is>
          <t>Not Critical</t>
        </is>
      </c>
      <c r="J323" t="n">
        <v>66</v>
      </c>
      <c r="L323" s="9">
        <f>A323&amp;"-"&amp;TEXT(E323,"yyyymmdd")</f>
        <v/>
      </c>
    </row>
    <row r="324">
      <c r="A324" t="n">
        <v>50002863</v>
      </c>
      <c r="B324" t="inlineStr">
        <is>
          <t>Brooklyn</t>
        </is>
      </c>
      <c r="C324" t="inlineStr">
        <is>
          <t>11223</t>
        </is>
      </c>
      <c r="D324" t="inlineStr">
        <is>
          <t>Sandwiches</t>
        </is>
      </c>
      <c r="E324" s="8" t="n">
        <v>46114</v>
      </c>
      <c r="F324" t="inlineStr">
        <is>
          <t>Violations were cited in the following area(s).</t>
        </is>
      </c>
      <c r="G324" t="inlineStr">
        <is>
          <t>02G</t>
        </is>
      </c>
      <c r="H324" t="inlineStr">
        <is>
          <t>Cold TCS food item held above 41 °F; smoked or processed fish held above 38 °F; intact raw eggs held above 45 °F; or reduced oxygen packaged (ROP) TCS foods held above required temperatures except during active necessary preparation.</t>
        </is>
      </c>
      <c r="I324" t="inlineStr">
        <is>
          <t>Critical</t>
        </is>
      </c>
      <c r="J324" t="n">
        <v>13</v>
      </c>
      <c r="K324" t="inlineStr">
        <is>
          <t>A</t>
        </is>
      </c>
      <c r="L324" s="9">
        <f>A324&amp;"-"&amp;TEXT(E324,"yyyymmdd")</f>
        <v/>
      </c>
    </row>
    <row r="325">
      <c r="A325" t="n">
        <v>50002863</v>
      </c>
      <c r="B325" t="inlineStr">
        <is>
          <t>Brooklyn</t>
        </is>
      </c>
      <c r="C325" t="inlineStr">
        <is>
          <t>11223</t>
        </is>
      </c>
      <c r="D325" t="inlineStr">
        <is>
          <t>Sandwiches</t>
        </is>
      </c>
      <c r="E325" s="8" t="n">
        <v>46114</v>
      </c>
      <c r="F325" t="inlineStr">
        <is>
          <t>Violations were cited in the following area(s).</t>
        </is>
      </c>
      <c r="G325" t="inlineStr">
        <is>
          <t>10G</t>
        </is>
      </c>
      <c r="H325" t="inlineStr">
        <is>
          <t>Dishwashing and ware washing: Cleaning and sanitizing of tableware, including dishes, utensils, and equipment deficient.</t>
        </is>
      </c>
      <c r="I325" t="inlineStr">
        <is>
          <t>Not Critical</t>
        </is>
      </c>
      <c r="J325" t="n">
        <v>13</v>
      </c>
      <c r="K325" t="inlineStr">
        <is>
          <t>A</t>
        </is>
      </c>
      <c r="L325" s="9">
        <f>A325&amp;"-"&amp;TEXT(E325,"yyyymmdd")</f>
        <v/>
      </c>
    </row>
    <row r="326">
      <c r="A326" t="n">
        <v>50006211</v>
      </c>
      <c r="B326" t="inlineStr">
        <is>
          <t>Manhattan</t>
        </is>
      </c>
      <c r="C326" t="inlineStr">
        <is>
          <t>10018</t>
        </is>
      </c>
      <c r="D326" t="inlineStr">
        <is>
          <t>American</t>
        </is>
      </c>
      <c r="E326" s="8" t="n">
        <v>46114</v>
      </c>
      <c r="F326" t="inlineStr">
        <is>
          <t>Violations were cited in the following area(s).</t>
        </is>
      </c>
      <c r="G326" t="inlineStr">
        <is>
          <t>04O</t>
        </is>
      </c>
      <c r="H326" t="inlineStr">
        <is>
          <t>Live animal other than fish in tank or service animal present in facility’s food or non-food area.</t>
        </is>
      </c>
      <c r="I326" t="inlineStr">
        <is>
          <t>Critical</t>
        </is>
      </c>
      <c r="J326" t="n">
        <v>5</v>
      </c>
      <c r="K326" t="inlineStr">
        <is>
          <t>A</t>
        </is>
      </c>
      <c r="L326" s="9">
        <f>A326&amp;"-"&amp;TEXT(E326,"yyyymmdd")</f>
        <v/>
      </c>
    </row>
    <row r="327">
      <c r="A327" t="n">
        <v>50006574</v>
      </c>
      <c r="B327" t="inlineStr">
        <is>
          <t>Manhattan</t>
        </is>
      </c>
      <c r="C327" t="inlineStr">
        <is>
          <t>10012</t>
        </is>
      </c>
      <c r="D327" t="inlineStr">
        <is>
          <t>French</t>
        </is>
      </c>
      <c r="E327" s="8" t="n">
        <v>46114</v>
      </c>
      <c r="F327" t="inlineStr">
        <is>
          <t>Violations were cited in the following area(s).</t>
        </is>
      </c>
      <c r="G327" t="inlineStr">
        <is>
          <t>06E</t>
        </is>
      </c>
      <c r="H327" t="inlineStr">
        <is>
          <t>Sanitized equipment or utensil, including in-use food dispensing utensil, improperly used or stored.</t>
        </is>
      </c>
      <c r="I327" t="inlineStr">
        <is>
          <t>Critical</t>
        </is>
      </c>
      <c r="J327" t="n">
        <v>7</v>
      </c>
      <c r="K327" t="inlineStr">
        <is>
          <t>A</t>
        </is>
      </c>
      <c r="L327" s="9">
        <f>A327&amp;"-"&amp;TEXT(E327,"yyyymmdd")</f>
        <v/>
      </c>
    </row>
    <row r="328">
      <c r="A328" t="n">
        <v>50006574</v>
      </c>
      <c r="B328" t="inlineStr">
        <is>
          <t>Manhattan</t>
        </is>
      </c>
      <c r="C328" t="inlineStr">
        <is>
          <t>10012</t>
        </is>
      </c>
      <c r="D328" t="inlineStr">
        <is>
          <t>French</t>
        </is>
      </c>
      <c r="E328" s="8" t="n">
        <v>46114</v>
      </c>
      <c r="F328" t="inlineStr">
        <is>
          <t>Violations were cited in the following area(s).</t>
        </is>
      </c>
      <c r="G328" t="inlineStr">
        <is>
          <t>10F</t>
        </is>
      </c>
      <c r="H328" t="inlineStr">
        <is>
          <t>Non-food contact surface or equipment made of unacceptable material, not kept clean, or not properly sealed, raised, spaced or movable to allow accessibility for cleaning on all sides, above and underneath the unit.</t>
        </is>
      </c>
      <c r="I328" t="inlineStr">
        <is>
          <t>Not Critical</t>
        </is>
      </c>
      <c r="J328" t="n">
        <v>7</v>
      </c>
      <c r="K328" t="inlineStr">
        <is>
          <t>A</t>
        </is>
      </c>
      <c r="L328" s="9">
        <f>A328&amp;"-"&amp;TEXT(E328,"yyyymmdd")</f>
        <v/>
      </c>
    </row>
    <row r="329">
      <c r="A329" t="n">
        <v>50011479</v>
      </c>
      <c r="B329" t="inlineStr">
        <is>
          <t>Staten Island</t>
        </is>
      </c>
      <c r="C329" t="inlineStr">
        <is>
          <t>10304</t>
        </is>
      </c>
      <c r="D329" t="inlineStr">
        <is>
          <t>Donuts</t>
        </is>
      </c>
      <c r="E329" s="8" t="n">
        <v>46114</v>
      </c>
      <c r="F329" t="inlineStr">
        <is>
          <t>Violations were cited in the following area(s).</t>
        </is>
      </c>
      <c r="G329" t="inlineStr">
        <is>
          <t>02G</t>
        </is>
      </c>
      <c r="H329" t="inlineStr">
        <is>
          <t>Cold TCS food item held above 41 °F; smoked or processed fish held above 38 °F; intact raw eggs held above 45 °F; or reduced oxygen packaged (ROP) TCS foods held above required temperatures except during active necessary preparation.</t>
        </is>
      </c>
      <c r="I329" t="inlineStr">
        <is>
          <t>Critical</t>
        </is>
      </c>
      <c r="J329" t="n">
        <v>24</v>
      </c>
      <c r="L329" s="9">
        <f>A329&amp;"-"&amp;TEXT(E329,"yyyymmdd")</f>
        <v/>
      </c>
    </row>
    <row r="330">
      <c r="A330" t="n">
        <v>50011479</v>
      </c>
      <c r="B330" t="inlineStr">
        <is>
          <t>Staten Island</t>
        </is>
      </c>
      <c r="C330" t="inlineStr">
        <is>
          <t>10304</t>
        </is>
      </c>
      <c r="D330" t="inlineStr">
        <is>
          <t>Donuts</t>
        </is>
      </c>
      <c r="E330" s="8" t="n">
        <v>46114</v>
      </c>
      <c r="F330" t="inlineStr">
        <is>
          <t>Violations were cited in the following area(s).</t>
        </is>
      </c>
      <c r="G330" t="inlineStr">
        <is>
          <t>05F</t>
        </is>
      </c>
      <c r="H330" t="inlineStr">
        <is>
          <t>Insufficient or no hot holding, cold storage or cold holding equipment provided to maintain Time/Temperature Control for Safety Foods (TCS) at required temperatures</t>
        </is>
      </c>
      <c r="I330" t="inlineStr">
        <is>
          <t>Critical</t>
        </is>
      </c>
      <c r="J330" t="n">
        <v>24</v>
      </c>
      <c r="L330" s="9">
        <f>A330&amp;"-"&amp;TEXT(E330,"yyyymmdd")</f>
        <v/>
      </c>
    </row>
    <row r="331">
      <c r="A331" t="n">
        <v>50011479</v>
      </c>
      <c r="B331" t="inlineStr">
        <is>
          <t>Staten Island</t>
        </is>
      </c>
      <c r="C331" t="inlineStr">
        <is>
          <t>10304</t>
        </is>
      </c>
      <c r="D331" t="inlineStr">
        <is>
          <t>Donuts</t>
        </is>
      </c>
      <c r="E331" s="8" t="n">
        <v>46114</v>
      </c>
      <c r="F331" t="inlineStr">
        <is>
          <t>Violations were cited in the following area(s).</t>
        </is>
      </c>
      <c r="G331" t="inlineStr">
        <is>
          <t>06F</t>
        </is>
      </c>
      <c r="H331" t="inlineStr">
        <is>
          <t>Wiping cloths not stored clean and dry, or in a sanitizing solution, between uses.</t>
        </is>
      </c>
      <c r="I331" t="inlineStr">
        <is>
          <t>Critical</t>
        </is>
      </c>
      <c r="J331" t="n">
        <v>24</v>
      </c>
      <c r="L331" s="9">
        <f>A331&amp;"-"&amp;TEXT(E331,"yyyymmdd")</f>
        <v/>
      </c>
    </row>
    <row r="332">
      <c r="A332" t="n">
        <v>50011479</v>
      </c>
      <c r="B332" t="inlineStr">
        <is>
          <t>Staten Island</t>
        </is>
      </c>
      <c r="C332" t="inlineStr">
        <is>
          <t>10304</t>
        </is>
      </c>
      <c r="D332" t="inlineStr">
        <is>
          <t>Donuts</t>
        </is>
      </c>
      <c r="E332" s="8" t="n">
        <v>46114</v>
      </c>
      <c r="F332" t="inlineStr">
        <is>
          <t>Violations were cited in the following area(s).</t>
        </is>
      </c>
      <c r="G332" t="inlineStr">
        <is>
          <t>10F</t>
        </is>
      </c>
      <c r="H332" t="inlineStr">
        <is>
          <t>Non-food contact surface or equipment made of unacceptable material, not kept clean, or not properly sealed, raised, spaced or movable to allow accessibility for cleaning on all sides, above and underneath the unit.</t>
        </is>
      </c>
      <c r="I332" t="inlineStr">
        <is>
          <t>Not Critical</t>
        </is>
      </c>
      <c r="J332" t="n">
        <v>24</v>
      </c>
      <c r="L332" s="9">
        <f>A332&amp;"-"&amp;TEXT(E332,"yyyymmdd")</f>
        <v/>
      </c>
    </row>
    <row r="333">
      <c r="A333" t="n">
        <v>50011926</v>
      </c>
      <c r="B333" t="inlineStr">
        <is>
          <t>Manhattan</t>
        </is>
      </c>
      <c r="C333" t="inlineStr">
        <is>
          <t>10018</t>
        </is>
      </c>
      <c r="D333" t="inlineStr">
        <is>
          <t>Hamburgers</t>
        </is>
      </c>
      <c r="E333" s="8" t="n">
        <v>46114</v>
      </c>
      <c r="F333" t="inlineStr">
        <is>
          <t>Violations were cited in the following area(s).</t>
        </is>
      </c>
      <c r="G333" t="inlineStr">
        <is>
          <t>02B</t>
        </is>
      </c>
      <c r="H333" t="inlineStr">
        <is>
          <t>Hot TCS food item not held at or above 140 °F.</t>
        </is>
      </c>
      <c r="I333" t="inlineStr">
        <is>
          <t>Critical</t>
        </is>
      </c>
      <c r="J333" t="n">
        <v>12</v>
      </c>
      <c r="K333" t="inlineStr">
        <is>
          <t>A</t>
        </is>
      </c>
      <c r="L333" s="9">
        <f>A333&amp;"-"&amp;TEXT(E333,"yyyymmdd")</f>
        <v/>
      </c>
    </row>
    <row r="334">
      <c r="A334" t="n">
        <v>50011926</v>
      </c>
      <c r="B334" t="inlineStr">
        <is>
          <t>Manhattan</t>
        </is>
      </c>
      <c r="C334" t="inlineStr">
        <is>
          <t>10018</t>
        </is>
      </c>
      <c r="D334" t="inlineStr">
        <is>
          <t>Hamburgers</t>
        </is>
      </c>
      <c r="E334" s="8" t="n">
        <v>46114</v>
      </c>
      <c r="F334" t="inlineStr">
        <is>
          <t>Violations were cited in the following area(s).</t>
        </is>
      </c>
      <c r="G334" t="inlineStr">
        <is>
          <t>10G</t>
        </is>
      </c>
      <c r="H334" t="inlineStr">
        <is>
          <t>Dishwashing and ware washing: Cleaning and sanitizing of tableware, including dishes, utensils, and equipment deficient.</t>
        </is>
      </c>
      <c r="I334" t="inlineStr">
        <is>
          <t>Not Critical</t>
        </is>
      </c>
      <c r="J334" t="n">
        <v>12</v>
      </c>
      <c r="K334" t="inlineStr">
        <is>
          <t>A</t>
        </is>
      </c>
      <c r="L334" s="9">
        <f>A334&amp;"-"&amp;TEXT(E334,"yyyymmdd")</f>
        <v/>
      </c>
    </row>
    <row r="335">
      <c r="A335" t="n">
        <v>50019121</v>
      </c>
      <c r="B335" t="inlineStr">
        <is>
          <t>Manhattan</t>
        </is>
      </c>
      <c r="C335" t="inlineStr">
        <is>
          <t>10019</t>
        </is>
      </c>
      <c r="D335" t="inlineStr">
        <is>
          <t>Asian/Asian Fusion</t>
        </is>
      </c>
      <c r="E335" s="8" t="n">
        <v>46114</v>
      </c>
      <c r="F335" t="inlineStr">
        <is>
          <t>Violations were cited in the following area(s).</t>
        </is>
      </c>
      <c r="G335" t="inlineStr">
        <is>
          <t>04H</t>
        </is>
      </c>
      <c r="H335" t="inlineStr">
        <is>
          <t>Raw, cooked or prepared food is adulterated, contaminated, cross-contaminated, or not discarded in accordance with HACCP plan.</t>
        </is>
      </c>
      <c r="I335" t="inlineStr">
        <is>
          <t>Critical</t>
        </is>
      </c>
      <c r="J335" t="n">
        <v>12</v>
      </c>
      <c r="K335" t="inlineStr">
        <is>
          <t>A</t>
        </is>
      </c>
      <c r="L335" s="9">
        <f>A335&amp;"-"&amp;TEXT(E335,"yyyymmdd")</f>
        <v/>
      </c>
    </row>
    <row r="336">
      <c r="A336" t="n">
        <v>50019121</v>
      </c>
      <c r="B336" t="inlineStr">
        <is>
          <t>Manhattan</t>
        </is>
      </c>
      <c r="C336" t="inlineStr">
        <is>
          <t>10019</t>
        </is>
      </c>
      <c r="D336" t="inlineStr">
        <is>
          <t>Asian/Asian Fusion</t>
        </is>
      </c>
      <c r="E336" s="8" t="n">
        <v>46114</v>
      </c>
      <c r="F336" t="inlineStr">
        <is>
          <t>Violations were cited in the following area(s).</t>
        </is>
      </c>
      <c r="G336" t="inlineStr">
        <is>
          <t>06D</t>
        </is>
      </c>
      <c r="H336" t="inlineStr">
        <is>
          <t>Food contact surface not properly washed, rinsed and sanitized after each use and following any activity when contamination may have occurred.</t>
        </is>
      </c>
      <c r="I336" t="inlineStr">
        <is>
          <t>Critical</t>
        </is>
      </c>
      <c r="J336" t="n">
        <v>12</v>
      </c>
      <c r="K336" t="inlineStr">
        <is>
          <t>A</t>
        </is>
      </c>
      <c r="L336" s="9">
        <f>A336&amp;"-"&amp;TEXT(E336,"yyyymmdd")</f>
        <v/>
      </c>
    </row>
    <row r="337">
      <c r="A337" t="n">
        <v>50033273</v>
      </c>
      <c r="B337" t="inlineStr">
        <is>
          <t>Brooklyn</t>
        </is>
      </c>
      <c r="C337" t="inlineStr">
        <is>
          <t>11214</t>
        </is>
      </c>
      <c r="D337" t="inlineStr">
        <is>
          <t>Hamburgers</t>
        </is>
      </c>
      <c r="E337" s="8" t="n">
        <v>46114</v>
      </c>
      <c r="F337" t="inlineStr">
        <is>
          <t>Violations were cited in the following area(s).</t>
        </is>
      </c>
      <c r="G337" t="inlineStr">
        <is>
          <t>10F</t>
        </is>
      </c>
      <c r="H337" t="inlineStr">
        <is>
          <t>Non-food contact surface or equipment made of unacceptable material, not kept clean, or not properly sealed, raised, spaced or movable to allow accessibility for cleaning on all sides, above and underneath the unit.</t>
        </is>
      </c>
      <c r="I337" t="inlineStr">
        <is>
          <t>Not Critical</t>
        </is>
      </c>
      <c r="J337" t="n">
        <v>3</v>
      </c>
      <c r="K337" t="inlineStr">
        <is>
          <t>A</t>
        </is>
      </c>
      <c r="L337" s="9">
        <f>A337&amp;"-"&amp;TEXT(E337,"yyyymmdd")</f>
        <v/>
      </c>
    </row>
    <row r="338">
      <c r="A338" t="n">
        <v>50041809</v>
      </c>
      <c r="B338" t="inlineStr">
        <is>
          <t>Queens</t>
        </is>
      </c>
      <c r="C338" t="inlineStr">
        <is>
          <t>11368</t>
        </is>
      </c>
      <c r="D338" t="inlineStr">
        <is>
          <t>American</t>
        </is>
      </c>
      <c r="E338" s="8" t="n">
        <v>46114</v>
      </c>
      <c r="F338" t="inlineStr">
        <is>
          <t>Violations were cited in the following area(s).</t>
        </is>
      </c>
      <c r="G338" t="inlineStr">
        <is>
          <t>10F</t>
        </is>
      </c>
      <c r="H338" t="inlineStr">
        <is>
          <t>Non-food contact surface or equipment made of unacceptable material, not kept clean, or not properly sealed, raised, spaced or movable to allow accessibility for cleaning on all sides, above and underneath the unit.</t>
        </is>
      </c>
      <c r="I338" t="inlineStr">
        <is>
          <t>Not Critical</t>
        </is>
      </c>
      <c r="J338" t="n">
        <v>2</v>
      </c>
      <c r="K338" t="inlineStr">
        <is>
          <t>A</t>
        </is>
      </c>
      <c r="L338" s="9">
        <f>A338&amp;"-"&amp;TEXT(E338,"yyyymmdd")</f>
        <v/>
      </c>
    </row>
    <row r="339">
      <c r="A339" t="n">
        <v>50050113</v>
      </c>
      <c r="B339" t="inlineStr">
        <is>
          <t>Manhattan</t>
        </is>
      </c>
      <c r="C339" t="inlineStr">
        <is>
          <t>10022</t>
        </is>
      </c>
      <c r="D339" t="inlineStr">
        <is>
          <t>Sandwiches</t>
        </is>
      </c>
      <c r="E339" s="8" t="n">
        <v>46114</v>
      </c>
      <c r="F339" t="inlineStr">
        <is>
          <t>Violations were cited in the following area(s).</t>
        </is>
      </c>
      <c r="G339" t="inlineStr">
        <is>
          <t>04M</t>
        </is>
      </c>
      <c r="H339" t="inlineStr">
        <is>
          <t>Live roaches in facility's food or non-food area.</t>
        </is>
      </c>
      <c r="I339" t="inlineStr">
        <is>
          <t>Critical</t>
        </is>
      </c>
      <c r="J339" t="n">
        <v>12</v>
      </c>
      <c r="K339" t="inlineStr">
        <is>
          <t>A</t>
        </is>
      </c>
      <c r="L339" s="9">
        <f>A339&amp;"-"&amp;TEXT(E339,"yyyymmdd")</f>
        <v/>
      </c>
    </row>
    <row r="340">
      <c r="A340" t="n">
        <v>50050113</v>
      </c>
      <c r="B340" t="inlineStr">
        <is>
          <t>Manhattan</t>
        </is>
      </c>
      <c r="C340" t="inlineStr">
        <is>
          <t>10022</t>
        </is>
      </c>
      <c r="D340" t="inlineStr">
        <is>
          <t>Sandwiches</t>
        </is>
      </c>
      <c r="E340" s="8" t="n">
        <v>46114</v>
      </c>
      <c r="F340" t="inlineStr">
        <is>
          <t>Violations were cited in the following area(s).</t>
        </is>
      </c>
      <c r="G340" t="inlineStr">
        <is>
          <t>08A</t>
        </is>
      </c>
      <c r="H340" t="inlineStr">
        <is>
          <t>Establishment is not free of harborage or conditions conducive to rodents, insects or other pests.</t>
        </is>
      </c>
      <c r="I340" t="inlineStr">
        <is>
          <t>Not Critical</t>
        </is>
      </c>
      <c r="J340" t="n">
        <v>12</v>
      </c>
      <c r="K340" t="inlineStr">
        <is>
          <t>A</t>
        </is>
      </c>
      <c r="L340" s="9">
        <f>A340&amp;"-"&amp;TEXT(E340,"yyyymmdd")</f>
        <v/>
      </c>
    </row>
    <row r="341">
      <c r="A341" t="n">
        <v>50050113</v>
      </c>
      <c r="B341" t="inlineStr">
        <is>
          <t>Manhattan</t>
        </is>
      </c>
      <c r="C341" t="inlineStr">
        <is>
          <t>10022</t>
        </is>
      </c>
      <c r="D341" t="inlineStr">
        <is>
          <t>Sandwiches</t>
        </is>
      </c>
      <c r="E341" s="8" t="n">
        <v>46114</v>
      </c>
      <c r="F341" t="inlineStr">
        <is>
          <t>Violations were cited in the following area(s).</t>
        </is>
      </c>
      <c r="G341" t="inlineStr">
        <is>
          <t>10F</t>
        </is>
      </c>
      <c r="H341" t="inlineStr">
        <is>
          <t>Non-food contact surface or equipment made of unacceptable material, not kept clean, or not properly sealed, raised, spaced or movable to allow accessibility for cleaning on all sides, above and underneath the unit.</t>
        </is>
      </c>
      <c r="I341" t="inlineStr">
        <is>
          <t>Not Critical</t>
        </is>
      </c>
      <c r="J341" t="n">
        <v>12</v>
      </c>
      <c r="K341" t="inlineStr">
        <is>
          <t>A</t>
        </is>
      </c>
      <c r="L341" s="9">
        <f>A341&amp;"-"&amp;TEXT(E341,"yyyymmdd")</f>
        <v/>
      </c>
    </row>
    <row r="342">
      <c r="A342" t="n">
        <v>50052591</v>
      </c>
      <c r="B342" t="inlineStr">
        <is>
          <t>Queens</t>
        </is>
      </c>
      <c r="C342" t="inlineStr">
        <is>
          <t>11354</t>
        </is>
      </c>
      <c r="D342" t="inlineStr">
        <is>
          <t>Japanese</t>
        </is>
      </c>
      <c r="E342" s="8" t="n">
        <v>46114</v>
      </c>
      <c r="F342" t="inlineStr">
        <is>
          <t>Violations were cited in the following area(s).</t>
        </is>
      </c>
      <c r="G342" t="inlineStr">
        <is>
          <t>04L</t>
        </is>
      </c>
      <c r="H342" t="inlineStr">
        <is>
          <t>Evidence of mice or live mice in establishment's food or non-food areas.</t>
        </is>
      </c>
      <c r="I342" t="inlineStr">
        <is>
          <t>Critical</t>
        </is>
      </c>
      <c r="J342" t="n">
        <v>14</v>
      </c>
      <c r="L342" s="9">
        <f>A342&amp;"-"&amp;TEXT(E342,"yyyymmdd")</f>
        <v/>
      </c>
    </row>
    <row r="343">
      <c r="A343" t="n">
        <v>50052591</v>
      </c>
      <c r="B343" t="inlineStr">
        <is>
          <t>Queens</t>
        </is>
      </c>
      <c r="C343" t="inlineStr">
        <is>
          <t>11354</t>
        </is>
      </c>
      <c r="D343" t="inlineStr">
        <is>
          <t>Japanese</t>
        </is>
      </c>
      <c r="E343" s="8" t="n">
        <v>46114</v>
      </c>
      <c r="F343" t="inlineStr">
        <is>
          <t>Violations were cited in the following area(s).</t>
        </is>
      </c>
      <c r="G343" t="inlineStr">
        <is>
          <t>06D</t>
        </is>
      </c>
      <c r="H343" t="inlineStr">
        <is>
          <t>Food contact surface not properly washed, rinsed and sanitized after each use and following any activity when contamination may have occurred.</t>
        </is>
      </c>
      <c r="I343" t="inlineStr">
        <is>
          <t>Critical</t>
        </is>
      </c>
      <c r="J343" t="n">
        <v>14</v>
      </c>
      <c r="L343" s="9">
        <f>A343&amp;"-"&amp;TEXT(E343,"yyyymmdd")</f>
        <v/>
      </c>
    </row>
    <row r="344">
      <c r="A344" t="n">
        <v>50052591</v>
      </c>
      <c r="B344" t="inlineStr">
        <is>
          <t>Queens</t>
        </is>
      </c>
      <c r="C344" t="inlineStr">
        <is>
          <t>11354</t>
        </is>
      </c>
      <c r="D344" t="inlineStr">
        <is>
          <t>Japanese</t>
        </is>
      </c>
      <c r="E344" s="8" t="n">
        <v>46114</v>
      </c>
      <c r="F344" t="inlineStr">
        <is>
          <t>Violations were cited in the following area(s).</t>
        </is>
      </c>
      <c r="G344" t="inlineStr">
        <is>
          <t>08A</t>
        </is>
      </c>
      <c r="H344" t="inlineStr">
        <is>
          <t>Establishment is not free of harborage or conditions conducive to rodents, insects or other pests.</t>
        </is>
      </c>
      <c r="I344" t="inlineStr">
        <is>
          <t>Not Critical</t>
        </is>
      </c>
      <c r="J344" t="n">
        <v>14</v>
      </c>
      <c r="L344" s="9">
        <f>A344&amp;"-"&amp;TEXT(E344,"yyyymmdd")</f>
        <v/>
      </c>
    </row>
    <row r="345">
      <c r="A345" t="n">
        <v>50060069</v>
      </c>
      <c r="B345" t="inlineStr">
        <is>
          <t>Manhattan</t>
        </is>
      </c>
      <c r="C345" t="inlineStr">
        <is>
          <t>10002</t>
        </is>
      </c>
      <c r="D345" t="inlineStr">
        <is>
          <t>Coffee/Tea</t>
        </is>
      </c>
      <c r="E345" s="8" t="n">
        <v>46114</v>
      </c>
      <c r="F345" t="inlineStr">
        <is>
          <t>Violations were cited in the following area(s).</t>
        </is>
      </c>
      <c r="G345" t="inlineStr">
        <is>
          <t>06A</t>
        </is>
      </c>
      <c r="H345" t="inlineStr">
        <is>
          <t>Personal cleanliness is inadequate. Outer garment soiled with possible contaminant. Effective hair restraint not worn where required. Jewelry worn on hands or arms. Fingernail polish worn or fingernails not kept clean and trimmed.</t>
        </is>
      </c>
      <c r="I345" t="inlineStr">
        <is>
          <t>Critical</t>
        </is>
      </c>
      <c r="J345" t="n">
        <v>10</v>
      </c>
      <c r="K345" t="inlineStr">
        <is>
          <t>A</t>
        </is>
      </c>
      <c r="L345" s="9">
        <f>A345&amp;"-"&amp;TEXT(E345,"yyyymmdd")</f>
        <v/>
      </c>
    </row>
    <row r="346">
      <c r="A346" t="n">
        <v>50060069</v>
      </c>
      <c r="B346" t="inlineStr">
        <is>
          <t>Manhattan</t>
        </is>
      </c>
      <c r="C346" t="inlineStr">
        <is>
          <t>10002</t>
        </is>
      </c>
      <c r="D346" t="inlineStr">
        <is>
          <t>Coffee/Tea</t>
        </is>
      </c>
      <c r="E346" s="8" t="n">
        <v>46114</v>
      </c>
      <c r="F346" t="inlineStr">
        <is>
          <t>Violations were cited in the following area(s).</t>
        </is>
      </c>
      <c r="G346" t="inlineStr">
        <is>
          <t>06C</t>
        </is>
      </c>
      <c r="H34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46" t="inlineStr">
        <is>
          <t>Critical</t>
        </is>
      </c>
      <c r="J346" t="n">
        <v>10</v>
      </c>
      <c r="K346" t="inlineStr">
        <is>
          <t>A</t>
        </is>
      </c>
      <c r="L346" s="9">
        <f>A346&amp;"-"&amp;TEXT(E346,"yyyymmdd")</f>
        <v/>
      </c>
    </row>
    <row r="347">
      <c r="A347" t="n">
        <v>50062733</v>
      </c>
      <c r="B347" t="inlineStr">
        <is>
          <t>Brooklyn</t>
        </is>
      </c>
      <c r="C347" t="inlineStr">
        <is>
          <t>11211</t>
        </is>
      </c>
      <c r="D347" t="inlineStr">
        <is>
          <t>American</t>
        </is>
      </c>
      <c r="E347" s="8" t="n">
        <v>46114</v>
      </c>
      <c r="F347" t="inlineStr">
        <is>
          <t>Violations were cited in the following area(s).</t>
        </is>
      </c>
      <c r="G347" t="inlineStr">
        <is>
          <t>06E</t>
        </is>
      </c>
      <c r="H347" t="inlineStr">
        <is>
          <t>Sanitized equipment or utensil, including in-use food dispensing utensil, improperly used or stored.</t>
        </is>
      </c>
      <c r="I347" t="inlineStr">
        <is>
          <t>Critical</t>
        </is>
      </c>
      <c r="J347" t="n">
        <v>8</v>
      </c>
      <c r="K347" t="inlineStr">
        <is>
          <t>A</t>
        </is>
      </c>
      <c r="L347" s="9">
        <f>A347&amp;"-"&amp;TEXT(E347,"yyyymmdd")</f>
        <v/>
      </c>
    </row>
    <row r="348">
      <c r="A348" t="n">
        <v>50062733</v>
      </c>
      <c r="B348" t="inlineStr">
        <is>
          <t>Brooklyn</t>
        </is>
      </c>
      <c r="C348" t="inlineStr">
        <is>
          <t>11211</t>
        </is>
      </c>
      <c r="D348" t="inlineStr">
        <is>
          <t>American</t>
        </is>
      </c>
      <c r="E348" s="8" t="n">
        <v>46114</v>
      </c>
      <c r="F348" t="inlineStr">
        <is>
          <t>Violations were cited in the following area(s).</t>
        </is>
      </c>
      <c r="G348" t="inlineStr">
        <is>
          <t>10F</t>
        </is>
      </c>
      <c r="H348" t="inlineStr">
        <is>
          <t>Non-food contact surface or equipment made of unacceptable material, not kept clean, or not properly sealed, raised, spaced or movable to allow accessibility for cleaning on all sides, above and underneath the unit.</t>
        </is>
      </c>
      <c r="I348" t="inlineStr">
        <is>
          <t>Not Critical</t>
        </is>
      </c>
      <c r="J348" t="n">
        <v>8</v>
      </c>
      <c r="K348" t="inlineStr">
        <is>
          <t>A</t>
        </is>
      </c>
      <c r="L348" s="9">
        <f>A348&amp;"-"&amp;TEXT(E348,"yyyymmdd")</f>
        <v/>
      </c>
    </row>
    <row r="349">
      <c r="A349" t="n">
        <v>50066944</v>
      </c>
      <c r="B349" t="inlineStr">
        <is>
          <t>Bronx</t>
        </is>
      </c>
      <c r="C349" t="inlineStr">
        <is>
          <t>10455</t>
        </is>
      </c>
      <c r="D349" t="inlineStr">
        <is>
          <t>Tex-Mex</t>
        </is>
      </c>
      <c r="E349" s="8" t="n">
        <v>46114</v>
      </c>
      <c r="F349" t="inlineStr">
        <is>
          <t>Violations were cited in the following area(s).</t>
        </is>
      </c>
      <c r="G349" t="inlineStr">
        <is>
          <t>02G</t>
        </is>
      </c>
      <c r="H349" t="inlineStr">
        <is>
          <t>Cold TCS food item held above 41 °F; smoked or processed fish held above 38 °F; intact raw eggs held above 45 °F; or reduced oxygen packaged (ROP) TCS foods held above required temperatures except during active necessary preparation.</t>
        </is>
      </c>
      <c r="I349" t="inlineStr">
        <is>
          <t>Critical</t>
        </is>
      </c>
      <c r="J349" t="n">
        <v>57</v>
      </c>
      <c r="L349" s="9">
        <f>A349&amp;"-"&amp;TEXT(E349,"yyyymmdd")</f>
        <v/>
      </c>
    </row>
    <row r="350">
      <c r="A350" t="n">
        <v>50066944</v>
      </c>
      <c r="B350" t="inlineStr">
        <is>
          <t>Bronx</t>
        </is>
      </c>
      <c r="C350" t="inlineStr">
        <is>
          <t>10455</t>
        </is>
      </c>
      <c r="D350" t="inlineStr">
        <is>
          <t>Tex-Mex</t>
        </is>
      </c>
      <c r="E350" s="8" t="n">
        <v>46114</v>
      </c>
      <c r="F350" t="inlineStr">
        <is>
          <t>Violations were cited in the following area(s).</t>
        </is>
      </c>
      <c r="G350" t="inlineStr">
        <is>
          <t>02H</t>
        </is>
      </c>
      <c r="H350" t="inlineStr">
        <is>
          <t>After cooking or removal from hot holding, TCS food not cooled by an approved method whereby the internal temperature is reduced from 140 °F to 70 °F or less within 2 hours, and from 70 °F to 41 °F or less within 4 additional hours.</t>
        </is>
      </c>
      <c r="I350" t="inlineStr">
        <is>
          <t>Critical</t>
        </is>
      </c>
      <c r="J350" t="n">
        <v>57</v>
      </c>
      <c r="L350" s="9">
        <f>A350&amp;"-"&amp;TEXT(E350,"yyyymmdd")</f>
        <v/>
      </c>
    </row>
    <row r="351">
      <c r="A351" t="n">
        <v>50066944</v>
      </c>
      <c r="B351" t="inlineStr">
        <is>
          <t>Bronx</t>
        </is>
      </c>
      <c r="C351" t="inlineStr">
        <is>
          <t>10455</t>
        </is>
      </c>
      <c r="D351" t="inlineStr">
        <is>
          <t>Tex-Mex</t>
        </is>
      </c>
      <c r="E351" s="8" t="n">
        <v>46114</v>
      </c>
      <c r="F351" t="inlineStr">
        <is>
          <t>Violations were cited in the following area(s).</t>
        </is>
      </c>
      <c r="G351" t="inlineStr">
        <is>
          <t>04H</t>
        </is>
      </c>
      <c r="H351" t="inlineStr">
        <is>
          <t>Raw, cooked or prepared food is adulterated, contaminated, cross-contaminated, or not discarded in accordance with HACCP plan.</t>
        </is>
      </c>
      <c r="I351" t="inlineStr">
        <is>
          <t>Critical</t>
        </is>
      </c>
      <c r="J351" t="n">
        <v>57</v>
      </c>
      <c r="L351" s="9">
        <f>A351&amp;"-"&amp;TEXT(E351,"yyyymmdd")</f>
        <v/>
      </c>
    </row>
    <row r="352">
      <c r="A352" t="n">
        <v>50066944</v>
      </c>
      <c r="B352" t="inlineStr">
        <is>
          <t>Bronx</t>
        </is>
      </c>
      <c r="C352" t="inlineStr">
        <is>
          <t>10455</t>
        </is>
      </c>
      <c r="D352" t="inlineStr">
        <is>
          <t>Tex-Mex</t>
        </is>
      </c>
      <c r="E352" s="8" t="n">
        <v>46114</v>
      </c>
      <c r="F352" t="inlineStr">
        <is>
          <t>Violations were cited in the following area(s).</t>
        </is>
      </c>
      <c r="G352" t="inlineStr">
        <is>
          <t>05D</t>
        </is>
      </c>
      <c r="H35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52" t="inlineStr">
        <is>
          <t>Critical</t>
        </is>
      </c>
      <c r="J352" t="n">
        <v>57</v>
      </c>
      <c r="L352" s="9">
        <f>A352&amp;"-"&amp;TEXT(E352,"yyyymmdd")</f>
        <v/>
      </c>
    </row>
    <row r="353">
      <c r="A353" t="n">
        <v>50066944</v>
      </c>
      <c r="B353" t="inlineStr">
        <is>
          <t>Bronx</t>
        </is>
      </c>
      <c r="C353" t="inlineStr">
        <is>
          <t>10455</t>
        </is>
      </c>
      <c r="D353" t="inlineStr">
        <is>
          <t>Tex-Mex</t>
        </is>
      </c>
      <c r="E353" s="8" t="n">
        <v>46114</v>
      </c>
      <c r="F353" t="inlineStr">
        <is>
          <t>Violations were cited in the following area(s).</t>
        </is>
      </c>
      <c r="G353" t="inlineStr">
        <is>
          <t>10F</t>
        </is>
      </c>
      <c r="H353" t="inlineStr">
        <is>
          <t>Non-food contact surface or equipment made of unacceptable material, not kept clean, or not properly sealed, raised, spaced or movable to allow accessibility for cleaning on all sides, above and underneath the unit.</t>
        </is>
      </c>
      <c r="I353" t="inlineStr">
        <is>
          <t>Not Critical</t>
        </is>
      </c>
      <c r="J353" t="n">
        <v>57</v>
      </c>
      <c r="L353" s="9">
        <f>A353&amp;"-"&amp;TEXT(E353,"yyyymmdd")</f>
        <v/>
      </c>
    </row>
    <row r="354">
      <c r="A354" t="n">
        <v>50069152</v>
      </c>
      <c r="B354" t="inlineStr">
        <is>
          <t>Manhattan</t>
        </is>
      </c>
      <c r="C354" t="inlineStr">
        <is>
          <t>10003</t>
        </is>
      </c>
      <c r="D354" t="inlineStr">
        <is>
          <t>Mexican</t>
        </is>
      </c>
      <c r="E354" s="8" t="n">
        <v>46114</v>
      </c>
      <c r="F354" t="inlineStr">
        <is>
          <t>Violations were cited in the following area(s).</t>
        </is>
      </c>
      <c r="G354" t="inlineStr">
        <is>
          <t>10F</t>
        </is>
      </c>
      <c r="H354" t="inlineStr">
        <is>
          <t>Non-food contact surface or equipment made of unacceptable material, not kept clean, or not properly sealed, raised, spaced or movable to allow accessibility for cleaning on all sides, above and underneath the unit.</t>
        </is>
      </c>
      <c r="I354" t="inlineStr">
        <is>
          <t>Not Critical</t>
        </is>
      </c>
      <c r="J354" t="n">
        <v>7</v>
      </c>
      <c r="K354" t="inlineStr">
        <is>
          <t>A</t>
        </is>
      </c>
      <c r="L354" s="9">
        <f>A354&amp;"-"&amp;TEXT(E354,"yyyymmdd")</f>
        <v/>
      </c>
    </row>
    <row r="355">
      <c r="A355" t="n">
        <v>50069152</v>
      </c>
      <c r="B355" t="inlineStr">
        <is>
          <t>Manhattan</t>
        </is>
      </c>
      <c r="C355" t="inlineStr">
        <is>
          <t>10003</t>
        </is>
      </c>
      <c r="D355" t="inlineStr">
        <is>
          <t>Mexican</t>
        </is>
      </c>
      <c r="E355" s="8" t="n">
        <v>46114</v>
      </c>
      <c r="F355" t="inlineStr">
        <is>
          <t>Violations were cited in the following area(s).</t>
        </is>
      </c>
      <c r="G355" t="inlineStr">
        <is>
          <t>10G</t>
        </is>
      </c>
      <c r="H355" t="inlineStr">
        <is>
          <t>Dishwashing and ware washing: Cleaning and sanitizing of tableware, including dishes, utensils, and equipment deficient.</t>
        </is>
      </c>
      <c r="I355" t="inlineStr">
        <is>
          <t>Not Critical</t>
        </is>
      </c>
      <c r="J355" t="n">
        <v>7</v>
      </c>
      <c r="K355" t="inlineStr">
        <is>
          <t>A</t>
        </is>
      </c>
      <c r="L355" s="9">
        <f>A355&amp;"-"&amp;TEXT(E355,"yyyymmdd")</f>
        <v/>
      </c>
    </row>
    <row r="356">
      <c r="A356" t="n">
        <v>50072428</v>
      </c>
      <c r="B356" t="inlineStr">
        <is>
          <t>Queens</t>
        </is>
      </c>
      <c r="C356" t="inlineStr">
        <is>
          <t>11693</t>
        </is>
      </c>
      <c r="D356" t="inlineStr">
        <is>
          <t>American</t>
        </is>
      </c>
      <c r="E356" s="8" t="n">
        <v>46114</v>
      </c>
      <c r="F356" t="inlineStr">
        <is>
          <t>Violations were cited in the following area(s).</t>
        </is>
      </c>
      <c r="G356" t="inlineStr">
        <is>
          <t>06C</t>
        </is>
      </c>
      <c r="H35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56" t="inlineStr">
        <is>
          <t>Critical</t>
        </is>
      </c>
      <c r="J356" t="n">
        <v>7</v>
      </c>
      <c r="K356" t="inlineStr">
        <is>
          <t>A</t>
        </is>
      </c>
      <c r="L356" s="9">
        <f>A356&amp;"-"&amp;TEXT(E356,"yyyymmdd")</f>
        <v/>
      </c>
    </row>
    <row r="357">
      <c r="A357" t="n">
        <v>50072428</v>
      </c>
      <c r="B357" t="inlineStr">
        <is>
          <t>Queens</t>
        </is>
      </c>
      <c r="C357" t="inlineStr">
        <is>
          <t>11693</t>
        </is>
      </c>
      <c r="D357" t="inlineStr">
        <is>
          <t>American</t>
        </is>
      </c>
      <c r="E357" s="8" t="n">
        <v>46114</v>
      </c>
      <c r="F357" t="inlineStr">
        <is>
          <t>Violations were cited in the following area(s).</t>
        </is>
      </c>
      <c r="G357" t="inlineStr">
        <is>
          <t>10F</t>
        </is>
      </c>
      <c r="H357" t="inlineStr">
        <is>
          <t>Non-food contact surface or equipment made of unacceptable material, not kept clean, or not properly sealed, raised, spaced or movable to allow accessibility for cleaning on all sides, above and underneath the unit.</t>
        </is>
      </c>
      <c r="I357" t="inlineStr">
        <is>
          <t>Not Critical</t>
        </is>
      </c>
      <c r="J357" t="n">
        <v>7</v>
      </c>
      <c r="K357" t="inlineStr">
        <is>
          <t>A</t>
        </is>
      </c>
      <c r="L357" s="9">
        <f>A357&amp;"-"&amp;TEXT(E357,"yyyymmdd")</f>
        <v/>
      </c>
    </row>
    <row r="358">
      <c r="A358" t="n">
        <v>50072578</v>
      </c>
      <c r="B358" t="inlineStr">
        <is>
          <t>Queens</t>
        </is>
      </c>
      <c r="C358" t="inlineStr">
        <is>
          <t>11428</t>
        </is>
      </c>
      <c r="D358" t="inlineStr">
        <is>
          <t>Caribbean</t>
        </is>
      </c>
      <c r="E358" s="8" t="n">
        <v>46114</v>
      </c>
      <c r="F358" t="inlineStr">
        <is>
          <t>Violations were cited in the following area(s).</t>
        </is>
      </c>
      <c r="G358" t="inlineStr">
        <is>
          <t>04L</t>
        </is>
      </c>
      <c r="H358" t="inlineStr">
        <is>
          <t>Evidence of mice or live mice in establishment's food or non-food areas.</t>
        </is>
      </c>
      <c r="I358" t="inlineStr">
        <is>
          <t>Critical</t>
        </is>
      </c>
      <c r="J358" t="n">
        <v>20</v>
      </c>
      <c r="L358" s="9">
        <f>A358&amp;"-"&amp;TEXT(E358,"yyyymmdd")</f>
        <v/>
      </c>
    </row>
    <row r="359">
      <c r="A359" t="n">
        <v>50072578</v>
      </c>
      <c r="B359" t="inlineStr">
        <is>
          <t>Queens</t>
        </is>
      </c>
      <c r="C359" t="inlineStr">
        <is>
          <t>11428</t>
        </is>
      </c>
      <c r="D359" t="inlineStr">
        <is>
          <t>Caribbean</t>
        </is>
      </c>
      <c r="E359" s="8" t="n">
        <v>46114</v>
      </c>
      <c r="F359" t="inlineStr">
        <is>
          <t>Violations were cited in the following area(s).</t>
        </is>
      </c>
      <c r="G359" t="inlineStr">
        <is>
          <t>06C</t>
        </is>
      </c>
      <c r="H35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59" t="inlineStr">
        <is>
          <t>Critical</t>
        </is>
      </c>
      <c r="J359" t="n">
        <v>20</v>
      </c>
      <c r="L359" s="9">
        <f>A359&amp;"-"&amp;TEXT(E359,"yyyymmdd")</f>
        <v/>
      </c>
    </row>
    <row r="360">
      <c r="A360" t="n">
        <v>50072578</v>
      </c>
      <c r="B360" t="inlineStr">
        <is>
          <t>Queens</t>
        </is>
      </c>
      <c r="C360" t="inlineStr">
        <is>
          <t>11428</t>
        </is>
      </c>
      <c r="D360" t="inlineStr">
        <is>
          <t>Caribbean</t>
        </is>
      </c>
      <c r="E360" s="8" t="n">
        <v>46114</v>
      </c>
      <c r="F360" t="inlineStr">
        <is>
          <t>Violations were cited in the following area(s).</t>
        </is>
      </c>
      <c r="G360" t="inlineStr">
        <is>
          <t>08A</t>
        </is>
      </c>
      <c r="H360" t="inlineStr">
        <is>
          <t>Establishment is not free of harborage or conditions conducive to rodents, insects or other pests.</t>
        </is>
      </c>
      <c r="I360" t="inlineStr">
        <is>
          <t>Not Critical</t>
        </is>
      </c>
      <c r="J360" t="n">
        <v>20</v>
      </c>
      <c r="L360" s="9">
        <f>A360&amp;"-"&amp;TEXT(E360,"yyyymmdd")</f>
        <v/>
      </c>
    </row>
    <row r="361">
      <c r="A361" t="n">
        <v>50073698</v>
      </c>
      <c r="B361" t="inlineStr">
        <is>
          <t>Manhattan</t>
        </is>
      </c>
      <c r="C361" t="inlineStr">
        <is>
          <t>10011</t>
        </is>
      </c>
      <c r="D361" t="inlineStr">
        <is>
          <t>Middle Eastern</t>
        </is>
      </c>
      <c r="E361" s="8" t="n">
        <v>46114</v>
      </c>
      <c r="F361" t="inlineStr">
        <is>
          <t>Violations were cited in the following area(s).</t>
        </is>
      </c>
      <c r="G361" t="inlineStr">
        <is>
          <t>06D</t>
        </is>
      </c>
      <c r="H361" t="inlineStr">
        <is>
          <t>Food contact surface not properly washed, rinsed and sanitized after each use and following any activity when contamination may have occurred.</t>
        </is>
      </c>
      <c r="I361" t="inlineStr">
        <is>
          <t>Critical</t>
        </is>
      </c>
      <c r="J361" t="n">
        <v>6</v>
      </c>
      <c r="K361" t="inlineStr">
        <is>
          <t>A</t>
        </is>
      </c>
      <c r="L361" s="9">
        <f>A361&amp;"-"&amp;TEXT(E361,"yyyymmdd")</f>
        <v/>
      </c>
    </row>
    <row r="362">
      <c r="A362" t="n">
        <v>50074603</v>
      </c>
      <c r="B362" t="inlineStr">
        <is>
          <t>Manhattan</t>
        </is>
      </c>
      <c r="C362" t="inlineStr">
        <is>
          <t>10038</t>
        </is>
      </c>
      <c r="D362" t="inlineStr">
        <is>
          <t>Chicken</t>
        </is>
      </c>
      <c r="E362" s="8" t="n">
        <v>46114</v>
      </c>
      <c r="F362" t="inlineStr">
        <is>
          <t>Violations were cited in the following area(s).</t>
        </is>
      </c>
      <c r="G362" t="inlineStr">
        <is>
          <t>06E</t>
        </is>
      </c>
      <c r="H362" t="inlineStr">
        <is>
          <t>Sanitized equipment or utensil, including in-use food dispensing utensil, improperly used or stored.</t>
        </is>
      </c>
      <c r="I362" t="inlineStr">
        <is>
          <t>Critical</t>
        </is>
      </c>
      <c r="J362" t="n">
        <v>9</v>
      </c>
      <c r="K362" t="inlineStr">
        <is>
          <t>A</t>
        </is>
      </c>
      <c r="L362" s="9">
        <f>A362&amp;"-"&amp;TEXT(E362,"yyyymmdd")</f>
        <v/>
      </c>
    </row>
    <row r="363">
      <c r="A363" t="n">
        <v>50074603</v>
      </c>
      <c r="B363" t="inlineStr">
        <is>
          <t>Manhattan</t>
        </is>
      </c>
      <c r="C363" t="inlineStr">
        <is>
          <t>10038</t>
        </is>
      </c>
      <c r="D363" t="inlineStr">
        <is>
          <t>Chicken</t>
        </is>
      </c>
      <c r="E363" s="8" t="n">
        <v>46114</v>
      </c>
      <c r="F363" t="inlineStr">
        <is>
          <t>Violations were cited in the following area(s).</t>
        </is>
      </c>
      <c r="G363" t="inlineStr">
        <is>
          <t>10F</t>
        </is>
      </c>
      <c r="H363" t="inlineStr">
        <is>
          <t>Non-food contact surface or equipment made of unacceptable material, not kept clean, or not properly sealed, raised, spaced or movable to allow accessibility for cleaning on all sides, above and underneath the unit.</t>
        </is>
      </c>
      <c r="I363" t="inlineStr">
        <is>
          <t>Not Critical</t>
        </is>
      </c>
      <c r="J363" t="n">
        <v>9</v>
      </c>
      <c r="K363" t="inlineStr">
        <is>
          <t>A</t>
        </is>
      </c>
      <c r="L363" s="9">
        <f>A363&amp;"-"&amp;TEXT(E363,"yyyymmdd")</f>
        <v/>
      </c>
    </row>
    <row r="364">
      <c r="A364" t="n">
        <v>50075871</v>
      </c>
      <c r="B364" t="inlineStr">
        <is>
          <t>Manhattan</t>
        </is>
      </c>
      <c r="C364" t="inlineStr">
        <is>
          <t>10022</t>
        </is>
      </c>
      <c r="D364" t="inlineStr">
        <is>
          <t>Continental</t>
        </is>
      </c>
      <c r="E364" s="8" t="n">
        <v>46114</v>
      </c>
      <c r="F364" t="inlineStr">
        <is>
          <t>Violations were cited in the following area(s).</t>
        </is>
      </c>
      <c r="G364" t="inlineStr">
        <is>
          <t>02G</t>
        </is>
      </c>
      <c r="H364" t="inlineStr">
        <is>
          <t>Cold TCS food item held above 41 °F; smoked or processed fish held above 38 °F; intact raw eggs held above 45 °F; or reduced oxygen packaged (ROP) TCS foods held above required temperatures except during active necessary preparation.</t>
        </is>
      </c>
      <c r="I364" t="inlineStr">
        <is>
          <t>Critical</t>
        </is>
      </c>
      <c r="J364" t="n">
        <v>23</v>
      </c>
      <c r="L364" s="9">
        <f>A364&amp;"-"&amp;TEXT(E364,"yyyymmdd")</f>
        <v/>
      </c>
    </row>
    <row r="365">
      <c r="A365" t="n">
        <v>50075871</v>
      </c>
      <c r="B365" t="inlineStr">
        <is>
          <t>Manhattan</t>
        </is>
      </c>
      <c r="C365" t="inlineStr">
        <is>
          <t>10022</t>
        </is>
      </c>
      <c r="D365" t="inlineStr">
        <is>
          <t>Continental</t>
        </is>
      </c>
      <c r="E365" s="8" t="n">
        <v>46114</v>
      </c>
      <c r="F365" t="inlineStr">
        <is>
          <t>Violations were cited in the following area(s).</t>
        </is>
      </c>
      <c r="G365" t="inlineStr">
        <is>
          <t>06C</t>
        </is>
      </c>
      <c r="H36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65" t="inlineStr">
        <is>
          <t>Critical</t>
        </is>
      </c>
      <c r="J365" t="n">
        <v>23</v>
      </c>
      <c r="L365" s="9">
        <f>A365&amp;"-"&amp;TEXT(E365,"yyyymmdd")</f>
        <v/>
      </c>
    </row>
    <row r="366">
      <c r="A366" t="n">
        <v>50075871</v>
      </c>
      <c r="B366" t="inlineStr">
        <is>
          <t>Manhattan</t>
        </is>
      </c>
      <c r="C366" t="inlineStr">
        <is>
          <t>10022</t>
        </is>
      </c>
      <c r="D366" t="inlineStr">
        <is>
          <t>Continental</t>
        </is>
      </c>
      <c r="E366" s="8" t="n">
        <v>46114</v>
      </c>
      <c r="F366" t="inlineStr">
        <is>
          <t>Violations were cited in the following area(s).</t>
        </is>
      </c>
      <c r="G366" t="inlineStr">
        <is>
          <t>06D</t>
        </is>
      </c>
      <c r="H366" t="inlineStr">
        <is>
          <t>Food contact surface not properly washed, rinsed and sanitized after each use and following any activity when contamination may have occurred.</t>
        </is>
      </c>
      <c r="I366" t="inlineStr">
        <is>
          <t>Critical</t>
        </is>
      </c>
      <c r="J366" t="n">
        <v>23</v>
      </c>
      <c r="L366" s="9">
        <f>A366&amp;"-"&amp;TEXT(E366,"yyyymmdd")</f>
        <v/>
      </c>
    </row>
    <row r="367">
      <c r="A367" t="n">
        <v>50075871</v>
      </c>
      <c r="B367" t="inlineStr">
        <is>
          <t>Manhattan</t>
        </is>
      </c>
      <c r="C367" t="inlineStr">
        <is>
          <t>10022</t>
        </is>
      </c>
      <c r="D367" t="inlineStr">
        <is>
          <t>Continental</t>
        </is>
      </c>
      <c r="E367" s="8" t="n">
        <v>46114</v>
      </c>
      <c r="F367" t="inlineStr">
        <is>
          <t>Violations were cited in the following area(s).</t>
        </is>
      </c>
      <c r="G367" t="inlineStr">
        <is>
          <t>10B</t>
        </is>
      </c>
      <c r="H367" t="inlineStr">
        <is>
          <t>Anti-siphonage or back-flow prevention device not provided where required; equipment or floor not properly drained; sewage disposal system in disrepair or not functioning properly. Condensation or liquid waste improperly disposed of.</t>
        </is>
      </c>
      <c r="I367" t="inlineStr">
        <is>
          <t>Not Critical</t>
        </is>
      </c>
      <c r="J367" t="n">
        <v>23</v>
      </c>
      <c r="L367" s="9">
        <f>A367&amp;"-"&amp;TEXT(E367,"yyyymmdd")</f>
        <v/>
      </c>
    </row>
    <row r="368">
      <c r="A368" t="n">
        <v>50075871</v>
      </c>
      <c r="B368" t="inlineStr">
        <is>
          <t>Manhattan</t>
        </is>
      </c>
      <c r="C368" t="inlineStr">
        <is>
          <t>10022</t>
        </is>
      </c>
      <c r="D368" t="inlineStr">
        <is>
          <t>Continental</t>
        </is>
      </c>
      <c r="E368" s="8" t="n">
        <v>46114</v>
      </c>
      <c r="F368" t="inlineStr">
        <is>
          <t>Violations were cited in the following area(s).</t>
        </is>
      </c>
      <c r="G368" t="inlineStr">
        <is>
          <t>10F</t>
        </is>
      </c>
      <c r="H368" t="inlineStr">
        <is>
          <t>Non-food contact surface or equipment made of unacceptable material, not kept clean, or not properly sealed, raised, spaced or movable to allow accessibility for cleaning on all sides, above and underneath the unit.</t>
        </is>
      </c>
      <c r="I368" t="inlineStr">
        <is>
          <t>Not Critical</t>
        </is>
      </c>
      <c r="J368" t="n">
        <v>23</v>
      </c>
      <c r="L368" s="9">
        <f>A368&amp;"-"&amp;TEXT(E368,"yyyymmdd")</f>
        <v/>
      </c>
    </row>
    <row r="369">
      <c r="A369" t="n">
        <v>50076268</v>
      </c>
      <c r="B369" t="inlineStr">
        <is>
          <t>Brooklyn</t>
        </is>
      </c>
      <c r="C369" t="inlineStr">
        <is>
          <t>11216</t>
        </is>
      </c>
      <c r="D369" t="inlineStr">
        <is>
          <t>Bangladeshi</t>
        </is>
      </c>
      <c r="E369" s="8" t="n">
        <v>46114</v>
      </c>
      <c r="F369" t="inlineStr">
        <is>
          <t>Violations were cited in the following area(s).</t>
        </is>
      </c>
      <c r="G369" t="inlineStr">
        <is>
          <t>02B</t>
        </is>
      </c>
      <c r="H369" t="inlineStr">
        <is>
          <t>Hot TCS food item not held at or above 140 °F.</t>
        </is>
      </c>
      <c r="I369" t="inlineStr">
        <is>
          <t>Critical</t>
        </is>
      </c>
      <c r="J369" t="n">
        <v>21</v>
      </c>
      <c r="L369" s="9">
        <f>A369&amp;"-"&amp;TEXT(E369,"yyyymmdd")</f>
        <v/>
      </c>
    </row>
    <row r="370">
      <c r="A370" t="n">
        <v>50076268</v>
      </c>
      <c r="B370" t="inlineStr">
        <is>
          <t>Brooklyn</t>
        </is>
      </c>
      <c r="C370" t="inlineStr">
        <is>
          <t>11216</t>
        </is>
      </c>
      <c r="D370" t="inlineStr">
        <is>
          <t>Bangladeshi</t>
        </is>
      </c>
      <c r="E370" s="8" t="n">
        <v>46114</v>
      </c>
      <c r="F370" t="inlineStr">
        <is>
          <t>Violations were cited in the following area(s).</t>
        </is>
      </c>
      <c r="G370" t="inlineStr">
        <is>
          <t>04A</t>
        </is>
      </c>
      <c r="H370" t="inlineStr">
        <is>
          <t>Food Protection Certificate (FPC) not held by manager or supervisor of food operations.</t>
        </is>
      </c>
      <c r="I370" t="inlineStr">
        <is>
          <t>Critical</t>
        </is>
      </c>
      <c r="J370" t="n">
        <v>21</v>
      </c>
      <c r="L370" s="9">
        <f>A370&amp;"-"&amp;TEXT(E370,"yyyymmdd")</f>
        <v/>
      </c>
    </row>
    <row r="371">
      <c r="A371" t="n">
        <v>50076268</v>
      </c>
      <c r="B371" t="inlineStr">
        <is>
          <t>Brooklyn</t>
        </is>
      </c>
      <c r="C371" t="inlineStr">
        <is>
          <t>11216</t>
        </is>
      </c>
      <c r="D371" t="inlineStr">
        <is>
          <t>Bangladeshi</t>
        </is>
      </c>
      <c r="E371" s="8" t="n">
        <v>46114</v>
      </c>
      <c r="F371" t="inlineStr">
        <is>
          <t>Violations were cited in the following area(s).</t>
        </is>
      </c>
      <c r="G371" t="inlineStr">
        <is>
          <t>09B</t>
        </is>
      </c>
      <c r="H371" t="inlineStr">
        <is>
          <t>Thawing procedure improper.</t>
        </is>
      </c>
      <c r="I371" t="inlineStr">
        <is>
          <t>Not Critical</t>
        </is>
      </c>
      <c r="J371" t="n">
        <v>21</v>
      </c>
      <c r="L371" s="9">
        <f>A371&amp;"-"&amp;TEXT(E371,"yyyymmdd")</f>
        <v/>
      </c>
    </row>
    <row r="372">
      <c r="A372" t="n">
        <v>50076268</v>
      </c>
      <c r="B372" t="inlineStr">
        <is>
          <t>Brooklyn</t>
        </is>
      </c>
      <c r="C372" t="inlineStr">
        <is>
          <t>11216</t>
        </is>
      </c>
      <c r="D372" t="inlineStr">
        <is>
          <t>Bangladeshi</t>
        </is>
      </c>
      <c r="E372" s="8" t="n">
        <v>46114</v>
      </c>
      <c r="F372" t="inlineStr">
        <is>
          <t>Violations were cited in the following area(s).</t>
        </is>
      </c>
      <c r="G372" t="inlineStr">
        <is>
          <t>09C</t>
        </is>
      </c>
      <c r="H372" t="inlineStr">
        <is>
          <t>Design, construction, materials used or maintenance of food contact surface improper. Surface not easily cleanable, sanitized and maintained.</t>
        </is>
      </c>
      <c r="I372" t="inlineStr">
        <is>
          <t>Not Critical</t>
        </is>
      </c>
      <c r="J372" t="n">
        <v>21</v>
      </c>
      <c r="L372" s="9">
        <f>A372&amp;"-"&amp;TEXT(E372,"yyyymmdd")</f>
        <v/>
      </c>
    </row>
    <row r="373">
      <c r="A373" t="n">
        <v>50076268</v>
      </c>
      <c r="B373" t="inlineStr">
        <is>
          <t>Brooklyn</t>
        </is>
      </c>
      <c r="C373" t="inlineStr">
        <is>
          <t>11216</t>
        </is>
      </c>
      <c r="D373" t="inlineStr">
        <is>
          <t>Bangladeshi</t>
        </is>
      </c>
      <c r="E373" s="8" t="n">
        <v>46114</v>
      </c>
      <c r="F373" t="inlineStr">
        <is>
          <t>Violations were cited in the following area(s).</t>
        </is>
      </c>
      <c r="G373" t="inlineStr">
        <is>
          <t>28-06</t>
        </is>
      </c>
      <c r="H373" t="inlineStr">
        <is>
          <t>Contract with a pest management professional not in place. Record of extermination activities not kept on premises.</t>
        </is>
      </c>
      <c r="I373" t="inlineStr">
        <is>
          <t>Not Critical</t>
        </is>
      </c>
      <c r="J373" t="n">
        <v>21</v>
      </c>
      <c r="L373" s="9">
        <f>A373&amp;"-"&amp;TEXT(E373,"yyyymmdd")</f>
        <v/>
      </c>
    </row>
    <row r="374">
      <c r="A374" t="n">
        <v>50090916</v>
      </c>
      <c r="B374" t="inlineStr">
        <is>
          <t>Brooklyn</t>
        </is>
      </c>
      <c r="C374" t="inlineStr">
        <is>
          <t>11222</t>
        </is>
      </c>
      <c r="D374" t="inlineStr">
        <is>
          <t>American</t>
        </is>
      </c>
      <c r="E374" s="8" t="n">
        <v>46114</v>
      </c>
      <c r="F374" t="inlineStr">
        <is>
          <t>Violations were cited in the following area(s).</t>
        </is>
      </c>
      <c r="G374" t="inlineStr">
        <is>
          <t>02B</t>
        </is>
      </c>
      <c r="H374" t="inlineStr">
        <is>
          <t>Hot TCS food item not held at or above 140 °F.</t>
        </is>
      </c>
      <c r="I374" t="inlineStr">
        <is>
          <t>Critical</t>
        </is>
      </c>
      <c r="J374" t="n">
        <v>40</v>
      </c>
      <c r="L374" s="9">
        <f>A374&amp;"-"&amp;TEXT(E374,"yyyymmdd")</f>
        <v/>
      </c>
    </row>
    <row r="375">
      <c r="A375" t="n">
        <v>50090916</v>
      </c>
      <c r="B375" t="inlineStr">
        <is>
          <t>Brooklyn</t>
        </is>
      </c>
      <c r="C375" t="inlineStr">
        <is>
          <t>11222</t>
        </is>
      </c>
      <c r="D375" t="inlineStr">
        <is>
          <t>American</t>
        </is>
      </c>
      <c r="E375" s="8" t="n">
        <v>46114</v>
      </c>
      <c r="F375" t="inlineStr">
        <is>
          <t>Violations were cited in the following area(s).</t>
        </is>
      </c>
      <c r="G375" t="inlineStr">
        <is>
          <t>04L</t>
        </is>
      </c>
      <c r="H375" t="inlineStr">
        <is>
          <t>Evidence of mice or live mice in establishment's food or non-food areas.</t>
        </is>
      </c>
      <c r="I375" t="inlineStr">
        <is>
          <t>Critical</t>
        </is>
      </c>
      <c r="J375" t="n">
        <v>40</v>
      </c>
      <c r="L375" s="9">
        <f>A375&amp;"-"&amp;TEXT(E375,"yyyymmdd")</f>
        <v/>
      </c>
    </row>
    <row r="376">
      <c r="A376" t="n">
        <v>50090916</v>
      </c>
      <c r="B376" t="inlineStr">
        <is>
          <t>Brooklyn</t>
        </is>
      </c>
      <c r="C376" t="inlineStr">
        <is>
          <t>11222</t>
        </is>
      </c>
      <c r="D376" t="inlineStr">
        <is>
          <t>American</t>
        </is>
      </c>
      <c r="E376" s="8" t="n">
        <v>46114</v>
      </c>
      <c r="F376" t="inlineStr">
        <is>
          <t>Violations were cited in the following area(s).</t>
        </is>
      </c>
      <c r="G376" t="inlineStr">
        <is>
          <t>05D</t>
        </is>
      </c>
      <c r="H37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76" t="inlineStr">
        <is>
          <t>Critical</t>
        </is>
      </c>
      <c r="J376" t="n">
        <v>40</v>
      </c>
      <c r="L376" s="9">
        <f>A376&amp;"-"&amp;TEXT(E376,"yyyymmdd")</f>
        <v/>
      </c>
    </row>
    <row r="377">
      <c r="A377" t="n">
        <v>50090916</v>
      </c>
      <c r="B377" t="inlineStr">
        <is>
          <t>Brooklyn</t>
        </is>
      </c>
      <c r="C377" t="inlineStr">
        <is>
          <t>11222</t>
        </is>
      </c>
      <c r="D377" t="inlineStr">
        <is>
          <t>American</t>
        </is>
      </c>
      <c r="E377" s="8" t="n">
        <v>46114</v>
      </c>
      <c r="F377" t="inlineStr">
        <is>
          <t>Violations were cited in the following area(s).</t>
        </is>
      </c>
      <c r="G377" t="inlineStr">
        <is>
          <t>06D</t>
        </is>
      </c>
      <c r="H377" t="inlineStr">
        <is>
          <t>Food contact surface not properly washed, rinsed and sanitized after each use and following any activity when contamination may have occurred.</t>
        </is>
      </c>
      <c r="I377" t="inlineStr">
        <is>
          <t>Critical</t>
        </is>
      </c>
      <c r="J377" t="n">
        <v>40</v>
      </c>
      <c r="L377" s="9">
        <f>A377&amp;"-"&amp;TEXT(E377,"yyyymmdd")</f>
        <v/>
      </c>
    </row>
    <row r="378">
      <c r="A378" t="n">
        <v>50090916</v>
      </c>
      <c r="B378" t="inlineStr">
        <is>
          <t>Brooklyn</t>
        </is>
      </c>
      <c r="C378" t="inlineStr">
        <is>
          <t>11222</t>
        </is>
      </c>
      <c r="D378" t="inlineStr">
        <is>
          <t>American</t>
        </is>
      </c>
      <c r="E378" s="8" t="n">
        <v>46114</v>
      </c>
      <c r="F378" t="inlineStr">
        <is>
          <t>Violations were cited in the following area(s).</t>
        </is>
      </c>
      <c r="G378" t="inlineStr">
        <is>
          <t>06E</t>
        </is>
      </c>
      <c r="H378" t="inlineStr">
        <is>
          <t>Sanitized equipment or utensil, including in-use food dispensing utensil, improperly used or stored.</t>
        </is>
      </c>
      <c r="I378" t="inlineStr">
        <is>
          <t>Critical</t>
        </is>
      </c>
      <c r="J378" t="n">
        <v>40</v>
      </c>
      <c r="L378" s="9">
        <f>A378&amp;"-"&amp;TEXT(E378,"yyyymmdd")</f>
        <v/>
      </c>
    </row>
    <row r="379">
      <c r="A379" t="n">
        <v>50090916</v>
      </c>
      <c r="B379" t="inlineStr">
        <is>
          <t>Brooklyn</t>
        </is>
      </c>
      <c r="C379" t="inlineStr">
        <is>
          <t>11222</t>
        </is>
      </c>
      <c r="D379" t="inlineStr">
        <is>
          <t>American</t>
        </is>
      </c>
      <c r="E379" s="8" t="n">
        <v>46114</v>
      </c>
      <c r="F379" t="inlineStr">
        <is>
          <t>Violations were cited in the following area(s).</t>
        </is>
      </c>
      <c r="G379" t="inlineStr">
        <is>
          <t>08A</t>
        </is>
      </c>
      <c r="H379" t="inlineStr">
        <is>
          <t>Establishment is not free of harborage or conditions conducive to rodents, insects or other pests.</t>
        </is>
      </c>
      <c r="I379" t="inlineStr">
        <is>
          <t>Not Critical</t>
        </is>
      </c>
      <c r="J379" t="n">
        <v>40</v>
      </c>
      <c r="L379" s="9">
        <f>A379&amp;"-"&amp;TEXT(E379,"yyyymmdd")</f>
        <v/>
      </c>
    </row>
    <row r="380">
      <c r="A380" t="n">
        <v>50090916</v>
      </c>
      <c r="B380" t="inlineStr">
        <is>
          <t>Brooklyn</t>
        </is>
      </c>
      <c r="C380" t="inlineStr">
        <is>
          <t>11222</t>
        </is>
      </c>
      <c r="D380" t="inlineStr">
        <is>
          <t>American</t>
        </is>
      </c>
      <c r="E380" s="8" t="n">
        <v>46114</v>
      </c>
      <c r="F380" t="inlineStr">
        <is>
          <t>Violations were cited in the following area(s).</t>
        </is>
      </c>
      <c r="G380" t="inlineStr">
        <is>
          <t>09C</t>
        </is>
      </c>
      <c r="H380" t="inlineStr">
        <is>
          <t>Design, construction, materials used or maintenance of food contact surface improper. Surface not easily cleanable, sanitized and maintained.</t>
        </is>
      </c>
      <c r="I380" t="inlineStr">
        <is>
          <t>Not Critical</t>
        </is>
      </c>
      <c r="J380" t="n">
        <v>40</v>
      </c>
      <c r="L380" s="9">
        <f>A380&amp;"-"&amp;TEXT(E380,"yyyymmdd")</f>
        <v/>
      </c>
    </row>
    <row r="381">
      <c r="A381" t="n">
        <v>50100645</v>
      </c>
      <c r="B381" t="inlineStr">
        <is>
          <t>Queens</t>
        </is>
      </c>
      <c r="C381" t="inlineStr">
        <is>
          <t>11375</t>
        </is>
      </c>
      <c r="D381" t="inlineStr">
        <is>
          <t>New American</t>
        </is>
      </c>
      <c r="E381" s="8" t="n">
        <v>46114</v>
      </c>
      <c r="F381" t="inlineStr">
        <is>
          <t>Violations were cited in the following area(s).</t>
        </is>
      </c>
      <c r="G381" t="inlineStr">
        <is>
          <t>04H</t>
        </is>
      </c>
      <c r="H381" t="inlineStr">
        <is>
          <t>Raw, cooked or prepared food is adulterated, contaminated, cross-contaminated, or not discarded in accordance with HACCP plan.</t>
        </is>
      </c>
      <c r="I381" t="inlineStr">
        <is>
          <t>Critical</t>
        </is>
      </c>
      <c r="J381" t="n">
        <v>24</v>
      </c>
      <c r="L381" s="9">
        <f>A381&amp;"-"&amp;TEXT(E381,"yyyymmdd")</f>
        <v/>
      </c>
    </row>
    <row r="382">
      <c r="A382" t="n">
        <v>50100645</v>
      </c>
      <c r="B382" t="inlineStr">
        <is>
          <t>Queens</t>
        </is>
      </c>
      <c r="C382" t="inlineStr">
        <is>
          <t>11375</t>
        </is>
      </c>
      <c r="D382" t="inlineStr">
        <is>
          <t>New American</t>
        </is>
      </c>
      <c r="E382" s="8" t="n">
        <v>46114</v>
      </c>
      <c r="F382" t="inlineStr">
        <is>
          <t>Violations were cited in the following area(s).</t>
        </is>
      </c>
      <c r="G382" t="inlineStr">
        <is>
          <t>06C</t>
        </is>
      </c>
      <c r="H38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82" t="inlineStr">
        <is>
          <t>Critical</t>
        </is>
      </c>
      <c r="J382" t="n">
        <v>24</v>
      </c>
      <c r="L382" s="9">
        <f>A382&amp;"-"&amp;TEXT(E382,"yyyymmdd")</f>
        <v/>
      </c>
    </row>
    <row r="383">
      <c r="A383" t="n">
        <v>50100645</v>
      </c>
      <c r="B383" t="inlineStr">
        <is>
          <t>Queens</t>
        </is>
      </c>
      <c r="C383" t="inlineStr">
        <is>
          <t>11375</t>
        </is>
      </c>
      <c r="D383" t="inlineStr">
        <is>
          <t>New American</t>
        </is>
      </c>
      <c r="E383" s="8" t="n">
        <v>46114</v>
      </c>
      <c r="F383" t="inlineStr">
        <is>
          <t>Violations were cited in the following area(s).</t>
        </is>
      </c>
      <c r="G383" t="inlineStr">
        <is>
          <t>06D</t>
        </is>
      </c>
      <c r="H383" t="inlineStr">
        <is>
          <t>Food contact surface not properly washed, rinsed and sanitized after each use and following any activity when contamination may have occurred.</t>
        </is>
      </c>
      <c r="I383" t="inlineStr">
        <is>
          <t>Critical</t>
        </is>
      </c>
      <c r="J383" t="n">
        <v>24</v>
      </c>
      <c r="L383" s="9">
        <f>A383&amp;"-"&amp;TEXT(E383,"yyyymmdd")</f>
        <v/>
      </c>
    </row>
    <row r="384">
      <c r="A384" t="n">
        <v>50100645</v>
      </c>
      <c r="B384" t="inlineStr">
        <is>
          <t>Queens</t>
        </is>
      </c>
      <c r="C384" t="inlineStr">
        <is>
          <t>11375</t>
        </is>
      </c>
      <c r="D384" t="inlineStr">
        <is>
          <t>New American</t>
        </is>
      </c>
      <c r="E384" s="8" t="n">
        <v>46114</v>
      </c>
      <c r="F384" t="inlineStr">
        <is>
          <t>Violations were cited in the following area(s).</t>
        </is>
      </c>
      <c r="G384" t="inlineStr">
        <is>
          <t>10F</t>
        </is>
      </c>
      <c r="H384" t="inlineStr">
        <is>
          <t>Non-food contact surface or equipment made of unacceptable material, not kept clean, or not properly sealed, raised, spaced or movable to allow accessibility for cleaning on all sides, above and underneath the unit.</t>
        </is>
      </c>
      <c r="I384" t="inlineStr">
        <is>
          <t>Not Critical</t>
        </is>
      </c>
      <c r="J384" t="n">
        <v>24</v>
      </c>
      <c r="L384" s="9">
        <f>A384&amp;"-"&amp;TEXT(E384,"yyyymmdd")</f>
        <v/>
      </c>
    </row>
    <row r="385">
      <c r="A385" t="n">
        <v>50101533</v>
      </c>
      <c r="B385" t="inlineStr">
        <is>
          <t>Manhattan</t>
        </is>
      </c>
      <c r="C385" t="inlineStr">
        <is>
          <t>10017</t>
        </is>
      </c>
      <c r="D385" t="inlineStr">
        <is>
          <t>Coffee/Tea</t>
        </is>
      </c>
      <c r="E385" s="8" t="n">
        <v>46114</v>
      </c>
      <c r="F385" t="inlineStr">
        <is>
          <t>Violations were cited in the following area(s).</t>
        </is>
      </c>
      <c r="G385" t="inlineStr">
        <is>
          <t>06E</t>
        </is>
      </c>
      <c r="H385" t="inlineStr">
        <is>
          <t>Sanitized equipment or utensil, including in-use food dispensing utensil, improperly used or stored.</t>
        </is>
      </c>
      <c r="I385" t="inlineStr">
        <is>
          <t>Critical</t>
        </is>
      </c>
      <c r="J385" t="n">
        <v>12</v>
      </c>
      <c r="K385" t="inlineStr">
        <is>
          <t>A</t>
        </is>
      </c>
      <c r="L385" s="9">
        <f>A385&amp;"-"&amp;TEXT(E385,"yyyymmdd")</f>
        <v/>
      </c>
    </row>
    <row r="386">
      <c r="A386" t="n">
        <v>50101533</v>
      </c>
      <c r="B386" t="inlineStr">
        <is>
          <t>Manhattan</t>
        </is>
      </c>
      <c r="C386" t="inlineStr">
        <is>
          <t>10017</t>
        </is>
      </c>
      <c r="D386" t="inlineStr">
        <is>
          <t>Coffee/Tea</t>
        </is>
      </c>
      <c r="E386" s="8" t="n">
        <v>46114</v>
      </c>
      <c r="F386" t="inlineStr">
        <is>
          <t>Violations were cited in the following area(s).</t>
        </is>
      </c>
      <c r="G386" t="inlineStr">
        <is>
          <t>10F</t>
        </is>
      </c>
      <c r="H386" t="inlineStr">
        <is>
          <t>Non-food contact surface or equipment made of unacceptable material, not kept clean, or not properly sealed, raised, spaced or movable to allow accessibility for cleaning on all sides, above and underneath the unit.</t>
        </is>
      </c>
      <c r="I386" t="inlineStr">
        <is>
          <t>Not Critical</t>
        </is>
      </c>
      <c r="J386" t="n">
        <v>12</v>
      </c>
      <c r="K386" t="inlineStr">
        <is>
          <t>A</t>
        </is>
      </c>
      <c r="L386" s="9">
        <f>A386&amp;"-"&amp;TEXT(E386,"yyyymmdd")</f>
        <v/>
      </c>
    </row>
    <row r="387">
      <c r="A387" t="n">
        <v>50102879</v>
      </c>
      <c r="B387" t="inlineStr">
        <is>
          <t>Manhattan</t>
        </is>
      </c>
      <c r="C387" t="inlineStr">
        <is>
          <t>10022</t>
        </is>
      </c>
      <c r="D387" t="inlineStr">
        <is>
          <t>Asian/Asian Fusion</t>
        </is>
      </c>
      <c r="E387" s="8" t="n">
        <v>46114</v>
      </c>
      <c r="F387" t="inlineStr">
        <is>
          <t>Violations were cited in the following area(s).</t>
        </is>
      </c>
      <c r="G387" t="inlineStr">
        <is>
          <t>06C</t>
        </is>
      </c>
      <c r="H38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87" t="inlineStr">
        <is>
          <t>Critical</t>
        </is>
      </c>
      <c r="J387" t="n">
        <v>25</v>
      </c>
      <c r="L387" s="9">
        <f>A387&amp;"-"&amp;TEXT(E387,"yyyymmdd")</f>
        <v/>
      </c>
    </row>
    <row r="388">
      <c r="A388" t="n">
        <v>50102879</v>
      </c>
      <c r="B388" t="inlineStr">
        <is>
          <t>Manhattan</t>
        </is>
      </c>
      <c r="C388" t="inlineStr">
        <is>
          <t>10022</t>
        </is>
      </c>
      <c r="D388" t="inlineStr">
        <is>
          <t>Asian/Asian Fusion</t>
        </is>
      </c>
      <c r="E388" s="8" t="n">
        <v>46114</v>
      </c>
      <c r="F388" t="inlineStr">
        <is>
          <t>Violations were cited in the following area(s).</t>
        </is>
      </c>
      <c r="G388" t="inlineStr">
        <is>
          <t>06D</t>
        </is>
      </c>
      <c r="H388" t="inlineStr">
        <is>
          <t>Food contact surface not properly washed, rinsed and sanitized after each use and following any activity when contamination may have occurred.</t>
        </is>
      </c>
      <c r="I388" t="inlineStr">
        <is>
          <t>Critical</t>
        </is>
      </c>
      <c r="J388" t="n">
        <v>25</v>
      </c>
      <c r="L388" s="9">
        <f>A388&amp;"-"&amp;TEXT(E388,"yyyymmdd")</f>
        <v/>
      </c>
    </row>
    <row r="389">
      <c r="A389" t="n">
        <v>50102879</v>
      </c>
      <c r="B389" t="inlineStr">
        <is>
          <t>Manhattan</t>
        </is>
      </c>
      <c r="C389" t="inlineStr">
        <is>
          <t>10022</t>
        </is>
      </c>
      <c r="D389" t="inlineStr">
        <is>
          <t>Asian/Asian Fusion</t>
        </is>
      </c>
      <c r="E389" s="8" t="n">
        <v>46114</v>
      </c>
      <c r="F389" t="inlineStr">
        <is>
          <t>Violations were cited in the following area(s).</t>
        </is>
      </c>
      <c r="G389" t="inlineStr">
        <is>
          <t>06G</t>
        </is>
      </c>
      <c r="H389" t="inlineStr">
        <is>
          <t>HACCP plan not approved or approved HACCP plan not maintained on premises.</t>
        </is>
      </c>
      <c r="I389" t="inlineStr">
        <is>
          <t>Critical</t>
        </is>
      </c>
      <c r="J389" t="n">
        <v>25</v>
      </c>
      <c r="L389" s="9">
        <f>A389&amp;"-"&amp;TEXT(E389,"yyyymmdd")</f>
        <v/>
      </c>
    </row>
    <row r="390">
      <c r="A390" t="n">
        <v>50102879</v>
      </c>
      <c r="B390" t="inlineStr">
        <is>
          <t>Manhattan</t>
        </is>
      </c>
      <c r="C390" t="inlineStr">
        <is>
          <t>10022</t>
        </is>
      </c>
      <c r="D390" t="inlineStr">
        <is>
          <t>Asian/Asian Fusion</t>
        </is>
      </c>
      <c r="E390" s="8" t="n">
        <v>46114</v>
      </c>
      <c r="F390" t="inlineStr">
        <is>
          <t>Violations were cited in the following area(s).</t>
        </is>
      </c>
      <c r="G390" t="inlineStr">
        <is>
          <t>10G</t>
        </is>
      </c>
      <c r="H390" t="inlineStr">
        <is>
          <t>Dishwashing and ware washing: Cleaning and sanitizing of tableware, including dishes, utensils, and equipment deficient.</t>
        </is>
      </c>
      <c r="I390" t="inlineStr">
        <is>
          <t>Not Critical</t>
        </is>
      </c>
      <c r="J390" t="n">
        <v>25</v>
      </c>
      <c r="L390" s="9">
        <f>A390&amp;"-"&amp;TEXT(E390,"yyyymmdd")</f>
        <v/>
      </c>
    </row>
    <row r="391">
      <c r="A391" t="n">
        <v>50103017</v>
      </c>
      <c r="B391" t="inlineStr">
        <is>
          <t>Manhattan</t>
        </is>
      </c>
      <c r="C391" t="inlineStr">
        <is>
          <t>10017</t>
        </is>
      </c>
      <c r="D391" t="inlineStr">
        <is>
          <t>Sandwiches</t>
        </is>
      </c>
      <c r="E391" s="8" t="n">
        <v>46114</v>
      </c>
      <c r="F391" t="inlineStr">
        <is>
          <t>Violations were cited in the following area(s).</t>
        </is>
      </c>
      <c r="G391" t="inlineStr">
        <is>
          <t>02B</t>
        </is>
      </c>
      <c r="H391" t="inlineStr">
        <is>
          <t>Hot TCS food item not held at or above 140 °F.</t>
        </is>
      </c>
      <c r="I391" t="inlineStr">
        <is>
          <t>Critical</t>
        </is>
      </c>
      <c r="J391" t="n">
        <v>16</v>
      </c>
      <c r="L391" s="9">
        <f>A391&amp;"-"&amp;TEXT(E391,"yyyymmdd")</f>
        <v/>
      </c>
    </row>
    <row r="392">
      <c r="A392" t="n">
        <v>50103017</v>
      </c>
      <c r="B392" t="inlineStr">
        <is>
          <t>Manhattan</t>
        </is>
      </c>
      <c r="C392" t="inlineStr">
        <is>
          <t>10017</t>
        </is>
      </c>
      <c r="D392" t="inlineStr">
        <is>
          <t>Sandwiches</t>
        </is>
      </c>
      <c r="E392" s="8" t="n">
        <v>46114</v>
      </c>
      <c r="F392" t="inlineStr">
        <is>
          <t>Violations were cited in the following area(s).</t>
        </is>
      </c>
      <c r="G392" t="inlineStr">
        <is>
          <t>06D</t>
        </is>
      </c>
      <c r="H392" t="inlineStr">
        <is>
          <t>Food contact surface not properly washed, rinsed and sanitized after each use and following any activity when contamination may have occurred.</t>
        </is>
      </c>
      <c r="I392" t="inlineStr">
        <is>
          <t>Critical</t>
        </is>
      </c>
      <c r="J392" t="n">
        <v>16</v>
      </c>
      <c r="L392" s="9">
        <f>A392&amp;"-"&amp;TEXT(E392,"yyyymmdd")</f>
        <v/>
      </c>
    </row>
    <row r="393">
      <c r="A393" t="n">
        <v>50103017</v>
      </c>
      <c r="B393" t="inlineStr">
        <is>
          <t>Manhattan</t>
        </is>
      </c>
      <c r="C393" t="inlineStr">
        <is>
          <t>10017</t>
        </is>
      </c>
      <c r="D393" t="inlineStr">
        <is>
          <t>Sandwiches</t>
        </is>
      </c>
      <c r="E393" s="8" t="n">
        <v>46114</v>
      </c>
      <c r="F393" t="inlineStr">
        <is>
          <t>Violations were cited in the following area(s).</t>
        </is>
      </c>
      <c r="G393" t="inlineStr">
        <is>
          <t>10B</t>
        </is>
      </c>
      <c r="H393" t="inlineStr">
        <is>
          <t>Anti-siphonage or back-flow prevention device not provided where required; equipment or floor not properly drained; sewage disposal system in disrepair or not functioning properly. Condensation or liquid waste improperly disposed of.</t>
        </is>
      </c>
      <c r="I393" t="inlineStr">
        <is>
          <t>Not Critical</t>
        </is>
      </c>
      <c r="J393" t="n">
        <v>16</v>
      </c>
      <c r="L393" s="9">
        <f>A393&amp;"-"&amp;TEXT(E393,"yyyymmdd")</f>
        <v/>
      </c>
    </row>
    <row r="394">
      <c r="A394" t="n">
        <v>50103017</v>
      </c>
      <c r="B394" t="inlineStr">
        <is>
          <t>Manhattan</t>
        </is>
      </c>
      <c r="C394" t="inlineStr">
        <is>
          <t>10017</t>
        </is>
      </c>
      <c r="D394" t="inlineStr">
        <is>
          <t>Sandwiches</t>
        </is>
      </c>
      <c r="E394" s="8" t="n">
        <v>46114</v>
      </c>
      <c r="F394" t="inlineStr">
        <is>
          <t>Violations were cited in the following area(s).</t>
        </is>
      </c>
      <c r="G394" t="inlineStr">
        <is>
          <t>10F</t>
        </is>
      </c>
      <c r="H394" t="inlineStr">
        <is>
          <t>Non-food contact surface or equipment made of unacceptable material, not kept clean, or not properly sealed, raised, spaced or movable to allow accessibility for cleaning on all sides, above and underneath the unit.</t>
        </is>
      </c>
      <c r="I394" t="inlineStr">
        <is>
          <t>Not Critical</t>
        </is>
      </c>
      <c r="J394" t="n">
        <v>16</v>
      </c>
      <c r="L394" s="9">
        <f>A394&amp;"-"&amp;TEXT(E394,"yyyymmdd")</f>
        <v/>
      </c>
    </row>
    <row r="395">
      <c r="A395" t="n">
        <v>50103278</v>
      </c>
      <c r="B395" t="inlineStr">
        <is>
          <t>Queens</t>
        </is>
      </c>
      <c r="C395" t="inlineStr">
        <is>
          <t>11693</t>
        </is>
      </c>
      <c r="D395" t="inlineStr">
        <is>
          <t>Latin American</t>
        </is>
      </c>
      <c r="E395" s="8" t="n">
        <v>46114</v>
      </c>
      <c r="F395" t="inlineStr">
        <is>
          <t>Violations were cited in the following area(s).</t>
        </is>
      </c>
      <c r="G395" t="inlineStr">
        <is>
          <t>06D</t>
        </is>
      </c>
      <c r="H395" t="inlineStr">
        <is>
          <t>Food contact surface not properly washed, rinsed and sanitized after each use and following any activity when contamination may have occurred.</t>
        </is>
      </c>
      <c r="I395" t="inlineStr">
        <is>
          <t>Critical</t>
        </is>
      </c>
      <c r="J395" t="n">
        <v>9</v>
      </c>
      <c r="K395" t="inlineStr">
        <is>
          <t>A</t>
        </is>
      </c>
      <c r="L395" s="9">
        <f>A395&amp;"-"&amp;TEXT(E395,"yyyymmdd")</f>
        <v/>
      </c>
    </row>
    <row r="396">
      <c r="A396" t="n">
        <v>50103278</v>
      </c>
      <c r="B396" t="inlineStr">
        <is>
          <t>Queens</t>
        </is>
      </c>
      <c r="C396" t="inlineStr">
        <is>
          <t>11693</t>
        </is>
      </c>
      <c r="D396" t="inlineStr">
        <is>
          <t>Latin American</t>
        </is>
      </c>
      <c r="E396" s="8" t="n">
        <v>46114</v>
      </c>
      <c r="F396" t="inlineStr">
        <is>
          <t>Violations were cited in the following area(s).</t>
        </is>
      </c>
      <c r="G396" t="inlineStr">
        <is>
          <t>09A</t>
        </is>
      </c>
      <c r="H396" t="inlineStr">
        <is>
          <t>Swollen, leaking, rusted or otherwise damaged canned food to be returned to distributor not segregated from intact product and clearly labeled DO NOT USE</t>
        </is>
      </c>
      <c r="I396" t="inlineStr">
        <is>
          <t>Not Critical</t>
        </is>
      </c>
      <c r="J396" t="n">
        <v>9</v>
      </c>
      <c r="K396" t="inlineStr">
        <is>
          <t>A</t>
        </is>
      </c>
      <c r="L396" s="9">
        <f>A396&amp;"-"&amp;TEXT(E396,"yyyymmdd")</f>
        <v/>
      </c>
    </row>
    <row r="397">
      <c r="A397" t="n">
        <v>50103278</v>
      </c>
      <c r="B397" t="inlineStr">
        <is>
          <t>Queens</t>
        </is>
      </c>
      <c r="C397" t="inlineStr">
        <is>
          <t>11693</t>
        </is>
      </c>
      <c r="D397" t="inlineStr">
        <is>
          <t>Latin American</t>
        </is>
      </c>
      <c r="E397" s="8" t="n">
        <v>46114</v>
      </c>
      <c r="F397" t="inlineStr">
        <is>
          <t>Violations were cited in the following area(s).</t>
        </is>
      </c>
      <c r="G397" t="inlineStr">
        <is>
          <t>10F</t>
        </is>
      </c>
      <c r="H397" t="inlineStr">
        <is>
          <t>Non-food contact surface or equipment made of unacceptable material, not kept clean, or not properly sealed, raised, spaced or movable to allow accessibility for cleaning on all sides, above and underneath the unit.</t>
        </is>
      </c>
      <c r="I397" t="inlineStr">
        <is>
          <t>Not Critical</t>
        </is>
      </c>
      <c r="J397" t="n">
        <v>9</v>
      </c>
      <c r="K397" t="inlineStr">
        <is>
          <t>A</t>
        </is>
      </c>
      <c r="L397" s="9">
        <f>A397&amp;"-"&amp;TEXT(E397,"yyyymmdd")</f>
        <v/>
      </c>
    </row>
    <row r="398">
      <c r="A398" t="n">
        <v>50106094</v>
      </c>
      <c r="B398" t="inlineStr">
        <is>
          <t>Queens</t>
        </is>
      </c>
      <c r="C398" t="inlineStr">
        <is>
          <t>11004</t>
        </is>
      </c>
      <c r="D398" t="inlineStr">
        <is>
          <t>Coffee/Tea</t>
        </is>
      </c>
      <c r="E398" s="8" t="n">
        <v>46114</v>
      </c>
      <c r="F398" t="inlineStr">
        <is>
          <t>Violations were cited in the following area(s).</t>
        </is>
      </c>
      <c r="G398" t="inlineStr">
        <is>
          <t>02G</t>
        </is>
      </c>
      <c r="H398" t="inlineStr">
        <is>
          <t>Cold TCS food item held above 41 °F; smoked or processed fish held above 38 °F; intact raw eggs held above 45 °F; or reduced oxygen packaged (ROP) TCS foods held above required temperatures except during active necessary preparation.</t>
        </is>
      </c>
      <c r="I398" t="inlineStr">
        <is>
          <t>Critical</t>
        </is>
      </c>
      <c r="J398" t="n">
        <v>10</v>
      </c>
      <c r="K398" t="inlineStr">
        <is>
          <t>A</t>
        </is>
      </c>
      <c r="L398" s="9">
        <f>A398&amp;"-"&amp;TEXT(E398,"yyyymmdd")</f>
        <v/>
      </c>
    </row>
    <row r="399">
      <c r="A399" t="n">
        <v>50106094</v>
      </c>
      <c r="B399" t="inlineStr">
        <is>
          <t>Queens</t>
        </is>
      </c>
      <c r="C399" t="inlineStr">
        <is>
          <t>11004</t>
        </is>
      </c>
      <c r="D399" t="inlineStr">
        <is>
          <t>Coffee/Tea</t>
        </is>
      </c>
      <c r="E399" s="8" t="n">
        <v>46114</v>
      </c>
      <c r="F399" t="inlineStr">
        <is>
          <t>Violations were cited in the following area(s).</t>
        </is>
      </c>
      <c r="G399" t="inlineStr">
        <is>
          <t>10F</t>
        </is>
      </c>
      <c r="H399" t="inlineStr">
        <is>
          <t>Non-food contact surface or equipment made of unacceptable material, not kept clean, or not properly sealed, raised, spaced or movable to allow accessibility for cleaning on all sides, above and underneath the unit.</t>
        </is>
      </c>
      <c r="I399" t="inlineStr">
        <is>
          <t>Not Critical</t>
        </is>
      </c>
      <c r="J399" t="n">
        <v>10</v>
      </c>
      <c r="K399" t="inlineStr">
        <is>
          <t>A</t>
        </is>
      </c>
      <c r="L399" s="9">
        <f>A399&amp;"-"&amp;TEXT(E399,"yyyymmdd")</f>
        <v/>
      </c>
    </row>
    <row r="400">
      <c r="A400" t="n">
        <v>50107127</v>
      </c>
      <c r="B400" t="inlineStr">
        <is>
          <t>Manhattan</t>
        </is>
      </c>
      <c r="C400" t="inlineStr">
        <is>
          <t>10003</t>
        </is>
      </c>
      <c r="D400" t="inlineStr">
        <is>
          <t>Greek</t>
        </is>
      </c>
      <c r="E400" s="8" t="n">
        <v>46114</v>
      </c>
      <c r="F400" t="inlineStr">
        <is>
          <t>Violations were cited in the following area(s).</t>
        </is>
      </c>
      <c r="G400" t="inlineStr">
        <is>
          <t>02G</t>
        </is>
      </c>
      <c r="H400" t="inlineStr">
        <is>
          <t>Cold TCS food item held above 41 °F; smoked or processed fish held above 38 °F; intact raw eggs held above 45 °F; or reduced oxygen packaged (ROP) TCS foods held above required temperatures except during active necessary preparation.</t>
        </is>
      </c>
      <c r="I400" t="inlineStr">
        <is>
          <t>Critical</t>
        </is>
      </c>
      <c r="J400" t="n">
        <v>18</v>
      </c>
      <c r="L400" s="9">
        <f>A400&amp;"-"&amp;TEXT(E400,"yyyymmdd")</f>
        <v/>
      </c>
    </row>
    <row r="401">
      <c r="A401" t="n">
        <v>50107127</v>
      </c>
      <c r="B401" t="inlineStr">
        <is>
          <t>Manhattan</t>
        </is>
      </c>
      <c r="C401" t="inlineStr">
        <is>
          <t>10003</t>
        </is>
      </c>
      <c r="D401" t="inlineStr">
        <is>
          <t>Greek</t>
        </is>
      </c>
      <c r="E401" s="8" t="n">
        <v>46114</v>
      </c>
      <c r="F401" t="inlineStr">
        <is>
          <t>Violations were cited in the following area(s).</t>
        </is>
      </c>
      <c r="G401" t="inlineStr">
        <is>
          <t>04L</t>
        </is>
      </c>
      <c r="H401" t="inlineStr">
        <is>
          <t>Evidence of mice or live mice in establishment's food or non-food areas.</t>
        </is>
      </c>
      <c r="I401" t="inlineStr">
        <is>
          <t>Critical</t>
        </is>
      </c>
      <c r="J401" t="n">
        <v>18</v>
      </c>
      <c r="L401" s="9">
        <f>A401&amp;"-"&amp;TEXT(E401,"yyyymmdd")</f>
        <v/>
      </c>
    </row>
    <row r="402">
      <c r="A402" t="n">
        <v>50107127</v>
      </c>
      <c r="B402" t="inlineStr">
        <is>
          <t>Manhattan</t>
        </is>
      </c>
      <c r="C402" t="inlineStr">
        <is>
          <t>10003</t>
        </is>
      </c>
      <c r="D402" t="inlineStr">
        <is>
          <t>Greek</t>
        </is>
      </c>
      <c r="E402" s="8" t="n">
        <v>46114</v>
      </c>
      <c r="F402" t="inlineStr">
        <is>
          <t>Violations were cited in the following area(s).</t>
        </is>
      </c>
      <c r="G402" t="inlineStr">
        <is>
          <t>04M</t>
        </is>
      </c>
      <c r="H402" t="inlineStr">
        <is>
          <t>Live roaches in facility's food or non-food area.</t>
        </is>
      </c>
      <c r="I402" t="inlineStr">
        <is>
          <t>Critical</t>
        </is>
      </c>
      <c r="J402" t="n">
        <v>18</v>
      </c>
      <c r="L402" s="9">
        <f>A402&amp;"-"&amp;TEXT(E402,"yyyymmdd")</f>
        <v/>
      </c>
    </row>
    <row r="403">
      <c r="A403" t="n">
        <v>50107127</v>
      </c>
      <c r="B403" t="inlineStr">
        <is>
          <t>Manhattan</t>
        </is>
      </c>
      <c r="C403" t="inlineStr">
        <is>
          <t>10003</t>
        </is>
      </c>
      <c r="D403" t="inlineStr">
        <is>
          <t>Greek</t>
        </is>
      </c>
      <c r="E403" s="8" t="n">
        <v>46114</v>
      </c>
      <c r="F403" t="inlineStr">
        <is>
          <t>Violations were cited in the following area(s).</t>
        </is>
      </c>
      <c r="G403" t="inlineStr">
        <is>
          <t>08A</t>
        </is>
      </c>
      <c r="H403" t="inlineStr">
        <is>
          <t>Establishment is not free of harborage or conditions conducive to rodents, insects or other pests.</t>
        </is>
      </c>
      <c r="I403" t="inlineStr">
        <is>
          <t>Not Critical</t>
        </is>
      </c>
      <c r="J403" t="n">
        <v>18</v>
      </c>
      <c r="L403" s="9">
        <f>A403&amp;"-"&amp;TEXT(E403,"yyyymmdd")</f>
        <v/>
      </c>
    </row>
    <row r="404">
      <c r="A404" t="n">
        <v>50107127</v>
      </c>
      <c r="B404" t="inlineStr">
        <is>
          <t>Manhattan</t>
        </is>
      </c>
      <c r="C404" t="inlineStr">
        <is>
          <t>10003</t>
        </is>
      </c>
      <c r="D404" t="inlineStr">
        <is>
          <t>Greek</t>
        </is>
      </c>
      <c r="E404" s="8" t="n">
        <v>46114</v>
      </c>
      <c r="F404" t="inlineStr">
        <is>
          <t>Violations were cited in the following area(s).</t>
        </is>
      </c>
      <c r="G404" t="inlineStr">
        <is>
          <t>08C</t>
        </is>
      </c>
      <c r="H404" t="inlineStr">
        <is>
          <t>Pesticide not properly labeled or used by unlicensed individual. Pesticide, other toxic chemical improperly used/stored. Unprotected, unlocked bait station used.</t>
        </is>
      </c>
      <c r="I404" t="inlineStr">
        <is>
          <t>Not Critical</t>
        </is>
      </c>
      <c r="J404" t="n">
        <v>18</v>
      </c>
      <c r="L404" s="9">
        <f>A404&amp;"-"&amp;TEXT(E404,"yyyymmdd")</f>
        <v/>
      </c>
    </row>
    <row r="405">
      <c r="A405" t="n">
        <v>50107918</v>
      </c>
      <c r="B405" t="inlineStr">
        <is>
          <t>Brooklyn</t>
        </is>
      </c>
      <c r="C405" t="inlineStr">
        <is>
          <t>11223</t>
        </is>
      </c>
      <c r="D405" t="inlineStr">
        <is>
          <t>Chicken</t>
        </is>
      </c>
      <c r="E405" s="8" t="n">
        <v>46114</v>
      </c>
      <c r="F405" t="inlineStr">
        <is>
          <t>Violations were cited in the following area(s).</t>
        </is>
      </c>
      <c r="G405" t="inlineStr">
        <is>
          <t>02D</t>
        </is>
      </c>
      <c r="H405" t="inlineStr">
        <is>
          <t>Commercially processed pre-cooked TCS in hermetically sealed containers and precooked TCS in intact packages from non-retail food processing establishments not heated to 140 °F within 2 hours of removal from container or package.</t>
        </is>
      </c>
      <c r="I405" t="inlineStr">
        <is>
          <t>Critical</t>
        </is>
      </c>
      <c r="J405" t="n">
        <v>33</v>
      </c>
      <c r="L405" s="9">
        <f>A405&amp;"-"&amp;TEXT(E405,"yyyymmdd")</f>
        <v/>
      </c>
    </row>
    <row r="406">
      <c r="A406" t="n">
        <v>50107918</v>
      </c>
      <c r="B406" t="inlineStr">
        <is>
          <t>Brooklyn</t>
        </is>
      </c>
      <c r="C406" t="inlineStr">
        <is>
          <t>11223</t>
        </is>
      </c>
      <c r="D406" t="inlineStr">
        <is>
          <t>Chicken</t>
        </is>
      </c>
      <c r="E406" s="8" t="n">
        <v>46114</v>
      </c>
      <c r="F406" t="inlineStr">
        <is>
          <t>Violations were cited in the following area(s).</t>
        </is>
      </c>
      <c r="G406" t="inlineStr">
        <is>
          <t>04L</t>
        </is>
      </c>
      <c r="H406" t="inlineStr">
        <is>
          <t>Evidence of mice or live mice in establishment's food or non-food areas.</t>
        </is>
      </c>
      <c r="I406" t="inlineStr">
        <is>
          <t>Critical</t>
        </is>
      </c>
      <c r="J406" t="n">
        <v>33</v>
      </c>
      <c r="L406" s="9">
        <f>A406&amp;"-"&amp;TEXT(E406,"yyyymmdd")</f>
        <v/>
      </c>
    </row>
    <row r="407">
      <c r="A407" t="n">
        <v>50107918</v>
      </c>
      <c r="B407" t="inlineStr">
        <is>
          <t>Brooklyn</t>
        </is>
      </c>
      <c r="C407" t="inlineStr">
        <is>
          <t>11223</t>
        </is>
      </c>
      <c r="D407" t="inlineStr">
        <is>
          <t>Chicken</t>
        </is>
      </c>
      <c r="E407" s="8" t="n">
        <v>46114</v>
      </c>
      <c r="F407" t="inlineStr">
        <is>
          <t>Violations were cited in the following area(s).</t>
        </is>
      </c>
      <c r="G407" t="inlineStr">
        <is>
          <t>06C</t>
        </is>
      </c>
      <c r="H40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07" t="inlineStr">
        <is>
          <t>Critical</t>
        </is>
      </c>
      <c r="J407" t="n">
        <v>33</v>
      </c>
      <c r="L407" s="9">
        <f>A407&amp;"-"&amp;TEXT(E407,"yyyymmdd")</f>
        <v/>
      </c>
    </row>
    <row r="408">
      <c r="A408" t="n">
        <v>50107918</v>
      </c>
      <c r="B408" t="inlineStr">
        <is>
          <t>Brooklyn</t>
        </is>
      </c>
      <c r="C408" t="inlineStr">
        <is>
          <t>11223</t>
        </is>
      </c>
      <c r="D408" t="inlineStr">
        <is>
          <t>Chicken</t>
        </is>
      </c>
      <c r="E408" s="8" t="n">
        <v>46114</v>
      </c>
      <c r="F408" t="inlineStr">
        <is>
          <t>Violations were cited in the following area(s).</t>
        </is>
      </c>
      <c r="G408" t="inlineStr">
        <is>
          <t>08A</t>
        </is>
      </c>
      <c r="H408" t="inlineStr">
        <is>
          <t>Establishment is not free of harborage or conditions conducive to rodents, insects or other pests.</t>
        </is>
      </c>
      <c r="I408" t="inlineStr">
        <is>
          <t>Not Critical</t>
        </is>
      </c>
      <c r="J408" t="n">
        <v>33</v>
      </c>
      <c r="L408" s="9">
        <f>A408&amp;"-"&amp;TEXT(E408,"yyyymmdd")</f>
        <v/>
      </c>
    </row>
    <row r="409">
      <c r="A409" t="n">
        <v>50107918</v>
      </c>
      <c r="B409" t="inlineStr">
        <is>
          <t>Brooklyn</t>
        </is>
      </c>
      <c r="C409" t="inlineStr">
        <is>
          <t>11223</t>
        </is>
      </c>
      <c r="D409" t="inlineStr">
        <is>
          <t>Chicken</t>
        </is>
      </c>
      <c r="E409" s="8" t="n">
        <v>46114</v>
      </c>
      <c r="F409" t="inlineStr">
        <is>
          <t>Violations were cited in the following area(s).</t>
        </is>
      </c>
      <c r="G409" t="inlineStr">
        <is>
          <t>10B</t>
        </is>
      </c>
      <c r="H409" t="inlineStr">
        <is>
          <t>Anti-siphonage or back-flow prevention device not provided where required; equipment or floor not properly drained; sewage disposal system in disrepair or not functioning properly. Condensation or liquid waste improperly disposed of.</t>
        </is>
      </c>
      <c r="I409" t="inlineStr">
        <is>
          <t>Not Critical</t>
        </is>
      </c>
      <c r="J409" t="n">
        <v>33</v>
      </c>
      <c r="L409" s="9">
        <f>A409&amp;"-"&amp;TEXT(E409,"yyyymmdd")</f>
        <v/>
      </c>
    </row>
    <row r="410">
      <c r="A410" t="n">
        <v>50107918</v>
      </c>
      <c r="B410" t="inlineStr">
        <is>
          <t>Brooklyn</t>
        </is>
      </c>
      <c r="C410" t="inlineStr">
        <is>
          <t>11223</t>
        </is>
      </c>
      <c r="D410" t="inlineStr">
        <is>
          <t>Chicken</t>
        </is>
      </c>
      <c r="E410" s="8" t="n">
        <v>46114</v>
      </c>
      <c r="F410" t="inlineStr">
        <is>
          <t>Violations were cited in the following area(s).</t>
        </is>
      </c>
      <c r="G410" t="inlineStr">
        <is>
          <t>10F</t>
        </is>
      </c>
      <c r="H410" t="inlineStr">
        <is>
          <t>Non-food contact surface or equipment made of unacceptable material, not kept clean, or not properly sealed, raised, spaced or movable to allow accessibility for cleaning on all sides, above and underneath the unit.</t>
        </is>
      </c>
      <c r="I410" t="inlineStr">
        <is>
          <t>Not Critical</t>
        </is>
      </c>
      <c r="J410" t="n">
        <v>33</v>
      </c>
      <c r="L410" s="9">
        <f>A410&amp;"-"&amp;TEXT(E410,"yyyymmdd")</f>
        <v/>
      </c>
    </row>
    <row r="411">
      <c r="A411" t="n">
        <v>50107918</v>
      </c>
      <c r="B411" t="inlineStr">
        <is>
          <t>Brooklyn</t>
        </is>
      </c>
      <c r="C411" t="inlineStr">
        <is>
          <t>11223</t>
        </is>
      </c>
      <c r="D411" t="inlineStr">
        <is>
          <t>Chicken</t>
        </is>
      </c>
      <c r="E411" s="8" t="n">
        <v>46114</v>
      </c>
      <c r="F411" t="inlineStr">
        <is>
          <t>Violations were cited in the following area(s).</t>
        </is>
      </c>
      <c r="G411" t="inlineStr">
        <is>
          <t>10H</t>
        </is>
      </c>
      <c r="H411" t="inlineStr">
        <is>
          <t>Single service article not provided. Single service article reused or not protected from contamination when transported, stored, dispensed. Drinking straws not completely enclosed in wrapper or dispensed from a sanitary device.</t>
        </is>
      </c>
      <c r="I411" t="inlineStr">
        <is>
          <t>Not Critical</t>
        </is>
      </c>
      <c r="J411" t="n">
        <v>33</v>
      </c>
      <c r="L411" s="9">
        <f>A411&amp;"-"&amp;TEXT(E411,"yyyymmdd")</f>
        <v/>
      </c>
    </row>
    <row r="412">
      <c r="A412" t="n">
        <v>50108809</v>
      </c>
      <c r="B412" t="inlineStr">
        <is>
          <t>Manhattan</t>
        </is>
      </c>
      <c r="C412" t="inlineStr">
        <is>
          <t>10038</t>
        </is>
      </c>
      <c r="D412" t="inlineStr">
        <is>
          <t>Bagels/Pretzels</t>
        </is>
      </c>
      <c r="E412" s="8" t="n">
        <v>46114</v>
      </c>
      <c r="F412" t="inlineStr">
        <is>
          <t>Violations were cited in the following area(s).</t>
        </is>
      </c>
      <c r="G412" t="inlineStr">
        <is>
          <t>06D</t>
        </is>
      </c>
      <c r="H412" t="inlineStr">
        <is>
          <t>Food contact surface not properly washed, rinsed and sanitized after each use and following any activity when contamination may have occurred.</t>
        </is>
      </c>
      <c r="I412" t="inlineStr">
        <is>
          <t>Critical</t>
        </is>
      </c>
      <c r="J412" t="n">
        <v>13</v>
      </c>
      <c r="K412" t="inlineStr">
        <is>
          <t>A</t>
        </is>
      </c>
      <c r="L412" s="9">
        <f>A412&amp;"-"&amp;TEXT(E412,"yyyymmdd")</f>
        <v/>
      </c>
    </row>
    <row r="413">
      <c r="A413" t="n">
        <v>50108809</v>
      </c>
      <c r="B413" t="inlineStr">
        <is>
          <t>Manhattan</t>
        </is>
      </c>
      <c r="C413" t="inlineStr">
        <is>
          <t>10038</t>
        </is>
      </c>
      <c r="D413" t="inlineStr">
        <is>
          <t>Bagels/Pretzels</t>
        </is>
      </c>
      <c r="E413" s="8" t="n">
        <v>46114</v>
      </c>
      <c r="F413" t="inlineStr">
        <is>
          <t>Violations were cited in the following area(s).</t>
        </is>
      </c>
      <c r="G413" t="inlineStr">
        <is>
          <t>10F</t>
        </is>
      </c>
      <c r="H413" t="inlineStr">
        <is>
          <t>Non-food contact surface or equipment made of unacceptable material, not kept clean, or not properly sealed, raised, spaced or movable to allow accessibility for cleaning on all sides, above and underneath the unit.</t>
        </is>
      </c>
      <c r="I413" t="inlineStr">
        <is>
          <t>Not Critical</t>
        </is>
      </c>
      <c r="J413" t="n">
        <v>13</v>
      </c>
      <c r="K413" t="inlineStr">
        <is>
          <t>A</t>
        </is>
      </c>
      <c r="L413" s="9">
        <f>A413&amp;"-"&amp;TEXT(E413,"yyyymmdd")</f>
        <v/>
      </c>
    </row>
    <row r="414">
      <c r="A414" t="n">
        <v>50108809</v>
      </c>
      <c r="B414" t="inlineStr">
        <is>
          <t>Manhattan</t>
        </is>
      </c>
      <c r="C414" t="inlineStr">
        <is>
          <t>10038</t>
        </is>
      </c>
      <c r="D414" t="inlineStr">
        <is>
          <t>Bagels/Pretzels</t>
        </is>
      </c>
      <c r="E414" s="8" t="n">
        <v>46114</v>
      </c>
      <c r="F414" t="inlineStr">
        <is>
          <t>Violations were cited in the following area(s).</t>
        </is>
      </c>
      <c r="G414" t="inlineStr">
        <is>
          <t>10G</t>
        </is>
      </c>
      <c r="H414" t="inlineStr">
        <is>
          <t>Dishwashing and ware washing: Cleaning and sanitizing of tableware, including dishes, utensils, and equipment deficient.</t>
        </is>
      </c>
      <c r="I414" t="inlineStr">
        <is>
          <t>Not Critical</t>
        </is>
      </c>
      <c r="J414" t="n">
        <v>13</v>
      </c>
      <c r="K414" t="inlineStr">
        <is>
          <t>A</t>
        </is>
      </c>
      <c r="L414" s="9">
        <f>A414&amp;"-"&amp;TEXT(E414,"yyyymmdd")</f>
        <v/>
      </c>
    </row>
    <row r="415">
      <c r="A415" t="n">
        <v>50109070</v>
      </c>
      <c r="B415" t="inlineStr">
        <is>
          <t>Queens</t>
        </is>
      </c>
      <c r="C415" t="inlineStr">
        <is>
          <t>11416</t>
        </is>
      </c>
      <c r="D415" t="inlineStr">
        <is>
          <t>Pizza</t>
        </is>
      </c>
      <c r="E415" s="8" t="n">
        <v>46114</v>
      </c>
      <c r="F415" t="inlineStr">
        <is>
          <t>Violations were cited in the following area(s).</t>
        </is>
      </c>
      <c r="G415" t="inlineStr">
        <is>
          <t>02G</t>
        </is>
      </c>
      <c r="H415" t="inlineStr">
        <is>
          <t>Cold TCS food item held above 41 °F; smoked or processed fish held above 38 °F; intact raw eggs held above 45 °F; or reduced oxygen packaged (ROP) TCS foods held above required temperatures except during active necessary preparation.</t>
        </is>
      </c>
      <c r="I415" t="inlineStr">
        <is>
          <t>Critical</t>
        </is>
      </c>
      <c r="J415" t="n">
        <v>7</v>
      </c>
      <c r="K415" t="inlineStr">
        <is>
          <t>A</t>
        </is>
      </c>
      <c r="L415" s="9">
        <f>A415&amp;"-"&amp;TEXT(E415,"yyyymmdd")</f>
        <v/>
      </c>
    </row>
    <row r="416">
      <c r="A416" t="n">
        <v>50110272</v>
      </c>
      <c r="B416" t="inlineStr">
        <is>
          <t>Manhattan</t>
        </is>
      </c>
      <c r="C416" t="inlineStr">
        <is>
          <t>10014</t>
        </is>
      </c>
      <c r="D416" t="inlineStr">
        <is>
          <t>French</t>
        </is>
      </c>
      <c r="E416" s="8" t="n">
        <v>46114</v>
      </c>
      <c r="F416" t="inlineStr">
        <is>
          <t>Violations were cited in the following area(s).</t>
        </is>
      </c>
      <c r="G416" t="inlineStr">
        <is>
          <t>04H</t>
        </is>
      </c>
      <c r="H416" t="inlineStr">
        <is>
          <t>Raw, cooked or prepared food is adulterated, contaminated, cross-contaminated, or not discarded in accordance with HACCP plan.</t>
        </is>
      </c>
      <c r="I416" t="inlineStr">
        <is>
          <t>Critical</t>
        </is>
      </c>
      <c r="J416" t="n">
        <v>12</v>
      </c>
      <c r="K416" t="inlineStr">
        <is>
          <t>A</t>
        </is>
      </c>
      <c r="L416" s="9">
        <f>A416&amp;"-"&amp;TEXT(E416,"yyyymmdd")</f>
        <v/>
      </c>
    </row>
    <row r="417">
      <c r="A417" t="n">
        <v>50110272</v>
      </c>
      <c r="B417" t="inlineStr">
        <is>
          <t>Manhattan</t>
        </is>
      </c>
      <c r="C417" t="inlineStr">
        <is>
          <t>10014</t>
        </is>
      </c>
      <c r="D417" t="inlineStr">
        <is>
          <t>French</t>
        </is>
      </c>
      <c r="E417" s="8" t="n">
        <v>46114</v>
      </c>
      <c r="F417" t="inlineStr">
        <is>
          <t>Violations were cited in the following area(s).</t>
        </is>
      </c>
      <c r="G417" t="inlineStr">
        <is>
          <t>06D</t>
        </is>
      </c>
      <c r="H417" t="inlineStr">
        <is>
          <t>Food contact surface not properly washed, rinsed and sanitized after each use and following any activity when contamination may have occurred.</t>
        </is>
      </c>
      <c r="I417" t="inlineStr">
        <is>
          <t>Critical</t>
        </is>
      </c>
      <c r="J417" t="n">
        <v>12</v>
      </c>
      <c r="K417" t="inlineStr">
        <is>
          <t>A</t>
        </is>
      </c>
      <c r="L417" s="9">
        <f>A417&amp;"-"&amp;TEXT(E417,"yyyymmdd")</f>
        <v/>
      </c>
    </row>
    <row r="418">
      <c r="A418" t="n">
        <v>50110674</v>
      </c>
      <c r="B418" t="inlineStr">
        <is>
          <t>Manhattan</t>
        </is>
      </c>
      <c r="C418" t="inlineStr">
        <is>
          <t>10019</t>
        </is>
      </c>
      <c r="D418" t="inlineStr">
        <is>
          <t>Japanese</t>
        </is>
      </c>
      <c r="E418" s="8" t="n">
        <v>46114</v>
      </c>
      <c r="F418" t="inlineStr">
        <is>
          <t>Violations were cited in the following area(s).</t>
        </is>
      </c>
      <c r="G418" t="inlineStr">
        <is>
          <t>08B</t>
        </is>
      </c>
      <c r="H418"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418" t="inlineStr">
        <is>
          <t>Not Critical</t>
        </is>
      </c>
      <c r="J418" t="n">
        <v>2</v>
      </c>
      <c r="K418" t="inlineStr">
        <is>
          <t>A</t>
        </is>
      </c>
      <c r="L418" s="9">
        <f>A418&amp;"-"&amp;TEXT(E418,"yyyymmdd")</f>
        <v/>
      </c>
    </row>
    <row r="419">
      <c r="A419" t="n">
        <v>50111878</v>
      </c>
      <c r="B419" t="inlineStr">
        <is>
          <t>Queens</t>
        </is>
      </c>
      <c r="C419" t="inlineStr">
        <is>
          <t>11362</t>
        </is>
      </c>
      <c r="D419" t="inlineStr">
        <is>
          <t>Japanese</t>
        </is>
      </c>
      <c r="E419" s="8" t="n">
        <v>46114</v>
      </c>
      <c r="F419" t="inlineStr">
        <is>
          <t>Violations were cited in the following area(s).</t>
        </is>
      </c>
      <c r="G419" t="inlineStr">
        <is>
          <t>02G</t>
        </is>
      </c>
      <c r="H419" t="inlineStr">
        <is>
          <t>Cold TCS food item held above 41 °F; smoked or processed fish held above 38 °F; intact raw eggs held above 45 °F; or reduced oxygen packaged (ROP) TCS foods held above required temperatures except during active necessary preparation.</t>
        </is>
      </c>
      <c r="I419" t="inlineStr">
        <is>
          <t>Critical</t>
        </is>
      </c>
      <c r="J419" t="n">
        <v>11</v>
      </c>
      <c r="K419" t="inlineStr">
        <is>
          <t>A</t>
        </is>
      </c>
      <c r="L419" s="9">
        <f>A419&amp;"-"&amp;TEXT(E419,"yyyymmdd")</f>
        <v/>
      </c>
    </row>
    <row r="420">
      <c r="A420" t="n">
        <v>50111878</v>
      </c>
      <c r="B420" t="inlineStr">
        <is>
          <t>Queens</t>
        </is>
      </c>
      <c r="C420" t="inlineStr">
        <is>
          <t>11362</t>
        </is>
      </c>
      <c r="D420" t="inlineStr">
        <is>
          <t>Japanese</t>
        </is>
      </c>
      <c r="E420" s="8" t="n">
        <v>46114</v>
      </c>
      <c r="F420" t="inlineStr">
        <is>
          <t>Violations were cited in the following area(s).</t>
        </is>
      </c>
      <c r="G420" t="inlineStr">
        <is>
          <t>10F</t>
        </is>
      </c>
      <c r="H420" t="inlineStr">
        <is>
          <t>Non-food contact surface or equipment made of unacceptable material, not kept clean, or not properly sealed, raised, spaced or movable to allow accessibility for cleaning on all sides, above and underneath the unit.</t>
        </is>
      </c>
      <c r="I420" t="inlineStr">
        <is>
          <t>Not Critical</t>
        </is>
      </c>
      <c r="J420" t="n">
        <v>11</v>
      </c>
      <c r="K420" t="inlineStr">
        <is>
          <t>A</t>
        </is>
      </c>
      <c r="L420" s="9">
        <f>A420&amp;"-"&amp;TEXT(E420,"yyyymmdd")</f>
        <v/>
      </c>
    </row>
    <row r="421">
      <c r="A421" t="n">
        <v>50113739</v>
      </c>
      <c r="B421" t="inlineStr">
        <is>
          <t>Queens</t>
        </is>
      </c>
      <c r="C421" t="inlineStr">
        <is>
          <t>11362</t>
        </is>
      </c>
      <c r="D421" t="inlineStr">
        <is>
          <t>Chinese</t>
        </is>
      </c>
      <c r="E421" s="8" t="n">
        <v>46114</v>
      </c>
      <c r="F421" t="inlineStr">
        <is>
          <t>Violations were cited in the following area(s).</t>
        </is>
      </c>
      <c r="G421" t="inlineStr">
        <is>
          <t>02C</t>
        </is>
      </c>
      <c r="H421" t="inlineStr">
        <is>
          <t>Hot TCS food item that has been cooked and cooled is being held for service without first being reheated to 165º F or above within 2 hours.</t>
        </is>
      </c>
      <c r="I421" t="inlineStr">
        <is>
          <t>Critical</t>
        </is>
      </c>
      <c r="J421" t="n">
        <v>43</v>
      </c>
      <c r="L421" s="9">
        <f>A421&amp;"-"&amp;TEXT(E421,"yyyymmdd")</f>
        <v/>
      </c>
    </row>
    <row r="422">
      <c r="A422" t="n">
        <v>50113739</v>
      </c>
      <c r="B422" t="inlineStr">
        <is>
          <t>Queens</t>
        </is>
      </c>
      <c r="C422" t="inlineStr">
        <is>
          <t>11362</t>
        </is>
      </c>
      <c r="D422" t="inlineStr">
        <is>
          <t>Chinese</t>
        </is>
      </c>
      <c r="E422" s="8" t="n">
        <v>46114</v>
      </c>
      <c r="F422" t="inlineStr">
        <is>
          <t>Violations were cited in the following area(s).</t>
        </is>
      </c>
      <c r="G422" t="inlineStr">
        <is>
          <t>04A</t>
        </is>
      </c>
      <c r="H422" t="inlineStr">
        <is>
          <t>Food Protection Certificate (FPC) not held by manager or supervisor of food operations.</t>
        </is>
      </c>
      <c r="I422" t="inlineStr">
        <is>
          <t>Critical</t>
        </is>
      </c>
      <c r="J422" t="n">
        <v>43</v>
      </c>
      <c r="L422" s="9">
        <f>A422&amp;"-"&amp;TEXT(E422,"yyyymmdd")</f>
        <v/>
      </c>
    </row>
    <row r="423">
      <c r="A423" t="n">
        <v>50113739</v>
      </c>
      <c r="B423" t="inlineStr">
        <is>
          <t>Queens</t>
        </is>
      </c>
      <c r="C423" t="inlineStr">
        <is>
          <t>11362</t>
        </is>
      </c>
      <c r="D423" t="inlineStr">
        <is>
          <t>Chinese</t>
        </is>
      </c>
      <c r="E423" s="8" t="n">
        <v>46114</v>
      </c>
      <c r="F423" t="inlineStr">
        <is>
          <t>Violations were cited in the following area(s).</t>
        </is>
      </c>
      <c r="G423" t="inlineStr">
        <is>
          <t>04H</t>
        </is>
      </c>
      <c r="H423" t="inlineStr">
        <is>
          <t>Raw, cooked or prepared food is adulterated, contaminated, cross-contaminated, or not discarded in accordance with HACCP plan.</t>
        </is>
      </c>
      <c r="I423" t="inlineStr">
        <is>
          <t>Critical</t>
        </is>
      </c>
      <c r="J423" t="n">
        <v>43</v>
      </c>
      <c r="L423" s="9">
        <f>A423&amp;"-"&amp;TEXT(E423,"yyyymmdd")</f>
        <v/>
      </c>
    </row>
    <row r="424">
      <c r="A424" t="n">
        <v>50113739</v>
      </c>
      <c r="B424" t="inlineStr">
        <is>
          <t>Queens</t>
        </is>
      </c>
      <c r="C424" t="inlineStr">
        <is>
          <t>11362</t>
        </is>
      </c>
      <c r="D424" t="inlineStr">
        <is>
          <t>Chinese</t>
        </is>
      </c>
      <c r="E424" s="8" t="n">
        <v>46114</v>
      </c>
      <c r="F424" t="inlineStr">
        <is>
          <t>Violations were cited in the following area(s).</t>
        </is>
      </c>
      <c r="G424" t="inlineStr">
        <is>
          <t>04K</t>
        </is>
      </c>
      <c r="H424" t="inlineStr">
        <is>
          <t>Evidence of rats or live rats in establishment's food or non-food areas.</t>
        </is>
      </c>
      <c r="I424" t="inlineStr">
        <is>
          <t>Critical</t>
        </is>
      </c>
      <c r="J424" t="n">
        <v>43</v>
      </c>
      <c r="L424" s="9">
        <f>A424&amp;"-"&amp;TEXT(E424,"yyyymmdd")</f>
        <v/>
      </c>
    </row>
    <row r="425">
      <c r="A425" t="n">
        <v>50113739</v>
      </c>
      <c r="B425" t="inlineStr">
        <is>
          <t>Queens</t>
        </is>
      </c>
      <c r="C425" t="inlineStr">
        <is>
          <t>11362</t>
        </is>
      </c>
      <c r="D425" t="inlineStr">
        <is>
          <t>Chinese</t>
        </is>
      </c>
      <c r="E425" s="8" t="n">
        <v>46114</v>
      </c>
      <c r="F425" t="inlineStr">
        <is>
          <t>Violations were cited in the following area(s).</t>
        </is>
      </c>
      <c r="G425" t="inlineStr">
        <is>
          <t>06C</t>
        </is>
      </c>
      <c r="H42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25" t="inlineStr">
        <is>
          <t>Critical</t>
        </is>
      </c>
      <c r="J425" t="n">
        <v>43</v>
      </c>
      <c r="L425" s="9">
        <f>A425&amp;"-"&amp;TEXT(E425,"yyyymmdd")</f>
        <v/>
      </c>
    </row>
    <row r="426">
      <c r="A426" t="n">
        <v>50113739</v>
      </c>
      <c r="B426" t="inlineStr">
        <is>
          <t>Queens</t>
        </is>
      </c>
      <c r="C426" t="inlineStr">
        <is>
          <t>11362</t>
        </is>
      </c>
      <c r="D426" t="inlineStr">
        <is>
          <t>Chinese</t>
        </is>
      </c>
      <c r="E426" s="8" t="n">
        <v>46114</v>
      </c>
      <c r="F426" t="inlineStr">
        <is>
          <t>Violations were cited in the following area(s).</t>
        </is>
      </c>
      <c r="G426" t="inlineStr">
        <is>
          <t>08A</t>
        </is>
      </c>
      <c r="H426" t="inlineStr">
        <is>
          <t>Establishment is not free of harborage or conditions conducive to rodents, insects or other pests.</t>
        </is>
      </c>
      <c r="I426" t="inlineStr">
        <is>
          <t>Not Critical</t>
        </is>
      </c>
      <c r="J426" t="n">
        <v>43</v>
      </c>
      <c r="L426" s="9">
        <f>A426&amp;"-"&amp;TEXT(E426,"yyyymmdd")</f>
        <v/>
      </c>
    </row>
    <row r="427">
      <c r="A427" t="n">
        <v>50113739</v>
      </c>
      <c r="B427" t="inlineStr">
        <is>
          <t>Queens</t>
        </is>
      </c>
      <c r="C427" t="inlineStr">
        <is>
          <t>11362</t>
        </is>
      </c>
      <c r="D427" t="inlineStr">
        <is>
          <t>Chinese</t>
        </is>
      </c>
      <c r="E427" s="8" t="n">
        <v>46114</v>
      </c>
      <c r="F427" t="inlineStr">
        <is>
          <t>Violations were cited in the following area(s).</t>
        </is>
      </c>
      <c r="G427" t="inlineStr">
        <is>
          <t>10F</t>
        </is>
      </c>
      <c r="H427" t="inlineStr">
        <is>
          <t>Non-food contact surface or equipment made of unacceptable material, not kept clean, or not properly sealed, raised, spaced or movable to allow accessibility for cleaning on all sides, above and underneath the unit.</t>
        </is>
      </c>
      <c r="I427" t="inlineStr">
        <is>
          <t>Not Critical</t>
        </is>
      </c>
      <c r="J427" t="n">
        <v>43</v>
      </c>
      <c r="L427" s="9">
        <f>A427&amp;"-"&amp;TEXT(E427,"yyyymmdd")</f>
        <v/>
      </c>
    </row>
    <row r="428">
      <c r="A428" t="n">
        <v>50113739</v>
      </c>
      <c r="B428" t="inlineStr">
        <is>
          <t>Queens</t>
        </is>
      </c>
      <c r="C428" t="inlineStr">
        <is>
          <t>11362</t>
        </is>
      </c>
      <c r="D428" t="inlineStr">
        <is>
          <t>Chinese</t>
        </is>
      </c>
      <c r="E428" s="8" t="n">
        <v>46114</v>
      </c>
      <c r="F428" t="inlineStr">
        <is>
          <t>Violations were cited in the following area(s).</t>
        </is>
      </c>
      <c r="G428" t="inlineStr">
        <is>
          <t>28-06</t>
        </is>
      </c>
      <c r="H428" t="inlineStr">
        <is>
          <t>Contract with a pest management professional not in place. Record of extermination activities not kept on premises.</t>
        </is>
      </c>
      <c r="I428" t="inlineStr">
        <is>
          <t>Not Critical</t>
        </is>
      </c>
      <c r="J428" t="n">
        <v>43</v>
      </c>
      <c r="L428" s="9">
        <f>A428&amp;"-"&amp;TEXT(E428,"yyyymmdd")</f>
        <v/>
      </c>
    </row>
    <row r="429">
      <c r="A429" t="n">
        <v>50114428</v>
      </c>
      <c r="B429" t="inlineStr">
        <is>
          <t>Manhattan</t>
        </is>
      </c>
      <c r="C429" t="inlineStr">
        <is>
          <t>10019</t>
        </is>
      </c>
      <c r="D429" t="inlineStr">
        <is>
          <t>Asian/Asian Fusion</t>
        </is>
      </c>
      <c r="E429" s="8" t="n">
        <v>46114</v>
      </c>
      <c r="F429" t="inlineStr">
        <is>
          <t>Violations were cited in the following area(s).</t>
        </is>
      </c>
      <c r="G429" t="inlineStr">
        <is>
          <t>06E</t>
        </is>
      </c>
      <c r="H429" t="inlineStr">
        <is>
          <t>Sanitized equipment or utensil, including in-use food dispensing utensil, improperly used or stored.</t>
        </is>
      </c>
      <c r="I429" t="inlineStr">
        <is>
          <t>Critical</t>
        </is>
      </c>
      <c r="J429" t="n">
        <v>10</v>
      </c>
      <c r="K429" t="inlineStr">
        <is>
          <t>A</t>
        </is>
      </c>
      <c r="L429" s="9">
        <f>A429&amp;"-"&amp;TEXT(E429,"yyyymmdd")</f>
        <v/>
      </c>
    </row>
    <row r="430">
      <c r="A430" t="n">
        <v>50114428</v>
      </c>
      <c r="B430" t="inlineStr">
        <is>
          <t>Manhattan</t>
        </is>
      </c>
      <c r="C430" t="inlineStr">
        <is>
          <t>10019</t>
        </is>
      </c>
      <c r="D430" t="inlineStr">
        <is>
          <t>Asian/Asian Fusion</t>
        </is>
      </c>
      <c r="E430" s="8" t="n">
        <v>46114</v>
      </c>
      <c r="F430" t="inlineStr">
        <is>
          <t>Violations were cited in the following area(s).</t>
        </is>
      </c>
      <c r="G430" t="inlineStr">
        <is>
          <t>10G</t>
        </is>
      </c>
      <c r="H430" t="inlineStr">
        <is>
          <t>Dishwashing and ware washing: Cleaning and sanitizing of tableware, including dishes, utensils, and equipment deficient.</t>
        </is>
      </c>
      <c r="I430" t="inlineStr">
        <is>
          <t>Not Critical</t>
        </is>
      </c>
      <c r="J430" t="n">
        <v>10</v>
      </c>
      <c r="K430" t="inlineStr">
        <is>
          <t>A</t>
        </is>
      </c>
      <c r="L430" s="9">
        <f>A430&amp;"-"&amp;TEXT(E430,"yyyymmdd")</f>
        <v/>
      </c>
    </row>
    <row r="431">
      <c r="A431" t="n">
        <v>50116225</v>
      </c>
      <c r="B431" t="inlineStr">
        <is>
          <t>Brooklyn</t>
        </is>
      </c>
      <c r="C431" t="inlineStr">
        <is>
          <t>11222</t>
        </is>
      </c>
      <c r="D431" t="inlineStr">
        <is>
          <t>Pizza</t>
        </is>
      </c>
      <c r="E431" s="8" t="n">
        <v>46114</v>
      </c>
      <c r="F431" t="inlineStr">
        <is>
          <t>Violations were cited in the following area(s).</t>
        </is>
      </c>
      <c r="G431" t="inlineStr">
        <is>
          <t>04M</t>
        </is>
      </c>
      <c r="H431" t="inlineStr">
        <is>
          <t>Live roaches in facility's food or non-food area.</t>
        </is>
      </c>
      <c r="I431" t="inlineStr">
        <is>
          <t>Critical</t>
        </is>
      </c>
      <c r="J431" t="n">
        <v>16</v>
      </c>
      <c r="L431" s="9">
        <f>A431&amp;"-"&amp;TEXT(E431,"yyyymmdd")</f>
        <v/>
      </c>
    </row>
    <row r="432">
      <c r="A432" t="n">
        <v>50116225</v>
      </c>
      <c r="B432" t="inlineStr">
        <is>
          <t>Brooklyn</t>
        </is>
      </c>
      <c r="C432" t="inlineStr">
        <is>
          <t>11222</t>
        </is>
      </c>
      <c r="D432" t="inlineStr">
        <is>
          <t>Pizza</t>
        </is>
      </c>
      <c r="E432" s="8" t="n">
        <v>46114</v>
      </c>
      <c r="F432" t="inlineStr">
        <is>
          <t>Violations were cited in the following area(s).</t>
        </is>
      </c>
      <c r="G432" t="inlineStr">
        <is>
          <t>06C</t>
        </is>
      </c>
      <c r="H43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32" t="inlineStr">
        <is>
          <t>Critical</t>
        </is>
      </c>
      <c r="J432" t="n">
        <v>16</v>
      </c>
      <c r="L432" s="9">
        <f>A432&amp;"-"&amp;TEXT(E432,"yyyymmdd")</f>
        <v/>
      </c>
    </row>
    <row r="433">
      <c r="A433" t="n">
        <v>50116225</v>
      </c>
      <c r="B433" t="inlineStr">
        <is>
          <t>Brooklyn</t>
        </is>
      </c>
      <c r="C433" t="inlineStr">
        <is>
          <t>11222</t>
        </is>
      </c>
      <c r="D433" t="inlineStr">
        <is>
          <t>Pizza</t>
        </is>
      </c>
      <c r="E433" s="8" t="n">
        <v>46114</v>
      </c>
      <c r="F433" t="inlineStr">
        <is>
          <t>Violations were cited in the following area(s).</t>
        </is>
      </c>
      <c r="G433" t="inlineStr">
        <is>
          <t>08A</t>
        </is>
      </c>
      <c r="H433" t="inlineStr">
        <is>
          <t>Establishment is not free of harborage or conditions conducive to rodents, insects or other pests.</t>
        </is>
      </c>
      <c r="I433" t="inlineStr">
        <is>
          <t>Not Critical</t>
        </is>
      </c>
      <c r="J433" t="n">
        <v>16</v>
      </c>
      <c r="L433" s="9">
        <f>A433&amp;"-"&amp;TEXT(E433,"yyyymmdd")</f>
        <v/>
      </c>
    </row>
    <row r="434">
      <c r="A434" t="n">
        <v>50116563</v>
      </c>
      <c r="B434" t="inlineStr">
        <is>
          <t>Brooklyn</t>
        </is>
      </c>
      <c r="C434" t="inlineStr">
        <is>
          <t>11238</t>
        </is>
      </c>
      <c r="D434" t="inlineStr">
        <is>
          <t>Coffee/Tea</t>
        </is>
      </c>
      <c r="E434" s="8" t="n">
        <v>46114</v>
      </c>
      <c r="F434" t="inlineStr">
        <is>
          <t>Violations were cited in the following area(s).</t>
        </is>
      </c>
      <c r="G434" t="inlineStr">
        <is>
          <t>06C</t>
        </is>
      </c>
      <c r="H43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34" t="inlineStr">
        <is>
          <t>Critical</t>
        </is>
      </c>
      <c r="J434" t="n">
        <v>13</v>
      </c>
      <c r="K434" t="inlineStr">
        <is>
          <t>A</t>
        </is>
      </c>
      <c r="L434" s="9">
        <f>A434&amp;"-"&amp;TEXT(E434,"yyyymmdd")</f>
        <v/>
      </c>
    </row>
    <row r="435">
      <c r="A435" t="n">
        <v>50116563</v>
      </c>
      <c r="B435" t="inlineStr">
        <is>
          <t>Brooklyn</t>
        </is>
      </c>
      <c r="C435" t="inlineStr">
        <is>
          <t>11238</t>
        </is>
      </c>
      <c r="D435" t="inlineStr">
        <is>
          <t>Coffee/Tea</t>
        </is>
      </c>
      <c r="E435" s="8" t="n">
        <v>46114</v>
      </c>
      <c r="F435" t="inlineStr">
        <is>
          <t>Violations were cited in the following area(s).</t>
        </is>
      </c>
      <c r="G435" t="inlineStr">
        <is>
          <t>10B</t>
        </is>
      </c>
      <c r="H435" t="inlineStr">
        <is>
          <t>Anti-siphonage or back-flow prevention device not provided where required; equipment or floor not properly drained; sewage disposal system in disrepair or not functioning properly. Condensation or liquid waste improperly disposed of.</t>
        </is>
      </c>
      <c r="I435" t="inlineStr">
        <is>
          <t>Not Critical</t>
        </is>
      </c>
      <c r="J435" t="n">
        <v>13</v>
      </c>
      <c r="K435" t="inlineStr">
        <is>
          <t>A</t>
        </is>
      </c>
      <c r="L435" s="9">
        <f>A435&amp;"-"&amp;TEXT(E435,"yyyymmdd")</f>
        <v/>
      </c>
    </row>
    <row r="436">
      <c r="A436" t="n">
        <v>50116563</v>
      </c>
      <c r="B436" t="inlineStr">
        <is>
          <t>Brooklyn</t>
        </is>
      </c>
      <c r="C436" t="inlineStr">
        <is>
          <t>11238</t>
        </is>
      </c>
      <c r="D436" t="inlineStr">
        <is>
          <t>Coffee/Tea</t>
        </is>
      </c>
      <c r="E436" s="8" t="n">
        <v>46114</v>
      </c>
      <c r="F436" t="inlineStr">
        <is>
          <t>Violations were cited in the following area(s).</t>
        </is>
      </c>
      <c r="G436" t="inlineStr">
        <is>
          <t>10F</t>
        </is>
      </c>
      <c r="H436" t="inlineStr">
        <is>
          <t>Non-food contact surface or equipment made of unacceptable material, not kept clean, or not properly sealed, raised, spaced or movable to allow accessibility for cleaning on all sides, above and underneath the unit.</t>
        </is>
      </c>
      <c r="I436" t="inlineStr">
        <is>
          <t>Not Critical</t>
        </is>
      </c>
      <c r="J436" t="n">
        <v>13</v>
      </c>
      <c r="K436" t="inlineStr">
        <is>
          <t>A</t>
        </is>
      </c>
      <c r="L436" s="9">
        <f>A436&amp;"-"&amp;TEXT(E436,"yyyymmdd")</f>
        <v/>
      </c>
    </row>
    <row r="437">
      <c r="A437" t="n">
        <v>50117248</v>
      </c>
      <c r="B437" t="inlineStr">
        <is>
          <t>Manhattan</t>
        </is>
      </c>
      <c r="C437" t="inlineStr">
        <is>
          <t>10038</t>
        </is>
      </c>
      <c r="D437" t="inlineStr">
        <is>
          <t>Mexican</t>
        </is>
      </c>
      <c r="E437" s="8" t="n">
        <v>46114</v>
      </c>
      <c r="F437" t="inlineStr">
        <is>
          <t>Violations were cited in the following area(s).</t>
        </is>
      </c>
      <c r="G437" t="inlineStr">
        <is>
          <t>06D</t>
        </is>
      </c>
      <c r="H437" t="inlineStr">
        <is>
          <t>Food contact surface not properly washed, rinsed and sanitized after each use and following any activity when contamination may have occurred.</t>
        </is>
      </c>
      <c r="I437" t="inlineStr">
        <is>
          <t>Critical</t>
        </is>
      </c>
      <c r="J437" t="n">
        <v>10</v>
      </c>
      <c r="K437" t="inlineStr">
        <is>
          <t>A</t>
        </is>
      </c>
      <c r="L437" s="9">
        <f>A437&amp;"-"&amp;TEXT(E437,"yyyymmdd")</f>
        <v/>
      </c>
    </row>
    <row r="438">
      <c r="A438" t="n">
        <v>50117248</v>
      </c>
      <c r="B438" t="inlineStr">
        <is>
          <t>Manhattan</t>
        </is>
      </c>
      <c r="C438" t="inlineStr">
        <is>
          <t>10038</t>
        </is>
      </c>
      <c r="D438" t="inlineStr">
        <is>
          <t>Mexican</t>
        </is>
      </c>
      <c r="E438" s="8" t="n">
        <v>46114</v>
      </c>
      <c r="F438" t="inlineStr">
        <is>
          <t>Violations were cited in the following area(s).</t>
        </is>
      </c>
      <c r="G438" t="inlineStr">
        <is>
          <t>10G</t>
        </is>
      </c>
      <c r="H438" t="inlineStr">
        <is>
          <t>Dishwashing and ware washing: Cleaning and sanitizing of tableware, including dishes, utensils, and equipment deficient.</t>
        </is>
      </c>
      <c r="I438" t="inlineStr">
        <is>
          <t>Not Critical</t>
        </is>
      </c>
      <c r="J438" t="n">
        <v>10</v>
      </c>
      <c r="K438" t="inlineStr">
        <is>
          <t>A</t>
        </is>
      </c>
      <c r="L438" s="9">
        <f>A438&amp;"-"&amp;TEXT(E438,"yyyymmdd")</f>
        <v/>
      </c>
    </row>
    <row r="439">
      <c r="A439" t="n">
        <v>50118034</v>
      </c>
      <c r="B439" t="inlineStr">
        <is>
          <t>Manhattan</t>
        </is>
      </c>
      <c r="C439" t="inlineStr">
        <is>
          <t>10012</t>
        </is>
      </c>
      <c r="D439" t="inlineStr">
        <is>
          <t>Coffee/Tea</t>
        </is>
      </c>
      <c r="E439" s="8" t="n">
        <v>46114</v>
      </c>
      <c r="F439" t="inlineStr">
        <is>
          <t>Violations were cited in the following area(s).</t>
        </is>
      </c>
      <c r="G439" t="inlineStr">
        <is>
          <t>03I</t>
        </is>
      </c>
      <c r="H439" t="inlineStr">
        <is>
          <t>Juice packaged on premises with no or incomplete label, no warning statement</t>
        </is>
      </c>
      <c r="I439" t="inlineStr">
        <is>
          <t>Critical</t>
        </is>
      </c>
      <c r="J439" t="n">
        <v>22</v>
      </c>
      <c r="L439" s="9">
        <f>A439&amp;"-"&amp;TEXT(E439,"yyyymmdd")</f>
        <v/>
      </c>
    </row>
    <row r="440">
      <c r="A440" t="n">
        <v>50118034</v>
      </c>
      <c r="B440" t="inlineStr">
        <is>
          <t>Manhattan</t>
        </is>
      </c>
      <c r="C440" t="inlineStr">
        <is>
          <t>10012</t>
        </is>
      </c>
      <c r="D440" t="inlineStr">
        <is>
          <t>Coffee/Tea</t>
        </is>
      </c>
      <c r="E440" s="8" t="n">
        <v>46114</v>
      </c>
      <c r="F440" t="inlineStr">
        <is>
          <t>Violations were cited in the following area(s).</t>
        </is>
      </c>
      <c r="G440" t="inlineStr">
        <is>
          <t>04J</t>
        </is>
      </c>
      <c r="H440" t="inlineStr">
        <is>
          <t>Properly scaled and calibrated thermometer or thermocouple not provided or not readily accessible in food preparation and hot/cold holding areas to measure temperatures of TCS foods during cooking, cooling, reheating, and holding.</t>
        </is>
      </c>
      <c r="I440" t="inlineStr">
        <is>
          <t>Critical</t>
        </is>
      </c>
      <c r="J440" t="n">
        <v>22</v>
      </c>
      <c r="L440" s="9">
        <f>A440&amp;"-"&amp;TEXT(E440,"yyyymmdd")</f>
        <v/>
      </c>
    </row>
    <row r="441">
      <c r="A441" t="n">
        <v>50118034</v>
      </c>
      <c r="B441" t="inlineStr">
        <is>
          <t>Manhattan</t>
        </is>
      </c>
      <c r="C441" t="inlineStr">
        <is>
          <t>10012</t>
        </is>
      </c>
      <c r="D441" t="inlineStr">
        <is>
          <t>Coffee/Tea</t>
        </is>
      </c>
      <c r="E441" s="8" t="n">
        <v>46114</v>
      </c>
      <c r="F441" t="inlineStr">
        <is>
          <t>Violations were cited in the following area(s).</t>
        </is>
      </c>
      <c r="G441" t="inlineStr">
        <is>
          <t>10F</t>
        </is>
      </c>
      <c r="H441" t="inlineStr">
        <is>
          <t>Non-food contact surface or equipment made of unacceptable material, not kept clean, or not properly sealed, raised, spaced or movable to allow accessibility for cleaning on all sides, above and underneath the unit.</t>
        </is>
      </c>
      <c r="I441" t="inlineStr">
        <is>
          <t>Not Critical</t>
        </is>
      </c>
      <c r="J441" t="n">
        <v>22</v>
      </c>
      <c r="L441" s="9">
        <f>A441&amp;"-"&amp;TEXT(E441,"yyyymmdd")</f>
        <v/>
      </c>
    </row>
    <row r="442">
      <c r="A442" t="n">
        <v>50118034</v>
      </c>
      <c r="B442" t="inlineStr">
        <is>
          <t>Manhattan</t>
        </is>
      </c>
      <c r="C442" t="inlineStr">
        <is>
          <t>10012</t>
        </is>
      </c>
      <c r="D442" t="inlineStr">
        <is>
          <t>Coffee/Tea</t>
        </is>
      </c>
      <c r="E442" s="8" t="n">
        <v>46114</v>
      </c>
      <c r="F442" t="inlineStr">
        <is>
          <t>Violations were cited in the following area(s).</t>
        </is>
      </c>
      <c r="G442" t="inlineStr">
        <is>
          <t>10G</t>
        </is>
      </c>
      <c r="H442" t="inlineStr">
        <is>
          <t>Dishwashing and ware washing: Cleaning and sanitizing of tableware, including dishes, utensils, and equipment deficient.</t>
        </is>
      </c>
      <c r="I442" t="inlineStr">
        <is>
          <t>Not Critical</t>
        </is>
      </c>
      <c r="J442" t="n">
        <v>22</v>
      </c>
      <c r="L442" s="9">
        <f>A442&amp;"-"&amp;TEXT(E442,"yyyymmdd")</f>
        <v/>
      </c>
    </row>
    <row r="443">
      <c r="A443" t="n">
        <v>50118086</v>
      </c>
      <c r="B443" t="inlineStr">
        <is>
          <t>Manhattan</t>
        </is>
      </c>
      <c r="C443" t="inlineStr">
        <is>
          <t>10017</t>
        </is>
      </c>
      <c r="D443" t="inlineStr">
        <is>
          <t>Italian</t>
        </is>
      </c>
      <c r="E443" s="8" t="n">
        <v>46114</v>
      </c>
      <c r="F443" t="inlineStr">
        <is>
          <t>Violations were cited in the following area(s).</t>
        </is>
      </c>
      <c r="G443" t="inlineStr">
        <is>
          <t>06D</t>
        </is>
      </c>
      <c r="H443" t="inlineStr">
        <is>
          <t>Food contact surface not properly washed, rinsed and sanitized after each use and following any activity when contamination may have occurred.</t>
        </is>
      </c>
      <c r="I443" t="inlineStr">
        <is>
          <t>Critical</t>
        </is>
      </c>
      <c r="J443" t="n">
        <v>7</v>
      </c>
      <c r="L443" s="9">
        <f>A443&amp;"-"&amp;TEXT(E443,"yyyymmdd")</f>
        <v/>
      </c>
    </row>
    <row r="444">
      <c r="A444" t="n">
        <v>50118086</v>
      </c>
      <c r="B444" t="inlineStr">
        <is>
          <t>Manhattan</t>
        </is>
      </c>
      <c r="C444" t="inlineStr">
        <is>
          <t>10017</t>
        </is>
      </c>
      <c r="D444" t="inlineStr">
        <is>
          <t>Italian</t>
        </is>
      </c>
      <c r="E444" s="8" t="n">
        <v>46114</v>
      </c>
      <c r="F444" t="inlineStr">
        <is>
          <t>Violations were cited in the following area(s).</t>
        </is>
      </c>
      <c r="G444" t="inlineStr">
        <is>
          <t>10F</t>
        </is>
      </c>
      <c r="H444" t="inlineStr">
        <is>
          <t>Non-food contact surface or equipment made of unacceptable material, not kept clean, or not properly sealed, raised, spaced or movable to allow accessibility for cleaning on all sides, above and underneath the unit.</t>
        </is>
      </c>
      <c r="I444" t="inlineStr">
        <is>
          <t>Not Critical</t>
        </is>
      </c>
      <c r="J444" t="n">
        <v>7</v>
      </c>
      <c r="L444" s="9">
        <f>A444&amp;"-"&amp;TEXT(E444,"yyyymmdd")</f>
        <v/>
      </c>
    </row>
    <row r="445">
      <c r="A445" t="n">
        <v>50119095</v>
      </c>
      <c r="B445" t="inlineStr">
        <is>
          <t>Manhattan</t>
        </is>
      </c>
      <c r="C445" t="inlineStr">
        <is>
          <t>10038</t>
        </is>
      </c>
      <c r="D445" t="inlineStr">
        <is>
          <t>Indian</t>
        </is>
      </c>
      <c r="E445" s="8" t="n">
        <v>46114</v>
      </c>
      <c r="F445" t="inlineStr">
        <is>
          <t>Violations were cited in the following area(s).</t>
        </is>
      </c>
      <c r="G445" t="inlineStr">
        <is>
          <t>10B</t>
        </is>
      </c>
      <c r="H445" t="inlineStr">
        <is>
          <t>Anti-siphonage or back-flow prevention device not provided where required; equipment or floor not properly drained; sewage disposal system in disrepair or not functioning properly. Condensation or liquid waste improperly disposed of.</t>
        </is>
      </c>
      <c r="I445" t="inlineStr">
        <is>
          <t>Not Critical</t>
        </is>
      </c>
      <c r="J445" t="n">
        <v>4</v>
      </c>
      <c r="K445" t="inlineStr">
        <is>
          <t>A</t>
        </is>
      </c>
      <c r="L445" s="9">
        <f>A445&amp;"-"&amp;TEXT(E445,"yyyymmdd")</f>
        <v/>
      </c>
    </row>
    <row r="446">
      <c r="A446" t="n">
        <v>50119095</v>
      </c>
      <c r="B446" t="inlineStr">
        <is>
          <t>Manhattan</t>
        </is>
      </c>
      <c r="C446" t="inlineStr">
        <is>
          <t>10038</t>
        </is>
      </c>
      <c r="D446" t="inlineStr">
        <is>
          <t>Indian</t>
        </is>
      </c>
      <c r="E446" s="8" t="n">
        <v>46114</v>
      </c>
      <c r="F446" t="inlineStr">
        <is>
          <t>Violations were cited in the following area(s).</t>
        </is>
      </c>
      <c r="G446" t="inlineStr">
        <is>
          <t>10F</t>
        </is>
      </c>
      <c r="H446" t="inlineStr">
        <is>
          <t>Non-food contact surface or equipment made of unacceptable material, not kept clean, or not properly sealed, raised, spaced or movable to allow accessibility for cleaning on all sides, above and underneath the unit.</t>
        </is>
      </c>
      <c r="I446" t="inlineStr">
        <is>
          <t>Not Critical</t>
        </is>
      </c>
      <c r="J446" t="n">
        <v>4</v>
      </c>
      <c r="K446" t="inlineStr">
        <is>
          <t>A</t>
        </is>
      </c>
      <c r="L446" s="9">
        <f>A446&amp;"-"&amp;TEXT(E446,"yyyymmdd")</f>
        <v/>
      </c>
    </row>
    <row r="447">
      <c r="A447" t="n">
        <v>50121509</v>
      </c>
      <c r="B447" t="inlineStr">
        <is>
          <t>Manhattan</t>
        </is>
      </c>
      <c r="C447" t="inlineStr">
        <is>
          <t>10022</t>
        </is>
      </c>
      <c r="D447" t="inlineStr">
        <is>
          <t>Coffee/Tea</t>
        </is>
      </c>
      <c r="E447" s="8" t="n">
        <v>46114</v>
      </c>
      <c r="F447" t="inlineStr">
        <is>
          <t>Violations were cited in the following area(s).</t>
        </is>
      </c>
      <c r="G447" t="inlineStr">
        <is>
          <t>04H</t>
        </is>
      </c>
      <c r="H447" t="inlineStr">
        <is>
          <t>Raw, cooked or prepared food is adulterated, contaminated, cross-contaminated, or not discarded in accordance with HACCP plan.</t>
        </is>
      </c>
      <c r="I447" t="inlineStr">
        <is>
          <t>Critical</t>
        </is>
      </c>
      <c r="J447" t="n">
        <v>9</v>
      </c>
      <c r="K447" t="inlineStr">
        <is>
          <t>A</t>
        </is>
      </c>
      <c r="L447" s="9">
        <f>A447&amp;"-"&amp;TEXT(E447,"yyyymmdd")</f>
        <v/>
      </c>
    </row>
    <row r="448">
      <c r="A448" t="n">
        <v>50121509</v>
      </c>
      <c r="B448" t="inlineStr">
        <is>
          <t>Manhattan</t>
        </is>
      </c>
      <c r="C448" t="inlineStr">
        <is>
          <t>10022</t>
        </is>
      </c>
      <c r="D448" t="inlineStr">
        <is>
          <t>Coffee/Tea</t>
        </is>
      </c>
      <c r="E448" s="8" t="n">
        <v>46114</v>
      </c>
      <c r="F448" t="inlineStr">
        <is>
          <t>Violations were cited in the following area(s).</t>
        </is>
      </c>
      <c r="G448" t="inlineStr">
        <is>
          <t>10F</t>
        </is>
      </c>
      <c r="H448" t="inlineStr">
        <is>
          <t>Non-food contact surface or equipment made of unacceptable material, not kept clean, or not properly sealed, raised, spaced or movable to allow accessibility for cleaning on all sides, above and underneath the unit.</t>
        </is>
      </c>
      <c r="I448" t="inlineStr">
        <is>
          <t>Not Critical</t>
        </is>
      </c>
      <c r="J448" t="n">
        <v>9</v>
      </c>
      <c r="K448" t="inlineStr">
        <is>
          <t>A</t>
        </is>
      </c>
      <c r="L448" s="9">
        <f>A448&amp;"-"&amp;TEXT(E448,"yyyymmdd")</f>
        <v/>
      </c>
    </row>
    <row r="449">
      <c r="A449" t="n">
        <v>50124510</v>
      </c>
      <c r="B449" t="inlineStr">
        <is>
          <t>Staten Island</t>
        </is>
      </c>
      <c r="C449" t="inlineStr">
        <is>
          <t>10305</t>
        </is>
      </c>
      <c r="D449" t="inlineStr">
        <is>
          <t>Other</t>
        </is>
      </c>
      <c r="E449" s="8" t="n">
        <v>46114</v>
      </c>
      <c r="F449" t="inlineStr">
        <is>
          <t>Violations were cited in the following area(s).</t>
        </is>
      </c>
      <c r="G449" t="inlineStr">
        <is>
          <t>06D</t>
        </is>
      </c>
      <c r="H449" t="inlineStr">
        <is>
          <t>Food contact surface not properly washed, rinsed and sanitized after each use and following any activity when contamination may have occurred.</t>
        </is>
      </c>
      <c r="I449" t="inlineStr">
        <is>
          <t>Critical</t>
        </is>
      </c>
      <c r="J449" t="n">
        <v>5</v>
      </c>
      <c r="K449" t="inlineStr">
        <is>
          <t>A</t>
        </is>
      </c>
      <c r="L449" s="9">
        <f>A449&amp;"-"&amp;TEXT(E449,"yyyymmdd")</f>
        <v/>
      </c>
    </row>
    <row r="450">
      <c r="A450" t="n">
        <v>50124792</v>
      </c>
      <c r="B450" t="inlineStr">
        <is>
          <t>Manhattan</t>
        </is>
      </c>
      <c r="C450" t="inlineStr">
        <is>
          <t>10003</t>
        </is>
      </c>
      <c r="D450" t="inlineStr">
        <is>
          <t>Vegan</t>
        </is>
      </c>
      <c r="E450" s="8" t="n">
        <v>46114</v>
      </c>
      <c r="F450" t="inlineStr">
        <is>
          <t>Violations were cited in the following area(s).</t>
        </is>
      </c>
      <c r="G450" t="inlineStr">
        <is>
          <t>10G</t>
        </is>
      </c>
      <c r="H450" t="inlineStr">
        <is>
          <t>Dishwashing and ware washing: Cleaning and sanitizing of tableware, including dishes, utensils, and equipment deficient.</t>
        </is>
      </c>
      <c r="I450" t="inlineStr">
        <is>
          <t>Not Critical</t>
        </is>
      </c>
      <c r="J450" t="n">
        <v>5</v>
      </c>
      <c r="K450" t="inlineStr">
        <is>
          <t>A</t>
        </is>
      </c>
      <c r="L450" s="9">
        <f>A450&amp;"-"&amp;TEXT(E450,"yyyymmdd")</f>
        <v/>
      </c>
    </row>
    <row r="451">
      <c r="A451" t="n">
        <v>50126017</v>
      </c>
      <c r="B451" t="inlineStr">
        <is>
          <t>Brooklyn</t>
        </is>
      </c>
      <c r="C451" t="inlineStr">
        <is>
          <t>11222</t>
        </is>
      </c>
      <c r="D451" t="inlineStr">
        <is>
          <t>Spanish</t>
        </is>
      </c>
      <c r="E451" s="8" t="n">
        <v>46114</v>
      </c>
      <c r="F451" t="inlineStr">
        <is>
          <t>Violations were cited in the following area(s).</t>
        </is>
      </c>
      <c r="G451" t="inlineStr">
        <is>
          <t>02G</t>
        </is>
      </c>
      <c r="H451" t="inlineStr">
        <is>
          <t>Cold TCS food item held above 41 °F; smoked or processed fish held above 38 °F; intact raw eggs held above 45 °F; or reduced oxygen packaged (ROP) TCS foods held above required temperatures except during active necessary preparation.</t>
        </is>
      </c>
      <c r="I451" t="inlineStr">
        <is>
          <t>Critical</t>
        </is>
      </c>
      <c r="J451" t="n">
        <v>13</v>
      </c>
      <c r="K451" t="inlineStr">
        <is>
          <t>A</t>
        </is>
      </c>
      <c r="L451" s="9">
        <f>A451&amp;"-"&amp;TEXT(E451,"yyyymmdd")</f>
        <v/>
      </c>
    </row>
    <row r="452">
      <c r="A452" t="n">
        <v>50126017</v>
      </c>
      <c r="B452" t="inlineStr">
        <is>
          <t>Brooklyn</t>
        </is>
      </c>
      <c r="C452" t="inlineStr">
        <is>
          <t>11222</t>
        </is>
      </c>
      <c r="D452" t="inlineStr">
        <is>
          <t>Spanish</t>
        </is>
      </c>
      <c r="E452" s="8" t="n">
        <v>46114</v>
      </c>
      <c r="F452" t="inlineStr">
        <is>
          <t>Violations were cited in the following area(s).</t>
        </is>
      </c>
      <c r="G452" t="inlineStr">
        <is>
          <t>06D</t>
        </is>
      </c>
      <c r="H452" t="inlineStr">
        <is>
          <t>Food contact surface not properly washed, rinsed and sanitized after each use and following any activity when contamination may have occurred.</t>
        </is>
      </c>
      <c r="I452" t="inlineStr">
        <is>
          <t>Critical</t>
        </is>
      </c>
      <c r="J452" t="n">
        <v>13</v>
      </c>
      <c r="K452" t="inlineStr">
        <is>
          <t>A</t>
        </is>
      </c>
      <c r="L452" s="9">
        <f>A452&amp;"-"&amp;TEXT(E452,"yyyymmdd")</f>
        <v/>
      </c>
    </row>
    <row r="453">
      <c r="A453" t="n">
        <v>50126795</v>
      </c>
      <c r="B453" t="inlineStr">
        <is>
          <t>Manhattan</t>
        </is>
      </c>
      <c r="C453" t="inlineStr">
        <is>
          <t>10022</t>
        </is>
      </c>
      <c r="D453" t="inlineStr">
        <is>
          <t>Soups</t>
        </is>
      </c>
      <c r="E453" s="8" t="n">
        <v>46114</v>
      </c>
      <c r="F453" t="inlineStr">
        <is>
          <t>Violations were cited in the following area(s).</t>
        </is>
      </c>
      <c r="G453" t="inlineStr">
        <is>
          <t>02B</t>
        </is>
      </c>
      <c r="H453" t="inlineStr">
        <is>
          <t>Hot TCS food item not held at or above 140 °F.</t>
        </is>
      </c>
      <c r="I453" t="inlineStr">
        <is>
          <t>Critical</t>
        </is>
      </c>
      <c r="J453" t="n">
        <v>38</v>
      </c>
      <c r="L453" s="9">
        <f>A453&amp;"-"&amp;TEXT(E453,"yyyymmdd")</f>
        <v/>
      </c>
    </row>
    <row r="454">
      <c r="A454" t="n">
        <v>50126795</v>
      </c>
      <c r="B454" t="inlineStr">
        <is>
          <t>Manhattan</t>
        </is>
      </c>
      <c r="C454" t="inlineStr">
        <is>
          <t>10022</t>
        </is>
      </c>
      <c r="D454" t="inlineStr">
        <is>
          <t>Soups</t>
        </is>
      </c>
      <c r="E454" s="8" t="n">
        <v>46114</v>
      </c>
      <c r="F454" t="inlineStr">
        <is>
          <t>Violations were cited in the following area(s).</t>
        </is>
      </c>
      <c r="G454" t="inlineStr">
        <is>
          <t>02C</t>
        </is>
      </c>
      <c r="H454" t="inlineStr">
        <is>
          <t>Hot TCS food item that has been cooked and cooled is being held for service without first being reheated to 165º F or above within 2 hours.</t>
        </is>
      </c>
      <c r="I454" t="inlineStr">
        <is>
          <t>Critical</t>
        </is>
      </c>
      <c r="J454" t="n">
        <v>38</v>
      </c>
      <c r="L454" s="9">
        <f>A454&amp;"-"&amp;TEXT(E454,"yyyymmdd")</f>
        <v/>
      </c>
    </row>
    <row r="455">
      <c r="A455" t="n">
        <v>50126795</v>
      </c>
      <c r="B455" t="inlineStr">
        <is>
          <t>Manhattan</t>
        </is>
      </c>
      <c r="C455" t="inlineStr">
        <is>
          <t>10022</t>
        </is>
      </c>
      <c r="D455" t="inlineStr">
        <is>
          <t>Soups</t>
        </is>
      </c>
      <c r="E455" s="8" t="n">
        <v>46114</v>
      </c>
      <c r="F455" t="inlineStr">
        <is>
          <t>Violations were cited in the following area(s).</t>
        </is>
      </c>
      <c r="G455" t="inlineStr">
        <is>
          <t>02G</t>
        </is>
      </c>
      <c r="H455" t="inlineStr">
        <is>
          <t>Cold TCS food item held above 41 °F; smoked or processed fish held above 38 °F; intact raw eggs held above 45 °F; or reduced oxygen packaged (ROP) TCS foods held above required temperatures except during active necessary preparation.</t>
        </is>
      </c>
      <c r="I455" t="inlineStr">
        <is>
          <t>Critical</t>
        </is>
      </c>
      <c r="J455" t="n">
        <v>38</v>
      </c>
      <c r="L455" s="9">
        <f>A455&amp;"-"&amp;TEXT(E455,"yyyymmdd")</f>
        <v/>
      </c>
    </row>
    <row r="456">
      <c r="A456" t="n">
        <v>50126795</v>
      </c>
      <c r="B456" t="inlineStr">
        <is>
          <t>Manhattan</t>
        </is>
      </c>
      <c r="C456" t="inlineStr">
        <is>
          <t>10022</t>
        </is>
      </c>
      <c r="D456" t="inlineStr">
        <is>
          <t>Soups</t>
        </is>
      </c>
      <c r="E456" s="8" t="n">
        <v>46114</v>
      </c>
      <c r="F456" t="inlineStr">
        <is>
          <t>Violations were cited in the following area(s).</t>
        </is>
      </c>
      <c r="G456" t="inlineStr">
        <is>
          <t>04H</t>
        </is>
      </c>
      <c r="H456" t="inlineStr">
        <is>
          <t>Raw, cooked or prepared food is adulterated, contaminated, cross-contaminated, or not discarded in accordance with HACCP plan.</t>
        </is>
      </c>
      <c r="I456" t="inlineStr">
        <is>
          <t>Critical</t>
        </is>
      </c>
      <c r="J456" t="n">
        <v>38</v>
      </c>
      <c r="L456" s="9">
        <f>A456&amp;"-"&amp;TEXT(E456,"yyyymmdd")</f>
        <v/>
      </c>
    </row>
    <row r="457">
      <c r="A457" t="n">
        <v>50126795</v>
      </c>
      <c r="B457" t="inlineStr">
        <is>
          <t>Manhattan</t>
        </is>
      </c>
      <c r="C457" t="inlineStr">
        <is>
          <t>10022</t>
        </is>
      </c>
      <c r="D457" t="inlineStr">
        <is>
          <t>Soups</t>
        </is>
      </c>
      <c r="E457" s="8" t="n">
        <v>46114</v>
      </c>
      <c r="F457" t="inlineStr">
        <is>
          <t>Violations were cited in the following area(s).</t>
        </is>
      </c>
      <c r="G457" t="inlineStr">
        <is>
          <t>06E</t>
        </is>
      </c>
      <c r="H457" t="inlineStr">
        <is>
          <t>Sanitized equipment or utensil, including in-use food dispensing utensil, improperly used or stored.</t>
        </is>
      </c>
      <c r="I457" t="inlineStr">
        <is>
          <t>Critical</t>
        </is>
      </c>
      <c r="J457" t="n">
        <v>38</v>
      </c>
      <c r="L457" s="9">
        <f>A457&amp;"-"&amp;TEXT(E457,"yyyymmdd")</f>
        <v/>
      </c>
    </row>
    <row r="458">
      <c r="A458" t="n">
        <v>50127837</v>
      </c>
      <c r="B458" t="inlineStr">
        <is>
          <t>Queens</t>
        </is>
      </c>
      <c r="C458" t="inlineStr">
        <is>
          <t>11368</t>
        </is>
      </c>
      <c r="D458" t="inlineStr">
        <is>
          <t>French</t>
        </is>
      </c>
      <c r="E458" s="8" t="n">
        <v>46114</v>
      </c>
      <c r="F458" t="inlineStr">
        <is>
          <t>Violations were cited in the following area(s).</t>
        </is>
      </c>
      <c r="G458" t="inlineStr">
        <is>
          <t>10F</t>
        </is>
      </c>
      <c r="H458" t="inlineStr">
        <is>
          <t>Non-food contact surface or equipment made of unacceptable material, not kept clean, or not properly sealed, raised, spaced or movable to allow accessibility for cleaning on all sides, above and underneath the unit.</t>
        </is>
      </c>
      <c r="I458" t="inlineStr">
        <is>
          <t>Not Critical</t>
        </is>
      </c>
      <c r="J458" t="n">
        <v>2</v>
      </c>
      <c r="K458" t="inlineStr">
        <is>
          <t>A</t>
        </is>
      </c>
      <c r="L458" s="9">
        <f>A458&amp;"-"&amp;TEXT(E458,"yyyymmdd")</f>
        <v/>
      </c>
    </row>
    <row r="459">
      <c r="A459" t="n">
        <v>50128042</v>
      </c>
      <c r="B459" t="inlineStr">
        <is>
          <t>Brooklyn</t>
        </is>
      </c>
      <c r="C459" t="inlineStr">
        <is>
          <t>11215</t>
        </is>
      </c>
      <c r="D459" t="inlineStr">
        <is>
          <t>Mexican</t>
        </is>
      </c>
      <c r="E459" s="8" t="n">
        <v>46114</v>
      </c>
      <c r="F459" t="inlineStr">
        <is>
          <t>Violations were cited in the following area(s).</t>
        </is>
      </c>
      <c r="G459" t="inlineStr">
        <is>
          <t>05D</t>
        </is>
      </c>
      <c r="H45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59" t="inlineStr">
        <is>
          <t>Critical</t>
        </is>
      </c>
      <c r="J459" t="n">
        <v>10</v>
      </c>
      <c r="K459" t="inlineStr">
        <is>
          <t>A</t>
        </is>
      </c>
      <c r="L459" s="9">
        <f>A459&amp;"-"&amp;TEXT(E459,"yyyymmdd")</f>
        <v/>
      </c>
    </row>
    <row r="460">
      <c r="A460" t="n">
        <v>50129367</v>
      </c>
      <c r="B460" t="inlineStr">
        <is>
          <t>Staten Island</t>
        </is>
      </c>
      <c r="C460" t="inlineStr">
        <is>
          <t>10306</t>
        </is>
      </c>
      <c r="D460" t="inlineStr">
        <is>
          <t>Chinese</t>
        </is>
      </c>
      <c r="E460" s="8" t="n">
        <v>46114</v>
      </c>
      <c r="F460" t="inlineStr">
        <is>
          <t>Violations were cited in the following area(s).</t>
        </is>
      </c>
      <c r="G460" t="inlineStr">
        <is>
          <t>02B</t>
        </is>
      </c>
      <c r="H460" t="inlineStr">
        <is>
          <t>Hot TCS food item not held at or above 140 °F.</t>
        </is>
      </c>
      <c r="I460" t="inlineStr">
        <is>
          <t>Critical</t>
        </is>
      </c>
      <c r="J460" t="n">
        <v>20</v>
      </c>
      <c r="L460" s="9">
        <f>A460&amp;"-"&amp;TEXT(E460,"yyyymmdd")</f>
        <v/>
      </c>
    </row>
    <row r="461">
      <c r="A461" t="n">
        <v>50129367</v>
      </c>
      <c r="B461" t="inlineStr">
        <is>
          <t>Staten Island</t>
        </is>
      </c>
      <c r="C461" t="inlineStr">
        <is>
          <t>10306</t>
        </is>
      </c>
      <c r="D461" t="inlineStr">
        <is>
          <t>Chinese</t>
        </is>
      </c>
      <c r="E461" s="8" t="n">
        <v>46114</v>
      </c>
      <c r="F461" t="inlineStr">
        <is>
          <t>Violations were cited in the following area(s).</t>
        </is>
      </c>
      <c r="G461" t="inlineStr">
        <is>
          <t>02G</t>
        </is>
      </c>
      <c r="H461" t="inlineStr">
        <is>
          <t>Cold TCS food item held above 41 °F; smoked or processed fish held above 38 °F; intact raw eggs held above 45 °F; or reduced oxygen packaged (ROP) TCS foods held above required temperatures except during active necessary preparation.</t>
        </is>
      </c>
      <c r="I461" t="inlineStr">
        <is>
          <t>Critical</t>
        </is>
      </c>
      <c r="J461" t="n">
        <v>20</v>
      </c>
      <c r="L461" s="9">
        <f>A461&amp;"-"&amp;TEXT(E461,"yyyymmdd")</f>
        <v/>
      </c>
    </row>
    <row r="462">
      <c r="A462" t="n">
        <v>50129367</v>
      </c>
      <c r="B462" t="inlineStr">
        <is>
          <t>Staten Island</t>
        </is>
      </c>
      <c r="C462" t="inlineStr">
        <is>
          <t>10306</t>
        </is>
      </c>
      <c r="D462" t="inlineStr">
        <is>
          <t>Chinese</t>
        </is>
      </c>
      <c r="E462" s="8" t="n">
        <v>46114</v>
      </c>
      <c r="F462" t="inlineStr">
        <is>
          <t>Violations were cited in the following area(s).</t>
        </is>
      </c>
      <c r="G462" t="inlineStr">
        <is>
          <t>10B</t>
        </is>
      </c>
      <c r="H462" t="inlineStr">
        <is>
          <t>Anti-siphonage or back-flow prevention device not provided where required; equipment or floor not properly drained; sewage disposal system in disrepair or not functioning properly. Condensation or liquid waste improperly disposed of.</t>
        </is>
      </c>
      <c r="I462" t="inlineStr">
        <is>
          <t>Not Critical</t>
        </is>
      </c>
      <c r="J462" t="n">
        <v>20</v>
      </c>
      <c r="L462" s="9">
        <f>A462&amp;"-"&amp;TEXT(E462,"yyyymmdd")</f>
        <v/>
      </c>
    </row>
    <row r="463">
      <c r="A463" t="n">
        <v>50129367</v>
      </c>
      <c r="B463" t="inlineStr">
        <is>
          <t>Staten Island</t>
        </is>
      </c>
      <c r="C463" t="inlineStr">
        <is>
          <t>10306</t>
        </is>
      </c>
      <c r="D463" t="inlineStr">
        <is>
          <t>Chinese</t>
        </is>
      </c>
      <c r="E463" s="8" t="n">
        <v>46114</v>
      </c>
      <c r="F463" t="inlineStr">
        <is>
          <t>Violations were cited in the following area(s).</t>
        </is>
      </c>
      <c r="G463" t="inlineStr">
        <is>
          <t>10F</t>
        </is>
      </c>
      <c r="H463" t="inlineStr">
        <is>
          <t>Non-food contact surface or equipment made of unacceptable material, not kept clean, or not properly sealed, raised, spaced or movable to allow accessibility for cleaning on all sides, above and underneath the unit.</t>
        </is>
      </c>
      <c r="I463" t="inlineStr">
        <is>
          <t>Not Critical</t>
        </is>
      </c>
      <c r="J463" t="n">
        <v>20</v>
      </c>
      <c r="L463" s="9">
        <f>A463&amp;"-"&amp;TEXT(E463,"yyyymmdd")</f>
        <v/>
      </c>
    </row>
    <row r="464">
      <c r="A464" t="n">
        <v>50129367</v>
      </c>
      <c r="B464" t="inlineStr">
        <is>
          <t>Staten Island</t>
        </is>
      </c>
      <c r="C464" t="inlineStr">
        <is>
          <t>10306</t>
        </is>
      </c>
      <c r="D464" t="inlineStr">
        <is>
          <t>Chinese</t>
        </is>
      </c>
      <c r="E464" s="8" t="n">
        <v>46114</v>
      </c>
      <c r="F464" t="inlineStr">
        <is>
          <t>Violations were cited in the following area(s).</t>
        </is>
      </c>
      <c r="G464" t="inlineStr">
        <is>
          <t>10H</t>
        </is>
      </c>
      <c r="H464" t="inlineStr">
        <is>
          <t>Single service article not provided. Single service article reused or not protected from contamination when transported, stored, dispensed. Drinking straws not completely enclosed in wrapper or dispensed from a sanitary device.</t>
        </is>
      </c>
      <c r="I464" t="inlineStr">
        <is>
          <t>Not Critical</t>
        </is>
      </c>
      <c r="J464" t="n">
        <v>20</v>
      </c>
      <c r="L464" s="9">
        <f>A464&amp;"-"&amp;TEXT(E464,"yyyymmdd")</f>
        <v/>
      </c>
    </row>
    <row r="465">
      <c r="A465" t="n">
        <v>50129397</v>
      </c>
      <c r="B465" t="inlineStr">
        <is>
          <t>Brooklyn</t>
        </is>
      </c>
      <c r="C465" t="inlineStr">
        <is>
          <t>11215</t>
        </is>
      </c>
      <c r="D465" t="inlineStr">
        <is>
          <t>Bakery Products/Desserts</t>
        </is>
      </c>
      <c r="E465" s="8" t="n">
        <v>46114</v>
      </c>
      <c r="F465" t="inlineStr">
        <is>
          <t>Violations were cited in the following area(s).</t>
        </is>
      </c>
      <c r="G465" t="inlineStr">
        <is>
          <t>10B</t>
        </is>
      </c>
      <c r="H465" t="inlineStr">
        <is>
          <t>Anti-siphonage or back-flow prevention device not provided where required; equipment or floor not properly drained; sewage disposal system in disrepair or not functioning properly. Condensation or liquid waste improperly disposed of.</t>
        </is>
      </c>
      <c r="I465" t="inlineStr">
        <is>
          <t>Not Critical</t>
        </is>
      </c>
      <c r="J465" t="n">
        <v>6</v>
      </c>
      <c r="K465" t="inlineStr">
        <is>
          <t>A</t>
        </is>
      </c>
      <c r="L465" s="9">
        <f>A465&amp;"-"&amp;TEXT(E465,"yyyymmdd")</f>
        <v/>
      </c>
    </row>
    <row r="466">
      <c r="A466" t="n">
        <v>50129397</v>
      </c>
      <c r="B466" t="inlineStr">
        <is>
          <t>Brooklyn</t>
        </is>
      </c>
      <c r="C466" t="inlineStr">
        <is>
          <t>11215</t>
        </is>
      </c>
      <c r="D466" t="inlineStr">
        <is>
          <t>Bakery Products/Desserts</t>
        </is>
      </c>
      <c r="E466" s="8" t="n">
        <v>46114</v>
      </c>
      <c r="F466" t="inlineStr">
        <is>
          <t>Violations were cited in the following area(s).</t>
        </is>
      </c>
      <c r="G466" t="inlineStr">
        <is>
          <t>10F</t>
        </is>
      </c>
      <c r="H466" t="inlineStr">
        <is>
          <t>Non-food contact surface or equipment made of unacceptable material, not kept clean, or not properly sealed, raised, spaced or movable to allow accessibility for cleaning on all sides, above and underneath the unit.</t>
        </is>
      </c>
      <c r="I466" t="inlineStr">
        <is>
          <t>Not Critical</t>
        </is>
      </c>
      <c r="J466" t="n">
        <v>6</v>
      </c>
      <c r="K466" t="inlineStr">
        <is>
          <t>A</t>
        </is>
      </c>
      <c r="L466" s="9">
        <f>A466&amp;"-"&amp;TEXT(E466,"yyyymmdd")</f>
        <v/>
      </c>
    </row>
    <row r="467">
      <c r="A467" t="n">
        <v>50129397</v>
      </c>
      <c r="B467" t="inlineStr">
        <is>
          <t>Brooklyn</t>
        </is>
      </c>
      <c r="C467" t="inlineStr">
        <is>
          <t>11215</t>
        </is>
      </c>
      <c r="D467" t="inlineStr">
        <is>
          <t>Bakery Products/Desserts</t>
        </is>
      </c>
      <c r="E467" s="8" t="n">
        <v>46114</v>
      </c>
      <c r="F467" t="inlineStr">
        <is>
          <t>Violations were cited in the following area(s).</t>
        </is>
      </c>
      <c r="G467" t="inlineStr">
        <is>
          <t>28-05</t>
        </is>
      </c>
      <c r="H467" t="inlineStr">
        <is>
          <t>Food adulterated or misbranded. Adulterated or misbranded food possessed, being manufactured, produced, packed, sold, offered for sale, delivered or given away</t>
        </is>
      </c>
      <c r="I467" t="inlineStr">
        <is>
          <t>Not Critical</t>
        </is>
      </c>
      <c r="J467" t="n">
        <v>6</v>
      </c>
      <c r="K467" t="inlineStr">
        <is>
          <t>A</t>
        </is>
      </c>
      <c r="L467" s="9">
        <f>A467&amp;"-"&amp;TEXT(E467,"yyyymmdd")</f>
        <v/>
      </c>
    </row>
    <row r="468">
      <c r="A468" t="n">
        <v>50133507</v>
      </c>
      <c r="B468" t="inlineStr">
        <is>
          <t>Manhattan</t>
        </is>
      </c>
      <c r="C468" t="inlineStr">
        <is>
          <t>10014</t>
        </is>
      </c>
      <c r="D468" t="inlineStr">
        <is>
          <t>New American</t>
        </is>
      </c>
      <c r="E468" s="8" t="n">
        <v>46114</v>
      </c>
      <c r="F468" t="inlineStr">
        <is>
          <t>Violations were cited in the following area(s).</t>
        </is>
      </c>
      <c r="G468" t="inlineStr">
        <is>
          <t>02G</t>
        </is>
      </c>
      <c r="H468" t="inlineStr">
        <is>
          <t>Cold TCS food item held above 41 °F; smoked or processed fish held above 38 °F; intact raw eggs held above 45 °F; or reduced oxygen packaged (ROP) TCS foods held above required temperatures except during active necessary preparation.</t>
        </is>
      </c>
      <c r="I468" t="inlineStr">
        <is>
          <t>Critical</t>
        </is>
      </c>
      <c r="J468" t="n">
        <v>27</v>
      </c>
      <c r="K468" t="inlineStr">
        <is>
          <t>N</t>
        </is>
      </c>
      <c r="L468" s="9">
        <f>A468&amp;"-"&amp;TEXT(E468,"yyyymmdd")</f>
        <v/>
      </c>
    </row>
    <row r="469">
      <c r="A469" t="n">
        <v>50133507</v>
      </c>
      <c r="B469" t="inlineStr">
        <is>
          <t>Manhattan</t>
        </is>
      </c>
      <c r="C469" t="inlineStr">
        <is>
          <t>10014</t>
        </is>
      </c>
      <c r="D469" t="inlineStr">
        <is>
          <t>New American</t>
        </is>
      </c>
      <c r="E469" s="8" t="n">
        <v>46114</v>
      </c>
      <c r="F469" t="inlineStr">
        <is>
          <t>Violations were cited in the following area(s).</t>
        </is>
      </c>
      <c r="G469" t="inlineStr">
        <is>
          <t>05D</t>
        </is>
      </c>
      <c r="H46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69" t="inlineStr">
        <is>
          <t>Critical</t>
        </is>
      </c>
      <c r="J469" t="n">
        <v>27</v>
      </c>
      <c r="K469" t="inlineStr">
        <is>
          <t>N</t>
        </is>
      </c>
      <c r="L469" s="9">
        <f>A469&amp;"-"&amp;TEXT(E469,"yyyymmdd")</f>
        <v/>
      </c>
    </row>
    <row r="470">
      <c r="A470" t="n">
        <v>50133507</v>
      </c>
      <c r="B470" t="inlineStr">
        <is>
          <t>Manhattan</t>
        </is>
      </c>
      <c r="C470" t="inlineStr">
        <is>
          <t>10014</t>
        </is>
      </c>
      <c r="D470" t="inlineStr">
        <is>
          <t>New American</t>
        </is>
      </c>
      <c r="E470" s="8" t="n">
        <v>46114</v>
      </c>
      <c r="F470" t="inlineStr">
        <is>
          <t>Violations were cited in the following area(s).</t>
        </is>
      </c>
      <c r="G470" t="inlineStr">
        <is>
          <t>06G</t>
        </is>
      </c>
      <c r="H470" t="inlineStr">
        <is>
          <t>HACCP plan not approved or approved HACCP plan not maintained on premises.</t>
        </is>
      </c>
      <c r="I470" t="inlineStr">
        <is>
          <t>Critical</t>
        </is>
      </c>
      <c r="J470" t="n">
        <v>27</v>
      </c>
      <c r="K470" t="inlineStr">
        <is>
          <t>N</t>
        </is>
      </c>
      <c r="L470" s="9">
        <f>A470&amp;"-"&amp;TEXT(E470,"yyyymmdd")</f>
        <v/>
      </c>
    </row>
    <row r="471">
      <c r="A471" t="n">
        <v>50137494</v>
      </c>
      <c r="B471" t="inlineStr">
        <is>
          <t>Manhattan</t>
        </is>
      </c>
      <c r="C471" t="inlineStr">
        <is>
          <t>10022</t>
        </is>
      </c>
      <c r="D471" t="inlineStr">
        <is>
          <t>Coffee/Tea</t>
        </is>
      </c>
      <c r="E471" s="8" t="n">
        <v>46114</v>
      </c>
      <c r="F471" t="inlineStr">
        <is>
          <t>Violations were cited in the following area(s).</t>
        </is>
      </c>
      <c r="G471" t="inlineStr">
        <is>
          <t>10F</t>
        </is>
      </c>
      <c r="H471" t="inlineStr">
        <is>
          <t>Non-food contact surface or equipment made of unacceptable material, not kept clean, or not properly sealed, raised, spaced or movable to allow accessibility for cleaning on all sides, above and underneath the unit.</t>
        </is>
      </c>
      <c r="I471" t="inlineStr">
        <is>
          <t>Not Critical</t>
        </is>
      </c>
      <c r="J471" t="n">
        <v>2</v>
      </c>
      <c r="K471" t="inlineStr">
        <is>
          <t>A</t>
        </is>
      </c>
      <c r="L471" s="9">
        <f>A471&amp;"-"&amp;TEXT(E471,"yyyymmdd")</f>
        <v/>
      </c>
    </row>
    <row r="472">
      <c r="A472" t="n">
        <v>50139570</v>
      </c>
      <c r="B472" t="inlineStr">
        <is>
          <t>Manhattan</t>
        </is>
      </c>
      <c r="C472" t="inlineStr">
        <is>
          <t>10014</t>
        </is>
      </c>
      <c r="D472" t="inlineStr">
        <is>
          <t>Mexican</t>
        </is>
      </c>
      <c r="E472" s="8" t="n">
        <v>46114</v>
      </c>
      <c r="F472" t="inlineStr">
        <is>
          <t>Violations were cited in the following area(s).</t>
        </is>
      </c>
      <c r="G472" t="inlineStr">
        <is>
          <t>06D</t>
        </is>
      </c>
      <c r="H472" t="inlineStr">
        <is>
          <t>Food contact surface not properly washed, rinsed and sanitized after each use and following any activity when contamination may have occurred.</t>
        </is>
      </c>
      <c r="I472" t="inlineStr">
        <is>
          <t>Critical</t>
        </is>
      </c>
      <c r="J472" t="n">
        <v>12</v>
      </c>
      <c r="K472" t="inlineStr">
        <is>
          <t>A</t>
        </is>
      </c>
      <c r="L472" s="9">
        <f>A472&amp;"-"&amp;TEXT(E472,"yyyymmdd")</f>
        <v/>
      </c>
    </row>
    <row r="473">
      <c r="A473" t="n">
        <v>50139570</v>
      </c>
      <c r="B473" t="inlineStr">
        <is>
          <t>Manhattan</t>
        </is>
      </c>
      <c r="C473" t="inlineStr">
        <is>
          <t>10014</t>
        </is>
      </c>
      <c r="D473" t="inlineStr">
        <is>
          <t>Mexican</t>
        </is>
      </c>
      <c r="E473" s="8" t="n">
        <v>46114</v>
      </c>
      <c r="F473" t="inlineStr">
        <is>
          <t>Violations were cited in the following area(s).</t>
        </is>
      </c>
      <c r="G473" t="inlineStr">
        <is>
          <t>10F</t>
        </is>
      </c>
      <c r="H473" t="inlineStr">
        <is>
          <t>Non-food contact surface or equipment made of unacceptable material, not kept clean, or not properly sealed, raised, spaced or movable to allow accessibility for cleaning on all sides, above and underneath the unit.</t>
        </is>
      </c>
      <c r="I473" t="inlineStr">
        <is>
          <t>Not Critical</t>
        </is>
      </c>
      <c r="J473" t="n">
        <v>12</v>
      </c>
      <c r="K473" t="inlineStr">
        <is>
          <t>A</t>
        </is>
      </c>
      <c r="L473" s="9">
        <f>A473&amp;"-"&amp;TEXT(E473,"yyyymmdd")</f>
        <v/>
      </c>
    </row>
    <row r="474">
      <c r="A474" t="n">
        <v>50139570</v>
      </c>
      <c r="B474" t="inlineStr">
        <is>
          <t>Manhattan</t>
        </is>
      </c>
      <c r="C474" t="inlineStr">
        <is>
          <t>10014</t>
        </is>
      </c>
      <c r="D474" t="inlineStr">
        <is>
          <t>Mexican</t>
        </is>
      </c>
      <c r="E474" s="8" t="n">
        <v>46114</v>
      </c>
      <c r="F474" t="inlineStr">
        <is>
          <t>Violations were cited in the following area(s).</t>
        </is>
      </c>
      <c r="G474" t="inlineStr">
        <is>
          <t>10G</t>
        </is>
      </c>
      <c r="H474" t="inlineStr">
        <is>
          <t>Dishwashing and ware washing: Cleaning and sanitizing of tableware, including dishes, utensils, and equipment deficient.</t>
        </is>
      </c>
      <c r="I474" t="inlineStr">
        <is>
          <t>Not Critical</t>
        </is>
      </c>
      <c r="J474" t="n">
        <v>12</v>
      </c>
      <c r="K474" t="inlineStr">
        <is>
          <t>A</t>
        </is>
      </c>
      <c r="L474" s="9">
        <f>A474&amp;"-"&amp;TEXT(E474,"yyyymmdd")</f>
        <v/>
      </c>
    </row>
    <row r="475">
      <c r="A475" t="n">
        <v>50142514</v>
      </c>
      <c r="B475" t="inlineStr">
        <is>
          <t>Queens</t>
        </is>
      </c>
      <c r="C475" t="inlineStr">
        <is>
          <t>11374</t>
        </is>
      </c>
      <c r="D475" t="inlineStr">
        <is>
          <t>Coffee/Tea</t>
        </is>
      </c>
      <c r="E475" s="8" t="n">
        <v>46114</v>
      </c>
      <c r="F475" t="inlineStr">
        <is>
          <t>Violations were cited in the following area(s).</t>
        </is>
      </c>
      <c r="G475" t="inlineStr">
        <is>
          <t>02G</t>
        </is>
      </c>
      <c r="H475" t="inlineStr">
        <is>
          <t>Cold TCS food item held above 41 °F; smoked or processed fish held above 38 °F; intact raw eggs held above 45 °F; or reduced oxygen packaged (ROP) TCS foods held above required temperatures except during active necessary preparation.</t>
        </is>
      </c>
      <c r="I475" t="inlineStr">
        <is>
          <t>Critical</t>
        </is>
      </c>
      <c r="J475" t="n">
        <v>23</v>
      </c>
      <c r="L475" s="9">
        <f>A475&amp;"-"&amp;TEXT(E475,"yyyymmdd")</f>
        <v/>
      </c>
    </row>
    <row r="476">
      <c r="A476" t="n">
        <v>50142514</v>
      </c>
      <c r="B476" t="inlineStr">
        <is>
          <t>Queens</t>
        </is>
      </c>
      <c r="C476" t="inlineStr">
        <is>
          <t>11374</t>
        </is>
      </c>
      <c r="D476" t="inlineStr">
        <is>
          <t>Coffee/Tea</t>
        </is>
      </c>
      <c r="E476" s="8" t="n">
        <v>46114</v>
      </c>
      <c r="F476" t="inlineStr">
        <is>
          <t>Violations were cited in the following area(s).</t>
        </is>
      </c>
      <c r="G476" t="inlineStr">
        <is>
          <t>06C</t>
        </is>
      </c>
      <c r="H47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76" t="inlineStr">
        <is>
          <t>Critical</t>
        </is>
      </c>
      <c r="J476" t="n">
        <v>23</v>
      </c>
      <c r="L476" s="9">
        <f>A476&amp;"-"&amp;TEXT(E476,"yyyymmdd")</f>
        <v/>
      </c>
    </row>
    <row r="477">
      <c r="A477" t="n">
        <v>50142514</v>
      </c>
      <c r="B477" t="inlineStr">
        <is>
          <t>Queens</t>
        </is>
      </c>
      <c r="C477" t="inlineStr">
        <is>
          <t>11374</t>
        </is>
      </c>
      <c r="D477" t="inlineStr">
        <is>
          <t>Coffee/Tea</t>
        </is>
      </c>
      <c r="E477" s="8" t="n">
        <v>46114</v>
      </c>
      <c r="F477" t="inlineStr">
        <is>
          <t>Violations were cited in the following area(s).</t>
        </is>
      </c>
      <c r="G477" t="inlineStr">
        <is>
          <t>10F</t>
        </is>
      </c>
      <c r="H477" t="inlineStr">
        <is>
          <t>Non-food contact surface or equipment made of unacceptable material, not kept clean, or not properly sealed, raised, spaced or movable to allow accessibility for cleaning on all sides, above and underneath the unit.</t>
        </is>
      </c>
      <c r="I477" t="inlineStr">
        <is>
          <t>Not Critical</t>
        </is>
      </c>
      <c r="J477" t="n">
        <v>23</v>
      </c>
      <c r="L477" s="9">
        <f>A477&amp;"-"&amp;TEXT(E477,"yyyymmdd")</f>
        <v/>
      </c>
    </row>
    <row r="478">
      <c r="A478" t="n">
        <v>50142514</v>
      </c>
      <c r="B478" t="inlineStr">
        <is>
          <t>Queens</t>
        </is>
      </c>
      <c r="C478" t="inlineStr">
        <is>
          <t>11374</t>
        </is>
      </c>
      <c r="D478" t="inlineStr">
        <is>
          <t>Coffee/Tea</t>
        </is>
      </c>
      <c r="E478" s="8" t="n">
        <v>46114</v>
      </c>
      <c r="F478" t="inlineStr">
        <is>
          <t>Violations were cited in the following area(s).</t>
        </is>
      </c>
      <c r="G478" t="inlineStr">
        <is>
          <t>10H</t>
        </is>
      </c>
      <c r="H478" t="inlineStr">
        <is>
          <t>Single service article not provided. Single service article reused or not protected from contamination when transported, stored, dispensed. Drinking straws not completely enclosed in wrapper or dispensed from a sanitary device.</t>
        </is>
      </c>
      <c r="I478" t="inlineStr">
        <is>
          <t>Not Critical</t>
        </is>
      </c>
      <c r="J478" t="n">
        <v>23</v>
      </c>
      <c r="L478" s="9">
        <f>A478&amp;"-"&amp;TEXT(E478,"yyyymmdd")</f>
        <v/>
      </c>
    </row>
    <row r="479">
      <c r="A479" t="n">
        <v>50144317</v>
      </c>
      <c r="B479" t="inlineStr">
        <is>
          <t>Brooklyn</t>
        </is>
      </c>
      <c r="C479" t="inlineStr">
        <is>
          <t>11216</t>
        </is>
      </c>
      <c r="D479" t="inlineStr">
        <is>
          <t>Indian</t>
        </is>
      </c>
      <c r="E479" s="8" t="n">
        <v>46114</v>
      </c>
      <c r="F479" t="inlineStr">
        <is>
          <t>Violations were cited in the following area(s).</t>
        </is>
      </c>
      <c r="G479" t="inlineStr">
        <is>
          <t>04L</t>
        </is>
      </c>
      <c r="H479" t="inlineStr">
        <is>
          <t>Evidence of mice or live mice in establishment's food or non-food areas.</t>
        </is>
      </c>
      <c r="I479" t="inlineStr">
        <is>
          <t>Critical</t>
        </is>
      </c>
      <c r="J479" t="n">
        <v>46</v>
      </c>
      <c r="L479" s="9">
        <f>A479&amp;"-"&amp;TEXT(E479,"yyyymmdd")</f>
        <v/>
      </c>
    </row>
    <row r="480">
      <c r="A480" t="n">
        <v>50144317</v>
      </c>
      <c r="B480" t="inlineStr">
        <is>
          <t>Brooklyn</t>
        </is>
      </c>
      <c r="C480" t="inlineStr">
        <is>
          <t>11216</t>
        </is>
      </c>
      <c r="D480" t="inlineStr">
        <is>
          <t>Indian</t>
        </is>
      </c>
      <c r="E480" s="8" t="n">
        <v>46114</v>
      </c>
      <c r="F480" t="inlineStr">
        <is>
          <t>Violations were cited in the following area(s).</t>
        </is>
      </c>
      <c r="G480" t="inlineStr">
        <is>
          <t>04M</t>
        </is>
      </c>
      <c r="H480" t="inlineStr">
        <is>
          <t>Live roaches in facility's food or non-food area.</t>
        </is>
      </c>
      <c r="I480" t="inlineStr">
        <is>
          <t>Critical</t>
        </is>
      </c>
      <c r="J480" t="n">
        <v>46</v>
      </c>
      <c r="L480" s="9">
        <f>A480&amp;"-"&amp;TEXT(E480,"yyyymmdd")</f>
        <v/>
      </c>
    </row>
    <row r="481">
      <c r="A481" t="n">
        <v>50144317</v>
      </c>
      <c r="B481" t="inlineStr">
        <is>
          <t>Brooklyn</t>
        </is>
      </c>
      <c r="C481" t="inlineStr">
        <is>
          <t>11216</t>
        </is>
      </c>
      <c r="D481" t="inlineStr">
        <is>
          <t>Indian</t>
        </is>
      </c>
      <c r="E481" s="8" t="n">
        <v>46114</v>
      </c>
      <c r="F481" t="inlineStr">
        <is>
          <t>Violations were cited in the following area(s).</t>
        </is>
      </c>
      <c r="G481" t="inlineStr">
        <is>
          <t>06C</t>
        </is>
      </c>
      <c r="H48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81" t="inlineStr">
        <is>
          <t>Critical</t>
        </is>
      </c>
      <c r="J481" t="n">
        <v>46</v>
      </c>
      <c r="L481" s="9">
        <f>A481&amp;"-"&amp;TEXT(E481,"yyyymmdd")</f>
        <v/>
      </c>
    </row>
    <row r="482">
      <c r="A482" t="n">
        <v>50144317</v>
      </c>
      <c r="B482" t="inlineStr">
        <is>
          <t>Brooklyn</t>
        </is>
      </c>
      <c r="C482" t="inlineStr">
        <is>
          <t>11216</t>
        </is>
      </c>
      <c r="D482" t="inlineStr">
        <is>
          <t>Indian</t>
        </is>
      </c>
      <c r="E482" s="8" t="n">
        <v>46114</v>
      </c>
      <c r="F482" t="inlineStr">
        <is>
          <t>Violations were cited in the following area(s).</t>
        </is>
      </c>
      <c r="G482" t="inlineStr">
        <is>
          <t>08A</t>
        </is>
      </c>
      <c r="H482" t="inlineStr">
        <is>
          <t>Establishment is not free of harborage or conditions conducive to rodents, insects or other pests.</t>
        </is>
      </c>
      <c r="I482" t="inlineStr">
        <is>
          <t>Not Critical</t>
        </is>
      </c>
      <c r="J482" t="n">
        <v>46</v>
      </c>
      <c r="L482" s="9">
        <f>A482&amp;"-"&amp;TEXT(E482,"yyyymmdd")</f>
        <v/>
      </c>
    </row>
    <row r="483">
      <c r="A483" t="n">
        <v>50144317</v>
      </c>
      <c r="B483" t="inlineStr">
        <is>
          <t>Brooklyn</t>
        </is>
      </c>
      <c r="C483" t="inlineStr">
        <is>
          <t>11216</t>
        </is>
      </c>
      <c r="D483" t="inlineStr">
        <is>
          <t>Indian</t>
        </is>
      </c>
      <c r="E483" s="8" t="n">
        <v>46114</v>
      </c>
      <c r="F483" t="inlineStr">
        <is>
          <t>Violations were cited in the following area(s).</t>
        </is>
      </c>
      <c r="G483" t="inlineStr">
        <is>
          <t>08C</t>
        </is>
      </c>
      <c r="H483" t="inlineStr">
        <is>
          <t>Pesticide not properly labeled or used by unlicensed individual. Pesticide, other toxic chemical improperly used/stored. Unprotected, unlocked bait station used.</t>
        </is>
      </c>
      <c r="I483" t="inlineStr">
        <is>
          <t>Not Critical</t>
        </is>
      </c>
      <c r="J483" t="n">
        <v>46</v>
      </c>
      <c r="L483" s="9">
        <f>A483&amp;"-"&amp;TEXT(E483,"yyyymmdd")</f>
        <v/>
      </c>
    </row>
    <row r="484">
      <c r="A484" t="n">
        <v>50144317</v>
      </c>
      <c r="B484" t="inlineStr">
        <is>
          <t>Brooklyn</t>
        </is>
      </c>
      <c r="C484" t="inlineStr">
        <is>
          <t>11216</t>
        </is>
      </c>
      <c r="D484" t="inlineStr">
        <is>
          <t>Indian</t>
        </is>
      </c>
      <c r="E484" s="8" t="n">
        <v>46114</v>
      </c>
      <c r="F484" t="inlineStr">
        <is>
          <t>Violations were cited in the following area(s).</t>
        </is>
      </c>
      <c r="G484" t="inlineStr">
        <is>
          <t>10F</t>
        </is>
      </c>
      <c r="H484" t="inlineStr">
        <is>
          <t>Non-food contact surface or equipment made of unacceptable material, not kept clean, or not properly sealed, raised, spaced or movable to allow accessibility for cleaning on all sides, above and underneath the unit.</t>
        </is>
      </c>
      <c r="I484" t="inlineStr">
        <is>
          <t>Not Critical</t>
        </is>
      </c>
      <c r="J484" t="n">
        <v>46</v>
      </c>
      <c r="L484" s="9">
        <f>A484&amp;"-"&amp;TEXT(E484,"yyyymmdd")</f>
        <v/>
      </c>
    </row>
    <row r="485">
      <c r="A485" t="n">
        <v>50146462</v>
      </c>
      <c r="B485" t="inlineStr">
        <is>
          <t>Manhattan</t>
        </is>
      </c>
      <c r="C485" t="inlineStr">
        <is>
          <t>10019</t>
        </is>
      </c>
      <c r="D485" t="inlineStr">
        <is>
          <t>American</t>
        </is>
      </c>
      <c r="E485" s="8" t="n">
        <v>46114</v>
      </c>
      <c r="F485" t="inlineStr">
        <is>
          <t>Violations were cited in the following area(s).</t>
        </is>
      </c>
      <c r="G485" t="inlineStr">
        <is>
          <t>02B</t>
        </is>
      </c>
      <c r="H485" t="inlineStr">
        <is>
          <t>Hot TCS food item not held at or above 140 °F.</t>
        </is>
      </c>
      <c r="I485" t="inlineStr">
        <is>
          <t>Critical</t>
        </is>
      </c>
      <c r="J485" t="n">
        <v>12</v>
      </c>
      <c r="K485" t="inlineStr">
        <is>
          <t>A</t>
        </is>
      </c>
      <c r="L485" s="9">
        <f>A485&amp;"-"&amp;TEXT(E485,"yyyymmdd")</f>
        <v/>
      </c>
    </row>
    <row r="486">
      <c r="A486" t="n">
        <v>50146462</v>
      </c>
      <c r="B486" t="inlineStr">
        <is>
          <t>Manhattan</t>
        </is>
      </c>
      <c r="C486" t="inlineStr">
        <is>
          <t>10019</t>
        </is>
      </c>
      <c r="D486" t="inlineStr">
        <is>
          <t>American</t>
        </is>
      </c>
      <c r="E486" s="8" t="n">
        <v>46114</v>
      </c>
      <c r="F486" t="inlineStr">
        <is>
          <t>Violations were cited in the following area(s).</t>
        </is>
      </c>
      <c r="G486" t="inlineStr">
        <is>
          <t>06C</t>
        </is>
      </c>
      <c r="H48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86" t="inlineStr">
        <is>
          <t>Critical</t>
        </is>
      </c>
      <c r="J486" t="n">
        <v>12</v>
      </c>
      <c r="K486" t="inlineStr">
        <is>
          <t>A</t>
        </is>
      </c>
      <c r="L486" s="9">
        <f>A486&amp;"-"&amp;TEXT(E486,"yyyymmdd")</f>
        <v/>
      </c>
    </row>
    <row r="487">
      <c r="A487" t="n">
        <v>50146925</v>
      </c>
      <c r="B487" t="inlineStr">
        <is>
          <t>Manhattan</t>
        </is>
      </c>
      <c r="C487" t="inlineStr">
        <is>
          <t>10014</t>
        </is>
      </c>
      <c r="D487" t="inlineStr">
        <is>
          <t>Bakery Products/Desserts</t>
        </is>
      </c>
      <c r="E487" s="8" t="n">
        <v>46114</v>
      </c>
      <c r="F487" t="inlineStr">
        <is>
          <t>Violations were cited in the following area(s).</t>
        </is>
      </c>
      <c r="G487" t="inlineStr">
        <is>
          <t>04A</t>
        </is>
      </c>
      <c r="H487" t="inlineStr">
        <is>
          <t>Food Protection Certificate (FPC) not held by manager or supervisor of food operations.</t>
        </is>
      </c>
      <c r="I487" t="inlineStr">
        <is>
          <t>Critical</t>
        </is>
      </c>
      <c r="J487" t="n">
        <v>13</v>
      </c>
      <c r="K487" t="inlineStr">
        <is>
          <t>A</t>
        </is>
      </c>
      <c r="L487" s="9">
        <f>A487&amp;"-"&amp;TEXT(E487,"yyyymmdd")</f>
        <v/>
      </c>
    </row>
    <row r="488">
      <c r="A488" t="n">
        <v>50146925</v>
      </c>
      <c r="B488" t="inlineStr">
        <is>
          <t>Manhattan</t>
        </is>
      </c>
      <c r="C488" t="inlineStr">
        <is>
          <t>10014</t>
        </is>
      </c>
      <c r="D488" t="inlineStr">
        <is>
          <t>Bakery Products/Desserts</t>
        </is>
      </c>
      <c r="E488" s="8" t="n">
        <v>46114</v>
      </c>
      <c r="F488" t="inlineStr">
        <is>
          <t>Violations were cited in the following area(s).</t>
        </is>
      </c>
      <c r="G488" t="inlineStr">
        <is>
          <t>10F</t>
        </is>
      </c>
      <c r="H488" t="inlineStr">
        <is>
          <t>Non-food contact surface or equipment made of unacceptable material, not kept clean, or not properly sealed, raised, spaced or movable to allow accessibility for cleaning on all sides, above and underneath the unit.</t>
        </is>
      </c>
      <c r="I488" t="inlineStr">
        <is>
          <t>Not Critical</t>
        </is>
      </c>
      <c r="J488" t="n">
        <v>13</v>
      </c>
      <c r="K488" t="inlineStr">
        <is>
          <t>A</t>
        </is>
      </c>
      <c r="L488" s="9">
        <f>A488&amp;"-"&amp;TEXT(E488,"yyyymmdd")</f>
        <v/>
      </c>
    </row>
    <row r="489">
      <c r="A489" t="n">
        <v>50148030</v>
      </c>
      <c r="B489" t="inlineStr">
        <is>
          <t>Manhattan</t>
        </is>
      </c>
      <c r="C489" t="inlineStr">
        <is>
          <t>10017</t>
        </is>
      </c>
      <c r="D489" t="inlineStr">
        <is>
          <t>Greek</t>
        </is>
      </c>
      <c r="E489" s="8" t="n">
        <v>46114</v>
      </c>
      <c r="F489" t="inlineStr">
        <is>
          <t>Violations were cited in the following area(s).</t>
        </is>
      </c>
      <c r="G489" t="inlineStr">
        <is>
          <t>02B</t>
        </is>
      </c>
      <c r="H489" t="inlineStr">
        <is>
          <t>Hot TCS food item not held at or above 140 °F.</t>
        </is>
      </c>
      <c r="I489" t="inlineStr">
        <is>
          <t>Critical</t>
        </is>
      </c>
      <c r="J489" t="n">
        <v>27</v>
      </c>
      <c r="L489" s="9">
        <f>A489&amp;"-"&amp;TEXT(E489,"yyyymmdd")</f>
        <v/>
      </c>
    </row>
    <row r="490">
      <c r="A490" t="n">
        <v>50148030</v>
      </c>
      <c r="B490" t="inlineStr">
        <is>
          <t>Manhattan</t>
        </is>
      </c>
      <c r="C490" t="inlineStr">
        <is>
          <t>10017</t>
        </is>
      </c>
      <c r="D490" t="inlineStr">
        <is>
          <t>Greek</t>
        </is>
      </c>
      <c r="E490" s="8" t="n">
        <v>46114</v>
      </c>
      <c r="F490" t="inlineStr">
        <is>
          <t>Violations were cited in the following area(s).</t>
        </is>
      </c>
      <c r="G490" t="inlineStr">
        <is>
          <t>06A</t>
        </is>
      </c>
      <c r="H490" t="inlineStr">
        <is>
          <t>Personal cleanliness is inadequate. Outer garment soiled with possible contaminant. Effective hair restraint not worn where required. Jewelry worn on hands or arms. Fingernail polish worn or fingernails not kept clean and trimmed.</t>
        </is>
      </c>
      <c r="I490" t="inlineStr">
        <is>
          <t>Critical</t>
        </is>
      </c>
      <c r="J490" t="n">
        <v>27</v>
      </c>
      <c r="L490" s="9">
        <f>A490&amp;"-"&amp;TEXT(E490,"yyyymmdd")</f>
        <v/>
      </c>
    </row>
    <row r="491">
      <c r="A491" t="n">
        <v>50148030</v>
      </c>
      <c r="B491" t="inlineStr">
        <is>
          <t>Manhattan</t>
        </is>
      </c>
      <c r="C491" t="inlineStr">
        <is>
          <t>10017</t>
        </is>
      </c>
      <c r="D491" t="inlineStr">
        <is>
          <t>Greek</t>
        </is>
      </c>
      <c r="E491" s="8" t="n">
        <v>46114</v>
      </c>
      <c r="F491" t="inlineStr">
        <is>
          <t>Violations were cited in the following area(s).</t>
        </is>
      </c>
      <c r="G491" t="inlineStr">
        <is>
          <t>06D</t>
        </is>
      </c>
      <c r="H491" t="inlineStr">
        <is>
          <t>Food contact surface not properly washed, rinsed and sanitized after each use and following any activity when contamination may have occurred.</t>
        </is>
      </c>
      <c r="I491" t="inlineStr">
        <is>
          <t>Critical</t>
        </is>
      </c>
      <c r="J491" t="n">
        <v>27</v>
      </c>
      <c r="L491" s="9">
        <f>A491&amp;"-"&amp;TEXT(E491,"yyyymmdd")</f>
        <v/>
      </c>
    </row>
    <row r="492">
      <c r="A492" t="n">
        <v>50148030</v>
      </c>
      <c r="B492" t="inlineStr">
        <is>
          <t>Manhattan</t>
        </is>
      </c>
      <c r="C492" t="inlineStr">
        <is>
          <t>10017</t>
        </is>
      </c>
      <c r="D492" t="inlineStr">
        <is>
          <t>Greek</t>
        </is>
      </c>
      <c r="E492" s="8" t="n">
        <v>46114</v>
      </c>
      <c r="F492" t="inlineStr">
        <is>
          <t>Violations were cited in the following area(s).</t>
        </is>
      </c>
      <c r="G492" t="inlineStr">
        <is>
          <t>06E</t>
        </is>
      </c>
      <c r="H492" t="inlineStr">
        <is>
          <t>Sanitized equipment or utensil, including in-use food dispensing utensil, improperly used or stored.</t>
        </is>
      </c>
      <c r="I492" t="inlineStr">
        <is>
          <t>Critical</t>
        </is>
      </c>
      <c r="J492" t="n">
        <v>27</v>
      </c>
      <c r="L492" s="9">
        <f>A492&amp;"-"&amp;TEXT(E492,"yyyymmdd")</f>
        <v/>
      </c>
    </row>
    <row r="493">
      <c r="A493" t="n">
        <v>50148030</v>
      </c>
      <c r="B493" t="inlineStr">
        <is>
          <t>Manhattan</t>
        </is>
      </c>
      <c r="C493" t="inlineStr">
        <is>
          <t>10017</t>
        </is>
      </c>
      <c r="D493" t="inlineStr">
        <is>
          <t>Greek</t>
        </is>
      </c>
      <c r="E493" s="8" t="n">
        <v>46114</v>
      </c>
      <c r="F493" t="inlineStr">
        <is>
          <t>Violations were cited in the following area(s).</t>
        </is>
      </c>
      <c r="G493" t="inlineStr">
        <is>
          <t>10F</t>
        </is>
      </c>
      <c r="H493" t="inlineStr">
        <is>
          <t>Non-food contact surface or equipment made of unacceptable material, not kept clean, or not properly sealed, raised, spaced or movable to allow accessibility for cleaning on all sides, above and underneath the unit.</t>
        </is>
      </c>
      <c r="I493" t="inlineStr">
        <is>
          <t>Not Critical</t>
        </is>
      </c>
      <c r="J493" t="n">
        <v>27</v>
      </c>
      <c r="L493" s="9">
        <f>A493&amp;"-"&amp;TEXT(E493,"yyyymmdd")</f>
        <v/>
      </c>
    </row>
    <row r="494">
      <c r="A494" t="n">
        <v>50148030</v>
      </c>
      <c r="B494" t="inlineStr">
        <is>
          <t>Manhattan</t>
        </is>
      </c>
      <c r="C494" t="inlineStr">
        <is>
          <t>10017</t>
        </is>
      </c>
      <c r="D494" t="inlineStr">
        <is>
          <t>Greek</t>
        </is>
      </c>
      <c r="E494" s="8" t="n">
        <v>46114</v>
      </c>
      <c r="F494" t="inlineStr">
        <is>
          <t>Violations were cited in the following area(s).</t>
        </is>
      </c>
      <c r="G494" t="inlineStr">
        <is>
          <t>10H</t>
        </is>
      </c>
      <c r="H494" t="inlineStr">
        <is>
          <t>Single service article not provided. Single service article reused or not protected from contamination when transported, stored, dispensed. Drinking straws not completely enclosed in wrapper or dispensed from a sanitary device.</t>
        </is>
      </c>
      <c r="I494" t="inlineStr">
        <is>
          <t>Not Critical</t>
        </is>
      </c>
      <c r="J494" t="n">
        <v>27</v>
      </c>
      <c r="L494" s="9">
        <f>A494&amp;"-"&amp;TEXT(E494,"yyyymmdd")</f>
        <v/>
      </c>
    </row>
    <row r="495">
      <c r="A495" t="n">
        <v>50149226</v>
      </c>
      <c r="B495" t="inlineStr">
        <is>
          <t>Manhattan</t>
        </is>
      </c>
      <c r="C495" t="inlineStr">
        <is>
          <t>10128</t>
        </is>
      </c>
      <c r="D495" t="inlineStr">
        <is>
          <t>American</t>
        </is>
      </c>
      <c r="E495" s="8" t="n">
        <v>46114</v>
      </c>
      <c r="F495" t="inlineStr">
        <is>
          <t>Violations were cited in the following area(s).</t>
        </is>
      </c>
      <c r="G495" t="inlineStr">
        <is>
          <t>02B</t>
        </is>
      </c>
      <c r="H495" t="inlineStr">
        <is>
          <t>Hot TCS food item not held at or above 140 °F.</t>
        </is>
      </c>
      <c r="I495" t="inlineStr">
        <is>
          <t>Critical</t>
        </is>
      </c>
      <c r="J495" t="n">
        <v>45</v>
      </c>
      <c r="L495" s="9">
        <f>A495&amp;"-"&amp;TEXT(E495,"yyyymmdd")</f>
        <v/>
      </c>
    </row>
    <row r="496">
      <c r="A496" t="n">
        <v>50149226</v>
      </c>
      <c r="B496" t="inlineStr">
        <is>
          <t>Manhattan</t>
        </is>
      </c>
      <c r="C496" t="inlineStr">
        <is>
          <t>10128</t>
        </is>
      </c>
      <c r="D496" t="inlineStr">
        <is>
          <t>American</t>
        </is>
      </c>
      <c r="E496" s="8" t="n">
        <v>46114</v>
      </c>
      <c r="F496" t="inlineStr">
        <is>
          <t>Violations were cited in the following area(s).</t>
        </is>
      </c>
      <c r="G496" t="inlineStr">
        <is>
          <t>02G</t>
        </is>
      </c>
      <c r="H496" t="inlineStr">
        <is>
          <t>Cold TCS food item held above 41 °F; smoked or processed fish held above 38 °F; intact raw eggs held above 45 °F; or reduced oxygen packaged (ROP) TCS foods held above required temperatures except during active necessary preparation.</t>
        </is>
      </c>
      <c r="I496" t="inlineStr">
        <is>
          <t>Critical</t>
        </is>
      </c>
      <c r="J496" t="n">
        <v>45</v>
      </c>
      <c r="L496" s="9">
        <f>A496&amp;"-"&amp;TEXT(E496,"yyyymmdd")</f>
        <v/>
      </c>
    </row>
    <row r="497">
      <c r="A497" t="n">
        <v>50149226</v>
      </c>
      <c r="B497" t="inlineStr">
        <is>
          <t>Manhattan</t>
        </is>
      </c>
      <c r="C497" t="inlineStr">
        <is>
          <t>10128</t>
        </is>
      </c>
      <c r="D497" t="inlineStr">
        <is>
          <t>American</t>
        </is>
      </c>
      <c r="E497" s="8" t="n">
        <v>46114</v>
      </c>
      <c r="F497" t="inlineStr">
        <is>
          <t>Violations were cited in the following area(s).</t>
        </is>
      </c>
      <c r="G497" t="inlineStr">
        <is>
          <t>04O</t>
        </is>
      </c>
      <c r="H497" t="inlineStr">
        <is>
          <t>Live animal other than fish in tank or service animal present in facility’s food or non-food area.</t>
        </is>
      </c>
      <c r="I497" t="inlineStr">
        <is>
          <t>Critical</t>
        </is>
      </c>
      <c r="J497" t="n">
        <v>45</v>
      </c>
      <c r="L497" s="9">
        <f>A497&amp;"-"&amp;TEXT(E497,"yyyymmdd")</f>
        <v/>
      </c>
    </row>
    <row r="498">
      <c r="A498" t="n">
        <v>50149226</v>
      </c>
      <c r="B498" t="inlineStr">
        <is>
          <t>Manhattan</t>
        </is>
      </c>
      <c r="C498" t="inlineStr">
        <is>
          <t>10128</t>
        </is>
      </c>
      <c r="D498" t="inlineStr">
        <is>
          <t>American</t>
        </is>
      </c>
      <c r="E498" s="8" t="n">
        <v>46114</v>
      </c>
      <c r="F498" t="inlineStr">
        <is>
          <t>Violations were cited in the following area(s).</t>
        </is>
      </c>
      <c r="G498" t="inlineStr">
        <is>
          <t>05D</t>
        </is>
      </c>
      <c r="H49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98" t="inlineStr">
        <is>
          <t>Critical</t>
        </is>
      </c>
      <c r="J498" t="n">
        <v>45</v>
      </c>
      <c r="L498" s="9">
        <f>A498&amp;"-"&amp;TEXT(E498,"yyyymmdd")</f>
        <v/>
      </c>
    </row>
    <row r="499">
      <c r="A499" t="n">
        <v>50149226</v>
      </c>
      <c r="B499" t="inlineStr">
        <is>
          <t>Manhattan</t>
        </is>
      </c>
      <c r="C499" t="inlineStr">
        <is>
          <t>10128</t>
        </is>
      </c>
      <c r="D499" t="inlineStr">
        <is>
          <t>American</t>
        </is>
      </c>
      <c r="E499" s="8" t="n">
        <v>46114</v>
      </c>
      <c r="F499" t="inlineStr">
        <is>
          <t>Violations were cited in the following area(s).</t>
        </is>
      </c>
      <c r="G499" t="inlineStr">
        <is>
          <t>06A</t>
        </is>
      </c>
      <c r="H499" t="inlineStr">
        <is>
          <t>Personal cleanliness is inadequate. Outer garment soiled with possible contaminant. Effective hair restraint not worn where required. Jewelry worn on hands or arms. Fingernail polish worn or fingernails not kept clean and trimmed.</t>
        </is>
      </c>
      <c r="I499" t="inlineStr">
        <is>
          <t>Critical</t>
        </is>
      </c>
      <c r="J499" t="n">
        <v>45</v>
      </c>
      <c r="L499" s="9">
        <f>A499&amp;"-"&amp;TEXT(E499,"yyyymmdd")</f>
        <v/>
      </c>
    </row>
    <row r="500">
      <c r="A500" t="n">
        <v>50149226</v>
      </c>
      <c r="B500" t="inlineStr">
        <is>
          <t>Manhattan</t>
        </is>
      </c>
      <c r="C500" t="inlineStr">
        <is>
          <t>10128</t>
        </is>
      </c>
      <c r="D500" t="inlineStr">
        <is>
          <t>American</t>
        </is>
      </c>
      <c r="E500" s="8" t="n">
        <v>46114</v>
      </c>
      <c r="F500" t="inlineStr">
        <is>
          <t>Violations were cited in the following area(s).</t>
        </is>
      </c>
      <c r="G500" t="inlineStr">
        <is>
          <t>10B</t>
        </is>
      </c>
      <c r="H500" t="inlineStr">
        <is>
          <t>Anti-siphonage or back-flow prevention device not provided where required; equipment or floor not properly drained; sewage disposal system in disrepair or not functioning properly. Condensation or liquid waste improperly disposed of.</t>
        </is>
      </c>
      <c r="I500" t="inlineStr">
        <is>
          <t>Not Critical</t>
        </is>
      </c>
      <c r="J500" t="n">
        <v>45</v>
      </c>
      <c r="L500" s="9">
        <f>A500&amp;"-"&amp;TEXT(E500,"yyyymmdd")</f>
        <v/>
      </c>
    </row>
    <row r="501">
      <c r="A501" t="n">
        <v>50149226</v>
      </c>
      <c r="B501" t="inlineStr">
        <is>
          <t>Manhattan</t>
        </is>
      </c>
      <c r="C501" t="inlineStr">
        <is>
          <t>10128</t>
        </is>
      </c>
      <c r="D501" t="inlineStr">
        <is>
          <t>American</t>
        </is>
      </c>
      <c r="E501" s="8" t="n">
        <v>46114</v>
      </c>
      <c r="F501" t="inlineStr">
        <is>
          <t>Violations were cited in the following area(s).</t>
        </is>
      </c>
      <c r="G501" t="inlineStr">
        <is>
          <t>10F</t>
        </is>
      </c>
      <c r="H501" t="inlineStr">
        <is>
          <t>Non-food contact surface or equipment made of unacceptable material, not kept clean, or not properly sealed, raised, spaced or movable to allow accessibility for cleaning on all sides, above and underneath the unit.</t>
        </is>
      </c>
      <c r="I501" t="inlineStr">
        <is>
          <t>Not Critical</t>
        </is>
      </c>
      <c r="J501" t="n">
        <v>45</v>
      </c>
      <c r="L501" s="9">
        <f>A501&amp;"-"&amp;TEXT(E501,"yyyymmdd")</f>
        <v/>
      </c>
    </row>
    <row r="502">
      <c r="A502" t="n">
        <v>50151861</v>
      </c>
      <c r="B502" t="inlineStr">
        <is>
          <t>Queens</t>
        </is>
      </c>
      <c r="C502" t="inlineStr">
        <is>
          <t>11428</t>
        </is>
      </c>
      <c r="D502" t="inlineStr">
        <is>
          <t>Pizza</t>
        </is>
      </c>
      <c r="E502" s="8" t="n">
        <v>46114</v>
      </c>
      <c r="F502" t="inlineStr">
        <is>
          <t>Violations were cited in the following area(s).</t>
        </is>
      </c>
      <c r="G502" t="inlineStr">
        <is>
          <t>10B</t>
        </is>
      </c>
      <c r="H502" t="inlineStr">
        <is>
          <t>Anti-siphonage or back-flow prevention device not provided where required; equipment or floor not properly drained; sewage disposal system in disrepair or not functioning properly. Condensation or liquid waste improperly disposed of.</t>
        </is>
      </c>
      <c r="I502" t="inlineStr">
        <is>
          <t>Not Critical</t>
        </is>
      </c>
      <c r="J502" t="n">
        <v>9</v>
      </c>
      <c r="K502" t="inlineStr">
        <is>
          <t>A</t>
        </is>
      </c>
      <c r="L502" s="9">
        <f>A502&amp;"-"&amp;TEXT(E502,"yyyymmdd")</f>
        <v/>
      </c>
    </row>
    <row r="503">
      <c r="A503" t="n">
        <v>50151861</v>
      </c>
      <c r="B503" t="inlineStr">
        <is>
          <t>Queens</t>
        </is>
      </c>
      <c r="C503" t="inlineStr">
        <is>
          <t>11428</t>
        </is>
      </c>
      <c r="D503" t="inlineStr">
        <is>
          <t>Pizza</t>
        </is>
      </c>
      <c r="E503" s="8" t="n">
        <v>46114</v>
      </c>
      <c r="F503" t="inlineStr">
        <is>
          <t>Violations were cited in the following area(s).</t>
        </is>
      </c>
      <c r="G503" t="inlineStr">
        <is>
          <t>10F</t>
        </is>
      </c>
      <c r="H503" t="inlineStr">
        <is>
          <t>Non-food contact surface or equipment made of unacceptable material, not kept clean, or not properly sealed, raised, spaced or movable to allow accessibility for cleaning on all sides, above and underneath the unit.</t>
        </is>
      </c>
      <c r="I503" t="inlineStr">
        <is>
          <t>Not Critical</t>
        </is>
      </c>
      <c r="J503" t="n">
        <v>9</v>
      </c>
      <c r="K503" t="inlineStr">
        <is>
          <t>A</t>
        </is>
      </c>
      <c r="L503" s="9">
        <f>A503&amp;"-"&amp;TEXT(E503,"yyyymmdd")</f>
        <v/>
      </c>
    </row>
    <row r="504">
      <c r="A504" t="n">
        <v>50151861</v>
      </c>
      <c r="B504" t="inlineStr">
        <is>
          <t>Queens</t>
        </is>
      </c>
      <c r="C504" t="inlineStr">
        <is>
          <t>11428</t>
        </is>
      </c>
      <c r="D504" t="inlineStr">
        <is>
          <t>Pizza</t>
        </is>
      </c>
      <c r="E504" s="8" t="n">
        <v>46114</v>
      </c>
      <c r="F504" t="inlineStr">
        <is>
          <t>Violations were cited in the following area(s).</t>
        </is>
      </c>
      <c r="G504" t="inlineStr">
        <is>
          <t>10G</t>
        </is>
      </c>
      <c r="H504" t="inlineStr">
        <is>
          <t>Dishwashing and ware washing: Cleaning and sanitizing of tableware, including dishes, utensils, and equipment deficient.</t>
        </is>
      </c>
      <c r="I504" t="inlineStr">
        <is>
          <t>Not Critical</t>
        </is>
      </c>
      <c r="J504" t="n">
        <v>9</v>
      </c>
      <c r="K504" t="inlineStr">
        <is>
          <t>A</t>
        </is>
      </c>
      <c r="L504" s="9">
        <f>A504&amp;"-"&amp;TEXT(E504,"yyyymmdd")</f>
        <v/>
      </c>
    </row>
    <row r="505">
      <c r="A505" t="n">
        <v>50158695</v>
      </c>
      <c r="B505" t="inlineStr">
        <is>
          <t>Manhattan</t>
        </is>
      </c>
      <c r="C505" t="inlineStr">
        <is>
          <t>10019</t>
        </is>
      </c>
      <c r="D505" t="inlineStr">
        <is>
          <t>American</t>
        </is>
      </c>
      <c r="E505" s="8" t="n">
        <v>46114</v>
      </c>
      <c r="F505" t="inlineStr">
        <is>
          <t>Violations were cited in the following area(s).</t>
        </is>
      </c>
      <c r="G505" t="inlineStr">
        <is>
          <t>10B</t>
        </is>
      </c>
      <c r="H505" t="inlineStr">
        <is>
          <t>Anti-siphonage or back-flow prevention device not provided where required; equipment or floor not properly drained; sewage disposal system in disrepair or not functioning properly. Condensation or liquid waste improperly disposed of.</t>
        </is>
      </c>
      <c r="I505" t="inlineStr">
        <is>
          <t>Not Critical</t>
        </is>
      </c>
      <c r="J505" t="n">
        <v>7</v>
      </c>
      <c r="K505" t="inlineStr">
        <is>
          <t>A</t>
        </is>
      </c>
      <c r="L505" s="9">
        <f>A505&amp;"-"&amp;TEXT(E505,"yyyymmdd")</f>
        <v/>
      </c>
    </row>
    <row r="506">
      <c r="A506" t="n">
        <v>50158695</v>
      </c>
      <c r="B506" t="inlineStr">
        <is>
          <t>Manhattan</t>
        </is>
      </c>
      <c r="C506" t="inlineStr">
        <is>
          <t>10019</t>
        </is>
      </c>
      <c r="D506" t="inlineStr">
        <is>
          <t>American</t>
        </is>
      </c>
      <c r="E506" s="8" t="n">
        <v>46114</v>
      </c>
      <c r="F506" t="inlineStr">
        <is>
          <t>Violations were cited in the following area(s).</t>
        </is>
      </c>
      <c r="G506" t="inlineStr">
        <is>
          <t>10G</t>
        </is>
      </c>
      <c r="H506" t="inlineStr">
        <is>
          <t>Dishwashing and ware washing: Cleaning and sanitizing of tableware, including dishes, utensils, and equipment deficient.</t>
        </is>
      </c>
      <c r="I506" t="inlineStr">
        <is>
          <t>Not Critical</t>
        </is>
      </c>
      <c r="J506" t="n">
        <v>7</v>
      </c>
      <c r="K506" t="inlineStr">
        <is>
          <t>A</t>
        </is>
      </c>
      <c r="L506" s="9">
        <f>A506&amp;"-"&amp;TEXT(E506,"yyyymmdd")</f>
        <v/>
      </c>
    </row>
    <row r="507">
      <c r="A507" t="n">
        <v>50161777</v>
      </c>
      <c r="B507" t="inlineStr">
        <is>
          <t>Manhattan</t>
        </is>
      </c>
      <c r="C507" t="inlineStr">
        <is>
          <t>10003</t>
        </is>
      </c>
      <c r="D507" t="inlineStr">
        <is>
          <t>Coffee/Tea</t>
        </is>
      </c>
      <c r="E507" s="8" t="n">
        <v>46114</v>
      </c>
      <c r="F507" t="inlineStr">
        <is>
          <t>Establishment Closed by DOHMH. Violations were cited in the following area(s) and those requiring immediate action were addressed.</t>
        </is>
      </c>
      <c r="G507" t="inlineStr">
        <is>
          <t>04L</t>
        </is>
      </c>
      <c r="H507" t="inlineStr">
        <is>
          <t>Evidence of mice or live mice in establishment's food or non-food areas.</t>
        </is>
      </c>
      <c r="I507" t="inlineStr">
        <is>
          <t>Critical</t>
        </is>
      </c>
      <c r="J507" t="n">
        <v>45</v>
      </c>
      <c r="L507" s="9">
        <f>A507&amp;"-"&amp;TEXT(E507,"yyyymmdd")</f>
        <v/>
      </c>
    </row>
    <row r="508">
      <c r="A508" t="n">
        <v>50161777</v>
      </c>
      <c r="B508" t="inlineStr">
        <is>
          <t>Manhattan</t>
        </is>
      </c>
      <c r="C508" t="inlineStr">
        <is>
          <t>10003</t>
        </is>
      </c>
      <c r="D508" t="inlineStr">
        <is>
          <t>Coffee/Tea</t>
        </is>
      </c>
      <c r="E508" s="8" t="n">
        <v>46114</v>
      </c>
      <c r="F508" t="inlineStr">
        <is>
          <t>Establishment Closed by DOHMH. Violations were cited in the following area(s) and those requiring immediate action were addressed.</t>
        </is>
      </c>
      <c r="G508" t="inlineStr">
        <is>
          <t>04N</t>
        </is>
      </c>
      <c r="H508" t="inlineStr">
        <is>
          <t>Filth flies or food/refuse/sewage associated with (FRSA) flies or other nuisance pests in establishment’s food and/or non-food areas. FRSA flies include house flies, blow flies, bottle flies, flesh flies, drain flies, Phorid flies and fruit flies.</t>
        </is>
      </c>
      <c r="I508" t="inlineStr">
        <is>
          <t>Critical</t>
        </is>
      </c>
      <c r="J508" t="n">
        <v>45</v>
      </c>
      <c r="L508" s="9">
        <f>A508&amp;"-"&amp;TEXT(E508,"yyyymmdd")</f>
        <v/>
      </c>
    </row>
    <row r="509">
      <c r="A509" t="n">
        <v>50161777</v>
      </c>
      <c r="B509" t="inlineStr">
        <is>
          <t>Manhattan</t>
        </is>
      </c>
      <c r="C509" t="inlineStr">
        <is>
          <t>10003</t>
        </is>
      </c>
      <c r="D509" t="inlineStr">
        <is>
          <t>Coffee/Tea</t>
        </is>
      </c>
      <c r="E509" s="8" t="n">
        <v>46114</v>
      </c>
      <c r="F509" t="inlineStr">
        <is>
          <t>Establishment Closed by DOHMH. Violations were cited in the following area(s) and those requiring immediate action were addressed.</t>
        </is>
      </c>
      <c r="G509" t="inlineStr">
        <is>
          <t>06A</t>
        </is>
      </c>
      <c r="H509" t="inlineStr">
        <is>
          <t>Personal cleanliness is inadequate. Outer garment soiled with possible contaminant. Effective hair restraint not worn where required. Jewelry worn on hands or arms. Fingernail polish worn or fingernails not kept clean and trimmed.</t>
        </is>
      </c>
      <c r="I509" t="inlineStr">
        <is>
          <t>Critical</t>
        </is>
      </c>
      <c r="J509" t="n">
        <v>45</v>
      </c>
      <c r="L509" s="9">
        <f>A509&amp;"-"&amp;TEXT(E509,"yyyymmdd")</f>
        <v/>
      </c>
    </row>
    <row r="510">
      <c r="A510" t="n">
        <v>50161777</v>
      </c>
      <c r="B510" t="inlineStr">
        <is>
          <t>Manhattan</t>
        </is>
      </c>
      <c r="C510" t="inlineStr">
        <is>
          <t>10003</t>
        </is>
      </c>
      <c r="D510" t="inlineStr">
        <is>
          <t>Coffee/Tea</t>
        </is>
      </c>
      <c r="E510" s="8" t="n">
        <v>46114</v>
      </c>
      <c r="F510" t="inlineStr">
        <is>
          <t>Establishment Closed by DOHMH. Violations were cited in the following area(s) and those requiring immediate action were addressed.</t>
        </is>
      </c>
      <c r="G510" t="inlineStr">
        <is>
          <t>06D</t>
        </is>
      </c>
      <c r="H510" t="inlineStr">
        <is>
          <t>Food contact surface not properly washed, rinsed and sanitized after each use and following any activity when contamination may have occurred.</t>
        </is>
      </c>
      <c r="I510" t="inlineStr">
        <is>
          <t>Critical</t>
        </is>
      </c>
      <c r="J510" t="n">
        <v>45</v>
      </c>
      <c r="L510" s="9">
        <f>A510&amp;"-"&amp;TEXT(E510,"yyyymmdd")</f>
        <v/>
      </c>
    </row>
    <row r="511">
      <c r="A511" t="n">
        <v>50161777</v>
      </c>
      <c r="B511" t="inlineStr">
        <is>
          <t>Manhattan</t>
        </is>
      </c>
      <c r="C511" t="inlineStr">
        <is>
          <t>10003</t>
        </is>
      </c>
      <c r="D511" t="inlineStr">
        <is>
          <t>Coffee/Tea</t>
        </is>
      </c>
      <c r="E511" s="8" t="n">
        <v>46114</v>
      </c>
      <c r="F511" t="inlineStr">
        <is>
          <t>Establishment Closed by DOHMH. Violations were cited in the following area(s) and those requiring immediate action were addressed.</t>
        </is>
      </c>
      <c r="G511" t="inlineStr">
        <is>
          <t>08A</t>
        </is>
      </c>
      <c r="H511" t="inlineStr">
        <is>
          <t>Establishment is not free of harborage or conditions conducive to rodents, insects or other pests.</t>
        </is>
      </c>
      <c r="I511" t="inlineStr">
        <is>
          <t>Not Critical</t>
        </is>
      </c>
      <c r="J511" t="n">
        <v>45</v>
      </c>
      <c r="L511" s="9">
        <f>A511&amp;"-"&amp;TEXT(E511,"yyyymmdd")</f>
        <v/>
      </c>
    </row>
    <row r="512">
      <c r="A512" t="n">
        <v>50161777</v>
      </c>
      <c r="B512" t="inlineStr">
        <is>
          <t>Manhattan</t>
        </is>
      </c>
      <c r="C512" t="inlineStr">
        <is>
          <t>10003</t>
        </is>
      </c>
      <c r="D512" t="inlineStr">
        <is>
          <t>Coffee/Tea</t>
        </is>
      </c>
      <c r="E512" s="8" t="n">
        <v>46114</v>
      </c>
      <c r="F512" t="inlineStr">
        <is>
          <t>Establishment Closed by DOHMH. Violations were cited in the following area(s) and those requiring immediate action were addressed.</t>
        </is>
      </c>
      <c r="G512" t="inlineStr">
        <is>
          <t>10F</t>
        </is>
      </c>
      <c r="H512" t="inlineStr">
        <is>
          <t>Non-food contact surface or equipment made of unacceptable material, not kept clean, or not properly sealed, raised, spaced or movable to allow accessibility for cleaning on all sides, above and underneath the unit.</t>
        </is>
      </c>
      <c r="I512" t="inlineStr">
        <is>
          <t>Not Critical</t>
        </is>
      </c>
      <c r="J512" t="n">
        <v>45</v>
      </c>
      <c r="L512" s="9">
        <f>A512&amp;"-"&amp;TEXT(E512,"yyyymmdd")</f>
        <v/>
      </c>
    </row>
    <row r="513">
      <c r="A513" t="n">
        <v>50165653</v>
      </c>
      <c r="B513" t="inlineStr">
        <is>
          <t>Brooklyn</t>
        </is>
      </c>
      <c r="C513" t="inlineStr">
        <is>
          <t>11215</t>
        </is>
      </c>
      <c r="D513" t="inlineStr">
        <is>
          <t>Latin American</t>
        </is>
      </c>
      <c r="E513" s="8" t="n">
        <v>46114</v>
      </c>
      <c r="F513" t="inlineStr">
        <is>
          <t>Violations were cited in the following area(s).</t>
        </is>
      </c>
      <c r="G513" t="inlineStr">
        <is>
          <t>02B</t>
        </is>
      </c>
      <c r="H513" t="inlineStr">
        <is>
          <t>Hot TCS food item not held at or above 140 °F.</t>
        </is>
      </c>
      <c r="I513" t="inlineStr">
        <is>
          <t>Critical</t>
        </is>
      </c>
      <c r="J513" t="n">
        <v>21</v>
      </c>
      <c r="L513" s="9">
        <f>A513&amp;"-"&amp;TEXT(E513,"yyyymmdd")</f>
        <v/>
      </c>
    </row>
    <row r="514">
      <c r="A514" t="n">
        <v>50165653</v>
      </c>
      <c r="B514" t="inlineStr">
        <is>
          <t>Brooklyn</t>
        </is>
      </c>
      <c r="C514" t="inlineStr">
        <is>
          <t>11215</t>
        </is>
      </c>
      <c r="D514" t="inlineStr">
        <is>
          <t>Latin American</t>
        </is>
      </c>
      <c r="E514" s="8" t="n">
        <v>46114</v>
      </c>
      <c r="F514" t="inlineStr">
        <is>
          <t>Violations were cited in the following area(s).</t>
        </is>
      </c>
      <c r="G514" t="inlineStr">
        <is>
          <t>02G</t>
        </is>
      </c>
      <c r="H514" t="inlineStr">
        <is>
          <t>Cold TCS food item held above 41 °F; smoked or processed fish held above 38 °F; intact raw eggs held above 45 °F; or reduced oxygen packaged (ROP) TCS foods held above required temperatures except during active necessary preparation.</t>
        </is>
      </c>
      <c r="I514" t="inlineStr">
        <is>
          <t>Critical</t>
        </is>
      </c>
      <c r="J514" t="n">
        <v>21</v>
      </c>
      <c r="L514" s="9">
        <f>A514&amp;"-"&amp;TEXT(E514,"yyyymmdd")</f>
        <v/>
      </c>
    </row>
    <row r="515">
      <c r="A515" t="n">
        <v>50165653</v>
      </c>
      <c r="B515" t="inlineStr">
        <is>
          <t>Brooklyn</t>
        </is>
      </c>
      <c r="C515" t="inlineStr">
        <is>
          <t>11215</t>
        </is>
      </c>
      <c r="D515" t="inlineStr">
        <is>
          <t>Latin American</t>
        </is>
      </c>
      <c r="E515" s="8" t="n">
        <v>46114</v>
      </c>
      <c r="F515" t="inlineStr">
        <is>
          <t>Violations were cited in the following area(s).</t>
        </is>
      </c>
      <c r="G515" t="inlineStr">
        <is>
          <t>06D</t>
        </is>
      </c>
      <c r="H515" t="inlineStr">
        <is>
          <t>Food contact surface not properly washed, rinsed and sanitized after each use and following any activity when contamination may have occurred.</t>
        </is>
      </c>
      <c r="I515" t="inlineStr">
        <is>
          <t>Critical</t>
        </is>
      </c>
      <c r="J515" t="n">
        <v>21</v>
      </c>
      <c r="L515" s="9">
        <f>A515&amp;"-"&amp;TEXT(E515,"yyyymmdd")</f>
        <v/>
      </c>
    </row>
    <row r="516">
      <c r="A516" t="n">
        <v>50165653</v>
      </c>
      <c r="B516" t="inlineStr">
        <is>
          <t>Brooklyn</t>
        </is>
      </c>
      <c r="C516" t="inlineStr">
        <is>
          <t>11215</t>
        </is>
      </c>
      <c r="D516" t="inlineStr">
        <is>
          <t>Latin American</t>
        </is>
      </c>
      <c r="E516" s="8" t="n">
        <v>46114</v>
      </c>
      <c r="F516" t="inlineStr">
        <is>
          <t>Violations were cited in the following area(s).</t>
        </is>
      </c>
      <c r="G516" t="inlineStr">
        <is>
          <t>10B</t>
        </is>
      </c>
      <c r="H516" t="inlineStr">
        <is>
          <t>Anti-siphonage or back-flow prevention device not provided where required; equipment or floor not properly drained; sewage disposal system in disrepair or not functioning properly. Condensation or liquid waste improperly disposed of.</t>
        </is>
      </c>
      <c r="I516" t="inlineStr">
        <is>
          <t>Not Critical</t>
        </is>
      </c>
      <c r="J516" t="n">
        <v>21</v>
      </c>
      <c r="L516" s="9">
        <f>A516&amp;"-"&amp;TEXT(E516,"yyyymmdd")</f>
        <v/>
      </c>
    </row>
    <row r="517">
      <c r="A517" t="n">
        <v>50180575</v>
      </c>
      <c r="B517" t="inlineStr">
        <is>
          <t>Queens</t>
        </is>
      </c>
      <c r="C517" t="inlineStr">
        <is>
          <t>11354</t>
        </is>
      </c>
      <c r="D517" t="inlineStr">
        <is>
          <t>Chinese</t>
        </is>
      </c>
      <c r="E517" s="8" t="n">
        <v>46114</v>
      </c>
      <c r="F517" t="inlineStr">
        <is>
          <t>Violations were cited in the following area(s).</t>
        </is>
      </c>
      <c r="G517" t="inlineStr">
        <is>
          <t>02B</t>
        </is>
      </c>
      <c r="H517" t="inlineStr">
        <is>
          <t>Hot TCS food item not held at or above 140 °F.</t>
        </is>
      </c>
      <c r="I517" t="inlineStr">
        <is>
          <t>Critical</t>
        </is>
      </c>
      <c r="J517" t="n">
        <v>49</v>
      </c>
      <c r="L517" s="9">
        <f>A517&amp;"-"&amp;TEXT(E517,"yyyymmdd")</f>
        <v/>
      </c>
    </row>
    <row r="518">
      <c r="A518" t="n">
        <v>50180575</v>
      </c>
      <c r="B518" t="inlineStr">
        <is>
          <t>Queens</t>
        </is>
      </c>
      <c r="C518" t="inlineStr">
        <is>
          <t>11354</t>
        </is>
      </c>
      <c r="D518" t="inlineStr">
        <is>
          <t>Chinese</t>
        </is>
      </c>
      <c r="E518" s="8" t="n">
        <v>46114</v>
      </c>
      <c r="F518" t="inlineStr">
        <is>
          <t>Violations were cited in the following area(s).</t>
        </is>
      </c>
      <c r="G518" t="inlineStr">
        <is>
          <t>02H</t>
        </is>
      </c>
      <c r="H518" t="inlineStr">
        <is>
          <t>After cooking or removal from hot holding, TCS food not cooled by an approved method whereby the internal temperature is reduced from 140 °F to 70 °F or less within 2 hours, and from 70 °F to 41 °F or less within 4 additional hours.</t>
        </is>
      </c>
      <c r="I518" t="inlineStr">
        <is>
          <t>Critical</t>
        </is>
      </c>
      <c r="J518" t="n">
        <v>49</v>
      </c>
      <c r="L518" s="9">
        <f>A518&amp;"-"&amp;TEXT(E518,"yyyymmdd")</f>
        <v/>
      </c>
    </row>
    <row r="519">
      <c r="A519" t="n">
        <v>50180575</v>
      </c>
      <c r="B519" t="inlineStr">
        <is>
          <t>Queens</t>
        </is>
      </c>
      <c r="C519" t="inlineStr">
        <is>
          <t>11354</t>
        </is>
      </c>
      <c r="D519" t="inlineStr">
        <is>
          <t>Chinese</t>
        </is>
      </c>
      <c r="E519" s="8" t="n">
        <v>46114</v>
      </c>
      <c r="F519" t="inlineStr">
        <is>
          <t>Violations were cited in the following area(s).</t>
        </is>
      </c>
      <c r="G519" t="inlineStr">
        <is>
          <t>04K</t>
        </is>
      </c>
      <c r="H519" t="inlineStr">
        <is>
          <t>Evidence of rats or live rats in establishment's food or non-food areas.</t>
        </is>
      </c>
      <c r="I519" t="inlineStr">
        <is>
          <t>Critical</t>
        </is>
      </c>
      <c r="J519" t="n">
        <v>49</v>
      </c>
      <c r="L519" s="9">
        <f>A519&amp;"-"&amp;TEXT(E519,"yyyymmdd")</f>
        <v/>
      </c>
    </row>
    <row r="520">
      <c r="A520" t="n">
        <v>50180575</v>
      </c>
      <c r="B520" t="inlineStr">
        <is>
          <t>Queens</t>
        </is>
      </c>
      <c r="C520" t="inlineStr">
        <is>
          <t>11354</t>
        </is>
      </c>
      <c r="D520" t="inlineStr">
        <is>
          <t>Chinese</t>
        </is>
      </c>
      <c r="E520" s="8" t="n">
        <v>46114</v>
      </c>
      <c r="F520" t="inlineStr">
        <is>
          <t>Violations were cited in the following area(s).</t>
        </is>
      </c>
      <c r="G520" t="inlineStr">
        <is>
          <t>06C</t>
        </is>
      </c>
      <c r="H52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20" t="inlineStr">
        <is>
          <t>Critical</t>
        </is>
      </c>
      <c r="J520" t="n">
        <v>49</v>
      </c>
      <c r="L520" s="9">
        <f>A520&amp;"-"&amp;TEXT(E520,"yyyymmdd")</f>
        <v/>
      </c>
    </row>
    <row r="521">
      <c r="A521" t="n">
        <v>50180575</v>
      </c>
      <c r="B521" t="inlineStr">
        <is>
          <t>Queens</t>
        </is>
      </c>
      <c r="C521" t="inlineStr">
        <is>
          <t>11354</t>
        </is>
      </c>
      <c r="D521" t="inlineStr">
        <is>
          <t>Chinese</t>
        </is>
      </c>
      <c r="E521" s="8" t="n">
        <v>46114</v>
      </c>
      <c r="F521" t="inlineStr">
        <is>
          <t>Violations were cited in the following area(s).</t>
        </is>
      </c>
      <c r="G521" t="inlineStr">
        <is>
          <t>06F</t>
        </is>
      </c>
      <c r="H521" t="inlineStr">
        <is>
          <t>Wiping cloths not stored clean and dry, or in a sanitizing solution, between uses.</t>
        </is>
      </c>
      <c r="I521" t="inlineStr">
        <is>
          <t>Critical</t>
        </is>
      </c>
      <c r="J521" t="n">
        <v>49</v>
      </c>
      <c r="L521" s="9">
        <f>A521&amp;"-"&amp;TEXT(E521,"yyyymmdd")</f>
        <v/>
      </c>
    </row>
    <row r="522">
      <c r="A522" t="n">
        <v>50180575</v>
      </c>
      <c r="B522" t="inlineStr">
        <is>
          <t>Queens</t>
        </is>
      </c>
      <c r="C522" t="inlineStr">
        <is>
          <t>11354</t>
        </is>
      </c>
      <c r="D522" t="inlineStr">
        <is>
          <t>Chinese</t>
        </is>
      </c>
      <c r="E522" s="8" t="n">
        <v>46114</v>
      </c>
      <c r="F522" t="inlineStr">
        <is>
          <t>Violations were cited in the following area(s).</t>
        </is>
      </c>
      <c r="G522" t="inlineStr">
        <is>
          <t>08A</t>
        </is>
      </c>
      <c r="H522" t="inlineStr">
        <is>
          <t>Establishment is not free of harborage or conditions conducive to rodents, insects or other pests.</t>
        </is>
      </c>
      <c r="I522" t="inlineStr">
        <is>
          <t>Not Critical</t>
        </is>
      </c>
      <c r="J522" t="n">
        <v>49</v>
      </c>
      <c r="L522" s="9">
        <f>A522&amp;"-"&amp;TEXT(E522,"yyyymmdd")</f>
        <v/>
      </c>
    </row>
    <row r="523">
      <c r="A523" t="n">
        <v>50180575</v>
      </c>
      <c r="B523" t="inlineStr">
        <is>
          <t>Queens</t>
        </is>
      </c>
      <c r="C523" t="inlineStr">
        <is>
          <t>11354</t>
        </is>
      </c>
      <c r="D523" t="inlineStr">
        <is>
          <t>Chinese</t>
        </is>
      </c>
      <c r="E523" s="8" t="n">
        <v>46114</v>
      </c>
      <c r="F523" t="inlineStr">
        <is>
          <t>Violations were cited in the following area(s).</t>
        </is>
      </c>
      <c r="G523" t="inlineStr">
        <is>
          <t>10B</t>
        </is>
      </c>
      <c r="H523" t="inlineStr">
        <is>
          <t>Anti-siphonage or back-flow prevention device not provided where required; equipment or floor not properly drained; sewage disposal system in disrepair or not functioning properly. Condensation or liquid waste improperly disposed of.</t>
        </is>
      </c>
      <c r="I523" t="inlineStr">
        <is>
          <t>Not Critical</t>
        </is>
      </c>
      <c r="J523" t="n">
        <v>49</v>
      </c>
      <c r="L523" s="9">
        <f>A523&amp;"-"&amp;TEXT(E523,"yyyymmdd")</f>
        <v/>
      </c>
    </row>
    <row r="524">
      <c r="A524" t="n">
        <v>50180575</v>
      </c>
      <c r="B524" t="inlineStr">
        <is>
          <t>Queens</t>
        </is>
      </c>
      <c r="C524" t="inlineStr">
        <is>
          <t>11354</t>
        </is>
      </c>
      <c r="D524" t="inlineStr">
        <is>
          <t>Chinese</t>
        </is>
      </c>
      <c r="E524" s="8" t="n">
        <v>46114</v>
      </c>
      <c r="F524" t="inlineStr">
        <is>
          <t>Violations were cited in the following area(s).</t>
        </is>
      </c>
      <c r="G524" t="inlineStr">
        <is>
          <t>10H</t>
        </is>
      </c>
      <c r="H524" t="inlineStr">
        <is>
          <t>Single service article not provided. Single service article reused or not protected from contamination when transported, stored, dispensed. Drinking straws not completely enclosed in wrapper or dispensed from a sanitary device.</t>
        </is>
      </c>
      <c r="I524" t="inlineStr">
        <is>
          <t>Not Critical</t>
        </is>
      </c>
      <c r="J524" t="n">
        <v>49</v>
      </c>
      <c r="L524" s="9">
        <f>A524&amp;"-"&amp;TEXT(E524,"yyyymmdd")</f>
        <v/>
      </c>
    </row>
    <row r="525">
      <c r="A525" t="n">
        <v>40423571</v>
      </c>
      <c r="B525" t="inlineStr">
        <is>
          <t>Bronx</t>
        </is>
      </c>
      <c r="C525" t="inlineStr">
        <is>
          <t>10458</t>
        </is>
      </c>
      <c r="D525" t="inlineStr">
        <is>
          <t>Bakery Products/Desserts</t>
        </is>
      </c>
      <c r="E525" s="8" t="n">
        <v>46115</v>
      </c>
      <c r="F525" t="inlineStr">
        <is>
          <t>Violations were cited in the following area(s).</t>
        </is>
      </c>
      <c r="G525" t="inlineStr">
        <is>
          <t>08C</t>
        </is>
      </c>
      <c r="H525" t="inlineStr">
        <is>
          <t>Pesticide not properly labeled or used by unlicensed individual. Pesticide, other toxic chemical improperly used/stored. Unprotected, unlocked bait station used.</t>
        </is>
      </c>
      <c r="I525" t="inlineStr">
        <is>
          <t>Not Critical</t>
        </is>
      </c>
      <c r="J525" t="n">
        <v>12</v>
      </c>
      <c r="K525" t="inlineStr">
        <is>
          <t>A</t>
        </is>
      </c>
      <c r="L525" s="9">
        <f>A525&amp;"-"&amp;TEXT(E525,"yyyymmdd")</f>
        <v/>
      </c>
    </row>
    <row r="526">
      <c r="A526" t="n">
        <v>40423571</v>
      </c>
      <c r="B526" t="inlineStr">
        <is>
          <t>Bronx</t>
        </is>
      </c>
      <c r="C526" t="inlineStr">
        <is>
          <t>10458</t>
        </is>
      </c>
      <c r="D526" t="inlineStr">
        <is>
          <t>Bakery Products/Desserts</t>
        </is>
      </c>
      <c r="E526" s="8" t="n">
        <v>46115</v>
      </c>
      <c r="F526" t="inlineStr">
        <is>
          <t>Violations were cited in the following area(s).</t>
        </is>
      </c>
      <c r="G526" t="inlineStr">
        <is>
          <t>09A</t>
        </is>
      </c>
      <c r="H526" t="inlineStr">
        <is>
          <t>Swollen, leaking, rusted or otherwise damaged canned food to be returned to distributor not segregated from intact product and clearly labeled DO NOT USE</t>
        </is>
      </c>
      <c r="I526" t="inlineStr">
        <is>
          <t>Critical</t>
        </is>
      </c>
      <c r="J526" t="n">
        <v>12</v>
      </c>
      <c r="K526" t="inlineStr">
        <is>
          <t>A</t>
        </is>
      </c>
      <c r="L526" s="9">
        <f>A526&amp;"-"&amp;TEXT(E526,"yyyymmdd")</f>
        <v/>
      </c>
    </row>
    <row r="527">
      <c r="A527" t="n">
        <v>40423571</v>
      </c>
      <c r="B527" t="inlineStr">
        <is>
          <t>Bronx</t>
        </is>
      </c>
      <c r="C527" t="inlineStr">
        <is>
          <t>10458</t>
        </is>
      </c>
      <c r="D527" t="inlineStr">
        <is>
          <t>Bakery Products/Desserts</t>
        </is>
      </c>
      <c r="E527" s="8" t="n">
        <v>46115</v>
      </c>
      <c r="F527" t="inlineStr">
        <is>
          <t>Violations were cited in the following area(s).</t>
        </is>
      </c>
      <c r="G527" t="inlineStr">
        <is>
          <t>09C</t>
        </is>
      </c>
      <c r="H527" t="inlineStr">
        <is>
          <t>Design, construction, materials used or maintenance of food contact surface improper. Surface not easily cleanable, sanitized and maintained.</t>
        </is>
      </c>
      <c r="I527" t="inlineStr">
        <is>
          <t>Not Critical</t>
        </is>
      </c>
      <c r="J527" t="n">
        <v>12</v>
      </c>
      <c r="K527" t="inlineStr">
        <is>
          <t>A</t>
        </is>
      </c>
      <c r="L527" s="9">
        <f>A527&amp;"-"&amp;TEXT(E527,"yyyymmdd")</f>
        <v/>
      </c>
    </row>
    <row r="528">
      <c r="A528" t="n">
        <v>40423571</v>
      </c>
      <c r="B528" t="inlineStr">
        <is>
          <t>Bronx</t>
        </is>
      </c>
      <c r="C528" t="inlineStr">
        <is>
          <t>10458</t>
        </is>
      </c>
      <c r="D528" t="inlineStr">
        <is>
          <t>Bakery Products/Desserts</t>
        </is>
      </c>
      <c r="E528" s="8" t="n">
        <v>46115</v>
      </c>
      <c r="F528" t="inlineStr">
        <is>
          <t>Violations were cited in the following area(s).</t>
        </is>
      </c>
      <c r="G528" t="inlineStr">
        <is>
          <t>10F</t>
        </is>
      </c>
      <c r="H528" t="inlineStr">
        <is>
          <t>Non-food contact surface or equipment made of unacceptable material, not kept clean, or not properly sealed, raised, spaced or movable to allow accessibility for cleaning on all sides, above and underneath the unit.</t>
        </is>
      </c>
      <c r="I528" t="inlineStr">
        <is>
          <t>Not Critical</t>
        </is>
      </c>
      <c r="J528" t="n">
        <v>12</v>
      </c>
      <c r="K528" t="inlineStr">
        <is>
          <t>A</t>
        </is>
      </c>
      <c r="L528" s="9">
        <f>A528&amp;"-"&amp;TEXT(E528,"yyyymmdd")</f>
        <v/>
      </c>
    </row>
    <row r="529">
      <c r="A529" t="n">
        <v>40622348</v>
      </c>
      <c r="B529" t="inlineStr">
        <is>
          <t>Brooklyn</t>
        </is>
      </c>
      <c r="C529" t="inlineStr">
        <is>
          <t>11203</t>
        </is>
      </c>
      <c r="D529" t="inlineStr">
        <is>
          <t>Caribbean</t>
        </is>
      </c>
      <c r="E529" s="8" t="n">
        <v>46115</v>
      </c>
      <c r="F529" t="inlineStr">
        <is>
          <t>Violations were cited in the following area(s).</t>
        </is>
      </c>
      <c r="G529" t="inlineStr">
        <is>
          <t>02B</t>
        </is>
      </c>
      <c r="H529" t="inlineStr">
        <is>
          <t>Hot TCS food item not held at or above 140 °F.</t>
        </is>
      </c>
      <c r="I529" t="inlineStr">
        <is>
          <t>Critical</t>
        </is>
      </c>
      <c r="J529" t="n">
        <v>42</v>
      </c>
      <c r="L529" s="9">
        <f>A529&amp;"-"&amp;TEXT(E529,"yyyymmdd")</f>
        <v/>
      </c>
    </row>
    <row r="530">
      <c r="A530" t="n">
        <v>40622348</v>
      </c>
      <c r="B530" t="inlineStr">
        <is>
          <t>Brooklyn</t>
        </is>
      </c>
      <c r="C530" t="inlineStr">
        <is>
          <t>11203</t>
        </is>
      </c>
      <c r="D530" t="inlineStr">
        <is>
          <t>Caribbean</t>
        </is>
      </c>
      <c r="E530" s="8" t="n">
        <v>46115</v>
      </c>
      <c r="F530" t="inlineStr">
        <is>
          <t>Violations were cited in the following area(s).</t>
        </is>
      </c>
      <c r="G530" t="inlineStr">
        <is>
          <t>02G</t>
        </is>
      </c>
      <c r="H530" t="inlineStr">
        <is>
          <t>Cold TCS food item held above 41 °F; smoked or processed fish held above 38 °F; intact raw eggs held above 45 °F; or reduced oxygen packaged (ROP) TCS foods held above required temperatures except during active necessary preparation.</t>
        </is>
      </c>
      <c r="I530" t="inlineStr">
        <is>
          <t>Critical</t>
        </is>
      </c>
      <c r="J530" t="n">
        <v>42</v>
      </c>
      <c r="L530" s="9">
        <f>A530&amp;"-"&amp;TEXT(E530,"yyyymmdd")</f>
        <v/>
      </c>
    </row>
    <row r="531">
      <c r="A531" t="n">
        <v>40622348</v>
      </c>
      <c r="B531" t="inlineStr">
        <is>
          <t>Brooklyn</t>
        </is>
      </c>
      <c r="C531" t="inlineStr">
        <is>
          <t>11203</t>
        </is>
      </c>
      <c r="D531" t="inlineStr">
        <is>
          <t>Caribbean</t>
        </is>
      </c>
      <c r="E531" s="8" t="n">
        <v>46115</v>
      </c>
      <c r="F531" t="inlineStr">
        <is>
          <t>Violations were cited in the following area(s).</t>
        </is>
      </c>
      <c r="G531" t="inlineStr">
        <is>
          <t>04L</t>
        </is>
      </c>
      <c r="H531" t="inlineStr">
        <is>
          <t>Evidence of mice or live mice in establishment's food or non-food areas.</t>
        </is>
      </c>
      <c r="I531" t="inlineStr">
        <is>
          <t>Critical</t>
        </is>
      </c>
      <c r="J531" t="n">
        <v>42</v>
      </c>
      <c r="L531" s="9">
        <f>A531&amp;"-"&amp;TEXT(E531,"yyyymmdd")</f>
        <v/>
      </c>
    </row>
    <row r="532">
      <c r="A532" t="n">
        <v>40622348</v>
      </c>
      <c r="B532" t="inlineStr">
        <is>
          <t>Brooklyn</t>
        </is>
      </c>
      <c r="C532" t="inlineStr">
        <is>
          <t>11203</t>
        </is>
      </c>
      <c r="D532" t="inlineStr">
        <is>
          <t>Caribbean</t>
        </is>
      </c>
      <c r="E532" s="8" t="n">
        <v>46115</v>
      </c>
      <c r="F532" t="inlineStr">
        <is>
          <t>Violations were cited in the following area(s).</t>
        </is>
      </c>
      <c r="G532" t="inlineStr">
        <is>
          <t>05F</t>
        </is>
      </c>
      <c r="H532" t="inlineStr">
        <is>
          <t>Insufficient or no hot holding, cold storage or cold holding equipment provided to maintain Time/Temperature Control for Safety Foods (TCS) at required temperatures</t>
        </is>
      </c>
      <c r="I532" t="inlineStr">
        <is>
          <t>Critical</t>
        </is>
      </c>
      <c r="J532" t="n">
        <v>42</v>
      </c>
      <c r="L532" s="9">
        <f>A532&amp;"-"&amp;TEXT(E532,"yyyymmdd")</f>
        <v/>
      </c>
    </row>
    <row r="533">
      <c r="A533" t="n">
        <v>40622348</v>
      </c>
      <c r="B533" t="inlineStr">
        <is>
          <t>Brooklyn</t>
        </is>
      </c>
      <c r="C533" t="inlineStr">
        <is>
          <t>11203</t>
        </is>
      </c>
      <c r="D533" t="inlineStr">
        <is>
          <t>Caribbean</t>
        </is>
      </c>
      <c r="E533" s="8" t="n">
        <v>46115</v>
      </c>
      <c r="F533" t="inlineStr">
        <is>
          <t>Violations were cited in the following area(s).</t>
        </is>
      </c>
      <c r="G533" t="inlineStr">
        <is>
          <t>08A</t>
        </is>
      </c>
      <c r="H533" t="inlineStr">
        <is>
          <t>Establishment is not free of harborage or conditions conducive to rodents, insects or other pests.</t>
        </is>
      </c>
      <c r="I533" t="inlineStr">
        <is>
          <t>Not Critical</t>
        </is>
      </c>
      <c r="J533" t="n">
        <v>42</v>
      </c>
      <c r="L533" s="9">
        <f>A533&amp;"-"&amp;TEXT(E533,"yyyymmdd")</f>
        <v/>
      </c>
    </row>
    <row r="534">
      <c r="A534" t="n">
        <v>40622348</v>
      </c>
      <c r="B534" t="inlineStr">
        <is>
          <t>Brooklyn</t>
        </is>
      </c>
      <c r="C534" t="inlineStr">
        <is>
          <t>11203</t>
        </is>
      </c>
      <c r="D534" t="inlineStr">
        <is>
          <t>Caribbean</t>
        </is>
      </c>
      <c r="E534" s="8" t="n">
        <v>46115</v>
      </c>
      <c r="F534" t="inlineStr">
        <is>
          <t>Violations were cited in the following area(s).</t>
        </is>
      </c>
      <c r="G534" t="inlineStr">
        <is>
          <t>08C</t>
        </is>
      </c>
      <c r="H534" t="inlineStr">
        <is>
          <t>Pesticide not properly labeled or used by unlicensed individual. Pesticide, other toxic chemical improperly used/stored. Unprotected, unlocked bait station used.</t>
        </is>
      </c>
      <c r="I534" t="inlineStr">
        <is>
          <t>Not Critical</t>
        </is>
      </c>
      <c r="J534" t="n">
        <v>42</v>
      </c>
      <c r="L534" s="9">
        <f>A534&amp;"-"&amp;TEXT(E534,"yyyymmdd")</f>
        <v/>
      </c>
    </row>
    <row r="535">
      <c r="A535" t="n">
        <v>40622348</v>
      </c>
      <c r="B535" t="inlineStr">
        <is>
          <t>Brooklyn</t>
        </is>
      </c>
      <c r="C535" t="inlineStr">
        <is>
          <t>11203</t>
        </is>
      </c>
      <c r="D535" t="inlineStr">
        <is>
          <t>Caribbean</t>
        </is>
      </c>
      <c r="E535" s="8" t="n">
        <v>46115</v>
      </c>
      <c r="F535" t="inlineStr">
        <is>
          <t>Violations were cited in the following area(s).</t>
        </is>
      </c>
      <c r="G535" t="inlineStr">
        <is>
          <t>10B</t>
        </is>
      </c>
      <c r="H535" t="inlineStr">
        <is>
          <t>Anti-siphonage or back-flow prevention device not provided where required; equipment or floor not properly drained; sewage disposal system in disrepair or not functioning properly. Condensation or liquid waste improperly disposed of.</t>
        </is>
      </c>
      <c r="I535" t="inlineStr">
        <is>
          <t>Not Critical</t>
        </is>
      </c>
      <c r="J535" t="n">
        <v>42</v>
      </c>
      <c r="L535" s="9">
        <f>A535&amp;"-"&amp;TEXT(E535,"yyyymmdd")</f>
        <v/>
      </c>
    </row>
    <row r="536">
      <c r="A536" t="n">
        <v>40750262</v>
      </c>
      <c r="B536" t="inlineStr">
        <is>
          <t>Manhattan</t>
        </is>
      </c>
      <c r="C536" t="inlineStr">
        <is>
          <t>10036</t>
        </is>
      </c>
      <c r="D536" t="inlineStr">
        <is>
          <t>American</t>
        </is>
      </c>
      <c r="E536" s="8" t="n">
        <v>46115</v>
      </c>
      <c r="F536" t="inlineStr">
        <is>
          <t>Violations were cited in the following area(s).</t>
        </is>
      </c>
      <c r="G536" t="inlineStr">
        <is>
          <t>06C</t>
        </is>
      </c>
      <c r="H53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36" t="inlineStr">
        <is>
          <t>Critical</t>
        </is>
      </c>
      <c r="J536" t="n">
        <v>13</v>
      </c>
      <c r="K536" t="inlineStr">
        <is>
          <t>A</t>
        </is>
      </c>
      <c r="L536" s="9">
        <f>A536&amp;"-"&amp;TEXT(E536,"yyyymmdd")</f>
        <v/>
      </c>
    </row>
    <row r="537">
      <c r="A537" t="n">
        <v>40750262</v>
      </c>
      <c r="B537" t="inlineStr">
        <is>
          <t>Manhattan</t>
        </is>
      </c>
      <c r="C537" t="inlineStr">
        <is>
          <t>10036</t>
        </is>
      </c>
      <c r="D537" t="inlineStr">
        <is>
          <t>American</t>
        </is>
      </c>
      <c r="E537" s="8" t="n">
        <v>46115</v>
      </c>
      <c r="F537" t="inlineStr">
        <is>
          <t>Violations were cited in the following area(s).</t>
        </is>
      </c>
      <c r="G537" t="inlineStr">
        <is>
          <t>09C</t>
        </is>
      </c>
      <c r="H537" t="inlineStr">
        <is>
          <t>Design, construction, materials used or maintenance of food contact surface improper. Surface not easily cleanable, sanitized and maintained.</t>
        </is>
      </c>
      <c r="I537" t="inlineStr">
        <is>
          <t>Not Critical</t>
        </is>
      </c>
      <c r="J537" t="n">
        <v>13</v>
      </c>
      <c r="K537" t="inlineStr">
        <is>
          <t>A</t>
        </is>
      </c>
      <c r="L537" s="9">
        <f>A537&amp;"-"&amp;TEXT(E537,"yyyymmdd")</f>
        <v/>
      </c>
    </row>
    <row r="538">
      <c r="A538" t="n">
        <v>40750262</v>
      </c>
      <c r="B538" t="inlineStr">
        <is>
          <t>Manhattan</t>
        </is>
      </c>
      <c r="C538" t="inlineStr">
        <is>
          <t>10036</t>
        </is>
      </c>
      <c r="D538" t="inlineStr">
        <is>
          <t>American</t>
        </is>
      </c>
      <c r="E538" s="8" t="n">
        <v>46115</v>
      </c>
      <c r="F538" t="inlineStr">
        <is>
          <t>Violations were cited in the following area(s).</t>
        </is>
      </c>
      <c r="G538" t="inlineStr">
        <is>
          <t>10G</t>
        </is>
      </c>
      <c r="H538" t="inlineStr">
        <is>
          <t>Dishwashing and ware washing: Cleaning and sanitizing of tableware, including dishes, utensils, and equipment deficient.</t>
        </is>
      </c>
      <c r="I538" t="inlineStr">
        <is>
          <t>Not Critical</t>
        </is>
      </c>
      <c r="J538" t="n">
        <v>13</v>
      </c>
      <c r="K538" t="inlineStr">
        <is>
          <t>A</t>
        </is>
      </c>
      <c r="L538" s="9">
        <f>A538&amp;"-"&amp;TEXT(E538,"yyyymmdd")</f>
        <v/>
      </c>
    </row>
    <row r="539">
      <c r="A539" t="n">
        <v>40854704</v>
      </c>
      <c r="B539" t="inlineStr">
        <is>
          <t>Manhattan</t>
        </is>
      </c>
      <c r="C539" t="inlineStr">
        <is>
          <t>10271</t>
        </is>
      </c>
      <c r="D539" t="inlineStr">
        <is>
          <t>Coffee/Tea</t>
        </is>
      </c>
      <c r="E539" s="8" t="n">
        <v>46115</v>
      </c>
      <c r="F539" t="inlineStr">
        <is>
          <t>Violations were cited in the following area(s).</t>
        </is>
      </c>
      <c r="G539" t="inlineStr">
        <is>
          <t>06D</t>
        </is>
      </c>
      <c r="H539" t="inlineStr">
        <is>
          <t>Food contact surface not properly washed, rinsed and sanitized after each use and following any activity when contamination may have occurred.</t>
        </is>
      </c>
      <c r="I539" t="inlineStr">
        <is>
          <t>Critical</t>
        </is>
      </c>
      <c r="J539" t="n">
        <v>7</v>
      </c>
      <c r="K539" t="inlineStr">
        <is>
          <t>A</t>
        </is>
      </c>
      <c r="L539" s="9">
        <f>A539&amp;"-"&amp;TEXT(E539,"yyyymmdd")</f>
        <v/>
      </c>
    </row>
    <row r="540">
      <c r="A540" t="n">
        <v>40854704</v>
      </c>
      <c r="B540" t="inlineStr">
        <is>
          <t>Manhattan</t>
        </is>
      </c>
      <c r="C540" t="inlineStr">
        <is>
          <t>10271</t>
        </is>
      </c>
      <c r="D540" t="inlineStr">
        <is>
          <t>Coffee/Tea</t>
        </is>
      </c>
      <c r="E540" s="8" t="n">
        <v>46115</v>
      </c>
      <c r="F540" t="inlineStr">
        <is>
          <t>Violations were cited in the following area(s).</t>
        </is>
      </c>
      <c r="G540" t="inlineStr">
        <is>
          <t>10F</t>
        </is>
      </c>
      <c r="H540" t="inlineStr">
        <is>
          <t>Non-food contact surface or equipment made of unacceptable material, not kept clean, or not properly sealed, raised, spaced or movable to allow accessibility for cleaning on all sides, above and underneath the unit.</t>
        </is>
      </c>
      <c r="I540" t="inlineStr">
        <is>
          <t>Not Critical</t>
        </is>
      </c>
      <c r="J540" t="n">
        <v>7</v>
      </c>
      <c r="K540" t="inlineStr">
        <is>
          <t>A</t>
        </is>
      </c>
      <c r="L540" s="9">
        <f>A540&amp;"-"&amp;TEXT(E540,"yyyymmdd")</f>
        <v/>
      </c>
    </row>
    <row r="541">
      <c r="A541" t="n">
        <v>40890186</v>
      </c>
      <c r="B541" t="inlineStr">
        <is>
          <t>Bronx</t>
        </is>
      </c>
      <c r="C541" t="inlineStr">
        <is>
          <t>10467</t>
        </is>
      </c>
      <c r="D541" t="inlineStr">
        <is>
          <t>Bakery Products/Desserts</t>
        </is>
      </c>
      <c r="E541" s="8" t="n">
        <v>46115</v>
      </c>
      <c r="F541" t="inlineStr">
        <is>
          <t>Violations were cited in the following area(s).</t>
        </is>
      </c>
      <c r="G541" t="inlineStr">
        <is>
          <t>02G</t>
        </is>
      </c>
      <c r="H541" t="inlineStr">
        <is>
          <t>Cold TCS food item held above 41 °F; smoked or processed fish held above 38 °F; intact raw eggs held above 45 °F; or reduced oxygen packaged (ROP) TCS foods held above required temperatures except during active necessary preparation.</t>
        </is>
      </c>
      <c r="I541" t="inlineStr">
        <is>
          <t>Critical</t>
        </is>
      </c>
      <c r="J541" t="n">
        <v>58</v>
      </c>
      <c r="L541" s="9">
        <f>A541&amp;"-"&amp;TEXT(E541,"yyyymmdd")</f>
        <v/>
      </c>
    </row>
    <row r="542">
      <c r="A542" t="n">
        <v>40890186</v>
      </c>
      <c r="B542" t="inlineStr">
        <is>
          <t>Bronx</t>
        </is>
      </c>
      <c r="C542" t="inlineStr">
        <is>
          <t>10467</t>
        </is>
      </c>
      <c r="D542" t="inlineStr">
        <is>
          <t>Bakery Products/Desserts</t>
        </is>
      </c>
      <c r="E542" s="8" t="n">
        <v>46115</v>
      </c>
      <c r="F542" t="inlineStr">
        <is>
          <t>Violations were cited in the following area(s).</t>
        </is>
      </c>
      <c r="G542" t="inlineStr">
        <is>
          <t>04A</t>
        </is>
      </c>
      <c r="H542" t="inlineStr">
        <is>
          <t>Food Protection Certificate (FPC) not held by manager or supervisor of food operations.</t>
        </is>
      </c>
      <c r="I542" t="inlineStr">
        <is>
          <t>Critical</t>
        </is>
      </c>
      <c r="J542" t="n">
        <v>58</v>
      </c>
      <c r="L542" s="9">
        <f>A542&amp;"-"&amp;TEXT(E542,"yyyymmdd")</f>
        <v/>
      </c>
    </row>
    <row r="543">
      <c r="A543" t="n">
        <v>40890186</v>
      </c>
      <c r="B543" t="inlineStr">
        <is>
          <t>Bronx</t>
        </is>
      </c>
      <c r="C543" t="inlineStr">
        <is>
          <t>10467</t>
        </is>
      </c>
      <c r="D543" t="inlineStr">
        <is>
          <t>Bakery Products/Desserts</t>
        </is>
      </c>
      <c r="E543" s="8" t="n">
        <v>46115</v>
      </c>
      <c r="F543" t="inlineStr">
        <is>
          <t>Violations were cited in the following area(s).</t>
        </is>
      </c>
      <c r="G543" t="inlineStr">
        <is>
          <t>04H</t>
        </is>
      </c>
      <c r="H543" t="inlineStr">
        <is>
          <t>Raw, cooked or prepared food is adulterated, contaminated, cross-contaminated, or not discarded in accordance with HACCP plan.</t>
        </is>
      </c>
      <c r="I543" t="inlineStr">
        <is>
          <t>Critical</t>
        </is>
      </c>
      <c r="J543" t="n">
        <v>58</v>
      </c>
      <c r="L543" s="9">
        <f>A543&amp;"-"&amp;TEXT(E543,"yyyymmdd")</f>
        <v/>
      </c>
    </row>
    <row r="544">
      <c r="A544" t="n">
        <v>40890186</v>
      </c>
      <c r="B544" t="inlineStr">
        <is>
          <t>Bronx</t>
        </is>
      </c>
      <c r="C544" t="inlineStr">
        <is>
          <t>10467</t>
        </is>
      </c>
      <c r="D544" t="inlineStr">
        <is>
          <t>Bakery Products/Desserts</t>
        </is>
      </c>
      <c r="E544" s="8" t="n">
        <v>46115</v>
      </c>
      <c r="F544" t="inlineStr">
        <is>
          <t>Violations were cited in the following area(s).</t>
        </is>
      </c>
      <c r="G544" t="inlineStr">
        <is>
          <t>04J</t>
        </is>
      </c>
      <c r="H544" t="inlineStr">
        <is>
          <t>Properly scaled and calibrated thermometer or thermocouple not provided or not readily accessible in food preparation and hot/cold holding areas to measure temperatures of TCS foods during cooking, cooling, reheating, and holding.</t>
        </is>
      </c>
      <c r="I544" t="inlineStr">
        <is>
          <t>Critical</t>
        </is>
      </c>
      <c r="J544" t="n">
        <v>58</v>
      </c>
      <c r="L544" s="9">
        <f>A544&amp;"-"&amp;TEXT(E544,"yyyymmdd")</f>
        <v/>
      </c>
    </row>
    <row r="545">
      <c r="A545" t="n">
        <v>40890186</v>
      </c>
      <c r="B545" t="inlineStr">
        <is>
          <t>Bronx</t>
        </is>
      </c>
      <c r="C545" t="inlineStr">
        <is>
          <t>10467</t>
        </is>
      </c>
      <c r="D545" t="inlineStr">
        <is>
          <t>Bakery Products/Desserts</t>
        </is>
      </c>
      <c r="E545" s="8" t="n">
        <v>46115</v>
      </c>
      <c r="F545" t="inlineStr">
        <is>
          <t>Violations were cited in the following area(s).</t>
        </is>
      </c>
      <c r="G545" t="inlineStr">
        <is>
          <t>04L</t>
        </is>
      </c>
      <c r="H545" t="inlineStr">
        <is>
          <t>Evidence of mice or live mice in establishment's food or non-food areas.</t>
        </is>
      </c>
      <c r="I545" t="inlineStr">
        <is>
          <t>Critical</t>
        </is>
      </c>
      <c r="J545" t="n">
        <v>58</v>
      </c>
      <c r="L545" s="9">
        <f>A545&amp;"-"&amp;TEXT(E545,"yyyymmdd")</f>
        <v/>
      </c>
    </row>
    <row r="546">
      <c r="A546" t="n">
        <v>40890186</v>
      </c>
      <c r="B546" t="inlineStr">
        <is>
          <t>Bronx</t>
        </is>
      </c>
      <c r="C546" t="inlineStr">
        <is>
          <t>10467</t>
        </is>
      </c>
      <c r="D546" t="inlineStr">
        <is>
          <t>Bakery Products/Desserts</t>
        </is>
      </c>
      <c r="E546" s="8" t="n">
        <v>46115</v>
      </c>
      <c r="F546" t="inlineStr">
        <is>
          <t>Violations were cited in the following area(s).</t>
        </is>
      </c>
      <c r="G546" t="inlineStr">
        <is>
          <t>06C</t>
        </is>
      </c>
      <c r="H54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46" t="inlineStr">
        <is>
          <t>Critical</t>
        </is>
      </c>
      <c r="J546" t="n">
        <v>58</v>
      </c>
      <c r="L546" s="9">
        <f>A546&amp;"-"&amp;TEXT(E546,"yyyymmdd")</f>
        <v/>
      </c>
    </row>
    <row r="547">
      <c r="A547" t="n">
        <v>40890186</v>
      </c>
      <c r="B547" t="inlineStr">
        <is>
          <t>Bronx</t>
        </is>
      </c>
      <c r="C547" t="inlineStr">
        <is>
          <t>10467</t>
        </is>
      </c>
      <c r="D547" t="inlineStr">
        <is>
          <t>Bakery Products/Desserts</t>
        </is>
      </c>
      <c r="E547" s="8" t="n">
        <v>46115</v>
      </c>
      <c r="F547" t="inlineStr">
        <is>
          <t>Violations were cited in the following area(s).</t>
        </is>
      </c>
      <c r="G547" t="inlineStr">
        <is>
          <t>08A</t>
        </is>
      </c>
      <c r="H547" t="inlineStr">
        <is>
          <t>Establishment is not free of harborage or conditions conducive to rodents, insects or other pests.</t>
        </is>
      </c>
      <c r="I547" t="inlineStr">
        <is>
          <t>Not Critical</t>
        </is>
      </c>
      <c r="J547" t="n">
        <v>58</v>
      </c>
      <c r="L547" s="9">
        <f>A547&amp;"-"&amp;TEXT(E547,"yyyymmdd")</f>
        <v/>
      </c>
    </row>
    <row r="548">
      <c r="A548" t="n">
        <v>40890186</v>
      </c>
      <c r="B548" t="inlineStr">
        <is>
          <t>Bronx</t>
        </is>
      </c>
      <c r="C548" t="inlineStr">
        <is>
          <t>10467</t>
        </is>
      </c>
      <c r="D548" t="inlineStr">
        <is>
          <t>Bakery Products/Desserts</t>
        </is>
      </c>
      <c r="E548" s="8" t="n">
        <v>46115</v>
      </c>
      <c r="F548" t="inlineStr">
        <is>
          <t>Violations were cited in the following area(s).</t>
        </is>
      </c>
      <c r="G548" t="inlineStr">
        <is>
          <t>10F</t>
        </is>
      </c>
      <c r="H548" t="inlineStr">
        <is>
          <t>Non-food contact surface or equipment made of unacceptable material, not kept clean, or not properly sealed, raised, spaced or movable to allow accessibility for cleaning on all sides, above and underneath the unit.</t>
        </is>
      </c>
      <c r="I548" t="inlineStr">
        <is>
          <t>Not Critical</t>
        </is>
      </c>
      <c r="J548" t="n">
        <v>58</v>
      </c>
      <c r="L548" s="9">
        <f>A548&amp;"-"&amp;TEXT(E548,"yyyymmdd")</f>
        <v/>
      </c>
    </row>
    <row r="549">
      <c r="A549" t="n">
        <v>40890186</v>
      </c>
      <c r="B549" t="inlineStr">
        <is>
          <t>Bronx</t>
        </is>
      </c>
      <c r="C549" t="inlineStr">
        <is>
          <t>10467</t>
        </is>
      </c>
      <c r="D549" t="inlineStr">
        <is>
          <t>Bakery Products/Desserts</t>
        </is>
      </c>
      <c r="E549" s="8" t="n">
        <v>46115</v>
      </c>
      <c r="F549" t="inlineStr">
        <is>
          <t>Violations were cited in the following area(s).</t>
        </is>
      </c>
      <c r="G549" t="inlineStr">
        <is>
          <t>10G</t>
        </is>
      </c>
      <c r="H549" t="inlineStr">
        <is>
          <t>Dishwashing and ware washing: Cleaning and sanitizing of tableware, including dishes, utensils, and equipment deficient.</t>
        </is>
      </c>
      <c r="I549" t="inlineStr">
        <is>
          <t>Not Critical</t>
        </is>
      </c>
      <c r="J549" t="n">
        <v>58</v>
      </c>
      <c r="L549" s="9">
        <f>A549&amp;"-"&amp;TEXT(E549,"yyyymmdd")</f>
        <v/>
      </c>
    </row>
    <row r="550">
      <c r="A550" t="n">
        <v>41004674</v>
      </c>
      <c r="B550" t="inlineStr">
        <is>
          <t>Manhattan</t>
        </is>
      </c>
      <c r="C550" t="inlineStr">
        <is>
          <t>10033</t>
        </is>
      </c>
      <c r="D550" t="inlineStr">
        <is>
          <t>Latin American</t>
        </is>
      </c>
      <c r="E550" s="8" t="n">
        <v>46115</v>
      </c>
      <c r="F550" t="inlineStr">
        <is>
          <t>Violations were cited in the following area(s).</t>
        </is>
      </c>
      <c r="G550" t="inlineStr">
        <is>
          <t>02H</t>
        </is>
      </c>
      <c r="H550" t="inlineStr">
        <is>
          <t>After cooking or removal from hot holding, TCS food not cooled by an approved method whereby the internal temperature is reduced from 140 °F to 70 °F or less within 2 hours, and from 70 °F to 41 °F or less within 4 additional hours.</t>
        </is>
      </c>
      <c r="I550" t="inlineStr">
        <is>
          <t>Critical</t>
        </is>
      </c>
      <c r="J550" t="n">
        <v>13</v>
      </c>
      <c r="K550" t="inlineStr">
        <is>
          <t>A</t>
        </is>
      </c>
      <c r="L550" s="9">
        <f>A550&amp;"-"&amp;TEXT(E550,"yyyymmdd")</f>
        <v/>
      </c>
    </row>
    <row r="551">
      <c r="A551" t="n">
        <v>41004674</v>
      </c>
      <c r="B551" t="inlineStr">
        <is>
          <t>Manhattan</t>
        </is>
      </c>
      <c r="C551" t="inlineStr">
        <is>
          <t>10033</t>
        </is>
      </c>
      <c r="D551" t="inlineStr">
        <is>
          <t>Latin American</t>
        </is>
      </c>
      <c r="E551" s="8" t="n">
        <v>46115</v>
      </c>
      <c r="F551" t="inlineStr">
        <is>
          <t>Violations were cited in the following area(s).</t>
        </is>
      </c>
      <c r="G551" t="inlineStr">
        <is>
          <t>06F</t>
        </is>
      </c>
      <c r="H551" t="inlineStr">
        <is>
          <t>Wiping cloths not stored clean and dry, or in a sanitizing solution, between uses.</t>
        </is>
      </c>
      <c r="I551" t="inlineStr">
        <is>
          <t>Critical</t>
        </is>
      </c>
      <c r="J551" t="n">
        <v>13</v>
      </c>
      <c r="K551" t="inlineStr">
        <is>
          <t>A</t>
        </is>
      </c>
      <c r="L551" s="9">
        <f>A551&amp;"-"&amp;TEXT(E551,"yyyymmdd")</f>
        <v/>
      </c>
    </row>
    <row r="552">
      <c r="A552" t="n">
        <v>41105415</v>
      </c>
      <c r="B552" t="inlineStr">
        <is>
          <t>Brooklyn</t>
        </is>
      </c>
      <c r="C552" t="inlineStr">
        <is>
          <t>11239</t>
        </is>
      </c>
      <c r="D552" t="inlineStr">
        <is>
          <t>Caribbean</t>
        </is>
      </c>
      <c r="E552" s="8" t="n">
        <v>46115</v>
      </c>
      <c r="F552" t="inlineStr">
        <is>
          <t>Violations were cited in the following area(s).</t>
        </is>
      </c>
      <c r="G552" t="inlineStr">
        <is>
          <t>10F</t>
        </is>
      </c>
      <c r="H552" t="inlineStr">
        <is>
          <t>Non-food contact surface or equipment made of unacceptable material, not kept clean, or not properly sealed, raised, spaced or movable to allow accessibility for cleaning on all sides, above and underneath the unit.</t>
        </is>
      </c>
      <c r="I552" t="inlineStr">
        <is>
          <t>Not Critical</t>
        </is>
      </c>
      <c r="J552" t="n">
        <v>3</v>
      </c>
      <c r="K552" t="inlineStr">
        <is>
          <t>A</t>
        </is>
      </c>
      <c r="L552" s="9">
        <f>A552&amp;"-"&amp;TEXT(E552,"yyyymmdd")</f>
        <v/>
      </c>
    </row>
    <row r="553">
      <c r="A553" t="n">
        <v>41291414</v>
      </c>
      <c r="B553" t="inlineStr">
        <is>
          <t>Brooklyn</t>
        </is>
      </c>
      <c r="C553" t="inlineStr">
        <is>
          <t>11204</t>
        </is>
      </c>
      <c r="D553" t="inlineStr">
        <is>
          <t>Donuts</t>
        </is>
      </c>
      <c r="E553" s="8" t="n">
        <v>46115</v>
      </c>
      <c r="F553" t="inlineStr">
        <is>
          <t>Violations were cited in the following area(s).</t>
        </is>
      </c>
      <c r="G553" t="inlineStr">
        <is>
          <t>02G</t>
        </is>
      </c>
      <c r="H553" t="inlineStr">
        <is>
          <t>Cold TCS food item held above 41 °F; smoked or processed fish held above 38 °F; intact raw eggs held above 45 °F; or reduced oxygen packaged (ROP) TCS foods held above required temperatures except during active necessary preparation.</t>
        </is>
      </c>
      <c r="I553" t="inlineStr">
        <is>
          <t>Critical</t>
        </is>
      </c>
      <c r="J553" t="n">
        <v>9</v>
      </c>
      <c r="L553" s="9">
        <f>A553&amp;"-"&amp;TEXT(E553,"yyyymmdd")</f>
        <v/>
      </c>
    </row>
    <row r="554">
      <c r="A554" t="n">
        <v>41291414</v>
      </c>
      <c r="B554" t="inlineStr">
        <is>
          <t>Brooklyn</t>
        </is>
      </c>
      <c r="C554" t="inlineStr">
        <is>
          <t>11204</t>
        </is>
      </c>
      <c r="D554" t="inlineStr">
        <is>
          <t>Donuts</t>
        </is>
      </c>
      <c r="E554" s="8" t="n">
        <v>46115</v>
      </c>
      <c r="F554" t="inlineStr">
        <is>
          <t>Violations were cited in the following area(s).</t>
        </is>
      </c>
      <c r="G554" t="inlineStr">
        <is>
          <t>10F</t>
        </is>
      </c>
      <c r="H554" t="inlineStr">
        <is>
          <t>Non-food contact surface or equipment made of unacceptable material, not kept clean, or not properly sealed, raised, spaced or movable to allow accessibility for cleaning on all sides, above and underneath the unit.</t>
        </is>
      </c>
      <c r="I554" t="inlineStr">
        <is>
          <t>Not Critical</t>
        </is>
      </c>
      <c r="J554" t="n">
        <v>9</v>
      </c>
      <c r="L554" s="9">
        <f>A554&amp;"-"&amp;TEXT(E554,"yyyymmdd")</f>
        <v/>
      </c>
    </row>
    <row r="555">
      <c r="A555" t="n">
        <v>41383631</v>
      </c>
      <c r="B555" t="inlineStr">
        <is>
          <t>Manhattan</t>
        </is>
      </c>
      <c r="C555" t="inlineStr">
        <is>
          <t>10007</t>
        </is>
      </c>
      <c r="D555" t="inlineStr">
        <is>
          <t>Donuts</t>
        </is>
      </c>
      <c r="E555" s="8" t="n">
        <v>46115</v>
      </c>
      <c r="F555" t="inlineStr">
        <is>
          <t>Violations were cited in the following area(s).</t>
        </is>
      </c>
      <c r="G555" t="inlineStr">
        <is>
          <t>04H</t>
        </is>
      </c>
      <c r="H555" t="inlineStr">
        <is>
          <t>Raw, cooked or prepared food is adulterated, contaminated, cross-contaminated, or not discarded in accordance with HACCP plan.</t>
        </is>
      </c>
      <c r="I555" t="inlineStr">
        <is>
          <t>Critical</t>
        </is>
      </c>
      <c r="J555" t="n">
        <v>29</v>
      </c>
      <c r="L555" s="9">
        <f>A555&amp;"-"&amp;TEXT(E555,"yyyymmdd")</f>
        <v/>
      </c>
    </row>
    <row r="556">
      <c r="A556" t="n">
        <v>41383631</v>
      </c>
      <c r="B556" t="inlineStr">
        <is>
          <t>Manhattan</t>
        </is>
      </c>
      <c r="C556" t="inlineStr">
        <is>
          <t>10007</t>
        </is>
      </c>
      <c r="D556" t="inlineStr">
        <is>
          <t>Donuts</t>
        </is>
      </c>
      <c r="E556" s="8" t="n">
        <v>46115</v>
      </c>
      <c r="F556" t="inlineStr">
        <is>
          <t>Violations were cited in the following area(s).</t>
        </is>
      </c>
      <c r="G556" t="inlineStr">
        <is>
          <t>04N</t>
        </is>
      </c>
      <c r="H556" t="inlineStr">
        <is>
          <t>Filth flies or food/refuse/sewage associated with (FRSA) flies or other nuisance pests in establishment’s food and/or non-food areas. FRSA flies include house flies, blow flies, bottle flies, flesh flies, drain flies, Phorid flies and fruit flies.</t>
        </is>
      </c>
      <c r="I556" t="inlineStr">
        <is>
          <t>Critical</t>
        </is>
      </c>
      <c r="J556" t="n">
        <v>29</v>
      </c>
      <c r="L556" s="9">
        <f>A556&amp;"-"&amp;TEXT(E556,"yyyymmdd")</f>
        <v/>
      </c>
    </row>
    <row r="557">
      <c r="A557" t="n">
        <v>41383631</v>
      </c>
      <c r="B557" t="inlineStr">
        <is>
          <t>Manhattan</t>
        </is>
      </c>
      <c r="C557" t="inlineStr">
        <is>
          <t>10007</t>
        </is>
      </c>
      <c r="D557" t="inlineStr">
        <is>
          <t>Donuts</t>
        </is>
      </c>
      <c r="E557" s="8" t="n">
        <v>46115</v>
      </c>
      <c r="F557" t="inlineStr">
        <is>
          <t>Violations were cited in the following area(s).</t>
        </is>
      </c>
      <c r="G557" t="inlineStr">
        <is>
          <t>06C</t>
        </is>
      </c>
      <c r="H55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57" t="inlineStr">
        <is>
          <t>Critical</t>
        </is>
      </c>
      <c r="J557" t="n">
        <v>29</v>
      </c>
      <c r="L557" s="9">
        <f>A557&amp;"-"&amp;TEXT(E557,"yyyymmdd")</f>
        <v/>
      </c>
    </row>
    <row r="558">
      <c r="A558" t="n">
        <v>41383631</v>
      </c>
      <c r="B558" t="inlineStr">
        <is>
          <t>Manhattan</t>
        </is>
      </c>
      <c r="C558" t="inlineStr">
        <is>
          <t>10007</t>
        </is>
      </c>
      <c r="D558" t="inlineStr">
        <is>
          <t>Donuts</t>
        </is>
      </c>
      <c r="E558" s="8" t="n">
        <v>46115</v>
      </c>
      <c r="F558" t="inlineStr">
        <is>
          <t>Violations were cited in the following area(s).</t>
        </is>
      </c>
      <c r="G558" t="inlineStr">
        <is>
          <t>08A</t>
        </is>
      </c>
      <c r="H558" t="inlineStr">
        <is>
          <t>Establishment is not free of harborage or conditions conducive to rodents, insects or other pests.</t>
        </is>
      </c>
      <c r="I558" t="inlineStr">
        <is>
          <t>Not Critical</t>
        </is>
      </c>
      <c r="J558" t="n">
        <v>29</v>
      </c>
      <c r="L558" s="9">
        <f>A558&amp;"-"&amp;TEXT(E558,"yyyymmdd")</f>
        <v/>
      </c>
    </row>
    <row r="559">
      <c r="A559" t="n">
        <v>41383631</v>
      </c>
      <c r="B559" t="inlineStr">
        <is>
          <t>Manhattan</t>
        </is>
      </c>
      <c r="C559" t="inlineStr">
        <is>
          <t>10007</t>
        </is>
      </c>
      <c r="D559" t="inlineStr">
        <is>
          <t>Donuts</t>
        </is>
      </c>
      <c r="E559" s="8" t="n">
        <v>46115</v>
      </c>
      <c r="F559" t="inlineStr">
        <is>
          <t>Violations were cited in the following area(s).</t>
        </is>
      </c>
      <c r="G559" t="inlineStr">
        <is>
          <t>10B</t>
        </is>
      </c>
      <c r="H559" t="inlineStr">
        <is>
          <t>Anti-siphonage or back-flow prevention device not provided where required; equipment or floor not properly drained; sewage disposal system in disrepair or not functioning properly. Condensation or liquid waste improperly disposed of.</t>
        </is>
      </c>
      <c r="I559" t="inlineStr">
        <is>
          <t>Not Critical</t>
        </is>
      </c>
      <c r="J559" t="n">
        <v>29</v>
      </c>
      <c r="L559" s="9">
        <f>A559&amp;"-"&amp;TEXT(E559,"yyyymmdd")</f>
        <v/>
      </c>
    </row>
    <row r="560">
      <c r="A560" t="n">
        <v>41459932</v>
      </c>
      <c r="B560" t="inlineStr">
        <is>
          <t>Queens</t>
        </is>
      </c>
      <c r="C560" t="inlineStr">
        <is>
          <t>11412</t>
        </is>
      </c>
      <c r="D560" t="inlineStr">
        <is>
          <t>American</t>
        </is>
      </c>
      <c r="E560" s="8" t="n">
        <v>46115</v>
      </c>
      <c r="F560" t="inlineStr">
        <is>
          <t>Violations were cited in the following area(s).</t>
        </is>
      </c>
      <c r="G560" t="inlineStr">
        <is>
          <t>02G</t>
        </is>
      </c>
      <c r="H560" t="inlineStr">
        <is>
          <t>Cold TCS food item held above 41 °F; smoked or processed fish held above 38 °F; intact raw eggs held above 45 °F; or reduced oxygen packaged (ROP) TCS foods held above required temperatures except during active necessary preparation.</t>
        </is>
      </c>
      <c r="I560" t="inlineStr">
        <is>
          <t>Critical</t>
        </is>
      </c>
      <c r="J560" t="n">
        <v>39</v>
      </c>
      <c r="L560" s="9">
        <f>A560&amp;"-"&amp;TEXT(E560,"yyyymmdd")</f>
        <v/>
      </c>
    </row>
    <row r="561">
      <c r="A561" t="n">
        <v>41459932</v>
      </c>
      <c r="B561" t="inlineStr">
        <is>
          <t>Queens</t>
        </is>
      </c>
      <c r="C561" t="inlineStr">
        <is>
          <t>11412</t>
        </is>
      </c>
      <c r="D561" t="inlineStr">
        <is>
          <t>American</t>
        </is>
      </c>
      <c r="E561" s="8" t="n">
        <v>46115</v>
      </c>
      <c r="F561" t="inlineStr">
        <is>
          <t>Violations were cited in the following area(s).</t>
        </is>
      </c>
      <c r="G561" t="inlineStr">
        <is>
          <t>04H</t>
        </is>
      </c>
      <c r="H561" t="inlineStr">
        <is>
          <t>Raw, cooked or prepared food is adulterated, contaminated, cross-contaminated, or not discarded in accordance with HACCP plan.</t>
        </is>
      </c>
      <c r="I561" t="inlineStr">
        <is>
          <t>Critical</t>
        </is>
      </c>
      <c r="J561" t="n">
        <v>39</v>
      </c>
      <c r="L561" s="9">
        <f>A561&amp;"-"&amp;TEXT(E561,"yyyymmdd")</f>
        <v/>
      </c>
    </row>
    <row r="562">
      <c r="A562" t="n">
        <v>41459932</v>
      </c>
      <c r="B562" t="inlineStr">
        <is>
          <t>Queens</t>
        </is>
      </c>
      <c r="C562" t="inlineStr">
        <is>
          <t>11412</t>
        </is>
      </c>
      <c r="D562" t="inlineStr">
        <is>
          <t>American</t>
        </is>
      </c>
      <c r="E562" s="8" t="n">
        <v>46115</v>
      </c>
      <c r="F562" t="inlineStr">
        <is>
          <t>Violations were cited in the following area(s).</t>
        </is>
      </c>
      <c r="G562" t="inlineStr">
        <is>
          <t>04L</t>
        </is>
      </c>
      <c r="H562" t="inlineStr">
        <is>
          <t>Evidence of mice or live mice in establishment's food or non-food areas.</t>
        </is>
      </c>
      <c r="I562" t="inlineStr">
        <is>
          <t>Critical</t>
        </is>
      </c>
      <c r="J562" t="n">
        <v>39</v>
      </c>
      <c r="L562" s="9">
        <f>A562&amp;"-"&amp;TEXT(E562,"yyyymmdd")</f>
        <v/>
      </c>
    </row>
    <row r="563">
      <c r="A563" t="n">
        <v>41459932</v>
      </c>
      <c r="B563" t="inlineStr">
        <is>
          <t>Queens</t>
        </is>
      </c>
      <c r="C563" t="inlineStr">
        <is>
          <t>11412</t>
        </is>
      </c>
      <c r="D563" t="inlineStr">
        <is>
          <t>American</t>
        </is>
      </c>
      <c r="E563" s="8" t="n">
        <v>46115</v>
      </c>
      <c r="F563" t="inlineStr">
        <is>
          <t>Violations were cited in the following area(s).</t>
        </is>
      </c>
      <c r="G563" t="inlineStr">
        <is>
          <t>06D</t>
        </is>
      </c>
      <c r="H563" t="inlineStr">
        <is>
          <t>Food contact surface not properly washed, rinsed and sanitized after each use and following any activity when contamination may have occurred.</t>
        </is>
      </c>
      <c r="I563" t="inlineStr">
        <is>
          <t>Critical</t>
        </is>
      </c>
      <c r="J563" t="n">
        <v>39</v>
      </c>
      <c r="L563" s="9">
        <f>A563&amp;"-"&amp;TEXT(E563,"yyyymmdd")</f>
        <v/>
      </c>
    </row>
    <row r="564">
      <c r="A564" t="n">
        <v>41459932</v>
      </c>
      <c r="B564" t="inlineStr">
        <is>
          <t>Queens</t>
        </is>
      </c>
      <c r="C564" t="inlineStr">
        <is>
          <t>11412</t>
        </is>
      </c>
      <c r="D564" t="inlineStr">
        <is>
          <t>American</t>
        </is>
      </c>
      <c r="E564" s="8" t="n">
        <v>46115</v>
      </c>
      <c r="F564" t="inlineStr">
        <is>
          <t>Violations were cited in the following area(s).</t>
        </is>
      </c>
      <c r="G564" t="inlineStr">
        <is>
          <t>06F</t>
        </is>
      </c>
      <c r="H564" t="inlineStr">
        <is>
          <t>Wiping cloths not stored clean and dry, or in a sanitizing solution, between uses.</t>
        </is>
      </c>
      <c r="I564" t="inlineStr">
        <is>
          <t>Critical</t>
        </is>
      </c>
      <c r="J564" t="n">
        <v>39</v>
      </c>
      <c r="L564" s="9">
        <f>A564&amp;"-"&amp;TEXT(E564,"yyyymmdd")</f>
        <v/>
      </c>
    </row>
    <row r="565">
      <c r="A565" t="n">
        <v>41459932</v>
      </c>
      <c r="B565" t="inlineStr">
        <is>
          <t>Queens</t>
        </is>
      </c>
      <c r="C565" t="inlineStr">
        <is>
          <t>11412</t>
        </is>
      </c>
      <c r="D565" t="inlineStr">
        <is>
          <t>American</t>
        </is>
      </c>
      <c r="E565" s="8" t="n">
        <v>46115</v>
      </c>
      <c r="F565" t="inlineStr">
        <is>
          <t>Violations were cited in the following area(s).</t>
        </is>
      </c>
      <c r="G565" t="inlineStr">
        <is>
          <t>08A</t>
        </is>
      </c>
      <c r="H565" t="inlineStr">
        <is>
          <t>Establishment is not free of harborage or conditions conducive to rodents, insects or other pests.</t>
        </is>
      </c>
      <c r="I565" t="inlineStr">
        <is>
          <t>Not Critical</t>
        </is>
      </c>
      <c r="J565" t="n">
        <v>39</v>
      </c>
      <c r="L565" s="9">
        <f>A565&amp;"-"&amp;TEXT(E565,"yyyymmdd")</f>
        <v/>
      </c>
    </row>
    <row r="566">
      <c r="A566" t="n">
        <v>41459932</v>
      </c>
      <c r="B566" t="inlineStr">
        <is>
          <t>Queens</t>
        </is>
      </c>
      <c r="C566" t="inlineStr">
        <is>
          <t>11412</t>
        </is>
      </c>
      <c r="D566" t="inlineStr">
        <is>
          <t>American</t>
        </is>
      </c>
      <c r="E566" s="8" t="n">
        <v>46115</v>
      </c>
      <c r="F566" t="inlineStr">
        <is>
          <t>Violations were cited in the following area(s).</t>
        </is>
      </c>
      <c r="G566" t="inlineStr">
        <is>
          <t>10F</t>
        </is>
      </c>
      <c r="H566" t="inlineStr">
        <is>
          <t>Non-food contact surface or equipment made of unacceptable material, not kept clean, or not properly sealed, raised, spaced or movable to allow accessibility for cleaning on all sides, above and underneath the unit.</t>
        </is>
      </c>
      <c r="I566" t="inlineStr">
        <is>
          <t>Not Critical</t>
        </is>
      </c>
      <c r="J566" t="n">
        <v>39</v>
      </c>
      <c r="L566" s="9">
        <f>A566&amp;"-"&amp;TEXT(E566,"yyyymmdd")</f>
        <v/>
      </c>
    </row>
    <row r="567">
      <c r="A567" t="n">
        <v>41588814</v>
      </c>
      <c r="B567" t="inlineStr">
        <is>
          <t>Brooklyn</t>
        </is>
      </c>
      <c r="C567" t="inlineStr">
        <is>
          <t>11231</t>
        </is>
      </c>
      <c r="D567" t="inlineStr">
        <is>
          <t>Bakery Products/Desserts</t>
        </is>
      </c>
      <c r="E567" s="8" t="n">
        <v>46115</v>
      </c>
      <c r="F567" t="inlineStr">
        <is>
          <t>Violations were cited in the following area(s).</t>
        </is>
      </c>
      <c r="G567" t="inlineStr">
        <is>
          <t>06C</t>
        </is>
      </c>
      <c r="H56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67" t="inlineStr">
        <is>
          <t>Critical</t>
        </is>
      </c>
      <c r="J567" t="n">
        <v>8</v>
      </c>
      <c r="K567" t="inlineStr">
        <is>
          <t>A</t>
        </is>
      </c>
      <c r="L567" s="9">
        <f>A567&amp;"-"&amp;TEXT(E567,"yyyymmdd")</f>
        <v/>
      </c>
    </row>
    <row r="568">
      <c r="A568" t="n">
        <v>41588814</v>
      </c>
      <c r="B568" t="inlineStr">
        <is>
          <t>Brooklyn</t>
        </is>
      </c>
      <c r="C568" t="inlineStr">
        <is>
          <t>11231</t>
        </is>
      </c>
      <c r="D568" t="inlineStr">
        <is>
          <t>Bakery Products/Desserts</t>
        </is>
      </c>
      <c r="E568" s="8" t="n">
        <v>46115</v>
      </c>
      <c r="F568" t="inlineStr">
        <is>
          <t>Violations were cited in the following area(s).</t>
        </is>
      </c>
      <c r="G568" t="inlineStr">
        <is>
          <t>10F</t>
        </is>
      </c>
      <c r="H568" t="inlineStr">
        <is>
          <t>Non-food contact surface or equipment made of unacceptable material, not kept clean, or not properly sealed, raised, spaced or movable to allow accessibility for cleaning on all sides, above and underneath the unit.</t>
        </is>
      </c>
      <c r="I568" t="inlineStr">
        <is>
          <t>Not Critical</t>
        </is>
      </c>
      <c r="J568" t="n">
        <v>8</v>
      </c>
      <c r="K568" t="inlineStr">
        <is>
          <t>A</t>
        </is>
      </c>
      <c r="L568" s="9">
        <f>A568&amp;"-"&amp;TEXT(E568,"yyyymmdd")</f>
        <v/>
      </c>
    </row>
    <row r="569">
      <c r="A569" t="n">
        <v>41596469</v>
      </c>
      <c r="B569" t="inlineStr">
        <is>
          <t>Queens</t>
        </is>
      </c>
      <c r="C569" t="inlineStr">
        <is>
          <t>11432</t>
        </is>
      </c>
      <c r="D569" t="inlineStr">
        <is>
          <t>American</t>
        </is>
      </c>
      <c r="E569" s="8" t="n">
        <v>46115</v>
      </c>
      <c r="F569" t="inlineStr">
        <is>
          <t>Violations were cited in the following area(s).</t>
        </is>
      </c>
      <c r="G569" t="inlineStr">
        <is>
          <t>04L</t>
        </is>
      </c>
      <c r="H569" t="inlineStr">
        <is>
          <t>Evidence of mice or live mice in establishment's food or non-food areas.</t>
        </is>
      </c>
      <c r="I569" t="inlineStr">
        <is>
          <t>Critical</t>
        </is>
      </c>
      <c r="J569" t="n">
        <v>28</v>
      </c>
      <c r="L569" s="9">
        <f>A569&amp;"-"&amp;TEXT(E569,"yyyymmdd")</f>
        <v/>
      </c>
    </row>
    <row r="570">
      <c r="A570" t="n">
        <v>41596469</v>
      </c>
      <c r="B570" t="inlineStr">
        <is>
          <t>Queens</t>
        </is>
      </c>
      <c r="C570" t="inlineStr">
        <is>
          <t>11432</t>
        </is>
      </c>
      <c r="D570" t="inlineStr">
        <is>
          <t>American</t>
        </is>
      </c>
      <c r="E570" s="8" t="n">
        <v>46115</v>
      </c>
      <c r="F570" t="inlineStr">
        <is>
          <t>Violations were cited in the following area(s).</t>
        </is>
      </c>
      <c r="G570" t="inlineStr">
        <is>
          <t>04M</t>
        </is>
      </c>
      <c r="H570" t="inlineStr">
        <is>
          <t>Live roaches in facility's food or non-food area.</t>
        </is>
      </c>
      <c r="I570" t="inlineStr">
        <is>
          <t>Critical</t>
        </is>
      </c>
      <c r="J570" t="n">
        <v>28</v>
      </c>
      <c r="L570" s="9">
        <f>A570&amp;"-"&amp;TEXT(E570,"yyyymmdd")</f>
        <v/>
      </c>
    </row>
    <row r="571">
      <c r="A571" t="n">
        <v>41596469</v>
      </c>
      <c r="B571" t="inlineStr">
        <is>
          <t>Queens</t>
        </is>
      </c>
      <c r="C571" t="inlineStr">
        <is>
          <t>11432</t>
        </is>
      </c>
      <c r="D571" t="inlineStr">
        <is>
          <t>American</t>
        </is>
      </c>
      <c r="E571" s="8" t="n">
        <v>46115</v>
      </c>
      <c r="F571" t="inlineStr">
        <is>
          <t>Violations were cited in the following area(s).</t>
        </is>
      </c>
      <c r="G571" t="inlineStr">
        <is>
          <t>06B</t>
        </is>
      </c>
      <c r="H571" t="inlineStr">
        <is>
          <t>Tobacco or electronic cigarette use, eating, or drinking from open container in food preparation, food storage or dishwashing area.</t>
        </is>
      </c>
      <c r="I571" t="inlineStr">
        <is>
          <t>Critical</t>
        </is>
      </c>
      <c r="J571" t="n">
        <v>28</v>
      </c>
      <c r="L571" s="9">
        <f>A571&amp;"-"&amp;TEXT(E571,"yyyymmdd")</f>
        <v/>
      </c>
    </row>
    <row r="572">
      <c r="A572" t="n">
        <v>41596469</v>
      </c>
      <c r="B572" t="inlineStr">
        <is>
          <t>Queens</t>
        </is>
      </c>
      <c r="C572" t="inlineStr">
        <is>
          <t>11432</t>
        </is>
      </c>
      <c r="D572" t="inlineStr">
        <is>
          <t>American</t>
        </is>
      </c>
      <c r="E572" s="8" t="n">
        <v>46115</v>
      </c>
      <c r="F572" t="inlineStr">
        <is>
          <t>Violations were cited in the following area(s).</t>
        </is>
      </c>
      <c r="G572" t="inlineStr">
        <is>
          <t>06C</t>
        </is>
      </c>
      <c r="H57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72" t="inlineStr">
        <is>
          <t>Critical</t>
        </is>
      </c>
      <c r="J572" t="n">
        <v>28</v>
      </c>
      <c r="L572" s="9">
        <f>A572&amp;"-"&amp;TEXT(E572,"yyyymmdd")</f>
        <v/>
      </c>
    </row>
    <row r="573">
      <c r="A573" t="n">
        <v>41596469</v>
      </c>
      <c r="B573" t="inlineStr">
        <is>
          <t>Queens</t>
        </is>
      </c>
      <c r="C573" t="inlineStr">
        <is>
          <t>11432</t>
        </is>
      </c>
      <c r="D573" t="inlineStr">
        <is>
          <t>American</t>
        </is>
      </c>
      <c r="E573" s="8" t="n">
        <v>46115</v>
      </c>
      <c r="F573" t="inlineStr">
        <is>
          <t>Violations were cited in the following area(s).</t>
        </is>
      </c>
      <c r="G573" t="inlineStr">
        <is>
          <t>08A</t>
        </is>
      </c>
      <c r="H573" t="inlineStr">
        <is>
          <t>Establishment is not free of harborage or conditions conducive to rodents, insects or other pests.</t>
        </is>
      </c>
      <c r="I573" t="inlineStr">
        <is>
          <t>Not Critical</t>
        </is>
      </c>
      <c r="J573" t="n">
        <v>28</v>
      </c>
      <c r="L573" s="9">
        <f>A573&amp;"-"&amp;TEXT(E573,"yyyymmdd")</f>
        <v/>
      </c>
    </row>
    <row r="574">
      <c r="A574" t="n">
        <v>41596469</v>
      </c>
      <c r="B574" t="inlineStr">
        <is>
          <t>Queens</t>
        </is>
      </c>
      <c r="C574" t="inlineStr">
        <is>
          <t>11432</t>
        </is>
      </c>
      <c r="D574" t="inlineStr">
        <is>
          <t>American</t>
        </is>
      </c>
      <c r="E574" s="8" t="n">
        <v>46115</v>
      </c>
      <c r="F574" t="inlineStr">
        <is>
          <t>Violations were cited in the following area(s).</t>
        </is>
      </c>
      <c r="G574" t="inlineStr">
        <is>
          <t>10B</t>
        </is>
      </c>
      <c r="H574" t="inlineStr">
        <is>
          <t>Anti-siphonage or back-flow prevention device not provided where required; equipment or floor not properly drained; sewage disposal system in disrepair or not functioning properly. Condensation or liquid waste improperly disposed of.</t>
        </is>
      </c>
      <c r="I574" t="inlineStr">
        <is>
          <t>Not Critical</t>
        </is>
      </c>
      <c r="J574" t="n">
        <v>28</v>
      </c>
      <c r="L574" s="9">
        <f>A574&amp;"-"&amp;TEXT(E574,"yyyymmdd")</f>
        <v/>
      </c>
    </row>
    <row r="575">
      <c r="A575" t="n">
        <v>41596469</v>
      </c>
      <c r="B575" t="inlineStr">
        <is>
          <t>Queens</t>
        </is>
      </c>
      <c r="C575" t="inlineStr">
        <is>
          <t>11432</t>
        </is>
      </c>
      <c r="D575" t="inlineStr">
        <is>
          <t>American</t>
        </is>
      </c>
      <c r="E575" s="8" t="n">
        <v>46115</v>
      </c>
      <c r="F575" t="inlineStr">
        <is>
          <t>Violations were cited in the following area(s).</t>
        </is>
      </c>
      <c r="G575" t="inlineStr">
        <is>
          <t>10F</t>
        </is>
      </c>
      <c r="H575" t="inlineStr">
        <is>
          <t>Non-food contact surface or equipment made of unacceptable material, not kept clean, or not properly sealed, raised, spaced or movable to allow accessibility for cleaning on all sides, above and underneath the unit.</t>
        </is>
      </c>
      <c r="I575" t="inlineStr">
        <is>
          <t>Not Critical</t>
        </is>
      </c>
      <c r="J575" t="n">
        <v>28</v>
      </c>
      <c r="L575" s="9">
        <f>A575&amp;"-"&amp;TEXT(E575,"yyyymmdd")</f>
        <v/>
      </c>
    </row>
    <row r="576">
      <c r="A576" t="n">
        <v>41630124</v>
      </c>
      <c r="B576" t="inlineStr">
        <is>
          <t>Queens</t>
        </is>
      </c>
      <c r="C576" t="inlineStr">
        <is>
          <t>11361</t>
        </is>
      </c>
      <c r="D576" t="inlineStr">
        <is>
          <t>Coffee/Tea</t>
        </is>
      </c>
      <c r="E576" s="8" t="n">
        <v>46115</v>
      </c>
      <c r="F576" t="inlineStr">
        <is>
          <t>Violations were cited in the following area(s).</t>
        </is>
      </c>
      <c r="G576" t="inlineStr">
        <is>
          <t>06C</t>
        </is>
      </c>
      <c r="H57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76" t="inlineStr">
        <is>
          <t>Critical</t>
        </is>
      </c>
      <c r="J576" t="n">
        <v>5</v>
      </c>
      <c r="K576" t="inlineStr">
        <is>
          <t>A</t>
        </is>
      </c>
      <c r="L576" s="9">
        <f>A576&amp;"-"&amp;TEXT(E576,"yyyymmdd")</f>
        <v/>
      </c>
    </row>
    <row r="577">
      <c r="A577" t="n">
        <v>41650724</v>
      </c>
      <c r="B577" t="inlineStr">
        <is>
          <t>Brooklyn</t>
        </is>
      </c>
      <c r="C577" t="inlineStr">
        <is>
          <t>11238</t>
        </is>
      </c>
      <c r="D577" t="inlineStr">
        <is>
          <t>Italian</t>
        </is>
      </c>
      <c r="E577" s="8" t="n">
        <v>46115</v>
      </c>
      <c r="F577" t="inlineStr">
        <is>
          <t>Violations were cited in the following area(s).</t>
        </is>
      </c>
      <c r="G577" t="inlineStr">
        <is>
          <t>04H</t>
        </is>
      </c>
      <c r="H577" t="inlineStr">
        <is>
          <t>Raw, cooked or prepared food is adulterated, contaminated, cross-contaminated, or not discarded in accordance with HACCP plan.</t>
        </is>
      </c>
      <c r="I577" t="inlineStr">
        <is>
          <t>Critical</t>
        </is>
      </c>
      <c r="J577" t="n">
        <v>13</v>
      </c>
      <c r="K577" t="inlineStr">
        <is>
          <t>A</t>
        </is>
      </c>
      <c r="L577" s="9">
        <f>A577&amp;"-"&amp;TEXT(E577,"yyyymmdd")</f>
        <v/>
      </c>
    </row>
    <row r="578">
      <c r="A578" t="n">
        <v>41650724</v>
      </c>
      <c r="B578" t="inlineStr">
        <is>
          <t>Brooklyn</t>
        </is>
      </c>
      <c r="C578" t="inlineStr">
        <is>
          <t>11238</t>
        </is>
      </c>
      <c r="D578" t="inlineStr">
        <is>
          <t>Italian</t>
        </is>
      </c>
      <c r="E578" s="8" t="n">
        <v>46115</v>
      </c>
      <c r="F578" t="inlineStr">
        <is>
          <t>Violations were cited in the following area(s).</t>
        </is>
      </c>
      <c r="G578" t="inlineStr">
        <is>
          <t>09C</t>
        </is>
      </c>
      <c r="H578" t="inlineStr">
        <is>
          <t>Design, construction, materials used or maintenance of food contact surface improper. Surface not easily cleanable, sanitized and maintained.</t>
        </is>
      </c>
      <c r="I578" t="inlineStr">
        <is>
          <t>Not Critical</t>
        </is>
      </c>
      <c r="J578" t="n">
        <v>13</v>
      </c>
      <c r="K578" t="inlineStr">
        <is>
          <t>A</t>
        </is>
      </c>
      <c r="L578" s="9">
        <f>A578&amp;"-"&amp;TEXT(E578,"yyyymmdd")</f>
        <v/>
      </c>
    </row>
    <row r="579">
      <c r="A579" t="n">
        <v>41650724</v>
      </c>
      <c r="B579" t="inlineStr">
        <is>
          <t>Brooklyn</t>
        </is>
      </c>
      <c r="C579" t="inlineStr">
        <is>
          <t>11238</t>
        </is>
      </c>
      <c r="D579" t="inlineStr">
        <is>
          <t>Italian</t>
        </is>
      </c>
      <c r="E579" s="8" t="n">
        <v>46115</v>
      </c>
      <c r="F579" t="inlineStr">
        <is>
          <t>Violations were cited in the following area(s).</t>
        </is>
      </c>
      <c r="G579" t="inlineStr">
        <is>
          <t>10F</t>
        </is>
      </c>
      <c r="H579" t="inlineStr">
        <is>
          <t>Non-food contact surface or equipment made of unacceptable material, not kept clean, or not properly sealed, raised, spaced or movable to allow accessibility for cleaning on all sides, above and underneath the unit.</t>
        </is>
      </c>
      <c r="I579" t="inlineStr">
        <is>
          <t>Not Critical</t>
        </is>
      </c>
      <c r="J579" t="n">
        <v>13</v>
      </c>
      <c r="K579" t="inlineStr">
        <is>
          <t>A</t>
        </is>
      </c>
      <c r="L579" s="9">
        <f>A579&amp;"-"&amp;TEXT(E579,"yyyymmdd")</f>
        <v/>
      </c>
    </row>
    <row r="580">
      <c r="A580" t="n">
        <v>41650724</v>
      </c>
      <c r="B580" t="inlineStr">
        <is>
          <t>Brooklyn</t>
        </is>
      </c>
      <c r="C580" t="inlineStr">
        <is>
          <t>11238</t>
        </is>
      </c>
      <c r="D580" t="inlineStr">
        <is>
          <t>Italian</t>
        </is>
      </c>
      <c r="E580" s="8" t="n">
        <v>46115</v>
      </c>
      <c r="F580" t="inlineStr">
        <is>
          <t>Violations were cited in the following area(s).</t>
        </is>
      </c>
      <c r="G580" t="inlineStr">
        <is>
          <t>10H</t>
        </is>
      </c>
      <c r="H580" t="inlineStr">
        <is>
          <t>Single service article not provided. Single service article reused or not protected from contamination when transported, stored, dispensed. Drinking straws not completely enclosed in wrapper or dispensed from a sanitary device.</t>
        </is>
      </c>
      <c r="I580" t="inlineStr">
        <is>
          <t>Not Critical</t>
        </is>
      </c>
      <c r="J580" t="n">
        <v>13</v>
      </c>
      <c r="K580" t="inlineStr">
        <is>
          <t>A</t>
        </is>
      </c>
      <c r="L580" s="9">
        <f>A580&amp;"-"&amp;TEXT(E580,"yyyymmdd")</f>
        <v/>
      </c>
    </row>
    <row r="581">
      <c r="A581" t="n">
        <v>41650779</v>
      </c>
      <c r="B581" t="inlineStr">
        <is>
          <t>Queens</t>
        </is>
      </c>
      <c r="C581" t="inlineStr">
        <is>
          <t>11358</t>
        </is>
      </c>
      <c r="D581" t="inlineStr">
        <is>
          <t>Middle Eastern</t>
        </is>
      </c>
      <c r="E581" s="8" t="n">
        <v>46115</v>
      </c>
      <c r="F581" t="inlineStr">
        <is>
          <t>Violations were cited in the following area(s).</t>
        </is>
      </c>
      <c r="G581" t="inlineStr">
        <is>
          <t>04A</t>
        </is>
      </c>
      <c r="H581" t="inlineStr">
        <is>
          <t>Food Protection Certificate (FPC) not held by manager or supervisor of food operations.</t>
        </is>
      </c>
      <c r="I581" t="inlineStr">
        <is>
          <t>Critical</t>
        </is>
      </c>
      <c r="J581" t="n">
        <v>38</v>
      </c>
      <c r="K581" t="inlineStr">
        <is>
          <t>N</t>
        </is>
      </c>
      <c r="L581" s="9">
        <f>A581&amp;"-"&amp;TEXT(E581,"yyyymmdd")</f>
        <v/>
      </c>
    </row>
    <row r="582">
      <c r="A582" t="n">
        <v>41650779</v>
      </c>
      <c r="B582" t="inlineStr">
        <is>
          <t>Queens</t>
        </is>
      </c>
      <c r="C582" t="inlineStr">
        <is>
          <t>11358</t>
        </is>
      </c>
      <c r="D582" t="inlineStr">
        <is>
          <t>Middle Eastern</t>
        </is>
      </c>
      <c r="E582" s="8" t="n">
        <v>46115</v>
      </c>
      <c r="F582" t="inlineStr">
        <is>
          <t>Violations were cited in the following area(s).</t>
        </is>
      </c>
      <c r="G582" t="inlineStr">
        <is>
          <t>05D</t>
        </is>
      </c>
      <c r="H58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82" t="inlineStr">
        <is>
          <t>Critical</t>
        </is>
      </c>
      <c r="J582" t="n">
        <v>38</v>
      </c>
      <c r="K582" t="inlineStr">
        <is>
          <t>N</t>
        </is>
      </c>
      <c r="L582" s="9">
        <f>A582&amp;"-"&amp;TEXT(E582,"yyyymmdd")</f>
        <v/>
      </c>
    </row>
    <row r="583">
      <c r="A583" t="n">
        <v>41717852</v>
      </c>
      <c r="B583" t="inlineStr">
        <is>
          <t>Manhattan</t>
        </is>
      </c>
      <c r="C583" t="inlineStr">
        <is>
          <t>10004</t>
        </is>
      </c>
      <c r="D583" t="inlineStr">
        <is>
          <t>Irish</t>
        </is>
      </c>
      <c r="E583" s="8" t="n">
        <v>46115</v>
      </c>
      <c r="F583" t="inlineStr">
        <is>
          <t>Violations were cited in the following area(s).</t>
        </is>
      </c>
      <c r="G583" t="inlineStr">
        <is>
          <t>05D</t>
        </is>
      </c>
      <c r="H58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83" t="inlineStr">
        <is>
          <t>Critical</t>
        </is>
      </c>
      <c r="J583" t="n">
        <v>10</v>
      </c>
      <c r="K583" t="inlineStr">
        <is>
          <t>A</t>
        </is>
      </c>
      <c r="L583" s="9">
        <f>A583&amp;"-"&amp;TEXT(E583,"yyyymmdd")</f>
        <v/>
      </c>
    </row>
    <row r="584">
      <c r="A584" t="n">
        <v>41719209</v>
      </c>
      <c r="B584" t="inlineStr">
        <is>
          <t>Queens</t>
        </is>
      </c>
      <c r="C584" t="inlineStr">
        <is>
          <t>11373</t>
        </is>
      </c>
      <c r="D584" t="inlineStr">
        <is>
          <t>Juice, Smoothies, Fruit Salads</t>
        </is>
      </c>
      <c r="E584" s="8" t="n">
        <v>46115</v>
      </c>
      <c r="F584" t="inlineStr">
        <is>
          <t>Violations were cited in the following area(s).</t>
        </is>
      </c>
      <c r="G584" t="inlineStr">
        <is>
          <t>05D</t>
        </is>
      </c>
      <c r="H58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84" t="inlineStr">
        <is>
          <t>Critical</t>
        </is>
      </c>
      <c r="J584" t="n">
        <v>13</v>
      </c>
      <c r="K584" t="inlineStr">
        <is>
          <t>A</t>
        </is>
      </c>
      <c r="L584" s="9">
        <f>A584&amp;"-"&amp;TEXT(E584,"yyyymmdd")</f>
        <v/>
      </c>
    </row>
    <row r="585">
      <c r="A585" t="n">
        <v>41719209</v>
      </c>
      <c r="B585" t="inlineStr">
        <is>
          <t>Queens</t>
        </is>
      </c>
      <c r="C585" t="inlineStr">
        <is>
          <t>11373</t>
        </is>
      </c>
      <c r="D585" t="inlineStr">
        <is>
          <t>Juice, Smoothies, Fruit Salads</t>
        </is>
      </c>
      <c r="E585" s="8" t="n">
        <v>46115</v>
      </c>
      <c r="F585" t="inlineStr">
        <is>
          <t>Violations were cited in the following area(s).</t>
        </is>
      </c>
      <c r="G585" t="inlineStr">
        <is>
          <t>10F</t>
        </is>
      </c>
      <c r="H585" t="inlineStr">
        <is>
          <t>Non-food contact surface or equipment made of unacceptable material, not kept clean, or not properly sealed, raised, spaced or movable to allow accessibility for cleaning on all sides, above and underneath the unit.</t>
        </is>
      </c>
      <c r="I585" t="inlineStr">
        <is>
          <t>Not Critical</t>
        </is>
      </c>
      <c r="J585" t="n">
        <v>13</v>
      </c>
      <c r="K585" t="inlineStr">
        <is>
          <t>A</t>
        </is>
      </c>
      <c r="L585" s="9">
        <f>A585&amp;"-"&amp;TEXT(E585,"yyyymmdd")</f>
        <v/>
      </c>
    </row>
    <row r="586">
      <c r="A586" t="n">
        <v>50000240</v>
      </c>
      <c r="B586" t="inlineStr">
        <is>
          <t>Manhattan</t>
        </is>
      </c>
      <c r="C586" t="inlineStr">
        <is>
          <t>10018</t>
        </is>
      </c>
      <c r="D586" t="inlineStr">
        <is>
          <t>Continental</t>
        </is>
      </c>
      <c r="E586" s="8" t="n">
        <v>46115</v>
      </c>
      <c r="F586" t="inlineStr">
        <is>
          <t>Violations were cited in the following area(s).</t>
        </is>
      </c>
      <c r="G586" t="inlineStr">
        <is>
          <t>04A</t>
        </is>
      </c>
      <c r="H586" t="inlineStr">
        <is>
          <t>Food Protection Certificate (FPC) not held by manager or supervisor of food operations.</t>
        </is>
      </c>
      <c r="I586" t="inlineStr">
        <is>
          <t>Critical</t>
        </is>
      </c>
      <c r="J586" t="n">
        <v>12</v>
      </c>
      <c r="K586" t="inlineStr">
        <is>
          <t>A</t>
        </is>
      </c>
      <c r="L586" s="9">
        <f>A586&amp;"-"&amp;TEXT(E586,"yyyymmdd")</f>
        <v/>
      </c>
    </row>
    <row r="587">
      <c r="A587" t="n">
        <v>50000240</v>
      </c>
      <c r="B587" t="inlineStr">
        <is>
          <t>Manhattan</t>
        </is>
      </c>
      <c r="C587" t="inlineStr">
        <is>
          <t>10018</t>
        </is>
      </c>
      <c r="D587" t="inlineStr">
        <is>
          <t>Continental</t>
        </is>
      </c>
      <c r="E587" s="8" t="n">
        <v>46115</v>
      </c>
      <c r="F587" t="inlineStr">
        <is>
          <t>Violations were cited in the following area(s).</t>
        </is>
      </c>
      <c r="G587" t="inlineStr">
        <is>
          <t>10F</t>
        </is>
      </c>
      <c r="H587" t="inlineStr">
        <is>
          <t>Non-food contact surface or equipment made of unacceptable material, not kept clean, or not properly sealed, raised, spaced or movable to allow accessibility for cleaning on all sides, above and underneath the unit.</t>
        </is>
      </c>
      <c r="I587" t="inlineStr">
        <is>
          <t>Not Critical</t>
        </is>
      </c>
      <c r="J587" t="n">
        <v>12</v>
      </c>
      <c r="K587" t="inlineStr">
        <is>
          <t>A</t>
        </is>
      </c>
      <c r="L587" s="9">
        <f>A587&amp;"-"&amp;TEXT(E587,"yyyymmdd")</f>
        <v/>
      </c>
    </row>
    <row r="588">
      <c r="A588" t="n">
        <v>50015431</v>
      </c>
      <c r="B588" t="inlineStr">
        <is>
          <t>Queens</t>
        </is>
      </c>
      <c r="C588" t="inlineStr">
        <is>
          <t>11692</t>
        </is>
      </c>
      <c r="D588" t="inlineStr">
        <is>
          <t>Sandwiches</t>
        </is>
      </c>
      <c r="E588" s="8" t="n">
        <v>46115</v>
      </c>
      <c r="F588" t="inlineStr">
        <is>
          <t>Violations were cited in the following area(s).</t>
        </is>
      </c>
      <c r="G588" t="inlineStr">
        <is>
          <t>02G</t>
        </is>
      </c>
      <c r="H588" t="inlineStr">
        <is>
          <t>Cold TCS food item held above 41 °F; smoked or processed fish held above 38 °F; intact raw eggs held above 45 °F; or reduced oxygen packaged (ROP) TCS foods held above required temperatures except during active necessary preparation.</t>
        </is>
      </c>
      <c r="I588" t="inlineStr">
        <is>
          <t>Critical</t>
        </is>
      </c>
      <c r="J588" t="n">
        <v>20</v>
      </c>
      <c r="L588" s="9">
        <f>A588&amp;"-"&amp;TEXT(E588,"yyyymmdd")</f>
        <v/>
      </c>
    </row>
    <row r="589">
      <c r="A589" t="n">
        <v>50015431</v>
      </c>
      <c r="B589" t="inlineStr">
        <is>
          <t>Queens</t>
        </is>
      </c>
      <c r="C589" t="inlineStr">
        <is>
          <t>11692</t>
        </is>
      </c>
      <c r="D589" t="inlineStr">
        <is>
          <t>Sandwiches</t>
        </is>
      </c>
      <c r="E589" s="8" t="n">
        <v>46115</v>
      </c>
      <c r="F589" t="inlineStr">
        <is>
          <t>Violations were cited in the following area(s).</t>
        </is>
      </c>
      <c r="G589" t="inlineStr">
        <is>
          <t>04L</t>
        </is>
      </c>
      <c r="H589" t="inlineStr">
        <is>
          <t>Evidence of mice or live mice in establishment's food or non-food areas.</t>
        </is>
      </c>
      <c r="I589" t="inlineStr">
        <is>
          <t>Critical</t>
        </is>
      </c>
      <c r="J589" t="n">
        <v>20</v>
      </c>
      <c r="L589" s="9">
        <f>A589&amp;"-"&amp;TEXT(E589,"yyyymmdd")</f>
        <v/>
      </c>
    </row>
    <row r="590">
      <c r="A590" t="n">
        <v>50015431</v>
      </c>
      <c r="B590" t="inlineStr">
        <is>
          <t>Queens</t>
        </is>
      </c>
      <c r="C590" t="inlineStr">
        <is>
          <t>11692</t>
        </is>
      </c>
      <c r="D590" t="inlineStr">
        <is>
          <t>Sandwiches</t>
        </is>
      </c>
      <c r="E590" s="8" t="n">
        <v>46115</v>
      </c>
      <c r="F590" t="inlineStr">
        <is>
          <t>Violations were cited in the following area(s).</t>
        </is>
      </c>
      <c r="G590" t="inlineStr">
        <is>
          <t>08A</t>
        </is>
      </c>
      <c r="H590" t="inlineStr">
        <is>
          <t>Establishment is not free of harborage or conditions conducive to rodents, insects or other pests.</t>
        </is>
      </c>
      <c r="I590" t="inlineStr">
        <is>
          <t>Not Critical</t>
        </is>
      </c>
      <c r="J590" t="n">
        <v>20</v>
      </c>
      <c r="L590" s="9">
        <f>A590&amp;"-"&amp;TEXT(E590,"yyyymmdd")</f>
        <v/>
      </c>
    </row>
    <row r="591">
      <c r="A591" t="n">
        <v>50036603</v>
      </c>
      <c r="B591" t="inlineStr">
        <is>
          <t>Brooklyn</t>
        </is>
      </c>
      <c r="C591" t="inlineStr">
        <is>
          <t>11218</t>
        </is>
      </c>
      <c r="D591" t="inlineStr">
        <is>
          <t>Continental</t>
        </is>
      </c>
      <c r="E591" s="8" t="n">
        <v>46115</v>
      </c>
      <c r="F591" t="inlineStr">
        <is>
          <t>Violations were cited in the following area(s).</t>
        </is>
      </c>
      <c r="G591" t="inlineStr">
        <is>
          <t>08B</t>
        </is>
      </c>
      <c r="H591"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591" t="inlineStr">
        <is>
          <t>Not Critical</t>
        </is>
      </c>
      <c r="J591" t="n">
        <v>7</v>
      </c>
      <c r="K591" t="inlineStr">
        <is>
          <t>A</t>
        </is>
      </c>
      <c r="L591" s="9">
        <f>A591&amp;"-"&amp;TEXT(E591,"yyyymmdd")</f>
        <v/>
      </c>
    </row>
    <row r="592">
      <c r="A592" t="n">
        <v>50036603</v>
      </c>
      <c r="B592" t="inlineStr">
        <is>
          <t>Brooklyn</t>
        </is>
      </c>
      <c r="C592" t="inlineStr">
        <is>
          <t>11218</t>
        </is>
      </c>
      <c r="D592" t="inlineStr">
        <is>
          <t>Continental</t>
        </is>
      </c>
      <c r="E592" s="8" t="n">
        <v>46115</v>
      </c>
      <c r="F592" t="inlineStr">
        <is>
          <t>Violations were cited in the following area(s).</t>
        </is>
      </c>
      <c r="G592" t="inlineStr">
        <is>
          <t>10G</t>
        </is>
      </c>
      <c r="H592" t="inlineStr">
        <is>
          <t>Dishwashing and ware washing: Cleaning and sanitizing of tableware, including dishes, utensils, and equipment deficient.</t>
        </is>
      </c>
      <c r="I592" t="inlineStr">
        <is>
          <t>Not Critical</t>
        </is>
      </c>
      <c r="J592" t="n">
        <v>7</v>
      </c>
      <c r="K592" t="inlineStr">
        <is>
          <t>A</t>
        </is>
      </c>
      <c r="L592" s="9">
        <f>A592&amp;"-"&amp;TEXT(E592,"yyyymmdd")</f>
        <v/>
      </c>
    </row>
    <row r="593">
      <c r="A593" t="n">
        <v>50053139</v>
      </c>
      <c r="B593" t="inlineStr">
        <is>
          <t>Queens</t>
        </is>
      </c>
      <c r="C593" t="inlineStr">
        <is>
          <t>11102</t>
        </is>
      </c>
      <c r="D593" t="inlineStr">
        <is>
          <t>Italian</t>
        </is>
      </c>
      <c r="E593" s="8" t="n">
        <v>46115</v>
      </c>
      <c r="F593" t="inlineStr">
        <is>
          <t>Violations were cited in the following area(s).</t>
        </is>
      </c>
      <c r="G593" t="inlineStr">
        <is>
          <t>02B</t>
        </is>
      </c>
      <c r="H593" t="inlineStr">
        <is>
          <t>Hot TCS food item not held at or above 140 °F.</t>
        </is>
      </c>
      <c r="I593" t="inlineStr">
        <is>
          <t>Critical</t>
        </is>
      </c>
      <c r="J593" t="n">
        <v>40</v>
      </c>
      <c r="L593" s="9">
        <f>A593&amp;"-"&amp;TEXT(E593,"yyyymmdd")</f>
        <v/>
      </c>
    </row>
    <row r="594">
      <c r="A594" t="n">
        <v>50053139</v>
      </c>
      <c r="B594" t="inlineStr">
        <is>
          <t>Queens</t>
        </is>
      </c>
      <c r="C594" t="inlineStr">
        <is>
          <t>11102</t>
        </is>
      </c>
      <c r="D594" t="inlineStr">
        <is>
          <t>Italian</t>
        </is>
      </c>
      <c r="E594" s="8" t="n">
        <v>46115</v>
      </c>
      <c r="F594" t="inlineStr">
        <is>
          <t>Violations were cited in the following area(s).</t>
        </is>
      </c>
      <c r="G594" t="inlineStr">
        <is>
          <t>02G</t>
        </is>
      </c>
      <c r="H594" t="inlineStr">
        <is>
          <t>Cold TCS food item held above 41 °F; smoked or processed fish held above 38 °F; intact raw eggs held above 45 °F; or reduced oxygen packaged (ROP) TCS foods held above required temperatures except during active necessary preparation.</t>
        </is>
      </c>
      <c r="I594" t="inlineStr">
        <is>
          <t>Critical</t>
        </is>
      </c>
      <c r="J594" t="n">
        <v>40</v>
      </c>
      <c r="L594" s="9">
        <f>A594&amp;"-"&amp;TEXT(E594,"yyyymmdd")</f>
        <v/>
      </c>
    </row>
    <row r="595">
      <c r="A595" t="n">
        <v>50053139</v>
      </c>
      <c r="B595" t="inlineStr">
        <is>
          <t>Queens</t>
        </is>
      </c>
      <c r="C595" t="inlineStr">
        <is>
          <t>11102</t>
        </is>
      </c>
      <c r="D595" t="inlineStr">
        <is>
          <t>Italian</t>
        </is>
      </c>
      <c r="E595" s="8" t="n">
        <v>46115</v>
      </c>
      <c r="F595" t="inlineStr">
        <is>
          <t>Violations were cited in the following area(s).</t>
        </is>
      </c>
      <c r="G595" t="inlineStr">
        <is>
          <t>03B</t>
        </is>
      </c>
      <c r="H595" t="inlineStr">
        <is>
          <t>Shellfish not from approved source, not or improperly tagged/labeled; tags not retained for 90 days.</t>
        </is>
      </c>
      <c r="I595" t="inlineStr">
        <is>
          <t>Critical</t>
        </is>
      </c>
      <c r="J595" t="n">
        <v>40</v>
      </c>
      <c r="L595" s="9">
        <f>A595&amp;"-"&amp;TEXT(E595,"yyyymmdd")</f>
        <v/>
      </c>
    </row>
    <row r="596">
      <c r="A596" t="n">
        <v>50053139</v>
      </c>
      <c r="B596" t="inlineStr">
        <is>
          <t>Queens</t>
        </is>
      </c>
      <c r="C596" t="inlineStr">
        <is>
          <t>11102</t>
        </is>
      </c>
      <c r="D596" t="inlineStr">
        <is>
          <t>Italian</t>
        </is>
      </c>
      <c r="E596" s="8" t="n">
        <v>46115</v>
      </c>
      <c r="F596" t="inlineStr">
        <is>
          <t>Violations were cited in the following area(s).</t>
        </is>
      </c>
      <c r="G596" t="inlineStr">
        <is>
          <t>04N</t>
        </is>
      </c>
      <c r="H596" t="inlineStr">
        <is>
          <t>Filth flies or food/refuse/sewage associated with (FRSA) flies or other nuisance pests in establishment’s food and/or non-food areas. FRSA flies include house flies, blow flies, bottle flies, flesh flies, drain flies, Phorid flies and fruit flies.</t>
        </is>
      </c>
      <c r="I596" t="inlineStr">
        <is>
          <t>Critical</t>
        </is>
      </c>
      <c r="J596" t="n">
        <v>40</v>
      </c>
      <c r="L596" s="9">
        <f>A596&amp;"-"&amp;TEXT(E596,"yyyymmdd")</f>
        <v/>
      </c>
    </row>
    <row r="597">
      <c r="A597" t="n">
        <v>50053139</v>
      </c>
      <c r="B597" t="inlineStr">
        <is>
          <t>Queens</t>
        </is>
      </c>
      <c r="C597" t="inlineStr">
        <is>
          <t>11102</t>
        </is>
      </c>
      <c r="D597" t="inlineStr">
        <is>
          <t>Italian</t>
        </is>
      </c>
      <c r="E597" s="8" t="n">
        <v>46115</v>
      </c>
      <c r="F597" t="inlineStr">
        <is>
          <t>Violations were cited in the following area(s).</t>
        </is>
      </c>
      <c r="G597" t="inlineStr">
        <is>
          <t>06C</t>
        </is>
      </c>
      <c r="H59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97" t="inlineStr">
        <is>
          <t>Critical</t>
        </is>
      </c>
      <c r="J597" t="n">
        <v>40</v>
      </c>
      <c r="L597" s="9">
        <f>A597&amp;"-"&amp;TEXT(E597,"yyyymmdd")</f>
        <v/>
      </c>
    </row>
    <row r="598">
      <c r="A598" t="n">
        <v>50053139</v>
      </c>
      <c r="B598" t="inlineStr">
        <is>
          <t>Queens</t>
        </is>
      </c>
      <c r="C598" t="inlineStr">
        <is>
          <t>11102</t>
        </is>
      </c>
      <c r="D598" t="inlineStr">
        <is>
          <t>Italian</t>
        </is>
      </c>
      <c r="E598" s="8" t="n">
        <v>46115</v>
      </c>
      <c r="F598" t="inlineStr">
        <is>
          <t>Violations were cited in the following area(s).</t>
        </is>
      </c>
      <c r="G598" t="inlineStr">
        <is>
          <t>08A</t>
        </is>
      </c>
      <c r="H598" t="inlineStr">
        <is>
          <t>Establishment is not free of harborage or conditions conducive to rodents, insects or other pests.</t>
        </is>
      </c>
      <c r="I598" t="inlineStr">
        <is>
          <t>Not Critical</t>
        </is>
      </c>
      <c r="J598" t="n">
        <v>40</v>
      </c>
      <c r="L598" s="9">
        <f>A598&amp;"-"&amp;TEXT(E598,"yyyymmdd")</f>
        <v/>
      </c>
    </row>
    <row r="599">
      <c r="A599" t="n">
        <v>50053139</v>
      </c>
      <c r="B599" t="inlineStr">
        <is>
          <t>Queens</t>
        </is>
      </c>
      <c r="C599" t="inlineStr">
        <is>
          <t>11102</t>
        </is>
      </c>
      <c r="D599" t="inlineStr">
        <is>
          <t>Italian</t>
        </is>
      </c>
      <c r="E599" s="8" t="n">
        <v>46115</v>
      </c>
      <c r="F599" t="inlineStr">
        <is>
          <t>Violations were cited in the following area(s).</t>
        </is>
      </c>
      <c r="G599" t="inlineStr">
        <is>
          <t>09E</t>
        </is>
      </c>
      <c r="H599" t="inlineStr">
        <is>
          <t>Wash hands sign not posted near or above hand washing sink.</t>
        </is>
      </c>
      <c r="I599" t="inlineStr">
        <is>
          <t>Not Critical</t>
        </is>
      </c>
      <c r="J599" t="n">
        <v>40</v>
      </c>
      <c r="L599" s="9">
        <f>A599&amp;"-"&amp;TEXT(E599,"yyyymmdd")</f>
        <v/>
      </c>
    </row>
    <row r="600">
      <c r="A600" t="n">
        <v>50056855</v>
      </c>
      <c r="B600" t="inlineStr">
        <is>
          <t>Queens</t>
        </is>
      </c>
      <c r="C600" t="inlineStr">
        <is>
          <t>11377</t>
        </is>
      </c>
      <c r="D600" t="inlineStr">
        <is>
          <t>Bakery Products/Desserts</t>
        </is>
      </c>
      <c r="E600" s="8" t="n">
        <v>46115</v>
      </c>
      <c r="F600" t="inlineStr">
        <is>
          <t>Violations were cited in the following area(s).</t>
        </is>
      </c>
      <c r="G600" t="inlineStr">
        <is>
          <t>03A</t>
        </is>
      </c>
      <c r="H600"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600" t="inlineStr">
        <is>
          <t>Critical</t>
        </is>
      </c>
      <c r="J600" t="n">
        <v>29</v>
      </c>
      <c r="L600" s="9">
        <f>A600&amp;"-"&amp;TEXT(E600,"yyyymmdd")</f>
        <v/>
      </c>
    </row>
    <row r="601">
      <c r="A601" t="n">
        <v>50056855</v>
      </c>
      <c r="B601" t="inlineStr">
        <is>
          <t>Queens</t>
        </is>
      </c>
      <c r="C601" t="inlineStr">
        <is>
          <t>11377</t>
        </is>
      </c>
      <c r="D601" t="inlineStr">
        <is>
          <t>Bakery Products/Desserts</t>
        </is>
      </c>
      <c r="E601" s="8" t="n">
        <v>46115</v>
      </c>
      <c r="F601" t="inlineStr">
        <is>
          <t>Violations were cited in the following area(s).</t>
        </is>
      </c>
      <c r="G601" t="inlineStr">
        <is>
          <t>04H</t>
        </is>
      </c>
      <c r="H601" t="inlineStr">
        <is>
          <t>Raw, cooked or prepared food is adulterated, contaminated, cross-contaminated, or not discarded in accordance with HACCP plan.</t>
        </is>
      </c>
      <c r="I601" t="inlineStr">
        <is>
          <t>Critical</t>
        </is>
      </c>
      <c r="J601" t="n">
        <v>29</v>
      </c>
      <c r="L601" s="9">
        <f>A601&amp;"-"&amp;TEXT(E601,"yyyymmdd")</f>
        <v/>
      </c>
    </row>
    <row r="602">
      <c r="A602" t="n">
        <v>50056855</v>
      </c>
      <c r="B602" t="inlineStr">
        <is>
          <t>Queens</t>
        </is>
      </c>
      <c r="C602" t="inlineStr">
        <is>
          <t>11377</t>
        </is>
      </c>
      <c r="D602" t="inlineStr">
        <is>
          <t>Bakery Products/Desserts</t>
        </is>
      </c>
      <c r="E602" s="8" t="n">
        <v>46115</v>
      </c>
      <c r="F602" t="inlineStr">
        <is>
          <t>Violations were cited in the following area(s).</t>
        </is>
      </c>
      <c r="G602" t="inlineStr">
        <is>
          <t>05D</t>
        </is>
      </c>
      <c r="H60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02" t="inlineStr">
        <is>
          <t>Critical</t>
        </is>
      </c>
      <c r="J602" t="n">
        <v>29</v>
      </c>
      <c r="L602" s="9">
        <f>A602&amp;"-"&amp;TEXT(E602,"yyyymmdd")</f>
        <v/>
      </c>
    </row>
    <row r="603">
      <c r="A603" t="n">
        <v>50056855</v>
      </c>
      <c r="B603" t="inlineStr">
        <is>
          <t>Queens</t>
        </is>
      </c>
      <c r="C603" t="inlineStr">
        <is>
          <t>11377</t>
        </is>
      </c>
      <c r="D603" t="inlineStr">
        <is>
          <t>Bakery Products/Desserts</t>
        </is>
      </c>
      <c r="E603" s="8" t="n">
        <v>46115</v>
      </c>
      <c r="F603" t="inlineStr">
        <is>
          <t>Violations were cited in the following area(s).</t>
        </is>
      </c>
      <c r="G603" t="inlineStr">
        <is>
          <t>10F</t>
        </is>
      </c>
      <c r="H603" t="inlineStr">
        <is>
          <t>Non-food contact surface or equipment made of unacceptable material, not kept clean, or not properly sealed, raised, spaced or movable to allow accessibility for cleaning on all sides, above and underneath the unit.</t>
        </is>
      </c>
      <c r="I603" t="inlineStr">
        <is>
          <t>Not Critical</t>
        </is>
      </c>
      <c r="J603" t="n">
        <v>29</v>
      </c>
      <c r="L603" s="9">
        <f>A603&amp;"-"&amp;TEXT(E603,"yyyymmdd")</f>
        <v/>
      </c>
    </row>
    <row r="604">
      <c r="A604" t="n">
        <v>50072853</v>
      </c>
      <c r="B604" t="inlineStr">
        <is>
          <t>Queens</t>
        </is>
      </c>
      <c r="C604" t="inlineStr">
        <is>
          <t>11357</t>
        </is>
      </c>
      <c r="D604" t="inlineStr">
        <is>
          <t>Italian</t>
        </is>
      </c>
      <c r="E604" s="8" t="n">
        <v>46115</v>
      </c>
      <c r="F604" t="inlineStr">
        <is>
          <t>Violations were cited in the following area(s).</t>
        </is>
      </c>
      <c r="G604" t="inlineStr">
        <is>
          <t>02C</t>
        </is>
      </c>
      <c r="H604" t="inlineStr">
        <is>
          <t>Hot TCS food item that has been cooked and cooled is being held for service without first being reheated to 165º F or above within 2 hours.</t>
        </is>
      </c>
      <c r="I604" t="inlineStr">
        <is>
          <t>Critical</t>
        </is>
      </c>
      <c r="J604" t="n">
        <v>9</v>
      </c>
      <c r="K604" t="inlineStr">
        <is>
          <t>A</t>
        </is>
      </c>
      <c r="L604" s="9">
        <f>A604&amp;"-"&amp;TEXT(E604,"yyyymmdd")</f>
        <v/>
      </c>
    </row>
    <row r="605">
      <c r="A605" t="n">
        <v>50072853</v>
      </c>
      <c r="B605" t="inlineStr">
        <is>
          <t>Queens</t>
        </is>
      </c>
      <c r="C605" t="inlineStr">
        <is>
          <t>11357</t>
        </is>
      </c>
      <c r="D605" t="inlineStr">
        <is>
          <t>Italian</t>
        </is>
      </c>
      <c r="E605" s="8" t="n">
        <v>46115</v>
      </c>
      <c r="F605" t="inlineStr">
        <is>
          <t>Violations were cited in the following area(s).</t>
        </is>
      </c>
      <c r="G605" t="inlineStr">
        <is>
          <t>10B</t>
        </is>
      </c>
      <c r="H605" t="inlineStr">
        <is>
          <t>Anti-siphonage or back-flow prevention device not provided where required; equipment or floor not properly drained; sewage disposal system in disrepair or not functioning properly. Condensation or liquid waste improperly disposed of.</t>
        </is>
      </c>
      <c r="I605" t="inlineStr">
        <is>
          <t>Not Critical</t>
        </is>
      </c>
      <c r="J605" t="n">
        <v>9</v>
      </c>
      <c r="K605" t="inlineStr">
        <is>
          <t>A</t>
        </is>
      </c>
      <c r="L605" s="9">
        <f>A605&amp;"-"&amp;TEXT(E605,"yyyymmdd")</f>
        <v/>
      </c>
    </row>
    <row r="606">
      <c r="A606" t="n">
        <v>50072853</v>
      </c>
      <c r="B606" t="inlineStr">
        <is>
          <t>Queens</t>
        </is>
      </c>
      <c r="C606" t="inlineStr">
        <is>
          <t>11357</t>
        </is>
      </c>
      <c r="D606" t="inlineStr">
        <is>
          <t>Italian</t>
        </is>
      </c>
      <c r="E606" s="8" t="n">
        <v>46115</v>
      </c>
      <c r="F606" t="inlineStr">
        <is>
          <t>Violations were cited in the following area(s).</t>
        </is>
      </c>
      <c r="G606" t="inlineStr">
        <is>
          <t>10F</t>
        </is>
      </c>
      <c r="H606" t="inlineStr">
        <is>
          <t>Non-food contact surface or equipment made of unacceptable material, not kept clean, or not properly sealed, raised, spaced or movable to allow accessibility for cleaning on all sides, above and underneath the unit.</t>
        </is>
      </c>
      <c r="I606" t="inlineStr">
        <is>
          <t>Not Critical</t>
        </is>
      </c>
      <c r="J606" t="n">
        <v>9</v>
      </c>
      <c r="K606" t="inlineStr">
        <is>
          <t>A</t>
        </is>
      </c>
      <c r="L606" s="9">
        <f>A606&amp;"-"&amp;TEXT(E606,"yyyymmdd")</f>
        <v/>
      </c>
    </row>
    <row r="607">
      <c r="A607" t="n">
        <v>50077763</v>
      </c>
      <c r="B607" t="inlineStr">
        <is>
          <t>Manhattan</t>
        </is>
      </c>
      <c r="D607" t="inlineStr">
        <is>
          <t>American</t>
        </is>
      </c>
      <c r="E607" s="8" t="n">
        <v>46115</v>
      </c>
      <c r="F607" t="inlineStr">
        <is>
          <t>Violations were cited in the following area(s).</t>
        </is>
      </c>
      <c r="G607" t="inlineStr">
        <is>
          <t>10F</t>
        </is>
      </c>
      <c r="H607" t="inlineStr">
        <is>
          <t>Non-food contact surface or equipment made of unacceptable material, not kept clean, or not properly sealed, raised, spaced or movable to allow accessibility for cleaning on all sides, above and underneath the unit.</t>
        </is>
      </c>
      <c r="I607" t="inlineStr">
        <is>
          <t>Not Critical</t>
        </is>
      </c>
      <c r="J607" t="n">
        <v>2</v>
      </c>
      <c r="K607" t="inlineStr">
        <is>
          <t>A</t>
        </is>
      </c>
      <c r="L607" s="9">
        <f>A607&amp;"-"&amp;TEXT(E607,"yyyymmdd")</f>
        <v/>
      </c>
    </row>
    <row r="608">
      <c r="A608" t="n">
        <v>50078417</v>
      </c>
      <c r="B608" t="inlineStr">
        <is>
          <t>Queens</t>
        </is>
      </c>
      <c r="C608" t="inlineStr">
        <is>
          <t>11101</t>
        </is>
      </c>
      <c r="D608" t="inlineStr">
        <is>
          <t>American</t>
        </is>
      </c>
      <c r="E608" s="8" t="n">
        <v>46115</v>
      </c>
      <c r="F608" t="inlineStr">
        <is>
          <t>Violations were cited in the following area(s).</t>
        </is>
      </c>
      <c r="G608" t="inlineStr">
        <is>
          <t>02B</t>
        </is>
      </c>
      <c r="H608" t="inlineStr">
        <is>
          <t>Hot TCS food item not held at or above 140 °F.</t>
        </is>
      </c>
      <c r="I608" t="inlineStr">
        <is>
          <t>Critical</t>
        </is>
      </c>
      <c r="J608" t="n">
        <v>49</v>
      </c>
      <c r="L608" s="9">
        <f>A608&amp;"-"&amp;TEXT(E608,"yyyymmdd")</f>
        <v/>
      </c>
    </row>
    <row r="609">
      <c r="A609" t="n">
        <v>50078417</v>
      </c>
      <c r="B609" t="inlineStr">
        <is>
          <t>Queens</t>
        </is>
      </c>
      <c r="C609" t="inlineStr">
        <is>
          <t>11101</t>
        </is>
      </c>
      <c r="D609" t="inlineStr">
        <is>
          <t>American</t>
        </is>
      </c>
      <c r="E609" s="8" t="n">
        <v>46115</v>
      </c>
      <c r="F609" t="inlineStr">
        <is>
          <t>Violations were cited in the following area(s).</t>
        </is>
      </c>
      <c r="G609" t="inlineStr">
        <is>
          <t>02G</t>
        </is>
      </c>
      <c r="H609" t="inlineStr">
        <is>
          <t>Cold TCS food item held above 41 °F; smoked or processed fish held above 38 °F; intact raw eggs held above 45 °F; or reduced oxygen packaged (ROP) TCS foods held above required temperatures except during active necessary preparation.</t>
        </is>
      </c>
      <c r="I609" t="inlineStr">
        <is>
          <t>Critical</t>
        </is>
      </c>
      <c r="J609" t="n">
        <v>49</v>
      </c>
      <c r="L609" s="9">
        <f>A609&amp;"-"&amp;TEXT(E609,"yyyymmdd")</f>
        <v/>
      </c>
    </row>
    <row r="610">
      <c r="A610" t="n">
        <v>50078417</v>
      </c>
      <c r="B610" t="inlineStr">
        <is>
          <t>Queens</t>
        </is>
      </c>
      <c r="C610" t="inlineStr">
        <is>
          <t>11101</t>
        </is>
      </c>
      <c r="D610" t="inlineStr">
        <is>
          <t>American</t>
        </is>
      </c>
      <c r="E610" s="8" t="n">
        <v>46115</v>
      </c>
      <c r="F610" t="inlineStr">
        <is>
          <t>Violations were cited in the following area(s).</t>
        </is>
      </c>
      <c r="G610" t="inlineStr">
        <is>
          <t>04H</t>
        </is>
      </c>
      <c r="H610" t="inlineStr">
        <is>
          <t>Raw, cooked or prepared food is adulterated, contaminated, cross-contaminated, or not discarded in accordance with HACCP plan.</t>
        </is>
      </c>
      <c r="I610" t="inlineStr">
        <is>
          <t>Critical</t>
        </is>
      </c>
      <c r="J610" t="n">
        <v>49</v>
      </c>
      <c r="L610" s="9">
        <f>A610&amp;"-"&amp;TEXT(E610,"yyyymmdd")</f>
        <v/>
      </c>
    </row>
    <row r="611">
      <c r="A611" t="n">
        <v>50078417</v>
      </c>
      <c r="B611" t="inlineStr">
        <is>
          <t>Queens</t>
        </is>
      </c>
      <c r="C611" t="inlineStr">
        <is>
          <t>11101</t>
        </is>
      </c>
      <c r="D611" t="inlineStr">
        <is>
          <t>American</t>
        </is>
      </c>
      <c r="E611" s="8" t="n">
        <v>46115</v>
      </c>
      <c r="F611" t="inlineStr">
        <is>
          <t>Violations were cited in the following area(s).</t>
        </is>
      </c>
      <c r="G611" t="inlineStr">
        <is>
          <t>04M</t>
        </is>
      </c>
      <c r="H611" t="inlineStr">
        <is>
          <t>Live roaches in facility's food or non-food area.</t>
        </is>
      </c>
      <c r="I611" t="inlineStr">
        <is>
          <t>Critical</t>
        </is>
      </c>
      <c r="J611" t="n">
        <v>49</v>
      </c>
      <c r="L611" s="9">
        <f>A611&amp;"-"&amp;TEXT(E611,"yyyymmdd")</f>
        <v/>
      </c>
    </row>
    <row r="612">
      <c r="A612" t="n">
        <v>50078417</v>
      </c>
      <c r="B612" t="inlineStr">
        <is>
          <t>Queens</t>
        </is>
      </c>
      <c r="C612" t="inlineStr">
        <is>
          <t>11101</t>
        </is>
      </c>
      <c r="D612" t="inlineStr">
        <is>
          <t>American</t>
        </is>
      </c>
      <c r="E612" s="8" t="n">
        <v>46115</v>
      </c>
      <c r="F612" t="inlineStr">
        <is>
          <t>Violations were cited in the following area(s).</t>
        </is>
      </c>
      <c r="G612" t="inlineStr">
        <is>
          <t>06C</t>
        </is>
      </c>
      <c r="H61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12" t="inlineStr">
        <is>
          <t>Critical</t>
        </is>
      </c>
      <c r="J612" t="n">
        <v>49</v>
      </c>
      <c r="L612" s="9">
        <f>A612&amp;"-"&amp;TEXT(E612,"yyyymmdd")</f>
        <v/>
      </c>
    </row>
    <row r="613">
      <c r="A613" t="n">
        <v>50078417</v>
      </c>
      <c r="B613" t="inlineStr">
        <is>
          <t>Queens</t>
        </is>
      </c>
      <c r="C613" t="inlineStr">
        <is>
          <t>11101</t>
        </is>
      </c>
      <c r="D613" t="inlineStr">
        <is>
          <t>American</t>
        </is>
      </c>
      <c r="E613" s="8" t="n">
        <v>46115</v>
      </c>
      <c r="F613" t="inlineStr">
        <is>
          <t>Violations were cited in the following area(s).</t>
        </is>
      </c>
      <c r="G613" t="inlineStr">
        <is>
          <t>06D</t>
        </is>
      </c>
      <c r="H613" t="inlineStr">
        <is>
          <t>Food contact surface not properly washed, rinsed and sanitized after each use and following any activity when contamination may have occurred.</t>
        </is>
      </c>
      <c r="I613" t="inlineStr">
        <is>
          <t>Critical</t>
        </is>
      </c>
      <c r="J613" t="n">
        <v>49</v>
      </c>
      <c r="L613" s="9">
        <f>A613&amp;"-"&amp;TEXT(E613,"yyyymmdd")</f>
        <v/>
      </c>
    </row>
    <row r="614">
      <c r="A614" t="n">
        <v>50078417</v>
      </c>
      <c r="B614" t="inlineStr">
        <is>
          <t>Queens</t>
        </is>
      </c>
      <c r="C614" t="inlineStr">
        <is>
          <t>11101</t>
        </is>
      </c>
      <c r="D614" t="inlineStr">
        <is>
          <t>American</t>
        </is>
      </c>
      <c r="E614" s="8" t="n">
        <v>46115</v>
      </c>
      <c r="F614" t="inlineStr">
        <is>
          <t>Violations were cited in the following area(s).</t>
        </is>
      </c>
      <c r="G614" t="inlineStr">
        <is>
          <t>08A</t>
        </is>
      </c>
      <c r="H614" t="inlineStr">
        <is>
          <t>Establishment is not free of harborage or conditions conducive to rodents, insects or other pests.</t>
        </is>
      </c>
      <c r="I614" t="inlineStr">
        <is>
          <t>Not Critical</t>
        </is>
      </c>
      <c r="J614" t="n">
        <v>49</v>
      </c>
      <c r="L614" s="9">
        <f>A614&amp;"-"&amp;TEXT(E614,"yyyymmdd")</f>
        <v/>
      </c>
    </row>
    <row r="615">
      <c r="A615" t="n">
        <v>50078417</v>
      </c>
      <c r="B615" t="inlineStr">
        <is>
          <t>Queens</t>
        </is>
      </c>
      <c r="C615" t="inlineStr">
        <is>
          <t>11101</t>
        </is>
      </c>
      <c r="D615" t="inlineStr">
        <is>
          <t>American</t>
        </is>
      </c>
      <c r="E615" s="8" t="n">
        <v>46115</v>
      </c>
      <c r="F615" t="inlineStr">
        <is>
          <t>Violations were cited in the following area(s).</t>
        </is>
      </c>
      <c r="G615" t="inlineStr">
        <is>
          <t>09C</t>
        </is>
      </c>
      <c r="H615" t="inlineStr">
        <is>
          <t>Design, construction, materials used or maintenance of food contact surface improper. Surface not easily cleanable, sanitized and maintained.</t>
        </is>
      </c>
      <c r="I615" t="inlineStr">
        <is>
          <t>Not Critical</t>
        </is>
      </c>
      <c r="J615" t="n">
        <v>49</v>
      </c>
      <c r="L615" s="9">
        <f>A615&amp;"-"&amp;TEXT(E615,"yyyymmdd")</f>
        <v/>
      </c>
    </row>
    <row r="616">
      <c r="A616" t="n">
        <v>50078417</v>
      </c>
      <c r="B616" t="inlineStr">
        <is>
          <t>Queens</t>
        </is>
      </c>
      <c r="C616" t="inlineStr">
        <is>
          <t>11101</t>
        </is>
      </c>
      <c r="D616" t="inlineStr">
        <is>
          <t>American</t>
        </is>
      </c>
      <c r="E616" s="8" t="n">
        <v>46115</v>
      </c>
      <c r="F616" t="inlineStr">
        <is>
          <t>Violations were cited in the following area(s).</t>
        </is>
      </c>
      <c r="G616" t="inlineStr">
        <is>
          <t>10F</t>
        </is>
      </c>
      <c r="H616" t="inlineStr">
        <is>
          <t>Non-food contact surface or equipment made of unacceptable material, not kept clean, or not properly sealed, raised, spaced or movable to allow accessibility for cleaning on all sides, above and underneath the unit.</t>
        </is>
      </c>
      <c r="I616" t="inlineStr">
        <is>
          <t>Not Critical</t>
        </is>
      </c>
      <c r="J616" t="n">
        <v>49</v>
      </c>
      <c r="L616" s="9">
        <f>A616&amp;"-"&amp;TEXT(E616,"yyyymmdd")</f>
        <v/>
      </c>
    </row>
    <row r="617">
      <c r="A617" t="n">
        <v>50078417</v>
      </c>
      <c r="B617" t="inlineStr">
        <is>
          <t>Queens</t>
        </is>
      </c>
      <c r="C617" t="inlineStr">
        <is>
          <t>11101</t>
        </is>
      </c>
      <c r="D617" t="inlineStr">
        <is>
          <t>American</t>
        </is>
      </c>
      <c r="E617" s="8" t="n">
        <v>46115</v>
      </c>
      <c r="F617" t="inlineStr">
        <is>
          <t>Violations were cited in the following area(s).</t>
        </is>
      </c>
      <c r="G617" t="inlineStr">
        <is>
          <t>28-06</t>
        </is>
      </c>
      <c r="H617" t="inlineStr">
        <is>
          <t>Contract with a pest management professional not in place. Record of extermination activities not kept on premises.</t>
        </is>
      </c>
      <c r="I617" t="inlineStr">
        <is>
          <t>Not Critical</t>
        </is>
      </c>
      <c r="J617" t="n">
        <v>49</v>
      </c>
      <c r="L617" s="9">
        <f>A617&amp;"-"&amp;TEXT(E617,"yyyymmdd")</f>
        <v/>
      </c>
    </row>
    <row r="618">
      <c r="A618" t="n">
        <v>50086458</v>
      </c>
      <c r="B618" t="inlineStr">
        <is>
          <t>Manhattan</t>
        </is>
      </c>
      <c r="C618" t="inlineStr">
        <is>
          <t>10004</t>
        </is>
      </c>
      <c r="D618" t="inlineStr">
        <is>
          <t>Pizza</t>
        </is>
      </c>
      <c r="E618" s="8" t="n">
        <v>46115</v>
      </c>
      <c r="F618" t="inlineStr">
        <is>
          <t>Violations were cited in the following area(s).</t>
        </is>
      </c>
      <c r="G618" t="inlineStr">
        <is>
          <t>02B</t>
        </is>
      </c>
      <c r="H618" t="inlineStr">
        <is>
          <t>Hot TCS food item not held at or above 140 °F.</t>
        </is>
      </c>
      <c r="I618" t="inlineStr">
        <is>
          <t>Critical</t>
        </is>
      </c>
      <c r="J618" t="n">
        <v>23</v>
      </c>
      <c r="L618" s="9">
        <f>A618&amp;"-"&amp;TEXT(E618,"yyyymmdd")</f>
        <v/>
      </c>
    </row>
    <row r="619">
      <c r="A619" t="n">
        <v>50086458</v>
      </c>
      <c r="B619" t="inlineStr">
        <is>
          <t>Manhattan</t>
        </is>
      </c>
      <c r="C619" t="inlineStr">
        <is>
          <t>10004</t>
        </is>
      </c>
      <c r="D619" t="inlineStr">
        <is>
          <t>Pizza</t>
        </is>
      </c>
      <c r="E619" s="8" t="n">
        <v>46115</v>
      </c>
      <c r="F619" t="inlineStr">
        <is>
          <t>Violations were cited in the following area(s).</t>
        </is>
      </c>
      <c r="G619" t="inlineStr">
        <is>
          <t>06D</t>
        </is>
      </c>
      <c r="H619" t="inlineStr">
        <is>
          <t>Food contact surface not properly washed, rinsed and sanitized after each use and following any activity when contamination may have occurred.</t>
        </is>
      </c>
      <c r="I619" t="inlineStr">
        <is>
          <t>Critical</t>
        </is>
      </c>
      <c r="J619" t="n">
        <v>23</v>
      </c>
      <c r="L619" s="9">
        <f>A619&amp;"-"&amp;TEXT(E619,"yyyymmdd")</f>
        <v/>
      </c>
    </row>
    <row r="620">
      <c r="A620" t="n">
        <v>50086458</v>
      </c>
      <c r="B620" t="inlineStr">
        <is>
          <t>Manhattan</t>
        </is>
      </c>
      <c r="C620" t="inlineStr">
        <is>
          <t>10004</t>
        </is>
      </c>
      <c r="D620" t="inlineStr">
        <is>
          <t>Pizza</t>
        </is>
      </c>
      <c r="E620" s="8" t="n">
        <v>46115</v>
      </c>
      <c r="F620" t="inlineStr">
        <is>
          <t>Violations were cited in the following area(s).</t>
        </is>
      </c>
      <c r="G620" t="inlineStr">
        <is>
          <t>06F</t>
        </is>
      </c>
      <c r="H620" t="inlineStr">
        <is>
          <t>Wiping cloths not stored clean and dry, or in a sanitizing solution, between uses.</t>
        </is>
      </c>
      <c r="I620" t="inlineStr">
        <is>
          <t>Critical</t>
        </is>
      </c>
      <c r="J620" t="n">
        <v>23</v>
      </c>
      <c r="L620" s="9">
        <f>A620&amp;"-"&amp;TEXT(E620,"yyyymmdd")</f>
        <v/>
      </c>
    </row>
    <row r="621">
      <c r="A621" t="n">
        <v>50086458</v>
      </c>
      <c r="B621" t="inlineStr">
        <is>
          <t>Manhattan</t>
        </is>
      </c>
      <c r="C621" t="inlineStr">
        <is>
          <t>10004</t>
        </is>
      </c>
      <c r="D621" t="inlineStr">
        <is>
          <t>Pizza</t>
        </is>
      </c>
      <c r="E621" s="8" t="n">
        <v>46115</v>
      </c>
      <c r="F621" t="inlineStr">
        <is>
          <t>Violations were cited in the following area(s).</t>
        </is>
      </c>
      <c r="G621" t="inlineStr">
        <is>
          <t>10F</t>
        </is>
      </c>
      <c r="H621" t="inlineStr">
        <is>
          <t>Non-food contact surface or equipment made of unacceptable material, not kept clean, or not properly sealed, raised, spaced or movable to allow accessibility for cleaning on all sides, above and underneath the unit.</t>
        </is>
      </c>
      <c r="I621" t="inlineStr">
        <is>
          <t>Not Critical</t>
        </is>
      </c>
      <c r="J621" t="n">
        <v>23</v>
      </c>
      <c r="L621" s="9">
        <f>A621&amp;"-"&amp;TEXT(E621,"yyyymmdd")</f>
        <v/>
      </c>
    </row>
    <row r="622">
      <c r="A622" t="n">
        <v>50088402</v>
      </c>
      <c r="B622" t="inlineStr">
        <is>
          <t>Queens</t>
        </is>
      </c>
      <c r="C622" t="inlineStr">
        <is>
          <t>11373</t>
        </is>
      </c>
      <c r="D622" t="inlineStr">
        <is>
          <t>Hamburgers</t>
        </is>
      </c>
      <c r="E622" s="8" t="n">
        <v>46115</v>
      </c>
      <c r="F622" t="inlineStr">
        <is>
          <t>Violations were cited in the following area(s).</t>
        </is>
      </c>
      <c r="G622" t="inlineStr">
        <is>
          <t>02G</t>
        </is>
      </c>
      <c r="H622" t="inlineStr">
        <is>
          <t>Cold TCS food item held above 41 °F; smoked or processed fish held above 38 °F; intact raw eggs held above 45 °F; or reduced oxygen packaged (ROP) TCS foods held above required temperatures except during active necessary preparation.</t>
        </is>
      </c>
      <c r="I622" t="inlineStr">
        <is>
          <t>Critical</t>
        </is>
      </c>
      <c r="J622" t="n">
        <v>17</v>
      </c>
      <c r="L622" s="9">
        <f>A622&amp;"-"&amp;TEXT(E622,"yyyymmdd")</f>
        <v/>
      </c>
    </row>
    <row r="623">
      <c r="A623" t="n">
        <v>50088402</v>
      </c>
      <c r="B623" t="inlineStr">
        <is>
          <t>Queens</t>
        </is>
      </c>
      <c r="C623" t="inlineStr">
        <is>
          <t>11373</t>
        </is>
      </c>
      <c r="D623" t="inlineStr">
        <is>
          <t>Hamburgers</t>
        </is>
      </c>
      <c r="E623" s="8" t="n">
        <v>46115</v>
      </c>
      <c r="F623" t="inlineStr">
        <is>
          <t>Violations were cited in the following area(s).</t>
        </is>
      </c>
      <c r="G623" t="inlineStr">
        <is>
          <t>09E</t>
        </is>
      </c>
      <c r="H623" t="inlineStr">
        <is>
          <t>Wash hands sign not posted near or above hand washing sink.</t>
        </is>
      </c>
      <c r="I623" t="inlineStr">
        <is>
          <t>Not Critical</t>
        </is>
      </c>
      <c r="J623" t="n">
        <v>17</v>
      </c>
      <c r="L623" s="9">
        <f>A623&amp;"-"&amp;TEXT(E623,"yyyymmdd")</f>
        <v/>
      </c>
    </row>
    <row r="624">
      <c r="A624" t="n">
        <v>50088402</v>
      </c>
      <c r="B624" t="inlineStr">
        <is>
          <t>Queens</t>
        </is>
      </c>
      <c r="C624" t="inlineStr">
        <is>
          <t>11373</t>
        </is>
      </c>
      <c r="D624" t="inlineStr">
        <is>
          <t>Hamburgers</t>
        </is>
      </c>
      <c r="E624" s="8" t="n">
        <v>46115</v>
      </c>
      <c r="F624" t="inlineStr">
        <is>
          <t>Violations were cited in the following area(s).</t>
        </is>
      </c>
      <c r="G624" t="inlineStr">
        <is>
          <t>10F</t>
        </is>
      </c>
      <c r="H624" t="inlineStr">
        <is>
          <t>Non-food contact surface or equipment made of unacceptable material, not kept clean, or not properly sealed, raised, spaced or movable to allow accessibility for cleaning on all sides, above and underneath the unit.</t>
        </is>
      </c>
      <c r="I624" t="inlineStr">
        <is>
          <t>Not Critical</t>
        </is>
      </c>
      <c r="J624" t="n">
        <v>17</v>
      </c>
      <c r="L624" s="9">
        <f>A624&amp;"-"&amp;TEXT(E624,"yyyymmdd")</f>
        <v/>
      </c>
    </row>
    <row r="625">
      <c r="A625" t="n">
        <v>50088740</v>
      </c>
      <c r="B625" t="inlineStr">
        <is>
          <t>Queens</t>
        </is>
      </c>
      <c r="C625" t="inlineStr">
        <is>
          <t>11357</t>
        </is>
      </c>
      <c r="D625" t="inlineStr">
        <is>
          <t>Frozen Desserts</t>
        </is>
      </c>
      <c r="E625" s="8" t="n">
        <v>46115</v>
      </c>
      <c r="F625" t="inlineStr">
        <is>
          <t>Violations were cited in the following area(s).</t>
        </is>
      </c>
      <c r="G625" t="inlineStr">
        <is>
          <t>02B</t>
        </is>
      </c>
      <c r="H625" t="inlineStr">
        <is>
          <t>Hot TCS food item not held at or above 140 °F.</t>
        </is>
      </c>
      <c r="I625" t="inlineStr">
        <is>
          <t>Critical</t>
        </is>
      </c>
      <c r="J625" t="n">
        <v>9</v>
      </c>
      <c r="K625" t="inlineStr">
        <is>
          <t>A</t>
        </is>
      </c>
      <c r="L625" s="9">
        <f>A625&amp;"-"&amp;TEXT(E625,"yyyymmdd")</f>
        <v/>
      </c>
    </row>
    <row r="626">
      <c r="A626" t="n">
        <v>50088740</v>
      </c>
      <c r="B626" t="inlineStr">
        <is>
          <t>Queens</t>
        </is>
      </c>
      <c r="C626" t="inlineStr">
        <is>
          <t>11357</t>
        </is>
      </c>
      <c r="D626" t="inlineStr">
        <is>
          <t>Frozen Desserts</t>
        </is>
      </c>
      <c r="E626" s="8" t="n">
        <v>46115</v>
      </c>
      <c r="F626" t="inlineStr">
        <is>
          <t>Violations were cited in the following area(s).</t>
        </is>
      </c>
      <c r="G626" t="inlineStr">
        <is>
          <t>10F</t>
        </is>
      </c>
      <c r="H626" t="inlineStr">
        <is>
          <t>Non-food contact surface or equipment made of unacceptable material, not kept clean, or not properly sealed, raised, spaced or movable to allow accessibility for cleaning on all sides, above and underneath the unit.</t>
        </is>
      </c>
      <c r="I626" t="inlineStr">
        <is>
          <t>Not Critical</t>
        </is>
      </c>
      <c r="J626" t="n">
        <v>9</v>
      </c>
      <c r="K626" t="inlineStr">
        <is>
          <t>A</t>
        </is>
      </c>
      <c r="L626" s="9">
        <f>A626&amp;"-"&amp;TEXT(E626,"yyyymmdd")</f>
        <v/>
      </c>
    </row>
    <row r="627">
      <c r="A627" t="n">
        <v>50092327</v>
      </c>
      <c r="B627" t="inlineStr">
        <is>
          <t>Bronx</t>
        </is>
      </c>
      <c r="C627" t="inlineStr">
        <is>
          <t>10455</t>
        </is>
      </c>
      <c r="D627" t="inlineStr">
        <is>
          <t>Chinese</t>
        </is>
      </c>
      <c r="E627" s="8" t="n">
        <v>46115</v>
      </c>
      <c r="F627" t="inlineStr">
        <is>
          <t>Violations were cited in the following area(s).</t>
        </is>
      </c>
      <c r="G627" t="inlineStr">
        <is>
          <t>06F</t>
        </is>
      </c>
      <c r="H627" t="inlineStr">
        <is>
          <t>Wiping cloths not stored clean and dry, or in a sanitizing solution, between uses.</t>
        </is>
      </c>
      <c r="I627" t="inlineStr">
        <is>
          <t>Critical</t>
        </is>
      </c>
      <c r="J627" t="n">
        <v>10</v>
      </c>
      <c r="K627" t="inlineStr">
        <is>
          <t>A</t>
        </is>
      </c>
      <c r="L627" s="9">
        <f>A627&amp;"-"&amp;TEXT(E627,"yyyymmdd")</f>
        <v/>
      </c>
    </row>
    <row r="628">
      <c r="A628" t="n">
        <v>50092327</v>
      </c>
      <c r="B628" t="inlineStr">
        <is>
          <t>Bronx</t>
        </is>
      </c>
      <c r="C628" t="inlineStr">
        <is>
          <t>10455</t>
        </is>
      </c>
      <c r="D628" t="inlineStr">
        <is>
          <t>Chinese</t>
        </is>
      </c>
      <c r="E628" s="8" t="n">
        <v>46115</v>
      </c>
      <c r="F628" t="inlineStr">
        <is>
          <t>Violations were cited in the following area(s).</t>
        </is>
      </c>
      <c r="G628" t="inlineStr">
        <is>
          <t>10F</t>
        </is>
      </c>
      <c r="H628" t="inlineStr">
        <is>
          <t>Non-food contact surface or equipment made of unacceptable material, not kept clean, or not properly sealed, raised, spaced or movable to allow accessibility for cleaning on all sides, above and underneath the unit.</t>
        </is>
      </c>
      <c r="I628" t="inlineStr">
        <is>
          <t>Not Critical</t>
        </is>
      </c>
      <c r="J628" t="n">
        <v>10</v>
      </c>
      <c r="K628" t="inlineStr">
        <is>
          <t>A</t>
        </is>
      </c>
      <c r="L628" s="9">
        <f>A628&amp;"-"&amp;TEXT(E628,"yyyymmdd")</f>
        <v/>
      </c>
    </row>
    <row r="629">
      <c r="A629" t="n">
        <v>50096385</v>
      </c>
      <c r="B629" t="inlineStr">
        <is>
          <t>Queens</t>
        </is>
      </c>
      <c r="C629" t="inlineStr">
        <is>
          <t>11101</t>
        </is>
      </c>
      <c r="D629" t="inlineStr">
        <is>
          <t>Latin American</t>
        </is>
      </c>
      <c r="E629" s="8" t="n">
        <v>46115</v>
      </c>
      <c r="F629" t="inlineStr">
        <is>
          <t>Violations were cited in the following area(s).</t>
        </is>
      </c>
      <c r="G629" t="inlineStr">
        <is>
          <t>06C</t>
        </is>
      </c>
      <c r="H62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29" t="inlineStr">
        <is>
          <t>Critical</t>
        </is>
      </c>
      <c r="J629" t="n">
        <v>8</v>
      </c>
      <c r="K629" t="inlineStr">
        <is>
          <t>A</t>
        </is>
      </c>
      <c r="L629" s="9">
        <f>A629&amp;"-"&amp;TEXT(E629,"yyyymmdd")</f>
        <v/>
      </c>
    </row>
    <row r="630">
      <c r="A630" t="n">
        <v>50096385</v>
      </c>
      <c r="B630" t="inlineStr">
        <is>
          <t>Queens</t>
        </is>
      </c>
      <c r="C630" t="inlineStr">
        <is>
          <t>11101</t>
        </is>
      </c>
      <c r="D630" t="inlineStr">
        <is>
          <t>Latin American</t>
        </is>
      </c>
      <c r="E630" s="8" t="n">
        <v>46115</v>
      </c>
      <c r="F630" t="inlineStr">
        <is>
          <t>Violations were cited in the following area(s).</t>
        </is>
      </c>
      <c r="G630" t="inlineStr">
        <is>
          <t>10B</t>
        </is>
      </c>
      <c r="H630" t="inlineStr">
        <is>
          <t>Anti-siphonage or back-flow prevention device not provided where required; equipment or floor not properly drained; sewage disposal system in disrepair or not functioning properly. Condensation or liquid waste improperly disposed of.</t>
        </is>
      </c>
      <c r="I630" t="inlineStr">
        <is>
          <t>Not Critical</t>
        </is>
      </c>
      <c r="J630" t="n">
        <v>8</v>
      </c>
      <c r="K630" t="inlineStr">
        <is>
          <t>A</t>
        </is>
      </c>
      <c r="L630" s="9">
        <f>A630&amp;"-"&amp;TEXT(E630,"yyyymmdd")</f>
        <v/>
      </c>
    </row>
    <row r="631">
      <c r="A631" t="n">
        <v>50097060</v>
      </c>
      <c r="B631" t="inlineStr">
        <is>
          <t>Queens</t>
        </is>
      </c>
      <c r="C631" t="inlineStr">
        <is>
          <t>11377</t>
        </is>
      </c>
      <c r="D631" t="inlineStr">
        <is>
          <t>Mexican</t>
        </is>
      </c>
      <c r="E631" s="8" t="n">
        <v>46115</v>
      </c>
      <c r="F631" t="inlineStr">
        <is>
          <t>Violations were cited in the following area(s).</t>
        </is>
      </c>
      <c r="G631" t="inlineStr">
        <is>
          <t>02G</t>
        </is>
      </c>
      <c r="H631" t="inlineStr">
        <is>
          <t>Cold TCS food item held above 41 °F; smoked or processed fish held above 38 °F; intact raw eggs held above 45 °F; or reduced oxygen packaged (ROP) TCS foods held above required temperatures except during active necessary preparation.</t>
        </is>
      </c>
      <c r="I631" t="inlineStr">
        <is>
          <t>Critical</t>
        </is>
      </c>
      <c r="J631" t="n">
        <v>12</v>
      </c>
      <c r="K631" t="inlineStr">
        <is>
          <t>A</t>
        </is>
      </c>
      <c r="L631" s="9">
        <f>A631&amp;"-"&amp;TEXT(E631,"yyyymmdd")</f>
        <v/>
      </c>
    </row>
    <row r="632">
      <c r="A632" t="n">
        <v>50097060</v>
      </c>
      <c r="B632" t="inlineStr">
        <is>
          <t>Queens</t>
        </is>
      </c>
      <c r="C632" t="inlineStr">
        <is>
          <t>11377</t>
        </is>
      </c>
      <c r="D632" t="inlineStr">
        <is>
          <t>Mexican</t>
        </is>
      </c>
      <c r="E632" s="8" t="n">
        <v>46115</v>
      </c>
      <c r="F632" t="inlineStr">
        <is>
          <t>Violations were cited in the following area(s).</t>
        </is>
      </c>
      <c r="G632" t="inlineStr">
        <is>
          <t>08B</t>
        </is>
      </c>
      <c r="H632"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632" t="inlineStr">
        <is>
          <t>Not Critical</t>
        </is>
      </c>
      <c r="J632" t="n">
        <v>12</v>
      </c>
      <c r="K632" t="inlineStr">
        <is>
          <t>A</t>
        </is>
      </c>
      <c r="L632" s="9">
        <f>A632&amp;"-"&amp;TEXT(E632,"yyyymmdd")</f>
        <v/>
      </c>
    </row>
    <row r="633">
      <c r="A633" t="n">
        <v>50097060</v>
      </c>
      <c r="B633" t="inlineStr">
        <is>
          <t>Queens</t>
        </is>
      </c>
      <c r="C633" t="inlineStr">
        <is>
          <t>11377</t>
        </is>
      </c>
      <c r="D633" t="inlineStr">
        <is>
          <t>Mexican</t>
        </is>
      </c>
      <c r="E633" s="8" t="n">
        <v>46115</v>
      </c>
      <c r="F633" t="inlineStr">
        <is>
          <t>Violations were cited in the following area(s).</t>
        </is>
      </c>
      <c r="G633" t="inlineStr">
        <is>
          <t>10F</t>
        </is>
      </c>
      <c r="H633" t="inlineStr">
        <is>
          <t>Non-food contact surface or equipment made of unacceptable material, not kept clean, or not properly sealed, raised, spaced or movable to allow accessibility for cleaning on all sides, above and underneath the unit.</t>
        </is>
      </c>
      <c r="I633" t="inlineStr">
        <is>
          <t>Not Critical</t>
        </is>
      </c>
      <c r="J633" t="n">
        <v>12</v>
      </c>
      <c r="K633" t="inlineStr">
        <is>
          <t>A</t>
        </is>
      </c>
      <c r="L633" s="9">
        <f>A633&amp;"-"&amp;TEXT(E633,"yyyymmdd")</f>
        <v/>
      </c>
    </row>
    <row r="634">
      <c r="A634" t="n">
        <v>50103157</v>
      </c>
      <c r="B634" t="inlineStr">
        <is>
          <t>Manhattan</t>
        </is>
      </c>
      <c r="D634" t="inlineStr">
        <is>
          <t>Soul Food</t>
        </is>
      </c>
      <c r="E634" s="8" t="n">
        <v>46115</v>
      </c>
      <c r="F634" t="inlineStr">
        <is>
          <t>Violations were cited in the following area(s).</t>
        </is>
      </c>
      <c r="G634" t="inlineStr">
        <is>
          <t>10F</t>
        </is>
      </c>
      <c r="H634" t="inlineStr">
        <is>
          <t>Non-food contact surface or equipment made of unacceptable material, not kept clean, or not properly sealed, raised, spaced or movable to allow accessibility for cleaning on all sides, above and underneath the unit.</t>
        </is>
      </c>
      <c r="I634" t="inlineStr">
        <is>
          <t>Not Critical</t>
        </is>
      </c>
      <c r="J634" t="n">
        <v>2</v>
      </c>
      <c r="K634" t="inlineStr">
        <is>
          <t>A</t>
        </is>
      </c>
      <c r="L634" s="9">
        <f>A634&amp;"-"&amp;TEXT(E634,"yyyymmdd")</f>
        <v/>
      </c>
    </row>
    <row r="635">
      <c r="A635" t="n">
        <v>50113868</v>
      </c>
      <c r="B635" t="inlineStr">
        <is>
          <t>Manhattan</t>
        </is>
      </c>
      <c r="C635" t="inlineStr">
        <is>
          <t>10014</t>
        </is>
      </c>
      <c r="D635" t="inlineStr">
        <is>
          <t>American</t>
        </is>
      </c>
      <c r="E635" s="8" t="n">
        <v>46115</v>
      </c>
      <c r="F635" t="inlineStr">
        <is>
          <t>Violations were cited in the following area(s).</t>
        </is>
      </c>
      <c r="G635" t="inlineStr">
        <is>
          <t>02G</t>
        </is>
      </c>
      <c r="H635" t="inlineStr">
        <is>
          <t>Cold TCS food item held above 41 °F; smoked or processed fish held above 38 °F; intact raw eggs held above 45 °F; or reduced oxygen packaged (ROP) TCS foods held above required temperatures except during active necessary preparation.</t>
        </is>
      </c>
      <c r="I635" t="inlineStr">
        <is>
          <t>Critical</t>
        </is>
      </c>
      <c r="J635" t="n">
        <v>19</v>
      </c>
      <c r="L635" s="9">
        <f>A635&amp;"-"&amp;TEXT(E635,"yyyymmdd")</f>
        <v/>
      </c>
    </row>
    <row r="636">
      <c r="A636" t="n">
        <v>50113868</v>
      </c>
      <c r="B636" t="inlineStr">
        <is>
          <t>Manhattan</t>
        </is>
      </c>
      <c r="C636" t="inlineStr">
        <is>
          <t>10014</t>
        </is>
      </c>
      <c r="D636" t="inlineStr">
        <is>
          <t>American</t>
        </is>
      </c>
      <c r="E636" s="8" t="n">
        <v>46115</v>
      </c>
      <c r="F636" t="inlineStr">
        <is>
          <t>Violations were cited in the following area(s).</t>
        </is>
      </c>
      <c r="G636" t="inlineStr">
        <is>
          <t>04L</t>
        </is>
      </c>
      <c r="H636" t="inlineStr">
        <is>
          <t>Evidence of mice or live mice in establishment's food or non-food areas.</t>
        </is>
      </c>
      <c r="I636" t="inlineStr">
        <is>
          <t>Critical</t>
        </is>
      </c>
      <c r="J636" t="n">
        <v>19</v>
      </c>
      <c r="L636" s="9">
        <f>A636&amp;"-"&amp;TEXT(E636,"yyyymmdd")</f>
        <v/>
      </c>
    </row>
    <row r="637">
      <c r="A637" t="n">
        <v>50113868</v>
      </c>
      <c r="B637" t="inlineStr">
        <is>
          <t>Manhattan</t>
        </is>
      </c>
      <c r="C637" t="inlineStr">
        <is>
          <t>10014</t>
        </is>
      </c>
      <c r="D637" t="inlineStr">
        <is>
          <t>American</t>
        </is>
      </c>
      <c r="E637" s="8" t="n">
        <v>46115</v>
      </c>
      <c r="F637" t="inlineStr">
        <is>
          <t>Violations were cited in the following area(s).</t>
        </is>
      </c>
      <c r="G637" t="inlineStr">
        <is>
          <t>08A</t>
        </is>
      </c>
      <c r="H637" t="inlineStr">
        <is>
          <t>Establishment is not free of harborage or conditions conducive to rodents, insects or other pests.</t>
        </is>
      </c>
      <c r="I637" t="inlineStr">
        <is>
          <t>Not Critical</t>
        </is>
      </c>
      <c r="J637" t="n">
        <v>19</v>
      </c>
      <c r="L637" s="9">
        <f>A637&amp;"-"&amp;TEXT(E637,"yyyymmdd")</f>
        <v/>
      </c>
    </row>
    <row r="638">
      <c r="A638" t="n">
        <v>50113868</v>
      </c>
      <c r="B638" t="inlineStr">
        <is>
          <t>Manhattan</t>
        </is>
      </c>
      <c r="C638" t="inlineStr">
        <is>
          <t>10014</t>
        </is>
      </c>
      <c r="D638" t="inlineStr">
        <is>
          <t>American</t>
        </is>
      </c>
      <c r="E638" s="8" t="n">
        <v>46115</v>
      </c>
      <c r="F638" t="inlineStr">
        <is>
          <t>Violations were cited in the following area(s).</t>
        </is>
      </c>
      <c r="G638" t="inlineStr">
        <is>
          <t>10F</t>
        </is>
      </c>
      <c r="H638" t="inlineStr">
        <is>
          <t>Non-food contact surface or equipment made of unacceptable material, not kept clean, or not properly sealed, raised, spaced or movable to allow accessibility for cleaning on all sides, above and underneath the unit.</t>
        </is>
      </c>
      <c r="I638" t="inlineStr">
        <is>
          <t>Not Critical</t>
        </is>
      </c>
      <c r="J638" t="n">
        <v>19</v>
      </c>
      <c r="L638" s="9">
        <f>A638&amp;"-"&amp;TEXT(E638,"yyyymmdd")</f>
        <v/>
      </c>
    </row>
    <row r="639">
      <c r="A639" t="n">
        <v>50120967</v>
      </c>
      <c r="B639" t="inlineStr">
        <is>
          <t>Manhattan</t>
        </is>
      </c>
      <c r="C639" t="inlineStr">
        <is>
          <t>10012</t>
        </is>
      </c>
      <c r="D639" t="inlineStr">
        <is>
          <t>Coffee/Tea</t>
        </is>
      </c>
      <c r="E639" s="8" t="n">
        <v>46115</v>
      </c>
      <c r="F639" t="inlineStr">
        <is>
          <t>Violations were cited in the following area(s).</t>
        </is>
      </c>
      <c r="G639" t="inlineStr">
        <is>
          <t>02G</t>
        </is>
      </c>
      <c r="H639" t="inlineStr">
        <is>
          <t>Cold TCS food item held above 41 °F; smoked or processed fish held above 38 °F; intact raw eggs held above 45 °F; or reduced oxygen packaged (ROP) TCS foods held above required temperatures except during active necessary preparation.</t>
        </is>
      </c>
      <c r="I639" t="inlineStr">
        <is>
          <t>Critical</t>
        </is>
      </c>
      <c r="J639" t="n">
        <v>30</v>
      </c>
      <c r="L639" s="9">
        <f>A639&amp;"-"&amp;TEXT(E639,"yyyymmdd")</f>
        <v/>
      </c>
    </row>
    <row r="640">
      <c r="A640" t="n">
        <v>50120967</v>
      </c>
      <c r="B640" t="inlineStr">
        <is>
          <t>Manhattan</t>
        </is>
      </c>
      <c r="C640" t="inlineStr">
        <is>
          <t>10012</t>
        </is>
      </c>
      <c r="D640" t="inlineStr">
        <is>
          <t>Coffee/Tea</t>
        </is>
      </c>
      <c r="E640" s="8" t="n">
        <v>46115</v>
      </c>
      <c r="F640" t="inlineStr">
        <is>
          <t>Violations were cited in the following area(s).</t>
        </is>
      </c>
      <c r="G640" t="inlineStr">
        <is>
          <t>04L</t>
        </is>
      </c>
      <c r="H640" t="inlineStr">
        <is>
          <t>Evidence of mice or live mice in establishment's food or non-food areas.</t>
        </is>
      </c>
      <c r="I640" t="inlineStr">
        <is>
          <t>Critical</t>
        </is>
      </c>
      <c r="J640" t="n">
        <v>30</v>
      </c>
      <c r="L640" s="9">
        <f>A640&amp;"-"&amp;TEXT(E640,"yyyymmdd")</f>
        <v/>
      </c>
    </row>
    <row r="641">
      <c r="A641" t="n">
        <v>50120967</v>
      </c>
      <c r="B641" t="inlineStr">
        <is>
          <t>Manhattan</t>
        </is>
      </c>
      <c r="C641" t="inlineStr">
        <is>
          <t>10012</t>
        </is>
      </c>
      <c r="D641" t="inlineStr">
        <is>
          <t>Coffee/Tea</t>
        </is>
      </c>
      <c r="E641" s="8" t="n">
        <v>46115</v>
      </c>
      <c r="F641" t="inlineStr">
        <is>
          <t>Violations were cited in the following area(s).</t>
        </is>
      </c>
      <c r="G641" t="inlineStr">
        <is>
          <t>06D</t>
        </is>
      </c>
      <c r="H641" t="inlineStr">
        <is>
          <t>Food contact surface not properly washed, rinsed and sanitized after each use and following any activity when contamination may have occurred.</t>
        </is>
      </c>
      <c r="I641" t="inlineStr">
        <is>
          <t>Critical</t>
        </is>
      </c>
      <c r="J641" t="n">
        <v>30</v>
      </c>
      <c r="L641" s="9">
        <f>A641&amp;"-"&amp;TEXT(E641,"yyyymmdd")</f>
        <v/>
      </c>
    </row>
    <row r="642">
      <c r="A642" t="n">
        <v>50120967</v>
      </c>
      <c r="B642" t="inlineStr">
        <is>
          <t>Manhattan</t>
        </is>
      </c>
      <c r="C642" t="inlineStr">
        <is>
          <t>10012</t>
        </is>
      </c>
      <c r="D642" t="inlineStr">
        <is>
          <t>Coffee/Tea</t>
        </is>
      </c>
      <c r="E642" s="8" t="n">
        <v>46115</v>
      </c>
      <c r="F642" t="inlineStr">
        <is>
          <t>Violations were cited in the following area(s).</t>
        </is>
      </c>
      <c r="G642" t="inlineStr">
        <is>
          <t>08A</t>
        </is>
      </c>
      <c r="H642" t="inlineStr">
        <is>
          <t>Establishment is not free of harborage or conditions conducive to rodents, insects or other pests.</t>
        </is>
      </c>
      <c r="I642" t="inlineStr">
        <is>
          <t>Not Critical</t>
        </is>
      </c>
      <c r="J642" t="n">
        <v>30</v>
      </c>
      <c r="L642" s="9">
        <f>A642&amp;"-"&amp;TEXT(E642,"yyyymmdd")</f>
        <v/>
      </c>
    </row>
    <row r="643">
      <c r="A643" t="n">
        <v>50120967</v>
      </c>
      <c r="B643" t="inlineStr">
        <is>
          <t>Manhattan</t>
        </is>
      </c>
      <c r="C643" t="inlineStr">
        <is>
          <t>10012</t>
        </is>
      </c>
      <c r="D643" t="inlineStr">
        <is>
          <t>Coffee/Tea</t>
        </is>
      </c>
      <c r="E643" s="8" t="n">
        <v>46115</v>
      </c>
      <c r="F643" t="inlineStr">
        <is>
          <t>Violations were cited in the following area(s).</t>
        </is>
      </c>
      <c r="G643" t="inlineStr">
        <is>
          <t>10B</t>
        </is>
      </c>
      <c r="H643" t="inlineStr">
        <is>
          <t>Anti-siphonage or back-flow prevention device not provided where required; equipment or floor not properly drained; sewage disposal system in disrepair or not functioning properly. Condensation or liquid waste improperly disposed of.</t>
        </is>
      </c>
      <c r="I643" t="inlineStr">
        <is>
          <t>Not Critical</t>
        </is>
      </c>
      <c r="J643" t="n">
        <v>30</v>
      </c>
      <c r="L643" s="9">
        <f>A643&amp;"-"&amp;TEXT(E643,"yyyymmdd")</f>
        <v/>
      </c>
    </row>
    <row r="644">
      <c r="A644" t="n">
        <v>50120967</v>
      </c>
      <c r="B644" t="inlineStr">
        <is>
          <t>Manhattan</t>
        </is>
      </c>
      <c r="C644" t="inlineStr">
        <is>
          <t>10012</t>
        </is>
      </c>
      <c r="D644" t="inlineStr">
        <is>
          <t>Coffee/Tea</t>
        </is>
      </c>
      <c r="E644" s="8" t="n">
        <v>46115</v>
      </c>
      <c r="F644" t="inlineStr">
        <is>
          <t>Violations were cited in the following area(s).</t>
        </is>
      </c>
      <c r="G644" t="inlineStr">
        <is>
          <t>10F</t>
        </is>
      </c>
      <c r="H644" t="inlineStr">
        <is>
          <t>Non-food contact surface or equipment made of unacceptable material, not kept clean, or not properly sealed, raised, spaced or movable to allow accessibility for cleaning on all sides, above and underneath the unit.</t>
        </is>
      </c>
      <c r="I644" t="inlineStr">
        <is>
          <t>Not Critical</t>
        </is>
      </c>
      <c r="J644" t="n">
        <v>30</v>
      </c>
      <c r="L644" s="9">
        <f>A644&amp;"-"&amp;TEXT(E644,"yyyymmdd")</f>
        <v/>
      </c>
    </row>
    <row r="645">
      <c r="A645" t="n">
        <v>50120967</v>
      </c>
      <c r="B645" t="inlineStr">
        <is>
          <t>Manhattan</t>
        </is>
      </c>
      <c r="C645" t="inlineStr">
        <is>
          <t>10012</t>
        </is>
      </c>
      <c r="D645" t="inlineStr">
        <is>
          <t>Coffee/Tea</t>
        </is>
      </c>
      <c r="E645" s="8" t="n">
        <v>46115</v>
      </c>
      <c r="F645" t="inlineStr">
        <is>
          <t>Violations were cited in the following area(s).</t>
        </is>
      </c>
      <c r="G645" t="inlineStr">
        <is>
          <t>10G</t>
        </is>
      </c>
      <c r="H645" t="inlineStr">
        <is>
          <t>Dishwashing and ware washing: Cleaning and sanitizing of tableware, including dishes, utensils, and equipment deficient.</t>
        </is>
      </c>
      <c r="I645" t="inlineStr">
        <is>
          <t>Not Critical</t>
        </is>
      </c>
      <c r="J645" t="n">
        <v>30</v>
      </c>
      <c r="L645" s="9">
        <f>A645&amp;"-"&amp;TEXT(E645,"yyyymmdd")</f>
        <v/>
      </c>
    </row>
    <row r="646">
      <c r="A646" t="n">
        <v>50128773</v>
      </c>
      <c r="B646" t="inlineStr">
        <is>
          <t>Brooklyn</t>
        </is>
      </c>
      <c r="C646" t="inlineStr">
        <is>
          <t>11218</t>
        </is>
      </c>
      <c r="D646" t="inlineStr">
        <is>
          <t>Japanese</t>
        </is>
      </c>
      <c r="E646" s="8" t="n">
        <v>46115</v>
      </c>
      <c r="F646" t="inlineStr">
        <is>
          <t>Violations were cited in the following area(s).</t>
        </is>
      </c>
      <c r="G646" t="inlineStr">
        <is>
          <t>02G</t>
        </is>
      </c>
      <c r="H646" t="inlineStr">
        <is>
          <t>Cold TCS food item held above 41 °F; smoked or processed fish held above 38 °F; intact raw eggs held above 45 °F; or reduced oxygen packaged (ROP) TCS foods held above required temperatures except during active necessary preparation.</t>
        </is>
      </c>
      <c r="I646" t="inlineStr">
        <is>
          <t>Critical</t>
        </is>
      </c>
      <c r="J646" t="n">
        <v>12</v>
      </c>
      <c r="K646" t="inlineStr">
        <is>
          <t>A</t>
        </is>
      </c>
      <c r="L646" s="9">
        <f>A646&amp;"-"&amp;TEXT(E646,"yyyymmdd")</f>
        <v/>
      </c>
    </row>
    <row r="647">
      <c r="A647" t="n">
        <v>50128773</v>
      </c>
      <c r="B647" t="inlineStr">
        <is>
          <t>Brooklyn</t>
        </is>
      </c>
      <c r="C647" t="inlineStr">
        <is>
          <t>11218</t>
        </is>
      </c>
      <c r="D647" t="inlineStr">
        <is>
          <t>Japanese</t>
        </is>
      </c>
      <c r="E647" s="8" t="n">
        <v>46115</v>
      </c>
      <c r="F647" t="inlineStr">
        <is>
          <t>Violations were cited in the following area(s).</t>
        </is>
      </c>
      <c r="G647" t="inlineStr">
        <is>
          <t>10F</t>
        </is>
      </c>
      <c r="H647" t="inlineStr">
        <is>
          <t>Non-food contact surface or equipment made of unacceptable material, not kept clean, or not properly sealed, raised, spaced or movable to allow accessibility for cleaning on all sides, above and underneath the unit.</t>
        </is>
      </c>
      <c r="I647" t="inlineStr">
        <is>
          <t>Not Critical</t>
        </is>
      </c>
      <c r="J647" t="n">
        <v>12</v>
      </c>
      <c r="K647" t="inlineStr">
        <is>
          <t>A</t>
        </is>
      </c>
      <c r="L647" s="9">
        <f>A647&amp;"-"&amp;TEXT(E647,"yyyymmdd")</f>
        <v/>
      </c>
    </row>
    <row r="648">
      <c r="A648" t="n">
        <v>50137711</v>
      </c>
      <c r="B648" t="inlineStr">
        <is>
          <t>Queens</t>
        </is>
      </c>
      <c r="C648" t="inlineStr">
        <is>
          <t>11355</t>
        </is>
      </c>
      <c r="D648" t="inlineStr">
        <is>
          <t>Korean</t>
        </is>
      </c>
      <c r="E648" s="8" t="n">
        <v>46115</v>
      </c>
      <c r="F648" t="inlineStr">
        <is>
          <t>Violations were cited in the following area(s).</t>
        </is>
      </c>
      <c r="G648" t="inlineStr">
        <is>
          <t>04L</t>
        </is>
      </c>
      <c r="H648" t="inlineStr">
        <is>
          <t>Evidence of mice or live mice in establishment's food or non-food areas.</t>
        </is>
      </c>
      <c r="I648" t="inlineStr">
        <is>
          <t>Critical</t>
        </is>
      </c>
      <c r="J648" t="n">
        <v>18</v>
      </c>
      <c r="L648" s="9">
        <f>A648&amp;"-"&amp;TEXT(E648,"yyyymmdd")</f>
        <v/>
      </c>
    </row>
    <row r="649">
      <c r="A649" t="n">
        <v>50137711</v>
      </c>
      <c r="B649" t="inlineStr">
        <is>
          <t>Queens</t>
        </is>
      </c>
      <c r="C649" t="inlineStr">
        <is>
          <t>11355</t>
        </is>
      </c>
      <c r="D649" t="inlineStr">
        <is>
          <t>Korean</t>
        </is>
      </c>
      <c r="E649" s="8" t="n">
        <v>46115</v>
      </c>
      <c r="F649" t="inlineStr">
        <is>
          <t>Violations were cited in the following area(s).</t>
        </is>
      </c>
      <c r="G649" t="inlineStr">
        <is>
          <t>06D</t>
        </is>
      </c>
      <c r="H649" t="inlineStr">
        <is>
          <t>Food contact surface not properly washed, rinsed and sanitized after each use and following any activity when contamination may have occurred.</t>
        </is>
      </c>
      <c r="I649" t="inlineStr">
        <is>
          <t>Critical</t>
        </is>
      </c>
      <c r="J649" t="n">
        <v>18</v>
      </c>
      <c r="L649" s="9">
        <f>A649&amp;"-"&amp;TEXT(E649,"yyyymmdd")</f>
        <v/>
      </c>
    </row>
    <row r="650">
      <c r="A650" t="n">
        <v>50137711</v>
      </c>
      <c r="B650" t="inlineStr">
        <is>
          <t>Queens</t>
        </is>
      </c>
      <c r="C650" t="inlineStr">
        <is>
          <t>11355</t>
        </is>
      </c>
      <c r="D650" t="inlineStr">
        <is>
          <t>Korean</t>
        </is>
      </c>
      <c r="E650" s="8" t="n">
        <v>46115</v>
      </c>
      <c r="F650" t="inlineStr">
        <is>
          <t>Violations were cited in the following area(s).</t>
        </is>
      </c>
      <c r="G650" t="inlineStr">
        <is>
          <t>08A</t>
        </is>
      </c>
      <c r="H650" t="inlineStr">
        <is>
          <t>Establishment is not free of harborage or conditions conducive to rodents, insects or other pests.</t>
        </is>
      </c>
      <c r="I650" t="inlineStr">
        <is>
          <t>Not Critical</t>
        </is>
      </c>
      <c r="J650" t="n">
        <v>18</v>
      </c>
      <c r="L650" s="9">
        <f>A650&amp;"-"&amp;TEXT(E650,"yyyymmdd")</f>
        <v/>
      </c>
    </row>
    <row r="651">
      <c r="A651" t="n">
        <v>50137711</v>
      </c>
      <c r="B651" t="inlineStr">
        <is>
          <t>Queens</t>
        </is>
      </c>
      <c r="C651" t="inlineStr">
        <is>
          <t>11355</t>
        </is>
      </c>
      <c r="D651" t="inlineStr">
        <is>
          <t>Korean</t>
        </is>
      </c>
      <c r="E651" s="8" t="n">
        <v>46115</v>
      </c>
      <c r="F651" t="inlineStr">
        <is>
          <t>Violations were cited in the following area(s).</t>
        </is>
      </c>
      <c r="G651" t="inlineStr">
        <is>
          <t>10B</t>
        </is>
      </c>
      <c r="H651" t="inlineStr">
        <is>
          <t>Anti-siphonage or back-flow prevention device not provided where required; equipment or floor not properly drained; sewage disposal system in disrepair or not functioning properly. Condensation or liquid waste improperly disposed of.</t>
        </is>
      </c>
      <c r="I651" t="inlineStr">
        <is>
          <t>Not Critical</t>
        </is>
      </c>
      <c r="J651" t="n">
        <v>18</v>
      </c>
      <c r="L651" s="9">
        <f>A651&amp;"-"&amp;TEXT(E651,"yyyymmdd")</f>
        <v/>
      </c>
    </row>
    <row r="652">
      <c r="A652" t="n">
        <v>50137711</v>
      </c>
      <c r="B652" t="inlineStr">
        <is>
          <t>Queens</t>
        </is>
      </c>
      <c r="C652" t="inlineStr">
        <is>
          <t>11355</t>
        </is>
      </c>
      <c r="D652" t="inlineStr">
        <is>
          <t>Korean</t>
        </is>
      </c>
      <c r="E652" s="8" t="n">
        <v>46115</v>
      </c>
      <c r="F652" t="inlineStr">
        <is>
          <t>Violations were cited in the following area(s).</t>
        </is>
      </c>
      <c r="G652" t="inlineStr">
        <is>
          <t>10F</t>
        </is>
      </c>
      <c r="H652" t="inlineStr">
        <is>
          <t>Non-food contact surface or equipment made of unacceptable material, not kept clean, or not properly sealed, raised, spaced or movable to allow accessibility for cleaning on all sides, above and underneath the unit.</t>
        </is>
      </c>
      <c r="I652" t="inlineStr">
        <is>
          <t>Not Critical</t>
        </is>
      </c>
      <c r="J652" t="n">
        <v>18</v>
      </c>
      <c r="L652" s="9">
        <f>A652&amp;"-"&amp;TEXT(E652,"yyyymmdd")</f>
        <v/>
      </c>
    </row>
    <row r="653">
      <c r="A653" t="n">
        <v>50139414</v>
      </c>
      <c r="B653" t="inlineStr">
        <is>
          <t>Manhattan</t>
        </is>
      </c>
      <c r="C653" t="inlineStr">
        <is>
          <t>10014</t>
        </is>
      </c>
      <c r="D653" t="inlineStr">
        <is>
          <t>Middle Eastern</t>
        </is>
      </c>
      <c r="E653" s="8" t="n">
        <v>46115</v>
      </c>
      <c r="F653" t="inlineStr">
        <is>
          <t>Violations were cited in the following area(s).</t>
        </is>
      </c>
      <c r="G653" t="inlineStr">
        <is>
          <t>06E</t>
        </is>
      </c>
      <c r="H653" t="inlineStr">
        <is>
          <t>Sanitized equipment or utensil, including in-use food dispensing utensil, improperly used or stored.</t>
        </is>
      </c>
      <c r="I653" t="inlineStr">
        <is>
          <t>Critical</t>
        </is>
      </c>
      <c r="J653" t="n">
        <v>13</v>
      </c>
      <c r="K653" t="inlineStr">
        <is>
          <t>A</t>
        </is>
      </c>
      <c r="L653" s="9">
        <f>A653&amp;"-"&amp;TEXT(E653,"yyyymmdd")</f>
        <v/>
      </c>
    </row>
    <row r="654">
      <c r="A654" t="n">
        <v>50139414</v>
      </c>
      <c r="B654" t="inlineStr">
        <is>
          <t>Manhattan</t>
        </is>
      </c>
      <c r="C654" t="inlineStr">
        <is>
          <t>10014</t>
        </is>
      </c>
      <c r="D654" t="inlineStr">
        <is>
          <t>Middle Eastern</t>
        </is>
      </c>
      <c r="E654" s="8" t="n">
        <v>46115</v>
      </c>
      <c r="F654" t="inlineStr">
        <is>
          <t>Violations were cited in the following area(s).</t>
        </is>
      </c>
      <c r="G654" t="inlineStr">
        <is>
          <t>06F</t>
        </is>
      </c>
      <c r="H654" t="inlineStr">
        <is>
          <t>Wiping cloths not stored clean and dry, or in a sanitizing solution, between uses.</t>
        </is>
      </c>
      <c r="I654" t="inlineStr">
        <is>
          <t>Critical</t>
        </is>
      </c>
      <c r="J654" t="n">
        <v>13</v>
      </c>
      <c r="K654" t="inlineStr">
        <is>
          <t>A</t>
        </is>
      </c>
      <c r="L654" s="9">
        <f>A654&amp;"-"&amp;TEXT(E654,"yyyymmdd")</f>
        <v/>
      </c>
    </row>
    <row r="655">
      <c r="A655" t="n">
        <v>50139414</v>
      </c>
      <c r="B655" t="inlineStr">
        <is>
          <t>Manhattan</t>
        </is>
      </c>
      <c r="C655" t="inlineStr">
        <is>
          <t>10014</t>
        </is>
      </c>
      <c r="D655" t="inlineStr">
        <is>
          <t>Middle Eastern</t>
        </is>
      </c>
      <c r="E655" s="8" t="n">
        <v>46115</v>
      </c>
      <c r="F655" t="inlineStr">
        <is>
          <t>Violations were cited in the following area(s).</t>
        </is>
      </c>
      <c r="G655" t="inlineStr">
        <is>
          <t>10F</t>
        </is>
      </c>
      <c r="H655" t="inlineStr">
        <is>
          <t>Non-food contact surface or equipment made of unacceptable material, not kept clean, or not properly sealed, raised, spaced or movable to allow accessibility for cleaning on all sides, above and underneath the unit.</t>
        </is>
      </c>
      <c r="I655" t="inlineStr">
        <is>
          <t>Not Critical</t>
        </is>
      </c>
      <c r="J655" t="n">
        <v>13</v>
      </c>
      <c r="K655" t="inlineStr">
        <is>
          <t>A</t>
        </is>
      </c>
      <c r="L655" s="9">
        <f>A655&amp;"-"&amp;TEXT(E655,"yyyymmdd")</f>
        <v/>
      </c>
    </row>
    <row r="656">
      <c r="A656" t="n">
        <v>50140819</v>
      </c>
      <c r="B656" t="inlineStr">
        <is>
          <t>Brooklyn</t>
        </is>
      </c>
      <c r="C656" t="inlineStr">
        <is>
          <t>11211</t>
        </is>
      </c>
      <c r="D656" t="inlineStr">
        <is>
          <t>American</t>
        </is>
      </c>
      <c r="E656" s="8" t="n">
        <v>46115</v>
      </c>
      <c r="F656" t="inlineStr">
        <is>
          <t>Violations were cited in the following area(s).</t>
        </is>
      </c>
      <c r="G656" t="inlineStr">
        <is>
          <t>02B</t>
        </is>
      </c>
      <c r="H656" t="inlineStr">
        <is>
          <t>Hot TCS food item not held at or above 140 °F.</t>
        </is>
      </c>
      <c r="I656" t="inlineStr">
        <is>
          <t>Critical</t>
        </is>
      </c>
      <c r="J656" t="n">
        <v>37</v>
      </c>
      <c r="L656" s="9">
        <f>A656&amp;"-"&amp;TEXT(E656,"yyyymmdd")</f>
        <v/>
      </c>
    </row>
    <row r="657">
      <c r="A657" t="n">
        <v>50140819</v>
      </c>
      <c r="B657" t="inlineStr">
        <is>
          <t>Brooklyn</t>
        </is>
      </c>
      <c r="C657" t="inlineStr">
        <is>
          <t>11211</t>
        </is>
      </c>
      <c r="D657" t="inlineStr">
        <is>
          <t>American</t>
        </is>
      </c>
      <c r="E657" s="8" t="n">
        <v>46115</v>
      </c>
      <c r="F657" t="inlineStr">
        <is>
          <t>Violations were cited in the following area(s).</t>
        </is>
      </c>
      <c r="G657" t="inlineStr">
        <is>
          <t>02G</t>
        </is>
      </c>
      <c r="H657" t="inlineStr">
        <is>
          <t>Cold TCS food item held above 41 °F; smoked or processed fish held above 38 °F; intact raw eggs held above 45 °F; or reduced oxygen packaged (ROP) TCS foods held above required temperatures except during active necessary preparation.</t>
        </is>
      </c>
      <c r="I657" t="inlineStr">
        <is>
          <t>Critical</t>
        </is>
      </c>
      <c r="J657" t="n">
        <v>37</v>
      </c>
      <c r="L657" s="9">
        <f>A657&amp;"-"&amp;TEXT(E657,"yyyymmdd")</f>
        <v/>
      </c>
    </row>
    <row r="658">
      <c r="A658" t="n">
        <v>50140819</v>
      </c>
      <c r="B658" t="inlineStr">
        <is>
          <t>Brooklyn</t>
        </is>
      </c>
      <c r="C658" t="inlineStr">
        <is>
          <t>11211</t>
        </is>
      </c>
      <c r="D658" t="inlineStr">
        <is>
          <t>American</t>
        </is>
      </c>
      <c r="E658" s="8" t="n">
        <v>46115</v>
      </c>
      <c r="F658" t="inlineStr">
        <is>
          <t>Violations were cited in the following area(s).</t>
        </is>
      </c>
      <c r="G658" t="inlineStr">
        <is>
          <t>02H</t>
        </is>
      </c>
      <c r="H658" t="inlineStr">
        <is>
          <t>After cooking or removal from hot holding, TCS food not cooled by an approved method whereby the internal temperature is reduced from 140 °F to 70 °F or less within 2 hours, and from 70 °F to 41 °F or less within 4 additional hours.</t>
        </is>
      </c>
      <c r="I658" t="inlineStr">
        <is>
          <t>Critical</t>
        </is>
      </c>
      <c r="J658" t="n">
        <v>37</v>
      </c>
      <c r="L658" s="9">
        <f>A658&amp;"-"&amp;TEXT(E658,"yyyymmdd")</f>
        <v/>
      </c>
    </row>
    <row r="659">
      <c r="A659" t="n">
        <v>50140819</v>
      </c>
      <c r="B659" t="inlineStr">
        <is>
          <t>Brooklyn</t>
        </is>
      </c>
      <c r="C659" t="inlineStr">
        <is>
          <t>11211</t>
        </is>
      </c>
      <c r="D659" t="inlineStr">
        <is>
          <t>American</t>
        </is>
      </c>
      <c r="E659" s="8" t="n">
        <v>46115</v>
      </c>
      <c r="F659" t="inlineStr">
        <is>
          <t>Violations were cited in the following area(s).</t>
        </is>
      </c>
      <c r="G659" t="inlineStr">
        <is>
          <t>04N</t>
        </is>
      </c>
      <c r="H659" t="inlineStr">
        <is>
          <t>Filth flies or food/refuse/sewage associated with (FRSA) flies or other nuisance pests in establishment’s food and/or non-food areas. FRSA flies include house flies, blow flies, bottle flies, flesh flies, drain flies, Phorid flies and fruit flies.</t>
        </is>
      </c>
      <c r="I659" t="inlineStr">
        <is>
          <t>Critical</t>
        </is>
      </c>
      <c r="J659" t="n">
        <v>37</v>
      </c>
      <c r="L659" s="9">
        <f>A659&amp;"-"&amp;TEXT(E659,"yyyymmdd")</f>
        <v/>
      </c>
    </row>
    <row r="660">
      <c r="A660" t="n">
        <v>50140819</v>
      </c>
      <c r="B660" t="inlineStr">
        <is>
          <t>Brooklyn</t>
        </is>
      </c>
      <c r="C660" t="inlineStr">
        <is>
          <t>11211</t>
        </is>
      </c>
      <c r="D660" t="inlineStr">
        <is>
          <t>American</t>
        </is>
      </c>
      <c r="E660" s="8" t="n">
        <v>46115</v>
      </c>
      <c r="F660" t="inlineStr">
        <is>
          <t>Violations were cited in the following area(s).</t>
        </is>
      </c>
      <c r="G660" t="inlineStr">
        <is>
          <t>06E</t>
        </is>
      </c>
      <c r="H660" t="inlineStr">
        <is>
          <t>Sanitized equipment or utensil, including in-use food dispensing utensil, improperly used or stored.</t>
        </is>
      </c>
      <c r="I660" t="inlineStr">
        <is>
          <t>Critical</t>
        </is>
      </c>
      <c r="J660" t="n">
        <v>37</v>
      </c>
      <c r="L660" s="9">
        <f>A660&amp;"-"&amp;TEXT(E660,"yyyymmdd")</f>
        <v/>
      </c>
    </row>
    <row r="661">
      <c r="A661" t="n">
        <v>50140819</v>
      </c>
      <c r="B661" t="inlineStr">
        <is>
          <t>Brooklyn</t>
        </is>
      </c>
      <c r="C661" t="inlineStr">
        <is>
          <t>11211</t>
        </is>
      </c>
      <c r="D661" t="inlineStr">
        <is>
          <t>American</t>
        </is>
      </c>
      <c r="E661" s="8" t="n">
        <v>46115</v>
      </c>
      <c r="F661" t="inlineStr">
        <is>
          <t>Violations were cited in the following area(s).</t>
        </is>
      </c>
      <c r="G661" t="inlineStr">
        <is>
          <t>08A</t>
        </is>
      </c>
      <c r="H661" t="inlineStr">
        <is>
          <t>Establishment is not free of harborage or conditions conducive to rodents, insects or other pests.</t>
        </is>
      </c>
      <c r="I661" t="inlineStr">
        <is>
          <t>Not Critical</t>
        </is>
      </c>
      <c r="J661" t="n">
        <v>37</v>
      </c>
      <c r="L661" s="9">
        <f>A661&amp;"-"&amp;TEXT(E661,"yyyymmdd")</f>
        <v/>
      </c>
    </row>
    <row r="662">
      <c r="A662" t="n">
        <v>50140819</v>
      </c>
      <c r="B662" t="inlineStr">
        <is>
          <t>Brooklyn</t>
        </is>
      </c>
      <c r="C662" t="inlineStr">
        <is>
          <t>11211</t>
        </is>
      </c>
      <c r="D662" t="inlineStr">
        <is>
          <t>American</t>
        </is>
      </c>
      <c r="E662" s="8" t="n">
        <v>46115</v>
      </c>
      <c r="F662" t="inlineStr">
        <is>
          <t>Violations were cited in the following area(s).</t>
        </is>
      </c>
      <c r="G662" t="inlineStr">
        <is>
          <t>10F</t>
        </is>
      </c>
      <c r="H662" t="inlineStr">
        <is>
          <t>Non-food contact surface or equipment made of unacceptable material, not kept clean, or not properly sealed, raised, spaced or movable to allow accessibility for cleaning on all sides, above and underneath the unit.</t>
        </is>
      </c>
      <c r="I662" t="inlineStr">
        <is>
          <t>Not Critical</t>
        </is>
      </c>
      <c r="J662" t="n">
        <v>37</v>
      </c>
      <c r="L662" s="9">
        <f>A662&amp;"-"&amp;TEXT(E662,"yyyymmdd")</f>
        <v/>
      </c>
    </row>
    <row r="663">
      <c r="A663" t="n">
        <v>50142989</v>
      </c>
      <c r="B663" t="inlineStr">
        <is>
          <t>Brooklyn</t>
        </is>
      </c>
      <c r="C663" t="inlineStr">
        <is>
          <t>11225</t>
        </is>
      </c>
      <c r="D663" t="inlineStr">
        <is>
          <t>Sandwiches/Salads/Mixed Buffet</t>
        </is>
      </c>
      <c r="E663" s="8" t="n">
        <v>46115</v>
      </c>
      <c r="F663" t="inlineStr">
        <is>
          <t>Violations were cited in the following area(s).</t>
        </is>
      </c>
      <c r="G663" t="inlineStr">
        <is>
          <t>09B</t>
        </is>
      </c>
      <c r="H663" t="inlineStr">
        <is>
          <t>Thawing procedure improper.</t>
        </is>
      </c>
      <c r="I663" t="inlineStr">
        <is>
          <t>Not Critical</t>
        </is>
      </c>
      <c r="J663" t="n">
        <v>4</v>
      </c>
      <c r="K663" t="inlineStr">
        <is>
          <t>A</t>
        </is>
      </c>
      <c r="L663" s="9">
        <f>A663&amp;"-"&amp;TEXT(E663,"yyyymmdd")</f>
        <v/>
      </c>
    </row>
    <row r="664">
      <c r="A664" t="n">
        <v>50142989</v>
      </c>
      <c r="B664" t="inlineStr">
        <is>
          <t>Brooklyn</t>
        </is>
      </c>
      <c r="C664" t="inlineStr">
        <is>
          <t>11225</t>
        </is>
      </c>
      <c r="D664" t="inlineStr">
        <is>
          <t>Sandwiches/Salads/Mixed Buffet</t>
        </is>
      </c>
      <c r="E664" s="8" t="n">
        <v>46115</v>
      </c>
      <c r="F664" t="inlineStr">
        <is>
          <t>Violations were cited in the following area(s).</t>
        </is>
      </c>
      <c r="G664" t="inlineStr">
        <is>
          <t>09C</t>
        </is>
      </c>
      <c r="H664" t="inlineStr">
        <is>
          <t>Design, construction, materials used or maintenance of food contact surface improper. Surface not easily cleanable, sanitized and maintained.</t>
        </is>
      </c>
      <c r="I664" t="inlineStr">
        <is>
          <t>Not Critical</t>
        </is>
      </c>
      <c r="J664" t="n">
        <v>4</v>
      </c>
      <c r="K664" t="inlineStr">
        <is>
          <t>A</t>
        </is>
      </c>
      <c r="L664" s="9">
        <f>A664&amp;"-"&amp;TEXT(E664,"yyyymmdd")</f>
        <v/>
      </c>
    </row>
    <row r="665">
      <c r="A665" t="n">
        <v>50150901</v>
      </c>
      <c r="B665" t="inlineStr">
        <is>
          <t>Manhattan</t>
        </is>
      </c>
      <c r="C665" t="inlineStr">
        <is>
          <t>10019</t>
        </is>
      </c>
      <c r="D665" t="inlineStr">
        <is>
          <t>Korean</t>
        </is>
      </c>
      <c r="E665" s="8" t="n">
        <v>46115</v>
      </c>
      <c r="F665" t="inlineStr">
        <is>
          <t>Violations were cited in the following area(s).</t>
        </is>
      </c>
      <c r="G665" t="inlineStr">
        <is>
          <t>02B</t>
        </is>
      </c>
      <c r="H665" t="inlineStr">
        <is>
          <t>Hot TCS food item not held at or above 140 °F.</t>
        </is>
      </c>
      <c r="I665" t="inlineStr">
        <is>
          <t>Critical</t>
        </is>
      </c>
      <c r="J665" t="n">
        <v>43</v>
      </c>
      <c r="L665" s="9">
        <f>A665&amp;"-"&amp;TEXT(E665,"yyyymmdd")</f>
        <v/>
      </c>
    </row>
    <row r="666">
      <c r="A666" t="n">
        <v>50150901</v>
      </c>
      <c r="B666" t="inlineStr">
        <is>
          <t>Manhattan</t>
        </is>
      </c>
      <c r="C666" t="inlineStr">
        <is>
          <t>10019</t>
        </is>
      </c>
      <c r="D666" t="inlineStr">
        <is>
          <t>Korean</t>
        </is>
      </c>
      <c r="E666" s="8" t="n">
        <v>46115</v>
      </c>
      <c r="F666" t="inlineStr">
        <is>
          <t>Violations were cited in the following area(s).</t>
        </is>
      </c>
      <c r="G666" t="inlineStr">
        <is>
          <t>02F</t>
        </is>
      </c>
      <c r="H666" t="inlineStr">
        <is>
          <t>Meat, fish, molluscan shellfish, unpasteurized raw shell eggs, poultry or other TCS offered or served raw or undercooked and written notice not provided to consumer.</t>
        </is>
      </c>
      <c r="I666" t="inlineStr">
        <is>
          <t>Critical</t>
        </is>
      </c>
      <c r="J666" t="n">
        <v>43</v>
      </c>
      <c r="L666" s="9">
        <f>A666&amp;"-"&amp;TEXT(E666,"yyyymmdd")</f>
        <v/>
      </c>
    </row>
    <row r="667">
      <c r="A667" t="n">
        <v>50150901</v>
      </c>
      <c r="B667" t="inlineStr">
        <is>
          <t>Manhattan</t>
        </is>
      </c>
      <c r="C667" t="inlineStr">
        <is>
          <t>10019</t>
        </is>
      </c>
      <c r="D667" t="inlineStr">
        <is>
          <t>Korean</t>
        </is>
      </c>
      <c r="E667" s="8" t="n">
        <v>46115</v>
      </c>
      <c r="F667" t="inlineStr">
        <is>
          <t>Violations were cited in the following area(s).</t>
        </is>
      </c>
      <c r="G667" t="inlineStr">
        <is>
          <t>02G</t>
        </is>
      </c>
      <c r="H667" t="inlineStr">
        <is>
          <t>Cold TCS food item held above 41 °F; smoked or processed fish held above 38 °F; intact raw eggs held above 45 °F; or reduced oxygen packaged (ROP) TCS foods held above required temperatures except during active necessary preparation.</t>
        </is>
      </c>
      <c r="I667" t="inlineStr">
        <is>
          <t>Critical</t>
        </is>
      </c>
      <c r="J667" t="n">
        <v>43</v>
      </c>
      <c r="L667" s="9">
        <f>A667&amp;"-"&amp;TEXT(E667,"yyyymmdd")</f>
        <v/>
      </c>
    </row>
    <row r="668">
      <c r="A668" t="n">
        <v>50150901</v>
      </c>
      <c r="B668" t="inlineStr">
        <is>
          <t>Manhattan</t>
        </is>
      </c>
      <c r="C668" t="inlineStr">
        <is>
          <t>10019</t>
        </is>
      </c>
      <c r="D668" t="inlineStr">
        <is>
          <t>Korean</t>
        </is>
      </c>
      <c r="E668" s="8" t="n">
        <v>46115</v>
      </c>
      <c r="F668" t="inlineStr">
        <is>
          <t>Violations were cited in the following area(s).</t>
        </is>
      </c>
      <c r="G668" t="inlineStr">
        <is>
          <t>04L</t>
        </is>
      </c>
      <c r="H668" t="inlineStr">
        <is>
          <t>Evidence of mice or live mice in establishment's food or non-food areas.</t>
        </is>
      </c>
      <c r="I668" t="inlineStr">
        <is>
          <t>Critical</t>
        </is>
      </c>
      <c r="J668" t="n">
        <v>43</v>
      </c>
      <c r="L668" s="9">
        <f>A668&amp;"-"&amp;TEXT(E668,"yyyymmdd")</f>
        <v/>
      </c>
    </row>
    <row r="669">
      <c r="A669" t="n">
        <v>50150901</v>
      </c>
      <c r="B669" t="inlineStr">
        <is>
          <t>Manhattan</t>
        </is>
      </c>
      <c r="C669" t="inlineStr">
        <is>
          <t>10019</t>
        </is>
      </c>
      <c r="D669" t="inlineStr">
        <is>
          <t>Korean</t>
        </is>
      </c>
      <c r="E669" s="8" t="n">
        <v>46115</v>
      </c>
      <c r="F669" t="inlineStr">
        <is>
          <t>Violations were cited in the following area(s).</t>
        </is>
      </c>
      <c r="G669" t="inlineStr">
        <is>
          <t>06C</t>
        </is>
      </c>
      <c r="H66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69" t="inlineStr">
        <is>
          <t>Critical</t>
        </is>
      </c>
      <c r="J669" t="n">
        <v>43</v>
      </c>
      <c r="L669" s="9">
        <f>A669&amp;"-"&amp;TEXT(E669,"yyyymmdd")</f>
        <v/>
      </c>
    </row>
    <row r="670">
      <c r="A670" t="n">
        <v>50150901</v>
      </c>
      <c r="B670" t="inlineStr">
        <is>
          <t>Manhattan</t>
        </is>
      </c>
      <c r="C670" t="inlineStr">
        <is>
          <t>10019</t>
        </is>
      </c>
      <c r="D670" t="inlineStr">
        <is>
          <t>Korean</t>
        </is>
      </c>
      <c r="E670" s="8" t="n">
        <v>46115</v>
      </c>
      <c r="F670" t="inlineStr">
        <is>
          <t>Violations were cited in the following area(s).</t>
        </is>
      </c>
      <c r="G670" t="inlineStr">
        <is>
          <t>08A</t>
        </is>
      </c>
      <c r="H670" t="inlineStr">
        <is>
          <t>Establishment is not free of harborage or conditions conducive to rodents, insects or other pests.</t>
        </is>
      </c>
      <c r="I670" t="inlineStr">
        <is>
          <t>Not Critical</t>
        </is>
      </c>
      <c r="J670" t="n">
        <v>43</v>
      </c>
      <c r="L670" s="9">
        <f>A670&amp;"-"&amp;TEXT(E670,"yyyymmdd")</f>
        <v/>
      </c>
    </row>
    <row r="671">
      <c r="A671" t="n">
        <v>50150901</v>
      </c>
      <c r="B671" t="inlineStr">
        <is>
          <t>Manhattan</t>
        </is>
      </c>
      <c r="C671" t="inlineStr">
        <is>
          <t>10019</t>
        </is>
      </c>
      <c r="D671" t="inlineStr">
        <is>
          <t>Korean</t>
        </is>
      </c>
      <c r="E671" s="8" t="n">
        <v>46115</v>
      </c>
      <c r="F671" t="inlineStr">
        <is>
          <t>Violations were cited in the following area(s).</t>
        </is>
      </c>
      <c r="G671" t="inlineStr">
        <is>
          <t>09B</t>
        </is>
      </c>
      <c r="H671" t="inlineStr">
        <is>
          <t>Thawing procedure improper.</t>
        </is>
      </c>
      <c r="I671" t="inlineStr">
        <is>
          <t>Not Critical</t>
        </is>
      </c>
      <c r="J671" t="n">
        <v>43</v>
      </c>
      <c r="L671" s="9">
        <f>A671&amp;"-"&amp;TEXT(E671,"yyyymmdd")</f>
        <v/>
      </c>
    </row>
    <row r="672">
      <c r="A672" t="n">
        <v>50159846</v>
      </c>
      <c r="B672" t="inlineStr">
        <is>
          <t>Brooklyn</t>
        </is>
      </c>
      <c r="C672" t="inlineStr">
        <is>
          <t>11220</t>
        </is>
      </c>
      <c r="D672" t="inlineStr">
        <is>
          <t>Bakery Products/Desserts</t>
        </is>
      </c>
      <c r="E672" s="8" t="n">
        <v>46115</v>
      </c>
      <c r="F672" t="inlineStr">
        <is>
          <t>Violations were cited in the following area(s).</t>
        </is>
      </c>
      <c r="G672" t="inlineStr">
        <is>
          <t>04M</t>
        </is>
      </c>
      <c r="H672" t="inlineStr">
        <is>
          <t>Live roaches in facility's food or non-food area.</t>
        </is>
      </c>
      <c r="I672" t="inlineStr">
        <is>
          <t>Critical</t>
        </is>
      </c>
      <c r="J672" t="n">
        <v>5</v>
      </c>
      <c r="K672" t="inlineStr">
        <is>
          <t>A</t>
        </is>
      </c>
      <c r="L672" s="9">
        <f>A672&amp;"-"&amp;TEXT(E672,"yyyymmdd")</f>
        <v/>
      </c>
    </row>
    <row r="673">
      <c r="A673" t="n">
        <v>50162381</v>
      </c>
      <c r="B673" t="inlineStr">
        <is>
          <t>Brooklyn</t>
        </is>
      </c>
      <c r="C673" t="inlineStr">
        <is>
          <t>11201</t>
        </is>
      </c>
      <c r="D673" t="inlineStr">
        <is>
          <t>Juice, Smoothies, Fruit Salads</t>
        </is>
      </c>
      <c r="E673" s="8" t="n">
        <v>46115</v>
      </c>
      <c r="F673" t="inlineStr">
        <is>
          <t>Violations were cited in the following area(s).</t>
        </is>
      </c>
      <c r="G673" t="inlineStr">
        <is>
          <t>06D</t>
        </is>
      </c>
      <c r="H673" t="inlineStr">
        <is>
          <t>Food contact surface not properly washed, rinsed and sanitized after each use and following any activity when contamination may have occurred.</t>
        </is>
      </c>
      <c r="I673" t="inlineStr">
        <is>
          <t>Critical</t>
        </is>
      </c>
      <c r="J673" t="n">
        <v>5</v>
      </c>
      <c r="K673" t="inlineStr">
        <is>
          <t>A</t>
        </is>
      </c>
      <c r="L673" s="9">
        <f>A673&amp;"-"&amp;TEXT(E673,"yyyymmdd")</f>
        <v/>
      </c>
    </row>
    <row r="674">
      <c r="A674" t="n">
        <v>40738177</v>
      </c>
      <c r="B674" t="inlineStr">
        <is>
          <t>Queens</t>
        </is>
      </c>
      <c r="C674" t="inlineStr">
        <is>
          <t>11368</t>
        </is>
      </c>
      <c r="D674" t="inlineStr">
        <is>
          <t>Latin American</t>
        </is>
      </c>
      <c r="E674" s="8" t="n">
        <v>46116</v>
      </c>
      <c r="F674" t="inlineStr">
        <is>
          <t>Violations were cited in the following area(s).</t>
        </is>
      </c>
      <c r="G674" t="inlineStr">
        <is>
          <t>02B</t>
        </is>
      </c>
      <c r="H674" t="inlineStr">
        <is>
          <t>Hot TCS food item not held at or above 140 °F.</t>
        </is>
      </c>
      <c r="I674" t="inlineStr">
        <is>
          <t>Critical</t>
        </is>
      </c>
      <c r="J674" t="n">
        <v>44</v>
      </c>
      <c r="L674" s="9">
        <f>A674&amp;"-"&amp;TEXT(E674,"yyyymmdd")</f>
        <v/>
      </c>
    </row>
    <row r="675">
      <c r="A675" t="n">
        <v>40738177</v>
      </c>
      <c r="B675" t="inlineStr">
        <is>
          <t>Queens</t>
        </is>
      </c>
      <c r="C675" t="inlineStr">
        <is>
          <t>11368</t>
        </is>
      </c>
      <c r="D675" t="inlineStr">
        <is>
          <t>Latin American</t>
        </is>
      </c>
      <c r="E675" s="8" t="n">
        <v>46116</v>
      </c>
      <c r="F675" t="inlineStr">
        <is>
          <t>Violations were cited in the following area(s).</t>
        </is>
      </c>
      <c r="G675" t="inlineStr">
        <is>
          <t>04F</t>
        </is>
      </c>
      <c r="H675" t="inlineStr">
        <is>
          <t>Food preparation area, food storage area, or other area used by employees or patrons, contaminated by sewage or liquid waste.</t>
        </is>
      </c>
      <c r="I675" t="inlineStr">
        <is>
          <t>Critical</t>
        </is>
      </c>
      <c r="J675" t="n">
        <v>44</v>
      </c>
      <c r="L675" s="9">
        <f>A675&amp;"-"&amp;TEXT(E675,"yyyymmdd")</f>
        <v/>
      </c>
    </row>
    <row r="676">
      <c r="A676" t="n">
        <v>40738177</v>
      </c>
      <c r="B676" t="inlineStr">
        <is>
          <t>Queens</t>
        </is>
      </c>
      <c r="C676" t="inlineStr">
        <is>
          <t>11368</t>
        </is>
      </c>
      <c r="D676" t="inlineStr">
        <is>
          <t>Latin American</t>
        </is>
      </c>
      <c r="E676" s="8" t="n">
        <v>46116</v>
      </c>
      <c r="F676" t="inlineStr">
        <is>
          <t>Violations were cited in the following area(s).</t>
        </is>
      </c>
      <c r="G676" t="inlineStr">
        <is>
          <t>04H</t>
        </is>
      </c>
      <c r="H676" t="inlineStr">
        <is>
          <t>Raw, cooked or prepared food is adulterated, contaminated, cross-contaminated, or not discarded in accordance with HACCP plan.</t>
        </is>
      </c>
      <c r="I676" t="inlineStr">
        <is>
          <t>Critical</t>
        </is>
      </c>
      <c r="J676" t="n">
        <v>44</v>
      </c>
      <c r="L676" s="9">
        <f>A676&amp;"-"&amp;TEXT(E676,"yyyymmdd")</f>
        <v/>
      </c>
    </row>
    <row r="677">
      <c r="A677" t="n">
        <v>40738177</v>
      </c>
      <c r="B677" t="inlineStr">
        <is>
          <t>Queens</t>
        </is>
      </c>
      <c r="C677" t="inlineStr">
        <is>
          <t>11368</t>
        </is>
      </c>
      <c r="D677" t="inlineStr">
        <is>
          <t>Latin American</t>
        </is>
      </c>
      <c r="E677" s="8" t="n">
        <v>46116</v>
      </c>
      <c r="F677" t="inlineStr">
        <is>
          <t>Violations were cited in the following area(s).</t>
        </is>
      </c>
      <c r="G677" t="inlineStr">
        <is>
          <t>05A</t>
        </is>
      </c>
      <c r="H677" t="inlineStr">
        <is>
          <t>Sewage disposal system is not provided, improper, inadequate or unapproved.</t>
        </is>
      </c>
      <c r="I677" t="inlineStr">
        <is>
          <t>Critical</t>
        </is>
      </c>
      <c r="J677" t="n">
        <v>44</v>
      </c>
      <c r="L677" s="9">
        <f>A677&amp;"-"&amp;TEXT(E677,"yyyymmdd")</f>
        <v/>
      </c>
    </row>
    <row r="678">
      <c r="A678" t="n">
        <v>40738177</v>
      </c>
      <c r="B678" t="inlineStr">
        <is>
          <t>Queens</t>
        </is>
      </c>
      <c r="C678" t="inlineStr">
        <is>
          <t>11368</t>
        </is>
      </c>
      <c r="D678" t="inlineStr">
        <is>
          <t>Latin American</t>
        </is>
      </c>
      <c r="E678" s="8" t="n">
        <v>46116</v>
      </c>
      <c r="F678" t="inlineStr">
        <is>
          <t>Violations were cited in the following area(s).</t>
        </is>
      </c>
      <c r="G678" t="inlineStr">
        <is>
          <t>06C</t>
        </is>
      </c>
      <c r="H67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78" t="inlineStr">
        <is>
          <t>Critical</t>
        </is>
      </c>
      <c r="J678" t="n">
        <v>44</v>
      </c>
      <c r="L678" s="9">
        <f>A678&amp;"-"&amp;TEXT(E678,"yyyymmdd")</f>
        <v/>
      </c>
    </row>
    <row r="679">
      <c r="A679" t="n">
        <v>40738177</v>
      </c>
      <c r="B679" t="inlineStr">
        <is>
          <t>Queens</t>
        </is>
      </c>
      <c r="C679" t="inlineStr">
        <is>
          <t>11368</t>
        </is>
      </c>
      <c r="D679" t="inlineStr">
        <is>
          <t>Latin American</t>
        </is>
      </c>
      <c r="E679" s="8" t="n">
        <v>46116</v>
      </c>
      <c r="F679" t="inlineStr">
        <is>
          <t>Violations were cited in the following area(s).</t>
        </is>
      </c>
      <c r="G679" t="inlineStr">
        <is>
          <t>06D</t>
        </is>
      </c>
      <c r="H679" t="inlineStr">
        <is>
          <t>Food contact surface not properly washed, rinsed and sanitized after each use and following any activity when contamination may have occurred.</t>
        </is>
      </c>
      <c r="I679" t="inlineStr">
        <is>
          <t>Critical</t>
        </is>
      </c>
      <c r="J679" t="n">
        <v>44</v>
      </c>
      <c r="L679" s="9">
        <f>A679&amp;"-"&amp;TEXT(E679,"yyyymmdd")</f>
        <v/>
      </c>
    </row>
    <row r="680">
      <c r="A680" t="n">
        <v>40738973</v>
      </c>
      <c r="B680" t="inlineStr">
        <is>
          <t>Brooklyn</t>
        </is>
      </c>
      <c r="C680" t="inlineStr">
        <is>
          <t>11211</t>
        </is>
      </c>
      <c r="D680" t="inlineStr">
        <is>
          <t>Latin American</t>
        </is>
      </c>
      <c r="E680" s="8" t="n">
        <v>46116</v>
      </c>
      <c r="F680" t="inlineStr">
        <is>
          <t>Violations were cited in the following area(s).</t>
        </is>
      </c>
      <c r="G680" t="inlineStr">
        <is>
          <t>06C</t>
        </is>
      </c>
      <c r="H68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80" t="inlineStr">
        <is>
          <t>Critical</t>
        </is>
      </c>
      <c r="J680" t="n">
        <v>5</v>
      </c>
      <c r="K680" t="inlineStr">
        <is>
          <t>A</t>
        </is>
      </c>
      <c r="L680" s="9">
        <f>A680&amp;"-"&amp;TEXT(E680,"yyyymmdd")</f>
        <v/>
      </c>
    </row>
    <row r="681">
      <c r="A681" t="n">
        <v>40963282</v>
      </c>
      <c r="B681" t="inlineStr">
        <is>
          <t>Queens</t>
        </is>
      </c>
      <c r="C681" t="inlineStr">
        <is>
          <t>11368</t>
        </is>
      </c>
      <c r="D681" t="inlineStr">
        <is>
          <t>Latin American</t>
        </is>
      </c>
      <c r="E681" s="8" t="n">
        <v>46116</v>
      </c>
      <c r="F681" t="inlineStr">
        <is>
          <t>Violations were cited in the following area(s).</t>
        </is>
      </c>
      <c r="G681" t="inlineStr">
        <is>
          <t>04A</t>
        </is>
      </c>
      <c r="H681" t="inlineStr">
        <is>
          <t>Food Protection Certificate (FPC) not held by manager or supervisor of food operations.</t>
        </is>
      </c>
      <c r="I681" t="inlineStr">
        <is>
          <t>Critical</t>
        </is>
      </c>
      <c r="J681" t="n">
        <v>13</v>
      </c>
      <c r="K681" t="inlineStr">
        <is>
          <t>A</t>
        </is>
      </c>
      <c r="L681" s="9">
        <f>A681&amp;"-"&amp;TEXT(E681,"yyyymmdd")</f>
        <v/>
      </c>
    </row>
    <row r="682">
      <c r="A682" t="n">
        <v>40963282</v>
      </c>
      <c r="B682" t="inlineStr">
        <is>
          <t>Queens</t>
        </is>
      </c>
      <c r="C682" t="inlineStr">
        <is>
          <t>11368</t>
        </is>
      </c>
      <c r="D682" t="inlineStr">
        <is>
          <t>Latin American</t>
        </is>
      </c>
      <c r="E682" s="8" t="n">
        <v>46116</v>
      </c>
      <c r="F682" t="inlineStr">
        <is>
          <t>Violations were cited in the following area(s).</t>
        </is>
      </c>
      <c r="G682" t="inlineStr">
        <is>
          <t>10F</t>
        </is>
      </c>
      <c r="H682" t="inlineStr">
        <is>
          <t>Non-food contact surface or equipment made of unacceptable material, not kept clean, or not properly sealed, raised, spaced or movable to allow accessibility for cleaning on all sides, above and underneath the unit.</t>
        </is>
      </c>
      <c r="I682" t="inlineStr">
        <is>
          <t>Not Critical</t>
        </is>
      </c>
      <c r="J682" t="n">
        <v>13</v>
      </c>
      <c r="K682" t="inlineStr">
        <is>
          <t>A</t>
        </is>
      </c>
      <c r="L682" s="9">
        <f>A682&amp;"-"&amp;TEXT(E682,"yyyymmdd")</f>
        <v/>
      </c>
    </row>
    <row r="683">
      <c r="A683" t="n">
        <v>40976973</v>
      </c>
      <c r="B683" t="inlineStr">
        <is>
          <t>Queens</t>
        </is>
      </c>
      <c r="C683" t="inlineStr">
        <is>
          <t>11368</t>
        </is>
      </c>
      <c r="D683" t="inlineStr">
        <is>
          <t>Fusion</t>
        </is>
      </c>
      <c r="E683" s="8" t="n">
        <v>46116</v>
      </c>
      <c r="F683" t="inlineStr">
        <is>
          <t>Violations were cited in the following area(s).</t>
        </is>
      </c>
      <c r="G683" t="inlineStr">
        <is>
          <t>04A</t>
        </is>
      </c>
      <c r="H683" t="inlineStr">
        <is>
          <t>Food Protection Certificate (FPC) not held by manager or supervisor of food operations.</t>
        </is>
      </c>
      <c r="I683" t="inlineStr">
        <is>
          <t>Critical</t>
        </is>
      </c>
      <c r="J683" t="n">
        <v>12</v>
      </c>
      <c r="K683" t="inlineStr">
        <is>
          <t>A</t>
        </is>
      </c>
      <c r="L683" s="9">
        <f>A683&amp;"-"&amp;TEXT(E683,"yyyymmdd")</f>
        <v/>
      </c>
    </row>
    <row r="684">
      <c r="A684" t="n">
        <v>40976973</v>
      </c>
      <c r="B684" t="inlineStr">
        <is>
          <t>Queens</t>
        </is>
      </c>
      <c r="C684" t="inlineStr">
        <is>
          <t>11368</t>
        </is>
      </c>
      <c r="D684" t="inlineStr">
        <is>
          <t>Fusion</t>
        </is>
      </c>
      <c r="E684" s="8" t="n">
        <v>46116</v>
      </c>
      <c r="F684" t="inlineStr">
        <is>
          <t>Violations were cited in the following area(s).</t>
        </is>
      </c>
      <c r="G684" t="inlineStr">
        <is>
          <t>10F</t>
        </is>
      </c>
      <c r="H684" t="inlineStr">
        <is>
          <t>Non-food contact surface or equipment made of unacceptable material, not kept clean, or not properly sealed, raised, spaced or movable to allow accessibility for cleaning on all sides, above and underneath the unit.</t>
        </is>
      </c>
      <c r="I684" t="inlineStr">
        <is>
          <t>Not Critical</t>
        </is>
      </c>
      <c r="J684" t="n">
        <v>12</v>
      </c>
      <c r="K684" t="inlineStr">
        <is>
          <t>A</t>
        </is>
      </c>
      <c r="L684" s="9">
        <f>A684&amp;"-"&amp;TEXT(E684,"yyyymmdd")</f>
        <v/>
      </c>
    </row>
    <row r="685">
      <c r="A685" t="n">
        <v>41180600</v>
      </c>
      <c r="B685" t="inlineStr">
        <is>
          <t>Queens</t>
        </is>
      </c>
      <c r="C685" t="inlineStr">
        <is>
          <t>11368</t>
        </is>
      </c>
      <c r="D685" t="inlineStr">
        <is>
          <t>American</t>
        </is>
      </c>
      <c r="E685" s="8" t="n">
        <v>46116</v>
      </c>
      <c r="F685" t="inlineStr">
        <is>
          <t>Violations were cited in the following area(s).</t>
        </is>
      </c>
      <c r="G685" t="inlineStr">
        <is>
          <t>06F</t>
        </is>
      </c>
      <c r="H685" t="inlineStr">
        <is>
          <t>Wiping cloths not stored clean and dry, or in a sanitizing solution, between uses.</t>
        </is>
      </c>
      <c r="I685" t="inlineStr">
        <is>
          <t>Critical</t>
        </is>
      </c>
      <c r="J685" t="n">
        <v>8</v>
      </c>
      <c r="K685" t="inlineStr">
        <is>
          <t>A</t>
        </is>
      </c>
      <c r="L685" s="9">
        <f>A685&amp;"-"&amp;TEXT(E685,"yyyymmdd")</f>
        <v/>
      </c>
    </row>
    <row r="686">
      <c r="A686" t="n">
        <v>41180600</v>
      </c>
      <c r="B686" t="inlineStr">
        <is>
          <t>Queens</t>
        </is>
      </c>
      <c r="C686" t="inlineStr">
        <is>
          <t>11368</t>
        </is>
      </c>
      <c r="D686" t="inlineStr">
        <is>
          <t>American</t>
        </is>
      </c>
      <c r="E686" s="8" t="n">
        <v>46116</v>
      </c>
      <c r="F686" t="inlineStr">
        <is>
          <t>Violations were cited in the following area(s).</t>
        </is>
      </c>
      <c r="G686" t="inlineStr">
        <is>
          <t>10F</t>
        </is>
      </c>
      <c r="H686" t="inlineStr">
        <is>
          <t>Non-food contact surface or equipment made of unacceptable material, not kept clean, or not properly sealed, raised, spaced or movable to allow accessibility for cleaning on all sides, above and underneath the unit.</t>
        </is>
      </c>
      <c r="I686" t="inlineStr">
        <is>
          <t>Not Critical</t>
        </is>
      </c>
      <c r="J686" t="n">
        <v>8</v>
      </c>
      <c r="K686" t="inlineStr">
        <is>
          <t>A</t>
        </is>
      </c>
      <c r="L686" s="9">
        <f>A686&amp;"-"&amp;TEXT(E686,"yyyymmdd")</f>
        <v/>
      </c>
    </row>
    <row r="687">
      <c r="A687" t="n">
        <v>41454471</v>
      </c>
      <c r="B687" t="inlineStr">
        <is>
          <t>Queens</t>
        </is>
      </c>
      <c r="C687" t="inlineStr">
        <is>
          <t>11354</t>
        </is>
      </c>
      <c r="D687" t="inlineStr">
        <is>
          <t>Chinese</t>
        </is>
      </c>
      <c r="E687" s="8" t="n">
        <v>46116</v>
      </c>
      <c r="F687" t="inlineStr">
        <is>
          <t>Violations were cited in the following area(s).</t>
        </is>
      </c>
      <c r="G687" t="inlineStr">
        <is>
          <t>02G</t>
        </is>
      </c>
      <c r="H687" t="inlineStr">
        <is>
          <t>Cold TCS food item held above 41 °F; smoked or processed fish held above 38 °F; intact raw eggs held above 45 °F; or reduced oxygen packaged (ROP) TCS foods held above required temperatures except during active necessary preparation.</t>
        </is>
      </c>
      <c r="I687" t="inlineStr">
        <is>
          <t>Critical</t>
        </is>
      </c>
      <c r="J687" t="n">
        <v>34</v>
      </c>
      <c r="L687" s="9">
        <f>A687&amp;"-"&amp;TEXT(E687,"yyyymmdd")</f>
        <v/>
      </c>
    </row>
    <row r="688">
      <c r="A688" t="n">
        <v>41454471</v>
      </c>
      <c r="B688" t="inlineStr">
        <is>
          <t>Queens</t>
        </is>
      </c>
      <c r="C688" t="inlineStr">
        <is>
          <t>11354</t>
        </is>
      </c>
      <c r="D688" t="inlineStr">
        <is>
          <t>Chinese</t>
        </is>
      </c>
      <c r="E688" s="8" t="n">
        <v>46116</v>
      </c>
      <c r="F688" t="inlineStr">
        <is>
          <t>Violations were cited in the following area(s).</t>
        </is>
      </c>
      <c r="G688" t="inlineStr">
        <is>
          <t>05D</t>
        </is>
      </c>
      <c r="H68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88" t="inlineStr">
        <is>
          <t>Critical</t>
        </is>
      </c>
      <c r="J688" t="n">
        <v>34</v>
      </c>
      <c r="L688" s="9">
        <f>A688&amp;"-"&amp;TEXT(E688,"yyyymmdd")</f>
        <v/>
      </c>
    </row>
    <row r="689">
      <c r="A689" t="n">
        <v>41454471</v>
      </c>
      <c r="B689" t="inlineStr">
        <is>
          <t>Queens</t>
        </is>
      </c>
      <c r="C689" t="inlineStr">
        <is>
          <t>11354</t>
        </is>
      </c>
      <c r="D689" t="inlineStr">
        <is>
          <t>Chinese</t>
        </is>
      </c>
      <c r="E689" s="8" t="n">
        <v>46116</v>
      </c>
      <c r="F689" t="inlineStr">
        <is>
          <t>Violations were cited in the following area(s).</t>
        </is>
      </c>
      <c r="G689" t="inlineStr">
        <is>
          <t>06C</t>
        </is>
      </c>
      <c r="H68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89" t="inlineStr">
        <is>
          <t>Critical</t>
        </is>
      </c>
      <c r="J689" t="n">
        <v>34</v>
      </c>
      <c r="L689" s="9">
        <f>A689&amp;"-"&amp;TEXT(E689,"yyyymmdd")</f>
        <v/>
      </c>
    </row>
    <row r="690">
      <c r="A690" t="n">
        <v>41454471</v>
      </c>
      <c r="B690" t="inlineStr">
        <is>
          <t>Queens</t>
        </is>
      </c>
      <c r="C690" t="inlineStr">
        <is>
          <t>11354</t>
        </is>
      </c>
      <c r="D690" t="inlineStr">
        <is>
          <t>Chinese</t>
        </is>
      </c>
      <c r="E690" s="8" t="n">
        <v>46116</v>
      </c>
      <c r="F690" t="inlineStr">
        <is>
          <t>Violations were cited in the following area(s).</t>
        </is>
      </c>
      <c r="G690" t="inlineStr">
        <is>
          <t>06F</t>
        </is>
      </c>
      <c r="H690" t="inlineStr">
        <is>
          <t>Wiping cloths not stored clean and dry, or in a sanitizing solution, between uses.</t>
        </is>
      </c>
      <c r="I690" t="inlineStr">
        <is>
          <t>Critical</t>
        </is>
      </c>
      <c r="J690" t="n">
        <v>34</v>
      </c>
      <c r="L690" s="9">
        <f>A690&amp;"-"&amp;TEXT(E690,"yyyymmdd")</f>
        <v/>
      </c>
    </row>
    <row r="691">
      <c r="A691" t="n">
        <v>41454471</v>
      </c>
      <c r="B691" t="inlineStr">
        <is>
          <t>Queens</t>
        </is>
      </c>
      <c r="C691" t="inlineStr">
        <is>
          <t>11354</t>
        </is>
      </c>
      <c r="D691" t="inlineStr">
        <is>
          <t>Chinese</t>
        </is>
      </c>
      <c r="E691" s="8" t="n">
        <v>46116</v>
      </c>
      <c r="F691" t="inlineStr">
        <is>
          <t>Violations were cited in the following area(s).</t>
        </is>
      </c>
      <c r="G691" t="inlineStr">
        <is>
          <t>09B</t>
        </is>
      </c>
      <c r="H691" t="inlineStr">
        <is>
          <t>Thawing procedure improper.</t>
        </is>
      </c>
      <c r="I691" t="inlineStr">
        <is>
          <t>Not Critical</t>
        </is>
      </c>
      <c r="J691" t="n">
        <v>34</v>
      </c>
      <c r="L691" s="9">
        <f>A691&amp;"-"&amp;TEXT(E691,"yyyymmdd")</f>
        <v/>
      </c>
    </row>
    <row r="692">
      <c r="A692" t="n">
        <v>50089409</v>
      </c>
      <c r="B692" t="inlineStr">
        <is>
          <t>Queens</t>
        </is>
      </c>
      <c r="C692" t="inlineStr">
        <is>
          <t>11354</t>
        </is>
      </c>
      <c r="D692" t="inlineStr">
        <is>
          <t>Chinese</t>
        </is>
      </c>
      <c r="E692" s="8" t="n">
        <v>46116</v>
      </c>
      <c r="F692" t="inlineStr">
        <is>
          <t>Violations were cited in the following area(s).</t>
        </is>
      </c>
      <c r="G692" t="inlineStr">
        <is>
          <t>02B</t>
        </is>
      </c>
      <c r="H692" t="inlineStr">
        <is>
          <t>Hot TCS food item not held at or above 140 °F.</t>
        </is>
      </c>
      <c r="I692" t="inlineStr">
        <is>
          <t>Critical</t>
        </is>
      </c>
      <c r="J692" t="n">
        <v>29</v>
      </c>
      <c r="L692" s="9">
        <f>A692&amp;"-"&amp;TEXT(E692,"yyyymmdd")</f>
        <v/>
      </c>
    </row>
    <row r="693">
      <c r="A693" t="n">
        <v>50089409</v>
      </c>
      <c r="B693" t="inlineStr">
        <is>
          <t>Queens</t>
        </is>
      </c>
      <c r="C693" t="inlineStr">
        <is>
          <t>11354</t>
        </is>
      </c>
      <c r="D693" t="inlineStr">
        <is>
          <t>Chinese</t>
        </is>
      </c>
      <c r="E693" s="8" t="n">
        <v>46116</v>
      </c>
      <c r="F693" t="inlineStr">
        <is>
          <t>Violations were cited in the following area(s).</t>
        </is>
      </c>
      <c r="G693" t="inlineStr">
        <is>
          <t>05D</t>
        </is>
      </c>
      <c r="H69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93" t="inlineStr">
        <is>
          <t>Critical</t>
        </is>
      </c>
      <c r="J693" t="n">
        <v>29</v>
      </c>
      <c r="L693" s="9">
        <f>A693&amp;"-"&amp;TEXT(E693,"yyyymmdd")</f>
        <v/>
      </c>
    </row>
    <row r="694">
      <c r="A694" t="n">
        <v>50089409</v>
      </c>
      <c r="B694" t="inlineStr">
        <is>
          <t>Queens</t>
        </is>
      </c>
      <c r="C694" t="inlineStr">
        <is>
          <t>11354</t>
        </is>
      </c>
      <c r="D694" t="inlineStr">
        <is>
          <t>Chinese</t>
        </is>
      </c>
      <c r="E694" s="8" t="n">
        <v>46116</v>
      </c>
      <c r="F694" t="inlineStr">
        <is>
          <t>Violations were cited in the following area(s).</t>
        </is>
      </c>
      <c r="G694" t="inlineStr">
        <is>
          <t>06C</t>
        </is>
      </c>
      <c r="H69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94" t="inlineStr">
        <is>
          <t>Critical</t>
        </is>
      </c>
      <c r="J694" t="n">
        <v>29</v>
      </c>
      <c r="L694" s="9">
        <f>A694&amp;"-"&amp;TEXT(E694,"yyyymmdd")</f>
        <v/>
      </c>
    </row>
    <row r="695">
      <c r="A695" t="n">
        <v>50089409</v>
      </c>
      <c r="B695" t="inlineStr">
        <is>
          <t>Queens</t>
        </is>
      </c>
      <c r="C695" t="inlineStr">
        <is>
          <t>11354</t>
        </is>
      </c>
      <c r="D695" t="inlineStr">
        <is>
          <t>Chinese</t>
        </is>
      </c>
      <c r="E695" s="8" t="n">
        <v>46116</v>
      </c>
      <c r="F695" t="inlineStr">
        <is>
          <t>Violations were cited in the following area(s).</t>
        </is>
      </c>
      <c r="G695" t="inlineStr">
        <is>
          <t>10G</t>
        </is>
      </c>
      <c r="H695" t="inlineStr">
        <is>
          <t>Dishwashing and ware washing: Cleaning and sanitizing of tableware, including dishes, utensils, and equipment deficient.</t>
        </is>
      </c>
      <c r="I695" t="inlineStr">
        <is>
          <t>Not Critical</t>
        </is>
      </c>
      <c r="J695" t="n">
        <v>29</v>
      </c>
      <c r="L695" s="9">
        <f>A695&amp;"-"&amp;TEXT(E695,"yyyymmdd")</f>
        <v/>
      </c>
    </row>
    <row r="696">
      <c r="A696" t="n">
        <v>50090601</v>
      </c>
      <c r="B696" t="inlineStr">
        <is>
          <t>Brooklyn</t>
        </is>
      </c>
      <c r="C696" t="inlineStr">
        <is>
          <t>11211</t>
        </is>
      </c>
      <c r="D696" t="inlineStr">
        <is>
          <t>Frozen Desserts</t>
        </is>
      </c>
      <c r="E696" s="8" t="n">
        <v>46116</v>
      </c>
      <c r="F696" t="inlineStr">
        <is>
          <t>Violations were cited in the following area(s).</t>
        </is>
      </c>
      <c r="G696" t="inlineStr">
        <is>
          <t>10G</t>
        </is>
      </c>
      <c r="H696" t="inlineStr">
        <is>
          <t>Dishwashing and ware washing: Cleaning and sanitizing of tableware, including dishes, utensils, and equipment deficient.</t>
        </is>
      </c>
      <c r="I696" t="inlineStr">
        <is>
          <t>Not Critical</t>
        </is>
      </c>
      <c r="J696" t="n">
        <v>5</v>
      </c>
      <c r="K696" t="inlineStr">
        <is>
          <t>A</t>
        </is>
      </c>
      <c r="L696" s="9">
        <f>A696&amp;"-"&amp;TEXT(E696,"yyyymmdd")</f>
        <v/>
      </c>
    </row>
    <row r="697">
      <c r="A697" t="n">
        <v>50100699</v>
      </c>
      <c r="B697" t="inlineStr">
        <is>
          <t>Brooklyn</t>
        </is>
      </c>
      <c r="C697" t="inlineStr">
        <is>
          <t>11211</t>
        </is>
      </c>
      <c r="D697" t="inlineStr">
        <is>
          <t>Italian</t>
        </is>
      </c>
      <c r="E697" s="8" t="n">
        <v>46116</v>
      </c>
      <c r="F697" t="inlineStr">
        <is>
          <t>Violations were cited in the following area(s).</t>
        </is>
      </c>
      <c r="G697" t="inlineStr">
        <is>
          <t>02F</t>
        </is>
      </c>
      <c r="H697" t="inlineStr">
        <is>
          <t>Meat, fish, molluscan shellfish, unpasteurized raw shell eggs, poultry or other TCS offered or served raw or undercooked and written notice not provided to consumer.</t>
        </is>
      </c>
      <c r="I697" t="inlineStr">
        <is>
          <t>Critical</t>
        </is>
      </c>
      <c r="J697" t="n">
        <v>24</v>
      </c>
      <c r="L697" s="9">
        <f>A697&amp;"-"&amp;TEXT(E697,"yyyymmdd")</f>
        <v/>
      </c>
    </row>
    <row r="698">
      <c r="A698" t="n">
        <v>50100699</v>
      </c>
      <c r="B698" t="inlineStr">
        <is>
          <t>Brooklyn</t>
        </is>
      </c>
      <c r="C698" t="inlineStr">
        <is>
          <t>11211</t>
        </is>
      </c>
      <c r="D698" t="inlineStr">
        <is>
          <t>Italian</t>
        </is>
      </c>
      <c r="E698" s="8" t="n">
        <v>46116</v>
      </c>
      <c r="F698" t="inlineStr">
        <is>
          <t>Violations were cited in the following area(s).</t>
        </is>
      </c>
      <c r="G698" t="inlineStr">
        <is>
          <t>02G</t>
        </is>
      </c>
      <c r="H698" t="inlineStr">
        <is>
          <t>Cold TCS food item held above 41 °F; smoked or processed fish held above 38 °F; intact raw eggs held above 45 °F; or reduced oxygen packaged (ROP) TCS foods held above required temperatures except during active necessary preparation.</t>
        </is>
      </c>
      <c r="I698" t="inlineStr">
        <is>
          <t>Critical</t>
        </is>
      </c>
      <c r="J698" t="n">
        <v>24</v>
      </c>
      <c r="L698" s="9">
        <f>A698&amp;"-"&amp;TEXT(E698,"yyyymmdd")</f>
        <v/>
      </c>
    </row>
    <row r="699">
      <c r="A699" t="n">
        <v>50100699</v>
      </c>
      <c r="B699" t="inlineStr">
        <is>
          <t>Brooklyn</t>
        </is>
      </c>
      <c r="C699" t="inlineStr">
        <is>
          <t>11211</t>
        </is>
      </c>
      <c r="D699" t="inlineStr">
        <is>
          <t>Italian</t>
        </is>
      </c>
      <c r="E699" s="8" t="n">
        <v>46116</v>
      </c>
      <c r="F699" t="inlineStr">
        <is>
          <t>Violations were cited in the following area(s).</t>
        </is>
      </c>
      <c r="G699" t="inlineStr">
        <is>
          <t>06D</t>
        </is>
      </c>
      <c r="H699" t="inlineStr">
        <is>
          <t>Food contact surface not properly washed, rinsed and sanitized after each use and following any activity when contamination may have occurred.</t>
        </is>
      </c>
      <c r="I699" t="inlineStr">
        <is>
          <t>Critical</t>
        </is>
      </c>
      <c r="J699" t="n">
        <v>24</v>
      </c>
      <c r="L699" s="9">
        <f>A699&amp;"-"&amp;TEXT(E699,"yyyymmdd")</f>
        <v/>
      </c>
    </row>
    <row r="700">
      <c r="A700" t="n">
        <v>50100699</v>
      </c>
      <c r="B700" t="inlineStr">
        <is>
          <t>Brooklyn</t>
        </is>
      </c>
      <c r="C700" t="inlineStr">
        <is>
          <t>11211</t>
        </is>
      </c>
      <c r="D700" t="inlineStr">
        <is>
          <t>Italian</t>
        </is>
      </c>
      <c r="E700" s="8" t="n">
        <v>46116</v>
      </c>
      <c r="F700" t="inlineStr">
        <is>
          <t>Violations were cited in the following area(s).</t>
        </is>
      </c>
      <c r="G700" t="inlineStr">
        <is>
          <t>10B</t>
        </is>
      </c>
      <c r="H700" t="inlineStr">
        <is>
          <t>Anti-siphonage or back-flow prevention device not provided where required; equipment or floor not properly drained; sewage disposal system in disrepair or not functioning properly. Condensation or liquid waste improperly disposed of.</t>
        </is>
      </c>
      <c r="I700" t="inlineStr">
        <is>
          <t>Not Critical</t>
        </is>
      </c>
      <c r="J700" t="n">
        <v>24</v>
      </c>
      <c r="L700" s="9">
        <f>A700&amp;"-"&amp;TEXT(E700,"yyyymmdd")</f>
        <v/>
      </c>
    </row>
    <row r="701">
      <c r="A701" t="n">
        <v>50100699</v>
      </c>
      <c r="B701" t="inlineStr">
        <is>
          <t>Brooklyn</t>
        </is>
      </c>
      <c r="C701" t="inlineStr">
        <is>
          <t>11211</t>
        </is>
      </c>
      <c r="D701" t="inlineStr">
        <is>
          <t>Italian</t>
        </is>
      </c>
      <c r="E701" s="8" t="n">
        <v>46116</v>
      </c>
      <c r="F701" t="inlineStr">
        <is>
          <t>Violations were cited in the following area(s).</t>
        </is>
      </c>
      <c r="G701" t="inlineStr">
        <is>
          <t>10G</t>
        </is>
      </c>
      <c r="H701" t="inlineStr">
        <is>
          <t>Dishwashing and ware washing: Cleaning and sanitizing of tableware, including dishes, utensils, and equipment deficient.</t>
        </is>
      </c>
      <c r="I701" t="inlineStr">
        <is>
          <t>Not Critical</t>
        </is>
      </c>
      <c r="J701" t="n">
        <v>24</v>
      </c>
      <c r="L701" s="9">
        <f>A701&amp;"-"&amp;TEXT(E701,"yyyymmdd")</f>
        <v/>
      </c>
    </row>
    <row r="702">
      <c r="A702" t="n">
        <v>50107977</v>
      </c>
      <c r="B702" t="inlineStr">
        <is>
          <t>Staten Island</t>
        </is>
      </c>
      <c r="C702" t="inlineStr">
        <is>
          <t>10302</t>
        </is>
      </c>
      <c r="D702" t="inlineStr">
        <is>
          <t>Italian</t>
        </is>
      </c>
      <c r="E702" s="8" t="n">
        <v>46116</v>
      </c>
      <c r="F702" t="inlineStr">
        <is>
          <t>Violations were cited in the following area(s).</t>
        </is>
      </c>
      <c r="G702" t="inlineStr">
        <is>
          <t>02B</t>
        </is>
      </c>
      <c r="H702" t="inlineStr">
        <is>
          <t>Hot TCS food item not held at or above 140 °F.</t>
        </is>
      </c>
      <c r="I702" t="inlineStr">
        <is>
          <t>Critical</t>
        </is>
      </c>
      <c r="J702" t="n">
        <v>29</v>
      </c>
      <c r="L702" s="9">
        <f>A702&amp;"-"&amp;TEXT(E702,"yyyymmdd")</f>
        <v/>
      </c>
    </row>
    <row r="703">
      <c r="A703" t="n">
        <v>50107977</v>
      </c>
      <c r="B703" t="inlineStr">
        <is>
          <t>Staten Island</t>
        </is>
      </c>
      <c r="C703" t="inlineStr">
        <is>
          <t>10302</t>
        </is>
      </c>
      <c r="D703" t="inlineStr">
        <is>
          <t>Italian</t>
        </is>
      </c>
      <c r="E703" s="8" t="n">
        <v>46116</v>
      </c>
      <c r="F703" t="inlineStr">
        <is>
          <t>Violations were cited in the following area(s).</t>
        </is>
      </c>
      <c r="G703" t="inlineStr">
        <is>
          <t>06A</t>
        </is>
      </c>
      <c r="H703" t="inlineStr">
        <is>
          <t>Personal cleanliness is inadequate. Outer garment soiled with possible contaminant. Effective hair restraint not worn where required. Jewelry worn on hands or arms. Fingernail polish worn or fingernails not kept clean and trimmed.</t>
        </is>
      </c>
      <c r="I703" t="inlineStr">
        <is>
          <t>Critical</t>
        </is>
      </c>
      <c r="J703" t="n">
        <v>29</v>
      </c>
      <c r="L703" s="9">
        <f>A703&amp;"-"&amp;TEXT(E703,"yyyymmdd")</f>
        <v/>
      </c>
    </row>
    <row r="704">
      <c r="A704" t="n">
        <v>50107977</v>
      </c>
      <c r="B704" t="inlineStr">
        <is>
          <t>Staten Island</t>
        </is>
      </c>
      <c r="C704" t="inlineStr">
        <is>
          <t>10302</t>
        </is>
      </c>
      <c r="D704" t="inlineStr">
        <is>
          <t>Italian</t>
        </is>
      </c>
      <c r="E704" s="8" t="n">
        <v>46116</v>
      </c>
      <c r="F704" t="inlineStr">
        <is>
          <t>Violations were cited in the following area(s).</t>
        </is>
      </c>
      <c r="G704" t="inlineStr">
        <is>
          <t>06C</t>
        </is>
      </c>
      <c r="H7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04" t="inlineStr">
        <is>
          <t>Critical</t>
        </is>
      </c>
      <c r="J704" t="n">
        <v>29</v>
      </c>
      <c r="L704" s="9">
        <f>A704&amp;"-"&amp;TEXT(E704,"yyyymmdd")</f>
        <v/>
      </c>
    </row>
    <row r="705">
      <c r="A705" t="n">
        <v>50107977</v>
      </c>
      <c r="B705" t="inlineStr">
        <is>
          <t>Staten Island</t>
        </is>
      </c>
      <c r="C705" t="inlineStr">
        <is>
          <t>10302</t>
        </is>
      </c>
      <c r="D705" t="inlineStr">
        <is>
          <t>Italian</t>
        </is>
      </c>
      <c r="E705" s="8" t="n">
        <v>46116</v>
      </c>
      <c r="F705" t="inlineStr">
        <is>
          <t>Violations were cited in the following area(s).</t>
        </is>
      </c>
      <c r="G705" t="inlineStr">
        <is>
          <t>06D</t>
        </is>
      </c>
      <c r="H705" t="inlineStr">
        <is>
          <t>Food contact surface not properly washed, rinsed and sanitized after each use and following any activity when contamination may have occurred.</t>
        </is>
      </c>
      <c r="I705" t="inlineStr">
        <is>
          <t>Critical</t>
        </is>
      </c>
      <c r="J705" t="n">
        <v>29</v>
      </c>
      <c r="L705" s="9">
        <f>A705&amp;"-"&amp;TEXT(E705,"yyyymmdd")</f>
        <v/>
      </c>
    </row>
    <row r="706">
      <c r="A706" t="n">
        <v>50107977</v>
      </c>
      <c r="B706" t="inlineStr">
        <is>
          <t>Staten Island</t>
        </is>
      </c>
      <c r="C706" t="inlineStr">
        <is>
          <t>10302</t>
        </is>
      </c>
      <c r="D706" t="inlineStr">
        <is>
          <t>Italian</t>
        </is>
      </c>
      <c r="E706" s="8" t="n">
        <v>46116</v>
      </c>
      <c r="F706" t="inlineStr">
        <is>
          <t>Violations were cited in the following area(s).</t>
        </is>
      </c>
      <c r="G706" t="inlineStr">
        <is>
          <t>09B</t>
        </is>
      </c>
      <c r="H706" t="inlineStr">
        <is>
          <t>Thawing procedure improper.</t>
        </is>
      </c>
      <c r="I706" t="inlineStr">
        <is>
          <t>Not Critical</t>
        </is>
      </c>
      <c r="J706" t="n">
        <v>29</v>
      </c>
      <c r="L706" s="9">
        <f>A706&amp;"-"&amp;TEXT(E706,"yyyymmdd")</f>
        <v/>
      </c>
    </row>
    <row r="707">
      <c r="A707" t="n">
        <v>50107977</v>
      </c>
      <c r="B707" t="inlineStr">
        <is>
          <t>Staten Island</t>
        </is>
      </c>
      <c r="C707" t="inlineStr">
        <is>
          <t>10302</t>
        </is>
      </c>
      <c r="D707" t="inlineStr">
        <is>
          <t>Italian</t>
        </is>
      </c>
      <c r="E707" s="8" t="n">
        <v>46116</v>
      </c>
      <c r="F707" t="inlineStr">
        <is>
          <t>Violations were cited in the following area(s).</t>
        </is>
      </c>
      <c r="G707" t="inlineStr">
        <is>
          <t>10G</t>
        </is>
      </c>
      <c r="H707" t="inlineStr">
        <is>
          <t>Dishwashing and ware washing: Cleaning and sanitizing of tableware, including dishes, utensils, and equipment deficient.</t>
        </is>
      </c>
      <c r="I707" t="inlineStr">
        <is>
          <t>Not Critical</t>
        </is>
      </c>
      <c r="J707" t="n">
        <v>29</v>
      </c>
      <c r="L707" s="9">
        <f>A707&amp;"-"&amp;TEXT(E707,"yyyymmdd")</f>
        <v/>
      </c>
    </row>
    <row r="708">
      <c r="A708" t="n">
        <v>50119456</v>
      </c>
      <c r="B708" t="inlineStr">
        <is>
          <t>Staten Island</t>
        </is>
      </c>
      <c r="C708" t="inlineStr">
        <is>
          <t>10302</t>
        </is>
      </c>
      <c r="D708" t="inlineStr">
        <is>
          <t>Italian</t>
        </is>
      </c>
      <c r="E708" s="8" t="n">
        <v>46116</v>
      </c>
      <c r="F708" t="inlineStr">
        <is>
          <t>Violations were cited in the following area(s).</t>
        </is>
      </c>
      <c r="G708" t="inlineStr">
        <is>
          <t>02B</t>
        </is>
      </c>
      <c r="H708" t="inlineStr">
        <is>
          <t>Hot TCS food item not held at or above 140 °F.</t>
        </is>
      </c>
      <c r="I708" t="inlineStr">
        <is>
          <t>Critical</t>
        </is>
      </c>
      <c r="J708" t="n">
        <v>22</v>
      </c>
      <c r="L708" s="9">
        <f>A708&amp;"-"&amp;TEXT(E708,"yyyymmdd")</f>
        <v/>
      </c>
    </row>
    <row r="709">
      <c r="A709" t="n">
        <v>50119456</v>
      </c>
      <c r="B709" t="inlineStr">
        <is>
          <t>Staten Island</t>
        </is>
      </c>
      <c r="C709" t="inlineStr">
        <is>
          <t>10302</t>
        </is>
      </c>
      <c r="D709" t="inlineStr">
        <is>
          <t>Italian</t>
        </is>
      </c>
      <c r="E709" s="8" t="n">
        <v>46116</v>
      </c>
      <c r="F709" t="inlineStr">
        <is>
          <t>Violations were cited in the following area(s).</t>
        </is>
      </c>
      <c r="G709" t="inlineStr">
        <is>
          <t>04A</t>
        </is>
      </c>
      <c r="H709" t="inlineStr">
        <is>
          <t>Food Protection Certificate (FPC) not held by manager or supervisor of food operations.</t>
        </is>
      </c>
      <c r="I709" t="inlineStr">
        <is>
          <t>Critical</t>
        </is>
      </c>
      <c r="J709" t="n">
        <v>22</v>
      </c>
      <c r="L709" s="9">
        <f>A709&amp;"-"&amp;TEXT(E709,"yyyymmdd")</f>
        <v/>
      </c>
    </row>
    <row r="710">
      <c r="A710" t="n">
        <v>50119456</v>
      </c>
      <c r="B710" t="inlineStr">
        <is>
          <t>Staten Island</t>
        </is>
      </c>
      <c r="C710" t="inlineStr">
        <is>
          <t>10302</t>
        </is>
      </c>
      <c r="D710" t="inlineStr">
        <is>
          <t>Italian</t>
        </is>
      </c>
      <c r="E710" s="8" t="n">
        <v>46116</v>
      </c>
      <c r="F710" t="inlineStr">
        <is>
          <t>Violations were cited in the following area(s).</t>
        </is>
      </c>
      <c r="G710" t="inlineStr">
        <is>
          <t>06A</t>
        </is>
      </c>
      <c r="H710" t="inlineStr">
        <is>
          <t>Personal cleanliness is inadequate. Outer garment soiled with possible contaminant. Effective hair restraint not worn where required. Jewelry worn on hands or arms. Fingernail polish worn or fingernails not kept clean and trimmed.</t>
        </is>
      </c>
      <c r="I710" t="inlineStr">
        <is>
          <t>Critical</t>
        </is>
      </c>
      <c r="J710" t="n">
        <v>22</v>
      </c>
      <c r="L710" s="9">
        <f>A710&amp;"-"&amp;TEXT(E710,"yyyymmdd")</f>
        <v/>
      </c>
    </row>
    <row r="711">
      <c r="A711" t="n">
        <v>50119705</v>
      </c>
      <c r="B711" t="inlineStr">
        <is>
          <t>Staten Island</t>
        </is>
      </c>
      <c r="C711" t="inlineStr">
        <is>
          <t>10302</t>
        </is>
      </c>
      <c r="D711" t="inlineStr">
        <is>
          <t>Mexican</t>
        </is>
      </c>
      <c r="E711" s="8" t="n">
        <v>46116</v>
      </c>
      <c r="F711" t="inlineStr">
        <is>
          <t>Violations were cited in the following area(s).</t>
        </is>
      </c>
      <c r="G711" t="inlineStr">
        <is>
          <t>04L</t>
        </is>
      </c>
      <c r="H711" t="inlineStr">
        <is>
          <t>Evidence of mice or live mice in establishment's food or non-food areas.</t>
        </is>
      </c>
      <c r="I711" t="inlineStr">
        <is>
          <t>Critical</t>
        </is>
      </c>
      <c r="J711" t="n">
        <v>9</v>
      </c>
      <c r="K711" t="inlineStr">
        <is>
          <t>A</t>
        </is>
      </c>
      <c r="L711" s="9">
        <f>A711&amp;"-"&amp;TEXT(E711,"yyyymmdd")</f>
        <v/>
      </c>
    </row>
    <row r="712">
      <c r="A712" t="n">
        <v>50119705</v>
      </c>
      <c r="B712" t="inlineStr">
        <is>
          <t>Staten Island</t>
        </is>
      </c>
      <c r="C712" t="inlineStr">
        <is>
          <t>10302</t>
        </is>
      </c>
      <c r="D712" t="inlineStr">
        <is>
          <t>Mexican</t>
        </is>
      </c>
      <c r="E712" s="8" t="n">
        <v>46116</v>
      </c>
      <c r="F712" t="inlineStr">
        <is>
          <t>Violations were cited in the following area(s).</t>
        </is>
      </c>
      <c r="G712" t="inlineStr">
        <is>
          <t>08A</t>
        </is>
      </c>
      <c r="H712" t="inlineStr">
        <is>
          <t>Establishment is not free of harborage or conditions conducive to rodents, insects or other pests.</t>
        </is>
      </c>
      <c r="I712" t="inlineStr">
        <is>
          <t>Not Critical</t>
        </is>
      </c>
      <c r="J712" t="n">
        <v>9</v>
      </c>
      <c r="K712" t="inlineStr">
        <is>
          <t>A</t>
        </is>
      </c>
      <c r="L712" s="9">
        <f>A712&amp;"-"&amp;TEXT(E712,"yyyymmdd")</f>
        <v/>
      </c>
    </row>
    <row r="713">
      <c r="A713" t="n">
        <v>50141153</v>
      </c>
      <c r="B713" t="inlineStr">
        <is>
          <t>Brooklyn</t>
        </is>
      </c>
      <c r="C713" t="inlineStr">
        <is>
          <t>11211</t>
        </is>
      </c>
      <c r="D713" t="inlineStr">
        <is>
          <t>Greek</t>
        </is>
      </c>
      <c r="E713" s="8" t="n">
        <v>46116</v>
      </c>
      <c r="F713" t="inlineStr">
        <is>
          <t>Violations were cited in the following area(s).</t>
        </is>
      </c>
      <c r="G713" t="inlineStr">
        <is>
          <t>04H</t>
        </is>
      </c>
      <c r="H713" t="inlineStr">
        <is>
          <t>Raw, cooked or prepared food is adulterated, contaminated, cross-contaminated, or not discarded in accordance with HACCP plan.</t>
        </is>
      </c>
      <c r="I713" t="inlineStr">
        <is>
          <t>Critical</t>
        </is>
      </c>
      <c r="J713" t="n">
        <v>19</v>
      </c>
      <c r="L713" s="9">
        <f>A713&amp;"-"&amp;TEXT(E713,"yyyymmdd")</f>
        <v/>
      </c>
    </row>
    <row r="714">
      <c r="A714" t="n">
        <v>50141153</v>
      </c>
      <c r="B714" t="inlineStr">
        <is>
          <t>Brooklyn</t>
        </is>
      </c>
      <c r="C714" t="inlineStr">
        <is>
          <t>11211</t>
        </is>
      </c>
      <c r="D714" t="inlineStr">
        <is>
          <t>Greek</t>
        </is>
      </c>
      <c r="E714" s="8" t="n">
        <v>46116</v>
      </c>
      <c r="F714" t="inlineStr">
        <is>
          <t>Violations were cited in the following area(s).</t>
        </is>
      </c>
      <c r="G714" t="inlineStr">
        <is>
          <t>06C</t>
        </is>
      </c>
      <c r="H71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14" t="inlineStr">
        <is>
          <t>Critical</t>
        </is>
      </c>
      <c r="J714" t="n">
        <v>19</v>
      </c>
      <c r="L714" s="9">
        <f>A714&amp;"-"&amp;TEXT(E714,"yyyymmdd")</f>
        <v/>
      </c>
    </row>
    <row r="715">
      <c r="A715" t="n">
        <v>50141153</v>
      </c>
      <c r="B715" t="inlineStr">
        <is>
          <t>Brooklyn</t>
        </is>
      </c>
      <c r="C715" t="inlineStr">
        <is>
          <t>11211</t>
        </is>
      </c>
      <c r="D715" t="inlineStr">
        <is>
          <t>Greek</t>
        </is>
      </c>
      <c r="E715" s="8" t="n">
        <v>46116</v>
      </c>
      <c r="F715" t="inlineStr">
        <is>
          <t>Violations were cited in the following area(s).</t>
        </is>
      </c>
      <c r="G715" t="inlineStr">
        <is>
          <t>09B</t>
        </is>
      </c>
      <c r="H715" t="inlineStr">
        <is>
          <t>Thawing procedure improper.</t>
        </is>
      </c>
      <c r="I715" t="inlineStr">
        <is>
          <t>Not Critical</t>
        </is>
      </c>
      <c r="J715" t="n">
        <v>19</v>
      </c>
      <c r="L715" s="9">
        <f>A715&amp;"-"&amp;TEXT(E715,"yyyymmdd")</f>
        <v/>
      </c>
    </row>
    <row r="716">
      <c r="A716" t="n">
        <v>50141153</v>
      </c>
      <c r="B716" t="inlineStr">
        <is>
          <t>Brooklyn</t>
        </is>
      </c>
      <c r="C716" t="inlineStr">
        <is>
          <t>11211</t>
        </is>
      </c>
      <c r="D716" t="inlineStr">
        <is>
          <t>Greek</t>
        </is>
      </c>
      <c r="E716" s="8" t="n">
        <v>46116</v>
      </c>
      <c r="F716" t="inlineStr">
        <is>
          <t>Violations were cited in the following area(s).</t>
        </is>
      </c>
      <c r="G716" t="inlineStr">
        <is>
          <t>10G</t>
        </is>
      </c>
      <c r="H716" t="inlineStr">
        <is>
          <t>Dishwashing and ware washing: Cleaning and sanitizing of tableware, including dishes, utensils, and equipment deficient.</t>
        </is>
      </c>
      <c r="I716" t="inlineStr">
        <is>
          <t>Not Critical</t>
        </is>
      </c>
      <c r="J716" t="n">
        <v>19</v>
      </c>
      <c r="L716" s="9">
        <f>A716&amp;"-"&amp;TEXT(E716,"yyyymmdd")</f>
        <v/>
      </c>
    </row>
    <row r="717">
      <c r="A717" t="n">
        <v>50151531</v>
      </c>
      <c r="B717" t="inlineStr">
        <is>
          <t>Queens</t>
        </is>
      </c>
      <c r="C717" t="inlineStr">
        <is>
          <t>11361</t>
        </is>
      </c>
      <c r="D717" t="inlineStr">
        <is>
          <t>Coffee/Tea</t>
        </is>
      </c>
      <c r="E717" s="8" t="n">
        <v>46116</v>
      </c>
      <c r="F717" t="inlineStr">
        <is>
          <t>Violations were cited in the following area(s).</t>
        </is>
      </c>
      <c r="G717" t="inlineStr">
        <is>
          <t>06A</t>
        </is>
      </c>
      <c r="H717" t="inlineStr">
        <is>
          <t>Personal cleanliness is inadequate. Outer garment soiled with possible contaminant. Effective hair restraint not worn where required. Jewelry worn on hands or arms. Fingernail polish worn or fingernails not kept clean and trimmed.</t>
        </is>
      </c>
      <c r="I717" t="inlineStr">
        <is>
          <t>Critical</t>
        </is>
      </c>
      <c r="J717" t="n">
        <v>12</v>
      </c>
      <c r="K717" t="inlineStr">
        <is>
          <t>A</t>
        </is>
      </c>
      <c r="L717" s="9">
        <f>A717&amp;"-"&amp;TEXT(E717,"yyyymmdd")</f>
        <v/>
      </c>
    </row>
    <row r="718">
      <c r="A718" t="n">
        <v>50151531</v>
      </c>
      <c r="B718" t="inlineStr">
        <is>
          <t>Queens</t>
        </is>
      </c>
      <c r="C718" t="inlineStr">
        <is>
          <t>11361</t>
        </is>
      </c>
      <c r="D718" t="inlineStr">
        <is>
          <t>Coffee/Tea</t>
        </is>
      </c>
      <c r="E718" s="8" t="n">
        <v>46116</v>
      </c>
      <c r="F718" t="inlineStr">
        <is>
          <t>Violations were cited in the following area(s).</t>
        </is>
      </c>
      <c r="G718" t="inlineStr">
        <is>
          <t>06D</t>
        </is>
      </c>
      <c r="H718" t="inlineStr">
        <is>
          <t>Food contact surface not properly washed, rinsed and sanitized after each use and following any activity when contamination may have occurred.</t>
        </is>
      </c>
      <c r="I718" t="inlineStr">
        <is>
          <t>Critical</t>
        </is>
      </c>
      <c r="J718" t="n">
        <v>12</v>
      </c>
      <c r="K718" t="inlineStr">
        <is>
          <t>A</t>
        </is>
      </c>
      <c r="L718" s="9">
        <f>A718&amp;"-"&amp;TEXT(E718,"yyyymmdd")</f>
        <v/>
      </c>
    </row>
    <row r="719">
      <c r="A719" t="n">
        <v>50151531</v>
      </c>
      <c r="B719" t="inlineStr">
        <is>
          <t>Queens</t>
        </is>
      </c>
      <c r="C719" t="inlineStr">
        <is>
          <t>11361</t>
        </is>
      </c>
      <c r="D719" t="inlineStr">
        <is>
          <t>Coffee/Tea</t>
        </is>
      </c>
      <c r="E719" s="8" t="n">
        <v>46116</v>
      </c>
      <c r="F719" t="inlineStr">
        <is>
          <t>Violations were cited in the following area(s).</t>
        </is>
      </c>
      <c r="G719" t="inlineStr">
        <is>
          <t>10F</t>
        </is>
      </c>
      <c r="H719" t="inlineStr">
        <is>
          <t>Non-food contact surface or equipment made of unacceptable material, not kept clean, or not properly sealed, raised, spaced or movable to allow accessibility for cleaning on all sides, above and underneath the unit.</t>
        </is>
      </c>
      <c r="I719" t="inlineStr">
        <is>
          <t>Not Critical</t>
        </is>
      </c>
      <c r="J719" t="n">
        <v>12</v>
      </c>
      <c r="K719" t="inlineStr">
        <is>
          <t>A</t>
        </is>
      </c>
      <c r="L719" s="9">
        <f>A719&amp;"-"&amp;TEXT(E719,"yyyymmdd")</f>
        <v/>
      </c>
    </row>
    <row r="720">
      <c r="A720" t="n">
        <v>50159652</v>
      </c>
      <c r="B720" t="inlineStr">
        <is>
          <t>Queens</t>
        </is>
      </c>
      <c r="C720" t="inlineStr">
        <is>
          <t>11361</t>
        </is>
      </c>
      <c r="D720" t="inlineStr">
        <is>
          <t>Mexican</t>
        </is>
      </c>
      <c r="E720" s="8" t="n">
        <v>46116</v>
      </c>
      <c r="F720" t="inlineStr">
        <is>
          <t>Violations were cited in the following area(s).</t>
        </is>
      </c>
      <c r="G720" t="inlineStr">
        <is>
          <t>06D</t>
        </is>
      </c>
      <c r="H720" t="inlineStr">
        <is>
          <t>Food contact surface not properly washed, rinsed and sanitized after each use and following any activity when contamination may have occurred.</t>
        </is>
      </c>
      <c r="I720" t="inlineStr">
        <is>
          <t>Critical</t>
        </is>
      </c>
      <c r="J720" t="n">
        <v>10</v>
      </c>
      <c r="K720" t="inlineStr">
        <is>
          <t>A</t>
        </is>
      </c>
      <c r="L720" s="9">
        <f>A720&amp;"-"&amp;TEXT(E720,"yyyymmdd")</f>
        <v/>
      </c>
    </row>
    <row r="721">
      <c r="A721" t="n">
        <v>50159652</v>
      </c>
      <c r="B721" t="inlineStr">
        <is>
          <t>Queens</t>
        </is>
      </c>
      <c r="C721" t="inlineStr">
        <is>
          <t>11361</t>
        </is>
      </c>
      <c r="D721" t="inlineStr">
        <is>
          <t>Mexican</t>
        </is>
      </c>
      <c r="E721" s="8" t="n">
        <v>46116</v>
      </c>
      <c r="F721" t="inlineStr">
        <is>
          <t>Violations were cited in the following area(s).</t>
        </is>
      </c>
      <c r="G721" t="inlineStr">
        <is>
          <t>10C</t>
        </is>
      </c>
      <c r="H721" t="inlineStr">
        <is>
          <t>Lighting inadequate; permanent lighting not provided in food preparation areas, ware washing areas, and storage rooms. Shatterproof bulb or shield to prevent broken glass from falling into food or onto surfaces, not installed.</t>
        </is>
      </c>
      <c r="I721" t="inlineStr">
        <is>
          <t>Not Critical</t>
        </is>
      </c>
      <c r="J721" t="n">
        <v>10</v>
      </c>
      <c r="K721" t="inlineStr">
        <is>
          <t>A</t>
        </is>
      </c>
      <c r="L721" s="9">
        <f>A721&amp;"-"&amp;TEXT(E721,"yyyymmdd")</f>
        <v/>
      </c>
    </row>
    <row r="722">
      <c r="A722" t="n">
        <v>50159652</v>
      </c>
      <c r="B722" t="inlineStr">
        <is>
          <t>Queens</t>
        </is>
      </c>
      <c r="C722" t="inlineStr">
        <is>
          <t>11361</t>
        </is>
      </c>
      <c r="D722" t="inlineStr">
        <is>
          <t>Mexican</t>
        </is>
      </c>
      <c r="E722" s="8" t="n">
        <v>46116</v>
      </c>
      <c r="F722" t="inlineStr">
        <is>
          <t>Violations were cited in the following area(s).</t>
        </is>
      </c>
      <c r="G722" t="inlineStr">
        <is>
          <t>10F</t>
        </is>
      </c>
      <c r="H722" t="inlineStr">
        <is>
          <t>Non-food contact surface or equipment made of unacceptable material, not kept clean, or not properly sealed, raised, spaced or movable to allow accessibility for cleaning on all sides, above and underneath the unit.</t>
        </is>
      </c>
      <c r="I722" t="inlineStr">
        <is>
          <t>Not Critical</t>
        </is>
      </c>
      <c r="J722" t="n">
        <v>10</v>
      </c>
      <c r="K722" t="inlineStr">
        <is>
          <t>A</t>
        </is>
      </c>
      <c r="L722" s="9">
        <f>A722&amp;"-"&amp;TEXT(E722,"yyyymmdd")</f>
        <v/>
      </c>
    </row>
    <row r="723">
      <c r="A723" t="n">
        <v>40364335</v>
      </c>
      <c r="B723" t="inlineStr">
        <is>
          <t>Brooklyn</t>
        </is>
      </c>
      <c r="C723" t="inlineStr">
        <is>
          <t>11211</t>
        </is>
      </c>
      <c r="D723" t="inlineStr">
        <is>
          <t>Steakhouse</t>
        </is>
      </c>
      <c r="E723" s="8" t="n">
        <v>46118</v>
      </c>
      <c r="F723" t="inlineStr">
        <is>
          <t>Violations were cited in the following area(s).</t>
        </is>
      </c>
      <c r="G723" t="inlineStr">
        <is>
          <t>02G</t>
        </is>
      </c>
      <c r="H723" t="inlineStr">
        <is>
          <t>Cold TCS food item held above 41 °F; smoked or processed fish held above 38 °F; intact raw eggs held above 45 °F; or reduced oxygen packaged (ROP) TCS foods held above required temperatures except during active necessary preparation.</t>
        </is>
      </c>
      <c r="I723" t="inlineStr">
        <is>
          <t>Critical</t>
        </is>
      </c>
      <c r="J723" t="n">
        <v>13</v>
      </c>
      <c r="K723" t="inlineStr">
        <is>
          <t>A</t>
        </is>
      </c>
      <c r="L723" s="9">
        <f>A723&amp;"-"&amp;TEXT(E723,"yyyymmdd")</f>
        <v/>
      </c>
    </row>
    <row r="724">
      <c r="A724" t="n">
        <v>40364335</v>
      </c>
      <c r="B724" t="inlineStr">
        <is>
          <t>Brooklyn</t>
        </is>
      </c>
      <c r="C724" t="inlineStr">
        <is>
          <t>11211</t>
        </is>
      </c>
      <c r="D724" t="inlineStr">
        <is>
          <t>Steakhouse</t>
        </is>
      </c>
      <c r="E724" s="8" t="n">
        <v>46118</v>
      </c>
      <c r="F724" t="inlineStr">
        <is>
          <t>Violations were cited in the following area(s).</t>
        </is>
      </c>
      <c r="G724" t="inlineStr">
        <is>
          <t>06D</t>
        </is>
      </c>
      <c r="H724" t="inlineStr">
        <is>
          <t>Food contact surface not properly washed, rinsed and sanitized after each use and following any activity when contamination may have occurred.</t>
        </is>
      </c>
      <c r="I724" t="inlineStr">
        <is>
          <t>Critical</t>
        </is>
      </c>
      <c r="J724" t="n">
        <v>13</v>
      </c>
      <c r="K724" t="inlineStr">
        <is>
          <t>A</t>
        </is>
      </c>
      <c r="L724" s="9">
        <f>A724&amp;"-"&amp;TEXT(E724,"yyyymmdd")</f>
        <v/>
      </c>
    </row>
    <row r="725">
      <c r="A725" t="n">
        <v>40383067</v>
      </c>
      <c r="B725" t="inlineStr">
        <is>
          <t>Manhattan</t>
        </is>
      </c>
      <c r="C725" t="inlineStr">
        <is>
          <t>10009</t>
        </is>
      </c>
      <c r="D725" t="inlineStr">
        <is>
          <t>Russian</t>
        </is>
      </c>
      <c r="E725" s="8" t="n">
        <v>46118</v>
      </c>
      <c r="F725" t="inlineStr">
        <is>
          <t>Violations were cited in the following area(s).</t>
        </is>
      </c>
      <c r="G725" t="inlineStr">
        <is>
          <t>02G</t>
        </is>
      </c>
      <c r="H725" t="inlineStr">
        <is>
          <t>Cold TCS food item held above 41 °F; smoked or processed fish held above 38 °F; intact raw eggs held above 45 °F; or reduced oxygen packaged (ROP) TCS foods held above required temperatures except during active necessary preparation.</t>
        </is>
      </c>
      <c r="I725" t="inlineStr">
        <is>
          <t>Critical</t>
        </is>
      </c>
      <c r="J725" t="n">
        <v>78</v>
      </c>
      <c r="L725" s="9">
        <f>A725&amp;"-"&amp;TEXT(E725,"yyyymmdd")</f>
        <v/>
      </c>
    </row>
    <row r="726">
      <c r="A726" t="n">
        <v>40383067</v>
      </c>
      <c r="B726" t="inlineStr">
        <is>
          <t>Manhattan</t>
        </is>
      </c>
      <c r="C726" t="inlineStr">
        <is>
          <t>10009</t>
        </is>
      </c>
      <c r="D726" t="inlineStr">
        <is>
          <t>Russian</t>
        </is>
      </c>
      <c r="E726" s="8" t="n">
        <v>46118</v>
      </c>
      <c r="F726" t="inlineStr">
        <is>
          <t>Violations were cited in the following area(s).</t>
        </is>
      </c>
      <c r="G726" t="inlineStr">
        <is>
          <t>03A</t>
        </is>
      </c>
      <c r="H726"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726" t="inlineStr">
        <is>
          <t>Critical</t>
        </is>
      </c>
      <c r="J726" t="n">
        <v>78</v>
      </c>
      <c r="L726" s="9">
        <f>A726&amp;"-"&amp;TEXT(E726,"yyyymmdd")</f>
        <v/>
      </c>
    </row>
    <row r="727">
      <c r="A727" t="n">
        <v>40383067</v>
      </c>
      <c r="B727" t="inlineStr">
        <is>
          <t>Manhattan</t>
        </is>
      </c>
      <c r="C727" t="inlineStr">
        <is>
          <t>10009</t>
        </is>
      </c>
      <c r="D727" t="inlineStr">
        <is>
          <t>Russian</t>
        </is>
      </c>
      <c r="E727" s="8" t="n">
        <v>46118</v>
      </c>
      <c r="F727" t="inlineStr">
        <is>
          <t>Violations were cited in the following area(s).</t>
        </is>
      </c>
      <c r="G727" t="inlineStr">
        <is>
          <t>04L</t>
        </is>
      </c>
      <c r="H727" t="inlineStr">
        <is>
          <t>Evidence of mice or live mice in establishment's food or non-food areas.</t>
        </is>
      </c>
      <c r="I727" t="inlineStr">
        <is>
          <t>Critical</t>
        </is>
      </c>
      <c r="J727" t="n">
        <v>78</v>
      </c>
      <c r="L727" s="9">
        <f>A727&amp;"-"&amp;TEXT(E727,"yyyymmdd")</f>
        <v/>
      </c>
    </row>
    <row r="728">
      <c r="A728" t="n">
        <v>40383067</v>
      </c>
      <c r="B728" t="inlineStr">
        <is>
          <t>Manhattan</t>
        </is>
      </c>
      <c r="C728" t="inlineStr">
        <is>
          <t>10009</t>
        </is>
      </c>
      <c r="D728" t="inlineStr">
        <is>
          <t>Russian</t>
        </is>
      </c>
      <c r="E728" s="8" t="n">
        <v>46118</v>
      </c>
      <c r="F728" t="inlineStr">
        <is>
          <t>Violations were cited in the following area(s).</t>
        </is>
      </c>
      <c r="G728" t="inlineStr">
        <is>
          <t>05D</t>
        </is>
      </c>
      <c r="H72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28" t="inlineStr">
        <is>
          <t>Critical</t>
        </is>
      </c>
      <c r="J728" t="n">
        <v>78</v>
      </c>
      <c r="L728" s="9">
        <f>A728&amp;"-"&amp;TEXT(E728,"yyyymmdd")</f>
        <v/>
      </c>
    </row>
    <row r="729">
      <c r="A729" t="n">
        <v>40383067</v>
      </c>
      <c r="B729" t="inlineStr">
        <is>
          <t>Manhattan</t>
        </is>
      </c>
      <c r="C729" t="inlineStr">
        <is>
          <t>10009</t>
        </is>
      </c>
      <c r="D729" t="inlineStr">
        <is>
          <t>Russian</t>
        </is>
      </c>
      <c r="E729" s="8" t="n">
        <v>46118</v>
      </c>
      <c r="F729" t="inlineStr">
        <is>
          <t>Violations were cited in the following area(s).</t>
        </is>
      </c>
      <c r="G729" t="inlineStr">
        <is>
          <t>06A</t>
        </is>
      </c>
      <c r="H729" t="inlineStr">
        <is>
          <t>Personal cleanliness is inadequate. Outer garment soiled with possible contaminant. Effective hair restraint not worn where required. Jewelry worn on hands or arms. Fingernail polish worn or fingernails not kept clean and trimmed.</t>
        </is>
      </c>
      <c r="I729" t="inlineStr">
        <is>
          <t>Critical</t>
        </is>
      </c>
      <c r="J729" t="n">
        <v>78</v>
      </c>
      <c r="L729" s="9">
        <f>A729&amp;"-"&amp;TEXT(E729,"yyyymmdd")</f>
        <v/>
      </c>
    </row>
    <row r="730">
      <c r="A730" t="n">
        <v>40383067</v>
      </c>
      <c r="B730" t="inlineStr">
        <is>
          <t>Manhattan</t>
        </is>
      </c>
      <c r="C730" t="inlineStr">
        <is>
          <t>10009</t>
        </is>
      </c>
      <c r="D730" t="inlineStr">
        <is>
          <t>Russian</t>
        </is>
      </c>
      <c r="E730" s="8" t="n">
        <v>46118</v>
      </c>
      <c r="F730" t="inlineStr">
        <is>
          <t>Violations were cited in the following area(s).</t>
        </is>
      </c>
      <c r="G730" t="inlineStr">
        <is>
          <t>06F</t>
        </is>
      </c>
      <c r="H730" t="inlineStr">
        <is>
          <t>Wiping cloths not stored clean and dry, or in a sanitizing solution, between uses.</t>
        </is>
      </c>
      <c r="I730" t="inlineStr">
        <is>
          <t>Critical</t>
        </is>
      </c>
      <c r="J730" t="n">
        <v>78</v>
      </c>
      <c r="L730" s="9">
        <f>A730&amp;"-"&amp;TEXT(E730,"yyyymmdd")</f>
        <v/>
      </c>
    </row>
    <row r="731">
      <c r="A731" t="n">
        <v>40383067</v>
      </c>
      <c r="B731" t="inlineStr">
        <is>
          <t>Manhattan</t>
        </is>
      </c>
      <c r="C731" t="inlineStr">
        <is>
          <t>10009</t>
        </is>
      </c>
      <c r="D731" t="inlineStr">
        <is>
          <t>Russian</t>
        </is>
      </c>
      <c r="E731" s="8" t="n">
        <v>46118</v>
      </c>
      <c r="F731" t="inlineStr">
        <is>
          <t>Violations were cited in the following area(s).</t>
        </is>
      </c>
      <c r="G731" t="inlineStr">
        <is>
          <t>08A</t>
        </is>
      </c>
      <c r="H731" t="inlineStr">
        <is>
          <t>Establishment is not free of harborage or conditions conducive to rodents, insects or other pests.</t>
        </is>
      </c>
      <c r="I731" t="inlineStr">
        <is>
          <t>Not Critical</t>
        </is>
      </c>
      <c r="J731" t="n">
        <v>78</v>
      </c>
      <c r="L731" s="9">
        <f>A731&amp;"-"&amp;TEXT(E731,"yyyymmdd")</f>
        <v/>
      </c>
    </row>
    <row r="732">
      <c r="A732" t="n">
        <v>40383067</v>
      </c>
      <c r="B732" t="inlineStr">
        <is>
          <t>Manhattan</t>
        </is>
      </c>
      <c r="C732" t="inlineStr">
        <is>
          <t>10009</t>
        </is>
      </c>
      <c r="D732" t="inlineStr">
        <is>
          <t>Russian</t>
        </is>
      </c>
      <c r="E732" s="8" t="n">
        <v>46118</v>
      </c>
      <c r="F732" t="inlineStr">
        <is>
          <t>Violations were cited in the following area(s).</t>
        </is>
      </c>
      <c r="G732" t="inlineStr">
        <is>
          <t>09C</t>
        </is>
      </c>
      <c r="H732" t="inlineStr">
        <is>
          <t>Design, construction, materials used or maintenance of food contact surface improper. Surface not easily cleanable, sanitized and maintained.</t>
        </is>
      </c>
      <c r="I732" t="inlineStr">
        <is>
          <t>Not Critical</t>
        </is>
      </c>
      <c r="J732" t="n">
        <v>78</v>
      </c>
      <c r="L732" s="9">
        <f>A732&amp;"-"&amp;TEXT(E732,"yyyymmdd")</f>
        <v/>
      </c>
    </row>
    <row r="733">
      <c r="A733" t="n">
        <v>40383067</v>
      </c>
      <c r="B733" t="inlineStr">
        <is>
          <t>Manhattan</t>
        </is>
      </c>
      <c r="C733" t="inlineStr">
        <is>
          <t>10009</t>
        </is>
      </c>
      <c r="D733" t="inlineStr">
        <is>
          <t>Russian</t>
        </is>
      </c>
      <c r="E733" s="8" t="n">
        <v>46118</v>
      </c>
      <c r="F733" t="inlineStr">
        <is>
          <t>Violations were cited in the following area(s).</t>
        </is>
      </c>
      <c r="G733" t="inlineStr">
        <is>
          <t>10G</t>
        </is>
      </c>
      <c r="H733" t="inlineStr">
        <is>
          <t>Dishwashing and ware washing: Cleaning and sanitizing of tableware, including dishes, utensils, and equipment deficient.</t>
        </is>
      </c>
      <c r="I733" t="inlineStr">
        <is>
          <t>Not Critical</t>
        </is>
      </c>
      <c r="J733" t="n">
        <v>78</v>
      </c>
      <c r="L733" s="9">
        <f>A733&amp;"-"&amp;TEXT(E733,"yyyymmdd")</f>
        <v/>
      </c>
    </row>
    <row r="734">
      <c r="A734" t="n">
        <v>40395882</v>
      </c>
      <c r="B734" t="inlineStr">
        <is>
          <t>Queens</t>
        </is>
      </c>
      <c r="C734" t="inlineStr">
        <is>
          <t>11417</t>
        </is>
      </c>
      <c r="D734" t="inlineStr">
        <is>
          <t>Hamburgers</t>
        </is>
      </c>
      <c r="E734" s="8" t="n">
        <v>46118</v>
      </c>
      <c r="F734" t="inlineStr">
        <is>
          <t>Violations were cited in the following area(s).</t>
        </is>
      </c>
      <c r="G734" t="inlineStr">
        <is>
          <t>06E</t>
        </is>
      </c>
      <c r="H734" t="inlineStr">
        <is>
          <t>Sanitized equipment or utensil, including in-use food dispensing utensil, improperly used or stored.</t>
        </is>
      </c>
      <c r="I734" t="inlineStr">
        <is>
          <t>Critical</t>
        </is>
      </c>
      <c r="J734" t="n">
        <v>8</v>
      </c>
      <c r="K734" t="inlineStr">
        <is>
          <t>A</t>
        </is>
      </c>
      <c r="L734" s="9">
        <f>A734&amp;"-"&amp;TEXT(E734,"yyyymmdd")</f>
        <v/>
      </c>
    </row>
    <row r="735">
      <c r="A735" t="n">
        <v>40395882</v>
      </c>
      <c r="B735" t="inlineStr">
        <is>
          <t>Queens</t>
        </is>
      </c>
      <c r="C735" t="inlineStr">
        <is>
          <t>11417</t>
        </is>
      </c>
      <c r="D735" t="inlineStr">
        <is>
          <t>Hamburgers</t>
        </is>
      </c>
      <c r="E735" s="8" t="n">
        <v>46118</v>
      </c>
      <c r="F735" t="inlineStr">
        <is>
          <t>Violations were cited in the following area(s).</t>
        </is>
      </c>
      <c r="G735" t="inlineStr">
        <is>
          <t>10F</t>
        </is>
      </c>
      <c r="H735" t="inlineStr">
        <is>
          <t>Non-food contact surface or equipment made of unacceptable material, not kept clean, or not properly sealed, raised, spaced or movable to allow accessibility for cleaning on all sides, above and underneath the unit.</t>
        </is>
      </c>
      <c r="I735" t="inlineStr">
        <is>
          <t>Not Critical</t>
        </is>
      </c>
      <c r="J735" t="n">
        <v>8</v>
      </c>
      <c r="K735" t="inlineStr">
        <is>
          <t>A</t>
        </is>
      </c>
      <c r="L735" s="9">
        <f>A735&amp;"-"&amp;TEXT(E735,"yyyymmdd")</f>
        <v/>
      </c>
    </row>
    <row r="736">
      <c r="A736" t="n">
        <v>40512610</v>
      </c>
      <c r="B736" t="inlineStr">
        <is>
          <t>Bronx</t>
        </is>
      </c>
      <c r="C736" t="inlineStr">
        <is>
          <t>10457</t>
        </is>
      </c>
      <c r="D736" t="inlineStr">
        <is>
          <t>Hamburgers</t>
        </is>
      </c>
      <c r="E736" s="8" t="n">
        <v>46118</v>
      </c>
      <c r="F736" t="inlineStr">
        <is>
          <t>Violations were cited in the following area(s).</t>
        </is>
      </c>
      <c r="G736" t="inlineStr">
        <is>
          <t>10B</t>
        </is>
      </c>
      <c r="H736" t="inlineStr">
        <is>
          <t>Anti-siphonage or back-flow prevention device not provided where required; equipment or floor not properly drained; sewage disposal system in disrepair or not functioning properly. Condensation or liquid waste improperly disposed of.</t>
        </is>
      </c>
      <c r="I736" t="inlineStr">
        <is>
          <t>Not Critical</t>
        </is>
      </c>
      <c r="J736" t="n">
        <v>11</v>
      </c>
      <c r="K736" t="inlineStr">
        <is>
          <t>A</t>
        </is>
      </c>
      <c r="L736" s="9">
        <f>A736&amp;"-"&amp;TEXT(E736,"yyyymmdd")</f>
        <v/>
      </c>
    </row>
    <row r="737">
      <c r="A737" t="n">
        <v>40512610</v>
      </c>
      <c r="B737" t="inlineStr">
        <is>
          <t>Bronx</t>
        </is>
      </c>
      <c r="C737" t="inlineStr">
        <is>
          <t>10457</t>
        </is>
      </c>
      <c r="D737" t="inlineStr">
        <is>
          <t>Hamburgers</t>
        </is>
      </c>
      <c r="E737" s="8" t="n">
        <v>46118</v>
      </c>
      <c r="F737" t="inlineStr">
        <is>
          <t>Violations were cited in the following area(s).</t>
        </is>
      </c>
      <c r="G737" t="inlineStr">
        <is>
          <t>10F</t>
        </is>
      </c>
      <c r="H737" t="inlineStr">
        <is>
          <t>Non-food contact surface or equipment made of unacceptable material, not kept clean, or not properly sealed, raised, spaced or movable to allow accessibility for cleaning on all sides, above and underneath the unit.</t>
        </is>
      </c>
      <c r="I737" t="inlineStr">
        <is>
          <t>Not Critical</t>
        </is>
      </c>
      <c r="J737" t="n">
        <v>11</v>
      </c>
      <c r="K737" t="inlineStr">
        <is>
          <t>A</t>
        </is>
      </c>
      <c r="L737" s="9">
        <f>A737&amp;"-"&amp;TEXT(E737,"yyyymmdd")</f>
        <v/>
      </c>
    </row>
    <row r="738">
      <c r="A738" t="n">
        <v>40512610</v>
      </c>
      <c r="B738" t="inlineStr">
        <is>
          <t>Bronx</t>
        </is>
      </c>
      <c r="C738" t="inlineStr">
        <is>
          <t>10457</t>
        </is>
      </c>
      <c r="D738" t="inlineStr">
        <is>
          <t>Hamburgers</t>
        </is>
      </c>
      <c r="E738" s="8" t="n">
        <v>46118</v>
      </c>
      <c r="F738" t="inlineStr">
        <is>
          <t>Violations were cited in the following area(s).</t>
        </is>
      </c>
      <c r="G738" t="inlineStr">
        <is>
          <t>10G</t>
        </is>
      </c>
      <c r="H738" t="inlineStr">
        <is>
          <t>Dishwashing and ware washing: Cleaning and sanitizing of tableware, including dishes, utensils, and equipment deficient.</t>
        </is>
      </c>
      <c r="I738" t="inlineStr">
        <is>
          <t>Not Critical</t>
        </is>
      </c>
      <c r="J738" t="n">
        <v>11</v>
      </c>
      <c r="K738" t="inlineStr">
        <is>
          <t>A</t>
        </is>
      </c>
      <c r="L738" s="9">
        <f>A738&amp;"-"&amp;TEXT(E738,"yyyymmdd")</f>
        <v/>
      </c>
    </row>
    <row r="739">
      <c r="A739" t="n">
        <v>40640493</v>
      </c>
      <c r="B739" t="inlineStr">
        <is>
          <t>Brooklyn</t>
        </is>
      </c>
      <c r="C739" t="inlineStr">
        <is>
          <t>11208</t>
        </is>
      </c>
      <c r="D739" t="inlineStr">
        <is>
          <t>Hamburgers</t>
        </is>
      </c>
      <c r="E739" s="8" t="n">
        <v>46118</v>
      </c>
      <c r="F739" t="inlineStr">
        <is>
          <t>Violations were cited in the following area(s).</t>
        </is>
      </c>
      <c r="G739" t="inlineStr">
        <is>
          <t>06A</t>
        </is>
      </c>
      <c r="H739" t="inlineStr">
        <is>
          <t>Personal cleanliness is inadequate. Outer garment soiled with possible contaminant. Effective hair restraint not worn where required. Jewelry worn on hands or arms. Fingernail polish worn or fingernails not kept clean and trimmed.</t>
        </is>
      </c>
      <c r="I739" t="inlineStr">
        <is>
          <t>Critical</t>
        </is>
      </c>
      <c r="J739" t="n">
        <v>7</v>
      </c>
      <c r="K739" t="inlineStr">
        <is>
          <t>A</t>
        </is>
      </c>
      <c r="L739" s="9">
        <f>A739&amp;"-"&amp;TEXT(E739,"yyyymmdd")</f>
        <v/>
      </c>
    </row>
    <row r="740">
      <c r="A740" t="n">
        <v>40640493</v>
      </c>
      <c r="B740" t="inlineStr">
        <is>
          <t>Brooklyn</t>
        </is>
      </c>
      <c r="C740" t="inlineStr">
        <is>
          <t>11208</t>
        </is>
      </c>
      <c r="D740" t="inlineStr">
        <is>
          <t>Hamburgers</t>
        </is>
      </c>
      <c r="E740" s="8" t="n">
        <v>46118</v>
      </c>
      <c r="F740" t="inlineStr">
        <is>
          <t>Violations were cited in the following area(s).</t>
        </is>
      </c>
      <c r="G740" t="inlineStr">
        <is>
          <t>10F</t>
        </is>
      </c>
      <c r="H740" t="inlineStr">
        <is>
          <t>Non-food contact surface or equipment made of unacceptable material, not kept clean, or not properly sealed, raised, spaced or movable to allow accessibility for cleaning on all sides, above and underneath the unit.</t>
        </is>
      </c>
      <c r="I740" t="inlineStr">
        <is>
          <t>Not Critical</t>
        </is>
      </c>
      <c r="J740" t="n">
        <v>7</v>
      </c>
      <c r="K740" t="inlineStr">
        <is>
          <t>A</t>
        </is>
      </c>
      <c r="L740" s="9">
        <f>A740&amp;"-"&amp;TEXT(E740,"yyyymmdd")</f>
        <v/>
      </c>
    </row>
    <row r="741">
      <c r="A741" t="n">
        <v>40945325</v>
      </c>
      <c r="B741" t="inlineStr">
        <is>
          <t>Brooklyn</t>
        </is>
      </c>
      <c r="C741" t="inlineStr">
        <is>
          <t>11208</t>
        </is>
      </c>
      <c r="D741" t="inlineStr">
        <is>
          <t>Chicken</t>
        </is>
      </c>
      <c r="E741" s="8" t="n">
        <v>46118</v>
      </c>
      <c r="F741" t="inlineStr">
        <is>
          <t>Violations were cited in the following area(s).</t>
        </is>
      </c>
      <c r="G741" t="inlineStr">
        <is>
          <t>04L</t>
        </is>
      </c>
      <c r="H741" t="inlineStr">
        <is>
          <t>Evidence of mice or live mice in establishment's food or non-food areas.</t>
        </is>
      </c>
      <c r="I741" t="inlineStr">
        <is>
          <t>Critical</t>
        </is>
      </c>
      <c r="J741" t="n">
        <v>11</v>
      </c>
      <c r="K741" t="inlineStr">
        <is>
          <t>A</t>
        </is>
      </c>
      <c r="L741" s="9">
        <f>A741&amp;"-"&amp;TEXT(E741,"yyyymmdd")</f>
        <v/>
      </c>
    </row>
    <row r="742">
      <c r="A742" t="n">
        <v>40945325</v>
      </c>
      <c r="B742" t="inlineStr">
        <is>
          <t>Brooklyn</t>
        </is>
      </c>
      <c r="C742" t="inlineStr">
        <is>
          <t>11208</t>
        </is>
      </c>
      <c r="D742" t="inlineStr">
        <is>
          <t>Chicken</t>
        </is>
      </c>
      <c r="E742" s="8" t="n">
        <v>46118</v>
      </c>
      <c r="F742" t="inlineStr">
        <is>
          <t>Violations were cited in the following area(s).</t>
        </is>
      </c>
      <c r="G742" t="inlineStr">
        <is>
          <t>08A</t>
        </is>
      </c>
      <c r="H742" t="inlineStr">
        <is>
          <t>Establishment is not free of harborage or conditions conducive to rodents, insects or other pests.</t>
        </is>
      </c>
      <c r="I742" t="inlineStr">
        <is>
          <t>Not Critical</t>
        </is>
      </c>
      <c r="J742" t="n">
        <v>11</v>
      </c>
      <c r="K742" t="inlineStr">
        <is>
          <t>A</t>
        </is>
      </c>
      <c r="L742" s="9">
        <f>A742&amp;"-"&amp;TEXT(E742,"yyyymmdd")</f>
        <v/>
      </c>
    </row>
    <row r="743">
      <c r="A743" t="n">
        <v>41423445</v>
      </c>
      <c r="B743" t="inlineStr">
        <is>
          <t>Queens</t>
        </is>
      </c>
      <c r="C743" t="inlineStr">
        <is>
          <t>11354</t>
        </is>
      </c>
      <c r="D743" t="inlineStr">
        <is>
          <t>Korean</t>
        </is>
      </c>
      <c r="E743" s="8" t="n">
        <v>46118</v>
      </c>
      <c r="F743" t="inlineStr">
        <is>
          <t>Violations were cited in the following area(s).</t>
        </is>
      </c>
      <c r="G743" t="inlineStr">
        <is>
          <t>04K</t>
        </is>
      </c>
      <c r="H743" t="inlineStr">
        <is>
          <t>Evidence of rats or live rats in establishment's food or non-food areas.</t>
        </is>
      </c>
      <c r="I743" t="inlineStr">
        <is>
          <t>Critical</t>
        </is>
      </c>
      <c r="J743" t="n">
        <v>11</v>
      </c>
      <c r="K743" t="inlineStr">
        <is>
          <t>A</t>
        </is>
      </c>
      <c r="L743" s="9">
        <f>A743&amp;"-"&amp;TEXT(E743,"yyyymmdd")</f>
        <v/>
      </c>
    </row>
    <row r="744">
      <c r="A744" t="n">
        <v>41423445</v>
      </c>
      <c r="B744" t="inlineStr">
        <is>
          <t>Queens</t>
        </is>
      </c>
      <c r="C744" t="inlineStr">
        <is>
          <t>11354</t>
        </is>
      </c>
      <c r="D744" t="inlineStr">
        <is>
          <t>Korean</t>
        </is>
      </c>
      <c r="E744" s="8" t="n">
        <v>46118</v>
      </c>
      <c r="F744" t="inlineStr">
        <is>
          <t>Violations were cited in the following area(s).</t>
        </is>
      </c>
      <c r="G744" t="inlineStr">
        <is>
          <t>08A</t>
        </is>
      </c>
      <c r="H744" t="inlineStr">
        <is>
          <t>Establishment is not free of harborage or conditions conducive to rodents, insects or other pests.</t>
        </is>
      </c>
      <c r="I744" t="inlineStr">
        <is>
          <t>Not Critical</t>
        </is>
      </c>
      <c r="J744" t="n">
        <v>11</v>
      </c>
      <c r="K744" t="inlineStr">
        <is>
          <t>A</t>
        </is>
      </c>
      <c r="L744" s="9">
        <f>A744&amp;"-"&amp;TEXT(E744,"yyyymmdd")</f>
        <v/>
      </c>
    </row>
    <row r="745">
      <c r="A745" t="n">
        <v>41423445</v>
      </c>
      <c r="B745" t="inlineStr">
        <is>
          <t>Queens</t>
        </is>
      </c>
      <c r="C745" t="inlineStr">
        <is>
          <t>11354</t>
        </is>
      </c>
      <c r="D745" t="inlineStr">
        <is>
          <t>Korean</t>
        </is>
      </c>
      <c r="E745" s="8" t="n">
        <v>46118</v>
      </c>
      <c r="F745" t="inlineStr">
        <is>
          <t>Violations were cited in the following area(s).</t>
        </is>
      </c>
      <c r="G745" t="inlineStr">
        <is>
          <t>08C</t>
        </is>
      </c>
      <c r="H745" t="inlineStr">
        <is>
          <t>Pesticide not properly labeled or used by unlicensed individual. Pesticide, other toxic chemical improperly used/stored. Unprotected, unlocked bait station used.</t>
        </is>
      </c>
      <c r="I745" t="inlineStr">
        <is>
          <t>Not Critical</t>
        </is>
      </c>
      <c r="J745" t="n">
        <v>11</v>
      </c>
      <c r="K745" t="inlineStr">
        <is>
          <t>A</t>
        </is>
      </c>
      <c r="L745" s="9">
        <f>A745&amp;"-"&amp;TEXT(E745,"yyyymmdd")</f>
        <v/>
      </c>
    </row>
    <row r="746">
      <c r="A746" t="n">
        <v>41552593</v>
      </c>
      <c r="B746" t="inlineStr">
        <is>
          <t>Manhattan</t>
        </is>
      </c>
      <c r="C746" t="inlineStr">
        <is>
          <t>10024</t>
        </is>
      </c>
      <c r="D746" t="inlineStr">
        <is>
          <t>Italian</t>
        </is>
      </c>
      <c r="E746" s="8" t="n">
        <v>46118</v>
      </c>
      <c r="F746" t="inlineStr">
        <is>
          <t>Violations were cited in the following area(s).</t>
        </is>
      </c>
      <c r="G746" t="inlineStr">
        <is>
          <t>02G</t>
        </is>
      </c>
      <c r="H746" t="inlineStr">
        <is>
          <t>Cold TCS food item held above 41 °F; smoked or processed fish held above 38 °F; intact raw eggs held above 45 °F; or reduced oxygen packaged (ROP) TCS foods held above required temperatures except during active necessary preparation.</t>
        </is>
      </c>
      <c r="I746" t="inlineStr">
        <is>
          <t>Critical</t>
        </is>
      </c>
      <c r="J746" t="n">
        <v>20</v>
      </c>
      <c r="L746" s="9">
        <f>A746&amp;"-"&amp;TEXT(E746,"yyyymmdd")</f>
        <v/>
      </c>
    </row>
    <row r="747">
      <c r="A747" t="n">
        <v>41552593</v>
      </c>
      <c r="B747" t="inlineStr">
        <is>
          <t>Manhattan</t>
        </is>
      </c>
      <c r="C747" t="inlineStr">
        <is>
          <t>10024</t>
        </is>
      </c>
      <c r="D747" t="inlineStr">
        <is>
          <t>Italian</t>
        </is>
      </c>
      <c r="E747" s="8" t="n">
        <v>46118</v>
      </c>
      <c r="F747" t="inlineStr">
        <is>
          <t>Violations were cited in the following area(s).</t>
        </is>
      </c>
      <c r="G747" t="inlineStr">
        <is>
          <t>06E</t>
        </is>
      </c>
      <c r="H747" t="inlineStr">
        <is>
          <t>Sanitized equipment or utensil, including in-use food dispensing utensil, improperly used or stored.</t>
        </is>
      </c>
      <c r="I747" t="inlineStr">
        <is>
          <t>Critical</t>
        </is>
      </c>
      <c r="J747" t="n">
        <v>20</v>
      </c>
      <c r="L747" s="9">
        <f>A747&amp;"-"&amp;TEXT(E747,"yyyymmdd")</f>
        <v/>
      </c>
    </row>
    <row r="748">
      <c r="A748" t="n">
        <v>41552593</v>
      </c>
      <c r="B748" t="inlineStr">
        <is>
          <t>Manhattan</t>
        </is>
      </c>
      <c r="C748" t="inlineStr">
        <is>
          <t>10024</t>
        </is>
      </c>
      <c r="D748" t="inlineStr">
        <is>
          <t>Italian</t>
        </is>
      </c>
      <c r="E748" s="8" t="n">
        <v>46118</v>
      </c>
      <c r="F748" t="inlineStr">
        <is>
          <t>Violations were cited in the following area(s).</t>
        </is>
      </c>
      <c r="G748" t="inlineStr">
        <is>
          <t>10F</t>
        </is>
      </c>
      <c r="H748" t="inlineStr">
        <is>
          <t>Non-food contact surface or equipment made of unacceptable material, not kept clean, or not properly sealed, raised, spaced or movable to allow accessibility for cleaning on all sides, above and underneath the unit.</t>
        </is>
      </c>
      <c r="I748" t="inlineStr">
        <is>
          <t>Not Critical</t>
        </is>
      </c>
      <c r="J748" t="n">
        <v>20</v>
      </c>
      <c r="L748" s="9">
        <f>A748&amp;"-"&amp;TEXT(E748,"yyyymmdd")</f>
        <v/>
      </c>
    </row>
    <row r="749">
      <c r="A749" t="n">
        <v>41562680</v>
      </c>
      <c r="B749" t="inlineStr">
        <is>
          <t>Queens</t>
        </is>
      </c>
      <c r="C749" t="inlineStr">
        <is>
          <t>11433</t>
        </is>
      </c>
      <c r="D749" t="inlineStr">
        <is>
          <t>Donuts</t>
        </is>
      </c>
      <c r="E749" s="8" t="n">
        <v>46118</v>
      </c>
      <c r="F749" t="inlineStr">
        <is>
          <t>Violations were cited in the following area(s).</t>
        </is>
      </c>
      <c r="G749" t="inlineStr">
        <is>
          <t>06C</t>
        </is>
      </c>
      <c r="H74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49" t="inlineStr">
        <is>
          <t>Critical</t>
        </is>
      </c>
      <c r="J749" t="n">
        <v>10</v>
      </c>
      <c r="K749" t="inlineStr">
        <is>
          <t>A</t>
        </is>
      </c>
      <c r="L749" s="9">
        <f>A749&amp;"-"&amp;TEXT(E749,"yyyymmdd")</f>
        <v/>
      </c>
    </row>
    <row r="750">
      <c r="A750" t="n">
        <v>41562680</v>
      </c>
      <c r="B750" t="inlineStr">
        <is>
          <t>Queens</t>
        </is>
      </c>
      <c r="C750" t="inlineStr">
        <is>
          <t>11433</t>
        </is>
      </c>
      <c r="D750" t="inlineStr">
        <is>
          <t>Donuts</t>
        </is>
      </c>
      <c r="E750" s="8" t="n">
        <v>46118</v>
      </c>
      <c r="F750" t="inlineStr">
        <is>
          <t>Violations were cited in the following area(s).</t>
        </is>
      </c>
      <c r="G750" t="inlineStr">
        <is>
          <t>06E</t>
        </is>
      </c>
      <c r="H750" t="inlineStr">
        <is>
          <t>Sanitized equipment or utensil, including in-use food dispensing utensil, improperly used or stored.</t>
        </is>
      </c>
      <c r="I750" t="inlineStr">
        <is>
          <t>Critical</t>
        </is>
      </c>
      <c r="J750" t="n">
        <v>10</v>
      </c>
      <c r="K750" t="inlineStr">
        <is>
          <t>A</t>
        </is>
      </c>
      <c r="L750" s="9">
        <f>A750&amp;"-"&amp;TEXT(E750,"yyyymmdd")</f>
        <v/>
      </c>
    </row>
    <row r="751">
      <c r="A751" t="n">
        <v>41652991</v>
      </c>
      <c r="B751" t="inlineStr">
        <is>
          <t>Queens</t>
        </is>
      </c>
      <c r="C751" t="inlineStr">
        <is>
          <t>11417</t>
        </is>
      </c>
      <c r="D751" t="inlineStr">
        <is>
          <t>Sandwiches</t>
        </is>
      </c>
      <c r="E751" s="8" t="n">
        <v>46118</v>
      </c>
      <c r="F751" t="inlineStr">
        <is>
          <t>Violations were cited in the following area(s).</t>
        </is>
      </c>
      <c r="G751" t="inlineStr">
        <is>
          <t>06F</t>
        </is>
      </c>
      <c r="H751" t="inlineStr">
        <is>
          <t>Wiping cloths not stored clean and dry, or in a sanitizing solution, between uses.</t>
        </is>
      </c>
      <c r="I751" t="inlineStr">
        <is>
          <t>Critical</t>
        </is>
      </c>
      <c r="J751" t="n">
        <v>10</v>
      </c>
      <c r="K751" t="inlineStr">
        <is>
          <t>A</t>
        </is>
      </c>
      <c r="L751" s="9">
        <f>A751&amp;"-"&amp;TEXT(E751,"yyyymmdd")</f>
        <v/>
      </c>
    </row>
    <row r="752">
      <c r="A752" t="n">
        <v>41652991</v>
      </c>
      <c r="B752" t="inlineStr">
        <is>
          <t>Queens</t>
        </is>
      </c>
      <c r="C752" t="inlineStr">
        <is>
          <t>11417</t>
        </is>
      </c>
      <c r="D752" t="inlineStr">
        <is>
          <t>Sandwiches</t>
        </is>
      </c>
      <c r="E752" s="8" t="n">
        <v>46118</v>
      </c>
      <c r="F752" t="inlineStr">
        <is>
          <t>Violations were cited in the following area(s).</t>
        </is>
      </c>
      <c r="G752" t="inlineStr">
        <is>
          <t>10B</t>
        </is>
      </c>
      <c r="H752" t="inlineStr">
        <is>
          <t>Anti-siphonage or back-flow prevention device not provided where required; equipment or floor not properly drained; sewage disposal system in disrepair or not functioning properly. Condensation or liquid waste improperly disposed of.</t>
        </is>
      </c>
      <c r="I752" t="inlineStr">
        <is>
          <t>Not Critical</t>
        </is>
      </c>
      <c r="J752" t="n">
        <v>10</v>
      </c>
      <c r="K752" t="inlineStr">
        <is>
          <t>A</t>
        </is>
      </c>
      <c r="L752" s="9">
        <f>A752&amp;"-"&amp;TEXT(E752,"yyyymmdd")</f>
        <v/>
      </c>
    </row>
    <row r="753">
      <c r="A753" t="n">
        <v>41652991</v>
      </c>
      <c r="B753" t="inlineStr">
        <is>
          <t>Queens</t>
        </is>
      </c>
      <c r="C753" t="inlineStr">
        <is>
          <t>11417</t>
        </is>
      </c>
      <c r="D753" t="inlineStr">
        <is>
          <t>Sandwiches</t>
        </is>
      </c>
      <c r="E753" s="8" t="n">
        <v>46118</v>
      </c>
      <c r="F753" t="inlineStr">
        <is>
          <t>Violations were cited in the following area(s).</t>
        </is>
      </c>
      <c r="G753" t="inlineStr">
        <is>
          <t>10F</t>
        </is>
      </c>
      <c r="H753" t="inlineStr">
        <is>
          <t>Non-food contact surface or equipment made of unacceptable material, not kept clean, or not properly sealed, raised, spaced or movable to allow accessibility for cleaning on all sides, above and underneath the unit.</t>
        </is>
      </c>
      <c r="I753" t="inlineStr">
        <is>
          <t>Not Critical</t>
        </is>
      </c>
      <c r="J753" t="n">
        <v>10</v>
      </c>
      <c r="K753" t="inlineStr">
        <is>
          <t>A</t>
        </is>
      </c>
      <c r="L753" s="9">
        <f>A753&amp;"-"&amp;TEXT(E753,"yyyymmdd")</f>
        <v/>
      </c>
    </row>
    <row r="754">
      <c r="A754" t="n">
        <v>50001241</v>
      </c>
      <c r="B754" t="inlineStr">
        <is>
          <t>Manhattan</t>
        </is>
      </c>
      <c r="C754" t="inlineStr">
        <is>
          <t>10007</t>
        </is>
      </c>
      <c r="D754" t="inlineStr">
        <is>
          <t>Bangladeshi</t>
        </is>
      </c>
      <c r="E754" s="8" t="n">
        <v>46118</v>
      </c>
      <c r="F754" t="inlineStr">
        <is>
          <t>Establishment Closed by DOHMH. Violations were cited in the following area(s) and those requiring immediate action were addressed.</t>
        </is>
      </c>
      <c r="G754" t="inlineStr">
        <is>
          <t>02B</t>
        </is>
      </c>
      <c r="H754" t="inlineStr">
        <is>
          <t>Hot TCS food item not held at or above 140 °F.</t>
        </is>
      </c>
      <c r="I754" t="inlineStr">
        <is>
          <t>Critical</t>
        </is>
      </c>
      <c r="J754" t="n">
        <v>85</v>
      </c>
      <c r="L754" s="9">
        <f>A754&amp;"-"&amp;TEXT(E754,"yyyymmdd")</f>
        <v/>
      </c>
    </row>
    <row r="755">
      <c r="A755" t="n">
        <v>50001241</v>
      </c>
      <c r="B755" t="inlineStr">
        <is>
          <t>Manhattan</t>
        </is>
      </c>
      <c r="C755" t="inlineStr">
        <is>
          <t>10007</t>
        </is>
      </c>
      <c r="D755" t="inlineStr">
        <is>
          <t>Bangladeshi</t>
        </is>
      </c>
      <c r="E755" s="8" t="n">
        <v>46118</v>
      </c>
      <c r="F755" t="inlineStr">
        <is>
          <t>Establishment Closed by DOHMH. Violations were cited in the following area(s) and those requiring immediate action were addressed.</t>
        </is>
      </c>
      <c r="G755" t="inlineStr">
        <is>
          <t>04F</t>
        </is>
      </c>
      <c r="H755" t="inlineStr">
        <is>
          <t>Food preparation area, food storage area, or other area used by employees or patrons, contaminated by sewage or liquid waste.</t>
        </is>
      </c>
      <c r="I755" t="inlineStr">
        <is>
          <t>Critical</t>
        </is>
      </c>
      <c r="J755" t="n">
        <v>85</v>
      </c>
      <c r="L755" s="9">
        <f>A755&amp;"-"&amp;TEXT(E755,"yyyymmdd")</f>
        <v/>
      </c>
    </row>
    <row r="756">
      <c r="A756" t="n">
        <v>50001241</v>
      </c>
      <c r="B756" t="inlineStr">
        <is>
          <t>Manhattan</t>
        </is>
      </c>
      <c r="C756" t="inlineStr">
        <is>
          <t>10007</t>
        </is>
      </c>
      <c r="D756" t="inlineStr">
        <is>
          <t>Bangladeshi</t>
        </is>
      </c>
      <c r="E756" s="8" t="n">
        <v>46118</v>
      </c>
      <c r="F756" t="inlineStr">
        <is>
          <t>Establishment Closed by DOHMH. Violations were cited in the following area(s) and those requiring immediate action were addressed.</t>
        </is>
      </c>
      <c r="G756" t="inlineStr">
        <is>
          <t>05A</t>
        </is>
      </c>
      <c r="H756" t="inlineStr">
        <is>
          <t>Sewage disposal system is not provided, improper, inadequate or unapproved.</t>
        </is>
      </c>
      <c r="I756" t="inlineStr">
        <is>
          <t>Critical</t>
        </is>
      </c>
      <c r="J756" t="n">
        <v>85</v>
      </c>
      <c r="L756" s="9">
        <f>A756&amp;"-"&amp;TEXT(E756,"yyyymmdd")</f>
        <v/>
      </c>
    </row>
    <row r="757">
      <c r="A757" t="n">
        <v>50001241</v>
      </c>
      <c r="B757" t="inlineStr">
        <is>
          <t>Manhattan</t>
        </is>
      </c>
      <c r="C757" t="inlineStr">
        <is>
          <t>10007</t>
        </is>
      </c>
      <c r="D757" t="inlineStr">
        <is>
          <t>Bangladeshi</t>
        </is>
      </c>
      <c r="E757" s="8" t="n">
        <v>46118</v>
      </c>
      <c r="F757" t="inlineStr">
        <is>
          <t>Establishment Closed by DOHMH. Violations were cited in the following area(s) and those requiring immediate action were addressed.</t>
        </is>
      </c>
      <c r="G757" t="inlineStr">
        <is>
          <t>06C</t>
        </is>
      </c>
      <c r="H75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57" t="inlineStr">
        <is>
          <t>Critical</t>
        </is>
      </c>
      <c r="J757" t="n">
        <v>85</v>
      </c>
      <c r="L757" s="9">
        <f>A757&amp;"-"&amp;TEXT(E757,"yyyymmdd")</f>
        <v/>
      </c>
    </row>
    <row r="758">
      <c r="A758" t="n">
        <v>50001241</v>
      </c>
      <c r="B758" t="inlineStr">
        <is>
          <t>Manhattan</t>
        </is>
      </c>
      <c r="C758" t="inlineStr">
        <is>
          <t>10007</t>
        </is>
      </c>
      <c r="D758" t="inlineStr">
        <is>
          <t>Bangladeshi</t>
        </is>
      </c>
      <c r="E758" s="8" t="n">
        <v>46118</v>
      </c>
      <c r="F758" t="inlineStr">
        <is>
          <t>Establishment Closed by DOHMH. Violations were cited in the following area(s) and those requiring immediate action were addressed.</t>
        </is>
      </c>
      <c r="G758" t="inlineStr">
        <is>
          <t>09D</t>
        </is>
      </c>
      <c r="H758" t="inlineStr">
        <is>
          <t>Food service operation occurring in room or area used as living or sleeping quarters.</t>
        </is>
      </c>
      <c r="I758" t="inlineStr">
        <is>
          <t>Not Critical</t>
        </is>
      </c>
      <c r="J758" t="n">
        <v>85</v>
      </c>
      <c r="L758" s="9">
        <f>A758&amp;"-"&amp;TEXT(E758,"yyyymmdd")</f>
        <v/>
      </c>
    </row>
    <row r="759">
      <c r="A759" t="n">
        <v>50001241</v>
      </c>
      <c r="B759" t="inlineStr">
        <is>
          <t>Manhattan</t>
        </is>
      </c>
      <c r="C759" t="inlineStr">
        <is>
          <t>10007</t>
        </is>
      </c>
      <c r="D759" t="inlineStr">
        <is>
          <t>Bangladeshi</t>
        </is>
      </c>
      <c r="E759" s="8" t="n">
        <v>46118</v>
      </c>
      <c r="F759" t="inlineStr">
        <is>
          <t>Establishment Closed by DOHMH. Violations were cited in the following area(s) and those requiring immediate action were addressed.</t>
        </is>
      </c>
      <c r="G759" t="inlineStr">
        <is>
          <t>10C</t>
        </is>
      </c>
      <c r="H759" t="inlineStr">
        <is>
          <t>Lighting inadequate; permanent lighting not provided in food preparation areas, ware washing areas, and storage rooms. Shatterproof bulb or shield to prevent broken glass from falling into food or onto surfaces, not installed.</t>
        </is>
      </c>
      <c r="I759" t="inlineStr">
        <is>
          <t>Not Critical</t>
        </is>
      </c>
      <c r="J759" t="n">
        <v>85</v>
      </c>
      <c r="L759" s="9">
        <f>A759&amp;"-"&amp;TEXT(E759,"yyyymmdd")</f>
        <v/>
      </c>
    </row>
    <row r="760">
      <c r="A760" t="n">
        <v>50001241</v>
      </c>
      <c r="B760" t="inlineStr">
        <is>
          <t>Manhattan</t>
        </is>
      </c>
      <c r="C760" t="inlineStr">
        <is>
          <t>10007</t>
        </is>
      </c>
      <c r="D760" t="inlineStr">
        <is>
          <t>Bangladeshi</t>
        </is>
      </c>
      <c r="E760" s="8" t="n">
        <v>46118</v>
      </c>
      <c r="F760" t="inlineStr">
        <is>
          <t>Establishment Closed by DOHMH. Violations were cited in the following area(s) and those requiring immediate action were addressed.</t>
        </is>
      </c>
      <c r="G760" t="inlineStr">
        <is>
          <t>10D</t>
        </is>
      </c>
      <c r="H760" t="inlineStr">
        <is>
          <t>Mechanical or natural ventilation not provided, inadequate, improperly installed, in disrepair or fails to prevent and control excessive build-up of grease, heat, steam condensation, vapors, odors, smoke or fumes.</t>
        </is>
      </c>
      <c r="I760" t="inlineStr">
        <is>
          <t>Not Critical</t>
        </is>
      </c>
      <c r="J760" t="n">
        <v>85</v>
      </c>
      <c r="L760" s="9">
        <f>A760&amp;"-"&amp;TEXT(E760,"yyyymmdd")</f>
        <v/>
      </c>
    </row>
    <row r="761">
      <c r="A761" t="n">
        <v>50001241</v>
      </c>
      <c r="B761" t="inlineStr">
        <is>
          <t>Manhattan</t>
        </is>
      </c>
      <c r="C761" t="inlineStr">
        <is>
          <t>10007</t>
        </is>
      </c>
      <c r="D761" t="inlineStr">
        <is>
          <t>Bangladeshi</t>
        </is>
      </c>
      <c r="E761" s="8" t="n">
        <v>46118</v>
      </c>
      <c r="F761" t="inlineStr">
        <is>
          <t>Establishment Closed by DOHMH. Violations were cited in the following area(s) and those requiring immediate action were addressed.</t>
        </is>
      </c>
      <c r="G761" t="inlineStr">
        <is>
          <t>10E</t>
        </is>
      </c>
      <c r="H761" t="inlineStr">
        <is>
          <t>Accurate thermometer not provided or properly located in refrigerated, cold storage or hot holding equipment</t>
        </is>
      </c>
      <c r="I761" t="inlineStr">
        <is>
          <t>Not Critical</t>
        </is>
      </c>
      <c r="J761" t="n">
        <v>85</v>
      </c>
      <c r="L761" s="9">
        <f>A761&amp;"-"&amp;TEXT(E761,"yyyymmdd")</f>
        <v/>
      </c>
    </row>
    <row r="762">
      <c r="A762" t="n">
        <v>50001241</v>
      </c>
      <c r="B762" t="inlineStr">
        <is>
          <t>Manhattan</t>
        </is>
      </c>
      <c r="C762" t="inlineStr">
        <is>
          <t>10007</t>
        </is>
      </c>
      <c r="D762" t="inlineStr">
        <is>
          <t>Bangladeshi</t>
        </is>
      </c>
      <c r="E762" s="8" t="n">
        <v>46118</v>
      </c>
      <c r="F762" t="inlineStr">
        <is>
          <t>Establishment Closed by DOHMH. Violations were cited in the following area(s) and those requiring immediate action were addressed.</t>
        </is>
      </c>
      <c r="G762" t="inlineStr">
        <is>
          <t>10F</t>
        </is>
      </c>
      <c r="H762" t="inlineStr">
        <is>
          <t>Non-food contact surface or equipment made of unacceptable material, not kept clean, or not properly sealed, raised, spaced or movable to allow accessibility for cleaning on all sides, above and underneath the unit.</t>
        </is>
      </c>
      <c r="I762" t="inlineStr">
        <is>
          <t>Not Critical</t>
        </is>
      </c>
      <c r="J762" t="n">
        <v>85</v>
      </c>
      <c r="L762" s="9">
        <f>A762&amp;"-"&amp;TEXT(E762,"yyyymmdd")</f>
        <v/>
      </c>
    </row>
    <row r="763">
      <c r="A763" t="n">
        <v>50007216</v>
      </c>
      <c r="B763" t="inlineStr">
        <is>
          <t>Queens</t>
        </is>
      </c>
      <c r="C763" t="inlineStr">
        <is>
          <t>11417</t>
        </is>
      </c>
      <c r="D763" t="inlineStr">
        <is>
          <t>Bakery Products/Desserts</t>
        </is>
      </c>
      <c r="E763" s="8" t="n">
        <v>46118</v>
      </c>
      <c r="F763" t="inlineStr">
        <is>
          <t>Violations were cited in the following area(s).</t>
        </is>
      </c>
      <c r="G763" t="inlineStr">
        <is>
          <t>04L</t>
        </is>
      </c>
      <c r="H763" t="inlineStr">
        <is>
          <t>Evidence of mice or live mice in establishment's food or non-food areas.</t>
        </is>
      </c>
      <c r="I763" t="inlineStr">
        <is>
          <t>Critical</t>
        </is>
      </c>
      <c r="J763" t="n">
        <v>11</v>
      </c>
      <c r="K763" t="inlineStr">
        <is>
          <t>A</t>
        </is>
      </c>
      <c r="L763" s="9">
        <f>A763&amp;"-"&amp;TEXT(E763,"yyyymmdd")</f>
        <v/>
      </c>
    </row>
    <row r="764">
      <c r="A764" t="n">
        <v>50007216</v>
      </c>
      <c r="B764" t="inlineStr">
        <is>
          <t>Queens</t>
        </is>
      </c>
      <c r="C764" t="inlineStr">
        <is>
          <t>11417</t>
        </is>
      </c>
      <c r="D764" t="inlineStr">
        <is>
          <t>Bakery Products/Desserts</t>
        </is>
      </c>
      <c r="E764" s="8" t="n">
        <v>46118</v>
      </c>
      <c r="F764" t="inlineStr">
        <is>
          <t>Violations were cited in the following area(s).</t>
        </is>
      </c>
      <c r="G764" t="inlineStr">
        <is>
          <t>08A</t>
        </is>
      </c>
      <c r="H764" t="inlineStr">
        <is>
          <t>Establishment is not free of harborage or conditions conducive to rodents, insects or other pests.</t>
        </is>
      </c>
      <c r="I764" t="inlineStr">
        <is>
          <t>Not Critical</t>
        </is>
      </c>
      <c r="J764" t="n">
        <v>11</v>
      </c>
      <c r="K764" t="inlineStr">
        <is>
          <t>A</t>
        </is>
      </c>
      <c r="L764" s="9">
        <f>A764&amp;"-"&amp;TEXT(E764,"yyyymmdd")</f>
        <v/>
      </c>
    </row>
    <row r="765">
      <c r="A765" t="n">
        <v>50016600</v>
      </c>
      <c r="B765" t="inlineStr">
        <is>
          <t>Bronx</t>
        </is>
      </c>
      <c r="C765" t="inlineStr">
        <is>
          <t>10465</t>
        </is>
      </c>
      <c r="D765" t="inlineStr">
        <is>
          <t>Sandwiches</t>
        </is>
      </c>
      <c r="E765" s="8" t="n">
        <v>46118</v>
      </c>
      <c r="F765" t="inlineStr">
        <is>
          <t>Violations were cited in the following area(s).</t>
        </is>
      </c>
      <c r="G765" t="inlineStr">
        <is>
          <t>02G</t>
        </is>
      </c>
      <c r="H765" t="inlineStr">
        <is>
          <t>Cold TCS food item held above 41 °F; smoked or processed fish held above 38 °F; intact raw eggs held above 45 °F; or reduced oxygen packaged (ROP) TCS foods held above required temperatures except during active necessary preparation.</t>
        </is>
      </c>
      <c r="I765" t="inlineStr">
        <is>
          <t>Critical</t>
        </is>
      </c>
      <c r="J765" t="n">
        <v>7</v>
      </c>
      <c r="K765" t="inlineStr">
        <is>
          <t>A</t>
        </is>
      </c>
      <c r="L765" s="9">
        <f>A765&amp;"-"&amp;TEXT(E765,"yyyymmdd")</f>
        <v/>
      </c>
    </row>
    <row r="766">
      <c r="A766" t="n">
        <v>50018035</v>
      </c>
      <c r="B766" t="inlineStr">
        <is>
          <t>Queens</t>
        </is>
      </c>
      <c r="C766" t="inlineStr">
        <is>
          <t>11354</t>
        </is>
      </c>
      <c r="D766" t="inlineStr">
        <is>
          <t>Coffee/Tea</t>
        </is>
      </c>
      <c r="E766" s="8" t="n">
        <v>46118</v>
      </c>
      <c r="F766" t="inlineStr">
        <is>
          <t>Violations were cited in the following area(s).</t>
        </is>
      </c>
      <c r="G766" t="inlineStr">
        <is>
          <t>10F</t>
        </is>
      </c>
      <c r="H766" t="inlineStr">
        <is>
          <t>Non-food contact surface or equipment made of unacceptable material, not kept clean, or not properly sealed, raised, spaced or movable to allow accessibility for cleaning on all sides, above and underneath the unit.</t>
        </is>
      </c>
      <c r="I766" t="inlineStr">
        <is>
          <t>Not Critical</t>
        </is>
      </c>
      <c r="J766" t="n">
        <v>2</v>
      </c>
      <c r="K766" t="inlineStr">
        <is>
          <t>A</t>
        </is>
      </c>
      <c r="L766" s="9">
        <f>A766&amp;"-"&amp;TEXT(E766,"yyyymmdd")</f>
        <v/>
      </c>
    </row>
    <row r="767">
      <c r="A767" t="n">
        <v>50041116</v>
      </c>
      <c r="B767" t="inlineStr">
        <is>
          <t>Queens</t>
        </is>
      </c>
      <c r="C767" t="inlineStr">
        <is>
          <t>11417</t>
        </is>
      </c>
      <c r="D767" t="inlineStr">
        <is>
          <t>Donuts</t>
        </is>
      </c>
      <c r="E767" s="8" t="n">
        <v>46118</v>
      </c>
      <c r="F767" t="inlineStr">
        <is>
          <t>Violations were cited in the following area(s).</t>
        </is>
      </c>
      <c r="G767" t="inlineStr">
        <is>
          <t>06C</t>
        </is>
      </c>
      <c r="H76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67" t="inlineStr">
        <is>
          <t>Critical</t>
        </is>
      </c>
      <c r="J767" t="n">
        <v>8</v>
      </c>
      <c r="K767" t="inlineStr">
        <is>
          <t>A</t>
        </is>
      </c>
      <c r="L767" s="9">
        <f>A767&amp;"-"&amp;TEXT(E767,"yyyymmdd")</f>
        <v/>
      </c>
    </row>
    <row r="768">
      <c r="A768" t="n">
        <v>50041116</v>
      </c>
      <c r="B768" t="inlineStr">
        <is>
          <t>Queens</t>
        </is>
      </c>
      <c r="C768" t="inlineStr">
        <is>
          <t>11417</t>
        </is>
      </c>
      <c r="D768" t="inlineStr">
        <is>
          <t>Donuts</t>
        </is>
      </c>
      <c r="E768" s="8" t="n">
        <v>46118</v>
      </c>
      <c r="F768" t="inlineStr">
        <is>
          <t>Violations were cited in the following area(s).</t>
        </is>
      </c>
      <c r="G768" t="inlineStr">
        <is>
          <t>10B</t>
        </is>
      </c>
      <c r="H768" t="inlineStr">
        <is>
          <t>Anti-siphonage or back-flow prevention device not provided where required; equipment or floor not properly drained; sewage disposal system in disrepair or not functioning properly. Condensation or liquid waste improperly disposed of.</t>
        </is>
      </c>
      <c r="I768" t="inlineStr">
        <is>
          <t>Not Critical</t>
        </is>
      </c>
      <c r="J768" t="n">
        <v>8</v>
      </c>
      <c r="K768" t="inlineStr">
        <is>
          <t>A</t>
        </is>
      </c>
      <c r="L768" s="9">
        <f>A768&amp;"-"&amp;TEXT(E768,"yyyymmdd")</f>
        <v/>
      </c>
    </row>
    <row r="769">
      <c r="A769" t="n">
        <v>50041617</v>
      </c>
      <c r="B769" t="inlineStr">
        <is>
          <t>Queens</t>
        </is>
      </c>
      <c r="C769" t="inlineStr">
        <is>
          <t>11372</t>
        </is>
      </c>
      <c r="D769" t="inlineStr">
        <is>
          <t>Bangladeshi</t>
        </is>
      </c>
      <c r="E769" s="8" t="n">
        <v>46118</v>
      </c>
      <c r="F769" t="inlineStr">
        <is>
          <t>Violations were cited in the following area(s).</t>
        </is>
      </c>
      <c r="G769" t="inlineStr">
        <is>
          <t>02B</t>
        </is>
      </c>
      <c r="H769" t="inlineStr">
        <is>
          <t>Hot TCS food item not held at or above 140 °F.</t>
        </is>
      </c>
      <c r="I769" t="inlineStr">
        <is>
          <t>Critical</t>
        </is>
      </c>
      <c r="J769" t="n">
        <v>48</v>
      </c>
      <c r="L769" s="9">
        <f>A769&amp;"-"&amp;TEXT(E769,"yyyymmdd")</f>
        <v/>
      </c>
    </row>
    <row r="770">
      <c r="A770" t="n">
        <v>50041617</v>
      </c>
      <c r="B770" t="inlineStr">
        <is>
          <t>Queens</t>
        </is>
      </c>
      <c r="C770" t="inlineStr">
        <is>
          <t>11372</t>
        </is>
      </c>
      <c r="D770" t="inlineStr">
        <is>
          <t>Bangladeshi</t>
        </is>
      </c>
      <c r="E770" s="8" t="n">
        <v>46118</v>
      </c>
      <c r="F770" t="inlineStr">
        <is>
          <t>Violations were cited in the following area(s).</t>
        </is>
      </c>
      <c r="G770" t="inlineStr">
        <is>
          <t>02G</t>
        </is>
      </c>
      <c r="H770" t="inlineStr">
        <is>
          <t>Cold TCS food item held above 41 °F; smoked or processed fish held above 38 °F; intact raw eggs held above 45 °F; or reduced oxygen packaged (ROP) TCS foods held above required temperatures except during active necessary preparation.</t>
        </is>
      </c>
      <c r="I770" t="inlineStr">
        <is>
          <t>Critical</t>
        </is>
      </c>
      <c r="J770" t="n">
        <v>48</v>
      </c>
      <c r="L770" s="9">
        <f>A770&amp;"-"&amp;TEXT(E770,"yyyymmdd")</f>
        <v/>
      </c>
    </row>
    <row r="771">
      <c r="A771" t="n">
        <v>50041617</v>
      </c>
      <c r="B771" t="inlineStr">
        <is>
          <t>Queens</t>
        </is>
      </c>
      <c r="C771" t="inlineStr">
        <is>
          <t>11372</t>
        </is>
      </c>
      <c r="D771" t="inlineStr">
        <is>
          <t>Bangladeshi</t>
        </is>
      </c>
      <c r="E771" s="8" t="n">
        <v>46118</v>
      </c>
      <c r="F771" t="inlineStr">
        <is>
          <t>Violations were cited in the following area(s).</t>
        </is>
      </c>
      <c r="G771" t="inlineStr">
        <is>
          <t>04A</t>
        </is>
      </c>
      <c r="H771" t="inlineStr">
        <is>
          <t>Food Protection Certificate (FPC) not held by manager or supervisor of food operations.</t>
        </is>
      </c>
      <c r="I771" t="inlineStr">
        <is>
          <t>Critical</t>
        </is>
      </c>
      <c r="J771" t="n">
        <v>48</v>
      </c>
      <c r="L771" s="9">
        <f>A771&amp;"-"&amp;TEXT(E771,"yyyymmdd")</f>
        <v/>
      </c>
    </row>
    <row r="772">
      <c r="A772" t="n">
        <v>50041617</v>
      </c>
      <c r="B772" t="inlineStr">
        <is>
          <t>Queens</t>
        </is>
      </c>
      <c r="C772" t="inlineStr">
        <is>
          <t>11372</t>
        </is>
      </c>
      <c r="D772" t="inlineStr">
        <is>
          <t>Bangladeshi</t>
        </is>
      </c>
      <c r="E772" s="8" t="n">
        <v>46118</v>
      </c>
      <c r="F772" t="inlineStr">
        <is>
          <t>Violations were cited in the following area(s).</t>
        </is>
      </c>
      <c r="G772" t="inlineStr">
        <is>
          <t>05F</t>
        </is>
      </c>
      <c r="H772" t="inlineStr">
        <is>
          <t>Insufficient or no hot holding, cold storage or cold holding equipment provided to maintain Time/Temperature Control for Safety Foods (TCS) at required temperatures</t>
        </is>
      </c>
      <c r="I772" t="inlineStr">
        <is>
          <t>Critical</t>
        </is>
      </c>
      <c r="J772" t="n">
        <v>48</v>
      </c>
      <c r="L772" s="9">
        <f>A772&amp;"-"&amp;TEXT(E772,"yyyymmdd")</f>
        <v/>
      </c>
    </row>
    <row r="773">
      <c r="A773" t="n">
        <v>50041617</v>
      </c>
      <c r="B773" t="inlineStr">
        <is>
          <t>Queens</t>
        </is>
      </c>
      <c r="C773" t="inlineStr">
        <is>
          <t>11372</t>
        </is>
      </c>
      <c r="D773" t="inlineStr">
        <is>
          <t>Bangladeshi</t>
        </is>
      </c>
      <c r="E773" s="8" t="n">
        <v>46118</v>
      </c>
      <c r="F773" t="inlineStr">
        <is>
          <t>Violations were cited in the following area(s).</t>
        </is>
      </c>
      <c r="G773" t="inlineStr">
        <is>
          <t>06C</t>
        </is>
      </c>
      <c r="H77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73" t="inlineStr">
        <is>
          <t>Critical</t>
        </is>
      </c>
      <c r="J773" t="n">
        <v>48</v>
      </c>
      <c r="L773" s="9">
        <f>A773&amp;"-"&amp;TEXT(E773,"yyyymmdd")</f>
        <v/>
      </c>
    </row>
    <row r="774">
      <c r="A774" t="n">
        <v>50042713</v>
      </c>
      <c r="B774" t="inlineStr">
        <is>
          <t>Manhattan</t>
        </is>
      </c>
      <c r="C774" t="inlineStr">
        <is>
          <t>10016</t>
        </is>
      </c>
      <c r="D774" t="inlineStr">
        <is>
          <t>American</t>
        </is>
      </c>
      <c r="E774" s="8" t="n">
        <v>46118</v>
      </c>
      <c r="F774" t="inlineStr">
        <is>
          <t>Violations were cited in the following area(s).</t>
        </is>
      </c>
      <c r="G774" t="inlineStr">
        <is>
          <t>04A</t>
        </is>
      </c>
      <c r="H774" t="inlineStr">
        <is>
          <t>Food Protection Certificate (FPC) not held by manager or supervisor of food operations.</t>
        </is>
      </c>
      <c r="I774" t="inlineStr">
        <is>
          <t>Critical</t>
        </is>
      </c>
      <c r="J774" t="n">
        <v>32</v>
      </c>
      <c r="L774" s="9">
        <f>A774&amp;"-"&amp;TEXT(E774,"yyyymmdd")</f>
        <v/>
      </c>
    </row>
    <row r="775">
      <c r="A775" t="n">
        <v>50042713</v>
      </c>
      <c r="B775" t="inlineStr">
        <is>
          <t>Manhattan</t>
        </is>
      </c>
      <c r="C775" t="inlineStr">
        <is>
          <t>10016</t>
        </is>
      </c>
      <c r="D775" t="inlineStr">
        <is>
          <t>American</t>
        </is>
      </c>
      <c r="E775" s="8" t="n">
        <v>46118</v>
      </c>
      <c r="F775" t="inlineStr">
        <is>
          <t>Violations were cited in the following area(s).</t>
        </is>
      </c>
      <c r="G775" t="inlineStr">
        <is>
          <t>04L</t>
        </is>
      </c>
      <c r="H775" t="inlineStr">
        <is>
          <t>Evidence of mice or live mice in establishment's food or non-food areas.</t>
        </is>
      </c>
      <c r="I775" t="inlineStr">
        <is>
          <t>Critical</t>
        </is>
      </c>
      <c r="J775" t="n">
        <v>32</v>
      </c>
      <c r="L775" s="9">
        <f>A775&amp;"-"&amp;TEXT(E775,"yyyymmdd")</f>
        <v/>
      </c>
    </row>
    <row r="776">
      <c r="A776" t="n">
        <v>50042713</v>
      </c>
      <c r="B776" t="inlineStr">
        <is>
          <t>Manhattan</t>
        </is>
      </c>
      <c r="C776" t="inlineStr">
        <is>
          <t>10016</t>
        </is>
      </c>
      <c r="D776" t="inlineStr">
        <is>
          <t>American</t>
        </is>
      </c>
      <c r="E776" s="8" t="n">
        <v>46118</v>
      </c>
      <c r="F776" t="inlineStr">
        <is>
          <t>Violations were cited in the following area(s).</t>
        </is>
      </c>
      <c r="G776" t="inlineStr">
        <is>
          <t>06D</t>
        </is>
      </c>
      <c r="H776" t="inlineStr">
        <is>
          <t>Food contact surface not properly washed, rinsed and sanitized after each use and following any activity when contamination may have occurred.</t>
        </is>
      </c>
      <c r="I776" t="inlineStr">
        <is>
          <t>Critical</t>
        </is>
      </c>
      <c r="J776" t="n">
        <v>32</v>
      </c>
      <c r="L776" s="9">
        <f>A776&amp;"-"&amp;TEXT(E776,"yyyymmdd")</f>
        <v/>
      </c>
    </row>
    <row r="777">
      <c r="A777" t="n">
        <v>50042713</v>
      </c>
      <c r="B777" t="inlineStr">
        <is>
          <t>Manhattan</t>
        </is>
      </c>
      <c r="C777" t="inlineStr">
        <is>
          <t>10016</t>
        </is>
      </c>
      <c r="D777" t="inlineStr">
        <is>
          <t>American</t>
        </is>
      </c>
      <c r="E777" s="8" t="n">
        <v>46118</v>
      </c>
      <c r="F777" t="inlineStr">
        <is>
          <t>Violations were cited in the following area(s).</t>
        </is>
      </c>
      <c r="G777" t="inlineStr">
        <is>
          <t>08A</t>
        </is>
      </c>
      <c r="H777" t="inlineStr">
        <is>
          <t>Establishment is not free of harborage or conditions conducive to rodents, insects or other pests.</t>
        </is>
      </c>
      <c r="I777" t="inlineStr">
        <is>
          <t>Not Critical</t>
        </is>
      </c>
      <c r="J777" t="n">
        <v>32</v>
      </c>
      <c r="L777" s="9">
        <f>A777&amp;"-"&amp;TEXT(E777,"yyyymmdd")</f>
        <v/>
      </c>
    </row>
    <row r="778">
      <c r="A778" t="n">
        <v>50042713</v>
      </c>
      <c r="B778" t="inlineStr">
        <is>
          <t>Manhattan</t>
        </is>
      </c>
      <c r="C778" t="inlineStr">
        <is>
          <t>10016</t>
        </is>
      </c>
      <c r="D778" t="inlineStr">
        <is>
          <t>American</t>
        </is>
      </c>
      <c r="E778" s="8" t="n">
        <v>46118</v>
      </c>
      <c r="F778" t="inlineStr">
        <is>
          <t>Violations were cited in the following area(s).</t>
        </is>
      </c>
      <c r="G778" t="inlineStr">
        <is>
          <t>10B</t>
        </is>
      </c>
      <c r="H778" t="inlineStr">
        <is>
          <t>Anti-siphonage or back-flow prevention device not provided where required; equipment or floor not properly drained; sewage disposal system in disrepair or not functioning properly. Condensation or liquid waste improperly disposed of.</t>
        </is>
      </c>
      <c r="I778" t="inlineStr">
        <is>
          <t>Not Critical</t>
        </is>
      </c>
      <c r="J778" t="n">
        <v>32</v>
      </c>
      <c r="L778" s="9">
        <f>A778&amp;"-"&amp;TEXT(E778,"yyyymmdd")</f>
        <v/>
      </c>
    </row>
    <row r="779">
      <c r="A779" t="n">
        <v>50042713</v>
      </c>
      <c r="B779" t="inlineStr">
        <is>
          <t>Manhattan</t>
        </is>
      </c>
      <c r="C779" t="inlineStr">
        <is>
          <t>10016</t>
        </is>
      </c>
      <c r="D779" t="inlineStr">
        <is>
          <t>American</t>
        </is>
      </c>
      <c r="E779" s="8" t="n">
        <v>46118</v>
      </c>
      <c r="F779" t="inlineStr">
        <is>
          <t>Violations were cited in the following area(s).</t>
        </is>
      </c>
      <c r="G779" t="inlineStr">
        <is>
          <t>10G</t>
        </is>
      </c>
      <c r="H779" t="inlineStr">
        <is>
          <t>Dishwashing and ware washing: Cleaning and sanitizing of tableware, including dishes, utensils, and equipment deficient.</t>
        </is>
      </c>
      <c r="I779" t="inlineStr">
        <is>
          <t>Not Critical</t>
        </is>
      </c>
      <c r="J779" t="n">
        <v>32</v>
      </c>
      <c r="L779" s="9">
        <f>A779&amp;"-"&amp;TEXT(E779,"yyyymmdd")</f>
        <v/>
      </c>
    </row>
    <row r="780">
      <c r="A780" t="n">
        <v>50047217</v>
      </c>
      <c r="B780" t="inlineStr">
        <is>
          <t>Manhattan</t>
        </is>
      </c>
      <c r="C780" t="inlineStr">
        <is>
          <t>10001</t>
        </is>
      </c>
      <c r="D780" t="inlineStr">
        <is>
          <t>American</t>
        </is>
      </c>
      <c r="E780" s="8" t="n">
        <v>46118</v>
      </c>
      <c r="F780" t="inlineStr">
        <is>
          <t>Violations were cited in the following area(s).</t>
        </is>
      </c>
      <c r="G780" t="inlineStr">
        <is>
          <t>09A</t>
        </is>
      </c>
      <c r="H780" t="inlineStr">
        <is>
          <t>Swollen, leaking, rusted or otherwise damaged canned food to be returned to distributor not segregated from intact product and clearly labeled DO NOT USE</t>
        </is>
      </c>
      <c r="I780" t="inlineStr">
        <is>
          <t>Not Critical</t>
        </is>
      </c>
      <c r="J780" t="n">
        <v>6</v>
      </c>
      <c r="K780" t="inlineStr">
        <is>
          <t>A</t>
        </is>
      </c>
      <c r="L780" s="9">
        <f>A780&amp;"-"&amp;TEXT(E780,"yyyymmdd")</f>
        <v/>
      </c>
    </row>
    <row r="781">
      <c r="A781" t="n">
        <v>50047217</v>
      </c>
      <c r="B781" t="inlineStr">
        <is>
          <t>Manhattan</t>
        </is>
      </c>
      <c r="C781" t="inlineStr">
        <is>
          <t>10001</t>
        </is>
      </c>
      <c r="D781" t="inlineStr">
        <is>
          <t>American</t>
        </is>
      </c>
      <c r="E781" s="8" t="n">
        <v>46118</v>
      </c>
      <c r="F781" t="inlineStr">
        <is>
          <t>Violations were cited in the following area(s).</t>
        </is>
      </c>
      <c r="G781" t="inlineStr">
        <is>
          <t>10B</t>
        </is>
      </c>
      <c r="H781" t="inlineStr">
        <is>
          <t>Anti-siphonage or back-flow prevention device not provided where required; equipment or floor not properly drained; sewage disposal system in disrepair or not functioning properly. Condensation or liquid waste improperly disposed of.</t>
        </is>
      </c>
      <c r="I781" t="inlineStr">
        <is>
          <t>Not Critical</t>
        </is>
      </c>
      <c r="J781" t="n">
        <v>6</v>
      </c>
      <c r="K781" t="inlineStr">
        <is>
          <t>A</t>
        </is>
      </c>
      <c r="L781" s="9">
        <f>A781&amp;"-"&amp;TEXT(E781,"yyyymmdd")</f>
        <v/>
      </c>
    </row>
    <row r="782">
      <c r="A782" t="n">
        <v>50047217</v>
      </c>
      <c r="B782" t="inlineStr">
        <is>
          <t>Manhattan</t>
        </is>
      </c>
      <c r="C782" t="inlineStr">
        <is>
          <t>10001</t>
        </is>
      </c>
      <c r="D782" t="inlineStr">
        <is>
          <t>American</t>
        </is>
      </c>
      <c r="E782" s="8" t="n">
        <v>46118</v>
      </c>
      <c r="F782" t="inlineStr">
        <is>
          <t>Violations were cited in the following area(s).</t>
        </is>
      </c>
      <c r="G782" t="inlineStr">
        <is>
          <t>10F</t>
        </is>
      </c>
      <c r="H782" t="inlineStr">
        <is>
          <t>Non-food contact surface or equipment made of unacceptable material, not kept clean, or not properly sealed, raised, spaced or movable to allow accessibility for cleaning on all sides, above and underneath the unit.</t>
        </is>
      </c>
      <c r="I782" t="inlineStr">
        <is>
          <t>Not Critical</t>
        </is>
      </c>
      <c r="J782" t="n">
        <v>6</v>
      </c>
      <c r="K782" t="inlineStr">
        <is>
          <t>A</t>
        </is>
      </c>
      <c r="L782" s="9">
        <f>A782&amp;"-"&amp;TEXT(E782,"yyyymmdd")</f>
        <v/>
      </c>
    </row>
    <row r="783">
      <c r="A783" t="n">
        <v>50047825</v>
      </c>
      <c r="B783" t="inlineStr">
        <is>
          <t>Manhattan</t>
        </is>
      </c>
      <c r="C783" t="inlineStr">
        <is>
          <t>10001</t>
        </is>
      </c>
      <c r="D783" t="inlineStr">
        <is>
          <t>American</t>
        </is>
      </c>
      <c r="E783" s="8" t="n">
        <v>46118</v>
      </c>
      <c r="F783" t="inlineStr">
        <is>
          <t>Violations were cited in the following area(s).</t>
        </is>
      </c>
      <c r="G783" t="inlineStr">
        <is>
          <t>09C</t>
        </is>
      </c>
      <c r="H783" t="inlineStr">
        <is>
          <t>Design, construction, materials used or maintenance of food contact surface improper. Surface not easily cleanable, sanitized and maintained.</t>
        </is>
      </c>
      <c r="I783" t="inlineStr">
        <is>
          <t>Not Critical</t>
        </is>
      </c>
      <c r="J783" t="n">
        <v>9</v>
      </c>
      <c r="K783" t="inlineStr">
        <is>
          <t>A</t>
        </is>
      </c>
      <c r="L783" s="9">
        <f>A783&amp;"-"&amp;TEXT(E783,"yyyymmdd")</f>
        <v/>
      </c>
    </row>
    <row r="784">
      <c r="A784" t="n">
        <v>50047825</v>
      </c>
      <c r="B784" t="inlineStr">
        <is>
          <t>Manhattan</t>
        </is>
      </c>
      <c r="C784" t="inlineStr">
        <is>
          <t>10001</t>
        </is>
      </c>
      <c r="D784" t="inlineStr">
        <is>
          <t>American</t>
        </is>
      </c>
      <c r="E784" s="8" t="n">
        <v>46118</v>
      </c>
      <c r="F784" t="inlineStr">
        <is>
          <t>Violations were cited in the following area(s).</t>
        </is>
      </c>
      <c r="G784" t="inlineStr">
        <is>
          <t>10E</t>
        </is>
      </c>
      <c r="H784" t="inlineStr">
        <is>
          <t>Accurate thermometer not provided or properly located in refrigerated, cold storage or hot holding equipment</t>
        </is>
      </c>
      <c r="I784" t="inlineStr">
        <is>
          <t>Not Critical</t>
        </is>
      </c>
      <c r="J784" t="n">
        <v>9</v>
      </c>
      <c r="K784" t="inlineStr">
        <is>
          <t>A</t>
        </is>
      </c>
      <c r="L784" s="9">
        <f>A784&amp;"-"&amp;TEXT(E784,"yyyymmdd")</f>
        <v/>
      </c>
    </row>
    <row r="785">
      <c r="A785" t="n">
        <v>50047825</v>
      </c>
      <c r="B785" t="inlineStr">
        <is>
          <t>Manhattan</t>
        </is>
      </c>
      <c r="C785" t="inlineStr">
        <is>
          <t>10001</t>
        </is>
      </c>
      <c r="D785" t="inlineStr">
        <is>
          <t>American</t>
        </is>
      </c>
      <c r="E785" s="8" t="n">
        <v>46118</v>
      </c>
      <c r="F785" t="inlineStr">
        <is>
          <t>Violations were cited in the following area(s).</t>
        </is>
      </c>
      <c r="G785" t="inlineStr">
        <is>
          <t>10F</t>
        </is>
      </c>
      <c r="H785" t="inlineStr">
        <is>
          <t>Non-food contact surface or equipment made of unacceptable material, not kept clean, or not properly sealed, raised, spaced or movable to allow accessibility for cleaning on all sides, above and underneath the unit.</t>
        </is>
      </c>
      <c r="I785" t="inlineStr">
        <is>
          <t>Not Critical</t>
        </is>
      </c>
      <c r="J785" t="n">
        <v>9</v>
      </c>
      <c r="K785" t="inlineStr">
        <is>
          <t>A</t>
        </is>
      </c>
      <c r="L785" s="9">
        <f>A785&amp;"-"&amp;TEXT(E785,"yyyymmdd")</f>
        <v/>
      </c>
    </row>
    <row r="786">
      <c r="A786" t="n">
        <v>50047825</v>
      </c>
      <c r="B786" t="inlineStr">
        <is>
          <t>Manhattan</t>
        </is>
      </c>
      <c r="C786" t="inlineStr">
        <is>
          <t>10001</t>
        </is>
      </c>
      <c r="D786" t="inlineStr">
        <is>
          <t>American</t>
        </is>
      </c>
      <c r="E786" s="8" t="n">
        <v>46118</v>
      </c>
      <c r="F786" t="inlineStr">
        <is>
          <t>Violations were cited in the following area(s).</t>
        </is>
      </c>
      <c r="G786" t="inlineStr">
        <is>
          <t>10H</t>
        </is>
      </c>
      <c r="H786" t="inlineStr">
        <is>
          <t>Single service article not provided. Single service article reused or not protected from contamination when transported, stored, dispensed. Drinking straws not completely enclosed in wrapper or dispensed from a sanitary device.</t>
        </is>
      </c>
      <c r="I786" t="inlineStr">
        <is>
          <t>Not Critical</t>
        </is>
      </c>
      <c r="J786" t="n">
        <v>9</v>
      </c>
      <c r="K786" t="inlineStr">
        <is>
          <t>A</t>
        </is>
      </c>
      <c r="L786" s="9">
        <f>A786&amp;"-"&amp;TEXT(E786,"yyyymmdd")</f>
        <v/>
      </c>
    </row>
    <row r="787">
      <c r="A787" t="n">
        <v>50052503</v>
      </c>
      <c r="B787" t="inlineStr">
        <is>
          <t>Manhattan</t>
        </is>
      </c>
      <c r="C787" t="inlineStr">
        <is>
          <t>10009</t>
        </is>
      </c>
      <c r="D787" t="inlineStr">
        <is>
          <t>American</t>
        </is>
      </c>
      <c r="E787" s="8" t="n">
        <v>46118</v>
      </c>
      <c r="F787" t="inlineStr">
        <is>
          <t>Violations were cited in the following area(s).</t>
        </is>
      </c>
      <c r="G787" t="inlineStr">
        <is>
          <t>02G</t>
        </is>
      </c>
      <c r="H787" t="inlineStr">
        <is>
          <t>Cold TCS food item held above 41 °F; smoked or processed fish held above 38 °F; intact raw eggs held above 45 °F; or reduced oxygen packaged (ROP) TCS foods held above required temperatures except during active necessary preparation.</t>
        </is>
      </c>
      <c r="I787" t="inlineStr">
        <is>
          <t>Critical</t>
        </is>
      </c>
      <c r="J787" t="n">
        <v>44</v>
      </c>
      <c r="L787" s="9">
        <f>A787&amp;"-"&amp;TEXT(E787,"yyyymmdd")</f>
        <v/>
      </c>
    </row>
    <row r="788">
      <c r="A788" t="n">
        <v>50052503</v>
      </c>
      <c r="B788" t="inlineStr">
        <is>
          <t>Manhattan</t>
        </is>
      </c>
      <c r="C788" t="inlineStr">
        <is>
          <t>10009</t>
        </is>
      </c>
      <c r="D788" t="inlineStr">
        <is>
          <t>American</t>
        </is>
      </c>
      <c r="E788" s="8" t="n">
        <v>46118</v>
      </c>
      <c r="F788" t="inlineStr">
        <is>
          <t>Violations were cited in the following area(s).</t>
        </is>
      </c>
      <c r="G788" t="inlineStr">
        <is>
          <t>04A</t>
        </is>
      </c>
      <c r="H788" t="inlineStr">
        <is>
          <t>Food Protection Certificate (FPC) not held by manager or supervisor of food operations.</t>
        </is>
      </c>
      <c r="I788" t="inlineStr">
        <is>
          <t>Critical</t>
        </is>
      </c>
      <c r="J788" t="n">
        <v>44</v>
      </c>
      <c r="L788" s="9">
        <f>A788&amp;"-"&amp;TEXT(E788,"yyyymmdd")</f>
        <v/>
      </c>
    </row>
    <row r="789">
      <c r="A789" t="n">
        <v>50052503</v>
      </c>
      <c r="B789" t="inlineStr">
        <is>
          <t>Manhattan</t>
        </is>
      </c>
      <c r="C789" t="inlineStr">
        <is>
          <t>10009</t>
        </is>
      </c>
      <c r="D789" t="inlineStr">
        <is>
          <t>American</t>
        </is>
      </c>
      <c r="E789" s="8" t="n">
        <v>46118</v>
      </c>
      <c r="F789" t="inlineStr">
        <is>
          <t>Violations were cited in the following area(s).</t>
        </is>
      </c>
      <c r="G789" t="inlineStr">
        <is>
          <t>04H</t>
        </is>
      </c>
      <c r="H789" t="inlineStr">
        <is>
          <t>Raw, cooked or prepared food is adulterated, contaminated, cross-contaminated, or not discarded in accordance with HACCP plan.</t>
        </is>
      </c>
      <c r="I789" t="inlineStr">
        <is>
          <t>Critical</t>
        </is>
      </c>
      <c r="J789" t="n">
        <v>44</v>
      </c>
      <c r="L789" s="9">
        <f>A789&amp;"-"&amp;TEXT(E789,"yyyymmdd")</f>
        <v/>
      </c>
    </row>
    <row r="790">
      <c r="A790" t="n">
        <v>50052503</v>
      </c>
      <c r="B790" t="inlineStr">
        <is>
          <t>Manhattan</t>
        </is>
      </c>
      <c r="C790" t="inlineStr">
        <is>
          <t>10009</t>
        </is>
      </c>
      <c r="D790" t="inlineStr">
        <is>
          <t>American</t>
        </is>
      </c>
      <c r="E790" s="8" t="n">
        <v>46118</v>
      </c>
      <c r="F790" t="inlineStr">
        <is>
          <t>Violations were cited in the following area(s).</t>
        </is>
      </c>
      <c r="G790" t="inlineStr">
        <is>
          <t>06C</t>
        </is>
      </c>
      <c r="H79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90" t="inlineStr">
        <is>
          <t>Critical</t>
        </is>
      </c>
      <c r="J790" t="n">
        <v>44</v>
      </c>
      <c r="L790" s="9">
        <f>A790&amp;"-"&amp;TEXT(E790,"yyyymmdd")</f>
        <v/>
      </c>
    </row>
    <row r="791">
      <c r="A791" t="n">
        <v>50052503</v>
      </c>
      <c r="B791" t="inlineStr">
        <is>
          <t>Manhattan</t>
        </is>
      </c>
      <c r="C791" t="inlineStr">
        <is>
          <t>10009</t>
        </is>
      </c>
      <c r="D791" t="inlineStr">
        <is>
          <t>American</t>
        </is>
      </c>
      <c r="E791" s="8" t="n">
        <v>46118</v>
      </c>
      <c r="F791" t="inlineStr">
        <is>
          <t>Violations were cited in the following area(s).</t>
        </is>
      </c>
      <c r="G791" t="inlineStr">
        <is>
          <t>06D</t>
        </is>
      </c>
      <c r="H791" t="inlineStr">
        <is>
          <t>Food contact surface not properly washed, rinsed and sanitized after each use and following any activity when contamination may have occurred.</t>
        </is>
      </c>
      <c r="I791" t="inlineStr">
        <is>
          <t>Critical</t>
        </is>
      </c>
      <c r="J791" t="n">
        <v>44</v>
      </c>
      <c r="L791" s="9">
        <f>A791&amp;"-"&amp;TEXT(E791,"yyyymmdd")</f>
        <v/>
      </c>
    </row>
    <row r="792">
      <c r="A792" t="n">
        <v>50052503</v>
      </c>
      <c r="B792" t="inlineStr">
        <is>
          <t>Manhattan</t>
        </is>
      </c>
      <c r="C792" t="inlineStr">
        <is>
          <t>10009</t>
        </is>
      </c>
      <c r="D792" t="inlineStr">
        <is>
          <t>American</t>
        </is>
      </c>
      <c r="E792" s="8" t="n">
        <v>46118</v>
      </c>
      <c r="F792" t="inlineStr">
        <is>
          <t>Violations were cited in the following area(s).</t>
        </is>
      </c>
      <c r="G792" t="inlineStr">
        <is>
          <t>06F</t>
        </is>
      </c>
      <c r="H792" t="inlineStr">
        <is>
          <t>Wiping cloths not stored clean and dry, or in a sanitizing solution, between uses.</t>
        </is>
      </c>
      <c r="I792" t="inlineStr">
        <is>
          <t>Critical</t>
        </is>
      </c>
      <c r="J792" t="n">
        <v>44</v>
      </c>
      <c r="L792" s="9">
        <f>A792&amp;"-"&amp;TEXT(E792,"yyyymmdd")</f>
        <v/>
      </c>
    </row>
    <row r="793">
      <c r="A793" t="n">
        <v>50052503</v>
      </c>
      <c r="B793" t="inlineStr">
        <is>
          <t>Manhattan</t>
        </is>
      </c>
      <c r="C793" t="inlineStr">
        <is>
          <t>10009</t>
        </is>
      </c>
      <c r="D793" t="inlineStr">
        <is>
          <t>American</t>
        </is>
      </c>
      <c r="E793" s="8" t="n">
        <v>46118</v>
      </c>
      <c r="F793" t="inlineStr">
        <is>
          <t>Violations were cited in the following area(s).</t>
        </is>
      </c>
      <c r="G793" t="inlineStr">
        <is>
          <t>28-05</t>
        </is>
      </c>
      <c r="H793" t="inlineStr">
        <is>
          <t>Food adulterated or misbranded. Adulterated or misbranded food possessed, being manufactured, produced, packed, sold, offered for sale, delivered or given away</t>
        </is>
      </c>
      <c r="I793" t="inlineStr">
        <is>
          <t>Not Critical</t>
        </is>
      </c>
      <c r="J793" t="n">
        <v>44</v>
      </c>
      <c r="L793" s="9">
        <f>A793&amp;"-"&amp;TEXT(E793,"yyyymmdd")</f>
        <v/>
      </c>
    </row>
    <row r="794">
      <c r="A794" t="n">
        <v>50057979</v>
      </c>
      <c r="B794" t="inlineStr">
        <is>
          <t>Queens</t>
        </is>
      </c>
      <c r="C794" t="inlineStr">
        <is>
          <t>11417</t>
        </is>
      </c>
      <c r="D794" t="inlineStr">
        <is>
          <t>Bakery Products/Desserts</t>
        </is>
      </c>
      <c r="E794" s="8" t="n">
        <v>46118</v>
      </c>
      <c r="F794" t="inlineStr">
        <is>
          <t>Violations were cited in the following area(s).</t>
        </is>
      </c>
      <c r="G794" t="inlineStr">
        <is>
          <t>02B</t>
        </is>
      </c>
      <c r="H794" t="inlineStr">
        <is>
          <t>Hot TCS food item not held at or above 140 °F.</t>
        </is>
      </c>
      <c r="I794" t="inlineStr">
        <is>
          <t>Critical</t>
        </is>
      </c>
      <c r="J794" t="n">
        <v>39</v>
      </c>
      <c r="L794" s="9">
        <f>A794&amp;"-"&amp;TEXT(E794,"yyyymmdd")</f>
        <v/>
      </c>
    </row>
    <row r="795">
      <c r="A795" t="n">
        <v>50057979</v>
      </c>
      <c r="B795" t="inlineStr">
        <is>
          <t>Queens</t>
        </is>
      </c>
      <c r="C795" t="inlineStr">
        <is>
          <t>11417</t>
        </is>
      </c>
      <c r="D795" t="inlineStr">
        <is>
          <t>Bakery Products/Desserts</t>
        </is>
      </c>
      <c r="E795" s="8" t="n">
        <v>46118</v>
      </c>
      <c r="F795" t="inlineStr">
        <is>
          <t>Violations were cited in the following area(s).</t>
        </is>
      </c>
      <c r="G795" t="inlineStr">
        <is>
          <t>02G</t>
        </is>
      </c>
      <c r="H795" t="inlineStr">
        <is>
          <t>Cold TCS food item held above 41 °F; smoked or processed fish held above 38 °F; intact raw eggs held above 45 °F; or reduced oxygen packaged (ROP) TCS foods held above required temperatures except during active necessary preparation.</t>
        </is>
      </c>
      <c r="I795" t="inlineStr">
        <is>
          <t>Critical</t>
        </is>
      </c>
      <c r="J795" t="n">
        <v>39</v>
      </c>
      <c r="L795" s="9">
        <f>A795&amp;"-"&amp;TEXT(E795,"yyyymmdd")</f>
        <v/>
      </c>
    </row>
    <row r="796">
      <c r="A796" t="n">
        <v>50057979</v>
      </c>
      <c r="B796" t="inlineStr">
        <is>
          <t>Queens</t>
        </is>
      </c>
      <c r="C796" t="inlineStr">
        <is>
          <t>11417</t>
        </is>
      </c>
      <c r="D796" t="inlineStr">
        <is>
          <t>Bakery Products/Desserts</t>
        </is>
      </c>
      <c r="E796" s="8" t="n">
        <v>46118</v>
      </c>
      <c r="F796" t="inlineStr">
        <is>
          <t>Violations were cited in the following area(s).</t>
        </is>
      </c>
      <c r="G796" t="inlineStr">
        <is>
          <t>04M</t>
        </is>
      </c>
      <c r="H796" t="inlineStr">
        <is>
          <t>Live roaches in facility's food or non-food area.</t>
        </is>
      </c>
      <c r="I796" t="inlineStr">
        <is>
          <t>Critical</t>
        </is>
      </c>
      <c r="J796" t="n">
        <v>39</v>
      </c>
      <c r="L796" s="9">
        <f>A796&amp;"-"&amp;TEXT(E796,"yyyymmdd")</f>
        <v/>
      </c>
    </row>
    <row r="797">
      <c r="A797" t="n">
        <v>50057979</v>
      </c>
      <c r="B797" t="inlineStr">
        <is>
          <t>Queens</t>
        </is>
      </c>
      <c r="C797" t="inlineStr">
        <is>
          <t>11417</t>
        </is>
      </c>
      <c r="D797" t="inlineStr">
        <is>
          <t>Bakery Products/Desserts</t>
        </is>
      </c>
      <c r="E797" s="8" t="n">
        <v>46118</v>
      </c>
      <c r="F797" t="inlineStr">
        <is>
          <t>Violations were cited in the following area(s).</t>
        </is>
      </c>
      <c r="G797" t="inlineStr">
        <is>
          <t>06D</t>
        </is>
      </c>
      <c r="H797" t="inlineStr">
        <is>
          <t>Food contact surface not properly washed, rinsed and sanitized after each use and following any activity when contamination may have occurred.</t>
        </is>
      </c>
      <c r="I797" t="inlineStr">
        <is>
          <t>Critical</t>
        </is>
      </c>
      <c r="J797" t="n">
        <v>39</v>
      </c>
      <c r="L797" s="9">
        <f>A797&amp;"-"&amp;TEXT(E797,"yyyymmdd")</f>
        <v/>
      </c>
    </row>
    <row r="798">
      <c r="A798" t="n">
        <v>50057979</v>
      </c>
      <c r="B798" t="inlineStr">
        <is>
          <t>Queens</t>
        </is>
      </c>
      <c r="C798" t="inlineStr">
        <is>
          <t>11417</t>
        </is>
      </c>
      <c r="D798" t="inlineStr">
        <is>
          <t>Bakery Products/Desserts</t>
        </is>
      </c>
      <c r="E798" s="8" t="n">
        <v>46118</v>
      </c>
      <c r="F798" t="inlineStr">
        <is>
          <t>Violations were cited in the following area(s).</t>
        </is>
      </c>
      <c r="G798" t="inlineStr">
        <is>
          <t>08A</t>
        </is>
      </c>
      <c r="H798" t="inlineStr">
        <is>
          <t>Establishment is not free of harborage or conditions conducive to rodents, insects or other pests.</t>
        </is>
      </c>
      <c r="I798" t="inlineStr">
        <is>
          <t>Not Critical</t>
        </is>
      </c>
      <c r="J798" t="n">
        <v>39</v>
      </c>
      <c r="L798" s="9">
        <f>A798&amp;"-"&amp;TEXT(E798,"yyyymmdd")</f>
        <v/>
      </c>
    </row>
    <row r="799">
      <c r="A799" t="n">
        <v>50057979</v>
      </c>
      <c r="B799" t="inlineStr">
        <is>
          <t>Queens</t>
        </is>
      </c>
      <c r="C799" t="inlineStr">
        <is>
          <t>11417</t>
        </is>
      </c>
      <c r="D799" t="inlineStr">
        <is>
          <t>Bakery Products/Desserts</t>
        </is>
      </c>
      <c r="E799" s="8" t="n">
        <v>46118</v>
      </c>
      <c r="F799" t="inlineStr">
        <is>
          <t>Violations were cited in the following area(s).</t>
        </is>
      </c>
      <c r="G799" t="inlineStr">
        <is>
          <t>10F</t>
        </is>
      </c>
      <c r="H799" t="inlineStr">
        <is>
          <t>Non-food contact surface or equipment made of unacceptable material, not kept clean, or not properly sealed, raised, spaced or movable to allow accessibility for cleaning on all sides, above and underneath the unit.</t>
        </is>
      </c>
      <c r="I799" t="inlineStr">
        <is>
          <t>Not Critical</t>
        </is>
      </c>
      <c r="J799" t="n">
        <v>39</v>
      </c>
      <c r="L799" s="9">
        <f>A799&amp;"-"&amp;TEXT(E799,"yyyymmdd")</f>
        <v/>
      </c>
    </row>
    <row r="800">
      <c r="A800" t="n">
        <v>50065831</v>
      </c>
      <c r="B800" t="inlineStr">
        <is>
          <t>Brooklyn</t>
        </is>
      </c>
      <c r="C800" t="inlineStr">
        <is>
          <t>11216</t>
        </is>
      </c>
      <c r="D800" t="inlineStr">
        <is>
          <t>Caribbean</t>
        </is>
      </c>
      <c r="E800" s="8" t="n">
        <v>46118</v>
      </c>
      <c r="F800" t="inlineStr">
        <is>
          <t>Violations were cited in the following area(s).</t>
        </is>
      </c>
      <c r="G800" t="inlineStr">
        <is>
          <t>02B</t>
        </is>
      </c>
      <c r="H800" t="inlineStr">
        <is>
          <t>Hot TCS food item not held at or above 140 °F.</t>
        </is>
      </c>
      <c r="I800" t="inlineStr">
        <is>
          <t>Critical</t>
        </is>
      </c>
      <c r="J800" t="n">
        <v>23</v>
      </c>
      <c r="L800" s="9">
        <f>A800&amp;"-"&amp;TEXT(E800,"yyyymmdd")</f>
        <v/>
      </c>
    </row>
    <row r="801">
      <c r="A801" t="n">
        <v>50065831</v>
      </c>
      <c r="B801" t="inlineStr">
        <is>
          <t>Brooklyn</t>
        </is>
      </c>
      <c r="C801" t="inlineStr">
        <is>
          <t>11216</t>
        </is>
      </c>
      <c r="D801" t="inlineStr">
        <is>
          <t>Caribbean</t>
        </is>
      </c>
      <c r="E801" s="8" t="n">
        <v>46118</v>
      </c>
      <c r="F801" t="inlineStr">
        <is>
          <t>Violations were cited in the following area(s).</t>
        </is>
      </c>
      <c r="G801" t="inlineStr">
        <is>
          <t>02G</t>
        </is>
      </c>
      <c r="H801" t="inlineStr">
        <is>
          <t>Cold TCS food item held above 41 °F; smoked or processed fish held above 38 °F; intact raw eggs held above 45 °F; or reduced oxygen packaged (ROP) TCS foods held above required temperatures except during active necessary preparation.</t>
        </is>
      </c>
      <c r="I801" t="inlineStr">
        <is>
          <t>Critical</t>
        </is>
      </c>
      <c r="J801" t="n">
        <v>23</v>
      </c>
      <c r="L801" s="9">
        <f>A801&amp;"-"&amp;TEXT(E801,"yyyymmdd")</f>
        <v/>
      </c>
    </row>
    <row r="802">
      <c r="A802" t="n">
        <v>50065831</v>
      </c>
      <c r="B802" t="inlineStr">
        <is>
          <t>Brooklyn</t>
        </is>
      </c>
      <c r="C802" t="inlineStr">
        <is>
          <t>11216</t>
        </is>
      </c>
      <c r="D802" t="inlineStr">
        <is>
          <t>Caribbean</t>
        </is>
      </c>
      <c r="E802" s="8" t="n">
        <v>46118</v>
      </c>
      <c r="F802" t="inlineStr">
        <is>
          <t>Violations were cited in the following area(s).</t>
        </is>
      </c>
      <c r="G802" t="inlineStr">
        <is>
          <t>06F</t>
        </is>
      </c>
      <c r="H802" t="inlineStr">
        <is>
          <t>Wiping cloths not stored clean and dry, or in a sanitizing solution, between uses.</t>
        </is>
      </c>
      <c r="I802" t="inlineStr">
        <is>
          <t>Critical</t>
        </is>
      </c>
      <c r="J802" t="n">
        <v>23</v>
      </c>
      <c r="L802" s="9">
        <f>A802&amp;"-"&amp;TEXT(E802,"yyyymmdd")</f>
        <v/>
      </c>
    </row>
    <row r="803">
      <c r="A803" t="n">
        <v>50065831</v>
      </c>
      <c r="B803" t="inlineStr">
        <is>
          <t>Brooklyn</t>
        </is>
      </c>
      <c r="C803" t="inlineStr">
        <is>
          <t>11216</t>
        </is>
      </c>
      <c r="D803" t="inlineStr">
        <is>
          <t>Caribbean</t>
        </is>
      </c>
      <c r="E803" s="8" t="n">
        <v>46118</v>
      </c>
      <c r="F803" t="inlineStr">
        <is>
          <t>Violations were cited in the following area(s).</t>
        </is>
      </c>
      <c r="G803" t="inlineStr">
        <is>
          <t>10B</t>
        </is>
      </c>
      <c r="H803" t="inlineStr">
        <is>
          <t>Anti-siphonage or back-flow prevention device not provided where required; equipment or floor not properly drained; sewage disposal system in disrepair or not functioning properly. Condensation or liquid waste improperly disposed of.</t>
        </is>
      </c>
      <c r="I803" t="inlineStr">
        <is>
          <t>Not Critical</t>
        </is>
      </c>
      <c r="J803" t="n">
        <v>23</v>
      </c>
      <c r="L803" s="9">
        <f>A803&amp;"-"&amp;TEXT(E803,"yyyymmdd")</f>
        <v/>
      </c>
    </row>
    <row r="804">
      <c r="A804" t="n">
        <v>50074193</v>
      </c>
      <c r="B804" t="inlineStr">
        <is>
          <t>Bronx</t>
        </is>
      </c>
      <c r="C804" t="inlineStr">
        <is>
          <t>10457</t>
        </is>
      </c>
      <c r="D804" t="inlineStr">
        <is>
          <t>Latin American</t>
        </is>
      </c>
      <c r="E804" s="8" t="n">
        <v>46118</v>
      </c>
      <c r="F804" t="inlineStr">
        <is>
          <t>Violations were cited in the following area(s).</t>
        </is>
      </c>
      <c r="G804" t="inlineStr">
        <is>
          <t>06E</t>
        </is>
      </c>
      <c r="H804" t="inlineStr">
        <is>
          <t>Sanitized equipment or utensil, including in-use food dispensing utensil, improperly used or stored.</t>
        </is>
      </c>
      <c r="I804" t="inlineStr">
        <is>
          <t>Critical</t>
        </is>
      </c>
      <c r="J804" t="n">
        <v>7</v>
      </c>
      <c r="K804" t="inlineStr">
        <is>
          <t>A</t>
        </is>
      </c>
      <c r="L804" s="9">
        <f>A804&amp;"-"&amp;TEXT(E804,"yyyymmdd")</f>
        <v/>
      </c>
    </row>
    <row r="805">
      <c r="A805" t="n">
        <v>50074193</v>
      </c>
      <c r="B805" t="inlineStr">
        <is>
          <t>Bronx</t>
        </is>
      </c>
      <c r="C805" t="inlineStr">
        <is>
          <t>10457</t>
        </is>
      </c>
      <c r="D805" t="inlineStr">
        <is>
          <t>Latin American</t>
        </is>
      </c>
      <c r="E805" s="8" t="n">
        <v>46118</v>
      </c>
      <c r="F805" t="inlineStr">
        <is>
          <t>Violations were cited in the following area(s).</t>
        </is>
      </c>
      <c r="G805" t="inlineStr">
        <is>
          <t>10F</t>
        </is>
      </c>
      <c r="H805" t="inlineStr">
        <is>
          <t>Non-food contact surface or equipment made of unacceptable material, not kept clean, or not properly sealed, raised, spaced or movable to allow accessibility for cleaning on all sides, above and underneath the unit.</t>
        </is>
      </c>
      <c r="I805" t="inlineStr">
        <is>
          <t>Not Critical</t>
        </is>
      </c>
      <c r="J805" t="n">
        <v>7</v>
      </c>
      <c r="K805" t="inlineStr">
        <is>
          <t>A</t>
        </is>
      </c>
      <c r="L805" s="9">
        <f>A805&amp;"-"&amp;TEXT(E805,"yyyymmdd")</f>
        <v/>
      </c>
    </row>
    <row r="806">
      <c r="A806" t="n">
        <v>50078074</v>
      </c>
      <c r="B806" t="inlineStr">
        <is>
          <t>Queens</t>
        </is>
      </c>
      <c r="C806" t="inlineStr">
        <is>
          <t>11412</t>
        </is>
      </c>
      <c r="D806" t="inlineStr">
        <is>
          <t>Hamburgers</t>
        </is>
      </c>
      <c r="E806" s="8" t="n">
        <v>46118</v>
      </c>
      <c r="F806" t="inlineStr">
        <is>
          <t>Violations were cited in the following area(s).</t>
        </is>
      </c>
      <c r="G806" t="inlineStr">
        <is>
          <t>10F</t>
        </is>
      </c>
      <c r="H806" t="inlineStr">
        <is>
          <t>Non-food contact surface or equipment made of unacceptable material, not kept clean, or not properly sealed, raised, spaced or movable to allow accessibility for cleaning on all sides, above and underneath the unit.</t>
        </is>
      </c>
      <c r="I806" t="inlineStr">
        <is>
          <t>Not Critical</t>
        </is>
      </c>
      <c r="J806" t="n">
        <v>2</v>
      </c>
      <c r="K806" t="inlineStr">
        <is>
          <t>A</t>
        </is>
      </c>
      <c r="L806" s="9">
        <f>A806&amp;"-"&amp;TEXT(E806,"yyyymmdd")</f>
        <v/>
      </c>
    </row>
    <row r="807">
      <c r="A807" t="n">
        <v>50087924</v>
      </c>
      <c r="B807" t="inlineStr">
        <is>
          <t>Brooklyn</t>
        </is>
      </c>
      <c r="C807" t="inlineStr">
        <is>
          <t>11231</t>
        </is>
      </c>
      <c r="D807" t="inlineStr">
        <is>
          <t>Caribbean</t>
        </is>
      </c>
      <c r="E807" s="8" t="n">
        <v>46118</v>
      </c>
      <c r="F807" t="inlineStr">
        <is>
          <t>Violations were cited in the following area(s).</t>
        </is>
      </c>
      <c r="G807" t="inlineStr">
        <is>
          <t>03I</t>
        </is>
      </c>
      <c r="H807" t="inlineStr">
        <is>
          <t>Juice packaged on premises with no or incomplete label, no warning statement</t>
        </is>
      </c>
      <c r="I807" t="inlineStr">
        <is>
          <t>Critical</t>
        </is>
      </c>
      <c r="J807" t="n">
        <v>12</v>
      </c>
      <c r="K807" t="inlineStr">
        <is>
          <t>A</t>
        </is>
      </c>
      <c r="L807" s="9">
        <f>A807&amp;"-"&amp;TEXT(E807,"yyyymmdd")</f>
        <v/>
      </c>
    </row>
    <row r="808">
      <c r="A808" t="n">
        <v>50087924</v>
      </c>
      <c r="B808" t="inlineStr">
        <is>
          <t>Brooklyn</t>
        </is>
      </c>
      <c r="C808" t="inlineStr">
        <is>
          <t>11231</t>
        </is>
      </c>
      <c r="D808" t="inlineStr">
        <is>
          <t>Caribbean</t>
        </is>
      </c>
      <c r="E808" s="8" t="n">
        <v>46118</v>
      </c>
      <c r="F808" t="inlineStr">
        <is>
          <t>Violations were cited in the following area(s).</t>
        </is>
      </c>
      <c r="G808" t="inlineStr">
        <is>
          <t>09B</t>
        </is>
      </c>
      <c r="H808" t="inlineStr">
        <is>
          <t>Thawing procedure improper.</t>
        </is>
      </c>
      <c r="I808" t="inlineStr">
        <is>
          <t>Not Critical</t>
        </is>
      </c>
      <c r="J808" t="n">
        <v>12</v>
      </c>
      <c r="K808" t="inlineStr">
        <is>
          <t>A</t>
        </is>
      </c>
      <c r="L808" s="9">
        <f>A808&amp;"-"&amp;TEXT(E808,"yyyymmdd")</f>
        <v/>
      </c>
    </row>
    <row r="809">
      <c r="A809" t="n">
        <v>50090753</v>
      </c>
      <c r="B809" t="inlineStr">
        <is>
          <t>Bronx</t>
        </is>
      </c>
      <c r="C809" t="inlineStr">
        <is>
          <t>10462</t>
        </is>
      </c>
      <c r="D809" t="inlineStr">
        <is>
          <t>American</t>
        </is>
      </c>
      <c r="E809" s="8" t="n">
        <v>46118</v>
      </c>
      <c r="F809" t="inlineStr">
        <is>
          <t>Violations were cited in the following area(s).</t>
        </is>
      </c>
      <c r="G809" t="inlineStr">
        <is>
          <t>06C</t>
        </is>
      </c>
      <c r="H80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09" t="inlineStr">
        <is>
          <t>Critical</t>
        </is>
      </c>
      <c r="J809" t="n">
        <v>12</v>
      </c>
      <c r="K809" t="inlineStr">
        <is>
          <t>A</t>
        </is>
      </c>
      <c r="L809" s="9">
        <f>A809&amp;"-"&amp;TEXT(E809,"yyyymmdd")</f>
        <v/>
      </c>
    </row>
    <row r="810">
      <c r="A810" t="n">
        <v>50090753</v>
      </c>
      <c r="B810" t="inlineStr">
        <is>
          <t>Bronx</t>
        </is>
      </c>
      <c r="C810" t="inlineStr">
        <is>
          <t>10462</t>
        </is>
      </c>
      <c r="D810" t="inlineStr">
        <is>
          <t>American</t>
        </is>
      </c>
      <c r="E810" s="8" t="n">
        <v>46118</v>
      </c>
      <c r="F810" t="inlineStr">
        <is>
          <t>Violations were cited in the following area(s).</t>
        </is>
      </c>
      <c r="G810" t="inlineStr">
        <is>
          <t>06D</t>
        </is>
      </c>
      <c r="H810" t="inlineStr">
        <is>
          <t>Food contact surface not properly washed, rinsed and sanitized after each use and following any activity when contamination may have occurred.</t>
        </is>
      </c>
      <c r="I810" t="inlineStr">
        <is>
          <t>Critical</t>
        </is>
      </c>
      <c r="J810" t="n">
        <v>12</v>
      </c>
      <c r="K810" t="inlineStr">
        <is>
          <t>A</t>
        </is>
      </c>
      <c r="L810" s="9">
        <f>A810&amp;"-"&amp;TEXT(E810,"yyyymmdd")</f>
        <v/>
      </c>
    </row>
    <row r="811">
      <c r="A811" t="n">
        <v>50090753</v>
      </c>
      <c r="B811" t="inlineStr">
        <is>
          <t>Bronx</t>
        </is>
      </c>
      <c r="C811" t="inlineStr">
        <is>
          <t>10462</t>
        </is>
      </c>
      <c r="D811" t="inlineStr">
        <is>
          <t>American</t>
        </is>
      </c>
      <c r="E811" s="8" t="n">
        <v>46118</v>
      </c>
      <c r="F811" t="inlineStr">
        <is>
          <t>Violations were cited in the following area(s).</t>
        </is>
      </c>
      <c r="G811" t="inlineStr">
        <is>
          <t>10F</t>
        </is>
      </c>
      <c r="H811" t="inlineStr">
        <is>
          <t>Non-food contact surface or equipment made of unacceptable material, not kept clean, or not properly sealed, raised, spaced or movable to allow accessibility for cleaning on all sides, above and underneath the unit.</t>
        </is>
      </c>
      <c r="I811" t="inlineStr">
        <is>
          <t>Not Critical</t>
        </is>
      </c>
      <c r="J811" t="n">
        <v>12</v>
      </c>
      <c r="K811" t="inlineStr">
        <is>
          <t>A</t>
        </is>
      </c>
      <c r="L811" s="9">
        <f>A811&amp;"-"&amp;TEXT(E811,"yyyymmdd")</f>
        <v/>
      </c>
    </row>
    <row r="812">
      <c r="A812" t="n">
        <v>50091040</v>
      </c>
      <c r="B812" t="inlineStr">
        <is>
          <t>Manhattan</t>
        </is>
      </c>
      <c r="C812" t="inlineStr">
        <is>
          <t>10022</t>
        </is>
      </c>
      <c r="D812" t="inlineStr">
        <is>
          <t>Frozen Desserts</t>
        </is>
      </c>
      <c r="E812" s="8" t="n">
        <v>46118</v>
      </c>
      <c r="F812" t="inlineStr">
        <is>
          <t>Violations were cited in the following area(s).</t>
        </is>
      </c>
      <c r="G812" t="inlineStr">
        <is>
          <t>04M</t>
        </is>
      </c>
      <c r="H812" t="inlineStr">
        <is>
          <t>Live roaches in facility's food or non-food area.</t>
        </is>
      </c>
      <c r="I812" t="inlineStr">
        <is>
          <t>Critical</t>
        </is>
      </c>
      <c r="J812" t="n">
        <v>11</v>
      </c>
      <c r="K812" t="inlineStr">
        <is>
          <t>A</t>
        </is>
      </c>
      <c r="L812" s="9">
        <f>A812&amp;"-"&amp;TEXT(E812,"yyyymmdd")</f>
        <v/>
      </c>
    </row>
    <row r="813">
      <c r="A813" t="n">
        <v>50091040</v>
      </c>
      <c r="B813" t="inlineStr">
        <is>
          <t>Manhattan</t>
        </is>
      </c>
      <c r="C813" t="inlineStr">
        <is>
          <t>10022</t>
        </is>
      </c>
      <c r="D813" t="inlineStr">
        <is>
          <t>Frozen Desserts</t>
        </is>
      </c>
      <c r="E813" s="8" t="n">
        <v>46118</v>
      </c>
      <c r="F813" t="inlineStr">
        <is>
          <t>Violations were cited in the following area(s).</t>
        </is>
      </c>
      <c r="G813" t="inlineStr">
        <is>
          <t>08A</t>
        </is>
      </c>
      <c r="H813" t="inlineStr">
        <is>
          <t>Establishment is not free of harborage or conditions conducive to rodents, insects or other pests.</t>
        </is>
      </c>
      <c r="I813" t="inlineStr">
        <is>
          <t>Not Critical</t>
        </is>
      </c>
      <c r="J813" t="n">
        <v>11</v>
      </c>
      <c r="K813" t="inlineStr">
        <is>
          <t>A</t>
        </is>
      </c>
      <c r="L813" s="9">
        <f>A813&amp;"-"&amp;TEXT(E813,"yyyymmdd")</f>
        <v/>
      </c>
    </row>
    <row r="814">
      <c r="A814" t="n">
        <v>50091040</v>
      </c>
      <c r="B814" t="inlineStr">
        <is>
          <t>Manhattan</t>
        </is>
      </c>
      <c r="C814" t="inlineStr">
        <is>
          <t>10022</t>
        </is>
      </c>
      <c r="D814" t="inlineStr">
        <is>
          <t>Frozen Desserts</t>
        </is>
      </c>
      <c r="E814" s="8" t="n">
        <v>46118</v>
      </c>
      <c r="F814" t="inlineStr">
        <is>
          <t>Violations were cited in the following area(s).</t>
        </is>
      </c>
      <c r="G814" t="inlineStr">
        <is>
          <t>10F</t>
        </is>
      </c>
      <c r="H814" t="inlineStr">
        <is>
          <t>Non-food contact surface or equipment made of unacceptable material, not kept clean, or not properly sealed, raised, spaced or movable to allow accessibility for cleaning on all sides, above and underneath the unit.</t>
        </is>
      </c>
      <c r="I814" t="inlineStr">
        <is>
          <t>Not Critical</t>
        </is>
      </c>
      <c r="J814" t="n">
        <v>11</v>
      </c>
      <c r="K814" t="inlineStr">
        <is>
          <t>A</t>
        </is>
      </c>
      <c r="L814" s="9">
        <f>A814&amp;"-"&amp;TEXT(E814,"yyyymmdd")</f>
        <v/>
      </c>
    </row>
    <row r="815">
      <c r="A815" t="n">
        <v>50094533</v>
      </c>
      <c r="B815" t="inlineStr">
        <is>
          <t>Manhattan</t>
        </is>
      </c>
      <c r="C815" t="inlineStr">
        <is>
          <t>10013</t>
        </is>
      </c>
      <c r="D815" t="inlineStr">
        <is>
          <t>Italian</t>
        </is>
      </c>
      <c r="E815" s="8" t="n">
        <v>46118</v>
      </c>
      <c r="F815" t="inlineStr">
        <is>
          <t>Violations were cited in the following area(s).</t>
        </is>
      </c>
      <c r="G815" t="inlineStr">
        <is>
          <t>04C</t>
        </is>
      </c>
      <c r="H815" t="inlineStr">
        <is>
          <t>Food worker/food vendor does not use utensil or other barrier to eliminate bare hand contact with food that will not receive adequate additional heat treatment.</t>
        </is>
      </c>
      <c r="I815" t="inlineStr">
        <is>
          <t>Critical</t>
        </is>
      </c>
      <c r="J815" t="n">
        <v>18</v>
      </c>
      <c r="L815" s="9">
        <f>A815&amp;"-"&amp;TEXT(E815,"yyyymmdd")</f>
        <v/>
      </c>
    </row>
    <row r="816">
      <c r="A816" t="n">
        <v>50094533</v>
      </c>
      <c r="B816" t="inlineStr">
        <is>
          <t>Manhattan</t>
        </is>
      </c>
      <c r="C816" t="inlineStr">
        <is>
          <t>10013</t>
        </is>
      </c>
      <c r="D816" t="inlineStr">
        <is>
          <t>Italian</t>
        </is>
      </c>
      <c r="E816" s="8" t="n">
        <v>46118</v>
      </c>
      <c r="F816" t="inlineStr">
        <is>
          <t>Violations were cited in the following area(s).</t>
        </is>
      </c>
      <c r="G816" t="inlineStr">
        <is>
          <t>06A</t>
        </is>
      </c>
      <c r="H816" t="inlineStr">
        <is>
          <t>Personal cleanliness is inadequate. Outer garment soiled with possible contaminant. Effective hair restraint not worn where required. Jewelry worn on hands or arms. Fingernail polish worn or fingernails not kept clean and trimmed.</t>
        </is>
      </c>
      <c r="I816" t="inlineStr">
        <is>
          <t>Critical</t>
        </is>
      </c>
      <c r="J816" t="n">
        <v>18</v>
      </c>
      <c r="L816" s="9">
        <f>A816&amp;"-"&amp;TEXT(E816,"yyyymmdd")</f>
        <v/>
      </c>
    </row>
    <row r="817">
      <c r="A817" t="n">
        <v>50094533</v>
      </c>
      <c r="B817" t="inlineStr">
        <is>
          <t>Manhattan</t>
        </is>
      </c>
      <c r="C817" t="inlineStr">
        <is>
          <t>10013</t>
        </is>
      </c>
      <c r="D817" t="inlineStr">
        <is>
          <t>Italian</t>
        </is>
      </c>
      <c r="E817" s="8" t="n">
        <v>46118</v>
      </c>
      <c r="F817" t="inlineStr">
        <is>
          <t>Violations were cited in the following area(s).</t>
        </is>
      </c>
      <c r="G817" t="inlineStr">
        <is>
          <t>06C</t>
        </is>
      </c>
      <c r="H81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17" t="inlineStr">
        <is>
          <t>Critical</t>
        </is>
      </c>
      <c r="J817" t="n">
        <v>18</v>
      </c>
      <c r="L817" s="9">
        <f>A817&amp;"-"&amp;TEXT(E817,"yyyymmdd")</f>
        <v/>
      </c>
    </row>
    <row r="818">
      <c r="A818" t="n">
        <v>50102240</v>
      </c>
      <c r="B818" t="inlineStr">
        <is>
          <t>Brooklyn</t>
        </is>
      </c>
      <c r="C818" t="inlineStr">
        <is>
          <t>11218</t>
        </is>
      </c>
      <c r="D818" t="inlineStr">
        <is>
          <t>Mexican</t>
        </is>
      </c>
      <c r="E818" s="8" t="n">
        <v>46118</v>
      </c>
      <c r="F818" t="inlineStr">
        <is>
          <t>Violations were cited in the following area(s).</t>
        </is>
      </c>
      <c r="G818" t="inlineStr">
        <is>
          <t>02B</t>
        </is>
      </c>
      <c r="H818" t="inlineStr">
        <is>
          <t>Hot TCS food item not held at or above 140 °F.</t>
        </is>
      </c>
      <c r="I818" t="inlineStr">
        <is>
          <t>Critical</t>
        </is>
      </c>
      <c r="J818" t="n">
        <v>24</v>
      </c>
      <c r="L818" s="9">
        <f>A818&amp;"-"&amp;TEXT(E818,"yyyymmdd")</f>
        <v/>
      </c>
    </row>
    <row r="819">
      <c r="A819" t="n">
        <v>50102240</v>
      </c>
      <c r="B819" t="inlineStr">
        <is>
          <t>Brooklyn</t>
        </is>
      </c>
      <c r="C819" t="inlineStr">
        <is>
          <t>11218</t>
        </is>
      </c>
      <c r="D819" t="inlineStr">
        <is>
          <t>Mexican</t>
        </is>
      </c>
      <c r="E819" s="8" t="n">
        <v>46118</v>
      </c>
      <c r="F819" t="inlineStr">
        <is>
          <t>Violations were cited in the following area(s).</t>
        </is>
      </c>
      <c r="G819" t="inlineStr">
        <is>
          <t>04L</t>
        </is>
      </c>
      <c r="H819" t="inlineStr">
        <is>
          <t>Evidence of mice or live mice in establishment's food or non-food areas.</t>
        </is>
      </c>
      <c r="I819" t="inlineStr">
        <is>
          <t>Critical</t>
        </is>
      </c>
      <c r="J819" t="n">
        <v>24</v>
      </c>
      <c r="L819" s="9">
        <f>A819&amp;"-"&amp;TEXT(E819,"yyyymmdd")</f>
        <v/>
      </c>
    </row>
    <row r="820">
      <c r="A820" t="n">
        <v>50102240</v>
      </c>
      <c r="B820" t="inlineStr">
        <is>
          <t>Brooklyn</t>
        </is>
      </c>
      <c r="C820" t="inlineStr">
        <is>
          <t>11218</t>
        </is>
      </c>
      <c r="D820" t="inlineStr">
        <is>
          <t>Mexican</t>
        </is>
      </c>
      <c r="E820" s="8" t="n">
        <v>46118</v>
      </c>
      <c r="F820" t="inlineStr">
        <is>
          <t>Violations were cited in the following area(s).</t>
        </is>
      </c>
      <c r="G820" t="inlineStr">
        <is>
          <t>08A</t>
        </is>
      </c>
      <c r="H820" t="inlineStr">
        <is>
          <t>Establishment is not free of harborage or conditions conducive to rodents, insects or other pests.</t>
        </is>
      </c>
      <c r="I820" t="inlineStr">
        <is>
          <t>Not Critical</t>
        </is>
      </c>
      <c r="J820" t="n">
        <v>24</v>
      </c>
      <c r="L820" s="9">
        <f>A820&amp;"-"&amp;TEXT(E820,"yyyymmdd")</f>
        <v/>
      </c>
    </row>
    <row r="821">
      <c r="A821" t="n">
        <v>50102240</v>
      </c>
      <c r="B821" t="inlineStr">
        <is>
          <t>Brooklyn</t>
        </is>
      </c>
      <c r="C821" t="inlineStr">
        <is>
          <t>11218</t>
        </is>
      </c>
      <c r="D821" t="inlineStr">
        <is>
          <t>Mexican</t>
        </is>
      </c>
      <c r="E821" s="8" t="n">
        <v>46118</v>
      </c>
      <c r="F821" t="inlineStr">
        <is>
          <t>Violations were cited in the following area(s).</t>
        </is>
      </c>
      <c r="G821" t="inlineStr">
        <is>
          <t>08C</t>
        </is>
      </c>
      <c r="H821" t="inlineStr">
        <is>
          <t>Pesticide not properly labeled or used by unlicensed individual. Pesticide, other toxic chemical improperly used/stored. Unprotected, unlocked bait station used.</t>
        </is>
      </c>
      <c r="I821" t="inlineStr">
        <is>
          <t>Not Critical</t>
        </is>
      </c>
      <c r="J821" t="n">
        <v>24</v>
      </c>
      <c r="L821" s="9">
        <f>A821&amp;"-"&amp;TEXT(E821,"yyyymmdd")</f>
        <v/>
      </c>
    </row>
    <row r="822">
      <c r="A822" t="n">
        <v>50102240</v>
      </c>
      <c r="B822" t="inlineStr">
        <is>
          <t>Brooklyn</t>
        </is>
      </c>
      <c r="C822" t="inlineStr">
        <is>
          <t>11218</t>
        </is>
      </c>
      <c r="D822" t="inlineStr">
        <is>
          <t>Mexican</t>
        </is>
      </c>
      <c r="E822" s="8" t="n">
        <v>46118</v>
      </c>
      <c r="F822" t="inlineStr">
        <is>
          <t>Violations were cited in the following area(s).</t>
        </is>
      </c>
      <c r="G822" t="inlineStr">
        <is>
          <t>10F</t>
        </is>
      </c>
      <c r="H822" t="inlineStr">
        <is>
          <t>Non-food contact surface or equipment made of unacceptable material, not kept clean, or not properly sealed, raised, spaced or movable to allow accessibility for cleaning on all sides, above and underneath the unit.</t>
        </is>
      </c>
      <c r="I822" t="inlineStr">
        <is>
          <t>Not Critical</t>
        </is>
      </c>
      <c r="J822" t="n">
        <v>24</v>
      </c>
      <c r="L822" s="9">
        <f>A822&amp;"-"&amp;TEXT(E822,"yyyymmdd")</f>
        <v/>
      </c>
    </row>
    <row r="823">
      <c r="A823" t="n">
        <v>50102435</v>
      </c>
      <c r="B823" t="inlineStr">
        <is>
          <t>Manhattan</t>
        </is>
      </c>
      <c r="C823" t="inlineStr">
        <is>
          <t>10011</t>
        </is>
      </c>
      <c r="D823" t="inlineStr">
        <is>
          <t>Chinese</t>
        </is>
      </c>
      <c r="E823" s="8" t="n">
        <v>46118</v>
      </c>
      <c r="F823" t="inlineStr">
        <is>
          <t>Violations were cited in the following area(s).</t>
        </is>
      </c>
      <c r="G823" t="inlineStr">
        <is>
          <t>02G</t>
        </is>
      </c>
      <c r="H823" t="inlineStr">
        <is>
          <t>Cold TCS food item held above 41 °F; smoked or processed fish held above 38 °F; intact raw eggs held above 45 °F; or reduced oxygen packaged (ROP) TCS foods held above required temperatures except during active necessary preparation.</t>
        </is>
      </c>
      <c r="I823" t="inlineStr">
        <is>
          <t>Critical</t>
        </is>
      </c>
      <c r="J823" t="n">
        <v>26</v>
      </c>
      <c r="L823" s="9">
        <f>A823&amp;"-"&amp;TEXT(E823,"yyyymmdd")</f>
        <v/>
      </c>
    </row>
    <row r="824">
      <c r="A824" t="n">
        <v>50102435</v>
      </c>
      <c r="B824" t="inlineStr">
        <is>
          <t>Manhattan</t>
        </is>
      </c>
      <c r="C824" t="inlineStr">
        <is>
          <t>10011</t>
        </is>
      </c>
      <c r="D824" t="inlineStr">
        <is>
          <t>Chinese</t>
        </is>
      </c>
      <c r="E824" s="8" t="n">
        <v>46118</v>
      </c>
      <c r="F824" t="inlineStr">
        <is>
          <t>Violations were cited in the following area(s).</t>
        </is>
      </c>
      <c r="G824" t="inlineStr">
        <is>
          <t>04L</t>
        </is>
      </c>
      <c r="H824" t="inlineStr">
        <is>
          <t>Evidence of mice or live mice in establishment's food or non-food areas.</t>
        </is>
      </c>
      <c r="I824" t="inlineStr">
        <is>
          <t>Critical</t>
        </is>
      </c>
      <c r="J824" t="n">
        <v>26</v>
      </c>
      <c r="L824" s="9">
        <f>A824&amp;"-"&amp;TEXT(E824,"yyyymmdd")</f>
        <v/>
      </c>
    </row>
    <row r="825">
      <c r="A825" t="n">
        <v>50102435</v>
      </c>
      <c r="B825" t="inlineStr">
        <is>
          <t>Manhattan</t>
        </is>
      </c>
      <c r="C825" t="inlineStr">
        <is>
          <t>10011</t>
        </is>
      </c>
      <c r="D825" t="inlineStr">
        <is>
          <t>Chinese</t>
        </is>
      </c>
      <c r="E825" s="8" t="n">
        <v>46118</v>
      </c>
      <c r="F825" t="inlineStr">
        <is>
          <t>Violations were cited in the following area(s).</t>
        </is>
      </c>
      <c r="G825" t="inlineStr">
        <is>
          <t>06D</t>
        </is>
      </c>
      <c r="H825" t="inlineStr">
        <is>
          <t>Food contact surface not properly washed, rinsed and sanitized after each use and following any activity when contamination may have occurred.</t>
        </is>
      </c>
      <c r="I825" t="inlineStr">
        <is>
          <t>Critical</t>
        </is>
      </c>
      <c r="J825" t="n">
        <v>26</v>
      </c>
      <c r="L825" s="9">
        <f>A825&amp;"-"&amp;TEXT(E825,"yyyymmdd")</f>
        <v/>
      </c>
    </row>
    <row r="826">
      <c r="A826" t="n">
        <v>50102435</v>
      </c>
      <c r="B826" t="inlineStr">
        <is>
          <t>Manhattan</t>
        </is>
      </c>
      <c r="C826" t="inlineStr">
        <is>
          <t>10011</t>
        </is>
      </c>
      <c r="D826" t="inlineStr">
        <is>
          <t>Chinese</t>
        </is>
      </c>
      <c r="E826" s="8" t="n">
        <v>46118</v>
      </c>
      <c r="F826" t="inlineStr">
        <is>
          <t>Violations were cited in the following area(s).</t>
        </is>
      </c>
      <c r="G826" t="inlineStr">
        <is>
          <t>08A</t>
        </is>
      </c>
      <c r="H826" t="inlineStr">
        <is>
          <t>Establishment is not free of harborage or conditions conducive to rodents, insects or other pests.</t>
        </is>
      </c>
      <c r="I826" t="inlineStr">
        <is>
          <t>Not Critical</t>
        </is>
      </c>
      <c r="J826" t="n">
        <v>26</v>
      </c>
      <c r="L826" s="9">
        <f>A826&amp;"-"&amp;TEXT(E826,"yyyymmdd")</f>
        <v/>
      </c>
    </row>
    <row r="827">
      <c r="A827" t="n">
        <v>50102435</v>
      </c>
      <c r="B827" t="inlineStr">
        <is>
          <t>Manhattan</t>
        </is>
      </c>
      <c r="C827" t="inlineStr">
        <is>
          <t>10011</t>
        </is>
      </c>
      <c r="D827" t="inlineStr">
        <is>
          <t>Chinese</t>
        </is>
      </c>
      <c r="E827" s="8" t="n">
        <v>46118</v>
      </c>
      <c r="F827" t="inlineStr">
        <is>
          <t>Violations were cited in the following area(s).</t>
        </is>
      </c>
      <c r="G827" t="inlineStr">
        <is>
          <t>09B</t>
        </is>
      </c>
      <c r="H827" t="inlineStr">
        <is>
          <t>Thawing procedure improper.</t>
        </is>
      </c>
      <c r="I827" t="inlineStr">
        <is>
          <t>Not Critical</t>
        </is>
      </c>
      <c r="J827" t="n">
        <v>26</v>
      </c>
      <c r="L827" s="9">
        <f>A827&amp;"-"&amp;TEXT(E827,"yyyymmdd")</f>
        <v/>
      </c>
    </row>
    <row r="828">
      <c r="A828" t="n">
        <v>50102435</v>
      </c>
      <c r="B828" t="inlineStr">
        <is>
          <t>Manhattan</t>
        </is>
      </c>
      <c r="C828" t="inlineStr">
        <is>
          <t>10011</t>
        </is>
      </c>
      <c r="D828" t="inlineStr">
        <is>
          <t>Chinese</t>
        </is>
      </c>
      <c r="E828" s="8" t="n">
        <v>46118</v>
      </c>
      <c r="F828" t="inlineStr">
        <is>
          <t>Violations were cited in the following area(s).</t>
        </is>
      </c>
      <c r="G828" t="inlineStr">
        <is>
          <t>10F</t>
        </is>
      </c>
      <c r="H828" t="inlineStr">
        <is>
          <t>Non-food contact surface or equipment made of unacceptable material, not kept clean, or not properly sealed, raised, spaced or movable to allow accessibility for cleaning on all sides, above and underneath the unit.</t>
        </is>
      </c>
      <c r="I828" t="inlineStr">
        <is>
          <t>Not Critical</t>
        </is>
      </c>
      <c r="J828" t="n">
        <v>26</v>
      </c>
      <c r="L828" s="9">
        <f>A828&amp;"-"&amp;TEXT(E828,"yyyymmdd")</f>
        <v/>
      </c>
    </row>
    <row r="829">
      <c r="A829" t="n">
        <v>50106639</v>
      </c>
      <c r="B829" t="inlineStr">
        <is>
          <t>Bronx</t>
        </is>
      </c>
      <c r="C829" t="inlineStr">
        <is>
          <t>10457</t>
        </is>
      </c>
      <c r="D829" t="inlineStr">
        <is>
          <t>African</t>
        </is>
      </c>
      <c r="E829" s="8" t="n">
        <v>46118</v>
      </c>
      <c r="F829" t="inlineStr">
        <is>
          <t>Violations were cited in the following area(s).</t>
        </is>
      </c>
      <c r="G829" t="inlineStr">
        <is>
          <t>02B</t>
        </is>
      </c>
      <c r="H829" t="inlineStr">
        <is>
          <t>Hot TCS food item not held at or above 140 °F.</t>
        </is>
      </c>
      <c r="I829" t="inlineStr">
        <is>
          <t>Critical</t>
        </is>
      </c>
      <c r="J829" t="n">
        <v>12</v>
      </c>
      <c r="K829" t="inlineStr">
        <is>
          <t>A</t>
        </is>
      </c>
      <c r="L829" s="9">
        <f>A829&amp;"-"&amp;TEXT(E829,"yyyymmdd")</f>
        <v/>
      </c>
    </row>
    <row r="830">
      <c r="A830" t="n">
        <v>50106639</v>
      </c>
      <c r="B830" t="inlineStr">
        <is>
          <t>Bronx</t>
        </is>
      </c>
      <c r="C830" t="inlineStr">
        <is>
          <t>10457</t>
        </is>
      </c>
      <c r="D830" t="inlineStr">
        <is>
          <t>African</t>
        </is>
      </c>
      <c r="E830" s="8" t="n">
        <v>46118</v>
      </c>
      <c r="F830" t="inlineStr">
        <is>
          <t>Violations were cited in the following area(s).</t>
        </is>
      </c>
      <c r="G830" t="inlineStr">
        <is>
          <t>10G</t>
        </is>
      </c>
      <c r="H830" t="inlineStr">
        <is>
          <t>Dishwashing and ware washing: Cleaning and sanitizing of tableware, including dishes, utensils, and equipment deficient.</t>
        </is>
      </c>
      <c r="I830" t="inlineStr">
        <is>
          <t>Not Critical</t>
        </is>
      </c>
      <c r="J830" t="n">
        <v>12</v>
      </c>
      <c r="K830" t="inlineStr">
        <is>
          <t>A</t>
        </is>
      </c>
      <c r="L830" s="9">
        <f>A830&amp;"-"&amp;TEXT(E830,"yyyymmdd")</f>
        <v/>
      </c>
    </row>
    <row r="831">
      <c r="A831" t="n">
        <v>50111193</v>
      </c>
      <c r="B831" t="inlineStr">
        <is>
          <t>Manhattan</t>
        </is>
      </c>
      <c r="C831" t="inlineStr">
        <is>
          <t>10016</t>
        </is>
      </c>
      <c r="D831" t="inlineStr">
        <is>
          <t>Donuts</t>
        </is>
      </c>
      <c r="E831" s="8" t="n">
        <v>46118</v>
      </c>
      <c r="F831" t="inlineStr">
        <is>
          <t>Violations were cited in the following area(s).</t>
        </is>
      </c>
      <c r="G831" t="inlineStr">
        <is>
          <t>06C</t>
        </is>
      </c>
      <c r="H83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31" t="inlineStr">
        <is>
          <t>Critical</t>
        </is>
      </c>
      <c r="J831" t="n">
        <v>9</v>
      </c>
      <c r="K831" t="inlineStr">
        <is>
          <t>A</t>
        </is>
      </c>
      <c r="L831" s="9">
        <f>A831&amp;"-"&amp;TEXT(E831,"yyyymmdd")</f>
        <v/>
      </c>
    </row>
    <row r="832">
      <c r="A832" t="n">
        <v>50111193</v>
      </c>
      <c r="B832" t="inlineStr">
        <is>
          <t>Manhattan</t>
        </is>
      </c>
      <c r="C832" t="inlineStr">
        <is>
          <t>10016</t>
        </is>
      </c>
      <c r="D832" t="inlineStr">
        <is>
          <t>Donuts</t>
        </is>
      </c>
      <c r="E832" s="8" t="n">
        <v>46118</v>
      </c>
      <c r="F832" t="inlineStr">
        <is>
          <t>Violations were cited in the following area(s).</t>
        </is>
      </c>
      <c r="G832" t="inlineStr">
        <is>
          <t>10F</t>
        </is>
      </c>
      <c r="H832" t="inlineStr">
        <is>
          <t>Non-food contact surface or equipment made of unacceptable material, not kept clean, or not properly sealed, raised, spaced or movable to allow accessibility for cleaning on all sides, above and underneath the unit.</t>
        </is>
      </c>
      <c r="I832" t="inlineStr">
        <is>
          <t>Not Critical</t>
        </is>
      </c>
      <c r="J832" t="n">
        <v>9</v>
      </c>
      <c r="K832" t="inlineStr">
        <is>
          <t>A</t>
        </is>
      </c>
      <c r="L832" s="9">
        <f>A832&amp;"-"&amp;TEXT(E832,"yyyymmdd")</f>
        <v/>
      </c>
    </row>
    <row r="833">
      <c r="A833" t="n">
        <v>50114226</v>
      </c>
      <c r="B833" t="inlineStr">
        <is>
          <t>Queens</t>
        </is>
      </c>
      <c r="C833" t="inlineStr">
        <is>
          <t>11419</t>
        </is>
      </c>
      <c r="D833" t="inlineStr">
        <is>
          <t>Indian</t>
        </is>
      </c>
      <c r="E833" s="8" t="n">
        <v>46118</v>
      </c>
      <c r="F833" t="inlineStr">
        <is>
          <t>Violations were cited in the following area(s).</t>
        </is>
      </c>
      <c r="G833" t="inlineStr">
        <is>
          <t>04L</t>
        </is>
      </c>
      <c r="H833" t="inlineStr">
        <is>
          <t>Evidence of mice or live mice in establishment's food or non-food areas.</t>
        </is>
      </c>
      <c r="I833" t="inlineStr">
        <is>
          <t>Critical</t>
        </is>
      </c>
      <c r="J833" t="n">
        <v>23</v>
      </c>
      <c r="L833" s="9">
        <f>A833&amp;"-"&amp;TEXT(E833,"yyyymmdd")</f>
        <v/>
      </c>
    </row>
    <row r="834">
      <c r="A834" t="n">
        <v>50114226</v>
      </c>
      <c r="B834" t="inlineStr">
        <is>
          <t>Queens</t>
        </is>
      </c>
      <c r="C834" t="inlineStr">
        <is>
          <t>11419</t>
        </is>
      </c>
      <c r="D834" t="inlineStr">
        <is>
          <t>Indian</t>
        </is>
      </c>
      <c r="E834" s="8" t="n">
        <v>46118</v>
      </c>
      <c r="F834" t="inlineStr">
        <is>
          <t>Violations were cited in the following area(s).</t>
        </is>
      </c>
      <c r="G834" t="inlineStr">
        <is>
          <t>05D</t>
        </is>
      </c>
      <c r="H83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34" t="inlineStr">
        <is>
          <t>Critical</t>
        </is>
      </c>
      <c r="J834" t="n">
        <v>23</v>
      </c>
      <c r="L834" s="9">
        <f>A834&amp;"-"&amp;TEXT(E834,"yyyymmdd")</f>
        <v/>
      </c>
    </row>
    <row r="835">
      <c r="A835" t="n">
        <v>50114226</v>
      </c>
      <c r="B835" t="inlineStr">
        <is>
          <t>Queens</t>
        </is>
      </c>
      <c r="C835" t="inlineStr">
        <is>
          <t>11419</t>
        </is>
      </c>
      <c r="D835" t="inlineStr">
        <is>
          <t>Indian</t>
        </is>
      </c>
      <c r="E835" s="8" t="n">
        <v>46118</v>
      </c>
      <c r="F835" t="inlineStr">
        <is>
          <t>Violations were cited in the following area(s).</t>
        </is>
      </c>
      <c r="G835" t="inlineStr">
        <is>
          <t>08A</t>
        </is>
      </c>
      <c r="H835" t="inlineStr">
        <is>
          <t>Establishment is not free of harborage or conditions conducive to rodents, insects or other pests.</t>
        </is>
      </c>
      <c r="I835" t="inlineStr">
        <is>
          <t>Not Critical</t>
        </is>
      </c>
      <c r="J835" t="n">
        <v>23</v>
      </c>
      <c r="L835" s="9">
        <f>A835&amp;"-"&amp;TEXT(E835,"yyyymmdd")</f>
        <v/>
      </c>
    </row>
    <row r="836">
      <c r="A836" t="n">
        <v>50115279</v>
      </c>
      <c r="B836" t="inlineStr">
        <is>
          <t>Manhattan</t>
        </is>
      </c>
      <c r="C836" t="inlineStr">
        <is>
          <t>10001</t>
        </is>
      </c>
      <c r="D836" t="inlineStr">
        <is>
          <t>Mediterranean</t>
        </is>
      </c>
      <c r="E836" s="8" t="n">
        <v>46118</v>
      </c>
      <c r="F836" t="inlineStr">
        <is>
          <t>Violations were cited in the following area(s).</t>
        </is>
      </c>
      <c r="G836" t="inlineStr">
        <is>
          <t>06C</t>
        </is>
      </c>
      <c r="H83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36" t="inlineStr">
        <is>
          <t>Critical</t>
        </is>
      </c>
      <c r="J836" t="n">
        <v>8</v>
      </c>
      <c r="K836" t="inlineStr">
        <is>
          <t>A</t>
        </is>
      </c>
      <c r="L836" s="9">
        <f>A836&amp;"-"&amp;TEXT(E836,"yyyymmdd")</f>
        <v/>
      </c>
    </row>
    <row r="837">
      <c r="A837" t="n">
        <v>50115279</v>
      </c>
      <c r="B837" t="inlineStr">
        <is>
          <t>Manhattan</t>
        </is>
      </c>
      <c r="C837" t="inlineStr">
        <is>
          <t>10001</t>
        </is>
      </c>
      <c r="D837" t="inlineStr">
        <is>
          <t>Mediterranean</t>
        </is>
      </c>
      <c r="E837" s="8" t="n">
        <v>46118</v>
      </c>
      <c r="F837" t="inlineStr">
        <is>
          <t>Violations were cited in the following area(s).</t>
        </is>
      </c>
      <c r="G837" t="inlineStr">
        <is>
          <t>10E</t>
        </is>
      </c>
      <c r="H837" t="inlineStr">
        <is>
          <t>Accurate thermometer not provided or properly located in refrigerated, cold storage or hot holding equipment</t>
        </is>
      </c>
      <c r="I837" t="inlineStr">
        <is>
          <t>Not Critical</t>
        </is>
      </c>
      <c r="J837" t="n">
        <v>8</v>
      </c>
      <c r="K837" t="inlineStr">
        <is>
          <t>A</t>
        </is>
      </c>
      <c r="L837" s="9">
        <f>A837&amp;"-"&amp;TEXT(E837,"yyyymmdd")</f>
        <v/>
      </c>
    </row>
    <row r="838">
      <c r="A838" t="n">
        <v>50116062</v>
      </c>
      <c r="B838" t="inlineStr">
        <is>
          <t>Brooklyn</t>
        </is>
      </c>
      <c r="C838" t="inlineStr">
        <is>
          <t>11222</t>
        </is>
      </c>
      <c r="D838" t="inlineStr">
        <is>
          <t>Coffee/Tea</t>
        </is>
      </c>
      <c r="E838" s="8" t="n">
        <v>46118</v>
      </c>
      <c r="F838" t="inlineStr">
        <is>
          <t>Violations were cited in the following area(s).</t>
        </is>
      </c>
      <c r="G838" t="inlineStr">
        <is>
          <t>10F</t>
        </is>
      </c>
      <c r="H838" t="inlineStr">
        <is>
          <t>Non-food contact surface or equipment made of unacceptable material, not kept clean, or not properly sealed, raised, spaced or movable to allow accessibility for cleaning on all sides, above and underneath the unit.</t>
        </is>
      </c>
      <c r="I838" t="inlineStr">
        <is>
          <t>Not Critical</t>
        </is>
      </c>
      <c r="J838" t="n">
        <v>2</v>
      </c>
      <c r="K838" t="inlineStr">
        <is>
          <t>A</t>
        </is>
      </c>
      <c r="L838" s="9">
        <f>A838&amp;"-"&amp;TEXT(E838,"yyyymmdd")</f>
        <v/>
      </c>
    </row>
    <row r="839">
      <c r="A839" t="n">
        <v>50116702</v>
      </c>
      <c r="B839" t="inlineStr">
        <is>
          <t>Manhattan</t>
        </is>
      </c>
      <c r="C839" t="inlineStr">
        <is>
          <t>10001</t>
        </is>
      </c>
      <c r="D839" t="inlineStr">
        <is>
          <t>Coffee/Tea</t>
        </is>
      </c>
      <c r="E839" s="8" t="n">
        <v>46118</v>
      </c>
      <c r="F839" t="inlineStr">
        <is>
          <t>Violations were cited in the following area(s).</t>
        </is>
      </c>
      <c r="G839" t="inlineStr">
        <is>
          <t>02G</t>
        </is>
      </c>
      <c r="H839" t="inlineStr">
        <is>
          <t>Cold TCS food item held above 41 °F; smoked or processed fish held above 38 °F; intact raw eggs held above 45 °F; or reduced oxygen packaged (ROP) TCS foods held above required temperatures except during active necessary preparation.</t>
        </is>
      </c>
      <c r="I839" t="inlineStr">
        <is>
          <t>Critical</t>
        </is>
      </c>
      <c r="J839" t="n">
        <v>13</v>
      </c>
      <c r="K839" t="inlineStr">
        <is>
          <t>A</t>
        </is>
      </c>
      <c r="L839" s="9">
        <f>A839&amp;"-"&amp;TEXT(E839,"yyyymmdd")</f>
        <v/>
      </c>
    </row>
    <row r="840">
      <c r="A840" t="n">
        <v>50116702</v>
      </c>
      <c r="B840" t="inlineStr">
        <is>
          <t>Manhattan</t>
        </is>
      </c>
      <c r="C840" t="inlineStr">
        <is>
          <t>10001</t>
        </is>
      </c>
      <c r="D840" t="inlineStr">
        <is>
          <t>Coffee/Tea</t>
        </is>
      </c>
      <c r="E840" s="8" t="n">
        <v>46118</v>
      </c>
      <c r="F840" t="inlineStr">
        <is>
          <t>Violations were cited in the following area(s).</t>
        </is>
      </c>
      <c r="G840" t="inlineStr">
        <is>
          <t>06D</t>
        </is>
      </c>
      <c r="H840" t="inlineStr">
        <is>
          <t>Food contact surface not properly washed, rinsed and sanitized after each use and following any activity when contamination may have occurred.</t>
        </is>
      </c>
      <c r="I840" t="inlineStr">
        <is>
          <t>Critical</t>
        </is>
      </c>
      <c r="J840" t="n">
        <v>13</v>
      </c>
      <c r="K840" t="inlineStr">
        <is>
          <t>A</t>
        </is>
      </c>
      <c r="L840" s="9">
        <f>A840&amp;"-"&amp;TEXT(E840,"yyyymmdd")</f>
        <v/>
      </c>
    </row>
    <row r="841">
      <c r="A841" t="n">
        <v>50116707</v>
      </c>
      <c r="B841" t="inlineStr">
        <is>
          <t>Manhattan</t>
        </is>
      </c>
      <c r="C841" t="inlineStr">
        <is>
          <t>10001</t>
        </is>
      </c>
      <c r="D841" t="inlineStr">
        <is>
          <t>Other</t>
        </is>
      </c>
      <c r="E841" s="8" t="n">
        <v>46118</v>
      </c>
      <c r="F841" t="inlineStr">
        <is>
          <t>Violations were cited in the following area(s).</t>
        </is>
      </c>
      <c r="G841" t="inlineStr">
        <is>
          <t>02G</t>
        </is>
      </c>
      <c r="H841" t="inlineStr">
        <is>
          <t>Cold TCS food item held above 41 °F; smoked or processed fish held above 38 °F; intact raw eggs held above 45 °F; or reduced oxygen packaged (ROP) TCS foods held above required temperatures except during active necessary preparation.</t>
        </is>
      </c>
      <c r="I841" t="inlineStr">
        <is>
          <t>Critical</t>
        </is>
      </c>
      <c r="J841" t="n">
        <v>12</v>
      </c>
      <c r="K841" t="inlineStr">
        <is>
          <t>A</t>
        </is>
      </c>
      <c r="L841" s="9">
        <f>A841&amp;"-"&amp;TEXT(E841,"yyyymmdd")</f>
        <v/>
      </c>
    </row>
    <row r="842">
      <c r="A842" t="n">
        <v>50116707</v>
      </c>
      <c r="B842" t="inlineStr">
        <is>
          <t>Manhattan</t>
        </is>
      </c>
      <c r="C842" t="inlineStr">
        <is>
          <t>10001</t>
        </is>
      </c>
      <c r="D842" t="inlineStr">
        <is>
          <t>Other</t>
        </is>
      </c>
      <c r="E842" s="8" t="n">
        <v>46118</v>
      </c>
      <c r="F842" t="inlineStr">
        <is>
          <t>Violations were cited in the following area(s).</t>
        </is>
      </c>
      <c r="G842" t="inlineStr">
        <is>
          <t>06D</t>
        </is>
      </c>
      <c r="H842" t="inlineStr">
        <is>
          <t>Food contact surface not properly washed, rinsed and sanitized after each use and following any activity when contamination may have occurred.</t>
        </is>
      </c>
      <c r="I842" t="inlineStr">
        <is>
          <t>Critical</t>
        </is>
      </c>
      <c r="J842" t="n">
        <v>12</v>
      </c>
      <c r="K842" t="inlineStr">
        <is>
          <t>A</t>
        </is>
      </c>
      <c r="L842" s="9">
        <f>A842&amp;"-"&amp;TEXT(E842,"yyyymmdd")</f>
        <v/>
      </c>
    </row>
    <row r="843">
      <c r="A843" t="n">
        <v>50116712</v>
      </c>
      <c r="B843" t="inlineStr">
        <is>
          <t>Manhattan</t>
        </is>
      </c>
      <c r="C843" t="inlineStr">
        <is>
          <t>10001</t>
        </is>
      </c>
      <c r="D843" t="inlineStr">
        <is>
          <t>Other</t>
        </is>
      </c>
      <c r="E843" s="8" t="n">
        <v>46118</v>
      </c>
      <c r="F843" t="inlineStr">
        <is>
          <t>Violations were cited in the following area(s).</t>
        </is>
      </c>
      <c r="G843" t="inlineStr">
        <is>
          <t>06D</t>
        </is>
      </c>
      <c r="H843" t="inlineStr">
        <is>
          <t>Food contact surface not properly washed, rinsed and sanitized after each use and following any activity when contamination may have occurred.</t>
        </is>
      </c>
      <c r="I843" t="inlineStr">
        <is>
          <t>Critical</t>
        </is>
      </c>
      <c r="J843" t="n">
        <v>7</v>
      </c>
      <c r="K843" t="inlineStr">
        <is>
          <t>A</t>
        </is>
      </c>
      <c r="L843" s="9">
        <f>A843&amp;"-"&amp;TEXT(E843,"yyyymmdd")</f>
        <v/>
      </c>
    </row>
    <row r="844">
      <c r="A844" t="n">
        <v>50116712</v>
      </c>
      <c r="B844" t="inlineStr">
        <is>
          <t>Manhattan</t>
        </is>
      </c>
      <c r="C844" t="inlineStr">
        <is>
          <t>10001</t>
        </is>
      </c>
      <c r="D844" t="inlineStr">
        <is>
          <t>Other</t>
        </is>
      </c>
      <c r="E844" s="8" t="n">
        <v>46118</v>
      </c>
      <c r="F844" t="inlineStr">
        <is>
          <t>Violations were cited in the following area(s).</t>
        </is>
      </c>
      <c r="G844" t="inlineStr">
        <is>
          <t>10F</t>
        </is>
      </c>
      <c r="H844" t="inlineStr">
        <is>
          <t>Non-food contact surface or equipment made of unacceptable material, not kept clean, or not properly sealed, raised, spaced or movable to allow accessibility for cleaning on all sides, above and underneath the unit.</t>
        </is>
      </c>
      <c r="I844" t="inlineStr">
        <is>
          <t>Not Critical</t>
        </is>
      </c>
      <c r="J844" t="n">
        <v>7</v>
      </c>
      <c r="K844" t="inlineStr">
        <is>
          <t>A</t>
        </is>
      </c>
      <c r="L844" s="9">
        <f>A844&amp;"-"&amp;TEXT(E844,"yyyymmdd")</f>
        <v/>
      </c>
    </row>
    <row r="845">
      <c r="A845" t="n">
        <v>50119264</v>
      </c>
      <c r="B845" t="inlineStr">
        <is>
          <t>Manhattan</t>
        </is>
      </c>
      <c r="C845" t="inlineStr">
        <is>
          <t>10013</t>
        </is>
      </c>
      <c r="D845" t="inlineStr">
        <is>
          <t>Coffee/Tea</t>
        </is>
      </c>
      <c r="E845" s="8" t="n">
        <v>46118</v>
      </c>
      <c r="F845" t="inlineStr">
        <is>
          <t>Violations were cited in the following area(s).</t>
        </is>
      </c>
      <c r="G845" t="inlineStr">
        <is>
          <t>02G</t>
        </is>
      </c>
      <c r="H845" t="inlineStr">
        <is>
          <t>Cold TCS food item held above 41 °F; smoked or processed fish held above 38 °F; intact raw eggs held above 45 °F; or reduced oxygen packaged (ROP) TCS foods held above required temperatures except during active necessary preparation.</t>
        </is>
      </c>
      <c r="I845" t="inlineStr">
        <is>
          <t>Critical</t>
        </is>
      </c>
      <c r="J845" t="n">
        <v>12</v>
      </c>
      <c r="K845" t="inlineStr">
        <is>
          <t>A</t>
        </is>
      </c>
      <c r="L845" s="9">
        <f>A845&amp;"-"&amp;TEXT(E845,"yyyymmdd")</f>
        <v/>
      </c>
    </row>
    <row r="846">
      <c r="A846" t="n">
        <v>50119264</v>
      </c>
      <c r="B846" t="inlineStr">
        <is>
          <t>Manhattan</t>
        </is>
      </c>
      <c r="C846" t="inlineStr">
        <is>
          <t>10013</t>
        </is>
      </c>
      <c r="D846" t="inlineStr">
        <is>
          <t>Coffee/Tea</t>
        </is>
      </c>
      <c r="E846" s="8" t="n">
        <v>46118</v>
      </c>
      <c r="F846" t="inlineStr">
        <is>
          <t>Violations were cited in the following area(s).</t>
        </is>
      </c>
      <c r="G846" t="inlineStr">
        <is>
          <t>10B</t>
        </is>
      </c>
      <c r="H846" t="inlineStr">
        <is>
          <t>Anti-siphonage or back-flow prevention device not provided where required; equipment or floor not properly drained; sewage disposal system in disrepair or not functioning properly. Condensation or liquid waste improperly disposed of.</t>
        </is>
      </c>
      <c r="I846" t="inlineStr">
        <is>
          <t>Not Critical</t>
        </is>
      </c>
      <c r="J846" t="n">
        <v>12</v>
      </c>
      <c r="K846" t="inlineStr">
        <is>
          <t>A</t>
        </is>
      </c>
      <c r="L846" s="9">
        <f>A846&amp;"-"&amp;TEXT(E846,"yyyymmdd")</f>
        <v/>
      </c>
    </row>
    <row r="847">
      <c r="A847" t="n">
        <v>50119264</v>
      </c>
      <c r="B847" t="inlineStr">
        <is>
          <t>Manhattan</t>
        </is>
      </c>
      <c r="C847" t="inlineStr">
        <is>
          <t>10013</t>
        </is>
      </c>
      <c r="D847" t="inlineStr">
        <is>
          <t>Coffee/Tea</t>
        </is>
      </c>
      <c r="E847" s="8" t="n">
        <v>46118</v>
      </c>
      <c r="F847" t="inlineStr">
        <is>
          <t>Violations were cited in the following area(s).</t>
        </is>
      </c>
      <c r="G847" t="inlineStr">
        <is>
          <t>10H</t>
        </is>
      </c>
      <c r="H847" t="inlineStr">
        <is>
          <t>Single service article not provided. Single service article reused or not protected from contamination when transported, stored, dispensed. Drinking straws not completely enclosed in wrapper or dispensed from a sanitary device.</t>
        </is>
      </c>
      <c r="I847" t="inlineStr">
        <is>
          <t>Not Critical</t>
        </is>
      </c>
      <c r="J847" t="n">
        <v>12</v>
      </c>
      <c r="K847" t="inlineStr">
        <is>
          <t>A</t>
        </is>
      </c>
      <c r="L847" s="9">
        <f>A847&amp;"-"&amp;TEXT(E847,"yyyymmdd")</f>
        <v/>
      </c>
    </row>
    <row r="848">
      <c r="A848" t="n">
        <v>50119996</v>
      </c>
      <c r="B848" t="inlineStr">
        <is>
          <t>Manhattan</t>
        </is>
      </c>
      <c r="C848" t="inlineStr">
        <is>
          <t>10033</t>
        </is>
      </c>
      <c r="D848" t="inlineStr">
        <is>
          <t>Chicken</t>
        </is>
      </c>
      <c r="E848" s="8" t="n">
        <v>46118</v>
      </c>
      <c r="F848" t="inlineStr">
        <is>
          <t>Violations were cited in the following area(s).</t>
        </is>
      </c>
      <c r="G848" t="inlineStr">
        <is>
          <t>06D</t>
        </is>
      </c>
      <c r="H848" t="inlineStr">
        <is>
          <t>Food contact surface not properly washed, rinsed and sanitized after each use and following any activity when contamination may have occurred.</t>
        </is>
      </c>
      <c r="I848" t="inlineStr">
        <is>
          <t>Critical</t>
        </is>
      </c>
      <c r="J848" t="n">
        <v>8</v>
      </c>
      <c r="K848" t="inlineStr">
        <is>
          <t>A</t>
        </is>
      </c>
      <c r="L848" s="9">
        <f>A848&amp;"-"&amp;TEXT(E848,"yyyymmdd")</f>
        <v/>
      </c>
    </row>
    <row r="849">
      <c r="A849" t="n">
        <v>50119996</v>
      </c>
      <c r="B849" t="inlineStr">
        <is>
          <t>Manhattan</t>
        </is>
      </c>
      <c r="C849" t="inlineStr">
        <is>
          <t>10033</t>
        </is>
      </c>
      <c r="D849" t="inlineStr">
        <is>
          <t>Chicken</t>
        </is>
      </c>
      <c r="E849" s="8" t="n">
        <v>46118</v>
      </c>
      <c r="F849" t="inlineStr">
        <is>
          <t>Violations were cited in the following area(s).</t>
        </is>
      </c>
      <c r="G849" t="inlineStr">
        <is>
          <t>10F</t>
        </is>
      </c>
      <c r="H849" t="inlineStr">
        <is>
          <t>Non-food contact surface or equipment made of unacceptable material, not kept clean, or not properly sealed, raised, spaced or movable to allow accessibility for cleaning on all sides, above and underneath the unit.</t>
        </is>
      </c>
      <c r="I849" t="inlineStr">
        <is>
          <t>Not Critical</t>
        </is>
      </c>
      <c r="J849" t="n">
        <v>8</v>
      </c>
      <c r="K849" t="inlineStr">
        <is>
          <t>A</t>
        </is>
      </c>
      <c r="L849" s="9">
        <f>A849&amp;"-"&amp;TEXT(E849,"yyyymmdd")</f>
        <v/>
      </c>
    </row>
    <row r="850">
      <c r="A850" t="n">
        <v>50123256</v>
      </c>
      <c r="B850" t="inlineStr">
        <is>
          <t>Brooklyn</t>
        </is>
      </c>
      <c r="C850" t="inlineStr">
        <is>
          <t>11238</t>
        </is>
      </c>
      <c r="D850" t="inlineStr">
        <is>
          <t>Coffee/Tea</t>
        </is>
      </c>
      <c r="E850" s="8" t="n">
        <v>46118</v>
      </c>
      <c r="F850" t="inlineStr">
        <is>
          <t>Violations were cited in the following area(s).</t>
        </is>
      </c>
      <c r="G850" t="inlineStr">
        <is>
          <t>06C</t>
        </is>
      </c>
      <c r="H85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50" t="inlineStr">
        <is>
          <t>Critical</t>
        </is>
      </c>
      <c r="J850" t="n">
        <v>11</v>
      </c>
      <c r="K850" t="inlineStr">
        <is>
          <t>A</t>
        </is>
      </c>
      <c r="L850" s="9">
        <f>A850&amp;"-"&amp;TEXT(E850,"yyyymmdd")</f>
        <v/>
      </c>
    </row>
    <row r="851">
      <c r="A851" t="n">
        <v>50123256</v>
      </c>
      <c r="B851" t="inlineStr">
        <is>
          <t>Brooklyn</t>
        </is>
      </c>
      <c r="C851" t="inlineStr">
        <is>
          <t>11238</t>
        </is>
      </c>
      <c r="D851" t="inlineStr">
        <is>
          <t>Coffee/Tea</t>
        </is>
      </c>
      <c r="E851" s="8" t="n">
        <v>46118</v>
      </c>
      <c r="F851" t="inlineStr">
        <is>
          <t>Violations were cited in the following area(s).</t>
        </is>
      </c>
      <c r="G851" t="inlineStr">
        <is>
          <t>09C</t>
        </is>
      </c>
      <c r="H851" t="inlineStr">
        <is>
          <t>Design, construction, materials used or maintenance of food contact surface improper. Surface not easily cleanable, sanitized and maintained.</t>
        </is>
      </c>
      <c r="I851" t="inlineStr">
        <is>
          <t>Not Critical</t>
        </is>
      </c>
      <c r="J851" t="n">
        <v>11</v>
      </c>
      <c r="K851" t="inlineStr">
        <is>
          <t>A</t>
        </is>
      </c>
      <c r="L851" s="9">
        <f>A851&amp;"-"&amp;TEXT(E851,"yyyymmdd")</f>
        <v/>
      </c>
    </row>
    <row r="852">
      <c r="A852" t="n">
        <v>50123256</v>
      </c>
      <c r="B852" t="inlineStr">
        <is>
          <t>Brooklyn</t>
        </is>
      </c>
      <c r="C852" t="inlineStr">
        <is>
          <t>11238</t>
        </is>
      </c>
      <c r="D852" t="inlineStr">
        <is>
          <t>Coffee/Tea</t>
        </is>
      </c>
      <c r="E852" s="8" t="n">
        <v>46118</v>
      </c>
      <c r="F852" t="inlineStr">
        <is>
          <t>Violations were cited in the following area(s).</t>
        </is>
      </c>
      <c r="G852" t="inlineStr">
        <is>
          <t>10B</t>
        </is>
      </c>
      <c r="H852" t="inlineStr">
        <is>
          <t>Anti-siphonage or back-flow prevention device not provided where required; equipment or floor not properly drained; sewage disposal system in disrepair or not functioning properly. Condensation or liquid waste improperly disposed of.</t>
        </is>
      </c>
      <c r="I852" t="inlineStr">
        <is>
          <t>Not Critical</t>
        </is>
      </c>
      <c r="J852" t="n">
        <v>11</v>
      </c>
      <c r="K852" t="inlineStr">
        <is>
          <t>A</t>
        </is>
      </c>
      <c r="L852" s="9">
        <f>A852&amp;"-"&amp;TEXT(E852,"yyyymmdd")</f>
        <v/>
      </c>
    </row>
    <row r="853">
      <c r="A853" t="n">
        <v>50123256</v>
      </c>
      <c r="B853" t="inlineStr">
        <is>
          <t>Brooklyn</t>
        </is>
      </c>
      <c r="C853" t="inlineStr">
        <is>
          <t>11238</t>
        </is>
      </c>
      <c r="D853" t="inlineStr">
        <is>
          <t>Coffee/Tea</t>
        </is>
      </c>
      <c r="E853" s="8" t="n">
        <v>46118</v>
      </c>
      <c r="F853" t="inlineStr">
        <is>
          <t>Violations were cited in the following area(s).</t>
        </is>
      </c>
      <c r="G853" t="inlineStr">
        <is>
          <t>10F</t>
        </is>
      </c>
      <c r="H853" t="inlineStr">
        <is>
          <t>Non-food contact surface or equipment made of unacceptable material, not kept clean, or not properly sealed, raised, spaced or movable to allow accessibility for cleaning on all sides, above and underneath the unit.</t>
        </is>
      </c>
      <c r="I853" t="inlineStr">
        <is>
          <t>Not Critical</t>
        </is>
      </c>
      <c r="J853" t="n">
        <v>11</v>
      </c>
      <c r="K853" t="inlineStr">
        <is>
          <t>A</t>
        </is>
      </c>
      <c r="L853" s="9">
        <f>A853&amp;"-"&amp;TEXT(E853,"yyyymmdd")</f>
        <v/>
      </c>
    </row>
    <row r="854">
      <c r="A854" t="n">
        <v>50124764</v>
      </c>
      <c r="B854" t="inlineStr">
        <is>
          <t>Brooklyn</t>
        </is>
      </c>
      <c r="C854" t="inlineStr">
        <is>
          <t>11233</t>
        </is>
      </c>
      <c r="D854" t="inlineStr">
        <is>
          <t>Middle Eastern</t>
        </is>
      </c>
      <c r="E854" s="8" t="n">
        <v>46118</v>
      </c>
      <c r="F854" t="inlineStr">
        <is>
          <t>Violations were cited in the following area(s).</t>
        </is>
      </c>
      <c r="G854" t="inlineStr">
        <is>
          <t>02H</t>
        </is>
      </c>
      <c r="H854" t="inlineStr">
        <is>
          <t>After cooking or removal from hot holding, TCS food not cooled by an approved method whereby the internal temperature is reduced from 140 °F to 70 °F or less within 2 hours, and from 70 °F to 41 °F or less within 4 additional hours.</t>
        </is>
      </c>
      <c r="I854" t="inlineStr">
        <is>
          <t>Critical</t>
        </is>
      </c>
      <c r="J854" t="n">
        <v>35</v>
      </c>
      <c r="L854" s="9">
        <f>A854&amp;"-"&amp;TEXT(E854,"yyyymmdd")</f>
        <v/>
      </c>
    </row>
    <row r="855">
      <c r="A855" t="n">
        <v>50124764</v>
      </c>
      <c r="B855" t="inlineStr">
        <is>
          <t>Brooklyn</t>
        </is>
      </c>
      <c r="C855" t="inlineStr">
        <is>
          <t>11233</t>
        </is>
      </c>
      <c r="D855" t="inlineStr">
        <is>
          <t>Middle Eastern</t>
        </is>
      </c>
      <c r="E855" s="8" t="n">
        <v>46118</v>
      </c>
      <c r="F855" t="inlineStr">
        <is>
          <t>Violations were cited in the following area(s).</t>
        </is>
      </c>
      <c r="G855" t="inlineStr">
        <is>
          <t>04A</t>
        </is>
      </c>
      <c r="H855" t="inlineStr">
        <is>
          <t>Food Protection Certificate (FPC) not held by manager or supervisor of food operations.</t>
        </is>
      </c>
      <c r="I855" t="inlineStr">
        <is>
          <t>Critical</t>
        </is>
      </c>
      <c r="J855" t="n">
        <v>35</v>
      </c>
      <c r="L855" s="9">
        <f>A855&amp;"-"&amp;TEXT(E855,"yyyymmdd")</f>
        <v/>
      </c>
    </row>
    <row r="856">
      <c r="A856" t="n">
        <v>50124764</v>
      </c>
      <c r="B856" t="inlineStr">
        <is>
          <t>Brooklyn</t>
        </is>
      </c>
      <c r="C856" t="inlineStr">
        <is>
          <t>11233</t>
        </is>
      </c>
      <c r="D856" t="inlineStr">
        <is>
          <t>Middle Eastern</t>
        </is>
      </c>
      <c r="E856" s="8" t="n">
        <v>46118</v>
      </c>
      <c r="F856" t="inlineStr">
        <is>
          <t>Violations were cited in the following area(s).</t>
        </is>
      </c>
      <c r="G856" t="inlineStr">
        <is>
          <t>04L</t>
        </is>
      </c>
      <c r="H856" t="inlineStr">
        <is>
          <t>Evidence of mice or live mice in establishment's food or non-food areas.</t>
        </is>
      </c>
      <c r="I856" t="inlineStr">
        <is>
          <t>Critical</t>
        </is>
      </c>
      <c r="J856" t="n">
        <v>35</v>
      </c>
      <c r="L856" s="9">
        <f>A856&amp;"-"&amp;TEXT(E856,"yyyymmdd")</f>
        <v/>
      </c>
    </row>
    <row r="857">
      <c r="A857" t="n">
        <v>50124764</v>
      </c>
      <c r="B857" t="inlineStr">
        <is>
          <t>Brooklyn</t>
        </is>
      </c>
      <c r="C857" t="inlineStr">
        <is>
          <t>11233</t>
        </is>
      </c>
      <c r="D857" t="inlineStr">
        <is>
          <t>Middle Eastern</t>
        </is>
      </c>
      <c r="E857" s="8" t="n">
        <v>46118</v>
      </c>
      <c r="F857" t="inlineStr">
        <is>
          <t>Violations were cited in the following area(s).</t>
        </is>
      </c>
      <c r="G857" t="inlineStr">
        <is>
          <t>06A</t>
        </is>
      </c>
      <c r="H857" t="inlineStr">
        <is>
          <t>Personal cleanliness is inadequate. Outer garment soiled with possible contaminant. Effective hair restraint not worn where required. Jewelry worn on hands or arms. Fingernail polish worn or fingernails not kept clean and trimmed.</t>
        </is>
      </c>
      <c r="I857" t="inlineStr">
        <is>
          <t>Critical</t>
        </is>
      </c>
      <c r="J857" t="n">
        <v>35</v>
      </c>
      <c r="L857" s="9">
        <f>A857&amp;"-"&amp;TEXT(E857,"yyyymmdd")</f>
        <v/>
      </c>
    </row>
    <row r="858">
      <c r="A858" t="n">
        <v>50124764</v>
      </c>
      <c r="B858" t="inlineStr">
        <is>
          <t>Brooklyn</t>
        </is>
      </c>
      <c r="C858" t="inlineStr">
        <is>
          <t>11233</t>
        </is>
      </c>
      <c r="D858" t="inlineStr">
        <is>
          <t>Middle Eastern</t>
        </is>
      </c>
      <c r="E858" s="8" t="n">
        <v>46118</v>
      </c>
      <c r="F858" t="inlineStr">
        <is>
          <t>Violations were cited in the following area(s).</t>
        </is>
      </c>
      <c r="G858" t="inlineStr">
        <is>
          <t>08A</t>
        </is>
      </c>
      <c r="H858" t="inlineStr">
        <is>
          <t>Establishment is not free of harborage or conditions conducive to rodents, insects or other pests.</t>
        </is>
      </c>
      <c r="I858" t="inlineStr">
        <is>
          <t>Not Critical</t>
        </is>
      </c>
      <c r="J858" t="n">
        <v>35</v>
      </c>
      <c r="L858" s="9">
        <f>A858&amp;"-"&amp;TEXT(E858,"yyyymmdd")</f>
        <v/>
      </c>
    </row>
    <row r="859">
      <c r="A859" t="n">
        <v>50124764</v>
      </c>
      <c r="B859" t="inlineStr">
        <is>
          <t>Brooklyn</t>
        </is>
      </c>
      <c r="C859" t="inlineStr">
        <is>
          <t>11233</t>
        </is>
      </c>
      <c r="D859" t="inlineStr">
        <is>
          <t>Middle Eastern</t>
        </is>
      </c>
      <c r="E859" s="8" t="n">
        <v>46118</v>
      </c>
      <c r="F859" t="inlineStr">
        <is>
          <t>Violations were cited in the following area(s).</t>
        </is>
      </c>
      <c r="G859" t="inlineStr">
        <is>
          <t>10H</t>
        </is>
      </c>
      <c r="H859" t="inlineStr">
        <is>
          <t>Single service article not provided. Single service article reused or not protected from contamination when transported, stored, dispensed. Drinking straws not completely enclosed in wrapper or dispensed from a sanitary device.</t>
        </is>
      </c>
      <c r="I859" t="inlineStr">
        <is>
          <t>Not Critical</t>
        </is>
      </c>
      <c r="J859" t="n">
        <v>35</v>
      </c>
      <c r="L859" s="9">
        <f>A859&amp;"-"&amp;TEXT(E859,"yyyymmdd")</f>
        <v/>
      </c>
    </row>
    <row r="860">
      <c r="A860" t="n">
        <v>50125167</v>
      </c>
      <c r="B860" t="inlineStr">
        <is>
          <t>Queens</t>
        </is>
      </c>
      <c r="C860" t="inlineStr">
        <is>
          <t>11385</t>
        </is>
      </c>
      <c r="D860" t="inlineStr">
        <is>
          <t>Hamburgers</t>
        </is>
      </c>
      <c r="E860" s="8" t="n">
        <v>46118</v>
      </c>
      <c r="F860" t="inlineStr">
        <is>
          <t>Violations were cited in the following area(s).</t>
        </is>
      </c>
      <c r="G860" t="inlineStr">
        <is>
          <t>04E</t>
        </is>
      </c>
      <c r="H860" t="inlineStr">
        <is>
          <t>Toxic chemical or pesticide improperly stored or used such that food contamination may occur.</t>
        </is>
      </c>
      <c r="I860" t="inlineStr">
        <is>
          <t>Critical</t>
        </is>
      </c>
      <c r="J860" t="n">
        <v>7</v>
      </c>
      <c r="K860" t="inlineStr">
        <is>
          <t>A</t>
        </is>
      </c>
      <c r="L860" s="9">
        <f>A860&amp;"-"&amp;TEXT(E860,"yyyymmdd")</f>
        <v/>
      </c>
    </row>
    <row r="861">
      <c r="A861" t="n">
        <v>50131267</v>
      </c>
      <c r="B861" t="inlineStr">
        <is>
          <t>Manhattan</t>
        </is>
      </c>
      <c r="C861" t="inlineStr">
        <is>
          <t>10001</t>
        </is>
      </c>
      <c r="D861" t="inlineStr">
        <is>
          <t>Coffee/Tea</t>
        </is>
      </c>
      <c r="E861" s="8" t="n">
        <v>46118</v>
      </c>
      <c r="F861" t="inlineStr">
        <is>
          <t>No violations were recorded at the time of this inspection.</t>
        </is>
      </c>
      <c r="I861" t="inlineStr">
        <is>
          <t>Not Applicable</t>
        </is>
      </c>
      <c r="J861" t="n">
        <v>0</v>
      </c>
      <c r="K861" t="inlineStr">
        <is>
          <t>A</t>
        </is>
      </c>
      <c r="L861" s="9">
        <f>A861&amp;"-"&amp;TEXT(E861,"yyyymmdd")</f>
        <v/>
      </c>
    </row>
    <row r="862">
      <c r="A862" t="n">
        <v>50131907</v>
      </c>
      <c r="B862" t="inlineStr">
        <is>
          <t>Manhattan</t>
        </is>
      </c>
      <c r="C862" t="inlineStr">
        <is>
          <t>10001</t>
        </is>
      </c>
      <c r="D862" t="inlineStr">
        <is>
          <t>American</t>
        </is>
      </c>
      <c r="E862" s="8" t="n">
        <v>46118</v>
      </c>
      <c r="F862" t="inlineStr">
        <is>
          <t>Violations were cited in the following area(s).</t>
        </is>
      </c>
      <c r="G862" t="inlineStr">
        <is>
          <t>09C</t>
        </is>
      </c>
      <c r="H862" t="inlineStr">
        <is>
          <t>Design, construction, materials used or maintenance of food contact surface improper. Surface not easily cleanable, sanitized and maintained.</t>
        </is>
      </c>
      <c r="I862" t="inlineStr">
        <is>
          <t>Not Critical</t>
        </is>
      </c>
      <c r="J862" t="n">
        <v>6</v>
      </c>
      <c r="K862" t="inlineStr">
        <is>
          <t>A</t>
        </is>
      </c>
      <c r="L862" s="9">
        <f>A862&amp;"-"&amp;TEXT(E862,"yyyymmdd")</f>
        <v/>
      </c>
    </row>
    <row r="863">
      <c r="A863" t="n">
        <v>50131907</v>
      </c>
      <c r="B863" t="inlineStr">
        <is>
          <t>Manhattan</t>
        </is>
      </c>
      <c r="C863" t="inlineStr">
        <is>
          <t>10001</t>
        </is>
      </c>
      <c r="D863" t="inlineStr">
        <is>
          <t>American</t>
        </is>
      </c>
      <c r="E863" s="8" t="n">
        <v>46118</v>
      </c>
      <c r="F863" t="inlineStr">
        <is>
          <t>Violations were cited in the following area(s).</t>
        </is>
      </c>
      <c r="G863" t="inlineStr">
        <is>
          <t>10F</t>
        </is>
      </c>
      <c r="H863" t="inlineStr">
        <is>
          <t>Non-food contact surface or equipment made of unacceptable material, not kept clean, or not properly sealed, raised, spaced or movable to allow accessibility for cleaning on all sides, above and underneath the unit.</t>
        </is>
      </c>
      <c r="I863" t="inlineStr">
        <is>
          <t>Not Critical</t>
        </is>
      </c>
      <c r="J863" t="n">
        <v>6</v>
      </c>
      <c r="K863" t="inlineStr">
        <is>
          <t>A</t>
        </is>
      </c>
      <c r="L863" s="9">
        <f>A863&amp;"-"&amp;TEXT(E863,"yyyymmdd")</f>
        <v/>
      </c>
    </row>
    <row r="864">
      <c r="A864" t="n">
        <v>50132085</v>
      </c>
      <c r="B864" t="inlineStr">
        <is>
          <t>Manhattan</t>
        </is>
      </c>
      <c r="C864" t="inlineStr">
        <is>
          <t>10018</t>
        </is>
      </c>
      <c r="D864" t="inlineStr">
        <is>
          <t>Pakistani</t>
        </is>
      </c>
      <c r="E864" s="8" t="n">
        <v>46118</v>
      </c>
      <c r="F864" t="inlineStr">
        <is>
          <t>Violations were cited in the following area(s).</t>
        </is>
      </c>
      <c r="G864" t="inlineStr">
        <is>
          <t>02G</t>
        </is>
      </c>
      <c r="H864" t="inlineStr">
        <is>
          <t>Cold TCS food item held above 41 °F; smoked or processed fish held above 38 °F; intact raw eggs held above 45 °F; or reduced oxygen packaged (ROP) TCS foods held above required temperatures except during active necessary preparation.</t>
        </is>
      </c>
      <c r="I864" t="inlineStr">
        <is>
          <t>Critical</t>
        </is>
      </c>
      <c r="J864" t="n">
        <v>22</v>
      </c>
      <c r="L864" s="9">
        <f>A864&amp;"-"&amp;TEXT(E864,"yyyymmdd")</f>
        <v/>
      </c>
    </row>
    <row r="865">
      <c r="A865" t="n">
        <v>50132085</v>
      </c>
      <c r="B865" t="inlineStr">
        <is>
          <t>Manhattan</t>
        </is>
      </c>
      <c r="C865" t="inlineStr">
        <is>
          <t>10018</t>
        </is>
      </c>
      <c r="D865" t="inlineStr">
        <is>
          <t>Pakistani</t>
        </is>
      </c>
      <c r="E865" s="8" t="n">
        <v>46118</v>
      </c>
      <c r="F865" t="inlineStr">
        <is>
          <t>Violations were cited in the following area(s).</t>
        </is>
      </c>
      <c r="G865" t="inlineStr">
        <is>
          <t>04L</t>
        </is>
      </c>
      <c r="H865" t="inlineStr">
        <is>
          <t>Evidence of mice or live mice in establishment's food or non-food areas.</t>
        </is>
      </c>
      <c r="I865" t="inlineStr">
        <is>
          <t>Critical</t>
        </is>
      </c>
      <c r="J865" t="n">
        <v>22</v>
      </c>
      <c r="L865" s="9">
        <f>A865&amp;"-"&amp;TEXT(E865,"yyyymmdd")</f>
        <v/>
      </c>
    </row>
    <row r="866">
      <c r="A866" t="n">
        <v>50132085</v>
      </c>
      <c r="B866" t="inlineStr">
        <is>
          <t>Manhattan</t>
        </is>
      </c>
      <c r="C866" t="inlineStr">
        <is>
          <t>10018</t>
        </is>
      </c>
      <c r="D866" t="inlineStr">
        <is>
          <t>Pakistani</t>
        </is>
      </c>
      <c r="E866" s="8" t="n">
        <v>46118</v>
      </c>
      <c r="F866" t="inlineStr">
        <is>
          <t>Violations were cited in the following area(s).</t>
        </is>
      </c>
      <c r="G866" t="inlineStr">
        <is>
          <t>08A</t>
        </is>
      </c>
      <c r="H866" t="inlineStr">
        <is>
          <t>Establishment is not free of harborage or conditions conducive to rodents, insects or other pests.</t>
        </is>
      </c>
      <c r="I866" t="inlineStr">
        <is>
          <t>Not Critical</t>
        </is>
      </c>
      <c r="J866" t="n">
        <v>22</v>
      </c>
      <c r="L866" s="9">
        <f>A866&amp;"-"&amp;TEXT(E866,"yyyymmdd")</f>
        <v/>
      </c>
    </row>
    <row r="867">
      <c r="A867" t="n">
        <v>50132085</v>
      </c>
      <c r="B867" t="inlineStr">
        <is>
          <t>Manhattan</t>
        </is>
      </c>
      <c r="C867" t="inlineStr">
        <is>
          <t>10018</t>
        </is>
      </c>
      <c r="D867" t="inlineStr">
        <is>
          <t>Pakistani</t>
        </is>
      </c>
      <c r="E867" s="8" t="n">
        <v>46118</v>
      </c>
      <c r="F867" t="inlineStr">
        <is>
          <t>Violations were cited in the following area(s).</t>
        </is>
      </c>
      <c r="G867" t="inlineStr">
        <is>
          <t>10B</t>
        </is>
      </c>
      <c r="H867" t="inlineStr">
        <is>
          <t>Anti-siphonage or back-flow prevention device not provided where required; equipment or floor not properly drained; sewage disposal system in disrepair or not functioning properly. Condensation or liquid waste improperly disposed of.</t>
        </is>
      </c>
      <c r="I867" t="inlineStr">
        <is>
          <t>Not Critical</t>
        </is>
      </c>
      <c r="J867" t="n">
        <v>22</v>
      </c>
      <c r="L867" s="9">
        <f>A867&amp;"-"&amp;TEXT(E867,"yyyymmdd")</f>
        <v/>
      </c>
    </row>
    <row r="868">
      <c r="A868" t="n">
        <v>50132085</v>
      </c>
      <c r="B868" t="inlineStr">
        <is>
          <t>Manhattan</t>
        </is>
      </c>
      <c r="C868" t="inlineStr">
        <is>
          <t>10018</t>
        </is>
      </c>
      <c r="D868" t="inlineStr">
        <is>
          <t>Pakistani</t>
        </is>
      </c>
      <c r="E868" s="8" t="n">
        <v>46118</v>
      </c>
      <c r="F868" t="inlineStr">
        <is>
          <t>Violations were cited in the following area(s).</t>
        </is>
      </c>
      <c r="G868" t="inlineStr">
        <is>
          <t>10F</t>
        </is>
      </c>
      <c r="H868" t="inlineStr">
        <is>
          <t>Non-food contact surface or equipment made of unacceptable material, not kept clean, or not properly sealed, raised, spaced or movable to allow accessibility for cleaning on all sides, above and underneath the unit.</t>
        </is>
      </c>
      <c r="I868" t="inlineStr">
        <is>
          <t>Not Critical</t>
        </is>
      </c>
      <c r="J868" t="n">
        <v>22</v>
      </c>
      <c r="L868" s="9">
        <f>A868&amp;"-"&amp;TEXT(E868,"yyyymmdd")</f>
        <v/>
      </c>
    </row>
    <row r="869">
      <c r="A869" t="n">
        <v>50135008</v>
      </c>
      <c r="B869" t="inlineStr">
        <is>
          <t>Brooklyn</t>
        </is>
      </c>
      <c r="C869" t="inlineStr">
        <is>
          <t>11211</t>
        </is>
      </c>
      <c r="D869" t="inlineStr">
        <is>
          <t>Coffee/Tea</t>
        </is>
      </c>
      <c r="E869" s="8" t="n">
        <v>46118</v>
      </c>
      <c r="F869" t="inlineStr">
        <is>
          <t>Violations were cited in the following area(s).</t>
        </is>
      </c>
      <c r="G869" t="inlineStr">
        <is>
          <t>05D</t>
        </is>
      </c>
      <c r="H86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69" t="inlineStr">
        <is>
          <t>Critical</t>
        </is>
      </c>
      <c r="J869" t="n">
        <v>22</v>
      </c>
      <c r="L869" s="9">
        <f>A869&amp;"-"&amp;TEXT(E869,"yyyymmdd")</f>
        <v/>
      </c>
    </row>
    <row r="870">
      <c r="A870" t="n">
        <v>50135008</v>
      </c>
      <c r="B870" t="inlineStr">
        <is>
          <t>Brooklyn</t>
        </is>
      </c>
      <c r="C870" t="inlineStr">
        <is>
          <t>11211</t>
        </is>
      </c>
      <c r="D870" t="inlineStr">
        <is>
          <t>Coffee/Tea</t>
        </is>
      </c>
      <c r="E870" s="8" t="n">
        <v>46118</v>
      </c>
      <c r="F870" t="inlineStr">
        <is>
          <t>Violations were cited in the following area(s).</t>
        </is>
      </c>
      <c r="G870" t="inlineStr">
        <is>
          <t>06C</t>
        </is>
      </c>
      <c r="H87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70" t="inlineStr">
        <is>
          <t>Critical</t>
        </is>
      </c>
      <c r="J870" t="n">
        <v>22</v>
      </c>
      <c r="L870" s="9">
        <f>A870&amp;"-"&amp;TEXT(E870,"yyyymmdd")</f>
        <v/>
      </c>
    </row>
    <row r="871">
      <c r="A871" t="n">
        <v>50135008</v>
      </c>
      <c r="B871" t="inlineStr">
        <is>
          <t>Brooklyn</t>
        </is>
      </c>
      <c r="C871" t="inlineStr">
        <is>
          <t>11211</t>
        </is>
      </c>
      <c r="D871" t="inlineStr">
        <is>
          <t>Coffee/Tea</t>
        </is>
      </c>
      <c r="E871" s="8" t="n">
        <v>46118</v>
      </c>
      <c r="F871" t="inlineStr">
        <is>
          <t>Violations were cited in the following area(s).</t>
        </is>
      </c>
      <c r="G871" t="inlineStr">
        <is>
          <t>06D</t>
        </is>
      </c>
      <c r="H871" t="inlineStr">
        <is>
          <t>Food contact surface not properly washed, rinsed and sanitized after each use and following any activity when contamination may have occurred.</t>
        </is>
      </c>
      <c r="I871" t="inlineStr">
        <is>
          <t>Critical</t>
        </is>
      </c>
      <c r="J871" t="n">
        <v>22</v>
      </c>
      <c r="L871" s="9">
        <f>A871&amp;"-"&amp;TEXT(E871,"yyyymmdd")</f>
        <v/>
      </c>
    </row>
    <row r="872">
      <c r="A872" t="n">
        <v>50135008</v>
      </c>
      <c r="B872" t="inlineStr">
        <is>
          <t>Brooklyn</t>
        </is>
      </c>
      <c r="C872" t="inlineStr">
        <is>
          <t>11211</t>
        </is>
      </c>
      <c r="D872" t="inlineStr">
        <is>
          <t>Coffee/Tea</t>
        </is>
      </c>
      <c r="E872" s="8" t="n">
        <v>46118</v>
      </c>
      <c r="F872" t="inlineStr">
        <is>
          <t>Violations were cited in the following area(s).</t>
        </is>
      </c>
      <c r="G872" t="inlineStr">
        <is>
          <t>10F</t>
        </is>
      </c>
      <c r="H872" t="inlineStr">
        <is>
          <t>Non-food contact surface or equipment made of unacceptable material, not kept clean, or not properly sealed, raised, spaced or movable to allow accessibility for cleaning on all sides, above and underneath the unit.</t>
        </is>
      </c>
      <c r="I872" t="inlineStr">
        <is>
          <t>Not Critical</t>
        </is>
      </c>
      <c r="J872" t="n">
        <v>22</v>
      </c>
      <c r="L872" s="9">
        <f>A872&amp;"-"&amp;TEXT(E872,"yyyymmdd")</f>
        <v/>
      </c>
    </row>
    <row r="873">
      <c r="A873" t="n">
        <v>50140121</v>
      </c>
      <c r="B873" t="inlineStr">
        <is>
          <t>Brooklyn</t>
        </is>
      </c>
      <c r="C873" t="inlineStr">
        <is>
          <t>11231</t>
        </is>
      </c>
      <c r="D873" t="inlineStr">
        <is>
          <t>Thai</t>
        </is>
      </c>
      <c r="E873" s="8" t="n">
        <v>46118</v>
      </c>
      <c r="F873" t="inlineStr">
        <is>
          <t>Violations were cited in the following area(s).</t>
        </is>
      </c>
      <c r="G873" t="inlineStr">
        <is>
          <t>02G</t>
        </is>
      </c>
      <c r="H873" t="inlineStr">
        <is>
          <t>Cold TCS food item held above 41 °F; smoked or processed fish held above 38 °F; intact raw eggs held above 45 °F; or reduced oxygen packaged (ROP) TCS foods held above required temperatures except during active necessary preparation.</t>
        </is>
      </c>
      <c r="I873" t="inlineStr">
        <is>
          <t>Critical</t>
        </is>
      </c>
      <c r="J873" t="n">
        <v>18</v>
      </c>
      <c r="L873" s="9">
        <f>A873&amp;"-"&amp;TEXT(E873,"yyyymmdd")</f>
        <v/>
      </c>
    </row>
    <row r="874">
      <c r="A874" t="n">
        <v>50140121</v>
      </c>
      <c r="B874" t="inlineStr">
        <is>
          <t>Brooklyn</t>
        </is>
      </c>
      <c r="C874" t="inlineStr">
        <is>
          <t>11231</t>
        </is>
      </c>
      <c r="D874" t="inlineStr">
        <is>
          <t>Thai</t>
        </is>
      </c>
      <c r="E874" s="8" t="n">
        <v>46118</v>
      </c>
      <c r="F874" t="inlineStr">
        <is>
          <t>Violations were cited in the following area(s).</t>
        </is>
      </c>
      <c r="G874" t="inlineStr">
        <is>
          <t>04L</t>
        </is>
      </c>
      <c r="H874" t="inlineStr">
        <is>
          <t>Evidence of mice or live mice in establishment's food or non-food areas.</t>
        </is>
      </c>
      <c r="I874" t="inlineStr">
        <is>
          <t>Critical</t>
        </is>
      </c>
      <c r="J874" t="n">
        <v>18</v>
      </c>
      <c r="L874" s="9">
        <f>A874&amp;"-"&amp;TEXT(E874,"yyyymmdd")</f>
        <v/>
      </c>
    </row>
    <row r="875">
      <c r="A875" t="n">
        <v>50140121</v>
      </c>
      <c r="B875" t="inlineStr">
        <is>
          <t>Brooklyn</t>
        </is>
      </c>
      <c r="C875" t="inlineStr">
        <is>
          <t>11231</t>
        </is>
      </c>
      <c r="D875" t="inlineStr">
        <is>
          <t>Thai</t>
        </is>
      </c>
      <c r="E875" s="8" t="n">
        <v>46118</v>
      </c>
      <c r="F875" t="inlineStr">
        <is>
          <t>Violations were cited in the following area(s).</t>
        </is>
      </c>
      <c r="G875" t="inlineStr">
        <is>
          <t>06D</t>
        </is>
      </c>
      <c r="H875" t="inlineStr">
        <is>
          <t>Food contact surface not properly washed, rinsed and sanitized after each use and following any activity when contamination may have occurred.</t>
        </is>
      </c>
      <c r="I875" t="inlineStr">
        <is>
          <t>Critical</t>
        </is>
      </c>
      <c r="J875" t="n">
        <v>18</v>
      </c>
      <c r="L875" s="9">
        <f>A875&amp;"-"&amp;TEXT(E875,"yyyymmdd")</f>
        <v/>
      </c>
    </row>
    <row r="876">
      <c r="A876" t="n">
        <v>50140776</v>
      </c>
      <c r="B876" t="inlineStr">
        <is>
          <t>Queens</t>
        </is>
      </c>
      <c r="C876" t="inlineStr">
        <is>
          <t>11101</t>
        </is>
      </c>
      <c r="D876" t="inlineStr">
        <is>
          <t>Coffee/Tea</t>
        </is>
      </c>
      <c r="E876" s="8" t="n">
        <v>46118</v>
      </c>
      <c r="F876" t="inlineStr">
        <is>
          <t>Violations were cited in the following area(s).</t>
        </is>
      </c>
      <c r="G876" t="inlineStr">
        <is>
          <t>02B</t>
        </is>
      </c>
      <c r="H876" t="inlineStr">
        <is>
          <t>Hot TCS food item not held at or above 140 °F.</t>
        </is>
      </c>
      <c r="I876" t="inlineStr">
        <is>
          <t>Critical</t>
        </is>
      </c>
      <c r="J876" t="n">
        <v>21</v>
      </c>
      <c r="L876" s="9">
        <f>A876&amp;"-"&amp;TEXT(E876,"yyyymmdd")</f>
        <v/>
      </c>
    </row>
    <row r="877">
      <c r="A877" t="n">
        <v>50140776</v>
      </c>
      <c r="B877" t="inlineStr">
        <is>
          <t>Queens</t>
        </is>
      </c>
      <c r="C877" t="inlineStr">
        <is>
          <t>11101</t>
        </is>
      </c>
      <c r="D877" t="inlineStr">
        <is>
          <t>Coffee/Tea</t>
        </is>
      </c>
      <c r="E877" s="8" t="n">
        <v>46118</v>
      </c>
      <c r="F877" t="inlineStr">
        <is>
          <t>Violations were cited in the following area(s).</t>
        </is>
      </c>
      <c r="G877" t="inlineStr">
        <is>
          <t>06D</t>
        </is>
      </c>
      <c r="H877" t="inlineStr">
        <is>
          <t>Food contact surface not properly washed, rinsed and sanitized after each use and following any activity when contamination may have occurred.</t>
        </is>
      </c>
      <c r="I877" t="inlineStr">
        <is>
          <t>Critical</t>
        </is>
      </c>
      <c r="J877" t="n">
        <v>21</v>
      </c>
      <c r="L877" s="9">
        <f>A877&amp;"-"&amp;TEXT(E877,"yyyymmdd")</f>
        <v/>
      </c>
    </row>
    <row r="878">
      <c r="A878" t="n">
        <v>50140776</v>
      </c>
      <c r="B878" t="inlineStr">
        <is>
          <t>Queens</t>
        </is>
      </c>
      <c r="C878" t="inlineStr">
        <is>
          <t>11101</t>
        </is>
      </c>
      <c r="D878" t="inlineStr">
        <is>
          <t>Coffee/Tea</t>
        </is>
      </c>
      <c r="E878" s="8" t="n">
        <v>46118</v>
      </c>
      <c r="F878" t="inlineStr">
        <is>
          <t>Violations were cited in the following area(s).</t>
        </is>
      </c>
      <c r="G878" t="inlineStr">
        <is>
          <t>06F</t>
        </is>
      </c>
      <c r="H878" t="inlineStr">
        <is>
          <t>Wiping cloths not stored clean and dry, or in a sanitizing solution, between uses.</t>
        </is>
      </c>
      <c r="I878" t="inlineStr">
        <is>
          <t>Critical</t>
        </is>
      </c>
      <c r="J878" t="n">
        <v>21</v>
      </c>
      <c r="L878" s="9">
        <f>A878&amp;"-"&amp;TEXT(E878,"yyyymmdd")</f>
        <v/>
      </c>
    </row>
    <row r="879">
      <c r="A879" t="n">
        <v>50140776</v>
      </c>
      <c r="B879" t="inlineStr">
        <is>
          <t>Queens</t>
        </is>
      </c>
      <c r="C879" t="inlineStr">
        <is>
          <t>11101</t>
        </is>
      </c>
      <c r="D879" t="inlineStr">
        <is>
          <t>Coffee/Tea</t>
        </is>
      </c>
      <c r="E879" s="8" t="n">
        <v>46118</v>
      </c>
      <c r="F879" t="inlineStr">
        <is>
          <t>Violations were cited in the following area(s).</t>
        </is>
      </c>
      <c r="G879" t="inlineStr">
        <is>
          <t>09C</t>
        </is>
      </c>
      <c r="H879" t="inlineStr">
        <is>
          <t>Design, construction, materials used or maintenance of food contact surface improper. Surface not easily cleanable, sanitized and maintained.</t>
        </is>
      </c>
      <c r="I879" t="inlineStr">
        <is>
          <t>Not Critical</t>
        </is>
      </c>
      <c r="J879" t="n">
        <v>21</v>
      </c>
      <c r="L879" s="9">
        <f>A879&amp;"-"&amp;TEXT(E879,"yyyymmdd")</f>
        <v/>
      </c>
    </row>
    <row r="880">
      <c r="A880" t="n">
        <v>50140776</v>
      </c>
      <c r="B880" t="inlineStr">
        <is>
          <t>Queens</t>
        </is>
      </c>
      <c r="C880" t="inlineStr">
        <is>
          <t>11101</t>
        </is>
      </c>
      <c r="D880" t="inlineStr">
        <is>
          <t>Coffee/Tea</t>
        </is>
      </c>
      <c r="E880" s="8" t="n">
        <v>46118</v>
      </c>
      <c r="F880" t="inlineStr">
        <is>
          <t>Violations were cited in the following area(s).</t>
        </is>
      </c>
      <c r="G880" t="inlineStr">
        <is>
          <t>10F</t>
        </is>
      </c>
      <c r="H880" t="inlineStr">
        <is>
          <t>Non-food contact surface or equipment made of unacceptable material, not kept clean, or not properly sealed, raised, spaced or movable to allow accessibility for cleaning on all sides, above and underneath the unit.</t>
        </is>
      </c>
      <c r="I880" t="inlineStr">
        <is>
          <t>Not Critical</t>
        </is>
      </c>
      <c r="J880" t="n">
        <v>21</v>
      </c>
      <c r="L880" s="9">
        <f>A880&amp;"-"&amp;TEXT(E880,"yyyymmdd")</f>
        <v/>
      </c>
    </row>
    <row r="881">
      <c r="A881" t="n">
        <v>50142443</v>
      </c>
      <c r="B881" t="inlineStr">
        <is>
          <t>Brooklyn</t>
        </is>
      </c>
      <c r="C881" t="inlineStr">
        <is>
          <t>11238</t>
        </is>
      </c>
      <c r="D881" t="inlineStr">
        <is>
          <t>Japanese</t>
        </is>
      </c>
      <c r="E881" s="8" t="n">
        <v>46118</v>
      </c>
      <c r="F881" t="inlineStr">
        <is>
          <t>Violations were cited in the following area(s).</t>
        </is>
      </c>
      <c r="G881" t="inlineStr">
        <is>
          <t>02B</t>
        </is>
      </c>
      <c r="H881" t="inlineStr">
        <is>
          <t>Hot TCS food item not held at or above 140 °F.</t>
        </is>
      </c>
      <c r="I881" t="inlineStr">
        <is>
          <t>Critical</t>
        </is>
      </c>
      <c r="J881" t="n">
        <v>13</v>
      </c>
      <c r="K881" t="inlineStr">
        <is>
          <t>A</t>
        </is>
      </c>
      <c r="L881" s="9">
        <f>A881&amp;"-"&amp;TEXT(E881,"yyyymmdd")</f>
        <v/>
      </c>
    </row>
    <row r="882">
      <c r="A882" t="n">
        <v>50142443</v>
      </c>
      <c r="B882" t="inlineStr">
        <is>
          <t>Brooklyn</t>
        </is>
      </c>
      <c r="C882" t="inlineStr">
        <is>
          <t>11238</t>
        </is>
      </c>
      <c r="D882" t="inlineStr">
        <is>
          <t>Japanese</t>
        </is>
      </c>
      <c r="E882" s="8" t="n">
        <v>46118</v>
      </c>
      <c r="F882" t="inlineStr">
        <is>
          <t>Violations were cited in the following area(s).</t>
        </is>
      </c>
      <c r="G882" t="inlineStr">
        <is>
          <t>10B</t>
        </is>
      </c>
      <c r="H882" t="inlineStr">
        <is>
          <t>Anti-siphonage or back-flow prevention device not provided where required; equipment or floor not properly drained; sewage disposal system in disrepair or not functioning properly. Condensation or liquid waste improperly disposed of.</t>
        </is>
      </c>
      <c r="I882" t="inlineStr">
        <is>
          <t>Not Critical</t>
        </is>
      </c>
      <c r="J882" t="n">
        <v>13</v>
      </c>
      <c r="K882" t="inlineStr">
        <is>
          <t>A</t>
        </is>
      </c>
      <c r="L882" s="9">
        <f>A882&amp;"-"&amp;TEXT(E882,"yyyymmdd")</f>
        <v/>
      </c>
    </row>
    <row r="883">
      <c r="A883" t="n">
        <v>50142443</v>
      </c>
      <c r="B883" t="inlineStr">
        <is>
          <t>Brooklyn</t>
        </is>
      </c>
      <c r="C883" t="inlineStr">
        <is>
          <t>11238</t>
        </is>
      </c>
      <c r="D883" t="inlineStr">
        <is>
          <t>Japanese</t>
        </is>
      </c>
      <c r="E883" s="8" t="n">
        <v>46118</v>
      </c>
      <c r="F883" t="inlineStr">
        <is>
          <t>Violations were cited in the following area(s).</t>
        </is>
      </c>
      <c r="G883" t="inlineStr">
        <is>
          <t>10F</t>
        </is>
      </c>
      <c r="H883" t="inlineStr">
        <is>
          <t>Non-food contact surface or equipment made of unacceptable material, not kept clean, or not properly sealed, raised, spaced or movable to allow accessibility for cleaning on all sides, above and underneath the unit.</t>
        </is>
      </c>
      <c r="I883" t="inlineStr">
        <is>
          <t>Not Critical</t>
        </is>
      </c>
      <c r="J883" t="n">
        <v>13</v>
      </c>
      <c r="K883" t="inlineStr">
        <is>
          <t>A</t>
        </is>
      </c>
      <c r="L883" s="9">
        <f>A883&amp;"-"&amp;TEXT(E883,"yyyymmdd")</f>
        <v/>
      </c>
    </row>
    <row r="884">
      <c r="A884" t="n">
        <v>50161071</v>
      </c>
      <c r="B884" t="inlineStr">
        <is>
          <t>Bronx</t>
        </is>
      </c>
      <c r="C884" t="inlineStr">
        <is>
          <t>10452</t>
        </is>
      </c>
      <c r="D884" t="inlineStr">
        <is>
          <t>Mexican</t>
        </is>
      </c>
      <c r="E884" s="8" t="n">
        <v>46118</v>
      </c>
      <c r="F884" t="inlineStr">
        <is>
          <t>Violations were cited in the following area(s).</t>
        </is>
      </c>
      <c r="G884" t="inlineStr">
        <is>
          <t>02G</t>
        </is>
      </c>
      <c r="H884" t="inlineStr">
        <is>
          <t>Cold TCS food item held above 41 °F; smoked or processed fish held above 38 °F; intact raw eggs held above 45 °F; or reduced oxygen packaged (ROP) TCS foods held above required temperatures except during active necessary preparation.</t>
        </is>
      </c>
      <c r="I884" t="inlineStr">
        <is>
          <t>Critical</t>
        </is>
      </c>
      <c r="J884" t="n">
        <v>12</v>
      </c>
      <c r="K884" t="inlineStr">
        <is>
          <t>A</t>
        </is>
      </c>
      <c r="L884" s="9">
        <f>A884&amp;"-"&amp;TEXT(E884,"yyyymmdd")</f>
        <v/>
      </c>
    </row>
    <row r="885">
      <c r="A885" t="n">
        <v>50161071</v>
      </c>
      <c r="B885" t="inlineStr">
        <is>
          <t>Bronx</t>
        </is>
      </c>
      <c r="C885" t="inlineStr">
        <is>
          <t>10452</t>
        </is>
      </c>
      <c r="D885" t="inlineStr">
        <is>
          <t>Mexican</t>
        </is>
      </c>
      <c r="E885" s="8" t="n">
        <v>46118</v>
      </c>
      <c r="F885" t="inlineStr">
        <is>
          <t>Violations were cited in the following area(s).</t>
        </is>
      </c>
      <c r="G885" t="inlineStr">
        <is>
          <t>06D</t>
        </is>
      </c>
      <c r="H885" t="inlineStr">
        <is>
          <t>Food contact surface not properly washed, rinsed and sanitized after each use and following any activity when contamination may have occurred.</t>
        </is>
      </c>
      <c r="I885" t="inlineStr">
        <is>
          <t>Critical</t>
        </is>
      </c>
      <c r="J885" t="n">
        <v>12</v>
      </c>
      <c r="K885" t="inlineStr">
        <is>
          <t>A</t>
        </is>
      </c>
      <c r="L885" s="9">
        <f>A885&amp;"-"&amp;TEXT(E885,"yyyymmdd")</f>
        <v/>
      </c>
    </row>
    <row r="886">
      <c r="A886" t="n">
        <v>50161217</v>
      </c>
      <c r="B886" t="inlineStr">
        <is>
          <t>Manhattan</t>
        </is>
      </c>
      <c r="C886" t="inlineStr">
        <is>
          <t>10016</t>
        </is>
      </c>
      <c r="D886" t="inlineStr">
        <is>
          <t>Thai</t>
        </is>
      </c>
      <c r="E886" s="8" t="n">
        <v>46118</v>
      </c>
      <c r="F886" t="inlineStr">
        <is>
          <t>Violations were cited in the following area(s).</t>
        </is>
      </c>
      <c r="G886" t="inlineStr">
        <is>
          <t>06A</t>
        </is>
      </c>
      <c r="H886" t="inlineStr">
        <is>
          <t>Personal cleanliness is inadequate. Outer garment soiled with possible contaminant. Effective hair restraint not worn where required. Jewelry worn on hands or arms. Fingernail polish worn or fingernails not kept clean and trimmed.</t>
        </is>
      </c>
      <c r="I886" t="inlineStr">
        <is>
          <t>Critical</t>
        </is>
      </c>
      <c r="J886" t="n">
        <v>12</v>
      </c>
      <c r="K886" t="inlineStr">
        <is>
          <t>A</t>
        </is>
      </c>
      <c r="L886" s="9">
        <f>A886&amp;"-"&amp;TEXT(E886,"yyyymmdd")</f>
        <v/>
      </c>
    </row>
    <row r="887">
      <c r="A887" t="n">
        <v>50161217</v>
      </c>
      <c r="B887" t="inlineStr">
        <is>
          <t>Manhattan</t>
        </is>
      </c>
      <c r="C887" t="inlineStr">
        <is>
          <t>10016</t>
        </is>
      </c>
      <c r="D887" t="inlineStr">
        <is>
          <t>Thai</t>
        </is>
      </c>
      <c r="E887" s="8" t="n">
        <v>46118</v>
      </c>
      <c r="F887" t="inlineStr">
        <is>
          <t>Violations were cited in the following area(s).</t>
        </is>
      </c>
      <c r="G887" t="inlineStr">
        <is>
          <t>09A</t>
        </is>
      </c>
      <c r="H887" t="inlineStr">
        <is>
          <t>Swollen, leaking, rusted or otherwise damaged canned food to be returned to distributor not segregated from intact product and clearly labeled DO NOT USE</t>
        </is>
      </c>
      <c r="I887" t="inlineStr">
        <is>
          <t>Not Critical</t>
        </is>
      </c>
      <c r="J887" t="n">
        <v>12</v>
      </c>
      <c r="K887" t="inlineStr">
        <is>
          <t>A</t>
        </is>
      </c>
      <c r="L887" s="9">
        <f>A887&amp;"-"&amp;TEXT(E887,"yyyymmdd")</f>
        <v/>
      </c>
    </row>
    <row r="888">
      <c r="A888" t="n">
        <v>50161217</v>
      </c>
      <c r="B888" t="inlineStr">
        <is>
          <t>Manhattan</t>
        </is>
      </c>
      <c r="C888" t="inlineStr">
        <is>
          <t>10016</t>
        </is>
      </c>
      <c r="D888" t="inlineStr">
        <is>
          <t>Thai</t>
        </is>
      </c>
      <c r="E888" s="8" t="n">
        <v>46118</v>
      </c>
      <c r="F888" t="inlineStr">
        <is>
          <t>Violations were cited in the following area(s).</t>
        </is>
      </c>
      <c r="G888" t="inlineStr">
        <is>
          <t>10F</t>
        </is>
      </c>
      <c r="H888" t="inlineStr">
        <is>
          <t>Non-food contact surface or equipment made of unacceptable material, not kept clean, or not properly sealed, raised, spaced or movable to allow accessibility for cleaning on all sides, above and underneath the unit.</t>
        </is>
      </c>
      <c r="I888" t="inlineStr">
        <is>
          <t>Not Critical</t>
        </is>
      </c>
      <c r="J888" t="n">
        <v>12</v>
      </c>
      <c r="K888" t="inlineStr">
        <is>
          <t>A</t>
        </is>
      </c>
      <c r="L888" s="9">
        <f>A888&amp;"-"&amp;TEXT(E888,"yyyymmdd")</f>
        <v/>
      </c>
    </row>
    <row r="889">
      <c r="A889" t="n">
        <v>50161775</v>
      </c>
      <c r="B889" t="inlineStr">
        <is>
          <t>Brooklyn</t>
        </is>
      </c>
      <c r="C889" t="inlineStr">
        <is>
          <t>11233</t>
        </is>
      </c>
      <c r="D889" t="inlineStr">
        <is>
          <t>Latin American</t>
        </is>
      </c>
      <c r="E889" s="8" t="n">
        <v>46118</v>
      </c>
      <c r="F889" t="inlineStr">
        <is>
          <t>Violations were cited in the following area(s).</t>
        </is>
      </c>
      <c r="G889" t="inlineStr">
        <is>
          <t>02B</t>
        </is>
      </c>
      <c r="H889" t="inlineStr">
        <is>
          <t>Hot TCS food item not held at or above 140 °F.</t>
        </is>
      </c>
      <c r="I889" t="inlineStr">
        <is>
          <t>Critical</t>
        </is>
      </c>
      <c r="J889" t="n">
        <v>25</v>
      </c>
      <c r="L889" s="9">
        <f>A889&amp;"-"&amp;TEXT(E889,"yyyymmdd")</f>
        <v/>
      </c>
    </row>
    <row r="890">
      <c r="A890" t="n">
        <v>50161775</v>
      </c>
      <c r="B890" t="inlineStr">
        <is>
          <t>Brooklyn</t>
        </is>
      </c>
      <c r="C890" t="inlineStr">
        <is>
          <t>11233</t>
        </is>
      </c>
      <c r="D890" t="inlineStr">
        <is>
          <t>Latin American</t>
        </is>
      </c>
      <c r="E890" s="8" t="n">
        <v>46118</v>
      </c>
      <c r="F890" t="inlineStr">
        <is>
          <t>Violations were cited in the following area(s).</t>
        </is>
      </c>
      <c r="G890" t="inlineStr">
        <is>
          <t>04A</t>
        </is>
      </c>
      <c r="H890" t="inlineStr">
        <is>
          <t>Food Protection Certificate (FPC) not held by manager or supervisor of food operations.</t>
        </is>
      </c>
      <c r="I890" t="inlineStr">
        <is>
          <t>Critical</t>
        </is>
      </c>
      <c r="J890" t="n">
        <v>25</v>
      </c>
      <c r="L890" s="9">
        <f>A890&amp;"-"&amp;TEXT(E890,"yyyymmdd")</f>
        <v/>
      </c>
    </row>
    <row r="891">
      <c r="A891" t="n">
        <v>50161775</v>
      </c>
      <c r="B891" t="inlineStr">
        <is>
          <t>Brooklyn</t>
        </is>
      </c>
      <c r="C891" t="inlineStr">
        <is>
          <t>11233</t>
        </is>
      </c>
      <c r="D891" t="inlineStr">
        <is>
          <t>Latin American</t>
        </is>
      </c>
      <c r="E891" s="8" t="n">
        <v>46118</v>
      </c>
      <c r="F891" t="inlineStr">
        <is>
          <t>Violations were cited in the following area(s).</t>
        </is>
      </c>
      <c r="G891" t="inlineStr">
        <is>
          <t>06C</t>
        </is>
      </c>
      <c r="H89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91" t="inlineStr">
        <is>
          <t>Critical</t>
        </is>
      </c>
      <c r="J891" t="n">
        <v>25</v>
      </c>
      <c r="L891" s="9">
        <f>A891&amp;"-"&amp;TEXT(E891,"yyyymmdd")</f>
        <v/>
      </c>
    </row>
    <row r="892">
      <c r="A892" t="n">
        <v>50161775</v>
      </c>
      <c r="B892" t="inlineStr">
        <is>
          <t>Brooklyn</t>
        </is>
      </c>
      <c r="C892" t="inlineStr">
        <is>
          <t>11233</t>
        </is>
      </c>
      <c r="D892" t="inlineStr">
        <is>
          <t>Latin American</t>
        </is>
      </c>
      <c r="E892" s="8" t="n">
        <v>46118</v>
      </c>
      <c r="F892" t="inlineStr">
        <is>
          <t>Violations were cited in the following area(s).</t>
        </is>
      </c>
      <c r="G892" t="inlineStr">
        <is>
          <t>10E</t>
        </is>
      </c>
      <c r="H892" t="inlineStr">
        <is>
          <t>Accurate thermometer not provided or properly located in refrigerated, cold storage or hot holding equipment</t>
        </is>
      </c>
      <c r="I892" t="inlineStr">
        <is>
          <t>Not Critical</t>
        </is>
      </c>
      <c r="J892" t="n">
        <v>25</v>
      </c>
      <c r="L892" s="9">
        <f>A892&amp;"-"&amp;TEXT(E892,"yyyymmdd")</f>
        <v/>
      </c>
    </row>
    <row r="893">
      <c r="A893" t="n">
        <v>50165191</v>
      </c>
      <c r="B893" t="inlineStr">
        <is>
          <t>Bronx</t>
        </is>
      </c>
      <c r="C893" t="inlineStr">
        <is>
          <t>10461</t>
        </is>
      </c>
      <c r="D893" t="inlineStr">
        <is>
          <t>Eastern European</t>
        </is>
      </c>
      <c r="E893" s="8" t="n">
        <v>46118</v>
      </c>
      <c r="F893" t="inlineStr">
        <is>
          <t>Violations were cited in the following area(s).</t>
        </is>
      </c>
      <c r="G893" t="inlineStr">
        <is>
          <t>04A</t>
        </is>
      </c>
      <c r="H893" t="inlineStr">
        <is>
          <t>Food Protection Certificate (FPC) not held by manager or supervisor of food operations.</t>
        </is>
      </c>
      <c r="I893" t="inlineStr">
        <is>
          <t>Critical</t>
        </is>
      </c>
      <c r="J893" t="n">
        <v>20</v>
      </c>
      <c r="L893" s="9">
        <f>A893&amp;"-"&amp;TEXT(E893,"yyyymmdd")</f>
        <v/>
      </c>
    </row>
    <row r="894">
      <c r="A894" t="n">
        <v>50165191</v>
      </c>
      <c r="B894" t="inlineStr">
        <is>
          <t>Bronx</t>
        </is>
      </c>
      <c r="C894" t="inlineStr">
        <is>
          <t>10461</t>
        </is>
      </c>
      <c r="D894" t="inlineStr">
        <is>
          <t>Eastern European</t>
        </is>
      </c>
      <c r="E894" s="8" t="n">
        <v>46118</v>
      </c>
      <c r="F894" t="inlineStr">
        <is>
          <t>Violations were cited in the following area(s).</t>
        </is>
      </c>
      <c r="G894" t="inlineStr">
        <is>
          <t>04L</t>
        </is>
      </c>
      <c r="H894" t="inlineStr">
        <is>
          <t>Evidence of mice or live mice in establishment's food or non-food areas.</t>
        </is>
      </c>
      <c r="I894" t="inlineStr">
        <is>
          <t>Critical</t>
        </is>
      </c>
      <c r="J894" t="n">
        <v>20</v>
      </c>
      <c r="L894" s="9">
        <f>A894&amp;"-"&amp;TEXT(E894,"yyyymmdd")</f>
        <v/>
      </c>
    </row>
    <row r="895">
      <c r="A895" t="n">
        <v>50165191</v>
      </c>
      <c r="B895" t="inlineStr">
        <is>
          <t>Bronx</t>
        </is>
      </c>
      <c r="C895" t="inlineStr">
        <is>
          <t>10461</t>
        </is>
      </c>
      <c r="D895" t="inlineStr">
        <is>
          <t>Eastern European</t>
        </is>
      </c>
      <c r="E895" s="8" t="n">
        <v>46118</v>
      </c>
      <c r="F895" t="inlineStr">
        <is>
          <t>Violations were cited in the following area(s).</t>
        </is>
      </c>
      <c r="G895" t="inlineStr">
        <is>
          <t>08A</t>
        </is>
      </c>
      <c r="H895" t="inlineStr">
        <is>
          <t>Establishment is not free of harborage or conditions conducive to rodents, insects or other pests.</t>
        </is>
      </c>
      <c r="I895" t="inlineStr">
        <is>
          <t>Not Critical</t>
        </is>
      </c>
      <c r="J895" t="n">
        <v>20</v>
      </c>
      <c r="L895" s="9">
        <f>A895&amp;"-"&amp;TEXT(E895,"yyyymmdd")</f>
        <v/>
      </c>
    </row>
    <row r="896">
      <c r="A896" t="n">
        <v>50172857</v>
      </c>
      <c r="B896" t="inlineStr">
        <is>
          <t>Bronx</t>
        </is>
      </c>
      <c r="C896" t="inlineStr">
        <is>
          <t>10462</t>
        </is>
      </c>
      <c r="D896" t="inlineStr">
        <is>
          <t>Middle Eastern</t>
        </is>
      </c>
      <c r="E896" s="8" t="n">
        <v>46118</v>
      </c>
      <c r="F896" t="inlineStr">
        <is>
          <t>Violations were cited in the following area(s).</t>
        </is>
      </c>
      <c r="G896" t="inlineStr">
        <is>
          <t>06A</t>
        </is>
      </c>
      <c r="H896" t="inlineStr">
        <is>
          <t>Personal cleanliness is inadequate. Outer garment soiled with possible contaminant. Effective hair restraint not worn where required. Jewelry worn on hands or arms. Fingernail polish worn or fingernails not kept clean and trimmed.</t>
        </is>
      </c>
      <c r="I896" t="inlineStr">
        <is>
          <t>Critical</t>
        </is>
      </c>
      <c r="J896" t="n">
        <v>12</v>
      </c>
      <c r="K896" t="inlineStr">
        <is>
          <t>A</t>
        </is>
      </c>
      <c r="L896" s="9">
        <f>A896&amp;"-"&amp;TEXT(E896,"yyyymmdd")</f>
        <v/>
      </c>
    </row>
    <row r="897">
      <c r="A897" t="n">
        <v>50172857</v>
      </c>
      <c r="B897" t="inlineStr">
        <is>
          <t>Bronx</t>
        </is>
      </c>
      <c r="C897" t="inlineStr">
        <is>
          <t>10462</t>
        </is>
      </c>
      <c r="D897" t="inlineStr">
        <is>
          <t>Middle Eastern</t>
        </is>
      </c>
      <c r="E897" s="8" t="n">
        <v>46118</v>
      </c>
      <c r="F897" t="inlineStr">
        <is>
          <t>Violations were cited in the following area(s).</t>
        </is>
      </c>
      <c r="G897" t="inlineStr">
        <is>
          <t>06C</t>
        </is>
      </c>
      <c r="H89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97" t="inlineStr">
        <is>
          <t>Critical</t>
        </is>
      </c>
      <c r="J897" t="n">
        <v>12</v>
      </c>
      <c r="K897" t="inlineStr">
        <is>
          <t>A</t>
        </is>
      </c>
      <c r="L897" s="9">
        <f>A897&amp;"-"&amp;TEXT(E897,"yyyymmdd")</f>
        <v/>
      </c>
    </row>
    <row r="898">
      <c r="A898" t="n">
        <v>40546650</v>
      </c>
      <c r="B898" t="inlineStr">
        <is>
          <t>Queens</t>
        </is>
      </c>
      <c r="C898" t="inlineStr">
        <is>
          <t>11103</t>
        </is>
      </c>
      <c r="D898" t="inlineStr">
        <is>
          <t>Bakery Products/Desserts</t>
        </is>
      </c>
      <c r="E898" s="8" t="n">
        <v>46119</v>
      </c>
      <c r="F898" t="inlineStr">
        <is>
          <t>Violations were cited in the following area(s).</t>
        </is>
      </c>
      <c r="G898" t="inlineStr">
        <is>
          <t>06D</t>
        </is>
      </c>
      <c r="H898" t="inlineStr">
        <is>
          <t>Food contact surface not properly washed, rinsed and sanitized after each use and following any activity when contamination may have occurred.</t>
        </is>
      </c>
      <c r="I898" t="inlineStr">
        <is>
          <t>Critical</t>
        </is>
      </c>
      <c r="J898" t="n">
        <v>7</v>
      </c>
      <c r="K898" t="inlineStr">
        <is>
          <t>A</t>
        </is>
      </c>
      <c r="L898" s="9">
        <f>A898&amp;"-"&amp;TEXT(E898,"yyyymmdd")</f>
        <v/>
      </c>
    </row>
    <row r="899">
      <c r="A899" t="n">
        <v>40546650</v>
      </c>
      <c r="B899" t="inlineStr">
        <is>
          <t>Queens</t>
        </is>
      </c>
      <c r="C899" t="inlineStr">
        <is>
          <t>11103</t>
        </is>
      </c>
      <c r="D899" t="inlineStr">
        <is>
          <t>Bakery Products/Desserts</t>
        </is>
      </c>
      <c r="E899" s="8" t="n">
        <v>46119</v>
      </c>
      <c r="F899" t="inlineStr">
        <is>
          <t>Violations were cited in the following area(s).</t>
        </is>
      </c>
      <c r="G899" t="inlineStr">
        <is>
          <t>09A</t>
        </is>
      </c>
      <c r="H899" t="inlineStr">
        <is>
          <t>Swollen, leaking, rusted or otherwise damaged canned food to be returned to distributor not segregated from intact product and clearly labeled DO NOT USE</t>
        </is>
      </c>
      <c r="I899" t="inlineStr">
        <is>
          <t>Not Critical</t>
        </is>
      </c>
      <c r="J899" t="n">
        <v>7</v>
      </c>
      <c r="K899" t="inlineStr">
        <is>
          <t>A</t>
        </is>
      </c>
      <c r="L899" s="9">
        <f>A899&amp;"-"&amp;TEXT(E899,"yyyymmdd")</f>
        <v/>
      </c>
    </row>
    <row r="900">
      <c r="A900" t="n">
        <v>40750062</v>
      </c>
      <c r="B900" t="inlineStr">
        <is>
          <t>Brooklyn</t>
        </is>
      </c>
      <c r="C900" t="inlineStr">
        <is>
          <t>11209</t>
        </is>
      </c>
      <c r="D900" t="inlineStr">
        <is>
          <t>Bakery Products/Desserts</t>
        </is>
      </c>
      <c r="E900" s="8" t="n">
        <v>46119</v>
      </c>
      <c r="F900" t="inlineStr">
        <is>
          <t>Violations were cited in the following area(s).</t>
        </is>
      </c>
      <c r="G900" t="inlineStr">
        <is>
          <t>04L</t>
        </is>
      </c>
      <c r="H900" t="inlineStr">
        <is>
          <t>Evidence of mice or live mice in establishment's food or non-food areas.</t>
        </is>
      </c>
      <c r="I900" t="inlineStr">
        <is>
          <t>Critical</t>
        </is>
      </c>
      <c r="J900" t="n">
        <v>24</v>
      </c>
      <c r="L900" s="9">
        <f>A900&amp;"-"&amp;TEXT(E900,"yyyymmdd")</f>
        <v/>
      </c>
    </row>
    <row r="901">
      <c r="A901" t="n">
        <v>40750062</v>
      </c>
      <c r="B901" t="inlineStr">
        <is>
          <t>Brooklyn</t>
        </is>
      </c>
      <c r="C901" t="inlineStr">
        <is>
          <t>11209</t>
        </is>
      </c>
      <c r="D901" t="inlineStr">
        <is>
          <t>Bakery Products/Desserts</t>
        </is>
      </c>
      <c r="E901" s="8" t="n">
        <v>46119</v>
      </c>
      <c r="F901" t="inlineStr">
        <is>
          <t>Violations were cited in the following area(s).</t>
        </is>
      </c>
      <c r="G901" t="inlineStr">
        <is>
          <t>06C</t>
        </is>
      </c>
      <c r="H90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01" t="inlineStr">
        <is>
          <t>Critical</t>
        </is>
      </c>
      <c r="J901" t="n">
        <v>24</v>
      </c>
      <c r="L901" s="9">
        <f>A901&amp;"-"&amp;TEXT(E901,"yyyymmdd")</f>
        <v/>
      </c>
    </row>
    <row r="902">
      <c r="A902" t="n">
        <v>40750062</v>
      </c>
      <c r="B902" t="inlineStr">
        <is>
          <t>Brooklyn</t>
        </is>
      </c>
      <c r="C902" t="inlineStr">
        <is>
          <t>11209</t>
        </is>
      </c>
      <c r="D902" t="inlineStr">
        <is>
          <t>Bakery Products/Desserts</t>
        </is>
      </c>
      <c r="E902" s="8" t="n">
        <v>46119</v>
      </c>
      <c r="F902" t="inlineStr">
        <is>
          <t>Violations were cited in the following area(s).</t>
        </is>
      </c>
      <c r="G902" t="inlineStr">
        <is>
          <t>06E</t>
        </is>
      </c>
      <c r="H902" t="inlineStr">
        <is>
          <t>Sanitized equipment or utensil, including in-use food dispensing utensil, improperly used or stored.</t>
        </is>
      </c>
      <c r="I902" t="inlineStr">
        <is>
          <t>Critical</t>
        </is>
      </c>
      <c r="J902" t="n">
        <v>24</v>
      </c>
      <c r="L902" s="9">
        <f>A902&amp;"-"&amp;TEXT(E902,"yyyymmdd")</f>
        <v/>
      </c>
    </row>
    <row r="903">
      <c r="A903" t="n">
        <v>40750062</v>
      </c>
      <c r="B903" t="inlineStr">
        <is>
          <t>Brooklyn</t>
        </is>
      </c>
      <c r="C903" t="inlineStr">
        <is>
          <t>11209</t>
        </is>
      </c>
      <c r="D903" t="inlineStr">
        <is>
          <t>Bakery Products/Desserts</t>
        </is>
      </c>
      <c r="E903" s="8" t="n">
        <v>46119</v>
      </c>
      <c r="F903" t="inlineStr">
        <is>
          <t>Violations were cited in the following area(s).</t>
        </is>
      </c>
      <c r="G903" t="inlineStr">
        <is>
          <t>08A</t>
        </is>
      </c>
      <c r="H903" t="inlineStr">
        <is>
          <t>Establishment is not free of harborage or conditions conducive to rodents, insects or other pests.</t>
        </is>
      </c>
      <c r="I903" t="inlineStr">
        <is>
          <t>Not Critical</t>
        </is>
      </c>
      <c r="J903" t="n">
        <v>24</v>
      </c>
      <c r="L903" s="9">
        <f>A903&amp;"-"&amp;TEXT(E903,"yyyymmdd")</f>
        <v/>
      </c>
    </row>
    <row r="904">
      <c r="A904" t="n">
        <v>40837666</v>
      </c>
      <c r="B904" t="inlineStr">
        <is>
          <t>Manhattan</t>
        </is>
      </c>
      <c r="C904" t="inlineStr">
        <is>
          <t>10002</t>
        </is>
      </c>
      <c r="D904" t="inlineStr">
        <is>
          <t>Asian/Asian Fusion</t>
        </is>
      </c>
      <c r="E904" s="8" t="n">
        <v>46119</v>
      </c>
      <c r="F904" t="inlineStr">
        <is>
          <t>Violations were cited in the following area(s).</t>
        </is>
      </c>
      <c r="G904" t="inlineStr">
        <is>
          <t>06C</t>
        </is>
      </c>
      <c r="H9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04" t="inlineStr">
        <is>
          <t>Critical</t>
        </is>
      </c>
      <c r="J904" t="n">
        <v>9</v>
      </c>
      <c r="K904" t="inlineStr">
        <is>
          <t>A</t>
        </is>
      </c>
      <c r="L904" s="9">
        <f>A904&amp;"-"&amp;TEXT(E904,"yyyymmdd")</f>
        <v/>
      </c>
    </row>
    <row r="905">
      <c r="A905" t="n">
        <v>40837666</v>
      </c>
      <c r="B905" t="inlineStr">
        <is>
          <t>Manhattan</t>
        </is>
      </c>
      <c r="C905" t="inlineStr">
        <is>
          <t>10002</t>
        </is>
      </c>
      <c r="D905" t="inlineStr">
        <is>
          <t>Asian/Asian Fusion</t>
        </is>
      </c>
      <c r="E905" s="8" t="n">
        <v>46119</v>
      </c>
      <c r="F905" t="inlineStr">
        <is>
          <t>Violations were cited in the following area(s).</t>
        </is>
      </c>
      <c r="G905" t="inlineStr">
        <is>
          <t>10B</t>
        </is>
      </c>
      <c r="H905" t="inlineStr">
        <is>
          <t>Anti-siphonage or back-flow prevention device not provided where required; equipment or floor not properly drained; sewage disposal system in disrepair or not functioning properly. Condensation or liquid waste improperly disposed of.</t>
        </is>
      </c>
      <c r="I905" t="inlineStr">
        <is>
          <t>Not Critical</t>
        </is>
      </c>
      <c r="J905" t="n">
        <v>9</v>
      </c>
      <c r="K905" t="inlineStr">
        <is>
          <t>A</t>
        </is>
      </c>
      <c r="L905" s="9">
        <f>A905&amp;"-"&amp;TEXT(E905,"yyyymmdd")</f>
        <v/>
      </c>
    </row>
    <row r="906">
      <c r="A906" t="n">
        <v>40837666</v>
      </c>
      <c r="B906" t="inlineStr">
        <is>
          <t>Manhattan</t>
        </is>
      </c>
      <c r="C906" t="inlineStr">
        <is>
          <t>10002</t>
        </is>
      </c>
      <c r="D906" t="inlineStr">
        <is>
          <t>Asian/Asian Fusion</t>
        </is>
      </c>
      <c r="E906" s="8" t="n">
        <v>46119</v>
      </c>
      <c r="F906" t="inlineStr">
        <is>
          <t>Violations were cited in the following area(s).</t>
        </is>
      </c>
      <c r="G906" t="inlineStr">
        <is>
          <t>10H</t>
        </is>
      </c>
      <c r="H906" t="inlineStr">
        <is>
          <t>Single service article not provided. Single service article reused or not protected from contamination when transported, stored, dispensed. Drinking straws not completely enclosed in wrapper or dispensed from a sanitary device.</t>
        </is>
      </c>
      <c r="I906" t="inlineStr">
        <is>
          <t>Not Critical</t>
        </is>
      </c>
      <c r="J906" t="n">
        <v>9</v>
      </c>
      <c r="K906" t="inlineStr">
        <is>
          <t>A</t>
        </is>
      </c>
      <c r="L906" s="9">
        <f>A906&amp;"-"&amp;TEXT(E906,"yyyymmdd")</f>
        <v/>
      </c>
    </row>
    <row r="907">
      <c r="A907" t="n">
        <v>40874688</v>
      </c>
      <c r="B907" t="inlineStr">
        <is>
          <t>Manhattan</t>
        </is>
      </c>
      <c r="C907" t="inlineStr">
        <is>
          <t>10003</t>
        </is>
      </c>
      <c r="D907" t="inlineStr">
        <is>
          <t>American</t>
        </is>
      </c>
      <c r="E907" s="8" t="n">
        <v>46119</v>
      </c>
      <c r="F907" t="inlineStr">
        <is>
          <t>Violations were cited in the following area(s).</t>
        </is>
      </c>
      <c r="G907" t="inlineStr">
        <is>
          <t>10G</t>
        </is>
      </c>
      <c r="H907" t="inlineStr">
        <is>
          <t>Dishwashing and ware washing: Cleaning and sanitizing of tableware, including dishes, utensils, and equipment deficient.</t>
        </is>
      </c>
      <c r="I907" t="inlineStr">
        <is>
          <t>Not Critical</t>
        </is>
      </c>
      <c r="J907" t="n">
        <v>5</v>
      </c>
      <c r="K907" t="inlineStr">
        <is>
          <t>A</t>
        </is>
      </c>
      <c r="L907" s="9">
        <f>A907&amp;"-"&amp;TEXT(E907,"yyyymmdd")</f>
        <v/>
      </c>
    </row>
    <row r="908">
      <c r="A908" t="n">
        <v>41073979</v>
      </c>
      <c r="B908" t="inlineStr">
        <is>
          <t>Manhattan</t>
        </is>
      </c>
      <c r="C908" t="inlineStr">
        <is>
          <t>10002</t>
        </is>
      </c>
      <c r="D908" t="inlineStr">
        <is>
          <t>American</t>
        </is>
      </c>
      <c r="E908" s="8" t="n">
        <v>46119</v>
      </c>
      <c r="F908" t="inlineStr">
        <is>
          <t>Violations were cited in the following area(s).</t>
        </is>
      </c>
      <c r="G908" t="inlineStr">
        <is>
          <t>04H</t>
        </is>
      </c>
      <c r="H908" t="inlineStr">
        <is>
          <t>Raw, cooked or prepared food is adulterated, contaminated, cross-contaminated, or not discarded in accordance with HACCP plan.</t>
        </is>
      </c>
      <c r="I908" t="inlineStr">
        <is>
          <t>Critical</t>
        </is>
      </c>
      <c r="J908" t="n">
        <v>11</v>
      </c>
      <c r="K908" t="inlineStr">
        <is>
          <t>A</t>
        </is>
      </c>
      <c r="L908" s="9">
        <f>A908&amp;"-"&amp;TEXT(E908,"yyyymmdd")</f>
        <v/>
      </c>
    </row>
    <row r="909">
      <c r="A909" t="n">
        <v>41073979</v>
      </c>
      <c r="B909" t="inlineStr">
        <is>
          <t>Manhattan</t>
        </is>
      </c>
      <c r="C909" t="inlineStr">
        <is>
          <t>10002</t>
        </is>
      </c>
      <c r="D909" t="inlineStr">
        <is>
          <t>American</t>
        </is>
      </c>
      <c r="E909" s="8" t="n">
        <v>46119</v>
      </c>
      <c r="F909" t="inlineStr">
        <is>
          <t>Violations were cited in the following area(s).</t>
        </is>
      </c>
      <c r="G909" t="inlineStr">
        <is>
          <t>09E</t>
        </is>
      </c>
      <c r="H909" t="inlineStr">
        <is>
          <t>Wash hands sign not posted near or above hand washing sink.</t>
        </is>
      </c>
      <c r="I909" t="inlineStr">
        <is>
          <t>Not Critical</t>
        </is>
      </c>
      <c r="J909" t="n">
        <v>11</v>
      </c>
      <c r="K909" t="inlineStr">
        <is>
          <t>A</t>
        </is>
      </c>
      <c r="L909" s="9">
        <f>A909&amp;"-"&amp;TEXT(E909,"yyyymmdd")</f>
        <v/>
      </c>
    </row>
    <row r="910">
      <c r="A910" t="n">
        <v>41073979</v>
      </c>
      <c r="B910" t="inlineStr">
        <is>
          <t>Manhattan</t>
        </is>
      </c>
      <c r="C910" t="inlineStr">
        <is>
          <t>10002</t>
        </is>
      </c>
      <c r="D910" t="inlineStr">
        <is>
          <t>American</t>
        </is>
      </c>
      <c r="E910" s="8" t="n">
        <v>46119</v>
      </c>
      <c r="F910" t="inlineStr">
        <is>
          <t>Violations were cited in the following area(s).</t>
        </is>
      </c>
      <c r="G910" t="inlineStr">
        <is>
          <t>10F</t>
        </is>
      </c>
      <c r="H910" t="inlineStr">
        <is>
          <t>Non-food contact surface or equipment made of unacceptable material, not kept clean, or not properly sealed, raised, spaced or movable to allow accessibility for cleaning on all sides, above and underneath the unit.</t>
        </is>
      </c>
      <c r="I910" t="inlineStr">
        <is>
          <t>Not Critical</t>
        </is>
      </c>
      <c r="J910" t="n">
        <v>11</v>
      </c>
      <c r="K910" t="inlineStr">
        <is>
          <t>A</t>
        </is>
      </c>
      <c r="L910" s="9">
        <f>A910&amp;"-"&amp;TEXT(E910,"yyyymmdd")</f>
        <v/>
      </c>
    </row>
    <row r="911">
      <c r="A911" t="n">
        <v>41100958</v>
      </c>
      <c r="B911" t="inlineStr">
        <is>
          <t>Manhattan</t>
        </is>
      </c>
      <c r="C911" t="inlineStr">
        <is>
          <t>10002</t>
        </is>
      </c>
      <c r="D911" t="inlineStr">
        <is>
          <t>Bakery Products/Desserts</t>
        </is>
      </c>
      <c r="E911" s="8" t="n">
        <v>46119</v>
      </c>
      <c r="F911" t="inlineStr">
        <is>
          <t>Violations were cited in the following area(s).</t>
        </is>
      </c>
      <c r="G911" t="inlineStr">
        <is>
          <t>08C</t>
        </is>
      </c>
      <c r="H911" t="inlineStr">
        <is>
          <t>Pesticide not properly labeled or used by unlicensed individual. Pesticide, other toxic chemical improperly used/stored. Unprotected, unlocked bait station used.</t>
        </is>
      </c>
      <c r="I911" t="inlineStr">
        <is>
          <t>Not Critical</t>
        </is>
      </c>
      <c r="J911" t="n">
        <v>7</v>
      </c>
      <c r="K911" t="inlineStr">
        <is>
          <t>A</t>
        </is>
      </c>
      <c r="L911" s="9">
        <f>A911&amp;"-"&amp;TEXT(E911,"yyyymmdd")</f>
        <v/>
      </c>
    </row>
    <row r="912">
      <c r="A912" t="n">
        <v>41100958</v>
      </c>
      <c r="B912" t="inlineStr">
        <is>
          <t>Manhattan</t>
        </is>
      </c>
      <c r="C912" t="inlineStr">
        <is>
          <t>10002</t>
        </is>
      </c>
      <c r="D912" t="inlineStr">
        <is>
          <t>Bakery Products/Desserts</t>
        </is>
      </c>
      <c r="E912" s="8" t="n">
        <v>46119</v>
      </c>
      <c r="F912" t="inlineStr">
        <is>
          <t>Violations were cited in the following area(s).</t>
        </is>
      </c>
      <c r="G912" t="inlineStr">
        <is>
          <t>10G</t>
        </is>
      </c>
      <c r="H912" t="inlineStr">
        <is>
          <t>Dishwashing and ware washing: Cleaning and sanitizing of tableware, including dishes, utensils, and equipment deficient.</t>
        </is>
      </c>
      <c r="I912" t="inlineStr">
        <is>
          <t>Not Critical</t>
        </is>
      </c>
      <c r="J912" t="n">
        <v>7</v>
      </c>
      <c r="K912" t="inlineStr">
        <is>
          <t>A</t>
        </is>
      </c>
      <c r="L912" s="9">
        <f>A912&amp;"-"&amp;TEXT(E912,"yyyymmdd")</f>
        <v/>
      </c>
    </row>
    <row r="913">
      <c r="A913" t="n">
        <v>41145911</v>
      </c>
      <c r="B913" t="inlineStr">
        <is>
          <t>Manhattan</t>
        </is>
      </c>
      <c r="C913" t="inlineStr">
        <is>
          <t>10002</t>
        </is>
      </c>
      <c r="D913" t="inlineStr">
        <is>
          <t>Chinese</t>
        </is>
      </c>
      <c r="E913" s="8" t="n">
        <v>46119</v>
      </c>
      <c r="F913" t="inlineStr">
        <is>
          <t>Establishment Closed by DOHMH. Violations were cited in the following area(s) and those requiring immediate action were addressed.</t>
        </is>
      </c>
      <c r="G913" t="inlineStr">
        <is>
          <t>02B</t>
        </is>
      </c>
      <c r="H913" t="inlineStr">
        <is>
          <t>Hot TCS food item not held at or above 140 °F.</t>
        </is>
      </c>
      <c r="I913" t="inlineStr">
        <is>
          <t>Critical</t>
        </is>
      </c>
      <c r="J913" t="n">
        <v>74</v>
      </c>
      <c r="L913" s="9">
        <f>A913&amp;"-"&amp;TEXT(E913,"yyyymmdd")</f>
        <v/>
      </c>
    </row>
    <row r="914">
      <c r="A914" t="n">
        <v>41145911</v>
      </c>
      <c r="B914" t="inlineStr">
        <is>
          <t>Manhattan</t>
        </is>
      </c>
      <c r="C914" t="inlineStr">
        <is>
          <t>10002</t>
        </is>
      </c>
      <c r="D914" t="inlineStr">
        <is>
          <t>Chinese</t>
        </is>
      </c>
      <c r="E914" s="8" t="n">
        <v>46119</v>
      </c>
      <c r="F914" t="inlineStr">
        <is>
          <t>Establishment Closed by DOHMH. Violations were cited in the following area(s) and those requiring immediate action were addressed.</t>
        </is>
      </c>
      <c r="G914" t="inlineStr">
        <is>
          <t>04K</t>
        </is>
      </c>
      <c r="H914" t="inlineStr">
        <is>
          <t>Evidence of rats or live rats in establishment's food or non-food areas.</t>
        </is>
      </c>
      <c r="I914" t="inlineStr">
        <is>
          <t>Critical</t>
        </is>
      </c>
      <c r="J914" t="n">
        <v>74</v>
      </c>
      <c r="L914" s="9">
        <f>A914&amp;"-"&amp;TEXT(E914,"yyyymmdd")</f>
        <v/>
      </c>
    </row>
    <row r="915">
      <c r="A915" t="n">
        <v>41145911</v>
      </c>
      <c r="B915" t="inlineStr">
        <is>
          <t>Manhattan</t>
        </is>
      </c>
      <c r="C915" t="inlineStr">
        <is>
          <t>10002</t>
        </is>
      </c>
      <c r="D915" t="inlineStr">
        <is>
          <t>Chinese</t>
        </is>
      </c>
      <c r="E915" s="8" t="n">
        <v>46119</v>
      </c>
      <c r="F915" t="inlineStr">
        <is>
          <t>Establishment Closed by DOHMH. Violations were cited in the following area(s) and those requiring immediate action were addressed.</t>
        </is>
      </c>
      <c r="G915" t="inlineStr">
        <is>
          <t>04M</t>
        </is>
      </c>
      <c r="H915" t="inlineStr">
        <is>
          <t>Live roaches in facility's food or non-food area.</t>
        </is>
      </c>
      <c r="I915" t="inlineStr">
        <is>
          <t>Critical</t>
        </is>
      </c>
      <c r="J915" t="n">
        <v>74</v>
      </c>
      <c r="L915" s="9">
        <f>A915&amp;"-"&amp;TEXT(E915,"yyyymmdd")</f>
        <v/>
      </c>
    </row>
    <row r="916">
      <c r="A916" t="n">
        <v>41145911</v>
      </c>
      <c r="B916" t="inlineStr">
        <is>
          <t>Manhattan</t>
        </is>
      </c>
      <c r="C916" t="inlineStr">
        <is>
          <t>10002</t>
        </is>
      </c>
      <c r="D916" t="inlineStr">
        <is>
          <t>Chinese</t>
        </is>
      </c>
      <c r="E916" s="8" t="n">
        <v>46119</v>
      </c>
      <c r="F916" t="inlineStr">
        <is>
          <t>Establishment Closed by DOHMH. Violations were cited in the following area(s) and those requiring immediate action were addressed.</t>
        </is>
      </c>
      <c r="G916" t="inlineStr">
        <is>
          <t>04O</t>
        </is>
      </c>
      <c r="H916" t="inlineStr">
        <is>
          <t>Live animal other than fish in tank or service animal present in facility’s food or non-food area.</t>
        </is>
      </c>
      <c r="I916" t="inlineStr">
        <is>
          <t>Critical</t>
        </is>
      </c>
      <c r="J916" t="n">
        <v>74</v>
      </c>
      <c r="L916" s="9">
        <f>A916&amp;"-"&amp;TEXT(E916,"yyyymmdd")</f>
        <v/>
      </c>
    </row>
    <row r="917">
      <c r="A917" t="n">
        <v>41145911</v>
      </c>
      <c r="B917" t="inlineStr">
        <is>
          <t>Manhattan</t>
        </is>
      </c>
      <c r="C917" t="inlineStr">
        <is>
          <t>10002</t>
        </is>
      </c>
      <c r="D917" t="inlineStr">
        <is>
          <t>Chinese</t>
        </is>
      </c>
      <c r="E917" s="8" t="n">
        <v>46119</v>
      </c>
      <c r="F917" t="inlineStr">
        <is>
          <t>Establishment Closed by DOHMH. Violations were cited in the following area(s) and those requiring immediate action were addressed.</t>
        </is>
      </c>
      <c r="G917" t="inlineStr">
        <is>
          <t>05H</t>
        </is>
      </c>
      <c r="H917" t="inlineStr">
        <is>
          <t>No approved written standard operating procedure for avoiding contamination by refillable returnable containers.</t>
        </is>
      </c>
      <c r="I917" t="inlineStr">
        <is>
          <t>Critical</t>
        </is>
      </c>
      <c r="J917" t="n">
        <v>74</v>
      </c>
      <c r="L917" s="9">
        <f>A917&amp;"-"&amp;TEXT(E917,"yyyymmdd")</f>
        <v/>
      </c>
    </row>
    <row r="918">
      <c r="A918" t="n">
        <v>41145911</v>
      </c>
      <c r="B918" t="inlineStr">
        <is>
          <t>Manhattan</t>
        </is>
      </c>
      <c r="C918" t="inlineStr">
        <is>
          <t>10002</t>
        </is>
      </c>
      <c r="D918" t="inlineStr">
        <is>
          <t>Chinese</t>
        </is>
      </c>
      <c r="E918" s="8" t="n">
        <v>46119</v>
      </c>
      <c r="F918" t="inlineStr">
        <is>
          <t>Establishment Closed by DOHMH. Violations were cited in the following area(s) and those requiring immediate action were addressed.</t>
        </is>
      </c>
      <c r="G918" t="inlineStr">
        <is>
          <t>08A</t>
        </is>
      </c>
      <c r="H918" t="inlineStr">
        <is>
          <t>Establishment is not free of harborage or conditions conducive to rodents, insects or other pests.</t>
        </is>
      </c>
      <c r="I918" t="inlineStr">
        <is>
          <t>Not Critical</t>
        </is>
      </c>
      <c r="J918" t="n">
        <v>74</v>
      </c>
      <c r="L918" s="9">
        <f>A918&amp;"-"&amp;TEXT(E918,"yyyymmdd")</f>
        <v/>
      </c>
    </row>
    <row r="919">
      <c r="A919" t="n">
        <v>41145911</v>
      </c>
      <c r="B919" t="inlineStr">
        <is>
          <t>Manhattan</t>
        </is>
      </c>
      <c r="C919" t="inlineStr">
        <is>
          <t>10002</t>
        </is>
      </c>
      <c r="D919" t="inlineStr">
        <is>
          <t>Chinese</t>
        </is>
      </c>
      <c r="E919" s="8" t="n">
        <v>46119</v>
      </c>
      <c r="F919" t="inlineStr">
        <is>
          <t>Establishment Closed by DOHMH. Violations were cited in the following area(s) and those requiring immediate action were addressed.</t>
        </is>
      </c>
      <c r="G919" t="inlineStr">
        <is>
          <t>28-06</t>
        </is>
      </c>
      <c r="H919" t="inlineStr">
        <is>
          <t>Contract with a pest management professional not in place. Record of extermination activities not kept on premises.</t>
        </is>
      </c>
      <c r="I919" t="inlineStr">
        <is>
          <t>Not Critical</t>
        </is>
      </c>
      <c r="J919" t="n">
        <v>74</v>
      </c>
      <c r="L919" s="9">
        <f>A919&amp;"-"&amp;TEXT(E919,"yyyymmdd")</f>
        <v/>
      </c>
    </row>
    <row r="920">
      <c r="A920" t="n">
        <v>41299744</v>
      </c>
      <c r="B920" t="inlineStr">
        <is>
          <t>Queens</t>
        </is>
      </c>
      <c r="C920" t="inlineStr">
        <is>
          <t>11106</t>
        </is>
      </c>
      <c r="D920" t="inlineStr">
        <is>
          <t>Greek</t>
        </is>
      </c>
      <c r="E920" s="8" t="n">
        <v>46119</v>
      </c>
      <c r="F920" t="inlineStr">
        <is>
          <t>Violations were cited in the following area(s).</t>
        </is>
      </c>
      <c r="G920" t="inlineStr">
        <is>
          <t>06D</t>
        </is>
      </c>
      <c r="H920" t="inlineStr">
        <is>
          <t>Food contact surface not properly washed, rinsed and sanitized after each use and following any activity when contamination may have occurred.</t>
        </is>
      </c>
      <c r="I920" t="inlineStr">
        <is>
          <t>Critical</t>
        </is>
      </c>
      <c r="J920" t="n">
        <v>12</v>
      </c>
      <c r="K920" t="inlineStr">
        <is>
          <t>A</t>
        </is>
      </c>
      <c r="L920" s="9">
        <f>A920&amp;"-"&amp;TEXT(E920,"yyyymmdd")</f>
        <v/>
      </c>
    </row>
    <row r="921">
      <c r="A921" t="n">
        <v>41299744</v>
      </c>
      <c r="B921" t="inlineStr">
        <is>
          <t>Queens</t>
        </is>
      </c>
      <c r="C921" t="inlineStr">
        <is>
          <t>11106</t>
        </is>
      </c>
      <c r="D921" t="inlineStr">
        <is>
          <t>Greek</t>
        </is>
      </c>
      <c r="E921" s="8" t="n">
        <v>46119</v>
      </c>
      <c r="F921" t="inlineStr">
        <is>
          <t>Violations were cited in the following area(s).</t>
        </is>
      </c>
      <c r="G921" t="inlineStr">
        <is>
          <t>09A</t>
        </is>
      </c>
      <c r="H921" t="inlineStr">
        <is>
          <t>Swollen, leaking, rusted or otherwise damaged canned food to be returned to distributor not segregated from intact product and clearly labeled DO NOT USE</t>
        </is>
      </c>
      <c r="I921" t="inlineStr">
        <is>
          <t>Not Critical</t>
        </is>
      </c>
      <c r="J921" t="n">
        <v>12</v>
      </c>
      <c r="K921" t="inlineStr">
        <is>
          <t>A</t>
        </is>
      </c>
      <c r="L921" s="9">
        <f>A921&amp;"-"&amp;TEXT(E921,"yyyymmdd")</f>
        <v/>
      </c>
    </row>
    <row r="922">
      <c r="A922" t="n">
        <v>41299744</v>
      </c>
      <c r="B922" t="inlineStr">
        <is>
          <t>Queens</t>
        </is>
      </c>
      <c r="C922" t="inlineStr">
        <is>
          <t>11106</t>
        </is>
      </c>
      <c r="D922" t="inlineStr">
        <is>
          <t>Greek</t>
        </is>
      </c>
      <c r="E922" s="8" t="n">
        <v>46119</v>
      </c>
      <c r="F922" t="inlineStr">
        <is>
          <t>Violations were cited in the following area(s).</t>
        </is>
      </c>
      <c r="G922" t="inlineStr">
        <is>
          <t>10F</t>
        </is>
      </c>
      <c r="H922" t="inlineStr">
        <is>
          <t>Non-food contact surface or equipment made of unacceptable material, not kept clean, or not properly sealed, raised, spaced or movable to allow accessibility for cleaning on all sides, above and underneath the unit.</t>
        </is>
      </c>
      <c r="I922" t="inlineStr">
        <is>
          <t>Not Critical</t>
        </is>
      </c>
      <c r="J922" t="n">
        <v>12</v>
      </c>
      <c r="K922" t="inlineStr">
        <is>
          <t>A</t>
        </is>
      </c>
      <c r="L922" s="9">
        <f>A922&amp;"-"&amp;TEXT(E922,"yyyymmdd")</f>
        <v/>
      </c>
    </row>
    <row r="923">
      <c r="A923" t="n">
        <v>41381168</v>
      </c>
      <c r="B923" t="inlineStr">
        <is>
          <t>Manhattan</t>
        </is>
      </c>
      <c r="C923" t="inlineStr">
        <is>
          <t>10014</t>
        </is>
      </c>
      <c r="D923" t="inlineStr">
        <is>
          <t>Pizza</t>
        </is>
      </c>
      <c r="E923" s="8" t="n">
        <v>46119</v>
      </c>
      <c r="F923" t="inlineStr">
        <is>
          <t>Violations were cited in the following area(s).</t>
        </is>
      </c>
      <c r="G923" t="inlineStr">
        <is>
          <t>02G</t>
        </is>
      </c>
      <c r="H923" t="inlineStr">
        <is>
          <t>Cold TCS food item held above 41 °F; smoked or processed fish held above 38 °F; intact raw eggs held above 45 °F; or reduced oxygen packaged (ROP) TCS foods held above required temperatures except during active necessary preparation.</t>
        </is>
      </c>
      <c r="I923" t="inlineStr">
        <is>
          <t>Critical</t>
        </is>
      </c>
      <c r="J923" t="n">
        <v>18</v>
      </c>
      <c r="L923" s="9">
        <f>A923&amp;"-"&amp;TEXT(E923,"yyyymmdd")</f>
        <v/>
      </c>
    </row>
    <row r="924">
      <c r="A924" t="n">
        <v>41381168</v>
      </c>
      <c r="B924" t="inlineStr">
        <is>
          <t>Manhattan</t>
        </is>
      </c>
      <c r="C924" t="inlineStr">
        <is>
          <t>10014</t>
        </is>
      </c>
      <c r="D924" t="inlineStr">
        <is>
          <t>Pizza</t>
        </is>
      </c>
      <c r="E924" s="8" t="n">
        <v>46119</v>
      </c>
      <c r="F924" t="inlineStr">
        <is>
          <t>Violations were cited in the following area(s).</t>
        </is>
      </c>
      <c r="G924" t="inlineStr">
        <is>
          <t>04M</t>
        </is>
      </c>
      <c r="H924" t="inlineStr">
        <is>
          <t>Live roaches in facility's food or non-food area.</t>
        </is>
      </c>
      <c r="I924" t="inlineStr">
        <is>
          <t>Critical</t>
        </is>
      </c>
      <c r="J924" t="n">
        <v>18</v>
      </c>
      <c r="L924" s="9">
        <f>A924&amp;"-"&amp;TEXT(E924,"yyyymmdd")</f>
        <v/>
      </c>
    </row>
    <row r="925">
      <c r="A925" t="n">
        <v>41381168</v>
      </c>
      <c r="B925" t="inlineStr">
        <is>
          <t>Manhattan</t>
        </is>
      </c>
      <c r="C925" t="inlineStr">
        <is>
          <t>10014</t>
        </is>
      </c>
      <c r="D925" t="inlineStr">
        <is>
          <t>Pizza</t>
        </is>
      </c>
      <c r="E925" s="8" t="n">
        <v>46119</v>
      </c>
      <c r="F925" t="inlineStr">
        <is>
          <t>Violations were cited in the following area(s).</t>
        </is>
      </c>
      <c r="G925" t="inlineStr">
        <is>
          <t>10G</t>
        </is>
      </c>
      <c r="H925" t="inlineStr">
        <is>
          <t>Dishwashing and ware washing: Cleaning and sanitizing of tableware, including dishes, utensils, and equipment deficient.</t>
        </is>
      </c>
      <c r="I925" t="inlineStr">
        <is>
          <t>Not Critical</t>
        </is>
      </c>
      <c r="J925" t="n">
        <v>18</v>
      </c>
      <c r="L925" s="9">
        <f>A925&amp;"-"&amp;TEXT(E925,"yyyymmdd")</f>
        <v/>
      </c>
    </row>
    <row r="926">
      <c r="A926" t="n">
        <v>41467086</v>
      </c>
      <c r="B926" t="inlineStr">
        <is>
          <t>Manhattan</t>
        </is>
      </c>
      <c r="C926" t="inlineStr">
        <is>
          <t>10019</t>
        </is>
      </c>
      <c r="D926" t="inlineStr">
        <is>
          <t>Sandwiches</t>
        </is>
      </c>
      <c r="E926" s="8" t="n">
        <v>46119</v>
      </c>
      <c r="F926" t="inlineStr">
        <is>
          <t>Violations were cited in the following area(s).</t>
        </is>
      </c>
      <c r="G926" t="inlineStr">
        <is>
          <t>02G</t>
        </is>
      </c>
      <c r="H926" t="inlineStr">
        <is>
          <t>Cold TCS food item held above 41 °F; smoked or processed fish held above 38 °F; intact raw eggs held above 45 °F; or reduced oxygen packaged (ROP) TCS foods held above required temperatures except during active necessary preparation.</t>
        </is>
      </c>
      <c r="I926" t="inlineStr">
        <is>
          <t>Critical</t>
        </is>
      </c>
      <c r="J926" t="n">
        <v>11</v>
      </c>
      <c r="K926" t="inlineStr">
        <is>
          <t>A</t>
        </is>
      </c>
      <c r="L926" s="9">
        <f>A926&amp;"-"&amp;TEXT(E926,"yyyymmdd")</f>
        <v/>
      </c>
    </row>
    <row r="927">
      <c r="A927" t="n">
        <v>41467086</v>
      </c>
      <c r="B927" t="inlineStr">
        <is>
          <t>Manhattan</t>
        </is>
      </c>
      <c r="C927" t="inlineStr">
        <is>
          <t>10019</t>
        </is>
      </c>
      <c r="D927" t="inlineStr">
        <is>
          <t>Sandwiches</t>
        </is>
      </c>
      <c r="E927" s="8" t="n">
        <v>46119</v>
      </c>
      <c r="F927" t="inlineStr">
        <is>
          <t>Violations were cited in the following area(s).</t>
        </is>
      </c>
      <c r="G927" t="inlineStr">
        <is>
          <t>10A</t>
        </is>
      </c>
      <c r="H927" t="inlineStr">
        <is>
          <t>Toilet facility not maintained or provided with toilet paper, waste receptacle or self-closing door.</t>
        </is>
      </c>
      <c r="I927" t="inlineStr">
        <is>
          <t>Not Critical</t>
        </is>
      </c>
      <c r="J927" t="n">
        <v>11</v>
      </c>
      <c r="K927" t="inlineStr">
        <is>
          <t>A</t>
        </is>
      </c>
      <c r="L927" s="9">
        <f>A927&amp;"-"&amp;TEXT(E927,"yyyymmdd")</f>
        <v/>
      </c>
    </row>
    <row r="928">
      <c r="A928" t="n">
        <v>41467086</v>
      </c>
      <c r="B928" t="inlineStr">
        <is>
          <t>Manhattan</t>
        </is>
      </c>
      <c r="C928" t="inlineStr">
        <is>
          <t>10019</t>
        </is>
      </c>
      <c r="D928" t="inlineStr">
        <is>
          <t>Sandwiches</t>
        </is>
      </c>
      <c r="E928" s="8" t="n">
        <v>46119</v>
      </c>
      <c r="F928" t="inlineStr">
        <is>
          <t>Violations were cited in the following area(s).</t>
        </is>
      </c>
      <c r="G928" t="inlineStr">
        <is>
          <t>10H</t>
        </is>
      </c>
      <c r="H928" t="inlineStr">
        <is>
          <t>Single service article not provided. Single service article reused or not protected from contamination when transported, stored, dispensed. Drinking straws not completely enclosed in wrapper or dispensed from a sanitary device.</t>
        </is>
      </c>
      <c r="I928" t="inlineStr">
        <is>
          <t>Not Critical</t>
        </is>
      </c>
      <c r="J928" t="n">
        <v>11</v>
      </c>
      <c r="K928" t="inlineStr">
        <is>
          <t>A</t>
        </is>
      </c>
      <c r="L928" s="9">
        <f>A928&amp;"-"&amp;TEXT(E928,"yyyymmdd")</f>
        <v/>
      </c>
    </row>
    <row r="929">
      <c r="A929" t="n">
        <v>41530103</v>
      </c>
      <c r="B929" t="inlineStr">
        <is>
          <t>Manhattan</t>
        </is>
      </c>
      <c r="C929" t="inlineStr">
        <is>
          <t>10010</t>
        </is>
      </c>
      <c r="D929" t="inlineStr">
        <is>
          <t>Thai</t>
        </is>
      </c>
      <c r="E929" s="8" t="n">
        <v>46119</v>
      </c>
      <c r="F929" t="inlineStr">
        <is>
          <t>Violations were cited in the following area(s).</t>
        </is>
      </c>
      <c r="G929" t="inlineStr">
        <is>
          <t>02G</t>
        </is>
      </c>
      <c r="H929" t="inlineStr">
        <is>
          <t>Cold TCS food item held above 41 °F; smoked or processed fish held above 38 °F; intact raw eggs held above 45 °F; or reduced oxygen packaged (ROP) TCS foods held above required temperatures except during active necessary preparation.</t>
        </is>
      </c>
      <c r="I929" t="inlineStr">
        <is>
          <t>Critical</t>
        </is>
      </c>
      <c r="J929" t="n">
        <v>11</v>
      </c>
      <c r="K929" t="inlineStr">
        <is>
          <t>A</t>
        </is>
      </c>
      <c r="L929" s="9">
        <f>A929&amp;"-"&amp;TEXT(E929,"yyyymmdd")</f>
        <v/>
      </c>
    </row>
    <row r="930">
      <c r="A930" t="n">
        <v>41530103</v>
      </c>
      <c r="B930" t="inlineStr">
        <is>
          <t>Manhattan</t>
        </is>
      </c>
      <c r="C930" t="inlineStr">
        <is>
          <t>10010</t>
        </is>
      </c>
      <c r="D930" t="inlineStr">
        <is>
          <t>Thai</t>
        </is>
      </c>
      <c r="E930" s="8" t="n">
        <v>46119</v>
      </c>
      <c r="F930" t="inlineStr">
        <is>
          <t>Violations were cited in the following area(s).</t>
        </is>
      </c>
      <c r="G930" t="inlineStr">
        <is>
          <t>09B</t>
        </is>
      </c>
      <c r="H930" t="inlineStr">
        <is>
          <t>Thawing procedure improper.</t>
        </is>
      </c>
      <c r="I930" t="inlineStr">
        <is>
          <t>Not Critical</t>
        </is>
      </c>
      <c r="J930" t="n">
        <v>11</v>
      </c>
      <c r="K930" t="inlineStr">
        <is>
          <t>A</t>
        </is>
      </c>
      <c r="L930" s="9">
        <f>A930&amp;"-"&amp;TEXT(E930,"yyyymmdd")</f>
        <v/>
      </c>
    </row>
    <row r="931">
      <c r="A931" t="n">
        <v>41530103</v>
      </c>
      <c r="B931" t="inlineStr">
        <is>
          <t>Manhattan</t>
        </is>
      </c>
      <c r="C931" t="inlineStr">
        <is>
          <t>10010</t>
        </is>
      </c>
      <c r="D931" t="inlineStr">
        <is>
          <t>Thai</t>
        </is>
      </c>
      <c r="E931" s="8" t="n">
        <v>46119</v>
      </c>
      <c r="F931" t="inlineStr">
        <is>
          <t>Violations were cited in the following area(s).</t>
        </is>
      </c>
      <c r="G931" t="inlineStr">
        <is>
          <t>10F</t>
        </is>
      </c>
      <c r="H931" t="inlineStr">
        <is>
          <t>Non-food contact surface or equipment made of unacceptable material, not kept clean, or not properly sealed, raised, spaced or movable to allow accessibility for cleaning on all sides, above and underneath the unit.</t>
        </is>
      </c>
      <c r="I931" t="inlineStr">
        <is>
          <t>Not Critical</t>
        </is>
      </c>
      <c r="J931" t="n">
        <v>11</v>
      </c>
      <c r="K931" t="inlineStr">
        <is>
          <t>A</t>
        </is>
      </c>
      <c r="L931" s="9">
        <f>A931&amp;"-"&amp;TEXT(E931,"yyyymmdd")</f>
        <v/>
      </c>
    </row>
    <row r="932">
      <c r="A932" t="n">
        <v>41561546</v>
      </c>
      <c r="B932" t="inlineStr">
        <is>
          <t>Queens</t>
        </is>
      </c>
      <c r="C932" t="inlineStr">
        <is>
          <t>11385</t>
        </is>
      </c>
      <c r="D932" t="inlineStr">
        <is>
          <t>Bakery Products/Desserts</t>
        </is>
      </c>
      <c r="E932" s="8" t="n">
        <v>46119</v>
      </c>
      <c r="F932" t="inlineStr">
        <is>
          <t>Violations were cited in the following area(s).</t>
        </is>
      </c>
      <c r="G932" t="inlineStr">
        <is>
          <t>06E</t>
        </is>
      </c>
      <c r="H932" t="inlineStr">
        <is>
          <t>Sanitized equipment or utensil, including in-use food dispensing utensil, improperly used or stored.</t>
        </is>
      </c>
      <c r="I932" t="inlineStr">
        <is>
          <t>Critical</t>
        </is>
      </c>
      <c r="J932" t="n">
        <v>7</v>
      </c>
      <c r="K932" t="inlineStr">
        <is>
          <t>A</t>
        </is>
      </c>
      <c r="L932" s="9">
        <f>A932&amp;"-"&amp;TEXT(E932,"yyyymmdd")</f>
        <v/>
      </c>
    </row>
    <row r="933">
      <c r="A933" t="n">
        <v>41561546</v>
      </c>
      <c r="B933" t="inlineStr">
        <is>
          <t>Queens</t>
        </is>
      </c>
      <c r="C933" t="inlineStr">
        <is>
          <t>11385</t>
        </is>
      </c>
      <c r="D933" t="inlineStr">
        <is>
          <t>Bakery Products/Desserts</t>
        </is>
      </c>
      <c r="E933" s="8" t="n">
        <v>46119</v>
      </c>
      <c r="F933" t="inlineStr">
        <is>
          <t>Violations were cited in the following area(s).</t>
        </is>
      </c>
      <c r="G933" t="inlineStr">
        <is>
          <t>08C</t>
        </is>
      </c>
      <c r="H933" t="inlineStr">
        <is>
          <t>Pesticide not properly labeled or used by unlicensed individual. Pesticide, other toxic chemical improperly used/stored. Unprotected, unlocked bait station used.</t>
        </is>
      </c>
      <c r="I933" t="inlineStr">
        <is>
          <t>Not Critical</t>
        </is>
      </c>
      <c r="J933" t="n">
        <v>7</v>
      </c>
      <c r="K933" t="inlineStr">
        <is>
          <t>A</t>
        </is>
      </c>
      <c r="L933" s="9">
        <f>A933&amp;"-"&amp;TEXT(E933,"yyyymmdd")</f>
        <v/>
      </c>
    </row>
    <row r="934">
      <c r="A934" t="n">
        <v>41606966</v>
      </c>
      <c r="B934" t="inlineStr">
        <is>
          <t>Bronx</t>
        </is>
      </c>
      <c r="C934" t="inlineStr">
        <is>
          <t>10457</t>
        </is>
      </c>
      <c r="D934" t="inlineStr">
        <is>
          <t>Chinese</t>
        </is>
      </c>
      <c r="E934" s="8" t="n">
        <v>46119</v>
      </c>
      <c r="F934" t="inlineStr">
        <is>
          <t>Violations were cited in the following area(s).</t>
        </is>
      </c>
      <c r="G934" t="inlineStr">
        <is>
          <t>02B</t>
        </is>
      </c>
      <c r="H934" t="inlineStr">
        <is>
          <t>Hot TCS food item not held at or above 140 °F.</t>
        </is>
      </c>
      <c r="I934" t="inlineStr">
        <is>
          <t>Critical</t>
        </is>
      </c>
      <c r="J934" t="n">
        <v>9</v>
      </c>
      <c r="K934" t="inlineStr">
        <is>
          <t>A</t>
        </is>
      </c>
      <c r="L934" s="9">
        <f>A934&amp;"-"&amp;TEXT(E934,"yyyymmdd")</f>
        <v/>
      </c>
    </row>
    <row r="935">
      <c r="A935" t="n">
        <v>41606966</v>
      </c>
      <c r="B935" t="inlineStr">
        <is>
          <t>Bronx</t>
        </is>
      </c>
      <c r="C935" t="inlineStr">
        <is>
          <t>10457</t>
        </is>
      </c>
      <c r="D935" t="inlineStr">
        <is>
          <t>Chinese</t>
        </is>
      </c>
      <c r="E935" s="8" t="n">
        <v>46119</v>
      </c>
      <c r="F935" t="inlineStr">
        <is>
          <t>Violations were cited in the following area(s).</t>
        </is>
      </c>
      <c r="G935" t="inlineStr">
        <is>
          <t>10F</t>
        </is>
      </c>
      <c r="H935" t="inlineStr">
        <is>
          <t>Non-food contact surface or equipment made of unacceptable material, not kept clean, or not properly sealed, raised, spaced or movable to allow accessibility for cleaning on all sides, above and underneath the unit.</t>
        </is>
      </c>
      <c r="I935" t="inlineStr">
        <is>
          <t>Not Critical</t>
        </is>
      </c>
      <c r="J935" t="n">
        <v>9</v>
      </c>
      <c r="K935" t="inlineStr">
        <is>
          <t>A</t>
        </is>
      </c>
      <c r="L935" s="9">
        <f>A935&amp;"-"&amp;TEXT(E935,"yyyymmdd")</f>
        <v/>
      </c>
    </row>
    <row r="936">
      <c r="A936" t="n">
        <v>41618158</v>
      </c>
      <c r="B936" t="inlineStr">
        <is>
          <t>Manhattan</t>
        </is>
      </c>
      <c r="C936" t="inlineStr">
        <is>
          <t>10011</t>
        </is>
      </c>
      <c r="D936" t="inlineStr">
        <is>
          <t>American</t>
        </is>
      </c>
      <c r="E936" s="8" t="n">
        <v>46119</v>
      </c>
      <c r="F936" t="inlineStr">
        <is>
          <t>Violations were cited in the following area(s).</t>
        </is>
      </c>
      <c r="G936" t="inlineStr">
        <is>
          <t>04L</t>
        </is>
      </c>
      <c r="H936" t="inlineStr">
        <is>
          <t>Evidence of mice or live mice in establishment's food or non-food areas.</t>
        </is>
      </c>
      <c r="I936" t="inlineStr">
        <is>
          <t>Critical</t>
        </is>
      </c>
      <c r="J936" t="n">
        <v>13</v>
      </c>
      <c r="K936" t="inlineStr">
        <is>
          <t>A</t>
        </is>
      </c>
      <c r="L936" s="9">
        <f>A936&amp;"-"&amp;TEXT(E936,"yyyymmdd")</f>
        <v/>
      </c>
    </row>
    <row r="937">
      <c r="A937" t="n">
        <v>41618158</v>
      </c>
      <c r="B937" t="inlineStr">
        <is>
          <t>Manhattan</t>
        </is>
      </c>
      <c r="C937" t="inlineStr">
        <is>
          <t>10011</t>
        </is>
      </c>
      <c r="D937" t="inlineStr">
        <is>
          <t>American</t>
        </is>
      </c>
      <c r="E937" s="8" t="n">
        <v>46119</v>
      </c>
      <c r="F937" t="inlineStr">
        <is>
          <t>Violations were cited in the following area(s).</t>
        </is>
      </c>
      <c r="G937" t="inlineStr">
        <is>
          <t>08A</t>
        </is>
      </c>
      <c r="H937" t="inlineStr">
        <is>
          <t>Establishment is not free of harborage or conditions conducive to rodents, insects or other pests.</t>
        </is>
      </c>
      <c r="I937" t="inlineStr">
        <is>
          <t>Not Critical</t>
        </is>
      </c>
      <c r="J937" t="n">
        <v>13</v>
      </c>
      <c r="K937" t="inlineStr">
        <is>
          <t>A</t>
        </is>
      </c>
      <c r="L937" s="9">
        <f>A937&amp;"-"&amp;TEXT(E937,"yyyymmdd")</f>
        <v/>
      </c>
    </row>
    <row r="938">
      <c r="A938" t="n">
        <v>41618158</v>
      </c>
      <c r="B938" t="inlineStr">
        <is>
          <t>Manhattan</t>
        </is>
      </c>
      <c r="C938" t="inlineStr">
        <is>
          <t>10011</t>
        </is>
      </c>
      <c r="D938" t="inlineStr">
        <is>
          <t>American</t>
        </is>
      </c>
      <c r="E938" s="8" t="n">
        <v>46119</v>
      </c>
      <c r="F938" t="inlineStr">
        <is>
          <t>Violations were cited in the following area(s).</t>
        </is>
      </c>
      <c r="G938" t="inlineStr">
        <is>
          <t>10B</t>
        </is>
      </c>
      <c r="H938" t="inlineStr">
        <is>
          <t>Anti-siphonage or back-flow prevention device not provided where required; equipment or floor not properly drained; sewage disposal system in disrepair or not functioning properly. Condensation or liquid waste improperly disposed of.</t>
        </is>
      </c>
      <c r="I938" t="inlineStr">
        <is>
          <t>Not Critical</t>
        </is>
      </c>
      <c r="J938" t="n">
        <v>13</v>
      </c>
      <c r="K938" t="inlineStr">
        <is>
          <t>A</t>
        </is>
      </c>
      <c r="L938" s="9">
        <f>A938&amp;"-"&amp;TEXT(E938,"yyyymmdd")</f>
        <v/>
      </c>
    </row>
    <row r="939">
      <c r="A939" t="n">
        <v>41623174</v>
      </c>
      <c r="B939" t="inlineStr">
        <is>
          <t>Queens</t>
        </is>
      </c>
      <c r="C939" t="inlineStr">
        <is>
          <t>11101</t>
        </is>
      </c>
      <c r="D939" t="inlineStr">
        <is>
          <t>Chinese</t>
        </is>
      </c>
      <c r="E939" s="8" t="n">
        <v>46119</v>
      </c>
      <c r="F939" t="inlineStr">
        <is>
          <t>Violations were cited in the following area(s).</t>
        </is>
      </c>
      <c r="G939" t="inlineStr">
        <is>
          <t>10F</t>
        </is>
      </c>
      <c r="H939" t="inlineStr">
        <is>
          <t>Non-food contact surface or equipment made of unacceptable material, not kept clean, or not properly sealed, raised, spaced or movable to allow accessibility for cleaning on all sides, above and underneath the unit.</t>
        </is>
      </c>
      <c r="I939" t="inlineStr">
        <is>
          <t>Not Critical</t>
        </is>
      </c>
      <c r="J939" t="n">
        <v>2</v>
      </c>
      <c r="K939" t="inlineStr">
        <is>
          <t>A</t>
        </is>
      </c>
      <c r="L939" s="9">
        <f>A939&amp;"-"&amp;TEXT(E939,"yyyymmdd")</f>
        <v/>
      </c>
    </row>
    <row r="940">
      <c r="A940" t="n">
        <v>41686184</v>
      </c>
      <c r="B940" t="inlineStr">
        <is>
          <t>Bronx</t>
        </is>
      </c>
      <c r="C940" t="inlineStr">
        <is>
          <t>10453</t>
        </is>
      </c>
      <c r="D940" t="inlineStr">
        <is>
          <t>Pizza</t>
        </is>
      </c>
      <c r="E940" s="8" t="n">
        <v>46119</v>
      </c>
      <c r="F940" t="inlineStr">
        <is>
          <t>Violations were cited in the following area(s).</t>
        </is>
      </c>
      <c r="G940" t="inlineStr">
        <is>
          <t>06C</t>
        </is>
      </c>
      <c r="H94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40" t="inlineStr">
        <is>
          <t>Critical</t>
        </is>
      </c>
      <c r="J940" t="n">
        <v>7</v>
      </c>
      <c r="K940" t="inlineStr">
        <is>
          <t>A</t>
        </is>
      </c>
      <c r="L940" s="9">
        <f>A940&amp;"-"&amp;TEXT(E940,"yyyymmdd")</f>
        <v/>
      </c>
    </row>
    <row r="941">
      <c r="A941" t="n">
        <v>41686184</v>
      </c>
      <c r="B941" t="inlineStr">
        <is>
          <t>Bronx</t>
        </is>
      </c>
      <c r="C941" t="inlineStr">
        <is>
          <t>10453</t>
        </is>
      </c>
      <c r="D941" t="inlineStr">
        <is>
          <t>Pizza</t>
        </is>
      </c>
      <c r="E941" s="8" t="n">
        <v>46119</v>
      </c>
      <c r="F941" t="inlineStr">
        <is>
          <t>Violations were cited in the following area(s).</t>
        </is>
      </c>
      <c r="G941" t="inlineStr">
        <is>
          <t>10F</t>
        </is>
      </c>
      <c r="H941" t="inlineStr">
        <is>
          <t>Non-food contact surface or equipment made of unacceptable material, not kept clean, or not properly sealed, raised, spaced or movable to allow accessibility for cleaning on all sides, above and underneath the unit.</t>
        </is>
      </c>
      <c r="I941" t="inlineStr">
        <is>
          <t>Not Critical</t>
        </is>
      </c>
      <c r="J941" t="n">
        <v>7</v>
      </c>
      <c r="K941" t="inlineStr">
        <is>
          <t>A</t>
        </is>
      </c>
      <c r="L941" s="9">
        <f>A941&amp;"-"&amp;TEXT(E941,"yyyymmdd")</f>
        <v/>
      </c>
    </row>
    <row r="942">
      <c r="A942" t="n">
        <v>41693205</v>
      </c>
      <c r="B942" t="inlineStr">
        <is>
          <t>Queens</t>
        </is>
      </c>
      <c r="C942" t="inlineStr">
        <is>
          <t>11416</t>
        </is>
      </c>
      <c r="D942" t="inlineStr">
        <is>
          <t>American</t>
        </is>
      </c>
      <c r="E942" s="8" t="n">
        <v>46119</v>
      </c>
      <c r="F942" t="inlineStr">
        <is>
          <t>Violations were cited in the following area(s).</t>
        </is>
      </c>
      <c r="G942" t="inlineStr">
        <is>
          <t>05D</t>
        </is>
      </c>
      <c r="H94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42" t="inlineStr">
        <is>
          <t>Critical</t>
        </is>
      </c>
      <c r="J942" t="n">
        <v>27</v>
      </c>
      <c r="L942" s="9">
        <f>A942&amp;"-"&amp;TEXT(E942,"yyyymmdd")</f>
        <v/>
      </c>
    </row>
    <row r="943">
      <c r="A943" t="n">
        <v>41693205</v>
      </c>
      <c r="B943" t="inlineStr">
        <is>
          <t>Queens</t>
        </is>
      </c>
      <c r="C943" t="inlineStr">
        <is>
          <t>11416</t>
        </is>
      </c>
      <c r="D943" t="inlineStr">
        <is>
          <t>American</t>
        </is>
      </c>
      <c r="E943" s="8" t="n">
        <v>46119</v>
      </c>
      <c r="F943" t="inlineStr">
        <is>
          <t>Violations were cited in the following area(s).</t>
        </is>
      </c>
      <c r="G943" t="inlineStr">
        <is>
          <t>06C</t>
        </is>
      </c>
      <c r="H94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43" t="inlineStr">
        <is>
          <t>Critical</t>
        </is>
      </c>
      <c r="J943" t="n">
        <v>27</v>
      </c>
      <c r="L943" s="9">
        <f>A943&amp;"-"&amp;TEXT(E943,"yyyymmdd")</f>
        <v/>
      </c>
    </row>
    <row r="944">
      <c r="A944" t="n">
        <v>41693205</v>
      </c>
      <c r="B944" t="inlineStr">
        <is>
          <t>Queens</t>
        </is>
      </c>
      <c r="C944" t="inlineStr">
        <is>
          <t>11416</t>
        </is>
      </c>
      <c r="D944" t="inlineStr">
        <is>
          <t>American</t>
        </is>
      </c>
      <c r="E944" s="8" t="n">
        <v>46119</v>
      </c>
      <c r="F944" t="inlineStr">
        <is>
          <t>Violations were cited in the following area(s).</t>
        </is>
      </c>
      <c r="G944" t="inlineStr">
        <is>
          <t>09C</t>
        </is>
      </c>
      <c r="H944" t="inlineStr">
        <is>
          <t>Design, construction, materials used or maintenance of food contact surface improper. Surface not easily cleanable, sanitized and maintained.</t>
        </is>
      </c>
      <c r="I944" t="inlineStr">
        <is>
          <t>Not Critical</t>
        </is>
      </c>
      <c r="J944" t="n">
        <v>27</v>
      </c>
      <c r="L944" s="9">
        <f>A944&amp;"-"&amp;TEXT(E944,"yyyymmdd")</f>
        <v/>
      </c>
    </row>
    <row r="945">
      <c r="A945" t="n">
        <v>41693205</v>
      </c>
      <c r="B945" t="inlineStr">
        <is>
          <t>Queens</t>
        </is>
      </c>
      <c r="C945" t="inlineStr">
        <is>
          <t>11416</t>
        </is>
      </c>
      <c r="D945" t="inlineStr">
        <is>
          <t>American</t>
        </is>
      </c>
      <c r="E945" s="8" t="n">
        <v>46119</v>
      </c>
      <c r="F945" t="inlineStr">
        <is>
          <t>Violations were cited in the following area(s).</t>
        </is>
      </c>
      <c r="G945" t="inlineStr">
        <is>
          <t>10B</t>
        </is>
      </c>
      <c r="H945" t="inlineStr">
        <is>
          <t>Anti-siphonage or back-flow prevention device not provided where required; equipment or floor not properly drained; sewage disposal system in disrepair or not functioning properly. Condensation or liquid waste improperly disposed of.</t>
        </is>
      </c>
      <c r="I945" t="inlineStr">
        <is>
          <t>Not Critical</t>
        </is>
      </c>
      <c r="J945" t="n">
        <v>27</v>
      </c>
      <c r="L945" s="9">
        <f>A945&amp;"-"&amp;TEXT(E945,"yyyymmdd")</f>
        <v/>
      </c>
    </row>
    <row r="946">
      <c r="A946" t="n">
        <v>41693205</v>
      </c>
      <c r="B946" t="inlineStr">
        <is>
          <t>Queens</t>
        </is>
      </c>
      <c r="C946" t="inlineStr">
        <is>
          <t>11416</t>
        </is>
      </c>
      <c r="D946" t="inlineStr">
        <is>
          <t>American</t>
        </is>
      </c>
      <c r="E946" s="8" t="n">
        <v>46119</v>
      </c>
      <c r="F946" t="inlineStr">
        <is>
          <t>Violations were cited in the following area(s).</t>
        </is>
      </c>
      <c r="G946" t="inlineStr">
        <is>
          <t>10F</t>
        </is>
      </c>
      <c r="H946" t="inlineStr">
        <is>
          <t>Non-food contact surface or equipment made of unacceptable material, not kept clean, or not properly sealed, raised, spaced or movable to allow accessibility for cleaning on all sides, above and underneath the unit.</t>
        </is>
      </c>
      <c r="I946" t="inlineStr">
        <is>
          <t>Not Critical</t>
        </is>
      </c>
      <c r="J946" t="n">
        <v>27</v>
      </c>
      <c r="L946" s="9">
        <f>A946&amp;"-"&amp;TEXT(E946,"yyyymmdd")</f>
        <v/>
      </c>
    </row>
    <row r="947">
      <c r="A947" t="n">
        <v>41693205</v>
      </c>
      <c r="B947" t="inlineStr">
        <is>
          <t>Queens</t>
        </is>
      </c>
      <c r="C947" t="inlineStr">
        <is>
          <t>11416</t>
        </is>
      </c>
      <c r="D947" t="inlineStr">
        <is>
          <t>American</t>
        </is>
      </c>
      <c r="E947" s="8" t="n">
        <v>46119</v>
      </c>
      <c r="F947" t="inlineStr">
        <is>
          <t>Violations were cited in the following area(s).</t>
        </is>
      </c>
      <c r="G947" t="inlineStr">
        <is>
          <t>10G</t>
        </is>
      </c>
      <c r="H947" t="inlineStr">
        <is>
          <t>Dishwashing and ware washing: Cleaning and sanitizing of tableware, including dishes, utensils, and equipment deficient.</t>
        </is>
      </c>
      <c r="I947" t="inlineStr">
        <is>
          <t>Not Critical</t>
        </is>
      </c>
      <c r="J947" t="n">
        <v>27</v>
      </c>
      <c r="L947" s="9">
        <f>A947&amp;"-"&amp;TEXT(E947,"yyyymmdd")</f>
        <v/>
      </c>
    </row>
    <row r="948">
      <c r="A948" t="n">
        <v>41696209</v>
      </c>
      <c r="B948" t="inlineStr">
        <is>
          <t>Brooklyn</t>
        </is>
      </c>
      <c r="C948" t="inlineStr">
        <is>
          <t>11220</t>
        </is>
      </c>
      <c r="D948" t="inlineStr">
        <is>
          <t>Asian/Asian Fusion</t>
        </is>
      </c>
      <c r="E948" s="8" t="n">
        <v>46119</v>
      </c>
      <c r="F948" t="inlineStr">
        <is>
          <t>Violations were cited in the following area(s).</t>
        </is>
      </c>
      <c r="G948" t="inlineStr">
        <is>
          <t>04H</t>
        </is>
      </c>
      <c r="H948" t="inlineStr">
        <is>
          <t>Raw, cooked or prepared food is adulterated, contaminated, cross-contaminated, or not discarded in accordance with HACCP plan.</t>
        </is>
      </c>
      <c r="I948" t="inlineStr">
        <is>
          <t>Critical</t>
        </is>
      </c>
      <c r="J948" t="n">
        <v>19</v>
      </c>
      <c r="L948" s="9">
        <f>A948&amp;"-"&amp;TEXT(E948,"yyyymmdd")</f>
        <v/>
      </c>
    </row>
    <row r="949">
      <c r="A949" t="n">
        <v>41696209</v>
      </c>
      <c r="B949" t="inlineStr">
        <is>
          <t>Brooklyn</t>
        </is>
      </c>
      <c r="C949" t="inlineStr">
        <is>
          <t>11220</t>
        </is>
      </c>
      <c r="D949" t="inlineStr">
        <is>
          <t>Asian/Asian Fusion</t>
        </is>
      </c>
      <c r="E949" s="8" t="n">
        <v>46119</v>
      </c>
      <c r="F949" t="inlineStr">
        <is>
          <t>Violations were cited in the following area(s).</t>
        </is>
      </c>
      <c r="G949" t="inlineStr">
        <is>
          <t>04L</t>
        </is>
      </c>
      <c r="H949" t="inlineStr">
        <is>
          <t>Evidence of mice or live mice in establishment's food or non-food areas.</t>
        </is>
      </c>
      <c r="I949" t="inlineStr">
        <is>
          <t>Critical</t>
        </is>
      </c>
      <c r="J949" t="n">
        <v>19</v>
      </c>
      <c r="L949" s="9">
        <f>A949&amp;"-"&amp;TEXT(E949,"yyyymmdd")</f>
        <v/>
      </c>
    </row>
    <row r="950">
      <c r="A950" t="n">
        <v>41696209</v>
      </c>
      <c r="B950" t="inlineStr">
        <is>
          <t>Brooklyn</t>
        </is>
      </c>
      <c r="C950" t="inlineStr">
        <is>
          <t>11220</t>
        </is>
      </c>
      <c r="D950" t="inlineStr">
        <is>
          <t>Asian/Asian Fusion</t>
        </is>
      </c>
      <c r="E950" s="8" t="n">
        <v>46119</v>
      </c>
      <c r="F950" t="inlineStr">
        <is>
          <t>Violations were cited in the following area(s).</t>
        </is>
      </c>
      <c r="G950" t="inlineStr">
        <is>
          <t>08A</t>
        </is>
      </c>
      <c r="H950" t="inlineStr">
        <is>
          <t>Establishment is not free of harborage or conditions conducive to rodents, insects or other pests.</t>
        </is>
      </c>
      <c r="I950" t="inlineStr">
        <is>
          <t>Not Critical</t>
        </is>
      </c>
      <c r="J950" t="n">
        <v>19</v>
      </c>
      <c r="L950" s="9">
        <f>A950&amp;"-"&amp;TEXT(E950,"yyyymmdd")</f>
        <v/>
      </c>
    </row>
    <row r="951">
      <c r="A951" t="n">
        <v>41716200</v>
      </c>
      <c r="B951" t="inlineStr">
        <is>
          <t>Bronx</t>
        </is>
      </c>
      <c r="C951" t="inlineStr">
        <is>
          <t>10455</t>
        </is>
      </c>
      <c r="D951" t="inlineStr">
        <is>
          <t>Pizza</t>
        </is>
      </c>
      <c r="E951" s="8" t="n">
        <v>46119</v>
      </c>
      <c r="F951" t="inlineStr">
        <is>
          <t>Violations were cited in the following area(s).</t>
        </is>
      </c>
      <c r="G951" t="inlineStr">
        <is>
          <t>02G</t>
        </is>
      </c>
      <c r="H951" t="inlineStr">
        <is>
          <t>Cold TCS food item held above 41 °F; smoked or processed fish held above 38 °F; intact raw eggs held above 45 °F; or reduced oxygen packaged (ROP) TCS foods held above required temperatures except during active necessary preparation.</t>
        </is>
      </c>
      <c r="I951" t="inlineStr">
        <is>
          <t>Critical</t>
        </is>
      </c>
      <c r="J951" t="n">
        <v>12</v>
      </c>
      <c r="K951" t="inlineStr">
        <is>
          <t>A</t>
        </is>
      </c>
      <c r="L951" s="9">
        <f>A951&amp;"-"&amp;TEXT(E951,"yyyymmdd")</f>
        <v/>
      </c>
    </row>
    <row r="952">
      <c r="A952" t="n">
        <v>41716200</v>
      </c>
      <c r="B952" t="inlineStr">
        <is>
          <t>Bronx</t>
        </is>
      </c>
      <c r="C952" t="inlineStr">
        <is>
          <t>10455</t>
        </is>
      </c>
      <c r="D952" t="inlineStr">
        <is>
          <t>Pizza</t>
        </is>
      </c>
      <c r="E952" s="8" t="n">
        <v>46119</v>
      </c>
      <c r="F952" t="inlineStr">
        <is>
          <t>Violations were cited in the following area(s).</t>
        </is>
      </c>
      <c r="G952" t="inlineStr">
        <is>
          <t>10E</t>
        </is>
      </c>
      <c r="H952" t="inlineStr">
        <is>
          <t>Accurate thermometer not provided or properly located in refrigerated, cold storage or hot holding equipment</t>
        </is>
      </c>
      <c r="I952" t="inlineStr">
        <is>
          <t>Not Critical</t>
        </is>
      </c>
      <c r="J952" t="n">
        <v>12</v>
      </c>
      <c r="K952" t="inlineStr">
        <is>
          <t>A</t>
        </is>
      </c>
      <c r="L952" s="9">
        <f>A952&amp;"-"&amp;TEXT(E952,"yyyymmdd")</f>
        <v/>
      </c>
    </row>
    <row r="953">
      <c r="A953" t="n">
        <v>50002027</v>
      </c>
      <c r="B953" t="inlineStr">
        <is>
          <t>Brooklyn</t>
        </is>
      </c>
      <c r="C953" t="inlineStr">
        <is>
          <t>11235</t>
        </is>
      </c>
      <c r="D953" t="inlineStr">
        <is>
          <t>Indian</t>
        </is>
      </c>
      <c r="E953" s="8" t="n">
        <v>46119</v>
      </c>
      <c r="F953" t="inlineStr">
        <is>
          <t>Violations were cited in the following area(s).</t>
        </is>
      </c>
      <c r="G953" t="inlineStr">
        <is>
          <t>04L</t>
        </is>
      </c>
      <c r="H953" t="inlineStr">
        <is>
          <t>Evidence of mice or live mice in establishment's food or non-food areas.</t>
        </is>
      </c>
      <c r="I953" t="inlineStr">
        <is>
          <t>Critical</t>
        </is>
      </c>
      <c r="J953" t="n">
        <v>11</v>
      </c>
      <c r="K953" t="inlineStr">
        <is>
          <t>A</t>
        </is>
      </c>
      <c r="L953" s="9">
        <f>A953&amp;"-"&amp;TEXT(E953,"yyyymmdd")</f>
        <v/>
      </c>
    </row>
    <row r="954">
      <c r="A954" t="n">
        <v>50002027</v>
      </c>
      <c r="B954" t="inlineStr">
        <is>
          <t>Brooklyn</t>
        </is>
      </c>
      <c r="C954" t="inlineStr">
        <is>
          <t>11235</t>
        </is>
      </c>
      <c r="D954" t="inlineStr">
        <is>
          <t>Indian</t>
        </is>
      </c>
      <c r="E954" s="8" t="n">
        <v>46119</v>
      </c>
      <c r="F954" t="inlineStr">
        <is>
          <t>Violations were cited in the following area(s).</t>
        </is>
      </c>
      <c r="G954" t="inlineStr">
        <is>
          <t>08A</t>
        </is>
      </c>
      <c r="H954" t="inlineStr">
        <is>
          <t>Establishment is not free of harborage or conditions conducive to rodents, insects or other pests.</t>
        </is>
      </c>
      <c r="I954" t="inlineStr">
        <is>
          <t>Not Critical</t>
        </is>
      </c>
      <c r="J954" t="n">
        <v>11</v>
      </c>
      <c r="K954" t="inlineStr">
        <is>
          <t>A</t>
        </is>
      </c>
      <c r="L954" s="9">
        <f>A954&amp;"-"&amp;TEXT(E954,"yyyymmdd")</f>
        <v/>
      </c>
    </row>
    <row r="955">
      <c r="A955" t="n">
        <v>50002591</v>
      </c>
      <c r="B955" t="inlineStr">
        <is>
          <t>Brooklyn</t>
        </is>
      </c>
      <c r="C955" t="inlineStr">
        <is>
          <t>11211</t>
        </is>
      </c>
      <c r="D955" t="inlineStr">
        <is>
          <t>American</t>
        </is>
      </c>
      <c r="E955" s="8" t="n">
        <v>46119</v>
      </c>
      <c r="F955" t="inlineStr">
        <is>
          <t>Violations were cited in the following area(s).</t>
        </is>
      </c>
      <c r="G955" t="inlineStr">
        <is>
          <t>06D</t>
        </is>
      </c>
      <c r="H955" t="inlineStr">
        <is>
          <t>Food contact surface not properly washed, rinsed and sanitized after each use and following any activity when contamination may have occurred.</t>
        </is>
      </c>
      <c r="I955" t="inlineStr">
        <is>
          <t>Critical</t>
        </is>
      </c>
      <c r="J955" t="n">
        <v>12</v>
      </c>
      <c r="K955" t="inlineStr">
        <is>
          <t>A</t>
        </is>
      </c>
      <c r="L955" s="9">
        <f>A955&amp;"-"&amp;TEXT(E955,"yyyymmdd")</f>
        <v/>
      </c>
    </row>
    <row r="956">
      <c r="A956" t="n">
        <v>50002591</v>
      </c>
      <c r="B956" t="inlineStr">
        <is>
          <t>Brooklyn</t>
        </is>
      </c>
      <c r="C956" t="inlineStr">
        <is>
          <t>11211</t>
        </is>
      </c>
      <c r="D956" t="inlineStr">
        <is>
          <t>American</t>
        </is>
      </c>
      <c r="E956" s="8" t="n">
        <v>46119</v>
      </c>
      <c r="F956" t="inlineStr">
        <is>
          <t>Violations were cited in the following area(s).</t>
        </is>
      </c>
      <c r="G956" t="inlineStr">
        <is>
          <t>09C</t>
        </is>
      </c>
      <c r="H956" t="inlineStr">
        <is>
          <t>Design, construction, materials used or maintenance of food contact surface improper. Surface not easily cleanable, sanitized and maintained.</t>
        </is>
      </c>
      <c r="I956" t="inlineStr">
        <is>
          <t>Not Critical</t>
        </is>
      </c>
      <c r="J956" t="n">
        <v>12</v>
      </c>
      <c r="K956" t="inlineStr">
        <is>
          <t>A</t>
        </is>
      </c>
      <c r="L956" s="9">
        <f>A956&amp;"-"&amp;TEXT(E956,"yyyymmdd")</f>
        <v/>
      </c>
    </row>
    <row r="957">
      <c r="A957" t="n">
        <v>50002591</v>
      </c>
      <c r="B957" t="inlineStr">
        <is>
          <t>Brooklyn</t>
        </is>
      </c>
      <c r="C957" t="inlineStr">
        <is>
          <t>11211</t>
        </is>
      </c>
      <c r="D957" t="inlineStr">
        <is>
          <t>American</t>
        </is>
      </c>
      <c r="E957" s="8" t="n">
        <v>46119</v>
      </c>
      <c r="F957" t="inlineStr">
        <is>
          <t>Violations were cited in the following area(s).</t>
        </is>
      </c>
      <c r="G957" t="inlineStr">
        <is>
          <t>10G</t>
        </is>
      </c>
      <c r="H957" t="inlineStr">
        <is>
          <t>Dishwashing and ware washing: Cleaning and sanitizing of tableware, including dishes, utensils, and equipment deficient.</t>
        </is>
      </c>
      <c r="I957" t="inlineStr">
        <is>
          <t>Not Critical</t>
        </is>
      </c>
      <c r="J957" t="n">
        <v>12</v>
      </c>
      <c r="K957" t="inlineStr">
        <is>
          <t>A</t>
        </is>
      </c>
      <c r="L957" s="9">
        <f>A957&amp;"-"&amp;TEXT(E957,"yyyymmdd")</f>
        <v/>
      </c>
    </row>
    <row r="958">
      <c r="A958" t="n">
        <v>50003927</v>
      </c>
      <c r="B958" t="inlineStr">
        <is>
          <t>Brooklyn</t>
        </is>
      </c>
      <c r="C958" t="inlineStr">
        <is>
          <t>11232</t>
        </is>
      </c>
      <c r="D958" t="inlineStr">
        <is>
          <t>Spanish</t>
        </is>
      </c>
      <c r="E958" s="8" t="n">
        <v>46119</v>
      </c>
      <c r="F958" t="inlineStr">
        <is>
          <t>Violations were cited in the following area(s).</t>
        </is>
      </c>
      <c r="G958" t="inlineStr">
        <is>
          <t>02B</t>
        </is>
      </c>
      <c r="H958" t="inlineStr">
        <is>
          <t>Hot TCS food item not held at or above 140 °F.</t>
        </is>
      </c>
      <c r="I958" t="inlineStr">
        <is>
          <t>Critical</t>
        </is>
      </c>
      <c r="J958" t="n">
        <v>10</v>
      </c>
      <c r="K958" t="inlineStr">
        <is>
          <t>A</t>
        </is>
      </c>
      <c r="L958" s="9">
        <f>A958&amp;"-"&amp;TEXT(E958,"yyyymmdd")</f>
        <v/>
      </c>
    </row>
    <row r="959">
      <c r="A959" t="n">
        <v>50003927</v>
      </c>
      <c r="B959" t="inlineStr">
        <is>
          <t>Brooklyn</t>
        </is>
      </c>
      <c r="C959" t="inlineStr">
        <is>
          <t>11232</t>
        </is>
      </c>
      <c r="D959" t="inlineStr">
        <is>
          <t>Spanish</t>
        </is>
      </c>
      <c r="E959" s="8" t="n">
        <v>46119</v>
      </c>
      <c r="F959" t="inlineStr">
        <is>
          <t>Violations were cited in the following area(s).</t>
        </is>
      </c>
      <c r="G959" t="inlineStr">
        <is>
          <t>10F</t>
        </is>
      </c>
      <c r="H959" t="inlineStr">
        <is>
          <t>Non-food contact surface or equipment made of unacceptable material, not kept clean, or not properly sealed, raised, spaced or movable to allow accessibility for cleaning on all sides, above and underneath the unit.</t>
        </is>
      </c>
      <c r="I959" t="inlineStr">
        <is>
          <t>Not Critical</t>
        </is>
      </c>
      <c r="J959" t="n">
        <v>10</v>
      </c>
      <c r="K959" t="inlineStr">
        <is>
          <t>A</t>
        </is>
      </c>
      <c r="L959" s="9">
        <f>A959&amp;"-"&amp;TEXT(E959,"yyyymmdd")</f>
        <v/>
      </c>
    </row>
    <row r="960">
      <c r="A960" t="n">
        <v>50051662</v>
      </c>
      <c r="B960" t="inlineStr">
        <is>
          <t>Manhattan</t>
        </is>
      </c>
      <c r="C960" t="inlineStr">
        <is>
          <t>10016</t>
        </is>
      </c>
      <c r="D960" t="inlineStr">
        <is>
          <t>Italian</t>
        </is>
      </c>
      <c r="E960" s="8" t="n">
        <v>46119</v>
      </c>
      <c r="F960" t="inlineStr">
        <is>
          <t>Violations were cited in the following area(s).</t>
        </is>
      </c>
      <c r="G960" t="inlineStr">
        <is>
          <t>06C</t>
        </is>
      </c>
      <c r="H9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60" t="inlineStr">
        <is>
          <t>Critical</t>
        </is>
      </c>
      <c r="J960" t="n">
        <v>9</v>
      </c>
      <c r="K960" t="inlineStr">
        <is>
          <t>A</t>
        </is>
      </c>
      <c r="L960" s="9">
        <f>A960&amp;"-"&amp;TEXT(E960,"yyyymmdd")</f>
        <v/>
      </c>
    </row>
    <row r="961">
      <c r="A961" t="n">
        <v>50051662</v>
      </c>
      <c r="B961" t="inlineStr">
        <is>
          <t>Manhattan</t>
        </is>
      </c>
      <c r="C961" t="inlineStr">
        <is>
          <t>10016</t>
        </is>
      </c>
      <c r="D961" t="inlineStr">
        <is>
          <t>Italian</t>
        </is>
      </c>
      <c r="E961" s="8" t="n">
        <v>46119</v>
      </c>
      <c r="F961" t="inlineStr">
        <is>
          <t>Violations were cited in the following area(s).</t>
        </is>
      </c>
      <c r="G961" t="inlineStr">
        <is>
          <t>10F</t>
        </is>
      </c>
      <c r="H961" t="inlineStr">
        <is>
          <t>Non-food contact surface or equipment made of unacceptable material, not kept clean, or not properly sealed, raised, spaced or movable to allow accessibility for cleaning on all sides, above and underneath the unit.</t>
        </is>
      </c>
      <c r="I961" t="inlineStr">
        <is>
          <t>Not Critical</t>
        </is>
      </c>
      <c r="J961" t="n">
        <v>9</v>
      </c>
      <c r="K961" t="inlineStr">
        <is>
          <t>A</t>
        </is>
      </c>
      <c r="L961" s="9">
        <f>A961&amp;"-"&amp;TEXT(E961,"yyyymmdd")</f>
        <v/>
      </c>
    </row>
    <row r="962">
      <c r="A962" t="n">
        <v>50062530</v>
      </c>
      <c r="B962" t="inlineStr">
        <is>
          <t>Manhattan</t>
        </is>
      </c>
      <c r="C962" t="inlineStr">
        <is>
          <t>10001</t>
        </is>
      </c>
      <c r="D962" t="inlineStr">
        <is>
          <t>American</t>
        </is>
      </c>
      <c r="E962" s="8" t="n">
        <v>46119</v>
      </c>
      <c r="F962" t="inlineStr">
        <is>
          <t>Violations were cited in the following area(s).</t>
        </is>
      </c>
      <c r="G962" t="inlineStr">
        <is>
          <t>02B</t>
        </is>
      </c>
      <c r="H962" t="inlineStr">
        <is>
          <t>Hot TCS food item not held at or above 140 °F.</t>
        </is>
      </c>
      <c r="I962" t="inlineStr">
        <is>
          <t>Critical</t>
        </is>
      </c>
      <c r="J962" t="n">
        <v>11</v>
      </c>
      <c r="K962" t="inlineStr">
        <is>
          <t>A</t>
        </is>
      </c>
      <c r="L962" s="9">
        <f>A962&amp;"-"&amp;TEXT(E962,"yyyymmdd")</f>
        <v/>
      </c>
    </row>
    <row r="963">
      <c r="A963" t="n">
        <v>50062530</v>
      </c>
      <c r="B963" t="inlineStr">
        <is>
          <t>Manhattan</t>
        </is>
      </c>
      <c r="C963" t="inlineStr">
        <is>
          <t>10001</t>
        </is>
      </c>
      <c r="D963" t="inlineStr">
        <is>
          <t>American</t>
        </is>
      </c>
      <c r="E963" s="8" t="n">
        <v>46119</v>
      </c>
      <c r="F963" t="inlineStr">
        <is>
          <t>Violations were cited in the following area(s).</t>
        </is>
      </c>
      <c r="G963" t="inlineStr">
        <is>
          <t>10F</t>
        </is>
      </c>
      <c r="H963" t="inlineStr">
        <is>
          <t>Non-food contact surface or equipment made of unacceptable material, not kept clean, or not properly sealed, raised, spaced or movable to allow accessibility for cleaning on all sides, above and underneath the unit.</t>
        </is>
      </c>
      <c r="I963" t="inlineStr">
        <is>
          <t>Not Critical</t>
        </is>
      </c>
      <c r="J963" t="n">
        <v>11</v>
      </c>
      <c r="K963" t="inlineStr">
        <is>
          <t>A</t>
        </is>
      </c>
      <c r="L963" s="9">
        <f>A963&amp;"-"&amp;TEXT(E963,"yyyymmdd")</f>
        <v/>
      </c>
    </row>
    <row r="964">
      <c r="A964" t="n">
        <v>50064419</v>
      </c>
      <c r="B964" t="inlineStr">
        <is>
          <t>Brooklyn</t>
        </is>
      </c>
      <c r="C964" t="inlineStr">
        <is>
          <t>11232</t>
        </is>
      </c>
      <c r="D964" t="inlineStr">
        <is>
          <t>Hamburgers</t>
        </is>
      </c>
      <c r="E964" s="8" t="n">
        <v>46119</v>
      </c>
      <c r="F964" t="inlineStr">
        <is>
          <t>Violations were cited in the following area(s).</t>
        </is>
      </c>
      <c r="G964" t="inlineStr">
        <is>
          <t>10F</t>
        </is>
      </c>
      <c r="H964" t="inlineStr">
        <is>
          <t>Non-food contact surface or equipment made of unacceptable material, not kept clean, or not properly sealed, raised, spaced or movable to allow accessibility for cleaning on all sides, above and underneath the unit.</t>
        </is>
      </c>
      <c r="I964" t="inlineStr">
        <is>
          <t>Not Critical</t>
        </is>
      </c>
      <c r="J964" t="n">
        <v>4</v>
      </c>
      <c r="K964" t="inlineStr">
        <is>
          <t>A</t>
        </is>
      </c>
      <c r="L964" s="9">
        <f>A964&amp;"-"&amp;TEXT(E964,"yyyymmdd")</f>
        <v/>
      </c>
    </row>
    <row r="965">
      <c r="A965" t="n">
        <v>50064686</v>
      </c>
      <c r="B965" t="inlineStr">
        <is>
          <t>Queens</t>
        </is>
      </c>
      <c r="C965" t="inlineStr">
        <is>
          <t>11373</t>
        </is>
      </c>
      <c r="D965" t="inlineStr">
        <is>
          <t>Thai</t>
        </is>
      </c>
      <c r="E965" s="8" t="n">
        <v>46119</v>
      </c>
      <c r="F965" t="inlineStr">
        <is>
          <t>Violations were cited in the following area(s).</t>
        </is>
      </c>
      <c r="G965" t="inlineStr">
        <is>
          <t>06C</t>
        </is>
      </c>
      <c r="H96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65" t="inlineStr">
        <is>
          <t>Critical</t>
        </is>
      </c>
      <c r="J965" t="n">
        <v>9</v>
      </c>
      <c r="K965" t="inlineStr">
        <is>
          <t>A</t>
        </is>
      </c>
      <c r="L965" s="9">
        <f>A965&amp;"-"&amp;TEXT(E965,"yyyymmdd")</f>
        <v/>
      </c>
    </row>
    <row r="966">
      <c r="A966" t="n">
        <v>50064686</v>
      </c>
      <c r="B966" t="inlineStr">
        <is>
          <t>Queens</t>
        </is>
      </c>
      <c r="C966" t="inlineStr">
        <is>
          <t>11373</t>
        </is>
      </c>
      <c r="D966" t="inlineStr">
        <is>
          <t>Thai</t>
        </is>
      </c>
      <c r="E966" s="8" t="n">
        <v>46119</v>
      </c>
      <c r="F966" t="inlineStr">
        <is>
          <t>Violations were cited in the following area(s).</t>
        </is>
      </c>
      <c r="G966" t="inlineStr">
        <is>
          <t>09A</t>
        </is>
      </c>
      <c r="H966" t="inlineStr">
        <is>
          <t>Swollen, leaking, rusted or otherwise damaged canned food to be returned to distributor not segregated from intact product and clearly labeled DO NOT USE</t>
        </is>
      </c>
      <c r="I966" t="inlineStr">
        <is>
          <t>Critical</t>
        </is>
      </c>
      <c r="J966" t="n">
        <v>9</v>
      </c>
      <c r="K966" t="inlineStr">
        <is>
          <t>A</t>
        </is>
      </c>
      <c r="L966" s="9">
        <f>A966&amp;"-"&amp;TEXT(E966,"yyyymmdd")</f>
        <v/>
      </c>
    </row>
    <row r="967">
      <c r="A967" t="n">
        <v>50064686</v>
      </c>
      <c r="B967" t="inlineStr">
        <is>
          <t>Queens</t>
        </is>
      </c>
      <c r="C967" t="inlineStr">
        <is>
          <t>11373</t>
        </is>
      </c>
      <c r="D967" t="inlineStr">
        <is>
          <t>Thai</t>
        </is>
      </c>
      <c r="E967" s="8" t="n">
        <v>46119</v>
      </c>
      <c r="F967" t="inlineStr">
        <is>
          <t>Violations were cited in the following area(s).</t>
        </is>
      </c>
      <c r="G967" t="inlineStr">
        <is>
          <t>10F</t>
        </is>
      </c>
      <c r="H967" t="inlineStr">
        <is>
          <t>Non-food contact surface or equipment made of unacceptable material, not kept clean, or not properly sealed, raised, spaced or movable to allow accessibility for cleaning on all sides, above and underneath the unit.</t>
        </is>
      </c>
      <c r="I967" t="inlineStr">
        <is>
          <t>Not Critical</t>
        </is>
      </c>
      <c r="J967" t="n">
        <v>9</v>
      </c>
      <c r="K967" t="inlineStr">
        <is>
          <t>A</t>
        </is>
      </c>
      <c r="L967" s="9">
        <f>A967&amp;"-"&amp;TEXT(E967,"yyyymmdd")</f>
        <v/>
      </c>
    </row>
    <row r="968">
      <c r="A968" t="n">
        <v>50071057</v>
      </c>
      <c r="B968" t="inlineStr">
        <is>
          <t>Manhattan</t>
        </is>
      </c>
      <c r="C968" t="inlineStr">
        <is>
          <t>10018</t>
        </is>
      </c>
      <c r="D968" t="inlineStr">
        <is>
          <t>American</t>
        </is>
      </c>
      <c r="E968" s="8" t="n">
        <v>46119</v>
      </c>
      <c r="F968" t="inlineStr">
        <is>
          <t>Violations were cited in the following area(s).</t>
        </is>
      </c>
      <c r="G968" t="inlineStr">
        <is>
          <t>02B</t>
        </is>
      </c>
      <c r="H968" t="inlineStr">
        <is>
          <t>Hot TCS food item not held at or above 140 °F.</t>
        </is>
      </c>
      <c r="I968" t="inlineStr">
        <is>
          <t>Critical</t>
        </is>
      </c>
      <c r="J968" t="n">
        <v>50</v>
      </c>
      <c r="L968" s="9">
        <f>A968&amp;"-"&amp;TEXT(E968,"yyyymmdd")</f>
        <v/>
      </c>
    </row>
    <row r="969">
      <c r="A969" t="n">
        <v>50071057</v>
      </c>
      <c r="B969" t="inlineStr">
        <is>
          <t>Manhattan</t>
        </is>
      </c>
      <c r="C969" t="inlineStr">
        <is>
          <t>10018</t>
        </is>
      </c>
      <c r="D969" t="inlineStr">
        <is>
          <t>American</t>
        </is>
      </c>
      <c r="E969" s="8" t="n">
        <v>46119</v>
      </c>
      <c r="F969" t="inlineStr">
        <is>
          <t>Violations were cited in the following area(s).</t>
        </is>
      </c>
      <c r="G969" t="inlineStr">
        <is>
          <t>02G</t>
        </is>
      </c>
      <c r="H969" t="inlineStr">
        <is>
          <t>Cold TCS food item held above 41 °F; smoked or processed fish held above 38 °F; intact raw eggs held above 45 °F; or reduced oxygen packaged (ROP) TCS foods held above required temperatures except during active necessary preparation.</t>
        </is>
      </c>
      <c r="I969" t="inlineStr">
        <is>
          <t>Critical</t>
        </is>
      </c>
      <c r="J969" t="n">
        <v>50</v>
      </c>
      <c r="L969" s="9">
        <f>A969&amp;"-"&amp;TEXT(E969,"yyyymmdd")</f>
        <v/>
      </c>
    </row>
    <row r="970">
      <c r="A970" t="n">
        <v>50071057</v>
      </c>
      <c r="B970" t="inlineStr">
        <is>
          <t>Manhattan</t>
        </is>
      </c>
      <c r="C970" t="inlineStr">
        <is>
          <t>10018</t>
        </is>
      </c>
      <c r="D970" t="inlineStr">
        <is>
          <t>American</t>
        </is>
      </c>
      <c r="E970" s="8" t="n">
        <v>46119</v>
      </c>
      <c r="F970" t="inlineStr">
        <is>
          <t>Violations were cited in the following area(s).</t>
        </is>
      </c>
      <c r="G970" t="inlineStr">
        <is>
          <t>05D</t>
        </is>
      </c>
      <c r="H97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70" t="inlineStr">
        <is>
          <t>Critical</t>
        </is>
      </c>
      <c r="J970" t="n">
        <v>50</v>
      </c>
      <c r="L970" s="9">
        <f>A970&amp;"-"&amp;TEXT(E970,"yyyymmdd")</f>
        <v/>
      </c>
    </row>
    <row r="971">
      <c r="A971" t="n">
        <v>50071057</v>
      </c>
      <c r="B971" t="inlineStr">
        <is>
          <t>Manhattan</t>
        </is>
      </c>
      <c r="C971" t="inlineStr">
        <is>
          <t>10018</t>
        </is>
      </c>
      <c r="D971" t="inlineStr">
        <is>
          <t>American</t>
        </is>
      </c>
      <c r="E971" s="8" t="n">
        <v>46119</v>
      </c>
      <c r="F971" t="inlineStr">
        <is>
          <t>Violations were cited in the following area(s).</t>
        </is>
      </c>
      <c r="G971" t="inlineStr">
        <is>
          <t>06C</t>
        </is>
      </c>
      <c r="H97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71" t="inlineStr">
        <is>
          <t>Critical</t>
        </is>
      </c>
      <c r="J971" t="n">
        <v>50</v>
      </c>
      <c r="L971" s="9">
        <f>A971&amp;"-"&amp;TEXT(E971,"yyyymmdd")</f>
        <v/>
      </c>
    </row>
    <row r="972">
      <c r="A972" t="n">
        <v>50071057</v>
      </c>
      <c r="B972" t="inlineStr">
        <is>
          <t>Manhattan</t>
        </is>
      </c>
      <c r="C972" t="inlineStr">
        <is>
          <t>10018</t>
        </is>
      </c>
      <c r="D972" t="inlineStr">
        <is>
          <t>American</t>
        </is>
      </c>
      <c r="E972" s="8" t="n">
        <v>46119</v>
      </c>
      <c r="F972" t="inlineStr">
        <is>
          <t>Violations were cited in the following area(s).</t>
        </is>
      </c>
      <c r="G972" t="inlineStr">
        <is>
          <t>06F</t>
        </is>
      </c>
      <c r="H972" t="inlineStr">
        <is>
          <t>Wiping cloths not stored clean and dry, or in a sanitizing solution, between uses.</t>
        </is>
      </c>
      <c r="I972" t="inlineStr">
        <is>
          <t>Critical</t>
        </is>
      </c>
      <c r="J972" t="n">
        <v>50</v>
      </c>
      <c r="L972" s="9">
        <f>A972&amp;"-"&amp;TEXT(E972,"yyyymmdd")</f>
        <v/>
      </c>
    </row>
    <row r="973">
      <c r="A973" t="n">
        <v>50071057</v>
      </c>
      <c r="B973" t="inlineStr">
        <is>
          <t>Manhattan</t>
        </is>
      </c>
      <c r="C973" t="inlineStr">
        <is>
          <t>10018</t>
        </is>
      </c>
      <c r="D973" t="inlineStr">
        <is>
          <t>American</t>
        </is>
      </c>
      <c r="E973" s="8" t="n">
        <v>46119</v>
      </c>
      <c r="F973" t="inlineStr">
        <is>
          <t>Violations were cited in the following area(s).</t>
        </is>
      </c>
      <c r="G973" t="inlineStr">
        <is>
          <t>10E</t>
        </is>
      </c>
      <c r="H973" t="inlineStr">
        <is>
          <t>Accurate thermometer not provided or properly located in refrigerated, cold storage or hot holding equipment</t>
        </is>
      </c>
      <c r="I973" t="inlineStr">
        <is>
          <t>Not Critical</t>
        </is>
      </c>
      <c r="J973" t="n">
        <v>50</v>
      </c>
      <c r="L973" s="9">
        <f>A973&amp;"-"&amp;TEXT(E973,"yyyymmdd")</f>
        <v/>
      </c>
    </row>
    <row r="974">
      <c r="A974" t="n">
        <v>50071057</v>
      </c>
      <c r="B974" t="inlineStr">
        <is>
          <t>Manhattan</t>
        </is>
      </c>
      <c r="C974" t="inlineStr">
        <is>
          <t>10018</t>
        </is>
      </c>
      <c r="D974" t="inlineStr">
        <is>
          <t>American</t>
        </is>
      </c>
      <c r="E974" s="8" t="n">
        <v>46119</v>
      </c>
      <c r="F974" t="inlineStr">
        <is>
          <t>Violations were cited in the following area(s).</t>
        </is>
      </c>
      <c r="G974" t="inlineStr">
        <is>
          <t>10F</t>
        </is>
      </c>
      <c r="H974" t="inlineStr">
        <is>
          <t>Non-food contact surface or equipment made of unacceptable material, not kept clean, or not properly sealed, raised, spaced or movable to allow accessibility for cleaning on all sides, above and underneath the unit.</t>
        </is>
      </c>
      <c r="I974" t="inlineStr">
        <is>
          <t>Not Critical</t>
        </is>
      </c>
      <c r="J974" t="n">
        <v>50</v>
      </c>
      <c r="L974" s="9">
        <f>A974&amp;"-"&amp;TEXT(E974,"yyyymmdd")</f>
        <v/>
      </c>
    </row>
    <row r="975">
      <c r="A975" t="n">
        <v>50071057</v>
      </c>
      <c r="B975" t="inlineStr">
        <is>
          <t>Manhattan</t>
        </is>
      </c>
      <c r="C975" t="inlineStr">
        <is>
          <t>10018</t>
        </is>
      </c>
      <c r="D975" t="inlineStr">
        <is>
          <t>American</t>
        </is>
      </c>
      <c r="E975" s="8" t="n">
        <v>46119</v>
      </c>
      <c r="F975" t="inlineStr">
        <is>
          <t>Violations were cited in the following area(s).</t>
        </is>
      </c>
      <c r="G975" t="inlineStr">
        <is>
          <t>10G</t>
        </is>
      </c>
      <c r="H975" t="inlineStr">
        <is>
          <t>Dishwashing and ware washing: Cleaning and sanitizing of tableware, including dishes, utensils, and equipment deficient.</t>
        </is>
      </c>
      <c r="I975" t="inlineStr">
        <is>
          <t>Not Critical</t>
        </is>
      </c>
      <c r="J975" t="n">
        <v>50</v>
      </c>
      <c r="L975" s="9">
        <f>A975&amp;"-"&amp;TEXT(E975,"yyyymmdd")</f>
        <v/>
      </c>
    </row>
    <row r="976">
      <c r="A976" t="n">
        <v>50076792</v>
      </c>
      <c r="B976" t="inlineStr">
        <is>
          <t>Queens</t>
        </is>
      </c>
      <c r="C976" t="inlineStr">
        <is>
          <t>11106</t>
        </is>
      </c>
      <c r="D976" t="inlineStr">
        <is>
          <t>American</t>
        </is>
      </c>
      <c r="E976" s="8" t="n">
        <v>46119</v>
      </c>
      <c r="F976" t="inlineStr">
        <is>
          <t>Violations were cited in the following area(s).</t>
        </is>
      </c>
      <c r="G976" t="inlineStr">
        <is>
          <t>04L</t>
        </is>
      </c>
      <c r="H976" t="inlineStr">
        <is>
          <t>Evidence of mice or live mice in establishment's food or non-food areas.</t>
        </is>
      </c>
      <c r="I976" t="inlineStr">
        <is>
          <t>Critical</t>
        </is>
      </c>
      <c r="J976" t="n">
        <v>19</v>
      </c>
      <c r="L976" s="9">
        <f>A976&amp;"-"&amp;TEXT(E976,"yyyymmdd")</f>
        <v/>
      </c>
    </row>
    <row r="977">
      <c r="A977" t="n">
        <v>50076792</v>
      </c>
      <c r="B977" t="inlineStr">
        <is>
          <t>Queens</t>
        </is>
      </c>
      <c r="C977" t="inlineStr">
        <is>
          <t>11106</t>
        </is>
      </c>
      <c r="D977" t="inlineStr">
        <is>
          <t>American</t>
        </is>
      </c>
      <c r="E977" s="8" t="n">
        <v>46119</v>
      </c>
      <c r="F977" t="inlineStr">
        <is>
          <t>Violations were cited in the following area(s).</t>
        </is>
      </c>
      <c r="G977" t="inlineStr">
        <is>
          <t>06F</t>
        </is>
      </c>
      <c r="H977" t="inlineStr">
        <is>
          <t>Wiping cloths not stored clean and dry, or in a sanitizing solution, between uses.</t>
        </is>
      </c>
      <c r="I977" t="inlineStr">
        <is>
          <t>Critical</t>
        </is>
      </c>
      <c r="J977" t="n">
        <v>19</v>
      </c>
      <c r="L977" s="9">
        <f>A977&amp;"-"&amp;TEXT(E977,"yyyymmdd")</f>
        <v/>
      </c>
    </row>
    <row r="978">
      <c r="A978" t="n">
        <v>50076792</v>
      </c>
      <c r="B978" t="inlineStr">
        <is>
          <t>Queens</t>
        </is>
      </c>
      <c r="C978" t="inlineStr">
        <is>
          <t>11106</t>
        </is>
      </c>
      <c r="D978" t="inlineStr">
        <is>
          <t>American</t>
        </is>
      </c>
      <c r="E978" s="8" t="n">
        <v>46119</v>
      </c>
      <c r="F978" t="inlineStr">
        <is>
          <t>Violations were cited in the following area(s).</t>
        </is>
      </c>
      <c r="G978" t="inlineStr">
        <is>
          <t>08A</t>
        </is>
      </c>
      <c r="H978" t="inlineStr">
        <is>
          <t>Establishment is not free of harborage or conditions conducive to rodents, insects or other pests.</t>
        </is>
      </c>
      <c r="I978" t="inlineStr">
        <is>
          <t>Not Critical</t>
        </is>
      </c>
      <c r="J978" t="n">
        <v>19</v>
      </c>
      <c r="L978" s="9">
        <f>A978&amp;"-"&amp;TEXT(E978,"yyyymmdd")</f>
        <v/>
      </c>
    </row>
    <row r="979">
      <c r="A979" t="n">
        <v>50076792</v>
      </c>
      <c r="B979" t="inlineStr">
        <is>
          <t>Queens</t>
        </is>
      </c>
      <c r="C979" t="inlineStr">
        <is>
          <t>11106</t>
        </is>
      </c>
      <c r="D979" t="inlineStr">
        <is>
          <t>American</t>
        </is>
      </c>
      <c r="E979" s="8" t="n">
        <v>46119</v>
      </c>
      <c r="F979" t="inlineStr">
        <is>
          <t>Violations were cited in the following area(s).</t>
        </is>
      </c>
      <c r="G979" t="inlineStr">
        <is>
          <t>09A</t>
        </is>
      </c>
      <c r="H979" t="inlineStr">
        <is>
          <t>Swollen, leaking, rusted or otherwise damaged canned food to be returned to distributor not segregated from intact product and clearly labeled DO NOT USE</t>
        </is>
      </c>
      <c r="I979" t="inlineStr">
        <is>
          <t>Not Critical</t>
        </is>
      </c>
      <c r="J979" t="n">
        <v>19</v>
      </c>
      <c r="L979" s="9">
        <f>A979&amp;"-"&amp;TEXT(E979,"yyyymmdd")</f>
        <v/>
      </c>
    </row>
    <row r="980">
      <c r="A980" t="n">
        <v>50077940</v>
      </c>
      <c r="B980" t="inlineStr">
        <is>
          <t>Manhattan</t>
        </is>
      </c>
      <c r="C980" t="inlineStr">
        <is>
          <t>10011</t>
        </is>
      </c>
      <c r="D980" t="inlineStr">
        <is>
          <t>Greek</t>
        </is>
      </c>
      <c r="E980" s="8" t="n">
        <v>46119</v>
      </c>
      <c r="F980" t="inlineStr">
        <is>
          <t>Violations were cited in the following area(s).</t>
        </is>
      </c>
      <c r="G980" t="inlineStr">
        <is>
          <t>02G</t>
        </is>
      </c>
      <c r="H980" t="inlineStr">
        <is>
          <t>Cold TCS food item held above 41 °F; smoked or processed fish held above 38 °F; intact raw eggs held above 45 °F; or reduced oxygen packaged (ROP) TCS foods held above required temperatures except during active necessary preparation.</t>
        </is>
      </c>
      <c r="I980" t="inlineStr">
        <is>
          <t>Critical</t>
        </is>
      </c>
      <c r="J980" t="n">
        <v>12</v>
      </c>
      <c r="K980" t="inlineStr">
        <is>
          <t>A</t>
        </is>
      </c>
      <c r="L980" s="9">
        <f>A980&amp;"-"&amp;TEXT(E980,"yyyymmdd")</f>
        <v/>
      </c>
    </row>
    <row r="981">
      <c r="A981" t="n">
        <v>50077940</v>
      </c>
      <c r="B981" t="inlineStr">
        <is>
          <t>Manhattan</t>
        </is>
      </c>
      <c r="C981" t="inlineStr">
        <is>
          <t>10011</t>
        </is>
      </c>
      <c r="D981" t="inlineStr">
        <is>
          <t>Greek</t>
        </is>
      </c>
      <c r="E981" s="8" t="n">
        <v>46119</v>
      </c>
      <c r="F981" t="inlineStr">
        <is>
          <t>Violations were cited in the following area(s).</t>
        </is>
      </c>
      <c r="G981" t="inlineStr">
        <is>
          <t>10G</t>
        </is>
      </c>
      <c r="H981" t="inlineStr">
        <is>
          <t>Dishwashing and ware washing: Cleaning and sanitizing of tableware, including dishes, utensils, and equipment deficient.</t>
        </is>
      </c>
      <c r="I981" t="inlineStr">
        <is>
          <t>Not Critical</t>
        </is>
      </c>
      <c r="J981" t="n">
        <v>12</v>
      </c>
      <c r="K981" t="inlineStr">
        <is>
          <t>A</t>
        </is>
      </c>
      <c r="L981" s="9">
        <f>A981&amp;"-"&amp;TEXT(E981,"yyyymmdd")</f>
        <v/>
      </c>
    </row>
    <row r="982">
      <c r="A982" t="n">
        <v>50080782</v>
      </c>
      <c r="B982" t="inlineStr">
        <is>
          <t>Manhattan</t>
        </is>
      </c>
      <c r="C982" t="inlineStr">
        <is>
          <t>10002</t>
        </is>
      </c>
      <c r="D982" t="inlineStr">
        <is>
          <t>American</t>
        </is>
      </c>
      <c r="E982" s="8" t="n">
        <v>46119</v>
      </c>
      <c r="F982" t="inlineStr">
        <is>
          <t>Violations were cited in the following area(s).</t>
        </is>
      </c>
      <c r="G982" t="inlineStr">
        <is>
          <t>03A</t>
        </is>
      </c>
      <c r="H982"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982" t="inlineStr">
        <is>
          <t>Critical</t>
        </is>
      </c>
      <c r="J982" t="n">
        <v>10</v>
      </c>
      <c r="K982" t="inlineStr">
        <is>
          <t>A</t>
        </is>
      </c>
      <c r="L982" s="9">
        <f>A982&amp;"-"&amp;TEXT(E982,"yyyymmdd")</f>
        <v/>
      </c>
    </row>
    <row r="983">
      <c r="A983" t="n">
        <v>50089214</v>
      </c>
      <c r="B983" t="inlineStr">
        <is>
          <t>Brooklyn</t>
        </is>
      </c>
      <c r="C983" t="inlineStr">
        <is>
          <t>11211</t>
        </is>
      </c>
      <c r="D983" t="inlineStr">
        <is>
          <t>Latin American</t>
        </is>
      </c>
      <c r="E983" s="8" t="n">
        <v>46119</v>
      </c>
      <c r="F983" t="inlineStr">
        <is>
          <t>Violations were cited in the following area(s).</t>
        </is>
      </c>
      <c r="G983" t="inlineStr">
        <is>
          <t>09C</t>
        </is>
      </c>
      <c r="H983" t="inlineStr">
        <is>
          <t>Design, construction, materials used or maintenance of food contact surface improper. Surface not easily cleanable, sanitized and maintained.</t>
        </is>
      </c>
      <c r="I983" t="inlineStr">
        <is>
          <t>Not Critical</t>
        </is>
      </c>
      <c r="J983" t="n">
        <v>2</v>
      </c>
      <c r="K983" t="inlineStr">
        <is>
          <t>A</t>
        </is>
      </c>
      <c r="L983" s="9">
        <f>A983&amp;"-"&amp;TEXT(E983,"yyyymmdd")</f>
        <v/>
      </c>
    </row>
    <row r="984">
      <c r="A984" t="n">
        <v>50089410</v>
      </c>
      <c r="B984" t="inlineStr">
        <is>
          <t>Queens</t>
        </is>
      </c>
      <c r="C984" t="inlineStr">
        <is>
          <t>11101</t>
        </is>
      </c>
      <c r="D984" t="inlineStr">
        <is>
          <t>Chinese/Japanese</t>
        </is>
      </c>
      <c r="E984" s="8" t="n">
        <v>46119</v>
      </c>
      <c r="F984" t="inlineStr">
        <is>
          <t>Violations were cited in the following area(s).</t>
        </is>
      </c>
      <c r="G984" t="inlineStr">
        <is>
          <t>10F</t>
        </is>
      </c>
      <c r="H984" t="inlineStr">
        <is>
          <t>Non-food contact surface or equipment made of unacceptable material, not kept clean, or not properly sealed, raised, spaced or movable to allow accessibility for cleaning on all sides, above and underneath the unit.</t>
        </is>
      </c>
      <c r="I984" t="inlineStr">
        <is>
          <t>Not Critical</t>
        </is>
      </c>
      <c r="J984" t="n">
        <v>2</v>
      </c>
      <c r="K984" t="inlineStr">
        <is>
          <t>A</t>
        </is>
      </c>
      <c r="L984" s="9">
        <f>A984&amp;"-"&amp;TEXT(E984,"yyyymmdd")</f>
        <v/>
      </c>
    </row>
    <row r="985">
      <c r="A985" t="n">
        <v>50089530</v>
      </c>
      <c r="B985" t="inlineStr">
        <is>
          <t>Brooklyn</t>
        </is>
      </c>
      <c r="C985" t="inlineStr">
        <is>
          <t>11205</t>
        </is>
      </c>
      <c r="D985" t="inlineStr">
        <is>
          <t>Coffee/Tea</t>
        </is>
      </c>
      <c r="E985" s="8" t="n">
        <v>46119</v>
      </c>
      <c r="F985" t="inlineStr">
        <is>
          <t>Violations were cited in the following area(s).</t>
        </is>
      </c>
      <c r="G985" t="inlineStr">
        <is>
          <t>06C</t>
        </is>
      </c>
      <c r="H98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85" t="inlineStr">
        <is>
          <t>Critical</t>
        </is>
      </c>
      <c r="J985" t="n">
        <v>7</v>
      </c>
      <c r="K985" t="inlineStr">
        <is>
          <t>A</t>
        </is>
      </c>
      <c r="L985" s="9">
        <f>A985&amp;"-"&amp;TEXT(E985,"yyyymmdd")</f>
        <v/>
      </c>
    </row>
    <row r="986">
      <c r="A986" t="n">
        <v>50089530</v>
      </c>
      <c r="B986" t="inlineStr">
        <is>
          <t>Brooklyn</t>
        </is>
      </c>
      <c r="C986" t="inlineStr">
        <is>
          <t>11205</t>
        </is>
      </c>
      <c r="D986" t="inlineStr">
        <is>
          <t>Coffee/Tea</t>
        </is>
      </c>
      <c r="E986" s="8" t="n">
        <v>46119</v>
      </c>
      <c r="F986" t="inlineStr">
        <is>
          <t>Violations were cited in the following area(s).</t>
        </is>
      </c>
      <c r="G986" t="inlineStr">
        <is>
          <t>10F</t>
        </is>
      </c>
      <c r="H986" t="inlineStr">
        <is>
          <t>Non-food contact surface or equipment made of unacceptable material, not kept clean, or not properly sealed, raised, spaced or movable to allow accessibility for cleaning on all sides, above and underneath the unit.</t>
        </is>
      </c>
      <c r="I986" t="inlineStr">
        <is>
          <t>Not Critical</t>
        </is>
      </c>
      <c r="J986" t="n">
        <v>7</v>
      </c>
      <c r="K986" t="inlineStr">
        <is>
          <t>A</t>
        </is>
      </c>
      <c r="L986" s="9">
        <f>A986&amp;"-"&amp;TEXT(E986,"yyyymmdd")</f>
        <v/>
      </c>
    </row>
    <row r="987">
      <c r="A987" t="n">
        <v>50089930</v>
      </c>
      <c r="B987" t="inlineStr">
        <is>
          <t>Bronx</t>
        </is>
      </c>
      <c r="C987" t="inlineStr">
        <is>
          <t>10462</t>
        </is>
      </c>
      <c r="D987" t="inlineStr">
        <is>
          <t>Middle Eastern</t>
        </is>
      </c>
      <c r="E987" s="8" t="n">
        <v>46119</v>
      </c>
      <c r="F987" t="inlineStr">
        <is>
          <t>Violations were cited in the following area(s).</t>
        </is>
      </c>
      <c r="G987" t="inlineStr">
        <is>
          <t>02G</t>
        </is>
      </c>
      <c r="H987" t="inlineStr">
        <is>
          <t>Cold TCS food item held above 41 °F; smoked or processed fish held above 38 °F; intact raw eggs held above 45 °F; or reduced oxygen packaged (ROP) TCS foods held above required temperatures except during active necessary preparation.</t>
        </is>
      </c>
      <c r="I987" t="inlineStr">
        <is>
          <t>Critical</t>
        </is>
      </c>
      <c r="J987" t="n">
        <v>42</v>
      </c>
      <c r="L987" s="9">
        <f>A987&amp;"-"&amp;TEXT(E987,"yyyymmdd")</f>
        <v/>
      </c>
    </row>
    <row r="988">
      <c r="A988" t="n">
        <v>50089930</v>
      </c>
      <c r="B988" t="inlineStr">
        <is>
          <t>Bronx</t>
        </is>
      </c>
      <c r="C988" t="inlineStr">
        <is>
          <t>10462</t>
        </is>
      </c>
      <c r="D988" t="inlineStr">
        <is>
          <t>Middle Eastern</t>
        </is>
      </c>
      <c r="E988" s="8" t="n">
        <v>46119</v>
      </c>
      <c r="F988" t="inlineStr">
        <is>
          <t>Violations were cited in the following area(s).</t>
        </is>
      </c>
      <c r="G988" t="inlineStr">
        <is>
          <t>04A</t>
        </is>
      </c>
      <c r="H988" t="inlineStr">
        <is>
          <t>Food Protection Certificate (FPC) not held by manager or supervisor of food operations.</t>
        </is>
      </c>
      <c r="I988" t="inlineStr">
        <is>
          <t>Critical</t>
        </is>
      </c>
      <c r="J988" t="n">
        <v>42</v>
      </c>
      <c r="L988" s="9">
        <f>A988&amp;"-"&amp;TEXT(E988,"yyyymmdd")</f>
        <v/>
      </c>
    </row>
    <row r="989">
      <c r="A989" t="n">
        <v>50089930</v>
      </c>
      <c r="B989" t="inlineStr">
        <is>
          <t>Bronx</t>
        </is>
      </c>
      <c r="C989" t="inlineStr">
        <is>
          <t>10462</t>
        </is>
      </c>
      <c r="D989" t="inlineStr">
        <is>
          <t>Middle Eastern</t>
        </is>
      </c>
      <c r="E989" s="8" t="n">
        <v>46119</v>
      </c>
      <c r="F989" t="inlineStr">
        <is>
          <t>Violations were cited in the following area(s).</t>
        </is>
      </c>
      <c r="G989" t="inlineStr">
        <is>
          <t>04C</t>
        </is>
      </c>
      <c r="H989" t="inlineStr">
        <is>
          <t>Food worker/food vendor does not use utensil or other barrier to eliminate bare hand contact with food that will not receive adequate additional heat treatment.</t>
        </is>
      </c>
      <c r="I989" t="inlineStr">
        <is>
          <t>Critical</t>
        </is>
      </c>
      <c r="J989" t="n">
        <v>42</v>
      </c>
      <c r="L989" s="9">
        <f>A989&amp;"-"&amp;TEXT(E989,"yyyymmdd")</f>
        <v/>
      </c>
    </row>
    <row r="990">
      <c r="A990" t="n">
        <v>50089930</v>
      </c>
      <c r="B990" t="inlineStr">
        <is>
          <t>Bronx</t>
        </is>
      </c>
      <c r="C990" t="inlineStr">
        <is>
          <t>10462</t>
        </is>
      </c>
      <c r="D990" t="inlineStr">
        <is>
          <t>Middle Eastern</t>
        </is>
      </c>
      <c r="E990" s="8" t="n">
        <v>46119</v>
      </c>
      <c r="F990" t="inlineStr">
        <is>
          <t>Violations were cited in the following area(s).</t>
        </is>
      </c>
      <c r="G990" t="inlineStr">
        <is>
          <t>04K</t>
        </is>
      </c>
      <c r="H990" t="inlineStr">
        <is>
          <t>Evidence of rats or live rats in establishment's food or non-food areas.</t>
        </is>
      </c>
      <c r="I990" t="inlineStr">
        <is>
          <t>Critical</t>
        </is>
      </c>
      <c r="J990" t="n">
        <v>42</v>
      </c>
      <c r="L990" s="9">
        <f>A990&amp;"-"&amp;TEXT(E990,"yyyymmdd")</f>
        <v/>
      </c>
    </row>
    <row r="991">
      <c r="A991" t="n">
        <v>50089930</v>
      </c>
      <c r="B991" t="inlineStr">
        <is>
          <t>Bronx</t>
        </is>
      </c>
      <c r="C991" t="inlineStr">
        <is>
          <t>10462</t>
        </is>
      </c>
      <c r="D991" t="inlineStr">
        <is>
          <t>Middle Eastern</t>
        </is>
      </c>
      <c r="E991" s="8" t="n">
        <v>46119</v>
      </c>
      <c r="F991" t="inlineStr">
        <is>
          <t>Violations were cited in the following area(s).</t>
        </is>
      </c>
      <c r="G991" t="inlineStr">
        <is>
          <t>06A</t>
        </is>
      </c>
      <c r="H991" t="inlineStr">
        <is>
          <t>Personal cleanliness is inadequate. Outer garment soiled with possible contaminant. Effective hair restraint not worn where required. Jewelry worn on hands or arms. Fingernail polish worn or fingernails not kept clean and trimmed.</t>
        </is>
      </c>
      <c r="I991" t="inlineStr">
        <is>
          <t>Critical</t>
        </is>
      </c>
      <c r="J991" t="n">
        <v>42</v>
      </c>
      <c r="L991" s="9">
        <f>A991&amp;"-"&amp;TEXT(E991,"yyyymmdd")</f>
        <v/>
      </c>
    </row>
    <row r="992">
      <c r="A992" t="n">
        <v>50089930</v>
      </c>
      <c r="B992" t="inlineStr">
        <is>
          <t>Bronx</t>
        </is>
      </c>
      <c r="C992" t="inlineStr">
        <is>
          <t>10462</t>
        </is>
      </c>
      <c r="D992" t="inlineStr">
        <is>
          <t>Middle Eastern</t>
        </is>
      </c>
      <c r="E992" s="8" t="n">
        <v>46119</v>
      </c>
      <c r="F992" t="inlineStr">
        <is>
          <t>Violations were cited in the following area(s).</t>
        </is>
      </c>
      <c r="G992" t="inlineStr">
        <is>
          <t>08A</t>
        </is>
      </c>
      <c r="H992" t="inlineStr">
        <is>
          <t>Establishment is not free of harborage or conditions conducive to rodents, insects or other pests.</t>
        </is>
      </c>
      <c r="I992" t="inlineStr">
        <is>
          <t>Not Critical</t>
        </is>
      </c>
      <c r="J992" t="n">
        <v>42</v>
      </c>
      <c r="L992" s="9">
        <f>A992&amp;"-"&amp;TEXT(E992,"yyyymmdd")</f>
        <v/>
      </c>
    </row>
    <row r="993">
      <c r="A993" t="n">
        <v>50089930</v>
      </c>
      <c r="B993" t="inlineStr">
        <is>
          <t>Bronx</t>
        </is>
      </c>
      <c r="C993" t="inlineStr">
        <is>
          <t>10462</t>
        </is>
      </c>
      <c r="D993" t="inlineStr">
        <is>
          <t>Middle Eastern</t>
        </is>
      </c>
      <c r="E993" s="8" t="n">
        <v>46119</v>
      </c>
      <c r="F993" t="inlineStr">
        <is>
          <t>Violations were cited in the following area(s).</t>
        </is>
      </c>
      <c r="G993" t="inlineStr">
        <is>
          <t>08C</t>
        </is>
      </c>
      <c r="H993" t="inlineStr">
        <is>
          <t>Pesticide not properly labeled or used by unlicensed individual. Pesticide, other toxic chemical improperly used/stored. Unprotected, unlocked bait station used.</t>
        </is>
      </c>
      <c r="I993" t="inlineStr">
        <is>
          <t>Not Critical</t>
        </is>
      </c>
      <c r="J993" t="n">
        <v>42</v>
      </c>
      <c r="L993" s="9">
        <f>A993&amp;"-"&amp;TEXT(E993,"yyyymmdd")</f>
        <v/>
      </c>
    </row>
    <row r="994">
      <c r="A994" t="n">
        <v>50089930</v>
      </c>
      <c r="B994" t="inlineStr">
        <is>
          <t>Bronx</t>
        </is>
      </c>
      <c r="C994" t="inlineStr">
        <is>
          <t>10462</t>
        </is>
      </c>
      <c r="D994" t="inlineStr">
        <is>
          <t>Middle Eastern</t>
        </is>
      </c>
      <c r="E994" s="8" t="n">
        <v>46119</v>
      </c>
      <c r="F994" t="inlineStr">
        <is>
          <t>Violations were cited in the following area(s).</t>
        </is>
      </c>
      <c r="G994" t="inlineStr">
        <is>
          <t>10B</t>
        </is>
      </c>
      <c r="H994" t="inlineStr">
        <is>
          <t>Anti-siphonage or back-flow prevention device not provided where required; equipment or floor not properly drained; sewage disposal system in disrepair or not functioning properly. Condensation or liquid waste improperly disposed of.</t>
        </is>
      </c>
      <c r="I994" t="inlineStr">
        <is>
          <t>Not Critical</t>
        </is>
      </c>
      <c r="J994" t="n">
        <v>42</v>
      </c>
      <c r="L994" s="9">
        <f>A994&amp;"-"&amp;TEXT(E994,"yyyymmdd")</f>
        <v/>
      </c>
    </row>
    <row r="995">
      <c r="A995" t="n">
        <v>50091553</v>
      </c>
      <c r="B995" t="inlineStr">
        <is>
          <t>Queens</t>
        </is>
      </c>
      <c r="C995" t="inlineStr">
        <is>
          <t>11420</t>
        </is>
      </c>
      <c r="D995" t="inlineStr">
        <is>
          <t>Spanish</t>
        </is>
      </c>
      <c r="E995" s="8" t="n">
        <v>46119</v>
      </c>
      <c r="F995" t="inlineStr">
        <is>
          <t>Violations were cited in the following area(s).</t>
        </is>
      </c>
      <c r="G995" t="inlineStr">
        <is>
          <t>02B</t>
        </is>
      </c>
      <c r="H995" t="inlineStr">
        <is>
          <t>Hot TCS food item not held at or above 140 °F.</t>
        </is>
      </c>
      <c r="I995" t="inlineStr">
        <is>
          <t>Critical</t>
        </is>
      </c>
      <c r="J995" t="n">
        <v>12</v>
      </c>
      <c r="K995" t="inlineStr">
        <is>
          <t>A</t>
        </is>
      </c>
      <c r="L995" s="9">
        <f>A995&amp;"-"&amp;TEXT(E995,"yyyymmdd")</f>
        <v/>
      </c>
    </row>
    <row r="996">
      <c r="A996" t="n">
        <v>50091553</v>
      </c>
      <c r="B996" t="inlineStr">
        <is>
          <t>Queens</t>
        </is>
      </c>
      <c r="C996" t="inlineStr">
        <is>
          <t>11420</t>
        </is>
      </c>
      <c r="D996" t="inlineStr">
        <is>
          <t>Spanish</t>
        </is>
      </c>
      <c r="E996" s="8" t="n">
        <v>46119</v>
      </c>
      <c r="F996" t="inlineStr">
        <is>
          <t>Violations were cited in the following area(s).</t>
        </is>
      </c>
      <c r="G996" t="inlineStr">
        <is>
          <t>10E</t>
        </is>
      </c>
      <c r="H996" t="inlineStr">
        <is>
          <t>Accurate thermometer not provided or properly located in refrigerated, cold storage or hot holding equipment</t>
        </is>
      </c>
      <c r="I996" t="inlineStr">
        <is>
          <t>Not Critical</t>
        </is>
      </c>
      <c r="J996" t="n">
        <v>12</v>
      </c>
      <c r="K996" t="inlineStr">
        <is>
          <t>A</t>
        </is>
      </c>
      <c r="L996" s="9">
        <f>A996&amp;"-"&amp;TEXT(E996,"yyyymmdd")</f>
        <v/>
      </c>
    </row>
    <row r="997">
      <c r="A997" t="n">
        <v>50099907</v>
      </c>
      <c r="B997" t="inlineStr">
        <is>
          <t>Manhattan</t>
        </is>
      </c>
      <c r="C997" t="inlineStr">
        <is>
          <t>10009</t>
        </is>
      </c>
      <c r="D997" t="inlineStr">
        <is>
          <t>Seafood</t>
        </is>
      </c>
      <c r="E997" s="8" t="n">
        <v>46119</v>
      </c>
      <c r="F997" t="inlineStr">
        <is>
          <t>Violations were cited in the following area(s).</t>
        </is>
      </c>
      <c r="G997" t="inlineStr">
        <is>
          <t>04L</t>
        </is>
      </c>
      <c r="H997" t="inlineStr">
        <is>
          <t>Evidence of mice or live mice in establishment's food or non-food areas.</t>
        </is>
      </c>
      <c r="I997" t="inlineStr">
        <is>
          <t>Critical</t>
        </is>
      </c>
      <c r="J997" t="n">
        <v>13</v>
      </c>
      <c r="K997" t="inlineStr">
        <is>
          <t>A</t>
        </is>
      </c>
      <c r="L997" s="9">
        <f>A997&amp;"-"&amp;TEXT(E997,"yyyymmdd")</f>
        <v/>
      </c>
    </row>
    <row r="998">
      <c r="A998" t="n">
        <v>50099907</v>
      </c>
      <c r="B998" t="inlineStr">
        <is>
          <t>Manhattan</t>
        </is>
      </c>
      <c r="C998" t="inlineStr">
        <is>
          <t>10009</t>
        </is>
      </c>
      <c r="D998" t="inlineStr">
        <is>
          <t>Seafood</t>
        </is>
      </c>
      <c r="E998" s="8" t="n">
        <v>46119</v>
      </c>
      <c r="F998" t="inlineStr">
        <is>
          <t>Violations were cited in the following area(s).</t>
        </is>
      </c>
      <c r="G998" t="inlineStr">
        <is>
          <t>08A</t>
        </is>
      </c>
      <c r="H998" t="inlineStr">
        <is>
          <t>Establishment is not free of harborage or conditions conducive to rodents, insects or other pests.</t>
        </is>
      </c>
      <c r="I998" t="inlineStr">
        <is>
          <t>Not Critical</t>
        </is>
      </c>
      <c r="J998" t="n">
        <v>13</v>
      </c>
      <c r="K998" t="inlineStr">
        <is>
          <t>A</t>
        </is>
      </c>
      <c r="L998" s="9">
        <f>A998&amp;"-"&amp;TEXT(E998,"yyyymmdd")</f>
        <v/>
      </c>
    </row>
    <row r="999">
      <c r="A999" t="n">
        <v>50099907</v>
      </c>
      <c r="B999" t="inlineStr">
        <is>
          <t>Manhattan</t>
        </is>
      </c>
      <c r="C999" t="inlineStr">
        <is>
          <t>10009</t>
        </is>
      </c>
      <c r="D999" t="inlineStr">
        <is>
          <t>Seafood</t>
        </is>
      </c>
      <c r="E999" s="8" t="n">
        <v>46119</v>
      </c>
      <c r="F999" t="inlineStr">
        <is>
          <t>Violations were cited in the following area(s).</t>
        </is>
      </c>
      <c r="G999" t="inlineStr">
        <is>
          <t>10F</t>
        </is>
      </c>
      <c r="H999" t="inlineStr">
        <is>
          <t>Non-food contact surface or equipment made of unacceptable material, not kept clean, or not properly sealed, raised, spaced or movable to allow accessibility for cleaning on all sides, above and underneath the unit.</t>
        </is>
      </c>
      <c r="I999" t="inlineStr">
        <is>
          <t>Not Critical</t>
        </is>
      </c>
      <c r="J999" t="n">
        <v>13</v>
      </c>
      <c r="K999" t="inlineStr">
        <is>
          <t>A</t>
        </is>
      </c>
      <c r="L999" s="9">
        <f>A999&amp;"-"&amp;TEXT(E999,"yyyymmdd")</f>
        <v/>
      </c>
    </row>
    <row r="1000">
      <c r="A1000" t="n">
        <v>50102084</v>
      </c>
      <c r="B1000" t="inlineStr">
        <is>
          <t>Manhattan</t>
        </is>
      </c>
      <c r="C1000" t="inlineStr">
        <is>
          <t>10018</t>
        </is>
      </c>
      <c r="D1000" t="inlineStr">
        <is>
          <t>Italian</t>
        </is>
      </c>
      <c r="E1000" s="8" t="n">
        <v>46119</v>
      </c>
      <c r="F1000" t="inlineStr">
        <is>
          <t>Violations were cited in the following area(s).</t>
        </is>
      </c>
      <c r="G1000" t="inlineStr">
        <is>
          <t>02B</t>
        </is>
      </c>
      <c r="H1000" t="inlineStr">
        <is>
          <t>Hot TCS food item not held at or above 140 °F.</t>
        </is>
      </c>
      <c r="I1000" t="inlineStr">
        <is>
          <t>Critical</t>
        </is>
      </c>
      <c r="J1000" t="n">
        <v>22</v>
      </c>
      <c r="L1000" s="9">
        <f>A1000&amp;"-"&amp;TEXT(E1000,"yyyymmdd")</f>
        <v/>
      </c>
    </row>
    <row r="1001">
      <c r="A1001" t="n">
        <v>50102084</v>
      </c>
      <c r="B1001" t="inlineStr">
        <is>
          <t>Manhattan</t>
        </is>
      </c>
      <c r="C1001" t="inlineStr">
        <is>
          <t>10018</t>
        </is>
      </c>
      <c r="D1001" t="inlineStr">
        <is>
          <t>Italian</t>
        </is>
      </c>
      <c r="E1001" s="8" t="n">
        <v>46119</v>
      </c>
      <c r="F1001" t="inlineStr">
        <is>
          <t>Violations were cited in the following area(s).</t>
        </is>
      </c>
      <c r="G1001" t="inlineStr">
        <is>
          <t>02G</t>
        </is>
      </c>
      <c r="H1001" t="inlineStr">
        <is>
          <t>Cold TCS food item held above 41 °F; smoked or processed fish held above 38 °F; intact raw eggs held above 45 °F; or reduced oxygen packaged (ROP) TCS foods held above required temperatures except during active necessary preparation.</t>
        </is>
      </c>
      <c r="I1001" t="inlineStr">
        <is>
          <t>Critical</t>
        </is>
      </c>
      <c r="J1001" t="n">
        <v>22</v>
      </c>
      <c r="L1001" s="9">
        <f>A1001&amp;"-"&amp;TEXT(E1001,"yyyymmdd")</f>
        <v/>
      </c>
    </row>
    <row r="1002">
      <c r="A1002" t="n">
        <v>50102084</v>
      </c>
      <c r="B1002" t="inlineStr">
        <is>
          <t>Manhattan</t>
        </is>
      </c>
      <c r="C1002" t="inlineStr">
        <is>
          <t>10018</t>
        </is>
      </c>
      <c r="D1002" t="inlineStr">
        <is>
          <t>Italian</t>
        </is>
      </c>
      <c r="E1002" s="8" t="n">
        <v>46119</v>
      </c>
      <c r="F1002" t="inlineStr">
        <is>
          <t>Violations were cited in the following area(s).</t>
        </is>
      </c>
      <c r="G1002" t="inlineStr">
        <is>
          <t>10F</t>
        </is>
      </c>
      <c r="H1002" t="inlineStr">
        <is>
          <t>Non-food contact surface or equipment made of unacceptable material, not kept clean, or not properly sealed, raised, spaced or movable to allow accessibility for cleaning on all sides, above and underneath the unit.</t>
        </is>
      </c>
      <c r="I1002" t="inlineStr">
        <is>
          <t>Not Critical</t>
        </is>
      </c>
      <c r="J1002" t="n">
        <v>22</v>
      </c>
      <c r="L1002" s="9">
        <f>A1002&amp;"-"&amp;TEXT(E1002,"yyyymmdd")</f>
        <v/>
      </c>
    </row>
    <row r="1003">
      <c r="A1003" t="n">
        <v>50102084</v>
      </c>
      <c r="B1003" t="inlineStr">
        <is>
          <t>Manhattan</t>
        </is>
      </c>
      <c r="C1003" t="inlineStr">
        <is>
          <t>10018</t>
        </is>
      </c>
      <c r="D1003" t="inlineStr">
        <is>
          <t>Italian</t>
        </is>
      </c>
      <c r="E1003" s="8" t="n">
        <v>46119</v>
      </c>
      <c r="F1003" t="inlineStr">
        <is>
          <t>Violations were cited in the following area(s).</t>
        </is>
      </c>
      <c r="G1003" t="inlineStr">
        <is>
          <t>10G</t>
        </is>
      </c>
      <c r="H1003" t="inlineStr">
        <is>
          <t>Dishwashing and ware washing: Cleaning and sanitizing of tableware, including dishes, utensils, and equipment deficient.</t>
        </is>
      </c>
      <c r="I1003" t="inlineStr">
        <is>
          <t>Not Critical</t>
        </is>
      </c>
      <c r="J1003" t="n">
        <v>22</v>
      </c>
      <c r="L1003" s="9">
        <f>A1003&amp;"-"&amp;TEXT(E1003,"yyyymmdd")</f>
        <v/>
      </c>
    </row>
    <row r="1004">
      <c r="A1004" t="n">
        <v>50105307</v>
      </c>
      <c r="B1004" t="inlineStr">
        <is>
          <t>Queens</t>
        </is>
      </c>
      <c r="C1004" t="inlineStr">
        <is>
          <t>11694</t>
        </is>
      </c>
      <c r="D1004" t="inlineStr">
        <is>
          <t>Italian</t>
        </is>
      </c>
      <c r="E1004" s="8" t="n">
        <v>46119</v>
      </c>
      <c r="F1004" t="inlineStr">
        <is>
          <t>Violations were cited in the following area(s).</t>
        </is>
      </c>
      <c r="G1004" t="inlineStr">
        <is>
          <t>06G</t>
        </is>
      </c>
      <c r="H1004" t="inlineStr">
        <is>
          <t>HACCP plan not approved or approved HACCP plan not maintained on premises.</t>
        </is>
      </c>
      <c r="I1004" t="inlineStr">
        <is>
          <t>Critical</t>
        </is>
      </c>
      <c r="J1004" t="n">
        <v>12</v>
      </c>
      <c r="K1004" t="inlineStr">
        <is>
          <t>A</t>
        </is>
      </c>
      <c r="L1004" s="9">
        <f>A1004&amp;"-"&amp;TEXT(E1004,"yyyymmdd")</f>
        <v/>
      </c>
    </row>
    <row r="1005">
      <c r="A1005" t="n">
        <v>50105307</v>
      </c>
      <c r="B1005" t="inlineStr">
        <is>
          <t>Queens</t>
        </is>
      </c>
      <c r="C1005" t="inlineStr">
        <is>
          <t>11694</t>
        </is>
      </c>
      <c r="D1005" t="inlineStr">
        <is>
          <t>Italian</t>
        </is>
      </c>
      <c r="E1005" s="8" t="n">
        <v>46119</v>
      </c>
      <c r="F1005" t="inlineStr">
        <is>
          <t>Violations were cited in the following area(s).</t>
        </is>
      </c>
      <c r="G1005" t="inlineStr">
        <is>
          <t>10B</t>
        </is>
      </c>
      <c r="H1005" t="inlineStr">
        <is>
          <t>Anti-siphonage or back-flow prevention device not provided where required; equipment or floor not properly drained; sewage disposal system in disrepair or not functioning properly. Condensation or liquid waste improperly disposed of.</t>
        </is>
      </c>
      <c r="I1005" t="inlineStr">
        <is>
          <t>Not Critical</t>
        </is>
      </c>
      <c r="J1005" t="n">
        <v>12</v>
      </c>
      <c r="K1005" t="inlineStr">
        <is>
          <t>A</t>
        </is>
      </c>
      <c r="L1005" s="9">
        <f>A1005&amp;"-"&amp;TEXT(E1005,"yyyymmdd")</f>
        <v/>
      </c>
    </row>
    <row r="1006">
      <c r="A1006" t="n">
        <v>50111246</v>
      </c>
      <c r="B1006" t="inlineStr">
        <is>
          <t>Bronx</t>
        </is>
      </c>
      <c r="C1006" t="inlineStr">
        <is>
          <t>10455</t>
        </is>
      </c>
      <c r="D1006" t="inlineStr">
        <is>
          <t>Pizza</t>
        </is>
      </c>
      <c r="E1006" s="8" t="n">
        <v>46119</v>
      </c>
      <c r="F1006" t="inlineStr">
        <is>
          <t>Violations were cited in the following area(s).</t>
        </is>
      </c>
      <c r="G1006" t="inlineStr">
        <is>
          <t>10B</t>
        </is>
      </c>
      <c r="H1006" t="inlineStr">
        <is>
          <t>Anti-siphonage or back-flow prevention device not provided where required; equipment or floor not properly drained; sewage disposal system in disrepair or not functioning properly. Condensation or liquid waste improperly disposed of.</t>
        </is>
      </c>
      <c r="I1006" t="inlineStr">
        <is>
          <t>Not Critical</t>
        </is>
      </c>
      <c r="J1006" t="n">
        <v>5</v>
      </c>
      <c r="K1006" t="inlineStr">
        <is>
          <t>A</t>
        </is>
      </c>
      <c r="L1006" s="9">
        <f>A1006&amp;"-"&amp;TEXT(E1006,"yyyymmdd")</f>
        <v/>
      </c>
    </row>
    <row r="1007">
      <c r="A1007" t="n">
        <v>50111246</v>
      </c>
      <c r="B1007" t="inlineStr">
        <is>
          <t>Bronx</t>
        </is>
      </c>
      <c r="C1007" t="inlineStr">
        <is>
          <t>10455</t>
        </is>
      </c>
      <c r="D1007" t="inlineStr">
        <is>
          <t>Pizza</t>
        </is>
      </c>
      <c r="E1007" s="8" t="n">
        <v>46119</v>
      </c>
      <c r="F1007" t="inlineStr">
        <is>
          <t>Violations were cited in the following area(s).</t>
        </is>
      </c>
      <c r="G1007" t="inlineStr">
        <is>
          <t>10F</t>
        </is>
      </c>
      <c r="H1007" t="inlineStr">
        <is>
          <t>Non-food contact surface or equipment made of unacceptable material, not kept clean, or not properly sealed, raised, spaced or movable to allow accessibility for cleaning on all sides, above and underneath the unit.</t>
        </is>
      </c>
      <c r="I1007" t="inlineStr">
        <is>
          <t>Not Critical</t>
        </is>
      </c>
      <c r="J1007" t="n">
        <v>5</v>
      </c>
      <c r="K1007" t="inlineStr">
        <is>
          <t>A</t>
        </is>
      </c>
      <c r="L1007" s="9">
        <f>A1007&amp;"-"&amp;TEXT(E1007,"yyyymmdd")</f>
        <v/>
      </c>
    </row>
    <row r="1008">
      <c r="A1008" t="n">
        <v>50112295</v>
      </c>
      <c r="B1008" t="inlineStr">
        <is>
          <t>Manhattan</t>
        </is>
      </c>
      <c r="C1008" t="inlineStr">
        <is>
          <t>10001</t>
        </is>
      </c>
      <c r="D1008" t="inlineStr">
        <is>
          <t>Coffee/Tea</t>
        </is>
      </c>
      <c r="E1008" s="8" t="n">
        <v>46119</v>
      </c>
      <c r="F1008" t="inlineStr">
        <is>
          <t>Violations were cited in the following area(s).</t>
        </is>
      </c>
      <c r="G1008" t="inlineStr">
        <is>
          <t>09E</t>
        </is>
      </c>
      <c r="H1008" t="inlineStr">
        <is>
          <t>Wash hands sign not posted near or above hand washing sink.</t>
        </is>
      </c>
      <c r="I1008" t="inlineStr">
        <is>
          <t>Not Critical</t>
        </is>
      </c>
      <c r="J1008" t="n">
        <v>2</v>
      </c>
      <c r="K1008" t="inlineStr">
        <is>
          <t>A</t>
        </is>
      </c>
      <c r="L1008" s="9">
        <f>A1008&amp;"-"&amp;TEXT(E1008,"yyyymmdd")</f>
        <v/>
      </c>
    </row>
    <row r="1009">
      <c r="A1009" t="n">
        <v>50112582</v>
      </c>
      <c r="B1009" t="inlineStr">
        <is>
          <t>Queens</t>
        </is>
      </c>
      <c r="C1009" t="inlineStr">
        <is>
          <t>11375</t>
        </is>
      </c>
      <c r="D1009" t="inlineStr">
        <is>
          <t>Japanese</t>
        </is>
      </c>
      <c r="E1009" s="8" t="n">
        <v>46119</v>
      </c>
      <c r="F1009" t="inlineStr">
        <is>
          <t>Violations were cited in the following area(s).</t>
        </is>
      </c>
      <c r="G1009" t="inlineStr">
        <is>
          <t>02G</t>
        </is>
      </c>
      <c r="H1009" t="inlineStr">
        <is>
          <t>Cold TCS food item held above 41 °F; smoked or processed fish held above 38 °F; intact raw eggs held above 45 °F; or reduced oxygen packaged (ROP) TCS foods held above required temperatures except during active necessary preparation.</t>
        </is>
      </c>
      <c r="I1009" t="inlineStr">
        <is>
          <t>Critical</t>
        </is>
      </c>
      <c r="J1009" t="n">
        <v>31</v>
      </c>
      <c r="L1009" s="9">
        <f>A1009&amp;"-"&amp;TEXT(E1009,"yyyymmdd")</f>
        <v/>
      </c>
    </row>
    <row r="1010">
      <c r="A1010" t="n">
        <v>50112582</v>
      </c>
      <c r="B1010" t="inlineStr">
        <is>
          <t>Queens</t>
        </is>
      </c>
      <c r="C1010" t="inlineStr">
        <is>
          <t>11375</t>
        </is>
      </c>
      <c r="D1010" t="inlineStr">
        <is>
          <t>Japanese</t>
        </is>
      </c>
      <c r="E1010" s="8" t="n">
        <v>46119</v>
      </c>
      <c r="F1010" t="inlineStr">
        <is>
          <t>Violations were cited in the following area(s).</t>
        </is>
      </c>
      <c r="G1010" t="inlineStr">
        <is>
          <t>04K</t>
        </is>
      </c>
      <c r="H1010" t="inlineStr">
        <is>
          <t>Evidence of rats or live rats in establishment's food or non-food areas.</t>
        </is>
      </c>
      <c r="I1010" t="inlineStr">
        <is>
          <t>Critical</t>
        </is>
      </c>
      <c r="J1010" t="n">
        <v>31</v>
      </c>
      <c r="L1010" s="9">
        <f>A1010&amp;"-"&amp;TEXT(E1010,"yyyymmdd")</f>
        <v/>
      </c>
    </row>
    <row r="1011">
      <c r="A1011" t="n">
        <v>50112582</v>
      </c>
      <c r="B1011" t="inlineStr">
        <is>
          <t>Queens</t>
        </is>
      </c>
      <c r="C1011" t="inlineStr">
        <is>
          <t>11375</t>
        </is>
      </c>
      <c r="D1011" t="inlineStr">
        <is>
          <t>Japanese</t>
        </is>
      </c>
      <c r="E1011" s="8" t="n">
        <v>46119</v>
      </c>
      <c r="F1011" t="inlineStr">
        <is>
          <t>Violations were cited in the following area(s).</t>
        </is>
      </c>
      <c r="G1011" t="inlineStr">
        <is>
          <t>06C</t>
        </is>
      </c>
      <c r="H101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11" t="inlineStr">
        <is>
          <t>Critical</t>
        </is>
      </c>
      <c r="J1011" t="n">
        <v>31</v>
      </c>
      <c r="L1011" s="9">
        <f>A1011&amp;"-"&amp;TEXT(E1011,"yyyymmdd")</f>
        <v/>
      </c>
    </row>
    <row r="1012">
      <c r="A1012" t="n">
        <v>50112582</v>
      </c>
      <c r="B1012" t="inlineStr">
        <is>
          <t>Queens</t>
        </is>
      </c>
      <c r="C1012" t="inlineStr">
        <is>
          <t>11375</t>
        </is>
      </c>
      <c r="D1012" t="inlineStr">
        <is>
          <t>Japanese</t>
        </is>
      </c>
      <c r="E1012" s="8" t="n">
        <v>46119</v>
      </c>
      <c r="F1012" t="inlineStr">
        <is>
          <t>Violations were cited in the following area(s).</t>
        </is>
      </c>
      <c r="G1012" t="inlineStr">
        <is>
          <t>06E</t>
        </is>
      </c>
      <c r="H1012" t="inlineStr">
        <is>
          <t>Sanitized equipment or utensil, including in-use food dispensing utensil, improperly used or stored.</t>
        </is>
      </c>
      <c r="I1012" t="inlineStr">
        <is>
          <t>Critical</t>
        </is>
      </c>
      <c r="J1012" t="n">
        <v>31</v>
      </c>
      <c r="L1012" s="9">
        <f>A1012&amp;"-"&amp;TEXT(E1012,"yyyymmdd")</f>
        <v/>
      </c>
    </row>
    <row r="1013">
      <c r="A1013" t="n">
        <v>50112582</v>
      </c>
      <c r="B1013" t="inlineStr">
        <is>
          <t>Queens</t>
        </is>
      </c>
      <c r="C1013" t="inlineStr">
        <is>
          <t>11375</t>
        </is>
      </c>
      <c r="D1013" t="inlineStr">
        <is>
          <t>Japanese</t>
        </is>
      </c>
      <c r="E1013" s="8" t="n">
        <v>46119</v>
      </c>
      <c r="F1013" t="inlineStr">
        <is>
          <t>Violations were cited in the following area(s).</t>
        </is>
      </c>
      <c r="G1013" t="inlineStr">
        <is>
          <t>08A</t>
        </is>
      </c>
      <c r="H1013" t="inlineStr">
        <is>
          <t>Establishment is not free of harborage or conditions conducive to rodents, insects or other pests.</t>
        </is>
      </c>
      <c r="I1013" t="inlineStr">
        <is>
          <t>Not Critical</t>
        </is>
      </c>
      <c r="J1013" t="n">
        <v>31</v>
      </c>
      <c r="L1013" s="9">
        <f>A1013&amp;"-"&amp;TEXT(E1013,"yyyymmdd")</f>
        <v/>
      </c>
    </row>
    <row r="1014">
      <c r="A1014" t="n">
        <v>50112582</v>
      </c>
      <c r="B1014" t="inlineStr">
        <is>
          <t>Queens</t>
        </is>
      </c>
      <c r="C1014" t="inlineStr">
        <is>
          <t>11375</t>
        </is>
      </c>
      <c r="D1014" t="inlineStr">
        <is>
          <t>Japanese</t>
        </is>
      </c>
      <c r="E1014" s="8" t="n">
        <v>46119</v>
      </c>
      <c r="F1014" t="inlineStr">
        <is>
          <t>Violations were cited in the following area(s).</t>
        </is>
      </c>
      <c r="G1014" t="inlineStr">
        <is>
          <t>10B</t>
        </is>
      </c>
      <c r="H1014" t="inlineStr">
        <is>
          <t>Anti-siphonage or back-flow prevention device not provided where required; equipment or floor not properly drained; sewage disposal system in disrepair or not functioning properly. Condensation or liquid waste improperly disposed of.</t>
        </is>
      </c>
      <c r="I1014" t="inlineStr">
        <is>
          <t>Not Critical</t>
        </is>
      </c>
      <c r="J1014" t="n">
        <v>31</v>
      </c>
      <c r="L1014" s="9">
        <f>A1014&amp;"-"&amp;TEXT(E1014,"yyyymmdd")</f>
        <v/>
      </c>
    </row>
    <row r="1015">
      <c r="A1015" t="n">
        <v>50112582</v>
      </c>
      <c r="B1015" t="inlineStr">
        <is>
          <t>Queens</t>
        </is>
      </c>
      <c r="C1015" t="inlineStr">
        <is>
          <t>11375</t>
        </is>
      </c>
      <c r="D1015" t="inlineStr">
        <is>
          <t>Japanese</t>
        </is>
      </c>
      <c r="E1015" s="8" t="n">
        <v>46119</v>
      </c>
      <c r="F1015" t="inlineStr">
        <is>
          <t>Violations were cited in the following area(s).</t>
        </is>
      </c>
      <c r="G1015" t="inlineStr">
        <is>
          <t>10F</t>
        </is>
      </c>
      <c r="H1015" t="inlineStr">
        <is>
          <t>Non-food contact surface or equipment made of unacceptable material, not kept clean, or not properly sealed, raised, spaced or movable to allow accessibility for cleaning on all sides, above and underneath the unit.</t>
        </is>
      </c>
      <c r="I1015" t="inlineStr">
        <is>
          <t>Not Critical</t>
        </is>
      </c>
      <c r="J1015" t="n">
        <v>31</v>
      </c>
      <c r="L1015" s="9">
        <f>A1015&amp;"-"&amp;TEXT(E1015,"yyyymmdd")</f>
        <v/>
      </c>
    </row>
    <row r="1016">
      <c r="A1016" t="n">
        <v>50112688</v>
      </c>
      <c r="B1016" t="inlineStr">
        <is>
          <t>Brooklyn</t>
        </is>
      </c>
      <c r="C1016" t="inlineStr">
        <is>
          <t>11205</t>
        </is>
      </c>
      <c r="D1016" t="inlineStr">
        <is>
          <t>Juice, Smoothies, Fruit Salads</t>
        </is>
      </c>
      <c r="E1016" s="8" t="n">
        <v>46119</v>
      </c>
      <c r="F1016" t="inlineStr">
        <is>
          <t>Violations were cited in the following area(s).</t>
        </is>
      </c>
      <c r="G1016" t="inlineStr">
        <is>
          <t>04M</t>
        </is>
      </c>
      <c r="H1016" t="inlineStr">
        <is>
          <t>Live roaches in facility's food or non-food area.</t>
        </is>
      </c>
      <c r="I1016" t="inlineStr">
        <is>
          <t>Critical</t>
        </is>
      </c>
      <c r="J1016" t="n">
        <v>12</v>
      </c>
      <c r="K1016" t="inlineStr">
        <is>
          <t>A</t>
        </is>
      </c>
      <c r="L1016" s="9">
        <f>A1016&amp;"-"&amp;TEXT(E1016,"yyyymmdd")</f>
        <v/>
      </c>
    </row>
    <row r="1017">
      <c r="A1017" t="n">
        <v>50112688</v>
      </c>
      <c r="B1017" t="inlineStr">
        <is>
          <t>Brooklyn</t>
        </is>
      </c>
      <c r="C1017" t="inlineStr">
        <is>
          <t>11205</t>
        </is>
      </c>
      <c r="D1017" t="inlineStr">
        <is>
          <t>Juice, Smoothies, Fruit Salads</t>
        </is>
      </c>
      <c r="E1017" s="8" t="n">
        <v>46119</v>
      </c>
      <c r="F1017" t="inlineStr">
        <is>
          <t>Violations were cited in the following area(s).</t>
        </is>
      </c>
      <c r="G1017" t="inlineStr">
        <is>
          <t>08A</t>
        </is>
      </c>
      <c r="H1017" t="inlineStr">
        <is>
          <t>Establishment is not free of harborage or conditions conducive to rodents, insects or other pests.</t>
        </is>
      </c>
      <c r="I1017" t="inlineStr">
        <is>
          <t>Not Critical</t>
        </is>
      </c>
      <c r="J1017" t="n">
        <v>12</v>
      </c>
      <c r="K1017" t="inlineStr">
        <is>
          <t>A</t>
        </is>
      </c>
      <c r="L1017" s="9">
        <f>A1017&amp;"-"&amp;TEXT(E1017,"yyyymmdd")</f>
        <v/>
      </c>
    </row>
    <row r="1018">
      <c r="A1018" t="n">
        <v>50112688</v>
      </c>
      <c r="B1018" t="inlineStr">
        <is>
          <t>Brooklyn</t>
        </is>
      </c>
      <c r="C1018" t="inlineStr">
        <is>
          <t>11205</t>
        </is>
      </c>
      <c r="D1018" t="inlineStr">
        <is>
          <t>Juice, Smoothies, Fruit Salads</t>
        </is>
      </c>
      <c r="E1018" s="8" t="n">
        <v>46119</v>
      </c>
      <c r="F1018" t="inlineStr">
        <is>
          <t>Violations were cited in the following area(s).</t>
        </is>
      </c>
      <c r="G1018" t="inlineStr">
        <is>
          <t>10F</t>
        </is>
      </c>
      <c r="H1018" t="inlineStr">
        <is>
          <t>Non-food contact surface or equipment made of unacceptable material, not kept clean, or not properly sealed, raised, spaced or movable to allow accessibility for cleaning on all sides, above and underneath the unit.</t>
        </is>
      </c>
      <c r="I1018" t="inlineStr">
        <is>
          <t>Not Critical</t>
        </is>
      </c>
      <c r="J1018" t="n">
        <v>12</v>
      </c>
      <c r="K1018" t="inlineStr">
        <is>
          <t>A</t>
        </is>
      </c>
      <c r="L1018" s="9">
        <f>A1018&amp;"-"&amp;TEXT(E1018,"yyyymmdd")</f>
        <v/>
      </c>
    </row>
    <row r="1019">
      <c r="A1019" t="n">
        <v>50115562</v>
      </c>
      <c r="B1019" t="inlineStr">
        <is>
          <t>Queens</t>
        </is>
      </c>
      <c r="C1019" t="inlineStr">
        <is>
          <t>11385</t>
        </is>
      </c>
      <c r="D1019" t="inlineStr">
        <is>
          <t>American</t>
        </is>
      </c>
      <c r="E1019" s="8" t="n">
        <v>46119</v>
      </c>
      <c r="F1019" t="inlineStr">
        <is>
          <t>Violations were cited in the following area(s).</t>
        </is>
      </c>
      <c r="G1019" t="inlineStr">
        <is>
          <t>04A</t>
        </is>
      </c>
      <c r="H1019" t="inlineStr">
        <is>
          <t>Food Protection Certificate (FPC) not held by manager or supervisor of food operations.</t>
        </is>
      </c>
      <c r="I1019" t="inlineStr">
        <is>
          <t>Critical</t>
        </is>
      </c>
      <c r="J1019" t="n">
        <v>41</v>
      </c>
      <c r="L1019" s="9">
        <f>A1019&amp;"-"&amp;TEXT(E1019,"yyyymmdd")</f>
        <v/>
      </c>
    </row>
    <row r="1020">
      <c r="A1020" t="n">
        <v>50115562</v>
      </c>
      <c r="B1020" t="inlineStr">
        <is>
          <t>Queens</t>
        </is>
      </c>
      <c r="C1020" t="inlineStr">
        <is>
          <t>11385</t>
        </is>
      </c>
      <c r="D1020" t="inlineStr">
        <is>
          <t>American</t>
        </is>
      </c>
      <c r="E1020" s="8" t="n">
        <v>46119</v>
      </c>
      <c r="F1020" t="inlineStr">
        <is>
          <t>Violations were cited in the following area(s).</t>
        </is>
      </c>
      <c r="G1020" t="inlineStr">
        <is>
          <t>04L</t>
        </is>
      </c>
      <c r="H1020" t="inlineStr">
        <is>
          <t>Evidence of mice or live mice in establishment's food or non-food areas.</t>
        </is>
      </c>
      <c r="I1020" t="inlineStr">
        <is>
          <t>Critical</t>
        </is>
      </c>
      <c r="J1020" t="n">
        <v>41</v>
      </c>
      <c r="L1020" s="9">
        <f>A1020&amp;"-"&amp;TEXT(E1020,"yyyymmdd")</f>
        <v/>
      </c>
    </row>
    <row r="1021">
      <c r="A1021" t="n">
        <v>50115562</v>
      </c>
      <c r="B1021" t="inlineStr">
        <is>
          <t>Queens</t>
        </is>
      </c>
      <c r="C1021" t="inlineStr">
        <is>
          <t>11385</t>
        </is>
      </c>
      <c r="D1021" t="inlineStr">
        <is>
          <t>American</t>
        </is>
      </c>
      <c r="E1021" s="8" t="n">
        <v>46119</v>
      </c>
      <c r="F1021" t="inlineStr">
        <is>
          <t>Violations were cited in the following area(s).</t>
        </is>
      </c>
      <c r="G1021" t="inlineStr">
        <is>
          <t>06B</t>
        </is>
      </c>
      <c r="H1021" t="inlineStr">
        <is>
          <t>Tobacco or electronic cigarette use, eating, or drinking from open container in food preparation, food storage or dishwashing area.</t>
        </is>
      </c>
      <c r="I1021" t="inlineStr">
        <is>
          <t>Critical</t>
        </is>
      </c>
      <c r="J1021" t="n">
        <v>41</v>
      </c>
      <c r="L1021" s="9">
        <f>A1021&amp;"-"&amp;TEXT(E1021,"yyyymmdd")</f>
        <v/>
      </c>
    </row>
    <row r="1022">
      <c r="A1022" t="n">
        <v>50115562</v>
      </c>
      <c r="B1022" t="inlineStr">
        <is>
          <t>Queens</t>
        </is>
      </c>
      <c r="C1022" t="inlineStr">
        <is>
          <t>11385</t>
        </is>
      </c>
      <c r="D1022" t="inlineStr">
        <is>
          <t>American</t>
        </is>
      </c>
      <c r="E1022" s="8" t="n">
        <v>46119</v>
      </c>
      <c r="F1022" t="inlineStr">
        <is>
          <t>Violations were cited in the following area(s).</t>
        </is>
      </c>
      <c r="G1022" t="inlineStr">
        <is>
          <t>06E</t>
        </is>
      </c>
      <c r="H1022" t="inlineStr">
        <is>
          <t>Sanitized equipment or utensil, including in-use food dispensing utensil, improperly used or stored.</t>
        </is>
      </c>
      <c r="I1022" t="inlineStr">
        <is>
          <t>Critical</t>
        </is>
      </c>
      <c r="J1022" t="n">
        <v>41</v>
      </c>
      <c r="L1022" s="9">
        <f>A1022&amp;"-"&amp;TEXT(E1022,"yyyymmdd")</f>
        <v/>
      </c>
    </row>
    <row r="1023">
      <c r="A1023" t="n">
        <v>50115562</v>
      </c>
      <c r="B1023" t="inlineStr">
        <is>
          <t>Queens</t>
        </is>
      </c>
      <c r="C1023" t="inlineStr">
        <is>
          <t>11385</t>
        </is>
      </c>
      <c r="D1023" t="inlineStr">
        <is>
          <t>American</t>
        </is>
      </c>
      <c r="E1023" s="8" t="n">
        <v>46119</v>
      </c>
      <c r="F1023" t="inlineStr">
        <is>
          <t>Violations were cited in the following area(s).</t>
        </is>
      </c>
      <c r="G1023" t="inlineStr">
        <is>
          <t>08A</t>
        </is>
      </c>
      <c r="H1023" t="inlineStr">
        <is>
          <t>Establishment is not free of harborage or conditions conducive to rodents, insects or other pests.</t>
        </is>
      </c>
      <c r="I1023" t="inlineStr">
        <is>
          <t>Not Critical</t>
        </is>
      </c>
      <c r="J1023" t="n">
        <v>41</v>
      </c>
      <c r="L1023" s="9">
        <f>A1023&amp;"-"&amp;TEXT(E1023,"yyyymmdd")</f>
        <v/>
      </c>
    </row>
    <row r="1024">
      <c r="A1024" t="n">
        <v>50115562</v>
      </c>
      <c r="B1024" t="inlineStr">
        <is>
          <t>Queens</t>
        </is>
      </c>
      <c r="C1024" t="inlineStr">
        <is>
          <t>11385</t>
        </is>
      </c>
      <c r="D1024" t="inlineStr">
        <is>
          <t>American</t>
        </is>
      </c>
      <c r="E1024" s="8" t="n">
        <v>46119</v>
      </c>
      <c r="F1024" t="inlineStr">
        <is>
          <t>Violations were cited in the following area(s).</t>
        </is>
      </c>
      <c r="G1024" t="inlineStr">
        <is>
          <t>10B</t>
        </is>
      </c>
      <c r="H1024" t="inlineStr">
        <is>
          <t>Anti-siphonage or back-flow prevention device not provided where required; equipment or floor not properly drained; sewage disposal system in disrepair or not functioning properly. Condensation or liquid waste improperly disposed of.</t>
        </is>
      </c>
      <c r="I1024" t="inlineStr">
        <is>
          <t>Not Critical</t>
        </is>
      </c>
      <c r="J1024" t="n">
        <v>41</v>
      </c>
      <c r="L1024" s="9">
        <f>A1024&amp;"-"&amp;TEXT(E1024,"yyyymmdd")</f>
        <v/>
      </c>
    </row>
    <row r="1025">
      <c r="A1025" t="n">
        <v>50115562</v>
      </c>
      <c r="B1025" t="inlineStr">
        <is>
          <t>Queens</t>
        </is>
      </c>
      <c r="C1025" t="inlineStr">
        <is>
          <t>11385</t>
        </is>
      </c>
      <c r="D1025" t="inlineStr">
        <is>
          <t>American</t>
        </is>
      </c>
      <c r="E1025" s="8" t="n">
        <v>46119</v>
      </c>
      <c r="F1025" t="inlineStr">
        <is>
          <t>Violations were cited in the following area(s).</t>
        </is>
      </c>
      <c r="G1025" t="inlineStr">
        <is>
          <t>10F</t>
        </is>
      </c>
      <c r="H1025" t="inlineStr">
        <is>
          <t>Non-food contact surface or equipment made of unacceptable material, not kept clean, or not properly sealed, raised, spaced or movable to allow accessibility for cleaning on all sides, above and underneath the unit.</t>
        </is>
      </c>
      <c r="I1025" t="inlineStr">
        <is>
          <t>Not Critical</t>
        </is>
      </c>
      <c r="J1025" t="n">
        <v>41</v>
      </c>
      <c r="L1025" s="9">
        <f>A1025&amp;"-"&amp;TEXT(E1025,"yyyymmdd")</f>
        <v/>
      </c>
    </row>
    <row r="1026">
      <c r="A1026" t="n">
        <v>50115562</v>
      </c>
      <c r="B1026" t="inlineStr">
        <is>
          <t>Queens</t>
        </is>
      </c>
      <c r="C1026" t="inlineStr">
        <is>
          <t>11385</t>
        </is>
      </c>
      <c r="D1026" t="inlineStr">
        <is>
          <t>American</t>
        </is>
      </c>
      <c r="E1026" s="8" t="n">
        <v>46119</v>
      </c>
      <c r="F1026" t="inlineStr">
        <is>
          <t>Violations were cited in the following area(s).</t>
        </is>
      </c>
      <c r="G1026" t="inlineStr">
        <is>
          <t>10G</t>
        </is>
      </c>
      <c r="H1026" t="inlineStr">
        <is>
          <t>Dishwashing and ware washing: Cleaning and sanitizing of tableware, including dishes, utensils, and equipment deficient.</t>
        </is>
      </c>
      <c r="I1026" t="inlineStr">
        <is>
          <t>Not Critical</t>
        </is>
      </c>
      <c r="J1026" t="n">
        <v>41</v>
      </c>
      <c r="L1026" s="9">
        <f>A1026&amp;"-"&amp;TEXT(E1026,"yyyymmdd")</f>
        <v/>
      </c>
    </row>
    <row r="1027">
      <c r="A1027" t="n">
        <v>50116310</v>
      </c>
      <c r="B1027" t="inlineStr">
        <is>
          <t>Manhattan</t>
        </is>
      </c>
      <c r="C1027" t="inlineStr">
        <is>
          <t>10013</t>
        </is>
      </c>
      <c r="D1027" t="inlineStr">
        <is>
          <t>Italian</t>
        </is>
      </c>
      <c r="E1027" s="8" t="n">
        <v>46119</v>
      </c>
      <c r="F1027" t="inlineStr">
        <is>
          <t>Violations were cited in the following area(s).</t>
        </is>
      </c>
      <c r="G1027" t="inlineStr">
        <is>
          <t>04A</t>
        </is>
      </c>
      <c r="H1027" t="inlineStr">
        <is>
          <t>Food Protection Certificate (FPC) not held by manager or supervisor of food operations.</t>
        </is>
      </c>
      <c r="I1027" t="inlineStr">
        <is>
          <t>Critical</t>
        </is>
      </c>
      <c r="J1027" t="n">
        <v>45</v>
      </c>
      <c r="L1027" s="9">
        <f>A1027&amp;"-"&amp;TEXT(E1027,"yyyymmdd")</f>
        <v/>
      </c>
    </row>
    <row r="1028">
      <c r="A1028" t="n">
        <v>50116310</v>
      </c>
      <c r="B1028" t="inlineStr">
        <is>
          <t>Manhattan</t>
        </is>
      </c>
      <c r="C1028" t="inlineStr">
        <is>
          <t>10013</t>
        </is>
      </c>
      <c r="D1028" t="inlineStr">
        <is>
          <t>Italian</t>
        </is>
      </c>
      <c r="E1028" s="8" t="n">
        <v>46119</v>
      </c>
      <c r="F1028" t="inlineStr">
        <is>
          <t>Violations were cited in the following area(s).</t>
        </is>
      </c>
      <c r="G1028" t="inlineStr">
        <is>
          <t>04K</t>
        </is>
      </c>
      <c r="H1028" t="inlineStr">
        <is>
          <t>Evidence of rats or live rats in establishment's food or non-food areas.</t>
        </is>
      </c>
      <c r="I1028" t="inlineStr">
        <is>
          <t>Critical</t>
        </is>
      </c>
      <c r="J1028" t="n">
        <v>45</v>
      </c>
      <c r="L1028" s="9">
        <f>A1028&amp;"-"&amp;TEXT(E1028,"yyyymmdd")</f>
        <v/>
      </c>
    </row>
    <row r="1029">
      <c r="A1029" t="n">
        <v>50116310</v>
      </c>
      <c r="B1029" t="inlineStr">
        <is>
          <t>Manhattan</t>
        </is>
      </c>
      <c r="C1029" t="inlineStr">
        <is>
          <t>10013</t>
        </is>
      </c>
      <c r="D1029" t="inlineStr">
        <is>
          <t>Italian</t>
        </is>
      </c>
      <c r="E1029" s="8" t="n">
        <v>46119</v>
      </c>
      <c r="F1029" t="inlineStr">
        <is>
          <t>Violations were cited in the following area(s).</t>
        </is>
      </c>
      <c r="G1029" t="inlineStr">
        <is>
          <t>06A</t>
        </is>
      </c>
      <c r="H1029" t="inlineStr">
        <is>
          <t>Personal cleanliness is inadequate. Outer garment soiled with possible contaminant. Effective hair restraint not worn where required. Jewelry worn on hands or arms. Fingernail polish worn or fingernails not kept clean and trimmed.</t>
        </is>
      </c>
      <c r="I1029" t="inlineStr">
        <is>
          <t>Critical</t>
        </is>
      </c>
      <c r="J1029" t="n">
        <v>45</v>
      </c>
      <c r="L1029" s="9">
        <f>A1029&amp;"-"&amp;TEXT(E1029,"yyyymmdd")</f>
        <v/>
      </c>
    </row>
    <row r="1030">
      <c r="A1030" t="n">
        <v>50116310</v>
      </c>
      <c r="B1030" t="inlineStr">
        <is>
          <t>Manhattan</t>
        </is>
      </c>
      <c r="C1030" t="inlineStr">
        <is>
          <t>10013</t>
        </is>
      </c>
      <c r="D1030" t="inlineStr">
        <is>
          <t>Italian</t>
        </is>
      </c>
      <c r="E1030" s="8" t="n">
        <v>46119</v>
      </c>
      <c r="F1030" t="inlineStr">
        <is>
          <t>Violations were cited in the following area(s).</t>
        </is>
      </c>
      <c r="G1030" t="inlineStr">
        <is>
          <t>06E</t>
        </is>
      </c>
      <c r="H1030" t="inlineStr">
        <is>
          <t>Sanitized equipment or utensil, including in-use food dispensing utensil, improperly used or stored.</t>
        </is>
      </c>
      <c r="I1030" t="inlineStr">
        <is>
          <t>Critical</t>
        </is>
      </c>
      <c r="J1030" t="n">
        <v>45</v>
      </c>
      <c r="L1030" s="9">
        <f>A1030&amp;"-"&amp;TEXT(E1030,"yyyymmdd")</f>
        <v/>
      </c>
    </row>
    <row r="1031">
      <c r="A1031" t="n">
        <v>50116310</v>
      </c>
      <c r="B1031" t="inlineStr">
        <is>
          <t>Manhattan</t>
        </is>
      </c>
      <c r="C1031" t="inlineStr">
        <is>
          <t>10013</t>
        </is>
      </c>
      <c r="D1031" t="inlineStr">
        <is>
          <t>Italian</t>
        </is>
      </c>
      <c r="E1031" s="8" t="n">
        <v>46119</v>
      </c>
      <c r="F1031" t="inlineStr">
        <is>
          <t>Violations were cited in the following area(s).</t>
        </is>
      </c>
      <c r="G1031" t="inlineStr">
        <is>
          <t>08A</t>
        </is>
      </c>
      <c r="H1031" t="inlineStr">
        <is>
          <t>Establishment is not free of harborage or conditions conducive to rodents, insects or other pests.</t>
        </is>
      </c>
      <c r="I1031" t="inlineStr">
        <is>
          <t>Not Critical</t>
        </is>
      </c>
      <c r="J1031" t="n">
        <v>45</v>
      </c>
      <c r="L1031" s="9">
        <f>A1031&amp;"-"&amp;TEXT(E1031,"yyyymmdd")</f>
        <v/>
      </c>
    </row>
    <row r="1032">
      <c r="A1032" t="n">
        <v>50116310</v>
      </c>
      <c r="B1032" t="inlineStr">
        <is>
          <t>Manhattan</t>
        </is>
      </c>
      <c r="C1032" t="inlineStr">
        <is>
          <t>10013</t>
        </is>
      </c>
      <c r="D1032" t="inlineStr">
        <is>
          <t>Italian</t>
        </is>
      </c>
      <c r="E1032" s="8" t="n">
        <v>46119</v>
      </c>
      <c r="F1032" t="inlineStr">
        <is>
          <t>Violations were cited in the following area(s).</t>
        </is>
      </c>
      <c r="G1032" t="inlineStr">
        <is>
          <t>08C</t>
        </is>
      </c>
      <c r="H1032" t="inlineStr">
        <is>
          <t>Pesticide not properly labeled or used by unlicensed individual. Pesticide, other toxic chemical improperly used/stored. Unprotected, unlocked bait station used.</t>
        </is>
      </c>
      <c r="I1032" t="inlineStr">
        <is>
          <t>Not Critical</t>
        </is>
      </c>
      <c r="J1032" t="n">
        <v>45</v>
      </c>
      <c r="L1032" s="9">
        <f>A1032&amp;"-"&amp;TEXT(E1032,"yyyymmdd")</f>
        <v/>
      </c>
    </row>
    <row r="1033">
      <c r="A1033" t="n">
        <v>50116310</v>
      </c>
      <c r="B1033" t="inlineStr">
        <is>
          <t>Manhattan</t>
        </is>
      </c>
      <c r="C1033" t="inlineStr">
        <is>
          <t>10013</t>
        </is>
      </c>
      <c r="D1033" t="inlineStr">
        <is>
          <t>Italian</t>
        </is>
      </c>
      <c r="E1033" s="8" t="n">
        <v>46119</v>
      </c>
      <c r="F1033" t="inlineStr">
        <is>
          <t>Violations were cited in the following area(s).</t>
        </is>
      </c>
      <c r="G1033" t="inlineStr">
        <is>
          <t>10B</t>
        </is>
      </c>
      <c r="H1033" t="inlineStr">
        <is>
          <t>Anti-siphonage or back-flow prevention device not provided where required; equipment or floor not properly drained; sewage disposal system in disrepair or not functioning properly. Condensation or liquid waste improperly disposed of.</t>
        </is>
      </c>
      <c r="I1033" t="inlineStr">
        <is>
          <t>Not Critical</t>
        </is>
      </c>
      <c r="J1033" t="n">
        <v>45</v>
      </c>
      <c r="L1033" s="9">
        <f>A1033&amp;"-"&amp;TEXT(E1033,"yyyymmdd")</f>
        <v/>
      </c>
    </row>
    <row r="1034">
      <c r="A1034" t="n">
        <v>50116310</v>
      </c>
      <c r="B1034" t="inlineStr">
        <is>
          <t>Manhattan</t>
        </is>
      </c>
      <c r="C1034" t="inlineStr">
        <is>
          <t>10013</t>
        </is>
      </c>
      <c r="D1034" t="inlineStr">
        <is>
          <t>Italian</t>
        </is>
      </c>
      <c r="E1034" s="8" t="n">
        <v>46119</v>
      </c>
      <c r="F1034" t="inlineStr">
        <is>
          <t>Violations were cited in the following area(s).</t>
        </is>
      </c>
      <c r="G1034" t="inlineStr">
        <is>
          <t>10C</t>
        </is>
      </c>
      <c r="H1034" t="inlineStr">
        <is>
          <t>Lighting inadequate; permanent lighting not provided in food preparation areas, ware washing areas, and storage rooms. Shatterproof bulb or shield to prevent broken glass from falling into food or onto surfaces, not installed.</t>
        </is>
      </c>
      <c r="I1034" t="inlineStr">
        <is>
          <t>Not Critical</t>
        </is>
      </c>
      <c r="J1034" t="n">
        <v>45</v>
      </c>
      <c r="L1034" s="9">
        <f>A1034&amp;"-"&amp;TEXT(E1034,"yyyymmdd")</f>
        <v/>
      </c>
    </row>
    <row r="1035">
      <c r="A1035" t="n">
        <v>50116310</v>
      </c>
      <c r="B1035" t="inlineStr">
        <is>
          <t>Manhattan</t>
        </is>
      </c>
      <c r="C1035" t="inlineStr">
        <is>
          <t>10013</t>
        </is>
      </c>
      <c r="D1035" t="inlineStr">
        <is>
          <t>Italian</t>
        </is>
      </c>
      <c r="E1035" s="8" t="n">
        <v>46119</v>
      </c>
      <c r="F1035" t="inlineStr">
        <is>
          <t>Violations were cited in the following area(s).</t>
        </is>
      </c>
      <c r="G1035" t="inlineStr">
        <is>
          <t>10G</t>
        </is>
      </c>
      <c r="H1035" t="inlineStr">
        <is>
          <t>Dishwashing and ware washing: Cleaning and sanitizing of tableware, including dishes, utensils, and equipment deficient.</t>
        </is>
      </c>
      <c r="I1035" t="inlineStr">
        <is>
          <t>Not Critical</t>
        </is>
      </c>
      <c r="J1035" t="n">
        <v>45</v>
      </c>
      <c r="L1035" s="9">
        <f>A1035&amp;"-"&amp;TEXT(E1035,"yyyymmdd")</f>
        <v/>
      </c>
    </row>
    <row r="1036">
      <c r="A1036" t="n">
        <v>50116782</v>
      </c>
      <c r="B1036" t="inlineStr">
        <is>
          <t>Manhattan</t>
        </is>
      </c>
      <c r="C1036" t="inlineStr">
        <is>
          <t>10002</t>
        </is>
      </c>
      <c r="D1036" t="inlineStr">
        <is>
          <t>Italian</t>
        </is>
      </c>
      <c r="E1036" s="8" t="n">
        <v>46119</v>
      </c>
      <c r="F1036" t="inlineStr">
        <is>
          <t>Violations were cited in the following area(s).</t>
        </is>
      </c>
      <c r="G1036" t="inlineStr">
        <is>
          <t>02A</t>
        </is>
      </c>
      <c r="H1036" t="inlineStr">
        <is>
          <t>Time/Temperature Control for Safety (TCS) food not cooked to required minimum internal temperature.   • Poultry, poultry parts, ground and comminuted poultry, all stuffing containing poultry, meats, fish or ratites to or above 165 °F for 15 seconds with no interruption of the cooking process   • Ground meat, and food containing ground and comminuted meat, to or above 158 °F for 15 seconds with no interruption of the cooking process, except per individual customer request  • Pork, any food containing pork to or above 150 °F for 15 seconds  • Mechanically tenderized or injected meats to or above 155 °F.  • Whole meat roasts and beef steak to or above required temperature and time except per individual customer request  • Raw animal foods cooked in microwave to or above165 °F, covered, rotated or stirred   • All other foods to or above 140 °F for 15 seconds; shell eggs to or above 145 °F for 15 seconds except per individual customer request.</t>
        </is>
      </c>
      <c r="I1036" t="inlineStr">
        <is>
          <t>Critical</t>
        </is>
      </c>
      <c r="J1036" t="n">
        <v>35</v>
      </c>
      <c r="L1036" s="9">
        <f>A1036&amp;"-"&amp;TEXT(E1036,"yyyymmdd")</f>
        <v/>
      </c>
    </row>
    <row r="1037">
      <c r="A1037" t="n">
        <v>50116782</v>
      </c>
      <c r="B1037" t="inlineStr">
        <is>
          <t>Manhattan</t>
        </is>
      </c>
      <c r="C1037" t="inlineStr">
        <is>
          <t>10002</t>
        </is>
      </c>
      <c r="D1037" t="inlineStr">
        <is>
          <t>Italian</t>
        </is>
      </c>
      <c r="E1037" s="8" t="n">
        <v>46119</v>
      </c>
      <c r="F1037" t="inlineStr">
        <is>
          <t>Violations were cited in the following area(s).</t>
        </is>
      </c>
      <c r="G1037" t="inlineStr">
        <is>
          <t>02B</t>
        </is>
      </c>
      <c r="H1037" t="inlineStr">
        <is>
          <t>Hot TCS food item not held at or above 140 °F.</t>
        </is>
      </c>
      <c r="I1037" t="inlineStr">
        <is>
          <t>Critical</t>
        </is>
      </c>
      <c r="J1037" t="n">
        <v>35</v>
      </c>
      <c r="L1037" s="9">
        <f>A1037&amp;"-"&amp;TEXT(E1037,"yyyymmdd")</f>
        <v/>
      </c>
    </row>
    <row r="1038">
      <c r="A1038" t="n">
        <v>50116782</v>
      </c>
      <c r="B1038" t="inlineStr">
        <is>
          <t>Manhattan</t>
        </is>
      </c>
      <c r="C1038" t="inlineStr">
        <is>
          <t>10002</t>
        </is>
      </c>
      <c r="D1038" t="inlineStr">
        <is>
          <t>Italian</t>
        </is>
      </c>
      <c r="E1038" s="8" t="n">
        <v>46119</v>
      </c>
      <c r="F1038" t="inlineStr">
        <is>
          <t>Violations were cited in the following area(s).</t>
        </is>
      </c>
      <c r="G1038" t="inlineStr">
        <is>
          <t>04H</t>
        </is>
      </c>
      <c r="H1038" t="inlineStr">
        <is>
          <t>Raw, cooked or prepared food is adulterated, contaminated, cross-contaminated, or not discarded in accordance with HACCP plan.</t>
        </is>
      </c>
      <c r="I1038" t="inlineStr">
        <is>
          <t>Critical</t>
        </is>
      </c>
      <c r="J1038" t="n">
        <v>35</v>
      </c>
      <c r="L1038" s="9">
        <f>A1038&amp;"-"&amp;TEXT(E1038,"yyyymmdd")</f>
        <v/>
      </c>
    </row>
    <row r="1039">
      <c r="A1039" t="n">
        <v>50116782</v>
      </c>
      <c r="B1039" t="inlineStr">
        <is>
          <t>Manhattan</t>
        </is>
      </c>
      <c r="C1039" t="inlineStr">
        <is>
          <t>10002</t>
        </is>
      </c>
      <c r="D1039" t="inlineStr">
        <is>
          <t>Italian</t>
        </is>
      </c>
      <c r="E1039" s="8" t="n">
        <v>46119</v>
      </c>
      <c r="F1039" t="inlineStr">
        <is>
          <t>Violations were cited in the following area(s).</t>
        </is>
      </c>
      <c r="G1039" t="inlineStr">
        <is>
          <t>06A</t>
        </is>
      </c>
      <c r="H1039" t="inlineStr">
        <is>
          <t>Personal cleanliness is inadequate. Outer garment soiled with possible contaminant. Effective hair restraint not worn where required. Jewelry worn on hands or arms. Fingernail polish worn or fingernails not kept clean and trimmed.</t>
        </is>
      </c>
      <c r="I1039" t="inlineStr">
        <is>
          <t>Critical</t>
        </is>
      </c>
      <c r="J1039" t="n">
        <v>35</v>
      </c>
      <c r="L1039" s="9">
        <f>A1039&amp;"-"&amp;TEXT(E1039,"yyyymmdd")</f>
        <v/>
      </c>
    </row>
    <row r="1040">
      <c r="A1040" t="n">
        <v>50116782</v>
      </c>
      <c r="B1040" t="inlineStr">
        <is>
          <t>Manhattan</t>
        </is>
      </c>
      <c r="C1040" t="inlineStr">
        <is>
          <t>10002</t>
        </is>
      </c>
      <c r="D1040" t="inlineStr">
        <is>
          <t>Italian</t>
        </is>
      </c>
      <c r="E1040" s="8" t="n">
        <v>46119</v>
      </c>
      <c r="F1040" t="inlineStr">
        <is>
          <t>Violations were cited in the following area(s).</t>
        </is>
      </c>
      <c r="G1040" t="inlineStr">
        <is>
          <t>06F</t>
        </is>
      </c>
      <c r="H1040" t="inlineStr">
        <is>
          <t>Wiping cloths not stored clean and dry, or in a sanitizing solution, between uses.</t>
        </is>
      </c>
      <c r="I1040" t="inlineStr">
        <is>
          <t>Critical</t>
        </is>
      </c>
      <c r="J1040" t="n">
        <v>35</v>
      </c>
      <c r="L1040" s="9">
        <f>A1040&amp;"-"&amp;TEXT(E1040,"yyyymmdd")</f>
        <v/>
      </c>
    </row>
    <row r="1041">
      <c r="A1041" t="n">
        <v>50118265</v>
      </c>
      <c r="B1041" t="inlineStr">
        <is>
          <t>Queens</t>
        </is>
      </c>
      <c r="C1041" t="inlineStr">
        <is>
          <t>11364</t>
        </is>
      </c>
      <c r="D1041" t="inlineStr">
        <is>
          <t>Coffee/Tea</t>
        </is>
      </c>
      <c r="E1041" s="8" t="n">
        <v>46119</v>
      </c>
      <c r="F1041" t="inlineStr">
        <is>
          <t>Violations were cited in the following area(s).</t>
        </is>
      </c>
      <c r="G1041" t="inlineStr">
        <is>
          <t>04A</t>
        </is>
      </c>
      <c r="H1041" t="inlineStr">
        <is>
          <t>Food Protection Certificate (FPC) not held by manager or supervisor of food operations.</t>
        </is>
      </c>
      <c r="I1041" t="inlineStr">
        <is>
          <t>Critical</t>
        </is>
      </c>
      <c r="J1041" t="n">
        <v>19</v>
      </c>
      <c r="L1041" s="9">
        <f>A1041&amp;"-"&amp;TEXT(E1041,"yyyymmdd")</f>
        <v/>
      </c>
    </row>
    <row r="1042">
      <c r="A1042" t="n">
        <v>50118265</v>
      </c>
      <c r="B1042" t="inlineStr">
        <is>
          <t>Queens</t>
        </is>
      </c>
      <c r="C1042" t="inlineStr">
        <is>
          <t>11364</t>
        </is>
      </c>
      <c r="D1042" t="inlineStr">
        <is>
          <t>Coffee/Tea</t>
        </is>
      </c>
      <c r="E1042" s="8" t="n">
        <v>46119</v>
      </c>
      <c r="F1042" t="inlineStr">
        <is>
          <t>Violations were cited in the following area(s).</t>
        </is>
      </c>
      <c r="G1042" t="inlineStr">
        <is>
          <t>06C</t>
        </is>
      </c>
      <c r="H10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42" t="inlineStr">
        <is>
          <t>Critical</t>
        </is>
      </c>
      <c r="J1042" t="n">
        <v>19</v>
      </c>
      <c r="L1042" s="9">
        <f>A1042&amp;"-"&amp;TEXT(E1042,"yyyymmdd")</f>
        <v/>
      </c>
    </row>
    <row r="1043">
      <c r="A1043" t="n">
        <v>50118265</v>
      </c>
      <c r="B1043" t="inlineStr">
        <is>
          <t>Queens</t>
        </is>
      </c>
      <c r="C1043" t="inlineStr">
        <is>
          <t>11364</t>
        </is>
      </c>
      <c r="D1043" t="inlineStr">
        <is>
          <t>Coffee/Tea</t>
        </is>
      </c>
      <c r="E1043" s="8" t="n">
        <v>46119</v>
      </c>
      <c r="F1043" t="inlineStr">
        <is>
          <t>Violations were cited in the following area(s).</t>
        </is>
      </c>
      <c r="G1043" t="inlineStr">
        <is>
          <t>10C</t>
        </is>
      </c>
      <c r="H1043" t="inlineStr">
        <is>
          <t>Lighting inadequate; permanent lighting not provided in food preparation areas, ware washing areas, and storage rooms. Shatterproof bulb or shield to prevent broken glass from falling into food or onto surfaces, not installed.</t>
        </is>
      </c>
      <c r="I1043" t="inlineStr">
        <is>
          <t>Not Critical</t>
        </is>
      </c>
      <c r="J1043" t="n">
        <v>19</v>
      </c>
      <c r="L1043" s="9">
        <f>A1043&amp;"-"&amp;TEXT(E1043,"yyyymmdd")</f>
        <v/>
      </c>
    </row>
    <row r="1044">
      <c r="A1044" t="n">
        <v>50118265</v>
      </c>
      <c r="B1044" t="inlineStr">
        <is>
          <t>Queens</t>
        </is>
      </c>
      <c r="C1044" t="inlineStr">
        <is>
          <t>11364</t>
        </is>
      </c>
      <c r="D1044" t="inlineStr">
        <is>
          <t>Coffee/Tea</t>
        </is>
      </c>
      <c r="E1044" s="8" t="n">
        <v>46119</v>
      </c>
      <c r="F1044" t="inlineStr">
        <is>
          <t>Violations were cited in the following area(s).</t>
        </is>
      </c>
      <c r="G1044" t="inlineStr">
        <is>
          <t>10F</t>
        </is>
      </c>
      <c r="H1044" t="inlineStr">
        <is>
          <t>Non-food contact surface or equipment made of unacceptable material, not kept clean, or not properly sealed, raised, spaced or movable to allow accessibility for cleaning on all sides, above and underneath the unit.</t>
        </is>
      </c>
      <c r="I1044" t="inlineStr">
        <is>
          <t>Not Critical</t>
        </is>
      </c>
      <c r="J1044" t="n">
        <v>19</v>
      </c>
      <c r="L1044" s="9">
        <f>A1044&amp;"-"&amp;TEXT(E1044,"yyyymmdd")</f>
        <v/>
      </c>
    </row>
    <row r="1045">
      <c r="A1045" t="n">
        <v>50118265</v>
      </c>
      <c r="B1045" t="inlineStr">
        <is>
          <t>Queens</t>
        </is>
      </c>
      <c r="C1045" t="inlineStr">
        <is>
          <t>11364</t>
        </is>
      </c>
      <c r="D1045" t="inlineStr">
        <is>
          <t>Coffee/Tea</t>
        </is>
      </c>
      <c r="E1045" s="8" t="n">
        <v>46119</v>
      </c>
      <c r="F1045" t="inlineStr">
        <is>
          <t>Violations were cited in the following area(s).</t>
        </is>
      </c>
      <c r="G1045" t="inlineStr">
        <is>
          <t>28-06</t>
        </is>
      </c>
      <c r="H1045" t="inlineStr">
        <is>
          <t>Contract with a pest management professional not in place. Record of extermination activities not kept on premises.</t>
        </is>
      </c>
      <c r="I1045" t="inlineStr">
        <is>
          <t>Not Critical</t>
        </is>
      </c>
      <c r="J1045" t="n">
        <v>19</v>
      </c>
      <c r="L1045" s="9">
        <f>A1045&amp;"-"&amp;TEXT(E1045,"yyyymmdd")</f>
        <v/>
      </c>
    </row>
    <row r="1046">
      <c r="A1046" t="n">
        <v>50118687</v>
      </c>
      <c r="B1046" t="inlineStr">
        <is>
          <t>Manhattan</t>
        </is>
      </c>
      <c r="C1046" t="inlineStr">
        <is>
          <t>10028</t>
        </is>
      </c>
      <c r="D1046" t="inlineStr">
        <is>
          <t>Bakery Products/Desserts</t>
        </is>
      </c>
      <c r="E1046" s="8" t="n">
        <v>46119</v>
      </c>
      <c r="F1046" t="inlineStr">
        <is>
          <t>Violations were cited in the following area(s).</t>
        </is>
      </c>
      <c r="G1046" t="inlineStr">
        <is>
          <t>02B</t>
        </is>
      </c>
      <c r="H1046" t="inlineStr">
        <is>
          <t>Hot TCS food item not held at or above 140 °F.</t>
        </is>
      </c>
      <c r="I1046" t="inlineStr">
        <is>
          <t>Critical</t>
        </is>
      </c>
      <c r="J1046" t="n">
        <v>14</v>
      </c>
      <c r="L1046" s="9">
        <f>A1046&amp;"-"&amp;TEXT(E1046,"yyyymmdd")</f>
        <v/>
      </c>
    </row>
    <row r="1047">
      <c r="A1047" t="n">
        <v>50118687</v>
      </c>
      <c r="B1047" t="inlineStr">
        <is>
          <t>Manhattan</t>
        </is>
      </c>
      <c r="C1047" t="inlineStr">
        <is>
          <t>10028</t>
        </is>
      </c>
      <c r="D1047" t="inlineStr">
        <is>
          <t>Bakery Products/Desserts</t>
        </is>
      </c>
      <c r="E1047" s="8" t="n">
        <v>46119</v>
      </c>
      <c r="F1047" t="inlineStr">
        <is>
          <t>Violations were cited in the following area(s).</t>
        </is>
      </c>
      <c r="G1047" t="inlineStr">
        <is>
          <t>02G</t>
        </is>
      </c>
      <c r="H1047" t="inlineStr">
        <is>
          <t>Cold TCS food item held above 41 °F; smoked or processed fish held above 38 °F; intact raw eggs held above 45 °F; or reduced oxygen packaged (ROP) TCS foods held above required temperatures except during active necessary preparation.</t>
        </is>
      </c>
      <c r="I1047" t="inlineStr">
        <is>
          <t>Critical</t>
        </is>
      </c>
      <c r="J1047" t="n">
        <v>14</v>
      </c>
      <c r="L1047" s="9">
        <f>A1047&amp;"-"&amp;TEXT(E1047,"yyyymmdd")</f>
        <v/>
      </c>
    </row>
    <row r="1048">
      <c r="A1048" t="n">
        <v>50121268</v>
      </c>
      <c r="B1048" t="inlineStr">
        <is>
          <t>Bronx</t>
        </is>
      </c>
      <c r="C1048" t="inlineStr">
        <is>
          <t>10461</t>
        </is>
      </c>
      <c r="D1048" t="inlineStr">
        <is>
          <t>Coffee/Tea</t>
        </is>
      </c>
      <c r="E1048" s="8" t="n">
        <v>46119</v>
      </c>
      <c r="F1048" t="inlineStr">
        <is>
          <t>Violations were cited in the following area(s).</t>
        </is>
      </c>
      <c r="G1048" t="inlineStr">
        <is>
          <t>05D</t>
        </is>
      </c>
      <c r="H104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48" t="inlineStr">
        <is>
          <t>Critical</t>
        </is>
      </c>
      <c r="J1048" t="n">
        <v>12</v>
      </c>
      <c r="K1048" t="inlineStr">
        <is>
          <t>A</t>
        </is>
      </c>
      <c r="L1048" s="9">
        <f>A1048&amp;"-"&amp;TEXT(E1048,"yyyymmdd")</f>
        <v/>
      </c>
    </row>
    <row r="1049">
      <c r="A1049" t="n">
        <v>50121268</v>
      </c>
      <c r="B1049" t="inlineStr">
        <is>
          <t>Bronx</t>
        </is>
      </c>
      <c r="C1049" t="inlineStr">
        <is>
          <t>10461</t>
        </is>
      </c>
      <c r="D1049" t="inlineStr">
        <is>
          <t>Coffee/Tea</t>
        </is>
      </c>
      <c r="E1049" s="8" t="n">
        <v>46119</v>
      </c>
      <c r="F1049" t="inlineStr">
        <is>
          <t>Violations were cited in the following area(s).</t>
        </is>
      </c>
      <c r="G1049" t="inlineStr">
        <is>
          <t>10F</t>
        </is>
      </c>
      <c r="H1049" t="inlineStr">
        <is>
          <t>Non-food contact surface or equipment made of unacceptable material, not kept clean, or not properly sealed, raised, spaced or movable to allow accessibility for cleaning on all sides, above and underneath the unit.</t>
        </is>
      </c>
      <c r="I1049" t="inlineStr">
        <is>
          <t>Not Critical</t>
        </is>
      </c>
      <c r="J1049" t="n">
        <v>12</v>
      </c>
      <c r="K1049" t="inlineStr">
        <is>
          <t>A</t>
        </is>
      </c>
      <c r="L1049" s="9">
        <f>A1049&amp;"-"&amp;TEXT(E1049,"yyyymmdd")</f>
        <v/>
      </c>
    </row>
    <row r="1050">
      <c r="A1050" t="n">
        <v>50121901</v>
      </c>
      <c r="B1050" t="inlineStr">
        <is>
          <t>Brooklyn</t>
        </is>
      </c>
      <c r="C1050" t="inlineStr">
        <is>
          <t>11201</t>
        </is>
      </c>
      <c r="D1050" t="inlineStr">
        <is>
          <t>Coffee/Tea</t>
        </is>
      </c>
      <c r="E1050" s="8" t="n">
        <v>46119</v>
      </c>
      <c r="F1050" t="inlineStr">
        <is>
          <t>Violations were cited in the following area(s).</t>
        </is>
      </c>
      <c r="G1050" t="inlineStr">
        <is>
          <t>02G</t>
        </is>
      </c>
      <c r="H1050" t="inlineStr">
        <is>
          <t>Cold TCS food item held above 41 °F; smoked or processed fish held above 38 °F; intact raw eggs held above 45 °F; or reduced oxygen packaged (ROP) TCS foods held above required temperatures except during active necessary preparation.</t>
        </is>
      </c>
      <c r="I1050" t="inlineStr">
        <is>
          <t>Critical</t>
        </is>
      </c>
      <c r="J1050" t="n">
        <v>9</v>
      </c>
      <c r="K1050" t="inlineStr">
        <is>
          <t>A</t>
        </is>
      </c>
      <c r="L1050" s="9">
        <f>A1050&amp;"-"&amp;TEXT(E1050,"yyyymmdd")</f>
        <v/>
      </c>
    </row>
    <row r="1051">
      <c r="A1051" t="n">
        <v>50121901</v>
      </c>
      <c r="B1051" t="inlineStr">
        <is>
          <t>Brooklyn</t>
        </is>
      </c>
      <c r="C1051" t="inlineStr">
        <is>
          <t>11201</t>
        </is>
      </c>
      <c r="D1051" t="inlineStr">
        <is>
          <t>Coffee/Tea</t>
        </is>
      </c>
      <c r="E1051" s="8" t="n">
        <v>46119</v>
      </c>
      <c r="F1051" t="inlineStr">
        <is>
          <t>Violations were cited in the following area(s).</t>
        </is>
      </c>
      <c r="G1051" t="inlineStr">
        <is>
          <t>10F</t>
        </is>
      </c>
      <c r="H1051" t="inlineStr">
        <is>
          <t>Non-food contact surface or equipment made of unacceptable material, not kept clean, or not properly sealed, raised, spaced or movable to allow accessibility for cleaning on all sides, above and underneath the unit.</t>
        </is>
      </c>
      <c r="I1051" t="inlineStr">
        <is>
          <t>Not Critical</t>
        </is>
      </c>
      <c r="J1051" t="n">
        <v>9</v>
      </c>
      <c r="K1051" t="inlineStr">
        <is>
          <t>A</t>
        </is>
      </c>
      <c r="L1051" s="9">
        <f>A1051&amp;"-"&amp;TEXT(E1051,"yyyymmdd")</f>
        <v/>
      </c>
    </row>
    <row r="1052">
      <c r="A1052" t="n">
        <v>50123627</v>
      </c>
      <c r="B1052" t="inlineStr">
        <is>
          <t>Manhattan</t>
        </is>
      </c>
      <c r="D1052" t="inlineStr">
        <is>
          <t>Thai</t>
        </is>
      </c>
      <c r="E1052" s="8" t="n">
        <v>46119</v>
      </c>
      <c r="F1052" t="inlineStr">
        <is>
          <t>Violations were cited in the following area(s).</t>
        </is>
      </c>
      <c r="G1052" t="inlineStr">
        <is>
          <t>10F</t>
        </is>
      </c>
      <c r="H1052" t="inlineStr">
        <is>
          <t>Non-food contact surface or equipment made of unacceptable material, not kept clean, or not properly sealed, raised, spaced or movable to allow accessibility for cleaning on all sides, above and underneath the unit.</t>
        </is>
      </c>
      <c r="I1052" t="inlineStr">
        <is>
          <t>Not Critical</t>
        </is>
      </c>
      <c r="J1052" t="n">
        <v>4</v>
      </c>
      <c r="K1052" t="inlineStr">
        <is>
          <t>A</t>
        </is>
      </c>
      <c r="L1052" s="9">
        <f>A1052&amp;"-"&amp;TEXT(E1052,"yyyymmdd")</f>
        <v/>
      </c>
    </row>
    <row r="1053">
      <c r="A1053" t="n">
        <v>50126707</v>
      </c>
      <c r="B1053" t="inlineStr">
        <is>
          <t>Manhattan</t>
        </is>
      </c>
      <c r="C1053" t="inlineStr">
        <is>
          <t>10019</t>
        </is>
      </c>
      <c r="D1053" t="inlineStr">
        <is>
          <t>Sandwiches</t>
        </is>
      </c>
      <c r="E1053" s="8" t="n">
        <v>46119</v>
      </c>
      <c r="F1053" t="inlineStr">
        <is>
          <t>Violations were cited in the following area(s).</t>
        </is>
      </c>
      <c r="G1053" t="inlineStr">
        <is>
          <t>06C</t>
        </is>
      </c>
      <c r="H105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53" t="inlineStr">
        <is>
          <t>Critical</t>
        </is>
      </c>
      <c r="J1053" t="n">
        <v>13</v>
      </c>
      <c r="K1053" t="inlineStr">
        <is>
          <t>A</t>
        </is>
      </c>
      <c r="L1053" s="9">
        <f>A1053&amp;"-"&amp;TEXT(E1053,"yyyymmdd")</f>
        <v/>
      </c>
    </row>
    <row r="1054">
      <c r="A1054" t="n">
        <v>50126707</v>
      </c>
      <c r="B1054" t="inlineStr">
        <is>
          <t>Manhattan</t>
        </is>
      </c>
      <c r="C1054" t="inlineStr">
        <is>
          <t>10019</t>
        </is>
      </c>
      <c r="D1054" t="inlineStr">
        <is>
          <t>Sandwiches</t>
        </is>
      </c>
      <c r="E1054" s="8" t="n">
        <v>46119</v>
      </c>
      <c r="F1054" t="inlineStr">
        <is>
          <t>Violations were cited in the following area(s).</t>
        </is>
      </c>
      <c r="G1054" t="inlineStr">
        <is>
          <t>06D</t>
        </is>
      </c>
      <c r="H1054" t="inlineStr">
        <is>
          <t>Food contact surface not properly washed, rinsed and sanitized after each use and following any activity when contamination may have occurred.</t>
        </is>
      </c>
      <c r="I1054" t="inlineStr">
        <is>
          <t>Critical</t>
        </is>
      </c>
      <c r="J1054" t="n">
        <v>13</v>
      </c>
      <c r="K1054" t="inlineStr">
        <is>
          <t>A</t>
        </is>
      </c>
      <c r="L1054" s="9">
        <f>A1054&amp;"-"&amp;TEXT(E1054,"yyyymmdd")</f>
        <v/>
      </c>
    </row>
    <row r="1055">
      <c r="A1055" t="n">
        <v>50126707</v>
      </c>
      <c r="B1055" t="inlineStr">
        <is>
          <t>Manhattan</t>
        </is>
      </c>
      <c r="C1055" t="inlineStr">
        <is>
          <t>10019</t>
        </is>
      </c>
      <c r="D1055" t="inlineStr">
        <is>
          <t>Sandwiches</t>
        </is>
      </c>
      <c r="E1055" s="8" t="n">
        <v>46119</v>
      </c>
      <c r="F1055" t="inlineStr">
        <is>
          <t>Violations were cited in the following area(s).</t>
        </is>
      </c>
      <c r="G1055" t="inlineStr">
        <is>
          <t>10F</t>
        </is>
      </c>
      <c r="H1055" t="inlineStr">
        <is>
          <t>Non-food contact surface or equipment made of unacceptable material, not kept clean, or not properly sealed, raised, spaced or movable to allow accessibility for cleaning on all sides, above and underneath the unit.</t>
        </is>
      </c>
      <c r="I1055" t="inlineStr">
        <is>
          <t>Not Critical</t>
        </is>
      </c>
      <c r="J1055" t="n">
        <v>13</v>
      </c>
      <c r="K1055" t="inlineStr">
        <is>
          <t>A</t>
        </is>
      </c>
      <c r="L1055" s="9">
        <f>A1055&amp;"-"&amp;TEXT(E1055,"yyyymmdd")</f>
        <v/>
      </c>
    </row>
    <row r="1056">
      <c r="A1056" t="n">
        <v>50126876</v>
      </c>
      <c r="B1056" t="inlineStr">
        <is>
          <t>Brooklyn</t>
        </is>
      </c>
      <c r="C1056" t="inlineStr">
        <is>
          <t>11220</t>
        </is>
      </c>
      <c r="D1056" t="inlineStr">
        <is>
          <t>Korean</t>
        </is>
      </c>
      <c r="E1056" s="8" t="n">
        <v>46119</v>
      </c>
      <c r="F1056" t="inlineStr">
        <is>
          <t>Violations were cited in the following area(s).</t>
        </is>
      </c>
      <c r="G1056" t="inlineStr">
        <is>
          <t>08B</t>
        </is>
      </c>
      <c r="H1056"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056" t="inlineStr">
        <is>
          <t>Not Critical</t>
        </is>
      </c>
      <c r="J1056" t="n">
        <v>4</v>
      </c>
      <c r="K1056" t="inlineStr">
        <is>
          <t>A</t>
        </is>
      </c>
      <c r="L1056" s="9">
        <f>A1056&amp;"-"&amp;TEXT(E1056,"yyyymmdd")</f>
        <v/>
      </c>
    </row>
    <row r="1057">
      <c r="A1057" t="n">
        <v>50126876</v>
      </c>
      <c r="B1057" t="inlineStr">
        <is>
          <t>Brooklyn</t>
        </is>
      </c>
      <c r="C1057" t="inlineStr">
        <is>
          <t>11220</t>
        </is>
      </c>
      <c r="D1057" t="inlineStr">
        <is>
          <t>Korean</t>
        </is>
      </c>
      <c r="E1057" s="8" t="n">
        <v>46119</v>
      </c>
      <c r="F1057" t="inlineStr">
        <is>
          <t>Violations were cited in the following area(s).</t>
        </is>
      </c>
      <c r="G1057" t="inlineStr">
        <is>
          <t>10H</t>
        </is>
      </c>
      <c r="H1057" t="inlineStr">
        <is>
          <t>Single service article not provided. Single service article reused or not protected from contamination when transported, stored, dispensed. Drinking straws not completely enclosed in wrapper or dispensed from a sanitary device.</t>
        </is>
      </c>
      <c r="I1057" t="inlineStr">
        <is>
          <t>Not Critical</t>
        </is>
      </c>
      <c r="J1057" t="n">
        <v>4</v>
      </c>
      <c r="K1057" t="inlineStr">
        <is>
          <t>A</t>
        </is>
      </c>
      <c r="L1057" s="9">
        <f>A1057&amp;"-"&amp;TEXT(E1057,"yyyymmdd")</f>
        <v/>
      </c>
    </row>
    <row r="1058">
      <c r="A1058" t="n">
        <v>50129721</v>
      </c>
      <c r="B1058" t="inlineStr">
        <is>
          <t>Manhattan</t>
        </is>
      </c>
      <c r="C1058" t="inlineStr">
        <is>
          <t>10019</t>
        </is>
      </c>
      <c r="D1058" t="inlineStr">
        <is>
          <t>Coffee/Tea</t>
        </is>
      </c>
      <c r="E1058" s="8" t="n">
        <v>46119</v>
      </c>
      <c r="F1058" t="inlineStr">
        <is>
          <t>Violations were cited in the following area(s).</t>
        </is>
      </c>
      <c r="G1058" t="inlineStr">
        <is>
          <t>04O</t>
        </is>
      </c>
      <c r="H1058" t="inlineStr">
        <is>
          <t>Live animal other than fish in tank or service animal present in facility’s food or non-food area.</t>
        </is>
      </c>
      <c r="I1058" t="inlineStr">
        <is>
          <t>Critical</t>
        </is>
      </c>
      <c r="J1058" t="n">
        <v>14</v>
      </c>
      <c r="L1058" s="9">
        <f>A1058&amp;"-"&amp;TEXT(E1058,"yyyymmdd")</f>
        <v/>
      </c>
    </row>
    <row r="1059">
      <c r="A1059" t="n">
        <v>50129721</v>
      </c>
      <c r="B1059" t="inlineStr">
        <is>
          <t>Manhattan</t>
        </is>
      </c>
      <c r="C1059" t="inlineStr">
        <is>
          <t>10019</t>
        </is>
      </c>
      <c r="D1059" t="inlineStr">
        <is>
          <t>Coffee/Tea</t>
        </is>
      </c>
      <c r="E1059" s="8" t="n">
        <v>46119</v>
      </c>
      <c r="F1059" t="inlineStr">
        <is>
          <t>Violations were cited in the following area(s).</t>
        </is>
      </c>
      <c r="G1059" t="inlineStr">
        <is>
          <t>06C</t>
        </is>
      </c>
      <c r="H105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59" t="inlineStr">
        <is>
          <t>Critical</t>
        </is>
      </c>
      <c r="J1059" t="n">
        <v>14</v>
      </c>
      <c r="L1059" s="9">
        <f>A1059&amp;"-"&amp;TEXT(E1059,"yyyymmdd")</f>
        <v/>
      </c>
    </row>
    <row r="1060">
      <c r="A1060" t="n">
        <v>50129721</v>
      </c>
      <c r="B1060" t="inlineStr">
        <is>
          <t>Manhattan</t>
        </is>
      </c>
      <c r="C1060" t="inlineStr">
        <is>
          <t>10019</t>
        </is>
      </c>
      <c r="D1060" t="inlineStr">
        <is>
          <t>Coffee/Tea</t>
        </is>
      </c>
      <c r="E1060" s="8" t="n">
        <v>46119</v>
      </c>
      <c r="F1060" t="inlineStr">
        <is>
          <t>Violations were cited in the following area(s).</t>
        </is>
      </c>
      <c r="G1060" t="inlineStr">
        <is>
          <t>10F</t>
        </is>
      </c>
      <c r="H1060" t="inlineStr">
        <is>
          <t>Non-food contact surface or equipment made of unacceptable material, not kept clean, or not properly sealed, raised, spaced or movable to allow accessibility for cleaning on all sides, above and underneath the unit.</t>
        </is>
      </c>
      <c r="I1060" t="inlineStr">
        <is>
          <t>Not Critical</t>
        </is>
      </c>
      <c r="J1060" t="n">
        <v>14</v>
      </c>
      <c r="L1060" s="9">
        <f>A1060&amp;"-"&amp;TEXT(E1060,"yyyymmdd")</f>
        <v/>
      </c>
    </row>
    <row r="1061">
      <c r="A1061" t="n">
        <v>50129721</v>
      </c>
      <c r="B1061" t="inlineStr">
        <is>
          <t>Manhattan</t>
        </is>
      </c>
      <c r="C1061" t="inlineStr">
        <is>
          <t>10019</t>
        </is>
      </c>
      <c r="D1061" t="inlineStr">
        <is>
          <t>Coffee/Tea</t>
        </is>
      </c>
      <c r="E1061" s="8" t="n">
        <v>46119</v>
      </c>
      <c r="F1061" t="inlineStr">
        <is>
          <t>Violations were cited in the following area(s).</t>
        </is>
      </c>
      <c r="G1061" t="inlineStr">
        <is>
          <t>10H</t>
        </is>
      </c>
      <c r="H1061" t="inlineStr">
        <is>
          <t>Single service article not provided. Single service article reused or not protected from contamination when transported, stored, dispensed. Drinking straws not completely enclosed in wrapper or dispensed from a sanitary device.</t>
        </is>
      </c>
      <c r="I1061" t="inlineStr">
        <is>
          <t>Not Critical</t>
        </is>
      </c>
      <c r="J1061" t="n">
        <v>14</v>
      </c>
      <c r="L1061" s="9">
        <f>A1061&amp;"-"&amp;TEXT(E1061,"yyyymmdd")</f>
        <v/>
      </c>
    </row>
    <row r="1062">
      <c r="A1062" t="n">
        <v>50143662</v>
      </c>
      <c r="B1062" t="inlineStr">
        <is>
          <t>Manhattan</t>
        </is>
      </c>
      <c r="C1062" t="inlineStr">
        <is>
          <t>10009</t>
        </is>
      </c>
      <c r="D1062" t="inlineStr">
        <is>
          <t>American</t>
        </is>
      </c>
      <c r="E1062" s="8" t="n">
        <v>46119</v>
      </c>
      <c r="F1062" t="inlineStr">
        <is>
          <t>Violations were cited in the following area(s).</t>
        </is>
      </c>
      <c r="G1062" t="inlineStr">
        <is>
          <t>06A</t>
        </is>
      </c>
      <c r="H1062" t="inlineStr">
        <is>
          <t>Personal cleanliness is inadequate. Outer garment soiled with possible contaminant. Effective hair restraint not worn where required. Jewelry worn on hands or arms. Fingernail polish worn or fingernails not kept clean and trimmed.</t>
        </is>
      </c>
      <c r="I1062" t="inlineStr">
        <is>
          <t>Critical</t>
        </is>
      </c>
      <c r="J1062" t="n">
        <v>13</v>
      </c>
      <c r="K1062" t="inlineStr">
        <is>
          <t>A</t>
        </is>
      </c>
      <c r="L1062" s="9">
        <f>A1062&amp;"-"&amp;TEXT(E1062,"yyyymmdd")</f>
        <v/>
      </c>
    </row>
    <row r="1063">
      <c r="A1063" t="n">
        <v>50143662</v>
      </c>
      <c r="B1063" t="inlineStr">
        <is>
          <t>Manhattan</t>
        </is>
      </c>
      <c r="C1063" t="inlineStr">
        <is>
          <t>10009</t>
        </is>
      </c>
      <c r="D1063" t="inlineStr">
        <is>
          <t>American</t>
        </is>
      </c>
      <c r="E1063" s="8" t="n">
        <v>46119</v>
      </c>
      <c r="F1063" t="inlineStr">
        <is>
          <t>Violations were cited in the following area(s).</t>
        </is>
      </c>
      <c r="G1063" t="inlineStr">
        <is>
          <t>06C</t>
        </is>
      </c>
      <c r="H106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63" t="inlineStr">
        <is>
          <t>Critical</t>
        </is>
      </c>
      <c r="J1063" t="n">
        <v>13</v>
      </c>
      <c r="K1063" t="inlineStr">
        <is>
          <t>A</t>
        </is>
      </c>
      <c r="L1063" s="9">
        <f>A1063&amp;"-"&amp;TEXT(E1063,"yyyymmdd")</f>
        <v/>
      </c>
    </row>
    <row r="1064">
      <c r="A1064" t="n">
        <v>50143662</v>
      </c>
      <c r="B1064" t="inlineStr">
        <is>
          <t>Manhattan</t>
        </is>
      </c>
      <c r="C1064" t="inlineStr">
        <is>
          <t>10009</t>
        </is>
      </c>
      <c r="D1064" t="inlineStr">
        <is>
          <t>American</t>
        </is>
      </c>
      <c r="E1064" s="8" t="n">
        <v>46119</v>
      </c>
      <c r="F1064" t="inlineStr">
        <is>
          <t>Violations were cited in the following area(s).</t>
        </is>
      </c>
      <c r="G1064" t="inlineStr">
        <is>
          <t>10A</t>
        </is>
      </c>
      <c r="H1064" t="inlineStr">
        <is>
          <t>Toilet facility not maintained or provided with toilet paper, waste receptacle or self-closing door.</t>
        </is>
      </c>
      <c r="I1064" t="inlineStr">
        <is>
          <t>Not Critical</t>
        </is>
      </c>
      <c r="J1064" t="n">
        <v>13</v>
      </c>
      <c r="K1064" t="inlineStr">
        <is>
          <t>A</t>
        </is>
      </c>
      <c r="L1064" s="9">
        <f>A1064&amp;"-"&amp;TEXT(E1064,"yyyymmdd")</f>
        <v/>
      </c>
    </row>
    <row r="1065">
      <c r="A1065" t="n">
        <v>50149451</v>
      </c>
      <c r="B1065" t="inlineStr">
        <is>
          <t>Brooklyn</t>
        </is>
      </c>
      <c r="C1065" t="inlineStr">
        <is>
          <t>11201</t>
        </is>
      </c>
      <c r="D1065" t="inlineStr">
        <is>
          <t>Lebanese</t>
        </is>
      </c>
      <c r="E1065" s="8" t="n">
        <v>46119</v>
      </c>
      <c r="F1065" t="inlineStr">
        <is>
          <t>Violations were cited in the following area(s).</t>
        </is>
      </c>
      <c r="G1065" t="inlineStr">
        <is>
          <t>02G</t>
        </is>
      </c>
      <c r="H1065" t="inlineStr">
        <is>
          <t>Cold TCS food item held above 41 °F; smoked or processed fish held above 38 °F; intact raw eggs held above 45 °F; or reduced oxygen packaged (ROP) TCS foods held above required temperatures except during active necessary preparation.</t>
        </is>
      </c>
      <c r="I1065" t="inlineStr">
        <is>
          <t>Critical</t>
        </is>
      </c>
      <c r="J1065" t="n">
        <v>27</v>
      </c>
      <c r="L1065" s="9">
        <f>A1065&amp;"-"&amp;TEXT(E1065,"yyyymmdd")</f>
        <v/>
      </c>
    </row>
    <row r="1066">
      <c r="A1066" t="n">
        <v>50149451</v>
      </c>
      <c r="B1066" t="inlineStr">
        <is>
          <t>Brooklyn</t>
        </is>
      </c>
      <c r="C1066" t="inlineStr">
        <is>
          <t>11201</t>
        </is>
      </c>
      <c r="D1066" t="inlineStr">
        <is>
          <t>Lebanese</t>
        </is>
      </c>
      <c r="E1066" s="8" t="n">
        <v>46119</v>
      </c>
      <c r="F1066" t="inlineStr">
        <is>
          <t>Violations were cited in the following area(s).</t>
        </is>
      </c>
      <c r="G1066" t="inlineStr">
        <is>
          <t>04L</t>
        </is>
      </c>
      <c r="H1066" t="inlineStr">
        <is>
          <t>Evidence of mice or live mice in establishment's food or non-food areas.</t>
        </is>
      </c>
      <c r="I1066" t="inlineStr">
        <is>
          <t>Critical</t>
        </is>
      </c>
      <c r="J1066" t="n">
        <v>27</v>
      </c>
      <c r="L1066" s="9">
        <f>A1066&amp;"-"&amp;TEXT(E1066,"yyyymmdd")</f>
        <v/>
      </c>
    </row>
    <row r="1067">
      <c r="A1067" t="n">
        <v>50149451</v>
      </c>
      <c r="B1067" t="inlineStr">
        <is>
          <t>Brooklyn</t>
        </is>
      </c>
      <c r="C1067" t="inlineStr">
        <is>
          <t>11201</t>
        </is>
      </c>
      <c r="D1067" t="inlineStr">
        <is>
          <t>Lebanese</t>
        </is>
      </c>
      <c r="E1067" s="8" t="n">
        <v>46119</v>
      </c>
      <c r="F1067" t="inlineStr">
        <is>
          <t>Violations were cited in the following area(s).</t>
        </is>
      </c>
      <c r="G1067" t="inlineStr">
        <is>
          <t>08A</t>
        </is>
      </c>
      <c r="H1067" t="inlineStr">
        <is>
          <t>Establishment is not free of harborage or conditions conducive to rodents, insects or other pests.</t>
        </is>
      </c>
      <c r="I1067" t="inlineStr">
        <is>
          <t>Not Critical</t>
        </is>
      </c>
      <c r="J1067" t="n">
        <v>27</v>
      </c>
      <c r="L1067" s="9">
        <f>A1067&amp;"-"&amp;TEXT(E1067,"yyyymmdd")</f>
        <v/>
      </c>
    </row>
    <row r="1068">
      <c r="A1068" t="n">
        <v>50149451</v>
      </c>
      <c r="B1068" t="inlineStr">
        <is>
          <t>Brooklyn</t>
        </is>
      </c>
      <c r="C1068" t="inlineStr">
        <is>
          <t>11201</t>
        </is>
      </c>
      <c r="D1068" t="inlineStr">
        <is>
          <t>Lebanese</t>
        </is>
      </c>
      <c r="E1068" s="8" t="n">
        <v>46119</v>
      </c>
      <c r="F1068" t="inlineStr">
        <is>
          <t>Violations were cited in the following area(s).</t>
        </is>
      </c>
      <c r="G1068" t="inlineStr">
        <is>
          <t>10F</t>
        </is>
      </c>
      <c r="H1068" t="inlineStr">
        <is>
          <t>Non-food contact surface or equipment made of unacceptable material, not kept clean, or not properly sealed, raised, spaced or movable to allow accessibility for cleaning on all sides, above and underneath the unit.</t>
        </is>
      </c>
      <c r="I1068" t="inlineStr">
        <is>
          <t>Not Critical</t>
        </is>
      </c>
      <c r="J1068" t="n">
        <v>27</v>
      </c>
      <c r="L1068" s="9">
        <f>A1068&amp;"-"&amp;TEXT(E1068,"yyyymmdd")</f>
        <v/>
      </c>
    </row>
    <row r="1069">
      <c r="A1069" t="n">
        <v>50149451</v>
      </c>
      <c r="B1069" t="inlineStr">
        <is>
          <t>Brooklyn</t>
        </is>
      </c>
      <c r="C1069" t="inlineStr">
        <is>
          <t>11201</t>
        </is>
      </c>
      <c r="D1069" t="inlineStr">
        <is>
          <t>Lebanese</t>
        </is>
      </c>
      <c r="E1069" s="8" t="n">
        <v>46119</v>
      </c>
      <c r="F1069" t="inlineStr">
        <is>
          <t>Violations were cited in the following area(s).</t>
        </is>
      </c>
      <c r="G1069" t="inlineStr">
        <is>
          <t>10G</t>
        </is>
      </c>
      <c r="H1069" t="inlineStr">
        <is>
          <t>Dishwashing and ware washing: Cleaning and sanitizing of tableware, including dishes, utensils, and equipment deficient.</t>
        </is>
      </c>
      <c r="I1069" t="inlineStr">
        <is>
          <t>Not Critical</t>
        </is>
      </c>
      <c r="J1069" t="n">
        <v>27</v>
      </c>
      <c r="L1069" s="9">
        <f>A1069&amp;"-"&amp;TEXT(E1069,"yyyymmdd")</f>
        <v/>
      </c>
    </row>
    <row r="1070">
      <c r="A1070" t="n">
        <v>50154882</v>
      </c>
      <c r="B1070" t="inlineStr">
        <is>
          <t>Manhattan</t>
        </is>
      </c>
      <c r="C1070" t="inlineStr">
        <is>
          <t>10012</t>
        </is>
      </c>
      <c r="D1070" t="inlineStr">
        <is>
          <t>Coffee/Tea</t>
        </is>
      </c>
      <c r="E1070" s="8" t="n">
        <v>46119</v>
      </c>
      <c r="F1070" t="inlineStr">
        <is>
          <t>Violations were cited in the following area(s).</t>
        </is>
      </c>
      <c r="G1070" t="inlineStr">
        <is>
          <t>06C</t>
        </is>
      </c>
      <c r="H107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70" t="inlineStr">
        <is>
          <t>Critical</t>
        </is>
      </c>
      <c r="J1070" t="n">
        <v>13</v>
      </c>
      <c r="K1070" t="inlineStr">
        <is>
          <t>A</t>
        </is>
      </c>
      <c r="L1070" s="9">
        <f>A1070&amp;"-"&amp;TEXT(E1070,"yyyymmdd")</f>
        <v/>
      </c>
    </row>
    <row r="1071">
      <c r="A1071" t="n">
        <v>50154882</v>
      </c>
      <c r="B1071" t="inlineStr">
        <is>
          <t>Manhattan</t>
        </is>
      </c>
      <c r="C1071" t="inlineStr">
        <is>
          <t>10012</t>
        </is>
      </c>
      <c r="D1071" t="inlineStr">
        <is>
          <t>Coffee/Tea</t>
        </is>
      </c>
      <c r="E1071" s="8" t="n">
        <v>46119</v>
      </c>
      <c r="F1071" t="inlineStr">
        <is>
          <t>Violations were cited in the following area(s).</t>
        </is>
      </c>
      <c r="G1071" t="inlineStr">
        <is>
          <t>06D</t>
        </is>
      </c>
      <c r="H1071" t="inlineStr">
        <is>
          <t>Food contact surface not properly washed, rinsed and sanitized after each use and following any activity when contamination may have occurred.</t>
        </is>
      </c>
      <c r="I1071" t="inlineStr">
        <is>
          <t>Critical</t>
        </is>
      </c>
      <c r="J1071" t="n">
        <v>13</v>
      </c>
      <c r="K1071" t="inlineStr">
        <is>
          <t>A</t>
        </is>
      </c>
      <c r="L1071" s="9">
        <f>A1071&amp;"-"&amp;TEXT(E1071,"yyyymmdd")</f>
        <v/>
      </c>
    </row>
    <row r="1072">
      <c r="A1072" t="n">
        <v>50154882</v>
      </c>
      <c r="B1072" t="inlineStr">
        <is>
          <t>Manhattan</t>
        </is>
      </c>
      <c r="C1072" t="inlineStr">
        <is>
          <t>10012</t>
        </is>
      </c>
      <c r="D1072" t="inlineStr">
        <is>
          <t>Coffee/Tea</t>
        </is>
      </c>
      <c r="E1072" s="8" t="n">
        <v>46119</v>
      </c>
      <c r="F1072" t="inlineStr">
        <is>
          <t>Violations were cited in the following area(s).</t>
        </is>
      </c>
      <c r="G1072" t="inlineStr">
        <is>
          <t>10F</t>
        </is>
      </c>
      <c r="H1072" t="inlineStr">
        <is>
          <t>Non-food contact surface or equipment made of unacceptable material, not kept clean, or not properly sealed, raised, spaced or movable to allow accessibility for cleaning on all sides, above and underneath the unit.</t>
        </is>
      </c>
      <c r="I1072" t="inlineStr">
        <is>
          <t>Not Critical</t>
        </is>
      </c>
      <c r="J1072" t="n">
        <v>13</v>
      </c>
      <c r="K1072" t="inlineStr">
        <is>
          <t>A</t>
        </is>
      </c>
      <c r="L1072" s="9">
        <f>A1072&amp;"-"&amp;TEXT(E1072,"yyyymmdd")</f>
        <v/>
      </c>
    </row>
    <row r="1073">
      <c r="A1073" t="n">
        <v>50158691</v>
      </c>
      <c r="B1073" t="inlineStr">
        <is>
          <t>Manhattan</t>
        </is>
      </c>
      <c r="C1073" t="inlineStr">
        <is>
          <t>10281</t>
        </is>
      </c>
      <c r="D1073" t="inlineStr">
        <is>
          <t>American</t>
        </is>
      </c>
      <c r="E1073" s="8" t="n">
        <v>46119</v>
      </c>
      <c r="F1073" t="inlineStr">
        <is>
          <t>Violations were cited in the following area(s).</t>
        </is>
      </c>
      <c r="G1073" t="inlineStr">
        <is>
          <t>06C</t>
        </is>
      </c>
      <c r="H107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73" t="inlineStr">
        <is>
          <t>Critical</t>
        </is>
      </c>
      <c r="J1073" t="n">
        <v>13</v>
      </c>
      <c r="K1073" t="inlineStr">
        <is>
          <t>A</t>
        </is>
      </c>
      <c r="L1073" s="9">
        <f>A1073&amp;"-"&amp;TEXT(E1073,"yyyymmdd")</f>
        <v/>
      </c>
    </row>
    <row r="1074">
      <c r="A1074" t="n">
        <v>50158691</v>
      </c>
      <c r="B1074" t="inlineStr">
        <is>
          <t>Manhattan</t>
        </is>
      </c>
      <c r="C1074" t="inlineStr">
        <is>
          <t>10281</t>
        </is>
      </c>
      <c r="D1074" t="inlineStr">
        <is>
          <t>American</t>
        </is>
      </c>
      <c r="E1074" s="8" t="n">
        <v>46119</v>
      </c>
      <c r="F1074" t="inlineStr">
        <is>
          <t>Violations were cited in the following area(s).</t>
        </is>
      </c>
      <c r="G1074" t="inlineStr">
        <is>
          <t>09C</t>
        </is>
      </c>
      <c r="H1074" t="inlineStr">
        <is>
          <t>Design, construction, materials used or maintenance of food contact surface improper. Surface not easily cleanable, sanitized and maintained.</t>
        </is>
      </c>
      <c r="I1074" t="inlineStr">
        <is>
          <t>Not Critical</t>
        </is>
      </c>
      <c r="J1074" t="n">
        <v>13</v>
      </c>
      <c r="K1074" t="inlineStr">
        <is>
          <t>A</t>
        </is>
      </c>
      <c r="L1074" s="9">
        <f>A1074&amp;"-"&amp;TEXT(E1074,"yyyymmdd")</f>
        <v/>
      </c>
    </row>
    <row r="1075">
      <c r="A1075" t="n">
        <v>50158691</v>
      </c>
      <c r="B1075" t="inlineStr">
        <is>
          <t>Manhattan</t>
        </is>
      </c>
      <c r="C1075" t="inlineStr">
        <is>
          <t>10281</t>
        </is>
      </c>
      <c r="D1075" t="inlineStr">
        <is>
          <t>American</t>
        </is>
      </c>
      <c r="E1075" s="8" t="n">
        <v>46119</v>
      </c>
      <c r="F1075" t="inlineStr">
        <is>
          <t>Violations were cited in the following area(s).</t>
        </is>
      </c>
      <c r="G1075" t="inlineStr">
        <is>
          <t>10B</t>
        </is>
      </c>
      <c r="H1075" t="inlineStr">
        <is>
          <t>Anti-siphonage or back-flow prevention device not provided where required; equipment or floor not properly drained; sewage disposal system in disrepair or not functioning properly. Condensation or liquid waste improperly disposed of.</t>
        </is>
      </c>
      <c r="I1075" t="inlineStr">
        <is>
          <t>Not Critical</t>
        </is>
      </c>
      <c r="J1075" t="n">
        <v>13</v>
      </c>
      <c r="K1075" t="inlineStr">
        <is>
          <t>A</t>
        </is>
      </c>
      <c r="L1075" s="9">
        <f>A1075&amp;"-"&amp;TEXT(E1075,"yyyymmdd")</f>
        <v/>
      </c>
    </row>
    <row r="1076">
      <c r="A1076" t="n">
        <v>50161990</v>
      </c>
      <c r="B1076" t="inlineStr">
        <is>
          <t>Queens</t>
        </is>
      </c>
      <c r="C1076" t="inlineStr">
        <is>
          <t>11432</t>
        </is>
      </c>
      <c r="D1076" t="inlineStr">
        <is>
          <t>Chicken</t>
        </is>
      </c>
      <c r="E1076" s="8" t="n">
        <v>46119</v>
      </c>
      <c r="F1076" t="inlineStr">
        <is>
          <t>Violations were cited in the following area(s).</t>
        </is>
      </c>
      <c r="G1076" t="inlineStr">
        <is>
          <t>10B</t>
        </is>
      </c>
      <c r="H1076" t="inlineStr">
        <is>
          <t>Anti-siphonage or back-flow prevention device not provided where required; equipment or floor not properly drained; sewage disposal system in disrepair or not functioning properly. Condensation or liquid waste improperly disposed of.</t>
        </is>
      </c>
      <c r="I1076" t="inlineStr">
        <is>
          <t>Not Critical</t>
        </is>
      </c>
      <c r="J1076" t="n">
        <v>6</v>
      </c>
      <c r="K1076" t="inlineStr">
        <is>
          <t>A</t>
        </is>
      </c>
      <c r="L1076" s="9">
        <f>A1076&amp;"-"&amp;TEXT(E1076,"yyyymmdd")</f>
        <v/>
      </c>
    </row>
    <row r="1077">
      <c r="A1077" t="n">
        <v>50161990</v>
      </c>
      <c r="B1077" t="inlineStr">
        <is>
          <t>Queens</t>
        </is>
      </c>
      <c r="C1077" t="inlineStr">
        <is>
          <t>11432</t>
        </is>
      </c>
      <c r="D1077" t="inlineStr">
        <is>
          <t>Chicken</t>
        </is>
      </c>
      <c r="E1077" s="8" t="n">
        <v>46119</v>
      </c>
      <c r="F1077" t="inlineStr">
        <is>
          <t>Violations were cited in the following area(s).</t>
        </is>
      </c>
      <c r="G1077" t="inlineStr">
        <is>
          <t>10F</t>
        </is>
      </c>
      <c r="H1077" t="inlineStr">
        <is>
          <t>Non-food contact surface or equipment made of unacceptable material, not kept clean, or not properly sealed, raised, spaced or movable to allow accessibility for cleaning on all sides, above and underneath the unit.</t>
        </is>
      </c>
      <c r="I1077" t="inlineStr">
        <is>
          <t>Not Critical</t>
        </is>
      </c>
      <c r="J1077" t="n">
        <v>6</v>
      </c>
      <c r="K1077" t="inlineStr">
        <is>
          <t>A</t>
        </is>
      </c>
      <c r="L1077" s="9">
        <f>A1077&amp;"-"&amp;TEXT(E1077,"yyyymmdd")</f>
        <v/>
      </c>
    </row>
    <row r="1078">
      <c r="A1078" t="n">
        <v>50165061</v>
      </c>
      <c r="B1078" t="inlineStr">
        <is>
          <t>Brooklyn</t>
        </is>
      </c>
      <c r="C1078" t="inlineStr">
        <is>
          <t>11218</t>
        </is>
      </c>
      <c r="D1078" t="inlineStr">
        <is>
          <t>Bangladeshi</t>
        </is>
      </c>
      <c r="E1078" s="8" t="n">
        <v>46119</v>
      </c>
      <c r="F1078" t="inlineStr">
        <is>
          <t>Establishment Closed by DOHMH. Violations were cited in the following area(s) and those requiring immediate action were addressed.</t>
        </is>
      </c>
      <c r="G1078" t="inlineStr">
        <is>
          <t>02B</t>
        </is>
      </c>
      <c r="H1078" t="inlineStr">
        <is>
          <t>Hot TCS food item not held at or above 140 °F.</t>
        </is>
      </c>
      <c r="I1078" t="inlineStr">
        <is>
          <t>Critical</t>
        </is>
      </c>
      <c r="J1078" t="n">
        <v>86</v>
      </c>
      <c r="L1078" s="9">
        <f>A1078&amp;"-"&amp;TEXT(E1078,"yyyymmdd")</f>
        <v/>
      </c>
    </row>
    <row r="1079">
      <c r="A1079" t="n">
        <v>50165061</v>
      </c>
      <c r="B1079" t="inlineStr">
        <is>
          <t>Brooklyn</t>
        </is>
      </c>
      <c r="C1079" t="inlineStr">
        <is>
          <t>11218</t>
        </is>
      </c>
      <c r="D1079" t="inlineStr">
        <is>
          <t>Bangladeshi</t>
        </is>
      </c>
      <c r="E1079" s="8" t="n">
        <v>46119</v>
      </c>
      <c r="F1079" t="inlineStr">
        <is>
          <t>Establishment Closed by DOHMH. Violations were cited in the following area(s) and those requiring immediate action were addressed.</t>
        </is>
      </c>
      <c r="G1079" t="inlineStr">
        <is>
          <t>02G</t>
        </is>
      </c>
      <c r="H1079" t="inlineStr">
        <is>
          <t>Cold TCS food item held above 41 °F; smoked or processed fish held above 38 °F; intact raw eggs held above 45 °F; or reduced oxygen packaged (ROP) TCS foods held above required temperatures except during active necessary preparation.</t>
        </is>
      </c>
      <c r="I1079" t="inlineStr">
        <is>
          <t>Critical</t>
        </is>
      </c>
      <c r="J1079" t="n">
        <v>86</v>
      </c>
      <c r="L1079" s="9">
        <f>A1079&amp;"-"&amp;TEXT(E1079,"yyyymmdd")</f>
        <v/>
      </c>
    </row>
    <row r="1080">
      <c r="A1080" t="n">
        <v>50165061</v>
      </c>
      <c r="B1080" t="inlineStr">
        <is>
          <t>Brooklyn</t>
        </is>
      </c>
      <c r="C1080" t="inlineStr">
        <is>
          <t>11218</t>
        </is>
      </c>
      <c r="D1080" t="inlineStr">
        <is>
          <t>Bangladeshi</t>
        </is>
      </c>
      <c r="E1080" s="8" t="n">
        <v>46119</v>
      </c>
      <c r="F1080" t="inlineStr">
        <is>
          <t>Establishment Closed by DOHMH. Violations were cited in the following area(s) and those requiring immediate action were addressed.</t>
        </is>
      </c>
      <c r="G1080" t="inlineStr">
        <is>
          <t>04K</t>
        </is>
      </c>
      <c r="H1080" t="inlineStr">
        <is>
          <t>Evidence of rats or live rats in establishment's food or non-food areas.</t>
        </is>
      </c>
      <c r="I1080" t="inlineStr">
        <is>
          <t>Critical</t>
        </is>
      </c>
      <c r="J1080" t="n">
        <v>86</v>
      </c>
      <c r="L1080" s="9">
        <f>A1080&amp;"-"&amp;TEXT(E1080,"yyyymmdd")</f>
        <v/>
      </c>
    </row>
    <row r="1081">
      <c r="A1081" t="n">
        <v>50165061</v>
      </c>
      <c r="B1081" t="inlineStr">
        <is>
          <t>Brooklyn</t>
        </is>
      </c>
      <c r="C1081" t="inlineStr">
        <is>
          <t>11218</t>
        </is>
      </c>
      <c r="D1081" t="inlineStr">
        <is>
          <t>Bangladeshi</t>
        </is>
      </c>
      <c r="E1081" s="8" t="n">
        <v>46119</v>
      </c>
      <c r="F1081" t="inlineStr">
        <is>
          <t>Establishment Closed by DOHMH. Violations were cited in the following area(s) and those requiring immediate action were addressed.</t>
        </is>
      </c>
      <c r="G1081" t="inlineStr">
        <is>
          <t>05D</t>
        </is>
      </c>
      <c r="H108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81" t="inlineStr">
        <is>
          <t>Critical</t>
        </is>
      </c>
      <c r="J1081" t="n">
        <v>86</v>
      </c>
      <c r="L1081" s="9">
        <f>A1081&amp;"-"&amp;TEXT(E1081,"yyyymmdd")</f>
        <v/>
      </c>
    </row>
    <row r="1082">
      <c r="A1082" t="n">
        <v>50165061</v>
      </c>
      <c r="B1082" t="inlineStr">
        <is>
          <t>Brooklyn</t>
        </is>
      </c>
      <c r="C1082" t="inlineStr">
        <is>
          <t>11218</t>
        </is>
      </c>
      <c r="D1082" t="inlineStr">
        <is>
          <t>Bangladeshi</t>
        </is>
      </c>
      <c r="E1082" s="8" t="n">
        <v>46119</v>
      </c>
      <c r="F1082" t="inlineStr">
        <is>
          <t>Establishment Closed by DOHMH. Violations were cited in the following area(s) and those requiring immediate action were addressed.</t>
        </is>
      </c>
      <c r="G1082" t="inlineStr">
        <is>
          <t>06A</t>
        </is>
      </c>
      <c r="H1082" t="inlineStr">
        <is>
          <t>Personal cleanliness is inadequate. Outer garment soiled with possible contaminant. Effective hair restraint not worn where required. Jewelry worn on hands or arms. Fingernail polish worn or fingernails not kept clean and trimmed.</t>
        </is>
      </c>
      <c r="I1082" t="inlineStr">
        <is>
          <t>Critical</t>
        </is>
      </c>
      <c r="J1082" t="n">
        <v>86</v>
      </c>
      <c r="L1082" s="9">
        <f>A1082&amp;"-"&amp;TEXT(E1082,"yyyymmdd")</f>
        <v/>
      </c>
    </row>
    <row r="1083">
      <c r="A1083" t="n">
        <v>50165061</v>
      </c>
      <c r="B1083" t="inlineStr">
        <is>
          <t>Brooklyn</t>
        </is>
      </c>
      <c r="C1083" t="inlineStr">
        <is>
          <t>11218</t>
        </is>
      </c>
      <c r="D1083" t="inlineStr">
        <is>
          <t>Bangladeshi</t>
        </is>
      </c>
      <c r="E1083" s="8" t="n">
        <v>46119</v>
      </c>
      <c r="F1083" t="inlineStr">
        <is>
          <t>Establishment Closed by DOHMH. Violations were cited in the following area(s) and those requiring immediate action were addressed.</t>
        </is>
      </c>
      <c r="G1083" t="inlineStr">
        <is>
          <t>06D</t>
        </is>
      </c>
      <c r="H1083" t="inlineStr">
        <is>
          <t>Food contact surface not properly washed, rinsed and sanitized after each use and following any activity when contamination may have occurred.</t>
        </is>
      </c>
      <c r="I1083" t="inlineStr">
        <is>
          <t>Critical</t>
        </is>
      </c>
      <c r="J1083" t="n">
        <v>86</v>
      </c>
      <c r="L1083" s="9">
        <f>A1083&amp;"-"&amp;TEXT(E1083,"yyyymmdd")</f>
        <v/>
      </c>
    </row>
    <row r="1084">
      <c r="A1084" t="n">
        <v>50165061</v>
      </c>
      <c r="B1084" t="inlineStr">
        <is>
          <t>Brooklyn</t>
        </is>
      </c>
      <c r="C1084" t="inlineStr">
        <is>
          <t>11218</t>
        </is>
      </c>
      <c r="D1084" t="inlineStr">
        <is>
          <t>Bangladeshi</t>
        </is>
      </c>
      <c r="E1084" s="8" t="n">
        <v>46119</v>
      </c>
      <c r="F1084" t="inlineStr">
        <is>
          <t>Establishment Closed by DOHMH. Violations were cited in the following area(s) and those requiring immediate action were addressed.</t>
        </is>
      </c>
      <c r="G1084" t="inlineStr">
        <is>
          <t>06F</t>
        </is>
      </c>
      <c r="H1084" t="inlineStr">
        <is>
          <t>Wiping cloths not stored clean and dry, or in a sanitizing solution, between uses.</t>
        </is>
      </c>
      <c r="I1084" t="inlineStr">
        <is>
          <t>Critical</t>
        </is>
      </c>
      <c r="J1084" t="n">
        <v>86</v>
      </c>
      <c r="L1084" s="9">
        <f>A1084&amp;"-"&amp;TEXT(E1084,"yyyymmdd")</f>
        <v/>
      </c>
    </row>
    <row r="1085">
      <c r="A1085" t="n">
        <v>50165061</v>
      </c>
      <c r="B1085" t="inlineStr">
        <is>
          <t>Brooklyn</t>
        </is>
      </c>
      <c r="C1085" t="inlineStr">
        <is>
          <t>11218</t>
        </is>
      </c>
      <c r="D1085" t="inlineStr">
        <is>
          <t>Bangladeshi</t>
        </is>
      </c>
      <c r="E1085" s="8" t="n">
        <v>46119</v>
      </c>
      <c r="F1085" t="inlineStr">
        <is>
          <t>Establishment Closed by DOHMH. Violations were cited in the following area(s) and those requiring immediate action were addressed.</t>
        </is>
      </c>
      <c r="G1085" t="inlineStr">
        <is>
          <t>08A</t>
        </is>
      </c>
      <c r="H1085" t="inlineStr">
        <is>
          <t>Establishment is not free of harborage or conditions conducive to rodents, insects or other pests.</t>
        </is>
      </c>
      <c r="I1085" t="inlineStr">
        <is>
          <t>Not Critical</t>
        </is>
      </c>
      <c r="J1085" t="n">
        <v>86</v>
      </c>
      <c r="L1085" s="9">
        <f>A1085&amp;"-"&amp;TEXT(E1085,"yyyymmdd")</f>
        <v/>
      </c>
    </row>
    <row r="1086">
      <c r="A1086" t="n">
        <v>50165061</v>
      </c>
      <c r="B1086" t="inlineStr">
        <is>
          <t>Brooklyn</t>
        </is>
      </c>
      <c r="C1086" t="inlineStr">
        <is>
          <t>11218</t>
        </is>
      </c>
      <c r="D1086" t="inlineStr">
        <is>
          <t>Bangladeshi</t>
        </is>
      </c>
      <c r="E1086" s="8" t="n">
        <v>46119</v>
      </c>
      <c r="F1086" t="inlineStr">
        <is>
          <t>Establishment Closed by DOHMH. Violations were cited in the following area(s) and those requiring immediate action were addressed.</t>
        </is>
      </c>
      <c r="G1086" t="inlineStr">
        <is>
          <t>08C</t>
        </is>
      </c>
      <c r="H1086" t="inlineStr">
        <is>
          <t>Pesticide not properly labeled or used by unlicensed individual. Pesticide, other toxic chemical improperly used/stored. Unprotected, unlocked bait station used.</t>
        </is>
      </c>
      <c r="I1086" t="inlineStr">
        <is>
          <t>Not Critical</t>
        </is>
      </c>
      <c r="J1086" t="n">
        <v>86</v>
      </c>
      <c r="L1086" s="9">
        <f>A1086&amp;"-"&amp;TEXT(E1086,"yyyymmdd")</f>
        <v/>
      </c>
    </row>
    <row r="1087">
      <c r="A1087" t="n">
        <v>50165061</v>
      </c>
      <c r="B1087" t="inlineStr">
        <is>
          <t>Brooklyn</t>
        </is>
      </c>
      <c r="C1087" t="inlineStr">
        <is>
          <t>11218</t>
        </is>
      </c>
      <c r="D1087" t="inlineStr">
        <is>
          <t>Bangladeshi</t>
        </is>
      </c>
      <c r="E1087" s="8" t="n">
        <v>46119</v>
      </c>
      <c r="F1087" t="inlineStr">
        <is>
          <t>Establishment Closed by DOHMH. Violations were cited in the following area(s) and those requiring immediate action were addressed.</t>
        </is>
      </c>
      <c r="G1087" t="inlineStr">
        <is>
          <t>09C</t>
        </is>
      </c>
      <c r="H1087" t="inlineStr">
        <is>
          <t>Design, construction, materials used or maintenance of food contact surface improper. Surface not easily cleanable, sanitized and maintained.</t>
        </is>
      </c>
      <c r="I1087" t="inlineStr">
        <is>
          <t>Not Critical</t>
        </is>
      </c>
      <c r="J1087" t="n">
        <v>86</v>
      </c>
      <c r="L1087" s="9">
        <f>A1087&amp;"-"&amp;TEXT(E1087,"yyyymmdd")</f>
        <v/>
      </c>
    </row>
    <row r="1088">
      <c r="A1088" t="n">
        <v>50165061</v>
      </c>
      <c r="B1088" t="inlineStr">
        <is>
          <t>Brooklyn</t>
        </is>
      </c>
      <c r="C1088" t="inlineStr">
        <is>
          <t>11218</t>
        </is>
      </c>
      <c r="D1088" t="inlineStr">
        <is>
          <t>Bangladeshi</t>
        </is>
      </c>
      <c r="E1088" s="8" t="n">
        <v>46119</v>
      </c>
      <c r="F1088" t="inlineStr">
        <is>
          <t>Establishment Closed by DOHMH. Violations were cited in the following area(s) and those requiring immediate action were addressed.</t>
        </is>
      </c>
      <c r="G1088" t="inlineStr">
        <is>
          <t>10F</t>
        </is>
      </c>
      <c r="H1088" t="inlineStr">
        <is>
          <t>Non-food contact surface or equipment made of unacceptable material, not kept clean, or not properly sealed, raised, spaced or movable to allow accessibility for cleaning on all sides, above and underneath the unit.</t>
        </is>
      </c>
      <c r="I1088" t="inlineStr">
        <is>
          <t>Not Critical</t>
        </is>
      </c>
      <c r="J1088" t="n">
        <v>86</v>
      </c>
      <c r="L1088" s="9">
        <f>A1088&amp;"-"&amp;TEXT(E1088,"yyyymmdd")</f>
        <v/>
      </c>
    </row>
    <row r="1089">
      <c r="A1089" t="n">
        <v>50173987</v>
      </c>
      <c r="B1089" t="inlineStr">
        <is>
          <t>Brooklyn</t>
        </is>
      </c>
      <c r="C1089" t="inlineStr">
        <is>
          <t>11205</t>
        </is>
      </c>
      <c r="D1089" t="inlineStr">
        <is>
          <t>Mediterranean</t>
        </is>
      </c>
      <c r="E1089" s="8" t="n">
        <v>46119</v>
      </c>
      <c r="F1089" t="inlineStr">
        <is>
          <t>Violations were cited in the following area(s).</t>
        </is>
      </c>
      <c r="G1089" t="inlineStr">
        <is>
          <t>10B</t>
        </is>
      </c>
      <c r="H1089" t="inlineStr">
        <is>
          <t>Anti-siphonage or back-flow prevention device not provided where required; equipment or floor not properly drained; sewage disposal system in disrepair or not functioning properly. Condensation or liquid waste improperly disposed of.</t>
        </is>
      </c>
      <c r="I1089" t="inlineStr">
        <is>
          <t>Not Critical</t>
        </is>
      </c>
      <c r="J1089" t="n">
        <v>2</v>
      </c>
      <c r="K1089" t="inlineStr">
        <is>
          <t>A</t>
        </is>
      </c>
      <c r="L1089" s="9">
        <f>A1089&amp;"-"&amp;TEXT(E1089,"yyyymmdd")</f>
        <v/>
      </c>
    </row>
    <row r="1090">
      <c r="A1090" t="n">
        <v>40364179</v>
      </c>
      <c r="B1090" t="inlineStr">
        <is>
          <t>Manhattan</t>
        </is>
      </c>
      <c r="C1090" t="inlineStr">
        <is>
          <t>10025</t>
        </is>
      </c>
      <c r="D1090" t="inlineStr">
        <is>
          <t>Soul Food</t>
        </is>
      </c>
      <c r="E1090" s="8" t="n">
        <v>46120</v>
      </c>
      <c r="F1090" t="inlineStr">
        <is>
          <t>Violations were cited in the following area(s).</t>
        </is>
      </c>
      <c r="G1090" t="inlineStr">
        <is>
          <t>04K</t>
        </is>
      </c>
      <c r="H1090" t="inlineStr">
        <is>
          <t>Evidence of rats or live rats in establishment's food or non-food areas.</t>
        </is>
      </c>
      <c r="I1090" t="inlineStr">
        <is>
          <t>Critical</t>
        </is>
      </c>
      <c r="J1090" t="n">
        <v>19</v>
      </c>
      <c r="L1090" s="9">
        <f>A1090&amp;"-"&amp;TEXT(E1090,"yyyymmdd")</f>
        <v/>
      </c>
    </row>
    <row r="1091">
      <c r="A1091" t="n">
        <v>40364179</v>
      </c>
      <c r="B1091" t="inlineStr">
        <is>
          <t>Manhattan</t>
        </is>
      </c>
      <c r="C1091" t="inlineStr">
        <is>
          <t>10025</t>
        </is>
      </c>
      <c r="D1091" t="inlineStr">
        <is>
          <t>Soul Food</t>
        </is>
      </c>
      <c r="E1091" s="8" t="n">
        <v>46120</v>
      </c>
      <c r="F1091" t="inlineStr">
        <is>
          <t>Violations were cited in the following area(s).</t>
        </is>
      </c>
      <c r="G1091" t="inlineStr">
        <is>
          <t>08A</t>
        </is>
      </c>
      <c r="H1091" t="inlineStr">
        <is>
          <t>Establishment is not free of harborage or conditions conducive to rodents, insects or other pests.</t>
        </is>
      </c>
      <c r="I1091" t="inlineStr">
        <is>
          <t>Not Critical</t>
        </is>
      </c>
      <c r="J1091" t="n">
        <v>19</v>
      </c>
      <c r="L1091" s="9">
        <f>A1091&amp;"-"&amp;TEXT(E1091,"yyyymmdd")</f>
        <v/>
      </c>
    </row>
    <row r="1092">
      <c r="A1092" t="n">
        <v>40364179</v>
      </c>
      <c r="B1092" t="inlineStr">
        <is>
          <t>Manhattan</t>
        </is>
      </c>
      <c r="C1092" t="inlineStr">
        <is>
          <t>10025</t>
        </is>
      </c>
      <c r="D1092" t="inlineStr">
        <is>
          <t>Soul Food</t>
        </is>
      </c>
      <c r="E1092" s="8" t="n">
        <v>46120</v>
      </c>
      <c r="F1092" t="inlineStr">
        <is>
          <t>Violations were cited in the following area(s).</t>
        </is>
      </c>
      <c r="G1092" t="inlineStr">
        <is>
          <t>10B</t>
        </is>
      </c>
      <c r="H1092" t="inlineStr">
        <is>
          <t>Anti-siphonage or back-flow prevention device not provided where required; equipment or floor not properly drained; sewage disposal system in disrepair or not functioning properly. Condensation or liquid waste improperly disposed of.</t>
        </is>
      </c>
      <c r="I1092" t="inlineStr">
        <is>
          <t>Not Critical</t>
        </is>
      </c>
      <c r="J1092" t="n">
        <v>19</v>
      </c>
      <c r="L1092" s="9">
        <f>A1092&amp;"-"&amp;TEXT(E1092,"yyyymmdd")</f>
        <v/>
      </c>
    </row>
    <row r="1093">
      <c r="A1093" t="n">
        <v>40364179</v>
      </c>
      <c r="B1093" t="inlineStr">
        <is>
          <t>Manhattan</t>
        </is>
      </c>
      <c r="C1093" t="inlineStr">
        <is>
          <t>10025</t>
        </is>
      </c>
      <c r="D1093" t="inlineStr">
        <is>
          <t>Soul Food</t>
        </is>
      </c>
      <c r="E1093" s="8" t="n">
        <v>46120</v>
      </c>
      <c r="F1093" t="inlineStr">
        <is>
          <t>Violations were cited in the following area(s).</t>
        </is>
      </c>
      <c r="G1093" t="inlineStr">
        <is>
          <t>10F</t>
        </is>
      </c>
      <c r="H1093" t="inlineStr">
        <is>
          <t>Non-food contact surface or equipment made of unacceptable material, not kept clean, or not properly sealed, raised, spaced or movable to allow accessibility for cleaning on all sides, above and underneath the unit.</t>
        </is>
      </c>
      <c r="I1093" t="inlineStr">
        <is>
          <t>Not Critical</t>
        </is>
      </c>
      <c r="J1093" t="n">
        <v>19</v>
      </c>
      <c r="L1093" s="9">
        <f>A1093&amp;"-"&amp;TEXT(E1093,"yyyymmdd")</f>
        <v/>
      </c>
    </row>
    <row r="1094">
      <c r="A1094" t="n">
        <v>40379662</v>
      </c>
      <c r="B1094" t="inlineStr">
        <is>
          <t>Manhattan</t>
        </is>
      </c>
      <c r="C1094" t="inlineStr">
        <is>
          <t>10021</t>
        </is>
      </c>
      <c r="D1094" t="inlineStr">
        <is>
          <t>Italian</t>
        </is>
      </c>
      <c r="E1094" s="8" t="n">
        <v>46120</v>
      </c>
      <c r="F1094" t="inlineStr">
        <is>
          <t>Violations were cited in the following area(s).</t>
        </is>
      </c>
      <c r="G1094" t="inlineStr">
        <is>
          <t>02G</t>
        </is>
      </c>
      <c r="H1094" t="inlineStr">
        <is>
          <t>Cold TCS food item held above 41 °F; smoked or processed fish held above 38 °F; intact raw eggs held above 45 °F; or reduced oxygen packaged (ROP) TCS foods held above required temperatures except during active necessary preparation.</t>
        </is>
      </c>
      <c r="I1094" t="inlineStr">
        <is>
          <t>Critical</t>
        </is>
      </c>
      <c r="J1094" t="n">
        <v>20</v>
      </c>
      <c r="L1094" s="9">
        <f>A1094&amp;"-"&amp;TEXT(E1094,"yyyymmdd")</f>
        <v/>
      </c>
    </row>
    <row r="1095">
      <c r="A1095" t="n">
        <v>40379662</v>
      </c>
      <c r="B1095" t="inlineStr">
        <is>
          <t>Manhattan</t>
        </is>
      </c>
      <c r="C1095" t="inlineStr">
        <is>
          <t>10021</t>
        </is>
      </c>
      <c r="D1095" t="inlineStr">
        <is>
          <t>Italian</t>
        </is>
      </c>
      <c r="E1095" s="8" t="n">
        <v>46120</v>
      </c>
      <c r="F1095" t="inlineStr">
        <is>
          <t>Violations were cited in the following area(s).</t>
        </is>
      </c>
      <c r="G1095" t="inlineStr">
        <is>
          <t>04H</t>
        </is>
      </c>
      <c r="H1095" t="inlineStr">
        <is>
          <t>Raw, cooked or prepared food is adulterated, contaminated, cross-contaminated, or not discarded in accordance with HACCP plan.</t>
        </is>
      </c>
      <c r="I1095" t="inlineStr">
        <is>
          <t>Critical</t>
        </is>
      </c>
      <c r="J1095" t="n">
        <v>20</v>
      </c>
      <c r="L1095" s="9">
        <f>A1095&amp;"-"&amp;TEXT(E1095,"yyyymmdd")</f>
        <v/>
      </c>
    </row>
    <row r="1096">
      <c r="A1096" t="n">
        <v>40379662</v>
      </c>
      <c r="B1096" t="inlineStr">
        <is>
          <t>Manhattan</t>
        </is>
      </c>
      <c r="C1096" t="inlineStr">
        <is>
          <t>10021</t>
        </is>
      </c>
      <c r="D1096" t="inlineStr">
        <is>
          <t>Italian</t>
        </is>
      </c>
      <c r="E1096" s="8" t="n">
        <v>46120</v>
      </c>
      <c r="F1096" t="inlineStr">
        <is>
          <t>Violations were cited in the following area(s).</t>
        </is>
      </c>
      <c r="G1096" t="inlineStr">
        <is>
          <t>08A</t>
        </is>
      </c>
      <c r="H1096" t="inlineStr">
        <is>
          <t>Establishment is not free of harborage or conditions conducive to rodents, insects or other pests.</t>
        </is>
      </c>
      <c r="I1096" t="inlineStr">
        <is>
          <t>Not Critical</t>
        </is>
      </c>
      <c r="J1096" t="n">
        <v>20</v>
      </c>
      <c r="L1096" s="9">
        <f>A1096&amp;"-"&amp;TEXT(E1096,"yyyymmdd")</f>
        <v/>
      </c>
    </row>
    <row r="1097">
      <c r="A1097" t="n">
        <v>40379662</v>
      </c>
      <c r="B1097" t="inlineStr">
        <is>
          <t>Manhattan</t>
        </is>
      </c>
      <c r="C1097" t="inlineStr">
        <is>
          <t>10021</t>
        </is>
      </c>
      <c r="D1097" t="inlineStr">
        <is>
          <t>Italian</t>
        </is>
      </c>
      <c r="E1097" s="8" t="n">
        <v>46120</v>
      </c>
      <c r="F1097" t="inlineStr">
        <is>
          <t>Violations were cited in the following area(s).</t>
        </is>
      </c>
      <c r="G1097" t="inlineStr">
        <is>
          <t>10B</t>
        </is>
      </c>
      <c r="H1097" t="inlineStr">
        <is>
          <t>Anti-siphonage or back-flow prevention device not provided where required; equipment or floor not properly drained; sewage disposal system in disrepair or not functioning properly. Condensation or liquid waste improperly disposed of.</t>
        </is>
      </c>
      <c r="I1097" t="inlineStr">
        <is>
          <t>Not Critical</t>
        </is>
      </c>
      <c r="J1097" t="n">
        <v>20</v>
      </c>
      <c r="L1097" s="9">
        <f>A1097&amp;"-"&amp;TEXT(E1097,"yyyymmdd")</f>
        <v/>
      </c>
    </row>
    <row r="1098">
      <c r="A1098" t="n">
        <v>40384340</v>
      </c>
      <c r="B1098" t="inlineStr">
        <is>
          <t>Manhattan</t>
        </is>
      </c>
      <c r="C1098" t="inlineStr">
        <is>
          <t>10003</t>
        </is>
      </c>
      <c r="D1098" t="inlineStr">
        <is>
          <t>American</t>
        </is>
      </c>
      <c r="E1098" s="8" t="n">
        <v>46120</v>
      </c>
      <c r="F1098" t="inlineStr">
        <is>
          <t>Violations were cited in the following area(s).</t>
        </is>
      </c>
      <c r="G1098" t="inlineStr">
        <is>
          <t>06C</t>
        </is>
      </c>
      <c r="H109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98" t="inlineStr">
        <is>
          <t>Critical</t>
        </is>
      </c>
      <c r="J1098" t="n">
        <v>8</v>
      </c>
      <c r="K1098" t="inlineStr">
        <is>
          <t>A</t>
        </is>
      </c>
      <c r="L1098" s="9">
        <f>A1098&amp;"-"&amp;TEXT(E1098,"yyyymmdd")</f>
        <v/>
      </c>
    </row>
    <row r="1099">
      <c r="A1099" t="n">
        <v>40384340</v>
      </c>
      <c r="B1099" t="inlineStr">
        <is>
          <t>Manhattan</t>
        </is>
      </c>
      <c r="C1099" t="inlineStr">
        <is>
          <t>10003</t>
        </is>
      </c>
      <c r="D1099" t="inlineStr">
        <is>
          <t>American</t>
        </is>
      </c>
      <c r="E1099" s="8" t="n">
        <v>46120</v>
      </c>
      <c r="F1099" t="inlineStr">
        <is>
          <t>Violations were cited in the following area(s).</t>
        </is>
      </c>
      <c r="G1099" t="inlineStr">
        <is>
          <t>10F</t>
        </is>
      </c>
      <c r="H1099" t="inlineStr">
        <is>
          <t>Non-food contact surface or equipment made of unacceptable material, not kept clean, or not properly sealed, raised, spaced or movable to allow accessibility for cleaning on all sides, above and underneath the unit.</t>
        </is>
      </c>
      <c r="I1099" t="inlineStr">
        <is>
          <t>Not Critical</t>
        </is>
      </c>
      <c r="J1099" t="n">
        <v>8</v>
      </c>
      <c r="K1099" t="inlineStr">
        <is>
          <t>A</t>
        </is>
      </c>
      <c r="L1099" s="9">
        <f>A1099&amp;"-"&amp;TEXT(E1099,"yyyymmdd")</f>
        <v/>
      </c>
    </row>
    <row r="1100">
      <c r="A1100" t="n">
        <v>40393154</v>
      </c>
      <c r="B1100" t="inlineStr">
        <is>
          <t>Manhattan</t>
        </is>
      </c>
      <c r="C1100" t="inlineStr">
        <is>
          <t>10003</t>
        </is>
      </c>
      <c r="D1100" t="inlineStr">
        <is>
          <t>American</t>
        </is>
      </c>
      <c r="E1100" s="8" t="n">
        <v>46120</v>
      </c>
      <c r="F1100" t="inlineStr">
        <is>
          <t>Violations were cited in the following area(s).</t>
        </is>
      </c>
      <c r="G1100" t="inlineStr">
        <is>
          <t>06C</t>
        </is>
      </c>
      <c r="H110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00" t="inlineStr">
        <is>
          <t>Critical</t>
        </is>
      </c>
      <c r="J1100" t="n">
        <v>11</v>
      </c>
      <c r="K1100" t="inlineStr">
        <is>
          <t>A</t>
        </is>
      </c>
      <c r="L1100" s="9">
        <f>A1100&amp;"-"&amp;TEXT(E1100,"yyyymmdd")</f>
        <v/>
      </c>
    </row>
    <row r="1101">
      <c r="A1101" t="n">
        <v>40393154</v>
      </c>
      <c r="B1101" t="inlineStr">
        <is>
          <t>Manhattan</t>
        </is>
      </c>
      <c r="C1101" t="inlineStr">
        <is>
          <t>10003</t>
        </is>
      </c>
      <c r="D1101" t="inlineStr">
        <is>
          <t>American</t>
        </is>
      </c>
      <c r="E1101" s="8" t="n">
        <v>46120</v>
      </c>
      <c r="F1101" t="inlineStr">
        <is>
          <t>Violations were cited in the following area(s).</t>
        </is>
      </c>
      <c r="G1101" t="inlineStr">
        <is>
          <t>06D</t>
        </is>
      </c>
      <c r="H1101" t="inlineStr">
        <is>
          <t>Food contact surface not properly washed, rinsed and sanitized after each use and following any activity when contamination may have occurred.</t>
        </is>
      </c>
      <c r="I1101" t="inlineStr">
        <is>
          <t>Critical</t>
        </is>
      </c>
      <c r="J1101" t="n">
        <v>11</v>
      </c>
      <c r="K1101" t="inlineStr">
        <is>
          <t>A</t>
        </is>
      </c>
      <c r="L1101" s="9">
        <f>A1101&amp;"-"&amp;TEXT(E1101,"yyyymmdd")</f>
        <v/>
      </c>
    </row>
    <row r="1102">
      <c r="A1102" t="n">
        <v>40401025</v>
      </c>
      <c r="B1102" t="inlineStr">
        <is>
          <t>Manhattan</t>
        </is>
      </c>
      <c r="C1102" t="inlineStr">
        <is>
          <t>10012</t>
        </is>
      </c>
      <c r="D1102" t="inlineStr">
        <is>
          <t>Italian</t>
        </is>
      </c>
      <c r="E1102" s="8" t="n">
        <v>46120</v>
      </c>
      <c r="F1102" t="inlineStr">
        <is>
          <t>Violations were cited in the following area(s).</t>
        </is>
      </c>
      <c r="G1102" t="inlineStr">
        <is>
          <t>06C</t>
        </is>
      </c>
      <c r="H110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02" t="inlineStr">
        <is>
          <t>Critical</t>
        </is>
      </c>
      <c r="J1102" t="n">
        <v>10</v>
      </c>
      <c r="K1102" t="inlineStr">
        <is>
          <t>A</t>
        </is>
      </c>
      <c r="L1102" s="9">
        <f>A1102&amp;"-"&amp;TEXT(E1102,"yyyymmdd")</f>
        <v/>
      </c>
    </row>
    <row r="1103">
      <c r="A1103" t="n">
        <v>40401025</v>
      </c>
      <c r="B1103" t="inlineStr">
        <is>
          <t>Manhattan</t>
        </is>
      </c>
      <c r="C1103" t="inlineStr">
        <is>
          <t>10012</t>
        </is>
      </c>
      <c r="D1103" t="inlineStr">
        <is>
          <t>Italian</t>
        </is>
      </c>
      <c r="E1103" s="8" t="n">
        <v>46120</v>
      </c>
      <c r="F1103" t="inlineStr">
        <is>
          <t>Violations were cited in the following area(s).</t>
        </is>
      </c>
      <c r="G1103" t="inlineStr">
        <is>
          <t>10F</t>
        </is>
      </c>
      <c r="H1103" t="inlineStr">
        <is>
          <t>Non-food contact surface or equipment made of unacceptable material, not kept clean, or not properly sealed, raised, spaced or movable to allow accessibility for cleaning on all sides, above and underneath the unit.</t>
        </is>
      </c>
      <c r="I1103" t="inlineStr">
        <is>
          <t>Not Critical</t>
        </is>
      </c>
      <c r="J1103" t="n">
        <v>10</v>
      </c>
      <c r="K1103" t="inlineStr">
        <is>
          <t>A</t>
        </is>
      </c>
      <c r="L1103" s="9">
        <f>A1103&amp;"-"&amp;TEXT(E1103,"yyyymmdd")</f>
        <v/>
      </c>
    </row>
    <row r="1104">
      <c r="A1104" t="n">
        <v>40402393</v>
      </c>
      <c r="B1104" t="inlineStr">
        <is>
          <t>Manhattan</t>
        </is>
      </c>
      <c r="C1104" t="inlineStr">
        <is>
          <t>10036</t>
        </is>
      </c>
      <c r="D1104" t="inlineStr">
        <is>
          <t>American</t>
        </is>
      </c>
      <c r="E1104" s="8" t="n">
        <v>46120</v>
      </c>
      <c r="F1104" t="inlineStr">
        <is>
          <t>Violations were cited in the following area(s).</t>
        </is>
      </c>
      <c r="G1104" t="inlineStr">
        <is>
          <t>10B</t>
        </is>
      </c>
      <c r="H1104" t="inlineStr">
        <is>
          <t>Anti-siphonage or back-flow prevention device not provided where required; equipment or floor not properly drained; sewage disposal system in disrepair or not functioning properly. Condensation or liquid waste improperly disposed of.</t>
        </is>
      </c>
      <c r="I1104" t="inlineStr">
        <is>
          <t>Not Critical</t>
        </is>
      </c>
      <c r="J1104" t="n">
        <v>6</v>
      </c>
      <c r="K1104" t="inlineStr">
        <is>
          <t>A</t>
        </is>
      </c>
      <c r="L1104" s="9">
        <f>A1104&amp;"-"&amp;TEXT(E1104,"yyyymmdd")</f>
        <v/>
      </c>
    </row>
    <row r="1105">
      <c r="A1105" t="n">
        <v>40402393</v>
      </c>
      <c r="B1105" t="inlineStr">
        <is>
          <t>Manhattan</t>
        </is>
      </c>
      <c r="C1105" t="inlineStr">
        <is>
          <t>10036</t>
        </is>
      </c>
      <c r="D1105" t="inlineStr">
        <is>
          <t>American</t>
        </is>
      </c>
      <c r="E1105" s="8" t="n">
        <v>46120</v>
      </c>
      <c r="F1105" t="inlineStr">
        <is>
          <t>Violations were cited in the following area(s).</t>
        </is>
      </c>
      <c r="G1105" t="inlineStr">
        <is>
          <t>10F</t>
        </is>
      </c>
      <c r="H1105" t="inlineStr">
        <is>
          <t>Non-food contact surface or equipment made of unacceptable material, not kept clean, or not properly sealed, raised, spaced or movable to allow accessibility for cleaning on all sides, above and underneath the unit.</t>
        </is>
      </c>
      <c r="I1105" t="inlineStr">
        <is>
          <t>Not Critical</t>
        </is>
      </c>
      <c r="J1105" t="n">
        <v>6</v>
      </c>
      <c r="K1105" t="inlineStr">
        <is>
          <t>A</t>
        </is>
      </c>
      <c r="L1105" s="9">
        <f>A1105&amp;"-"&amp;TEXT(E1105,"yyyymmdd")</f>
        <v/>
      </c>
    </row>
    <row r="1106">
      <c r="A1106" t="n">
        <v>40402788</v>
      </c>
      <c r="B1106" t="inlineStr">
        <is>
          <t>Manhattan</t>
        </is>
      </c>
      <c r="C1106" t="inlineStr">
        <is>
          <t>10019</t>
        </is>
      </c>
      <c r="D1106" t="inlineStr">
        <is>
          <t>American</t>
        </is>
      </c>
      <c r="E1106" s="8" t="n">
        <v>46120</v>
      </c>
      <c r="F1106" t="inlineStr">
        <is>
          <t>Violations were cited in the following area(s).</t>
        </is>
      </c>
      <c r="G1106" t="inlineStr">
        <is>
          <t>02G</t>
        </is>
      </c>
      <c r="H1106" t="inlineStr">
        <is>
          <t>Cold TCS food item held above 41 °F; smoked or processed fish held above 38 °F; intact raw eggs held above 45 °F; or reduced oxygen packaged (ROP) TCS foods held above required temperatures except during active necessary preparation.</t>
        </is>
      </c>
      <c r="I1106" t="inlineStr">
        <is>
          <t>Critical</t>
        </is>
      </c>
      <c r="J1106" t="n">
        <v>13</v>
      </c>
      <c r="K1106" t="inlineStr">
        <is>
          <t>A</t>
        </is>
      </c>
      <c r="L1106" s="9">
        <f>A1106&amp;"-"&amp;TEXT(E1106,"yyyymmdd")</f>
        <v/>
      </c>
    </row>
    <row r="1107">
      <c r="A1107" t="n">
        <v>40402788</v>
      </c>
      <c r="B1107" t="inlineStr">
        <is>
          <t>Manhattan</t>
        </is>
      </c>
      <c r="C1107" t="inlineStr">
        <is>
          <t>10019</t>
        </is>
      </c>
      <c r="D1107" t="inlineStr">
        <is>
          <t>American</t>
        </is>
      </c>
      <c r="E1107" s="8" t="n">
        <v>46120</v>
      </c>
      <c r="F1107" t="inlineStr">
        <is>
          <t>Violations were cited in the following area(s).</t>
        </is>
      </c>
      <c r="G1107" t="inlineStr">
        <is>
          <t>10E</t>
        </is>
      </c>
      <c r="H1107" t="inlineStr">
        <is>
          <t>Accurate thermometer not provided or properly located in refrigerated, cold storage or hot holding equipment</t>
        </is>
      </c>
      <c r="I1107" t="inlineStr">
        <is>
          <t>Not Critical</t>
        </is>
      </c>
      <c r="J1107" t="n">
        <v>13</v>
      </c>
      <c r="K1107" t="inlineStr">
        <is>
          <t>A</t>
        </is>
      </c>
      <c r="L1107" s="9">
        <f>A1107&amp;"-"&amp;TEXT(E1107,"yyyymmdd")</f>
        <v/>
      </c>
    </row>
    <row r="1108">
      <c r="A1108" t="n">
        <v>40402788</v>
      </c>
      <c r="B1108" t="inlineStr">
        <is>
          <t>Manhattan</t>
        </is>
      </c>
      <c r="C1108" t="inlineStr">
        <is>
          <t>10019</t>
        </is>
      </c>
      <c r="D1108" t="inlineStr">
        <is>
          <t>American</t>
        </is>
      </c>
      <c r="E1108" s="8" t="n">
        <v>46120</v>
      </c>
      <c r="F1108" t="inlineStr">
        <is>
          <t>Violations were cited in the following area(s).</t>
        </is>
      </c>
      <c r="G1108" t="inlineStr">
        <is>
          <t>10F</t>
        </is>
      </c>
      <c r="H1108" t="inlineStr">
        <is>
          <t>Non-food contact surface or equipment made of unacceptable material, not kept clean, or not properly sealed, raised, spaced or movable to allow accessibility for cleaning on all sides, above and underneath the unit.</t>
        </is>
      </c>
      <c r="I1108" t="inlineStr">
        <is>
          <t>Not Critical</t>
        </is>
      </c>
      <c r="J1108" t="n">
        <v>13</v>
      </c>
      <c r="K1108" t="inlineStr">
        <is>
          <t>A</t>
        </is>
      </c>
      <c r="L1108" s="9">
        <f>A1108&amp;"-"&amp;TEXT(E1108,"yyyymmdd")</f>
        <v/>
      </c>
    </row>
    <row r="1109">
      <c r="A1109" t="n">
        <v>40715365</v>
      </c>
      <c r="B1109" t="inlineStr">
        <is>
          <t>Queens</t>
        </is>
      </c>
      <c r="C1109" t="inlineStr">
        <is>
          <t>11414</t>
        </is>
      </c>
      <c r="D1109" t="inlineStr">
        <is>
          <t>Coffee/Tea</t>
        </is>
      </c>
      <c r="E1109" s="8" t="n">
        <v>46120</v>
      </c>
      <c r="F1109" t="inlineStr">
        <is>
          <t>Violations were cited in the following area(s).</t>
        </is>
      </c>
      <c r="G1109" t="inlineStr">
        <is>
          <t>06C</t>
        </is>
      </c>
      <c r="H110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09" t="inlineStr">
        <is>
          <t>Critical</t>
        </is>
      </c>
      <c r="J1109" t="n">
        <v>13</v>
      </c>
      <c r="K1109" t="inlineStr">
        <is>
          <t>A</t>
        </is>
      </c>
      <c r="L1109" s="9">
        <f>A1109&amp;"-"&amp;TEXT(E1109,"yyyymmdd")</f>
        <v/>
      </c>
    </row>
    <row r="1110">
      <c r="A1110" t="n">
        <v>40715365</v>
      </c>
      <c r="B1110" t="inlineStr">
        <is>
          <t>Queens</t>
        </is>
      </c>
      <c r="C1110" t="inlineStr">
        <is>
          <t>11414</t>
        </is>
      </c>
      <c r="D1110" t="inlineStr">
        <is>
          <t>Coffee/Tea</t>
        </is>
      </c>
      <c r="E1110" s="8" t="n">
        <v>46120</v>
      </c>
      <c r="F1110" t="inlineStr">
        <is>
          <t>Violations were cited in the following area(s).</t>
        </is>
      </c>
      <c r="G1110" t="inlineStr">
        <is>
          <t>06D</t>
        </is>
      </c>
      <c r="H1110" t="inlineStr">
        <is>
          <t>Food contact surface not properly washed, rinsed and sanitized after each use and following any activity when contamination may have occurred.</t>
        </is>
      </c>
      <c r="I1110" t="inlineStr">
        <is>
          <t>Critical</t>
        </is>
      </c>
      <c r="J1110" t="n">
        <v>13</v>
      </c>
      <c r="K1110" t="inlineStr">
        <is>
          <t>A</t>
        </is>
      </c>
      <c r="L1110" s="9">
        <f>A1110&amp;"-"&amp;TEXT(E1110,"yyyymmdd")</f>
        <v/>
      </c>
    </row>
    <row r="1111">
      <c r="A1111" t="n">
        <v>40715365</v>
      </c>
      <c r="B1111" t="inlineStr">
        <is>
          <t>Queens</t>
        </is>
      </c>
      <c r="C1111" t="inlineStr">
        <is>
          <t>11414</t>
        </is>
      </c>
      <c r="D1111" t="inlineStr">
        <is>
          <t>Coffee/Tea</t>
        </is>
      </c>
      <c r="E1111" s="8" t="n">
        <v>46120</v>
      </c>
      <c r="F1111" t="inlineStr">
        <is>
          <t>Violations were cited in the following area(s).</t>
        </is>
      </c>
      <c r="G1111" t="inlineStr">
        <is>
          <t>10F</t>
        </is>
      </c>
      <c r="H1111" t="inlineStr">
        <is>
          <t>Non-food contact surface or equipment made of unacceptable material, not kept clean, or not properly sealed, raised, spaced or movable to allow accessibility for cleaning on all sides, above and underneath the unit.</t>
        </is>
      </c>
      <c r="I1111" t="inlineStr">
        <is>
          <t>Not Critical</t>
        </is>
      </c>
      <c r="J1111" t="n">
        <v>13</v>
      </c>
      <c r="K1111" t="inlineStr">
        <is>
          <t>A</t>
        </is>
      </c>
      <c r="L1111" s="9">
        <f>A1111&amp;"-"&amp;TEXT(E1111,"yyyymmdd")</f>
        <v/>
      </c>
    </row>
    <row r="1112">
      <c r="A1112" t="n">
        <v>40987572</v>
      </c>
      <c r="B1112" t="inlineStr">
        <is>
          <t>Queens</t>
        </is>
      </c>
      <c r="C1112" t="inlineStr">
        <is>
          <t>11102</t>
        </is>
      </c>
      <c r="D1112" t="inlineStr">
        <is>
          <t>Donuts</t>
        </is>
      </c>
      <c r="E1112" s="8" t="n">
        <v>46120</v>
      </c>
      <c r="F1112" t="inlineStr">
        <is>
          <t>Violations were cited in the following area(s).</t>
        </is>
      </c>
      <c r="G1112" t="inlineStr">
        <is>
          <t>06C</t>
        </is>
      </c>
      <c r="H111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12" t="inlineStr">
        <is>
          <t>Critical</t>
        </is>
      </c>
      <c r="J1112" t="n">
        <v>12</v>
      </c>
      <c r="K1112" t="inlineStr">
        <is>
          <t>A</t>
        </is>
      </c>
      <c r="L1112" s="9">
        <f>A1112&amp;"-"&amp;TEXT(E1112,"yyyymmdd")</f>
        <v/>
      </c>
    </row>
    <row r="1113">
      <c r="A1113" t="n">
        <v>40987572</v>
      </c>
      <c r="B1113" t="inlineStr">
        <is>
          <t>Queens</t>
        </is>
      </c>
      <c r="C1113" t="inlineStr">
        <is>
          <t>11102</t>
        </is>
      </c>
      <c r="D1113" t="inlineStr">
        <is>
          <t>Donuts</t>
        </is>
      </c>
      <c r="E1113" s="8" t="n">
        <v>46120</v>
      </c>
      <c r="F1113" t="inlineStr">
        <is>
          <t>Violations were cited in the following area(s).</t>
        </is>
      </c>
      <c r="G1113" t="inlineStr">
        <is>
          <t>06F</t>
        </is>
      </c>
      <c r="H1113" t="inlineStr">
        <is>
          <t>Wiping cloths not stored clean and dry, or in a sanitizing solution, between uses.</t>
        </is>
      </c>
      <c r="I1113" t="inlineStr">
        <is>
          <t>Critical</t>
        </is>
      </c>
      <c r="J1113" t="n">
        <v>12</v>
      </c>
      <c r="K1113" t="inlineStr">
        <is>
          <t>A</t>
        </is>
      </c>
      <c r="L1113" s="9">
        <f>A1113&amp;"-"&amp;TEXT(E1113,"yyyymmdd")</f>
        <v/>
      </c>
    </row>
    <row r="1114">
      <c r="A1114" t="n">
        <v>40987572</v>
      </c>
      <c r="B1114" t="inlineStr">
        <is>
          <t>Queens</t>
        </is>
      </c>
      <c r="C1114" t="inlineStr">
        <is>
          <t>11102</t>
        </is>
      </c>
      <c r="D1114" t="inlineStr">
        <is>
          <t>Donuts</t>
        </is>
      </c>
      <c r="E1114" s="8" t="n">
        <v>46120</v>
      </c>
      <c r="F1114" t="inlineStr">
        <is>
          <t>Violations were cited in the following area(s).</t>
        </is>
      </c>
      <c r="G1114" t="inlineStr">
        <is>
          <t>10H</t>
        </is>
      </c>
      <c r="H1114" t="inlineStr">
        <is>
          <t>Single service article not provided. Single service article reused or not protected from contamination when transported, stored, dispensed. Drinking straws not completely enclosed in wrapper or dispensed from a sanitary device.</t>
        </is>
      </c>
      <c r="I1114" t="inlineStr">
        <is>
          <t>Not Critical</t>
        </is>
      </c>
      <c r="J1114" t="n">
        <v>12</v>
      </c>
      <c r="K1114" t="inlineStr">
        <is>
          <t>A</t>
        </is>
      </c>
      <c r="L1114" s="9">
        <f>A1114&amp;"-"&amp;TEXT(E1114,"yyyymmdd")</f>
        <v/>
      </c>
    </row>
    <row r="1115">
      <c r="A1115" t="n">
        <v>41076903</v>
      </c>
      <c r="B1115" t="inlineStr">
        <is>
          <t>Bronx</t>
        </is>
      </c>
      <c r="C1115" t="inlineStr">
        <is>
          <t>10462</t>
        </is>
      </c>
      <c r="D1115" t="inlineStr">
        <is>
          <t>Caribbean</t>
        </is>
      </c>
      <c r="E1115" s="8" t="n">
        <v>46120</v>
      </c>
      <c r="F1115" t="inlineStr">
        <is>
          <t>Violations were cited in the following area(s).</t>
        </is>
      </c>
      <c r="G1115" t="inlineStr">
        <is>
          <t>02G</t>
        </is>
      </c>
      <c r="H1115" t="inlineStr">
        <is>
          <t>Cold TCS food item held above 41 °F; smoked or processed fish held above 38 °F; intact raw eggs held above 45 °F; or reduced oxygen packaged (ROP) TCS foods held above required temperatures except during active necessary preparation.</t>
        </is>
      </c>
      <c r="I1115" t="inlineStr">
        <is>
          <t>Critical</t>
        </is>
      </c>
      <c r="J1115" t="n">
        <v>11</v>
      </c>
      <c r="K1115" t="inlineStr">
        <is>
          <t>A</t>
        </is>
      </c>
      <c r="L1115" s="9">
        <f>A1115&amp;"-"&amp;TEXT(E1115,"yyyymmdd")</f>
        <v/>
      </c>
    </row>
    <row r="1116">
      <c r="A1116" t="n">
        <v>41076903</v>
      </c>
      <c r="B1116" t="inlineStr">
        <is>
          <t>Bronx</t>
        </is>
      </c>
      <c r="C1116" t="inlineStr">
        <is>
          <t>10462</t>
        </is>
      </c>
      <c r="D1116" t="inlineStr">
        <is>
          <t>Caribbean</t>
        </is>
      </c>
      <c r="E1116" s="8" t="n">
        <v>46120</v>
      </c>
      <c r="F1116" t="inlineStr">
        <is>
          <t>Violations were cited in the following area(s).</t>
        </is>
      </c>
      <c r="G1116" t="inlineStr">
        <is>
          <t>10F</t>
        </is>
      </c>
      <c r="H1116" t="inlineStr">
        <is>
          <t>Non-food contact surface or equipment made of unacceptable material, not kept clean, or not properly sealed, raised, spaced or movable to allow accessibility for cleaning on all sides, above and underneath the unit.</t>
        </is>
      </c>
      <c r="I1116" t="inlineStr">
        <is>
          <t>Not Critical</t>
        </is>
      </c>
      <c r="J1116" t="n">
        <v>11</v>
      </c>
      <c r="K1116" t="inlineStr">
        <is>
          <t>A</t>
        </is>
      </c>
      <c r="L1116" s="9">
        <f>A1116&amp;"-"&amp;TEXT(E1116,"yyyymmdd")</f>
        <v/>
      </c>
    </row>
    <row r="1117">
      <c r="A1117" t="n">
        <v>41211622</v>
      </c>
      <c r="B1117" t="inlineStr">
        <is>
          <t>Manhattan</t>
        </is>
      </c>
      <c r="C1117" t="inlineStr">
        <is>
          <t>10025</t>
        </is>
      </c>
      <c r="D1117" t="inlineStr">
        <is>
          <t>Hamburgers</t>
        </is>
      </c>
      <c r="E1117" s="8" t="n">
        <v>46120</v>
      </c>
      <c r="F1117" t="inlineStr">
        <is>
          <t>Violations were cited in the following area(s).</t>
        </is>
      </c>
      <c r="G1117" t="inlineStr">
        <is>
          <t>10B</t>
        </is>
      </c>
      <c r="H1117" t="inlineStr">
        <is>
          <t>Anti-siphonage or back-flow prevention device not provided where required; equipment or floor not properly drained; sewage disposal system in disrepair or not functioning properly. Condensation or liquid waste improperly disposed of.</t>
        </is>
      </c>
      <c r="I1117" t="inlineStr">
        <is>
          <t>Not Critical</t>
        </is>
      </c>
      <c r="J1117" t="n">
        <v>3</v>
      </c>
      <c r="K1117" t="inlineStr">
        <is>
          <t>A</t>
        </is>
      </c>
      <c r="L1117" s="9">
        <f>A1117&amp;"-"&amp;TEXT(E1117,"yyyymmdd")</f>
        <v/>
      </c>
    </row>
    <row r="1118">
      <c r="A1118" t="n">
        <v>41230254</v>
      </c>
      <c r="B1118" t="inlineStr">
        <is>
          <t>Queens</t>
        </is>
      </c>
      <c r="C1118" t="inlineStr">
        <is>
          <t>11361</t>
        </is>
      </c>
      <c r="D1118" t="inlineStr">
        <is>
          <t>Thai</t>
        </is>
      </c>
      <c r="E1118" s="8" t="n">
        <v>46120</v>
      </c>
      <c r="F1118" t="inlineStr">
        <is>
          <t>Violations were cited in the following area(s).</t>
        </is>
      </c>
      <c r="G1118" t="inlineStr">
        <is>
          <t>06C</t>
        </is>
      </c>
      <c r="H111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18" t="inlineStr">
        <is>
          <t>Critical</t>
        </is>
      </c>
      <c r="J1118" t="n">
        <v>13</v>
      </c>
      <c r="K1118" t="inlineStr">
        <is>
          <t>A</t>
        </is>
      </c>
      <c r="L1118" s="9">
        <f>A1118&amp;"-"&amp;TEXT(E1118,"yyyymmdd")</f>
        <v/>
      </c>
    </row>
    <row r="1119">
      <c r="A1119" t="n">
        <v>41230254</v>
      </c>
      <c r="B1119" t="inlineStr">
        <is>
          <t>Queens</t>
        </is>
      </c>
      <c r="C1119" t="inlineStr">
        <is>
          <t>11361</t>
        </is>
      </c>
      <c r="D1119" t="inlineStr">
        <is>
          <t>Thai</t>
        </is>
      </c>
      <c r="E1119" s="8" t="n">
        <v>46120</v>
      </c>
      <c r="F1119" t="inlineStr">
        <is>
          <t>Violations were cited in the following area(s).</t>
        </is>
      </c>
      <c r="G1119" t="inlineStr">
        <is>
          <t>06D</t>
        </is>
      </c>
      <c r="H1119" t="inlineStr">
        <is>
          <t>Food contact surface not properly washed, rinsed and sanitized after each use and following any activity when contamination may have occurred.</t>
        </is>
      </c>
      <c r="I1119" t="inlineStr">
        <is>
          <t>Critical</t>
        </is>
      </c>
      <c r="J1119" t="n">
        <v>13</v>
      </c>
      <c r="K1119" t="inlineStr">
        <is>
          <t>A</t>
        </is>
      </c>
      <c r="L1119" s="9">
        <f>A1119&amp;"-"&amp;TEXT(E1119,"yyyymmdd")</f>
        <v/>
      </c>
    </row>
    <row r="1120">
      <c r="A1120" t="n">
        <v>41314872</v>
      </c>
      <c r="B1120" t="inlineStr">
        <is>
          <t>Bronx</t>
        </is>
      </c>
      <c r="C1120" t="inlineStr">
        <is>
          <t>10452</t>
        </is>
      </c>
      <c r="D1120" t="inlineStr">
        <is>
          <t>Pizza</t>
        </is>
      </c>
      <c r="E1120" s="8" t="n">
        <v>46120</v>
      </c>
      <c r="F1120" t="inlineStr">
        <is>
          <t>Violations were cited in the following area(s).</t>
        </is>
      </c>
      <c r="G1120" t="inlineStr">
        <is>
          <t>04L</t>
        </is>
      </c>
      <c r="H1120" t="inlineStr">
        <is>
          <t>Evidence of mice or live mice in establishment's food or non-food areas.</t>
        </is>
      </c>
      <c r="I1120" t="inlineStr">
        <is>
          <t>Critical</t>
        </is>
      </c>
      <c r="J1120" t="n">
        <v>23</v>
      </c>
      <c r="L1120" s="9">
        <f>A1120&amp;"-"&amp;TEXT(E1120,"yyyymmdd")</f>
        <v/>
      </c>
    </row>
    <row r="1121">
      <c r="A1121" t="n">
        <v>41314872</v>
      </c>
      <c r="B1121" t="inlineStr">
        <is>
          <t>Bronx</t>
        </is>
      </c>
      <c r="C1121" t="inlineStr">
        <is>
          <t>10452</t>
        </is>
      </c>
      <c r="D1121" t="inlineStr">
        <is>
          <t>Pizza</t>
        </is>
      </c>
      <c r="E1121" s="8" t="n">
        <v>46120</v>
      </c>
      <c r="F1121" t="inlineStr">
        <is>
          <t>Violations were cited in the following area(s).</t>
        </is>
      </c>
      <c r="G1121" t="inlineStr">
        <is>
          <t>06C</t>
        </is>
      </c>
      <c r="H112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21" t="inlineStr">
        <is>
          <t>Critical</t>
        </is>
      </c>
      <c r="J1121" t="n">
        <v>23</v>
      </c>
      <c r="L1121" s="9">
        <f>A1121&amp;"-"&amp;TEXT(E1121,"yyyymmdd")</f>
        <v/>
      </c>
    </row>
    <row r="1122">
      <c r="A1122" t="n">
        <v>41314872</v>
      </c>
      <c r="B1122" t="inlineStr">
        <is>
          <t>Bronx</t>
        </is>
      </c>
      <c r="C1122" t="inlineStr">
        <is>
          <t>10452</t>
        </is>
      </c>
      <c r="D1122" t="inlineStr">
        <is>
          <t>Pizza</t>
        </is>
      </c>
      <c r="E1122" s="8" t="n">
        <v>46120</v>
      </c>
      <c r="F1122" t="inlineStr">
        <is>
          <t>Violations were cited in the following area(s).</t>
        </is>
      </c>
      <c r="G1122" t="inlineStr">
        <is>
          <t>06F</t>
        </is>
      </c>
      <c r="H1122" t="inlineStr">
        <is>
          <t>Wiping cloths not stored clean and dry, or in a sanitizing solution, between uses.</t>
        </is>
      </c>
      <c r="I1122" t="inlineStr">
        <is>
          <t>Critical</t>
        </is>
      </c>
      <c r="J1122" t="n">
        <v>23</v>
      </c>
      <c r="L1122" s="9">
        <f>A1122&amp;"-"&amp;TEXT(E1122,"yyyymmdd")</f>
        <v/>
      </c>
    </row>
    <row r="1123">
      <c r="A1123" t="n">
        <v>41314872</v>
      </c>
      <c r="B1123" t="inlineStr">
        <is>
          <t>Bronx</t>
        </is>
      </c>
      <c r="C1123" t="inlineStr">
        <is>
          <t>10452</t>
        </is>
      </c>
      <c r="D1123" t="inlineStr">
        <is>
          <t>Pizza</t>
        </is>
      </c>
      <c r="E1123" s="8" t="n">
        <v>46120</v>
      </c>
      <c r="F1123" t="inlineStr">
        <is>
          <t>Violations were cited in the following area(s).</t>
        </is>
      </c>
      <c r="G1123" t="inlineStr">
        <is>
          <t>08A</t>
        </is>
      </c>
      <c r="H1123" t="inlineStr">
        <is>
          <t>Establishment is not free of harborage or conditions conducive to rodents, insects or other pests.</t>
        </is>
      </c>
      <c r="I1123" t="inlineStr">
        <is>
          <t>Not Critical</t>
        </is>
      </c>
      <c r="J1123" t="n">
        <v>23</v>
      </c>
      <c r="L1123" s="9">
        <f>A1123&amp;"-"&amp;TEXT(E1123,"yyyymmdd")</f>
        <v/>
      </c>
    </row>
    <row r="1124">
      <c r="A1124" t="n">
        <v>41345732</v>
      </c>
      <c r="B1124" t="inlineStr">
        <is>
          <t>Manhattan</t>
        </is>
      </c>
      <c r="C1124" t="inlineStr">
        <is>
          <t>10011</t>
        </is>
      </c>
      <c r="D1124" t="inlineStr">
        <is>
          <t>Coffee/Tea</t>
        </is>
      </c>
      <c r="E1124" s="8" t="n">
        <v>46120</v>
      </c>
      <c r="F1124" t="inlineStr">
        <is>
          <t>Violations were cited in the following area(s).</t>
        </is>
      </c>
      <c r="G1124" t="inlineStr">
        <is>
          <t>06C</t>
        </is>
      </c>
      <c r="H112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24" t="inlineStr">
        <is>
          <t>Critical</t>
        </is>
      </c>
      <c r="J1124" t="n">
        <v>8</v>
      </c>
      <c r="K1124" t="inlineStr">
        <is>
          <t>A</t>
        </is>
      </c>
      <c r="L1124" s="9">
        <f>A1124&amp;"-"&amp;TEXT(E1124,"yyyymmdd")</f>
        <v/>
      </c>
    </row>
    <row r="1125">
      <c r="A1125" t="n">
        <v>41345732</v>
      </c>
      <c r="B1125" t="inlineStr">
        <is>
          <t>Manhattan</t>
        </is>
      </c>
      <c r="C1125" t="inlineStr">
        <is>
          <t>10011</t>
        </is>
      </c>
      <c r="D1125" t="inlineStr">
        <is>
          <t>Coffee/Tea</t>
        </is>
      </c>
      <c r="E1125" s="8" t="n">
        <v>46120</v>
      </c>
      <c r="F1125" t="inlineStr">
        <is>
          <t>Violations were cited in the following area(s).</t>
        </is>
      </c>
      <c r="G1125" t="inlineStr">
        <is>
          <t>10B</t>
        </is>
      </c>
      <c r="H1125" t="inlineStr">
        <is>
          <t>Anti-siphonage or back-flow prevention device not provided where required; equipment or floor not properly drained; sewage disposal system in disrepair or not functioning properly. Condensation or liquid waste improperly disposed of.</t>
        </is>
      </c>
      <c r="I1125" t="inlineStr">
        <is>
          <t>Not Critical</t>
        </is>
      </c>
      <c r="J1125" t="n">
        <v>8</v>
      </c>
      <c r="K1125" t="inlineStr">
        <is>
          <t>A</t>
        </is>
      </c>
      <c r="L1125" s="9">
        <f>A1125&amp;"-"&amp;TEXT(E1125,"yyyymmdd")</f>
        <v/>
      </c>
    </row>
    <row r="1126">
      <c r="A1126" t="n">
        <v>41356759</v>
      </c>
      <c r="B1126" t="inlineStr">
        <is>
          <t>Queens</t>
        </is>
      </c>
      <c r="C1126" t="inlineStr">
        <is>
          <t>11102</t>
        </is>
      </c>
      <c r="D1126" t="inlineStr">
        <is>
          <t>Hamburgers</t>
        </is>
      </c>
      <c r="E1126" s="8" t="n">
        <v>46120</v>
      </c>
      <c r="F1126" t="inlineStr">
        <is>
          <t>Violations were cited in the following area(s).</t>
        </is>
      </c>
      <c r="G1126" t="inlineStr">
        <is>
          <t>04L</t>
        </is>
      </c>
      <c r="H1126" t="inlineStr">
        <is>
          <t>Evidence of mice or live mice in establishment's food or non-food areas.</t>
        </is>
      </c>
      <c r="I1126" t="inlineStr">
        <is>
          <t>Critical</t>
        </is>
      </c>
      <c r="J1126" t="n">
        <v>13</v>
      </c>
      <c r="K1126" t="inlineStr">
        <is>
          <t>A</t>
        </is>
      </c>
      <c r="L1126" s="9">
        <f>A1126&amp;"-"&amp;TEXT(E1126,"yyyymmdd")</f>
        <v/>
      </c>
    </row>
    <row r="1127">
      <c r="A1127" t="n">
        <v>41356759</v>
      </c>
      <c r="B1127" t="inlineStr">
        <is>
          <t>Queens</t>
        </is>
      </c>
      <c r="C1127" t="inlineStr">
        <is>
          <t>11102</t>
        </is>
      </c>
      <c r="D1127" t="inlineStr">
        <is>
          <t>Hamburgers</t>
        </is>
      </c>
      <c r="E1127" s="8" t="n">
        <v>46120</v>
      </c>
      <c r="F1127" t="inlineStr">
        <is>
          <t>Violations were cited in the following area(s).</t>
        </is>
      </c>
      <c r="G1127" t="inlineStr">
        <is>
          <t>08A</t>
        </is>
      </c>
      <c r="H1127" t="inlineStr">
        <is>
          <t>Establishment is not free of harborage or conditions conducive to rodents, insects or other pests.</t>
        </is>
      </c>
      <c r="I1127" t="inlineStr">
        <is>
          <t>Not Critical</t>
        </is>
      </c>
      <c r="J1127" t="n">
        <v>13</v>
      </c>
      <c r="K1127" t="inlineStr">
        <is>
          <t>A</t>
        </is>
      </c>
      <c r="L1127" s="9">
        <f>A1127&amp;"-"&amp;TEXT(E1127,"yyyymmdd")</f>
        <v/>
      </c>
    </row>
    <row r="1128">
      <c r="A1128" t="n">
        <v>41356759</v>
      </c>
      <c r="B1128" t="inlineStr">
        <is>
          <t>Queens</t>
        </is>
      </c>
      <c r="C1128" t="inlineStr">
        <is>
          <t>11102</t>
        </is>
      </c>
      <c r="D1128" t="inlineStr">
        <is>
          <t>Hamburgers</t>
        </is>
      </c>
      <c r="E1128" s="8" t="n">
        <v>46120</v>
      </c>
      <c r="F1128" t="inlineStr">
        <is>
          <t>Violations were cited in the following area(s).</t>
        </is>
      </c>
      <c r="G1128" t="inlineStr">
        <is>
          <t>10B</t>
        </is>
      </c>
      <c r="H1128" t="inlineStr">
        <is>
          <t>Anti-siphonage or back-flow prevention device not provided where required; equipment or floor not properly drained; sewage disposal system in disrepair or not functioning properly. Condensation or liquid waste improperly disposed of.</t>
        </is>
      </c>
      <c r="I1128" t="inlineStr">
        <is>
          <t>Not Critical</t>
        </is>
      </c>
      <c r="J1128" t="n">
        <v>13</v>
      </c>
      <c r="K1128" t="inlineStr">
        <is>
          <t>A</t>
        </is>
      </c>
      <c r="L1128" s="9">
        <f>A1128&amp;"-"&amp;TEXT(E1128,"yyyymmdd")</f>
        <v/>
      </c>
    </row>
    <row r="1129">
      <c r="A1129" t="n">
        <v>41356759</v>
      </c>
      <c r="B1129" t="inlineStr">
        <is>
          <t>Queens</t>
        </is>
      </c>
      <c r="C1129" t="inlineStr">
        <is>
          <t>11102</t>
        </is>
      </c>
      <c r="D1129" t="inlineStr">
        <is>
          <t>Hamburgers</t>
        </is>
      </c>
      <c r="E1129" s="8" t="n">
        <v>46120</v>
      </c>
      <c r="F1129" t="inlineStr">
        <is>
          <t>Violations were cited in the following area(s).</t>
        </is>
      </c>
      <c r="G1129" t="inlineStr">
        <is>
          <t>10F</t>
        </is>
      </c>
      <c r="H1129" t="inlineStr">
        <is>
          <t>Non-food contact surface or equipment made of unacceptable material, not kept clean, or not properly sealed, raised, spaced or movable to allow accessibility for cleaning on all sides, above and underneath the unit.</t>
        </is>
      </c>
      <c r="I1129" t="inlineStr">
        <is>
          <t>Not Critical</t>
        </is>
      </c>
      <c r="J1129" t="n">
        <v>13</v>
      </c>
      <c r="K1129" t="inlineStr">
        <is>
          <t>A</t>
        </is>
      </c>
      <c r="L1129" s="9">
        <f>A1129&amp;"-"&amp;TEXT(E1129,"yyyymmdd")</f>
        <v/>
      </c>
    </row>
    <row r="1130">
      <c r="A1130" t="n">
        <v>41431868</v>
      </c>
      <c r="B1130" t="inlineStr">
        <is>
          <t>Manhattan</t>
        </is>
      </c>
      <c r="C1130" t="inlineStr">
        <is>
          <t>10021</t>
        </is>
      </c>
      <c r="D1130" t="inlineStr">
        <is>
          <t>Chinese</t>
        </is>
      </c>
      <c r="E1130" s="8" t="n">
        <v>46120</v>
      </c>
      <c r="F1130" t="inlineStr">
        <is>
          <t>Violations were cited in the following area(s).</t>
        </is>
      </c>
      <c r="G1130" t="inlineStr">
        <is>
          <t>02G</t>
        </is>
      </c>
      <c r="H1130" t="inlineStr">
        <is>
          <t>Cold TCS food item held above 41 °F; smoked or processed fish held above 38 °F; intact raw eggs held above 45 °F; or reduced oxygen packaged (ROP) TCS foods held above required temperatures except during active necessary preparation.</t>
        </is>
      </c>
      <c r="I1130" t="inlineStr">
        <is>
          <t>Critical</t>
        </is>
      </c>
      <c r="J1130" t="n">
        <v>12</v>
      </c>
      <c r="K1130" t="inlineStr">
        <is>
          <t>A</t>
        </is>
      </c>
      <c r="L1130" s="9">
        <f>A1130&amp;"-"&amp;TEXT(E1130,"yyyymmdd")</f>
        <v/>
      </c>
    </row>
    <row r="1131">
      <c r="A1131" t="n">
        <v>41431868</v>
      </c>
      <c r="B1131" t="inlineStr">
        <is>
          <t>Manhattan</t>
        </is>
      </c>
      <c r="C1131" t="inlineStr">
        <is>
          <t>10021</t>
        </is>
      </c>
      <c r="D1131" t="inlineStr">
        <is>
          <t>Chinese</t>
        </is>
      </c>
      <c r="E1131" s="8" t="n">
        <v>46120</v>
      </c>
      <c r="F1131" t="inlineStr">
        <is>
          <t>Violations were cited in the following area(s).</t>
        </is>
      </c>
      <c r="G1131" t="inlineStr">
        <is>
          <t>09A</t>
        </is>
      </c>
      <c r="H1131" t="inlineStr">
        <is>
          <t>Swollen, leaking, rusted or otherwise damaged canned food to be returned to distributor not segregated from intact product and clearly labeled DO NOT USE</t>
        </is>
      </c>
      <c r="I1131" t="inlineStr">
        <is>
          <t>Not Critical</t>
        </is>
      </c>
      <c r="J1131" t="n">
        <v>12</v>
      </c>
      <c r="K1131" t="inlineStr">
        <is>
          <t>A</t>
        </is>
      </c>
      <c r="L1131" s="9">
        <f>A1131&amp;"-"&amp;TEXT(E1131,"yyyymmdd")</f>
        <v/>
      </c>
    </row>
    <row r="1132">
      <c r="A1132" t="n">
        <v>41431868</v>
      </c>
      <c r="B1132" t="inlineStr">
        <is>
          <t>Manhattan</t>
        </is>
      </c>
      <c r="C1132" t="inlineStr">
        <is>
          <t>10021</t>
        </is>
      </c>
      <c r="D1132" t="inlineStr">
        <is>
          <t>Chinese</t>
        </is>
      </c>
      <c r="E1132" s="8" t="n">
        <v>46120</v>
      </c>
      <c r="F1132" t="inlineStr">
        <is>
          <t>Violations were cited in the following area(s).</t>
        </is>
      </c>
      <c r="G1132" t="inlineStr">
        <is>
          <t>10F</t>
        </is>
      </c>
      <c r="H1132" t="inlineStr">
        <is>
          <t>Non-food contact surface or equipment made of unacceptable material, not kept clean, or not properly sealed, raised, spaced or movable to allow accessibility for cleaning on all sides, above and underneath the unit.</t>
        </is>
      </c>
      <c r="I1132" t="inlineStr">
        <is>
          <t>Not Critical</t>
        </is>
      </c>
      <c r="J1132" t="n">
        <v>12</v>
      </c>
      <c r="K1132" t="inlineStr">
        <is>
          <t>A</t>
        </is>
      </c>
      <c r="L1132" s="9">
        <f>A1132&amp;"-"&amp;TEXT(E1132,"yyyymmdd")</f>
        <v/>
      </c>
    </row>
    <row r="1133">
      <c r="A1133" t="n">
        <v>41481734</v>
      </c>
      <c r="B1133" t="inlineStr">
        <is>
          <t>Manhattan</t>
        </is>
      </c>
      <c r="C1133" t="inlineStr">
        <is>
          <t>10036</t>
        </is>
      </c>
      <c r="D1133" t="inlineStr">
        <is>
          <t>Coffee/Tea</t>
        </is>
      </c>
      <c r="E1133" s="8" t="n">
        <v>46120</v>
      </c>
      <c r="F1133" t="inlineStr">
        <is>
          <t>Violations were cited in the following area(s).</t>
        </is>
      </c>
      <c r="G1133" t="inlineStr">
        <is>
          <t>10F</t>
        </is>
      </c>
      <c r="H1133" t="inlineStr">
        <is>
          <t>Non-food contact surface or equipment made of unacceptable material, not kept clean, or not properly sealed, raised, spaced or movable to allow accessibility for cleaning on all sides, above and underneath the unit.</t>
        </is>
      </c>
      <c r="I1133" t="inlineStr">
        <is>
          <t>Not Critical</t>
        </is>
      </c>
      <c r="J1133" t="n">
        <v>8</v>
      </c>
      <c r="K1133" t="inlineStr">
        <is>
          <t>A</t>
        </is>
      </c>
      <c r="L1133" s="9">
        <f>A1133&amp;"-"&amp;TEXT(E1133,"yyyymmdd")</f>
        <v/>
      </c>
    </row>
    <row r="1134">
      <c r="A1134" t="n">
        <v>41481734</v>
      </c>
      <c r="B1134" t="inlineStr">
        <is>
          <t>Manhattan</t>
        </is>
      </c>
      <c r="C1134" t="inlineStr">
        <is>
          <t>10036</t>
        </is>
      </c>
      <c r="D1134" t="inlineStr">
        <is>
          <t>Coffee/Tea</t>
        </is>
      </c>
      <c r="E1134" s="8" t="n">
        <v>46120</v>
      </c>
      <c r="F1134" t="inlineStr">
        <is>
          <t>Violations were cited in the following area(s).</t>
        </is>
      </c>
      <c r="G1134" t="inlineStr">
        <is>
          <t>10G</t>
        </is>
      </c>
      <c r="H1134" t="inlineStr">
        <is>
          <t>Dishwashing and ware washing: Cleaning and sanitizing of tableware, including dishes, utensils, and equipment deficient.</t>
        </is>
      </c>
      <c r="I1134" t="inlineStr">
        <is>
          <t>Not Critical</t>
        </is>
      </c>
      <c r="J1134" t="n">
        <v>8</v>
      </c>
      <c r="K1134" t="inlineStr">
        <is>
          <t>A</t>
        </is>
      </c>
      <c r="L1134" s="9">
        <f>A1134&amp;"-"&amp;TEXT(E1134,"yyyymmdd")</f>
        <v/>
      </c>
    </row>
    <row r="1135">
      <c r="A1135" t="n">
        <v>41532069</v>
      </c>
      <c r="B1135" t="inlineStr">
        <is>
          <t>Manhattan</t>
        </is>
      </c>
      <c r="C1135" t="inlineStr">
        <is>
          <t>10012</t>
        </is>
      </c>
      <c r="D1135" t="inlineStr">
        <is>
          <t>Pizza</t>
        </is>
      </c>
      <c r="E1135" s="8" t="n">
        <v>46120</v>
      </c>
      <c r="F1135" t="inlineStr">
        <is>
          <t>Violations were cited in the following area(s).</t>
        </is>
      </c>
      <c r="G1135" t="inlineStr">
        <is>
          <t>02H</t>
        </is>
      </c>
      <c r="H1135" t="inlineStr">
        <is>
          <t>After cooking or removal from hot holding, TCS food not cooled by an approved method whereby the internal temperature is reduced from 140 °F to 70 °F or less within 2 hours, and from 70 °F to 41 °F or less within 4 additional hours.</t>
        </is>
      </c>
      <c r="I1135" t="inlineStr">
        <is>
          <t>Critical</t>
        </is>
      </c>
      <c r="J1135" t="n">
        <v>9</v>
      </c>
      <c r="K1135" t="inlineStr">
        <is>
          <t>A</t>
        </is>
      </c>
      <c r="L1135" s="9">
        <f>A1135&amp;"-"&amp;TEXT(E1135,"yyyymmdd")</f>
        <v/>
      </c>
    </row>
    <row r="1136">
      <c r="A1136" t="n">
        <v>41532069</v>
      </c>
      <c r="B1136" t="inlineStr">
        <is>
          <t>Manhattan</t>
        </is>
      </c>
      <c r="C1136" t="inlineStr">
        <is>
          <t>10012</t>
        </is>
      </c>
      <c r="D1136" t="inlineStr">
        <is>
          <t>Pizza</t>
        </is>
      </c>
      <c r="E1136" s="8" t="n">
        <v>46120</v>
      </c>
      <c r="F1136" t="inlineStr">
        <is>
          <t>Violations were cited in the following area(s).</t>
        </is>
      </c>
      <c r="G1136" t="inlineStr">
        <is>
          <t>09C</t>
        </is>
      </c>
      <c r="H1136" t="inlineStr">
        <is>
          <t>Design, construction, materials used or maintenance of food contact surface improper. Surface not easily cleanable, sanitized and maintained.</t>
        </is>
      </c>
      <c r="I1136" t="inlineStr">
        <is>
          <t>Not Critical</t>
        </is>
      </c>
      <c r="J1136" t="n">
        <v>9</v>
      </c>
      <c r="K1136" t="inlineStr">
        <is>
          <t>A</t>
        </is>
      </c>
      <c r="L1136" s="9">
        <f>A1136&amp;"-"&amp;TEXT(E1136,"yyyymmdd")</f>
        <v/>
      </c>
    </row>
    <row r="1137">
      <c r="A1137" t="n">
        <v>41539001</v>
      </c>
      <c r="B1137" t="inlineStr">
        <is>
          <t>Brooklyn</t>
        </is>
      </c>
      <c r="C1137" t="inlineStr">
        <is>
          <t>11234</t>
        </is>
      </c>
      <c r="D1137" t="inlineStr">
        <is>
          <t>Frozen Desserts</t>
        </is>
      </c>
      <c r="E1137" s="8" t="n">
        <v>46120</v>
      </c>
      <c r="F1137" t="inlineStr">
        <is>
          <t>Violations were cited in the following area(s).</t>
        </is>
      </c>
      <c r="G1137" t="inlineStr">
        <is>
          <t>04L</t>
        </is>
      </c>
      <c r="H1137" t="inlineStr">
        <is>
          <t>Evidence of mice or live mice in establishment's food or non-food areas.</t>
        </is>
      </c>
      <c r="I1137" t="inlineStr">
        <is>
          <t>Critical</t>
        </is>
      </c>
      <c r="J1137" t="n">
        <v>11</v>
      </c>
      <c r="L1137" s="9">
        <f>A1137&amp;"-"&amp;TEXT(E1137,"yyyymmdd")</f>
        <v/>
      </c>
    </row>
    <row r="1138">
      <c r="A1138" t="n">
        <v>41539001</v>
      </c>
      <c r="B1138" t="inlineStr">
        <is>
          <t>Brooklyn</t>
        </is>
      </c>
      <c r="C1138" t="inlineStr">
        <is>
          <t>11234</t>
        </is>
      </c>
      <c r="D1138" t="inlineStr">
        <is>
          <t>Frozen Desserts</t>
        </is>
      </c>
      <c r="E1138" s="8" t="n">
        <v>46120</v>
      </c>
      <c r="F1138" t="inlineStr">
        <is>
          <t>Violations were cited in the following area(s).</t>
        </is>
      </c>
      <c r="G1138" t="inlineStr">
        <is>
          <t>08A</t>
        </is>
      </c>
      <c r="H1138" t="inlineStr">
        <is>
          <t>Establishment is not free of harborage or conditions conducive to rodents, insects or other pests.</t>
        </is>
      </c>
      <c r="I1138" t="inlineStr">
        <is>
          <t>Not Critical</t>
        </is>
      </c>
      <c r="J1138" t="n">
        <v>11</v>
      </c>
      <c r="L1138" s="9">
        <f>A1138&amp;"-"&amp;TEXT(E1138,"yyyymmdd")</f>
        <v/>
      </c>
    </row>
    <row r="1139">
      <c r="A1139" t="n">
        <v>41539001</v>
      </c>
      <c r="B1139" t="inlineStr">
        <is>
          <t>Brooklyn</t>
        </is>
      </c>
      <c r="C1139" t="inlineStr">
        <is>
          <t>11234</t>
        </is>
      </c>
      <c r="D1139" t="inlineStr">
        <is>
          <t>Frozen Desserts</t>
        </is>
      </c>
      <c r="E1139" s="8" t="n">
        <v>46120</v>
      </c>
      <c r="F1139" t="inlineStr">
        <is>
          <t>Violations were cited in the following area(s).</t>
        </is>
      </c>
      <c r="G1139" t="inlineStr">
        <is>
          <t>09B</t>
        </is>
      </c>
      <c r="H1139" t="inlineStr">
        <is>
          <t>Thawing procedure improper.</t>
        </is>
      </c>
      <c r="I1139" t="inlineStr">
        <is>
          <t>Not Critical</t>
        </is>
      </c>
      <c r="J1139" t="n">
        <v>11</v>
      </c>
      <c r="L1139" s="9">
        <f>A1139&amp;"-"&amp;TEXT(E1139,"yyyymmdd")</f>
        <v/>
      </c>
    </row>
    <row r="1140">
      <c r="A1140" t="n">
        <v>41558986</v>
      </c>
      <c r="B1140" t="inlineStr">
        <is>
          <t>Brooklyn</t>
        </is>
      </c>
      <c r="C1140" t="inlineStr">
        <is>
          <t>11205</t>
        </is>
      </c>
      <c r="D1140" t="inlineStr">
        <is>
          <t>Korean</t>
        </is>
      </c>
      <c r="E1140" s="8" t="n">
        <v>46120</v>
      </c>
      <c r="F1140" t="inlineStr">
        <is>
          <t>Violations were cited in the following area(s).</t>
        </is>
      </c>
      <c r="G1140" t="inlineStr">
        <is>
          <t>02B</t>
        </is>
      </c>
      <c r="H1140" t="inlineStr">
        <is>
          <t>Hot TCS food item not held at or above 140 °F.</t>
        </is>
      </c>
      <c r="I1140" t="inlineStr">
        <is>
          <t>Critical</t>
        </is>
      </c>
      <c r="J1140" t="n">
        <v>32</v>
      </c>
      <c r="L1140" s="9">
        <f>A1140&amp;"-"&amp;TEXT(E1140,"yyyymmdd")</f>
        <v/>
      </c>
    </row>
    <row r="1141">
      <c r="A1141" t="n">
        <v>41558986</v>
      </c>
      <c r="B1141" t="inlineStr">
        <is>
          <t>Brooklyn</t>
        </is>
      </c>
      <c r="C1141" t="inlineStr">
        <is>
          <t>11205</t>
        </is>
      </c>
      <c r="D1141" t="inlineStr">
        <is>
          <t>Korean</t>
        </is>
      </c>
      <c r="E1141" s="8" t="n">
        <v>46120</v>
      </c>
      <c r="F1141" t="inlineStr">
        <is>
          <t>Violations were cited in the following area(s).</t>
        </is>
      </c>
      <c r="G1141" t="inlineStr">
        <is>
          <t>02G</t>
        </is>
      </c>
      <c r="H1141" t="inlineStr">
        <is>
          <t>Cold TCS food item held above 41 °F; smoked or processed fish held above 38 °F; intact raw eggs held above 45 °F; or reduced oxygen packaged (ROP) TCS foods held above required temperatures except during active necessary preparation.</t>
        </is>
      </c>
      <c r="I1141" t="inlineStr">
        <is>
          <t>Critical</t>
        </is>
      </c>
      <c r="J1141" t="n">
        <v>32</v>
      </c>
      <c r="L1141" s="9">
        <f>A1141&amp;"-"&amp;TEXT(E1141,"yyyymmdd")</f>
        <v/>
      </c>
    </row>
    <row r="1142">
      <c r="A1142" t="n">
        <v>41558986</v>
      </c>
      <c r="B1142" t="inlineStr">
        <is>
          <t>Brooklyn</t>
        </is>
      </c>
      <c r="C1142" t="inlineStr">
        <is>
          <t>11205</t>
        </is>
      </c>
      <c r="D1142" t="inlineStr">
        <is>
          <t>Korean</t>
        </is>
      </c>
      <c r="E1142" s="8" t="n">
        <v>46120</v>
      </c>
      <c r="F1142" t="inlineStr">
        <is>
          <t>Violations were cited in the following area(s).</t>
        </is>
      </c>
      <c r="G1142" t="inlineStr">
        <is>
          <t>02H</t>
        </is>
      </c>
      <c r="H1142" t="inlineStr">
        <is>
          <t>After cooking or removal from hot holding, TCS food not cooled by an approved method whereby the internal temperature is reduced from 140 °F to 70 °F or less within 2 hours, and from 70 °F to 41 °F or less within 4 additional hours.</t>
        </is>
      </c>
      <c r="I1142" t="inlineStr">
        <is>
          <t>Critical</t>
        </is>
      </c>
      <c r="J1142" t="n">
        <v>32</v>
      </c>
      <c r="L1142" s="9">
        <f>A1142&amp;"-"&amp;TEXT(E1142,"yyyymmdd")</f>
        <v/>
      </c>
    </row>
    <row r="1143">
      <c r="A1143" t="n">
        <v>41558986</v>
      </c>
      <c r="B1143" t="inlineStr">
        <is>
          <t>Brooklyn</t>
        </is>
      </c>
      <c r="C1143" t="inlineStr">
        <is>
          <t>11205</t>
        </is>
      </c>
      <c r="D1143" t="inlineStr">
        <is>
          <t>Korean</t>
        </is>
      </c>
      <c r="E1143" s="8" t="n">
        <v>46120</v>
      </c>
      <c r="F1143" t="inlineStr">
        <is>
          <t>Violations were cited in the following area(s).</t>
        </is>
      </c>
      <c r="G1143" t="inlineStr">
        <is>
          <t>06A</t>
        </is>
      </c>
      <c r="H1143" t="inlineStr">
        <is>
          <t>Personal cleanliness is inadequate. Outer garment soiled with possible contaminant. Effective hair restraint not worn where required. Jewelry worn on hands or arms. Fingernail polish worn or fingernails not kept clean and trimmed.</t>
        </is>
      </c>
      <c r="I1143" t="inlineStr">
        <is>
          <t>Critical</t>
        </is>
      </c>
      <c r="J1143" t="n">
        <v>32</v>
      </c>
      <c r="L1143" s="9">
        <f>A1143&amp;"-"&amp;TEXT(E1143,"yyyymmdd")</f>
        <v/>
      </c>
    </row>
    <row r="1144">
      <c r="A1144" t="n">
        <v>41558986</v>
      </c>
      <c r="B1144" t="inlineStr">
        <is>
          <t>Brooklyn</t>
        </is>
      </c>
      <c r="C1144" t="inlineStr">
        <is>
          <t>11205</t>
        </is>
      </c>
      <c r="D1144" t="inlineStr">
        <is>
          <t>Korean</t>
        </is>
      </c>
      <c r="E1144" s="8" t="n">
        <v>46120</v>
      </c>
      <c r="F1144" t="inlineStr">
        <is>
          <t>Violations were cited in the following area(s).</t>
        </is>
      </c>
      <c r="G1144" t="inlineStr">
        <is>
          <t>09B</t>
        </is>
      </c>
      <c r="H1144" t="inlineStr">
        <is>
          <t>Thawing procedure improper.</t>
        </is>
      </c>
      <c r="I1144" t="inlineStr">
        <is>
          <t>Not Critical</t>
        </is>
      </c>
      <c r="J1144" t="n">
        <v>32</v>
      </c>
      <c r="L1144" s="9">
        <f>A1144&amp;"-"&amp;TEXT(E1144,"yyyymmdd")</f>
        <v/>
      </c>
    </row>
    <row r="1145">
      <c r="A1145" t="n">
        <v>41558986</v>
      </c>
      <c r="B1145" t="inlineStr">
        <is>
          <t>Brooklyn</t>
        </is>
      </c>
      <c r="C1145" t="inlineStr">
        <is>
          <t>11205</t>
        </is>
      </c>
      <c r="D1145" t="inlineStr">
        <is>
          <t>Korean</t>
        </is>
      </c>
      <c r="E1145" s="8" t="n">
        <v>46120</v>
      </c>
      <c r="F1145" t="inlineStr">
        <is>
          <t>Violations were cited in the following area(s).</t>
        </is>
      </c>
      <c r="G1145" t="inlineStr">
        <is>
          <t>10D</t>
        </is>
      </c>
      <c r="H1145" t="inlineStr">
        <is>
          <t>Mechanical or natural ventilation not provided, inadequate, improperly installed, in disrepair or fails to prevent and control excessive build-up of grease, heat, steam condensation, vapors, odors, smoke or fumes.</t>
        </is>
      </c>
      <c r="I1145" t="inlineStr">
        <is>
          <t>Not Critical</t>
        </is>
      </c>
      <c r="J1145" t="n">
        <v>32</v>
      </c>
      <c r="L1145" s="9">
        <f>A1145&amp;"-"&amp;TEXT(E1145,"yyyymmdd")</f>
        <v/>
      </c>
    </row>
    <row r="1146">
      <c r="A1146" t="n">
        <v>41558986</v>
      </c>
      <c r="B1146" t="inlineStr">
        <is>
          <t>Brooklyn</t>
        </is>
      </c>
      <c r="C1146" t="inlineStr">
        <is>
          <t>11205</t>
        </is>
      </c>
      <c r="D1146" t="inlineStr">
        <is>
          <t>Korean</t>
        </is>
      </c>
      <c r="E1146" s="8" t="n">
        <v>46120</v>
      </c>
      <c r="F1146" t="inlineStr">
        <is>
          <t>Violations were cited in the following area(s).</t>
        </is>
      </c>
      <c r="G1146" t="inlineStr">
        <is>
          <t>10F</t>
        </is>
      </c>
      <c r="H1146" t="inlineStr">
        <is>
          <t>Non-food contact surface or equipment made of unacceptable material, not kept clean, or not properly sealed, raised, spaced or movable to allow accessibility for cleaning on all sides, above and underneath the unit.</t>
        </is>
      </c>
      <c r="I1146" t="inlineStr">
        <is>
          <t>Not Critical</t>
        </is>
      </c>
      <c r="J1146" t="n">
        <v>32</v>
      </c>
      <c r="L1146" s="9">
        <f>A1146&amp;"-"&amp;TEXT(E1146,"yyyymmdd")</f>
        <v/>
      </c>
    </row>
    <row r="1147">
      <c r="A1147" t="n">
        <v>41657465</v>
      </c>
      <c r="B1147" t="inlineStr">
        <is>
          <t>Queens</t>
        </is>
      </c>
      <c r="C1147" t="inlineStr">
        <is>
          <t>11364</t>
        </is>
      </c>
      <c r="D1147" t="inlineStr">
        <is>
          <t>Chinese</t>
        </is>
      </c>
      <c r="E1147" s="8" t="n">
        <v>46120</v>
      </c>
      <c r="F1147" t="inlineStr">
        <is>
          <t>Violations were cited in the following area(s).</t>
        </is>
      </c>
      <c r="G1147" t="inlineStr">
        <is>
          <t>02G</t>
        </is>
      </c>
      <c r="H1147" t="inlineStr">
        <is>
          <t>Cold TCS food item held above 41 °F; smoked or processed fish held above 38 °F; intact raw eggs held above 45 °F; or reduced oxygen packaged (ROP) TCS foods held above required temperatures except during active necessary preparation.</t>
        </is>
      </c>
      <c r="I1147" t="inlineStr">
        <is>
          <t>Critical</t>
        </is>
      </c>
      <c r="J1147" t="n">
        <v>27</v>
      </c>
      <c r="L1147" s="9">
        <f>A1147&amp;"-"&amp;TEXT(E1147,"yyyymmdd")</f>
        <v/>
      </c>
    </row>
    <row r="1148">
      <c r="A1148" t="n">
        <v>41657465</v>
      </c>
      <c r="B1148" t="inlineStr">
        <is>
          <t>Queens</t>
        </is>
      </c>
      <c r="C1148" t="inlineStr">
        <is>
          <t>11364</t>
        </is>
      </c>
      <c r="D1148" t="inlineStr">
        <is>
          <t>Chinese</t>
        </is>
      </c>
      <c r="E1148" s="8" t="n">
        <v>46120</v>
      </c>
      <c r="F1148" t="inlineStr">
        <is>
          <t>Violations were cited in the following area(s).</t>
        </is>
      </c>
      <c r="G1148" t="inlineStr">
        <is>
          <t>04L</t>
        </is>
      </c>
      <c r="H1148" t="inlineStr">
        <is>
          <t>Evidence of mice or live mice in establishment's food or non-food areas.</t>
        </is>
      </c>
      <c r="I1148" t="inlineStr">
        <is>
          <t>Critical</t>
        </is>
      </c>
      <c r="J1148" t="n">
        <v>27</v>
      </c>
      <c r="L1148" s="9">
        <f>A1148&amp;"-"&amp;TEXT(E1148,"yyyymmdd")</f>
        <v/>
      </c>
    </row>
    <row r="1149">
      <c r="A1149" t="n">
        <v>41657465</v>
      </c>
      <c r="B1149" t="inlineStr">
        <is>
          <t>Queens</t>
        </is>
      </c>
      <c r="C1149" t="inlineStr">
        <is>
          <t>11364</t>
        </is>
      </c>
      <c r="D1149" t="inlineStr">
        <is>
          <t>Chinese</t>
        </is>
      </c>
      <c r="E1149" s="8" t="n">
        <v>46120</v>
      </c>
      <c r="F1149" t="inlineStr">
        <is>
          <t>Violations were cited in the following area(s).</t>
        </is>
      </c>
      <c r="G1149" t="inlineStr">
        <is>
          <t>06D</t>
        </is>
      </c>
      <c r="H1149" t="inlineStr">
        <is>
          <t>Food contact surface not properly washed, rinsed and sanitized after each use and following any activity when contamination may have occurred.</t>
        </is>
      </c>
      <c r="I1149" t="inlineStr">
        <is>
          <t>Critical</t>
        </is>
      </c>
      <c r="J1149" t="n">
        <v>27</v>
      </c>
      <c r="L1149" s="9">
        <f>A1149&amp;"-"&amp;TEXT(E1149,"yyyymmdd")</f>
        <v/>
      </c>
    </row>
    <row r="1150">
      <c r="A1150" t="n">
        <v>41657465</v>
      </c>
      <c r="B1150" t="inlineStr">
        <is>
          <t>Queens</t>
        </is>
      </c>
      <c r="C1150" t="inlineStr">
        <is>
          <t>11364</t>
        </is>
      </c>
      <c r="D1150" t="inlineStr">
        <is>
          <t>Chinese</t>
        </is>
      </c>
      <c r="E1150" s="8" t="n">
        <v>46120</v>
      </c>
      <c r="F1150" t="inlineStr">
        <is>
          <t>Violations were cited in the following area(s).</t>
        </is>
      </c>
      <c r="G1150" t="inlineStr">
        <is>
          <t>08A</t>
        </is>
      </c>
      <c r="H1150" t="inlineStr">
        <is>
          <t>Establishment is not free of harborage or conditions conducive to rodents, insects or other pests.</t>
        </is>
      </c>
      <c r="I1150" t="inlineStr">
        <is>
          <t>Not Critical</t>
        </is>
      </c>
      <c r="J1150" t="n">
        <v>27</v>
      </c>
      <c r="L1150" s="9">
        <f>A1150&amp;"-"&amp;TEXT(E1150,"yyyymmdd")</f>
        <v/>
      </c>
    </row>
    <row r="1151">
      <c r="A1151" t="n">
        <v>41657465</v>
      </c>
      <c r="B1151" t="inlineStr">
        <is>
          <t>Queens</t>
        </is>
      </c>
      <c r="C1151" t="inlineStr">
        <is>
          <t>11364</t>
        </is>
      </c>
      <c r="D1151" t="inlineStr">
        <is>
          <t>Chinese</t>
        </is>
      </c>
      <c r="E1151" s="8" t="n">
        <v>46120</v>
      </c>
      <c r="F1151" t="inlineStr">
        <is>
          <t>Violations were cited in the following area(s).</t>
        </is>
      </c>
      <c r="G1151" t="inlineStr">
        <is>
          <t>09C</t>
        </is>
      </c>
      <c r="H1151" t="inlineStr">
        <is>
          <t>Design, construction, materials used or maintenance of food contact surface improper. Surface not easily cleanable, sanitized and maintained.</t>
        </is>
      </c>
      <c r="I1151" t="inlineStr">
        <is>
          <t>Not Critical</t>
        </is>
      </c>
      <c r="J1151" t="n">
        <v>27</v>
      </c>
      <c r="L1151" s="9">
        <f>A1151&amp;"-"&amp;TEXT(E1151,"yyyymmdd")</f>
        <v/>
      </c>
    </row>
    <row r="1152">
      <c r="A1152" t="n">
        <v>41657465</v>
      </c>
      <c r="B1152" t="inlineStr">
        <is>
          <t>Queens</t>
        </is>
      </c>
      <c r="C1152" t="inlineStr">
        <is>
          <t>11364</t>
        </is>
      </c>
      <c r="D1152" t="inlineStr">
        <is>
          <t>Chinese</t>
        </is>
      </c>
      <c r="E1152" s="8" t="n">
        <v>46120</v>
      </c>
      <c r="F1152" t="inlineStr">
        <is>
          <t>Violations were cited in the following area(s).</t>
        </is>
      </c>
      <c r="G1152" t="inlineStr">
        <is>
          <t>10B</t>
        </is>
      </c>
      <c r="H1152" t="inlineStr">
        <is>
          <t>Anti-siphonage or back-flow prevention device not provided where required; equipment or floor not properly drained; sewage disposal system in disrepair or not functioning properly. Condensation or liquid waste improperly disposed of.</t>
        </is>
      </c>
      <c r="I1152" t="inlineStr">
        <is>
          <t>Not Critical</t>
        </is>
      </c>
      <c r="J1152" t="n">
        <v>27</v>
      </c>
      <c r="L1152" s="9">
        <f>A1152&amp;"-"&amp;TEXT(E1152,"yyyymmdd")</f>
        <v/>
      </c>
    </row>
    <row r="1153">
      <c r="A1153" t="n">
        <v>41657465</v>
      </c>
      <c r="B1153" t="inlineStr">
        <is>
          <t>Queens</t>
        </is>
      </c>
      <c r="C1153" t="inlineStr">
        <is>
          <t>11364</t>
        </is>
      </c>
      <c r="D1153" t="inlineStr">
        <is>
          <t>Chinese</t>
        </is>
      </c>
      <c r="E1153" s="8" t="n">
        <v>46120</v>
      </c>
      <c r="F1153" t="inlineStr">
        <is>
          <t>Violations were cited in the following area(s).</t>
        </is>
      </c>
      <c r="G1153" t="inlineStr">
        <is>
          <t>10F</t>
        </is>
      </c>
      <c r="H1153" t="inlineStr">
        <is>
          <t>Non-food contact surface or equipment made of unacceptable material, not kept clean, or not properly sealed, raised, spaced or movable to allow accessibility for cleaning on all sides, above and underneath the unit.</t>
        </is>
      </c>
      <c r="I1153" t="inlineStr">
        <is>
          <t>Not Critical</t>
        </is>
      </c>
      <c r="J1153" t="n">
        <v>27</v>
      </c>
      <c r="L1153" s="9">
        <f>A1153&amp;"-"&amp;TEXT(E1153,"yyyymmdd")</f>
        <v/>
      </c>
    </row>
    <row r="1154">
      <c r="A1154" t="n">
        <v>41691644</v>
      </c>
      <c r="B1154" t="inlineStr">
        <is>
          <t>Brooklyn</t>
        </is>
      </c>
      <c r="C1154" t="inlineStr">
        <is>
          <t>11235</t>
        </is>
      </c>
      <c r="D1154" t="inlineStr">
        <is>
          <t>Mexican</t>
        </is>
      </c>
      <c r="E1154" s="8" t="n">
        <v>46120</v>
      </c>
      <c r="F1154" t="inlineStr">
        <is>
          <t>Violations were cited in the following area(s).</t>
        </is>
      </c>
      <c r="G1154" t="inlineStr">
        <is>
          <t>02H</t>
        </is>
      </c>
      <c r="H1154" t="inlineStr">
        <is>
          <t>After cooking or removal from hot holding, TCS food not cooled by an approved method whereby the internal temperature is reduced from 140 °F to 70 °F or less within 2 hours, and from 70 °F to 41 °F or less within 4 additional hours.</t>
        </is>
      </c>
      <c r="I1154" t="inlineStr">
        <is>
          <t>Critical</t>
        </is>
      </c>
      <c r="J1154" t="n">
        <v>12</v>
      </c>
      <c r="K1154" t="inlineStr">
        <is>
          <t>A</t>
        </is>
      </c>
      <c r="L1154" s="9">
        <f>A1154&amp;"-"&amp;TEXT(E1154,"yyyymmdd")</f>
        <v/>
      </c>
    </row>
    <row r="1155">
      <c r="A1155" t="n">
        <v>41691644</v>
      </c>
      <c r="B1155" t="inlineStr">
        <is>
          <t>Brooklyn</t>
        </is>
      </c>
      <c r="C1155" t="inlineStr">
        <is>
          <t>11235</t>
        </is>
      </c>
      <c r="D1155" t="inlineStr">
        <is>
          <t>Mexican</t>
        </is>
      </c>
      <c r="E1155" s="8" t="n">
        <v>46120</v>
      </c>
      <c r="F1155" t="inlineStr">
        <is>
          <t>Violations were cited in the following area(s).</t>
        </is>
      </c>
      <c r="G1155" t="inlineStr">
        <is>
          <t>10B</t>
        </is>
      </c>
      <c r="H1155" t="inlineStr">
        <is>
          <t>Anti-siphonage or back-flow prevention device not provided where required; equipment or floor not properly drained; sewage disposal system in disrepair or not functioning properly. Condensation or liquid waste improperly disposed of.</t>
        </is>
      </c>
      <c r="I1155" t="inlineStr">
        <is>
          <t>Not Critical</t>
        </is>
      </c>
      <c r="J1155" t="n">
        <v>12</v>
      </c>
      <c r="K1155" t="inlineStr">
        <is>
          <t>A</t>
        </is>
      </c>
      <c r="L1155" s="9">
        <f>A1155&amp;"-"&amp;TEXT(E1155,"yyyymmdd")</f>
        <v/>
      </c>
    </row>
    <row r="1156">
      <c r="A1156" t="n">
        <v>41691644</v>
      </c>
      <c r="B1156" t="inlineStr">
        <is>
          <t>Brooklyn</t>
        </is>
      </c>
      <c r="C1156" t="inlineStr">
        <is>
          <t>11235</t>
        </is>
      </c>
      <c r="D1156" t="inlineStr">
        <is>
          <t>Mexican</t>
        </is>
      </c>
      <c r="E1156" s="8" t="n">
        <v>46120</v>
      </c>
      <c r="F1156" t="inlineStr">
        <is>
          <t>Violations were cited in the following area(s).</t>
        </is>
      </c>
      <c r="G1156" t="inlineStr">
        <is>
          <t>10H</t>
        </is>
      </c>
      <c r="H1156" t="inlineStr">
        <is>
          <t>Single service article not provided. Single service article reused or not protected from contamination when transported, stored, dispensed. Drinking straws not completely enclosed in wrapper or dispensed from a sanitary device.</t>
        </is>
      </c>
      <c r="I1156" t="inlineStr">
        <is>
          <t>Not Critical</t>
        </is>
      </c>
      <c r="J1156" t="n">
        <v>12</v>
      </c>
      <c r="K1156" t="inlineStr">
        <is>
          <t>A</t>
        </is>
      </c>
      <c r="L1156" s="9">
        <f>A1156&amp;"-"&amp;TEXT(E1156,"yyyymmdd")</f>
        <v/>
      </c>
    </row>
    <row r="1157">
      <c r="A1157" t="n">
        <v>41700785</v>
      </c>
      <c r="B1157" t="inlineStr">
        <is>
          <t>Brooklyn</t>
        </is>
      </c>
      <c r="C1157" t="inlineStr">
        <is>
          <t>11223</t>
        </is>
      </c>
      <c r="D1157" t="inlineStr">
        <is>
          <t>Japanese</t>
        </is>
      </c>
      <c r="E1157" s="8" t="n">
        <v>46120</v>
      </c>
      <c r="F1157" t="inlineStr">
        <is>
          <t>No violations were recorded at the time of this inspection.</t>
        </is>
      </c>
      <c r="I1157" t="inlineStr">
        <is>
          <t>Not Applicable</t>
        </is>
      </c>
      <c r="J1157" t="n">
        <v>0</v>
      </c>
      <c r="K1157" t="inlineStr">
        <is>
          <t>A</t>
        </is>
      </c>
      <c r="L1157" s="9">
        <f>A1157&amp;"-"&amp;TEXT(E1157,"yyyymmdd")</f>
        <v/>
      </c>
    </row>
    <row r="1158">
      <c r="A1158" t="n">
        <v>41702518</v>
      </c>
      <c r="B1158" t="inlineStr">
        <is>
          <t>Queens</t>
        </is>
      </c>
      <c r="C1158" t="inlineStr">
        <is>
          <t>11364</t>
        </is>
      </c>
      <c r="D1158" t="inlineStr">
        <is>
          <t>Donuts</t>
        </is>
      </c>
      <c r="E1158" s="8" t="n">
        <v>46120</v>
      </c>
      <c r="F1158" t="inlineStr">
        <is>
          <t>Violations were cited in the following area(s).</t>
        </is>
      </c>
      <c r="G1158" t="inlineStr">
        <is>
          <t>04L</t>
        </is>
      </c>
      <c r="H1158" t="inlineStr">
        <is>
          <t>Evidence of mice or live mice in establishment's food or non-food areas.</t>
        </is>
      </c>
      <c r="I1158" t="inlineStr">
        <is>
          <t>Critical</t>
        </is>
      </c>
      <c r="J1158" t="n">
        <v>13</v>
      </c>
      <c r="K1158" t="inlineStr">
        <is>
          <t>A</t>
        </is>
      </c>
      <c r="L1158" s="9">
        <f>A1158&amp;"-"&amp;TEXT(E1158,"yyyymmdd")</f>
        <v/>
      </c>
    </row>
    <row r="1159">
      <c r="A1159" t="n">
        <v>41702518</v>
      </c>
      <c r="B1159" t="inlineStr">
        <is>
          <t>Queens</t>
        </is>
      </c>
      <c r="C1159" t="inlineStr">
        <is>
          <t>11364</t>
        </is>
      </c>
      <c r="D1159" t="inlineStr">
        <is>
          <t>Donuts</t>
        </is>
      </c>
      <c r="E1159" s="8" t="n">
        <v>46120</v>
      </c>
      <c r="F1159" t="inlineStr">
        <is>
          <t>Violations were cited in the following area(s).</t>
        </is>
      </c>
      <c r="G1159" t="inlineStr">
        <is>
          <t>08A</t>
        </is>
      </c>
      <c r="H1159" t="inlineStr">
        <is>
          <t>Establishment is not free of harborage or conditions conducive to rodents, insects or other pests.</t>
        </is>
      </c>
      <c r="I1159" t="inlineStr">
        <is>
          <t>Not Critical</t>
        </is>
      </c>
      <c r="J1159" t="n">
        <v>13</v>
      </c>
      <c r="K1159" t="inlineStr">
        <is>
          <t>A</t>
        </is>
      </c>
      <c r="L1159" s="9">
        <f>A1159&amp;"-"&amp;TEXT(E1159,"yyyymmdd")</f>
        <v/>
      </c>
    </row>
    <row r="1160">
      <c r="A1160" t="n">
        <v>41702518</v>
      </c>
      <c r="B1160" t="inlineStr">
        <is>
          <t>Queens</t>
        </is>
      </c>
      <c r="C1160" t="inlineStr">
        <is>
          <t>11364</t>
        </is>
      </c>
      <c r="D1160" t="inlineStr">
        <is>
          <t>Donuts</t>
        </is>
      </c>
      <c r="E1160" s="8" t="n">
        <v>46120</v>
      </c>
      <c r="F1160" t="inlineStr">
        <is>
          <t>Violations were cited in the following area(s).</t>
        </is>
      </c>
      <c r="G1160" t="inlineStr">
        <is>
          <t>10F</t>
        </is>
      </c>
      <c r="H1160" t="inlineStr">
        <is>
          <t>Non-food contact surface or equipment made of unacceptable material, not kept clean, or not properly sealed, raised, spaced or movable to allow accessibility for cleaning on all sides, above and underneath the unit.</t>
        </is>
      </c>
      <c r="I1160" t="inlineStr">
        <is>
          <t>Not Critical</t>
        </is>
      </c>
      <c r="J1160" t="n">
        <v>13</v>
      </c>
      <c r="K1160" t="inlineStr">
        <is>
          <t>A</t>
        </is>
      </c>
      <c r="L1160" s="9">
        <f>A1160&amp;"-"&amp;TEXT(E1160,"yyyymmdd")</f>
        <v/>
      </c>
    </row>
    <row r="1161">
      <c r="A1161" t="n">
        <v>41711983</v>
      </c>
      <c r="B1161" t="inlineStr">
        <is>
          <t>Queens</t>
        </is>
      </c>
      <c r="C1161" t="inlineStr">
        <is>
          <t>11102</t>
        </is>
      </c>
      <c r="D1161" t="inlineStr">
        <is>
          <t>Irish</t>
        </is>
      </c>
      <c r="E1161" s="8" t="n">
        <v>46120</v>
      </c>
      <c r="F1161" t="inlineStr">
        <is>
          <t>Violations were cited in the following area(s).</t>
        </is>
      </c>
      <c r="G1161" t="inlineStr">
        <is>
          <t>04N</t>
        </is>
      </c>
      <c r="H1161" t="inlineStr">
        <is>
          <t>Filth flies or food/refuse/sewage associated with (FRSA) flies or other nuisance pests in establishment’s food and/or non-food areas. FRSA flies include house flies, blow flies, bottle flies, flesh flies, drain flies, Phorid flies and fruit flies.</t>
        </is>
      </c>
      <c r="I1161" t="inlineStr">
        <is>
          <t>Critical</t>
        </is>
      </c>
      <c r="J1161" t="n">
        <v>26</v>
      </c>
      <c r="L1161" s="9">
        <f>A1161&amp;"-"&amp;TEXT(E1161,"yyyymmdd")</f>
        <v/>
      </c>
    </row>
    <row r="1162">
      <c r="A1162" t="n">
        <v>41711983</v>
      </c>
      <c r="B1162" t="inlineStr">
        <is>
          <t>Queens</t>
        </is>
      </c>
      <c r="C1162" t="inlineStr">
        <is>
          <t>11102</t>
        </is>
      </c>
      <c r="D1162" t="inlineStr">
        <is>
          <t>Irish</t>
        </is>
      </c>
      <c r="E1162" s="8" t="n">
        <v>46120</v>
      </c>
      <c r="F1162" t="inlineStr">
        <is>
          <t>Violations were cited in the following area(s).</t>
        </is>
      </c>
      <c r="G1162" t="inlineStr">
        <is>
          <t>06C</t>
        </is>
      </c>
      <c r="H116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62" t="inlineStr">
        <is>
          <t>Critical</t>
        </is>
      </c>
      <c r="J1162" t="n">
        <v>26</v>
      </c>
      <c r="L1162" s="9">
        <f>A1162&amp;"-"&amp;TEXT(E1162,"yyyymmdd")</f>
        <v/>
      </c>
    </row>
    <row r="1163">
      <c r="A1163" t="n">
        <v>41711983</v>
      </c>
      <c r="B1163" t="inlineStr">
        <is>
          <t>Queens</t>
        </is>
      </c>
      <c r="C1163" t="inlineStr">
        <is>
          <t>11102</t>
        </is>
      </c>
      <c r="D1163" t="inlineStr">
        <is>
          <t>Irish</t>
        </is>
      </c>
      <c r="E1163" s="8" t="n">
        <v>46120</v>
      </c>
      <c r="F1163" t="inlineStr">
        <is>
          <t>Violations were cited in the following area(s).</t>
        </is>
      </c>
      <c r="G1163" t="inlineStr">
        <is>
          <t>06D</t>
        </is>
      </c>
      <c r="H1163" t="inlineStr">
        <is>
          <t>Food contact surface not properly washed, rinsed and sanitized after each use and following any activity when contamination may have occurred.</t>
        </is>
      </c>
      <c r="I1163" t="inlineStr">
        <is>
          <t>Critical</t>
        </is>
      </c>
      <c r="J1163" t="n">
        <v>26</v>
      </c>
      <c r="L1163" s="9">
        <f>A1163&amp;"-"&amp;TEXT(E1163,"yyyymmdd")</f>
        <v/>
      </c>
    </row>
    <row r="1164">
      <c r="A1164" t="n">
        <v>41711983</v>
      </c>
      <c r="B1164" t="inlineStr">
        <is>
          <t>Queens</t>
        </is>
      </c>
      <c r="C1164" t="inlineStr">
        <is>
          <t>11102</t>
        </is>
      </c>
      <c r="D1164" t="inlineStr">
        <is>
          <t>Irish</t>
        </is>
      </c>
      <c r="E1164" s="8" t="n">
        <v>46120</v>
      </c>
      <c r="F1164" t="inlineStr">
        <is>
          <t>Violations were cited in the following area(s).</t>
        </is>
      </c>
      <c r="G1164" t="inlineStr">
        <is>
          <t>08A</t>
        </is>
      </c>
      <c r="H1164" t="inlineStr">
        <is>
          <t>Establishment is not free of harborage or conditions conducive to rodents, insects or other pests.</t>
        </is>
      </c>
      <c r="I1164" t="inlineStr">
        <is>
          <t>Not Critical</t>
        </is>
      </c>
      <c r="J1164" t="n">
        <v>26</v>
      </c>
      <c r="L1164" s="9">
        <f>A1164&amp;"-"&amp;TEXT(E1164,"yyyymmdd")</f>
        <v/>
      </c>
    </row>
    <row r="1165">
      <c r="A1165" t="n">
        <v>41711983</v>
      </c>
      <c r="B1165" t="inlineStr">
        <is>
          <t>Queens</t>
        </is>
      </c>
      <c r="C1165" t="inlineStr">
        <is>
          <t>11102</t>
        </is>
      </c>
      <c r="D1165" t="inlineStr">
        <is>
          <t>Irish</t>
        </is>
      </c>
      <c r="E1165" s="8" t="n">
        <v>46120</v>
      </c>
      <c r="F1165" t="inlineStr">
        <is>
          <t>Violations were cited in the following area(s).</t>
        </is>
      </c>
      <c r="G1165" t="inlineStr">
        <is>
          <t>08B</t>
        </is>
      </c>
      <c r="H1165"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165" t="inlineStr">
        <is>
          <t>Not Critical</t>
        </is>
      </c>
      <c r="J1165" t="n">
        <v>26</v>
      </c>
      <c r="L1165" s="9">
        <f>A1165&amp;"-"&amp;TEXT(E1165,"yyyymmdd")</f>
        <v/>
      </c>
    </row>
    <row r="1166">
      <c r="A1166" t="n">
        <v>41711983</v>
      </c>
      <c r="B1166" t="inlineStr">
        <is>
          <t>Queens</t>
        </is>
      </c>
      <c r="C1166" t="inlineStr">
        <is>
          <t>11102</t>
        </is>
      </c>
      <c r="D1166" t="inlineStr">
        <is>
          <t>Irish</t>
        </is>
      </c>
      <c r="E1166" s="8" t="n">
        <v>46120</v>
      </c>
      <c r="F1166" t="inlineStr">
        <is>
          <t>Violations were cited in the following area(s).</t>
        </is>
      </c>
      <c r="G1166" t="inlineStr">
        <is>
          <t>10B</t>
        </is>
      </c>
      <c r="H1166" t="inlineStr">
        <is>
          <t>Anti-siphonage or back-flow prevention device not provided where required; equipment or floor not properly drained; sewage disposal system in disrepair or not functioning properly. Condensation or liquid waste improperly disposed of.</t>
        </is>
      </c>
      <c r="I1166" t="inlineStr">
        <is>
          <t>Not Critical</t>
        </is>
      </c>
      <c r="J1166" t="n">
        <v>26</v>
      </c>
      <c r="L1166" s="9">
        <f>A1166&amp;"-"&amp;TEXT(E1166,"yyyymmdd")</f>
        <v/>
      </c>
    </row>
    <row r="1167">
      <c r="A1167" t="n">
        <v>50003712</v>
      </c>
      <c r="B1167" t="inlineStr">
        <is>
          <t>Brooklyn</t>
        </is>
      </c>
      <c r="C1167" t="inlineStr">
        <is>
          <t>11223</t>
        </is>
      </c>
      <c r="D1167" t="inlineStr">
        <is>
          <t>Mexican</t>
        </is>
      </c>
      <c r="E1167" s="8" t="n">
        <v>46120</v>
      </c>
      <c r="F1167" t="inlineStr">
        <is>
          <t>Violations were cited in the following area(s).</t>
        </is>
      </c>
      <c r="G1167" t="inlineStr">
        <is>
          <t>06C</t>
        </is>
      </c>
      <c r="H116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67" t="inlineStr">
        <is>
          <t>Critical</t>
        </is>
      </c>
      <c r="J1167" t="n">
        <v>12</v>
      </c>
      <c r="K1167" t="inlineStr">
        <is>
          <t>A</t>
        </is>
      </c>
      <c r="L1167" s="9">
        <f>A1167&amp;"-"&amp;TEXT(E1167,"yyyymmdd")</f>
        <v/>
      </c>
    </row>
    <row r="1168">
      <c r="A1168" t="n">
        <v>50003712</v>
      </c>
      <c r="B1168" t="inlineStr">
        <is>
          <t>Brooklyn</t>
        </is>
      </c>
      <c r="C1168" t="inlineStr">
        <is>
          <t>11223</t>
        </is>
      </c>
      <c r="D1168" t="inlineStr">
        <is>
          <t>Mexican</t>
        </is>
      </c>
      <c r="E1168" s="8" t="n">
        <v>46120</v>
      </c>
      <c r="F1168" t="inlineStr">
        <is>
          <t>Violations were cited in the following area(s).</t>
        </is>
      </c>
      <c r="G1168" t="inlineStr">
        <is>
          <t>10B</t>
        </is>
      </c>
      <c r="H1168" t="inlineStr">
        <is>
          <t>Anti-siphonage or back-flow prevention device not provided where required; equipment or floor not properly drained; sewage disposal system in disrepair or not functioning properly. Condensation or liquid waste improperly disposed of.</t>
        </is>
      </c>
      <c r="I1168" t="inlineStr">
        <is>
          <t>Not Critical</t>
        </is>
      </c>
      <c r="J1168" t="n">
        <v>12</v>
      </c>
      <c r="K1168" t="inlineStr">
        <is>
          <t>A</t>
        </is>
      </c>
      <c r="L1168" s="9">
        <f>A1168&amp;"-"&amp;TEXT(E1168,"yyyymmdd")</f>
        <v/>
      </c>
    </row>
    <row r="1169">
      <c r="A1169" t="n">
        <v>50004322</v>
      </c>
      <c r="B1169" t="inlineStr">
        <is>
          <t>Brooklyn</t>
        </is>
      </c>
      <c r="C1169" t="inlineStr">
        <is>
          <t>11208</t>
        </is>
      </c>
      <c r="D1169" t="inlineStr">
        <is>
          <t>Latin American</t>
        </is>
      </c>
      <c r="E1169" s="8" t="n">
        <v>46120</v>
      </c>
      <c r="F1169" t="inlineStr">
        <is>
          <t>Violations were cited in the following area(s).</t>
        </is>
      </c>
      <c r="G1169" t="inlineStr">
        <is>
          <t>02B</t>
        </is>
      </c>
      <c r="H1169" t="inlineStr">
        <is>
          <t>Hot TCS food item not held at or above 140 °F.</t>
        </is>
      </c>
      <c r="I1169" t="inlineStr">
        <is>
          <t>Critical</t>
        </is>
      </c>
      <c r="J1169" t="n">
        <v>19</v>
      </c>
      <c r="L1169" s="9">
        <f>A1169&amp;"-"&amp;TEXT(E1169,"yyyymmdd")</f>
        <v/>
      </c>
    </row>
    <row r="1170">
      <c r="A1170" t="n">
        <v>50004322</v>
      </c>
      <c r="B1170" t="inlineStr">
        <is>
          <t>Brooklyn</t>
        </is>
      </c>
      <c r="C1170" t="inlineStr">
        <is>
          <t>11208</t>
        </is>
      </c>
      <c r="D1170" t="inlineStr">
        <is>
          <t>Latin American</t>
        </is>
      </c>
      <c r="E1170" s="8" t="n">
        <v>46120</v>
      </c>
      <c r="F1170" t="inlineStr">
        <is>
          <t>Violations were cited in the following area(s).</t>
        </is>
      </c>
      <c r="G1170" t="inlineStr">
        <is>
          <t>02G</t>
        </is>
      </c>
      <c r="H1170" t="inlineStr">
        <is>
          <t>Cold TCS food item held above 41 °F; smoked or processed fish held above 38 °F; intact raw eggs held above 45 °F; or reduced oxygen packaged (ROP) TCS foods held above required temperatures except during active necessary preparation.</t>
        </is>
      </c>
      <c r="I1170" t="inlineStr">
        <is>
          <t>Critical</t>
        </is>
      </c>
      <c r="J1170" t="n">
        <v>19</v>
      </c>
      <c r="L1170" s="9">
        <f>A1170&amp;"-"&amp;TEXT(E1170,"yyyymmdd")</f>
        <v/>
      </c>
    </row>
    <row r="1171">
      <c r="A1171" t="n">
        <v>50004322</v>
      </c>
      <c r="B1171" t="inlineStr">
        <is>
          <t>Brooklyn</t>
        </is>
      </c>
      <c r="C1171" t="inlineStr">
        <is>
          <t>11208</t>
        </is>
      </c>
      <c r="D1171" t="inlineStr">
        <is>
          <t>Latin American</t>
        </is>
      </c>
      <c r="E1171" s="8" t="n">
        <v>46120</v>
      </c>
      <c r="F1171" t="inlineStr">
        <is>
          <t>Violations were cited in the following area(s).</t>
        </is>
      </c>
      <c r="G1171" t="inlineStr">
        <is>
          <t>06C</t>
        </is>
      </c>
      <c r="H117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71" t="inlineStr">
        <is>
          <t>Critical</t>
        </is>
      </c>
      <c r="J1171" t="n">
        <v>19</v>
      </c>
      <c r="L1171" s="9">
        <f>A1171&amp;"-"&amp;TEXT(E1171,"yyyymmdd")</f>
        <v/>
      </c>
    </row>
    <row r="1172">
      <c r="A1172" t="n">
        <v>50004322</v>
      </c>
      <c r="B1172" t="inlineStr">
        <is>
          <t>Brooklyn</t>
        </is>
      </c>
      <c r="C1172" t="inlineStr">
        <is>
          <t>11208</t>
        </is>
      </c>
      <c r="D1172" t="inlineStr">
        <is>
          <t>Latin American</t>
        </is>
      </c>
      <c r="E1172" s="8" t="n">
        <v>46120</v>
      </c>
      <c r="F1172" t="inlineStr">
        <is>
          <t>Violations were cited in the following area(s).</t>
        </is>
      </c>
      <c r="G1172" t="inlineStr">
        <is>
          <t>09C</t>
        </is>
      </c>
      <c r="H1172" t="inlineStr">
        <is>
          <t>Design, construction, materials used or maintenance of food contact surface improper. Surface not easily cleanable, sanitized and maintained.</t>
        </is>
      </c>
      <c r="I1172" t="inlineStr">
        <is>
          <t>Not Critical</t>
        </is>
      </c>
      <c r="J1172" t="n">
        <v>19</v>
      </c>
      <c r="L1172" s="9">
        <f>A1172&amp;"-"&amp;TEXT(E1172,"yyyymmdd")</f>
        <v/>
      </c>
    </row>
    <row r="1173">
      <c r="A1173" t="n">
        <v>50004322</v>
      </c>
      <c r="B1173" t="inlineStr">
        <is>
          <t>Brooklyn</t>
        </is>
      </c>
      <c r="C1173" t="inlineStr">
        <is>
          <t>11208</t>
        </is>
      </c>
      <c r="D1173" t="inlineStr">
        <is>
          <t>Latin American</t>
        </is>
      </c>
      <c r="E1173" s="8" t="n">
        <v>46120</v>
      </c>
      <c r="F1173" t="inlineStr">
        <is>
          <t>Violations were cited in the following area(s).</t>
        </is>
      </c>
      <c r="G1173" t="inlineStr">
        <is>
          <t>10B</t>
        </is>
      </c>
      <c r="H1173" t="inlineStr">
        <is>
          <t>Anti-siphonage or back-flow prevention device not provided where required; equipment or floor not properly drained; sewage disposal system in disrepair or not functioning properly. Condensation or liquid waste improperly disposed of.</t>
        </is>
      </c>
      <c r="I1173" t="inlineStr">
        <is>
          <t>Not Critical</t>
        </is>
      </c>
      <c r="J1173" t="n">
        <v>19</v>
      </c>
      <c r="L1173" s="9">
        <f>A1173&amp;"-"&amp;TEXT(E1173,"yyyymmdd")</f>
        <v/>
      </c>
    </row>
    <row r="1174">
      <c r="A1174" t="n">
        <v>50004322</v>
      </c>
      <c r="B1174" t="inlineStr">
        <is>
          <t>Brooklyn</t>
        </is>
      </c>
      <c r="C1174" t="inlineStr">
        <is>
          <t>11208</t>
        </is>
      </c>
      <c r="D1174" t="inlineStr">
        <is>
          <t>Latin American</t>
        </is>
      </c>
      <c r="E1174" s="8" t="n">
        <v>46120</v>
      </c>
      <c r="F1174" t="inlineStr">
        <is>
          <t>Violations were cited in the following area(s).</t>
        </is>
      </c>
      <c r="G1174" t="inlineStr">
        <is>
          <t>10F</t>
        </is>
      </c>
      <c r="H1174" t="inlineStr">
        <is>
          <t>Non-food contact surface or equipment made of unacceptable material, not kept clean, or not properly sealed, raised, spaced or movable to allow accessibility for cleaning on all sides, above and underneath the unit.</t>
        </is>
      </c>
      <c r="I1174" t="inlineStr">
        <is>
          <t>Not Critical</t>
        </is>
      </c>
      <c r="J1174" t="n">
        <v>19</v>
      </c>
      <c r="L1174" s="9">
        <f>A1174&amp;"-"&amp;TEXT(E1174,"yyyymmdd")</f>
        <v/>
      </c>
    </row>
    <row r="1175">
      <c r="A1175" t="n">
        <v>50010010</v>
      </c>
      <c r="B1175" t="inlineStr">
        <is>
          <t>Brooklyn</t>
        </is>
      </c>
      <c r="C1175" t="inlineStr">
        <is>
          <t>11205</t>
        </is>
      </c>
      <c r="D1175" t="inlineStr">
        <is>
          <t>Latin American</t>
        </is>
      </c>
      <c r="E1175" s="8" t="n">
        <v>46120</v>
      </c>
      <c r="F1175" t="inlineStr">
        <is>
          <t>Violations were cited in the following area(s).</t>
        </is>
      </c>
      <c r="G1175" t="inlineStr">
        <is>
          <t>10D</t>
        </is>
      </c>
      <c r="H1175" t="inlineStr">
        <is>
          <t>Mechanical or natural ventilation not provided, inadequate, improperly installed, in disrepair or fails to prevent and control excessive build-up of grease, heat, steam condensation, vapors, odors, smoke or fumes.</t>
        </is>
      </c>
      <c r="I1175" t="inlineStr">
        <is>
          <t>Not Critical</t>
        </is>
      </c>
      <c r="J1175" t="n">
        <v>3</v>
      </c>
      <c r="K1175" t="inlineStr">
        <is>
          <t>A</t>
        </is>
      </c>
      <c r="L1175" s="9">
        <f>A1175&amp;"-"&amp;TEXT(E1175,"yyyymmdd")</f>
        <v/>
      </c>
    </row>
    <row r="1176">
      <c r="A1176" t="n">
        <v>50010010</v>
      </c>
      <c r="B1176" t="inlineStr">
        <is>
          <t>Brooklyn</t>
        </is>
      </c>
      <c r="C1176" t="inlineStr">
        <is>
          <t>11205</t>
        </is>
      </c>
      <c r="D1176" t="inlineStr">
        <is>
          <t>Latin American</t>
        </is>
      </c>
      <c r="E1176" s="8" t="n">
        <v>46120</v>
      </c>
      <c r="F1176" t="inlineStr">
        <is>
          <t>Violations were cited in the following area(s).</t>
        </is>
      </c>
      <c r="G1176" t="inlineStr">
        <is>
          <t>28-06</t>
        </is>
      </c>
      <c r="H1176" t="inlineStr">
        <is>
          <t>Contract with a pest management professional not in place. Record of extermination activities not kept on premises.</t>
        </is>
      </c>
      <c r="I1176" t="inlineStr">
        <is>
          <t>Not Critical</t>
        </is>
      </c>
      <c r="J1176" t="n">
        <v>3</v>
      </c>
      <c r="K1176" t="inlineStr">
        <is>
          <t>A</t>
        </is>
      </c>
      <c r="L1176" s="9">
        <f>A1176&amp;"-"&amp;TEXT(E1176,"yyyymmdd")</f>
        <v/>
      </c>
    </row>
    <row r="1177">
      <c r="A1177" t="n">
        <v>50034497</v>
      </c>
      <c r="B1177" t="inlineStr">
        <is>
          <t>Brooklyn</t>
        </is>
      </c>
      <c r="C1177" t="inlineStr">
        <is>
          <t>11205</t>
        </is>
      </c>
      <c r="D1177" t="inlineStr">
        <is>
          <t>Japanese</t>
        </is>
      </c>
      <c r="E1177" s="8" t="n">
        <v>46120</v>
      </c>
      <c r="F1177" t="inlineStr">
        <is>
          <t>Violations were cited in the following area(s).</t>
        </is>
      </c>
      <c r="G1177" t="inlineStr">
        <is>
          <t>02B</t>
        </is>
      </c>
      <c r="H1177" t="inlineStr">
        <is>
          <t>Hot TCS food item not held at or above 140 °F.</t>
        </is>
      </c>
      <c r="I1177" t="inlineStr">
        <is>
          <t>Critical</t>
        </is>
      </c>
      <c r="J1177" t="n">
        <v>24</v>
      </c>
      <c r="L1177" s="9">
        <f>A1177&amp;"-"&amp;TEXT(E1177,"yyyymmdd")</f>
        <v/>
      </c>
    </row>
    <row r="1178">
      <c r="A1178" t="n">
        <v>50034497</v>
      </c>
      <c r="B1178" t="inlineStr">
        <is>
          <t>Brooklyn</t>
        </is>
      </c>
      <c r="C1178" t="inlineStr">
        <is>
          <t>11205</t>
        </is>
      </c>
      <c r="D1178" t="inlineStr">
        <is>
          <t>Japanese</t>
        </is>
      </c>
      <c r="E1178" s="8" t="n">
        <v>46120</v>
      </c>
      <c r="F1178" t="inlineStr">
        <is>
          <t>Violations were cited in the following area(s).</t>
        </is>
      </c>
      <c r="G1178" t="inlineStr">
        <is>
          <t>02H</t>
        </is>
      </c>
      <c r="H1178" t="inlineStr">
        <is>
          <t>After cooking or removal from hot holding, TCS food not cooled by an approved method whereby the internal temperature is reduced from 140 °F to 70 °F or less within 2 hours, and from 70 °F to 41 °F or less within 4 additional hours.</t>
        </is>
      </c>
      <c r="I1178" t="inlineStr">
        <is>
          <t>Critical</t>
        </is>
      </c>
      <c r="J1178" t="n">
        <v>24</v>
      </c>
      <c r="L1178" s="9">
        <f>A1178&amp;"-"&amp;TEXT(E1178,"yyyymmdd")</f>
        <v/>
      </c>
    </row>
    <row r="1179">
      <c r="A1179" t="n">
        <v>50034497</v>
      </c>
      <c r="B1179" t="inlineStr">
        <is>
          <t>Brooklyn</t>
        </is>
      </c>
      <c r="C1179" t="inlineStr">
        <is>
          <t>11205</t>
        </is>
      </c>
      <c r="D1179" t="inlineStr">
        <is>
          <t>Japanese</t>
        </is>
      </c>
      <c r="E1179" s="8" t="n">
        <v>46120</v>
      </c>
      <c r="F1179" t="inlineStr">
        <is>
          <t>Violations were cited in the following area(s).</t>
        </is>
      </c>
      <c r="G1179" t="inlineStr">
        <is>
          <t>05D</t>
        </is>
      </c>
      <c r="H117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79" t="inlineStr">
        <is>
          <t>Critical</t>
        </is>
      </c>
      <c r="J1179" t="n">
        <v>24</v>
      </c>
      <c r="L1179" s="9">
        <f>A1179&amp;"-"&amp;TEXT(E1179,"yyyymmdd")</f>
        <v/>
      </c>
    </row>
    <row r="1180">
      <c r="A1180" t="n">
        <v>50043707</v>
      </c>
      <c r="B1180" t="inlineStr">
        <is>
          <t>Queens</t>
        </is>
      </c>
      <c r="C1180" t="inlineStr">
        <is>
          <t>11693</t>
        </is>
      </c>
      <c r="D1180" t="inlineStr">
        <is>
          <t>Chinese</t>
        </is>
      </c>
      <c r="E1180" s="8" t="n">
        <v>46120</v>
      </c>
      <c r="F1180" t="inlineStr">
        <is>
          <t>Violations were cited in the following area(s).</t>
        </is>
      </c>
      <c r="G1180" t="inlineStr">
        <is>
          <t>10F</t>
        </is>
      </c>
      <c r="H1180" t="inlineStr">
        <is>
          <t>Non-food contact surface or equipment made of unacceptable material, not kept clean, or not properly sealed, raised, spaced or movable to allow accessibility for cleaning on all sides, above and underneath the unit.</t>
        </is>
      </c>
      <c r="I1180" t="inlineStr">
        <is>
          <t>Not Critical</t>
        </is>
      </c>
      <c r="J1180" t="n">
        <v>5</v>
      </c>
      <c r="K1180" t="inlineStr">
        <is>
          <t>A</t>
        </is>
      </c>
      <c r="L1180" s="9">
        <f>A1180&amp;"-"&amp;TEXT(E1180,"yyyymmdd")</f>
        <v/>
      </c>
    </row>
    <row r="1181">
      <c r="A1181" t="n">
        <v>50045961</v>
      </c>
      <c r="B1181" t="inlineStr">
        <is>
          <t>Brooklyn</t>
        </is>
      </c>
      <c r="D1181" t="inlineStr">
        <is>
          <t>Chinese</t>
        </is>
      </c>
      <c r="E1181" s="8" t="n">
        <v>46120</v>
      </c>
      <c r="F1181" t="inlineStr">
        <is>
          <t>Violations were cited in the following area(s).</t>
        </is>
      </c>
      <c r="G1181" t="inlineStr">
        <is>
          <t>02B</t>
        </is>
      </c>
      <c r="H1181" t="inlineStr">
        <is>
          <t>Hot TCS food item not held at or above 140 °F.</t>
        </is>
      </c>
      <c r="I1181" t="inlineStr">
        <is>
          <t>Critical</t>
        </is>
      </c>
      <c r="J1181" t="n">
        <v>9</v>
      </c>
      <c r="K1181" t="inlineStr">
        <is>
          <t>A</t>
        </is>
      </c>
      <c r="L1181" s="9">
        <f>A1181&amp;"-"&amp;TEXT(E1181,"yyyymmdd")</f>
        <v/>
      </c>
    </row>
    <row r="1182">
      <c r="A1182" t="n">
        <v>50045961</v>
      </c>
      <c r="B1182" t="inlineStr">
        <is>
          <t>Brooklyn</t>
        </is>
      </c>
      <c r="D1182" t="inlineStr">
        <is>
          <t>Chinese</t>
        </is>
      </c>
      <c r="E1182" s="8" t="n">
        <v>46120</v>
      </c>
      <c r="F1182" t="inlineStr">
        <is>
          <t>Violations were cited in the following area(s).</t>
        </is>
      </c>
      <c r="G1182" t="inlineStr">
        <is>
          <t>09C</t>
        </is>
      </c>
      <c r="H1182" t="inlineStr">
        <is>
          <t>Design, construction, materials used or maintenance of food contact surface improper. Surface not easily cleanable, sanitized and maintained.</t>
        </is>
      </c>
      <c r="I1182" t="inlineStr">
        <is>
          <t>Not Critical</t>
        </is>
      </c>
      <c r="J1182" t="n">
        <v>9</v>
      </c>
      <c r="K1182" t="inlineStr">
        <is>
          <t>A</t>
        </is>
      </c>
      <c r="L1182" s="9">
        <f>A1182&amp;"-"&amp;TEXT(E1182,"yyyymmdd")</f>
        <v/>
      </c>
    </row>
    <row r="1183">
      <c r="A1183" t="n">
        <v>50046114</v>
      </c>
      <c r="B1183" t="inlineStr">
        <is>
          <t>Brooklyn</t>
        </is>
      </c>
      <c r="C1183" t="inlineStr">
        <is>
          <t>11234</t>
        </is>
      </c>
      <c r="D1183" t="inlineStr">
        <is>
          <t>American</t>
        </is>
      </c>
      <c r="E1183" s="8" t="n">
        <v>46120</v>
      </c>
      <c r="F1183" t="inlineStr">
        <is>
          <t>Violations were cited in the following area(s).</t>
        </is>
      </c>
      <c r="G1183" t="inlineStr">
        <is>
          <t>02G</t>
        </is>
      </c>
      <c r="H1183" t="inlineStr">
        <is>
          <t>Cold TCS food item held above 41 °F; smoked or processed fish held above 38 °F; intact raw eggs held above 45 °F; or reduced oxygen packaged (ROP) TCS foods held above required temperatures except during active necessary preparation.</t>
        </is>
      </c>
      <c r="I1183" t="inlineStr">
        <is>
          <t>Critical</t>
        </is>
      </c>
      <c r="J1183" t="n">
        <v>29</v>
      </c>
      <c r="L1183" s="9">
        <f>A1183&amp;"-"&amp;TEXT(E1183,"yyyymmdd")</f>
        <v/>
      </c>
    </row>
    <row r="1184">
      <c r="A1184" t="n">
        <v>50046114</v>
      </c>
      <c r="B1184" t="inlineStr">
        <is>
          <t>Brooklyn</t>
        </is>
      </c>
      <c r="C1184" t="inlineStr">
        <is>
          <t>11234</t>
        </is>
      </c>
      <c r="D1184" t="inlineStr">
        <is>
          <t>American</t>
        </is>
      </c>
      <c r="E1184" s="8" t="n">
        <v>46120</v>
      </c>
      <c r="F1184" t="inlineStr">
        <is>
          <t>Violations were cited in the following area(s).</t>
        </is>
      </c>
      <c r="G1184" t="inlineStr">
        <is>
          <t>04L</t>
        </is>
      </c>
      <c r="H1184" t="inlineStr">
        <is>
          <t>Evidence of mice or live mice in establishment's food or non-food areas.</t>
        </is>
      </c>
      <c r="I1184" t="inlineStr">
        <is>
          <t>Critical</t>
        </is>
      </c>
      <c r="J1184" t="n">
        <v>29</v>
      </c>
      <c r="L1184" s="9">
        <f>A1184&amp;"-"&amp;TEXT(E1184,"yyyymmdd")</f>
        <v/>
      </c>
    </row>
    <row r="1185">
      <c r="A1185" t="n">
        <v>50046114</v>
      </c>
      <c r="B1185" t="inlineStr">
        <is>
          <t>Brooklyn</t>
        </is>
      </c>
      <c r="C1185" t="inlineStr">
        <is>
          <t>11234</t>
        </is>
      </c>
      <c r="D1185" t="inlineStr">
        <is>
          <t>American</t>
        </is>
      </c>
      <c r="E1185" s="8" t="n">
        <v>46120</v>
      </c>
      <c r="F1185" t="inlineStr">
        <is>
          <t>Violations were cited in the following area(s).</t>
        </is>
      </c>
      <c r="G1185" t="inlineStr">
        <is>
          <t>06F</t>
        </is>
      </c>
      <c r="H1185" t="inlineStr">
        <is>
          <t>Wiping cloths not stored clean and dry, or in a sanitizing solution, between uses.</t>
        </is>
      </c>
      <c r="I1185" t="inlineStr">
        <is>
          <t>Critical</t>
        </is>
      </c>
      <c r="J1185" t="n">
        <v>29</v>
      </c>
      <c r="L1185" s="9">
        <f>A1185&amp;"-"&amp;TEXT(E1185,"yyyymmdd")</f>
        <v/>
      </c>
    </row>
    <row r="1186">
      <c r="A1186" t="n">
        <v>50046114</v>
      </c>
      <c r="B1186" t="inlineStr">
        <is>
          <t>Brooklyn</t>
        </is>
      </c>
      <c r="C1186" t="inlineStr">
        <is>
          <t>11234</t>
        </is>
      </c>
      <c r="D1186" t="inlineStr">
        <is>
          <t>American</t>
        </is>
      </c>
      <c r="E1186" s="8" t="n">
        <v>46120</v>
      </c>
      <c r="F1186" t="inlineStr">
        <is>
          <t>Violations were cited in the following area(s).</t>
        </is>
      </c>
      <c r="G1186" t="inlineStr">
        <is>
          <t>08A</t>
        </is>
      </c>
      <c r="H1186" t="inlineStr">
        <is>
          <t>Establishment is not free of harborage or conditions conducive to rodents, insects or other pests.</t>
        </is>
      </c>
      <c r="I1186" t="inlineStr">
        <is>
          <t>Not Critical</t>
        </is>
      </c>
      <c r="J1186" t="n">
        <v>29</v>
      </c>
      <c r="L1186" s="9">
        <f>A1186&amp;"-"&amp;TEXT(E1186,"yyyymmdd")</f>
        <v/>
      </c>
    </row>
    <row r="1187">
      <c r="A1187" t="n">
        <v>50046114</v>
      </c>
      <c r="B1187" t="inlineStr">
        <is>
          <t>Brooklyn</t>
        </is>
      </c>
      <c r="C1187" t="inlineStr">
        <is>
          <t>11234</t>
        </is>
      </c>
      <c r="D1187" t="inlineStr">
        <is>
          <t>American</t>
        </is>
      </c>
      <c r="E1187" s="8" t="n">
        <v>46120</v>
      </c>
      <c r="F1187" t="inlineStr">
        <is>
          <t>Violations were cited in the following area(s).</t>
        </is>
      </c>
      <c r="G1187" t="inlineStr">
        <is>
          <t>08C</t>
        </is>
      </c>
      <c r="H1187" t="inlineStr">
        <is>
          <t>Pesticide not properly labeled or used by unlicensed individual. Pesticide, other toxic chemical improperly used/stored. Unprotected, unlocked bait station used.</t>
        </is>
      </c>
      <c r="I1187" t="inlineStr">
        <is>
          <t>Not Critical</t>
        </is>
      </c>
      <c r="J1187" t="n">
        <v>29</v>
      </c>
      <c r="L1187" s="9">
        <f>A1187&amp;"-"&amp;TEXT(E1187,"yyyymmdd")</f>
        <v/>
      </c>
    </row>
    <row r="1188">
      <c r="A1188" t="n">
        <v>50046114</v>
      </c>
      <c r="B1188" t="inlineStr">
        <is>
          <t>Brooklyn</t>
        </is>
      </c>
      <c r="C1188" t="inlineStr">
        <is>
          <t>11234</t>
        </is>
      </c>
      <c r="D1188" t="inlineStr">
        <is>
          <t>American</t>
        </is>
      </c>
      <c r="E1188" s="8" t="n">
        <v>46120</v>
      </c>
      <c r="F1188" t="inlineStr">
        <is>
          <t>Violations were cited in the following area(s).</t>
        </is>
      </c>
      <c r="G1188" t="inlineStr">
        <is>
          <t>10F</t>
        </is>
      </c>
      <c r="H1188" t="inlineStr">
        <is>
          <t>Non-food contact surface or equipment made of unacceptable material, not kept clean, or not properly sealed, raised, spaced or movable to allow accessibility for cleaning on all sides, above and underneath the unit.</t>
        </is>
      </c>
      <c r="I1188" t="inlineStr">
        <is>
          <t>Not Critical</t>
        </is>
      </c>
      <c r="J1188" t="n">
        <v>29</v>
      </c>
      <c r="L1188" s="9">
        <f>A1188&amp;"-"&amp;TEXT(E1188,"yyyymmdd")</f>
        <v/>
      </c>
    </row>
    <row r="1189">
      <c r="A1189" t="n">
        <v>50048761</v>
      </c>
      <c r="B1189" t="inlineStr">
        <is>
          <t>Manhattan</t>
        </is>
      </c>
      <c r="C1189" t="inlineStr">
        <is>
          <t>10065</t>
        </is>
      </c>
      <c r="D1189" t="inlineStr">
        <is>
          <t>Coffee/Tea</t>
        </is>
      </c>
      <c r="E1189" s="8" t="n">
        <v>46120</v>
      </c>
      <c r="F1189" t="inlineStr">
        <is>
          <t>Violations were cited in the following area(s).</t>
        </is>
      </c>
      <c r="G1189" t="inlineStr">
        <is>
          <t>04N</t>
        </is>
      </c>
      <c r="H1189" t="inlineStr">
        <is>
          <t>Filth flies or food/refuse/sewage associated with (FRSA) flies or other nuisance pests in establishment’s food and/or non-food areas. FRSA flies include house flies, blow flies, bottle flies, flesh flies, drain flies, Phorid flies and fruit flies.</t>
        </is>
      </c>
      <c r="I1189" t="inlineStr">
        <is>
          <t>Critical</t>
        </is>
      </c>
      <c r="J1189" t="n">
        <v>13</v>
      </c>
      <c r="K1189" t="inlineStr">
        <is>
          <t>A</t>
        </is>
      </c>
      <c r="L1189" s="9">
        <f>A1189&amp;"-"&amp;TEXT(E1189,"yyyymmdd")</f>
        <v/>
      </c>
    </row>
    <row r="1190">
      <c r="A1190" t="n">
        <v>50048761</v>
      </c>
      <c r="B1190" t="inlineStr">
        <is>
          <t>Manhattan</t>
        </is>
      </c>
      <c r="C1190" t="inlineStr">
        <is>
          <t>10065</t>
        </is>
      </c>
      <c r="D1190" t="inlineStr">
        <is>
          <t>Coffee/Tea</t>
        </is>
      </c>
      <c r="E1190" s="8" t="n">
        <v>46120</v>
      </c>
      <c r="F1190" t="inlineStr">
        <is>
          <t>Violations were cited in the following area(s).</t>
        </is>
      </c>
      <c r="G1190" t="inlineStr">
        <is>
          <t>08A</t>
        </is>
      </c>
      <c r="H1190" t="inlineStr">
        <is>
          <t>Establishment is not free of harborage or conditions conducive to rodents, insects or other pests.</t>
        </is>
      </c>
      <c r="I1190" t="inlineStr">
        <is>
          <t>Not Critical</t>
        </is>
      </c>
      <c r="J1190" t="n">
        <v>13</v>
      </c>
      <c r="K1190" t="inlineStr">
        <is>
          <t>A</t>
        </is>
      </c>
      <c r="L1190" s="9">
        <f>A1190&amp;"-"&amp;TEXT(E1190,"yyyymmdd")</f>
        <v/>
      </c>
    </row>
    <row r="1191">
      <c r="A1191" t="n">
        <v>50048761</v>
      </c>
      <c r="B1191" t="inlineStr">
        <is>
          <t>Manhattan</t>
        </is>
      </c>
      <c r="C1191" t="inlineStr">
        <is>
          <t>10065</t>
        </is>
      </c>
      <c r="D1191" t="inlineStr">
        <is>
          <t>Coffee/Tea</t>
        </is>
      </c>
      <c r="E1191" s="8" t="n">
        <v>46120</v>
      </c>
      <c r="F1191" t="inlineStr">
        <is>
          <t>Violations were cited in the following area(s).</t>
        </is>
      </c>
      <c r="G1191" t="inlineStr">
        <is>
          <t>08C</t>
        </is>
      </c>
      <c r="H1191" t="inlineStr">
        <is>
          <t>Pesticide not properly labeled or used by unlicensed individual. Pesticide, other toxic chemical improperly used/stored. Unprotected, unlocked bait station used.</t>
        </is>
      </c>
      <c r="I1191" t="inlineStr">
        <is>
          <t>Not Critical</t>
        </is>
      </c>
      <c r="J1191" t="n">
        <v>13</v>
      </c>
      <c r="K1191" t="inlineStr">
        <is>
          <t>A</t>
        </is>
      </c>
      <c r="L1191" s="9">
        <f>A1191&amp;"-"&amp;TEXT(E1191,"yyyymmdd")</f>
        <v/>
      </c>
    </row>
    <row r="1192">
      <c r="A1192" t="n">
        <v>50048761</v>
      </c>
      <c r="B1192" t="inlineStr">
        <is>
          <t>Manhattan</t>
        </is>
      </c>
      <c r="C1192" t="inlineStr">
        <is>
          <t>10065</t>
        </is>
      </c>
      <c r="D1192" t="inlineStr">
        <is>
          <t>Coffee/Tea</t>
        </is>
      </c>
      <c r="E1192" s="8" t="n">
        <v>46120</v>
      </c>
      <c r="F1192" t="inlineStr">
        <is>
          <t>Violations were cited in the following area(s).</t>
        </is>
      </c>
      <c r="G1192" t="inlineStr">
        <is>
          <t>10F</t>
        </is>
      </c>
      <c r="H1192" t="inlineStr">
        <is>
          <t>Non-food contact surface or equipment made of unacceptable material, not kept clean, or not properly sealed, raised, spaced or movable to allow accessibility for cleaning on all sides, above and underneath the unit.</t>
        </is>
      </c>
      <c r="I1192" t="inlineStr">
        <is>
          <t>Not Critical</t>
        </is>
      </c>
      <c r="J1192" t="n">
        <v>13</v>
      </c>
      <c r="K1192" t="inlineStr">
        <is>
          <t>A</t>
        </is>
      </c>
      <c r="L1192" s="9">
        <f>A1192&amp;"-"&amp;TEXT(E1192,"yyyymmdd")</f>
        <v/>
      </c>
    </row>
    <row r="1193">
      <c r="A1193" t="n">
        <v>50049596</v>
      </c>
      <c r="B1193" t="inlineStr">
        <is>
          <t>Manhattan</t>
        </is>
      </c>
      <c r="C1193" t="inlineStr">
        <is>
          <t>10014</t>
        </is>
      </c>
      <c r="D1193" t="inlineStr">
        <is>
          <t>American</t>
        </is>
      </c>
      <c r="E1193" s="8" t="n">
        <v>46120</v>
      </c>
      <c r="F1193" t="inlineStr">
        <is>
          <t>Violations were cited in the following area(s).</t>
        </is>
      </c>
      <c r="G1193" t="inlineStr">
        <is>
          <t>06D</t>
        </is>
      </c>
      <c r="H1193" t="inlineStr">
        <is>
          <t>Food contact surface not properly washed, rinsed and sanitized after each use and following any activity when contamination may have occurred.</t>
        </is>
      </c>
      <c r="I1193" t="inlineStr">
        <is>
          <t>Critical</t>
        </is>
      </c>
      <c r="J1193" t="n">
        <v>8</v>
      </c>
      <c r="K1193" t="inlineStr">
        <is>
          <t>A</t>
        </is>
      </c>
      <c r="L1193" s="9">
        <f>A1193&amp;"-"&amp;TEXT(E1193,"yyyymmdd")</f>
        <v/>
      </c>
    </row>
    <row r="1194">
      <c r="A1194" t="n">
        <v>50049596</v>
      </c>
      <c r="B1194" t="inlineStr">
        <is>
          <t>Manhattan</t>
        </is>
      </c>
      <c r="C1194" t="inlineStr">
        <is>
          <t>10014</t>
        </is>
      </c>
      <c r="D1194" t="inlineStr">
        <is>
          <t>American</t>
        </is>
      </c>
      <c r="E1194" s="8" t="n">
        <v>46120</v>
      </c>
      <c r="F1194" t="inlineStr">
        <is>
          <t>Violations were cited in the following area(s).</t>
        </is>
      </c>
      <c r="G1194" t="inlineStr">
        <is>
          <t>10F</t>
        </is>
      </c>
      <c r="H1194" t="inlineStr">
        <is>
          <t>Non-food contact surface or equipment made of unacceptable material, not kept clean, or not properly sealed, raised, spaced or movable to allow accessibility for cleaning on all sides, above and underneath the unit.</t>
        </is>
      </c>
      <c r="I1194" t="inlineStr">
        <is>
          <t>Not Critical</t>
        </is>
      </c>
      <c r="J1194" t="n">
        <v>8</v>
      </c>
      <c r="K1194" t="inlineStr">
        <is>
          <t>A</t>
        </is>
      </c>
      <c r="L1194" s="9">
        <f>A1194&amp;"-"&amp;TEXT(E1194,"yyyymmdd")</f>
        <v/>
      </c>
    </row>
    <row r="1195">
      <c r="A1195" t="n">
        <v>50057793</v>
      </c>
      <c r="B1195" t="inlineStr">
        <is>
          <t>Manhattan</t>
        </is>
      </c>
      <c r="C1195" t="inlineStr">
        <is>
          <t>10002</t>
        </is>
      </c>
      <c r="D1195" t="inlineStr">
        <is>
          <t>Vegan</t>
        </is>
      </c>
      <c r="E1195" s="8" t="n">
        <v>46120</v>
      </c>
      <c r="F1195" t="inlineStr">
        <is>
          <t>Violations were cited in the following area(s).</t>
        </is>
      </c>
      <c r="G1195" t="inlineStr">
        <is>
          <t>06D</t>
        </is>
      </c>
      <c r="H1195" t="inlineStr">
        <is>
          <t>Food contact surface not properly washed, rinsed and sanitized after each use and following any activity when contamination may have occurred.</t>
        </is>
      </c>
      <c r="I1195" t="inlineStr">
        <is>
          <t>Critical</t>
        </is>
      </c>
      <c r="J1195" t="n">
        <v>10</v>
      </c>
      <c r="K1195" t="inlineStr">
        <is>
          <t>A</t>
        </is>
      </c>
      <c r="L1195" s="9">
        <f>A1195&amp;"-"&amp;TEXT(E1195,"yyyymmdd")</f>
        <v/>
      </c>
    </row>
    <row r="1196">
      <c r="A1196" t="n">
        <v>50057793</v>
      </c>
      <c r="B1196" t="inlineStr">
        <is>
          <t>Manhattan</t>
        </is>
      </c>
      <c r="C1196" t="inlineStr">
        <is>
          <t>10002</t>
        </is>
      </c>
      <c r="D1196" t="inlineStr">
        <is>
          <t>Vegan</t>
        </is>
      </c>
      <c r="E1196" s="8" t="n">
        <v>46120</v>
      </c>
      <c r="F1196" t="inlineStr">
        <is>
          <t>Violations were cited in the following area(s).</t>
        </is>
      </c>
      <c r="G1196" t="inlineStr">
        <is>
          <t>10B</t>
        </is>
      </c>
      <c r="H1196" t="inlineStr">
        <is>
          <t>Anti-siphonage or back-flow prevention device not provided where required; equipment or floor not properly drained; sewage disposal system in disrepair or not functioning properly. Condensation or liquid waste improperly disposed of.</t>
        </is>
      </c>
      <c r="I1196" t="inlineStr">
        <is>
          <t>Not Critical</t>
        </is>
      </c>
      <c r="J1196" t="n">
        <v>10</v>
      </c>
      <c r="K1196" t="inlineStr">
        <is>
          <t>A</t>
        </is>
      </c>
      <c r="L1196" s="9">
        <f>A1196&amp;"-"&amp;TEXT(E1196,"yyyymmdd")</f>
        <v/>
      </c>
    </row>
    <row r="1197">
      <c r="A1197" t="n">
        <v>50057793</v>
      </c>
      <c r="B1197" t="inlineStr">
        <is>
          <t>Manhattan</t>
        </is>
      </c>
      <c r="C1197" t="inlineStr">
        <is>
          <t>10002</t>
        </is>
      </c>
      <c r="D1197" t="inlineStr">
        <is>
          <t>Vegan</t>
        </is>
      </c>
      <c r="E1197" s="8" t="n">
        <v>46120</v>
      </c>
      <c r="F1197" t="inlineStr">
        <is>
          <t>Violations were cited in the following area(s).</t>
        </is>
      </c>
      <c r="G1197" t="inlineStr">
        <is>
          <t>10E</t>
        </is>
      </c>
      <c r="H1197" t="inlineStr">
        <is>
          <t>Accurate thermometer not provided or properly located in refrigerated, cold storage or hot holding equipment</t>
        </is>
      </c>
      <c r="I1197" t="inlineStr">
        <is>
          <t>Not Critical</t>
        </is>
      </c>
      <c r="J1197" t="n">
        <v>10</v>
      </c>
      <c r="K1197" t="inlineStr">
        <is>
          <t>A</t>
        </is>
      </c>
      <c r="L1197" s="9">
        <f>A1197&amp;"-"&amp;TEXT(E1197,"yyyymmdd")</f>
        <v/>
      </c>
    </row>
    <row r="1198">
      <c r="A1198" t="n">
        <v>50058027</v>
      </c>
      <c r="B1198" t="inlineStr">
        <is>
          <t>Brooklyn</t>
        </is>
      </c>
      <c r="C1198" t="inlineStr">
        <is>
          <t>11207</t>
        </is>
      </c>
      <c r="D1198" t="inlineStr">
        <is>
          <t>American</t>
        </is>
      </c>
      <c r="E1198" s="8" t="n">
        <v>46120</v>
      </c>
      <c r="F1198" t="inlineStr">
        <is>
          <t>Violations were cited in the following area(s).</t>
        </is>
      </c>
      <c r="G1198" t="inlineStr">
        <is>
          <t>04J</t>
        </is>
      </c>
      <c r="H1198" t="inlineStr">
        <is>
          <t>Properly scaled and calibrated thermometer or thermocouple not provided or not readily accessible in food preparation and hot/cold holding areas to measure temperatures of TCS foods during cooking, cooling, reheating, and holding.</t>
        </is>
      </c>
      <c r="I1198" t="inlineStr">
        <is>
          <t>Critical</t>
        </is>
      </c>
      <c r="J1198" t="n">
        <v>5</v>
      </c>
      <c r="K1198" t="inlineStr">
        <is>
          <t>A</t>
        </is>
      </c>
      <c r="L1198" s="9">
        <f>A1198&amp;"-"&amp;TEXT(E1198,"yyyymmdd")</f>
        <v/>
      </c>
    </row>
    <row r="1199">
      <c r="A1199" t="n">
        <v>50066549</v>
      </c>
      <c r="B1199" t="inlineStr">
        <is>
          <t>Queens</t>
        </is>
      </c>
      <c r="C1199" t="inlineStr">
        <is>
          <t>11693</t>
        </is>
      </c>
      <c r="D1199" t="inlineStr">
        <is>
          <t>Chinese</t>
        </is>
      </c>
      <c r="E1199" s="8" t="n">
        <v>46120</v>
      </c>
      <c r="F1199" t="inlineStr">
        <is>
          <t>Violations were cited in the following area(s).</t>
        </is>
      </c>
      <c r="G1199" t="inlineStr">
        <is>
          <t>10F</t>
        </is>
      </c>
      <c r="H1199" t="inlineStr">
        <is>
          <t>Non-food contact surface or equipment made of unacceptable material, not kept clean, or not properly sealed, raised, spaced or movable to allow accessibility for cleaning on all sides, above and underneath the unit.</t>
        </is>
      </c>
      <c r="I1199" t="inlineStr">
        <is>
          <t>Not Critical</t>
        </is>
      </c>
      <c r="J1199" t="n">
        <v>5</v>
      </c>
      <c r="K1199" t="inlineStr">
        <is>
          <t>A</t>
        </is>
      </c>
      <c r="L1199" s="9">
        <f>A1199&amp;"-"&amp;TEXT(E1199,"yyyymmdd")</f>
        <v/>
      </c>
    </row>
    <row r="1200">
      <c r="A1200" t="n">
        <v>50067786</v>
      </c>
      <c r="B1200" t="inlineStr">
        <is>
          <t>Brooklyn</t>
        </is>
      </c>
      <c r="C1200" t="inlineStr">
        <is>
          <t>11208</t>
        </is>
      </c>
      <c r="D1200" t="inlineStr">
        <is>
          <t>Pizza</t>
        </is>
      </c>
      <c r="E1200" s="8" t="n">
        <v>46120</v>
      </c>
      <c r="F1200" t="inlineStr">
        <is>
          <t>Violations were cited in the following area(s).</t>
        </is>
      </c>
      <c r="G1200" t="inlineStr">
        <is>
          <t>10B</t>
        </is>
      </c>
      <c r="H1200" t="inlineStr">
        <is>
          <t>Anti-siphonage or back-flow prevention device not provided where required; equipment or floor not properly drained; sewage disposal system in disrepair or not functioning properly. Condensation or liquid waste improperly disposed of.</t>
        </is>
      </c>
      <c r="I1200" t="inlineStr">
        <is>
          <t>Not Critical</t>
        </is>
      </c>
      <c r="J1200" t="n">
        <v>9</v>
      </c>
      <c r="K1200" t="inlineStr">
        <is>
          <t>A</t>
        </is>
      </c>
      <c r="L1200" s="9">
        <f>A1200&amp;"-"&amp;TEXT(E1200,"yyyymmdd")</f>
        <v/>
      </c>
    </row>
    <row r="1201">
      <c r="A1201" t="n">
        <v>50067786</v>
      </c>
      <c r="B1201" t="inlineStr">
        <is>
          <t>Brooklyn</t>
        </is>
      </c>
      <c r="C1201" t="inlineStr">
        <is>
          <t>11208</t>
        </is>
      </c>
      <c r="D1201" t="inlineStr">
        <is>
          <t>Pizza</t>
        </is>
      </c>
      <c r="E1201" s="8" t="n">
        <v>46120</v>
      </c>
      <c r="F1201" t="inlineStr">
        <is>
          <t>Violations were cited in the following area(s).</t>
        </is>
      </c>
      <c r="G1201" t="inlineStr">
        <is>
          <t>10F</t>
        </is>
      </c>
      <c r="H1201" t="inlineStr">
        <is>
          <t>Non-food contact surface or equipment made of unacceptable material, not kept clean, or not properly sealed, raised, spaced or movable to allow accessibility for cleaning on all sides, above and underneath the unit.</t>
        </is>
      </c>
      <c r="I1201" t="inlineStr">
        <is>
          <t>Not Critical</t>
        </is>
      </c>
      <c r="J1201" t="n">
        <v>9</v>
      </c>
      <c r="K1201" t="inlineStr">
        <is>
          <t>A</t>
        </is>
      </c>
      <c r="L1201" s="9">
        <f>A1201&amp;"-"&amp;TEXT(E1201,"yyyymmdd")</f>
        <v/>
      </c>
    </row>
    <row r="1202">
      <c r="A1202" t="n">
        <v>50067786</v>
      </c>
      <c r="B1202" t="inlineStr">
        <is>
          <t>Brooklyn</t>
        </is>
      </c>
      <c r="C1202" t="inlineStr">
        <is>
          <t>11208</t>
        </is>
      </c>
      <c r="D1202" t="inlineStr">
        <is>
          <t>Pizza</t>
        </is>
      </c>
      <c r="E1202" s="8" t="n">
        <v>46120</v>
      </c>
      <c r="F1202" t="inlineStr">
        <is>
          <t>Violations were cited in the following area(s).</t>
        </is>
      </c>
      <c r="G1202" t="inlineStr">
        <is>
          <t>10G</t>
        </is>
      </c>
      <c r="H1202" t="inlineStr">
        <is>
          <t>Dishwashing and ware washing: Cleaning and sanitizing of tableware, including dishes, utensils, and equipment deficient.</t>
        </is>
      </c>
      <c r="I1202" t="inlineStr">
        <is>
          <t>Not Critical</t>
        </is>
      </c>
      <c r="J1202" t="n">
        <v>9</v>
      </c>
      <c r="K1202" t="inlineStr">
        <is>
          <t>A</t>
        </is>
      </c>
      <c r="L1202" s="9">
        <f>A1202&amp;"-"&amp;TEXT(E1202,"yyyymmdd")</f>
        <v/>
      </c>
    </row>
    <row r="1203">
      <c r="A1203" t="n">
        <v>50073387</v>
      </c>
      <c r="B1203" t="inlineStr">
        <is>
          <t>Manhattan</t>
        </is>
      </c>
      <c r="C1203" t="inlineStr">
        <is>
          <t>10029</t>
        </is>
      </c>
      <c r="D1203" t="inlineStr">
        <is>
          <t>Chinese</t>
        </is>
      </c>
      <c r="E1203" s="8" t="n">
        <v>46120</v>
      </c>
      <c r="F1203" t="inlineStr">
        <is>
          <t>Violations were cited in the following area(s).</t>
        </is>
      </c>
      <c r="G1203" t="inlineStr">
        <is>
          <t>06C</t>
        </is>
      </c>
      <c r="H120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03" t="inlineStr">
        <is>
          <t>Critical</t>
        </is>
      </c>
      <c r="J1203" t="n">
        <v>11</v>
      </c>
      <c r="K1203" t="inlineStr">
        <is>
          <t>A</t>
        </is>
      </c>
      <c r="L1203" s="9">
        <f>A1203&amp;"-"&amp;TEXT(E1203,"yyyymmdd")</f>
        <v/>
      </c>
    </row>
    <row r="1204">
      <c r="A1204" t="n">
        <v>50073387</v>
      </c>
      <c r="B1204" t="inlineStr">
        <is>
          <t>Manhattan</t>
        </is>
      </c>
      <c r="C1204" t="inlineStr">
        <is>
          <t>10029</t>
        </is>
      </c>
      <c r="D1204" t="inlineStr">
        <is>
          <t>Chinese</t>
        </is>
      </c>
      <c r="E1204" s="8" t="n">
        <v>46120</v>
      </c>
      <c r="F1204" t="inlineStr">
        <is>
          <t>Violations were cited in the following area(s).</t>
        </is>
      </c>
      <c r="G1204" t="inlineStr">
        <is>
          <t>06F</t>
        </is>
      </c>
      <c r="H1204" t="inlineStr">
        <is>
          <t>Wiping cloths not stored clean and dry, or in a sanitizing solution, between uses.</t>
        </is>
      </c>
      <c r="I1204" t="inlineStr">
        <is>
          <t>Critical</t>
        </is>
      </c>
      <c r="J1204" t="n">
        <v>11</v>
      </c>
      <c r="K1204" t="inlineStr">
        <is>
          <t>A</t>
        </is>
      </c>
      <c r="L1204" s="9">
        <f>A1204&amp;"-"&amp;TEXT(E1204,"yyyymmdd")</f>
        <v/>
      </c>
    </row>
    <row r="1205">
      <c r="A1205" t="n">
        <v>50077583</v>
      </c>
      <c r="B1205" t="inlineStr">
        <is>
          <t>Queens</t>
        </is>
      </c>
      <c r="C1205" t="inlineStr">
        <is>
          <t>11358</t>
        </is>
      </c>
      <c r="D1205" t="inlineStr">
        <is>
          <t>Asian/Asian Fusion</t>
        </is>
      </c>
      <c r="E1205" s="8" t="n">
        <v>46120</v>
      </c>
      <c r="F1205" t="inlineStr">
        <is>
          <t>Violations were cited in the following area(s).</t>
        </is>
      </c>
      <c r="G1205" t="inlineStr">
        <is>
          <t>02B</t>
        </is>
      </c>
      <c r="H1205" t="inlineStr">
        <is>
          <t>Hot TCS food item not held at or above 140 °F.</t>
        </is>
      </c>
      <c r="I1205" t="inlineStr">
        <is>
          <t>Critical</t>
        </is>
      </c>
      <c r="J1205" t="n">
        <v>25</v>
      </c>
      <c r="L1205" s="9">
        <f>A1205&amp;"-"&amp;TEXT(E1205,"yyyymmdd")</f>
        <v/>
      </c>
    </row>
    <row r="1206">
      <c r="A1206" t="n">
        <v>50077583</v>
      </c>
      <c r="B1206" t="inlineStr">
        <is>
          <t>Queens</t>
        </is>
      </c>
      <c r="C1206" t="inlineStr">
        <is>
          <t>11358</t>
        </is>
      </c>
      <c r="D1206" t="inlineStr">
        <is>
          <t>Asian/Asian Fusion</t>
        </is>
      </c>
      <c r="E1206" s="8" t="n">
        <v>46120</v>
      </c>
      <c r="F1206" t="inlineStr">
        <is>
          <t>Violations were cited in the following area(s).</t>
        </is>
      </c>
      <c r="G1206" t="inlineStr">
        <is>
          <t>04L</t>
        </is>
      </c>
      <c r="H1206" t="inlineStr">
        <is>
          <t>Evidence of mice or live mice in establishment's food or non-food areas.</t>
        </is>
      </c>
      <c r="I1206" t="inlineStr">
        <is>
          <t>Critical</t>
        </is>
      </c>
      <c r="J1206" t="n">
        <v>25</v>
      </c>
      <c r="L1206" s="9">
        <f>A1206&amp;"-"&amp;TEXT(E1206,"yyyymmdd")</f>
        <v/>
      </c>
    </row>
    <row r="1207">
      <c r="A1207" t="n">
        <v>50077583</v>
      </c>
      <c r="B1207" t="inlineStr">
        <is>
          <t>Queens</t>
        </is>
      </c>
      <c r="C1207" t="inlineStr">
        <is>
          <t>11358</t>
        </is>
      </c>
      <c r="D1207" t="inlineStr">
        <is>
          <t>Asian/Asian Fusion</t>
        </is>
      </c>
      <c r="E1207" s="8" t="n">
        <v>46120</v>
      </c>
      <c r="F1207" t="inlineStr">
        <is>
          <t>Violations were cited in the following area(s).</t>
        </is>
      </c>
      <c r="G1207" t="inlineStr">
        <is>
          <t>06D</t>
        </is>
      </c>
      <c r="H1207" t="inlineStr">
        <is>
          <t>Food contact surface not properly washed, rinsed and sanitized after each use and following any activity when contamination may have occurred.</t>
        </is>
      </c>
      <c r="I1207" t="inlineStr">
        <is>
          <t>Critical</t>
        </is>
      </c>
      <c r="J1207" t="n">
        <v>25</v>
      </c>
      <c r="L1207" s="9">
        <f>A1207&amp;"-"&amp;TEXT(E1207,"yyyymmdd")</f>
        <v/>
      </c>
    </row>
    <row r="1208">
      <c r="A1208" t="n">
        <v>50077583</v>
      </c>
      <c r="B1208" t="inlineStr">
        <is>
          <t>Queens</t>
        </is>
      </c>
      <c r="C1208" t="inlineStr">
        <is>
          <t>11358</t>
        </is>
      </c>
      <c r="D1208" t="inlineStr">
        <is>
          <t>Asian/Asian Fusion</t>
        </is>
      </c>
      <c r="E1208" s="8" t="n">
        <v>46120</v>
      </c>
      <c r="F1208" t="inlineStr">
        <is>
          <t>Violations were cited in the following area(s).</t>
        </is>
      </c>
      <c r="G1208" t="inlineStr">
        <is>
          <t>08A</t>
        </is>
      </c>
      <c r="H1208" t="inlineStr">
        <is>
          <t>Establishment is not free of harborage or conditions conducive to rodents, insects or other pests.</t>
        </is>
      </c>
      <c r="I1208" t="inlineStr">
        <is>
          <t>Not Critical</t>
        </is>
      </c>
      <c r="J1208" t="n">
        <v>25</v>
      </c>
      <c r="L1208" s="9">
        <f>A1208&amp;"-"&amp;TEXT(E1208,"yyyymmdd")</f>
        <v/>
      </c>
    </row>
    <row r="1209">
      <c r="A1209" t="n">
        <v>50077583</v>
      </c>
      <c r="B1209" t="inlineStr">
        <is>
          <t>Queens</t>
        </is>
      </c>
      <c r="C1209" t="inlineStr">
        <is>
          <t>11358</t>
        </is>
      </c>
      <c r="D1209" t="inlineStr">
        <is>
          <t>Asian/Asian Fusion</t>
        </is>
      </c>
      <c r="E1209" s="8" t="n">
        <v>46120</v>
      </c>
      <c r="F1209" t="inlineStr">
        <is>
          <t>Violations were cited in the following area(s).</t>
        </is>
      </c>
      <c r="G1209" t="inlineStr">
        <is>
          <t>10H</t>
        </is>
      </c>
      <c r="H1209" t="inlineStr">
        <is>
          <t>Single service article not provided. Single service article reused or not protected from contamination when transported, stored, dispensed. Drinking straws not completely enclosed in wrapper or dispensed from a sanitary device.</t>
        </is>
      </c>
      <c r="I1209" t="inlineStr">
        <is>
          <t>Not Critical</t>
        </is>
      </c>
      <c r="J1209" t="n">
        <v>25</v>
      </c>
      <c r="L1209" s="9">
        <f>A1209&amp;"-"&amp;TEXT(E1209,"yyyymmdd")</f>
        <v/>
      </c>
    </row>
    <row r="1210">
      <c r="A1210" t="n">
        <v>50082429</v>
      </c>
      <c r="B1210" t="inlineStr">
        <is>
          <t>Brooklyn</t>
        </is>
      </c>
      <c r="C1210" t="inlineStr">
        <is>
          <t>11201</t>
        </is>
      </c>
      <c r="D1210" t="inlineStr">
        <is>
          <t>American</t>
        </is>
      </c>
      <c r="E1210" s="8" t="n">
        <v>46120</v>
      </c>
      <c r="F1210" t="inlineStr">
        <is>
          <t>Violations were cited in the following area(s).</t>
        </is>
      </c>
      <c r="G1210" t="inlineStr">
        <is>
          <t>08C</t>
        </is>
      </c>
      <c r="H1210" t="inlineStr">
        <is>
          <t>Pesticide not properly labeled or used by unlicensed individual. Pesticide, other toxic chemical improperly used/stored. Unprotected, unlocked bait station used.</t>
        </is>
      </c>
      <c r="I1210" t="inlineStr">
        <is>
          <t>Not Critical</t>
        </is>
      </c>
      <c r="J1210" t="n">
        <v>6</v>
      </c>
      <c r="K1210" t="inlineStr">
        <is>
          <t>A</t>
        </is>
      </c>
      <c r="L1210" s="9">
        <f>A1210&amp;"-"&amp;TEXT(E1210,"yyyymmdd")</f>
        <v/>
      </c>
    </row>
    <row r="1211">
      <c r="A1211" t="n">
        <v>50082429</v>
      </c>
      <c r="B1211" t="inlineStr">
        <is>
          <t>Brooklyn</t>
        </is>
      </c>
      <c r="C1211" t="inlineStr">
        <is>
          <t>11201</t>
        </is>
      </c>
      <c r="D1211" t="inlineStr">
        <is>
          <t>American</t>
        </is>
      </c>
      <c r="E1211" s="8" t="n">
        <v>46120</v>
      </c>
      <c r="F1211" t="inlineStr">
        <is>
          <t>Violations were cited in the following area(s).</t>
        </is>
      </c>
      <c r="G1211" t="inlineStr">
        <is>
          <t>09B</t>
        </is>
      </c>
      <c r="H1211" t="inlineStr">
        <is>
          <t>Thawing procedure improper.</t>
        </is>
      </c>
      <c r="I1211" t="inlineStr">
        <is>
          <t>Not Critical</t>
        </is>
      </c>
      <c r="J1211" t="n">
        <v>6</v>
      </c>
      <c r="K1211" t="inlineStr">
        <is>
          <t>A</t>
        </is>
      </c>
      <c r="L1211" s="9">
        <f>A1211&amp;"-"&amp;TEXT(E1211,"yyyymmdd")</f>
        <v/>
      </c>
    </row>
    <row r="1212">
      <c r="A1212" t="n">
        <v>50082429</v>
      </c>
      <c r="B1212" t="inlineStr">
        <is>
          <t>Brooklyn</t>
        </is>
      </c>
      <c r="C1212" t="inlineStr">
        <is>
          <t>11201</t>
        </is>
      </c>
      <c r="D1212" t="inlineStr">
        <is>
          <t>American</t>
        </is>
      </c>
      <c r="E1212" s="8" t="n">
        <v>46120</v>
      </c>
      <c r="F1212" t="inlineStr">
        <is>
          <t>Violations were cited in the following area(s).</t>
        </is>
      </c>
      <c r="G1212" t="inlineStr">
        <is>
          <t>10F</t>
        </is>
      </c>
      <c r="H1212" t="inlineStr">
        <is>
          <t>Non-food contact surface or equipment made of unacceptable material, not kept clean, or not properly sealed, raised, spaced or movable to allow accessibility for cleaning on all sides, above and underneath the unit.</t>
        </is>
      </c>
      <c r="I1212" t="inlineStr">
        <is>
          <t>Not Critical</t>
        </is>
      </c>
      <c r="J1212" t="n">
        <v>6</v>
      </c>
      <c r="K1212" t="inlineStr">
        <is>
          <t>A</t>
        </is>
      </c>
      <c r="L1212" s="9">
        <f>A1212&amp;"-"&amp;TEXT(E1212,"yyyymmdd")</f>
        <v/>
      </c>
    </row>
    <row r="1213">
      <c r="A1213" t="n">
        <v>50095899</v>
      </c>
      <c r="B1213" t="inlineStr">
        <is>
          <t>Manhattan</t>
        </is>
      </c>
      <c r="C1213" t="inlineStr">
        <is>
          <t>10014</t>
        </is>
      </c>
      <c r="D1213" t="inlineStr">
        <is>
          <t>Japanese</t>
        </is>
      </c>
      <c r="E1213" s="8" t="n">
        <v>46120</v>
      </c>
      <c r="F1213" t="inlineStr">
        <is>
          <t>Violations were cited in the following area(s).</t>
        </is>
      </c>
      <c r="G1213" t="inlineStr">
        <is>
          <t>10D</t>
        </is>
      </c>
      <c r="H1213" t="inlineStr">
        <is>
          <t>Mechanical or natural ventilation not provided, inadequate, improperly installed, in disrepair or fails to prevent and control excessive build-up of grease, heat, steam condensation, vapors, odors, smoke or fumes.</t>
        </is>
      </c>
      <c r="I1213" t="inlineStr">
        <is>
          <t>Not Critical</t>
        </is>
      </c>
      <c r="J1213" t="n">
        <v>2</v>
      </c>
      <c r="K1213" t="inlineStr">
        <is>
          <t>A</t>
        </is>
      </c>
      <c r="L1213" s="9">
        <f>A1213&amp;"-"&amp;TEXT(E1213,"yyyymmdd")</f>
        <v/>
      </c>
    </row>
    <row r="1214">
      <c r="A1214" t="n">
        <v>50104478</v>
      </c>
      <c r="B1214" t="inlineStr">
        <is>
          <t>Manhattan</t>
        </is>
      </c>
      <c r="C1214" t="inlineStr">
        <is>
          <t>10009</t>
        </is>
      </c>
      <c r="D1214" t="inlineStr">
        <is>
          <t>Coffee/Tea</t>
        </is>
      </c>
      <c r="E1214" s="8" t="n">
        <v>46120</v>
      </c>
      <c r="F1214" t="inlineStr">
        <is>
          <t>Violations were cited in the following area(s).</t>
        </is>
      </c>
      <c r="G1214" t="inlineStr">
        <is>
          <t>02B</t>
        </is>
      </c>
      <c r="H1214" t="inlineStr">
        <is>
          <t>Hot TCS food item not held at or above 140 °F.</t>
        </is>
      </c>
      <c r="I1214" t="inlineStr">
        <is>
          <t>Critical</t>
        </is>
      </c>
      <c r="J1214" t="n">
        <v>7</v>
      </c>
      <c r="K1214" t="inlineStr">
        <is>
          <t>A</t>
        </is>
      </c>
      <c r="L1214" s="9">
        <f>A1214&amp;"-"&amp;TEXT(E1214,"yyyymmdd")</f>
        <v/>
      </c>
    </row>
    <row r="1215">
      <c r="A1215" t="n">
        <v>50106152</v>
      </c>
      <c r="B1215" t="inlineStr">
        <is>
          <t>Brooklyn</t>
        </is>
      </c>
      <c r="C1215" t="inlineStr">
        <is>
          <t>11217</t>
        </is>
      </c>
      <c r="D1215" t="inlineStr">
        <is>
          <t>Caribbean</t>
        </is>
      </c>
      <c r="E1215" s="8" t="n">
        <v>46120</v>
      </c>
      <c r="F1215" t="inlineStr">
        <is>
          <t>Violations were cited in the following area(s).</t>
        </is>
      </c>
      <c r="G1215" t="inlineStr">
        <is>
          <t>06C</t>
        </is>
      </c>
      <c r="H121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15" t="inlineStr">
        <is>
          <t>Critical</t>
        </is>
      </c>
      <c r="J1215" t="n">
        <v>11</v>
      </c>
      <c r="K1215" t="inlineStr">
        <is>
          <t>A</t>
        </is>
      </c>
      <c r="L1215" s="9">
        <f>A1215&amp;"-"&amp;TEXT(E1215,"yyyymmdd")</f>
        <v/>
      </c>
    </row>
    <row r="1216">
      <c r="A1216" t="n">
        <v>50106152</v>
      </c>
      <c r="B1216" t="inlineStr">
        <is>
          <t>Brooklyn</t>
        </is>
      </c>
      <c r="C1216" t="inlineStr">
        <is>
          <t>11217</t>
        </is>
      </c>
      <c r="D1216" t="inlineStr">
        <is>
          <t>Caribbean</t>
        </is>
      </c>
      <c r="E1216" s="8" t="n">
        <v>46120</v>
      </c>
      <c r="F1216" t="inlineStr">
        <is>
          <t>Violations were cited in the following area(s).</t>
        </is>
      </c>
      <c r="G1216" t="inlineStr">
        <is>
          <t>06D</t>
        </is>
      </c>
      <c r="H1216" t="inlineStr">
        <is>
          <t>Food contact surface not properly washed, rinsed and sanitized after each use and following any activity when contamination may have occurred.</t>
        </is>
      </c>
      <c r="I1216" t="inlineStr">
        <is>
          <t>Critical</t>
        </is>
      </c>
      <c r="J1216" t="n">
        <v>11</v>
      </c>
      <c r="K1216" t="inlineStr">
        <is>
          <t>A</t>
        </is>
      </c>
      <c r="L1216" s="9">
        <f>A1216&amp;"-"&amp;TEXT(E1216,"yyyymmdd")</f>
        <v/>
      </c>
    </row>
    <row r="1217">
      <c r="A1217" t="n">
        <v>50106367</v>
      </c>
      <c r="B1217" t="inlineStr">
        <is>
          <t>Bronx</t>
        </is>
      </c>
      <c r="C1217" t="inlineStr">
        <is>
          <t>10458</t>
        </is>
      </c>
      <c r="D1217" t="inlineStr">
        <is>
          <t>Latin American</t>
        </is>
      </c>
      <c r="E1217" s="8" t="n">
        <v>46120</v>
      </c>
      <c r="F1217" t="inlineStr">
        <is>
          <t>Violations were cited in the following area(s).</t>
        </is>
      </c>
      <c r="G1217" t="inlineStr">
        <is>
          <t>09E</t>
        </is>
      </c>
      <c r="H1217" t="inlineStr">
        <is>
          <t>Wash hands sign not posted near or above hand washing sink.</t>
        </is>
      </c>
      <c r="I1217" t="inlineStr">
        <is>
          <t>Not Critical</t>
        </is>
      </c>
      <c r="J1217" t="n">
        <v>12</v>
      </c>
      <c r="K1217" t="inlineStr">
        <is>
          <t>A</t>
        </is>
      </c>
      <c r="L1217" s="9">
        <f>A1217&amp;"-"&amp;TEXT(E1217,"yyyymmdd")</f>
        <v/>
      </c>
    </row>
    <row r="1218">
      <c r="A1218" t="n">
        <v>50106367</v>
      </c>
      <c r="B1218" t="inlineStr">
        <is>
          <t>Bronx</t>
        </is>
      </c>
      <c r="C1218" t="inlineStr">
        <is>
          <t>10458</t>
        </is>
      </c>
      <c r="D1218" t="inlineStr">
        <is>
          <t>Latin American</t>
        </is>
      </c>
      <c r="E1218" s="8" t="n">
        <v>46120</v>
      </c>
      <c r="F1218" t="inlineStr">
        <is>
          <t>Violations were cited in the following area(s).</t>
        </is>
      </c>
      <c r="G1218" t="inlineStr">
        <is>
          <t>10F</t>
        </is>
      </c>
      <c r="H1218" t="inlineStr">
        <is>
          <t>Non-food contact surface or equipment made of unacceptable material, not kept clean, or not properly sealed, raised, spaced or movable to allow accessibility for cleaning on all sides, above and underneath the unit.</t>
        </is>
      </c>
      <c r="I1218" t="inlineStr">
        <is>
          <t>Not Critical</t>
        </is>
      </c>
      <c r="J1218" t="n">
        <v>12</v>
      </c>
      <c r="K1218" t="inlineStr">
        <is>
          <t>A</t>
        </is>
      </c>
      <c r="L1218" s="9">
        <f>A1218&amp;"-"&amp;TEXT(E1218,"yyyymmdd")</f>
        <v/>
      </c>
    </row>
    <row r="1219">
      <c r="A1219" t="n">
        <v>50106367</v>
      </c>
      <c r="B1219" t="inlineStr">
        <is>
          <t>Bronx</t>
        </is>
      </c>
      <c r="C1219" t="inlineStr">
        <is>
          <t>10458</t>
        </is>
      </c>
      <c r="D1219" t="inlineStr">
        <is>
          <t>Latin American</t>
        </is>
      </c>
      <c r="E1219" s="8" t="n">
        <v>46120</v>
      </c>
      <c r="F1219" t="inlineStr">
        <is>
          <t>Violations were cited in the following area(s).</t>
        </is>
      </c>
      <c r="G1219" t="inlineStr">
        <is>
          <t>10G</t>
        </is>
      </c>
      <c r="H1219" t="inlineStr">
        <is>
          <t>Dishwashing and ware washing: Cleaning and sanitizing of tableware, including dishes, utensils, and equipment deficient.</t>
        </is>
      </c>
      <c r="I1219" t="inlineStr">
        <is>
          <t>Not Critical</t>
        </is>
      </c>
      <c r="J1219" t="n">
        <v>12</v>
      </c>
      <c r="K1219" t="inlineStr">
        <is>
          <t>A</t>
        </is>
      </c>
      <c r="L1219" s="9">
        <f>A1219&amp;"-"&amp;TEXT(E1219,"yyyymmdd")</f>
        <v/>
      </c>
    </row>
    <row r="1220">
      <c r="A1220" t="n">
        <v>50106367</v>
      </c>
      <c r="B1220" t="inlineStr">
        <is>
          <t>Bronx</t>
        </is>
      </c>
      <c r="C1220" t="inlineStr">
        <is>
          <t>10458</t>
        </is>
      </c>
      <c r="D1220" t="inlineStr">
        <is>
          <t>Latin American</t>
        </is>
      </c>
      <c r="E1220" s="8" t="n">
        <v>46120</v>
      </c>
      <c r="F1220" t="inlineStr">
        <is>
          <t>Violations were cited in the following area(s).</t>
        </is>
      </c>
      <c r="G1220" t="inlineStr">
        <is>
          <t>10H</t>
        </is>
      </c>
      <c r="H1220" t="inlineStr">
        <is>
          <t>Single service article not provided. Single service article reused or not protected from contamination when transported, stored, dispensed. Drinking straws not completely enclosed in wrapper or dispensed from a sanitary device.</t>
        </is>
      </c>
      <c r="I1220" t="inlineStr">
        <is>
          <t>Not Critical</t>
        </is>
      </c>
      <c r="J1220" t="n">
        <v>12</v>
      </c>
      <c r="K1220" t="inlineStr">
        <is>
          <t>A</t>
        </is>
      </c>
      <c r="L1220" s="9">
        <f>A1220&amp;"-"&amp;TEXT(E1220,"yyyymmdd")</f>
        <v/>
      </c>
    </row>
    <row r="1221">
      <c r="A1221" t="n">
        <v>50111210</v>
      </c>
      <c r="B1221" t="inlineStr">
        <is>
          <t>Queens</t>
        </is>
      </c>
      <c r="C1221" t="inlineStr">
        <is>
          <t>11364</t>
        </is>
      </c>
      <c r="D1221" t="inlineStr">
        <is>
          <t>Pizza</t>
        </is>
      </c>
      <c r="E1221" s="8" t="n">
        <v>46120</v>
      </c>
      <c r="F1221" t="inlineStr">
        <is>
          <t>Violations were cited in the following area(s).</t>
        </is>
      </c>
      <c r="G1221" t="inlineStr">
        <is>
          <t>02B</t>
        </is>
      </c>
      <c r="H1221" t="inlineStr">
        <is>
          <t>Hot TCS food item not held at or above 140 °F.</t>
        </is>
      </c>
      <c r="I1221" t="inlineStr">
        <is>
          <t>Critical</t>
        </is>
      </c>
      <c r="J1221" t="n">
        <v>22</v>
      </c>
      <c r="L1221" s="9">
        <f>A1221&amp;"-"&amp;TEXT(E1221,"yyyymmdd")</f>
        <v/>
      </c>
    </row>
    <row r="1222">
      <c r="A1222" t="n">
        <v>50111210</v>
      </c>
      <c r="B1222" t="inlineStr">
        <is>
          <t>Queens</t>
        </is>
      </c>
      <c r="C1222" t="inlineStr">
        <is>
          <t>11364</t>
        </is>
      </c>
      <c r="D1222" t="inlineStr">
        <is>
          <t>Pizza</t>
        </is>
      </c>
      <c r="E1222" s="8" t="n">
        <v>46120</v>
      </c>
      <c r="F1222" t="inlineStr">
        <is>
          <t>Violations were cited in the following area(s).</t>
        </is>
      </c>
      <c r="G1222" t="inlineStr">
        <is>
          <t>02G</t>
        </is>
      </c>
      <c r="H1222" t="inlineStr">
        <is>
          <t>Cold TCS food item held above 41 °F; smoked or processed fish held above 38 °F; intact raw eggs held above 45 °F; or reduced oxygen packaged (ROP) TCS foods held above required temperatures except during active necessary preparation.</t>
        </is>
      </c>
      <c r="I1222" t="inlineStr">
        <is>
          <t>Critical</t>
        </is>
      </c>
      <c r="J1222" t="n">
        <v>22</v>
      </c>
      <c r="L1222" s="9">
        <f>A1222&amp;"-"&amp;TEXT(E1222,"yyyymmdd")</f>
        <v/>
      </c>
    </row>
    <row r="1223">
      <c r="A1223" t="n">
        <v>50111210</v>
      </c>
      <c r="B1223" t="inlineStr">
        <is>
          <t>Queens</t>
        </is>
      </c>
      <c r="C1223" t="inlineStr">
        <is>
          <t>11364</t>
        </is>
      </c>
      <c r="D1223" t="inlineStr">
        <is>
          <t>Pizza</t>
        </is>
      </c>
      <c r="E1223" s="8" t="n">
        <v>46120</v>
      </c>
      <c r="F1223" t="inlineStr">
        <is>
          <t>Violations were cited in the following area(s).</t>
        </is>
      </c>
      <c r="G1223" t="inlineStr">
        <is>
          <t>06D</t>
        </is>
      </c>
      <c r="H1223" t="inlineStr">
        <is>
          <t>Food contact surface not properly washed, rinsed and sanitized after each use and following any activity when contamination may have occurred.</t>
        </is>
      </c>
      <c r="I1223" t="inlineStr">
        <is>
          <t>Critical</t>
        </is>
      </c>
      <c r="J1223" t="n">
        <v>22</v>
      </c>
      <c r="L1223" s="9">
        <f>A1223&amp;"-"&amp;TEXT(E1223,"yyyymmdd")</f>
        <v/>
      </c>
    </row>
    <row r="1224">
      <c r="A1224" t="n">
        <v>50131124</v>
      </c>
      <c r="B1224" t="inlineStr">
        <is>
          <t>Manhattan</t>
        </is>
      </c>
      <c r="C1224" t="inlineStr">
        <is>
          <t>10035</t>
        </is>
      </c>
      <c r="D1224" t="inlineStr">
        <is>
          <t>Chicken</t>
        </is>
      </c>
      <c r="E1224" s="8" t="n">
        <v>46120</v>
      </c>
      <c r="F1224" t="inlineStr">
        <is>
          <t>Violations were cited in the following area(s).</t>
        </is>
      </c>
      <c r="G1224" t="inlineStr">
        <is>
          <t>04A</t>
        </is>
      </c>
      <c r="H1224" t="inlineStr">
        <is>
          <t>Food Protection Certificate (FPC) not held by manager or supervisor of food operations.</t>
        </is>
      </c>
      <c r="I1224" t="inlineStr">
        <is>
          <t>Critical</t>
        </is>
      </c>
      <c r="J1224" t="n">
        <v>20</v>
      </c>
      <c r="L1224" s="9">
        <f>A1224&amp;"-"&amp;TEXT(E1224,"yyyymmdd")</f>
        <v/>
      </c>
    </row>
    <row r="1225">
      <c r="A1225" t="n">
        <v>50131124</v>
      </c>
      <c r="B1225" t="inlineStr">
        <is>
          <t>Manhattan</t>
        </is>
      </c>
      <c r="C1225" t="inlineStr">
        <is>
          <t>10035</t>
        </is>
      </c>
      <c r="D1225" t="inlineStr">
        <is>
          <t>Chicken</t>
        </is>
      </c>
      <c r="E1225" s="8" t="n">
        <v>46120</v>
      </c>
      <c r="F1225" t="inlineStr">
        <is>
          <t>Violations were cited in the following area(s).</t>
        </is>
      </c>
      <c r="G1225" t="inlineStr">
        <is>
          <t>06C</t>
        </is>
      </c>
      <c r="H122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25" t="inlineStr">
        <is>
          <t>Critical</t>
        </is>
      </c>
      <c r="J1225" t="n">
        <v>20</v>
      </c>
      <c r="L1225" s="9">
        <f>A1225&amp;"-"&amp;TEXT(E1225,"yyyymmdd")</f>
        <v/>
      </c>
    </row>
    <row r="1226">
      <c r="A1226" t="n">
        <v>50131124</v>
      </c>
      <c r="B1226" t="inlineStr">
        <is>
          <t>Manhattan</t>
        </is>
      </c>
      <c r="C1226" t="inlineStr">
        <is>
          <t>10035</t>
        </is>
      </c>
      <c r="D1226" t="inlineStr">
        <is>
          <t>Chicken</t>
        </is>
      </c>
      <c r="E1226" s="8" t="n">
        <v>46120</v>
      </c>
      <c r="F1226" t="inlineStr">
        <is>
          <t>Violations were cited in the following area(s).</t>
        </is>
      </c>
      <c r="G1226" t="inlineStr">
        <is>
          <t>08C</t>
        </is>
      </c>
      <c r="H1226" t="inlineStr">
        <is>
          <t>Pesticide not properly labeled or used by unlicensed individual. Pesticide, other toxic chemical improperly used/stored. Unprotected, unlocked bait station used.</t>
        </is>
      </c>
      <c r="I1226" t="inlineStr">
        <is>
          <t>Not Critical</t>
        </is>
      </c>
      <c r="J1226" t="n">
        <v>20</v>
      </c>
      <c r="L1226" s="9">
        <f>A1226&amp;"-"&amp;TEXT(E1226,"yyyymmdd")</f>
        <v/>
      </c>
    </row>
    <row r="1227">
      <c r="A1227" t="n">
        <v>50138191</v>
      </c>
      <c r="B1227" t="inlineStr">
        <is>
          <t>Brooklyn</t>
        </is>
      </c>
      <c r="C1227" t="inlineStr">
        <is>
          <t>11223</t>
        </is>
      </c>
      <c r="D1227" t="inlineStr">
        <is>
          <t>Middle Eastern</t>
        </is>
      </c>
      <c r="E1227" s="8" t="n">
        <v>46120</v>
      </c>
      <c r="F1227" t="inlineStr">
        <is>
          <t>Violations were cited in the following area(s).</t>
        </is>
      </c>
      <c r="G1227" t="inlineStr">
        <is>
          <t>02G</t>
        </is>
      </c>
      <c r="H1227" t="inlineStr">
        <is>
          <t>Cold TCS food item held above 41 °F; smoked or processed fish held above 38 °F; intact raw eggs held above 45 °F; or reduced oxygen packaged (ROP) TCS foods held above required temperatures except during active necessary preparation.</t>
        </is>
      </c>
      <c r="I1227" t="inlineStr">
        <is>
          <t>Critical</t>
        </is>
      </c>
      <c r="J1227" t="n">
        <v>8</v>
      </c>
      <c r="K1227" t="inlineStr">
        <is>
          <t>A</t>
        </is>
      </c>
      <c r="L1227" s="9">
        <f>A1227&amp;"-"&amp;TEXT(E1227,"yyyymmdd")</f>
        <v/>
      </c>
    </row>
    <row r="1228">
      <c r="A1228" t="n">
        <v>50142521</v>
      </c>
      <c r="B1228" t="inlineStr">
        <is>
          <t>Manhattan</t>
        </is>
      </c>
      <c r="C1228" t="inlineStr">
        <is>
          <t>10065</t>
        </is>
      </c>
      <c r="D1228" t="inlineStr">
        <is>
          <t>American</t>
        </is>
      </c>
      <c r="E1228" s="8" t="n">
        <v>46120</v>
      </c>
      <c r="F1228" t="inlineStr">
        <is>
          <t>Violations were cited in the following area(s).</t>
        </is>
      </c>
      <c r="G1228" t="inlineStr">
        <is>
          <t>05D</t>
        </is>
      </c>
      <c r="H122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28" t="inlineStr">
        <is>
          <t>Critical</t>
        </is>
      </c>
      <c r="J1228" t="n">
        <v>10</v>
      </c>
      <c r="K1228" t="inlineStr">
        <is>
          <t>A</t>
        </is>
      </c>
      <c r="L1228" s="9">
        <f>A1228&amp;"-"&amp;TEXT(E1228,"yyyymmdd")</f>
        <v/>
      </c>
    </row>
    <row r="1229">
      <c r="A1229" t="n">
        <v>50147088</v>
      </c>
      <c r="B1229" t="inlineStr">
        <is>
          <t>Manhattan</t>
        </is>
      </c>
      <c r="C1229" t="inlineStr">
        <is>
          <t>10009</t>
        </is>
      </c>
      <c r="D1229" t="inlineStr">
        <is>
          <t>Bangladeshi</t>
        </is>
      </c>
      <c r="E1229" s="8" t="n">
        <v>46120</v>
      </c>
      <c r="F1229" t="inlineStr">
        <is>
          <t>Violations were cited in the following area(s).</t>
        </is>
      </c>
      <c r="G1229" t="inlineStr">
        <is>
          <t>02B</t>
        </is>
      </c>
      <c r="H1229" t="inlineStr">
        <is>
          <t>Hot TCS food item not held at or above 140 °F.</t>
        </is>
      </c>
      <c r="I1229" t="inlineStr">
        <is>
          <t>Critical</t>
        </is>
      </c>
      <c r="J1229" t="n">
        <v>42</v>
      </c>
      <c r="L1229" s="9">
        <f>A1229&amp;"-"&amp;TEXT(E1229,"yyyymmdd")</f>
        <v/>
      </c>
    </row>
    <row r="1230">
      <c r="A1230" t="n">
        <v>50147088</v>
      </c>
      <c r="B1230" t="inlineStr">
        <is>
          <t>Manhattan</t>
        </is>
      </c>
      <c r="C1230" t="inlineStr">
        <is>
          <t>10009</t>
        </is>
      </c>
      <c r="D1230" t="inlineStr">
        <is>
          <t>Bangladeshi</t>
        </is>
      </c>
      <c r="E1230" s="8" t="n">
        <v>46120</v>
      </c>
      <c r="F1230" t="inlineStr">
        <is>
          <t>Violations were cited in the following area(s).</t>
        </is>
      </c>
      <c r="G1230" t="inlineStr">
        <is>
          <t>02G</t>
        </is>
      </c>
      <c r="H1230" t="inlineStr">
        <is>
          <t>Cold TCS food item held above 41 °F; smoked or processed fish held above 38 °F; intact raw eggs held above 45 °F; or reduced oxygen packaged (ROP) TCS foods held above required temperatures except during active necessary preparation.</t>
        </is>
      </c>
      <c r="I1230" t="inlineStr">
        <is>
          <t>Critical</t>
        </is>
      </c>
      <c r="J1230" t="n">
        <v>42</v>
      </c>
      <c r="L1230" s="9">
        <f>A1230&amp;"-"&amp;TEXT(E1230,"yyyymmdd")</f>
        <v/>
      </c>
    </row>
    <row r="1231">
      <c r="A1231" t="n">
        <v>50147088</v>
      </c>
      <c r="B1231" t="inlineStr">
        <is>
          <t>Manhattan</t>
        </is>
      </c>
      <c r="C1231" t="inlineStr">
        <is>
          <t>10009</t>
        </is>
      </c>
      <c r="D1231" t="inlineStr">
        <is>
          <t>Bangladeshi</t>
        </is>
      </c>
      <c r="E1231" s="8" t="n">
        <v>46120</v>
      </c>
      <c r="F1231" t="inlineStr">
        <is>
          <t>Violations were cited in the following area(s).</t>
        </is>
      </c>
      <c r="G1231" t="inlineStr">
        <is>
          <t>05D</t>
        </is>
      </c>
      <c r="H123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31" t="inlineStr">
        <is>
          <t>Critical</t>
        </is>
      </c>
      <c r="J1231" t="n">
        <v>42</v>
      </c>
      <c r="L1231" s="9">
        <f>A1231&amp;"-"&amp;TEXT(E1231,"yyyymmdd")</f>
        <v/>
      </c>
    </row>
    <row r="1232">
      <c r="A1232" t="n">
        <v>50147088</v>
      </c>
      <c r="B1232" t="inlineStr">
        <is>
          <t>Manhattan</t>
        </is>
      </c>
      <c r="C1232" t="inlineStr">
        <is>
          <t>10009</t>
        </is>
      </c>
      <c r="D1232" t="inlineStr">
        <is>
          <t>Bangladeshi</t>
        </is>
      </c>
      <c r="E1232" s="8" t="n">
        <v>46120</v>
      </c>
      <c r="F1232" t="inlineStr">
        <is>
          <t>Violations were cited in the following area(s).</t>
        </is>
      </c>
      <c r="G1232" t="inlineStr">
        <is>
          <t>06A</t>
        </is>
      </c>
      <c r="H1232" t="inlineStr">
        <is>
          <t>Personal cleanliness is inadequate. Outer garment soiled with possible contaminant. Effective hair restraint not worn where required. Jewelry worn on hands or arms. Fingernail polish worn or fingernails not kept clean and trimmed.</t>
        </is>
      </c>
      <c r="I1232" t="inlineStr">
        <is>
          <t>Critical</t>
        </is>
      </c>
      <c r="J1232" t="n">
        <v>42</v>
      </c>
      <c r="L1232" s="9">
        <f>A1232&amp;"-"&amp;TEXT(E1232,"yyyymmdd")</f>
        <v/>
      </c>
    </row>
    <row r="1233">
      <c r="A1233" t="n">
        <v>50147088</v>
      </c>
      <c r="B1233" t="inlineStr">
        <is>
          <t>Manhattan</t>
        </is>
      </c>
      <c r="C1233" t="inlineStr">
        <is>
          <t>10009</t>
        </is>
      </c>
      <c r="D1233" t="inlineStr">
        <is>
          <t>Bangladeshi</t>
        </is>
      </c>
      <c r="E1233" s="8" t="n">
        <v>46120</v>
      </c>
      <c r="F1233" t="inlineStr">
        <is>
          <t>Violations were cited in the following area(s).</t>
        </is>
      </c>
      <c r="G1233" t="inlineStr">
        <is>
          <t>06E</t>
        </is>
      </c>
      <c r="H1233" t="inlineStr">
        <is>
          <t>Sanitized equipment or utensil, including in-use food dispensing utensil, improperly used or stored.</t>
        </is>
      </c>
      <c r="I1233" t="inlineStr">
        <is>
          <t>Critical</t>
        </is>
      </c>
      <c r="J1233" t="n">
        <v>42</v>
      </c>
      <c r="L1233" s="9">
        <f>A1233&amp;"-"&amp;TEXT(E1233,"yyyymmdd")</f>
        <v/>
      </c>
    </row>
    <row r="1234">
      <c r="A1234" t="n">
        <v>50147088</v>
      </c>
      <c r="B1234" t="inlineStr">
        <is>
          <t>Manhattan</t>
        </is>
      </c>
      <c r="C1234" t="inlineStr">
        <is>
          <t>10009</t>
        </is>
      </c>
      <c r="D1234" t="inlineStr">
        <is>
          <t>Bangladeshi</t>
        </is>
      </c>
      <c r="E1234" s="8" t="n">
        <v>46120</v>
      </c>
      <c r="F1234" t="inlineStr">
        <is>
          <t>Violations were cited in the following area(s).</t>
        </is>
      </c>
      <c r="G1234" t="inlineStr">
        <is>
          <t>10F</t>
        </is>
      </c>
      <c r="H1234" t="inlineStr">
        <is>
          <t>Non-food contact surface or equipment made of unacceptable material, not kept clean, or not properly sealed, raised, spaced or movable to allow accessibility for cleaning on all sides, above and underneath the unit.</t>
        </is>
      </c>
      <c r="I1234" t="inlineStr">
        <is>
          <t>Not Critical</t>
        </is>
      </c>
      <c r="J1234" t="n">
        <v>42</v>
      </c>
      <c r="L1234" s="9">
        <f>A1234&amp;"-"&amp;TEXT(E1234,"yyyymmdd")</f>
        <v/>
      </c>
    </row>
    <row r="1235">
      <c r="A1235" t="n">
        <v>50147889</v>
      </c>
      <c r="B1235" t="inlineStr">
        <is>
          <t>Brooklyn</t>
        </is>
      </c>
      <c r="C1235" t="inlineStr">
        <is>
          <t>11217</t>
        </is>
      </c>
      <c r="D1235" t="inlineStr">
        <is>
          <t>Frozen Desserts</t>
        </is>
      </c>
      <c r="E1235" s="8" t="n">
        <v>46120</v>
      </c>
      <c r="F1235" t="inlineStr">
        <is>
          <t>Violations were cited in the following area(s).</t>
        </is>
      </c>
      <c r="G1235" t="inlineStr">
        <is>
          <t>06A</t>
        </is>
      </c>
      <c r="H1235" t="inlineStr">
        <is>
          <t>Personal cleanliness is inadequate. Outer garment soiled with possible contaminant. Effective hair restraint not worn where required. Jewelry worn on hands or arms. Fingernail polish worn or fingernails not kept clean and trimmed.</t>
        </is>
      </c>
      <c r="I1235" t="inlineStr">
        <is>
          <t>Critical</t>
        </is>
      </c>
      <c r="J1235" t="n">
        <v>5</v>
      </c>
      <c r="K1235" t="inlineStr">
        <is>
          <t>A</t>
        </is>
      </c>
      <c r="L1235" s="9">
        <f>A1235&amp;"-"&amp;TEXT(E1235,"yyyymmdd")</f>
        <v/>
      </c>
    </row>
    <row r="1236">
      <c r="A1236" t="n">
        <v>50148454</v>
      </c>
      <c r="B1236" t="inlineStr">
        <is>
          <t>Manhattan</t>
        </is>
      </c>
      <c r="C1236" t="inlineStr">
        <is>
          <t>10002</t>
        </is>
      </c>
      <c r="D1236" t="inlineStr">
        <is>
          <t>Coffee/Tea</t>
        </is>
      </c>
      <c r="E1236" s="8" t="n">
        <v>46120</v>
      </c>
      <c r="F1236" t="inlineStr">
        <is>
          <t>Violations were cited in the following area(s).</t>
        </is>
      </c>
      <c r="G1236" t="inlineStr">
        <is>
          <t>06D</t>
        </is>
      </c>
      <c r="H1236" t="inlineStr">
        <is>
          <t>Food contact surface not properly washed, rinsed and sanitized after each use and following any activity when contamination may have occurred.</t>
        </is>
      </c>
      <c r="I1236" t="inlineStr">
        <is>
          <t>Critical</t>
        </is>
      </c>
      <c r="J1236" t="n">
        <v>5</v>
      </c>
      <c r="K1236" t="inlineStr">
        <is>
          <t>A</t>
        </is>
      </c>
      <c r="L1236" s="9">
        <f>A1236&amp;"-"&amp;TEXT(E1236,"yyyymmdd")</f>
        <v/>
      </c>
    </row>
    <row r="1237">
      <c r="A1237" t="n">
        <v>50149818</v>
      </c>
      <c r="B1237" t="inlineStr">
        <is>
          <t>Brooklyn</t>
        </is>
      </c>
      <c r="C1237" t="inlineStr">
        <is>
          <t>11210</t>
        </is>
      </c>
      <c r="D1237" t="inlineStr">
        <is>
          <t>Coffee/Tea</t>
        </is>
      </c>
      <c r="E1237" s="8" t="n">
        <v>46120</v>
      </c>
      <c r="F1237" t="inlineStr">
        <is>
          <t>Violations were cited in the following area(s).</t>
        </is>
      </c>
      <c r="G1237" t="inlineStr">
        <is>
          <t>04L</t>
        </is>
      </c>
      <c r="H1237" t="inlineStr">
        <is>
          <t>Evidence of mice or live mice in establishment's food or non-food areas.</t>
        </is>
      </c>
      <c r="I1237" t="inlineStr">
        <is>
          <t>Critical</t>
        </is>
      </c>
      <c r="J1237" t="n">
        <v>19</v>
      </c>
      <c r="L1237" s="9">
        <f>A1237&amp;"-"&amp;TEXT(E1237,"yyyymmdd")</f>
        <v/>
      </c>
    </row>
    <row r="1238">
      <c r="A1238" t="n">
        <v>50149818</v>
      </c>
      <c r="B1238" t="inlineStr">
        <is>
          <t>Brooklyn</t>
        </is>
      </c>
      <c r="C1238" t="inlineStr">
        <is>
          <t>11210</t>
        </is>
      </c>
      <c r="D1238" t="inlineStr">
        <is>
          <t>Coffee/Tea</t>
        </is>
      </c>
      <c r="E1238" s="8" t="n">
        <v>46120</v>
      </c>
      <c r="F1238" t="inlineStr">
        <is>
          <t>Violations were cited in the following area(s).</t>
        </is>
      </c>
      <c r="G1238" t="inlineStr">
        <is>
          <t>06A</t>
        </is>
      </c>
      <c r="H1238" t="inlineStr">
        <is>
          <t>Personal cleanliness is inadequate. Outer garment soiled with possible contaminant. Effective hair restraint not worn where required. Jewelry worn on hands or arms. Fingernail polish worn or fingernails not kept clean and trimmed.</t>
        </is>
      </c>
      <c r="I1238" t="inlineStr">
        <is>
          <t>Critical</t>
        </is>
      </c>
      <c r="J1238" t="n">
        <v>19</v>
      </c>
      <c r="L1238" s="9">
        <f>A1238&amp;"-"&amp;TEXT(E1238,"yyyymmdd")</f>
        <v/>
      </c>
    </row>
    <row r="1239">
      <c r="A1239" t="n">
        <v>50149818</v>
      </c>
      <c r="B1239" t="inlineStr">
        <is>
          <t>Brooklyn</t>
        </is>
      </c>
      <c r="C1239" t="inlineStr">
        <is>
          <t>11210</t>
        </is>
      </c>
      <c r="D1239" t="inlineStr">
        <is>
          <t>Coffee/Tea</t>
        </is>
      </c>
      <c r="E1239" s="8" t="n">
        <v>46120</v>
      </c>
      <c r="F1239" t="inlineStr">
        <is>
          <t>Violations were cited in the following area(s).</t>
        </is>
      </c>
      <c r="G1239" t="inlineStr">
        <is>
          <t>08A</t>
        </is>
      </c>
      <c r="H1239" t="inlineStr">
        <is>
          <t>Establishment is not free of harborage or conditions conducive to rodents, insects or other pests.</t>
        </is>
      </c>
      <c r="I1239" t="inlineStr">
        <is>
          <t>Not Critical</t>
        </is>
      </c>
      <c r="J1239" t="n">
        <v>19</v>
      </c>
      <c r="L1239" s="9">
        <f>A1239&amp;"-"&amp;TEXT(E1239,"yyyymmdd")</f>
        <v/>
      </c>
    </row>
    <row r="1240">
      <c r="A1240" t="n">
        <v>50149818</v>
      </c>
      <c r="B1240" t="inlineStr">
        <is>
          <t>Brooklyn</t>
        </is>
      </c>
      <c r="C1240" t="inlineStr">
        <is>
          <t>11210</t>
        </is>
      </c>
      <c r="D1240" t="inlineStr">
        <is>
          <t>Coffee/Tea</t>
        </is>
      </c>
      <c r="E1240" s="8" t="n">
        <v>46120</v>
      </c>
      <c r="F1240" t="inlineStr">
        <is>
          <t>Violations were cited in the following area(s).</t>
        </is>
      </c>
      <c r="G1240" t="inlineStr">
        <is>
          <t>10G</t>
        </is>
      </c>
      <c r="H1240" t="inlineStr">
        <is>
          <t>Dishwashing and ware washing: Cleaning and sanitizing of tableware, including dishes, utensils, and equipment deficient.</t>
        </is>
      </c>
      <c r="I1240" t="inlineStr">
        <is>
          <t>Not Critical</t>
        </is>
      </c>
      <c r="J1240" t="n">
        <v>19</v>
      </c>
      <c r="L1240" s="9">
        <f>A1240&amp;"-"&amp;TEXT(E1240,"yyyymmdd")</f>
        <v/>
      </c>
    </row>
    <row r="1241">
      <c r="A1241" t="n">
        <v>50152288</v>
      </c>
      <c r="B1241" t="inlineStr">
        <is>
          <t>Manhattan</t>
        </is>
      </c>
      <c r="C1241" t="inlineStr">
        <is>
          <t>10002</t>
        </is>
      </c>
      <c r="D1241" t="inlineStr">
        <is>
          <t>Latin American</t>
        </is>
      </c>
      <c r="E1241" s="8" t="n">
        <v>46120</v>
      </c>
      <c r="F1241" t="inlineStr">
        <is>
          <t>Violations were cited in the following area(s).</t>
        </is>
      </c>
      <c r="G1241" t="inlineStr">
        <is>
          <t>02B</t>
        </is>
      </c>
      <c r="H1241" t="inlineStr">
        <is>
          <t>Hot TCS food item not held at or above 140 °F.</t>
        </is>
      </c>
      <c r="I1241" t="inlineStr">
        <is>
          <t>Critical</t>
        </is>
      </c>
      <c r="J1241" t="n">
        <v>32</v>
      </c>
      <c r="K1241" t="inlineStr">
        <is>
          <t>N</t>
        </is>
      </c>
      <c r="L1241" s="9">
        <f>A1241&amp;"-"&amp;TEXT(E1241,"yyyymmdd")</f>
        <v/>
      </c>
    </row>
    <row r="1242">
      <c r="A1242" t="n">
        <v>50152288</v>
      </c>
      <c r="B1242" t="inlineStr">
        <is>
          <t>Manhattan</t>
        </is>
      </c>
      <c r="C1242" t="inlineStr">
        <is>
          <t>10002</t>
        </is>
      </c>
      <c r="D1242" t="inlineStr">
        <is>
          <t>Latin American</t>
        </is>
      </c>
      <c r="E1242" s="8" t="n">
        <v>46120</v>
      </c>
      <c r="F1242" t="inlineStr">
        <is>
          <t>Violations were cited in the following area(s).</t>
        </is>
      </c>
      <c r="G1242" t="inlineStr">
        <is>
          <t>02G</t>
        </is>
      </c>
      <c r="H1242" t="inlineStr">
        <is>
          <t>Cold TCS food item held above 41 °F; smoked or processed fish held above 38 °F; intact raw eggs held above 45 °F; or reduced oxygen packaged (ROP) TCS foods held above required temperatures except during active necessary preparation.</t>
        </is>
      </c>
      <c r="I1242" t="inlineStr">
        <is>
          <t>Critical</t>
        </is>
      </c>
      <c r="J1242" t="n">
        <v>32</v>
      </c>
      <c r="K1242" t="inlineStr">
        <is>
          <t>N</t>
        </is>
      </c>
      <c r="L1242" s="9">
        <f>A1242&amp;"-"&amp;TEXT(E1242,"yyyymmdd")</f>
        <v/>
      </c>
    </row>
    <row r="1243">
      <c r="A1243" t="n">
        <v>50152288</v>
      </c>
      <c r="B1243" t="inlineStr">
        <is>
          <t>Manhattan</t>
        </is>
      </c>
      <c r="C1243" t="inlineStr">
        <is>
          <t>10002</t>
        </is>
      </c>
      <c r="D1243" t="inlineStr">
        <is>
          <t>Latin American</t>
        </is>
      </c>
      <c r="E1243" s="8" t="n">
        <v>46120</v>
      </c>
      <c r="F1243" t="inlineStr">
        <is>
          <t>Violations were cited in the following area(s).</t>
        </is>
      </c>
      <c r="G1243" t="inlineStr">
        <is>
          <t>04K</t>
        </is>
      </c>
      <c r="H1243" t="inlineStr">
        <is>
          <t>Evidence of rats or live rats in establishment's food or non-food areas.</t>
        </is>
      </c>
      <c r="I1243" t="inlineStr">
        <is>
          <t>Critical</t>
        </is>
      </c>
      <c r="J1243" t="n">
        <v>32</v>
      </c>
      <c r="K1243" t="inlineStr">
        <is>
          <t>N</t>
        </is>
      </c>
      <c r="L1243" s="9">
        <f>A1243&amp;"-"&amp;TEXT(E1243,"yyyymmdd")</f>
        <v/>
      </c>
    </row>
    <row r="1244">
      <c r="A1244" t="n">
        <v>50152288</v>
      </c>
      <c r="B1244" t="inlineStr">
        <is>
          <t>Manhattan</t>
        </is>
      </c>
      <c r="C1244" t="inlineStr">
        <is>
          <t>10002</t>
        </is>
      </c>
      <c r="D1244" t="inlineStr">
        <is>
          <t>Latin American</t>
        </is>
      </c>
      <c r="E1244" s="8" t="n">
        <v>46120</v>
      </c>
      <c r="F1244" t="inlineStr">
        <is>
          <t>Violations were cited in the following area(s).</t>
        </is>
      </c>
      <c r="G1244" t="inlineStr">
        <is>
          <t>06C</t>
        </is>
      </c>
      <c r="H124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44" t="inlineStr">
        <is>
          <t>Critical</t>
        </is>
      </c>
      <c r="J1244" t="n">
        <v>32</v>
      </c>
      <c r="K1244" t="inlineStr">
        <is>
          <t>N</t>
        </is>
      </c>
      <c r="L1244" s="9">
        <f>A1244&amp;"-"&amp;TEXT(E1244,"yyyymmdd")</f>
        <v/>
      </c>
    </row>
    <row r="1245">
      <c r="A1245" t="n">
        <v>50152288</v>
      </c>
      <c r="B1245" t="inlineStr">
        <is>
          <t>Manhattan</t>
        </is>
      </c>
      <c r="C1245" t="inlineStr">
        <is>
          <t>10002</t>
        </is>
      </c>
      <c r="D1245" t="inlineStr">
        <is>
          <t>Latin American</t>
        </is>
      </c>
      <c r="E1245" s="8" t="n">
        <v>46120</v>
      </c>
      <c r="F1245" t="inlineStr">
        <is>
          <t>Violations were cited in the following area(s).</t>
        </is>
      </c>
      <c r="G1245" t="inlineStr">
        <is>
          <t>08A</t>
        </is>
      </c>
      <c r="H1245" t="inlineStr">
        <is>
          <t>Establishment is not free of harborage or conditions conducive to rodents, insects or other pests.</t>
        </is>
      </c>
      <c r="I1245" t="inlineStr">
        <is>
          <t>Not Critical</t>
        </is>
      </c>
      <c r="J1245" t="n">
        <v>32</v>
      </c>
      <c r="K1245" t="inlineStr">
        <is>
          <t>N</t>
        </is>
      </c>
      <c r="L1245" s="9">
        <f>A1245&amp;"-"&amp;TEXT(E1245,"yyyymmdd")</f>
        <v/>
      </c>
    </row>
    <row r="1246">
      <c r="A1246" t="n">
        <v>50155966</v>
      </c>
      <c r="B1246" t="inlineStr">
        <is>
          <t>Manhattan</t>
        </is>
      </c>
      <c r="C1246" t="inlineStr">
        <is>
          <t>10024</t>
        </is>
      </c>
      <c r="D1246" t="inlineStr">
        <is>
          <t>Frozen Desserts</t>
        </is>
      </c>
      <c r="E1246" s="8" t="n">
        <v>46120</v>
      </c>
      <c r="F1246" t="inlineStr">
        <is>
          <t>Violations were cited in the following area(s).</t>
        </is>
      </c>
      <c r="G1246" t="inlineStr">
        <is>
          <t>06D</t>
        </is>
      </c>
      <c r="H1246" t="inlineStr">
        <is>
          <t>Food contact surface not properly washed, rinsed and sanitized after each use and following any activity when contamination may have occurred.</t>
        </is>
      </c>
      <c r="I1246" t="inlineStr">
        <is>
          <t>Critical</t>
        </is>
      </c>
      <c r="J1246" t="n">
        <v>9</v>
      </c>
      <c r="K1246" t="inlineStr">
        <is>
          <t>A</t>
        </is>
      </c>
      <c r="L1246" s="9">
        <f>A1246&amp;"-"&amp;TEXT(E1246,"yyyymmdd")</f>
        <v/>
      </c>
    </row>
    <row r="1247">
      <c r="A1247" t="n">
        <v>50155966</v>
      </c>
      <c r="B1247" t="inlineStr">
        <is>
          <t>Manhattan</t>
        </is>
      </c>
      <c r="C1247" t="inlineStr">
        <is>
          <t>10024</t>
        </is>
      </c>
      <c r="D1247" t="inlineStr">
        <is>
          <t>Frozen Desserts</t>
        </is>
      </c>
      <c r="E1247" s="8" t="n">
        <v>46120</v>
      </c>
      <c r="F1247" t="inlineStr">
        <is>
          <t>Violations were cited in the following area(s).</t>
        </is>
      </c>
      <c r="G1247" t="inlineStr">
        <is>
          <t>10F</t>
        </is>
      </c>
      <c r="H1247" t="inlineStr">
        <is>
          <t>Non-food contact surface or equipment made of unacceptable material, not kept clean, or not properly sealed, raised, spaced or movable to allow accessibility for cleaning on all sides, above and underneath the unit.</t>
        </is>
      </c>
      <c r="I1247" t="inlineStr">
        <is>
          <t>Not Critical</t>
        </is>
      </c>
      <c r="J1247" t="n">
        <v>9</v>
      </c>
      <c r="K1247" t="inlineStr">
        <is>
          <t>A</t>
        </is>
      </c>
      <c r="L1247" s="9">
        <f>A1247&amp;"-"&amp;TEXT(E1247,"yyyymmdd")</f>
        <v/>
      </c>
    </row>
    <row r="1248">
      <c r="A1248" t="n">
        <v>50158440</v>
      </c>
      <c r="B1248" t="inlineStr">
        <is>
          <t>Brooklyn</t>
        </is>
      </c>
      <c r="C1248" t="inlineStr">
        <is>
          <t>11210</t>
        </is>
      </c>
      <c r="D1248" t="inlineStr">
        <is>
          <t>Chinese</t>
        </is>
      </c>
      <c r="E1248" s="8" t="n">
        <v>46120</v>
      </c>
      <c r="F1248" t="inlineStr">
        <is>
          <t>Violations were cited in the following area(s).</t>
        </is>
      </c>
      <c r="G1248" t="inlineStr">
        <is>
          <t>02B</t>
        </is>
      </c>
      <c r="H1248" t="inlineStr">
        <is>
          <t>Hot TCS food item not held at or above 140 °F.</t>
        </is>
      </c>
      <c r="I1248" t="inlineStr">
        <is>
          <t>Critical</t>
        </is>
      </c>
      <c r="J1248" t="n">
        <v>9</v>
      </c>
      <c r="K1248" t="inlineStr">
        <is>
          <t>A</t>
        </is>
      </c>
      <c r="L1248" s="9">
        <f>A1248&amp;"-"&amp;TEXT(E1248,"yyyymmdd")</f>
        <v/>
      </c>
    </row>
    <row r="1249">
      <c r="A1249" t="n">
        <v>50158440</v>
      </c>
      <c r="B1249" t="inlineStr">
        <is>
          <t>Brooklyn</t>
        </is>
      </c>
      <c r="C1249" t="inlineStr">
        <is>
          <t>11210</t>
        </is>
      </c>
      <c r="D1249" t="inlineStr">
        <is>
          <t>Chinese</t>
        </is>
      </c>
      <c r="E1249" s="8" t="n">
        <v>46120</v>
      </c>
      <c r="F1249" t="inlineStr">
        <is>
          <t>Violations were cited in the following area(s).</t>
        </is>
      </c>
      <c r="G1249" t="inlineStr">
        <is>
          <t>10F</t>
        </is>
      </c>
      <c r="H1249" t="inlineStr">
        <is>
          <t>Non-food contact surface or equipment made of unacceptable material, not kept clean, or not properly sealed, raised, spaced or movable to allow accessibility for cleaning on all sides, above and underneath the unit.</t>
        </is>
      </c>
      <c r="I1249" t="inlineStr">
        <is>
          <t>Not Critical</t>
        </is>
      </c>
      <c r="J1249" t="n">
        <v>9</v>
      </c>
      <c r="K1249" t="inlineStr">
        <is>
          <t>A</t>
        </is>
      </c>
      <c r="L1249" s="9">
        <f>A1249&amp;"-"&amp;TEXT(E1249,"yyyymmdd")</f>
        <v/>
      </c>
    </row>
    <row r="1250">
      <c r="A1250" t="n">
        <v>50158440</v>
      </c>
      <c r="B1250" t="inlineStr">
        <is>
          <t>Brooklyn</t>
        </is>
      </c>
      <c r="C1250" t="inlineStr">
        <is>
          <t>11210</t>
        </is>
      </c>
      <c r="D1250" t="inlineStr">
        <is>
          <t>Chinese</t>
        </is>
      </c>
      <c r="E1250" s="8" t="n">
        <v>46120</v>
      </c>
      <c r="F1250" t="inlineStr">
        <is>
          <t>Violations were cited in the following area(s).</t>
        </is>
      </c>
      <c r="G1250" t="inlineStr">
        <is>
          <t>28-06</t>
        </is>
      </c>
      <c r="H1250" t="inlineStr">
        <is>
          <t>Contract with a pest management professional not in place. Record of extermination activities not kept on premises.</t>
        </is>
      </c>
      <c r="I1250" t="inlineStr">
        <is>
          <t>Not Critical</t>
        </is>
      </c>
      <c r="J1250" t="n">
        <v>9</v>
      </c>
      <c r="K1250" t="inlineStr">
        <is>
          <t>A</t>
        </is>
      </c>
      <c r="L1250" s="9">
        <f>A1250&amp;"-"&amp;TEXT(E1250,"yyyymmdd")</f>
        <v/>
      </c>
    </row>
    <row r="1251">
      <c r="A1251" t="n">
        <v>50159267</v>
      </c>
      <c r="B1251" t="inlineStr">
        <is>
          <t>Queens</t>
        </is>
      </c>
      <c r="C1251" t="inlineStr">
        <is>
          <t>11101</t>
        </is>
      </c>
      <c r="D1251" t="inlineStr">
        <is>
          <t>Coffee/Tea</t>
        </is>
      </c>
      <c r="E1251" s="8" t="n">
        <v>46120</v>
      </c>
      <c r="F1251" t="inlineStr">
        <is>
          <t>Violations were cited in the following area(s).</t>
        </is>
      </c>
      <c r="G1251" t="inlineStr">
        <is>
          <t>02B</t>
        </is>
      </c>
      <c r="H1251" t="inlineStr">
        <is>
          <t>Hot TCS food item not held at or above 140 °F.</t>
        </is>
      </c>
      <c r="I1251" t="inlineStr">
        <is>
          <t>Critical</t>
        </is>
      </c>
      <c r="J1251" t="n">
        <v>8</v>
      </c>
      <c r="K1251" t="inlineStr">
        <is>
          <t>A</t>
        </is>
      </c>
      <c r="L1251" s="9">
        <f>A1251&amp;"-"&amp;TEXT(E1251,"yyyymmdd")</f>
        <v/>
      </c>
    </row>
    <row r="1252">
      <c r="A1252" t="n">
        <v>50160127</v>
      </c>
      <c r="B1252" t="inlineStr">
        <is>
          <t>Brooklyn</t>
        </is>
      </c>
      <c r="C1252" t="inlineStr">
        <is>
          <t>11212</t>
        </is>
      </c>
      <c r="D1252" t="inlineStr">
        <is>
          <t>Japanese</t>
        </is>
      </c>
      <c r="E1252" s="8" t="n">
        <v>46120</v>
      </c>
      <c r="F1252" t="inlineStr">
        <is>
          <t>Violations were cited in the following area(s).</t>
        </is>
      </c>
      <c r="G1252" t="inlineStr">
        <is>
          <t>06B</t>
        </is>
      </c>
      <c r="H1252" t="inlineStr">
        <is>
          <t>Tobacco or electronic cigarette use, eating, or drinking from open container in food preparation, food storage or dishwashing area.</t>
        </is>
      </c>
      <c r="I1252" t="inlineStr">
        <is>
          <t>Critical</t>
        </is>
      </c>
      <c r="J1252" t="n">
        <v>8</v>
      </c>
      <c r="K1252" t="inlineStr">
        <is>
          <t>A</t>
        </is>
      </c>
      <c r="L1252" s="9">
        <f>A1252&amp;"-"&amp;TEXT(E1252,"yyyymmdd")</f>
        <v/>
      </c>
    </row>
    <row r="1253">
      <c r="A1253" t="n">
        <v>50160127</v>
      </c>
      <c r="B1253" t="inlineStr">
        <is>
          <t>Brooklyn</t>
        </is>
      </c>
      <c r="C1253" t="inlineStr">
        <is>
          <t>11212</t>
        </is>
      </c>
      <c r="D1253" t="inlineStr">
        <is>
          <t>Japanese</t>
        </is>
      </c>
      <c r="E1253" s="8" t="n">
        <v>46120</v>
      </c>
      <c r="F1253" t="inlineStr">
        <is>
          <t>Violations were cited in the following area(s).</t>
        </is>
      </c>
      <c r="G1253" t="inlineStr">
        <is>
          <t>10F</t>
        </is>
      </c>
      <c r="H1253" t="inlineStr">
        <is>
          <t>Non-food contact surface or equipment made of unacceptable material, not kept clean, or not properly sealed, raised, spaced or movable to allow accessibility for cleaning on all sides, above and underneath the unit.</t>
        </is>
      </c>
      <c r="I1253" t="inlineStr">
        <is>
          <t>Not Critical</t>
        </is>
      </c>
      <c r="J1253" t="n">
        <v>8</v>
      </c>
      <c r="K1253" t="inlineStr">
        <is>
          <t>A</t>
        </is>
      </c>
      <c r="L1253" s="9">
        <f>A1253&amp;"-"&amp;TEXT(E1253,"yyyymmdd")</f>
        <v/>
      </c>
    </row>
    <row r="1254">
      <c r="A1254" t="n">
        <v>50160500</v>
      </c>
      <c r="B1254" t="inlineStr">
        <is>
          <t>Manhattan</t>
        </is>
      </c>
      <c r="C1254" t="inlineStr">
        <is>
          <t>10009</t>
        </is>
      </c>
      <c r="D1254" t="inlineStr">
        <is>
          <t>Coffee/Tea</t>
        </is>
      </c>
      <c r="E1254" s="8" t="n">
        <v>46120</v>
      </c>
      <c r="F1254" t="inlineStr">
        <is>
          <t>Violations were cited in the following area(s).</t>
        </is>
      </c>
      <c r="G1254" t="inlineStr">
        <is>
          <t>04L</t>
        </is>
      </c>
      <c r="H1254" t="inlineStr">
        <is>
          <t>Evidence of mice or live mice in establishment's food or non-food areas.</t>
        </is>
      </c>
      <c r="I1254" t="inlineStr">
        <is>
          <t>Critical</t>
        </is>
      </c>
      <c r="J1254" t="n">
        <v>10</v>
      </c>
      <c r="K1254" t="inlineStr">
        <is>
          <t>A</t>
        </is>
      </c>
      <c r="L1254" s="9">
        <f>A1254&amp;"-"&amp;TEXT(E1254,"yyyymmdd")</f>
        <v/>
      </c>
    </row>
    <row r="1255">
      <c r="A1255" t="n">
        <v>50160500</v>
      </c>
      <c r="B1255" t="inlineStr">
        <is>
          <t>Manhattan</t>
        </is>
      </c>
      <c r="C1255" t="inlineStr">
        <is>
          <t>10009</t>
        </is>
      </c>
      <c r="D1255" t="inlineStr">
        <is>
          <t>Coffee/Tea</t>
        </is>
      </c>
      <c r="E1255" s="8" t="n">
        <v>46120</v>
      </c>
      <c r="F1255" t="inlineStr">
        <is>
          <t>Violations were cited in the following area(s).</t>
        </is>
      </c>
      <c r="G1255" t="inlineStr">
        <is>
          <t>08A</t>
        </is>
      </c>
      <c r="H1255" t="inlineStr">
        <is>
          <t>Establishment is not free of harborage or conditions conducive to rodents, insects or other pests.</t>
        </is>
      </c>
      <c r="I1255" t="inlineStr">
        <is>
          <t>Not Critical</t>
        </is>
      </c>
      <c r="J1255" t="n">
        <v>10</v>
      </c>
      <c r="K1255" t="inlineStr">
        <is>
          <t>A</t>
        </is>
      </c>
      <c r="L1255" s="9">
        <f>A1255&amp;"-"&amp;TEXT(E1255,"yyyymmdd")</f>
        <v/>
      </c>
    </row>
    <row r="1256">
      <c r="A1256" t="n">
        <v>50166849</v>
      </c>
      <c r="B1256" t="inlineStr">
        <is>
          <t>Manhattan</t>
        </is>
      </c>
      <c r="C1256" t="inlineStr">
        <is>
          <t>10019</t>
        </is>
      </c>
      <c r="D1256" t="inlineStr">
        <is>
          <t>Hotdogs/Pretzels</t>
        </is>
      </c>
      <c r="E1256" s="8" t="n">
        <v>46120</v>
      </c>
      <c r="F1256" t="inlineStr">
        <is>
          <t>Violations were cited in the following area(s).</t>
        </is>
      </c>
      <c r="G1256" t="inlineStr">
        <is>
          <t>06E</t>
        </is>
      </c>
      <c r="H1256" t="inlineStr">
        <is>
          <t>Sanitized equipment or utensil, including in-use food dispensing utensil, improperly used or stored.</t>
        </is>
      </c>
      <c r="I1256" t="inlineStr">
        <is>
          <t>Critical</t>
        </is>
      </c>
      <c r="J1256" t="n">
        <v>12</v>
      </c>
      <c r="K1256" t="inlineStr">
        <is>
          <t>A</t>
        </is>
      </c>
      <c r="L1256" s="9">
        <f>A1256&amp;"-"&amp;TEXT(E1256,"yyyymmdd")</f>
        <v/>
      </c>
    </row>
    <row r="1257">
      <c r="A1257" t="n">
        <v>50166849</v>
      </c>
      <c r="B1257" t="inlineStr">
        <is>
          <t>Manhattan</t>
        </is>
      </c>
      <c r="C1257" t="inlineStr">
        <is>
          <t>10019</t>
        </is>
      </c>
      <c r="D1257" t="inlineStr">
        <is>
          <t>Hotdogs/Pretzels</t>
        </is>
      </c>
      <c r="E1257" s="8" t="n">
        <v>46120</v>
      </c>
      <c r="F1257" t="inlineStr">
        <is>
          <t>Violations were cited in the following area(s).</t>
        </is>
      </c>
      <c r="G1257" t="inlineStr">
        <is>
          <t>10B</t>
        </is>
      </c>
      <c r="H1257" t="inlineStr">
        <is>
          <t>Anti-siphonage or back-flow prevention device not provided where required; equipment or floor not properly drained; sewage disposal system in disrepair or not functioning properly. Condensation or liquid waste improperly disposed of.</t>
        </is>
      </c>
      <c r="I1257" t="inlineStr">
        <is>
          <t>Not Critical</t>
        </is>
      </c>
      <c r="J1257" t="n">
        <v>12</v>
      </c>
      <c r="K1257" t="inlineStr">
        <is>
          <t>A</t>
        </is>
      </c>
      <c r="L1257" s="9">
        <f>A1257&amp;"-"&amp;TEXT(E1257,"yyyymmdd")</f>
        <v/>
      </c>
    </row>
    <row r="1258">
      <c r="A1258" t="n">
        <v>50166849</v>
      </c>
      <c r="B1258" t="inlineStr">
        <is>
          <t>Manhattan</t>
        </is>
      </c>
      <c r="C1258" t="inlineStr">
        <is>
          <t>10019</t>
        </is>
      </c>
      <c r="D1258" t="inlineStr">
        <is>
          <t>Hotdogs/Pretzels</t>
        </is>
      </c>
      <c r="E1258" s="8" t="n">
        <v>46120</v>
      </c>
      <c r="F1258" t="inlineStr">
        <is>
          <t>Violations were cited in the following area(s).</t>
        </is>
      </c>
      <c r="G1258" t="inlineStr">
        <is>
          <t>10F</t>
        </is>
      </c>
      <c r="H1258" t="inlineStr">
        <is>
          <t>Non-food contact surface or equipment made of unacceptable material, not kept clean, or not properly sealed, raised, spaced or movable to allow accessibility for cleaning on all sides, above and underneath the unit.</t>
        </is>
      </c>
      <c r="I1258" t="inlineStr">
        <is>
          <t>Not Critical</t>
        </is>
      </c>
      <c r="J1258" t="n">
        <v>12</v>
      </c>
      <c r="K1258" t="inlineStr">
        <is>
          <t>A</t>
        </is>
      </c>
      <c r="L1258" s="9">
        <f>A1258&amp;"-"&amp;TEXT(E1258,"yyyymmdd")</f>
        <v/>
      </c>
    </row>
    <row r="1259">
      <c r="A1259" t="n">
        <v>50173385</v>
      </c>
      <c r="B1259" t="inlineStr">
        <is>
          <t>Manhattan</t>
        </is>
      </c>
      <c r="C1259" t="inlineStr">
        <is>
          <t>10001</t>
        </is>
      </c>
      <c r="D1259" t="inlineStr">
        <is>
          <t>Other</t>
        </is>
      </c>
      <c r="E1259" s="8" t="n">
        <v>46120</v>
      </c>
      <c r="F1259" t="inlineStr">
        <is>
          <t>Violations were cited in the following area(s).</t>
        </is>
      </c>
      <c r="G1259" t="inlineStr">
        <is>
          <t>10B</t>
        </is>
      </c>
      <c r="H1259" t="inlineStr">
        <is>
          <t>Anti-siphonage or back-flow prevention device not provided where required; equipment or floor not properly drained; sewage disposal system in disrepair or not functioning properly. Condensation or liquid waste improperly disposed of.</t>
        </is>
      </c>
      <c r="I1259" t="inlineStr">
        <is>
          <t>Not Critical</t>
        </is>
      </c>
      <c r="J1259" t="n">
        <v>6</v>
      </c>
      <c r="K1259" t="inlineStr">
        <is>
          <t>A</t>
        </is>
      </c>
      <c r="L1259" s="9">
        <f>A1259&amp;"-"&amp;TEXT(E1259,"yyyymmdd")</f>
        <v/>
      </c>
    </row>
    <row r="1260">
      <c r="A1260" t="n">
        <v>50173385</v>
      </c>
      <c r="B1260" t="inlineStr">
        <is>
          <t>Manhattan</t>
        </is>
      </c>
      <c r="C1260" t="inlineStr">
        <is>
          <t>10001</t>
        </is>
      </c>
      <c r="D1260" t="inlineStr">
        <is>
          <t>Other</t>
        </is>
      </c>
      <c r="E1260" s="8" t="n">
        <v>46120</v>
      </c>
      <c r="F1260" t="inlineStr">
        <is>
          <t>Violations were cited in the following area(s).</t>
        </is>
      </c>
      <c r="G1260" t="inlineStr">
        <is>
          <t>10D</t>
        </is>
      </c>
      <c r="H1260" t="inlineStr">
        <is>
          <t>Mechanical or natural ventilation not provided, inadequate, improperly installed, in disrepair or fails to prevent and control excessive build-up of grease, heat, steam condensation, vapors, odors, smoke or fumes.</t>
        </is>
      </c>
      <c r="I1260" t="inlineStr">
        <is>
          <t>Not Critical</t>
        </is>
      </c>
      <c r="J1260" t="n">
        <v>6</v>
      </c>
      <c r="K1260" t="inlineStr">
        <is>
          <t>A</t>
        </is>
      </c>
      <c r="L1260" s="9">
        <f>A1260&amp;"-"&amp;TEXT(E1260,"yyyymmdd")</f>
        <v/>
      </c>
    </row>
    <row r="1261">
      <c r="A1261" t="n">
        <v>50173385</v>
      </c>
      <c r="B1261" t="inlineStr">
        <is>
          <t>Manhattan</t>
        </is>
      </c>
      <c r="C1261" t="inlineStr">
        <is>
          <t>10001</t>
        </is>
      </c>
      <c r="D1261" t="inlineStr">
        <is>
          <t>Other</t>
        </is>
      </c>
      <c r="E1261" s="8" t="n">
        <v>46120</v>
      </c>
      <c r="F1261" t="inlineStr">
        <is>
          <t>Violations were cited in the following area(s).</t>
        </is>
      </c>
      <c r="G1261" t="inlineStr">
        <is>
          <t>10F</t>
        </is>
      </c>
      <c r="H1261" t="inlineStr">
        <is>
          <t>Non-food contact surface or equipment made of unacceptable material, not kept clean, or not properly sealed, raised, spaced or movable to allow accessibility for cleaning on all sides, above and underneath the unit.</t>
        </is>
      </c>
      <c r="I1261" t="inlineStr">
        <is>
          <t>Not Critical</t>
        </is>
      </c>
      <c r="J1261" t="n">
        <v>6</v>
      </c>
      <c r="K1261" t="inlineStr">
        <is>
          <t>A</t>
        </is>
      </c>
      <c r="L1261" s="9">
        <f>A1261&amp;"-"&amp;TEXT(E1261,"yyyymmdd")</f>
        <v/>
      </c>
    </row>
    <row r="1262">
      <c r="A1262" t="n">
        <v>40373462</v>
      </c>
      <c r="B1262" t="inlineStr">
        <is>
          <t>Manhattan</t>
        </is>
      </c>
      <c r="C1262" t="inlineStr">
        <is>
          <t>10016</t>
        </is>
      </c>
      <c r="D1262" t="inlineStr">
        <is>
          <t>Italian</t>
        </is>
      </c>
      <c r="E1262" s="8" t="n">
        <v>46121</v>
      </c>
      <c r="F1262" t="inlineStr">
        <is>
          <t>Violations were cited in the following area(s).</t>
        </is>
      </c>
      <c r="G1262" t="inlineStr">
        <is>
          <t>06C</t>
        </is>
      </c>
      <c r="H126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62" t="inlineStr">
        <is>
          <t>Critical</t>
        </is>
      </c>
      <c r="J1262" t="n">
        <v>11</v>
      </c>
      <c r="K1262" t="inlineStr">
        <is>
          <t>A</t>
        </is>
      </c>
      <c r="L1262" s="9">
        <f>A1262&amp;"-"&amp;TEXT(E1262,"yyyymmdd")</f>
        <v/>
      </c>
    </row>
    <row r="1263">
      <c r="A1263" t="n">
        <v>40373462</v>
      </c>
      <c r="B1263" t="inlineStr">
        <is>
          <t>Manhattan</t>
        </is>
      </c>
      <c r="C1263" t="inlineStr">
        <is>
          <t>10016</t>
        </is>
      </c>
      <c r="D1263" t="inlineStr">
        <is>
          <t>Italian</t>
        </is>
      </c>
      <c r="E1263" s="8" t="n">
        <v>46121</v>
      </c>
      <c r="F1263" t="inlineStr">
        <is>
          <t>Violations were cited in the following area(s).</t>
        </is>
      </c>
      <c r="G1263" t="inlineStr">
        <is>
          <t>06D</t>
        </is>
      </c>
      <c r="H1263" t="inlineStr">
        <is>
          <t>Food contact surface not properly washed, rinsed and sanitized after each use and following any activity when contamination may have occurred.</t>
        </is>
      </c>
      <c r="I1263" t="inlineStr">
        <is>
          <t>Critical</t>
        </is>
      </c>
      <c r="J1263" t="n">
        <v>11</v>
      </c>
      <c r="K1263" t="inlineStr">
        <is>
          <t>A</t>
        </is>
      </c>
      <c r="L1263" s="9">
        <f>A1263&amp;"-"&amp;TEXT(E1263,"yyyymmdd")</f>
        <v/>
      </c>
    </row>
    <row r="1264">
      <c r="A1264" t="n">
        <v>40389732</v>
      </c>
      <c r="B1264" t="inlineStr">
        <is>
          <t>Brooklyn</t>
        </is>
      </c>
      <c r="C1264" t="inlineStr">
        <is>
          <t>11249</t>
        </is>
      </c>
      <c r="D1264" t="inlineStr">
        <is>
          <t>Italian</t>
        </is>
      </c>
      <c r="E1264" s="8" t="n">
        <v>46121</v>
      </c>
      <c r="F1264" t="inlineStr">
        <is>
          <t>Violations were cited in the following area(s).</t>
        </is>
      </c>
      <c r="G1264" t="inlineStr">
        <is>
          <t>02H</t>
        </is>
      </c>
      <c r="H1264" t="inlineStr">
        <is>
          <t>After cooking or removal from hot holding, TCS food not cooled by an approved method whereby the internal temperature is reduced from 140 °F to 70 °F or less within 2 hours, and from 70 °F to 41 °F or less within 4 additional hours.</t>
        </is>
      </c>
      <c r="I1264" t="inlineStr">
        <is>
          <t>Critical</t>
        </is>
      </c>
      <c r="J1264" t="n">
        <v>7</v>
      </c>
      <c r="K1264" t="inlineStr">
        <is>
          <t>A</t>
        </is>
      </c>
      <c r="L1264" s="9">
        <f>A1264&amp;"-"&amp;TEXT(E1264,"yyyymmdd")</f>
        <v/>
      </c>
    </row>
    <row r="1265">
      <c r="A1265" t="n">
        <v>40401093</v>
      </c>
      <c r="B1265" t="inlineStr">
        <is>
          <t>Manhattan</t>
        </is>
      </c>
      <c r="C1265" t="inlineStr">
        <is>
          <t>10024</t>
        </is>
      </c>
      <c r="D1265" t="inlineStr">
        <is>
          <t>French</t>
        </is>
      </c>
      <c r="E1265" s="8" t="n">
        <v>46121</v>
      </c>
      <c r="F1265" t="inlineStr">
        <is>
          <t>Violations were cited in the following area(s).</t>
        </is>
      </c>
      <c r="G1265" t="inlineStr">
        <is>
          <t>02G</t>
        </is>
      </c>
      <c r="H1265" t="inlineStr">
        <is>
          <t>Cold TCS food item held above 41 °F; smoked or processed fish held above 38 °F; intact raw eggs held above 45 °F; or reduced oxygen packaged (ROP) TCS foods held above required temperatures except during active necessary preparation.</t>
        </is>
      </c>
      <c r="I1265" t="inlineStr">
        <is>
          <t>Critical</t>
        </is>
      </c>
      <c r="J1265" t="n">
        <v>12</v>
      </c>
      <c r="K1265" t="inlineStr">
        <is>
          <t>A</t>
        </is>
      </c>
      <c r="L1265" s="9">
        <f>A1265&amp;"-"&amp;TEXT(E1265,"yyyymmdd")</f>
        <v/>
      </c>
    </row>
    <row r="1266">
      <c r="A1266" t="n">
        <v>40401093</v>
      </c>
      <c r="B1266" t="inlineStr">
        <is>
          <t>Manhattan</t>
        </is>
      </c>
      <c r="C1266" t="inlineStr">
        <is>
          <t>10024</t>
        </is>
      </c>
      <c r="D1266" t="inlineStr">
        <is>
          <t>French</t>
        </is>
      </c>
      <c r="E1266" s="8" t="n">
        <v>46121</v>
      </c>
      <c r="F1266" t="inlineStr">
        <is>
          <t>Violations were cited in the following area(s).</t>
        </is>
      </c>
      <c r="G1266" t="inlineStr">
        <is>
          <t>06A</t>
        </is>
      </c>
      <c r="H1266" t="inlineStr">
        <is>
          <t>Personal cleanliness is inadequate. Outer garment soiled with possible contaminant. Effective hair restraint not worn where required. Jewelry worn on hands or arms. Fingernail polish worn or fingernails not kept clean and trimmed.</t>
        </is>
      </c>
      <c r="I1266" t="inlineStr">
        <is>
          <t>Critical</t>
        </is>
      </c>
      <c r="J1266" t="n">
        <v>12</v>
      </c>
      <c r="K1266" t="inlineStr">
        <is>
          <t>A</t>
        </is>
      </c>
      <c r="L1266" s="9">
        <f>A1266&amp;"-"&amp;TEXT(E1266,"yyyymmdd")</f>
        <v/>
      </c>
    </row>
    <row r="1267">
      <c r="A1267" t="n">
        <v>40560112</v>
      </c>
      <c r="B1267" t="inlineStr">
        <is>
          <t>Manhattan</t>
        </is>
      </c>
      <c r="C1267" t="inlineStr">
        <is>
          <t>10025</t>
        </is>
      </c>
      <c r="D1267" t="inlineStr">
        <is>
          <t>Latin American</t>
        </is>
      </c>
      <c r="E1267" s="8" t="n">
        <v>46121</v>
      </c>
      <c r="F1267" t="inlineStr">
        <is>
          <t>Violations were cited in the following area(s).</t>
        </is>
      </c>
      <c r="G1267" t="inlineStr">
        <is>
          <t>02G</t>
        </is>
      </c>
      <c r="H1267" t="inlineStr">
        <is>
          <t>Cold TCS food item held above 41 °F; smoked or processed fish held above 38 °F; intact raw eggs held above 45 °F; or reduced oxygen packaged (ROP) TCS foods held above required temperatures except during active necessary preparation.</t>
        </is>
      </c>
      <c r="I1267" t="inlineStr">
        <is>
          <t>Critical</t>
        </is>
      </c>
      <c r="J1267" t="n">
        <v>12</v>
      </c>
      <c r="K1267" t="inlineStr">
        <is>
          <t>A</t>
        </is>
      </c>
      <c r="L1267" s="9">
        <f>A1267&amp;"-"&amp;TEXT(E1267,"yyyymmdd")</f>
        <v/>
      </c>
    </row>
    <row r="1268">
      <c r="A1268" t="n">
        <v>40560112</v>
      </c>
      <c r="B1268" t="inlineStr">
        <is>
          <t>Manhattan</t>
        </is>
      </c>
      <c r="C1268" t="inlineStr">
        <is>
          <t>10025</t>
        </is>
      </c>
      <c r="D1268" t="inlineStr">
        <is>
          <t>Latin American</t>
        </is>
      </c>
      <c r="E1268" s="8" t="n">
        <v>46121</v>
      </c>
      <c r="F1268" t="inlineStr">
        <is>
          <t>Violations were cited in the following area(s).</t>
        </is>
      </c>
      <c r="G1268" t="inlineStr">
        <is>
          <t>06D</t>
        </is>
      </c>
      <c r="H1268" t="inlineStr">
        <is>
          <t>Food contact surface not properly washed, rinsed and sanitized after each use and following any activity when contamination may have occurred.</t>
        </is>
      </c>
      <c r="I1268" t="inlineStr">
        <is>
          <t>Critical</t>
        </is>
      </c>
      <c r="J1268" t="n">
        <v>12</v>
      </c>
      <c r="K1268" t="inlineStr">
        <is>
          <t>A</t>
        </is>
      </c>
      <c r="L1268" s="9">
        <f>A1268&amp;"-"&amp;TEXT(E1268,"yyyymmdd")</f>
        <v/>
      </c>
    </row>
    <row r="1269">
      <c r="A1269" t="n">
        <v>40562839</v>
      </c>
      <c r="B1269" t="inlineStr">
        <is>
          <t>Manhattan</t>
        </is>
      </c>
      <c r="C1269" t="inlineStr">
        <is>
          <t>10023</t>
        </is>
      </c>
      <c r="D1269" t="inlineStr">
        <is>
          <t>New French</t>
        </is>
      </c>
      <c r="E1269" s="8" t="n">
        <v>46121</v>
      </c>
      <c r="F1269" t="inlineStr">
        <is>
          <t>Violations were cited in the following area(s).</t>
        </is>
      </c>
      <c r="G1269" t="inlineStr">
        <is>
          <t>06D</t>
        </is>
      </c>
      <c r="H1269" t="inlineStr">
        <is>
          <t>Food contact surface not properly washed, rinsed and sanitized after each use and following any activity when contamination may have occurred.</t>
        </is>
      </c>
      <c r="I1269" t="inlineStr">
        <is>
          <t>Critical</t>
        </is>
      </c>
      <c r="J1269" t="n">
        <v>11</v>
      </c>
      <c r="K1269" t="inlineStr">
        <is>
          <t>A</t>
        </is>
      </c>
      <c r="L1269" s="9">
        <f>A1269&amp;"-"&amp;TEXT(E1269,"yyyymmdd")</f>
        <v/>
      </c>
    </row>
    <row r="1270">
      <c r="A1270" t="n">
        <v>40562839</v>
      </c>
      <c r="B1270" t="inlineStr">
        <is>
          <t>Manhattan</t>
        </is>
      </c>
      <c r="C1270" t="inlineStr">
        <is>
          <t>10023</t>
        </is>
      </c>
      <c r="D1270" t="inlineStr">
        <is>
          <t>New French</t>
        </is>
      </c>
      <c r="E1270" s="8" t="n">
        <v>46121</v>
      </c>
      <c r="F1270" t="inlineStr">
        <is>
          <t>Violations were cited in the following area(s).</t>
        </is>
      </c>
      <c r="G1270" t="inlineStr">
        <is>
          <t>06F</t>
        </is>
      </c>
      <c r="H1270" t="inlineStr">
        <is>
          <t>Wiping cloths not stored clean and dry, or in a sanitizing solution, between uses.</t>
        </is>
      </c>
      <c r="I1270" t="inlineStr">
        <is>
          <t>Critical</t>
        </is>
      </c>
      <c r="J1270" t="n">
        <v>11</v>
      </c>
      <c r="K1270" t="inlineStr">
        <is>
          <t>A</t>
        </is>
      </c>
      <c r="L1270" s="9">
        <f>A1270&amp;"-"&amp;TEXT(E1270,"yyyymmdd")</f>
        <v/>
      </c>
    </row>
    <row r="1271">
      <c r="A1271" t="n">
        <v>40669697</v>
      </c>
      <c r="B1271" t="inlineStr">
        <is>
          <t>Manhattan</t>
        </is>
      </c>
      <c r="C1271" t="inlineStr">
        <is>
          <t>10025</t>
        </is>
      </c>
      <c r="D1271" t="inlineStr">
        <is>
          <t>French</t>
        </is>
      </c>
      <c r="E1271" s="8" t="n">
        <v>46121</v>
      </c>
      <c r="F1271" t="inlineStr">
        <is>
          <t>Violations were cited in the following area(s).</t>
        </is>
      </c>
      <c r="G1271" t="inlineStr">
        <is>
          <t>02B</t>
        </is>
      </c>
      <c r="H1271" t="inlineStr">
        <is>
          <t>Hot TCS food item not held at or above 140 °F.</t>
        </is>
      </c>
      <c r="I1271" t="inlineStr">
        <is>
          <t>Critical</t>
        </is>
      </c>
      <c r="J1271" t="n">
        <v>10</v>
      </c>
      <c r="K1271" t="inlineStr">
        <is>
          <t>A</t>
        </is>
      </c>
      <c r="L1271" s="9">
        <f>A1271&amp;"-"&amp;TEXT(E1271,"yyyymmdd")</f>
        <v/>
      </c>
    </row>
    <row r="1272">
      <c r="A1272" t="n">
        <v>40669697</v>
      </c>
      <c r="B1272" t="inlineStr">
        <is>
          <t>Manhattan</t>
        </is>
      </c>
      <c r="C1272" t="inlineStr">
        <is>
          <t>10025</t>
        </is>
      </c>
      <c r="D1272" t="inlineStr">
        <is>
          <t>French</t>
        </is>
      </c>
      <c r="E1272" s="8" t="n">
        <v>46121</v>
      </c>
      <c r="F1272" t="inlineStr">
        <is>
          <t>Violations were cited in the following area(s).</t>
        </is>
      </c>
      <c r="G1272" t="inlineStr">
        <is>
          <t>10F</t>
        </is>
      </c>
      <c r="H1272" t="inlineStr">
        <is>
          <t>Non-food contact surface or equipment made of unacceptable material, not kept clean, or not properly sealed, raised, spaced or movable to allow accessibility for cleaning on all sides, above and underneath the unit.</t>
        </is>
      </c>
      <c r="I1272" t="inlineStr">
        <is>
          <t>Not Critical</t>
        </is>
      </c>
      <c r="J1272" t="n">
        <v>10</v>
      </c>
      <c r="K1272" t="inlineStr">
        <is>
          <t>A</t>
        </is>
      </c>
      <c r="L1272" s="9">
        <f>A1272&amp;"-"&amp;TEXT(E1272,"yyyymmdd")</f>
        <v/>
      </c>
    </row>
    <row r="1273">
      <c r="A1273" t="n">
        <v>40723611</v>
      </c>
      <c r="B1273" t="inlineStr">
        <is>
          <t>Queens</t>
        </is>
      </c>
      <c r="C1273" t="inlineStr">
        <is>
          <t>11103</t>
        </is>
      </c>
      <c r="D1273" t="inlineStr">
        <is>
          <t>Irish</t>
        </is>
      </c>
      <c r="E1273" s="8" t="n">
        <v>46121</v>
      </c>
      <c r="F1273" t="inlineStr">
        <is>
          <t>Violations were cited in the following area(s).</t>
        </is>
      </c>
      <c r="G1273" t="inlineStr">
        <is>
          <t>06D</t>
        </is>
      </c>
      <c r="H1273" t="inlineStr">
        <is>
          <t>Food contact surface not properly washed, rinsed and sanitized after each use and following any activity when contamination may have occurred.</t>
        </is>
      </c>
      <c r="I1273" t="inlineStr">
        <is>
          <t>Critical</t>
        </is>
      </c>
      <c r="J1273" t="n">
        <v>7</v>
      </c>
      <c r="K1273" t="inlineStr">
        <is>
          <t>A</t>
        </is>
      </c>
      <c r="L1273" s="9">
        <f>A1273&amp;"-"&amp;TEXT(E1273,"yyyymmdd")</f>
        <v/>
      </c>
    </row>
    <row r="1274">
      <c r="A1274" t="n">
        <v>40723611</v>
      </c>
      <c r="B1274" t="inlineStr">
        <is>
          <t>Queens</t>
        </is>
      </c>
      <c r="C1274" t="inlineStr">
        <is>
          <t>11103</t>
        </is>
      </c>
      <c r="D1274" t="inlineStr">
        <is>
          <t>Irish</t>
        </is>
      </c>
      <c r="E1274" s="8" t="n">
        <v>46121</v>
      </c>
      <c r="F1274" t="inlineStr">
        <is>
          <t>Violations were cited in the following area(s).</t>
        </is>
      </c>
      <c r="G1274" t="inlineStr">
        <is>
          <t>10F</t>
        </is>
      </c>
      <c r="H1274" t="inlineStr">
        <is>
          <t>Non-food contact surface or equipment made of unacceptable material, not kept clean, or not properly sealed, raised, spaced or movable to allow accessibility for cleaning on all sides, above and underneath the unit.</t>
        </is>
      </c>
      <c r="I1274" t="inlineStr">
        <is>
          <t>Not Critical</t>
        </is>
      </c>
      <c r="J1274" t="n">
        <v>7</v>
      </c>
      <c r="K1274" t="inlineStr">
        <is>
          <t>A</t>
        </is>
      </c>
      <c r="L1274" s="9">
        <f>A1274&amp;"-"&amp;TEXT(E1274,"yyyymmdd")</f>
        <v/>
      </c>
    </row>
    <row r="1275">
      <c r="A1275" t="n">
        <v>40806208</v>
      </c>
      <c r="B1275" t="inlineStr">
        <is>
          <t>Manhattan</t>
        </is>
      </c>
      <c r="C1275" t="inlineStr">
        <is>
          <t>10019</t>
        </is>
      </c>
      <c r="D1275" t="inlineStr">
        <is>
          <t>American</t>
        </is>
      </c>
      <c r="E1275" s="8" t="n">
        <v>46121</v>
      </c>
      <c r="F1275" t="inlineStr">
        <is>
          <t>Violations were cited in the following area(s).</t>
        </is>
      </c>
      <c r="G1275" t="inlineStr">
        <is>
          <t>02G</t>
        </is>
      </c>
      <c r="H1275" t="inlineStr">
        <is>
          <t>Cold TCS food item held above 41 °F; smoked or processed fish held above 38 °F; intact raw eggs held above 45 °F; or reduced oxygen packaged (ROP) TCS foods held above required temperatures except during active necessary preparation.</t>
        </is>
      </c>
      <c r="I1275" t="inlineStr">
        <is>
          <t>Critical</t>
        </is>
      </c>
      <c r="J1275" t="n">
        <v>12</v>
      </c>
      <c r="K1275" t="inlineStr">
        <is>
          <t>A</t>
        </is>
      </c>
      <c r="L1275" s="9">
        <f>A1275&amp;"-"&amp;TEXT(E1275,"yyyymmdd")</f>
        <v/>
      </c>
    </row>
    <row r="1276">
      <c r="A1276" t="n">
        <v>40806208</v>
      </c>
      <c r="B1276" t="inlineStr">
        <is>
          <t>Manhattan</t>
        </is>
      </c>
      <c r="C1276" t="inlineStr">
        <is>
          <t>10019</t>
        </is>
      </c>
      <c r="D1276" t="inlineStr">
        <is>
          <t>American</t>
        </is>
      </c>
      <c r="E1276" s="8" t="n">
        <v>46121</v>
      </c>
      <c r="F1276" t="inlineStr">
        <is>
          <t>Violations were cited in the following area(s).</t>
        </is>
      </c>
      <c r="G1276" t="inlineStr">
        <is>
          <t>10F</t>
        </is>
      </c>
      <c r="H1276" t="inlineStr">
        <is>
          <t>Non-food contact surface or equipment made of unacceptable material, not kept clean, or not properly sealed, raised, spaced or movable to allow accessibility for cleaning on all sides, above and underneath the unit.</t>
        </is>
      </c>
      <c r="I1276" t="inlineStr">
        <is>
          <t>Not Critical</t>
        </is>
      </c>
      <c r="J1276" t="n">
        <v>12</v>
      </c>
      <c r="K1276" t="inlineStr">
        <is>
          <t>A</t>
        </is>
      </c>
      <c r="L1276" s="9">
        <f>A1276&amp;"-"&amp;TEXT(E1276,"yyyymmdd")</f>
        <v/>
      </c>
    </row>
    <row r="1277">
      <c r="A1277" t="n">
        <v>40945916</v>
      </c>
      <c r="B1277" t="inlineStr">
        <is>
          <t>Brooklyn</t>
        </is>
      </c>
      <c r="C1277" t="inlineStr">
        <is>
          <t>11237</t>
        </is>
      </c>
      <c r="D1277" t="inlineStr">
        <is>
          <t>Latin American</t>
        </is>
      </c>
      <c r="E1277" s="8" t="n">
        <v>46121</v>
      </c>
      <c r="F1277" t="inlineStr">
        <is>
          <t>Violations were cited in the following area(s).</t>
        </is>
      </c>
      <c r="G1277" t="inlineStr">
        <is>
          <t>02B</t>
        </is>
      </c>
      <c r="H1277" t="inlineStr">
        <is>
          <t>Hot TCS food item not held at or above 140 °F.</t>
        </is>
      </c>
      <c r="I1277" t="inlineStr">
        <is>
          <t>Critical</t>
        </is>
      </c>
      <c r="J1277" t="n">
        <v>31</v>
      </c>
      <c r="L1277" s="9">
        <f>A1277&amp;"-"&amp;TEXT(E1277,"yyyymmdd")</f>
        <v/>
      </c>
    </row>
    <row r="1278">
      <c r="A1278" t="n">
        <v>40945916</v>
      </c>
      <c r="B1278" t="inlineStr">
        <is>
          <t>Brooklyn</t>
        </is>
      </c>
      <c r="C1278" t="inlineStr">
        <is>
          <t>11237</t>
        </is>
      </c>
      <c r="D1278" t="inlineStr">
        <is>
          <t>Latin American</t>
        </is>
      </c>
      <c r="E1278" s="8" t="n">
        <v>46121</v>
      </c>
      <c r="F1278" t="inlineStr">
        <is>
          <t>Violations were cited in the following area(s).</t>
        </is>
      </c>
      <c r="G1278" t="inlineStr">
        <is>
          <t>04L</t>
        </is>
      </c>
      <c r="H1278" t="inlineStr">
        <is>
          <t>Evidence of mice or live mice in establishment's food or non-food areas.</t>
        </is>
      </c>
      <c r="I1278" t="inlineStr">
        <is>
          <t>Critical</t>
        </is>
      </c>
      <c r="J1278" t="n">
        <v>31</v>
      </c>
      <c r="L1278" s="9">
        <f>A1278&amp;"-"&amp;TEXT(E1278,"yyyymmdd")</f>
        <v/>
      </c>
    </row>
    <row r="1279">
      <c r="A1279" t="n">
        <v>40945916</v>
      </c>
      <c r="B1279" t="inlineStr">
        <is>
          <t>Brooklyn</t>
        </is>
      </c>
      <c r="C1279" t="inlineStr">
        <is>
          <t>11237</t>
        </is>
      </c>
      <c r="D1279" t="inlineStr">
        <is>
          <t>Latin American</t>
        </is>
      </c>
      <c r="E1279" s="8" t="n">
        <v>46121</v>
      </c>
      <c r="F1279" t="inlineStr">
        <is>
          <t>Violations were cited in the following area(s).</t>
        </is>
      </c>
      <c r="G1279" t="inlineStr">
        <is>
          <t>06C</t>
        </is>
      </c>
      <c r="H12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79" t="inlineStr">
        <is>
          <t>Critical</t>
        </is>
      </c>
      <c r="J1279" t="n">
        <v>31</v>
      </c>
      <c r="L1279" s="9">
        <f>A1279&amp;"-"&amp;TEXT(E1279,"yyyymmdd")</f>
        <v/>
      </c>
    </row>
    <row r="1280">
      <c r="A1280" t="n">
        <v>40945916</v>
      </c>
      <c r="B1280" t="inlineStr">
        <is>
          <t>Brooklyn</t>
        </is>
      </c>
      <c r="C1280" t="inlineStr">
        <is>
          <t>11237</t>
        </is>
      </c>
      <c r="D1280" t="inlineStr">
        <is>
          <t>Latin American</t>
        </is>
      </c>
      <c r="E1280" s="8" t="n">
        <v>46121</v>
      </c>
      <c r="F1280" t="inlineStr">
        <is>
          <t>Violations were cited in the following area(s).</t>
        </is>
      </c>
      <c r="G1280" t="inlineStr">
        <is>
          <t>08A</t>
        </is>
      </c>
      <c r="H1280" t="inlineStr">
        <is>
          <t>Establishment is not free of harborage or conditions conducive to rodents, insects or other pests.</t>
        </is>
      </c>
      <c r="I1280" t="inlineStr">
        <is>
          <t>Not Critical</t>
        </is>
      </c>
      <c r="J1280" t="n">
        <v>31</v>
      </c>
      <c r="L1280" s="9">
        <f>A1280&amp;"-"&amp;TEXT(E1280,"yyyymmdd")</f>
        <v/>
      </c>
    </row>
    <row r="1281">
      <c r="A1281" t="n">
        <v>40945916</v>
      </c>
      <c r="B1281" t="inlineStr">
        <is>
          <t>Brooklyn</t>
        </is>
      </c>
      <c r="C1281" t="inlineStr">
        <is>
          <t>11237</t>
        </is>
      </c>
      <c r="D1281" t="inlineStr">
        <is>
          <t>Latin American</t>
        </is>
      </c>
      <c r="E1281" s="8" t="n">
        <v>46121</v>
      </c>
      <c r="F1281" t="inlineStr">
        <is>
          <t>Violations were cited in the following area(s).</t>
        </is>
      </c>
      <c r="G1281" t="inlineStr">
        <is>
          <t>08C</t>
        </is>
      </c>
      <c r="H1281" t="inlineStr">
        <is>
          <t>Pesticide not properly labeled or used by unlicensed individual. Pesticide, other toxic chemical improperly used/stored. Unprotected, unlocked bait station used.</t>
        </is>
      </c>
      <c r="I1281" t="inlineStr">
        <is>
          <t>Not Critical</t>
        </is>
      </c>
      <c r="J1281" t="n">
        <v>31</v>
      </c>
      <c r="L1281" s="9">
        <f>A1281&amp;"-"&amp;TEXT(E1281,"yyyymmdd")</f>
        <v/>
      </c>
    </row>
    <row r="1282">
      <c r="A1282" t="n">
        <v>40945916</v>
      </c>
      <c r="B1282" t="inlineStr">
        <is>
          <t>Brooklyn</t>
        </is>
      </c>
      <c r="C1282" t="inlineStr">
        <is>
          <t>11237</t>
        </is>
      </c>
      <c r="D1282" t="inlineStr">
        <is>
          <t>Latin American</t>
        </is>
      </c>
      <c r="E1282" s="8" t="n">
        <v>46121</v>
      </c>
      <c r="F1282" t="inlineStr">
        <is>
          <t>Violations were cited in the following area(s).</t>
        </is>
      </c>
      <c r="G1282" t="inlineStr">
        <is>
          <t>10F</t>
        </is>
      </c>
      <c r="H1282" t="inlineStr">
        <is>
          <t>Non-food contact surface or equipment made of unacceptable material, not kept clean, or not properly sealed, raised, spaced or movable to allow accessibility for cleaning on all sides, above and underneath the unit.</t>
        </is>
      </c>
      <c r="I1282" t="inlineStr">
        <is>
          <t>Not Critical</t>
        </is>
      </c>
      <c r="J1282" t="n">
        <v>31</v>
      </c>
      <c r="L1282" s="9">
        <f>A1282&amp;"-"&amp;TEXT(E1282,"yyyymmdd")</f>
        <v/>
      </c>
    </row>
    <row r="1283">
      <c r="A1283" t="n">
        <v>41122435</v>
      </c>
      <c r="B1283" t="inlineStr">
        <is>
          <t>Manhattan</t>
        </is>
      </c>
      <c r="C1283" t="inlineStr">
        <is>
          <t>10037</t>
        </is>
      </c>
      <c r="D1283" t="inlineStr">
        <is>
          <t>American</t>
        </is>
      </c>
      <c r="E1283" s="8" t="n">
        <v>46121</v>
      </c>
      <c r="F1283" t="inlineStr">
        <is>
          <t>Violations were cited in the following area(s).</t>
        </is>
      </c>
      <c r="G1283" t="inlineStr">
        <is>
          <t>02B</t>
        </is>
      </c>
      <c r="H1283" t="inlineStr">
        <is>
          <t>Hot TCS food item not held at or above 140 °F.</t>
        </is>
      </c>
      <c r="I1283" t="inlineStr">
        <is>
          <t>Critical</t>
        </is>
      </c>
      <c r="J1283" t="n">
        <v>24</v>
      </c>
      <c r="L1283" s="9">
        <f>A1283&amp;"-"&amp;TEXT(E1283,"yyyymmdd")</f>
        <v/>
      </c>
    </row>
    <row r="1284">
      <c r="A1284" t="n">
        <v>41122435</v>
      </c>
      <c r="B1284" t="inlineStr">
        <is>
          <t>Manhattan</t>
        </is>
      </c>
      <c r="C1284" t="inlineStr">
        <is>
          <t>10037</t>
        </is>
      </c>
      <c r="D1284" t="inlineStr">
        <is>
          <t>American</t>
        </is>
      </c>
      <c r="E1284" s="8" t="n">
        <v>46121</v>
      </c>
      <c r="F1284" t="inlineStr">
        <is>
          <t>Violations were cited in the following area(s).</t>
        </is>
      </c>
      <c r="G1284" t="inlineStr">
        <is>
          <t>02G</t>
        </is>
      </c>
      <c r="H1284" t="inlineStr">
        <is>
          <t>Cold TCS food item held above 41 °F; smoked or processed fish held above 38 °F; intact raw eggs held above 45 °F; or reduced oxygen packaged (ROP) TCS foods held above required temperatures except during active necessary preparation.</t>
        </is>
      </c>
      <c r="I1284" t="inlineStr">
        <is>
          <t>Critical</t>
        </is>
      </c>
      <c r="J1284" t="n">
        <v>24</v>
      </c>
      <c r="L1284" s="9">
        <f>A1284&amp;"-"&amp;TEXT(E1284,"yyyymmdd")</f>
        <v/>
      </c>
    </row>
    <row r="1285">
      <c r="A1285" t="n">
        <v>41122435</v>
      </c>
      <c r="B1285" t="inlineStr">
        <is>
          <t>Manhattan</t>
        </is>
      </c>
      <c r="C1285" t="inlineStr">
        <is>
          <t>10037</t>
        </is>
      </c>
      <c r="D1285" t="inlineStr">
        <is>
          <t>American</t>
        </is>
      </c>
      <c r="E1285" s="8" t="n">
        <v>46121</v>
      </c>
      <c r="F1285" t="inlineStr">
        <is>
          <t>Violations were cited in the following area(s).</t>
        </is>
      </c>
      <c r="G1285" t="inlineStr">
        <is>
          <t>06B</t>
        </is>
      </c>
      <c r="H1285" t="inlineStr">
        <is>
          <t>Tobacco or electronic cigarette use, eating, or drinking from open container in food preparation, food storage or dishwashing area.</t>
        </is>
      </c>
      <c r="I1285" t="inlineStr">
        <is>
          <t>Critical</t>
        </is>
      </c>
      <c r="J1285" t="n">
        <v>24</v>
      </c>
      <c r="L1285" s="9">
        <f>A1285&amp;"-"&amp;TEXT(E1285,"yyyymmdd")</f>
        <v/>
      </c>
    </row>
    <row r="1286">
      <c r="A1286" t="n">
        <v>41122435</v>
      </c>
      <c r="B1286" t="inlineStr">
        <is>
          <t>Manhattan</t>
        </is>
      </c>
      <c r="C1286" t="inlineStr">
        <is>
          <t>10037</t>
        </is>
      </c>
      <c r="D1286" t="inlineStr">
        <is>
          <t>American</t>
        </is>
      </c>
      <c r="E1286" s="8" t="n">
        <v>46121</v>
      </c>
      <c r="F1286" t="inlineStr">
        <is>
          <t>Violations were cited in the following area(s).</t>
        </is>
      </c>
      <c r="G1286" t="inlineStr">
        <is>
          <t>06C</t>
        </is>
      </c>
      <c r="H128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86" t="inlineStr">
        <is>
          <t>Critical</t>
        </is>
      </c>
      <c r="J1286" t="n">
        <v>24</v>
      </c>
      <c r="L1286" s="9">
        <f>A1286&amp;"-"&amp;TEXT(E1286,"yyyymmdd")</f>
        <v/>
      </c>
    </row>
    <row r="1287">
      <c r="A1287" t="n">
        <v>41320240</v>
      </c>
      <c r="B1287" t="inlineStr">
        <is>
          <t>Queens</t>
        </is>
      </c>
      <c r="C1287" t="inlineStr">
        <is>
          <t>11433</t>
        </is>
      </c>
      <c r="D1287" t="inlineStr">
        <is>
          <t>Pizza</t>
        </is>
      </c>
      <c r="E1287" s="8" t="n">
        <v>46121</v>
      </c>
      <c r="F1287" t="inlineStr">
        <is>
          <t>Violations were cited in the following area(s).</t>
        </is>
      </c>
      <c r="G1287" t="inlineStr">
        <is>
          <t>02B</t>
        </is>
      </c>
      <c r="H1287" t="inlineStr">
        <is>
          <t>Hot TCS food item not held at or above 140 °F.</t>
        </is>
      </c>
      <c r="I1287" t="inlineStr">
        <is>
          <t>Critical</t>
        </is>
      </c>
      <c r="J1287" t="n">
        <v>15</v>
      </c>
      <c r="L1287" s="9">
        <f>A1287&amp;"-"&amp;TEXT(E1287,"yyyymmdd")</f>
        <v/>
      </c>
    </row>
    <row r="1288">
      <c r="A1288" t="n">
        <v>41320240</v>
      </c>
      <c r="B1288" t="inlineStr">
        <is>
          <t>Queens</t>
        </is>
      </c>
      <c r="C1288" t="inlineStr">
        <is>
          <t>11433</t>
        </is>
      </c>
      <c r="D1288" t="inlineStr">
        <is>
          <t>Pizza</t>
        </is>
      </c>
      <c r="E1288" s="8" t="n">
        <v>46121</v>
      </c>
      <c r="F1288" t="inlineStr">
        <is>
          <t>Violations were cited in the following area(s).</t>
        </is>
      </c>
      <c r="G1288" t="inlineStr">
        <is>
          <t>06C</t>
        </is>
      </c>
      <c r="H128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88" t="inlineStr">
        <is>
          <t>Critical</t>
        </is>
      </c>
      <c r="J1288" t="n">
        <v>15</v>
      </c>
      <c r="L1288" s="9">
        <f>A1288&amp;"-"&amp;TEXT(E1288,"yyyymmdd")</f>
        <v/>
      </c>
    </row>
    <row r="1289">
      <c r="A1289" t="n">
        <v>41320240</v>
      </c>
      <c r="B1289" t="inlineStr">
        <is>
          <t>Queens</t>
        </is>
      </c>
      <c r="C1289" t="inlineStr">
        <is>
          <t>11433</t>
        </is>
      </c>
      <c r="D1289" t="inlineStr">
        <is>
          <t>Pizza</t>
        </is>
      </c>
      <c r="E1289" s="8" t="n">
        <v>46121</v>
      </c>
      <c r="F1289" t="inlineStr">
        <is>
          <t>Violations were cited in the following area(s).</t>
        </is>
      </c>
      <c r="G1289" t="inlineStr">
        <is>
          <t>10F</t>
        </is>
      </c>
      <c r="H1289" t="inlineStr">
        <is>
          <t>Non-food contact surface or equipment made of unacceptable material, not kept clean, or not properly sealed, raised, spaced or movable to allow accessibility for cleaning on all sides, above and underneath the unit.</t>
        </is>
      </c>
      <c r="I1289" t="inlineStr">
        <is>
          <t>Not Critical</t>
        </is>
      </c>
      <c r="J1289" t="n">
        <v>15</v>
      </c>
      <c r="L1289" s="9">
        <f>A1289&amp;"-"&amp;TEXT(E1289,"yyyymmdd")</f>
        <v/>
      </c>
    </row>
    <row r="1290">
      <c r="A1290" t="n">
        <v>41600160</v>
      </c>
      <c r="B1290" t="inlineStr">
        <is>
          <t>Manhattan</t>
        </is>
      </c>
      <c r="D1290" t="inlineStr">
        <is>
          <t>Coffee/Tea</t>
        </is>
      </c>
      <c r="E1290" s="8" t="n">
        <v>46121</v>
      </c>
      <c r="F1290" t="inlineStr">
        <is>
          <t>Violations were cited in the following area(s).</t>
        </is>
      </c>
      <c r="G1290" t="inlineStr">
        <is>
          <t>10B</t>
        </is>
      </c>
      <c r="H1290" t="inlineStr">
        <is>
          <t>Anti-siphonage or back-flow prevention device not provided where required; equipment or floor not properly drained; sewage disposal system in disrepair or not functioning properly. Condensation or liquid waste improperly disposed of.</t>
        </is>
      </c>
      <c r="I1290" t="inlineStr">
        <is>
          <t>Not Critical</t>
        </is>
      </c>
      <c r="J1290" t="n">
        <v>4</v>
      </c>
      <c r="K1290" t="inlineStr">
        <is>
          <t>A</t>
        </is>
      </c>
      <c r="L1290" s="9">
        <f>A1290&amp;"-"&amp;TEXT(E1290,"yyyymmdd")</f>
        <v/>
      </c>
    </row>
    <row r="1291">
      <c r="A1291" t="n">
        <v>41600160</v>
      </c>
      <c r="B1291" t="inlineStr">
        <is>
          <t>Manhattan</t>
        </is>
      </c>
      <c r="D1291" t="inlineStr">
        <is>
          <t>Coffee/Tea</t>
        </is>
      </c>
      <c r="E1291" s="8" t="n">
        <v>46121</v>
      </c>
      <c r="F1291" t="inlineStr">
        <is>
          <t>Violations were cited in the following area(s).</t>
        </is>
      </c>
      <c r="G1291" t="inlineStr">
        <is>
          <t>10F</t>
        </is>
      </c>
      <c r="H1291" t="inlineStr">
        <is>
          <t>Non-food contact surface or equipment made of unacceptable material, not kept clean, or not properly sealed, raised, spaced or movable to allow accessibility for cleaning on all sides, above and underneath the unit.</t>
        </is>
      </c>
      <c r="I1291" t="inlineStr">
        <is>
          <t>Not Critical</t>
        </is>
      </c>
      <c r="J1291" t="n">
        <v>4</v>
      </c>
      <c r="K1291" t="inlineStr">
        <is>
          <t>A</t>
        </is>
      </c>
      <c r="L1291" s="9">
        <f>A1291&amp;"-"&amp;TEXT(E1291,"yyyymmdd")</f>
        <v/>
      </c>
    </row>
    <row r="1292">
      <c r="A1292" t="n">
        <v>41623317</v>
      </c>
      <c r="B1292" t="inlineStr">
        <is>
          <t>Staten Island</t>
        </is>
      </c>
      <c r="D1292" t="inlineStr">
        <is>
          <t>Pizza</t>
        </is>
      </c>
      <c r="E1292" s="8" t="n">
        <v>46121</v>
      </c>
      <c r="F1292" t="inlineStr">
        <is>
          <t>Violations were cited in the following area(s).</t>
        </is>
      </c>
      <c r="G1292" t="inlineStr">
        <is>
          <t>02G</t>
        </is>
      </c>
      <c r="H1292" t="inlineStr">
        <is>
          <t>Cold TCS food item held above 41 °F; smoked or processed fish held above 38 °F; intact raw eggs held above 45 °F; or reduced oxygen packaged (ROP) TCS foods held above required temperatures except during active necessary preparation.</t>
        </is>
      </c>
      <c r="I1292" t="inlineStr">
        <is>
          <t>Critical</t>
        </is>
      </c>
      <c r="J1292" t="n">
        <v>13</v>
      </c>
      <c r="K1292" t="inlineStr">
        <is>
          <t>A</t>
        </is>
      </c>
      <c r="L1292" s="9">
        <f>A1292&amp;"-"&amp;TEXT(E1292,"yyyymmdd")</f>
        <v/>
      </c>
    </row>
    <row r="1293">
      <c r="A1293" t="n">
        <v>41623317</v>
      </c>
      <c r="B1293" t="inlineStr">
        <is>
          <t>Staten Island</t>
        </is>
      </c>
      <c r="D1293" t="inlineStr">
        <is>
          <t>Pizza</t>
        </is>
      </c>
      <c r="E1293" s="8" t="n">
        <v>46121</v>
      </c>
      <c r="F1293" t="inlineStr">
        <is>
          <t>Violations were cited in the following area(s).</t>
        </is>
      </c>
      <c r="G1293" t="inlineStr">
        <is>
          <t>10F</t>
        </is>
      </c>
      <c r="H1293" t="inlineStr">
        <is>
          <t>Non-food contact surface or equipment made of unacceptable material, not kept clean, or not properly sealed, raised, spaced or movable to allow accessibility for cleaning on all sides, above and underneath the unit.</t>
        </is>
      </c>
      <c r="I1293" t="inlineStr">
        <is>
          <t>Not Critical</t>
        </is>
      </c>
      <c r="J1293" t="n">
        <v>13</v>
      </c>
      <c r="K1293" t="inlineStr">
        <is>
          <t>A</t>
        </is>
      </c>
      <c r="L1293" s="9">
        <f>A1293&amp;"-"&amp;TEXT(E1293,"yyyymmdd")</f>
        <v/>
      </c>
    </row>
    <row r="1294">
      <c r="A1294" t="n">
        <v>50001353</v>
      </c>
      <c r="B1294" t="inlineStr">
        <is>
          <t>Brooklyn</t>
        </is>
      </c>
      <c r="C1294" t="inlineStr">
        <is>
          <t>11237</t>
        </is>
      </c>
      <c r="D1294" t="inlineStr">
        <is>
          <t>Latin American</t>
        </is>
      </c>
      <c r="E1294" s="8" t="n">
        <v>46121</v>
      </c>
      <c r="F1294" t="inlineStr">
        <is>
          <t>Violations were cited in the following area(s).</t>
        </is>
      </c>
      <c r="G1294" t="inlineStr">
        <is>
          <t>02G</t>
        </is>
      </c>
      <c r="H1294" t="inlineStr">
        <is>
          <t>Cold TCS food item held above 41 °F; smoked or processed fish held above 38 °F; intact raw eggs held above 45 °F; or reduced oxygen packaged (ROP) TCS foods held above required temperatures except during active necessary preparation.</t>
        </is>
      </c>
      <c r="I1294" t="inlineStr">
        <is>
          <t>Critical</t>
        </is>
      </c>
      <c r="J1294" t="n">
        <v>32</v>
      </c>
      <c r="L1294" s="9">
        <f>A1294&amp;"-"&amp;TEXT(E1294,"yyyymmdd")</f>
        <v/>
      </c>
    </row>
    <row r="1295">
      <c r="A1295" t="n">
        <v>50001353</v>
      </c>
      <c r="B1295" t="inlineStr">
        <is>
          <t>Brooklyn</t>
        </is>
      </c>
      <c r="C1295" t="inlineStr">
        <is>
          <t>11237</t>
        </is>
      </c>
      <c r="D1295" t="inlineStr">
        <is>
          <t>Latin American</t>
        </is>
      </c>
      <c r="E1295" s="8" t="n">
        <v>46121</v>
      </c>
      <c r="F1295" t="inlineStr">
        <is>
          <t>Violations were cited in the following area(s).</t>
        </is>
      </c>
      <c r="G1295" t="inlineStr">
        <is>
          <t>04K</t>
        </is>
      </c>
      <c r="H1295" t="inlineStr">
        <is>
          <t>Evidence of rats or live rats in establishment's food or non-food areas.</t>
        </is>
      </c>
      <c r="I1295" t="inlineStr">
        <is>
          <t>Critical</t>
        </is>
      </c>
      <c r="J1295" t="n">
        <v>32</v>
      </c>
      <c r="L1295" s="9">
        <f>A1295&amp;"-"&amp;TEXT(E1295,"yyyymmdd")</f>
        <v/>
      </c>
    </row>
    <row r="1296">
      <c r="A1296" t="n">
        <v>50001353</v>
      </c>
      <c r="B1296" t="inlineStr">
        <is>
          <t>Brooklyn</t>
        </is>
      </c>
      <c r="C1296" t="inlineStr">
        <is>
          <t>11237</t>
        </is>
      </c>
      <c r="D1296" t="inlineStr">
        <is>
          <t>Latin American</t>
        </is>
      </c>
      <c r="E1296" s="8" t="n">
        <v>46121</v>
      </c>
      <c r="F1296" t="inlineStr">
        <is>
          <t>Violations were cited in the following area(s).</t>
        </is>
      </c>
      <c r="G1296" t="inlineStr">
        <is>
          <t>04M</t>
        </is>
      </c>
      <c r="H1296" t="inlineStr">
        <is>
          <t>Live roaches in facility's food or non-food area.</t>
        </is>
      </c>
      <c r="I1296" t="inlineStr">
        <is>
          <t>Critical</t>
        </is>
      </c>
      <c r="J1296" t="n">
        <v>32</v>
      </c>
      <c r="L1296" s="9">
        <f>A1296&amp;"-"&amp;TEXT(E1296,"yyyymmdd")</f>
        <v/>
      </c>
    </row>
    <row r="1297">
      <c r="A1297" t="n">
        <v>50001353</v>
      </c>
      <c r="B1297" t="inlineStr">
        <is>
          <t>Brooklyn</t>
        </is>
      </c>
      <c r="C1297" t="inlineStr">
        <is>
          <t>11237</t>
        </is>
      </c>
      <c r="D1297" t="inlineStr">
        <is>
          <t>Latin American</t>
        </is>
      </c>
      <c r="E1297" s="8" t="n">
        <v>46121</v>
      </c>
      <c r="F1297" t="inlineStr">
        <is>
          <t>Violations were cited in the following area(s).</t>
        </is>
      </c>
      <c r="G1297" t="inlineStr">
        <is>
          <t>05A</t>
        </is>
      </c>
      <c r="H1297" t="inlineStr">
        <is>
          <t>Sewage disposal system is not provided, improper, inadequate or unapproved.</t>
        </is>
      </c>
      <c r="I1297" t="inlineStr">
        <is>
          <t>Critical</t>
        </is>
      </c>
      <c r="J1297" t="n">
        <v>32</v>
      </c>
      <c r="L1297" s="9">
        <f>A1297&amp;"-"&amp;TEXT(E1297,"yyyymmdd")</f>
        <v/>
      </c>
    </row>
    <row r="1298">
      <c r="A1298" t="n">
        <v>50001353</v>
      </c>
      <c r="B1298" t="inlineStr">
        <is>
          <t>Brooklyn</t>
        </is>
      </c>
      <c r="C1298" t="inlineStr">
        <is>
          <t>11237</t>
        </is>
      </c>
      <c r="D1298" t="inlineStr">
        <is>
          <t>Latin American</t>
        </is>
      </c>
      <c r="E1298" s="8" t="n">
        <v>46121</v>
      </c>
      <c r="F1298" t="inlineStr">
        <is>
          <t>Violations were cited in the following area(s).</t>
        </is>
      </c>
      <c r="G1298" t="inlineStr">
        <is>
          <t>08A</t>
        </is>
      </c>
      <c r="H1298" t="inlineStr">
        <is>
          <t>Establishment is not free of harborage or conditions conducive to rodents, insects or other pests.</t>
        </is>
      </c>
      <c r="I1298" t="inlineStr">
        <is>
          <t>Not Critical</t>
        </is>
      </c>
      <c r="J1298" t="n">
        <v>32</v>
      </c>
      <c r="L1298" s="9">
        <f>A1298&amp;"-"&amp;TEXT(E1298,"yyyymmdd")</f>
        <v/>
      </c>
    </row>
    <row r="1299">
      <c r="A1299" t="n">
        <v>50001353</v>
      </c>
      <c r="B1299" t="inlineStr">
        <is>
          <t>Brooklyn</t>
        </is>
      </c>
      <c r="C1299" t="inlineStr">
        <is>
          <t>11237</t>
        </is>
      </c>
      <c r="D1299" t="inlineStr">
        <is>
          <t>Latin American</t>
        </is>
      </c>
      <c r="E1299" s="8" t="n">
        <v>46121</v>
      </c>
      <c r="F1299" t="inlineStr">
        <is>
          <t>Violations were cited in the following area(s).</t>
        </is>
      </c>
      <c r="G1299" t="inlineStr">
        <is>
          <t>10F</t>
        </is>
      </c>
      <c r="H1299" t="inlineStr">
        <is>
          <t>Non-food contact surface or equipment made of unacceptable material, not kept clean, or not properly sealed, raised, spaced or movable to allow accessibility for cleaning on all sides, above and underneath the unit.</t>
        </is>
      </c>
      <c r="I1299" t="inlineStr">
        <is>
          <t>Not Critical</t>
        </is>
      </c>
      <c r="J1299" t="n">
        <v>32</v>
      </c>
      <c r="L1299" s="9">
        <f>A1299&amp;"-"&amp;TEXT(E1299,"yyyymmdd")</f>
        <v/>
      </c>
    </row>
    <row r="1300">
      <c r="A1300" t="n">
        <v>50003531</v>
      </c>
      <c r="B1300" t="inlineStr">
        <is>
          <t>Bronx</t>
        </is>
      </c>
      <c r="C1300" t="inlineStr">
        <is>
          <t>10462</t>
        </is>
      </c>
      <c r="D1300" t="inlineStr">
        <is>
          <t>Chinese</t>
        </is>
      </c>
      <c r="E1300" s="8" t="n">
        <v>46121</v>
      </c>
      <c r="F1300" t="inlineStr">
        <is>
          <t>Violations were cited in the following area(s).</t>
        </is>
      </c>
      <c r="G1300" t="inlineStr">
        <is>
          <t>04L</t>
        </is>
      </c>
      <c r="H1300" t="inlineStr">
        <is>
          <t>Evidence of mice or live mice in establishment's food or non-food areas.</t>
        </is>
      </c>
      <c r="I1300" t="inlineStr">
        <is>
          <t>Critical</t>
        </is>
      </c>
      <c r="J1300" t="n">
        <v>11</v>
      </c>
      <c r="K1300" t="inlineStr">
        <is>
          <t>A</t>
        </is>
      </c>
      <c r="L1300" s="9">
        <f>A1300&amp;"-"&amp;TEXT(E1300,"yyyymmdd")</f>
        <v/>
      </c>
    </row>
    <row r="1301">
      <c r="A1301" t="n">
        <v>50003531</v>
      </c>
      <c r="B1301" t="inlineStr">
        <is>
          <t>Bronx</t>
        </is>
      </c>
      <c r="C1301" t="inlineStr">
        <is>
          <t>10462</t>
        </is>
      </c>
      <c r="D1301" t="inlineStr">
        <is>
          <t>Chinese</t>
        </is>
      </c>
      <c r="E1301" s="8" t="n">
        <v>46121</v>
      </c>
      <c r="F1301" t="inlineStr">
        <is>
          <t>Violations were cited in the following area(s).</t>
        </is>
      </c>
      <c r="G1301" t="inlineStr">
        <is>
          <t>08A</t>
        </is>
      </c>
      <c r="H1301" t="inlineStr">
        <is>
          <t>Establishment is not free of harborage or conditions conducive to rodents, insects or other pests.</t>
        </is>
      </c>
      <c r="I1301" t="inlineStr">
        <is>
          <t>Not Critical</t>
        </is>
      </c>
      <c r="J1301" t="n">
        <v>11</v>
      </c>
      <c r="K1301" t="inlineStr">
        <is>
          <t>A</t>
        </is>
      </c>
      <c r="L1301" s="9">
        <f>A1301&amp;"-"&amp;TEXT(E1301,"yyyymmdd")</f>
        <v/>
      </c>
    </row>
    <row r="1302">
      <c r="A1302" t="n">
        <v>50003531</v>
      </c>
      <c r="B1302" t="inlineStr">
        <is>
          <t>Bronx</t>
        </is>
      </c>
      <c r="C1302" t="inlineStr">
        <is>
          <t>10462</t>
        </is>
      </c>
      <c r="D1302" t="inlineStr">
        <is>
          <t>Chinese</t>
        </is>
      </c>
      <c r="E1302" s="8" t="n">
        <v>46121</v>
      </c>
      <c r="F1302" t="inlineStr">
        <is>
          <t>Violations were cited in the following area(s).</t>
        </is>
      </c>
      <c r="G1302" t="inlineStr">
        <is>
          <t>10F</t>
        </is>
      </c>
      <c r="H1302" t="inlineStr">
        <is>
          <t>Non-food contact surface or equipment made of unacceptable material, not kept clean, or not properly sealed, raised, spaced or movable to allow accessibility for cleaning on all sides, above and underneath the unit.</t>
        </is>
      </c>
      <c r="I1302" t="inlineStr">
        <is>
          <t>Not Critical</t>
        </is>
      </c>
      <c r="J1302" t="n">
        <v>11</v>
      </c>
      <c r="K1302" t="inlineStr">
        <is>
          <t>A</t>
        </is>
      </c>
      <c r="L1302" s="9">
        <f>A1302&amp;"-"&amp;TEXT(E1302,"yyyymmdd")</f>
        <v/>
      </c>
    </row>
    <row r="1303">
      <c r="A1303" t="n">
        <v>50011531</v>
      </c>
      <c r="B1303" t="inlineStr">
        <is>
          <t>Queens</t>
        </is>
      </c>
      <c r="C1303" t="inlineStr">
        <is>
          <t>11373</t>
        </is>
      </c>
      <c r="D1303" t="inlineStr">
        <is>
          <t>Latin American</t>
        </is>
      </c>
      <c r="E1303" s="8" t="n">
        <v>46121</v>
      </c>
      <c r="F1303" t="inlineStr">
        <is>
          <t>Violations were cited in the following area(s).</t>
        </is>
      </c>
      <c r="G1303" t="inlineStr">
        <is>
          <t>10D</t>
        </is>
      </c>
      <c r="H1303" t="inlineStr">
        <is>
          <t>Mechanical or natural ventilation not provided, inadequate, improperly installed, in disrepair or fails to prevent and control excessive build-up of grease, heat, steam condensation, vapors, odors, smoke or fumes.</t>
        </is>
      </c>
      <c r="I1303" t="inlineStr">
        <is>
          <t>Not Critical</t>
        </is>
      </c>
      <c r="J1303" t="n">
        <v>5</v>
      </c>
      <c r="K1303" t="inlineStr">
        <is>
          <t>A</t>
        </is>
      </c>
      <c r="L1303" s="9">
        <f>A1303&amp;"-"&amp;TEXT(E1303,"yyyymmdd")</f>
        <v/>
      </c>
    </row>
    <row r="1304">
      <c r="A1304" t="n">
        <v>50011531</v>
      </c>
      <c r="B1304" t="inlineStr">
        <is>
          <t>Queens</t>
        </is>
      </c>
      <c r="C1304" t="inlineStr">
        <is>
          <t>11373</t>
        </is>
      </c>
      <c r="D1304" t="inlineStr">
        <is>
          <t>Latin American</t>
        </is>
      </c>
      <c r="E1304" s="8" t="n">
        <v>46121</v>
      </c>
      <c r="F1304" t="inlineStr">
        <is>
          <t>Violations were cited in the following area(s).</t>
        </is>
      </c>
      <c r="G1304" t="inlineStr">
        <is>
          <t>10F</t>
        </is>
      </c>
      <c r="H1304" t="inlineStr">
        <is>
          <t>Non-food contact surface or equipment made of unacceptable material, not kept clean, or not properly sealed, raised, spaced or movable to allow accessibility for cleaning on all sides, above and underneath the unit.</t>
        </is>
      </c>
      <c r="I1304" t="inlineStr">
        <is>
          <t>Not Critical</t>
        </is>
      </c>
      <c r="J1304" t="n">
        <v>5</v>
      </c>
      <c r="K1304" t="inlineStr">
        <is>
          <t>A</t>
        </is>
      </c>
      <c r="L1304" s="9">
        <f>A1304&amp;"-"&amp;TEXT(E1304,"yyyymmdd")</f>
        <v/>
      </c>
    </row>
    <row r="1305">
      <c r="A1305" t="n">
        <v>50032794</v>
      </c>
      <c r="B1305" t="inlineStr">
        <is>
          <t>Manhattan</t>
        </is>
      </c>
      <c r="C1305" t="inlineStr">
        <is>
          <t>10019</t>
        </is>
      </c>
      <c r="D1305" t="inlineStr">
        <is>
          <t>Japanese</t>
        </is>
      </c>
      <c r="E1305" s="8" t="n">
        <v>46121</v>
      </c>
      <c r="F1305" t="inlineStr">
        <is>
          <t>Violations were cited in the following area(s).</t>
        </is>
      </c>
      <c r="G1305" t="inlineStr">
        <is>
          <t>05D</t>
        </is>
      </c>
      <c r="H130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05" t="inlineStr">
        <is>
          <t>Critical</t>
        </is>
      </c>
      <c r="J1305" t="n">
        <v>28</v>
      </c>
      <c r="K1305" t="inlineStr">
        <is>
          <t>N</t>
        </is>
      </c>
      <c r="L1305" s="9">
        <f>A1305&amp;"-"&amp;TEXT(E1305,"yyyymmdd")</f>
        <v/>
      </c>
    </row>
    <row r="1306">
      <c r="A1306" t="n">
        <v>50032794</v>
      </c>
      <c r="B1306" t="inlineStr">
        <is>
          <t>Manhattan</t>
        </is>
      </c>
      <c r="C1306" t="inlineStr">
        <is>
          <t>10019</t>
        </is>
      </c>
      <c r="D1306" t="inlineStr">
        <is>
          <t>Japanese</t>
        </is>
      </c>
      <c r="E1306" s="8" t="n">
        <v>46121</v>
      </c>
      <c r="F1306" t="inlineStr">
        <is>
          <t>Violations were cited in the following area(s).</t>
        </is>
      </c>
      <c r="G1306" t="inlineStr">
        <is>
          <t>06C</t>
        </is>
      </c>
      <c r="H130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06" t="inlineStr">
        <is>
          <t>Critical</t>
        </is>
      </c>
      <c r="J1306" t="n">
        <v>28</v>
      </c>
      <c r="K1306" t="inlineStr">
        <is>
          <t>N</t>
        </is>
      </c>
      <c r="L1306" s="9">
        <f>A1306&amp;"-"&amp;TEXT(E1306,"yyyymmdd")</f>
        <v/>
      </c>
    </row>
    <row r="1307">
      <c r="A1307" t="n">
        <v>50032794</v>
      </c>
      <c r="B1307" t="inlineStr">
        <is>
          <t>Manhattan</t>
        </is>
      </c>
      <c r="C1307" t="inlineStr">
        <is>
          <t>10019</t>
        </is>
      </c>
      <c r="D1307" t="inlineStr">
        <is>
          <t>Japanese</t>
        </is>
      </c>
      <c r="E1307" s="8" t="n">
        <v>46121</v>
      </c>
      <c r="F1307" t="inlineStr">
        <is>
          <t>Violations were cited in the following area(s).</t>
        </is>
      </c>
      <c r="G1307" t="inlineStr">
        <is>
          <t>06D</t>
        </is>
      </c>
      <c r="H1307" t="inlineStr">
        <is>
          <t>Food contact surface not properly washed, rinsed and sanitized after each use and following any activity when contamination may have occurred.</t>
        </is>
      </c>
      <c r="I1307" t="inlineStr">
        <is>
          <t>Critical</t>
        </is>
      </c>
      <c r="J1307" t="n">
        <v>28</v>
      </c>
      <c r="K1307" t="inlineStr">
        <is>
          <t>N</t>
        </is>
      </c>
      <c r="L1307" s="9">
        <f>A1307&amp;"-"&amp;TEXT(E1307,"yyyymmdd")</f>
        <v/>
      </c>
    </row>
    <row r="1308">
      <c r="A1308" t="n">
        <v>50032794</v>
      </c>
      <c r="B1308" t="inlineStr">
        <is>
          <t>Manhattan</t>
        </is>
      </c>
      <c r="C1308" t="inlineStr">
        <is>
          <t>10019</t>
        </is>
      </c>
      <c r="D1308" t="inlineStr">
        <is>
          <t>Japanese</t>
        </is>
      </c>
      <c r="E1308" s="8" t="n">
        <v>46121</v>
      </c>
      <c r="F1308" t="inlineStr">
        <is>
          <t>Violations were cited in the following area(s).</t>
        </is>
      </c>
      <c r="G1308" t="inlineStr">
        <is>
          <t>06F</t>
        </is>
      </c>
      <c r="H1308" t="inlineStr">
        <is>
          <t>Wiping cloths not stored clean and dry, or in a sanitizing solution, between uses.</t>
        </is>
      </c>
      <c r="I1308" t="inlineStr">
        <is>
          <t>Critical</t>
        </is>
      </c>
      <c r="J1308" t="n">
        <v>28</v>
      </c>
      <c r="K1308" t="inlineStr">
        <is>
          <t>N</t>
        </is>
      </c>
      <c r="L1308" s="9">
        <f>A1308&amp;"-"&amp;TEXT(E1308,"yyyymmdd")</f>
        <v/>
      </c>
    </row>
    <row r="1309">
      <c r="A1309" t="n">
        <v>50040013</v>
      </c>
      <c r="B1309" t="inlineStr">
        <is>
          <t>Queens</t>
        </is>
      </c>
      <c r="C1309" t="inlineStr">
        <is>
          <t>11420</t>
        </is>
      </c>
      <c r="D1309" t="inlineStr">
        <is>
          <t>Caribbean</t>
        </is>
      </c>
      <c r="E1309" s="8" t="n">
        <v>46121</v>
      </c>
      <c r="F1309" t="inlineStr">
        <is>
          <t>Violations were cited in the following area(s).</t>
        </is>
      </c>
      <c r="G1309" t="inlineStr">
        <is>
          <t>04L</t>
        </is>
      </c>
      <c r="H1309" t="inlineStr">
        <is>
          <t>Evidence of mice or live mice in establishment's food or non-food areas.</t>
        </is>
      </c>
      <c r="I1309" t="inlineStr">
        <is>
          <t>Critical</t>
        </is>
      </c>
      <c r="J1309" t="n">
        <v>12</v>
      </c>
      <c r="K1309" t="inlineStr">
        <is>
          <t>A</t>
        </is>
      </c>
      <c r="L1309" s="9">
        <f>A1309&amp;"-"&amp;TEXT(E1309,"yyyymmdd")</f>
        <v/>
      </c>
    </row>
    <row r="1310">
      <c r="A1310" t="n">
        <v>50040013</v>
      </c>
      <c r="B1310" t="inlineStr">
        <is>
          <t>Queens</t>
        </is>
      </c>
      <c r="C1310" t="inlineStr">
        <is>
          <t>11420</t>
        </is>
      </c>
      <c r="D1310" t="inlineStr">
        <is>
          <t>Caribbean</t>
        </is>
      </c>
      <c r="E1310" s="8" t="n">
        <v>46121</v>
      </c>
      <c r="F1310" t="inlineStr">
        <is>
          <t>Violations were cited in the following area(s).</t>
        </is>
      </c>
      <c r="G1310" t="inlineStr">
        <is>
          <t>08A</t>
        </is>
      </c>
      <c r="H1310" t="inlineStr">
        <is>
          <t>Establishment is not free of harborage or conditions conducive to rodents, insects or other pests.</t>
        </is>
      </c>
      <c r="I1310" t="inlineStr">
        <is>
          <t>Not Critical</t>
        </is>
      </c>
      <c r="J1310" t="n">
        <v>12</v>
      </c>
      <c r="K1310" t="inlineStr">
        <is>
          <t>A</t>
        </is>
      </c>
      <c r="L1310" s="9">
        <f>A1310&amp;"-"&amp;TEXT(E1310,"yyyymmdd")</f>
        <v/>
      </c>
    </row>
    <row r="1311">
      <c r="A1311" t="n">
        <v>50040013</v>
      </c>
      <c r="B1311" t="inlineStr">
        <is>
          <t>Queens</t>
        </is>
      </c>
      <c r="C1311" t="inlineStr">
        <is>
          <t>11420</t>
        </is>
      </c>
      <c r="D1311" t="inlineStr">
        <is>
          <t>Caribbean</t>
        </is>
      </c>
      <c r="E1311" s="8" t="n">
        <v>46121</v>
      </c>
      <c r="F1311" t="inlineStr">
        <is>
          <t>Violations were cited in the following area(s).</t>
        </is>
      </c>
      <c r="G1311" t="inlineStr">
        <is>
          <t>09B</t>
        </is>
      </c>
      <c r="H1311" t="inlineStr">
        <is>
          <t>Thawing procedure improper.</t>
        </is>
      </c>
      <c r="I1311" t="inlineStr">
        <is>
          <t>Not Critical</t>
        </is>
      </c>
      <c r="J1311" t="n">
        <v>12</v>
      </c>
      <c r="K1311" t="inlineStr">
        <is>
          <t>A</t>
        </is>
      </c>
      <c r="L1311" s="9">
        <f>A1311&amp;"-"&amp;TEXT(E1311,"yyyymmdd")</f>
        <v/>
      </c>
    </row>
    <row r="1312">
      <c r="A1312" t="n">
        <v>50041997</v>
      </c>
      <c r="B1312" t="inlineStr">
        <is>
          <t>Queens</t>
        </is>
      </c>
      <c r="C1312" t="inlineStr">
        <is>
          <t>11362</t>
        </is>
      </c>
      <c r="D1312" t="inlineStr">
        <is>
          <t>Pizza</t>
        </is>
      </c>
      <c r="E1312" s="8" t="n">
        <v>46121</v>
      </c>
      <c r="F1312" t="inlineStr">
        <is>
          <t>Violations were cited in the following area(s).</t>
        </is>
      </c>
      <c r="G1312" t="inlineStr">
        <is>
          <t>02G</t>
        </is>
      </c>
      <c r="H1312" t="inlineStr">
        <is>
          <t>Cold TCS food item held above 41 °F; smoked or processed fish held above 38 °F; intact raw eggs held above 45 °F; or reduced oxygen packaged (ROP) TCS foods held above required temperatures except during active necessary preparation.</t>
        </is>
      </c>
      <c r="I1312" t="inlineStr">
        <is>
          <t>Critical</t>
        </is>
      </c>
      <c r="J1312" t="n">
        <v>25</v>
      </c>
      <c r="L1312" s="9">
        <f>A1312&amp;"-"&amp;TEXT(E1312,"yyyymmdd")</f>
        <v/>
      </c>
    </row>
    <row r="1313">
      <c r="A1313" t="n">
        <v>50041997</v>
      </c>
      <c r="B1313" t="inlineStr">
        <is>
          <t>Queens</t>
        </is>
      </c>
      <c r="C1313" t="inlineStr">
        <is>
          <t>11362</t>
        </is>
      </c>
      <c r="D1313" t="inlineStr">
        <is>
          <t>Pizza</t>
        </is>
      </c>
      <c r="E1313" s="8" t="n">
        <v>46121</v>
      </c>
      <c r="F1313" t="inlineStr">
        <is>
          <t>Violations were cited in the following area(s).</t>
        </is>
      </c>
      <c r="G1313" t="inlineStr">
        <is>
          <t>04L</t>
        </is>
      </c>
      <c r="H1313" t="inlineStr">
        <is>
          <t>Evidence of mice or live mice in establishment's food or non-food areas.</t>
        </is>
      </c>
      <c r="I1313" t="inlineStr">
        <is>
          <t>Critical</t>
        </is>
      </c>
      <c r="J1313" t="n">
        <v>25</v>
      </c>
      <c r="L1313" s="9">
        <f>A1313&amp;"-"&amp;TEXT(E1313,"yyyymmdd")</f>
        <v/>
      </c>
    </row>
    <row r="1314">
      <c r="A1314" t="n">
        <v>50041997</v>
      </c>
      <c r="B1314" t="inlineStr">
        <is>
          <t>Queens</t>
        </is>
      </c>
      <c r="C1314" t="inlineStr">
        <is>
          <t>11362</t>
        </is>
      </c>
      <c r="D1314" t="inlineStr">
        <is>
          <t>Pizza</t>
        </is>
      </c>
      <c r="E1314" s="8" t="n">
        <v>46121</v>
      </c>
      <c r="F1314" t="inlineStr">
        <is>
          <t>Violations were cited in the following area(s).</t>
        </is>
      </c>
      <c r="G1314" t="inlineStr">
        <is>
          <t>06D</t>
        </is>
      </c>
      <c r="H1314" t="inlineStr">
        <is>
          <t>Food contact surface not properly washed, rinsed and sanitized after each use and following any activity when contamination may have occurred.</t>
        </is>
      </c>
      <c r="I1314" t="inlineStr">
        <is>
          <t>Critical</t>
        </is>
      </c>
      <c r="J1314" t="n">
        <v>25</v>
      </c>
      <c r="L1314" s="9">
        <f>A1314&amp;"-"&amp;TEXT(E1314,"yyyymmdd")</f>
        <v/>
      </c>
    </row>
    <row r="1315">
      <c r="A1315" t="n">
        <v>50041997</v>
      </c>
      <c r="B1315" t="inlineStr">
        <is>
          <t>Queens</t>
        </is>
      </c>
      <c r="C1315" t="inlineStr">
        <is>
          <t>11362</t>
        </is>
      </c>
      <c r="D1315" t="inlineStr">
        <is>
          <t>Pizza</t>
        </is>
      </c>
      <c r="E1315" s="8" t="n">
        <v>46121</v>
      </c>
      <c r="F1315" t="inlineStr">
        <is>
          <t>Violations were cited in the following area(s).</t>
        </is>
      </c>
      <c r="G1315" t="inlineStr">
        <is>
          <t>08A</t>
        </is>
      </c>
      <c r="H1315" t="inlineStr">
        <is>
          <t>Establishment is not free of harborage or conditions conducive to rodents, insects or other pests.</t>
        </is>
      </c>
      <c r="I1315" t="inlineStr">
        <is>
          <t>Not Critical</t>
        </is>
      </c>
      <c r="J1315" t="n">
        <v>25</v>
      </c>
      <c r="L1315" s="9">
        <f>A1315&amp;"-"&amp;TEXT(E1315,"yyyymmdd")</f>
        <v/>
      </c>
    </row>
    <row r="1316">
      <c r="A1316" t="n">
        <v>50043911</v>
      </c>
      <c r="B1316" t="inlineStr">
        <is>
          <t>Brooklyn</t>
        </is>
      </c>
      <c r="C1316" t="inlineStr">
        <is>
          <t>11215</t>
        </is>
      </c>
      <c r="D1316" t="inlineStr">
        <is>
          <t>Coffee/Tea</t>
        </is>
      </c>
      <c r="E1316" s="8" t="n">
        <v>46121</v>
      </c>
      <c r="F1316" t="inlineStr">
        <is>
          <t>Violations were cited in the following area(s).</t>
        </is>
      </c>
      <c r="G1316" t="inlineStr">
        <is>
          <t>10F</t>
        </is>
      </c>
      <c r="H1316" t="inlineStr">
        <is>
          <t>Non-food contact surface or equipment made of unacceptable material, not kept clean, or not properly sealed, raised, spaced or movable to allow accessibility for cleaning on all sides, above and underneath the unit.</t>
        </is>
      </c>
      <c r="I1316" t="inlineStr">
        <is>
          <t>Not Critical</t>
        </is>
      </c>
      <c r="J1316" t="n">
        <v>2</v>
      </c>
      <c r="K1316" t="inlineStr">
        <is>
          <t>A</t>
        </is>
      </c>
      <c r="L1316" s="9">
        <f>A1316&amp;"-"&amp;TEXT(E1316,"yyyymmdd")</f>
        <v/>
      </c>
    </row>
    <row r="1317">
      <c r="A1317" t="n">
        <v>50044736</v>
      </c>
      <c r="B1317" t="inlineStr">
        <is>
          <t>Manhattan</t>
        </is>
      </c>
      <c r="C1317" t="inlineStr">
        <is>
          <t>10023</t>
        </is>
      </c>
      <c r="D1317" t="inlineStr">
        <is>
          <t>American</t>
        </is>
      </c>
      <c r="E1317" s="8" t="n">
        <v>46121</v>
      </c>
      <c r="F1317" t="inlineStr">
        <is>
          <t>Violations were cited in the following area(s).</t>
        </is>
      </c>
      <c r="G1317" t="inlineStr">
        <is>
          <t>04A</t>
        </is>
      </c>
      <c r="H1317" t="inlineStr">
        <is>
          <t>Food Protection Certificate (FPC) not held by manager or supervisor of food operations.</t>
        </is>
      </c>
      <c r="I1317" t="inlineStr">
        <is>
          <t>Critical</t>
        </is>
      </c>
      <c r="J1317" t="n">
        <v>17</v>
      </c>
      <c r="L1317" s="9">
        <f>A1317&amp;"-"&amp;TEXT(E1317,"yyyymmdd")</f>
        <v/>
      </c>
    </row>
    <row r="1318">
      <c r="A1318" t="n">
        <v>50044736</v>
      </c>
      <c r="B1318" t="inlineStr">
        <is>
          <t>Manhattan</t>
        </is>
      </c>
      <c r="C1318" t="inlineStr">
        <is>
          <t>10023</t>
        </is>
      </c>
      <c r="D1318" t="inlineStr">
        <is>
          <t>American</t>
        </is>
      </c>
      <c r="E1318" s="8" t="n">
        <v>46121</v>
      </c>
      <c r="F1318" t="inlineStr">
        <is>
          <t>Violations were cited in the following area(s).</t>
        </is>
      </c>
      <c r="G1318" t="inlineStr">
        <is>
          <t>04C</t>
        </is>
      </c>
      <c r="H1318" t="inlineStr">
        <is>
          <t>Food worker/food vendor does not use utensil or other barrier to eliminate bare hand contact with food that will not receive adequate additional heat treatment.</t>
        </is>
      </c>
      <c r="I1318" t="inlineStr">
        <is>
          <t>Critical</t>
        </is>
      </c>
      <c r="J1318" t="n">
        <v>17</v>
      </c>
      <c r="L1318" s="9">
        <f>A1318&amp;"-"&amp;TEXT(E1318,"yyyymmdd")</f>
        <v/>
      </c>
    </row>
    <row r="1319">
      <c r="A1319" t="n">
        <v>50047571</v>
      </c>
      <c r="B1319" t="inlineStr">
        <is>
          <t>Manhattan</t>
        </is>
      </c>
      <c r="C1319" t="inlineStr">
        <is>
          <t>10001</t>
        </is>
      </c>
      <c r="D1319" t="inlineStr">
        <is>
          <t>Donuts</t>
        </is>
      </c>
      <c r="E1319" s="8" t="n">
        <v>46121</v>
      </c>
      <c r="F1319" t="inlineStr">
        <is>
          <t>Violations were cited in the following area(s).</t>
        </is>
      </c>
      <c r="G1319" t="inlineStr">
        <is>
          <t>06C</t>
        </is>
      </c>
      <c r="H131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19" t="inlineStr">
        <is>
          <t>Critical</t>
        </is>
      </c>
      <c r="J1319" t="n">
        <v>8</v>
      </c>
      <c r="K1319" t="inlineStr">
        <is>
          <t>A</t>
        </is>
      </c>
      <c r="L1319" s="9">
        <f>A1319&amp;"-"&amp;TEXT(E1319,"yyyymmdd")</f>
        <v/>
      </c>
    </row>
    <row r="1320">
      <c r="A1320" t="n">
        <v>50047571</v>
      </c>
      <c r="B1320" t="inlineStr">
        <is>
          <t>Manhattan</t>
        </is>
      </c>
      <c r="C1320" t="inlineStr">
        <is>
          <t>10001</t>
        </is>
      </c>
      <c r="D1320" t="inlineStr">
        <is>
          <t>Donuts</t>
        </is>
      </c>
      <c r="E1320" s="8" t="n">
        <v>46121</v>
      </c>
      <c r="F1320" t="inlineStr">
        <is>
          <t>Violations were cited in the following area(s).</t>
        </is>
      </c>
      <c r="G1320" t="inlineStr">
        <is>
          <t>10F</t>
        </is>
      </c>
      <c r="H1320" t="inlineStr">
        <is>
          <t>Non-food contact surface or equipment made of unacceptable material, not kept clean, or not properly sealed, raised, spaced or movable to allow accessibility for cleaning on all sides, above and underneath the unit.</t>
        </is>
      </c>
      <c r="I1320" t="inlineStr">
        <is>
          <t>Not Critical</t>
        </is>
      </c>
      <c r="J1320" t="n">
        <v>8</v>
      </c>
      <c r="K1320" t="inlineStr">
        <is>
          <t>A</t>
        </is>
      </c>
      <c r="L1320" s="9">
        <f>A1320&amp;"-"&amp;TEXT(E1320,"yyyymmdd")</f>
        <v/>
      </c>
    </row>
    <row r="1321">
      <c r="A1321" t="n">
        <v>50052617</v>
      </c>
      <c r="B1321" t="inlineStr">
        <is>
          <t>Manhattan</t>
        </is>
      </c>
      <c r="C1321" t="inlineStr">
        <is>
          <t>10007</t>
        </is>
      </c>
      <c r="D1321" t="inlineStr">
        <is>
          <t>American</t>
        </is>
      </c>
      <c r="E1321" s="8" t="n">
        <v>46121</v>
      </c>
      <c r="F1321" t="inlineStr">
        <is>
          <t>Violations were cited in the following area(s).</t>
        </is>
      </c>
      <c r="G1321" t="inlineStr">
        <is>
          <t>10F</t>
        </is>
      </c>
      <c r="H1321" t="inlineStr">
        <is>
          <t>Non-food contact surface or equipment made of unacceptable material, not kept clean, or not properly sealed, raised, spaced or movable to allow accessibility for cleaning on all sides, above and underneath the unit.</t>
        </is>
      </c>
      <c r="I1321" t="inlineStr">
        <is>
          <t>Not Critical</t>
        </is>
      </c>
      <c r="J1321" t="n">
        <v>2</v>
      </c>
      <c r="K1321" t="inlineStr">
        <is>
          <t>A</t>
        </is>
      </c>
      <c r="L1321" s="9">
        <f>A1321&amp;"-"&amp;TEXT(E1321,"yyyymmdd")</f>
        <v/>
      </c>
    </row>
    <row r="1322">
      <c r="A1322" t="n">
        <v>50059233</v>
      </c>
      <c r="B1322" t="inlineStr">
        <is>
          <t>Brooklyn</t>
        </is>
      </c>
      <c r="C1322" t="inlineStr">
        <is>
          <t>11216</t>
        </is>
      </c>
      <c r="D1322" t="inlineStr">
        <is>
          <t>Coffee/Tea</t>
        </is>
      </c>
      <c r="E1322" s="8" t="n">
        <v>46121</v>
      </c>
      <c r="F1322" t="inlineStr">
        <is>
          <t>Violations were cited in the following area(s).</t>
        </is>
      </c>
      <c r="G1322" t="inlineStr">
        <is>
          <t>02B</t>
        </is>
      </c>
      <c r="H1322" t="inlineStr">
        <is>
          <t>Hot TCS food item not held at or above 140 °F.</t>
        </is>
      </c>
      <c r="I1322" t="inlineStr">
        <is>
          <t>Critical</t>
        </is>
      </c>
      <c r="J1322" t="n">
        <v>8</v>
      </c>
      <c r="K1322" t="inlineStr">
        <is>
          <t>A</t>
        </is>
      </c>
      <c r="L1322" s="9">
        <f>A1322&amp;"-"&amp;TEXT(E1322,"yyyymmdd")</f>
        <v/>
      </c>
    </row>
    <row r="1323">
      <c r="A1323" t="n">
        <v>50061213</v>
      </c>
      <c r="B1323" t="inlineStr">
        <is>
          <t>Brooklyn</t>
        </is>
      </c>
      <c r="C1323" t="inlineStr">
        <is>
          <t>11217</t>
        </is>
      </c>
      <c r="D1323" t="inlineStr">
        <is>
          <t>Coffee/Tea</t>
        </is>
      </c>
      <c r="E1323" s="8" t="n">
        <v>46121</v>
      </c>
      <c r="F1323" t="inlineStr">
        <is>
          <t>Violations were cited in the following area(s).</t>
        </is>
      </c>
      <c r="G1323" t="inlineStr">
        <is>
          <t>10B</t>
        </is>
      </c>
      <c r="H1323" t="inlineStr">
        <is>
          <t>Anti-siphonage or back-flow prevention device not provided where required; equipment or floor not properly drained; sewage disposal system in disrepair or not functioning properly. Condensation or liquid waste improperly disposed of.</t>
        </is>
      </c>
      <c r="I1323" t="inlineStr">
        <is>
          <t>Not Critical</t>
        </is>
      </c>
      <c r="J1323" t="n">
        <v>7</v>
      </c>
      <c r="K1323" t="inlineStr">
        <is>
          <t>A</t>
        </is>
      </c>
      <c r="L1323" s="9">
        <f>A1323&amp;"-"&amp;TEXT(E1323,"yyyymmdd")</f>
        <v/>
      </c>
    </row>
    <row r="1324">
      <c r="A1324" t="n">
        <v>50061213</v>
      </c>
      <c r="B1324" t="inlineStr">
        <is>
          <t>Brooklyn</t>
        </is>
      </c>
      <c r="C1324" t="inlineStr">
        <is>
          <t>11217</t>
        </is>
      </c>
      <c r="D1324" t="inlineStr">
        <is>
          <t>Coffee/Tea</t>
        </is>
      </c>
      <c r="E1324" s="8" t="n">
        <v>46121</v>
      </c>
      <c r="F1324" t="inlineStr">
        <is>
          <t>Violations were cited in the following area(s).</t>
        </is>
      </c>
      <c r="G1324" t="inlineStr">
        <is>
          <t>10G</t>
        </is>
      </c>
      <c r="H1324" t="inlineStr">
        <is>
          <t>Dishwashing and ware washing: Cleaning and sanitizing of tableware, including dishes, utensils, and equipment deficient.</t>
        </is>
      </c>
      <c r="I1324" t="inlineStr">
        <is>
          <t>Not Critical</t>
        </is>
      </c>
      <c r="J1324" t="n">
        <v>7</v>
      </c>
      <c r="K1324" t="inlineStr">
        <is>
          <t>A</t>
        </is>
      </c>
      <c r="L1324" s="9">
        <f>A1324&amp;"-"&amp;TEXT(E1324,"yyyymmdd")</f>
        <v/>
      </c>
    </row>
    <row r="1325">
      <c r="A1325" t="n">
        <v>50061213</v>
      </c>
      <c r="B1325" t="inlineStr">
        <is>
          <t>Brooklyn</t>
        </is>
      </c>
      <c r="C1325" t="inlineStr">
        <is>
          <t>11217</t>
        </is>
      </c>
      <c r="D1325" t="inlineStr">
        <is>
          <t>Coffee/Tea</t>
        </is>
      </c>
      <c r="E1325" s="8" t="n">
        <v>46121</v>
      </c>
      <c r="F1325" t="inlineStr">
        <is>
          <t>Violations were cited in the following area(s).</t>
        </is>
      </c>
      <c r="G1325" t="inlineStr">
        <is>
          <t>28-06</t>
        </is>
      </c>
      <c r="H1325" t="inlineStr">
        <is>
          <t>Contract with a pest management professional not in place. Record of extermination activities not kept on premises.</t>
        </is>
      </c>
      <c r="I1325" t="inlineStr">
        <is>
          <t>Not Critical</t>
        </is>
      </c>
      <c r="J1325" t="n">
        <v>7</v>
      </c>
      <c r="K1325" t="inlineStr">
        <is>
          <t>A</t>
        </is>
      </c>
      <c r="L1325" s="9">
        <f>A1325&amp;"-"&amp;TEXT(E1325,"yyyymmdd")</f>
        <v/>
      </c>
    </row>
    <row r="1326">
      <c r="A1326" t="n">
        <v>50066387</v>
      </c>
      <c r="B1326" t="inlineStr">
        <is>
          <t>Brooklyn</t>
        </is>
      </c>
      <c r="C1326" t="inlineStr">
        <is>
          <t>11207</t>
        </is>
      </c>
      <c r="D1326" t="inlineStr">
        <is>
          <t>Chicken</t>
        </is>
      </c>
      <c r="E1326" s="8" t="n">
        <v>46121</v>
      </c>
      <c r="F1326" t="inlineStr">
        <is>
          <t>Violations were cited in the following area(s).</t>
        </is>
      </c>
      <c r="G1326" t="inlineStr">
        <is>
          <t>02B</t>
        </is>
      </c>
      <c r="H1326" t="inlineStr">
        <is>
          <t>Hot TCS food item not held at or above 140 °F.</t>
        </is>
      </c>
      <c r="I1326" t="inlineStr">
        <is>
          <t>Critical</t>
        </is>
      </c>
      <c r="J1326" t="n">
        <v>21</v>
      </c>
      <c r="L1326" s="9">
        <f>A1326&amp;"-"&amp;TEXT(E1326,"yyyymmdd")</f>
        <v/>
      </c>
    </row>
    <row r="1327">
      <c r="A1327" t="n">
        <v>50066387</v>
      </c>
      <c r="B1327" t="inlineStr">
        <is>
          <t>Brooklyn</t>
        </is>
      </c>
      <c r="C1327" t="inlineStr">
        <is>
          <t>11207</t>
        </is>
      </c>
      <c r="D1327" t="inlineStr">
        <is>
          <t>Chicken</t>
        </is>
      </c>
      <c r="E1327" s="8" t="n">
        <v>46121</v>
      </c>
      <c r="F1327" t="inlineStr">
        <is>
          <t>Violations were cited in the following area(s).</t>
        </is>
      </c>
      <c r="G1327" t="inlineStr">
        <is>
          <t>04L</t>
        </is>
      </c>
      <c r="H1327" t="inlineStr">
        <is>
          <t>Evidence of mice or live mice in establishment's food or non-food areas.</t>
        </is>
      </c>
      <c r="I1327" t="inlineStr">
        <is>
          <t>Critical</t>
        </is>
      </c>
      <c r="J1327" t="n">
        <v>21</v>
      </c>
      <c r="L1327" s="9">
        <f>A1327&amp;"-"&amp;TEXT(E1327,"yyyymmdd")</f>
        <v/>
      </c>
    </row>
    <row r="1328">
      <c r="A1328" t="n">
        <v>50066387</v>
      </c>
      <c r="B1328" t="inlineStr">
        <is>
          <t>Brooklyn</t>
        </is>
      </c>
      <c r="C1328" t="inlineStr">
        <is>
          <t>11207</t>
        </is>
      </c>
      <c r="D1328" t="inlineStr">
        <is>
          <t>Chicken</t>
        </is>
      </c>
      <c r="E1328" s="8" t="n">
        <v>46121</v>
      </c>
      <c r="F1328" t="inlineStr">
        <is>
          <t>Violations were cited in the following area(s).</t>
        </is>
      </c>
      <c r="G1328" t="inlineStr">
        <is>
          <t>08A</t>
        </is>
      </c>
      <c r="H1328" t="inlineStr">
        <is>
          <t>Establishment is not free of harborage or conditions conducive to rodents, insects or other pests.</t>
        </is>
      </c>
      <c r="I1328" t="inlineStr">
        <is>
          <t>Not Critical</t>
        </is>
      </c>
      <c r="J1328" t="n">
        <v>21</v>
      </c>
      <c r="L1328" s="9">
        <f>A1328&amp;"-"&amp;TEXT(E1328,"yyyymmdd")</f>
        <v/>
      </c>
    </row>
    <row r="1329">
      <c r="A1329" t="n">
        <v>50066387</v>
      </c>
      <c r="B1329" t="inlineStr">
        <is>
          <t>Brooklyn</t>
        </is>
      </c>
      <c r="C1329" t="inlineStr">
        <is>
          <t>11207</t>
        </is>
      </c>
      <c r="D1329" t="inlineStr">
        <is>
          <t>Chicken</t>
        </is>
      </c>
      <c r="E1329" s="8" t="n">
        <v>46121</v>
      </c>
      <c r="F1329" t="inlineStr">
        <is>
          <t>Violations were cited in the following area(s).</t>
        </is>
      </c>
      <c r="G1329" t="inlineStr">
        <is>
          <t>10F</t>
        </is>
      </c>
      <c r="H1329" t="inlineStr">
        <is>
          <t>Non-food contact surface or equipment made of unacceptable material, not kept clean, or not properly sealed, raised, spaced or movable to allow accessibility for cleaning on all sides, above and underneath the unit.</t>
        </is>
      </c>
      <c r="I1329" t="inlineStr">
        <is>
          <t>Not Critical</t>
        </is>
      </c>
      <c r="J1329" t="n">
        <v>21</v>
      </c>
      <c r="L1329" s="9">
        <f>A1329&amp;"-"&amp;TEXT(E1329,"yyyymmdd")</f>
        <v/>
      </c>
    </row>
    <row r="1330">
      <c r="A1330" t="n">
        <v>50067070</v>
      </c>
      <c r="B1330" t="inlineStr">
        <is>
          <t>Queens</t>
        </is>
      </c>
      <c r="C1330" t="inlineStr">
        <is>
          <t>11419</t>
        </is>
      </c>
      <c r="D1330" t="inlineStr">
        <is>
          <t>Frozen Desserts</t>
        </is>
      </c>
      <c r="E1330" s="8" t="n">
        <v>46121</v>
      </c>
      <c r="F1330" t="inlineStr">
        <is>
          <t>Violations were cited in the following area(s).</t>
        </is>
      </c>
      <c r="G1330" t="inlineStr">
        <is>
          <t>06C</t>
        </is>
      </c>
      <c r="H133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30" t="inlineStr">
        <is>
          <t>Critical</t>
        </is>
      </c>
      <c r="J1330" t="n">
        <v>7</v>
      </c>
      <c r="K1330" t="inlineStr">
        <is>
          <t>A</t>
        </is>
      </c>
      <c r="L1330" s="9">
        <f>A1330&amp;"-"&amp;TEXT(E1330,"yyyymmdd")</f>
        <v/>
      </c>
    </row>
    <row r="1331">
      <c r="A1331" t="n">
        <v>50067070</v>
      </c>
      <c r="B1331" t="inlineStr">
        <is>
          <t>Queens</t>
        </is>
      </c>
      <c r="C1331" t="inlineStr">
        <is>
          <t>11419</t>
        </is>
      </c>
      <c r="D1331" t="inlineStr">
        <is>
          <t>Frozen Desserts</t>
        </is>
      </c>
      <c r="E1331" s="8" t="n">
        <v>46121</v>
      </c>
      <c r="F1331" t="inlineStr">
        <is>
          <t>Violations were cited in the following area(s).</t>
        </is>
      </c>
      <c r="G1331" t="inlineStr">
        <is>
          <t>10B</t>
        </is>
      </c>
      <c r="H1331" t="inlineStr">
        <is>
          <t>Anti-siphonage or back-flow prevention device not provided where required; equipment or floor not properly drained; sewage disposal system in disrepair or not functioning properly. Condensation or liquid waste improperly disposed of.</t>
        </is>
      </c>
      <c r="I1331" t="inlineStr">
        <is>
          <t>Not Critical</t>
        </is>
      </c>
      <c r="J1331" t="n">
        <v>7</v>
      </c>
      <c r="K1331" t="inlineStr">
        <is>
          <t>A</t>
        </is>
      </c>
      <c r="L1331" s="9">
        <f>A1331&amp;"-"&amp;TEXT(E1331,"yyyymmdd")</f>
        <v/>
      </c>
    </row>
    <row r="1332">
      <c r="A1332" t="n">
        <v>50070989</v>
      </c>
      <c r="B1332" t="inlineStr">
        <is>
          <t>Manhattan</t>
        </is>
      </c>
      <c r="C1332" t="inlineStr">
        <is>
          <t>10022</t>
        </is>
      </c>
      <c r="D1332" t="inlineStr">
        <is>
          <t>Italian</t>
        </is>
      </c>
      <c r="E1332" s="8" t="n">
        <v>46121</v>
      </c>
      <c r="F1332" t="inlineStr">
        <is>
          <t>Violations were cited in the following area(s).</t>
        </is>
      </c>
      <c r="G1332" t="inlineStr">
        <is>
          <t>06A</t>
        </is>
      </c>
      <c r="H1332" t="inlineStr">
        <is>
          <t>Personal cleanliness is inadequate. Outer garment soiled with possible contaminant. Effective hair restraint not worn where required. Jewelry worn on hands or arms. Fingernail polish worn or fingernails not kept clean and trimmed.</t>
        </is>
      </c>
      <c r="I1332" t="inlineStr">
        <is>
          <t>Critical</t>
        </is>
      </c>
      <c r="J1332" t="n">
        <v>9</v>
      </c>
      <c r="K1332" t="inlineStr">
        <is>
          <t>A</t>
        </is>
      </c>
      <c r="L1332" s="9">
        <f>A1332&amp;"-"&amp;TEXT(E1332,"yyyymmdd")</f>
        <v/>
      </c>
    </row>
    <row r="1333">
      <c r="A1333" t="n">
        <v>50070989</v>
      </c>
      <c r="B1333" t="inlineStr">
        <is>
          <t>Manhattan</t>
        </is>
      </c>
      <c r="C1333" t="inlineStr">
        <is>
          <t>10022</t>
        </is>
      </c>
      <c r="D1333" t="inlineStr">
        <is>
          <t>Italian</t>
        </is>
      </c>
      <c r="E1333" s="8" t="n">
        <v>46121</v>
      </c>
      <c r="F1333" t="inlineStr">
        <is>
          <t>Violations were cited in the following area(s).</t>
        </is>
      </c>
      <c r="G1333" t="inlineStr">
        <is>
          <t>10F</t>
        </is>
      </c>
      <c r="H1333" t="inlineStr">
        <is>
          <t>Non-food contact surface or equipment made of unacceptable material, not kept clean, or not properly sealed, raised, spaced or movable to allow accessibility for cleaning on all sides, above and underneath the unit.</t>
        </is>
      </c>
      <c r="I1333" t="inlineStr">
        <is>
          <t>Not Critical</t>
        </is>
      </c>
      <c r="J1333" t="n">
        <v>9</v>
      </c>
      <c r="K1333" t="inlineStr">
        <is>
          <t>A</t>
        </is>
      </c>
      <c r="L1333" s="9">
        <f>A1333&amp;"-"&amp;TEXT(E1333,"yyyymmdd")</f>
        <v/>
      </c>
    </row>
    <row r="1334">
      <c r="A1334" t="n">
        <v>50071109</v>
      </c>
      <c r="B1334" t="inlineStr">
        <is>
          <t>Manhattan</t>
        </is>
      </c>
      <c r="C1334" t="inlineStr">
        <is>
          <t>10019</t>
        </is>
      </c>
      <c r="D1334" t="inlineStr">
        <is>
          <t>American</t>
        </is>
      </c>
      <c r="E1334" s="8" t="n">
        <v>46121</v>
      </c>
      <c r="F1334" t="inlineStr">
        <is>
          <t>Violations were cited in the following area(s).</t>
        </is>
      </c>
      <c r="G1334" t="inlineStr">
        <is>
          <t>02G</t>
        </is>
      </c>
      <c r="H1334" t="inlineStr">
        <is>
          <t>Cold TCS food item held above 41 °F; smoked or processed fish held above 38 °F; intact raw eggs held above 45 °F; or reduced oxygen packaged (ROP) TCS foods held above required temperatures except during active necessary preparation.</t>
        </is>
      </c>
      <c r="I1334" t="inlineStr">
        <is>
          <t>Critical</t>
        </is>
      </c>
      <c r="J1334" t="n">
        <v>9</v>
      </c>
      <c r="K1334" t="inlineStr">
        <is>
          <t>A</t>
        </is>
      </c>
      <c r="L1334" s="9">
        <f>A1334&amp;"-"&amp;TEXT(E1334,"yyyymmdd")</f>
        <v/>
      </c>
    </row>
    <row r="1335">
      <c r="A1335" t="n">
        <v>50071274</v>
      </c>
      <c r="B1335" t="inlineStr">
        <is>
          <t>Manhattan</t>
        </is>
      </c>
      <c r="C1335" t="inlineStr">
        <is>
          <t>10024</t>
        </is>
      </c>
      <c r="D1335" t="inlineStr">
        <is>
          <t>Italian</t>
        </is>
      </c>
      <c r="E1335" s="8" t="n">
        <v>46121</v>
      </c>
      <c r="F1335" t="inlineStr">
        <is>
          <t>Violations were cited in the following area(s).</t>
        </is>
      </c>
      <c r="G1335" t="inlineStr">
        <is>
          <t>02A</t>
        </is>
      </c>
      <c r="H1335" t="inlineStr">
        <is>
          <t>Time/Temperature Control for Safety (TCS) food not cooked to required minimum internal temperature.   • Poultry, poultry parts, ground and comminuted poultry, all stuffing containing poultry, meats, fish or ratites to or above 165 °F for 15 seconds with no interruption of the cooking process   • Ground meat, and food containing ground and comminuted meat, to or above 158 °F for 15 seconds with no interruption of the cooking process, except per individual customer request  • Pork, any food containing pork to or above 150 °F for 15 seconds  • Mechanically tenderized or injected meats to or above 155 °F.  • Whole meat roasts and beef steak to or above required temperature and time except per individual customer request  • Raw animal foods cooked in microwave to or above165 °F, covered, rotated or stirred   • All other foods to or above 140 °F for 15 seconds; shell eggs to or above 145 °F for 15 seconds except per individual customer request.</t>
        </is>
      </c>
      <c r="I1335" t="inlineStr">
        <is>
          <t>Critical</t>
        </is>
      </c>
      <c r="J1335" t="n">
        <v>12</v>
      </c>
      <c r="K1335" t="inlineStr">
        <is>
          <t>A</t>
        </is>
      </c>
      <c r="L1335" s="9">
        <f>A1335&amp;"-"&amp;TEXT(E1335,"yyyymmdd")</f>
        <v/>
      </c>
    </row>
    <row r="1336">
      <c r="A1336" t="n">
        <v>50071274</v>
      </c>
      <c r="B1336" t="inlineStr">
        <is>
          <t>Manhattan</t>
        </is>
      </c>
      <c r="C1336" t="inlineStr">
        <is>
          <t>10024</t>
        </is>
      </c>
      <c r="D1336" t="inlineStr">
        <is>
          <t>Italian</t>
        </is>
      </c>
      <c r="E1336" s="8" t="n">
        <v>46121</v>
      </c>
      <c r="F1336" t="inlineStr">
        <is>
          <t>Violations were cited in the following area(s).</t>
        </is>
      </c>
      <c r="G1336" t="inlineStr">
        <is>
          <t>10F</t>
        </is>
      </c>
      <c r="H1336" t="inlineStr">
        <is>
          <t>Non-food contact surface or equipment made of unacceptable material, not kept clean, or not properly sealed, raised, spaced or movable to allow accessibility for cleaning on all sides, above and underneath the unit.</t>
        </is>
      </c>
      <c r="I1336" t="inlineStr">
        <is>
          <t>Not Critical</t>
        </is>
      </c>
      <c r="J1336" t="n">
        <v>12</v>
      </c>
      <c r="K1336" t="inlineStr">
        <is>
          <t>A</t>
        </is>
      </c>
      <c r="L1336" s="9">
        <f>A1336&amp;"-"&amp;TEXT(E1336,"yyyymmdd")</f>
        <v/>
      </c>
    </row>
    <row r="1337">
      <c r="A1337" t="n">
        <v>50086390</v>
      </c>
      <c r="B1337" t="inlineStr">
        <is>
          <t>Manhattan</t>
        </is>
      </c>
      <c r="C1337" t="inlineStr">
        <is>
          <t>10036</t>
        </is>
      </c>
      <c r="D1337" t="inlineStr">
        <is>
          <t>New American</t>
        </is>
      </c>
      <c r="E1337" s="8" t="n">
        <v>46121</v>
      </c>
      <c r="F1337" t="inlineStr">
        <is>
          <t>Violations were cited in the following area(s).</t>
        </is>
      </c>
      <c r="G1337" t="inlineStr">
        <is>
          <t>09C</t>
        </is>
      </c>
      <c r="H1337" t="inlineStr">
        <is>
          <t>Design, construction, materials used or maintenance of food contact surface improper. Surface not easily cleanable, sanitized and maintained.</t>
        </is>
      </c>
      <c r="I1337" t="inlineStr">
        <is>
          <t>Not Critical</t>
        </is>
      </c>
      <c r="J1337" t="n">
        <v>6</v>
      </c>
      <c r="K1337" t="inlineStr">
        <is>
          <t>A</t>
        </is>
      </c>
      <c r="L1337" s="9">
        <f>A1337&amp;"-"&amp;TEXT(E1337,"yyyymmdd")</f>
        <v/>
      </c>
    </row>
    <row r="1338">
      <c r="A1338" t="n">
        <v>50086390</v>
      </c>
      <c r="B1338" t="inlineStr">
        <is>
          <t>Manhattan</t>
        </is>
      </c>
      <c r="C1338" t="inlineStr">
        <is>
          <t>10036</t>
        </is>
      </c>
      <c r="D1338" t="inlineStr">
        <is>
          <t>New American</t>
        </is>
      </c>
      <c r="E1338" s="8" t="n">
        <v>46121</v>
      </c>
      <c r="F1338" t="inlineStr">
        <is>
          <t>Violations were cited in the following area(s).</t>
        </is>
      </c>
      <c r="G1338" t="inlineStr">
        <is>
          <t>10F</t>
        </is>
      </c>
      <c r="H1338" t="inlineStr">
        <is>
          <t>Non-food contact surface or equipment made of unacceptable material, not kept clean, or not properly sealed, raised, spaced or movable to allow accessibility for cleaning on all sides, above and underneath the unit.</t>
        </is>
      </c>
      <c r="I1338" t="inlineStr">
        <is>
          <t>Not Critical</t>
        </is>
      </c>
      <c r="J1338" t="n">
        <v>6</v>
      </c>
      <c r="K1338" t="inlineStr">
        <is>
          <t>A</t>
        </is>
      </c>
      <c r="L1338" s="9">
        <f>A1338&amp;"-"&amp;TEXT(E1338,"yyyymmdd")</f>
        <v/>
      </c>
    </row>
    <row r="1339">
      <c r="A1339" t="n">
        <v>50088869</v>
      </c>
      <c r="B1339" t="inlineStr">
        <is>
          <t>Queens</t>
        </is>
      </c>
      <c r="C1339" t="inlineStr">
        <is>
          <t>11103</t>
        </is>
      </c>
      <c r="D1339" t="inlineStr">
        <is>
          <t>Coffee/Tea</t>
        </is>
      </c>
      <c r="E1339" s="8" t="n">
        <v>46121</v>
      </c>
      <c r="F1339" t="inlineStr">
        <is>
          <t>Violations were cited in the following area(s).</t>
        </is>
      </c>
      <c r="G1339" t="inlineStr">
        <is>
          <t>06A</t>
        </is>
      </c>
      <c r="H1339" t="inlineStr">
        <is>
          <t>Personal cleanliness is inadequate. Outer garment soiled with possible contaminant. Effective hair restraint not worn where required. Jewelry worn on hands or arms. Fingernail polish worn or fingernails not kept clean and trimmed.</t>
        </is>
      </c>
      <c r="I1339" t="inlineStr">
        <is>
          <t>Critical</t>
        </is>
      </c>
      <c r="J1339" t="n">
        <v>10</v>
      </c>
      <c r="K1339" t="inlineStr">
        <is>
          <t>A</t>
        </is>
      </c>
      <c r="L1339" s="9">
        <f>A1339&amp;"-"&amp;TEXT(E1339,"yyyymmdd")</f>
        <v/>
      </c>
    </row>
    <row r="1340">
      <c r="A1340" t="n">
        <v>50088869</v>
      </c>
      <c r="B1340" t="inlineStr">
        <is>
          <t>Queens</t>
        </is>
      </c>
      <c r="C1340" t="inlineStr">
        <is>
          <t>11103</t>
        </is>
      </c>
      <c r="D1340" t="inlineStr">
        <is>
          <t>Coffee/Tea</t>
        </is>
      </c>
      <c r="E1340" s="8" t="n">
        <v>46121</v>
      </c>
      <c r="F1340" t="inlineStr">
        <is>
          <t>Violations were cited in the following area(s).</t>
        </is>
      </c>
      <c r="G1340" t="inlineStr">
        <is>
          <t>06D</t>
        </is>
      </c>
      <c r="H1340" t="inlineStr">
        <is>
          <t>Food contact surface not properly washed, rinsed and sanitized after each use and following any activity when contamination may have occurred.</t>
        </is>
      </c>
      <c r="I1340" t="inlineStr">
        <is>
          <t>Critical</t>
        </is>
      </c>
      <c r="J1340" t="n">
        <v>10</v>
      </c>
      <c r="K1340" t="inlineStr">
        <is>
          <t>A</t>
        </is>
      </c>
      <c r="L1340" s="9">
        <f>A1340&amp;"-"&amp;TEXT(E1340,"yyyymmdd")</f>
        <v/>
      </c>
    </row>
    <row r="1341">
      <c r="A1341" t="n">
        <v>50088970</v>
      </c>
      <c r="B1341" t="inlineStr">
        <is>
          <t>Manhattan</t>
        </is>
      </c>
      <c r="C1341" t="inlineStr">
        <is>
          <t>10036</t>
        </is>
      </c>
      <c r="D1341" t="inlineStr">
        <is>
          <t>Chinese</t>
        </is>
      </c>
      <c r="E1341" s="8" t="n">
        <v>46121</v>
      </c>
      <c r="F1341" t="inlineStr">
        <is>
          <t>Violations were cited in the following area(s).</t>
        </is>
      </c>
      <c r="G1341" t="inlineStr">
        <is>
          <t>02B</t>
        </is>
      </c>
      <c r="H1341" t="inlineStr">
        <is>
          <t>Hot TCS food item not held at or above 140 °F.</t>
        </is>
      </c>
      <c r="I1341" t="inlineStr">
        <is>
          <t>Critical</t>
        </is>
      </c>
      <c r="J1341" t="n">
        <v>23</v>
      </c>
      <c r="L1341" s="9">
        <f>A1341&amp;"-"&amp;TEXT(E1341,"yyyymmdd")</f>
        <v/>
      </c>
    </row>
    <row r="1342">
      <c r="A1342" t="n">
        <v>50088970</v>
      </c>
      <c r="B1342" t="inlineStr">
        <is>
          <t>Manhattan</t>
        </is>
      </c>
      <c r="C1342" t="inlineStr">
        <is>
          <t>10036</t>
        </is>
      </c>
      <c r="D1342" t="inlineStr">
        <is>
          <t>Chinese</t>
        </is>
      </c>
      <c r="E1342" s="8" t="n">
        <v>46121</v>
      </c>
      <c r="F1342" t="inlineStr">
        <is>
          <t>Violations were cited in the following area(s).</t>
        </is>
      </c>
      <c r="G1342" t="inlineStr">
        <is>
          <t>02G</t>
        </is>
      </c>
      <c r="H1342" t="inlineStr">
        <is>
          <t>Cold TCS food item held above 41 °F; smoked or processed fish held above 38 °F; intact raw eggs held above 45 °F; or reduced oxygen packaged (ROP) TCS foods held above required temperatures except during active necessary preparation.</t>
        </is>
      </c>
      <c r="I1342" t="inlineStr">
        <is>
          <t>Critical</t>
        </is>
      </c>
      <c r="J1342" t="n">
        <v>23</v>
      </c>
      <c r="L1342" s="9">
        <f>A1342&amp;"-"&amp;TEXT(E1342,"yyyymmdd")</f>
        <v/>
      </c>
    </row>
    <row r="1343">
      <c r="A1343" t="n">
        <v>50088970</v>
      </c>
      <c r="B1343" t="inlineStr">
        <is>
          <t>Manhattan</t>
        </is>
      </c>
      <c r="C1343" t="inlineStr">
        <is>
          <t>10036</t>
        </is>
      </c>
      <c r="D1343" t="inlineStr">
        <is>
          <t>Chinese</t>
        </is>
      </c>
      <c r="E1343" s="8" t="n">
        <v>46121</v>
      </c>
      <c r="F1343" t="inlineStr">
        <is>
          <t>Violations were cited in the following area(s).</t>
        </is>
      </c>
      <c r="G1343" t="inlineStr">
        <is>
          <t>04H</t>
        </is>
      </c>
      <c r="H1343" t="inlineStr">
        <is>
          <t>Raw, cooked or prepared food is adulterated, contaminated, cross-contaminated, or not discarded in accordance with HACCP plan.</t>
        </is>
      </c>
      <c r="I1343" t="inlineStr">
        <is>
          <t>Critical</t>
        </is>
      </c>
      <c r="J1343" t="n">
        <v>23</v>
      </c>
      <c r="L1343" s="9">
        <f>A1343&amp;"-"&amp;TEXT(E1343,"yyyymmdd")</f>
        <v/>
      </c>
    </row>
    <row r="1344">
      <c r="A1344" t="n">
        <v>50088970</v>
      </c>
      <c r="B1344" t="inlineStr">
        <is>
          <t>Manhattan</t>
        </is>
      </c>
      <c r="C1344" t="inlineStr">
        <is>
          <t>10036</t>
        </is>
      </c>
      <c r="D1344" t="inlineStr">
        <is>
          <t>Chinese</t>
        </is>
      </c>
      <c r="E1344" s="8" t="n">
        <v>46121</v>
      </c>
      <c r="F1344" t="inlineStr">
        <is>
          <t>Violations were cited in the following area(s).</t>
        </is>
      </c>
      <c r="G1344" t="inlineStr">
        <is>
          <t>10F</t>
        </is>
      </c>
      <c r="H1344" t="inlineStr">
        <is>
          <t>Non-food contact surface or equipment made of unacceptable material, not kept clean, or not properly sealed, raised, spaced or movable to allow accessibility for cleaning on all sides, above and underneath the unit.</t>
        </is>
      </c>
      <c r="I1344" t="inlineStr">
        <is>
          <t>Not Critical</t>
        </is>
      </c>
      <c r="J1344" t="n">
        <v>23</v>
      </c>
      <c r="L1344" s="9">
        <f>A1344&amp;"-"&amp;TEXT(E1344,"yyyymmdd")</f>
        <v/>
      </c>
    </row>
    <row r="1345">
      <c r="A1345" t="n">
        <v>50092545</v>
      </c>
      <c r="B1345" t="inlineStr">
        <is>
          <t>Queens</t>
        </is>
      </c>
      <c r="C1345" t="inlineStr">
        <is>
          <t>11419</t>
        </is>
      </c>
      <c r="D1345" t="inlineStr">
        <is>
          <t>Caribbean</t>
        </is>
      </c>
      <c r="E1345" s="8" t="n">
        <v>46121</v>
      </c>
      <c r="F1345" t="inlineStr">
        <is>
          <t>Violations were cited in the following area(s).</t>
        </is>
      </c>
      <c r="G1345" t="inlineStr">
        <is>
          <t>04A</t>
        </is>
      </c>
      <c r="H1345" t="inlineStr">
        <is>
          <t>Food Protection Certificate (FPC) not held by manager or supervisor of food operations.</t>
        </is>
      </c>
      <c r="I1345" t="inlineStr">
        <is>
          <t>Critical</t>
        </is>
      </c>
      <c r="J1345" t="n">
        <v>63</v>
      </c>
      <c r="L1345" s="9">
        <f>A1345&amp;"-"&amp;TEXT(E1345,"yyyymmdd")</f>
        <v/>
      </c>
    </row>
    <row r="1346">
      <c r="A1346" t="n">
        <v>50092545</v>
      </c>
      <c r="B1346" t="inlineStr">
        <is>
          <t>Queens</t>
        </is>
      </c>
      <c r="C1346" t="inlineStr">
        <is>
          <t>11419</t>
        </is>
      </c>
      <c r="D1346" t="inlineStr">
        <is>
          <t>Caribbean</t>
        </is>
      </c>
      <c r="E1346" s="8" t="n">
        <v>46121</v>
      </c>
      <c r="F1346" t="inlineStr">
        <is>
          <t>Violations were cited in the following area(s).</t>
        </is>
      </c>
      <c r="G1346" t="inlineStr">
        <is>
          <t>04J</t>
        </is>
      </c>
      <c r="H1346" t="inlineStr">
        <is>
          <t>Properly scaled and calibrated thermometer or thermocouple not provided or not readily accessible in food preparation and hot/cold holding areas to measure temperatures of TCS foods during cooking, cooling, reheating, and holding.</t>
        </is>
      </c>
      <c r="I1346" t="inlineStr">
        <is>
          <t>Critical</t>
        </is>
      </c>
      <c r="J1346" t="n">
        <v>63</v>
      </c>
      <c r="L1346" s="9">
        <f>A1346&amp;"-"&amp;TEXT(E1346,"yyyymmdd")</f>
        <v/>
      </c>
    </row>
    <row r="1347">
      <c r="A1347" t="n">
        <v>50092545</v>
      </c>
      <c r="B1347" t="inlineStr">
        <is>
          <t>Queens</t>
        </is>
      </c>
      <c r="C1347" t="inlineStr">
        <is>
          <t>11419</t>
        </is>
      </c>
      <c r="D1347" t="inlineStr">
        <is>
          <t>Caribbean</t>
        </is>
      </c>
      <c r="E1347" s="8" t="n">
        <v>46121</v>
      </c>
      <c r="F1347" t="inlineStr">
        <is>
          <t>Violations were cited in the following area(s).</t>
        </is>
      </c>
      <c r="G1347" t="inlineStr">
        <is>
          <t>05D</t>
        </is>
      </c>
      <c r="H134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47" t="inlineStr">
        <is>
          <t>Critical</t>
        </is>
      </c>
      <c r="J1347" t="n">
        <v>63</v>
      </c>
      <c r="L1347" s="9">
        <f>A1347&amp;"-"&amp;TEXT(E1347,"yyyymmdd")</f>
        <v/>
      </c>
    </row>
    <row r="1348">
      <c r="A1348" t="n">
        <v>50092545</v>
      </c>
      <c r="B1348" t="inlineStr">
        <is>
          <t>Queens</t>
        </is>
      </c>
      <c r="C1348" t="inlineStr">
        <is>
          <t>11419</t>
        </is>
      </c>
      <c r="D1348" t="inlineStr">
        <is>
          <t>Caribbean</t>
        </is>
      </c>
      <c r="E1348" s="8" t="n">
        <v>46121</v>
      </c>
      <c r="F1348" t="inlineStr">
        <is>
          <t>Violations were cited in the following area(s).</t>
        </is>
      </c>
      <c r="G1348" t="inlineStr">
        <is>
          <t>06C</t>
        </is>
      </c>
      <c r="H134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48" t="inlineStr">
        <is>
          <t>Critical</t>
        </is>
      </c>
      <c r="J1348" t="n">
        <v>63</v>
      </c>
      <c r="L1348" s="9">
        <f>A1348&amp;"-"&amp;TEXT(E1348,"yyyymmdd")</f>
        <v/>
      </c>
    </row>
    <row r="1349">
      <c r="A1349" t="n">
        <v>50092545</v>
      </c>
      <c r="B1349" t="inlineStr">
        <is>
          <t>Queens</t>
        </is>
      </c>
      <c r="C1349" t="inlineStr">
        <is>
          <t>11419</t>
        </is>
      </c>
      <c r="D1349" t="inlineStr">
        <is>
          <t>Caribbean</t>
        </is>
      </c>
      <c r="E1349" s="8" t="n">
        <v>46121</v>
      </c>
      <c r="F1349" t="inlineStr">
        <is>
          <t>Violations were cited in the following area(s).</t>
        </is>
      </c>
      <c r="G1349" t="inlineStr">
        <is>
          <t>06E</t>
        </is>
      </c>
      <c r="H1349" t="inlineStr">
        <is>
          <t>Sanitized equipment or utensil, including in-use food dispensing utensil, improperly used or stored.</t>
        </is>
      </c>
      <c r="I1349" t="inlineStr">
        <is>
          <t>Critical</t>
        </is>
      </c>
      <c r="J1349" t="n">
        <v>63</v>
      </c>
      <c r="L1349" s="9">
        <f>A1349&amp;"-"&amp;TEXT(E1349,"yyyymmdd")</f>
        <v/>
      </c>
    </row>
    <row r="1350">
      <c r="A1350" t="n">
        <v>50092545</v>
      </c>
      <c r="B1350" t="inlineStr">
        <is>
          <t>Queens</t>
        </is>
      </c>
      <c r="C1350" t="inlineStr">
        <is>
          <t>11419</t>
        </is>
      </c>
      <c r="D1350" t="inlineStr">
        <is>
          <t>Caribbean</t>
        </is>
      </c>
      <c r="E1350" s="8" t="n">
        <v>46121</v>
      </c>
      <c r="F1350" t="inlineStr">
        <is>
          <t>Violations were cited in the following area(s).</t>
        </is>
      </c>
      <c r="G1350" t="inlineStr">
        <is>
          <t>10B</t>
        </is>
      </c>
      <c r="H1350" t="inlineStr">
        <is>
          <t>Anti-siphonage or back-flow prevention device not provided where required; equipment or floor not properly drained; sewage disposal system in disrepair or not functioning properly. Condensation or liquid waste improperly disposed of.</t>
        </is>
      </c>
      <c r="I1350" t="inlineStr">
        <is>
          <t>Not Critical</t>
        </is>
      </c>
      <c r="J1350" t="n">
        <v>63</v>
      </c>
      <c r="L1350" s="9">
        <f>A1350&amp;"-"&amp;TEXT(E1350,"yyyymmdd")</f>
        <v/>
      </c>
    </row>
    <row r="1351">
      <c r="A1351" t="n">
        <v>50092545</v>
      </c>
      <c r="B1351" t="inlineStr">
        <is>
          <t>Queens</t>
        </is>
      </c>
      <c r="C1351" t="inlineStr">
        <is>
          <t>11419</t>
        </is>
      </c>
      <c r="D1351" t="inlineStr">
        <is>
          <t>Caribbean</t>
        </is>
      </c>
      <c r="E1351" s="8" t="n">
        <v>46121</v>
      </c>
      <c r="F1351" t="inlineStr">
        <is>
          <t>Violations were cited in the following area(s).</t>
        </is>
      </c>
      <c r="G1351" t="inlineStr">
        <is>
          <t>10G</t>
        </is>
      </c>
      <c r="H1351" t="inlineStr">
        <is>
          <t>Dishwashing and ware washing: Cleaning and sanitizing of tableware, including dishes, utensils, and equipment deficient.</t>
        </is>
      </c>
      <c r="I1351" t="inlineStr">
        <is>
          <t>Not Critical</t>
        </is>
      </c>
      <c r="J1351" t="n">
        <v>63</v>
      </c>
      <c r="L1351" s="9">
        <f>A1351&amp;"-"&amp;TEXT(E1351,"yyyymmdd")</f>
        <v/>
      </c>
    </row>
    <row r="1352">
      <c r="A1352" t="n">
        <v>50093797</v>
      </c>
      <c r="B1352" t="inlineStr">
        <is>
          <t>Brooklyn</t>
        </is>
      </c>
      <c r="C1352" t="inlineStr">
        <is>
          <t>11215</t>
        </is>
      </c>
      <c r="D1352" t="inlineStr">
        <is>
          <t>Pizza</t>
        </is>
      </c>
      <c r="E1352" s="8" t="n">
        <v>46121</v>
      </c>
      <c r="F1352" t="inlineStr">
        <is>
          <t>Violations were cited in the following area(s).</t>
        </is>
      </c>
      <c r="G1352" t="inlineStr">
        <is>
          <t>10F</t>
        </is>
      </c>
      <c r="H1352" t="inlineStr">
        <is>
          <t>Non-food contact surface or equipment made of unacceptable material, not kept clean, or not properly sealed, raised, spaced or movable to allow accessibility for cleaning on all sides, above and underneath the unit.</t>
        </is>
      </c>
      <c r="I1352" t="inlineStr">
        <is>
          <t>Not Critical</t>
        </is>
      </c>
      <c r="J1352" t="n">
        <v>3</v>
      </c>
      <c r="K1352" t="inlineStr">
        <is>
          <t>A</t>
        </is>
      </c>
      <c r="L1352" s="9">
        <f>A1352&amp;"-"&amp;TEXT(E1352,"yyyymmdd")</f>
        <v/>
      </c>
    </row>
    <row r="1353">
      <c r="A1353" t="n">
        <v>50095534</v>
      </c>
      <c r="B1353" t="inlineStr">
        <is>
          <t>Queens</t>
        </is>
      </c>
      <c r="C1353" t="inlineStr">
        <is>
          <t>11362</t>
        </is>
      </c>
      <c r="D1353" t="inlineStr">
        <is>
          <t>Coffee/Tea</t>
        </is>
      </c>
      <c r="E1353" s="8" t="n">
        <v>46121</v>
      </c>
      <c r="F1353" t="inlineStr">
        <is>
          <t>Violations were cited in the following area(s).</t>
        </is>
      </c>
      <c r="G1353" t="inlineStr">
        <is>
          <t>05D</t>
        </is>
      </c>
      <c r="H135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53" t="inlineStr">
        <is>
          <t>Critical</t>
        </is>
      </c>
      <c r="J1353" t="n">
        <v>10</v>
      </c>
      <c r="K1353" t="inlineStr">
        <is>
          <t>A</t>
        </is>
      </c>
      <c r="L1353" s="9">
        <f>A1353&amp;"-"&amp;TEXT(E1353,"yyyymmdd")</f>
        <v/>
      </c>
    </row>
    <row r="1354">
      <c r="A1354" t="n">
        <v>50096554</v>
      </c>
      <c r="B1354" t="inlineStr">
        <is>
          <t>Manhattan</t>
        </is>
      </c>
      <c r="C1354" t="inlineStr">
        <is>
          <t>10007</t>
        </is>
      </c>
      <c r="D1354" t="inlineStr">
        <is>
          <t>Tex-Mex</t>
        </is>
      </c>
      <c r="E1354" s="8" t="n">
        <v>46121</v>
      </c>
      <c r="F1354" t="inlineStr">
        <is>
          <t>Violations were cited in the following area(s).</t>
        </is>
      </c>
      <c r="G1354" t="inlineStr">
        <is>
          <t>02G</t>
        </is>
      </c>
      <c r="H1354" t="inlineStr">
        <is>
          <t>Cold TCS food item held above 41 °F; smoked or processed fish held above 38 °F; intact raw eggs held above 45 °F; or reduced oxygen packaged (ROP) TCS foods held above required temperatures except during active necessary preparation.</t>
        </is>
      </c>
      <c r="I1354" t="inlineStr">
        <is>
          <t>Critical</t>
        </is>
      </c>
      <c r="J1354" t="n">
        <v>7</v>
      </c>
      <c r="K1354" t="inlineStr">
        <is>
          <t>A</t>
        </is>
      </c>
      <c r="L1354" s="9">
        <f>A1354&amp;"-"&amp;TEXT(E1354,"yyyymmdd")</f>
        <v/>
      </c>
    </row>
    <row r="1355">
      <c r="A1355" t="n">
        <v>50098157</v>
      </c>
      <c r="B1355" t="inlineStr">
        <is>
          <t>Brooklyn</t>
        </is>
      </c>
      <c r="C1355" t="inlineStr">
        <is>
          <t>11235</t>
        </is>
      </c>
      <c r="D1355" t="inlineStr">
        <is>
          <t>Tex-Mex</t>
        </is>
      </c>
      <c r="E1355" s="8" t="n">
        <v>46121</v>
      </c>
      <c r="F1355" t="inlineStr">
        <is>
          <t>Violations were cited in the following area(s).</t>
        </is>
      </c>
      <c r="G1355" t="inlineStr">
        <is>
          <t>08C</t>
        </is>
      </c>
      <c r="H1355" t="inlineStr">
        <is>
          <t>Pesticide not properly labeled or used by unlicensed individual. Pesticide, other toxic chemical improperly used/stored. Unprotected, unlocked bait station used.</t>
        </is>
      </c>
      <c r="I1355" t="inlineStr">
        <is>
          <t>Not Critical</t>
        </is>
      </c>
      <c r="J1355" t="n">
        <v>2</v>
      </c>
      <c r="K1355" t="inlineStr">
        <is>
          <t>A</t>
        </is>
      </c>
      <c r="L1355" s="9">
        <f>A1355&amp;"-"&amp;TEXT(E1355,"yyyymmdd")</f>
        <v/>
      </c>
    </row>
    <row r="1356">
      <c r="A1356" t="n">
        <v>50100214</v>
      </c>
      <c r="B1356" t="inlineStr">
        <is>
          <t>Staten Island</t>
        </is>
      </c>
      <c r="C1356" t="inlineStr">
        <is>
          <t>10309</t>
        </is>
      </c>
      <c r="D1356" t="inlineStr">
        <is>
          <t>American</t>
        </is>
      </c>
      <c r="E1356" s="8" t="n">
        <v>46121</v>
      </c>
      <c r="F1356" t="inlineStr">
        <is>
          <t>Violations were cited in the following area(s).</t>
        </is>
      </c>
      <c r="G1356" t="inlineStr">
        <is>
          <t>06D</t>
        </is>
      </c>
      <c r="H1356" t="inlineStr">
        <is>
          <t>Food contact surface not properly washed, rinsed and sanitized after each use and following any activity when contamination may have occurred.</t>
        </is>
      </c>
      <c r="I1356" t="inlineStr">
        <is>
          <t>Critical</t>
        </is>
      </c>
      <c r="J1356" t="n">
        <v>7</v>
      </c>
      <c r="K1356" t="inlineStr">
        <is>
          <t>A</t>
        </is>
      </c>
      <c r="L1356" s="9">
        <f>A1356&amp;"-"&amp;TEXT(E1356,"yyyymmdd")</f>
        <v/>
      </c>
    </row>
    <row r="1357">
      <c r="A1357" t="n">
        <v>50100214</v>
      </c>
      <c r="B1357" t="inlineStr">
        <is>
          <t>Staten Island</t>
        </is>
      </c>
      <c r="C1357" t="inlineStr">
        <is>
          <t>10309</t>
        </is>
      </c>
      <c r="D1357" t="inlineStr">
        <is>
          <t>American</t>
        </is>
      </c>
      <c r="E1357" s="8" t="n">
        <v>46121</v>
      </c>
      <c r="F1357" t="inlineStr">
        <is>
          <t>Violations were cited in the following area(s).</t>
        </is>
      </c>
      <c r="G1357" t="inlineStr">
        <is>
          <t>10F</t>
        </is>
      </c>
      <c r="H1357" t="inlineStr">
        <is>
          <t>Non-food contact surface or equipment made of unacceptable material, not kept clean, or not properly sealed, raised, spaced or movable to allow accessibility for cleaning on all sides, above and underneath the unit.</t>
        </is>
      </c>
      <c r="I1357" t="inlineStr">
        <is>
          <t>Not Critical</t>
        </is>
      </c>
      <c r="J1357" t="n">
        <v>7</v>
      </c>
      <c r="K1357" t="inlineStr">
        <is>
          <t>A</t>
        </is>
      </c>
      <c r="L1357" s="9">
        <f>A1357&amp;"-"&amp;TEXT(E1357,"yyyymmdd")</f>
        <v/>
      </c>
    </row>
    <row r="1358">
      <c r="A1358" t="n">
        <v>50103975</v>
      </c>
      <c r="B1358" t="inlineStr">
        <is>
          <t>Manhattan</t>
        </is>
      </c>
      <c r="C1358" t="inlineStr">
        <is>
          <t>10036</t>
        </is>
      </c>
      <c r="D1358" t="inlineStr">
        <is>
          <t>American</t>
        </is>
      </c>
      <c r="E1358" s="8" t="n">
        <v>46121</v>
      </c>
      <c r="F1358" t="inlineStr">
        <is>
          <t>Violations were cited in the following area(s).</t>
        </is>
      </c>
      <c r="G1358" t="inlineStr">
        <is>
          <t>10F</t>
        </is>
      </c>
      <c r="H1358" t="inlineStr">
        <is>
          <t>Non-food contact surface or equipment made of unacceptable material, not kept clean, or not properly sealed, raised, spaced or movable to allow accessibility for cleaning on all sides, above and underneath the unit.</t>
        </is>
      </c>
      <c r="I1358" t="inlineStr">
        <is>
          <t>Not Critical</t>
        </is>
      </c>
      <c r="J1358" t="n">
        <v>4</v>
      </c>
      <c r="K1358" t="inlineStr">
        <is>
          <t>A</t>
        </is>
      </c>
      <c r="L1358" s="9">
        <f>A1358&amp;"-"&amp;TEXT(E1358,"yyyymmdd")</f>
        <v/>
      </c>
    </row>
    <row r="1359">
      <c r="A1359" t="n">
        <v>50104252</v>
      </c>
      <c r="B1359" t="inlineStr">
        <is>
          <t>Queens</t>
        </is>
      </c>
      <c r="C1359" t="inlineStr">
        <is>
          <t>11368</t>
        </is>
      </c>
      <c r="D1359" t="inlineStr">
        <is>
          <t>Chicken</t>
        </is>
      </c>
      <c r="E1359" s="8" t="n">
        <v>46121</v>
      </c>
      <c r="F1359" t="inlineStr">
        <is>
          <t>Violations were cited in the following area(s).</t>
        </is>
      </c>
      <c r="G1359" t="inlineStr">
        <is>
          <t>02B</t>
        </is>
      </c>
      <c r="H1359" t="inlineStr">
        <is>
          <t>Hot TCS food item not held at or above 140 °F.</t>
        </is>
      </c>
      <c r="I1359" t="inlineStr">
        <is>
          <t>Critical</t>
        </is>
      </c>
      <c r="J1359" t="n">
        <v>26</v>
      </c>
      <c r="L1359" s="9">
        <f>A1359&amp;"-"&amp;TEXT(E1359,"yyyymmdd")</f>
        <v/>
      </c>
    </row>
    <row r="1360">
      <c r="A1360" t="n">
        <v>50104252</v>
      </c>
      <c r="B1360" t="inlineStr">
        <is>
          <t>Queens</t>
        </is>
      </c>
      <c r="C1360" t="inlineStr">
        <is>
          <t>11368</t>
        </is>
      </c>
      <c r="D1360" t="inlineStr">
        <is>
          <t>Chicken</t>
        </is>
      </c>
      <c r="E1360" s="8" t="n">
        <v>46121</v>
      </c>
      <c r="F1360" t="inlineStr">
        <is>
          <t>Violations were cited in the following area(s).</t>
        </is>
      </c>
      <c r="G1360" t="inlineStr">
        <is>
          <t>04L</t>
        </is>
      </c>
      <c r="H1360" t="inlineStr">
        <is>
          <t>Evidence of mice or live mice in establishment's food or non-food areas.</t>
        </is>
      </c>
      <c r="I1360" t="inlineStr">
        <is>
          <t>Critical</t>
        </is>
      </c>
      <c r="J1360" t="n">
        <v>26</v>
      </c>
      <c r="L1360" s="9">
        <f>A1360&amp;"-"&amp;TEXT(E1360,"yyyymmdd")</f>
        <v/>
      </c>
    </row>
    <row r="1361">
      <c r="A1361" t="n">
        <v>50104252</v>
      </c>
      <c r="B1361" t="inlineStr">
        <is>
          <t>Queens</t>
        </is>
      </c>
      <c r="C1361" t="inlineStr">
        <is>
          <t>11368</t>
        </is>
      </c>
      <c r="D1361" t="inlineStr">
        <is>
          <t>Chicken</t>
        </is>
      </c>
      <c r="E1361" s="8" t="n">
        <v>46121</v>
      </c>
      <c r="F1361" t="inlineStr">
        <is>
          <t>Violations were cited in the following area(s).</t>
        </is>
      </c>
      <c r="G1361" t="inlineStr">
        <is>
          <t>06C</t>
        </is>
      </c>
      <c r="H136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61" t="inlineStr">
        <is>
          <t>Critical</t>
        </is>
      </c>
      <c r="J1361" t="n">
        <v>26</v>
      </c>
      <c r="L1361" s="9">
        <f>A1361&amp;"-"&amp;TEXT(E1361,"yyyymmdd")</f>
        <v/>
      </c>
    </row>
    <row r="1362">
      <c r="A1362" t="n">
        <v>50104252</v>
      </c>
      <c r="B1362" t="inlineStr">
        <is>
          <t>Queens</t>
        </is>
      </c>
      <c r="C1362" t="inlineStr">
        <is>
          <t>11368</t>
        </is>
      </c>
      <c r="D1362" t="inlineStr">
        <is>
          <t>Chicken</t>
        </is>
      </c>
      <c r="E1362" s="8" t="n">
        <v>46121</v>
      </c>
      <c r="F1362" t="inlineStr">
        <is>
          <t>Violations were cited in the following area(s).</t>
        </is>
      </c>
      <c r="G1362" t="inlineStr">
        <is>
          <t>08A</t>
        </is>
      </c>
      <c r="H1362" t="inlineStr">
        <is>
          <t>Establishment is not free of harborage or conditions conducive to rodents, insects or other pests.</t>
        </is>
      </c>
      <c r="I1362" t="inlineStr">
        <is>
          <t>Not Critical</t>
        </is>
      </c>
      <c r="J1362" t="n">
        <v>26</v>
      </c>
      <c r="L1362" s="9">
        <f>A1362&amp;"-"&amp;TEXT(E1362,"yyyymmdd")</f>
        <v/>
      </c>
    </row>
    <row r="1363">
      <c r="A1363" t="n">
        <v>50104252</v>
      </c>
      <c r="B1363" t="inlineStr">
        <is>
          <t>Queens</t>
        </is>
      </c>
      <c r="C1363" t="inlineStr">
        <is>
          <t>11368</t>
        </is>
      </c>
      <c r="D1363" t="inlineStr">
        <is>
          <t>Chicken</t>
        </is>
      </c>
      <c r="E1363" s="8" t="n">
        <v>46121</v>
      </c>
      <c r="F1363" t="inlineStr">
        <is>
          <t>Violations were cited in the following area(s).</t>
        </is>
      </c>
      <c r="G1363" t="inlineStr">
        <is>
          <t>10B</t>
        </is>
      </c>
      <c r="H1363" t="inlineStr">
        <is>
          <t>Anti-siphonage or back-flow prevention device not provided where required; equipment or floor not properly drained; sewage disposal system in disrepair or not functioning properly. Condensation or liquid waste improperly disposed of.</t>
        </is>
      </c>
      <c r="I1363" t="inlineStr">
        <is>
          <t>Not Critical</t>
        </is>
      </c>
      <c r="J1363" t="n">
        <v>26</v>
      </c>
      <c r="L1363" s="9">
        <f>A1363&amp;"-"&amp;TEXT(E1363,"yyyymmdd")</f>
        <v/>
      </c>
    </row>
    <row r="1364">
      <c r="A1364" t="n">
        <v>50104252</v>
      </c>
      <c r="B1364" t="inlineStr">
        <is>
          <t>Queens</t>
        </is>
      </c>
      <c r="C1364" t="inlineStr">
        <is>
          <t>11368</t>
        </is>
      </c>
      <c r="D1364" t="inlineStr">
        <is>
          <t>Chicken</t>
        </is>
      </c>
      <c r="E1364" s="8" t="n">
        <v>46121</v>
      </c>
      <c r="F1364" t="inlineStr">
        <is>
          <t>Violations were cited in the following area(s).</t>
        </is>
      </c>
      <c r="G1364" t="inlineStr">
        <is>
          <t>10F</t>
        </is>
      </c>
      <c r="H1364" t="inlineStr">
        <is>
          <t>Non-food contact surface or equipment made of unacceptable material, not kept clean, or not properly sealed, raised, spaced or movable to allow accessibility for cleaning on all sides, above and underneath the unit.</t>
        </is>
      </c>
      <c r="I1364" t="inlineStr">
        <is>
          <t>Not Critical</t>
        </is>
      </c>
      <c r="J1364" t="n">
        <v>26</v>
      </c>
      <c r="L1364" s="9">
        <f>A1364&amp;"-"&amp;TEXT(E1364,"yyyymmdd")</f>
        <v/>
      </c>
    </row>
    <row r="1365">
      <c r="A1365" t="n">
        <v>50105020</v>
      </c>
      <c r="B1365" t="inlineStr">
        <is>
          <t>Manhattan</t>
        </is>
      </c>
      <c r="C1365" t="inlineStr">
        <is>
          <t>10038</t>
        </is>
      </c>
      <c r="D1365" t="inlineStr">
        <is>
          <t>Hamburgers</t>
        </is>
      </c>
      <c r="E1365" s="8" t="n">
        <v>46121</v>
      </c>
      <c r="F1365" t="inlineStr">
        <is>
          <t>Violations were cited in the following area(s).</t>
        </is>
      </c>
      <c r="G1365" t="inlineStr">
        <is>
          <t>06C</t>
        </is>
      </c>
      <c r="H136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65" t="inlineStr">
        <is>
          <t>Critical</t>
        </is>
      </c>
      <c r="J1365" t="n">
        <v>13</v>
      </c>
      <c r="K1365" t="inlineStr">
        <is>
          <t>A</t>
        </is>
      </c>
      <c r="L1365" s="9">
        <f>A1365&amp;"-"&amp;TEXT(E1365,"yyyymmdd")</f>
        <v/>
      </c>
    </row>
    <row r="1366">
      <c r="A1366" t="n">
        <v>50105020</v>
      </c>
      <c r="B1366" t="inlineStr">
        <is>
          <t>Manhattan</t>
        </is>
      </c>
      <c r="C1366" t="inlineStr">
        <is>
          <t>10038</t>
        </is>
      </c>
      <c r="D1366" t="inlineStr">
        <is>
          <t>Hamburgers</t>
        </is>
      </c>
      <c r="E1366" s="8" t="n">
        <v>46121</v>
      </c>
      <c r="F1366" t="inlineStr">
        <is>
          <t>Violations were cited in the following area(s).</t>
        </is>
      </c>
      <c r="G1366" t="inlineStr">
        <is>
          <t>06E</t>
        </is>
      </c>
      <c r="H1366" t="inlineStr">
        <is>
          <t>Sanitized equipment or utensil, including in-use food dispensing utensil, improperly used or stored.</t>
        </is>
      </c>
      <c r="I1366" t="inlineStr">
        <is>
          <t>Critical</t>
        </is>
      </c>
      <c r="J1366" t="n">
        <v>13</v>
      </c>
      <c r="K1366" t="inlineStr">
        <is>
          <t>A</t>
        </is>
      </c>
      <c r="L1366" s="9">
        <f>A1366&amp;"-"&amp;TEXT(E1366,"yyyymmdd")</f>
        <v/>
      </c>
    </row>
    <row r="1367">
      <c r="A1367" t="n">
        <v>50105185</v>
      </c>
      <c r="B1367" t="inlineStr">
        <is>
          <t>Manhattan</t>
        </is>
      </c>
      <c r="C1367" t="inlineStr">
        <is>
          <t>10032</t>
        </is>
      </c>
      <c r="D1367" t="inlineStr">
        <is>
          <t>Bakery Products/Desserts</t>
        </is>
      </c>
      <c r="E1367" s="8" t="n">
        <v>46121</v>
      </c>
      <c r="F1367" t="inlineStr">
        <is>
          <t>Violations were cited in the following area(s).</t>
        </is>
      </c>
      <c r="G1367" t="inlineStr">
        <is>
          <t>02B</t>
        </is>
      </c>
      <c r="H1367" t="inlineStr">
        <is>
          <t>Hot TCS food item not held at or above 140 °F.</t>
        </is>
      </c>
      <c r="I1367" t="inlineStr">
        <is>
          <t>Critical</t>
        </is>
      </c>
      <c r="J1367" t="n">
        <v>15</v>
      </c>
      <c r="L1367" s="9">
        <f>A1367&amp;"-"&amp;TEXT(E1367,"yyyymmdd")</f>
        <v/>
      </c>
    </row>
    <row r="1368">
      <c r="A1368" t="n">
        <v>50105185</v>
      </c>
      <c r="B1368" t="inlineStr">
        <is>
          <t>Manhattan</t>
        </is>
      </c>
      <c r="C1368" t="inlineStr">
        <is>
          <t>10032</t>
        </is>
      </c>
      <c r="D1368" t="inlineStr">
        <is>
          <t>Bakery Products/Desserts</t>
        </is>
      </c>
      <c r="E1368" s="8" t="n">
        <v>46121</v>
      </c>
      <c r="F1368" t="inlineStr">
        <is>
          <t>Violations were cited in the following area(s).</t>
        </is>
      </c>
      <c r="G1368" t="inlineStr">
        <is>
          <t>06D</t>
        </is>
      </c>
      <c r="H1368" t="inlineStr">
        <is>
          <t>Food contact surface not properly washed, rinsed and sanitized after each use and following any activity when contamination may have occurred.</t>
        </is>
      </c>
      <c r="I1368" t="inlineStr">
        <is>
          <t>Critical</t>
        </is>
      </c>
      <c r="J1368" t="n">
        <v>15</v>
      </c>
      <c r="L1368" s="9">
        <f>A1368&amp;"-"&amp;TEXT(E1368,"yyyymmdd")</f>
        <v/>
      </c>
    </row>
    <row r="1369">
      <c r="A1369" t="n">
        <v>50105489</v>
      </c>
      <c r="B1369" t="inlineStr">
        <is>
          <t>Brooklyn</t>
        </is>
      </c>
      <c r="C1369" t="inlineStr">
        <is>
          <t>11237</t>
        </is>
      </c>
      <c r="D1369" t="inlineStr">
        <is>
          <t>Vegan</t>
        </is>
      </c>
      <c r="E1369" s="8" t="n">
        <v>46121</v>
      </c>
      <c r="F1369" t="inlineStr">
        <is>
          <t>Violations were cited in the following area(s).</t>
        </is>
      </c>
      <c r="G1369" t="inlineStr">
        <is>
          <t>04K</t>
        </is>
      </c>
      <c r="H1369" t="inlineStr">
        <is>
          <t>Evidence of rats or live rats in establishment's food or non-food areas.</t>
        </is>
      </c>
      <c r="I1369" t="inlineStr">
        <is>
          <t>Critical</t>
        </is>
      </c>
      <c r="J1369" t="n">
        <v>13</v>
      </c>
      <c r="K1369" t="inlineStr">
        <is>
          <t>A</t>
        </is>
      </c>
      <c r="L1369" s="9">
        <f>A1369&amp;"-"&amp;TEXT(E1369,"yyyymmdd")</f>
        <v/>
      </c>
    </row>
    <row r="1370">
      <c r="A1370" t="n">
        <v>50105489</v>
      </c>
      <c r="B1370" t="inlineStr">
        <is>
          <t>Brooklyn</t>
        </is>
      </c>
      <c r="C1370" t="inlineStr">
        <is>
          <t>11237</t>
        </is>
      </c>
      <c r="D1370" t="inlineStr">
        <is>
          <t>Vegan</t>
        </is>
      </c>
      <c r="E1370" s="8" t="n">
        <v>46121</v>
      </c>
      <c r="F1370" t="inlineStr">
        <is>
          <t>Violations were cited in the following area(s).</t>
        </is>
      </c>
      <c r="G1370" t="inlineStr">
        <is>
          <t>04L</t>
        </is>
      </c>
      <c r="H1370" t="inlineStr">
        <is>
          <t>Evidence of mice or live mice in establishment's food or non-food areas.</t>
        </is>
      </c>
      <c r="I1370" t="inlineStr">
        <is>
          <t>Critical</t>
        </is>
      </c>
      <c r="J1370" t="n">
        <v>13</v>
      </c>
      <c r="K1370" t="inlineStr">
        <is>
          <t>A</t>
        </is>
      </c>
      <c r="L1370" s="9">
        <f>A1370&amp;"-"&amp;TEXT(E1370,"yyyymmdd")</f>
        <v/>
      </c>
    </row>
    <row r="1371">
      <c r="A1371" t="n">
        <v>50105489</v>
      </c>
      <c r="B1371" t="inlineStr">
        <is>
          <t>Brooklyn</t>
        </is>
      </c>
      <c r="C1371" t="inlineStr">
        <is>
          <t>11237</t>
        </is>
      </c>
      <c r="D1371" t="inlineStr">
        <is>
          <t>Vegan</t>
        </is>
      </c>
      <c r="E1371" s="8" t="n">
        <v>46121</v>
      </c>
      <c r="F1371" t="inlineStr">
        <is>
          <t>Violations were cited in the following area(s).</t>
        </is>
      </c>
      <c r="G1371" t="inlineStr">
        <is>
          <t>08A</t>
        </is>
      </c>
      <c r="H1371" t="inlineStr">
        <is>
          <t>Establishment is not free of harborage or conditions conducive to rodents, insects or other pests.</t>
        </is>
      </c>
      <c r="I1371" t="inlineStr">
        <is>
          <t>Not Critical</t>
        </is>
      </c>
      <c r="J1371" t="n">
        <v>13</v>
      </c>
      <c r="K1371" t="inlineStr">
        <is>
          <t>A</t>
        </is>
      </c>
      <c r="L1371" s="9">
        <f>A1371&amp;"-"&amp;TEXT(E1371,"yyyymmdd")</f>
        <v/>
      </c>
    </row>
    <row r="1372">
      <c r="A1372" t="n">
        <v>50105489</v>
      </c>
      <c r="B1372" t="inlineStr">
        <is>
          <t>Brooklyn</t>
        </is>
      </c>
      <c r="C1372" t="inlineStr">
        <is>
          <t>11237</t>
        </is>
      </c>
      <c r="D1372" t="inlineStr">
        <is>
          <t>Vegan</t>
        </is>
      </c>
      <c r="E1372" s="8" t="n">
        <v>46121</v>
      </c>
      <c r="F1372" t="inlineStr">
        <is>
          <t>Violations were cited in the following area(s).</t>
        </is>
      </c>
      <c r="G1372" t="inlineStr">
        <is>
          <t>09C</t>
        </is>
      </c>
      <c r="H1372" t="inlineStr">
        <is>
          <t>Design, construction, materials used or maintenance of food contact surface improper. Surface not easily cleanable, sanitized and maintained.</t>
        </is>
      </c>
      <c r="I1372" t="inlineStr">
        <is>
          <t>Not Critical</t>
        </is>
      </c>
      <c r="J1372" t="n">
        <v>13</v>
      </c>
      <c r="K1372" t="inlineStr">
        <is>
          <t>A</t>
        </is>
      </c>
      <c r="L1372" s="9">
        <f>A1372&amp;"-"&amp;TEXT(E1372,"yyyymmdd")</f>
        <v/>
      </c>
    </row>
    <row r="1373">
      <c r="A1373" t="n">
        <v>50105767</v>
      </c>
      <c r="B1373" t="inlineStr">
        <is>
          <t>Queens</t>
        </is>
      </c>
      <c r="C1373" t="inlineStr">
        <is>
          <t>11694</t>
        </is>
      </c>
      <c r="D1373" t="inlineStr">
        <is>
          <t>American</t>
        </is>
      </c>
      <c r="E1373" s="8" t="n">
        <v>46121</v>
      </c>
      <c r="F1373" t="inlineStr">
        <is>
          <t>Violations were cited in the following area(s).</t>
        </is>
      </c>
      <c r="G1373" t="inlineStr">
        <is>
          <t>04N</t>
        </is>
      </c>
      <c r="H1373" t="inlineStr">
        <is>
          <t>Filth flies or food/refuse/sewage associated with (FRSA) flies or other nuisance pests in establishment’s food and/or non-food areas. FRSA flies include house flies, blow flies, bottle flies, flesh flies, drain flies, Phorid flies and fruit flies.</t>
        </is>
      </c>
      <c r="I1373" t="inlineStr">
        <is>
          <t>Critical</t>
        </is>
      </c>
      <c r="J1373" t="n">
        <v>13</v>
      </c>
      <c r="K1373" t="inlineStr">
        <is>
          <t>A</t>
        </is>
      </c>
      <c r="L1373" s="9">
        <f>A1373&amp;"-"&amp;TEXT(E1373,"yyyymmdd")</f>
        <v/>
      </c>
    </row>
    <row r="1374">
      <c r="A1374" t="n">
        <v>50105767</v>
      </c>
      <c r="B1374" t="inlineStr">
        <is>
          <t>Queens</t>
        </is>
      </c>
      <c r="C1374" t="inlineStr">
        <is>
          <t>11694</t>
        </is>
      </c>
      <c r="D1374" t="inlineStr">
        <is>
          <t>American</t>
        </is>
      </c>
      <c r="E1374" s="8" t="n">
        <v>46121</v>
      </c>
      <c r="F1374" t="inlineStr">
        <is>
          <t>Violations were cited in the following area(s).</t>
        </is>
      </c>
      <c r="G1374" t="inlineStr">
        <is>
          <t>08A</t>
        </is>
      </c>
      <c r="H1374" t="inlineStr">
        <is>
          <t>Establishment is not free of harborage or conditions conducive to rodents, insects or other pests.</t>
        </is>
      </c>
      <c r="I1374" t="inlineStr">
        <is>
          <t>Not Critical</t>
        </is>
      </c>
      <c r="J1374" t="n">
        <v>13</v>
      </c>
      <c r="K1374" t="inlineStr">
        <is>
          <t>A</t>
        </is>
      </c>
      <c r="L1374" s="9">
        <f>A1374&amp;"-"&amp;TEXT(E1374,"yyyymmdd")</f>
        <v/>
      </c>
    </row>
    <row r="1375">
      <c r="A1375" t="n">
        <v>50105767</v>
      </c>
      <c r="B1375" t="inlineStr">
        <is>
          <t>Queens</t>
        </is>
      </c>
      <c r="C1375" t="inlineStr">
        <is>
          <t>11694</t>
        </is>
      </c>
      <c r="D1375" t="inlineStr">
        <is>
          <t>American</t>
        </is>
      </c>
      <c r="E1375" s="8" t="n">
        <v>46121</v>
      </c>
      <c r="F1375" t="inlineStr">
        <is>
          <t>Violations were cited in the following area(s).</t>
        </is>
      </c>
      <c r="G1375" t="inlineStr">
        <is>
          <t>10F</t>
        </is>
      </c>
      <c r="H1375" t="inlineStr">
        <is>
          <t>Non-food contact surface or equipment made of unacceptable material, not kept clean, or not properly sealed, raised, spaced or movable to allow accessibility for cleaning on all sides, above and underneath the unit.</t>
        </is>
      </c>
      <c r="I1375" t="inlineStr">
        <is>
          <t>Not Critical</t>
        </is>
      </c>
      <c r="J1375" t="n">
        <v>13</v>
      </c>
      <c r="K1375" t="inlineStr">
        <is>
          <t>A</t>
        </is>
      </c>
      <c r="L1375" s="9">
        <f>A1375&amp;"-"&amp;TEXT(E1375,"yyyymmdd")</f>
        <v/>
      </c>
    </row>
    <row r="1376">
      <c r="A1376" t="n">
        <v>50111148</v>
      </c>
      <c r="B1376" t="inlineStr">
        <is>
          <t>Brooklyn</t>
        </is>
      </c>
      <c r="C1376" t="inlineStr">
        <is>
          <t>11215</t>
        </is>
      </c>
      <c r="D1376" t="inlineStr">
        <is>
          <t>Sandwiches</t>
        </is>
      </c>
      <c r="E1376" s="8" t="n">
        <v>46121</v>
      </c>
      <c r="F1376" t="inlineStr">
        <is>
          <t>Violations were cited in the following area(s).</t>
        </is>
      </c>
      <c r="G1376" t="inlineStr">
        <is>
          <t>04L</t>
        </is>
      </c>
      <c r="H1376" t="inlineStr">
        <is>
          <t>Evidence of mice or live mice in establishment's food or non-food areas.</t>
        </is>
      </c>
      <c r="I1376" t="inlineStr">
        <is>
          <t>Critical</t>
        </is>
      </c>
      <c r="J1376" t="n">
        <v>5</v>
      </c>
      <c r="K1376" t="inlineStr">
        <is>
          <t>A</t>
        </is>
      </c>
      <c r="L1376" s="9">
        <f>A1376&amp;"-"&amp;TEXT(E1376,"yyyymmdd")</f>
        <v/>
      </c>
    </row>
    <row r="1377">
      <c r="A1377" t="n">
        <v>50113094</v>
      </c>
      <c r="B1377" t="inlineStr">
        <is>
          <t>Manhattan</t>
        </is>
      </c>
      <c r="C1377" t="inlineStr">
        <is>
          <t>10032</t>
        </is>
      </c>
      <c r="D1377" t="inlineStr">
        <is>
          <t>Other</t>
        </is>
      </c>
      <c r="E1377" s="8" t="n">
        <v>46121</v>
      </c>
      <c r="F1377" t="inlineStr">
        <is>
          <t>Violations were cited in the following area(s).</t>
        </is>
      </c>
      <c r="G1377" t="inlineStr">
        <is>
          <t>03A</t>
        </is>
      </c>
      <c r="H1377"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377" t="inlineStr">
        <is>
          <t>Critical</t>
        </is>
      </c>
      <c r="J1377" t="n">
        <v>31</v>
      </c>
      <c r="L1377" s="9">
        <f>A1377&amp;"-"&amp;TEXT(E1377,"yyyymmdd")</f>
        <v/>
      </c>
    </row>
    <row r="1378">
      <c r="A1378" t="n">
        <v>50113094</v>
      </c>
      <c r="B1378" t="inlineStr">
        <is>
          <t>Manhattan</t>
        </is>
      </c>
      <c r="C1378" t="inlineStr">
        <is>
          <t>10032</t>
        </is>
      </c>
      <c r="D1378" t="inlineStr">
        <is>
          <t>Other</t>
        </is>
      </c>
      <c r="E1378" s="8" t="n">
        <v>46121</v>
      </c>
      <c r="F1378" t="inlineStr">
        <is>
          <t>Violations were cited in the following area(s).</t>
        </is>
      </c>
      <c r="G1378" t="inlineStr">
        <is>
          <t>04M</t>
        </is>
      </c>
      <c r="H1378" t="inlineStr">
        <is>
          <t>Live roaches in facility's food or non-food area.</t>
        </is>
      </c>
      <c r="I1378" t="inlineStr">
        <is>
          <t>Critical</t>
        </is>
      </c>
      <c r="J1378" t="n">
        <v>31</v>
      </c>
      <c r="L1378" s="9">
        <f>A1378&amp;"-"&amp;TEXT(E1378,"yyyymmdd")</f>
        <v/>
      </c>
    </row>
    <row r="1379">
      <c r="A1379" t="n">
        <v>50113094</v>
      </c>
      <c r="B1379" t="inlineStr">
        <is>
          <t>Manhattan</t>
        </is>
      </c>
      <c r="C1379" t="inlineStr">
        <is>
          <t>10032</t>
        </is>
      </c>
      <c r="D1379" t="inlineStr">
        <is>
          <t>Other</t>
        </is>
      </c>
      <c r="E1379" s="8" t="n">
        <v>46121</v>
      </c>
      <c r="F1379" t="inlineStr">
        <is>
          <t>Violations were cited in the following area(s).</t>
        </is>
      </c>
      <c r="G1379" t="inlineStr">
        <is>
          <t>05D</t>
        </is>
      </c>
      <c r="H137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79" t="inlineStr">
        <is>
          <t>Critical</t>
        </is>
      </c>
      <c r="J1379" t="n">
        <v>31</v>
      </c>
      <c r="L1379" s="9">
        <f>A1379&amp;"-"&amp;TEXT(E1379,"yyyymmdd")</f>
        <v/>
      </c>
    </row>
    <row r="1380">
      <c r="A1380" t="n">
        <v>50113094</v>
      </c>
      <c r="B1380" t="inlineStr">
        <is>
          <t>Manhattan</t>
        </is>
      </c>
      <c r="C1380" t="inlineStr">
        <is>
          <t>10032</t>
        </is>
      </c>
      <c r="D1380" t="inlineStr">
        <is>
          <t>Other</t>
        </is>
      </c>
      <c r="E1380" s="8" t="n">
        <v>46121</v>
      </c>
      <c r="F1380" t="inlineStr">
        <is>
          <t>Violations were cited in the following area(s).</t>
        </is>
      </c>
      <c r="G1380" t="inlineStr">
        <is>
          <t>08A</t>
        </is>
      </c>
      <c r="H1380" t="inlineStr">
        <is>
          <t>Establishment is not free of harborage or conditions conducive to rodents, insects or other pests.</t>
        </is>
      </c>
      <c r="I1380" t="inlineStr">
        <is>
          <t>Not Critical</t>
        </is>
      </c>
      <c r="J1380" t="n">
        <v>31</v>
      </c>
      <c r="L1380" s="9">
        <f>A1380&amp;"-"&amp;TEXT(E1380,"yyyymmdd")</f>
        <v/>
      </c>
    </row>
    <row r="1381">
      <c r="A1381" t="n">
        <v>50113094</v>
      </c>
      <c r="B1381" t="inlineStr">
        <is>
          <t>Manhattan</t>
        </is>
      </c>
      <c r="C1381" t="inlineStr">
        <is>
          <t>10032</t>
        </is>
      </c>
      <c r="D1381" t="inlineStr">
        <is>
          <t>Other</t>
        </is>
      </c>
      <c r="E1381" s="8" t="n">
        <v>46121</v>
      </c>
      <c r="F1381" t="inlineStr">
        <is>
          <t>Violations were cited in the following area(s).</t>
        </is>
      </c>
      <c r="G1381" t="inlineStr">
        <is>
          <t>10B</t>
        </is>
      </c>
      <c r="H1381" t="inlineStr">
        <is>
          <t>Anti-siphonage or back-flow prevention device not provided where required; equipment or floor not properly drained; sewage disposal system in disrepair or not functioning properly. Condensation or liquid waste improperly disposed of.</t>
        </is>
      </c>
      <c r="I1381" t="inlineStr">
        <is>
          <t>Not Critical</t>
        </is>
      </c>
      <c r="J1381" t="n">
        <v>31</v>
      </c>
      <c r="L1381" s="9">
        <f>A1381&amp;"-"&amp;TEXT(E1381,"yyyymmdd")</f>
        <v/>
      </c>
    </row>
    <row r="1382">
      <c r="A1382" t="n">
        <v>50113094</v>
      </c>
      <c r="B1382" t="inlineStr">
        <is>
          <t>Manhattan</t>
        </is>
      </c>
      <c r="C1382" t="inlineStr">
        <is>
          <t>10032</t>
        </is>
      </c>
      <c r="D1382" t="inlineStr">
        <is>
          <t>Other</t>
        </is>
      </c>
      <c r="E1382" s="8" t="n">
        <v>46121</v>
      </c>
      <c r="F1382" t="inlineStr">
        <is>
          <t>Violations were cited in the following area(s).</t>
        </is>
      </c>
      <c r="G1382" t="inlineStr">
        <is>
          <t>28-06</t>
        </is>
      </c>
      <c r="H1382" t="inlineStr">
        <is>
          <t>Contract with a pest management professional not in place. Record of extermination activities not kept on premises.</t>
        </is>
      </c>
      <c r="I1382" t="inlineStr">
        <is>
          <t>Not Critical</t>
        </is>
      </c>
      <c r="J1382" t="n">
        <v>31</v>
      </c>
      <c r="L1382" s="9">
        <f>A1382&amp;"-"&amp;TEXT(E1382,"yyyymmdd")</f>
        <v/>
      </c>
    </row>
    <row r="1383">
      <c r="A1383" t="n">
        <v>50114231</v>
      </c>
      <c r="B1383" t="inlineStr">
        <is>
          <t>Manhattan</t>
        </is>
      </c>
      <c r="C1383" t="inlineStr">
        <is>
          <t>10013</t>
        </is>
      </c>
      <c r="D1383" t="inlineStr">
        <is>
          <t>Tapas</t>
        </is>
      </c>
      <c r="E1383" s="8" t="n">
        <v>46121</v>
      </c>
      <c r="F1383" t="inlineStr">
        <is>
          <t>Violations were cited in the following area(s).</t>
        </is>
      </c>
      <c r="G1383" t="inlineStr">
        <is>
          <t>02G</t>
        </is>
      </c>
      <c r="H1383" t="inlineStr">
        <is>
          <t>Cold TCS food item held above 41 °F; smoked or processed fish held above 38 °F; intact raw eggs held above 45 °F; or reduced oxygen packaged (ROP) TCS foods held above required temperatures except during active necessary preparation.</t>
        </is>
      </c>
      <c r="I1383" t="inlineStr">
        <is>
          <t>Critical</t>
        </is>
      </c>
      <c r="J1383" t="n">
        <v>12</v>
      </c>
      <c r="K1383" t="inlineStr">
        <is>
          <t>A</t>
        </is>
      </c>
      <c r="L1383" s="9">
        <f>A1383&amp;"-"&amp;TEXT(E1383,"yyyymmdd")</f>
        <v/>
      </c>
    </row>
    <row r="1384">
      <c r="A1384" t="n">
        <v>50114231</v>
      </c>
      <c r="B1384" t="inlineStr">
        <is>
          <t>Manhattan</t>
        </is>
      </c>
      <c r="C1384" t="inlineStr">
        <is>
          <t>10013</t>
        </is>
      </c>
      <c r="D1384" t="inlineStr">
        <is>
          <t>Tapas</t>
        </is>
      </c>
      <c r="E1384" s="8" t="n">
        <v>46121</v>
      </c>
      <c r="F1384" t="inlineStr">
        <is>
          <t>Violations were cited in the following area(s).</t>
        </is>
      </c>
      <c r="G1384" t="inlineStr">
        <is>
          <t>06F</t>
        </is>
      </c>
      <c r="H1384" t="inlineStr">
        <is>
          <t>Wiping cloths not stored clean and dry, or in a sanitizing solution, between uses.</t>
        </is>
      </c>
      <c r="I1384" t="inlineStr">
        <is>
          <t>Critical</t>
        </is>
      </c>
      <c r="J1384" t="n">
        <v>12</v>
      </c>
      <c r="K1384" t="inlineStr">
        <is>
          <t>A</t>
        </is>
      </c>
      <c r="L1384" s="9">
        <f>A1384&amp;"-"&amp;TEXT(E1384,"yyyymmdd")</f>
        <v/>
      </c>
    </row>
    <row r="1385">
      <c r="A1385" t="n">
        <v>50114358</v>
      </c>
      <c r="B1385" t="inlineStr">
        <is>
          <t>Manhattan</t>
        </is>
      </c>
      <c r="C1385" t="inlineStr">
        <is>
          <t>10022</t>
        </is>
      </c>
      <c r="D1385" t="inlineStr">
        <is>
          <t>American</t>
        </is>
      </c>
      <c r="E1385" s="8" t="n">
        <v>46121</v>
      </c>
      <c r="F1385" t="inlineStr">
        <is>
          <t>Violations were cited in the following area(s).</t>
        </is>
      </c>
      <c r="G1385" t="inlineStr">
        <is>
          <t>04H</t>
        </is>
      </c>
      <c r="H1385" t="inlineStr">
        <is>
          <t>Raw, cooked or prepared food is adulterated, contaminated, cross-contaminated, or not discarded in accordance with HACCP plan.</t>
        </is>
      </c>
      <c r="I1385" t="inlineStr">
        <is>
          <t>Critical</t>
        </is>
      </c>
      <c r="J1385" t="n">
        <v>12</v>
      </c>
      <c r="K1385" t="inlineStr">
        <is>
          <t>A</t>
        </is>
      </c>
      <c r="L1385" s="9">
        <f>A1385&amp;"-"&amp;TEXT(E1385,"yyyymmdd")</f>
        <v/>
      </c>
    </row>
    <row r="1386">
      <c r="A1386" t="n">
        <v>50114358</v>
      </c>
      <c r="B1386" t="inlineStr">
        <is>
          <t>Manhattan</t>
        </is>
      </c>
      <c r="C1386" t="inlineStr">
        <is>
          <t>10022</t>
        </is>
      </c>
      <c r="D1386" t="inlineStr">
        <is>
          <t>American</t>
        </is>
      </c>
      <c r="E1386" s="8" t="n">
        <v>46121</v>
      </c>
      <c r="F1386" t="inlineStr">
        <is>
          <t>Violations were cited in the following area(s).</t>
        </is>
      </c>
      <c r="G1386" t="inlineStr">
        <is>
          <t>04O</t>
        </is>
      </c>
      <c r="H1386" t="inlineStr">
        <is>
          <t>Live animal other than fish in tank or service animal present in facility’s food or non-food area.</t>
        </is>
      </c>
      <c r="I1386" t="inlineStr">
        <is>
          <t>Critical</t>
        </is>
      </c>
      <c r="J1386" t="n">
        <v>12</v>
      </c>
      <c r="K1386" t="inlineStr">
        <is>
          <t>A</t>
        </is>
      </c>
      <c r="L1386" s="9">
        <f>A1386&amp;"-"&amp;TEXT(E1386,"yyyymmdd")</f>
        <v/>
      </c>
    </row>
    <row r="1387">
      <c r="A1387" t="n">
        <v>50115793</v>
      </c>
      <c r="B1387" t="inlineStr">
        <is>
          <t>Manhattan</t>
        </is>
      </c>
      <c r="C1387" t="inlineStr">
        <is>
          <t>10032</t>
        </is>
      </c>
      <c r="D1387" t="inlineStr">
        <is>
          <t>Latin American</t>
        </is>
      </c>
      <c r="E1387" s="8" t="n">
        <v>46121</v>
      </c>
      <c r="F1387" t="inlineStr">
        <is>
          <t>Violations were cited in the following area(s).</t>
        </is>
      </c>
      <c r="G1387" t="inlineStr">
        <is>
          <t>02B</t>
        </is>
      </c>
      <c r="H1387" t="inlineStr">
        <is>
          <t>Hot TCS food item not held at or above 140 °F.</t>
        </is>
      </c>
      <c r="I1387" t="inlineStr">
        <is>
          <t>Critical</t>
        </is>
      </c>
      <c r="J1387" t="n">
        <v>35</v>
      </c>
      <c r="L1387" s="9">
        <f>A1387&amp;"-"&amp;TEXT(E1387,"yyyymmdd")</f>
        <v/>
      </c>
    </row>
    <row r="1388">
      <c r="A1388" t="n">
        <v>50115793</v>
      </c>
      <c r="B1388" t="inlineStr">
        <is>
          <t>Manhattan</t>
        </is>
      </c>
      <c r="C1388" t="inlineStr">
        <is>
          <t>10032</t>
        </is>
      </c>
      <c r="D1388" t="inlineStr">
        <is>
          <t>Latin American</t>
        </is>
      </c>
      <c r="E1388" s="8" t="n">
        <v>46121</v>
      </c>
      <c r="F1388" t="inlineStr">
        <is>
          <t>Violations were cited in the following area(s).</t>
        </is>
      </c>
      <c r="G1388" t="inlineStr">
        <is>
          <t>02G</t>
        </is>
      </c>
      <c r="H1388" t="inlineStr">
        <is>
          <t>Cold TCS food item held above 41 °F; smoked or processed fish held above 38 °F; intact raw eggs held above 45 °F; or reduced oxygen packaged (ROP) TCS foods held above required temperatures except during active necessary preparation.</t>
        </is>
      </c>
      <c r="I1388" t="inlineStr">
        <is>
          <t>Critical</t>
        </is>
      </c>
      <c r="J1388" t="n">
        <v>35</v>
      </c>
      <c r="L1388" s="9">
        <f>A1388&amp;"-"&amp;TEXT(E1388,"yyyymmdd")</f>
        <v/>
      </c>
    </row>
    <row r="1389">
      <c r="A1389" t="n">
        <v>50115793</v>
      </c>
      <c r="B1389" t="inlineStr">
        <is>
          <t>Manhattan</t>
        </is>
      </c>
      <c r="C1389" t="inlineStr">
        <is>
          <t>10032</t>
        </is>
      </c>
      <c r="D1389" t="inlineStr">
        <is>
          <t>Latin American</t>
        </is>
      </c>
      <c r="E1389" s="8" t="n">
        <v>46121</v>
      </c>
      <c r="F1389" t="inlineStr">
        <is>
          <t>Violations were cited in the following area(s).</t>
        </is>
      </c>
      <c r="G1389" t="inlineStr">
        <is>
          <t>04N</t>
        </is>
      </c>
      <c r="H1389" t="inlineStr">
        <is>
          <t>Filth flies or food/refuse/sewage associated with (FRSA) flies or other nuisance pests in establishment’s food and/or non-food areas. FRSA flies include house flies, blow flies, bottle flies, flesh flies, drain flies, Phorid flies and fruit flies.</t>
        </is>
      </c>
      <c r="I1389" t="inlineStr">
        <is>
          <t>Critical</t>
        </is>
      </c>
      <c r="J1389" t="n">
        <v>35</v>
      </c>
      <c r="L1389" s="9">
        <f>A1389&amp;"-"&amp;TEXT(E1389,"yyyymmdd")</f>
        <v/>
      </c>
    </row>
    <row r="1390">
      <c r="A1390" t="n">
        <v>50115793</v>
      </c>
      <c r="B1390" t="inlineStr">
        <is>
          <t>Manhattan</t>
        </is>
      </c>
      <c r="C1390" t="inlineStr">
        <is>
          <t>10032</t>
        </is>
      </c>
      <c r="D1390" t="inlineStr">
        <is>
          <t>Latin American</t>
        </is>
      </c>
      <c r="E1390" s="8" t="n">
        <v>46121</v>
      </c>
      <c r="F1390" t="inlineStr">
        <is>
          <t>Violations were cited in the following area(s).</t>
        </is>
      </c>
      <c r="G1390" t="inlineStr">
        <is>
          <t>05D</t>
        </is>
      </c>
      <c r="H139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90" t="inlineStr">
        <is>
          <t>Critical</t>
        </is>
      </c>
      <c r="J1390" t="n">
        <v>35</v>
      </c>
      <c r="L1390" s="9">
        <f>A1390&amp;"-"&amp;TEXT(E1390,"yyyymmdd")</f>
        <v/>
      </c>
    </row>
    <row r="1391">
      <c r="A1391" t="n">
        <v>50115793</v>
      </c>
      <c r="B1391" t="inlineStr">
        <is>
          <t>Manhattan</t>
        </is>
      </c>
      <c r="C1391" t="inlineStr">
        <is>
          <t>10032</t>
        </is>
      </c>
      <c r="D1391" t="inlineStr">
        <is>
          <t>Latin American</t>
        </is>
      </c>
      <c r="E1391" s="8" t="n">
        <v>46121</v>
      </c>
      <c r="F1391" t="inlineStr">
        <is>
          <t>Violations were cited in the following area(s).</t>
        </is>
      </c>
      <c r="G1391" t="inlineStr">
        <is>
          <t>08A</t>
        </is>
      </c>
      <c r="H1391" t="inlineStr">
        <is>
          <t>Establishment is not free of harborage or conditions conducive to rodents, insects or other pests.</t>
        </is>
      </c>
      <c r="I1391" t="inlineStr">
        <is>
          <t>Not Critical</t>
        </is>
      </c>
      <c r="J1391" t="n">
        <v>35</v>
      </c>
      <c r="L1391" s="9">
        <f>A1391&amp;"-"&amp;TEXT(E1391,"yyyymmdd")</f>
        <v/>
      </c>
    </row>
    <row r="1392">
      <c r="A1392" t="n">
        <v>50115793</v>
      </c>
      <c r="B1392" t="inlineStr">
        <is>
          <t>Manhattan</t>
        </is>
      </c>
      <c r="C1392" t="inlineStr">
        <is>
          <t>10032</t>
        </is>
      </c>
      <c r="D1392" t="inlineStr">
        <is>
          <t>Latin American</t>
        </is>
      </c>
      <c r="E1392" s="8" t="n">
        <v>46121</v>
      </c>
      <c r="F1392" t="inlineStr">
        <is>
          <t>Violations were cited in the following area(s).</t>
        </is>
      </c>
      <c r="G1392" t="inlineStr">
        <is>
          <t>10F</t>
        </is>
      </c>
      <c r="H1392" t="inlineStr">
        <is>
          <t>Non-food contact surface or equipment made of unacceptable material, not kept clean, or not properly sealed, raised, spaced or movable to allow accessibility for cleaning on all sides, above and underneath the unit.</t>
        </is>
      </c>
      <c r="I1392" t="inlineStr">
        <is>
          <t>Not Critical</t>
        </is>
      </c>
      <c r="J1392" t="n">
        <v>35</v>
      </c>
      <c r="L1392" s="9">
        <f>A1392&amp;"-"&amp;TEXT(E1392,"yyyymmdd")</f>
        <v/>
      </c>
    </row>
    <row r="1393">
      <c r="A1393" t="n">
        <v>50115793</v>
      </c>
      <c r="B1393" t="inlineStr">
        <is>
          <t>Manhattan</t>
        </is>
      </c>
      <c r="C1393" t="inlineStr">
        <is>
          <t>10032</t>
        </is>
      </c>
      <c r="D1393" t="inlineStr">
        <is>
          <t>Latin American</t>
        </is>
      </c>
      <c r="E1393" s="8" t="n">
        <v>46121</v>
      </c>
      <c r="F1393" t="inlineStr">
        <is>
          <t>Violations were cited in the following area(s).</t>
        </is>
      </c>
      <c r="G1393" t="inlineStr">
        <is>
          <t>28-06</t>
        </is>
      </c>
      <c r="H1393" t="inlineStr">
        <is>
          <t>Contract with a pest management professional not in place. Record of extermination activities not kept on premises.</t>
        </is>
      </c>
      <c r="I1393" t="inlineStr">
        <is>
          <t>Not Critical</t>
        </is>
      </c>
      <c r="J1393" t="n">
        <v>35</v>
      </c>
      <c r="L1393" s="9">
        <f>A1393&amp;"-"&amp;TEXT(E1393,"yyyymmdd")</f>
        <v/>
      </c>
    </row>
    <row r="1394">
      <c r="A1394" t="n">
        <v>50116017</v>
      </c>
      <c r="B1394" t="inlineStr">
        <is>
          <t>Bronx</t>
        </is>
      </c>
      <c r="C1394" t="inlineStr">
        <is>
          <t>10462</t>
        </is>
      </c>
      <c r="D1394" t="inlineStr">
        <is>
          <t>Bangladeshi</t>
        </is>
      </c>
      <c r="E1394" s="8" t="n">
        <v>46121</v>
      </c>
      <c r="F1394" t="inlineStr">
        <is>
          <t>Violations were cited in the following area(s).</t>
        </is>
      </c>
      <c r="G1394" t="inlineStr">
        <is>
          <t>06C</t>
        </is>
      </c>
      <c r="H139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94" t="inlineStr">
        <is>
          <t>Critical</t>
        </is>
      </c>
      <c r="J1394" t="n">
        <v>13</v>
      </c>
      <c r="K1394" t="inlineStr">
        <is>
          <t>A</t>
        </is>
      </c>
      <c r="L1394" s="9">
        <f>A1394&amp;"-"&amp;TEXT(E1394,"yyyymmdd")</f>
        <v/>
      </c>
    </row>
    <row r="1395">
      <c r="A1395" t="n">
        <v>50116017</v>
      </c>
      <c r="B1395" t="inlineStr">
        <is>
          <t>Bronx</t>
        </is>
      </c>
      <c r="C1395" t="inlineStr">
        <is>
          <t>10462</t>
        </is>
      </c>
      <c r="D1395" t="inlineStr">
        <is>
          <t>Bangladeshi</t>
        </is>
      </c>
      <c r="E1395" s="8" t="n">
        <v>46121</v>
      </c>
      <c r="F1395" t="inlineStr">
        <is>
          <t>Violations were cited in the following area(s).</t>
        </is>
      </c>
      <c r="G1395" t="inlineStr">
        <is>
          <t>10B</t>
        </is>
      </c>
      <c r="H1395" t="inlineStr">
        <is>
          <t>Anti-siphonage or back-flow prevention device not provided where required; equipment or floor not properly drained; sewage disposal system in disrepair or not functioning properly. Condensation or liquid waste improperly disposed of.</t>
        </is>
      </c>
      <c r="I1395" t="inlineStr">
        <is>
          <t>Not Critical</t>
        </is>
      </c>
      <c r="J1395" t="n">
        <v>13</v>
      </c>
      <c r="K1395" t="inlineStr">
        <is>
          <t>A</t>
        </is>
      </c>
      <c r="L1395" s="9">
        <f>A1395&amp;"-"&amp;TEXT(E1395,"yyyymmdd")</f>
        <v/>
      </c>
    </row>
    <row r="1396">
      <c r="A1396" t="n">
        <v>50116017</v>
      </c>
      <c r="B1396" t="inlineStr">
        <is>
          <t>Bronx</t>
        </is>
      </c>
      <c r="C1396" t="inlineStr">
        <is>
          <t>10462</t>
        </is>
      </c>
      <c r="D1396" t="inlineStr">
        <is>
          <t>Bangladeshi</t>
        </is>
      </c>
      <c r="E1396" s="8" t="n">
        <v>46121</v>
      </c>
      <c r="F1396" t="inlineStr">
        <is>
          <t>Violations were cited in the following area(s).</t>
        </is>
      </c>
      <c r="G1396" t="inlineStr">
        <is>
          <t>10F</t>
        </is>
      </c>
      <c r="H1396" t="inlineStr">
        <is>
          <t>Non-food contact surface or equipment made of unacceptable material, not kept clean, or not properly sealed, raised, spaced or movable to allow accessibility for cleaning on all sides, above and underneath the unit.</t>
        </is>
      </c>
      <c r="I1396" t="inlineStr">
        <is>
          <t>Not Critical</t>
        </is>
      </c>
      <c r="J1396" t="n">
        <v>13</v>
      </c>
      <c r="K1396" t="inlineStr">
        <is>
          <t>A</t>
        </is>
      </c>
      <c r="L1396" s="9">
        <f>A1396&amp;"-"&amp;TEXT(E1396,"yyyymmdd")</f>
        <v/>
      </c>
    </row>
    <row r="1397">
      <c r="A1397" t="n">
        <v>50118243</v>
      </c>
      <c r="B1397" t="inlineStr">
        <is>
          <t>Brooklyn</t>
        </is>
      </c>
      <c r="C1397" t="inlineStr">
        <is>
          <t>11217</t>
        </is>
      </c>
      <c r="D1397" t="inlineStr">
        <is>
          <t>Turkish</t>
        </is>
      </c>
      <c r="E1397" s="8" t="n">
        <v>46121</v>
      </c>
      <c r="F1397" t="inlineStr">
        <is>
          <t>Violations were cited in the following area(s).</t>
        </is>
      </c>
      <c r="G1397" t="inlineStr">
        <is>
          <t>02B</t>
        </is>
      </c>
      <c r="H1397" t="inlineStr">
        <is>
          <t>Hot TCS food item not held at or above 140 °F.</t>
        </is>
      </c>
      <c r="I1397" t="inlineStr">
        <is>
          <t>Critical</t>
        </is>
      </c>
      <c r="J1397" t="n">
        <v>22</v>
      </c>
      <c r="L1397" s="9">
        <f>A1397&amp;"-"&amp;TEXT(E1397,"yyyymmdd")</f>
        <v/>
      </c>
    </row>
    <row r="1398">
      <c r="A1398" t="n">
        <v>50118243</v>
      </c>
      <c r="B1398" t="inlineStr">
        <is>
          <t>Brooklyn</t>
        </is>
      </c>
      <c r="C1398" t="inlineStr">
        <is>
          <t>11217</t>
        </is>
      </c>
      <c r="D1398" t="inlineStr">
        <is>
          <t>Turkish</t>
        </is>
      </c>
      <c r="E1398" s="8" t="n">
        <v>46121</v>
      </c>
      <c r="F1398" t="inlineStr">
        <is>
          <t>Violations were cited in the following area(s).</t>
        </is>
      </c>
      <c r="G1398" t="inlineStr">
        <is>
          <t>02G</t>
        </is>
      </c>
      <c r="H1398" t="inlineStr">
        <is>
          <t>Cold TCS food item held above 41 °F; smoked or processed fish held above 38 °F; intact raw eggs held above 45 °F; or reduced oxygen packaged (ROP) TCS foods held above required temperatures except during active necessary preparation.</t>
        </is>
      </c>
      <c r="I1398" t="inlineStr">
        <is>
          <t>Critical</t>
        </is>
      </c>
      <c r="J1398" t="n">
        <v>22</v>
      </c>
      <c r="L1398" s="9">
        <f>A1398&amp;"-"&amp;TEXT(E1398,"yyyymmdd")</f>
        <v/>
      </c>
    </row>
    <row r="1399">
      <c r="A1399" t="n">
        <v>50118243</v>
      </c>
      <c r="B1399" t="inlineStr">
        <is>
          <t>Brooklyn</t>
        </is>
      </c>
      <c r="C1399" t="inlineStr">
        <is>
          <t>11217</t>
        </is>
      </c>
      <c r="D1399" t="inlineStr">
        <is>
          <t>Turkish</t>
        </is>
      </c>
      <c r="E1399" s="8" t="n">
        <v>46121</v>
      </c>
      <c r="F1399" t="inlineStr">
        <is>
          <t>Violations were cited in the following area(s).</t>
        </is>
      </c>
      <c r="G1399" t="inlineStr">
        <is>
          <t>10F</t>
        </is>
      </c>
      <c r="H1399" t="inlineStr">
        <is>
          <t>Non-food contact surface or equipment made of unacceptable material, not kept clean, or not properly sealed, raised, spaced or movable to allow accessibility for cleaning on all sides, above and underneath the unit.</t>
        </is>
      </c>
      <c r="I1399" t="inlineStr">
        <is>
          <t>Not Critical</t>
        </is>
      </c>
      <c r="J1399" t="n">
        <v>22</v>
      </c>
      <c r="L1399" s="9">
        <f>A1399&amp;"-"&amp;TEXT(E1399,"yyyymmdd")</f>
        <v/>
      </c>
    </row>
    <row r="1400">
      <c r="A1400" t="n">
        <v>50118507</v>
      </c>
      <c r="B1400" t="inlineStr">
        <is>
          <t>Queens</t>
        </is>
      </c>
      <c r="C1400" t="inlineStr">
        <is>
          <t>11412</t>
        </is>
      </c>
      <c r="D1400" t="inlineStr">
        <is>
          <t>Caribbean</t>
        </is>
      </c>
      <c r="E1400" s="8" t="n">
        <v>46121</v>
      </c>
      <c r="F1400" t="inlineStr">
        <is>
          <t>Violations were cited in the following area(s).</t>
        </is>
      </c>
      <c r="G1400" t="inlineStr">
        <is>
          <t>02C</t>
        </is>
      </c>
      <c r="H1400" t="inlineStr">
        <is>
          <t>Hot TCS food item that has been cooked and cooled is being held for service without first being reheated to 165º F or above within 2 hours.</t>
        </is>
      </c>
      <c r="I1400" t="inlineStr">
        <is>
          <t>Critical</t>
        </is>
      </c>
      <c r="J1400" t="n">
        <v>19</v>
      </c>
      <c r="L1400" s="9">
        <f>A1400&amp;"-"&amp;TEXT(E1400,"yyyymmdd")</f>
        <v/>
      </c>
    </row>
    <row r="1401">
      <c r="A1401" t="n">
        <v>50118507</v>
      </c>
      <c r="B1401" t="inlineStr">
        <is>
          <t>Queens</t>
        </is>
      </c>
      <c r="C1401" t="inlineStr">
        <is>
          <t>11412</t>
        </is>
      </c>
      <c r="D1401" t="inlineStr">
        <is>
          <t>Caribbean</t>
        </is>
      </c>
      <c r="E1401" s="8" t="n">
        <v>46121</v>
      </c>
      <c r="F1401" t="inlineStr">
        <is>
          <t>Violations were cited in the following area(s).</t>
        </is>
      </c>
      <c r="G1401" t="inlineStr">
        <is>
          <t>04L</t>
        </is>
      </c>
      <c r="H1401" t="inlineStr">
        <is>
          <t>Evidence of mice or live mice in establishment's food or non-food areas.</t>
        </is>
      </c>
      <c r="I1401" t="inlineStr">
        <is>
          <t>Critical</t>
        </is>
      </c>
      <c r="J1401" t="n">
        <v>19</v>
      </c>
      <c r="L1401" s="9">
        <f>A1401&amp;"-"&amp;TEXT(E1401,"yyyymmdd")</f>
        <v/>
      </c>
    </row>
    <row r="1402">
      <c r="A1402" t="n">
        <v>50118507</v>
      </c>
      <c r="B1402" t="inlineStr">
        <is>
          <t>Queens</t>
        </is>
      </c>
      <c r="C1402" t="inlineStr">
        <is>
          <t>11412</t>
        </is>
      </c>
      <c r="D1402" t="inlineStr">
        <is>
          <t>Caribbean</t>
        </is>
      </c>
      <c r="E1402" s="8" t="n">
        <v>46121</v>
      </c>
      <c r="F1402" t="inlineStr">
        <is>
          <t>Violations were cited in the following area(s).</t>
        </is>
      </c>
      <c r="G1402" t="inlineStr">
        <is>
          <t>08A</t>
        </is>
      </c>
      <c r="H1402" t="inlineStr">
        <is>
          <t>Establishment is not free of harborage or conditions conducive to rodents, insects or other pests.</t>
        </is>
      </c>
      <c r="I1402" t="inlineStr">
        <is>
          <t>Not Critical</t>
        </is>
      </c>
      <c r="J1402" t="n">
        <v>19</v>
      </c>
      <c r="L1402" s="9">
        <f>A1402&amp;"-"&amp;TEXT(E1402,"yyyymmdd")</f>
        <v/>
      </c>
    </row>
    <row r="1403">
      <c r="A1403" t="n">
        <v>50118507</v>
      </c>
      <c r="B1403" t="inlineStr">
        <is>
          <t>Queens</t>
        </is>
      </c>
      <c r="C1403" t="inlineStr">
        <is>
          <t>11412</t>
        </is>
      </c>
      <c r="D1403" t="inlineStr">
        <is>
          <t>Caribbean</t>
        </is>
      </c>
      <c r="E1403" s="8" t="n">
        <v>46121</v>
      </c>
      <c r="F1403" t="inlineStr">
        <is>
          <t>Violations were cited in the following area(s).</t>
        </is>
      </c>
      <c r="G1403" t="inlineStr">
        <is>
          <t>10H</t>
        </is>
      </c>
      <c r="H1403" t="inlineStr">
        <is>
          <t>Single service article not provided. Single service article reused or not protected from contamination when transported, stored, dispensed. Drinking straws not completely enclosed in wrapper or dispensed from a sanitary device.</t>
        </is>
      </c>
      <c r="I1403" t="inlineStr">
        <is>
          <t>Not Critical</t>
        </is>
      </c>
      <c r="J1403" t="n">
        <v>19</v>
      </c>
      <c r="L1403" s="9">
        <f>A1403&amp;"-"&amp;TEXT(E1403,"yyyymmdd")</f>
        <v/>
      </c>
    </row>
    <row r="1404">
      <c r="A1404" t="n">
        <v>50118526</v>
      </c>
      <c r="B1404" t="inlineStr">
        <is>
          <t>Manhattan</t>
        </is>
      </c>
      <c r="C1404" t="inlineStr">
        <is>
          <t>10036</t>
        </is>
      </c>
      <c r="D1404" t="inlineStr">
        <is>
          <t>American</t>
        </is>
      </c>
      <c r="E1404" s="8" t="n">
        <v>46121</v>
      </c>
      <c r="F1404" t="inlineStr">
        <is>
          <t>Violations were cited in the following area(s).</t>
        </is>
      </c>
      <c r="G1404" t="inlineStr">
        <is>
          <t>10F</t>
        </is>
      </c>
      <c r="H1404" t="inlineStr">
        <is>
          <t>Non-food contact surface or equipment made of unacceptable material, not kept clean, or not properly sealed, raised, spaced or movable to allow accessibility for cleaning on all sides, above and underneath the unit.</t>
        </is>
      </c>
      <c r="I1404" t="inlineStr">
        <is>
          <t>Not Critical</t>
        </is>
      </c>
      <c r="J1404" t="n">
        <v>2</v>
      </c>
      <c r="K1404" t="inlineStr">
        <is>
          <t>A</t>
        </is>
      </c>
      <c r="L1404" s="9">
        <f>A1404&amp;"-"&amp;TEXT(E1404,"yyyymmdd")</f>
        <v/>
      </c>
    </row>
    <row r="1405">
      <c r="A1405" t="n">
        <v>50120141</v>
      </c>
      <c r="B1405" t="inlineStr">
        <is>
          <t>Manhattan</t>
        </is>
      </c>
      <c r="C1405" t="inlineStr">
        <is>
          <t>10007</t>
        </is>
      </c>
      <c r="D1405" t="inlineStr">
        <is>
          <t>Asian/Asian Fusion</t>
        </is>
      </c>
      <c r="E1405" s="8" t="n">
        <v>46121</v>
      </c>
      <c r="F1405" t="inlineStr">
        <is>
          <t>Violations were cited in the following area(s).</t>
        </is>
      </c>
      <c r="G1405" t="inlineStr">
        <is>
          <t>06F</t>
        </is>
      </c>
      <c r="H1405" t="inlineStr">
        <is>
          <t>Wiping cloths not stored clean and dry, or in a sanitizing solution, between uses.</t>
        </is>
      </c>
      <c r="I1405" t="inlineStr">
        <is>
          <t>Critical</t>
        </is>
      </c>
      <c r="J1405" t="n">
        <v>7</v>
      </c>
      <c r="K1405" t="inlineStr">
        <is>
          <t>A</t>
        </is>
      </c>
      <c r="L1405" s="9">
        <f>A1405&amp;"-"&amp;TEXT(E1405,"yyyymmdd")</f>
        <v/>
      </c>
    </row>
    <row r="1406">
      <c r="A1406" t="n">
        <v>50121174</v>
      </c>
      <c r="B1406" t="inlineStr">
        <is>
          <t>Manhattan</t>
        </is>
      </c>
      <c r="C1406" t="inlineStr">
        <is>
          <t>10036</t>
        </is>
      </c>
      <c r="D1406" t="inlineStr">
        <is>
          <t>Coffee/Tea</t>
        </is>
      </c>
      <c r="E1406" s="8" t="n">
        <v>46121</v>
      </c>
      <c r="F1406" t="inlineStr">
        <is>
          <t>Violations were cited in the following area(s).</t>
        </is>
      </c>
      <c r="G1406" t="inlineStr">
        <is>
          <t>10F</t>
        </is>
      </c>
      <c r="H1406" t="inlineStr">
        <is>
          <t>Non-food contact surface or equipment made of unacceptable material, not kept clean, or not properly sealed, raised, spaced or movable to allow accessibility for cleaning on all sides, above and underneath the unit.</t>
        </is>
      </c>
      <c r="I1406" t="inlineStr">
        <is>
          <t>Not Critical</t>
        </is>
      </c>
      <c r="J1406" t="n">
        <v>2</v>
      </c>
      <c r="K1406" t="inlineStr">
        <is>
          <t>A</t>
        </is>
      </c>
      <c r="L1406" s="9">
        <f>A1406&amp;"-"&amp;TEXT(E1406,"yyyymmdd")</f>
        <v/>
      </c>
    </row>
    <row r="1407">
      <c r="A1407" t="n">
        <v>50121679</v>
      </c>
      <c r="B1407" t="inlineStr">
        <is>
          <t>Queens</t>
        </is>
      </c>
      <c r="C1407" t="inlineStr">
        <is>
          <t>11412</t>
        </is>
      </c>
      <c r="D1407" t="inlineStr">
        <is>
          <t>Chicken</t>
        </is>
      </c>
      <c r="E1407" s="8" t="n">
        <v>46121</v>
      </c>
      <c r="F1407" t="inlineStr">
        <is>
          <t>Violations were cited in the following area(s).</t>
        </is>
      </c>
      <c r="G1407" t="inlineStr">
        <is>
          <t>04L</t>
        </is>
      </c>
      <c r="H1407" t="inlineStr">
        <is>
          <t>Evidence of mice or live mice in establishment's food or non-food areas.</t>
        </is>
      </c>
      <c r="I1407" t="inlineStr">
        <is>
          <t>Critical</t>
        </is>
      </c>
      <c r="J1407" t="n">
        <v>13</v>
      </c>
      <c r="K1407" t="inlineStr">
        <is>
          <t>A</t>
        </is>
      </c>
      <c r="L1407" s="9">
        <f>A1407&amp;"-"&amp;TEXT(E1407,"yyyymmdd")</f>
        <v/>
      </c>
    </row>
    <row r="1408">
      <c r="A1408" t="n">
        <v>50121679</v>
      </c>
      <c r="B1408" t="inlineStr">
        <is>
          <t>Queens</t>
        </is>
      </c>
      <c r="C1408" t="inlineStr">
        <is>
          <t>11412</t>
        </is>
      </c>
      <c r="D1408" t="inlineStr">
        <is>
          <t>Chicken</t>
        </is>
      </c>
      <c r="E1408" s="8" t="n">
        <v>46121</v>
      </c>
      <c r="F1408" t="inlineStr">
        <is>
          <t>Violations were cited in the following area(s).</t>
        </is>
      </c>
      <c r="G1408" t="inlineStr">
        <is>
          <t>08A</t>
        </is>
      </c>
      <c r="H1408" t="inlineStr">
        <is>
          <t>Establishment is not free of harborage or conditions conducive to rodents, insects or other pests.</t>
        </is>
      </c>
      <c r="I1408" t="inlineStr">
        <is>
          <t>Not Critical</t>
        </is>
      </c>
      <c r="J1408" t="n">
        <v>13</v>
      </c>
      <c r="K1408" t="inlineStr">
        <is>
          <t>A</t>
        </is>
      </c>
      <c r="L1408" s="9">
        <f>A1408&amp;"-"&amp;TEXT(E1408,"yyyymmdd")</f>
        <v/>
      </c>
    </row>
    <row r="1409">
      <c r="A1409" t="n">
        <v>50121679</v>
      </c>
      <c r="B1409" t="inlineStr">
        <is>
          <t>Queens</t>
        </is>
      </c>
      <c r="C1409" t="inlineStr">
        <is>
          <t>11412</t>
        </is>
      </c>
      <c r="D1409" t="inlineStr">
        <is>
          <t>Chicken</t>
        </is>
      </c>
      <c r="E1409" s="8" t="n">
        <v>46121</v>
      </c>
      <c r="F1409" t="inlineStr">
        <is>
          <t>Violations were cited in the following area(s).</t>
        </is>
      </c>
      <c r="G1409" t="inlineStr">
        <is>
          <t>10D</t>
        </is>
      </c>
      <c r="H1409" t="inlineStr">
        <is>
          <t>Mechanical or natural ventilation not provided, inadequate, improperly installed, in disrepair or fails to prevent and control excessive build-up of grease, heat, steam condensation, vapors, odors, smoke or fumes.</t>
        </is>
      </c>
      <c r="I1409" t="inlineStr">
        <is>
          <t>Not Critical</t>
        </is>
      </c>
      <c r="J1409" t="n">
        <v>13</v>
      </c>
      <c r="K1409" t="inlineStr">
        <is>
          <t>A</t>
        </is>
      </c>
      <c r="L1409" s="9">
        <f>A1409&amp;"-"&amp;TEXT(E1409,"yyyymmdd")</f>
        <v/>
      </c>
    </row>
    <row r="1410">
      <c r="A1410" t="n">
        <v>50124777</v>
      </c>
      <c r="B1410" t="inlineStr">
        <is>
          <t>Queens</t>
        </is>
      </c>
      <c r="C1410" t="inlineStr">
        <is>
          <t>11356</t>
        </is>
      </c>
      <c r="D1410" t="inlineStr">
        <is>
          <t>Chinese</t>
        </is>
      </c>
      <c r="E1410" s="8" t="n">
        <v>46121</v>
      </c>
      <c r="F1410" t="inlineStr">
        <is>
          <t>Violations were cited in the following area(s).</t>
        </is>
      </c>
      <c r="G1410" t="inlineStr">
        <is>
          <t>02B</t>
        </is>
      </c>
      <c r="H1410" t="inlineStr">
        <is>
          <t>Hot TCS food item not held at or above 140 °F.</t>
        </is>
      </c>
      <c r="I1410" t="inlineStr">
        <is>
          <t>Critical</t>
        </is>
      </c>
      <c r="J1410" t="n">
        <v>25</v>
      </c>
      <c r="L1410" s="9">
        <f>A1410&amp;"-"&amp;TEXT(E1410,"yyyymmdd")</f>
        <v/>
      </c>
    </row>
    <row r="1411">
      <c r="A1411" t="n">
        <v>50124777</v>
      </c>
      <c r="B1411" t="inlineStr">
        <is>
          <t>Queens</t>
        </is>
      </c>
      <c r="C1411" t="inlineStr">
        <is>
          <t>11356</t>
        </is>
      </c>
      <c r="D1411" t="inlineStr">
        <is>
          <t>Chinese</t>
        </is>
      </c>
      <c r="E1411" s="8" t="n">
        <v>46121</v>
      </c>
      <c r="F1411" t="inlineStr">
        <is>
          <t>Violations were cited in the following area(s).</t>
        </is>
      </c>
      <c r="G1411" t="inlineStr">
        <is>
          <t>02G</t>
        </is>
      </c>
      <c r="H1411" t="inlineStr">
        <is>
          <t>Cold TCS food item held above 41 °F; smoked or processed fish held above 38 °F; intact raw eggs held above 45 °F; or reduced oxygen packaged (ROP) TCS foods held above required temperatures except during active necessary preparation.</t>
        </is>
      </c>
      <c r="I1411" t="inlineStr">
        <is>
          <t>Critical</t>
        </is>
      </c>
      <c r="J1411" t="n">
        <v>25</v>
      </c>
      <c r="L1411" s="9">
        <f>A1411&amp;"-"&amp;TEXT(E1411,"yyyymmdd")</f>
        <v/>
      </c>
    </row>
    <row r="1412">
      <c r="A1412" t="n">
        <v>50124777</v>
      </c>
      <c r="B1412" t="inlineStr">
        <is>
          <t>Queens</t>
        </is>
      </c>
      <c r="C1412" t="inlineStr">
        <is>
          <t>11356</t>
        </is>
      </c>
      <c r="D1412" t="inlineStr">
        <is>
          <t>Chinese</t>
        </is>
      </c>
      <c r="E1412" s="8" t="n">
        <v>46121</v>
      </c>
      <c r="F1412" t="inlineStr">
        <is>
          <t>Violations were cited in the following area(s).</t>
        </is>
      </c>
      <c r="G1412" t="inlineStr">
        <is>
          <t>06E</t>
        </is>
      </c>
      <c r="H1412" t="inlineStr">
        <is>
          <t>Sanitized equipment or utensil, including in-use food dispensing utensil, improperly used or stored.</t>
        </is>
      </c>
      <c r="I1412" t="inlineStr">
        <is>
          <t>Critical</t>
        </is>
      </c>
      <c r="J1412" t="n">
        <v>25</v>
      </c>
      <c r="L1412" s="9">
        <f>A1412&amp;"-"&amp;TEXT(E1412,"yyyymmdd")</f>
        <v/>
      </c>
    </row>
    <row r="1413">
      <c r="A1413" t="n">
        <v>50124777</v>
      </c>
      <c r="B1413" t="inlineStr">
        <is>
          <t>Queens</t>
        </is>
      </c>
      <c r="C1413" t="inlineStr">
        <is>
          <t>11356</t>
        </is>
      </c>
      <c r="D1413" t="inlineStr">
        <is>
          <t>Chinese</t>
        </is>
      </c>
      <c r="E1413" s="8" t="n">
        <v>46121</v>
      </c>
      <c r="F1413" t="inlineStr">
        <is>
          <t>Violations were cited in the following area(s).</t>
        </is>
      </c>
      <c r="G1413" t="inlineStr">
        <is>
          <t>09C</t>
        </is>
      </c>
      <c r="H1413" t="inlineStr">
        <is>
          <t>Design, construction, materials used or maintenance of food contact surface improper. Surface not easily cleanable, sanitized and maintained.</t>
        </is>
      </c>
      <c r="I1413" t="inlineStr">
        <is>
          <t>Not Critical</t>
        </is>
      </c>
      <c r="J1413" t="n">
        <v>25</v>
      </c>
      <c r="L1413" s="9">
        <f>A1413&amp;"-"&amp;TEXT(E1413,"yyyymmdd")</f>
        <v/>
      </c>
    </row>
    <row r="1414">
      <c r="A1414" t="n">
        <v>50124777</v>
      </c>
      <c r="B1414" t="inlineStr">
        <is>
          <t>Queens</t>
        </is>
      </c>
      <c r="C1414" t="inlineStr">
        <is>
          <t>11356</t>
        </is>
      </c>
      <c r="D1414" t="inlineStr">
        <is>
          <t>Chinese</t>
        </is>
      </c>
      <c r="E1414" s="8" t="n">
        <v>46121</v>
      </c>
      <c r="F1414" t="inlineStr">
        <is>
          <t>Violations were cited in the following area(s).</t>
        </is>
      </c>
      <c r="G1414" t="inlineStr">
        <is>
          <t>10D</t>
        </is>
      </c>
      <c r="H1414" t="inlineStr">
        <is>
          <t>Mechanical or natural ventilation not provided, inadequate, improperly installed, in disrepair or fails to prevent and control excessive build-up of grease, heat, steam condensation, vapors, odors, smoke or fumes.</t>
        </is>
      </c>
      <c r="I1414" t="inlineStr">
        <is>
          <t>Not Critical</t>
        </is>
      </c>
      <c r="J1414" t="n">
        <v>25</v>
      </c>
      <c r="L1414" s="9">
        <f>A1414&amp;"-"&amp;TEXT(E1414,"yyyymmdd")</f>
        <v/>
      </c>
    </row>
    <row r="1415">
      <c r="A1415" t="n">
        <v>50124777</v>
      </c>
      <c r="B1415" t="inlineStr">
        <is>
          <t>Queens</t>
        </is>
      </c>
      <c r="C1415" t="inlineStr">
        <is>
          <t>11356</t>
        </is>
      </c>
      <c r="D1415" t="inlineStr">
        <is>
          <t>Chinese</t>
        </is>
      </c>
      <c r="E1415" s="8" t="n">
        <v>46121</v>
      </c>
      <c r="F1415" t="inlineStr">
        <is>
          <t>Violations were cited in the following area(s).</t>
        </is>
      </c>
      <c r="G1415" t="inlineStr">
        <is>
          <t>10F</t>
        </is>
      </c>
      <c r="H1415" t="inlineStr">
        <is>
          <t>Non-food contact surface or equipment made of unacceptable material, not kept clean, or not properly sealed, raised, spaced or movable to allow accessibility for cleaning on all sides, above and underneath the unit.</t>
        </is>
      </c>
      <c r="I1415" t="inlineStr">
        <is>
          <t>Not Critical</t>
        </is>
      </c>
      <c r="J1415" t="n">
        <v>25</v>
      </c>
      <c r="L1415" s="9">
        <f>A1415&amp;"-"&amp;TEXT(E1415,"yyyymmdd")</f>
        <v/>
      </c>
    </row>
    <row r="1416">
      <c r="A1416" t="n">
        <v>50126118</v>
      </c>
      <c r="B1416" t="inlineStr">
        <is>
          <t>Manhattan</t>
        </is>
      </c>
      <c r="C1416" t="inlineStr">
        <is>
          <t>10020</t>
        </is>
      </c>
      <c r="D1416" t="inlineStr">
        <is>
          <t>Donuts</t>
        </is>
      </c>
      <c r="E1416" s="8" t="n">
        <v>46121</v>
      </c>
      <c r="F1416" t="inlineStr">
        <is>
          <t>Violations were cited in the following area(s).</t>
        </is>
      </c>
      <c r="G1416" t="inlineStr">
        <is>
          <t>04A</t>
        </is>
      </c>
      <c r="H1416" t="inlineStr">
        <is>
          <t>Food Protection Certificate (FPC) not held by manager or supervisor of food operations.</t>
        </is>
      </c>
      <c r="I1416" t="inlineStr">
        <is>
          <t>Critical</t>
        </is>
      </c>
      <c r="J1416" t="n">
        <v>12</v>
      </c>
      <c r="K1416" t="inlineStr">
        <is>
          <t>A</t>
        </is>
      </c>
      <c r="L1416" s="9">
        <f>A1416&amp;"-"&amp;TEXT(E1416,"yyyymmdd")</f>
        <v/>
      </c>
    </row>
    <row r="1417">
      <c r="A1417" t="n">
        <v>50126118</v>
      </c>
      <c r="B1417" t="inlineStr">
        <is>
          <t>Manhattan</t>
        </is>
      </c>
      <c r="C1417" t="inlineStr">
        <is>
          <t>10020</t>
        </is>
      </c>
      <c r="D1417" t="inlineStr">
        <is>
          <t>Donuts</t>
        </is>
      </c>
      <c r="E1417" s="8" t="n">
        <v>46121</v>
      </c>
      <c r="F1417" t="inlineStr">
        <is>
          <t>Violations were cited in the following area(s).</t>
        </is>
      </c>
      <c r="G1417" t="inlineStr">
        <is>
          <t>10B</t>
        </is>
      </c>
      <c r="H1417" t="inlineStr">
        <is>
          <t>Anti-siphonage or back-flow prevention device not provided where required; equipment or floor not properly drained; sewage disposal system in disrepair or not functioning properly. Condensation or liquid waste improperly disposed of.</t>
        </is>
      </c>
      <c r="I1417" t="inlineStr">
        <is>
          <t>Not Critical</t>
        </is>
      </c>
      <c r="J1417" t="n">
        <v>12</v>
      </c>
      <c r="K1417" t="inlineStr">
        <is>
          <t>A</t>
        </is>
      </c>
      <c r="L1417" s="9">
        <f>A1417&amp;"-"&amp;TEXT(E1417,"yyyymmdd")</f>
        <v/>
      </c>
    </row>
    <row r="1418">
      <c r="A1418" t="n">
        <v>50128007</v>
      </c>
      <c r="B1418" t="inlineStr">
        <is>
          <t>Manhattan</t>
        </is>
      </c>
      <c r="C1418" t="inlineStr">
        <is>
          <t>10023</t>
        </is>
      </c>
      <c r="D1418" t="inlineStr">
        <is>
          <t>Mexican</t>
        </is>
      </c>
      <c r="E1418" s="8" t="n">
        <v>46121</v>
      </c>
      <c r="F1418" t="inlineStr">
        <is>
          <t>Violations were cited in the following area(s).</t>
        </is>
      </c>
      <c r="G1418" t="inlineStr">
        <is>
          <t>06C</t>
        </is>
      </c>
      <c r="H141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418" t="inlineStr">
        <is>
          <t>Critical</t>
        </is>
      </c>
      <c r="J1418" t="n">
        <v>20</v>
      </c>
      <c r="K1418" t="inlineStr">
        <is>
          <t>N</t>
        </is>
      </c>
      <c r="L1418" s="9">
        <f>A1418&amp;"-"&amp;TEXT(E1418,"yyyymmdd")</f>
        <v/>
      </c>
    </row>
    <row r="1419">
      <c r="A1419" t="n">
        <v>50128007</v>
      </c>
      <c r="B1419" t="inlineStr">
        <is>
          <t>Manhattan</t>
        </is>
      </c>
      <c r="C1419" t="inlineStr">
        <is>
          <t>10023</t>
        </is>
      </c>
      <c r="D1419" t="inlineStr">
        <is>
          <t>Mexican</t>
        </is>
      </c>
      <c r="E1419" s="8" t="n">
        <v>46121</v>
      </c>
      <c r="F1419" t="inlineStr">
        <is>
          <t>Violations were cited in the following area(s).</t>
        </is>
      </c>
      <c r="G1419" t="inlineStr">
        <is>
          <t>06D</t>
        </is>
      </c>
      <c r="H1419" t="inlineStr">
        <is>
          <t>Food contact surface not properly washed, rinsed and sanitized after each use and following any activity when contamination may have occurred.</t>
        </is>
      </c>
      <c r="I1419" t="inlineStr">
        <is>
          <t>Critical</t>
        </is>
      </c>
      <c r="J1419" t="n">
        <v>20</v>
      </c>
      <c r="K1419" t="inlineStr">
        <is>
          <t>N</t>
        </is>
      </c>
      <c r="L1419" s="9">
        <f>A1419&amp;"-"&amp;TEXT(E1419,"yyyymmdd")</f>
        <v/>
      </c>
    </row>
    <row r="1420">
      <c r="A1420" t="n">
        <v>50128007</v>
      </c>
      <c r="B1420" t="inlineStr">
        <is>
          <t>Manhattan</t>
        </is>
      </c>
      <c r="C1420" t="inlineStr">
        <is>
          <t>10023</t>
        </is>
      </c>
      <c r="D1420" t="inlineStr">
        <is>
          <t>Mexican</t>
        </is>
      </c>
      <c r="E1420" s="8" t="n">
        <v>46121</v>
      </c>
      <c r="F1420" t="inlineStr">
        <is>
          <t>Violations were cited in the following area(s).</t>
        </is>
      </c>
      <c r="G1420" t="inlineStr">
        <is>
          <t>09B</t>
        </is>
      </c>
      <c r="H1420" t="inlineStr">
        <is>
          <t>Thawing procedure improper.</t>
        </is>
      </c>
      <c r="I1420" t="inlineStr">
        <is>
          <t>Not Critical</t>
        </is>
      </c>
      <c r="J1420" t="n">
        <v>20</v>
      </c>
      <c r="K1420" t="inlineStr">
        <is>
          <t>N</t>
        </is>
      </c>
      <c r="L1420" s="9">
        <f>A1420&amp;"-"&amp;TEXT(E1420,"yyyymmdd")</f>
        <v/>
      </c>
    </row>
    <row r="1421">
      <c r="A1421" t="n">
        <v>50128007</v>
      </c>
      <c r="B1421" t="inlineStr">
        <is>
          <t>Manhattan</t>
        </is>
      </c>
      <c r="C1421" t="inlineStr">
        <is>
          <t>10023</t>
        </is>
      </c>
      <c r="D1421" t="inlineStr">
        <is>
          <t>Mexican</t>
        </is>
      </c>
      <c r="E1421" s="8" t="n">
        <v>46121</v>
      </c>
      <c r="F1421" t="inlineStr">
        <is>
          <t>Violations were cited in the following area(s).</t>
        </is>
      </c>
      <c r="G1421" t="inlineStr">
        <is>
          <t>10A</t>
        </is>
      </c>
      <c r="H1421" t="inlineStr">
        <is>
          <t>Toilet facility not maintained or provided with toilet paper, waste receptacle or self-closing door.</t>
        </is>
      </c>
      <c r="I1421" t="inlineStr">
        <is>
          <t>Not Critical</t>
        </is>
      </c>
      <c r="J1421" t="n">
        <v>20</v>
      </c>
      <c r="K1421" t="inlineStr">
        <is>
          <t>N</t>
        </is>
      </c>
      <c r="L1421" s="9">
        <f>A1421&amp;"-"&amp;TEXT(E1421,"yyyymmdd")</f>
        <v/>
      </c>
    </row>
    <row r="1422">
      <c r="A1422" t="n">
        <v>50128007</v>
      </c>
      <c r="B1422" t="inlineStr">
        <is>
          <t>Manhattan</t>
        </is>
      </c>
      <c r="C1422" t="inlineStr">
        <is>
          <t>10023</t>
        </is>
      </c>
      <c r="D1422" t="inlineStr">
        <is>
          <t>Mexican</t>
        </is>
      </c>
      <c r="E1422" s="8" t="n">
        <v>46121</v>
      </c>
      <c r="F1422" t="inlineStr">
        <is>
          <t>Violations were cited in the following area(s).</t>
        </is>
      </c>
      <c r="G1422" t="inlineStr">
        <is>
          <t>10D</t>
        </is>
      </c>
      <c r="H1422" t="inlineStr">
        <is>
          <t>Mechanical or natural ventilation not provided, inadequate, improperly installed, in disrepair or fails to prevent and control excessive build-up of grease, heat, steam condensation, vapors, odors, smoke or fumes.</t>
        </is>
      </c>
      <c r="I1422" t="inlineStr">
        <is>
          <t>Not Critical</t>
        </is>
      </c>
      <c r="J1422" t="n">
        <v>20</v>
      </c>
      <c r="K1422" t="inlineStr">
        <is>
          <t>N</t>
        </is>
      </c>
      <c r="L1422" s="9">
        <f>A1422&amp;"-"&amp;TEXT(E1422,"yyyymmdd")</f>
        <v/>
      </c>
    </row>
    <row r="1423">
      <c r="A1423" t="n">
        <v>50128007</v>
      </c>
      <c r="B1423" t="inlineStr">
        <is>
          <t>Manhattan</t>
        </is>
      </c>
      <c r="C1423" t="inlineStr">
        <is>
          <t>10023</t>
        </is>
      </c>
      <c r="D1423" t="inlineStr">
        <is>
          <t>Mexican</t>
        </is>
      </c>
      <c r="E1423" s="8" t="n">
        <v>46121</v>
      </c>
      <c r="F1423" t="inlineStr">
        <is>
          <t>Violations were cited in the following area(s).</t>
        </is>
      </c>
      <c r="G1423" t="inlineStr">
        <is>
          <t>10F</t>
        </is>
      </c>
      <c r="H1423" t="inlineStr">
        <is>
          <t>Non-food contact surface or equipment made of unacceptable material, not kept clean, or not properly sealed, raised, spaced or movable to allow accessibility for cleaning on all sides, above and underneath the unit.</t>
        </is>
      </c>
      <c r="I1423" t="inlineStr">
        <is>
          <t>Not Critical</t>
        </is>
      </c>
      <c r="J1423" t="n">
        <v>20</v>
      </c>
      <c r="K1423" t="inlineStr">
        <is>
          <t>N</t>
        </is>
      </c>
      <c r="L1423" s="9">
        <f>A1423&amp;"-"&amp;TEXT(E1423,"yyyymmdd")</f>
        <v/>
      </c>
    </row>
    <row r="1424">
      <c r="A1424" t="n">
        <v>50134244</v>
      </c>
      <c r="B1424" t="inlineStr">
        <is>
          <t>Manhattan</t>
        </is>
      </c>
      <c r="C1424" t="inlineStr">
        <is>
          <t>10024</t>
        </is>
      </c>
      <c r="D1424" t="inlineStr">
        <is>
          <t>Italian</t>
        </is>
      </c>
      <c r="E1424" s="8" t="n">
        <v>46121</v>
      </c>
      <c r="F1424" t="inlineStr">
        <is>
          <t>Violations were cited in the following area(s).</t>
        </is>
      </c>
      <c r="G1424" t="inlineStr">
        <is>
          <t>02B</t>
        </is>
      </c>
      <c r="H1424" t="inlineStr">
        <is>
          <t>Hot TCS food item not held at or above 140 °F.</t>
        </is>
      </c>
      <c r="I1424" t="inlineStr">
        <is>
          <t>Critical</t>
        </is>
      </c>
      <c r="J1424" t="n">
        <v>12</v>
      </c>
      <c r="K1424" t="inlineStr">
        <is>
          <t>A</t>
        </is>
      </c>
      <c r="L1424" s="9">
        <f>A1424&amp;"-"&amp;TEXT(E1424,"yyyymmdd")</f>
        <v/>
      </c>
    </row>
    <row r="1425">
      <c r="A1425" t="n">
        <v>50134244</v>
      </c>
      <c r="B1425" t="inlineStr">
        <is>
          <t>Manhattan</t>
        </is>
      </c>
      <c r="C1425" t="inlineStr">
        <is>
          <t>10024</t>
        </is>
      </c>
      <c r="D1425" t="inlineStr">
        <is>
          <t>Italian</t>
        </is>
      </c>
      <c r="E1425" s="8" t="n">
        <v>46121</v>
      </c>
      <c r="F1425" t="inlineStr">
        <is>
          <t>Violations were cited in the following area(s).</t>
        </is>
      </c>
      <c r="G1425" t="inlineStr">
        <is>
          <t>10G</t>
        </is>
      </c>
      <c r="H1425" t="inlineStr">
        <is>
          <t>Dishwashing and ware washing: Cleaning and sanitizing of tableware, including dishes, utensils, and equipment deficient.</t>
        </is>
      </c>
      <c r="I1425" t="inlineStr">
        <is>
          <t>Not Critical</t>
        </is>
      </c>
      <c r="J1425" t="n">
        <v>12</v>
      </c>
      <c r="K1425" t="inlineStr">
        <is>
          <t>A</t>
        </is>
      </c>
      <c r="L1425" s="9">
        <f>A1425&amp;"-"&amp;TEXT(E1425,"yyyymmdd")</f>
        <v/>
      </c>
    </row>
    <row r="1426">
      <c r="A1426" t="n">
        <v>50135466</v>
      </c>
      <c r="B1426" t="inlineStr">
        <is>
          <t>Manhattan</t>
        </is>
      </c>
      <c r="C1426" t="inlineStr">
        <is>
          <t>10024</t>
        </is>
      </c>
      <c r="D1426" t="inlineStr">
        <is>
          <t>New American</t>
        </is>
      </c>
      <c r="E1426" s="8" t="n">
        <v>46121</v>
      </c>
      <c r="F1426" t="inlineStr">
        <is>
          <t>Violations were cited in the following area(s).</t>
        </is>
      </c>
      <c r="G1426" t="inlineStr">
        <is>
          <t>02G</t>
        </is>
      </c>
      <c r="H1426" t="inlineStr">
        <is>
          <t>Cold TCS food item held above 41 °F; smoked or processed fish held above 38 °F; intact raw eggs held above 45 °F; or reduced oxygen packaged (ROP) TCS foods held above required temperatures except during active necessary preparation.</t>
        </is>
      </c>
      <c r="I1426" t="inlineStr">
        <is>
          <t>Critical</t>
        </is>
      </c>
      <c r="J1426" t="n">
        <v>55</v>
      </c>
      <c r="L1426" s="9">
        <f>A1426&amp;"-"&amp;TEXT(E1426,"yyyymmdd")</f>
        <v/>
      </c>
    </row>
    <row r="1427">
      <c r="A1427" t="n">
        <v>50135466</v>
      </c>
      <c r="B1427" t="inlineStr">
        <is>
          <t>Manhattan</t>
        </is>
      </c>
      <c r="C1427" t="inlineStr">
        <is>
          <t>10024</t>
        </is>
      </c>
      <c r="D1427" t="inlineStr">
        <is>
          <t>New American</t>
        </is>
      </c>
      <c r="E1427" s="8" t="n">
        <v>46121</v>
      </c>
      <c r="F1427" t="inlineStr">
        <is>
          <t>Violations were cited in the following area(s).</t>
        </is>
      </c>
      <c r="G1427" t="inlineStr">
        <is>
          <t>04N</t>
        </is>
      </c>
      <c r="H1427" t="inlineStr">
        <is>
          <t>Filth flies or food/refuse/sewage associated with (FRSA) flies or other nuisance pests in establishment’s food and/or non-food areas. FRSA flies include house flies, blow flies, bottle flies, flesh flies, drain flies, Phorid flies and fruit flies.</t>
        </is>
      </c>
      <c r="I1427" t="inlineStr">
        <is>
          <t>Critical</t>
        </is>
      </c>
      <c r="J1427" t="n">
        <v>55</v>
      </c>
      <c r="L1427" s="9">
        <f>A1427&amp;"-"&amp;TEXT(E1427,"yyyymmdd")</f>
        <v/>
      </c>
    </row>
    <row r="1428">
      <c r="A1428" t="n">
        <v>50135466</v>
      </c>
      <c r="B1428" t="inlineStr">
        <is>
          <t>Manhattan</t>
        </is>
      </c>
      <c r="C1428" t="inlineStr">
        <is>
          <t>10024</t>
        </is>
      </c>
      <c r="D1428" t="inlineStr">
        <is>
          <t>New American</t>
        </is>
      </c>
      <c r="E1428" s="8" t="n">
        <v>46121</v>
      </c>
      <c r="F1428" t="inlineStr">
        <is>
          <t>Violations were cited in the following area(s).</t>
        </is>
      </c>
      <c r="G1428" t="inlineStr">
        <is>
          <t>06C</t>
        </is>
      </c>
      <c r="H142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428" t="inlineStr">
        <is>
          <t>Critical</t>
        </is>
      </c>
      <c r="J1428" t="n">
        <v>55</v>
      </c>
      <c r="L1428" s="9">
        <f>A1428&amp;"-"&amp;TEXT(E1428,"yyyymmdd")</f>
        <v/>
      </c>
    </row>
    <row r="1429">
      <c r="A1429" t="n">
        <v>50135466</v>
      </c>
      <c r="B1429" t="inlineStr">
        <is>
          <t>Manhattan</t>
        </is>
      </c>
      <c r="C1429" t="inlineStr">
        <is>
          <t>10024</t>
        </is>
      </c>
      <c r="D1429" t="inlineStr">
        <is>
          <t>New American</t>
        </is>
      </c>
      <c r="E1429" s="8" t="n">
        <v>46121</v>
      </c>
      <c r="F1429" t="inlineStr">
        <is>
          <t>Violations were cited in the following area(s).</t>
        </is>
      </c>
      <c r="G1429" t="inlineStr">
        <is>
          <t>06E</t>
        </is>
      </c>
      <c r="H1429" t="inlineStr">
        <is>
          <t>Sanitized equipment or utensil, including in-use food dispensing utensil, improperly used or stored.</t>
        </is>
      </c>
      <c r="I1429" t="inlineStr">
        <is>
          <t>Critical</t>
        </is>
      </c>
      <c r="J1429" t="n">
        <v>55</v>
      </c>
      <c r="L1429" s="9">
        <f>A1429&amp;"-"&amp;TEXT(E1429,"yyyymmdd")</f>
        <v/>
      </c>
    </row>
    <row r="1430">
      <c r="A1430" t="n">
        <v>50135466</v>
      </c>
      <c r="B1430" t="inlineStr">
        <is>
          <t>Manhattan</t>
        </is>
      </c>
      <c r="C1430" t="inlineStr">
        <is>
          <t>10024</t>
        </is>
      </c>
      <c r="D1430" t="inlineStr">
        <is>
          <t>New American</t>
        </is>
      </c>
      <c r="E1430" s="8" t="n">
        <v>46121</v>
      </c>
      <c r="F1430" t="inlineStr">
        <is>
          <t>Violations were cited in the following area(s).</t>
        </is>
      </c>
      <c r="G1430" t="inlineStr">
        <is>
          <t>08A</t>
        </is>
      </c>
      <c r="H1430" t="inlineStr">
        <is>
          <t>Establishment is not free of harborage or conditions conducive to rodents, insects or other pests.</t>
        </is>
      </c>
      <c r="I1430" t="inlineStr">
        <is>
          <t>Not Critical</t>
        </is>
      </c>
      <c r="J1430" t="n">
        <v>55</v>
      </c>
      <c r="L1430" s="9">
        <f>A1430&amp;"-"&amp;TEXT(E1430,"yyyymmdd")</f>
        <v/>
      </c>
    </row>
    <row r="1431">
      <c r="A1431" t="n">
        <v>50135466</v>
      </c>
      <c r="B1431" t="inlineStr">
        <is>
          <t>Manhattan</t>
        </is>
      </c>
      <c r="C1431" t="inlineStr">
        <is>
          <t>10024</t>
        </is>
      </c>
      <c r="D1431" t="inlineStr">
        <is>
          <t>New American</t>
        </is>
      </c>
      <c r="E1431" s="8" t="n">
        <v>46121</v>
      </c>
      <c r="F1431" t="inlineStr">
        <is>
          <t>Violations were cited in the following area(s).</t>
        </is>
      </c>
      <c r="G1431" t="inlineStr">
        <is>
          <t>10B</t>
        </is>
      </c>
      <c r="H1431" t="inlineStr">
        <is>
          <t>Anti-siphonage or back-flow prevention device not provided where required; equipment or floor not properly drained; sewage disposal system in disrepair or not functioning properly. Condensation or liquid waste improperly disposed of.</t>
        </is>
      </c>
      <c r="I1431" t="inlineStr">
        <is>
          <t>Not Critical</t>
        </is>
      </c>
      <c r="J1431" t="n">
        <v>55</v>
      </c>
      <c r="L1431" s="9">
        <f>A1431&amp;"-"&amp;TEXT(E1431,"yyyymmdd")</f>
        <v/>
      </c>
    </row>
    <row r="1432">
      <c r="A1432" t="n">
        <v>50137333</v>
      </c>
      <c r="B1432" t="inlineStr">
        <is>
          <t>Brooklyn</t>
        </is>
      </c>
      <c r="C1432" t="inlineStr">
        <is>
          <t>11216</t>
        </is>
      </c>
      <c r="D1432" t="inlineStr">
        <is>
          <t>Bakery Products/Desserts</t>
        </is>
      </c>
      <c r="E1432" s="8" t="n">
        <v>46121</v>
      </c>
      <c r="F1432" t="inlineStr">
        <is>
          <t>Violations were cited in the following area(s).</t>
        </is>
      </c>
      <c r="G1432" t="inlineStr">
        <is>
          <t>04M</t>
        </is>
      </c>
      <c r="H1432" t="inlineStr">
        <is>
          <t>Live roaches in facility's food or non-food area.</t>
        </is>
      </c>
      <c r="I1432" t="inlineStr">
        <is>
          <t>Critical</t>
        </is>
      </c>
      <c r="J1432" t="n">
        <v>12</v>
      </c>
      <c r="K1432" t="inlineStr">
        <is>
          <t>A</t>
        </is>
      </c>
      <c r="L1432" s="9">
        <f>A1432&amp;"-"&amp;TEXT(E1432,"yyyymmdd")</f>
        <v/>
      </c>
    </row>
    <row r="1433">
      <c r="A1433" t="n">
        <v>50137333</v>
      </c>
      <c r="B1433" t="inlineStr">
        <is>
          <t>Brooklyn</t>
        </is>
      </c>
      <c r="C1433" t="inlineStr">
        <is>
          <t>11216</t>
        </is>
      </c>
      <c r="D1433" t="inlineStr">
        <is>
          <t>Bakery Products/Desserts</t>
        </is>
      </c>
      <c r="E1433" s="8" t="n">
        <v>46121</v>
      </c>
      <c r="F1433" t="inlineStr">
        <is>
          <t>Violations were cited in the following area(s).</t>
        </is>
      </c>
      <c r="G1433" t="inlineStr">
        <is>
          <t>08A</t>
        </is>
      </c>
      <c r="H1433" t="inlineStr">
        <is>
          <t>Establishment is not free of harborage or conditions conducive to rodents, insects or other pests.</t>
        </is>
      </c>
      <c r="I1433" t="inlineStr">
        <is>
          <t>Not Critical</t>
        </is>
      </c>
      <c r="J1433" t="n">
        <v>12</v>
      </c>
      <c r="K1433" t="inlineStr">
        <is>
          <t>A</t>
        </is>
      </c>
      <c r="L1433" s="9">
        <f>A1433&amp;"-"&amp;TEXT(E1433,"yyyymmdd")</f>
        <v/>
      </c>
    </row>
    <row r="1434">
      <c r="A1434" t="n">
        <v>50137333</v>
      </c>
      <c r="B1434" t="inlineStr">
        <is>
          <t>Brooklyn</t>
        </is>
      </c>
      <c r="C1434" t="inlineStr">
        <is>
          <t>11216</t>
        </is>
      </c>
      <c r="D1434" t="inlineStr">
        <is>
          <t>Bakery Products/Desserts</t>
        </is>
      </c>
      <c r="E1434" s="8" t="n">
        <v>46121</v>
      </c>
      <c r="F1434" t="inlineStr">
        <is>
          <t>Violations were cited in the following area(s).</t>
        </is>
      </c>
      <c r="G1434" t="inlineStr">
        <is>
          <t>10H</t>
        </is>
      </c>
      <c r="H1434" t="inlineStr">
        <is>
          <t>Single service article not provided. Single service article reused or not protected from contamination when transported, stored, dispensed. Drinking straws not completely enclosed in wrapper or dispensed from a sanitary device.</t>
        </is>
      </c>
      <c r="I1434" t="inlineStr">
        <is>
          <t>Not Critical</t>
        </is>
      </c>
      <c r="J1434" t="n">
        <v>12</v>
      </c>
      <c r="K1434" t="inlineStr">
        <is>
          <t>A</t>
        </is>
      </c>
      <c r="L1434" s="9">
        <f>A1434&amp;"-"&amp;TEXT(E1434,"yyyymmdd")</f>
        <v/>
      </c>
    </row>
    <row r="1435">
      <c r="A1435" t="n">
        <v>50137979</v>
      </c>
      <c r="B1435" t="inlineStr">
        <is>
          <t>Queens</t>
        </is>
      </c>
      <c r="C1435" t="inlineStr">
        <is>
          <t>11412</t>
        </is>
      </c>
      <c r="D1435" t="inlineStr">
        <is>
          <t>Pizza</t>
        </is>
      </c>
      <c r="E1435" s="8" t="n">
        <v>46121</v>
      </c>
      <c r="F1435" t="inlineStr">
        <is>
          <t>Violations were cited in the following area(s).</t>
        </is>
      </c>
      <c r="G1435" t="inlineStr">
        <is>
          <t>04L</t>
        </is>
      </c>
      <c r="H1435" t="inlineStr">
        <is>
          <t>Evidence of mice or live mice in establishment's food or non-food areas.</t>
        </is>
      </c>
      <c r="I1435" t="inlineStr">
        <is>
          <t>Critical</t>
        </is>
      </c>
      <c r="J1435" t="n">
        <v>13</v>
      </c>
      <c r="K1435" t="inlineStr">
        <is>
          <t>A</t>
        </is>
      </c>
      <c r="L1435" s="9">
        <f>A1435&amp;"-"&amp;TEXT(E1435,"yyyymmdd")</f>
        <v/>
      </c>
    </row>
    <row r="1436">
      <c r="A1436" t="n">
        <v>50137979</v>
      </c>
      <c r="B1436" t="inlineStr">
        <is>
          <t>Queens</t>
        </is>
      </c>
      <c r="C1436" t="inlineStr">
        <is>
          <t>11412</t>
        </is>
      </c>
      <c r="D1436" t="inlineStr">
        <is>
          <t>Pizza</t>
        </is>
      </c>
      <c r="E1436" s="8" t="n">
        <v>46121</v>
      </c>
      <c r="F1436" t="inlineStr">
        <is>
          <t>Violations were cited in the following area(s).</t>
        </is>
      </c>
      <c r="G1436" t="inlineStr">
        <is>
          <t>08A</t>
        </is>
      </c>
      <c r="H1436" t="inlineStr">
        <is>
          <t>Establishment is not free of harborage or conditions conducive to rodents, insects or other pests.</t>
        </is>
      </c>
      <c r="I1436" t="inlineStr">
        <is>
          <t>Not Critical</t>
        </is>
      </c>
      <c r="J1436" t="n">
        <v>13</v>
      </c>
      <c r="K1436" t="inlineStr">
        <is>
          <t>A</t>
        </is>
      </c>
      <c r="L1436" s="9">
        <f>A1436&amp;"-"&amp;TEXT(E1436,"yyyymmdd")</f>
        <v/>
      </c>
    </row>
    <row r="1437">
      <c r="A1437" t="n">
        <v>50137979</v>
      </c>
      <c r="B1437" t="inlineStr">
        <is>
          <t>Queens</t>
        </is>
      </c>
      <c r="C1437" t="inlineStr">
        <is>
          <t>11412</t>
        </is>
      </c>
      <c r="D1437" t="inlineStr">
        <is>
          <t>Pizza</t>
        </is>
      </c>
      <c r="E1437" s="8" t="n">
        <v>46121</v>
      </c>
      <c r="F1437" t="inlineStr">
        <is>
          <t>Violations were cited in the following area(s).</t>
        </is>
      </c>
      <c r="G1437" t="inlineStr">
        <is>
          <t>10A</t>
        </is>
      </c>
      <c r="H1437" t="inlineStr">
        <is>
          <t>Toilet facility not maintained or provided with toilet paper, waste receptacle or self-closing door.</t>
        </is>
      </c>
      <c r="I1437" t="inlineStr">
        <is>
          <t>Not Critical</t>
        </is>
      </c>
      <c r="J1437" t="n">
        <v>13</v>
      </c>
      <c r="K1437" t="inlineStr">
        <is>
          <t>A</t>
        </is>
      </c>
      <c r="L1437" s="9">
        <f>A1437&amp;"-"&amp;TEXT(E1437,"yyyymmdd")</f>
        <v/>
      </c>
    </row>
    <row r="1438">
      <c r="A1438" t="n">
        <v>50137979</v>
      </c>
      <c r="B1438" t="inlineStr">
        <is>
          <t>Queens</t>
        </is>
      </c>
      <c r="C1438" t="inlineStr">
        <is>
          <t>11412</t>
        </is>
      </c>
      <c r="D1438" t="inlineStr">
        <is>
          <t>Pizza</t>
        </is>
      </c>
      <c r="E1438" s="8" t="n">
        <v>46121</v>
      </c>
      <c r="F1438" t="inlineStr">
        <is>
          <t>Violations were cited in the following area(s).</t>
        </is>
      </c>
      <c r="G1438" t="inlineStr">
        <is>
          <t>10F</t>
        </is>
      </c>
      <c r="H1438" t="inlineStr">
        <is>
          <t>Non-food contact surface or equipment made of unacceptable material, not kept clean, or not properly sealed, raised, spaced or movable to allow accessibility for cleaning on all sides, above and underneath the unit.</t>
        </is>
      </c>
      <c r="I1438" t="inlineStr">
        <is>
          <t>Not Critical</t>
        </is>
      </c>
      <c r="J1438" t="n">
        <v>13</v>
      </c>
      <c r="K1438" t="inlineStr">
        <is>
          <t>A</t>
        </is>
      </c>
      <c r="L1438" s="9">
        <f>A1438&amp;"-"&amp;TEXT(E1438,"yyyymmdd")</f>
        <v/>
      </c>
    </row>
    <row r="1439">
      <c r="A1439" t="n">
        <v>50140498</v>
      </c>
      <c r="B1439" t="inlineStr">
        <is>
          <t>Brooklyn</t>
        </is>
      </c>
      <c r="C1439" t="inlineStr">
        <is>
          <t>11217</t>
        </is>
      </c>
      <c r="D1439" t="inlineStr">
        <is>
          <t>American</t>
        </is>
      </c>
      <c r="E1439" s="8" t="n">
        <v>46121</v>
      </c>
      <c r="F1439" t="inlineStr">
        <is>
          <t>Violations were cited in the following area(s).</t>
        </is>
      </c>
      <c r="G1439" t="inlineStr">
        <is>
          <t>06D</t>
        </is>
      </c>
      <c r="H1439" t="inlineStr">
        <is>
          <t>Food contact surface not properly washed, rinsed and sanitized after each use and following any activity when contamination may have occurred.</t>
        </is>
      </c>
      <c r="I1439" t="inlineStr">
        <is>
          <t>Critical</t>
        </is>
      </c>
      <c r="J1439" t="n">
        <v>5</v>
      </c>
      <c r="K1439" t="inlineStr">
        <is>
          <t>A</t>
        </is>
      </c>
      <c r="L1439" s="9">
        <f>A1439&amp;"-"&amp;TEXT(E1439,"yyyymmdd")</f>
        <v/>
      </c>
    </row>
    <row r="1440">
      <c r="A1440" t="n">
        <v>50145722</v>
      </c>
      <c r="B1440" t="inlineStr">
        <is>
          <t>Brooklyn</t>
        </is>
      </c>
      <c r="C1440" t="inlineStr">
        <is>
          <t>11212</t>
        </is>
      </c>
      <c r="D1440" t="inlineStr">
        <is>
          <t>Caribbean</t>
        </is>
      </c>
      <c r="E1440" s="8" t="n">
        <v>46121</v>
      </c>
      <c r="F1440" t="inlineStr">
        <is>
          <t>Violations were cited in the following area(s).</t>
        </is>
      </c>
      <c r="G1440" t="inlineStr">
        <is>
          <t>10F</t>
        </is>
      </c>
      <c r="H1440" t="inlineStr">
        <is>
          <t>Non-food contact surface or equipment made of unacceptable material, not kept clean, or not properly sealed, raised, spaced or movable to allow accessibility for cleaning on all sides, above and underneath the unit.</t>
        </is>
      </c>
      <c r="I1440" t="inlineStr">
        <is>
          <t>Not Critical</t>
        </is>
      </c>
      <c r="J1440" t="n">
        <v>5</v>
      </c>
      <c r="K1440" t="inlineStr">
        <is>
          <t>A</t>
        </is>
      </c>
      <c r="L1440" s="9">
        <f>A1440&amp;"-"&amp;TEXT(E1440,"yyyymmdd")</f>
        <v/>
      </c>
    </row>
    <row r="1441">
      <c r="A1441" t="n">
        <v>50149745</v>
      </c>
      <c r="B1441" t="inlineStr">
        <is>
          <t>Manhattan</t>
        </is>
      </c>
      <c r="C1441" t="inlineStr">
        <is>
          <t>10035</t>
        </is>
      </c>
      <c r="D1441" t="inlineStr">
        <is>
          <t>Mexican</t>
        </is>
      </c>
      <c r="E1441" s="8" t="n">
        <v>46121</v>
      </c>
      <c r="F1441" t="inlineStr">
        <is>
          <t>Violations were cited in the following area(s).</t>
        </is>
      </c>
      <c r="G1441" t="inlineStr">
        <is>
          <t>04H</t>
        </is>
      </c>
      <c r="H1441" t="inlineStr">
        <is>
          <t>Raw, cooked or prepared food is adulterated, contaminated, cross-contaminated, or not discarded in accordance with HACCP plan.</t>
        </is>
      </c>
      <c r="I1441" t="inlineStr">
        <is>
          <t>Critical</t>
        </is>
      </c>
      <c r="J1441" t="n">
        <v>24</v>
      </c>
      <c r="L1441" s="9">
        <f>A1441&amp;"-"&amp;TEXT(E1441,"yyyymmdd")</f>
        <v/>
      </c>
    </row>
    <row r="1442">
      <c r="A1442" t="n">
        <v>50149745</v>
      </c>
      <c r="B1442" t="inlineStr">
        <is>
          <t>Manhattan</t>
        </is>
      </c>
      <c r="C1442" t="inlineStr">
        <is>
          <t>10035</t>
        </is>
      </c>
      <c r="D1442" t="inlineStr">
        <is>
          <t>Mexican</t>
        </is>
      </c>
      <c r="E1442" s="8" t="n">
        <v>46121</v>
      </c>
      <c r="F1442" t="inlineStr">
        <is>
          <t>Violations were cited in the following area(s).</t>
        </is>
      </c>
      <c r="G1442" t="inlineStr">
        <is>
          <t>05D</t>
        </is>
      </c>
      <c r="H144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442" t="inlineStr">
        <is>
          <t>Critical</t>
        </is>
      </c>
      <c r="J1442" t="n">
        <v>24</v>
      </c>
      <c r="L1442" s="9">
        <f>A1442&amp;"-"&amp;TEXT(E1442,"yyyymmdd")</f>
        <v/>
      </c>
    </row>
    <row r="1443">
      <c r="A1443" t="n">
        <v>50149745</v>
      </c>
      <c r="B1443" t="inlineStr">
        <is>
          <t>Manhattan</t>
        </is>
      </c>
      <c r="C1443" t="inlineStr">
        <is>
          <t>10035</t>
        </is>
      </c>
      <c r="D1443" t="inlineStr">
        <is>
          <t>Mexican</t>
        </is>
      </c>
      <c r="E1443" s="8" t="n">
        <v>46121</v>
      </c>
      <c r="F1443" t="inlineStr">
        <is>
          <t>Violations were cited in the following area(s).</t>
        </is>
      </c>
      <c r="G1443" t="inlineStr">
        <is>
          <t>06D</t>
        </is>
      </c>
      <c r="H1443" t="inlineStr">
        <is>
          <t>Food contact surface not properly washed, rinsed and sanitized after each use and following any activity when contamination may have occurred.</t>
        </is>
      </c>
      <c r="I1443" t="inlineStr">
        <is>
          <t>Critical</t>
        </is>
      </c>
      <c r="J1443" t="n">
        <v>24</v>
      </c>
      <c r="L1443" s="9">
        <f>A1443&amp;"-"&amp;TEXT(E1443,"yyyymmdd")</f>
        <v/>
      </c>
    </row>
    <row r="1444">
      <c r="A1444" t="n">
        <v>50149745</v>
      </c>
      <c r="B1444" t="inlineStr">
        <is>
          <t>Manhattan</t>
        </is>
      </c>
      <c r="C1444" t="inlineStr">
        <is>
          <t>10035</t>
        </is>
      </c>
      <c r="D1444" t="inlineStr">
        <is>
          <t>Mexican</t>
        </is>
      </c>
      <c r="E1444" s="8" t="n">
        <v>46121</v>
      </c>
      <c r="F1444" t="inlineStr">
        <is>
          <t>Violations were cited in the following area(s).</t>
        </is>
      </c>
      <c r="G1444" t="inlineStr">
        <is>
          <t>10F</t>
        </is>
      </c>
      <c r="H1444" t="inlineStr">
        <is>
          <t>Non-food contact surface or equipment made of unacceptable material, not kept clean, or not properly sealed, raised, spaced or movable to allow accessibility for cleaning on all sides, above and underneath the unit.</t>
        </is>
      </c>
      <c r="I1444" t="inlineStr">
        <is>
          <t>Not Critical</t>
        </is>
      </c>
      <c r="J1444" t="n">
        <v>24</v>
      </c>
      <c r="L1444" s="9">
        <f>A1444&amp;"-"&amp;TEXT(E1444,"yyyymmdd")</f>
        <v/>
      </c>
    </row>
    <row r="1445">
      <c r="A1445" t="n">
        <v>50150459</v>
      </c>
      <c r="B1445" t="inlineStr">
        <is>
          <t>Manhattan</t>
        </is>
      </c>
      <c r="C1445" t="inlineStr">
        <is>
          <t>10035</t>
        </is>
      </c>
      <c r="D1445" t="inlineStr">
        <is>
          <t>Mexican</t>
        </is>
      </c>
      <c r="E1445" s="8" t="n">
        <v>46121</v>
      </c>
      <c r="F1445" t="inlineStr">
        <is>
          <t>Violations were cited in the following area(s).</t>
        </is>
      </c>
      <c r="G1445" t="inlineStr">
        <is>
          <t>02B</t>
        </is>
      </c>
      <c r="H1445" t="inlineStr">
        <is>
          <t>Hot TCS food item not held at or above 140 °F.</t>
        </is>
      </c>
      <c r="I1445" t="inlineStr">
        <is>
          <t>Critical</t>
        </is>
      </c>
      <c r="J1445" t="n">
        <v>31</v>
      </c>
      <c r="L1445" s="9">
        <f>A1445&amp;"-"&amp;TEXT(E1445,"yyyymmdd")</f>
        <v/>
      </c>
    </row>
    <row r="1446">
      <c r="A1446" t="n">
        <v>50150459</v>
      </c>
      <c r="B1446" t="inlineStr">
        <is>
          <t>Manhattan</t>
        </is>
      </c>
      <c r="C1446" t="inlineStr">
        <is>
          <t>10035</t>
        </is>
      </c>
      <c r="D1446" t="inlineStr">
        <is>
          <t>Mexican</t>
        </is>
      </c>
      <c r="E1446" s="8" t="n">
        <v>46121</v>
      </c>
      <c r="F1446" t="inlineStr">
        <is>
          <t>Violations were cited in the following area(s).</t>
        </is>
      </c>
      <c r="G1446" t="inlineStr">
        <is>
          <t>04C</t>
        </is>
      </c>
      <c r="H1446" t="inlineStr">
        <is>
          <t>Food worker/food vendor does not use utensil or other barrier to eliminate bare hand contact with food that will not receive adequate additional heat treatment.</t>
        </is>
      </c>
      <c r="I1446" t="inlineStr">
        <is>
          <t>Critical</t>
        </is>
      </c>
      <c r="J1446" t="n">
        <v>31</v>
      </c>
      <c r="L1446" s="9">
        <f>A1446&amp;"-"&amp;TEXT(E1446,"yyyymmdd")</f>
        <v/>
      </c>
    </row>
    <row r="1447">
      <c r="A1447" t="n">
        <v>50150459</v>
      </c>
      <c r="B1447" t="inlineStr">
        <is>
          <t>Manhattan</t>
        </is>
      </c>
      <c r="C1447" t="inlineStr">
        <is>
          <t>10035</t>
        </is>
      </c>
      <c r="D1447" t="inlineStr">
        <is>
          <t>Mexican</t>
        </is>
      </c>
      <c r="E1447" s="8" t="n">
        <v>46121</v>
      </c>
      <c r="F1447" t="inlineStr">
        <is>
          <t>Violations were cited in the following area(s).</t>
        </is>
      </c>
      <c r="G1447" t="inlineStr">
        <is>
          <t>05H</t>
        </is>
      </c>
      <c r="H1447" t="inlineStr">
        <is>
          <t>No approved written standard operating procedure for avoiding contamination by refillable returnable containers.</t>
        </is>
      </c>
      <c r="I1447" t="inlineStr">
        <is>
          <t>Critical</t>
        </is>
      </c>
      <c r="J1447" t="n">
        <v>31</v>
      </c>
      <c r="L1447" s="9">
        <f>A1447&amp;"-"&amp;TEXT(E1447,"yyyymmdd")</f>
        <v/>
      </c>
    </row>
    <row r="1448">
      <c r="A1448" t="n">
        <v>50150459</v>
      </c>
      <c r="B1448" t="inlineStr">
        <is>
          <t>Manhattan</t>
        </is>
      </c>
      <c r="C1448" t="inlineStr">
        <is>
          <t>10035</t>
        </is>
      </c>
      <c r="D1448" t="inlineStr">
        <is>
          <t>Mexican</t>
        </is>
      </c>
      <c r="E1448" s="8" t="n">
        <v>46121</v>
      </c>
      <c r="F1448" t="inlineStr">
        <is>
          <t>Violations were cited in the following area(s).</t>
        </is>
      </c>
      <c r="G1448" t="inlineStr">
        <is>
          <t>10F</t>
        </is>
      </c>
      <c r="H1448" t="inlineStr">
        <is>
          <t>Non-food contact surface or equipment made of unacceptable material, not kept clean, or not properly sealed, raised, spaced or movable to allow accessibility for cleaning on all sides, above and underneath the unit.</t>
        </is>
      </c>
      <c r="I1448" t="inlineStr">
        <is>
          <t>Not Critical</t>
        </is>
      </c>
      <c r="J1448" t="n">
        <v>31</v>
      </c>
      <c r="L1448" s="9">
        <f>A1448&amp;"-"&amp;TEXT(E1448,"yyyymmdd")</f>
        <v/>
      </c>
    </row>
    <row r="1449">
      <c r="A1449" t="n">
        <v>50150459</v>
      </c>
      <c r="B1449" t="inlineStr">
        <is>
          <t>Manhattan</t>
        </is>
      </c>
      <c r="C1449" t="inlineStr">
        <is>
          <t>10035</t>
        </is>
      </c>
      <c r="D1449" t="inlineStr">
        <is>
          <t>Mexican</t>
        </is>
      </c>
      <c r="E1449" s="8" t="n">
        <v>46121</v>
      </c>
      <c r="F1449" t="inlineStr">
        <is>
          <t>Violations were cited in the following area(s).</t>
        </is>
      </c>
      <c r="G1449" t="inlineStr">
        <is>
          <t>10G</t>
        </is>
      </c>
      <c r="H1449" t="inlineStr">
        <is>
          <t>Dishwashing and ware washing: Cleaning and sanitizing of tableware, including dishes, utensils, and equipment deficient.</t>
        </is>
      </c>
      <c r="I1449" t="inlineStr">
        <is>
          <t>Not Critical</t>
        </is>
      </c>
      <c r="J1449" t="n">
        <v>31</v>
      </c>
      <c r="L1449" s="9">
        <f>A1449&amp;"-"&amp;TEXT(E1449,"yyyymmdd")</f>
        <v/>
      </c>
    </row>
    <row r="1450">
      <c r="A1450" t="n">
        <v>50159114</v>
      </c>
      <c r="B1450" t="inlineStr">
        <is>
          <t>Staten Island</t>
        </is>
      </c>
      <c r="C1450" t="inlineStr">
        <is>
          <t>10309</t>
        </is>
      </c>
      <c r="D1450" t="inlineStr">
        <is>
          <t>Other</t>
        </is>
      </c>
      <c r="E1450" s="8" t="n">
        <v>46121</v>
      </c>
      <c r="F1450" t="inlineStr">
        <is>
          <t>Violations were cited in the following area(s).</t>
        </is>
      </c>
      <c r="G1450" t="inlineStr">
        <is>
          <t>02G</t>
        </is>
      </c>
      <c r="H1450" t="inlineStr">
        <is>
          <t>Cold TCS food item held above 41 °F; smoked or processed fish held above 38 °F; intact raw eggs held above 45 °F; or reduced oxygen packaged (ROP) TCS foods held above required temperatures except during active necessary preparation.</t>
        </is>
      </c>
      <c r="I1450" t="inlineStr">
        <is>
          <t>Critical</t>
        </is>
      </c>
      <c r="J1450" t="n">
        <v>12</v>
      </c>
      <c r="K1450" t="inlineStr">
        <is>
          <t>A</t>
        </is>
      </c>
      <c r="L1450" s="9">
        <f>A1450&amp;"-"&amp;TEXT(E1450,"yyyymmdd")</f>
        <v/>
      </c>
    </row>
    <row r="1451">
      <c r="A1451" t="n">
        <v>50159114</v>
      </c>
      <c r="B1451" t="inlineStr">
        <is>
          <t>Staten Island</t>
        </is>
      </c>
      <c r="C1451" t="inlineStr">
        <is>
          <t>10309</t>
        </is>
      </c>
      <c r="D1451" t="inlineStr">
        <is>
          <t>Other</t>
        </is>
      </c>
      <c r="E1451" s="8" t="n">
        <v>46121</v>
      </c>
      <c r="F1451" t="inlineStr">
        <is>
          <t>Violations were cited in the following area(s).</t>
        </is>
      </c>
      <c r="G1451" t="inlineStr">
        <is>
          <t>10B</t>
        </is>
      </c>
      <c r="H1451" t="inlineStr">
        <is>
          <t>Anti-siphonage or back-flow prevention device not provided where required; equipment or floor not properly drained; sewage disposal system in disrepair or not functioning properly. Condensation or liquid waste improperly disposed of.</t>
        </is>
      </c>
      <c r="I1451" t="inlineStr">
        <is>
          <t>Not Critical</t>
        </is>
      </c>
      <c r="J1451" t="n">
        <v>12</v>
      </c>
      <c r="K1451" t="inlineStr">
        <is>
          <t>A</t>
        </is>
      </c>
      <c r="L1451" s="9">
        <f>A1451&amp;"-"&amp;TEXT(E1451,"yyyymmdd")</f>
        <v/>
      </c>
    </row>
    <row r="1452">
      <c r="A1452" t="n">
        <v>50161986</v>
      </c>
      <c r="B1452" t="inlineStr">
        <is>
          <t>Queens</t>
        </is>
      </c>
      <c r="C1452" t="inlineStr">
        <is>
          <t>11433</t>
        </is>
      </c>
      <c r="D1452" t="inlineStr">
        <is>
          <t>Other</t>
        </is>
      </c>
      <c r="E1452" s="8" t="n">
        <v>46121</v>
      </c>
      <c r="F1452" t="inlineStr">
        <is>
          <t>Violations were cited in the following area(s).</t>
        </is>
      </c>
      <c r="G1452" t="inlineStr">
        <is>
          <t>04E</t>
        </is>
      </c>
      <c r="H1452" t="inlineStr">
        <is>
          <t>Toxic chemical or pesticide improperly stored or used such that food contamination may occur.</t>
        </is>
      </c>
      <c r="I1452" t="inlineStr">
        <is>
          <t>Critical</t>
        </is>
      </c>
      <c r="J1452" t="n">
        <v>17</v>
      </c>
      <c r="L1452" s="9">
        <f>A1452&amp;"-"&amp;TEXT(E1452,"yyyymmdd")</f>
        <v/>
      </c>
    </row>
    <row r="1453">
      <c r="A1453" t="n">
        <v>50161986</v>
      </c>
      <c r="B1453" t="inlineStr">
        <is>
          <t>Queens</t>
        </is>
      </c>
      <c r="C1453" t="inlineStr">
        <is>
          <t>11433</t>
        </is>
      </c>
      <c r="D1453" t="inlineStr">
        <is>
          <t>Other</t>
        </is>
      </c>
      <c r="E1453" s="8" t="n">
        <v>46121</v>
      </c>
      <c r="F1453" t="inlineStr">
        <is>
          <t>Violations were cited in the following area(s).</t>
        </is>
      </c>
      <c r="G1453" t="inlineStr">
        <is>
          <t>06C</t>
        </is>
      </c>
      <c r="H145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453" t="inlineStr">
        <is>
          <t>Critical</t>
        </is>
      </c>
      <c r="J1453" t="n">
        <v>17</v>
      </c>
      <c r="L1453" s="9">
        <f>A1453&amp;"-"&amp;TEXT(E1453,"yyyymmdd")</f>
        <v/>
      </c>
    </row>
    <row r="1454">
      <c r="A1454" t="n">
        <v>50161986</v>
      </c>
      <c r="B1454" t="inlineStr">
        <is>
          <t>Queens</t>
        </is>
      </c>
      <c r="C1454" t="inlineStr">
        <is>
          <t>11433</t>
        </is>
      </c>
      <c r="D1454" t="inlineStr">
        <is>
          <t>Other</t>
        </is>
      </c>
      <c r="E1454" s="8" t="n">
        <v>46121</v>
      </c>
      <c r="F1454" t="inlineStr">
        <is>
          <t>Violations were cited in the following area(s).</t>
        </is>
      </c>
      <c r="G1454" t="inlineStr">
        <is>
          <t>10F</t>
        </is>
      </c>
      <c r="H1454" t="inlineStr">
        <is>
          <t>Non-food contact surface or equipment made of unacceptable material, not kept clean, or not properly sealed, raised, spaced or movable to allow accessibility for cleaning on all sides, above and underneath the unit.</t>
        </is>
      </c>
      <c r="I1454" t="inlineStr">
        <is>
          <t>Not Critical</t>
        </is>
      </c>
      <c r="J1454" t="n">
        <v>17</v>
      </c>
      <c r="L1454" s="9">
        <f>A1454&amp;"-"&amp;TEXT(E1454,"yyyymmdd")</f>
        <v/>
      </c>
    </row>
    <row r="1455">
      <c r="A1455" t="n">
        <v>50166449</v>
      </c>
      <c r="B1455" t="inlineStr">
        <is>
          <t>Queens</t>
        </is>
      </c>
      <c r="C1455" t="inlineStr">
        <is>
          <t>11364</t>
        </is>
      </c>
      <c r="D1455" t="inlineStr">
        <is>
          <t>American</t>
        </is>
      </c>
      <c r="E1455" s="8" t="n">
        <v>46121</v>
      </c>
      <c r="F1455" t="inlineStr">
        <is>
          <t>Violations were cited in the following area(s).</t>
        </is>
      </c>
      <c r="G1455" t="inlineStr">
        <is>
          <t>06D</t>
        </is>
      </c>
      <c r="H1455" t="inlineStr">
        <is>
          <t>Food contact surface not properly washed, rinsed and sanitized after each use and following any activity when contamination may have occurred.</t>
        </is>
      </c>
      <c r="I1455" t="inlineStr">
        <is>
          <t>Critical</t>
        </is>
      </c>
      <c r="J1455" t="n">
        <v>7</v>
      </c>
      <c r="K1455" t="inlineStr">
        <is>
          <t>A</t>
        </is>
      </c>
      <c r="L1455" s="9">
        <f>A1455&amp;"-"&amp;TEXT(E1455,"yyyymmdd")</f>
        <v/>
      </c>
    </row>
    <row r="1456">
      <c r="A1456" t="n">
        <v>50166449</v>
      </c>
      <c r="B1456" t="inlineStr">
        <is>
          <t>Queens</t>
        </is>
      </c>
      <c r="C1456" t="inlineStr">
        <is>
          <t>11364</t>
        </is>
      </c>
      <c r="D1456" t="inlineStr">
        <is>
          <t>American</t>
        </is>
      </c>
      <c r="E1456" s="8" t="n">
        <v>46121</v>
      </c>
      <c r="F1456" t="inlineStr">
        <is>
          <t>Violations were cited in the following area(s).</t>
        </is>
      </c>
      <c r="G1456" t="inlineStr">
        <is>
          <t>10F</t>
        </is>
      </c>
      <c r="H1456" t="inlineStr">
        <is>
          <t>Non-food contact surface or equipment made of unacceptable material, not kept clean, or not properly sealed, raised, spaced or movable to allow accessibility for cleaning on all sides, above and underneath the unit.</t>
        </is>
      </c>
      <c r="I1456" t="inlineStr">
        <is>
          <t>Not Critical</t>
        </is>
      </c>
      <c r="J1456" t="n">
        <v>7</v>
      </c>
      <c r="K1456" t="inlineStr">
        <is>
          <t>A</t>
        </is>
      </c>
      <c r="L1456" s="9">
        <f>A1456&amp;"-"&amp;TEXT(E1456,"yyyymmdd")</f>
        <v/>
      </c>
    </row>
    <row r="1457">
      <c r="A1457" t="n">
        <v>50169552</v>
      </c>
      <c r="B1457" t="inlineStr">
        <is>
          <t>Manhattan</t>
        </is>
      </c>
      <c r="C1457" t="inlineStr">
        <is>
          <t>10025</t>
        </is>
      </c>
      <c r="D1457" t="inlineStr">
        <is>
          <t>Eastern European</t>
        </is>
      </c>
      <c r="E1457" s="8" t="n">
        <v>46121</v>
      </c>
      <c r="F1457" t="inlineStr">
        <is>
          <t>Violations were cited in the following area(s).</t>
        </is>
      </c>
      <c r="G1457" t="inlineStr">
        <is>
          <t>06C</t>
        </is>
      </c>
      <c r="H145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457" t="inlineStr">
        <is>
          <t>Critical</t>
        </is>
      </c>
      <c r="J1457" t="n">
        <v>9</v>
      </c>
      <c r="K1457" t="inlineStr">
        <is>
          <t>A</t>
        </is>
      </c>
      <c r="L1457" s="9">
        <f>A1457&amp;"-"&amp;TEXT(E1457,"yyyymmdd")</f>
        <v/>
      </c>
    </row>
    <row r="1458">
      <c r="A1458" t="n">
        <v>50169552</v>
      </c>
      <c r="B1458" t="inlineStr">
        <is>
          <t>Manhattan</t>
        </is>
      </c>
      <c r="C1458" t="inlineStr">
        <is>
          <t>10025</t>
        </is>
      </c>
      <c r="D1458" t="inlineStr">
        <is>
          <t>Eastern European</t>
        </is>
      </c>
      <c r="E1458" s="8" t="n">
        <v>46121</v>
      </c>
      <c r="F1458" t="inlineStr">
        <is>
          <t>Violations were cited in the following area(s).</t>
        </is>
      </c>
      <c r="G1458" t="inlineStr">
        <is>
          <t>10F</t>
        </is>
      </c>
      <c r="H1458" t="inlineStr">
        <is>
          <t>Non-food contact surface or equipment made of unacceptable material, not kept clean, or not properly sealed, raised, spaced or movable to allow accessibility for cleaning on all sides, above and underneath the unit.</t>
        </is>
      </c>
      <c r="I1458" t="inlineStr">
        <is>
          <t>Not Critical</t>
        </is>
      </c>
      <c r="J1458" t="n">
        <v>9</v>
      </c>
      <c r="K1458" t="inlineStr">
        <is>
          <t>A</t>
        </is>
      </c>
      <c r="L1458" s="9">
        <f>A1458&amp;"-"&amp;TEXT(E1458,"yyyymmdd")</f>
        <v/>
      </c>
    </row>
    <row r="1459">
      <c r="A1459" t="n">
        <v>50172012</v>
      </c>
      <c r="B1459" t="inlineStr">
        <is>
          <t>Queens</t>
        </is>
      </c>
      <c r="C1459" t="inlineStr">
        <is>
          <t>11377</t>
        </is>
      </c>
      <c r="D1459" t="inlineStr">
        <is>
          <t>Mexican</t>
        </is>
      </c>
      <c r="E1459" s="8" t="n">
        <v>46121</v>
      </c>
      <c r="F1459" t="inlineStr">
        <is>
          <t>Violations were cited in the following area(s).</t>
        </is>
      </c>
      <c r="G1459" t="inlineStr">
        <is>
          <t>06C</t>
        </is>
      </c>
      <c r="H145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459" t="inlineStr">
        <is>
          <t>Critical</t>
        </is>
      </c>
      <c r="J1459" t="n">
        <v>13</v>
      </c>
      <c r="K1459" t="inlineStr">
        <is>
          <t>A</t>
        </is>
      </c>
      <c r="L1459" s="9">
        <f>A1459&amp;"-"&amp;TEXT(E1459,"yyyymmdd")</f>
        <v/>
      </c>
    </row>
    <row r="1460">
      <c r="A1460" t="n">
        <v>50172012</v>
      </c>
      <c r="B1460" t="inlineStr">
        <is>
          <t>Queens</t>
        </is>
      </c>
      <c r="C1460" t="inlineStr">
        <is>
          <t>11377</t>
        </is>
      </c>
      <c r="D1460" t="inlineStr">
        <is>
          <t>Mexican</t>
        </is>
      </c>
      <c r="E1460" s="8" t="n">
        <v>46121</v>
      </c>
      <c r="F1460" t="inlineStr">
        <is>
          <t>Violations were cited in the following area(s).</t>
        </is>
      </c>
      <c r="G1460" t="inlineStr">
        <is>
          <t>06D</t>
        </is>
      </c>
      <c r="H1460" t="inlineStr">
        <is>
          <t>Food contact surface not properly washed, rinsed and sanitized after each use and following any activity when contamination may have occurred.</t>
        </is>
      </c>
      <c r="I1460" t="inlineStr">
        <is>
          <t>Critical</t>
        </is>
      </c>
      <c r="J1460" t="n">
        <v>13</v>
      </c>
      <c r="K1460" t="inlineStr">
        <is>
          <t>A</t>
        </is>
      </c>
      <c r="L1460" s="9">
        <f>A1460&amp;"-"&amp;TEXT(E1460,"yyyymmdd")</f>
        <v/>
      </c>
    </row>
    <row r="1461">
      <c r="A1461" t="n">
        <v>50172012</v>
      </c>
      <c r="B1461" t="inlineStr">
        <is>
          <t>Queens</t>
        </is>
      </c>
      <c r="C1461" t="inlineStr">
        <is>
          <t>11377</t>
        </is>
      </c>
      <c r="D1461" t="inlineStr">
        <is>
          <t>Mexican</t>
        </is>
      </c>
      <c r="E1461" s="8" t="n">
        <v>46121</v>
      </c>
      <c r="F1461" t="inlineStr">
        <is>
          <t>Violations were cited in the following area(s).</t>
        </is>
      </c>
      <c r="G1461" t="inlineStr">
        <is>
          <t>10B</t>
        </is>
      </c>
      <c r="H1461" t="inlineStr">
        <is>
          <t>Anti-siphonage or back-flow prevention device not provided where required; equipment or floor not properly drained; sewage disposal system in disrepair or not functioning properly. Condensation or liquid waste improperly disposed of.</t>
        </is>
      </c>
      <c r="I1461" t="inlineStr">
        <is>
          <t>Not Critical</t>
        </is>
      </c>
      <c r="J1461" t="n">
        <v>13</v>
      </c>
      <c r="K1461" t="inlineStr">
        <is>
          <t>A</t>
        </is>
      </c>
      <c r="L1461" s="9">
        <f>A1461&amp;"-"&amp;TEXT(E1461,"yyyymmdd")</f>
        <v/>
      </c>
    </row>
    <row r="1462">
      <c r="A1462" t="n">
        <v>50179476</v>
      </c>
      <c r="B1462" t="inlineStr">
        <is>
          <t>Bronx</t>
        </is>
      </c>
      <c r="C1462" t="inlineStr">
        <is>
          <t>10454</t>
        </is>
      </c>
      <c r="D1462" t="inlineStr">
        <is>
          <t>Chinese</t>
        </is>
      </c>
      <c r="E1462" s="8" t="n">
        <v>46121</v>
      </c>
      <c r="F1462" t="inlineStr">
        <is>
          <t>Violations were cited in the following area(s).</t>
        </is>
      </c>
      <c r="G1462" t="inlineStr">
        <is>
          <t>06C</t>
        </is>
      </c>
      <c r="H146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462" t="inlineStr">
        <is>
          <t>Critical</t>
        </is>
      </c>
      <c r="J1462" t="n">
        <v>8</v>
      </c>
      <c r="K1462" t="inlineStr">
        <is>
          <t>A</t>
        </is>
      </c>
      <c r="L1462" s="9">
        <f>A1462&amp;"-"&amp;TEXT(E1462,"yyyymmdd")</f>
        <v/>
      </c>
    </row>
    <row r="1463">
      <c r="A1463" t="n">
        <v>50179476</v>
      </c>
      <c r="B1463" t="inlineStr">
        <is>
          <t>Bronx</t>
        </is>
      </c>
      <c r="C1463" t="inlineStr">
        <is>
          <t>10454</t>
        </is>
      </c>
      <c r="D1463" t="inlineStr">
        <is>
          <t>Chinese</t>
        </is>
      </c>
      <c r="E1463" s="8" t="n">
        <v>46121</v>
      </c>
      <c r="F1463" t="inlineStr">
        <is>
          <t>Violations were cited in the following area(s).</t>
        </is>
      </c>
      <c r="G1463" t="inlineStr">
        <is>
          <t>08C</t>
        </is>
      </c>
      <c r="H1463" t="inlineStr">
        <is>
          <t>Pesticide not properly labeled or used by unlicensed individual. Pesticide, other toxic chemical improperly used/stored. Unprotected, unlocked bait station used.</t>
        </is>
      </c>
      <c r="I1463" t="inlineStr">
        <is>
          <t>Not Critical</t>
        </is>
      </c>
      <c r="J1463" t="n">
        <v>8</v>
      </c>
      <c r="K1463" t="inlineStr">
        <is>
          <t>A</t>
        </is>
      </c>
      <c r="L1463" s="9">
        <f>A1463&amp;"-"&amp;TEXT(E1463,"yyyymmdd")</f>
        <v/>
      </c>
    </row>
    <row r="1464">
      <c r="A1464" t="n">
        <v>40391699</v>
      </c>
      <c r="B1464" t="inlineStr">
        <is>
          <t>Manhattan</t>
        </is>
      </c>
      <c r="C1464" t="inlineStr">
        <is>
          <t>10028</t>
        </is>
      </c>
      <c r="D1464" t="inlineStr">
        <is>
          <t>Bagels/Pretzels</t>
        </is>
      </c>
      <c r="E1464" s="8" t="n">
        <v>46122</v>
      </c>
      <c r="F1464" t="inlineStr">
        <is>
          <t>Violations were cited in the following area(s).</t>
        </is>
      </c>
      <c r="G1464" t="inlineStr">
        <is>
          <t>02G</t>
        </is>
      </c>
      <c r="H1464" t="inlineStr">
        <is>
          <t>Cold TCS food item held above 41 °F; smoked or processed fish held above 38 °F; intact raw eggs held above 45 °F; or reduced oxygen packaged (ROP) TCS foods held above required temperatures except during active necessary preparation.</t>
        </is>
      </c>
      <c r="I1464" t="inlineStr">
        <is>
          <t>Critical</t>
        </is>
      </c>
      <c r="J1464" t="n">
        <v>26</v>
      </c>
      <c r="L1464" s="9">
        <f>A1464&amp;"-"&amp;TEXT(E1464,"yyyymmdd")</f>
        <v/>
      </c>
    </row>
    <row r="1465">
      <c r="A1465" t="n">
        <v>40391699</v>
      </c>
      <c r="B1465" t="inlineStr">
        <is>
          <t>Manhattan</t>
        </is>
      </c>
      <c r="C1465" t="inlineStr">
        <is>
          <t>10028</t>
        </is>
      </c>
      <c r="D1465" t="inlineStr">
        <is>
          <t>Bagels/Pretzels</t>
        </is>
      </c>
      <c r="E1465" s="8" t="n">
        <v>46122</v>
      </c>
      <c r="F1465" t="inlineStr">
        <is>
          <t>Violations were cited in the following area(s).</t>
        </is>
      </c>
      <c r="G1465" t="inlineStr">
        <is>
          <t>06B</t>
        </is>
      </c>
      <c r="H1465" t="inlineStr">
        <is>
          <t>Tobacco or electronic cigarette use, eating, or drinking from open container in food preparation, food storage or dishwashing area.</t>
        </is>
      </c>
      <c r="I1465" t="inlineStr">
        <is>
          <t>Critical</t>
        </is>
      </c>
      <c r="J1465" t="n">
        <v>26</v>
      </c>
      <c r="L1465" s="9">
        <f>A1465&amp;"-"&amp;TEXT(E1465,"yyyymmdd")</f>
        <v/>
      </c>
    </row>
    <row r="1466">
      <c r="A1466" t="n">
        <v>40391699</v>
      </c>
      <c r="B1466" t="inlineStr">
        <is>
          <t>Manhattan</t>
        </is>
      </c>
      <c r="C1466" t="inlineStr">
        <is>
          <t>10028</t>
        </is>
      </c>
      <c r="D1466" t="inlineStr">
        <is>
          <t>Bagels/Pretzels</t>
        </is>
      </c>
      <c r="E1466" s="8" t="n">
        <v>46122</v>
      </c>
      <c r="F1466" t="inlineStr">
        <is>
          <t>Violations were cited in the following area(s).</t>
        </is>
      </c>
      <c r="G1466" t="inlineStr">
        <is>
          <t>06C</t>
        </is>
      </c>
      <c r="H146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466" t="inlineStr">
        <is>
          <t>Critical</t>
        </is>
      </c>
      <c r="J1466" t="n">
        <v>26</v>
      </c>
      <c r="L1466" s="9">
        <f>A1466&amp;"-"&amp;TEXT(E1466,"yyyymmdd")</f>
        <v/>
      </c>
    </row>
    <row r="1467">
      <c r="A1467" t="n">
        <v>40391699</v>
      </c>
      <c r="B1467" t="inlineStr">
        <is>
          <t>Manhattan</t>
        </is>
      </c>
      <c r="C1467" t="inlineStr">
        <is>
          <t>10028</t>
        </is>
      </c>
      <c r="D1467" t="inlineStr">
        <is>
          <t>Bagels/Pretzels</t>
        </is>
      </c>
      <c r="E1467" s="8" t="n">
        <v>46122</v>
      </c>
      <c r="F1467" t="inlineStr">
        <is>
          <t>Violations were cited in the following area(s).</t>
        </is>
      </c>
      <c r="G1467" t="inlineStr">
        <is>
          <t>06D</t>
        </is>
      </c>
      <c r="H1467" t="inlineStr">
        <is>
          <t>Food contact surface not properly washed, rinsed and sanitized after each use and following any activity when contamination may have occurred.</t>
        </is>
      </c>
      <c r="I1467" t="inlineStr">
        <is>
          <t>Critical</t>
        </is>
      </c>
      <c r="J1467" t="n">
        <v>26</v>
      </c>
      <c r="L1467" s="9">
        <f>A1467&amp;"-"&amp;TEXT(E1467,"yyyymmdd")</f>
        <v/>
      </c>
    </row>
    <row r="1468">
      <c r="A1468" t="n">
        <v>40391699</v>
      </c>
      <c r="B1468" t="inlineStr">
        <is>
          <t>Manhattan</t>
        </is>
      </c>
      <c r="C1468" t="inlineStr">
        <is>
          <t>10028</t>
        </is>
      </c>
      <c r="D1468" t="inlineStr">
        <is>
          <t>Bagels/Pretzels</t>
        </is>
      </c>
      <c r="E1468" s="8" t="n">
        <v>46122</v>
      </c>
      <c r="F1468" t="inlineStr">
        <is>
          <t>Violations were cited in the following area(s).</t>
        </is>
      </c>
      <c r="G1468" t="inlineStr">
        <is>
          <t>08B</t>
        </is>
      </c>
      <c r="H1468"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468" t="inlineStr">
        <is>
          <t>Not Critical</t>
        </is>
      </c>
      <c r="J1468" t="n">
        <v>26</v>
      </c>
      <c r="L1468" s="9">
        <f>A1468&amp;"-"&amp;TEXT(E1468,"yyyymmdd")</f>
        <v/>
      </c>
    </row>
    <row r="1469">
      <c r="A1469" t="n">
        <v>40397219</v>
      </c>
      <c r="B1469" t="inlineStr">
        <is>
          <t>Bronx</t>
        </is>
      </c>
      <c r="C1469" t="inlineStr">
        <is>
          <t>10459</t>
        </is>
      </c>
      <c r="D1469" t="inlineStr">
        <is>
          <t>Hamburgers</t>
        </is>
      </c>
      <c r="E1469" s="8" t="n">
        <v>46122</v>
      </c>
      <c r="F1469" t="inlineStr">
        <is>
          <t>Violations were cited in the following area(s).</t>
        </is>
      </c>
      <c r="G1469" t="inlineStr">
        <is>
          <t>04A</t>
        </is>
      </c>
      <c r="H1469" t="inlineStr">
        <is>
          <t>Food Protection Certificate (FPC) not held by manager or supervisor of food operations.</t>
        </is>
      </c>
      <c r="I1469" t="inlineStr">
        <is>
          <t>Critical</t>
        </is>
      </c>
      <c r="J1469" t="n">
        <v>17</v>
      </c>
      <c r="L1469" s="9">
        <f>A1469&amp;"-"&amp;TEXT(E1469,"yyyymmdd")</f>
        <v/>
      </c>
    </row>
    <row r="1470">
      <c r="A1470" t="n">
        <v>40397219</v>
      </c>
      <c r="B1470" t="inlineStr">
        <is>
          <t>Bronx</t>
        </is>
      </c>
      <c r="C1470" t="inlineStr">
        <is>
          <t>10459</t>
        </is>
      </c>
      <c r="D1470" t="inlineStr">
        <is>
          <t>Hamburgers</t>
        </is>
      </c>
      <c r="E1470" s="8" t="n">
        <v>46122</v>
      </c>
      <c r="F1470" t="inlineStr">
        <is>
          <t>Violations were cited in the following area(s).</t>
        </is>
      </c>
      <c r="G1470" t="inlineStr">
        <is>
          <t>06D</t>
        </is>
      </c>
      <c r="H1470" t="inlineStr">
        <is>
          <t>Food contact surface not properly washed, rinsed and sanitized after each use and following any activity when contamination may have occurred.</t>
        </is>
      </c>
      <c r="I1470" t="inlineStr">
        <is>
          <t>Critical</t>
        </is>
      </c>
      <c r="J1470" t="n">
        <v>17</v>
      </c>
      <c r="L1470" s="9">
        <f>A1470&amp;"-"&amp;TEXT(E1470,"yyyymmdd")</f>
        <v/>
      </c>
    </row>
    <row r="1471">
      <c r="A1471" t="n">
        <v>40397219</v>
      </c>
      <c r="B1471" t="inlineStr">
        <is>
          <t>Bronx</t>
        </is>
      </c>
      <c r="C1471" t="inlineStr">
        <is>
          <t>10459</t>
        </is>
      </c>
      <c r="D1471" t="inlineStr">
        <is>
          <t>Hamburgers</t>
        </is>
      </c>
      <c r="E1471" s="8" t="n">
        <v>46122</v>
      </c>
      <c r="F1471" t="inlineStr">
        <is>
          <t>Violations were cited in the following area(s).</t>
        </is>
      </c>
      <c r="G1471" t="inlineStr">
        <is>
          <t>10F</t>
        </is>
      </c>
      <c r="H1471" t="inlineStr">
        <is>
          <t>Non-food contact surface or equipment made of unacceptable material, not kept clean, or not properly sealed, raised, spaced or movable to allow accessibility for cleaning on all sides, above and underneath the unit.</t>
        </is>
      </c>
      <c r="I1471" t="inlineStr">
        <is>
          <t>Not Critical</t>
        </is>
      </c>
      <c r="J1471" t="n">
        <v>17</v>
      </c>
      <c r="L1471" s="9">
        <f>A1471&amp;"-"&amp;TEXT(E1471,"yyyymmdd")</f>
        <v/>
      </c>
    </row>
    <row r="1472">
      <c r="A1472" t="n">
        <v>40526104</v>
      </c>
      <c r="B1472" t="inlineStr">
        <is>
          <t>Manhattan</t>
        </is>
      </c>
      <c r="C1472" t="inlineStr">
        <is>
          <t>10011</t>
        </is>
      </c>
      <c r="D1472" t="inlineStr">
        <is>
          <t>Bakery Products/Desserts</t>
        </is>
      </c>
      <c r="E1472" s="8" t="n">
        <v>46122</v>
      </c>
      <c r="F1472" t="inlineStr">
        <is>
          <t>Violations were cited in the following area(s).</t>
        </is>
      </c>
      <c r="G1472" t="inlineStr">
        <is>
          <t>04L</t>
        </is>
      </c>
      <c r="H1472" t="inlineStr">
        <is>
          <t>Evidence of mice or live mice in establishment's food or non-food areas.</t>
        </is>
      </c>
      <c r="I1472" t="inlineStr">
        <is>
          <t>Critical</t>
        </is>
      </c>
      <c r="J1472" t="n">
        <v>17</v>
      </c>
      <c r="L1472" s="9">
        <f>A1472&amp;"-"&amp;TEXT(E1472,"yyyymmdd")</f>
        <v/>
      </c>
    </row>
    <row r="1473">
      <c r="A1473" t="n">
        <v>40526104</v>
      </c>
      <c r="B1473" t="inlineStr">
        <is>
          <t>Manhattan</t>
        </is>
      </c>
      <c r="C1473" t="inlineStr">
        <is>
          <t>10011</t>
        </is>
      </c>
      <c r="D1473" t="inlineStr">
        <is>
          <t>Bakery Products/Desserts</t>
        </is>
      </c>
      <c r="E1473" s="8" t="n">
        <v>46122</v>
      </c>
      <c r="F1473" t="inlineStr">
        <is>
          <t>Violations were cited in the following area(s).</t>
        </is>
      </c>
      <c r="G1473" t="inlineStr">
        <is>
          <t>08A</t>
        </is>
      </c>
      <c r="H1473" t="inlineStr">
        <is>
          <t>Establishment is not free of harborage or conditions conducive to rodents, insects or other pests.</t>
        </is>
      </c>
      <c r="I1473" t="inlineStr">
        <is>
          <t>Not Critical</t>
        </is>
      </c>
      <c r="J1473" t="n">
        <v>17</v>
      </c>
      <c r="L1473" s="9">
        <f>A1473&amp;"-"&amp;TEXT(E1473,"yyyymmdd")</f>
        <v/>
      </c>
    </row>
    <row r="1474">
      <c r="A1474" t="n">
        <v>40526104</v>
      </c>
      <c r="B1474" t="inlineStr">
        <is>
          <t>Manhattan</t>
        </is>
      </c>
      <c r="C1474" t="inlineStr">
        <is>
          <t>10011</t>
        </is>
      </c>
      <c r="D1474" t="inlineStr">
        <is>
          <t>Bakery Products/Desserts</t>
        </is>
      </c>
      <c r="E1474" s="8" t="n">
        <v>46122</v>
      </c>
      <c r="F1474" t="inlineStr">
        <is>
          <t>Violations were cited in the following area(s).</t>
        </is>
      </c>
      <c r="G1474" t="inlineStr">
        <is>
          <t>10G</t>
        </is>
      </c>
      <c r="H1474" t="inlineStr">
        <is>
          <t>Dishwashing and ware washing: Cleaning and sanitizing of tableware, including dishes, utensils, and equipment deficient.</t>
        </is>
      </c>
      <c r="I1474" t="inlineStr">
        <is>
          <t>Not Critical</t>
        </is>
      </c>
      <c r="J1474" t="n">
        <v>17</v>
      </c>
      <c r="L1474" s="9">
        <f>A1474&amp;"-"&amp;TEXT(E1474,"yyyymmdd")</f>
        <v/>
      </c>
    </row>
    <row r="1475">
      <c r="A1475" t="n">
        <v>40526104</v>
      </c>
      <c r="B1475" t="inlineStr">
        <is>
          <t>Manhattan</t>
        </is>
      </c>
      <c r="C1475" t="inlineStr">
        <is>
          <t>10011</t>
        </is>
      </c>
      <c r="D1475" t="inlineStr">
        <is>
          <t>Bakery Products/Desserts</t>
        </is>
      </c>
      <c r="E1475" s="8" t="n">
        <v>46122</v>
      </c>
      <c r="F1475" t="inlineStr">
        <is>
          <t>Violations were cited in the following area(s).</t>
        </is>
      </c>
      <c r="G1475" t="inlineStr">
        <is>
          <t>10H</t>
        </is>
      </c>
      <c r="H1475" t="inlineStr">
        <is>
          <t>Single service article not provided. Single service article reused or not protected from contamination when transported, stored, dispensed. Drinking straws not completely enclosed in wrapper or dispensed from a sanitary device.</t>
        </is>
      </c>
      <c r="I1475" t="inlineStr">
        <is>
          <t>Not Critical</t>
        </is>
      </c>
      <c r="J1475" t="n">
        <v>17</v>
      </c>
      <c r="L1475" s="9">
        <f>A1475&amp;"-"&amp;TEXT(E1475,"yyyymmdd")</f>
        <v/>
      </c>
    </row>
    <row r="1476">
      <c r="A1476" t="n">
        <v>40619544</v>
      </c>
      <c r="B1476" t="inlineStr">
        <is>
          <t>Manhattan</t>
        </is>
      </c>
      <c r="C1476" t="inlineStr">
        <is>
          <t>10011</t>
        </is>
      </c>
      <c r="D1476" t="inlineStr">
        <is>
          <t>American</t>
        </is>
      </c>
      <c r="E1476" s="8" t="n">
        <v>46122</v>
      </c>
      <c r="F1476" t="inlineStr">
        <is>
          <t>Violations were cited in the following area(s).</t>
        </is>
      </c>
      <c r="G1476" t="inlineStr">
        <is>
          <t>02G</t>
        </is>
      </c>
      <c r="H1476" t="inlineStr">
        <is>
          <t>Cold TCS food item held above 41 °F; smoked or processed fish held above 38 °F; intact raw eggs held above 45 °F; or reduced oxygen packaged (ROP) TCS foods held above required temperatures except during active necessary preparation.</t>
        </is>
      </c>
      <c r="I1476" t="inlineStr">
        <is>
          <t>Critical</t>
        </is>
      </c>
      <c r="J1476" t="n">
        <v>11</v>
      </c>
      <c r="K1476" t="inlineStr">
        <is>
          <t>A</t>
        </is>
      </c>
      <c r="L1476" s="9">
        <f>A1476&amp;"-"&amp;TEXT(E1476,"yyyymmdd")</f>
        <v/>
      </c>
    </row>
    <row r="1477">
      <c r="A1477" t="n">
        <v>40619544</v>
      </c>
      <c r="B1477" t="inlineStr">
        <is>
          <t>Manhattan</t>
        </is>
      </c>
      <c r="C1477" t="inlineStr">
        <is>
          <t>10011</t>
        </is>
      </c>
      <c r="D1477" t="inlineStr">
        <is>
          <t>American</t>
        </is>
      </c>
      <c r="E1477" s="8" t="n">
        <v>46122</v>
      </c>
      <c r="F1477" t="inlineStr">
        <is>
          <t>Violations were cited in the following area(s).</t>
        </is>
      </c>
      <c r="G1477" t="inlineStr">
        <is>
          <t>10F</t>
        </is>
      </c>
      <c r="H1477" t="inlineStr">
        <is>
          <t>Non-food contact surface or equipment made of unacceptable material, not kept clean, or not properly sealed, raised, spaced or movable to allow accessibility for cleaning on all sides, above and underneath the unit.</t>
        </is>
      </c>
      <c r="I1477" t="inlineStr">
        <is>
          <t>Not Critical</t>
        </is>
      </c>
      <c r="J1477" t="n">
        <v>11</v>
      </c>
      <c r="K1477" t="inlineStr">
        <is>
          <t>A</t>
        </is>
      </c>
      <c r="L1477" s="9">
        <f>A1477&amp;"-"&amp;TEXT(E1477,"yyyymmdd")</f>
        <v/>
      </c>
    </row>
    <row r="1478">
      <c r="A1478" t="n">
        <v>41039810</v>
      </c>
      <c r="B1478" t="inlineStr">
        <is>
          <t>Brooklyn</t>
        </is>
      </c>
      <c r="C1478" t="inlineStr">
        <is>
          <t>11217</t>
        </is>
      </c>
      <c r="D1478" t="inlineStr">
        <is>
          <t>Coffee/Tea</t>
        </is>
      </c>
      <c r="E1478" s="8" t="n">
        <v>46122</v>
      </c>
      <c r="F1478" t="inlineStr">
        <is>
          <t>Violations were cited in the following area(s).</t>
        </is>
      </c>
      <c r="G1478" t="inlineStr">
        <is>
          <t>10F</t>
        </is>
      </c>
      <c r="H1478" t="inlineStr">
        <is>
          <t>Non-food contact surface or equipment made of unacceptable material, not kept clean, or not properly sealed, raised, spaced or movable to allow accessibility for cleaning on all sides, above and underneath the unit.</t>
        </is>
      </c>
      <c r="I1478" t="inlineStr">
        <is>
          <t>Not Critical</t>
        </is>
      </c>
      <c r="J1478" t="n">
        <v>5</v>
      </c>
      <c r="K1478" t="inlineStr">
        <is>
          <t>A</t>
        </is>
      </c>
      <c r="L1478" s="9">
        <f>A1478&amp;"-"&amp;TEXT(E1478,"yyyymmdd")</f>
        <v/>
      </c>
    </row>
    <row r="1479">
      <c r="A1479" t="n">
        <v>41085105</v>
      </c>
      <c r="B1479" t="inlineStr">
        <is>
          <t>Manhattan</t>
        </is>
      </c>
      <c r="D1479" t="inlineStr">
        <is>
          <t>Vegetarian</t>
        </is>
      </c>
      <c r="E1479" s="8" t="n">
        <v>46122</v>
      </c>
      <c r="F1479" t="inlineStr">
        <is>
          <t>Violations were cited in the following area(s).</t>
        </is>
      </c>
      <c r="G1479" t="inlineStr">
        <is>
          <t>05D</t>
        </is>
      </c>
      <c r="H147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479" t="inlineStr">
        <is>
          <t>Critical</t>
        </is>
      </c>
      <c r="J1479" t="n">
        <v>12</v>
      </c>
      <c r="K1479" t="inlineStr">
        <is>
          <t>A</t>
        </is>
      </c>
      <c r="L1479" s="9">
        <f>A1479&amp;"-"&amp;TEXT(E1479,"yyyymmdd")</f>
        <v/>
      </c>
    </row>
    <row r="1480">
      <c r="A1480" t="n">
        <v>41085105</v>
      </c>
      <c r="B1480" t="inlineStr">
        <is>
          <t>Manhattan</t>
        </is>
      </c>
      <c r="D1480" t="inlineStr">
        <is>
          <t>Vegetarian</t>
        </is>
      </c>
      <c r="E1480" s="8" t="n">
        <v>46122</v>
      </c>
      <c r="F1480" t="inlineStr">
        <is>
          <t>Violations were cited in the following area(s).</t>
        </is>
      </c>
      <c r="G1480" t="inlineStr">
        <is>
          <t>10B</t>
        </is>
      </c>
      <c r="H1480" t="inlineStr">
        <is>
          <t>Anti-siphonage or back-flow prevention device not provided where required; equipment or floor not properly drained; sewage disposal system in disrepair or not functioning properly. Condensation or liquid waste improperly disposed of.</t>
        </is>
      </c>
      <c r="I1480" t="inlineStr">
        <is>
          <t>Not Critical</t>
        </is>
      </c>
      <c r="J1480" t="n">
        <v>12</v>
      </c>
      <c r="K1480" t="inlineStr">
        <is>
          <t>A</t>
        </is>
      </c>
      <c r="L1480" s="9">
        <f>A1480&amp;"-"&amp;TEXT(E1480,"yyyymmdd")</f>
        <v/>
      </c>
    </row>
    <row r="1481">
      <c r="A1481" t="n">
        <v>41085439</v>
      </c>
      <c r="B1481" t="inlineStr">
        <is>
          <t>Brooklyn</t>
        </is>
      </c>
      <c r="C1481" t="inlineStr">
        <is>
          <t>11232</t>
        </is>
      </c>
      <c r="D1481" t="inlineStr">
        <is>
          <t>Bakery Products/Desserts</t>
        </is>
      </c>
      <c r="E1481" s="8" t="n">
        <v>46122</v>
      </c>
      <c r="F1481" t="inlineStr">
        <is>
          <t>Violations were cited in the following area(s).</t>
        </is>
      </c>
      <c r="G1481" t="inlineStr">
        <is>
          <t>02G</t>
        </is>
      </c>
      <c r="H1481" t="inlineStr">
        <is>
          <t>Cold TCS food item held above 41 °F; smoked or processed fish held above 38 °F; intact raw eggs held above 45 °F; or reduced oxygen packaged (ROP) TCS foods held above required temperatures except during active necessary preparation.</t>
        </is>
      </c>
      <c r="I1481" t="inlineStr">
        <is>
          <t>Critical</t>
        </is>
      </c>
      <c r="J1481" t="n">
        <v>13</v>
      </c>
      <c r="K1481" t="inlineStr">
        <is>
          <t>A</t>
        </is>
      </c>
      <c r="L1481" s="9">
        <f>A1481&amp;"-"&amp;TEXT(E1481,"yyyymmdd")</f>
        <v/>
      </c>
    </row>
    <row r="1482">
      <c r="A1482" t="n">
        <v>41085439</v>
      </c>
      <c r="B1482" t="inlineStr">
        <is>
          <t>Brooklyn</t>
        </is>
      </c>
      <c r="C1482" t="inlineStr">
        <is>
          <t>11232</t>
        </is>
      </c>
      <c r="D1482" t="inlineStr">
        <is>
          <t>Bakery Products/Desserts</t>
        </is>
      </c>
      <c r="E1482" s="8" t="n">
        <v>46122</v>
      </c>
      <c r="F1482" t="inlineStr">
        <is>
          <t>Violations were cited in the following area(s).</t>
        </is>
      </c>
      <c r="G1482" t="inlineStr">
        <is>
          <t>06D</t>
        </is>
      </c>
      <c r="H1482" t="inlineStr">
        <is>
          <t>Food contact surface not properly washed, rinsed and sanitized after each use and following any activity when contamination may have occurred.</t>
        </is>
      </c>
      <c r="I1482" t="inlineStr">
        <is>
          <t>Critical</t>
        </is>
      </c>
      <c r="J1482" t="n">
        <v>13</v>
      </c>
      <c r="K1482" t="inlineStr">
        <is>
          <t>A</t>
        </is>
      </c>
      <c r="L1482" s="9">
        <f>A1482&amp;"-"&amp;TEXT(E1482,"yyyymmdd")</f>
        <v/>
      </c>
    </row>
    <row r="1483">
      <c r="A1483" t="n">
        <v>41233392</v>
      </c>
      <c r="B1483" t="inlineStr">
        <is>
          <t>Brooklyn</t>
        </is>
      </c>
      <c r="C1483" t="inlineStr">
        <is>
          <t>11208</t>
        </is>
      </c>
      <c r="D1483" t="inlineStr">
        <is>
          <t>Latin American</t>
        </is>
      </c>
      <c r="E1483" s="8" t="n">
        <v>46122</v>
      </c>
      <c r="F1483" t="inlineStr">
        <is>
          <t>Violations were cited in the following area(s).</t>
        </is>
      </c>
      <c r="G1483" t="inlineStr">
        <is>
          <t>02B</t>
        </is>
      </c>
      <c r="H1483" t="inlineStr">
        <is>
          <t>Hot TCS food item not held at or above 140 °F.</t>
        </is>
      </c>
      <c r="I1483" t="inlineStr">
        <is>
          <t>Critical</t>
        </is>
      </c>
      <c r="J1483" t="n">
        <v>24</v>
      </c>
      <c r="L1483" s="9">
        <f>A1483&amp;"-"&amp;TEXT(E1483,"yyyymmdd")</f>
        <v/>
      </c>
    </row>
    <row r="1484">
      <c r="A1484" t="n">
        <v>41233392</v>
      </c>
      <c r="B1484" t="inlineStr">
        <is>
          <t>Brooklyn</t>
        </is>
      </c>
      <c r="C1484" t="inlineStr">
        <is>
          <t>11208</t>
        </is>
      </c>
      <c r="D1484" t="inlineStr">
        <is>
          <t>Latin American</t>
        </is>
      </c>
      <c r="E1484" s="8" t="n">
        <v>46122</v>
      </c>
      <c r="F1484" t="inlineStr">
        <is>
          <t>Violations were cited in the following area(s).</t>
        </is>
      </c>
      <c r="G1484" t="inlineStr">
        <is>
          <t>02G</t>
        </is>
      </c>
      <c r="H1484" t="inlineStr">
        <is>
          <t>Cold TCS food item held above 41 °F; smoked or processed fish held above 38 °F; intact raw eggs held above 45 °F; or reduced oxygen packaged (ROP) TCS foods held above required temperatures except during active necessary preparation.</t>
        </is>
      </c>
      <c r="I1484" t="inlineStr">
        <is>
          <t>Critical</t>
        </is>
      </c>
      <c r="J1484" t="n">
        <v>24</v>
      </c>
      <c r="L1484" s="9">
        <f>A1484&amp;"-"&amp;TEXT(E1484,"yyyymmdd")</f>
        <v/>
      </c>
    </row>
    <row r="1485">
      <c r="A1485" t="n">
        <v>41233392</v>
      </c>
      <c r="B1485" t="inlineStr">
        <is>
          <t>Brooklyn</t>
        </is>
      </c>
      <c r="C1485" t="inlineStr">
        <is>
          <t>11208</t>
        </is>
      </c>
      <c r="D1485" t="inlineStr">
        <is>
          <t>Latin American</t>
        </is>
      </c>
      <c r="E1485" s="8" t="n">
        <v>46122</v>
      </c>
      <c r="F1485" t="inlineStr">
        <is>
          <t>Violations were cited in the following area(s).</t>
        </is>
      </c>
      <c r="G1485" t="inlineStr">
        <is>
          <t>06C</t>
        </is>
      </c>
      <c r="H148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485" t="inlineStr">
        <is>
          <t>Critical</t>
        </is>
      </c>
      <c r="J1485" t="n">
        <v>24</v>
      </c>
      <c r="L1485" s="9">
        <f>A1485&amp;"-"&amp;TEXT(E1485,"yyyymmdd")</f>
        <v/>
      </c>
    </row>
    <row r="1486">
      <c r="A1486" t="n">
        <v>41233392</v>
      </c>
      <c r="B1486" t="inlineStr">
        <is>
          <t>Brooklyn</t>
        </is>
      </c>
      <c r="C1486" t="inlineStr">
        <is>
          <t>11208</t>
        </is>
      </c>
      <c r="D1486" t="inlineStr">
        <is>
          <t>Latin American</t>
        </is>
      </c>
      <c r="E1486" s="8" t="n">
        <v>46122</v>
      </c>
      <c r="F1486" t="inlineStr">
        <is>
          <t>Violations were cited in the following area(s).</t>
        </is>
      </c>
      <c r="G1486" t="inlineStr">
        <is>
          <t>06D</t>
        </is>
      </c>
      <c r="H1486" t="inlineStr">
        <is>
          <t>Food contact surface not properly washed, rinsed and sanitized after each use and following any activity when contamination may have occurred.</t>
        </is>
      </c>
      <c r="I1486" t="inlineStr">
        <is>
          <t>Critical</t>
        </is>
      </c>
      <c r="J1486" t="n">
        <v>24</v>
      </c>
      <c r="L1486" s="9">
        <f>A1486&amp;"-"&amp;TEXT(E1486,"yyyymmdd")</f>
        <v/>
      </c>
    </row>
    <row r="1487">
      <c r="A1487" t="n">
        <v>41233392</v>
      </c>
      <c r="B1487" t="inlineStr">
        <is>
          <t>Brooklyn</t>
        </is>
      </c>
      <c r="C1487" t="inlineStr">
        <is>
          <t>11208</t>
        </is>
      </c>
      <c r="D1487" t="inlineStr">
        <is>
          <t>Latin American</t>
        </is>
      </c>
      <c r="E1487" s="8" t="n">
        <v>46122</v>
      </c>
      <c r="F1487" t="inlineStr">
        <is>
          <t>Violations were cited in the following area(s).</t>
        </is>
      </c>
      <c r="G1487" t="inlineStr">
        <is>
          <t>10F</t>
        </is>
      </c>
      <c r="H1487" t="inlineStr">
        <is>
          <t>Non-food contact surface or equipment made of unacceptable material, not kept clean, or not properly sealed, raised, spaced or movable to allow accessibility for cleaning on all sides, above and underneath the unit.</t>
        </is>
      </c>
      <c r="I1487" t="inlineStr">
        <is>
          <t>Not Critical</t>
        </is>
      </c>
      <c r="J1487" t="n">
        <v>24</v>
      </c>
      <c r="L1487" s="9">
        <f>A1487&amp;"-"&amp;TEXT(E1487,"yyyymmdd")</f>
        <v/>
      </c>
    </row>
    <row r="1488">
      <c r="A1488" t="n">
        <v>41393008</v>
      </c>
      <c r="B1488" t="inlineStr">
        <is>
          <t>Manhattan</t>
        </is>
      </c>
      <c r="C1488" t="inlineStr">
        <is>
          <t>10012</t>
        </is>
      </c>
      <c r="D1488" t="inlineStr">
        <is>
          <t>Coffee/Tea</t>
        </is>
      </c>
      <c r="E1488" s="8" t="n">
        <v>46122</v>
      </c>
      <c r="F1488" t="inlineStr">
        <is>
          <t>Violations were cited in the following area(s).</t>
        </is>
      </c>
      <c r="G1488" t="inlineStr">
        <is>
          <t>04A</t>
        </is>
      </c>
      <c r="H1488" t="inlineStr">
        <is>
          <t>Food Protection Certificate (FPC) not held by manager or supervisor of food operations.</t>
        </is>
      </c>
      <c r="I1488" t="inlineStr">
        <is>
          <t>Critical</t>
        </is>
      </c>
      <c r="J1488" t="n">
        <v>10</v>
      </c>
      <c r="L1488" s="9">
        <f>A1488&amp;"-"&amp;TEXT(E1488,"yyyymmdd")</f>
        <v/>
      </c>
    </row>
    <row r="1489">
      <c r="A1489" t="n">
        <v>41449335</v>
      </c>
      <c r="B1489" t="inlineStr">
        <is>
          <t>Brooklyn</t>
        </is>
      </c>
      <c r="C1489" t="inlineStr">
        <is>
          <t>11207</t>
        </is>
      </c>
      <c r="D1489" t="inlineStr">
        <is>
          <t>Sandwiches</t>
        </is>
      </c>
      <c r="E1489" s="8" t="n">
        <v>46122</v>
      </c>
      <c r="F1489" t="inlineStr">
        <is>
          <t>Violations were cited in the following area(s).</t>
        </is>
      </c>
      <c r="G1489" t="inlineStr">
        <is>
          <t>04L</t>
        </is>
      </c>
      <c r="H1489" t="inlineStr">
        <is>
          <t>Evidence of mice or live mice in establishment's food or non-food areas.</t>
        </is>
      </c>
      <c r="I1489" t="inlineStr">
        <is>
          <t>Critical</t>
        </is>
      </c>
      <c r="J1489" t="n">
        <v>19</v>
      </c>
      <c r="L1489" s="9">
        <f>A1489&amp;"-"&amp;TEXT(E1489,"yyyymmdd")</f>
        <v/>
      </c>
    </row>
    <row r="1490">
      <c r="A1490" t="n">
        <v>41449335</v>
      </c>
      <c r="B1490" t="inlineStr">
        <is>
          <t>Brooklyn</t>
        </is>
      </c>
      <c r="C1490" t="inlineStr">
        <is>
          <t>11207</t>
        </is>
      </c>
      <c r="D1490" t="inlineStr">
        <is>
          <t>Sandwiches</t>
        </is>
      </c>
      <c r="E1490" s="8" t="n">
        <v>46122</v>
      </c>
      <c r="F1490" t="inlineStr">
        <is>
          <t>Violations were cited in the following area(s).</t>
        </is>
      </c>
      <c r="G1490" t="inlineStr">
        <is>
          <t>06D</t>
        </is>
      </c>
      <c r="H1490" t="inlineStr">
        <is>
          <t>Food contact surface not properly washed, rinsed and sanitized after each use and following any activity when contamination may have occurred.</t>
        </is>
      </c>
      <c r="I1490" t="inlineStr">
        <is>
          <t>Critical</t>
        </is>
      </c>
      <c r="J1490" t="n">
        <v>19</v>
      </c>
      <c r="L1490" s="9">
        <f>A1490&amp;"-"&amp;TEXT(E1490,"yyyymmdd")</f>
        <v/>
      </c>
    </row>
    <row r="1491">
      <c r="A1491" t="n">
        <v>41449335</v>
      </c>
      <c r="B1491" t="inlineStr">
        <is>
          <t>Brooklyn</t>
        </is>
      </c>
      <c r="C1491" t="inlineStr">
        <is>
          <t>11207</t>
        </is>
      </c>
      <c r="D1491" t="inlineStr">
        <is>
          <t>Sandwiches</t>
        </is>
      </c>
      <c r="E1491" s="8" t="n">
        <v>46122</v>
      </c>
      <c r="F1491" t="inlineStr">
        <is>
          <t>Violations were cited in the following area(s).</t>
        </is>
      </c>
      <c r="G1491" t="inlineStr">
        <is>
          <t>08A</t>
        </is>
      </c>
      <c r="H1491" t="inlineStr">
        <is>
          <t>Establishment is not free of harborage or conditions conducive to rodents, insects or other pests.</t>
        </is>
      </c>
      <c r="I1491" t="inlineStr">
        <is>
          <t>Not Critical</t>
        </is>
      </c>
      <c r="J1491" t="n">
        <v>19</v>
      </c>
      <c r="L1491" s="9">
        <f>A1491&amp;"-"&amp;TEXT(E1491,"yyyymmdd")</f>
        <v/>
      </c>
    </row>
    <row r="1492">
      <c r="A1492" t="n">
        <v>41449335</v>
      </c>
      <c r="B1492" t="inlineStr">
        <is>
          <t>Brooklyn</t>
        </is>
      </c>
      <c r="C1492" t="inlineStr">
        <is>
          <t>11207</t>
        </is>
      </c>
      <c r="D1492" t="inlineStr">
        <is>
          <t>Sandwiches</t>
        </is>
      </c>
      <c r="E1492" s="8" t="n">
        <v>46122</v>
      </c>
      <c r="F1492" t="inlineStr">
        <is>
          <t>Violations were cited in the following area(s).</t>
        </is>
      </c>
      <c r="G1492" t="inlineStr">
        <is>
          <t>10F</t>
        </is>
      </c>
      <c r="H1492" t="inlineStr">
        <is>
          <t>Non-food contact surface or equipment made of unacceptable material, not kept clean, or not properly sealed, raised, spaced or movable to allow accessibility for cleaning on all sides, above and underneath the unit.</t>
        </is>
      </c>
      <c r="I1492" t="inlineStr">
        <is>
          <t>Not Critical</t>
        </is>
      </c>
      <c r="J1492" t="n">
        <v>19</v>
      </c>
      <c r="L1492" s="9">
        <f>A1492&amp;"-"&amp;TEXT(E1492,"yyyymmdd")</f>
        <v/>
      </c>
    </row>
    <row r="1493">
      <c r="A1493" t="n">
        <v>41463446</v>
      </c>
      <c r="B1493" t="inlineStr">
        <is>
          <t>Staten Island</t>
        </is>
      </c>
      <c r="C1493" t="inlineStr">
        <is>
          <t>10314</t>
        </is>
      </c>
      <c r="D1493" t="inlineStr">
        <is>
          <t>Donuts</t>
        </is>
      </c>
      <c r="E1493" s="8" t="n">
        <v>46122</v>
      </c>
      <c r="F1493" t="inlineStr">
        <is>
          <t>Violations were cited in the following area(s).</t>
        </is>
      </c>
      <c r="G1493" t="inlineStr">
        <is>
          <t>10G</t>
        </is>
      </c>
      <c r="H1493" t="inlineStr">
        <is>
          <t>Dishwashing and ware washing: Cleaning and sanitizing of tableware, including dishes, utensils, and equipment deficient.</t>
        </is>
      </c>
      <c r="I1493" t="inlineStr">
        <is>
          <t>Not Critical</t>
        </is>
      </c>
      <c r="J1493" t="n">
        <v>5</v>
      </c>
      <c r="K1493" t="inlineStr">
        <is>
          <t>A</t>
        </is>
      </c>
      <c r="L1493" s="9">
        <f>A1493&amp;"-"&amp;TEXT(E1493,"yyyymmdd")</f>
        <v/>
      </c>
    </row>
    <row r="1494">
      <c r="A1494" t="n">
        <v>41687898</v>
      </c>
      <c r="B1494" t="inlineStr">
        <is>
          <t>Manhattan</t>
        </is>
      </c>
      <c r="C1494" t="inlineStr">
        <is>
          <t>10010</t>
        </is>
      </c>
      <c r="D1494" t="inlineStr">
        <is>
          <t>Coffee/Tea</t>
        </is>
      </c>
      <c r="E1494" s="8" t="n">
        <v>46122</v>
      </c>
      <c r="F1494" t="inlineStr">
        <is>
          <t>Violations were cited in the following area(s).</t>
        </is>
      </c>
      <c r="G1494" t="inlineStr">
        <is>
          <t>02G</t>
        </is>
      </c>
      <c r="H1494" t="inlineStr">
        <is>
          <t>Cold TCS food item held above 41 °F; smoked or processed fish held above 38 °F; intact raw eggs held above 45 °F; or reduced oxygen packaged (ROP) TCS foods held above required temperatures except during active necessary preparation.</t>
        </is>
      </c>
      <c r="I1494" t="inlineStr">
        <is>
          <t>Critical</t>
        </is>
      </c>
      <c r="J1494" t="n">
        <v>33</v>
      </c>
      <c r="L1494" s="9">
        <f>A1494&amp;"-"&amp;TEXT(E1494,"yyyymmdd")</f>
        <v/>
      </c>
    </row>
    <row r="1495">
      <c r="A1495" t="n">
        <v>41687898</v>
      </c>
      <c r="B1495" t="inlineStr">
        <is>
          <t>Manhattan</t>
        </is>
      </c>
      <c r="C1495" t="inlineStr">
        <is>
          <t>10010</t>
        </is>
      </c>
      <c r="D1495" t="inlineStr">
        <is>
          <t>Coffee/Tea</t>
        </is>
      </c>
      <c r="E1495" s="8" t="n">
        <v>46122</v>
      </c>
      <c r="F1495" t="inlineStr">
        <is>
          <t>Violations were cited in the following area(s).</t>
        </is>
      </c>
      <c r="G1495" t="inlineStr">
        <is>
          <t>05D</t>
        </is>
      </c>
      <c r="H149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495" t="inlineStr">
        <is>
          <t>Critical</t>
        </is>
      </c>
      <c r="J1495" t="n">
        <v>33</v>
      </c>
      <c r="L1495" s="9">
        <f>A1495&amp;"-"&amp;TEXT(E1495,"yyyymmdd")</f>
        <v/>
      </c>
    </row>
    <row r="1496">
      <c r="A1496" t="n">
        <v>41687898</v>
      </c>
      <c r="B1496" t="inlineStr">
        <is>
          <t>Manhattan</t>
        </is>
      </c>
      <c r="C1496" t="inlineStr">
        <is>
          <t>10010</t>
        </is>
      </c>
      <c r="D1496" t="inlineStr">
        <is>
          <t>Coffee/Tea</t>
        </is>
      </c>
      <c r="E1496" s="8" t="n">
        <v>46122</v>
      </c>
      <c r="F1496" t="inlineStr">
        <is>
          <t>Violations were cited in the following area(s).</t>
        </is>
      </c>
      <c r="G1496" t="inlineStr">
        <is>
          <t>06C</t>
        </is>
      </c>
      <c r="H149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496" t="inlineStr">
        <is>
          <t>Critical</t>
        </is>
      </c>
      <c r="J1496" t="n">
        <v>33</v>
      </c>
      <c r="L1496" s="9">
        <f>A1496&amp;"-"&amp;TEXT(E1496,"yyyymmdd")</f>
        <v/>
      </c>
    </row>
    <row r="1497">
      <c r="A1497" t="n">
        <v>41687898</v>
      </c>
      <c r="B1497" t="inlineStr">
        <is>
          <t>Manhattan</t>
        </is>
      </c>
      <c r="C1497" t="inlineStr">
        <is>
          <t>10010</t>
        </is>
      </c>
      <c r="D1497" t="inlineStr">
        <is>
          <t>Coffee/Tea</t>
        </is>
      </c>
      <c r="E1497" s="8" t="n">
        <v>46122</v>
      </c>
      <c r="F1497" t="inlineStr">
        <is>
          <t>Violations were cited in the following area(s).</t>
        </is>
      </c>
      <c r="G1497" t="inlineStr">
        <is>
          <t>06D</t>
        </is>
      </c>
      <c r="H1497" t="inlineStr">
        <is>
          <t>Food contact surface not properly washed, rinsed and sanitized after each use and following any activity when contamination may have occurred.</t>
        </is>
      </c>
      <c r="I1497" t="inlineStr">
        <is>
          <t>Critical</t>
        </is>
      </c>
      <c r="J1497" t="n">
        <v>33</v>
      </c>
      <c r="L1497" s="9">
        <f>A1497&amp;"-"&amp;TEXT(E1497,"yyyymmdd")</f>
        <v/>
      </c>
    </row>
    <row r="1498">
      <c r="A1498" t="n">
        <v>41687898</v>
      </c>
      <c r="B1498" t="inlineStr">
        <is>
          <t>Manhattan</t>
        </is>
      </c>
      <c r="C1498" t="inlineStr">
        <is>
          <t>10010</t>
        </is>
      </c>
      <c r="D1498" t="inlineStr">
        <is>
          <t>Coffee/Tea</t>
        </is>
      </c>
      <c r="E1498" s="8" t="n">
        <v>46122</v>
      </c>
      <c r="F1498" t="inlineStr">
        <is>
          <t>Violations were cited in the following area(s).</t>
        </is>
      </c>
      <c r="G1498" t="inlineStr">
        <is>
          <t>06F</t>
        </is>
      </c>
      <c r="H1498" t="inlineStr">
        <is>
          <t>Wiping cloths not stored clean and dry, or in a sanitizing solution, between uses.</t>
        </is>
      </c>
      <c r="I1498" t="inlineStr">
        <is>
          <t>Critical</t>
        </is>
      </c>
      <c r="J1498" t="n">
        <v>33</v>
      </c>
      <c r="L1498" s="9">
        <f>A1498&amp;"-"&amp;TEXT(E1498,"yyyymmdd")</f>
        <v/>
      </c>
    </row>
    <row r="1499">
      <c r="A1499" t="n">
        <v>41709961</v>
      </c>
      <c r="B1499" t="inlineStr">
        <is>
          <t>Manhattan</t>
        </is>
      </c>
      <c r="C1499" t="inlineStr">
        <is>
          <t>10018</t>
        </is>
      </c>
      <c r="D1499" t="inlineStr">
        <is>
          <t>American</t>
        </is>
      </c>
      <c r="E1499" s="8" t="n">
        <v>46122</v>
      </c>
      <c r="F1499" t="inlineStr">
        <is>
          <t>Violations were cited in the following area(s).</t>
        </is>
      </c>
      <c r="G1499" t="inlineStr">
        <is>
          <t>04A</t>
        </is>
      </c>
      <c r="H1499" t="inlineStr">
        <is>
          <t>Food Protection Certificate (FPC) not held by manager or supervisor of food operations.</t>
        </is>
      </c>
      <c r="I1499" t="inlineStr">
        <is>
          <t>Critical</t>
        </is>
      </c>
      <c r="J1499" t="n">
        <v>10</v>
      </c>
      <c r="K1499" t="inlineStr">
        <is>
          <t>A</t>
        </is>
      </c>
      <c r="L1499" s="9">
        <f>A1499&amp;"-"&amp;TEXT(E1499,"yyyymmdd")</f>
        <v/>
      </c>
    </row>
    <row r="1500">
      <c r="A1500" t="n">
        <v>50002841</v>
      </c>
      <c r="B1500" t="inlineStr">
        <is>
          <t>Manhattan</t>
        </is>
      </c>
      <c r="C1500" t="inlineStr">
        <is>
          <t>10004</t>
        </is>
      </c>
      <c r="D1500" t="inlineStr">
        <is>
          <t>Donuts</t>
        </is>
      </c>
      <c r="E1500" s="8" t="n">
        <v>46122</v>
      </c>
      <c r="F1500" t="inlineStr">
        <is>
          <t>Violations were cited in the following area(s).</t>
        </is>
      </c>
      <c r="G1500" t="inlineStr">
        <is>
          <t>10F</t>
        </is>
      </c>
      <c r="H1500" t="inlineStr">
        <is>
          <t>Non-food contact surface or equipment made of unacceptable material, not kept clean, or not properly sealed, raised, spaced or movable to allow accessibility for cleaning on all sides, above and underneath the unit.</t>
        </is>
      </c>
      <c r="I1500" t="inlineStr">
        <is>
          <t>Not Critical</t>
        </is>
      </c>
      <c r="J1500" t="n">
        <v>2</v>
      </c>
      <c r="K1500" t="inlineStr">
        <is>
          <t>A</t>
        </is>
      </c>
      <c r="L1500" s="9">
        <f>A1500&amp;"-"&amp;TEXT(E1500,"yyyymmdd")</f>
        <v/>
      </c>
    </row>
    <row r="1501">
      <c r="A1501" t="n">
        <v>50010736</v>
      </c>
      <c r="B1501" t="inlineStr">
        <is>
          <t>Manhattan</t>
        </is>
      </c>
      <c r="C1501" t="inlineStr">
        <is>
          <t>10011</t>
        </is>
      </c>
      <c r="D1501" t="inlineStr">
        <is>
          <t>Coffee/Tea</t>
        </is>
      </c>
      <c r="E1501" s="8" t="n">
        <v>46122</v>
      </c>
      <c r="F1501" t="inlineStr">
        <is>
          <t>Violations were cited in the following area(s).</t>
        </is>
      </c>
      <c r="G1501" t="inlineStr">
        <is>
          <t>06D</t>
        </is>
      </c>
      <c r="H1501" t="inlineStr">
        <is>
          <t>Food contact surface not properly washed, rinsed and sanitized after each use and following any activity when contamination may have occurred.</t>
        </is>
      </c>
      <c r="I1501" t="inlineStr">
        <is>
          <t>Critical</t>
        </is>
      </c>
      <c r="J1501" t="n">
        <v>8</v>
      </c>
      <c r="K1501" t="inlineStr">
        <is>
          <t>A</t>
        </is>
      </c>
      <c r="L1501" s="9">
        <f>A1501&amp;"-"&amp;TEXT(E1501,"yyyymmdd")</f>
        <v/>
      </c>
    </row>
    <row r="1502">
      <c r="A1502" t="n">
        <v>50010736</v>
      </c>
      <c r="B1502" t="inlineStr">
        <is>
          <t>Manhattan</t>
        </is>
      </c>
      <c r="C1502" t="inlineStr">
        <is>
          <t>10011</t>
        </is>
      </c>
      <c r="D1502" t="inlineStr">
        <is>
          <t>Coffee/Tea</t>
        </is>
      </c>
      <c r="E1502" s="8" t="n">
        <v>46122</v>
      </c>
      <c r="F1502" t="inlineStr">
        <is>
          <t>Violations were cited in the following area(s).</t>
        </is>
      </c>
      <c r="G1502" t="inlineStr">
        <is>
          <t>10F</t>
        </is>
      </c>
      <c r="H1502" t="inlineStr">
        <is>
          <t>Non-food contact surface or equipment made of unacceptable material, not kept clean, or not properly sealed, raised, spaced or movable to allow accessibility for cleaning on all sides, above and underneath the unit.</t>
        </is>
      </c>
      <c r="I1502" t="inlineStr">
        <is>
          <t>Not Critical</t>
        </is>
      </c>
      <c r="J1502" t="n">
        <v>8</v>
      </c>
      <c r="K1502" t="inlineStr">
        <is>
          <t>A</t>
        </is>
      </c>
      <c r="L1502" s="9">
        <f>A1502&amp;"-"&amp;TEXT(E1502,"yyyymmdd")</f>
        <v/>
      </c>
    </row>
    <row r="1503">
      <c r="A1503" t="n">
        <v>50016569</v>
      </c>
      <c r="B1503" t="inlineStr">
        <is>
          <t>Manhattan</t>
        </is>
      </c>
      <c r="C1503" t="inlineStr">
        <is>
          <t>10011</t>
        </is>
      </c>
      <c r="D1503" t="inlineStr">
        <is>
          <t>New American</t>
        </is>
      </c>
      <c r="E1503" s="8" t="n">
        <v>46122</v>
      </c>
      <c r="F1503" t="inlineStr">
        <is>
          <t>Violations were cited in the following area(s).</t>
        </is>
      </c>
      <c r="G1503" t="inlineStr">
        <is>
          <t>06D</t>
        </is>
      </c>
      <c r="H1503" t="inlineStr">
        <is>
          <t>Food contact surface not properly washed, rinsed and sanitized after each use and following any activity when contamination may have occurred.</t>
        </is>
      </c>
      <c r="I1503" t="inlineStr">
        <is>
          <t>Critical</t>
        </is>
      </c>
      <c r="J1503" t="n">
        <v>11</v>
      </c>
      <c r="K1503" t="inlineStr">
        <is>
          <t>A</t>
        </is>
      </c>
      <c r="L1503" s="9">
        <f>A1503&amp;"-"&amp;TEXT(E1503,"yyyymmdd")</f>
        <v/>
      </c>
    </row>
    <row r="1504">
      <c r="A1504" t="n">
        <v>50016569</v>
      </c>
      <c r="B1504" t="inlineStr">
        <is>
          <t>Manhattan</t>
        </is>
      </c>
      <c r="C1504" t="inlineStr">
        <is>
          <t>10011</t>
        </is>
      </c>
      <c r="D1504" t="inlineStr">
        <is>
          <t>New American</t>
        </is>
      </c>
      <c r="E1504" s="8" t="n">
        <v>46122</v>
      </c>
      <c r="F1504" t="inlineStr">
        <is>
          <t>Violations were cited in the following area(s).</t>
        </is>
      </c>
      <c r="G1504" t="inlineStr">
        <is>
          <t>06E</t>
        </is>
      </c>
      <c r="H1504" t="inlineStr">
        <is>
          <t>Sanitized equipment or utensil, including in-use food dispensing utensil, improperly used or stored.</t>
        </is>
      </c>
      <c r="I1504" t="inlineStr">
        <is>
          <t>Critical</t>
        </is>
      </c>
      <c r="J1504" t="n">
        <v>11</v>
      </c>
      <c r="K1504" t="inlineStr">
        <is>
          <t>A</t>
        </is>
      </c>
      <c r="L1504" s="9">
        <f>A1504&amp;"-"&amp;TEXT(E1504,"yyyymmdd")</f>
        <v/>
      </c>
    </row>
    <row r="1505">
      <c r="A1505" t="n">
        <v>50042398</v>
      </c>
      <c r="B1505" t="inlineStr">
        <is>
          <t>Brooklyn</t>
        </is>
      </c>
      <c r="C1505" t="inlineStr">
        <is>
          <t>11211</t>
        </is>
      </c>
      <c r="D1505" t="inlineStr">
        <is>
          <t>Italian</t>
        </is>
      </c>
      <c r="E1505" s="8" t="n">
        <v>46122</v>
      </c>
      <c r="F1505" t="inlineStr">
        <is>
          <t>Violations were cited in the following area(s).</t>
        </is>
      </c>
      <c r="G1505" t="inlineStr">
        <is>
          <t>02G</t>
        </is>
      </c>
      <c r="H1505" t="inlineStr">
        <is>
          <t>Cold TCS food item held above 41 °F; smoked or processed fish held above 38 °F; intact raw eggs held above 45 °F; or reduced oxygen packaged (ROP) TCS foods held above required temperatures except during active necessary preparation.</t>
        </is>
      </c>
      <c r="I1505" t="inlineStr">
        <is>
          <t>Critical</t>
        </is>
      </c>
      <c r="J1505" t="n">
        <v>15</v>
      </c>
      <c r="L1505" s="9">
        <f>A1505&amp;"-"&amp;TEXT(E1505,"yyyymmdd")</f>
        <v/>
      </c>
    </row>
    <row r="1506">
      <c r="A1506" t="n">
        <v>50042398</v>
      </c>
      <c r="B1506" t="inlineStr">
        <is>
          <t>Brooklyn</t>
        </is>
      </c>
      <c r="C1506" t="inlineStr">
        <is>
          <t>11211</t>
        </is>
      </c>
      <c r="D1506" t="inlineStr">
        <is>
          <t>Italian</t>
        </is>
      </c>
      <c r="E1506" s="8" t="n">
        <v>46122</v>
      </c>
      <c r="F1506" t="inlineStr">
        <is>
          <t>Violations were cited in the following area(s).</t>
        </is>
      </c>
      <c r="G1506" t="inlineStr">
        <is>
          <t>10B</t>
        </is>
      </c>
      <c r="H1506" t="inlineStr">
        <is>
          <t>Anti-siphonage or back-flow prevention device not provided where required; equipment or floor not properly drained; sewage disposal system in disrepair or not functioning properly. Condensation or liquid waste improperly disposed of.</t>
        </is>
      </c>
      <c r="I1506" t="inlineStr">
        <is>
          <t>Not Critical</t>
        </is>
      </c>
      <c r="J1506" t="n">
        <v>15</v>
      </c>
      <c r="L1506" s="9">
        <f>A1506&amp;"-"&amp;TEXT(E1506,"yyyymmdd")</f>
        <v/>
      </c>
    </row>
    <row r="1507">
      <c r="A1507" t="n">
        <v>50042398</v>
      </c>
      <c r="B1507" t="inlineStr">
        <is>
          <t>Brooklyn</t>
        </is>
      </c>
      <c r="C1507" t="inlineStr">
        <is>
          <t>11211</t>
        </is>
      </c>
      <c r="D1507" t="inlineStr">
        <is>
          <t>Italian</t>
        </is>
      </c>
      <c r="E1507" s="8" t="n">
        <v>46122</v>
      </c>
      <c r="F1507" t="inlineStr">
        <is>
          <t>Violations were cited in the following area(s).</t>
        </is>
      </c>
      <c r="G1507" t="inlineStr">
        <is>
          <t>10F</t>
        </is>
      </c>
      <c r="H1507" t="inlineStr">
        <is>
          <t>Non-food contact surface or equipment made of unacceptable material, not kept clean, or not properly sealed, raised, spaced or movable to allow accessibility for cleaning on all sides, above and underneath the unit.</t>
        </is>
      </c>
      <c r="I1507" t="inlineStr">
        <is>
          <t>Not Critical</t>
        </is>
      </c>
      <c r="J1507" t="n">
        <v>15</v>
      </c>
      <c r="L1507" s="9">
        <f>A1507&amp;"-"&amp;TEXT(E1507,"yyyymmdd")</f>
        <v/>
      </c>
    </row>
    <row r="1508">
      <c r="A1508" t="n">
        <v>50048644</v>
      </c>
      <c r="B1508" t="inlineStr">
        <is>
          <t>Manhattan</t>
        </is>
      </c>
      <c r="C1508" t="inlineStr">
        <is>
          <t>10010</t>
        </is>
      </c>
      <c r="D1508" t="inlineStr">
        <is>
          <t>Coffee/Tea</t>
        </is>
      </c>
      <c r="E1508" s="8" t="n">
        <v>46122</v>
      </c>
      <c r="F1508" t="inlineStr">
        <is>
          <t>Violations were cited in the following area(s).</t>
        </is>
      </c>
      <c r="G1508" t="inlineStr">
        <is>
          <t>04H</t>
        </is>
      </c>
      <c r="H1508" t="inlineStr">
        <is>
          <t>Raw, cooked or prepared food is adulterated, contaminated, cross-contaminated, or not discarded in accordance with HACCP plan.</t>
        </is>
      </c>
      <c r="I1508" t="inlineStr">
        <is>
          <t>Critical</t>
        </is>
      </c>
      <c r="J1508" t="n">
        <v>12</v>
      </c>
      <c r="K1508" t="inlineStr">
        <is>
          <t>A</t>
        </is>
      </c>
      <c r="L1508" s="9">
        <f>A1508&amp;"-"&amp;TEXT(E1508,"yyyymmdd")</f>
        <v/>
      </c>
    </row>
    <row r="1509">
      <c r="A1509" t="n">
        <v>50048644</v>
      </c>
      <c r="B1509" t="inlineStr">
        <is>
          <t>Manhattan</t>
        </is>
      </c>
      <c r="C1509" t="inlineStr">
        <is>
          <t>10010</t>
        </is>
      </c>
      <c r="D1509" t="inlineStr">
        <is>
          <t>Coffee/Tea</t>
        </is>
      </c>
      <c r="E1509" s="8" t="n">
        <v>46122</v>
      </c>
      <c r="F1509" t="inlineStr">
        <is>
          <t>Violations were cited in the following area(s).</t>
        </is>
      </c>
      <c r="G1509" t="inlineStr">
        <is>
          <t>06A</t>
        </is>
      </c>
      <c r="H1509" t="inlineStr">
        <is>
          <t>Personal cleanliness is inadequate. Outer garment soiled with possible contaminant. Effective hair restraint not worn where required. Jewelry worn on hands or arms. Fingernail polish worn or fingernails not kept clean and trimmed.</t>
        </is>
      </c>
      <c r="I1509" t="inlineStr">
        <is>
          <t>Critical</t>
        </is>
      </c>
      <c r="J1509" t="n">
        <v>12</v>
      </c>
      <c r="K1509" t="inlineStr">
        <is>
          <t>A</t>
        </is>
      </c>
      <c r="L1509" s="9">
        <f>A1509&amp;"-"&amp;TEXT(E1509,"yyyymmdd")</f>
        <v/>
      </c>
    </row>
    <row r="1510">
      <c r="A1510" t="n">
        <v>50074812</v>
      </c>
      <c r="B1510" t="inlineStr">
        <is>
          <t>Queens</t>
        </is>
      </c>
      <c r="C1510" t="inlineStr">
        <is>
          <t>11365</t>
        </is>
      </c>
      <c r="D1510" t="inlineStr">
        <is>
          <t>American</t>
        </is>
      </c>
      <c r="E1510" s="8" t="n">
        <v>46122</v>
      </c>
      <c r="F1510" t="inlineStr">
        <is>
          <t>Violations were cited in the following area(s).</t>
        </is>
      </c>
      <c r="G1510" t="inlineStr">
        <is>
          <t>04A</t>
        </is>
      </c>
      <c r="H1510" t="inlineStr">
        <is>
          <t>Food Protection Certificate (FPC) not held by manager or supervisor of food operations.</t>
        </is>
      </c>
      <c r="I1510" t="inlineStr">
        <is>
          <t>Critical</t>
        </is>
      </c>
      <c r="J1510" t="n">
        <v>19</v>
      </c>
      <c r="L1510" s="9">
        <f>A1510&amp;"-"&amp;TEXT(E1510,"yyyymmdd")</f>
        <v/>
      </c>
    </row>
    <row r="1511">
      <c r="A1511" t="n">
        <v>50074812</v>
      </c>
      <c r="B1511" t="inlineStr">
        <is>
          <t>Queens</t>
        </is>
      </c>
      <c r="C1511" t="inlineStr">
        <is>
          <t>11365</t>
        </is>
      </c>
      <c r="D1511" t="inlineStr">
        <is>
          <t>American</t>
        </is>
      </c>
      <c r="E1511" s="8" t="n">
        <v>46122</v>
      </c>
      <c r="F1511" t="inlineStr">
        <is>
          <t>Violations were cited in the following area(s).</t>
        </is>
      </c>
      <c r="G1511" t="inlineStr">
        <is>
          <t>06D</t>
        </is>
      </c>
      <c r="H1511" t="inlineStr">
        <is>
          <t>Food contact surface not properly washed, rinsed and sanitized after each use and following any activity when contamination may have occurred.</t>
        </is>
      </c>
      <c r="I1511" t="inlineStr">
        <is>
          <t>Critical</t>
        </is>
      </c>
      <c r="J1511" t="n">
        <v>19</v>
      </c>
      <c r="L1511" s="9">
        <f>A1511&amp;"-"&amp;TEXT(E1511,"yyyymmdd")</f>
        <v/>
      </c>
    </row>
    <row r="1512">
      <c r="A1512" t="n">
        <v>50074812</v>
      </c>
      <c r="B1512" t="inlineStr">
        <is>
          <t>Queens</t>
        </is>
      </c>
      <c r="C1512" t="inlineStr">
        <is>
          <t>11365</t>
        </is>
      </c>
      <c r="D1512" t="inlineStr">
        <is>
          <t>American</t>
        </is>
      </c>
      <c r="E1512" s="8" t="n">
        <v>46122</v>
      </c>
      <c r="F1512" t="inlineStr">
        <is>
          <t>Violations were cited in the following area(s).</t>
        </is>
      </c>
      <c r="G1512" t="inlineStr">
        <is>
          <t>10F</t>
        </is>
      </c>
      <c r="H1512" t="inlineStr">
        <is>
          <t>Non-food contact surface or equipment made of unacceptable material, not kept clean, or not properly sealed, raised, spaced or movable to allow accessibility for cleaning on all sides, above and underneath the unit.</t>
        </is>
      </c>
      <c r="I1512" t="inlineStr">
        <is>
          <t>Not Critical</t>
        </is>
      </c>
      <c r="J1512" t="n">
        <v>19</v>
      </c>
      <c r="L1512" s="9">
        <f>A1512&amp;"-"&amp;TEXT(E1512,"yyyymmdd")</f>
        <v/>
      </c>
    </row>
    <row r="1513">
      <c r="A1513" t="n">
        <v>50083587</v>
      </c>
      <c r="B1513" t="inlineStr">
        <is>
          <t>Manhattan</t>
        </is>
      </c>
      <c r="C1513" t="inlineStr">
        <is>
          <t>10001</t>
        </is>
      </c>
      <c r="D1513" t="inlineStr">
        <is>
          <t>Coffee/Tea</t>
        </is>
      </c>
      <c r="E1513" s="8" t="n">
        <v>46122</v>
      </c>
      <c r="F1513" t="inlineStr">
        <is>
          <t>No violations were recorded at the time of this inspection.</t>
        </is>
      </c>
      <c r="I1513" t="inlineStr">
        <is>
          <t>Not Applicable</t>
        </is>
      </c>
      <c r="J1513" t="n">
        <v>0</v>
      </c>
      <c r="K1513" t="inlineStr">
        <is>
          <t>A</t>
        </is>
      </c>
      <c r="L1513" s="9">
        <f>A1513&amp;"-"&amp;TEXT(E1513,"yyyymmdd")</f>
        <v/>
      </c>
    </row>
    <row r="1514">
      <c r="A1514" t="n">
        <v>50086076</v>
      </c>
      <c r="B1514" t="inlineStr">
        <is>
          <t>Brooklyn</t>
        </is>
      </c>
      <c r="C1514" t="inlineStr">
        <is>
          <t>11219</t>
        </is>
      </c>
      <c r="D1514" t="inlineStr">
        <is>
          <t>Mexican</t>
        </is>
      </c>
      <c r="E1514" s="8" t="n">
        <v>46122</v>
      </c>
      <c r="F1514" t="inlineStr">
        <is>
          <t>Violations were cited in the following area(s).</t>
        </is>
      </c>
      <c r="G1514" t="inlineStr">
        <is>
          <t>06D</t>
        </is>
      </c>
      <c r="H1514" t="inlineStr">
        <is>
          <t>Food contact surface not properly washed, rinsed and sanitized after each use and following any activity when contamination may have occurred.</t>
        </is>
      </c>
      <c r="I1514" t="inlineStr">
        <is>
          <t>Critical</t>
        </is>
      </c>
      <c r="J1514" t="n">
        <v>5</v>
      </c>
      <c r="K1514" t="inlineStr">
        <is>
          <t>A</t>
        </is>
      </c>
      <c r="L1514" s="9">
        <f>A1514&amp;"-"&amp;TEXT(E1514,"yyyymmdd")</f>
        <v/>
      </c>
    </row>
    <row r="1515">
      <c r="A1515" t="n">
        <v>50092085</v>
      </c>
      <c r="B1515" t="inlineStr">
        <is>
          <t>Queens</t>
        </is>
      </c>
      <c r="C1515" t="inlineStr">
        <is>
          <t>11691</t>
        </is>
      </c>
      <c r="D1515" t="inlineStr">
        <is>
          <t>Tex-Mex</t>
        </is>
      </c>
      <c r="E1515" s="8" t="n">
        <v>46122</v>
      </c>
      <c r="F1515" t="inlineStr">
        <is>
          <t>Violations were cited in the following area(s).</t>
        </is>
      </c>
      <c r="G1515" t="inlineStr">
        <is>
          <t>10F</t>
        </is>
      </c>
      <c r="H1515" t="inlineStr">
        <is>
          <t>Non-food contact surface or equipment made of unacceptable material, not kept clean, or not properly sealed, raised, spaced or movable to allow accessibility for cleaning on all sides, above and underneath the unit.</t>
        </is>
      </c>
      <c r="I1515" t="inlineStr">
        <is>
          <t>Not Critical</t>
        </is>
      </c>
      <c r="J1515" t="n">
        <v>5</v>
      </c>
      <c r="K1515" t="inlineStr">
        <is>
          <t>A</t>
        </is>
      </c>
      <c r="L1515" s="9">
        <f>A1515&amp;"-"&amp;TEXT(E1515,"yyyymmdd")</f>
        <v/>
      </c>
    </row>
    <row r="1516">
      <c r="A1516" t="n">
        <v>50099483</v>
      </c>
      <c r="B1516" t="inlineStr">
        <is>
          <t>Brooklyn</t>
        </is>
      </c>
      <c r="C1516" t="inlineStr">
        <is>
          <t>11217</t>
        </is>
      </c>
      <c r="D1516" t="inlineStr">
        <is>
          <t>Coffee/Tea</t>
        </is>
      </c>
      <c r="E1516" s="8" t="n">
        <v>46122</v>
      </c>
      <c r="F1516" t="inlineStr">
        <is>
          <t>Violations were cited in the following area(s).</t>
        </is>
      </c>
      <c r="G1516" t="inlineStr">
        <is>
          <t>10F</t>
        </is>
      </c>
      <c r="H1516" t="inlineStr">
        <is>
          <t>Non-food contact surface or equipment made of unacceptable material, not kept clean, or not properly sealed, raised, spaced or movable to allow accessibility for cleaning on all sides, above and underneath the unit.</t>
        </is>
      </c>
      <c r="I1516" t="inlineStr">
        <is>
          <t>Not Critical</t>
        </is>
      </c>
      <c r="J1516" t="n">
        <v>4</v>
      </c>
      <c r="K1516" t="inlineStr">
        <is>
          <t>A</t>
        </is>
      </c>
      <c r="L1516" s="9">
        <f>A1516&amp;"-"&amp;TEXT(E1516,"yyyymmdd")</f>
        <v/>
      </c>
    </row>
    <row r="1517">
      <c r="A1517" t="n">
        <v>50099541</v>
      </c>
      <c r="B1517" t="inlineStr">
        <is>
          <t>Manhattan</t>
        </is>
      </c>
      <c r="C1517" t="inlineStr">
        <is>
          <t>10004</t>
        </is>
      </c>
      <c r="D1517" t="inlineStr">
        <is>
          <t>Italian</t>
        </is>
      </c>
      <c r="E1517" s="8" t="n">
        <v>46122</v>
      </c>
      <c r="F1517" t="inlineStr">
        <is>
          <t>Violations were cited in the following area(s).</t>
        </is>
      </c>
      <c r="G1517" t="inlineStr">
        <is>
          <t>06F</t>
        </is>
      </c>
      <c r="H1517" t="inlineStr">
        <is>
          <t>Wiping cloths not stored clean and dry, or in a sanitizing solution, between uses.</t>
        </is>
      </c>
      <c r="I1517" t="inlineStr">
        <is>
          <t>Critical</t>
        </is>
      </c>
      <c r="J1517" t="n">
        <v>9</v>
      </c>
      <c r="K1517" t="inlineStr">
        <is>
          <t>A</t>
        </is>
      </c>
      <c r="L1517" s="9">
        <f>A1517&amp;"-"&amp;TEXT(E1517,"yyyymmdd")</f>
        <v/>
      </c>
    </row>
    <row r="1518">
      <c r="A1518" t="n">
        <v>50099541</v>
      </c>
      <c r="B1518" t="inlineStr">
        <is>
          <t>Manhattan</t>
        </is>
      </c>
      <c r="C1518" t="inlineStr">
        <is>
          <t>10004</t>
        </is>
      </c>
      <c r="D1518" t="inlineStr">
        <is>
          <t>Italian</t>
        </is>
      </c>
      <c r="E1518" s="8" t="n">
        <v>46122</v>
      </c>
      <c r="F1518" t="inlineStr">
        <is>
          <t>Violations were cited in the following area(s).</t>
        </is>
      </c>
      <c r="G1518" t="inlineStr">
        <is>
          <t>10F</t>
        </is>
      </c>
      <c r="H1518" t="inlineStr">
        <is>
          <t>Non-food contact surface or equipment made of unacceptable material, not kept clean, or not properly sealed, raised, spaced or movable to allow accessibility for cleaning on all sides, above and underneath the unit.</t>
        </is>
      </c>
      <c r="I1518" t="inlineStr">
        <is>
          <t>Not Critical</t>
        </is>
      </c>
      <c r="J1518" t="n">
        <v>9</v>
      </c>
      <c r="K1518" t="inlineStr">
        <is>
          <t>A</t>
        </is>
      </c>
      <c r="L1518" s="9">
        <f>A1518&amp;"-"&amp;TEXT(E1518,"yyyymmdd")</f>
        <v/>
      </c>
    </row>
    <row r="1519">
      <c r="A1519" t="n">
        <v>50101404</v>
      </c>
      <c r="B1519" t="inlineStr">
        <is>
          <t>Brooklyn</t>
        </is>
      </c>
      <c r="C1519" t="inlineStr">
        <is>
          <t>11217</t>
        </is>
      </c>
      <c r="D1519" t="inlineStr">
        <is>
          <t>Bagels/Pretzels</t>
        </is>
      </c>
      <c r="E1519" s="8" t="n">
        <v>46122</v>
      </c>
      <c r="F1519" t="inlineStr">
        <is>
          <t>Violations were cited in the following area(s).</t>
        </is>
      </c>
      <c r="G1519" t="inlineStr">
        <is>
          <t>06C</t>
        </is>
      </c>
      <c r="H151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519" t="inlineStr">
        <is>
          <t>Critical</t>
        </is>
      </c>
      <c r="J1519" t="n">
        <v>12</v>
      </c>
      <c r="K1519" t="inlineStr">
        <is>
          <t>A</t>
        </is>
      </c>
      <c r="L1519" s="9">
        <f>A1519&amp;"-"&amp;TEXT(E1519,"yyyymmdd")</f>
        <v/>
      </c>
    </row>
    <row r="1520">
      <c r="A1520" t="n">
        <v>50101404</v>
      </c>
      <c r="B1520" t="inlineStr">
        <is>
          <t>Brooklyn</t>
        </is>
      </c>
      <c r="C1520" t="inlineStr">
        <is>
          <t>11217</t>
        </is>
      </c>
      <c r="D1520" t="inlineStr">
        <is>
          <t>Bagels/Pretzels</t>
        </is>
      </c>
      <c r="E1520" s="8" t="n">
        <v>46122</v>
      </c>
      <c r="F1520" t="inlineStr">
        <is>
          <t>Violations were cited in the following area(s).</t>
        </is>
      </c>
      <c r="G1520" t="inlineStr">
        <is>
          <t>06D</t>
        </is>
      </c>
      <c r="H1520" t="inlineStr">
        <is>
          <t>Food contact surface not properly washed, rinsed and sanitized after each use and following any activity when contamination may have occurred.</t>
        </is>
      </c>
      <c r="I1520" t="inlineStr">
        <is>
          <t>Critical</t>
        </is>
      </c>
      <c r="J1520" t="n">
        <v>12</v>
      </c>
      <c r="K1520" t="inlineStr">
        <is>
          <t>A</t>
        </is>
      </c>
      <c r="L1520" s="9">
        <f>A1520&amp;"-"&amp;TEXT(E1520,"yyyymmdd")</f>
        <v/>
      </c>
    </row>
    <row r="1521">
      <c r="A1521" t="n">
        <v>50101404</v>
      </c>
      <c r="B1521" t="inlineStr">
        <is>
          <t>Brooklyn</t>
        </is>
      </c>
      <c r="C1521" t="inlineStr">
        <is>
          <t>11217</t>
        </is>
      </c>
      <c r="D1521" t="inlineStr">
        <is>
          <t>Bagels/Pretzels</t>
        </is>
      </c>
      <c r="E1521" s="8" t="n">
        <v>46122</v>
      </c>
      <c r="F1521" t="inlineStr">
        <is>
          <t>Violations were cited in the following area(s).</t>
        </is>
      </c>
      <c r="G1521" t="inlineStr">
        <is>
          <t>10F</t>
        </is>
      </c>
      <c r="H1521" t="inlineStr">
        <is>
          <t>Non-food contact surface or equipment made of unacceptable material, not kept clean, or not properly sealed, raised, spaced or movable to allow accessibility for cleaning on all sides, above and underneath the unit.</t>
        </is>
      </c>
      <c r="I1521" t="inlineStr">
        <is>
          <t>Not Critical</t>
        </is>
      </c>
      <c r="J1521" t="n">
        <v>12</v>
      </c>
      <c r="K1521" t="inlineStr">
        <is>
          <t>A</t>
        </is>
      </c>
      <c r="L1521" s="9">
        <f>A1521&amp;"-"&amp;TEXT(E1521,"yyyymmdd")</f>
        <v/>
      </c>
    </row>
    <row r="1522">
      <c r="A1522" t="n">
        <v>50108720</v>
      </c>
      <c r="B1522" t="inlineStr">
        <is>
          <t>Brooklyn</t>
        </is>
      </c>
      <c r="C1522" t="inlineStr">
        <is>
          <t>11237</t>
        </is>
      </c>
      <c r="D1522" t="inlineStr">
        <is>
          <t>Bakery Products/Desserts</t>
        </is>
      </c>
      <c r="E1522" s="8" t="n">
        <v>46122</v>
      </c>
      <c r="F1522" t="inlineStr">
        <is>
          <t>Violations were cited in the following area(s).</t>
        </is>
      </c>
      <c r="G1522" t="inlineStr">
        <is>
          <t>06C</t>
        </is>
      </c>
      <c r="H152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522" t="inlineStr">
        <is>
          <t>Critical</t>
        </is>
      </c>
      <c r="J1522" t="n">
        <v>10</v>
      </c>
      <c r="K1522" t="inlineStr">
        <is>
          <t>A</t>
        </is>
      </c>
      <c r="L1522" s="9">
        <f>A1522&amp;"-"&amp;TEXT(E1522,"yyyymmdd")</f>
        <v/>
      </c>
    </row>
    <row r="1523">
      <c r="A1523" t="n">
        <v>50108720</v>
      </c>
      <c r="B1523" t="inlineStr">
        <is>
          <t>Brooklyn</t>
        </is>
      </c>
      <c r="C1523" t="inlineStr">
        <is>
          <t>11237</t>
        </is>
      </c>
      <c r="D1523" t="inlineStr">
        <is>
          <t>Bakery Products/Desserts</t>
        </is>
      </c>
      <c r="E1523" s="8" t="n">
        <v>46122</v>
      </c>
      <c r="F1523" t="inlineStr">
        <is>
          <t>Violations were cited in the following area(s).</t>
        </is>
      </c>
      <c r="G1523" t="inlineStr">
        <is>
          <t>10F</t>
        </is>
      </c>
      <c r="H1523" t="inlineStr">
        <is>
          <t>Non-food contact surface or equipment made of unacceptable material, not kept clean, or not properly sealed, raised, spaced or movable to allow accessibility for cleaning on all sides, above and underneath the unit.</t>
        </is>
      </c>
      <c r="I1523" t="inlineStr">
        <is>
          <t>Not Critical</t>
        </is>
      </c>
      <c r="J1523" t="n">
        <v>10</v>
      </c>
      <c r="K1523" t="inlineStr">
        <is>
          <t>A</t>
        </is>
      </c>
      <c r="L1523" s="9">
        <f>A1523&amp;"-"&amp;TEXT(E1523,"yyyymmdd")</f>
        <v/>
      </c>
    </row>
    <row r="1524">
      <c r="A1524" t="n">
        <v>50111932</v>
      </c>
      <c r="B1524" t="inlineStr">
        <is>
          <t>Manhattan</t>
        </is>
      </c>
      <c r="C1524" t="inlineStr">
        <is>
          <t>10017</t>
        </is>
      </c>
      <c r="D1524" t="inlineStr">
        <is>
          <t>American</t>
        </is>
      </c>
      <c r="E1524" s="8" t="n">
        <v>46122</v>
      </c>
      <c r="F1524" t="inlineStr">
        <is>
          <t>Violations were cited in the following area(s).</t>
        </is>
      </c>
      <c r="G1524" t="inlineStr">
        <is>
          <t>02B</t>
        </is>
      </c>
      <c r="H1524" t="inlineStr">
        <is>
          <t>Hot TCS food item not held at or above 140 °F.</t>
        </is>
      </c>
      <c r="I1524" t="inlineStr">
        <is>
          <t>Critical</t>
        </is>
      </c>
      <c r="J1524" t="n">
        <v>7</v>
      </c>
      <c r="K1524" t="inlineStr">
        <is>
          <t>A</t>
        </is>
      </c>
      <c r="L1524" s="9">
        <f>A1524&amp;"-"&amp;TEXT(E1524,"yyyymmdd")</f>
        <v/>
      </c>
    </row>
    <row r="1525">
      <c r="A1525" t="n">
        <v>50111932</v>
      </c>
      <c r="B1525" t="inlineStr">
        <is>
          <t>Manhattan</t>
        </is>
      </c>
      <c r="C1525" t="inlineStr">
        <is>
          <t>10017</t>
        </is>
      </c>
      <c r="D1525" t="inlineStr">
        <is>
          <t>American</t>
        </is>
      </c>
      <c r="E1525" s="8" t="n">
        <v>46122</v>
      </c>
      <c r="F1525" t="inlineStr">
        <is>
          <t>Violations were cited in the following area(s).</t>
        </is>
      </c>
      <c r="G1525" t="inlineStr">
        <is>
          <t>28-05</t>
        </is>
      </c>
      <c r="H1525" t="inlineStr">
        <is>
          <t>Food adulterated or misbranded. Adulterated or misbranded food possessed, being manufactured, produced, packed, sold, offered for sale, delivered or given away</t>
        </is>
      </c>
      <c r="I1525" t="inlineStr">
        <is>
          <t>Not Critical</t>
        </is>
      </c>
      <c r="J1525" t="n">
        <v>7</v>
      </c>
      <c r="K1525" t="inlineStr">
        <is>
          <t>A</t>
        </is>
      </c>
      <c r="L1525" s="9">
        <f>A1525&amp;"-"&amp;TEXT(E1525,"yyyymmdd")</f>
        <v/>
      </c>
    </row>
    <row r="1526">
      <c r="A1526" t="n">
        <v>50112920</v>
      </c>
      <c r="B1526" t="inlineStr">
        <is>
          <t>Manhattan</t>
        </is>
      </c>
      <c r="C1526" t="inlineStr">
        <is>
          <t>10019</t>
        </is>
      </c>
      <c r="D1526" t="inlineStr">
        <is>
          <t>Bakery Products/Desserts</t>
        </is>
      </c>
      <c r="E1526" s="8" t="n">
        <v>46122</v>
      </c>
      <c r="F1526" t="inlineStr">
        <is>
          <t>Violations were cited in the following area(s).</t>
        </is>
      </c>
      <c r="G1526" t="inlineStr">
        <is>
          <t>02G</t>
        </is>
      </c>
      <c r="H1526" t="inlineStr">
        <is>
          <t>Cold TCS food item held above 41 °F; smoked or processed fish held above 38 °F; intact raw eggs held above 45 °F; or reduced oxygen packaged (ROP) TCS foods held above required temperatures except during active necessary preparation.</t>
        </is>
      </c>
      <c r="I1526" t="inlineStr">
        <is>
          <t>Critical</t>
        </is>
      </c>
      <c r="J1526" t="n">
        <v>29</v>
      </c>
      <c r="L1526" s="9">
        <f>A1526&amp;"-"&amp;TEXT(E1526,"yyyymmdd")</f>
        <v/>
      </c>
    </row>
    <row r="1527">
      <c r="A1527" t="n">
        <v>50112920</v>
      </c>
      <c r="B1527" t="inlineStr">
        <is>
          <t>Manhattan</t>
        </is>
      </c>
      <c r="C1527" t="inlineStr">
        <is>
          <t>10019</t>
        </is>
      </c>
      <c r="D1527" t="inlineStr">
        <is>
          <t>Bakery Products/Desserts</t>
        </is>
      </c>
      <c r="E1527" s="8" t="n">
        <v>46122</v>
      </c>
      <c r="F1527" t="inlineStr">
        <is>
          <t>Violations were cited in the following area(s).</t>
        </is>
      </c>
      <c r="G1527" t="inlineStr">
        <is>
          <t>05D</t>
        </is>
      </c>
      <c r="H152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527" t="inlineStr">
        <is>
          <t>Critical</t>
        </is>
      </c>
      <c r="J1527" t="n">
        <v>29</v>
      </c>
      <c r="L1527" s="9">
        <f>A1527&amp;"-"&amp;TEXT(E1527,"yyyymmdd")</f>
        <v/>
      </c>
    </row>
    <row r="1528">
      <c r="A1528" t="n">
        <v>50112920</v>
      </c>
      <c r="B1528" t="inlineStr">
        <is>
          <t>Manhattan</t>
        </is>
      </c>
      <c r="C1528" t="inlineStr">
        <is>
          <t>10019</t>
        </is>
      </c>
      <c r="D1528" t="inlineStr">
        <is>
          <t>Bakery Products/Desserts</t>
        </is>
      </c>
      <c r="E1528" s="8" t="n">
        <v>46122</v>
      </c>
      <c r="F1528" t="inlineStr">
        <is>
          <t>Violations were cited in the following area(s).</t>
        </is>
      </c>
      <c r="G1528" t="inlineStr">
        <is>
          <t>06E</t>
        </is>
      </c>
      <c r="H1528" t="inlineStr">
        <is>
          <t>Sanitized equipment or utensil, including in-use food dispensing utensil, improperly used or stored.</t>
        </is>
      </c>
      <c r="I1528" t="inlineStr">
        <is>
          <t>Critical</t>
        </is>
      </c>
      <c r="J1528" t="n">
        <v>29</v>
      </c>
      <c r="L1528" s="9">
        <f>A1528&amp;"-"&amp;TEXT(E1528,"yyyymmdd")</f>
        <v/>
      </c>
    </row>
    <row r="1529">
      <c r="A1529" t="n">
        <v>50112920</v>
      </c>
      <c r="B1529" t="inlineStr">
        <is>
          <t>Manhattan</t>
        </is>
      </c>
      <c r="C1529" t="inlineStr">
        <is>
          <t>10019</t>
        </is>
      </c>
      <c r="D1529" t="inlineStr">
        <is>
          <t>Bakery Products/Desserts</t>
        </is>
      </c>
      <c r="E1529" s="8" t="n">
        <v>46122</v>
      </c>
      <c r="F1529" t="inlineStr">
        <is>
          <t>Violations were cited in the following area(s).</t>
        </is>
      </c>
      <c r="G1529" t="inlineStr">
        <is>
          <t>10F</t>
        </is>
      </c>
      <c r="H1529" t="inlineStr">
        <is>
          <t>Non-food contact surface or equipment made of unacceptable material, not kept clean, or not properly sealed, raised, spaced or movable to allow accessibility for cleaning on all sides, above and underneath the unit.</t>
        </is>
      </c>
      <c r="I1529" t="inlineStr">
        <is>
          <t>Not Critical</t>
        </is>
      </c>
      <c r="J1529" t="n">
        <v>29</v>
      </c>
      <c r="L1529" s="9">
        <f>A1529&amp;"-"&amp;TEXT(E1529,"yyyymmdd")</f>
        <v/>
      </c>
    </row>
    <row r="1530">
      <c r="A1530" t="n">
        <v>50117354</v>
      </c>
      <c r="B1530" t="inlineStr">
        <is>
          <t>Manhattan</t>
        </is>
      </c>
      <c r="C1530" t="inlineStr">
        <is>
          <t>10001</t>
        </is>
      </c>
      <c r="D1530" t="inlineStr">
        <is>
          <t>Bakery Products/Desserts</t>
        </is>
      </c>
      <c r="E1530" s="8" t="n">
        <v>46122</v>
      </c>
      <c r="F1530" t="inlineStr">
        <is>
          <t>Violations were cited in the following area(s).</t>
        </is>
      </c>
      <c r="G1530" t="inlineStr">
        <is>
          <t>10B</t>
        </is>
      </c>
      <c r="H1530" t="inlineStr">
        <is>
          <t>Anti-siphonage or back-flow prevention device not provided where required; equipment or floor not properly drained; sewage disposal system in disrepair or not functioning properly. Condensation or liquid waste improperly disposed of.</t>
        </is>
      </c>
      <c r="I1530" t="inlineStr">
        <is>
          <t>Not Critical</t>
        </is>
      </c>
      <c r="J1530" t="n">
        <v>2</v>
      </c>
      <c r="K1530" t="inlineStr">
        <is>
          <t>A</t>
        </is>
      </c>
      <c r="L1530" s="9">
        <f>A1530&amp;"-"&amp;TEXT(E1530,"yyyymmdd")</f>
        <v/>
      </c>
    </row>
    <row r="1531">
      <c r="A1531" t="n">
        <v>50123174</v>
      </c>
      <c r="B1531" t="inlineStr">
        <is>
          <t>Manhattan</t>
        </is>
      </c>
      <c r="C1531" t="inlineStr">
        <is>
          <t>10003</t>
        </is>
      </c>
      <c r="D1531" t="inlineStr">
        <is>
          <t>Thai</t>
        </is>
      </c>
      <c r="E1531" s="8" t="n">
        <v>46122</v>
      </c>
      <c r="F1531" t="inlineStr">
        <is>
          <t>Violations were cited in the following area(s).</t>
        </is>
      </c>
      <c r="G1531" t="inlineStr">
        <is>
          <t>02B</t>
        </is>
      </c>
      <c r="H1531" t="inlineStr">
        <is>
          <t>Hot TCS food item not held at or above 140 °F.</t>
        </is>
      </c>
      <c r="I1531" t="inlineStr">
        <is>
          <t>Critical</t>
        </is>
      </c>
      <c r="J1531" t="n">
        <v>23</v>
      </c>
      <c r="L1531" s="9">
        <f>A1531&amp;"-"&amp;TEXT(E1531,"yyyymmdd")</f>
        <v/>
      </c>
    </row>
    <row r="1532">
      <c r="A1532" t="n">
        <v>50123174</v>
      </c>
      <c r="B1532" t="inlineStr">
        <is>
          <t>Manhattan</t>
        </is>
      </c>
      <c r="C1532" t="inlineStr">
        <is>
          <t>10003</t>
        </is>
      </c>
      <c r="D1532" t="inlineStr">
        <is>
          <t>Thai</t>
        </is>
      </c>
      <c r="E1532" s="8" t="n">
        <v>46122</v>
      </c>
      <c r="F1532" t="inlineStr">
        <is>
          <t>Violations were cited in the following area(s).</t>
        </is>
      </c>
      <c r="G1532" t="inlineStr">
        <is>
          <t>02G</t>
        </is>
      </c>
      <c r="H1532" t="inlineStr">
        <is>
          <t>Cold TCS food item held above 41 °F; smoked or processed fish held above 38 °F; intact raw eggs held above 45 °F; or reduced oxygen packaged (ROP) TCS foods held above required temperatures except during active necessary preparation.</t>
        </is>
      </c>
      <c r="I1532" t="inlineStr">
        <is>
          <t>Critical</t>
        </is>
      </c>
      <c r="J1532" t="n">
        <v>23</v>
      </c>
      <c r="L1532" s="9">
        <f>A1532&amp;"-"&amp;TEXT(E1532,"yyyymmdd")</f>
        <v/>
      </c>
    </row>
    <row r="1533">
      <c r="A1533" t="n">
        <v>50123174</v>
      </c>
      <c r="B1533" t="inlineStr">
        <is>
          <t>Manhattan</t>
        </is>
      </c>
      <c r="C1533" t="inlineStr">
        <is>
          <t>10003</t>
        </is>
      </c>
      <c r="D1533" t="inlineStr">
        <is>
          <t>Thai</t>
        </is>
      </c>
      <c r="E1533" s="8" t="n">
        <v>46122</v>
      </c>
      <c r="F1533" t="inlineStr">
        <is>
          <t>Violations were cited in the following area(s).</t>
        </is>
      </c>
      <c r="G1533" t="inlineStr">
        <is>
          <t>06C</t>
        </is>
      </c>
      <c r="H153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533" t="inlineStr">
        <is>
          <t>Critical</t>
        </is>
      </c>
      <c r="J1533" t="n">
        <v>23</v>
      </c>
      <c r="L1533" s="9">
        <f>A1533&amp;"-"&amp;TEXT(E1533,"yyyymmdd")</f>
        <v/>
      </c>
    </row>
    <row r="1534">
      <c r="A1534" t="n">
        <v>50123174</v>
      </c>
      <c r="B1534" t="inlineStr">
        <is>
          <t>Manhattan</t>
        </is>
      </c>
      <c r="C1534" t="inlineStr">
        <is>
          <t>10003</t>
        </is>
      </c>
      <c r="D1534" t="inlineStr">
        <is>
          <t>Thai</t>
        </is>
      </c>
      <c r="E1534" s="8" t="n">
        <v>46122</v>
      </c>
      <c r="F1534" t="inlineStr">
        <is>
          <t>Violations were cited in the following area(s).</t>
        </is>
      </c>
      <c r="G1534" t="inlineStr">
        <is>
          <t>08C</t>
        </is>
      </c>
      <c r="H1534" t="inlineStr">
        <is>
          <t>Pesticide not properly labeled or used by unlicensed individual. Pesticide, other toxic chemical improperly used/stored. Unprotected, unlocked bait station used.</t>
        </is>
      </c>
      <c r="I1534" t="inlineStr">
        <is>
          <t>Not Critical</t>
        </is>
      </c>
      <c r="J1534" t="n">
        <v>23</v>
      </c>
      <c r="L1534" s="9">
        <f>A1534&amp;"-"&amp;TEXT(E1534,"yyyymmdd")</f>
        <v/>
      </c>
    </row>
    <row r="1535">
      <c r="A1535" t="n">
        <v>50123174</v>
      </c>
      <c r="B1535" t="inlineStr">
        <is>
          <t>Manhattan</t>
        </is>
      </c>
      <c r="C1535" t="inlineStr">
        <is>
          <t>10003</t>
        </is>
      </c>
      <c r="D1535" t="inlineStr">
        <is>
          <t>Thai</t>
        </is>
      </c>
      <c r="E1535" s="8" t="n">
        <v>46122</v>
      </c>
      <c r="F1535" t="inlineStr">
        <is>
          <t>Violations were cited in the following area(s).</t>
        </is>
      </c>
      <c r="G1535" t="inlineStr">
        <is>
          <t>10F</t>
        </is>
      </c>
      <c r="H1535" t="inlineStr">
        <is>
          <t>Non-food contact surface or equipment made of unacceptable material, not kept clean, or not properly sealed, raised, spaced or movable to allow accessibility for cleaning on all sides, above and underneath the unit.</t>
        </is>
      </c>
      <c r="I1535" t="inlineStr">
        <is>
          <t>Not Critical</t>
        </is>
      </c>
      <c r="J1535" t="n">
        <v>23</v>
      </c>
      <c r="L1535" s="9">
        <f>A1535&amp;"-"&amp;TEXT(E1535,"yyyymmdd")</f>
        <v/>
      </c>
    </row>
    <row r="1536">
      <c r="A1536" t="n">
        <v>50131876</v>
      </c>
      <c r="B1536" t="inlineStr">
        <is>
          <t>Manhattan</t>
        </is>
      </c>
      <c r="C1536" t="inlineStr">
        <is>
          <t>10013</t>
        </is>
      </c>
      <c r="D1536" t="inlineStr">
        <is>
          <t>American</t>
        </is>
      </c>
      <c r="E1536" s="8" t="n">
        <v>46122</v>
      </c>
      <c r="F1536" t="inlineStr">
        <is>
          <t>Violations were cited in the following area(s).</t>
        </is>
      </c>
      <c r="G1536" t="inlineStr">
        <is>
          <t>06D</t>
        </is>
      </c>
      <c r="H1536" t="inlineStr">
        <is>
          <t>Food contact surface not properly washed, rinsed and sanitized after each use and following any activity when contamination may have occurred.</t>
        </is>
      </c>
      <c r="I1536" t="inlineStr">
        <is>
          <t>Critical</t>
        </is>
      </c>
      <c r="J1536" t="n">
        <v>7</v>
      </c>
      <c r="K1536" t="inlineStr">
        <is>
          <t>A</t>
        </is>
      </c>
      <c r="L1536" s="9">
        <f>A1536&amp;"-"&amp;TEXT(E1536,"yyyymmdd")</f>
        <v/>
      </c>
    </row>
    <row r="1537">
      <c r="A1537" t="n">
        <v>50131876</v>
      </c>
      <c r="B1537" t="inlineStr">
        <is>
          <t>Manhattan</t>
        </is>
      </c>
      <c r="C1537" t="inlineStr">
        <is>
          <t>10013</t>
        </is>
      </c>
      <c r="D1537" t="inlineStr">
        <is>
          <t>American</t>
        </is>
      </c>
      <c r="E1537" s="8" t="n">
        <v>46122</v>
      </c>
      <c r="F1537" t="inlineStr">
        <is>
          <t>Violations were cited in the following area(s).</t>
        </is>
      </c>
      <c r="G1537" t="inlineStr">
        <is>
          <t>10B</t>
        </is>
      </c>
      <c r="H1537" t="inlineStr">
        <is>
          <t>Anti-siphonage or back-flow prevention device not provided where required; equipment or floor not properly drained; sewage disposal system in disrepair or not functioning properly. Condensation or liquid waste improperly disposed of.</t>
        </is>
      </c>
      <c r="I1537" t="inlineStr">
        <is>
          <t>Not Critical</t>
        </is>
      </c>
      <c r="J1537" t="n">
        <v>7</v>
      </c>
      <c r="K1537" t="inlineStr">
        <is>
          <t>A</t>
        </is>
      </c>
      <c r="L1537" s="9">
        <f>A1537&amp;"-"&amp;TEXT(E1537,"yyyymmdd")</f>
        <v/>
      </c>
    </row>
    <row r="1538">
      <c r="A1538" t="n">
        <v>50135124</v>
      </c>
      <c r="B1538" t="inlineStr">
        <is>
          <t>Brooklyn</t>
        </is>
      </c>
      <c r="C1538" t="inlineStr">
        <is>
          <t>11213</t>
        </is>
      </c>
      <c r="D1538" t="inlineStr">
        <is>
          <t>American</t>
        </is>
      </c>
      <c r="E1538" s="8" t="n">
        <v>46122</v>
      </c>
      <c r="F1538" t="inlineStr">
        <is>
          <t>Violations were cited in the following area(s).</t>
        </is>
      </c>
      <c r="G1538" t="inlineStr">
        <is>
          <t>10F</t>
        </is>
      </c>
      <c r="H1538" t="inlineStr">
        <is>
          <t>Non-food contact surface or equipment made of unacceptable material, not kept clean, or not properly sealed, raised, spaced or movable to allow accessibility for cleaning on all sides, above and underneath the unit.</t>
        </is>
      </c>
      <c r="I1538" t="inlineStr">
        <is>
          <t>Not Critical</t>
        </is>
      </c>
      <c r="J1538" t="n">
        <v>2</v>
      </c>
      <c r="K1538" t="inlineStr">
        <is>
          <t>A</t>
        </is>
      </c>
      <c r="L1538" s="9">
        <f>A1538&amp;"-"&amp;TEXT(E1538,"yyyymmdd")</f>
        <v/>
      </c>
    </row>
    <row r="1539">
      <c r="A1539" t="n">
        <v>50139634</v>
      </c>
      <c r="B1539" t="inlineStr">
        <is>
          <t>Manhattan</t>
        </is>
      </c>
      <c r="C1539" t="inlineStr">
        <is>
          <t>10002</t>
        </is>
      </c>
      <c r="D1539" t="inlineStr">
        <is>
          <t>Tapas</t>
        </is>
      </c>
      <c r="E1539" s="8" t="n">
        <v>46122</v>
      </c>
      <c r="F1539" t="inlineStr">
        <is>
          <t>Violations were cited in the following area(s).</t>
        </is>
      </c>
      <c r="G1539" t="inlineStr">
        <is>
          <t>09E</t>
        </is>
      </c>
      <c r="H1539" t="inlineStr">
        <is>
          <t>Wash hands sign not posted near or above hand washing sink.</t>
        </is>
      </c>
      <c r="I1539" t="inlineStr">
        <is>
          <t>Not Critical</t>
        </is>
      </c>
      <c r="J1539" t="n">
        <v>4</v>
      </c>
      <c r="K1539" t="inlineStr">
        <is>
          <t>A</t>
        </is>
      </c>
      <c r="L1539" s="9">
        <f>A1539&amp;"-"&amp;TEXT(E1539,"yyyymmdd")</f>
        <v/>
      </c>
    </row>
    <row r="1540">
      <c r="A1540" t="n">
        <v>50139634</v>
      </c>
      <c r="B1540" t="inlineStr">
        <is>
          <t>Manhattan</t>
        </is>
      </c>
      <c r="C1540" t="inlineStr">
        <is>
          <t>10002</t>
        </is>
      </c>
      <c r="D1540" t="inlineStr">
        <is>
          <t>Tapas</t>
        </is>
      </c>
      <c r="E1540" s="8" t="n">
        <v>46122</v>
      </c>
      <c r="F1540" t="inlineStr">
        <is>
          <t>Violations were cited in the following area(s).</t>
        </is>
      </c>
      <c r="G1540" t="inlineStr">
        <is>
          <t>10F</t>
        </is>
      </c>
      <c r="H1540" t="inlineStr">
        <is>
          <t>Non-food contact surface or equipment made of unacceptable material, not kept clean, or not properly sealed, raised, spaced or movable to allow accessibility for cleaning on all sides, above and underneath the unit.</t>
        </is>
      </c>
      <c r="I1540" t="inlineStr">
        <is>
          <t>Not Critical</t>
        </is>
      </c>
      <c r="J1540" t="n">
        <v>4</v>
      </c>
      <c r="K1540" t="inlineStr">
        <is>
          <t>A</t>
        </is>
      </c>
      <c r="L1540" s="9">
        <f>A1540&amp;"-"&amp;TEXT(E1540,"yyyymmdd")</f>
        <v/>
      </c>
    </row>
    <row r="1541">
      <c r="A1541" t="n">
        <v>50142022</v>
      </c>
      <c r="B1541" t="inlineStr">
        <is>
          <t>Queens</t>
        </is>
      </c>
      <c r="C1541" t="inlineStr">
        <is>
          <t>11417</t>
        </is>
      </c>
      <c r="D1541" t="inlineStr">
        <is>
          <t>Sandwiches</t>
        </is>
      </c>
      <c r="E1541" s="8" t="n">
        <v>46122</v>
      </c>
      <c r="F1541" t="inlineStr">
        <is>
          <t>Violations were cited in the following area(s).</t>
        </is>
      </c>
      <c r="G1541" t="inlineStr">
        <is>
          <t>06D</t>
        </is>
      </c>
      <c r="H1541" t="inlineStr">
        <is>
          <t>Food contact surface not properly washed, rinsed and sanitized after each use and following any activity when contamination may have occurred.</t>
        </is>
      </c>
      <c r="I1541" t="inlineStr">
        <is>
          <t>Critical</t>
        </is>
      </c>
      <c r="J1541" t="n">
        <v>13</v>
      </c>
      <c r="K1541" t="inlineStr">
        <is>
          <t>A</t>
        </is>
      </c>
      <c r="L1541" s="9">
        <f>A1541&amp;"-"&amp;TEXT(E1541,"yyyymmdd")</f>
        <v/>
      </c>
    </row>
    <row r="1542">
      <c r="A1542" t="n">
        <v>50142022</v>
      </c>
      <c r="B1542" t="inlineStr">
        <is>
          <t>Queens</t>
        </is>
      </c>
      <c r="C1542" t="inlineStr">
        <is>
          <t>11417</t>
        </is>
      </c>
      <c r="D1542" t="inlineStr">
        <is>
          <t>Sandwiches</t>
        </is>
      </c>
      <c r="E1542" s="8" t="n">
        <v>46122</v>
      </c>
      <c r="F1542" t="inlineStr">
        <is>
          <t>Violations were cited in the following area(s).</t>
        </is>
      </c>
      <c r="G1542" t="inlineStr">
        <is>
          <t>10F</t>
        </is>
      </c>
      <c r="H1542" t="inlineStr">
        <is>
          <t>Non-food contact surface or equipment made of unacceptable material, not kept clean, or not properly sealed, raised, spaced or movable to allow accessibility for cleaning on all sides, above and underneath the unit.</t>
        </is>
      </c>
      <c r="I1542" t="inlineStr">
        <is>
          <t>Not Critical</t>
        </is>
      </c>
      <c r="J1542" t="n">
        <v>13</v>
      </c>
      <c r="K1542" t="inlineStr">
        <is>
          <t>A</t>
        </is>
      </c>
      <c r="L1542" s="9">
        <f>A1542&amp;"-"&amp;TEXT(E1542,"yyyymmdd")</f>
        <v/>
      </c>
    </row>
    <row r="1543">
      <c r="A1543" t="n">
        <v>50142022</v>
      </c>
      <c r="B1543" t="inlineStr">
        <is>
          <t>Queens</t>
        </is>
      </c>
      <c r="C1543" t="inlineStr">
        <is>
          <t>11417</t>
        </is>
      </c>
      <c r="D1543" t="inlineStr">
        <is>
          <t>Sandwiches</t>
        </is>
      </c>
      <c r="E1543" s="8" t="n">
        <v>46122</v>
      </c>
      <c r="F1543" t="inlineStr">
        <is>
          <t>Violations were cited in the following area(s).</t>
        </is>
      </c>
      <c r="G1543" t="inlineStr">
        <is>
          <t>10G</t>
        </is>
      </c>
      <c r="H1543" t="inlineStr">
        <is>
          <t>Dishwashing and ware washing: Cleaning and sanitizing of tableware, including dishes, utensils, and equipment deficient.</t>
        </is>
      </c>
      <c r="I1543" t="inlineStr">
        <is>
          <t>Not Critical</t>
        </is>
      </c>
      <c r="J1543" t="n">
        <v>13</v>
      </c>
      <c r="K1543" t="inlineStr">
        <is>
          <t>A</t>
        </is>
      </c>
      <c r="L1543" s="9">
        <f>A1543&amp;"-"&amp;TEXT(E1543,"yyyymmdd")</f>
        <v/>
      </c>
    </row>
    <row r="1544">
      <c r="A1544" t="n">
        <v>50167663</v>
      </c>
      <c r="B1544" t="inlineStr">
        <is>
          <t>Queens</t>
        </is>
      </c>
      <c r="C1544" t="inlineStr">
        <is>
          <t>11373</t>
        </is>
      </c>
      <c r="D1544" t="inlineStr">
        <is>
          <t>Mexican</t>
        </is>
      </c>
      <c r="E1544" s="8" t="n">
        <v>46122</v>
      </c>
      <c r="F1544" t="inlineStr">
        <is>
          <t>Violations were cited in the following area(s).</t>
        </is>
      </c>
      <c r="G1544" t="inlineStr">
        <is>
          <t>06C</t>
        </is>
      </c>
      <c r="H154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544" t="inlineStr">
        <is>
          <t>Critical</t>
        </is>
      </c>
      <c r="J1544" t="n">
        <v>10</v>
      </c>
      <c r="K1544" t="inlineStr">
        <is>
          <t>A</t>
        </is>
      </c>
      <c r="L1544" s="9">
        <f>A1544&amp;"-"&amp;TEXT(E1544,"yyyymmdd")</f>
        <v/>
      </c>
    </row>
    <row r="1545">
      <c r="A1545" t="n">
        <v>50167663</v>
      </c>
      <c r="B1545" t="inlineStr">
        <is>
          <t>Queens</t>
        </is>
      </c>
      <c r="C1545" t="inlineStr">
        <is>
          <t>11373</t>
        </is>
      </c>
      <c r="D1545" t="inlineStr">
        <is>
          <t>Mexican</t>
        </is>
      </c>
      <c r="E1545" s="8" t="n">
        <v>46122</v>
      </c>
      <c r="F1545" t="inlineStr">
        <is>
          <t>Violations were cited in the following area(s).</t>
        </is>
      </c>
      <c r="G1545" t="inlineStr">
        <is>
          <t>10F</t>
        </is>
      </c>
      <c r="H1545" t="inlineStr">
        <is>
          <t>Non-food contact surface or equipment made of unacceptable material, not kept clean, or not properly sealed, raised, spaced or movable to allow accessibility for cleaning on all sides, above and underneath the unit.</t>
        </is>
      </c>
      <c r="I1545" t="inlineStr">
        <is>
          <t>Not Critical</t>
        </is>
      </c>
      <c r="J1545" t="n">
        <v>10</v>
      </c>
      <c r="K1545" t="inlineStr">
        <is>
          <t>A</t>
        </is>
      </c>
      <c r="L1545" s="9">
        <f>A1545&amp;"-"&amp;TEXT(E1545,"yyyymmdd")</f>
        <v/>
      </c>
    </row>
    <row r="1546">
      <c r="A1546" t="n">
        <v>50173512</v>
      </c>
      <c r="B1546" t="inlineStr">
        <is>
          <t>Manhattan</t>
        </is>
      </c>
      <c r="C1546" t="inlineStr">
        <is>
          <t>10003</t>
        </is>
      </c>
      <c r="D1546" t="inlineStr">
        <is>
          <t>Coffee/Tea</t>
        </is>
      </c>
      <c r="E1546" s="8" t="n">
        <v>46122</v>
      </c>
      <c r="F1546" t="inlineStr">
        <is>
          <t>Violations were cited in the following area(s).</t>
        </is>
      </c>
      <c r="G1546" t="inlineStr">
        <is>
          <t>10B</t>
        </is>
      </c>
      <c r="H1546" t="inlineStr">
        <is>
          <t>Anti-siphonage or back-flow prevention device not provided where required; equipment or floor not properly drained; sewage disposal system in disrepair or not functioning properly. Condensation or liquid waste improperly disposed of.</t>
        </is>
      </c>
      <c r="I1546" t="inlineStr">
        <is>
          <t>Not Critical</t>
        </is>
      </c>
      <c r="J1546" t="n">
        <v>5</v>
      </c>
      <c r="K1546" t="inlineStr">
        <is>
          <t>A</t>
        </is>
      </c>
      <c r="L1546" s="9">
        <f>A1546&amp;"-"&amp;TEXT(E1546,"yyyymmdd")</f>
        <v/>
      </c>
    </row>
    <row r="1547">
      <c r="A1547" t="n">
        <v>50178588</v>
      </c>
      <c r="B1547" t="inlineStr">
        <is>
          <t>Queens</t>
        </is>
      </c>
      <c r="C1547" t="inlineStr">
        <is>
          <t>11432</t>
        </is>
      </c>
      <c r="D1547" t="inlineStr">
        <is>
          <t>American</t>
        </is>
      </c>
      <c r="E1547" s="8" t="n">
        <v>46122</v>
      </c>
      <c r="F1547" t="inlineStr">
        <is>
          <t>Violations were cited in the following area(s).</t>
        </is>
      </c>
      <c r="G1547" t="inlineStr">
        <is>
          <t>04K</t>
        </is>
      </c>
      <c r="H1547" t="inlineStr">
        <is>
          <t>Evidence of rats or live rats in establishment's food or non-food areas.</t>
        </is>
      </c>
      <c r="I1547" t="inlineStr">
        <is>
          <t>Critical</t>
        </is>
      </c>
      <c r="J1547" t="n">
        <v>20</v>
      </c>
      <c r="L1547" s="9">
        <f>A1547&amp;"-"&amp;TEXT(E1547,"yyyymmdd")</f>
        <v/>
      </c>
    </row>
    <row r="1548">
      <c r="A1548" t="n">
        <v>50178588</v>
      </c>
      <c r="B1548" t="inlineStr">
        <is>
          <t>Queens</t>
        </is>
      </c>
      <c r="C1548" t="inlineStr">
        <is>
          <t>11432</t>
        </is>
      </c>
      <c r="D1548" t="inlineStr">
        <is>
          <t>American</t>
        </is>
      </c>
      <c r="E1548" s="8" t="n">
        <v>46122</v>
      </c>
      <c r="F1548" t="inlineStr">
        <is>
          <t>Violations were cited in the following area(s).</t>
        </is>
      </c>
      <c r="G1548" t="inlineStr">
        <is>
          <t>06B</t>
        </is>
      </c>
      <c r="H1548" t="inlineStr">
        <is>
          <t>Tobacco or electronic cigarette use, eating, or drinking from open container in food preparation, food storage or dishwashing area.</t>
        </is>
      </c>
      <c r="I1548" t="inlineStr">
        <is>
          <t>Critical</t>
        </is>
      </c>
      <c r="J1548" t="n">
        <v>20</v>
      </c>
      <c r="L1548" s="9">
        <f>A1548&amp;"-"&amp;TEXT(E1548,"yyyymmdd")</f>
        <v/>
      </c>
    </row>
    <row r="1549">
      <c r="A1549" t="n">
        <v>50178588</v>
      </c>
      <c r="B1549" t="inlineStr">
        <is>
          <t>Queens</t>
        </is>
      </c>
      <c r="C1549" t="inlineStr">
        <is>
          <t>11432</t>
        </is>
      </c>
      <c r="D1549" t="inlineStr">
        <is>
          <t>American</t>
        </is>
      </c>
      <c r="E1549" s="8" t="n">
        <v>46122</v>
      </c>
      <c r="F1549" t="inlineStr">
        <is>
          <t>Violations were cited in the following area(s).</t>
        </is>
      </c>
      <c r="G1549" t="inlineStr">
        <is>
          <t>06D</t>
        </is>
      </c>
      <c r="H1549" t="inlineStr">
        <is>
          <t>Food contact surface not properly washed, rinsed and sanitized after each use and following any activity when contamination may have occurred.</t>
        </is>
      </c>
      <c r="I1549" t="inlineStr">
        <is>
          <t>Critical</t>
        </is>
      </c>
      <c r="J1549" t="n">
        <v>20</v>
      </c>
      <c r="L1549" s="9">
        <f>A1549&amp;"-"&amp;TEXT(E1549,"yyyymmdd")</f>
        <v/>
      </c>
    </row>
    <row r="1550">
      <c r="A1550" t="n">
        <v>50178588</v>
      </c>
      <c r="B1550" t="inlineStr">
        <is>
          <t>Queens</t>
        </is>
      </c>
      <c r="C1550" t="inlineStr">
        <is>
          <t>11432</t>
        </is>
      </c>
      <c r="D1550" t="inlineStr">
        <is>
          <t>American</t>
        </is>
      </c>
      <c r="E1550" s="8" t="n">
        <v>46122</v>
      </c>
      <c r="F1550" t="inlineStr">
        <is>
          <t>Violations were cited in the following area(s).</t>
        </is>
      </c>
      <c r="G1550" t="inlineStr">
        <is>
          <t>08A</t>
        </is>
      </c>
      <c r="H1550" t="inlineStr">
        <is>
          <t>Establishment is not free of harborage or conditions conducive to rodents, insects or other pests.</t>
        </is>
      </c>
      <c r="I1550" t="inlineStr">
        <is>
          <t>Not Critical</t>
        </is>
      </c>
      <c r="J1550" t="n">
        <v>20</v>
      </c>
      <c r="L1550" s="9">
        <f>A1550&amp;"-"&amp;TEXT(E1550,"yyyymmdd")</f>
        <v/>
      </c>
    </row>
    <row r="1551">
      <c r="A1551" t="n">
        <v>40386722</v>
      </c>
      <c r="B1551" t="inlineStr">
        <is>
          <t>Queens</t>
        </is>
      </c>
      <c r="C1551" t="inlineStr">
        <is>
          <t>11385</t>
        </is>
      </c>
      <c r="D1551" t="inlineStr">
        <is>
          <t>Pizza</t>
        </is>
      </c>
      <c r="E1551" s="8" t="n">
        <v>46123</v>
      </c>
      <c r="F1551" t="inlineStr">
        <is>
          <t>Violations were cited in the following area(s).</t>
        </is>
      </c>
      <c r="G1551" t="inlineStr">
        <is>
          <t>08C</t>
        </is>
      </c>
      <c r="H1551" t="inlineStr">
        <is>
          <t>Pesticide not properly labeled or used by unlicensed individual. Pesticide, other toxic chemical improperly used/stored. Unprotected, unlocked bait station used.</t>
        </is>
      </c>
      <c r="I1551" t="inlineStr">
        <is>
          <t>Not Critical</t>
        </is>
      </c>
      <c r="J1551" t="n">
        <v>7</v>
      </c>
      <c r="K1551" t="inlineStr">
        <is>
          <t>A</t>
        </is>
      </c>
      <c r="L1551" s="9">
        <f>A1551&amp;"-"&amp;TEXT(E1551,"yyyymmdd")</f>
        <v/>
      </c>
    </row>
    <row r="1552">
      <c r="A1552" t="n">
        <v>40386722</v>
      </c>
      <c r="B1552" t="inlineStr">
        <is>
          <t>Queens</t>
        </is>
      </c>
      <c r="C1552" t="inlineStr">
        <is>
          <t>11385</t>
        </is>
      </c>
      <c r="D1552" t="inlineStr">
        <is>
          <t>Pizza</t>
        </is>
      </c>
      <c r="E1552" s="8" t="n">
        <v>46123</v>
      </c>
      <c r="F1552" t="inlineStr">
        <is>
          <t>Violations were cited in the following area(s).</t>
        </is>
      </c>
      <c r="G1552" t="inlineStr">
        <is>
          <t>10F</t>
        </is>
      </c>
      <c r="H1552" t="inlineStr">
        <is>
          <t>Non-food contact surface or equipment made of unacceptable material, not kept clean, or not properly sealed, raised, spaced or movable to allow accessibility for cleaning on all sides, above and underneath the unit.</t>
        </is>
      </c>
      <c r="I1552" t="inlineStr">
        <is>
          <t>Not Critical</t>
        </is>
      </c>
      <c r="J1552" t="n">
        <v>7</v>
      </c>
      <c r="K1552" t="inlineStr">
        <is>
          <t>A</t>
        </is>
      </c>
      <c r="L1552" s="9">
        <f>A1552&amp;"-"&amp;TEXT(E1552,"yyyymmdd")</f>
        <v/>
      </c>
    </row>
    <row r="1553">
      <c r="A1553" t="n">
        <v>41223838</v>
      </c>
      <c r="B1553" t="inlineStr">
        <is>
          <t>Queens</t>
        </is>
      </c>
      <c r="C1553" t="inlineStr">
        <is>
          <t>11361</t>
        </is>
      </c>
      <c r="D1553" t="inlineStr">
        <is>
          <t>Steakhouse</t>
        </is>
      </c>
      <c r="E1553" s="8" t="n">
        <v>46123</v>
      </c>
      <c r="F1553" t="inlineStr">
        <is>
          <t>Violations were cited in the following area(s).</t>
        </is>
      </c>
      <c r="G1553" t="inlineStr">
        <is>
          <t>03B</t>
        </is>
      </c>
      <c r="H1553" t="inlineStr">
        <is>
          <t>Shellfish not from approved source, not or improperly tagged/labeled; tags not retained for 90 days.</t>
        </is>
      </c>
      <c r="I1553" t="inlineStr">
        <is>
          <t>Critical</t>
        </is>
      </c>
      <c r="J1553" t="n">
        <v>30</v>
      </c>
      <c r="L1553" s="9">
        <f>A1553&amp;"-"&amp;TEXT(E1553,"yyyymmdd")</f>
        <v/>
      </c>
    </row>
    <row r="1554">
      <c r="A1554" t="n">
        <v>41223838</v>
      </c>
      <c r="B1554" t="inlineStr">
        <is>
          <t>Queens</t>
        </is>
      </c>
      <c r="C1554" t="inlineStr">
        <is>
          <t>11361</t>
        </is>
      </c>
      <c r="D1554" t="inlineStr">
        <is>
          <t>Steakhouse</t>
        </is>
      </c>
      <c r="E1554" s="8" t="n">
        <v>46123</v>
      </c>
      <c r="F1554" t="inlineStr">
        <is>
          <t>Violations were cited in the following area(s).</t>
        </is>
      </c>
      <c r="G1554" t="inlineStr">
        <is>
          <t>05D</t>
        </is>
      </c>
      <c r="H155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554" t="inlineStr">
        <is>
          <t>Critical</t>
        </is>
      </c>
      <c r="J1554" t="n">
        <v>30</v>
      </c>
      <c r="L1554" s="9">
        <f>A1554&amp;"-"&amp;TEXT(E1554,"yyyymmdd")</f>
        <v/>
      </c>
    </row>
    <row r="1555">
      <c r="A1555" t="n">
        <v>41223838</v>
      </c>
      <c r="B1555" t="inlineStr">
        <is>
          <t>Queens</t>
        </is>
      </c>
      <c r="C1555" t="inlineStr">
        <is>
          <t>11361</t>
        </is>
      </c>
      <c r="D1555" t="inlineStr">
        <is>
          <t>Steakhouse</t>
        </is>
      </c>
      <c r="E1555" s="8" t="n">
        <v>46123</v>
      </c>
      <c r="F1555" t="inlineStr">
        <is>
          <t>Violations were cited in the following area(s).</t>
        </is>
      </c>
      <c r="G1555" t="inlineStr">
        <is>
          <t>06D</t>
        </is>
      </c>
      <c r="H1555" t="inlineStr">
        <is>
          <t>Food contact surface not properly washed, rinsed and sanitized after each use and following any activity when contamination may have occurred.</t>
        </is>
      </c>
      <c r="I1555" t="inlineStr">
        <is>
          <t>Critical</t>
        </is>
      </c>
      <c r="J1555" t="n">
        <v>30</v>
      </c>
      <c r="L1555" s="9">
        <f>A1555&amp;"-"&amp;TEXT(E1555,"yyyymmdd")</f>
        <v/>
      </c>
    </row>
    <row r="1556">
      <c r="A1556" t="n">
        <v>41223838</v>
      </c>
      <c r="B1556" t="inlineStr">
        <is>
          <t>Queens</t>
        </is>
      </c>
      <c r="C1556" t="inlineStr">
        <is>
          <t>11361</t>
        </is>
      </c>
      <c r="D1556" t="inlineStr">
        <is>
          <t>Steakhouse</t>
        </is>
      </c>
      <c r="E1556" s="8" t="n">
        <v>46123</v>
      </c>
      <c r="F1556" t="inlineStr">
        <is>
          <t>Violations were cited in the following area(s).</t>
        </is>
      </c>
      <c r="G1556" t="inlineStr">
        <is>
          <t>10G</t>
        </is>
      </c>
      <c r="H1556" t="inlineStr">
        <is>
          <t>Dishwashing and ware washing: Cleaning and sanitizing of tableware, including dishes, utensils, and equipment deficient.</t>
        </is>
      </c>
      <c r="I1556" t="inlineStr">
        <is>
          <t>Not Critical</t>
        </is>
      </c>
      <c r="J1556" t="n">
        <v>30</v>
      </c>
      <c r="L1556" s="9">
        <f>A1556&amp;"-"&amp;TEXT(E1556,"yyyymmdd")</f>
        <v/>
      </c>
    </row>
    <row r="1557">
      <c r="A1557" t="n">
        <v>50056748</v>
      </c>
      <c r="B1557" t="inlineStr">
        <is>
          <t>Queens</t>
        </is>
      </c>
      <c r="C1557" t="inlineStr">
        <is>
          <t>11385</t>
        </is>
      </c>
      <c r="D1557" t="inlineStr">
        <is>
          <t>Chinese</t>
        </is>
      </c>
      <c r="E1557" s="8" t="n">
        <v>46123</v>
      </c>
      <c r="F1557" t="inlineStr">
        <is>
          <t>Violations were cited in the following area(s).</t>
        </is>
      </c>
      <c r="G1557" t="inlineStr">
        <is>
          <t>02B</t>
        </is>
      </c>
      <c r="H1557" t="inlineStr">
        <is>
          <t>Hot TCS food item not held at or above 140 °F.</t>
        </is>
      </c>
      <c r="I1557" t="inlineStr">
        <is>
          <t>Critical</t>
        </is>
      </c>
      <c r="J1557" t="n">
        <v>10</v>
      </c>
      <c r="K1557" t="inlineStr">
        <is>
          <t>A</t>
        </is>
      </c>
      <c r="L1557" s="9">
        <f>A1557&amp;"-"&amp;TEXT(E1557,"yyyymmdd")</f>
        <v/>
      </c>
    </row>
    <row r="1558">
      <c r="A1558" t="n">
        <v>50056748</v>
      </c>
      <c r="B1558" t="inlineStr">
        <is>
          <t>Queens</t>
        </is>
      </c>
      <c r="C1558" t="inlineStr">
        <is>
          <t>11385</t>
        </is>
      </c>
      <c r="D1558" t="inlineStr">
        <is>
          <t>Chinese</t>
        </is>
      </c>
      <c r="E1558" s="8" t="n">
        <v>46123</v>
      </c>
      <c r="F1558" t="inlineStr">
        <is>
          <t>Violations were cited in the following area(s).</t>
        </is>
      </c>
      <c r="G1558" t="inlineStr">
        <is>
          <t>10F</t>
        </is>
      </c>
      <c r="H1558" t="inlineStr">
        <is>
          <t>Non-food contact surface or equipment made of unacceptable material, not kept clean, or not properly sealed, raised, spaced or movable to allow accessibility for cleaning on all sides, above and underneath the unit.</t>
        </is>
      </c>
      <c r="I1558" t="inlineStr">
        <is>
          <t>Not Critical</t>
        </is>
      </c>
      <c r="J1558" t="n">
        <v>10</v>
      </c>
      <c r="K1558" t="inlineStr">
        <is>
          <t>A</t>
        </is>
      </c>
      <c r="L1558" s="9">
        <f>A1558&amp;"-"&amp;TEXT(E1558,"yyyymmdd")</f>
        <v/>
      </c>
    </row>
    <row r="1559">
      <c r="A1559" t="n">
        <v>50145287</v>
      </c>
      <c r="B1559" t="inlineStr">
        <is>
          <t>Queens</t>
        </is>
      </c>
      <c r="C1559" t="inlineStr">
        <is>
          <t>11361</t>
        </is>
      </c>
      <c r="D1559" t="inlineStr">
        <is>
          <t>Korean</t>
        </is>
      </c>
      <c r="E1559" s="8" t="n">
        <v>46123</v>
      </c>
      <c r="F1559" t="inlineStr">
        <is>
          <t>Violations were cited in the following area(s).</t>
        </is>
      </c>
      <c r="G1559" t="inlineStr">
        <is>
          <t>05D</t>
        </is>
      </c>
      <c r="H155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559" t="inlineStr">
        <is>
          <t>Critical</t>
        </is>
      </c>
      <c r="J1559" t="n">
        <v>25</v>
      </c>
      <c r="L1559" s="9">
        <f>A1559&amp;"-"&amp;TEXT(E1559,"yyyymmdd")</f>
        <v/>
      </c>
    </row>
    <row r="1560">
      <c r="A1560" t="n">
        <v>50145287</v>
      </c>
      <c r="B1560" t="inlineStr">
        <is>
          <t>Queens</t>
        </is>
      </c>
      <c r="C1560" t="inlineStr">
        <is>
          <t>11361</t>
        </is>
      </c>
      <c r="D1560" t="inlineStr">
        <is>
          <t>Korean</t>
        </is>
      </c>
      <c r="E1560" s="8" t="n">
        <v>46123</v>
      </c>
      <c r="F1560" t="inlineStr">
        <is>
          <t>Violations were cited in the following area(s).</t>
        </is>
      </c>
      <c r="G1560" t="inlineStr">
        <is>
          <t>06C</t>
        </is>
      </c>
      <c r="H15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560" t="inlineStr">
        <is>
          <t>Critical</t>
        </is>
      </c>
      <c r="J1560" t="n">
        <v>25</v>
      </c>
      <c r="L1560" s="9">
        <f>A1560&amp;"-"&amp;TEXT(E1560,"yyyymmdd")</f>
        <v/>
      </c>
    </row>
    <row r="1561">
      <c r="A1561" t="n">
        <v>50145287</v>
      </c>
      <c r="B1561" t="inlineStr">
        <is>
          <t>Queens</t>
        </is>
      </c>
      <c r="C1561" t="inlineStr">
        <is>
          <t>11361</t>
        </is>
      </c>
      <c r="D1561" t="inlineStr">
        <is>
          <t>Korean</t>
        </is>
      </c>
      <c r="E1561" s="8" t="n">
        <v>46123</v>
      </c>
      <c r="F1561" t="inlineStr">
        <is>
          <t>Violations were cited in the following area(s).</t>
        </is>
      </c>
      <c r="G1561" t="inlineStr">
        <is>
          <t>06F</t>
        </is>
      </c>
      <c r="H1561" t="inlineStr">
        <is>
          <t>Wiping cloths not stored clean and dry, or in a sanitizing solution, between uses.</t>
        </is>
      </c>
      <c r="I1561" t="inlineStr">
        <is>
          <t>Critical</t>
        </is>
      </c>
      <c r="J1561" t="n">
        <v>25</v>
      </c>
      <c r="L1561" s="9">
        <f>A1561&amp;"-"&amp;TEXT(E1561,"yyyymmdd")</f>
        <v/>
      </c>
    </row>
    <row r="1562">
      <c r="A1562" t="n">
        <v>50145287</v>
      </c>
      <c r="B1562" t="inlineStr">
        <is>
          <t>Queens</t>
        </is>
      </c>
      <c r="C1562" t="inlineStr">
        <is>
          <t>11361</t>
        </is>
      </c>
      <c r="D1562" t="inlineStr">
        <is>
          <t>Korean</t>
        </is>
      </c>
      <c r="E1562" s="8" t="n">
        <v>46123</v>
      </c>
      <c r="F1562" t="inlineStr">
        <is>
          <t>Violations were cited in the following area(s).</t>
        </is>
      </c>
      <c r="G1562" t="inlineStr">
        <is>
          <t>10F</t>
        </is>
      </c>
      <c r="H1562" t="inlineStr">
        <is>
          <t>Non-food contact surface or equipment made of unacceptable material, not kept clean, or not properly sealed, raised, spaced or movable to allow accessibility for cleaning on all sides, above and underneath the unit.</t>
        </is>
      </c>
      <c r="I1562" t="inlineStr">
        <is>
          <t>Not Critical</t>
        </is>
      </c>
      <c r="J1562" t="n">
        <v>25</v>
      </c>
      <c r="L1562" s="9">
        <f>A1562&amp;"-"&amp;TEXT(E1562,"yyyymmdd")</f>
        <v/>
      </c>
    </row>
    <row r="1563">
      <c r="A1563" t="n">
        <v>40386001</v>
      </c>
      <c r="B1563" t="inlineStr">
        <is>
          <t>Manhattan</t>
        </is>
      </c>
      <c r="C1563" t="inlineStr">
        <is>
          <t>10065</t>
        </is>
      </c>
      <c r="D1563" t="inlineStr">
        <is>
          <t>Italian</t>
        </is>
      </c>
      <c r="E1563" s="8" t="n">
        <v>46125</v>
      </c>
      <c r="F1563" t="inlineStr">
        <is>
          <t>Violations were cited in the following area(s).</t>
        </is>
      </c>
      <c r="G1563" t="inlineStr">
        <is>
          <t>02F</t>
        </is>
      </c>
      <c r="H1563" t="inlineStr">
        <is>
          <t>Meat, fish, molluscan shellfish, unpasteurized raw shell eggs, poultry or other TCS offered or served raw or undercooked and written notice not provided to consumer.</t>
        </is>
      </c>
      <c r="I1563" t="inlineStr">
        <is>
          <t>Critical</t>
        </is>
      </c>
      <c r="J1563" t="n">
        <v>41</v>
      </c>
      <c r="L1563" s="9">
        <f>A1563&amp;"-"&amp;TEXT(E1563,"yyyymmdd")</f>
        <v/>
      </c>
    </row>
    <row r="1564">
      <c r="A1564" t="n">
        <v>40386001</v>
      </c>
      <c r="B1564" t="inlineStr">
        <is>
          <t>Manhattan</t>
        </is>
      </c>
      <c r="C1564" t="inlineStr">
        <is>
          <t>10065</t>
        </is>
      </c>
      <c r="D1564" t="inlineStr">
        <is>
          <t>Italian</t>
        </is>
      </c>
      <c r="E1564" s="8" t="n">
        <v>46125</v>
      </c>
      <c r="F1564" t="inlineStr">
        <is>
          <t>Violations were cited in the following area(s).</t>
        </is>
      </c>
      <c r="G1564" t="inlineStr">
        <is>
          <t>04N</t>
        </is>
      </c>
      <c r="H1564" t="inlineStr">
        <is>
          <t>Filth flies or food/refuse/sewage associated with (FRSA) flies or other nuisance pests in establishment’s food and/or non-food areas. FRSA flies include house flies, blow flies, bottle flies, flesh flies, drain flies, Phorid flies and fruit flies.</t>
        </is>
      </c>
      <c r="I1564" t="inlineStr">
        <is>
          <t>Critical</t>
        </is>
      </c>
      <c r="J1564" t="n">
        <v>41</v>
      </c>
      <c r="L1564" s="9">
        <f>A1564&amp;"-"&amp;TEXT(E1564,"yyyymmdd")</f>
        <v/>
      </c>
    </row>
    <row r="1565">
      <c r="A1565" t="n">
        <v>40386001</v>
      </c>
      <c r="B1565" t="inlineStr">
        <is>
          <t>Manhattan</t>
        </is>
      </c>
      <c r="C1565" t="inlineStr">
        <is>
          <t>10065</t>
        </is>
      </c>
      <c r="D1565" t="inlineStr">
        <is>
          <t>Italian</t>
        </is>
      </c>
      <c r="E1565" s="8" t="n">
        <v>46125</v>
      </c>
      <c r="F1565" t="inlineStr">
        <is>
          <t>Violations were cited in the following area(s).</t>
        </is>
      </c>
      <c r="G1565" t="inlineStr">
        <is>
          <t>06C</t>
        </is>
      </c>
      <c r="H156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565" t="inlineStr">
        <is>
          <t>Critical</t>
        </is>
      </c>
      <c r="J1565" t="n">
        <v>41</v>
      </c>
      <c r="L1565" s="9">
        <f>A1565&amp;"-"&amp;TEXT(E1565,"yyyymmdd")</f>
        <v/>
      </c>
    </row>
    <row r="1566">
      <c r="A1566" t="n">
        <v>40386001</v>
      </c>
      <c r="B1566" t="inlineStr">
        <is>
          <t>Manhattan</t>
        </is>
      </c>
      <c r="C1566" t="inlineStr">
        <is>
          <t>10065</t>
        </is>
      </c>
      <c r="D1566" t="inlineStr">
        <is>
          <t>Italian</t>
        </is>
      </c>
      <c r="E1566" s="8" t="n">
        <v>46125</v>
      </c>
      <c r="F1566" t="inlineStr">
        <is>
          <t>Violations were cited in the following area(s).</t>
        </is>
      </c>
      <c r="G1566" t="inlineStr">
        <is>
          <t>06D</t>
        </is>
      </c>
      <c r="H1566" t="inlineStr">
        <is>
          <t>Food contact surface not properly washed, rinsed and sanitized after each use and following any activity when contamination may have occurred.</t>
        </is>
      </c>
      <c r="I1566" t="inlineStr">
        <is>
          <t>Critical</t>
        </is>
      </c>
      <c r="J1566" t="n">
        <v>41</v>
      </c>
      <c r="L1566" s="9">
        <f>A1566&amp;"-"&amp;TEXT(E1566,"yyyymmdd")</f>
        <v/>
      </c>
    </row>
    <row r="1567">
      <c r="A1567" t="n">
        <v>40386001</v>
      </c>
      <c r="B1567" t="inlineStr">
        <is>
          <t>Manhattan</t>
        </is>
      </c>
      <c r="C1567" t="inlineStr">
        <is>
          <t>10065</t>
        </is>
      </c>
      <c r="D1567" t="inlineStr">
        <is>
          <t>Italian</t>
        </is>
      </c>
      <c r="E1567" s="8" t="n">
        <v>46125</v>
      </c>
      <c r="F1567" t="inlineStr">
        <is>
          <t>Violations were cited in the following area(s).</t>
        </is>
      </c>
      <c r="G1567" t="inlineStr">
        <is>
          <t>06E</t>
        </is>
      </c>
      <c r="H1567" t="inlineStr">
        <is>
          <t>Sanitized equipment or utensil, including in-use food dispensing utensil, improperly used or stored.</t>
        </is>
      </c>
      <c r="I1567" t="inlineStr">
        <is>
          <t>Critical</t>
        </is>
      </c>
      <c r="J1567" t="n">
        <v>41</v>
      </c>
      <c r="L1567" s="9">
        <f>A1567&amp;"-"&amp;TEXT(E1567,"yyyymmdd")</f>
        <v/>
      </c>
    </row>
    <row r="1568">
      <c r="A1568" t="n">
        <v>40386001</v>
      </c>
      <c r="B1568" t="inlineStr">
        <is>
          <t>Manhattan</t>
        </is>
      </c>
      <c r="C1568" t="inlineStr">
        <is>
          <t>10065</t>
        </is>
      </c>
      <c r="D1568" t="inlineStr">
        <is>
          <t>Italian</t>
        </is>
      </c>
      <c r="E1568" s="8" t="n">
        <v>46125</v>
      </c>
      <c r="F1568" t="inlineStr">
        <is>
          <t>Violations were cited in the following area(s).</t>
        </is>
      </c>
      <c r="G1568" t="inlineStr">
        <is>
          <t>08A</t>
        </is>
      </c>
      <c r="H1568" t="inlineStr">
        <is>
          <t>Establishment is not free of harborage or conditions conducive to rodents, insects or other pests.</t>
        </is>
      </c>
      <c r="I1568" t="inlineStr">
        <is>
          <t>Not Critical</t>
        </is>
      </c>
      <c r="J1568" t="n">
        <v>41</v>
      </c>
      <c r="L1568" s="9">
        <f>A1568&amp;"-"&amp;TEXT(E1568,"yyyymmdd")</f>
        <v/>
      </c>
    </row>
    <row r="1569">
      <c r="A1569" t="n">
        <v>40386001</v>
      </c>
      <c r="B1569" t="inlineStr">
        <is>
          <t>Manhattan</t>
        </is>
      </c>
      <c r="C1569" t="inlineStr">
        <is>
          <t>10065</t>
        </is>
      </c>
      <c r="D1569" t="inlineStr">
        <is>
          <t>Italian</t>
        </is>
      </c>
      <c r="E1569" s="8" t="n">
        <v>46125</v>
      </c>
      <c r="F1569" t="inlineStr">
        <is>
          <t>Violations were cited in the following area(s).</t>
        </is>
      </c>
      <c r="G1569" t="inlineStr">
        <is>
          <t>08B</t>
        </is>
      </c>
      <c r="H1569"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569" t="inlineStr">
        <is>
          <t>Not Critical</t>
        </is>
      </c>
      <c r="J1569" t="n">
        <v>41</v>
      </c>
      <c r="L1569" s="9">
        <f>A1569&amp;"-"&amp;TEXT(E1569,"yyyymmdd")</f>
        <v/>
      </c>
    </row>
    <row r="1570">
      <c r="A1570" t="n">
        <v>40386001</v>
      </c>
      <c r="B1570" t="inlineStr">
        <is>
          <t>Manhattan</t>
        </is>
      </c>
      <c r="C1570" t="inlineStr">
        <is>
          <t>10065</t>
        </is>
      </c>
      <c r="D1570" t="inlineStr">
        <is>
          <t>Italian</t>
        </is>
      </c>
      <c r="E1570" s="8" t="n">
        <v>46125</v>
      </c>
      <c r="F1570" t="inlineStr">
        <is>
          <t>Violations were cited in the following area(s).</t>
        </is>
      </c>
      <c r="G1570" t="inlineStr">
        <is>
          <t>08C</t>
        </is>
      </c>
      <c r="H1570" t="inlineStr">
        <is>
          <t>Pesticide not properly labeled or used by unlicensed individual. Pesticide, other toxic chemical improperly used/stored. Unprotected, unlocked bait station used.</t>
        </is>
      </c>
      <c r="I1570" t="inlineStr">
        <is>
          <t>Not Critical</t>
        </is>
      </c>
      <c r="J1570" t="n">
        <v>41</v>
      </c>
      <c r="L1570" s="9">
        <f>A1570&amp;"-"&amp;TEXT(E1570,"yyyymmdd")</f>
        <v/>
      </c>
    </row>
    <row r="1571">
      <c r="A1571" t="n">
        <v>40386001</v>
      </c>
      <c r="B1571" t="inlineStr">
        <is>
          <t>Manhattan</t>
        </is>
      </c>
      <c r="C1571" t="inlineStr">
        <is>
          <t>10065</t>
        </is>
      </c>
      <c r="D1571" t="inlineStr">
        <is>
          <t>Italian</t>
        </is>
      </c>
      <c r="E1571" s="8" t="n">
        <v>46125</v>
      </c>
      <c r="F1571" t="inlineStr">
        <is>
          <t>Violations were cited in the following area(s).</t>
        </is>
      </c>
      <c r="G1571" t="inlineStr">
        <is>
          <t>10F</t>
        </is>
      </c>
      <c r="H1571" t="inlineStr">
        <is>
          <t>Non-food contact surface or equipment made of unacceptable material, not kept clean, or not properly sealed, raised, spaced or movable to allow accessibility for cleaning on all sides, above and underneath the unit.</t>
        </is>
      </c>
      <c r="I1571" t="inlineStr">
        <is>
          <t>Not Critical</t>
        </is>
      </c>
      <c r="J1571" t="n">
        <v>41</v>
      </c>
      <c r="L1571" s="9">
        <f>A1571&amp;"-"&amp;TEXT(E1571,"yyyymmdd")</f>
        <v/>
      </c>
    </row>
    <row r="1572">
      <c r="A1572" t="n">
        <v>40425060</v>
      </c>
      <c r="B1572" t="inlineStr">
        <is>
          <t>Queens</t>
        </is>
      </c>
      <c r="C1572" t="inlineStr">
        <is>
          <t>11354</t>
        </is>
      </c>
      <c r="D1572" t="inlineStr">
        <is>
          <t>Bakery Products/Desserts</t>
        </is>
      </c>
      <c r="E1572" s="8" t="n">
        <v>46125</v>
      </c>
      <c r="F1572" t="inlineStr">
        <is>
          <t>Violations were cited in the following area(s).</t>
        </is>
      </c>
      <c r="G1572" t="inlineStr">
        <is>
          <t>09C</t>
        </is>
      </c>
      <c r="H1572" t="inlineStr">
        <is>
          <t>Design, construction, materials used or maintenance of food contact surface improper. Surface not easily cleanable, sanitized and maintained.</t>
        </is>
      </c>
      <c r="I1572" t="inlineStr">
        <is>
          <t>Not Critical</t>
        </is>
      </c>
      <c r="J1572" t="n">
        <v>6</v>
      </c>
      <c r="K1572" t="inlineStr">
        <is>
          <t>A</t>
        </is>
      </c>
      <c r="L1572" s="9">
        <f>A1572&amp;"-"&amp;TEXT(E1572,"yyyymmdd")</f>
        <v/>
      </c>
    </row>
    <row r="1573">
      <c r="A1573" t="n">
        <v>40425060</v>
      </c>
      <c r="B1573" t="inlineStr">
        <is>
          <t>Queens</t>
        </is>
      </c>
      <c r="C1573" t="inlineStr">
        <is>
          <t>11354</t>
        </is>
      </c>
      <c r="D1573" t="inlineStr">
        <is>
          <t>Bakery Products/Desserts</t>
        </is>
      </c>
      <c r="E1573" s="8" t="n">
        <v>46125</v>
      </c>
      <c r="F1573" t="inlineStr">
        <is>
          <t>Violations were cited in the following area(s).</t>
        </is>
      </c>
      <c r="G1573" t="inlineStr">
        <is>
          <t>10F</t>
        </is>
      </c>
      <c r="H1573" t="inlineStr">
        <is>
          <t>Non-food contact surface or equipment made of unacceptable material, not kept clean, or not properly sealed, raised, spaced or movable to allow accessibility for cleaning on all sides, above and underneath the unit.</t>
        </is>
      </c>
      <c r="I1573" t="inlineStr">
        <is>
          <t>Not Critical</t>
        </is>
      </c>
      <c r="J1573" t="n">
        <v>6</v>
      </c>
      <c r="K1573" t="inlineStr">
        <is>
          <t>A</t>
        </is>
      </c>
      <c r="L1573" s="9">
        <f>A1573&amp;"-"&amp;TEXT(E1573,"yyyymmdd")</f>
        <v/>
      </c>
    </row>
    <row r="1574">
      <c r="A1574" t="n">
        <v>40425060</v>
      </c>
      <c r="B1574" t="inlineStr">
        <is>
          <t>Queens</t>
        </is>
      </c>
      <c r="C1574" t="inlineStr">
        <is>
          <t>11354</t>
        </is>
      </c>
      <c r="D1574" t="inlineStr">
        <is>
          <t>Bakery Products/Desserts</t>
        </is>
      </c>
      <c r="E1574" s="8" t="n">
        <v>46125</v>
      </c>
      <c r="F1574" t="inlineStr">
        <is>
          <t>Violations were cited in the following area(s).</t>
        </is>
      </c>
      <c r="G1574" t="inlineStr">
        <is>
          <t>10H</t>
        </is>
      </c>
      <c r="H1574" t="inlineStr">
        <is>
          <t>Single service article not provided. Single service article reused or not protected from contamination when transported, stored, dispensed. Drinking straws not completely enclosed in wrapper or dispensed from a sanitary device.</t>
        </is>
      </c>
      <c r="I1574" t="inlineStr">
        <is>
          <t>Not Critical</t>
        </is>
      </c>
      <c r="J1574" t="n">
        <v>6</v>
      </c>
      <c r="K1574" t="inlineStr">
        <is>
          <t>A</t>
        </is>
      </c>
      <c r="L1574" s="9">
        <f>A1574&amp;"-"&amp;TEXT(E1574,"yyyymmdd")</f>
        <v/>
      </c>
    </row>
    <row r="1575">
      <c r="A1575" t="n">
        <v>40892887</v>
      </c>
      <c r="B1575" t="inlineStr">
        <is>
          <t>Bronx</t>
        </is>
      </c>
      <c r="C1575" t="inlineStr">
        <is>
          <t>10461</t>
        </is>
      </c>
      <c r="D1575" t="inlineStr">
        <is>
          <t>Italian</t>
        </is>
      </c>
      <c r="E1575" s="8" t="n">
        <v>46125</v>
      </c>
      <c r="F1575" t="inlineStr">
        <is>
          <t>Violations were cited in the following area(s).</t>
        </is>
      </c>
      <c r="G1575" t="inlineStr">
        <is>
          <t>02B</t>
        </is>
      </c>
      <c r="H1575" t="inlineStr">
        <is>
          <t>Hot TCS food item not held at or above 140 °F.</t>
        </is>
      </c>
      <c r="I1575" t="inlineStr">
        <is>
          <t>Critical</t>
        </is>
      </c>
      <c r="J1575" t="n">
        <v>38</v>
      </c>
      <c r="L1575" s="9">
        <f>A1575&amp;"-"&amp;TEXT(E1575,"yyyymmdd")</f>
        <v/>
      </c>
    </row>
    <row r="1576">
      <c r="A1576" t="n">
        <v>40892887</v>
      </c>
      <c r="B1576" t="inlineStr">
        <is>
          <t>Bronx</t>
        </is>
      </c>
      <c r="C1576" t="inlineStr">
        <is>
          <t>10461</t>
        </is>
      </c>
      <c r="D1576" t="inlineStr">
        <is>
          <t>Italian</t>
        </is>
      </c>
      <c r="E1576" s="8" t="n">
        <v>46125</v>
      </c>
      <c r="F1576" t="inlineStr">
        <is>
          <t>Violations were cited in the following area(s).</t>
        </is>
      </c>
      <c r="G1576" t="inlineStr">
        <is>
          <t>02G</t>
        </is>
      </c>
      <c r="H1576" t="inlineStr">
        <is>
          <t>Cold TCS food item held above 41 °F; smoked or processed fish held above 38 °F; intact raw eggs held above 45 °F; or reduced oxygen packaged (ROP) TCS foods held above required temperatures except during active necessary preparation.</t>
        </is>
      </c>
      <c r="I1576" t="inlineStr">
        <is>
          <t>Critical</t>
        </is>
      </c>
      <c r="J1576" t="n">
        <v>38</v>
      </c>
      <c r="L1576" s="9">
        <f>A1576&amp;"-"&amp;TEXT(E1576,"yyyymmdd")</f>
        <v/>
      </c>
    </row>
    <row r="1577">
      <c r="A1577" t="n">
        <v>40892887</v>
      </c>
      <c r="B1577" t="inlineStr">
        <is>
          <t>Bronx</t>
        </is>
      </c>
      <c r="C1577" t="inlineStr">
        <is>
          <t>10461</t>
        </is>
      </c>
      <c r="D1577" t="inlineStr">
        <is>
          <t>Italian</t>
        </is>
      </c>
      <c r="E1577" s="8" t="n">
        <v>46125</v>
      </c>
      <c r="F1577" t="inlineStr">
        <is>
          <t>Violations were cited in the following area(s).</t>
        </is>
      </c>
      <c r="G1577" t="inlineStr">
        <is>
          <t>04L</t>
        </is>
      </c>
      <c r="H1577" t="inlineStr">
        <is>
          <t>Evidence of mice or live mice in establishment's food or non-food areas.</t>
        </is>
      </c>
      <c r="I1577" t="inlineStr">
        <is>
          <t>Critical</t>
        </is>
      </c>
      <c r="J1577" t="n">
        <v>38</v>
      </c>
      <c r="L1577" s="9">
        <f>A1577&amp;"-"&amp;TEXT(E1577,"yyyymmdd")</f>
        <v/>
      </c>
    </row>
    <row r="1578">
      <c r="A1578" t="n">
        <v>40892887</v>
      </c>
      <c r="B1578" t="inlineStr">
        <is>
          <t>Bronx</t>
        </is>
      </c>
      <c r="C1578" t="inlineStr">
        <is>
          <t>10461</t>
        </is>
      </c>
      <c r="D1578" t="inlineStr">
        <is>
          <t>Italian</t>
        </is>
      </c>
      <c r="E1578" s="8" t="n">
        <v>46125</v>
      </c>
      <c r="F1578" t="inlineStr">
        <is>
          <t>Violations were cited in the following area(s).</t>
        </is>
      </c>
      <c r="G1578" t="inlineStr">
        <is>
          <t>04N</t>
        </is>
      </c>
      <c r="H1578" t="inlineStr">
        <is>
          <t>Filth flies or food/refuse/sewage associated with (FRSA) flies or other nuisance pests in establishment’s food and/or non-food areas. FRSA flies include house flies, blow flies, bottle flies, flesh flies, drain flies, Phorid flies and fruit flies.</t>
        </is>
      </c>
      <c r="I1578" t="inlineStr">
        <is>
          <t>Critical</t>
        </is>
      </c>
      <c r="J1578" t="n">
        <v>38</v>
      </c>
      <c r="L1578" s="9">
        <f>A1578&amp;"-"&amp;TEXT(E1578,"yyyymmdd")</f>
        <v/>
      </c>
    </row>
    <row r="1579">
      <c r="A1579" t="n">
        <v>40892887</v>
      </c>
      <c r="B1579" t="inlineStr">
        <is>
          <t>Bronx</t>
        </is>
      </c>
      <c r="C1579" t="inlineStr">
        <is>
          <t>10461</t>
        </is>
      </c>
      <c r="D1579" t="inlineStr">
        <is>
          <t>Italian</t>
        </is>
      </c>
      <c r="E1579" s="8" t="n">
        <v>46125</v>
      </c>
      <c r="F1579" t="inlineStr">
        <is>
          <t>Violations were cited in the following area(s).</t>
        </is>
      </c>
      <c r="G1579" t="inlineStr">
        <is>
          <t>08A</t>
        </is>
      </c>
      <c r="H1579" t="inlineStr">
        <is>
          <t>Establishment is not free of harborage or conditions conducive to rodents, insects or other pests.</t>
        </is>
      </c>
      <c r="I1579" t="inlineStr">
        <is>
          <t>Not Critical</t>
        </is>
      </c>
      <c r="J1579" t="n">
        <v>38</v>
      </c>
      <c r="L1579" s="9">
        <f>A1579&amp;"-"&amp;TEXT(E1579,"yyyymmdd")</f>
        <v/>
      </c>
    </row>
    <row r="1580">
      <c r="A1580" t="n">
        <v>40892887</v>
      </c>
      <c r="B1580" t="inlineStr">
        <is>
          <t>Bronx</t>
        </is>
      </c>
      <c r="C1580" t="inlineStr">
        <is>
          <t>10461</t>
        </is>
      </c>
      <c r="D1580" t="inlineStr">
        <is>
          <t>Italian</t>
        </is>
      </c>
      <c r="E1580" s="8" t="n">
        <v>46125</v>
      </c>
      <c r="F1580" t="inlineStr">
        <is>
          <t>Violations were cited in the following area(s).</t>
        </is>
      </c>
      <c r="G1580" t="inlineStr">
        <is>
          <t>10B</t>
        </is>
      </c>
      <c r="H1580" t="inlineStr">
        <is>
          <t>Anti-siphonage or back-flow prevention device not provided where required; equipment or floor not properly drained; sewage disposal system in disrepair or not functioning properly. Condensation or liquid waste improperly disposed of.</t>
        </is>
      </c>
      <c r="I1580" t="inlineStr">
        <is>
          <t>Not Critical</t>
        </is>
      </c>
      <c r="J1580" t="n">
        <v>38</v>
      </c>
      <c r="L1580" s="9">
        <f>A1580&amp;"-"&amp;TEXT(E1580,"yyyymmdd")</f>
        <v/>
      </c>
    </row>
    <row r="1581">
      <c r="A1581" t="n">
        <v>40892887</v>
      </c>
      <c r="B1581" t="inlineStr">
        <is>
          <t>Bronx</t>
        </is>
      </c>
      <c r="C1581" t="inlineStr">
        <is>
          <t>10461</t>
        </is>
      </c>
      <c r="D1581" t="inlineStr">
        <is>
          <t>Italian</t>
        </is>
      </c>
      <c r="E1581" s="8" t="n">
        <v>46125</v>
      </c>
      <c r="F1581" t="inlineStr">
        <is>
          <t>Violations were cited in the following area(s).</t>
        </is>
      </c>
      <c r="G1581" t="inlineStr">
        <is>
          <t>10F</t>
        </is>
      </c>
      <c r="H1581" t="inlineStr">
        <is>
          <t>Non-food contact surface or equipment made of unacceptable material, not kept clean, or not properly sealed, raised, spaced or movable to allow accessibility for cleaning on all sides, above and underneath the unit.</t>
        </is>
      </c>
      <c r="I1581" t="inlineStr">
        <is>
          <t>Not Critical</t>
        </is>
      </c>
      <c r="J1581" t="n">
        <v>38</v>
      </c>
      <c r="L1581" s="9">
        <f>A1581&amp;"-"&amp;TEXT(E1581,"yyyymmdd")</f>
        <v/>
      </c>
    </row>
    <row r="1582">
      <c r="A1582" t="n">
        <v>40892887</v>
      </c>
      <c r="B1582" t="inlineStr">
        <is>
          <t>Bronx</t>
        </is>
      </c>
      <c r="C1582" t="inlineStr">
        <is>
          <t>10461</t>
        </is>
      </c>
      <c r="D1582" t="inlineStr">
        <is>
          <t>Italian</t>
        </is>
      </c>
      <c r="E1582" s="8" t="n">
        <v>46125</v>
      </c>
      <c r="F1582" t="inlineStr">
        <is>
          <t>Violations were cited in the following area(s).</t>
        </is>
      </c>
      <c r="G1582" t="inlineStr">
        <is>
          <t>10G</t>
        </is>
      </c>
      <c r="H1582" t="inlineStr">
        <is>
          <t>Dishwashing and ware washing: Cleaning and sanitizing of tableware, including dishes, utensils, and equipment deficient.</t>
        </is>
      </c>
      <c r="I1582" t="inlineStr">
        <is>
          <t>Not Critical</t>
        </is>
      </c>
      <c r="J1582" t="n">
        <v>38</v>
      </c>
      <c r="L1582" s="9">
        <f>A1582&amp;"-"&amp;TEXT(E1582,"yyyymmdd")</f>
        <v/>
      </c>
    </row>
    <row r="1583">
      <c r="A1583" t="n">
        <v>40943306</v>
      </c>
      <c r="B1583" t="inlineStr">
        <is>
          <t>Brooklyn</t>
        </is>
      </c>
      <c r="C1583" t="inlineStr">
        <is>
          <t>11203</t>
        </is>
      </c>
      <c r="D1583" t="inlineStr">
        <is>
          <t>Bakery Products/Desserts</t>
        </is>
      </c>
      <c r="E1583" s="8" t="n">
        <v>46125</v>
      </c>
      <c r="F1583" t="inlineStr">
        <is>
          <t>Violations were cited in the following area(s).</t>
        </is>
      </c>
      <c r="G1583" t="inlineStr">
        <is>
          <t>02G</t>
        </is>
      </c>
      <c r="H1583" t="inlineStr">
        <is>
          <t>Cold TCS food item held above 41 °F; smoked or processed fish held above 38 °F; intact raw eggs held above 45 °F; or reduced oxygen packaged (ROP) TCS foods held above required temperatures except during active necessary preparation.</t>
        </is>
      </c>
      <c r="I1583" t="inlineStr">
        <is>
          <t>Critical</t>
        </is>
      </c>
      <c r="J1583" t="n">
        <v>12</v>
      </c>
      <c r="K1583" t="inlineStr">
        <is>
          <t>A</t>
        </is>
      </c>
      <c r="L1583" s="9">
        <f>A1583&amp;"-"&amp;TEXT(E1583,"yyyymmdd")</f>
        <v/>
      </c>
    </row>
    <row r="1584">
      <c r="A1584" t="n">
        <v>40943306</v>
      </c>
      <c r="B1584" t="inlineStr">
        <is>
          <t>Brooklyn</t>
        </is>
      </c>
      <c r="C1584" t="inlineStr">
        <is>
          <t>11203</t>
        </is>
      </c>
      <c r="D1584" t="inlineStr">
        <is>
          <t>Bakery Products/Desserts</t>
        </is>
      </c>
      <c r="E1584" s="8" t="n">
        <v>46125</v>
      </c>
      <c r="F1584" t="inlineStr">
        <is>
          <t>Violations were cited in the following area(s).</t>
        </is>
      </c>
      <c r="G1584" t="inlineStr">
        <is>
          <t>10B</t>
        </is>
      </c>
      <c r="H1584" t="inlineStr">
        <is>
          <t>Anti-siphonage or back-flow prevention device not provided where required; equipment or floor not properly drained; sewage disposal system in disrepair or not functioning properly. Condensation or liquid waste improperly disposed of.</t>
        </is>
      </c>
      <c r="I1584" t="inlineStr">
        <is>
          <t>Not Critical</t>
        </is>
      </c>
      <c r="J1584" t="n">
        <v>12</v>
      </c>
      <c r="K1584" t="inlineStr">
        <is>
          <t>A</t>
        </is>
      </c>
      <c r="L1584" s="9">
        <f>A1584&amp;"-"&amp;TEXT(E1584,"yyyymmdd")</f>
        <v/>
      </c>
    </row>
    <row r="1585">
      <c r="A1585" t="n">
        <v>40943306</v>
      </c>
      <c r="B1585" t="inlineStr">
        <is>
          <t>Brooklyn</t>
        </is>
      </c>
      <c r="C1585" t="inlineStr">
        <is>
          <t>11203</t>
        </is>
      </c>
      <c r="D1585" t="inlineStr">
        <is>
          <t>Bakery Products/Desserts</t>
        </is>
      </c>
      <c r="E1585" s="8" t="n">
        <v>46125</v>
      </c>
      <c r="F1585" t="inlineStr">
        <is>
          <t>Violations were cited in the following area(s).</t>
        </is>
      </c>
      <c r="G1585" t="inlineStr">
        <is>
          <t>10F</t>
        </is>
      </c>
      <c r="H1585" t="inlineStr">
        <is>
          <t>Non-food contact surface or equipment made of unacceptable material, not kept clean, or not properly sealed, raised, spaced or movable to allow accessibility for cleaning on all sides, above and underneath the unit.</t>
        </is>
      </c>
      <c r="I1585" t="inlineStr">
        <is>
          <t>Not Critical</t>
        </is>
      </c>
      <c r="J1585" t="n">
        <v>12</v>
      </c>
      <c r="K1585" t="inlineStr">
        <is>
          <t>A</t>
        </is>
      </c>
      <c r="L1585" s="9">
        <f>A1585&amp;"-"&amp;TEXT(E1585,"yyyymmdd")</f>
        <v/>
      </c>
    </row>
    <row r="1586">
      <c r="A1586" t="n">
        <v>41242232</v>
      </c>
      <c r="B1586" t="inlineStr">
        <is>
          <t>Brooklyn</t>
        </is>
      </c>
      <c r="C1586" t="inlineStr">
        <is>
          <t>11201</t>
        </is>
      </c>
      <c r="D1586" t="inlineStr">
        <is>
          <t>Japanese</t>
        </is>
      </c>
      <c r="E1586" s="8" t="n">
        <v>46125</v>
      </c>
      <c r="F1586" t="inlineStr">
        <is>
          <t>Violations were cited in the following area(s).</t>
        </is>
      </c>
      <c r="G1586" t="inlineStr">
        <is>
          <t>04L</t>
        </is>
      </c>
      <c r="H1586" t="inlineStr">
        <is>
          <t>Evidence of mice or live mice in establishment's food or non-food areas.</t>
        </is>
      </c>
      <c r="I1586" t="inlineStr">
        <is>
          <t>Critical</t>
        </is>
      </c>
      <c r="J1586" t="n">
        <v>13</v>
      </c>
      <c r="K1586" t="inlineStr">
        <is>
          <t>A</t>
        </is>
      </c>
      <c r="L1586" s="9">
        <f>A1586&amp;"-"&amp;TEXT(E1586,"yyyymmdd")</f>
        <v/>
      </c>
    </row>
    <row r="1587">
      <c r="A1587" t="n">
        <v>41242232</v>
      </c>
      <c r="B1587" t="inlineStr">
        <is>
          <t>Brooklyn</t>
        </is>
      </c>
      <c r="C1587" t="inlineStr">
        <is>
          <t>11201</t>
        </is>
      </c>
      <c r="D1587" t="inlineStr">
        <is>
          <t>Japanese</t>
        </is>
      </c>
      <c r="E1587" s="8" t="n">
        <v>46125</v>
      </c>
      <c r="F1587" t="inlineStr">
        <is>
          <t>Violations were cited in the following area(s).</t>
        </is>
      </c>
      <c r="G1587" t="inlineStr">
        <is>
          <t>04N</t>
        </is>
      </c>
      <c r="H1587" t="inlineStr">
        <is>
          <t>Filth flies or food/refuse/sewage associated with (FRSA) flies or other nuisance pests in establishment’s food and/or non-food areas. FRSA flies include house flies, blow flies, bottle flies, flesh flies, drain flies, Phorid flies and fruit flies.</t>
        </is>
      </c>
      <c r="I1587" t="inlineStr">
        <is>
          <t>Critical</t>
        </is>
      </c>
      <c r="J1587" t="n">
        <v>13</v>
      </c>
      <c r="K1587" t="inlineStr">
        <is>
          <t>A</t>
        </is>
      </c>
      <c r="L1587" s="9">
        <f>A1587&amp;"-"&amp;TEXT(E1587,"yyyymmdd")</f>
        <v/>
      </c>
    </row>
    <row r="1588">
      <c r="A1588" t="n">
        <v>41242232</v>
      </c>
      <c r="B1588" t="inlineStr">
        <is>
          <t>Brooklyn</t>
        </is>
      </c>
      <c r="C1588" t="inlineStr">
        <is>
          <t>11201</t>
        </is>
      </c>
      <c r="D1588" t="inlineStr">
        <is>
          <t>Japanese</t>
        </is>
      </c>
      <c r="E1588" s="8" t="n">
        <v>46125</v>
      </c>
      <c r="F1588" t="inlineStr">
        <is>
          <t>Violations were cited in the following area(s).</t>
        </is>
      </c>
      <c r="G1588" t="inlineStr">
        <is>
          <t>08A</t>
        </is>
      </c>
      <c r="H1588" t="inlineStr">
        <is>
          <t>Establishment is not free of harborage or conditions conducive to rodents, insects or other pests.</t>
        </is>
      </c>
      <c r="I1588" t="inlineStr">
        <is>
          <t>Not Critical</t>
        </is>
      </c>
      <c r="J1588" t="n">
        <v>13</v>
      </c>
      <c r="K1588" t="inlineStr">
        <is>
          <t>A</t>
        </is>
      </c>
      <c r="L1588" s="9">
        <f>A1588&amp;"-"&amp;TEXT(E1588,"yyyymmdd")</f>
        <v/>
      </c>
    </row>
    <row r="1589">
      <c r="A1589" t="n">
        <v>41305781</v>
      </c>
      <c r="B1589" t="inlineStr">
        <is>
          <t>Queens</t>
        </is>
      </c>
      <c r="C1589" t="inlineStr">
        <is>
          <t>11432</t>
        </is>
      </c>
      <c r="D1589" t="inlineStr">
        <is>
          <t>American</t>
        </is>
      </c>
      <c r="E1589" s="8" t="n">
        <v>46125</v>
      </c>
      <c r="F1589" t="inlineStr">
        <is>
          <t>Violations were cited in the following area(s).</t>
        </is>
      </c>
      <c r="G1589" t="inlineStr">
        <is>
          <t>06C</t>
        </is>
      </c>
      <c r="H158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589" t="inlineStr">
        <is>
          <t>Critical</t>
        </is>
      </c>
      <c r="J1589" t="n">
        <v>7</v>
      </c>
      <c r="K1589" t="inlineStr">
        <is>
          <t>A</t>
        </is>
      </c>
      <c r="L1589" s="9">
        <f>A1589&amp;"-"&amp;TEXT(E1589,"yyyymmdd")</f>
        <v/>
      </c>
    </row>
    <row r="1590">
      <c r="A1590" t="n">
        <v>41305781</v>
      </c>
      <c r="B1590" t="inlineStr">
        <is>
          <t>Queens</t>
        </is>
      </c>
      <c r="C1590" t="inlineStr">
        <is>
          <t>11432</t>
        </is>
      </c>
      <c r="D1590" t="inlineStr">
        <is>
          <t>American</t>
        </is>
      </c>
      <c r="E1590" s="8" t="n">
        <v>46125</v>
      </c>
      <c r="F1590" t="inlineStr">
        <is>
          <t>Violations were cited in the following area(s).</t>
        </is>
      </c>
      <c r="G1590" t="inlineStr">
        <is>
          <t>10F</t>
        </is>
      </c>
      <c r="H1590" t="inlineStr">
        <is>
          <t>Non-food contact surface or equipment made of unacceptable material, not kept clean, or not properly sealed, raised, spaced or movable to allow accessibility for cleaning on all sides, above and underneath the unit.</t>
        </is>
      </c>
      <c r="I1590" t="inlineStr">
        <is>
          <t>Not Critical</t>
        </is>
      </c>
      <c r="J1590" t="n">
        <v>7</v>
      </c>
      <c r="K1590" t="inlineStr">
        <is>
          <t>A</t>
        </is>
      </c>
      <c r="L1590" s="9">
        <f>A1590&amp;"-"&amp;TEXT(E1590,"yyyymmdd")</f>
        <v/>
      </c>
    </row>
    <row r="1591">
      <c r="A1591" t="n">
        <v>41305786</v>
      </c>
      <c r="B1591" t="inlineStr">
        <is>
          <t>Queens</t>
        </is>
      </c>
      <c r="C1591" t="inlineStr">
        <is>
          <t>11432</t>
        </is>
      </c>
      <c r="D1591" t="inlineStr">
        <is>
          <t>American</t>
        </is>
      </c>
      <c r="E1591" s="8" t="n">
        <v>46125</v>
      </c>
      <c r="F1591" t="inlineStr">
        <is>
          <t>Violations were cited in the following area(s).</t>
        </is>
      </c>
      <c r="G1591" t="inlineStr">
        <is>
          <t>02B</t>
        </is>
      </c>
      <c r="H1591" t="inlineStr">
        <is>
          <t>Hot TCS food item not held at or above 140 °F.</t>
        </is>
      </c>
      <c r="I1591" t="inlineStr">
        <is>
          <t>Critical</t>
        </is>
      </c>
      <c r="J1591" t="n">
        <v>11</v>
      </c>
      <c r="K1591" t="inlineStr">
        <is>
          <t>A</t>
        </is>
      </c>
      <c r="L1591" s="9">
        <f>A1591&amp;"-"&amp;TEXT(E1591,"yyyymmdd")</f>
        <v/>
      </c>
    </row>
    <row r="1592">
      <c r="A1592" t="n">
        <v>41305786</v>
      </c>
      <c r="B1592" t="inlineStr">
        <is>
          <t>Queens</t>
        </is>
      </c>
      <c r="C1592" t="inlineStr">
        <is>
          <t>11432</t>
        </is>
      </c>
      <c r="D1592" t="inlineStr">
        <is>
          <t>American</t>
        </is>
      </c>
      <c r="E1592" s="8" t="n">
        <v>46125</v>
      </c>
      <c r="F1592" t="inlineStr">
        <is>
          <t>Violations were cited in the following area(s).</t>
        </is>
      </c>
      <c r="G1592" t="inlineStr">
        <is>
          <t>10F</t>
        </is>
      </c>
      <c r="H1592" t="inlineStr">
        <is>
          <t>Non-food contact surface or equipment made of unacceptable material, not kept clean, or not properly sealed, raised, spaced or movable to allow accessibility for cleaning on all sides, above and underneath the unit.</t>
        </is>
      </c>
      <c r="I1592" t="inlineStr">
        <is>
          <t>Not Critical</t>
        </is>
      </c>
      <c r="J1592" t="n">
        <v>11</v>
      </c>
      <c r="K1592" t="inlineStr">
        <is>
          <t>A</t>
        </is>
      </c>
      <c r="L1592" s="9">
        <f>A1592&amp;"-"&amp;TEXT(E1592,"yyyymmdd")</f>
        <v/>
      </c>
    </row>
    <row r="1593">
      <c r="A1593" t="n">
        <v>41387356</v>
      </c>
      <c r="B1593" t="inlineStr">
        <is>
          <t>Manhattan</t>
        </is>
      </c>
      <c r="C1593" t="inlineStr">
        <is>
          <t>10034</t>
        </is>
      </c>
      <c r="D1593" t="inlineStr">
        <is>
          <t>Donuts</t>
        </is>
      </c>
      <c r="E1593" s="8" t="n">
        <v>46125</v>
      </c>
      <c r="F1593" t="inlineStr">
        <is>
          <t>Violations were cited in the following area(s).</t>
        </is>
      </c>
      <c r="G1593" t="inlineStr">
        <is>
          <t>06C</t>
        </is>
      </c>
      <c r="H159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593" t="inlineStr">
        <is>
          <t>Critical</t>
        </is>
      </c>
      <c r="J1593" t="n">
        <v>13</v>
      </c>
      <c r="K1593" t="inlineStr">
        <is>
          <t>A</t>
        </is>
      </c>
      <c r="L1593" s="9">
        <f>A1593&amp;"-"&amp;TEXT(E1593,"yyyymmdd")</f>
        <v/>
      </c>
    </row>
    <row r="1594">
      <c r="A1594" t="n">
        <v>41387356</v>
      </c>
      <c r="B1594" t="inlineStr">
        <is>
          <t>Manhattan</t>
        </is>
      </c>
      <c r="C1594" t="inlineStr">
        <is>
          <t>10034</t>
        </is>
      </c>
      <c r="D1594" t="inlineStr">
        <is>
          <t>Donuts</t>
        </is>
      </c>
      <c r="E1594" s="8" t="n">
        <v>46125</v>
      </c>
      <c r="F1594" t="inlineStr">
        <is>
          <t>Violations were cited in the following area(s).</t>
        </is>
      </c>
      <c r="G1594" t="inlineStr">
        <is>
          <t>06D</t>
        </is>
      </c>
      <c r="H1594" t="inlineStr">
        <is>
          <t>Food contact surface not properly washed, rinsed and sanitized after each use and following any activity when contamination may have occurred.</t>
        </is>
      </c>
      <c r="I1594" t="inlineStr">
        <is>
          <t>Critical</t>
        </is>
      </c>
      <c r="J1594" t="n">
        <v>13</v>
      </c>
      <c r="K1594" t="inlineStr">
        <is>
          <t>A</t>
        </is>
      </c>
      <c r="L1594" s="9">
        <f>A1594&amp;"-"&amp;TEXT(E1594,"yyyymmdd")</f>
        <v/>
      </c>
    </row>
    <row r="1595">
      <c r="A1595" t="n">
        <v>41480756</v>
      </c>
      <c r="B1595" t="inlineStr">
        <is>
          <t>Bronx</t>
        </is>
      </c>
      <c r="C1595" t="inlineStr">
        <is>
          <t>10451</t>
        </is>
      </c>
      <c r="D1595" t="inlineStr">
        <is>
          <t>American</t>
        </is>
      </c>
      <c r="E1595" s="8" t="n">
        <v>46125</v>
      </c>
      <c r="F1595" t="inlineStr">
        <is>
          <t>Violations were cited in the following area(s).</t>
        </is>
      </c>
      <c r="G1595" t="inlineStr">
        <is>
          <t>06C</t>
        </is>
      </c>
      <c r="H159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595" t="inlineStr">
        <is>
          <t>Critical</t>
        </is>
      </c>
      <c r="J1595" t="n">
        <v>13</v>
      </c>
      <c r="K1595" t="inlineStr">
        <is>
          <t>A</t>
        </is>
      </c>
      <c r="L1595" s="9">
        <f>A1595&amp;"-"&amp;TEXT(E1595,"yyyymmdd")</f>
        <v/>
      </c>
    </row>
    <row r="1596">
      <c r="A1596" t="n">
        <v>41480756</v>
      </c>
      <c r="B1596" t="inlineStr">
        <is>
          <t>Bronx</t>
        </is>
      </c>
      <c r="C1596" t="inlineStr">
        <is>
          <t>10451</t>
        </is>
      </c>
      <c r="D1596" t="inlineStr">
        <is>
          <t>American</t>
        </is>
      </c>
      <c r="E1596" s="8" t="n">
        <v>46125</v>
      </c>
      <c r="F1596" t="inlineStr">
        <is>
          <t>Violations were cited in the following area(s).</t>
        </is>
      </c>
      <c r="G1596" t="inlineStr">
        <is>
          <t>10B</t>
        </is>
      </c>
      <c r="H1596" t="inlineStr">
        <is>
          <t>Anti-siphonage or back-flow prevention device not provided where required; equipment or floor not properly drained; sewage disposal system in disrepair or not functioning properly. Condensation or liquid waste improperly disposed of.</t>
        </is>
      </c>
      <c r="I1596" t="inlineStr">
        <is>
          <t>Not Critical</t>
        </is>
      </c>
      <c r="J1596" t="n">
        <v>13</v>
      </c>
      <c r="K1596" t="inlineStr">
        <is>
          <t>A</t>
        </is>
      </c>
      <c r="L1596" s="9">
        <f>A1596&amp;"-"&amp;TEXT(E1596,"yyyymmdd")</f>
        <v/>
      </c>
    </row>
    <row r="1597">
      <c r="A1597" t="n">
        <v>41480756</v>
      </c>
      <c r="B1597" t="inlineStr">
        <is>
          <t>Bronx</t>
        </is>
      </c>
      <c r="C1597" t="inlineStr">
        <is>
          <t>10451</t>
        </is>
      </c>
      <c r="D1597" t="inlineStr">
        <is>
          <t>American</t>
        </is>
      </c>
      <c r="E1597" s="8" t="n">
        <v>46125</v>
      </c>
      <c r="F1597" t="inlineStr">
        <is>
          <t>Violations were cited in the following area(s).</t>
        </is>
      </c>
      <c r="G1597" t="inlineStr">
        <is>
          <t>10G</t>
        </is>
      </c>
      <c r="H1597" t="inlineStr">
        <is>
          <t>Dishwashing and ware washing: Cleaning and sanitizing of tableware, including dishes, utensils, and equipment deficient.</t>
        </is>
      </c>
      <c r="I1597" t="inlineStr">
        <is>
          <t>Not Critical</t>
        </is>
      </c>
      <c r="J1597" t="n">
        <v>13</v>
      </c>
      <c r="K1597" t="inlineStr">
        <is>
          <t>A</t>
        </is>
      </c>
      <c r="L1597" s="9">
        <f>A1597&amp;"-"&amp;TEXT(E1597,"yyyymmdd")</f>
        <v/>
      </c>
    </row>
    <row r="1598">
      <c r="A1598" t="n">
        <v>41485041</v>
      </c>
      <c r="B1598" t="inlineStr">
        <is>
          <t>Brooklyn</t>
        </is>
      </c>
      <c r="C1598" t="inlineStr">
        <is>
          <t>11238</t>
        </is>
      </c>
      <c r="D1598" t="inlineStr">
        <is>
          <t>American</t>
        </is>
      </c>
      <c r="E1598" s="8" t="n">
        <v>46125</v>
      </c>
      <c r="F1598" t="inlineStr">
        <is>
          <t>Violations were cited in the following area(s).</t>
        </is>
      </c>
      <c r="G1598" t="inlineStr">
        <is>
          <t>06C</t>
        </is>
      </c>
      <c r="H159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598" t="inlineStr">
        <is>
          <t>Critical</t>
        </is>
      </c>
      <c r="J1598" t="n">
        <v>20</v>
      </c>
      <c r="L1598" s="9">
        <f>A1598&amp;"-"&amp;TEXT(E1598,"yyyymmdd")</f>
        <v/>
      </c>
    </row>
    <row r="1599">
      <c r="A1599" t="n">
        <v>41485041</v>
      </c>
      <c r="B1599" t="inlineStr">
        <is>
          <t>Brooklyn</t>
        </is>
      </c>
      <c r="C1599" t="inlineStr">
        <is>
          <t>11238</t>
        </is>
      </c>
      <c r="D1599" t="inlineStr">
        <is>
          <t>American</t>
        </is>
      </c>
      <c r="E1599" s="8" t="n">
        <v>46125</v>
      </c>
      <c r="F1599" t="inlineStr">
        <is>
          <t>Violations were cited in the following area(s).</t>
        </is>
      </c>
      <c r="G1599" t="inlineStr">
        <is>
          <t>06D</t>
        </is>
      </c>
      <c r="H1599" t="inlineStr">
        <is>
          <t>Food contact surface not properly washed, rinsed and sanitized after each use and following any activity when contamination may have occurred.</t>
        </is>
      </c>
      <c r="I1599" t="inlineStr">
        <is>
          <t>Critical</t>
        </is>
      </c>
      <c r="J1599" t="n">
        <v>20</v>
      </c>
      <c r="L1599" s="9">
        <f>A1599&amp;"-"&amp;TEXT(E1599,"yyyymmdd")</f>
        <v/>
      </c>
    </row>
    <row r="1600">
      <c r="A1600" t="n">
        <v>41485041</v>
      </c>
      <c r="B1600" t="inlineStr">
        <is>
          <t>Brooklyn</t>
        </is>
      </c>
      <c r="C1600" t="inlineStr">
        <is>
          <t>11238</t>
        </is>
      </c>
      <c r="D1600" t="inlineStr">
        <is>
          <t>American</t>
        </is>
      </c>
      <c r="E1600" s="8" t="n">
        <v>46125</v>
      </c>
      <c r="F1600" t="inlineStr">
        <is>
          <t>Violations were cited in the following area(s).</t>
        </is>
      </c>
      <c r="G1600" t="inlineStr">
        <is>
          <t>10B</t>
        </is>
      </c>
      <c r="H1600" t="inlineStr">
        <is>
          <t>Anti-siphonage or back-flow prevention device not provided where required; equipment or floor not properly drained; sewage disposal system in disrepair or not functioning properly. Condensation or liquid waste improperly disposed of.</t>
        </is>
      </c>
      <c r="I1600" t="inlineStr">
        <is>
          <t>Not Critical</t>
        </is>
      </c>
      <c r="J1600" t="n">
        <v>20</v>
      </c>
      <c r="L1600" s="9">
        <f>A1600&amp;"-"&amp;TEXT(E1600,"yyyymmdd")</f>
        <v/>
      </c>
    </row>
    <row r="1601">
      <c r="A1601" t="n">
        <v>41485041</v>
      </c>
      <c r="B1601" t="inlineStr">
        <is>
          <t>Brooklyn</t>
        </is>
      </c>
      <c r="C1601" t="inlineStr">
        <is>
          <t>11238</t>
        </is>
      </c>
      <c r="D1601" t="inlineStr">
        <is>
          <t>American</t>
        </is>
      </c>
      <c r="E1601" s="8" t="n">
        <v>46125</v>
      </c>
      <c r="F1601" t="inlineStr">
        <is>
          <t>Violations were cited in the following area(s).</t>
        </is>
      </c>
      <c r="G1601" t="inlineStr">
        <is>
          <t>10F</t>
        </is>
      </c>
      <c r="H1601" t="inlineStr">
        <is>
          <t>Non-food contact surface or equipment made of unacceptable material, not kept clean, or not properly sealed, raised, spaced or movable to allow accessibility for cleaning on all sides, above and underneath the unit.</t>
        </is>
      </c>
      <c r="I1601" t="inlineStr">
        <is>
          <t>Not Critical</t>
        </is>
      </c>
      <c r="J1601" t="n">
        <v>20</v>
      </c>
      <c r="L1601" s="9">
        <f>A1601&amp;"-"&amp;TEXT(E1601,"yyyymmdd")</f>
        <v/>
      </c>
    </row>
    <row r="1602">
      <c r="A1602" t="n">
        <v>41485041</v>
      </c>
      <c r="B1602" t="inlineStr">
        <is>
          <t>Brooklyn</t>
        </is>
      </c>
      <c r="C1602" t="inlineStr">
        <is>
          <t>11238</t>
        </is>
      </c>
      <c r="D1602" t="inlineStr">
        <is>
          <t>American</t>
        </is>
      </c>
      <c r="E1602" s="8" t="n">
        <v>46125</v>
      </c>
      <c r="F1602" t="inlineStr">
        <is>
          <t>Violations were cited in the following area(s).</t>
        </is>
      </c>
      <c r="G1602" t="inlineStr">
        <is>
          <t>10G</t>
        </is>
      </c>
      <c r="H1602" t="inlineStr">
        <is>
          <t>Dishwashing and ware washing: Cleaning and sanitizing of tableware, including dishes, utensils, and equipment deficient.</t>
        </is>
      </c>
      <c r="I1602" t="inlineStr">
        <is>
          <t>Not Critical</t>
        </is>
      </c>
      <c r="J1602" t="n">
        <v>20</v>
      </c>
      <c r="L1602" s="9">
        <f>A1602&amp;"-"&amp;TEXT(E1602,"yyyymmdd")</f>
        <v/>
      </c>
    </row>
    <row r="1603">
      <c r="A1603" t="n">
        <v>41556791</v>
      </c>
      <c r="B1603" t="inlineStr">
        <is>
          <t>Manhattan</t>
        </is>
      </c>
      <c r="C1603" t="inlineStr">
        <is>
          <t>10027</t>
        </is>
      </c>
      <c r="D1603" t="inlineStr">
        <is>
          <t>Coffee/Tea</t>
        </is>
      </c>
      <c r="E1603" s="8" t="n">
        <v>46125</v>
      </c>
      <c r="F1603" t="inlineStr">
        <is>
          <t>Violations were cited in the following area(s).</t>
        </is>
      </c>
      <c r="G1603" t="inlineStr">
        <is>
          <t>02G</t>
        </is>
      </c>
      <c r="H1603" t="inlineStr">
        <is>
          <t>Cold TCS food item held above 41 °F; smoked or processed fish held above 38 °F; intact raw eggs held above 45 °F; or reduced oxygen packaged (ROP) TCS foods held above required temperatures except during active necessary preparation.</t>
        </is>
      </c>
      <c r="I1603" t="inlineStr">
        <is>
          <t>Critical</t>
        </is>
      </c>
      <c r="J1603" t="n">
        <v>12</v>
      </c>
      <c r="K1603" t="inlineStr">
        <is>
          <t>A</t>
        </is>
      </c>
      <c r="L1603" s="9">
        <f>A1603&amp;"-"&amp;TEXT(E1603,"yyyymmdd")</f>
        <v/>
      </c>
    </row>
    <row r="1604">
      <c r="A1604" t="n">
        <v>41556791</v>
      </c>
      <c r="B1604" t="inlineStr">
        <is>
          <t>Manhattan</t>
        </is>
      </c>
      <c r="C1604" t="inlineStr">
        <is>
          <t>10027</t>
        </is>
      </c>
      <c r="D1604" t="inlineStr">
        <is>
          <t>Coffee/Tea</t>
        </is>
      </c>
      <c r="E1604" s="8" t="n">
        <v>46125</v>
      </c>
      <c r="F1604" t="inlineStr">
        <is>
          <t>Violations were cited in the following area(s).</t>
        </is>
      </c>
      <c r="G1604" t="inlineStr">
        <is>
          <t>10F</t>
        </is>
      </c>
      <c r="H1604" t="inlineStr">
        <is>
          <t>Non-food contact surface or equipment made of unacceptable material, not kept clean, or not properly sealed, raised, spaced or movable to allow accessibility for cleaning on all sides, above and underneath the unit.</t>
        </is>
      </c>
      <c r="I1604" t="inlineStr">
        <is>
          <t>Not Critical</t>
        </is>
      </c>
      <c r="J1604" t="n">
        <v>12</v>
      </c>
      <c r="K1604" t="inlineStr">
        <is>
          <t>A</t>
        </is>
      </c>
      <c r="L1604" s="9">
        <f>A1604&amp;"-"&amp;TEXT(E1604,"yyyymmdd")</f>
        <v/>
      </c>
    </row>
    <row r="1605">
      <c r="A1605" t="n">
        <v>41641108</v>
      </c>
      <c r="B1605" t="inlineStr">
        <is>
          <t>Queens</t>
        </is>
      </c>
      <c r="C1605" t="inlineStr">
        <is>
          <t>11434</t>
        </is>
      </c>
      <c r="D1605" t="inlineStr">
        <is>
          <t>Pizza</t>
        </is>
      </c>
      <c r="E1605" s="8" t="n">
        <v>46125</v>
      </c>
      <c r="F1605" t="inlineStr">
        <is>
          <t>Violations were cited in the following area(s).</t>
        </is>
      </c>
      <c r="G1605" t="inlineStr">
        <is>
          <t>10F</t>
        </is>
      </c>
      <c r="H1605" t="inlineStr">
        <is>
          <t>Non-food contact surface or equipment made of unacceptable material, not kept clean, or not properly sealed, raised, spaced or movable to allow accessibility for cleaning on all sides, above and underneath the unit.</t>
        </is>
      </c>
      <c r="I1605" t="inlineStr">
        <is>
          <t>Not Critical</t>
        </is>
      </c>
      <c r="J1605" t="n">
        <v>2</v>
      </c>
      <c r="K1605" t="inlineStr">
        <is>
          <t>A</t>
        </is>
      </c>
      <c r="L1605" s="9">
        <f>A1605&amp;"-"&amp;TEXT(E1605,"yyyymmdd")</f>
        <v/>
      </c>
    </row>
    <row r="1606">
      <c r="A1606" t="n">
        <v>41655178</v>
      </c>
      <c r="B1606" t="inlineStr">
        <is>
          <t>Brooklyn</t>
        </is>
      </c>
      <c r="C1606" t="inlineStr">
        <is>
          <t>11201</t>
        </is>
      </c>
      <c r="D1606" t="inlineStr">
        <is>
          <t>Donuts</t>
        </is>
      </c>
      <c r="E1606" s="8" t="n">
        <v>46125</v>
      </c>
      <c r="F1606" t="inlineStr">
        <is>
          <t>Violations were cited in the following area(s).</t>
        </is>
      </c>
      <c r="G1606" t="inlineStr">
        <is>
          <t>06E</t>
        </is>
      </c>
      <c r="H1606" t="inlineStr">
        <is>
          <t>Sanitized equipment or utensil, including in-use food dispensing utensil, improperly used or stored.</t>
        </is>
      </c>
      <c r="I1606" t="inlineStr">
        <is>
          <t>Critical</t>
        </is>
      </c>
      <c r="J1606" t="n">
        <v>5</v>
      </c>
      <c r="K1606" t="inlineStr">
        <is>
          <t>A</t>
        </is>
      </c>
      <c r="L1606" s="9">
        <f>A1606&amp;"-"&amp;TEXT(E1606,"yyyymmdd")</f>
        <v/>
      </c>
    </row>
    <row r="1607">
      <c r="A1607" t="n">
        <v>41718421</v>
      </c>
      <c r="B1607" t="inlineStr">
        <is>
          <t>Manhattan</t>
        </is>
      </c>
      <c r="C1607" t="inlineStr">
        <is>
          <t>10026</t>
        </is>
      </c>
      <c r="D1607" t="inlineStr">
        <is>
          <t>American</t>
        </is>
      </c>
      <c r="E1607" s="8" t="n">
        <v>46125</v>
      </c>
      <c r="F1607" t="inlineStr">
        <is>
          <t>Violations were cited in the following area(s).</t>
        </is>
      </c>
      <c r="G1607" t="inlineStr">
        <is>
          <t>02B</t>
        </is>
      </c>
      <c r="H1607" t="inlineStr">
        <is>
          <t>Hot TCS food item not held at or above 140 °F.</t>
        </is>
      </c>
      <c r="I1607" t="inlineStr">
        <is>
          <t>Critical</t>
        </is>
      </c>
      <c r="J1607" t="n">
        <v>19</v>
      </c>
      <c r="L1607" s="9">
        <f>A1607&amp;"-"&amp;TEXT(E1607,"yyyymmdd")</f>
        <v/>
      </c>
    </row>
    <row r="1608">
      <c r="A1608" t="n">
        <v>41718421</v>
      </c>
      <c r="B1608" t="inlineStr">
        <is>
          <t>Manhattan</t>
        </is>
      </c>
      <c r="C1608" t="inlineStr">
        <is>
          <t>10026</t>
        </is>
      </c>
      <c r="D1608" t="inlineStr">
        <is>
          <t>American</t>
        </is>
      </c>
      <c r="E1608" s="8" t="n">
        <v>46125</v>
      </c>
      <c r="F1608" t="inlineStr">
        <is>
          <t>Violations were cited in the following area(s).</t>
        </is>
      </c>
      <c r="G1608" t="inlineStr">
        <is>
          <t>04H</t>
        </is>
      </c>
      <c r="H1608" t="inlineStr">
        <is>
          <t>Raw, cooked or prepared food is adulterated, contaminated, cross-contaminated, or not discarded in accordance with HACCP plan.</t>
        </is>
      </c>
      <c r="I1608" t="inlineStr">
        <is>
          <t>Critical</t>
        </is>
      </c>
      <c r="J1608" t="n">
        <v>19</v>
      </c>
      <c r="L1608" s="9">
        <f>A1608&amp;"-"&amp;TEXT(E1608,"yyyymmdd")</f>
        <v/>
      </c>
    </row>
    <row r="1609">
      <c r="A1609" t="n">
        <v>41718421</v>
      </c>
      <c r="B1609" t="inlineStr">
        <is>
          <t>Manhattan</t>
        </is>
      </c>
      <c r="C1609" t="inlineStr">
        <is>
          <t>10026</t>
        </is>
      </c>
      <c r="D1609" t="inlineStr">
        <is>
          <t>American</t>
        </is>
      </c>
      <c r="E1609" s="8" t="n">
        <v>46125</v>
      </c>
      <c r="F1609" t="inlineStr">
        <is>
          <t>Violations were cited in the following area(s).</t>
        </is>
      </c>
      <c r="G1609" t="inlineStr">
        <is>
          <t>06D</t>
        </is>
      </c>
      <c r="H1609" t="inlineStr">
        <is>
          <t>Food contact surface not properly washed, rinsed and sanitized after each use and following any activity when contamination may have occurred.</t>
        </is>
      </c>
      <c r="I1609" t="inlineStr">
        <is>
          <t>Critical</t>
        </is>
      </c>
      <c r="J1609" t="n">
        <v>19</v>
      </c>
      <c r="L1609" s="9">
        <f>A1609&amp;"-"&amp;TEXT(E1609,"yyyymmdd")</f>
        <v/>
      </c>
    </row>
    <row r="1610">
      <c r="A1610" t="n">
        <v>50001394</v>
      </c>
      <c r="B1610" t="inlineStr">
        <is>
          <t>Queens</t>
        </is>
      </c>
      <c r="C1610" t="inlineStr">
        <is>
          <t>11385</t>
        </is>
      </c>
      <c r="D1610" t="inlineStr">
        <is>
          <t>Latin American</t>
        </is>
      </c>
      <c r="E1610" s="8" t="n">
        <v>46125</v>
      </c>
      <c r="F1610" t="inlineStr">
        <is>
          <t>Violations were cited in the following area(s).</t>
        </is>
      </c>
      <c r="G1610" t="inlineStr">
        <is>
          <t>02G</t>
        </is>
      </c>
      <c r="H1610" t="inlineStr">
        <is>
          <t>Cold TCS food item held above 41 °F; smoked or processed fish held above 38 °F; intact raw eggs held above 45 °F; or reduced oxygen packaged (ROP) TCS foods held above required temperatures except during active necessary preparation.</t>
        </is>
      </c>
      <c r="I1610" t="inlineStr">
        <is>
          <t>Critical</t>
        </is>
      </c>
      <c r="J1610" t="n">
        <v>28</v>
      </c>
      <c r="L1610" s="9">
        <f>A1610&amp;"-"&amp;TEXT(E1610,"yyyymmdd")</f>
        <v/>
      </c>
    </row>
    <row r="1611">
      <c r="A1611" t="n">
        <v>50001394</v>
      </c>
      <c r="B1611" t="inlineStr">
        <is>
          <t>Queens</t>
        </is>
      </c>
      <c r="C1611" t="inlineStr">
        <is>
          <t>11385</t>
        </is>
      </c>
      <c r="D1611" t="inlineStr">
        <is>
          <t>Latin American</t>
        </is>
      </c>
      <c r="E1611" s="8" t="n">
        <v>46125</v>
      </c>
      <c r="F1611" t="inlineStr">
        <is>
          <t>Violations were cited in the following area(s).</t>
        </is>
      </c>
      <c r="G1611" t="inlineStr">
        <is>
          <t>04L</t>
        </is>
      </c>
      <c r="H1611" t="inlineStr">
        <is>
          <t>Evidence of mice or live mice in establishment's food or non-food areas.</t>
        </is>
      </c>
      <c r="I1611" t="inlineStr">
        <is>
          <t>Critical</t>
        </is>
      </c>
      <c r="J1611" t="n">
        <v>28</v>
      </c>
      <c r="L1611" s="9">
        <f>A1611&amp;"-"&amp;TEXT(E1611,"yyyymmdd")</f>
        <v/>
      </c>
    </row>
    <row r="1612">
      <c r="A1612" t="n">
        <v>50001394</v>
      </c>
      <c r="B1612" t="inlineStr">
        <is>
          <t>Queens</t>
        </is>
      </c>
      <c r="C1612" t="inlineStr">
        <is>
          <t>11385</t>
        </is>
      </c>
      <c r="D1612" t="inlineStr">
        <is>
          <t>Latin American</t>
        </is>
      </c>
      <c r="E1612" s="8" t="n">
        <v>46125</v>
      </c>
      <c r="F1612" t="inlineStr">
        <is>
          <t>Violations were cited in the following area(s).</t>
        </is>
      </c>
      <c r="G1612" t="inlineStr">
        <is>
          <t>06D</t>
        </is>
      </c>
      <c r="H1612" t="inlineStr">
        <is>
          <t>Food contact surface not properly washed, rinsed and sanitized after each use and following any activity when contamination may have occurred.</t>
        </is>
      </c>
      <c r="I1612" t="inlineStr">
        <is>
          <t>Critical</t>
        </is>
      </c>
      <c r="J1612" t="n">
        <v>28</v>
      </c>
      <c r="L1612" s="9">
        <f>A1612&amp;"-"&amp;TEXT(E1612,"yyyymmdd")</f>
        <v/>
      </c>
    </row>
    <row r="1613">
      <c r="A1613" t="n">
        <v>50001394</v>
      </c>
      <c r="B1613" t="inlineStr">
        <is>
          <t>Queens</t>
        </is>
      </c>
      <c r="C1613" t="inlineStr">
        <is>
          <t>11385</t>
        </is>
      </c>
      <c r="D1613" t="inlineStr">
        <is>
          <t>Latin American</t>
        </is>
      </c>
      <c r="E1613" s="8" t="n">
        <v>46125</v>
      </c>
      <c r="F1613" t="inlineStr">
        <is>
          <t>Violations were cited in the following area(s).</t>
        </is>
      </c>
      <c r="G1613" t="inlineStr">
        <is>
          <t>08A</t>
        </is>
      </c>
      <c r="H1613" t="inlineStr">
        <is>
          <t>Establishment is not free of harborage or conditions conducive to rodents, insects or other pests.</t>
        </is>
      </c>
      <c r="I1613" t="inlineStr">
        <is>
          <t>Not Critical</t>
        </is>
      </c>
      <c r="J1613" t="n">
        <v>28</v>
      </c>
      <c r="L1613" s="9">
        <f>A1613&amp;"-"&amp;TEXT(E1613,"yyyymmdd")</f>
        <v/>
      </c>
    </row>
    <row r="1614">
      <c r="A1614" t="n">
        <v>50001394</v>
      </c>
      <c r="B1614" t="inlineStr">
        <is>
          <t>Queens</t>
        </is>
      </c>
      <c r="C1614" t="inlineStr">
        <is>
          <t>11385</t>
        </is>
      </c>
      <c r="D1614" t="inlineStr">
        <is>
          <t>Latin American</t>
        </is>
      </c>
      <c r="E1614" s="8" t="n">
        <v>46125</v>
      </c>
      <c r="F1614" t="inlineStr">
        <is>
          <t>Violations were cited in the following area(s).</t>
        </is>
      </c>
      <c r="G1614" t="inlineStr">
        <is>
          <t>09C</t>
        </is>
      </c>
      <c r="H1614" t="inlineStr">
        <is>
          <t>Design, construction, materials used or maintenance of food contact surface improper. Surface not easily cleanable, sanitized and maintained.</t>
        </is>
      </c>
      <c r="I1614" t="inlineStr">
        <is>
          <t>Not Critical</t>
        </is>
      </c>
      <c r="J1614" t="n">
        <v>28</v>
      </c>
      <c r="L1614" s="9">
        <f>A1614&amp;"-"&amp;TEXT(E1614,"yyyymmdd")</f>
        <v/>
      </c>
    </row>
    <row r="1615">
      <c r="A1615" t="n">
        <v>50001394</v>
      </c>
      <c r="B1615" t="inlineStr">
        <is>
          <t>Queens</t>
        </is>
      </c>
      <c r="C1615" t="inlineStr">
        <is>
          <t>11385</t>
        </is>
      </c>
      <c r="D1615" t="inlineStr">
        <is>
          <t>Latin American</t>
        </is>
      </c>
      <c r="E1615" s="8" t="n">
        <v>46125</v>
      </c>
      <c r="F1615" t="inlineStr">
        <is>
          <t>Violations were cited in the following area(s).</t>
        </is>
      </c>
      <c r="G1615" t="inlineStr">
        <is>
          <t>10F</t>
        </is>
      </c>
      <c r="H1615" t="inlineStr">
        <is>
          <t>Non-food contact surface or equipment made of unacceptable material, not kept clean, or not properly sealed, raised, spaced or movable to allow accessibility for cleaning on all sides, above and underneath the unit.</t>
        </is>
      </c>
      <c r="I1615" t="inlineStr">
        <is>
          <t>Not Critical</t>
        </is>
      </c>
      <c r="J1615" t="n">
        <v>28</v>
      </c>
      <c r="L1615" s="9">
        <f>A1615&amp;"-"&amp;TEXT(E1615,"yyyymmdd")</f>
        <v/>
      </c>
    </row>
    <row r="1616">
      <c r="A1616" t="n">
        <v>50004203</v>
      </c>
      <c r="B1616" t="inlineStr">
        <is>
          <t>Bronx</t>
        </is>
      </c>
      <c r="C1616" t="inlineStr">
        <is>
          <t>10451</t>
        </is>
      </c>
      <c r="D1616" t="inlineStr">
        <is>
          <t>American</t>
        </is>
      </c>
      <c r="E1616" s="8" t="n">
        <v>46125</v>
      </c>
      <c r="F1616" t="inlineStr">
        <is>
          <t>Violations were cited in the following area(s).</t>
        </is>
      </c>
      <c r="G1616" t="inlineStr">
        <is>
          <t>02B</t>
        </is>
      </c>
      <c r="H1616" t="inlineStr">
        <is>
          <t>Hot TCS food item not held at or above 140 °F.</t>
        </is>
      </c>
      <c r="I1616" t="inlineStr">
        <is>
          <t>Critical</t>
        </is>
      </c>
      <c r="J1616" t="n">
        <v>13</v>
      </c>
      <c r="K1616" t="inlineStr">
        <is>
          <t>A</t>
        </is>
      </c>
      <c r="L1616" s="9">
        <f>A1616&amp;"-"&amp;TEXT(E1616,"yyyymmdd")</f>
        <v/>
      </c>
    </row>
    <row r="1617">
      <c r="A1617" t="n">
        <v>50004203</v>
      </c>
      <c r="B1617" t="inlineStr">
        <is>
          <t>Bronx</t>
        </is>
      </c>
      <c r="C1617" t="inlineStr">
        <is>
          <t>10451</t>
        </is>
      </c>
      <c r="D1617" t="inlineStr">
        <is>
          <t>American</t>
        </is>
      </c>
      <c r="E1617" s="8" t="n">
        <v>46125</v>
      </c>
      <c r="F1617" t="inlineStr">
        <is>
          <t>Violations were cited in the following area(s).</t>
        </is>
      </c>
      <c r="G1617" t="inlineStr">
        <is>
          <t>06F</t>
        </is>
      </c>
      <c r="H1617" t="inlineStr">
        <is>
          <t>Wiping cloths not stored clean and dry, or in a sanitizing solution, between uses.</t>
        </is>
      </c>
      <c r="I1617" t="inlineStr">
        <is>
          <t>Critical</t>
        </is>
      </c>
      <c r="J1617" t="n">
        <v>13</v>
      </c>
      <c r="K1617" t="inlineStr">
        <is>
          <t>A</t>
        </is>
      </c>
      <c r="L1617" s="9">
        <f>A1617&amp;"-"&amp;TEXT(E1617,"yyyymmdd")</f>
        <v/>
      </c>
    </row>
    <row r="1618">
      <c r="A1618" t="n">
        <v>50011006</v>
      </c>
      <c r="B1618" t="inlineStr">
        <is>
          <t>Manhattan</t>
        </is>
      </c>
      <c r="C1618" t="inlineStr">
        <is>
          <t>10065</t>
        </is>
      </c>
      <c r="D1618" t="inlineStr">
        <is>
          <t>Mediterranean</t>
        </is>
      </c>
      <c r="E1618" s="8" t="n">
        <v>46125</v>
      </c>
      <c r="F1618" t="inlineStr">
        <is>
          <t>Violations were cited in the following area(s).</t>
        </is>
      </c>
      <c r="G1618" t="inlineStr">
        <is>
          <t>04L</t>
        </is>
      </c>
      <c r="H1618" t="inlineStr">
        <is>
          <t>Evidence of mice or live mice in establishment's food or non-food areas.</t>
        </is>
      </c>
      <c r="I1618" t="inlineStr">
        <is>
          <t>Critical</t>
        </is>
      </c>
      <c r="J1618" t="n">
        <v>12</v>
      </c>
      <c r="K1618" t="inlineStr">
        <is>
          <t>A</t>
        </is>
      </c>
      <c r="L1618" s="9">
        <f>A1618&amp;"-"&amp;TEXT(E1618,"yyyymmdd")</f>
        <v/>
      </c>
    </row>
    <row r="1619">
      <c r="A1619" t="n">
        <v>50011006</v>
      </c>
      <c r="B1619" t="inlineStr">
        <is>
          <t>Manhattan</t>
        </is>
      </c>
      <c r="C1619" t="inlineStr">
        <is>
          <t>10065</t>
        </is>
      </c>
      <c r="D1619" t="inlineStr">
        <is>
          <t>Mediterranean</t>
        </is>
      </c>
      <c r="E1619" s="8" t="n">
        <v>46125</v>
      </c>
      <c r="F1619" t="inlineStr">
        <is>
          <t>Violations were cited in the following area(s).</t>
        </is>
      </c>
      <c r="G1619" t="inlineStr">
        <is>
          <t>08A</t>
        </is>
      </c>
      <c r="H1619" t="inlineStr">
        <is>
          <t>Establishment is not free of harborage or conditions conducive to rodents, insects or other pests.</t>
        </is>
      </c>
      <c r="I1619" t="inlineStr">
        <is>
          <t>Not Critical</t>
        </is>
      </c>
      <c r="J1619" t="n">
        <v>12</v>
      </c>
      <c r="K1619" t="inlineStr">
        <is>
          <t>A</t>
        </is>
      </c>
      <c r="L1619" s="9">
        <f>A1619&amp;"-"&amp;TEXT(E1619,"yyyymmdd")</f>
        <v/>
      </c>
    </row>
    <row r="1620">
      <c r="A1620" t="n">
        <v>50011006</v>
      </c>
      <c r="B1620" t="inlineStr">
        <is>
          <t>Manhattan</t>
        </is>
      </c>
      <c r="C1620" t="inlineStr">
        <is>
          <t>10065</t>
        </is>
      </c>
      <c r="D1620" t="inlineStr">
        <is>
          <t>Mediterranean</t>
        </is>
      </c>
      <c r="E1620" s="8" t="n">
        <v>46125</v>
      </c>
      <c r="F1620" t="inlineStr">
        <is>
          <t>Violations were cited in the following area(s).</t>
        </is>
      </c>
      <c r="G1620" t="inlineStr">
        <is>
          <t>08C</t>
        </is>
      </c>
      <c r="H1620" t="inlineStr">
        <is>
          <t>Pesticide not properly labeled or used by unlicensed individual. Pesticide, other toxic chemical improperly used/stored. Unprotected, unlocked bait station used.</t>
        </is>
      </c>
      <c r="I1620" t="inlineStr">
        <is>
          <t>Not Critical</t>
        </is>
      </c>
      <c r="J1620" t="n">
        <v>12</v>
      </c>
      <c r="K1620" t="inlineStr">
        <is>
          <t>A</t>
        </is>
      </c>
      <c r="L1620" s="9">
        <f>A1620&amp;"-"&amp;TEXT(E1620,"yyyymmdd")</f>
        <v/>
      </c>
    </row>
    <row r="1621">
      <c r="A1621" t="n">
        <v>50033212</v>
      </c>
      <c r="B1621" t="inlineStr">
        <is>
          <t>Manhattan</t>
        </is>
      </c>
      <c r="C1621" t="inlineStr">
        <is>
          <t>10013</t>
        </is>
      </c>
      <c r="D1621" t="inlineStr">
        <is>
          <t>Vegetarian</t>
        </is>
      </c>
      <c r="E1621" s="8" t="n">
        <v>46125</v>
      </c>
      <c r="F1621" t="inlineStr">
        <is>
          <t>Violations were cited in the following area(s).</t>
        </is>
      </c>
      <c r="G1621" t="inlineStr">
        <is>
          <t>02G</t>
        </is>
      </c>
      <c r="H1621" t="inlineStr">
        <is>
          <t>Cold TCS food item held above 41 °F; smoked or processed fish held above 38 °F; intact raw eggs held above 45 °F; or reduced oxygen packaged (ROP) TCS foods held above required temperatures except during active necessary preparation.</t>
        </is>
      </c>
      <c r="I1621" t="inlineStr">
        <is>
          <t>Critical</t>
        </is>
      </c>
      <c r="J1621" t="n">
        <v>13</v>
      </c>
      <c r="K1621" t="inlineStr">
        <is>
          <t>A</t>
        </is>
      </c>
      <c r="L1621" s="9">
        <f>A1621&amp;"-"&amp;TEXT(E1621,"yyyymmdd")</f>
        <v/>
      </c>
    </row>
    <row r="1622">
      <c r="A1622" t="n">
        <v>50033212</v>
      </c>
      <c r="B1622" t="inlineStr">
        <is>
          <t>Manhattan</t>
        </is>
      </c>
      <c r="C1622" t="inlineStr">
        <is>
          <t>10013</t>
        </is>
      </c>
      <c r="D1622" t="inlineStr">
        <is>
          <t>Vegetarian</t>
        </is>
      </c>
      <c r="E1622" s="8" t="n">
        <v>46125</v>
      </c>
      <c r="F1622" t="inlineStr">
        <is>
          <t>Violations were cited in the following area(s).</t>
        </is>
      </c>
      <c r="G1622" t="inlineStr">
        <is>
          <t>06D</t>
        </is>
      </c>
      <c r="H1622" t="inlineStr">
        <is>
          <t>Food contact surface not properly washed, rinsed and sanitized after each use and following any activity when contamination may have occurred.</t>
        </is>
      </c>
      <c r="I1622" t="inlineStr">
        <is>
          <t>Critical</t>
        </is>
      </c>
      <c r="J1622" t="n">
        <v>13</v>
      </c>
      <c r="K1622" t="inlineStr">
        <is>
          <t>A</t>
        </is>
      </c>
      <c r="L1622" s="9">
        <f>A1622&amp;"-"&amp;TEXT(E1622,"yyyymmdd")</f>
        <v/>
      </c>
    </row>
    <row r="1623">
      <c r="A1623" t="n">
        <v>50040886</v>
      </c>
      <c r="B1623" t="inlineStr">
        <is>
          <t>Brooklyn</t>
        </is>
      </c>
      <c r="C1623" t="inlineStr">
        <is>
          <t>11222</t>
        </is>
      </c>
      <c r="D1623" t="inlineStr">
        <is>
          <t>Thai</t>
        </is>
      </c>
      <c r="E1623" s="8" t="n">
        <v>46125</v>
      </c>
      <c r="F1623" t="inlineStr">
        <is>
          <t>Violations were cited in the following area(s).</t>
        </is>
      </c>
      <c r="G1623" t="inlineStr">
        <is>
          <t>02G</t>
        </is>
      </c>
      <c r="H1623" t="inlineStr">
        <is>
          <t>Cold TCS food item held above 41 °F; smoked or processed fish held above 38 °F; intact raw eggs held above 45 °F; or reduced oxygen packaged (ROP) TCS foods held above required temperatures except during active necessary preparation.</t>
        </is>
      </c>
      <c r="I1623" t="inlineStr">
        <is>
          <t>Critical</t>
        </is>
      </c>
      <c r="J1623" t="n">
        <v>21</v>
      </c>
      <c r="L1623" s="9">
        <f>A1623&amp;"-"&amp;TEXT(E1623,"yyyymmdd")</f>
        <v/>
      </c>
    </row>
    <row r="1624">
      <c r="A1624" t="n">
        <v>50040886</v>
      </c>
      <c r="B1624" t="inlineStr">
        <is>
          <t>Brooklyn</t>
        </is>
      </c>
      <c r="C1624" t="inlineStr">
        <is>
          <t>11222</t>
        </is>
      </c>
      <c r="D1624" t="inlineStr">
        <is>
          <t>Thai</t>
        </is>
      </c>
      <c r="E1624" s="8" t="n">
        <v>46125</v>
      </c>
      <c r="F1624" t="inlineStr">
        <is>
          <t>Violations were cited in the following area(s).</t>
        </is>
      </c>
      <c r="G1624" t="inlineStr">
        <is>
          <t>04M</t>
        </is>
      </c>
      <c r="H1624" t="inlineStr">
        <is>
          <t>Live roaches in facility's food or non-food area.</t>
        </is>
      </c>
      <c r="I1624" t="inlineStr">
        <is>
          <t>Critical</t>
        </is>
      </c>
      <c r="J1624" t="n">
        <v>21</v>
      </c>
      <c r="L1624" s="9">
        <f>A1624&amp;"-"&amp;TEXT(E1624,"yyyymmdd")</f>
        <v/>
      </c>
    </row>
    <row r="1625">
      <c r="A1625" t="n">
        <v>50040886</v>
      </c>
      <c r="B1625" t="inlineStr">
        <is>
          <t>Brooklyn</t>
        </is>
      </c>
      <c r="C1625" t="inlineStr">
        <is>
          <t>11222</t>
        </is>
      </c>
      <c r="D1625" t="inlineStr">
        <is>
          <t>Thai</t>
        </is>
      </c>
      <c r="E1625" s="8" t="n">
        <v>46125</v>
      </c>
      <c r="F1625" t="inlineStr">
        <is>
          <t>Violations were cited in the following area(s).</t>
        </is>
      </c>
      <c r="G1625" t="inlineStr">
        <is>
          <t>08A</t>
        </is>
      </c>
      <c r="H1625" t="inlineStr">
        <is>
          <t>Establishment is not free of harborage or conditions conducive to rodents, insects or other pests.</t>
        </is>
      </c>
      <c r="I1625" t="inlineStr">
        <is>
          <t>Not Critical</t>
        </is>
      </c>
      <c r="J1625" t="n">
        <v>21</v>
      </c>
      <c r="L1625" s="9">
        <f>A1625&amp;"-"&amp;TEXT(E1625,"yyyymmdd")</f>
        <v/>
      </c>
    </row>
    <row r="1626">
      <c r="A1626" t="n">
        <v>50040886</v>
      </c>
      <c r="B1626" t="inlineStr">
        <is>
          <t>Brooklyn</t>
        </is>
      </c>
      <c r="C1626" t="inlineStr">
        <is>
          <t>11222</t>
        </is>
      </c>
      <c r="D1626" t="inlineStr">
        <is>
          <t>Thai</t>
        </is>
      </c>
      <c r="E1626" s="8" t="n">
        <v>46125</v>
      </c>
      <c r="F1626" t="inlineStr">
        <is>
          <t>Violations were cited in the following area(s).</t>
        </is>
      </c>
      <c r="G1626" t="inlineStr">
        <is>
          <t>10B</t>
        </is>
      </c>
      <c r="H1626" t="inlineStr">
        <is>
          <t>Anti-siphonage or back-flow prevention device not provided where required; equipment or floor not properly drained; sewage disposal system in disrepair or not functioning properly. Condensation or liquid waste improperly disposed of.</t>
        </is>
      </c>
      <c r="I1626" t="inlineStr">
        <is>
          <t>Not Critical</t>
        </is>
      </c>
      <c r="J1626" t="n">
        <v>21</v>
      </c>
      <c r="L1626" s="9">
        <f>A1626&amp;"-"&amp;TEXT(E1626,"yyyymmdd")</f>
        <v/>
      </c>
    </row>
    <row r="1627">
      <c r="A1627" t="n">
        <v>50040886</v>
      </c>
      <c r="B1627" t="inlineStr">
        <is>
          <t>Brooklyn</t>
        </is>
      </c>
      <c r="C1627" t="inlineStr">
        <is>
          <t>11222</t>
        </is>
      </c>
      <c r="D1627" t="inlineStr">
        <is>
          <t>Thai</t>
        </is>
      </c>
      <c r="E1627" s="8" t="n">
        <v>46125</v>
      </c>
      <c r="F1627" t="inlineStr">
        <is>
          <t>Violations were cited in the following area(s).</t>
        </is>
      </c>
      <c r="G1627" t="inlineStr">
        <is>
          <t>10F</t>
        </is>
      </c>
      <c r="H1627" t="inlineStr">
        <is>
          <t>Non-food contact surface or equipment made of unacceptable material, not kept clean, or not properly sealed, raised, spaced or movable to allow accessibility for cleaning on all sides, above and underneath the unit.</t>
        </is>
      </c>
      <c r="I1627" t="inlineStr">
        <is>
          <t>Not Critical</t>
        </is>
      </c>
      <c r="J1627" t="n">
        <v>21</v>
      </c>
      <c r="L1627" s="9">
        <f>A1627&amp;"-"&amp;TEXT(E1627,"yyyymmdd")</f>
        <v/>
      </c>
    </row>
    <row r="1628">
      <c r="A1628" t="n">
        <v>50049331</v>
      </c>
      <c r="B1628" t="inlineStr">
        <is>
          <t>Brooklyn</t>
        </is>
      </c>
      <c r="C1628" t="inlineStr">
        <is>
          <t>11222</t>
        </is>
      </c>
      <c r="D1628" t="inlineStr">
        <is>
          <t>Coffee/Tea</t>
        </is>
      </c>
      <c r="E1628" s="8" t="n">
        <v>46125</v>
      </c>
      <c r="F1628" t="inlineStr">
        <is>
          <t>Violations were cited in the following area(s).</t>
        </is>
      </c>
      <c r="G1628" t="inlineStr">
        <is>
          <t>02B</t>
        </is>
      </c>
      <c r="H1628" t="inlineStr">
        <is>
          <t>Hot TCS food item not held at or above 140 °F.</t>
        </is>
      </c>
      <c r="I1628" t="inlineStr">
        <is>
          <t>Critical</t>
        </is>
      </c>
      <c r="J1628" t="n">
        <v>9</v>
      </c>
      <c r="K1628" t="inlineStr">
        <is>
          <t>A</t>
        </is>
      </c>
      <c r="L1628" s="9">
        <f>A1628&amp;"-"&amp;TEXT(E1628,"yyyymmdd")</f>
        <v/>
      </c>
    </row>
    <row r="1629">
      <c r="A1629" t="n">
        <v>50049331</v>
      </c>
      <c r="B1629" t="inlineStr">
        <is>
          <t>Brooklyn</t>
        </is>
      </c>
      <c r="C1629" t="inlineStr">
        <is>
          <t>11222</t>
        </is>
      </c>
      <c r="D1629" t="inlineStr">
        <is>
          <t>Coffee/Tea</t>
        </is>
      </c>
      <c r="E1629" s="8" t="n">
        <v>46125</v>
      </c>
      <c r="F1629" t="inlineStr">
        <is>
          <t>Violations were cited in the following area(s).</t>
        </is>
      </c>
      <c r="G1629" t="inlineStr">
        <is>
          <t>10F</t>
        </is>
      </c>
      <c r="H1629" t="inlineStr">
        <is>
          <t>Non-food contact surface or equipment made of unacceptable material, not kept clean, or not properly sealed, raised, spaced or movable to allow accessibility for cleaning on all sides, above and underneath the unit.</t>
        </is>
      </c>
      <c r="I1629" t="inlineStr">
        <is>
          <t>Not Critical</t>
        </is>
      </c>
      <c r="J1629" t="n">
        <v>9</v>
      </c>
      <c r="K1629" t="inlineStr">
        <is>
          <t>A</t>
        </is>
      </c>
      <c r="L1629" s="9">
        <f>A1629&amp;"-"&amp;TEXT(E1629,"yyyymmdd")</f>
        <v/>
      </c>
    </row>
    <row r="1630">
      <c r="A1630" t="n">
        <v>50050528</v>
      </c>
      <c r="B1630" t="inlineStr">
        <is>
          <t>Brooklyn</t>
        </is>
      </c>
      <c r="C1630" t="inlineStr">
        <is>
          <t>11238</t>
        </is>
      </c>
      <c r="D1630" t="inlineStr">
        <is>
          <t>Mexican</t>
        </is>
      </c>
      <c r="E1630" s="8" t="n">
        <v>46125</v>
      </c>
      <c r="F1630" t="inlineStr">
        <is>
          <t>Violations were cited in the following area(s).</t>
        </is>
      </c>
      <c r="G1630" t="inlineStr">
        <is>
          <t>04J</t>
        </is>
      </c>
      <c r="H1630" t="inlineStr">
        <is>
          <t>Properly scaled and calibrated thermometer or thermocouple not provided or not readily accessible in food preparation and hot/cold holding areas to measure temperatures of TCS foods during cooking, cooling, reheating, and holding.</t>
        </is>
      </c>
      <c r="I1630" t="inlineStr">
        <is>
          <t>Critical</t>
        </is>
      </c>
      <c r="J1630" t="n">
        <v>22</v>
      </c>
      <c r="L1630" s="9">
        <f>A1630&amp;"-"&amp;TEXT(E1630,"yyyymmdd")</f>
        <v/>
      </c>
    </row>
    <row r="1631">
      <c r="A1631" t="n">
        <v>50050528</v>
      </c>
      <c r="B1631" t="inlineStr">
        <is>
          <t>Brooklyn</t>
        </is>
      </c>
      <c r="C1631" t="inlineStr">
        <is>
          <t>11238</t>
        </is>
      </c>
      <c r="D1631" t="inlineStr">
        <is>
          <t>Mexican</t>
        </is>
      </c>
      <c r="E1631" s="8" t="n">
        <v>46125</v>
      </c>
      <c r="F1631" t="inlineStr">
        <is>
          <t>Violations were cited in the following area(s).</t>
        </is>
      </c>
      <c r="G1631" t="inlineStr">
        <is>
          <t>06C</t>
        </is>
      </c>
      <c r="H163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631" t="inlineStr">
        <is>
          <t>Critical</t>
        </is>
      </c>
      <c r="J1631" t="n">
        <v>22</v>
      </c>
      <c r="L1631" s="9">
        <f>A1631&amp;"-"&amp;TEXT(E1631,"yyyymmdd")</f>
        <v/>
      </c>
    </row>
    <row r="1632">
      <c r="A1632" t="n">
        <v>50050528</v>
      </c>
      <c r="B1632" t="inlineStr">
        <is>
          <t>Brooklyn</t>
        </is>
      </c>
      <c r="C1632" t="inlineStr">
        <is>
          <t>11238</t>
        </is>
      </c>
      <c r="D1632" t="inlineStr">
        <is>
          <t>Mexican</t>
        </is>
      </c>
      <c r="E1632" s="8" t="n">
        <v>46125</v>
      </c>
      <c r="F1632" t="inlineStr">
        <is>
          <t>Violations were cited in the following area(s).</t>
        </is>
      </c>
      <c r="G1632" t="inlineStr">
        <is>
          <t>06D</t>
        </is>
      </c>
      <c r="H1632" t="inlineStr">
        <is>
          <t>Food contact surface not properly washed, rinsed and sanitized after each use and following any activity when contamination may have occurred.</t>
        </is>
      </c>
      <c r="I1632" t="inlineStr">
        <is>
          <t>Critical</t>
        </is>
      </c>
      <c r="J1632" t="n">
        <v>22</v>
      </c>
      <c r="L1632" s="9">
        <f>A1632&amp;"-"&amp;TEXT(E1632,"yyyymmdd")</f>
        <v/>
      </c>
    </row>
    <row r="1633">
      <c r="A1633" t="n">
        <v>50050528</v>
      </c>
      <c r="B1633" t="inlineStr">
        <is>
          <t>Brooklyn</t>
        </is>
      </c>
      <c r="C1633" t="inlineStr">
        <is>
          <t>11238</t>
        </is>
      </c>
      <c r="D1633" t="inlineStr">
        <is>
          <t>Mexican</t>
        </is>
      </c>
      <c r="E1633" s="8" t="n">
        <v>46125</v>
      </c>
      <c r="F1633" t="inlineStr">
        <is>
          <t>Violations were cited in the following area(s).</t>
        </is>
      </c>
      <c r="G1633" t="inlineStr">
        <is>
          <t>06F</t>
        </is>
      </c>
      <c r="H1633" t="inlineStr">
        <is>
          <t>Wiping cloths not stored clean and dry, or in a sanitizing solution, between uses.</t>
        </is>
      </c>
      <c r="I1633" t="inlineStr">
        <is>
          <t>Critical</t>
        </is>
      </c>
      <c r="J1633" t="n">
        <v>22</v>
      </c>
      <c r="L1633" s="9">
        <f>A1633&amp;"-"&amp;TEXT(E1633,"yyyymmdd")</f>
        <v/>
      </c>
    </row>
    <row r="1634">
      <c r="A1634" t="n">
        <v>50051725</v>
      </c>
      <c r="B1634" t="inlineStr">
        <is>
          <t>Staten Island</t>
        </is>
      </c>
      <c r="C1634" t="inlineStr">
        <is>
          <t>10301</t>
        </is>
      </c>
      <c r="D1634" t="inlineStr">
        <is>
          <t>Donuts</t>
        </is>
      </c>
      <c r="E1634" s="8" t="n">
        <v>46125</v>
      </c>
      <c r="F1634" t="inlineStr">
        <is>
          <t>Violations were cited in the following area(s).</t>
        </is>
      </c>
      <c r="G1634" t="inlineStr">
        <is>
          <t>02G</t>
        </is>
      </c>
      <c r="H1634" t="inlineStr">
        <is>
          <t>Cold TCS food item held above 41 °F; smoked or processed fish held above 38 °F; intact raw eggs held above 45 °F; or reduced oxygen packaged (ROP) TCS foods held above required temperatures except during active necessary preparation.</t>
        </is>
      </c>
      <c r="I1634" t="inlineStr">
        <is>
          <t>Critical</t>
        </is>
      </c>
      <c r="J1634" t="n">
        <v>31</v>
      </c>
      <c r="L1634" s="9">
        <f>A1634&amp;"-"&amp;TEXT(E1634,"yyyymmdd")</f>
        <v/>
      </c>
    </row>
    <row r="1635">
      <c r="A1635" t="n">
        <v>50051725</v>
      </c>
      <c r="B1635" t="inlineStr">
        <is>
          <t>Staten Island</t>
        </is>
      </c>
      <c r="C1635" t="inlineStr">
        <is>
          <t>10301</t>
        </is>
      </c>
      <c r="D1635" t="inlineStr">
        <is>
          <t>Donuts</t>
        </is>
      </c>
      <c r="E1635" s="8" t="n">
        <v>46125</v>
      </c>
      <c r="F1635" t="inlineStr">
        <is>
          <t>Violations were cited in the following area(s).</t>
        </is>
      </c>
      <c r="G1635" t="inlineStr">
        <is>
          <t>05D</t>
        </is>
      </c>
      <c r="H163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635" t="inlineStr">
        <is>
          <t>Critical</t>
        </is>
      </c>
      <c r="J1635" t="n">
        <v>31</v>
      </c>
      <c r="L1635" s="9">
        <f>A1635&amp;"-"&amp;TEXT(E1635,"yyyymmdd")</f>
        <v/>
      </c>
    </row>
    <row r="1636">
      <c r="A1636" t="n">
        <v>50051725</v>
      </c>
      <c r="B1636" t="inlineStr">
        <is>
          <t>Staten Island</t>
        </is>
      </c>
      <c r="C1636" t="inlineStr">
        <is>
          <t>10301</t>
        </is>
      </c>
      <c r="D1636" t="inlineStr">
        <is>
          <t>Donuts</t>
        </is>
      </c>
      <c r="E1636" s="8" t="n">
        <v>46125</v>
      </c>
      <c r="F1636" t="inlineStr">
        <is>
          <t>Violations were cited in the following area(s).</t>
        </is>
      </c>
      <c r="G1636" t="inlineStr">
        <is>
          <t>06D</t>
        </is>
      </c>
      <c r="H1636" t="inlineStr">
        <is>
          <t>Food contact surface not properly washed, rinsed and sanitized after each use and following any activity when contamination may have occurred.</t>
        </is>
      </c>
      <c r="I1636" t="inlineStr">
        <is>
          <t>Critical</t>
        </is>
      </c>
      <c r="J1636" t="n">
        <v>31</v>
      </c>
      <c r="L1636" s="9">
        <f>A1636&amp;"-"&amp;TEXT(E1636,"yyyymmdd")</f>
        <v/>
      </c>
    </row>
    <row r="1637">
      <c r="A1637" t="n">
        <v>50051725</v>
      </c>
      <c r="B1637" t="inlineStr">
        <is>
          <t>Staten Island</t>
        </is>
      </c>
      <c r="C1637" t="inlineStr">
        <is>
          <t>10301</t>
        </is>
      </c>
      <c r="D1637" t="inlineStr">
        <is>
          <t>Donuts</t>
        </is>
      </c>
      <c r="E1637" s="8" t="n">
        <v>46125</v>
      </c>
      <c r="F1637" t="inlineStr">
        <is>
          <t>Violations were cited in the following area(s).</t>
        </is>
      </c>
      <c r="G1637" t="inlineStr">
        <is>
          <t>06F</t>
        </is>
      </c>
      <c r="H1637" t="inlineStr">
        <is>
          <t>Wiping cloths not stored clean and dry, or in a sanitizing solution, between uses.</t>
        </is>
      </c>
      <c r="I1637" t="inlineStr">
        <is>
          <t>Critical</t>
        </is>
      </c>
      <c r="J1637" t="n">
        <v>31</v>
      </c>
      <c r="L1637" s="9">
        <f>A1637&amp;"-"&amp;TEXT(E1637,"yyyymmdd")</f>
        <v/>
      </c>
    </row>
    <row r="1638">
      <c r="A1638" t="n">
        <v>50056923</v>
      </c>
      <c r="B1638" t="inlineStr">
        <is>
          <t>Queens</t>
        </is>
      </c>
      <c r="C1638" t="inlineStr">
        <is>
          <t>11368</t>
        </is>
      </c>
      <c r="D1638" t="inlineStr">
        <is>
          <t>Spanish</t>
        </is>
      </c>
      <c r="E1638" s="8" t="n">
        <v>46125</v>
      </c>
      <c r="F1638" t="inlineStr">
        <is>
          <t>Violations were cited in the following area(s).</t>
        </is>
      </c>
      <c r="G1638" t="inlineStr">
        <is>
          <t>04A</t>
        </is>
      </c>
      <c r="H1638" t="inlineStr">
        <is>
          <t>Food Protection Certificate (FPC) not held by manager or supervisor of food operations.</t>
        </is>
      </c>
      <c r="I1638" t="inlineStr">
        <is>
          <t>Critical</t>
        </is>
      </c>
      <c r="J1638" t="n">
        <v>14</v>
      </c>
      <c r="L1638" s="9">
        <f>A1638&amp;"-"&amp;TEXT(E1638,"yyyymmdd")</f>
        <v/>
      </c>
    </row>
    <row r="1639">
      <c r="A1639" t="n">
        <v>50056923</v>
      </c>
      <c r="B1639" t="inlineStr">
        <is>
          <t>Queens</t>
        </is>
      </c>
      <c r="C1639" t="inlineStr">
        <is>
          <t>11368</t>
        </is>
      </c>
      <c r="D1639" t="inlineStr">
        <is>
          <t>Spanish</t>
        </is>
      </c>
      <c r="E1639" s="8" t="n">
        <v>46125</v>
      </c>
      <c r="F1639" t="inlineStr">
        <is>
          <t>Violations were cited in the following area(s).</t>
        </is>
      </c>
      <c r="G1639" t="inlineStr">
        <is>
          <t>04H</t>
        </is>
      </c>
      <c r="H1639" t="inlineStr">
        <is>
          <t>Raw, cooked or prepared food is adulterated, contaminated, cross-contaminated, or not discarded in accordance with HACCP plan.</t>
        </is>
      </c>
      <c r="I1639" t="inlineStr">
        <is>
          <t>Critical</t>
        </is>
      </c>
      <c r="J1639" t="n">
        <v>14</v>
      </c>
      <c r="L1639" s="9">
        <f>A1639&amp;"-"&amp;TEXT(E1639,"yyyymmdd")</f>
        <v/>
      </c>
    </row>
    <row r="1640">
      <c r="A1640" t="n">
        <v>50056923</v>
      </c>
      <c r="B1640" t="inlineStr">
        <is>
          <t>Queens</t>
        </is>
      </c>
      <c r="C1640" t="inlineStr">
        <is>
          <t>11368</t>
        </is>
      </c>
      <c r="D1640" t="inlineStr">
        <is>
          <t>Spanish</t>
        </is>
      </c>
      <c r="E1640" s="8" t="n">
        <v>46125</v>
      </c>
      <c r="F1640" t="inlineStr">
        <is>
          <t>Violations were cited in the following area(s).</t>
        </is>
      </c>
      <c r="G1640" t="inlineStr">
        <is>
          <t>06C</t>
        </is>
      </c>
      <c r="H164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640" t="inlineStr">
        <is>
          <t>Critical</t>
        </is>
      </c>
      <c r="J1640" t="n">
        <v>14</v>
      </c>
      <c r="L1640" s="9">
        <f>A1640&amp;"-"&amp;TEXT(E1640,"yyyymmdd")</f>
        <v/>
      </c>
    </row>
    <row r="1641">
      <c r="A1641" t="n">
        <v>50056923</v>
      </c>
      <c r="B1641" t="inlineStr">
        <is>
          <t>Queens</t>
        </is>
      </c>
      <c r="C1641" t="inlineStr">
        <is>
          <t>11368</t>
        </is>
      </c>
      <c r="D1641" t="inlineStr">
        <is>
          <t>Spanish</t>
        </is>
      </c>
      <c r="E1641" s="8" t="n">
        <v>46125</v>
      </c>
      <c r="F1641" t="inlineStr">
        <is>
          <t>Violations were cited in the following area(s).</t>
        </is>
      </c>
      <c r="G1641" t="inlineStr">
        <is>
          <t>10B</t>
        </is>
      </c>
      <c r="H1641" t="inlineStr">
        <is>
          <t>Anti-siphonage or back-flow prevention device not provided where required; equipment or floor not properly drained; sewage disposal system in disrepair or not functioning properly. Condensation or liquid waste improperly disposed of.</t>
        </is>
      </c>
      <c r="I1641" t="inlineStr">
        <is>
          <t>Not Critical</t>
        </is>
      </c>
      <c r="J1641" t="n">
        <v>14</v>
      </c>
      <c r="L1641" s="9">
        <f>A1641&amp;"-"&amp;TEXT(E1641,"yyyymmdd")</f>
        <v/>
      </c>
    </row>
    <row r="1642">
      <c r="A1642" t="n">
        <v>50056923</v>
      </c>
      <c r="B1642" t="inlineStr">
        <is>
          <t>Queens</t>
        </is>
      </c>
      <c r="C1642" t="inlineStr">
        <is>
          <t>11368</t>
        </is>
      </c>
      <c r="D1642" t="inlineStr">
        <is>
          <t>Spanish</t>
        </is>
      </c>
      <c r="E1642" s="8" t="n">
        <v>46125</v>
      </c>
      <c r="F1642" t="inlineStr">
        <is>
          <t>Violations were cited in the following area(s).</t>
        </is>
      </c>
      <c r="G1642" t="inlineStr">
        <is>
          <t>10F</t>
        </is>
      </c>
      <c r="H1642" t="inlineStr">
        <is>
          <t>Non-food contact surface or equipment made of unacceptable material, not kept clean, or not properly sealed, raised, spaced or movable to allow accessibility for cleaning on all sides, above and underneath the unit.</t>
        </is>
      </c>
      <c r="I1642" t="inlineStr">
        <is>
          <t>Not Critical</t>
        </is>
      </c>
      <c r="J1642" t="n">
        <v>14</v>
      </c>
      <c r="L1642" s="9">
        <f>A1642&amp;"-"&amp;TEXT(E1642,"yyyymmdd")</f>
        <v/>
      </c>
    </row>
    <row r="1643">
      <c r="A1643" t="n">
        <v>50060964</v>
      </c>
      <c r="B1643" t="inlineStr">
        <is>
          <t>Queens</t>
        </is>
      </c>
      <c r="C1643" t="inlineStr">
        <is>
          <t>11354</t>
        </is>
      </c>
      <c r="D1643" t="inlineStr">
        <is>
          <t>Hotdogs/Pretzels</t>
        </is>
      </c>
      <c r="E1643" s="8" t="n">
        <v>46125</v>
      </c>
      <c r="F1643" t="inlineStr">
        <is>
          <t>Violations were cited in the following area(s).</t>
        </is>
      </c>
      <c r="G1643" t="inlineStr">
        <is>
          <t>06D</t>
        </is>
      </c>
      <c r="H1643" t="inlineStr">
        <is>
          <t>Food contact surface not properly washed, rinsed and sanitized after each use and following any activity when contamination may have occurred.</t>
        </is>
      </c>
      <c r="I1643" t="inlineStr">
        <is>
          <t>Critical</t>
        </is>
      </c>
      <c r="J1643" t="n">
        <v>9</v>
      </c>
      <c r="K1643" t="inlineStr">
        <is>
          <t>A</t>
        </is>
      </c>
      <c r="L1643" s="9">
        <f>A1643&amp;"-"&amp;TEXT(E1643,"yyyymmdd")</f>
        <v/>
      </c>
    </row>
    <row r="1644">
      <c r="A1644" t="n">
        <v>50060964</v>
      </c>
      <c r="B1644" t="inlineStr">
        <is>
          <t>Queens</t>
        </is>
      </c>
      <c r="C1644" t="inlineStr">
        <is>
          <t>11354</t>
        </is>
      </c>
      <c r="D1644" t="inlineStr">
        <is>
          <t>Hotdogs/Pretzels</t>
        </is>
      </c>
      <c r="E1644" s="8" t="n">
        <v>46125</v>
      </c>
      <c r="F1644" t="inlineStr">
        <is>
          <t>Violations were cited in the following area(s).</t>
        </is>
      </c>
      <c r="G1644" t="inlineStr">
        <is>
          <t>10F</t>
        </is>
      </c>
      <c r="H1644" t="inlineStr">
        <is>
          <t>Non-food contact surface or equipment made of unacceptable material, not kept clean, or not properly sealed, raised, spaced or movable to allow accessibility for cleaning on all sides, above and underneath the unit.</t>
        </is>
      </c>
      <c r="I1644" t="inlineStr">
        <is>
          <t>Not Critical</t>
        </is>
      </c>
      <c r="J1644" t="n">
        <v>9</v>
      </c>
      <c r="K1644" t="inlineStr">
        <is>
          <t>A</t>
        </is>
      </c>
      <c r="L1644" s="9">
        <f>A1644&amp;"-"&amp;TEXT(E1644,"yyyymmdd")</f>
        <v/>
      </c>
    </row>
    <row r="1645">
      <c r="A1645" t="n">
        <v>50064856</v>
      </c>
      <c r="B1645" t="inlineStr">
        <is>
          <t>Manhattan</t>
        </is>
      </c>
      <c r="C1645" t="inlineStr">
        <is>
          <t>10026</t>
        </is>
      </c>
      <c r="D1645" t="inlineStr">
        <is>
          <t>Frozen Desserts</t>
        </is>
      </c>
      <c r="E1645" s="8" t="n">
        <v>46125</v>
      </c>
      <c r="F1645" t="inlineStr">
        <is>
          <t>Violations were cited in the following area(s).</t>
        </is>
      </c>
      <c r="G1645" t="inlineStr">
        <is>
          <t>04A</t>
        </is>
      </c>
      <c r="H1645" t="inlineStr">
        <is>
          <t>Food Protection Certificate (FPC) not held by manager or supervisor of food operations.</t>
        </is>
      </c>
      <c r="I1645" t="inlineStr">
        <is>
          <t>Critical</t>
        </is>
      </c>
      <c r="J1645" t="n">
        <v>17</v>
      </c>
      <c r="L1645" s="9">
        <f>A1645&amp;"-"&amp;TEXT(E1645,"yyyymmdd")</f>
        <v/>
      </c>
    </row>
    <row r="1646">
      <c r="A1646" t="n">
        <v>50064856</v>
      </c>
      <c r="B1646" t="inlineStr">
        <is>
          <t>Manhattan</t>
        </is>
      </c>
      <c r="C1646" t="inlineStr">
        <is>
          <t>10026</t>
        </is>
      </c>
      <c r="D1646" t="inlineStr">
        <is>
          <t>Frozen Desserts</t>
        </is>
      </c>
      <c r="E1646" s="8" t="n">
        <v>46125</v>
      </c>
      <c r="F1646" t="inlineStr">
        <is>
          <t>Violations were cited in the following area(s).</t>
        </is>
      </c>
      <c r="G1646" t="inlineStr">
        <is>
          <t>06D</t>
        </is>
      </c>
      <c r="H1646" t="inlineStr">
        <is>
          <t>Food contact surface not properly washed, rinsed and sanitized after each use and following any activity when contamination may have occurred.</t>
        </is>
      </c>
      <c r="I1646" t="inlineStr">
        <is>
          <t>Critical</t>
        </is>
      </c>
      <c r="J1646" t="n">
        <v>17</v>
      </c>
      <c r="L1646" s="9">
        <f>A1646&amp;"-"&amp;TEXT(E1646,"yyyymmdd")</f>
        <v/>
      </c>
    </row>
    <row r="1647">
      <c r="A1647" t="n">
        <v>50064856</v>
      </c>
      <c r="B1647" t="inlineStr">
        <is>
          <t>Manhattan</t>
        </is>
      </c>
      <c r="C1647" t="inlineStr">
        <is>
          <t>10026</t>
        </is>
      </c>
      <c r="D1647" t="inlineStr">
        <is>
          <t>Frozen Desserts</t>
        </is>
      </c>
      <c r="E1647" s="8" t="n">
        <v>46125</v>
      </c>
      <c r="F1647" t="inlineStr">
        <is>
          <t>Violations were cited in the following area(s).</t>
        </is>
      </c>
      <c r="G1647" t="inlineStr">
        <is>
          <t>09E</t>
        </is>
      </c>
      <c r="H1647" t="inlineStr">
        <is>
          <t>Wash hands sign not posted near or above hand washing sink.</t>
        </is>
      </c>
      <c r="I1647" t="inlineStr">
        <is>
          <t>Not Critical</t>
        </is>
      </c>
      <c r="J1647" t="n">
        <v>17</v>
      </c>
      <c r="L1647" s="9">
        <f>A1647&amp;"-"&amp;TEXT(E1647,"yyyymmdd")</f>
        <v/>
      </c>
    </row>
    <row r="1648">
      <c r="A1648" t="n">
        <v>50066796</v>
      </c>
      <c r="B1648" t="inlineStr">
        <is>
          <t>Queens</t>
        </is>
      </c>
      <c r="C1648" t="inlineStr">
        <is>
          <t>11361</t>
        </is>
      </c>
      <c r="D1648" t="inlineStr">
        <is>
          <t>American</t>
        </is>
      </c>
      <c r="E1648" s="8" t="n">
        <v>46125</v>
      </c>
      <c r="F1648" t="inlineStr">
        <is>
          <t>Violations were cited in the following area(s).</t>
        </is>
      </c>
      <c r="G1648" t="inlineStr">
        <is>
          <t>04N</t>
        </is>
      </c>
      <c r="H1648" t="inlineStr">
        <is>
          <t>Filth flies or food/refuse/sewage associated with (FRSA) flies or other nuisance pests in establishment’s food and/or non-food areas. FRSA flies include house flies, blow flies, bottle flies, flesh flies, drain flies, Phorid flies and fruit flies.</t>
        </is>
      </c>
      <c r="I1648" t="inlineStr">
        <is>
          <t>Critical</t>
        </is>
      </c>
      <c r="J1648" t="n">
        <v>27</v>
      </c>
      <c r="L1648" s="9">
        <f>A1648&amp;"-"&amp;TEXT(E1648,"yyyymmdd")</f>
        <v/>
      </c>
    </row>
    <row r="1649">
      <c r="A1649" t="n">
        <v>50066796</v>
      </c>
      <c r="B1649" t="inlineStr">
        <is>
          <t>Queens</t>
        </is>
      </c>
      <c r="C1649" t="inlineStr">
        <is>
          <t>11361</t>
        </is>
      </c>
      <c r="D1649" t="inlineStr">
        <is>
          <t>American</t>
        </is>
      </c>
      <c r="E1649" s="8" t="n">
        <v>46125</v>
      </c>
      <c r="F1649" t="inlineStr">
        <is>
          <t>Violations were cited in the following area(s).</t>
        </is>
      </c>
      <c r="G1649" t="inlineStr">
        <is>
          <t>06C</t>
        </is>
      </c>
      <c r="H164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649" t="inlineStr">
        <is>
          <t>Critical</t>
        </is>
      </c>
      <c r="J1649" t="n">
        <v>27</v>
      </c>
      <c r="L1649" s="9">
        <f>A1649&amp;"-"&amp;TEXT(E1649,"yyyymmdd")</f>
        <v/>
      </c>
    </row>
    <row r="1650">
      <c r="A1650" t="n">
        <v>50066796</v>
      </c>
      <c r="B1650" t="inlineStr">
        <is>
          <t>Queens</t>
        </is>
      </c>
      <c r="C1650" t="inlineStr">
        <is>
          <t>11361</t>
        </is>
      </c>
      <c r="D1650" t="inlineStr">
        <is>
          <t>American</t>
        </is>
      </c>
      <c r="E1650" s="8" t="n">
        <v>46125</v>
      </c>
      <c r="F1650" t="inlineStr">
        <is>
          <t>Violations were cited in the following area(s).</t>
        </is>
      </c>
      <c r="G1650" t="inlineStr">
        <is>
          <t>08A</t>
        </is>
      </c>
      <c r="H1650" t="inlineStr">
        <is>
          <t>Establishment is not free of harborage or conditions conducive to rodents, insects or other pests.</t>
        </is>
      </c>
      <c r="I1650" t="inlineStr">
        <is>
          <t>Not Critical</t>
        </is>
      </c>
      <c r="J1650" t="n">
        <v>27</v>
      </c>
      <c r="L1650" s="9">
        <f>A1650&amp;"-"&amp;TEXT(E1650,"yyyymmdd")</f>
        <v/>
      </c>
    </row>
    <row r="1651">
      <c r="A1651" t="n">
        <v>50066796</v>
      </c>
      <c r="B1651" t="inlineStr">
        <is>
          <t>Queens</t>
        </is>
      </c>
      <c r="C1651" t="inlineStr">
        <is>
          <t>11361</t>
        </is>
      </c>
      <c r="D1651" t="inlineStr">
        <is>
          <t>American</t>
        </is>
      </c>
      <c r="E1651" s="8" t="n">
        <v>46125</v>
      </c>
      <c r="F1651" t="inlineStr">
        <is>
          <t>Violations were cited in the following area(s).</t>
        </is>
      </c>
      <c r="G1651" t="inlineStr">
        <is>
          <t>10F</t>
        </is>
      </c>
      <c r="H1651" t="inlineStr">
        <is>
          <t>Non-food contact surface or equipment made of unacceptable material, not kept clean, or not properly sealed, raised, spaced or movable to allow accessibility for cleaning on all sides, above and underneath the unit.</t>
        </is>
      </c>
      <c r="I1651" t="inlineStr">
        <is>
          <t>Not Critical</t>
        </is>
      </c>
      <c r="J1651" t="n">
        <v>27</v>
      </c>
      <c r="L1651" s="9">
        <f>A1651&amp;"-"&amp;TEXT(E1651,"yyyymmdd")</f>
        <v/>
      </c>
    </row>
    <row r="1652">
      <c r="A1652" t="n">
        <v>50066796</v>
      </c>
      <c r="B1652" t="inlineStr">
        <is>
          <t>Queens</t>
        </is>
      </c>
      <c r="C1652" t="inlineStr">
        <is>
          <t>11361</t>
        </is>
      </c>
      <c r="D1652" t="inlineStr">
        <is>
          <t>American</t>
        </is>
      </c>
      <c r="E1652" s="8" t="n">
        <v>46125</v>
      </c>
      <c r="F1652" t="inlineStr">
        <is>
          <t>Violations were cited in the following area(s).</t>
        </is>
      </c>
      <c r="G1652" t="inlineStr">
        <is>
          <t>10G</t>
        </is>
      </c>
      <c r="H1652" t="inlineStr">
        <is>
          <t>Dishwashing and ware washing: Cleaning and sanitizing of tableware, including dishes, utensils, and equipment deficient.</t>
        </is>
      </c>
      <c r="I1652" t="inlineStr">
        <is>
          <t>Not Critical</t>
        </is>
      </c>
      <c r="J1652" t="n">
        <v>27</v>
      </c>
      <c r="L1652" s="9">
        <f>A1652&amp;"-"&amp;TEXT(E1652,"yyyymmdd")</f>
        <v/>
      </c>
    </row>
    <row r="1653">
      <c r="A1653" t="n">
        <v>50067267</v>
      </c>
      <c r="B1653" t="inlineStr">
        <is>
          <t>Manhattan</t>
        </is>
      </c>
      <c r="C1653" t="inlineStr">
        <is>
          <t>10011</t>
        </is>
      </c>
      <c r="D1653" t="inlineStr">
        <is>
          <t>Sandwiches</t>
        </is>
      </c>
      <c r="E1653" s="8" t="n">
        <v>46125</v>
      </c>
      <c r="F1653" t="inlineStr">
        <is>
          <t>Violations were cited in the following area(s).</t>
        </is>
      </c>
      <c r="G1653" t="inlineStr">
        <is>
          <t>09C</t>
        </is>
      </c>
      <c r="H1653" t="inlineStr">
        <is>
          <t>Design, construction, materials used or maintenance of food contact surface improper. Surface not easily cleanable, sanitized and maintained.</t>
        </is>
      </c>
      <c r="I1653" t="inlineStr">
        <is>
          <t>Not Critical</t>
        </is>
      </c>
      <c r="J1653" t="n">
        <v>13</v>
      </c>
      <c r="K1653" t="inlineStr">
        <is>
          <t>A</t>
        </is>
      </c>
      <c r="L1653" s="9">
        <f>A1653&amp;"-"&amp;TEXT(E1653,"yyyymmdd")</f>
        <v/>
      </c>
    </row>
    <row r="1654">
      <c r="A1654" t="n">
        <v>50067267</v>
      </c>
      <c r="B1654" t="inlineStr">
        <is>
          <t>Manhattan</t>
        </is>
      </c>
      <c r="C1654" t="inlineStr">
        <is>
          <t>10011</t>
        </is>
      </c>
      <c r="D1654" t="inlineStr">
        <is>
          <t>Sandwiches</t>
        </is>
      </c>
      <c r="E1654" s="8" t="n">
        <v>46125</v>
      </c>
      <c r="F1654" t="inlineStr">
        <is>
          <t>Violations were cited in the following area(s).</t>
        </is>
      </c>
      <c r="G1654" t="inlineStr">
        <is>
          <t>10B</t>
        </is>
      </c>
      <c r="H1654" t="inlineStr">
        <is>
          <t>Anti-siphonage or back-flow prevention device not provided where required; equipment or floor not properly drained; sewage disposal system in disrepair or not functioning properly. Condensation or liquid waste improperly disposed of.</t>
        </is>
      </c>
      <c r="I1654" t="inlineStr">
        <is>
          <t>Not Critical</t>
        </is>
      </c>
      <c r="J1654" t="n">
        <v>13</v>
      </c>
      <c r="K1654" t="inlineStr">
        <is>
          <t>A</t>
        </is>
      </c>
      <c r="L1654" s="9">
        <f>A1654&amp;"-"&amp;TEXT(E1654,"yyyymmdd")</f>
        <v/>
      </c>
    </row>
    <row r="1655">
      <c r="A1655" t="n">
        <v>50067267</v>
      </c>
      <c r="B1655" t="inlineStr">
        <is>
          <t>Manhattan</t>
        </is>
      </c>
      <c r="C1655" t="inlineStr">
        <is>
          <t>10011</t>
        </is>
      </c>
      <c r="D1655" t="inlineStr">
        <is>
          <t>Sandwiches</t>
        </is>
      </c>
      <c r="E1655" s="8" t="n">
        <v>46125</v>
      </c>
      <c r="F1655" t="inlineStr">
        <is>
          <t>Violations were cited in the following area(s).</t>
        </is>
      </c>
      <c r="G1655" t="inlineStr">
        <is>
          <t>10F</t>
        </is>
      </c>
      <c r="H1655" t="inlineStr">
        <is>
          <t>Non-food contact surface or equipment made of unacceptable material, not kept clean, or not properly sealed, raised, spaced or movable to allow accessibility for cleaning on all sides, above and underneath the unit.</t>
        </is>
      </c>
      <c r="I1655" t="inlineStr">
        <is>
          <t>Not Critical</t>
        </is>
      </c>
      <c r="J1655" t="n">
        <v>13</v>
      </c>
      <c r="K1655" t="inlineStr">
        <is>
          <t>A</t>
        </is>
      </c>
      <c r="L1655" s="9">
        <f>A1655&amp;"-"&amp;TEXT(E1655,"yyyymmdd")</f>
        <v/>
      </c>
    </row>
    <row r="1656">
      <c r="A1656" t="n">
        <v>50067267</v>
      </c>
      <c r="B1656" t="inlineStr">
        <is>
          <t>Manhattan</t>
        </is>
      </c>
      <c r="C1656" t="inlineStr">
        <is>
          <t>10011</t>
        </is>
      </c>
      <c r="D1656" t="inlineStr">
        <is>
          <t>Sandwiches</t>
        </is>
      </c>
      <c r="E1656" s="8" t="n">
        <v>46125</v>
      </c>
      <c r="F1656" t="inlineStr">
        <is>
          <t>Violations were cited in the following area(s).</t>
        </is>
      </c>
      <c r="G1656" t="inlineStr">
        <is>
          <t>10G</t>
        </is>
      </c>
      <c r="H1656" t="inlineStr">
        <is>
          <t>Dishwashing and ware washing: Cleaning and sanitizing of tableware, including dishes, utensils, and equipment deficient.</t>
        </is>
      </c>
      <c r="I1656" t="inlineStr">
        <is>
          <t>Not Critical</t>
        </is>
      </c>
      <c r="J1656" t="n">
        <v>13</v>
      </c>
      <c r="K1656" t="inlineStr">
        <is>
          <t>A</t>
        </is>
      </c>
      <c r="L1656" s="9">
        <f>A1656&amp;"-"&amp;TEXT(E1656,"yyyymmdd")</f>
        <v/>
      </c>
    </row>
    <row r="1657">
      <c r="A1657" t="n">
        <v>50080199</v>
      </c>
      <c r="B1657" t="inlineStr">
        <is>
          <t>Manhattan</t>
        </is>
      </c>
      <c r="C1657" t="inlineStr">
        <is>
          <t>10036</t>
        </is>
      </c>
      <c r="D1657" t="inlineStr">
        <is>
          <t>Coffee/Tea</t>
        </is>
      </c>
      <c r="E1657" s="8" t="n">
        <v>46125</v>
      </c>
      <c r="F1657" t="inlineStr">
        <is>
          <t>Violations were cited in the following area(s).</t>
        </is>
      </c>
      <c r="G1657" t="inlineStr">
        <is>
          <t>02G</t>
        </is>
      </c>
      <c r="H1657" t="inlineStr">
        <is>
          <t>Cold TCS food item held above 41 °F; smoked or processed fish held above 38 °F; intact raw eggs held above 45 °F; or reduced oxygen packaged (ROP) TCS foods held above required temperatures except during active necessary preparation.</t>
        </is>
      </c>
      <c r="I1657" t="inlineStr">
        <is>
          <t>Critical</t>
        </is>
      </c>
      <c r="J1657" t="n">
        <v>17</v>
      </c>
      <c r="L1657" s="9">
        <f>A1657&amp;"-"&amp;TEXT(E1657,"yyyymmdd")</f>
        <v/>
      </c>
    </row>
    <row r="1658">
      <c r="A1658" t="n">
        <v>50080199</v>
      </c>
      <c r="B1658" t="inlineStr">
        <is>
          <t>Manhattan</t>
        </is>
      </c>
      <c r="C1658" t="inlineStr">
        <is>
          <t>10036</t>
        </is>
      </c>
      <c r="D1658" t="inlineStr">
        <is>
          <t>Coffee/Tea</t>
        </is>
      </c>
      <c r="E1658" s="8" t="n">
        <v>46125</v>
      </c>
      <c r="F1658" t="inlineStr">
        <is>
          <t>Violations were cited in the following area(s).</t>
        </is>
      </c>
      <c r="G1658" t="inlineStr">
        <is>
          <t>06D</t>
        </is>
      </c>
      <c r="H1658" t="inlineStr">
        <is>
          <t>Food contact surface not properly washed, rinsed and sanitized after each use and following any activity when contamination may have occurred.</t>
        </is>
      </c>
      <c r="I1658" t="inlineStr">
        <is>
          <t>Critical</t>
        </is>
      </c>
      <c r="J1658" t="n">
        <v>17</v>
      </c>
      <c r="L1658" s="9">
        <f>A1658&amp;"-"&amp;TEXT(E1658,"yyyymmdd")</f>
        <v/>
      </c>
    </row>
    <row r="1659">
      <c r="A1659" t="n">
        <v>50080199</v>
      </c>
      <c r="B1659" t="inlineStr">
        <is>
          <t>Manhattan</t>
        </is>
      </c>
      <c r="C1659" t="inlineStr">
        <is>
          <t>10036</t>
        </is>
      </c>
      <c r="D1659" t="inlineStr">
        <is>
          <t>Coffee/Tea</t>
        </is>
      </c>
      <c r="E1659" s="8" t="n">
        <v>46125</v>
      </c>
      <c r="F1659" t="inlineStr">
        <is>
          <t>Violations were cited in the following area(s).</t>
        </is>
      </c>
      <c r="G1659" t="inlineStr">
        <is>
          <t>10F</t>
        </is>
      </c>
      <c r="H1659" t="inlineStr">
        <is>
          <t>Non-food contact surface or equipment made of unacceptable material, not kept clean, or not properly sealed, raised, spaced or movable to allow accessibility for cleaning on all sides, above and underneath the unit.</t>
        </is>
      </c>
      <c r="I1659" t="inlineStr">
        <is>
          <t>Not Critical</t>
        </is>
      </c>
      <c r="J1659" t="n">
        <v>17</v>
      </c>
      <c r="L1659" s="9">
        <f>A1659&amp;"-"&amp;TEXT(E1659,"yyyymmdd")</f>
        <v/>
      </c>
    </row>
    <row r="1660">
      <c r="A1660" t="n">
        <v>50087667</v>
      </c>
      <c r="B1660" t="inlineStr">
        <is>
          <t>Manhattan</t>
        </is>
      </c>
      <c r="C1660" t="inlineStr">
        <is>
          <t>10065</t>
        </is>
      </c>
      <c r="D1660" t="inlineStr">
        <is>
          <t>Korean</t>
        </is>
      </c>
      <c r="E1660" s="8" t="n">
        <v>46125</v>
      </c>
      <c r="F1660" t="inlineStr">
        <is>
          <t>Violations were cited in the following area(s).</t>
        </is>
      </c>
      <c r="G1660" t="inlineStr">
        <is>
          <t>02B</t>
        </is>
      </c>
      <c r="H1660" t="inlineStr">
        <is>
          <t>Hot TCS food item not held at or above 140 °F.</t>
        </is>
      </c>
      <c r="I1660" t="inlineStr">
        <is>
          <t>Critical</t>
        </is>
      </c>
      <c r="J1660" t="n">
        <v>13</v>
      </c>
      <c r="K1660" t="inlineStr">
        <is>
          <t>A</t>
        </is>
      </c>
      <c r="L1660" s="9">
        <f>A1660&amp;"-"&amp;TEXT(E1660,"yyyymmdd")</f>
        <v/>
      </c>
    </row>
    <row r="1661">
      <c r="A1661" t="n">
        <v>50087667</v>
      </c>
      <c r="B1661" t="inlineStr">
        <is>
          <t>Manhattan</t>
        </is>
      </c>
      <c r="C1661" t="inlineStr">
        <is>
          <t>10065</t>
        </is>
      </c>
      <c r="D1661" t="inlineStr">
        <is>
          <t>Korean</t>
        </is>
      </c>
      <c r="E1661" s="8" t="n">
        <v>46125</v>
      </c>
      <c r="F1661" t="inlineStr">
        <is>
          <t>Violations were cited in the following area(s).</t>
        </is>
      </c>
      <c r="G1661" t="inlineStr">
        <is>
          <t>09B</t>
        </is>
      </c>
      <c r="H1661" t="inlineStr">
        <is>
          <t>Thawing procedure improper.</t>
        </is>
      </c>
      <c r="I1661" t="inlineStr">
        <is>
          <t>Not Critical</t>
        </is>
      </c>
      <c r="J1661" t="n">
        <v>13</v>
      </c>
      <c r="K1661" t="inlineStr">
        <is>
          <t>A</t>
        </is>
      </c>
      <c r="L1661" s="9">
        <f>A1661&amp;"-"&amp;TEXT(E1661,"yyyymmdd")</f>
        <v/>
      </c>
    </row>
    <row r="1662">
      <c r="A1662" t="n">
        <v>50087667</v>
      </c>
      <c r="B1662" t="inlineStr">
        <is>
          <t>Manhattan</t>
        </is>
      </c>
      <c r="C1662" t="inlineStr">
        <is>
          <t>10065</t>
        </is>
      </c>
      <c r="D1662" t="inlineStr">
        <is>
          <t>Korean</t>
        </is>
      </c>
      <c r="E1662" s="8" t="n">
        <v>46125</v>
      </c>
      <c r="F1662" t="inlineStr">
        <is>
          <t>Violations were cited in the following area(s).</t>
        </is>
      </c>
      <c r="G1662" t="inlineStr">
        <is>
          <t>10B</t>
        </is>
      </c>
      <c r="H1662" t="inlineStr">
        <is>
          <t>Anti-siphonage or back-flow prevention device not provided where required; equipment or floor not properly drained; sewage disposal system in disrepair or not functioning properly. Condensation or liquid waste improperly disposed of.</t>
        </is>
      </c>
      <c r="I1662" t="inlineStr">
        <is>
          <t>Not Critical</t>
        </is>
      </c>
      <c r="J1662" t="n">
        <v>13</v>
      </c>
      <c r="K1662" t="inlineStr">
        <is>
          <t>A</t>
        </is>
      </c>
      <c r="L1662" s="9">
        <f>A1662&amp;"-"&amp;TEXT(E1662,"yyyymmdd")</f>
        <v/>
      </c>
    </row>
    <row r="1663">
      <c r="A1663" t="n">
        <v>50087667</v>
      </c>
      <c r="B1663" t="inlineStr">
        <is>
          <t>Manhattan</t>
        </is>
      </c>
      <c r="C1663" t="inlineStr">
        <is>
          <t>10065</t>
        </is>
      </c>
      <c r="D1663" t="inlineStr">
        <is>
          <t>Korean</t>
        </is>
      </c>
      <c r="E1663" s="8" t="n">
        <v>46125</v>
      </c>
      <c r="F1663" t="inlineStr">
        <is>
          <t>Violations were cited in the following area(s).</t>
        </is>
      </c>
      <c r="G1663" t="inlineStr">
        <is>
          <t>10F</t>
        </is>
      </c>
      <c r="H1663" t="inlineStr">
        <is>
          <t>Non-food contact surface or equipment made of unacceptable material, not kept clean, or not properly sealed, raised, spaced or movable to allow accessibility for cleaning on all sides, above and underneath the unit.</t>
        </is>
      </c>
      <c r="I1663" t="inlineStr">
        <is>
          <t>Not Critical</t>
        </is>
      </c>
      <c r="J1663" t="n">
        <v>13</v>
      </c>
      <c r="K1663" t="inlineStr">
        <is>
          <t>A</t>
        </is>
      </c>
      <c r="L1663" s="9">
        <f>A1663&amp;"-"&amp;TEXT(E1663,"yyyymmdd")</f>
        <v/>
      </c>
    </row>
    <row r="1664">
      <c r="A1664" t="n">
        <v>50101469</v>
      </c>
      <c r="B1664" t="inlineStr">
        <is>
          <t>Bronx</t>
        </is>
      </c>
      <c r="C1664" t="inlineStr">
        <is>
          <t>10460</t>
        </is>
      </c>
      <c r="D1664" t="inlineStr">
        <is>
          <t>Chinese</t>
        </is>
      </c>
      <c r="E1664" s="8" t="n">
        <v>46125</v>
      </c>
      <c r="F1664" t="inlineStr">
        <is>
          <t>Violations were cited in the following area(s).</t>
        </is>
      </c>
      <c r="G1664" t="inlineStr">
        <is>
          <t>02B</t>
        </is>
      </c>
      <c r="H1664" t="inlineStr">
        <is>
          <t>Hot TCS food item not held at or above 140 °F.</t>
        </is>
      </c>
      <c r="I1664" t="inlineStr">
        <is>
          <t>Critical</t>
        </is>
      </c>
      <c r="J1664" t="n">
        <v>9</v>
      </c>
      <c r="K1664" t="inlineStr">
        <is>
          <t>A</t>
        </is>
      </c>
      <c r="L1664" s="9">
        <f>A1664&amp;"-"&amp;TEXT(E1664,"yyyymmdd")</f>
        <v/>
      </c>
    </row>
    <row r="1665">
      <c r="A1665" t="n">
        <v>50101469</v>
      </c>
      <c r="B1665" t="inlineStr">
        <is>
          <t>Bronx</t>
        </is>
      </c>
      <c r="C1665" t="inlineStr">
        <is>
          <t>10460</t>
        </is>
      </c>
      <c r="D1665" t="inlineStr">
        <is>
          <t>Chinese</t>
        </is>
      </c>
      <c r="E1665" s="8" t="n">
        <v>46125</v>
      </c>
      <c r="F1665" t="inlineStr">
        <is>
          <t>Violations were cited in the following area(s).</t>
        </is>
      </c>
      <c r="G1665" t="inlineStr">
        <is>
          <t>08B</t>
        </is>
      </c>
      <c r="H1665"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665" t="inlineStr">
        <is>
          <t>Not Critical</t>
        </is>
      </c>
      <c r="J1665" t="n">
        <v>9</v>
      </c>
      <c r="K1665" t="inlineStr">
        <is>
          <t>A</t>
        </is>
      </c>
      <c r="L1665" s="9">
        <f>A1665&amp;"-"&amp;TEXT(E1665,"yyyymmdd")</f>
        <v/>
      </c>
    </row>
    <row r="1666">
      <c r="A1666" t="n">
        <v>50104255</v>
      </c>
      <c r="B1666" t="inlineStr">
        <is>
          <t>Manhattan</t>
        </is>
      </c>
      <c r="C1666" t="inlineStr">
        <is>
          <t>10013</t>
        </is>
      </c>
      <c r="D1666" t="inlineStr">
        <is>
          <t>Chinese</t>
        </is>
      </c>
      <c r="E1666" s="8" t="n">
        <v>46125</v>
      </c>
      <c r="F1666" t="inlineStr">
        <is>
          <t>Violations were cited in the following area(s).</t>
        </is>
      </c>
      <c r="G1666" t="inlineStr">
        <is>
          <t>04K</t>
        </is>
      </c>
      <c r="H1666" t="inlineStr">
        <is>
          <t>Evidence of rats or live rats in establishment's food or non-food areas.</t>
        </is>
      </c>
      <c r="I1666" t="inlineStr">
        <is>
          <t>Critical</t>
        </is>
      </c>
      <c r="J1666" t="n">
        <v>36</v>
      </c>
      <c r="L1666" s="9">
        <f>A1666&amp;"-"&amp;TEXT(E1666,"yyyymmdd")</f>
        <v/>
      </c>
    </row>
    <row r="1667">
      <c r="A1667" t="n">
        <v>50104255</v>
      </c>
      <c r="B1667" t="inlineStr">
        <is>
          <t>Manhattan</t>
        </is>
      </c>
      <c r="C1667" t="inlineStr">
        <is>
          <t>10013</t>
        </is>
      </c>
      <c r="D1667" t="inlineStr">
        <is>
          <t>Chinese</t>
        </is>
      </c>
      <c r="E1667" s="8" t="n">
        <v>46125</v>
      </c>
      <c r="F1667" t="inlineStr">
        <is>
          <t>Violations were cited in the following area(s).</t>
        </is>
      </c>
      <c r="G1667" t="inlineStr">
        <is>
          <t>04N</t>
        </is>
      </c>
      <c r="H1667" t="inlineStr">
        <is>
          <t>Filth flies or food/refuse/sewage associated with (FRSA) flies or other nuisance pests in establishment’s food and/or non-food areas. FRSA flies include house flies, blow flies, bottle flies, flesh flies, drain flies, Phorid flies and fruit flies.</t>
        </is>
      </c>
      <c r="I1667" t="inlineStr">
        <is>
          <t>Critical</t>
        </is>
      </c>
      <c r="J1667" t="n">
        <v>36</v>
      </c>
      <c r="L1667" s="9">
        <f>A1667&amp;"-"&amp;TEXT(E1667,"yyyymmdd")</f>
        <v/>
      </c>
    </row>
    <row r="1668">
      <c r="A1668" t="n">
        <v>50104255</v>
      </c>
      <c r="B1668" t="inlineStr">
        <is>
          <t>Manhattan</t>
        </is>
      </c>
      <c r="C1668" t="inlineStr">
        <is>
          <t>10013</t>
        </is>
      </c>
      <c r="D1668" t="inlineStr">
        <is>
          <t>Chinese</t>
        </is>
      </c>
      <c r="E1668" s="8" t="n">
        <v>46125</v>
      </c>
      <c r="F1668" t="inlineStr">
        <is>
          <t>Violations were cited in the following area(s).</t>
        </is>
      </c>
      <c r="G1668" t="inlineStr">
        <is>
          <t>06C</t>
        </is>
      </c>
      <c r="H166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668" t="inlineStr">
        <is>
          <t>Critical</t>
        </is>
      </c>
      <c r="J1668" t="n">
        <v>36</v>
      </c>
      <c r="L1668" s="9">
        <f>A1668&amp;"-"&amp;TEXT(E1668,"yyyymmdd")</f>
        <v/>
      </c>
    </row>
    <row r="1669">
      <c r="A1669" t="n">
        <v>50104255</v>
      </c>
      <c r="B1669" t="inlineStr">
        <is>
          <t>Manhattan</t>
        </is>
      </c>
      <c r="C1669" t="inlineStr">
        <is>
          <t>10013</t>
        </is>
      </c>
      <c r="D1669" t="inlineStr">
        <is>
          <t>Chinese</t>
        </is>
      </c>
      <c r="E1669" s="8" t="n">
        <v>46125</v>
      </c>
      <c r="F1669" t="inlineStr">
        <is>
          <t>Violations were cited in the following area(s).</t>
        </is>
      </c>
      <c r="G1669" t="inlineStr">
        <is>
          <t>06D</t>
        </is>
      </c>
      <c r="H1669" t="inlineStr">
        <is>
          <t>Food contact surface not properly washed, rinsed and sanitized after each use and following any activity when contamination may have occurred.</t>
        </is>
      </c>
      <c r="I1669" t="inlineStr">
        <is>
          <t>Critical</t>
        </is>
      </c>
      <c r="J1669" t="n">
        <v>36</v>
      </c>
      <c r="L1669" s="9">
        <f>A1669&amp;"-"&amp;TEXT(E1669,"yyyymmdd")</f>
        <v/>
      </c>
    </row>
    <row r="1670">
      <c r="A1670" t="n">
        <v>50104255</v>
      </c>
      <c r="B1670" t="inlineStr">
        <is>
          <t>Manhattan</t>
        </is>
      </c>
      <c r="C1670" t="inlineStr">
        <is>
          <t>10013</t>
        </is>
      </c>
      <c r="D1670" t="inlineStr">
        <is>
          <t>Chinese</t>
        </is>
      </c>
      <c r="E1670" s="8" t="n">
        <v>46125</v>
      </c>
      <c r="F1670" t="inlineStr">
        <is>
          <t>Violations were cited in the following area(s).</t>
        </is>
      </c>
      <c r="G1670" t="inlineStr">
        <is>
          <t>08A</t>
        </is>
      </c>
      <c r="H1670" t="inlineStr">
        <is>
          <t>Establishment is not free of harborage or conditions conducive to rodents, insects or other pests.</t>
        </is>
      </c>
      <c r="I1670" t="inlineStr">
        <is>
          <t>Not Critical</t>
        </is>
      </c>
      <c r="J1670" t="n">
        <v>36</v>
      </c>
      <c r="L1670" s="9">
        <f>A1670&amp;"-"&amp;TEXT(E1670,"yyyymmdd")</f>
        <v/>
      </c>
    </row>
    <row r="1671">
      <c r="A1671" t="n">
        <v>50104255</v>
      </c>
      <c r="B1671" t="inlineStr">
        <is>
          <t>Manhattan</t>
        </is>
      </c>
      <c r="C1671" t="inlineStr">
        <is>
          <t>10013</t>
        </is>
      </c>
      <c r="D1671" t="inlineStr">
        <is>
          <t>Chinese</t>
        </is>
      </c>
      <c r="E1671" s="8" t="n">
        <v>46125</v>
      </c>
      <c r="F1671" t="inlineStr">
        <is>
          <t>Violations were cited in the following area(s).</t>
        </is>
      </c>
      <c r="G1671" t="inlineStr">
        <is>
          <t>09B</t>
        </is>
      </c>
      <c r="H1671" t="inlineStr">
        <is>
          <t>Thawing procedure improper.</t>
        </is>
      </c>
      <c r="I1671" t="inlineStr">
        <is>
          <t>Not Critical</t>
        </is>
      </c>
      <c r="J1671" t="n">
        <v>36</v>
      </c>
      <c r="L1671" s="9">
        <f>A1671&amp;"-"&amp;TEXT(E1671,"yyyymmdd")</f>
        <v/>
      </c>
    </row>
    <row r="1672">
      <c r="A1672" t="n">
        <v>50104255</v>
      </c>
      <c r="B1672" t="inlineStr">
        <is>
          <t>Manhattan</t>
        </is>
      </c>
      <c r="C1672" t="inlineStr">
        <is>
          <t>10013</t>
        </is>
      </c>
      <c r="D1672" t="inlineStr">
        <is>
          <t>Chinese</t>
        </is>
      </c>
      <c r="E1672" s="8" t="n">
        <v>46125</v>
      </c>
      <c r="F1672" t="inlineStr">
        <is>
          <t>Violations were cited in the following area(s).</t>
        </is>
      </c>
      <c r="G1672" t="inlineStr">
        <is>
          <t>10B</t>
        </is>
      </c>
      <c r="H1672" t="inlineStr">
        <is>
          <t>Anti-siphonage or back-flow prevention device not provided where required; equipment or floor not properly drained; sewage disposal system in disrepair or not functioning properly. Condensation or liquid waste improperly disposed of.</t>
        </is>
      </c>
      <c r="I1672" t="inlineStr">
        <is>
          <t>Not Critical</t>
        </is>
      </c>
      <c r="J1672" t="n">
        <v>36</v>
      </c>
      <c r="L1672" s="9">
        <f>A1672&amp;"-"&amp;TEXT(E1672,"yyyymmdd")</f>
        <v/>
      </c>
    </row>
    <row r="1673">
      <c r="A1673" t="n">
        <v>50104255</v>
      </c>
      <c r="B1673" t="inlineStr">
        <is>
          <t>Manhattan</t>
        </is>
      </c>
      <c r="C1673" t="inlineStr">
        <is>
          <t>10013</t>
        </is>
      </c>
      <c r="D1673" t="inlineStr">
        <is>
          <t>Chinese</t>
        </is>
      </c>
      <c r="E1673" s="8" t="n">
        <v>46125</v>
      </c>
      <c r="F1673" t="inlineStr">
        <is>
          <t>Violations were cited in the following area(s).</t>
        </is>
      </c>
      <c r="G1673" t="inlineStr">
        <is>
          <t>10F</t>
        </is>
      </c>
      <c r="H1673" t="inlineStr">
        <is>
          <t>Non-food contact surface or equipment made of unacceptable material, not kept clean, or not properly sealed, raised, spaced or movable to allow accessibility for cleaning on all sides, above and underneath the unit.</t>
        </is>
      </c>
      <c r="I1673" t="inlineStr">
        <is>
          <t>Not Critical</t>
        </is>
      </c>
      <c r="J1673" t="n">
        <v>36</v>
      </c>
      <c r="L1673" s="9">
        <f>A1673&amp;"-"&amp;TEXT(E1673,"yyyymmdd")</f>
        <v/>
      </c>
    </row>
    <row r="1674">
      <c r="A1674" t="n">
        <v>50104255</v>
      </c>
      <c r="B1674" t="inlineStr">
        <is>
          <t>Manhattan</t>
        </is>
      </c>
      <c r="C1674" t="inlineStr">
        <is>
          <t>10013</t>
        </is>
      </c>
      <c r="D1674" t="inlineStr">
        <is>
          <t>Chinese</t>
        </is>
      </c>
      <c r="E1674" s="8" t="n">
        <v>46125</v>
      </c>
      <c r="F1674" t="inlineStr">
        <is>
          <t>Violations were cited in the following area(s).</t>
        </is>
      </c>
      <c r="G1674" t="inlineStr">
        <is>
          <t>10H</t>
        </is>
      </c>
      <c r="H1674" t="inlineStr">
        <is>
          <t>Single service article not provided. Single service article reused or not protected from contamination when transported, stored, dispensed. Drinking straws not completely enclosed in wrapper or dispensed from a sanitary device.</t>
        </is>
      </c>
      <c r="I1674" t="inlineStr">
        <is>
          <t>Not Critical</t>
        </is>
      </c>
      <c r="J1674" t="n">
        <v>36</v>
      </c>
      <c r="L1674" s="9">
        <f>A1674&amp;"-"&amp;TEXT(E1674,"yyyymmdd")</f>
        <v/>
      </c>
    </row>
    <row r="1675">
      <c r="A1675" t="n">
        <v>50107559</v>
      </c>
      <c r="B1675" t="inlineStr">
        <is>
          <t>Bronx</t>
        </is>
      </c>
      <c r="C1675" t="inlineStr">
        <is>
          <t>10458</t>
        </is>
      </c>
      <c r="D1675" t="inlineStr">
        <is>
          <t>Latin American</t>
        </is>
      </c>
      <c r="E1675" s="8" t="n">
        <v>46125</v>
      </c>
      <c r="F1675" t="inlineStr">
        <is>
          <t>Violations were cited in the following area(s).</t>
        </is>
      </c>
      <c r="G1675" t="inlineStr">
        <is>
          <t>02B</t>
        </is>
      </c>
      <c r="H1675" t="inlineStr">
        <is>
          <t>Hot TCS food item not held at or above 140 °F.</t>
        </is>
      </c>
      <c r="I1675" t="inlineStr">
        <is>
          <t>Critical</t>
        </is>
      </c>
      <c r="J1675" t="n">
        <v>66</v>
      </c>
      <c r="L1675" s="9">
        <f>A1675&amp;"-"&amp;TEXT(E1675,"yyyymmdd")</f>
        <v/>
      </c>
    </row>
    <row r="1676">
      <c r="A1676" t="n">
        <v>50107559</v>
      </c>
      <c r="B1676" t="inlineStr">
        <is>
          <t>Bronx</t>
        </is>
      </c>
      <c r="C1676" t="inlineStr">
        <is>
          <t>10458</t>
        </is>
      </c>
      <c r="D1676" t="inlineStr">
        <is>
          <t>Latin American</t>
        </is>
      </c>
      <c r="E1676" s="8" t="n">
        <v>46125</v>
      </c>
      <c r="F1676" t="inlineStr">
        <is>
          <t>Violations were cited in the following area(s).</t>
        </is>
      </c>
      <c r="G1676" t="inlineStr">
        <is>
          <t>02C</t>
        </is>
      </c>
      <c r="H1676" t="inlineStr">
        <is>
          <t>Hot TCS food item that has been cooked and cooled is being held for service without first being reheated to 165º F or above within 2 hours.</t>
        </is>
      </c>
      <c r="I1676" t="inlineStr">
        <is>
          <t>Critical</t>
        </is>
      </c>
      <c r="J1676" t="n">
        <v>66</v>
      </c>
      <c r="L1676" s="9">
        <f>A1676&amp;"-"&amp;TEXT(E1676,"yyyymmdd")</f>
        <v/>
      </c>
    </row>
    <row r="1677">
      <c r="A1677" t="n">
        <v>50107559</v>
      </c>
      <c r="B1677" t="inlineStr">
        <is>
          <t>Bronx</t>
        </is>
      </c>
      <c r="C1677" t="inlineStr">
        <is>
          <t>10458</t>
        </is>
      </c>
      <c r="D1677" t="inlineStr">
        <is>
          <t>Latin American</t>
        </is>
      </c>
      <c r="E1677" s="8" t="n">
        <v>46125</v>
      </c>
      <c r="F1677" t="inlineStr">
        <is>
          <t>Violations were cited in the following area(s).</t>
        </is>
      </c>
      <c r="G1677" t="inlineStr">
        <is>
          <t>02G</t>
        </is>
      </c>
      <c r="H1677" t="inlineStr">
        <is>
          <t>Cold TCS food item held above 41 °F; smoked or processed fish held above 38 °F; intact raw eggs held above 45 °F; or reduced oxygen packaged (ROP) TCS foods held above required temperatures except during active necessary preparation.</t>
        </is>
      </c>
      <c r="I1677" t="inlineStr">
        <is>
          <t>Critical</t>
        </is>
      </c>
      <c r="J1677" t="n">
        <v>66</v>
      </c>
      <c r="L1677" s="9">
        <f>A1677&amp;"-"&amp;TEXT(E1677,"yyyymmdd")</f>
        <v/>
      </c>
    </row>
    <row r="1678">
      <c r="A1678" t="n">
        <v>50107559</v>
      </c>
      <c r="B1678" t="inlineStr">
        <is>
          <t>Bronx</t>
        </is>
      </c>
      <c r="C1678" t="inlineStr">
        <is>
          <t>10458</t>
        </is>
      </c>
      <c r="D1678" t="inlineStr">
        <is>
          <t>Latin American</t>
        </is>
      </c>
      <c r="E1678" s="8" t="n">
        <v>46125</v>
      </c>
      <c r="F1678" t="inlineStr">
        <is>
          <t>Violations were cited in the following area(s).</t>
        </is>
      </c>
      <c r="G1678" t="inlineStr">
        <is>
          <t>03A</t>
        </is>
      </c>
      <c r="H1678"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678" t="inlineStr">
        <is>
          <t>Critical</t>
        </is>
      </c>
      <c r="J1678" t="n">
        <v>66</v>
      </c>
      <c r="L1678" s="9">
        <f>A1678&amp;"-"&amp;TEXT(E1678,"yyyymmdd")</f>
        <v/>
      </c>
    </row>
    <row r="1679">
      <c r="A1679" t="n">
        <v>50107559</v>
      </c>
      <c r="B1679" t="inlineStr">
        <is>
          <t>Bronx</t>
        </is>
      </c>
      <c r="C1679" t="inlineStr">
        <is>
          <t>10458</t>
        </is>
      </c>
      <c r="D1679" t="inlineStr">
        <is>
          <t>Latin American</t>
        </is>
      </c>
      <c r="E1679" s="8" t="n">
        <v>46125</v>
      </c>
      <c r="F1679" t="inlineStr">
        <is>
          <t>Violations were cited in the following area(s).</t>
        </is>
      </c>
      <c r="G1679" t="inlineStr">
        <is>
          <t>04A</t>
        </is>
      </c>
      <c r="H1679" t="inlineStr">
        <is>
          <t>Food Protection Certificate (FPC) not held by manager or supervisor of food operations.</t>
        </is>
      </c>
      <c r="I1679" t="inlineStr">
        <is>
          <t>Critical</t>
        </is>
      </c>
      <c r="J1679" t="n">
        <v>66</v>
      </c>
      <c r="L1679" s="9">
        <f>A1679&amp;"-"&amp;TEXT(E1679,"yyyymmdd")</f>
        <v/>
      </c>
    </row>
    <row r="1680">
      <c r="A1680" t="n">
        <v>50107559</v>
      </c>
      <c r="B1680" t="inlineStr">
        <is>
          <t>Bronx</t>
        </is>
      </c>
      <c r="C1680" t="inlineStr">
        <is>
          <t>10458</t>
        </is>
      </c>
      <c r="D1680" t="inlineStr">
        <is>
          <t>Latin American</t>
        </is>
      </c>
      <c r="E1680" s="8" t="n">
        <v>46125</v>
      </c>
      <c r="F1680" t="inlineStr">
        <is>
          <t>Violations were cited in the following area(s).</t>
        </is>
      </c>
      <c r="G1680" t="inlineStr">
        <is>
          <t>04K</t>
        </is>
      </c>
      <c r="H1680" t="inlineStr">
        <is>
          <t>Evidence of rats or live rats in establishment's food or non-food areas.</t>
        </is>
      </c>
      <c r="I1680" t="inlineStr">
        <is>
          <t>Critical</t>
        </is>
      </c>
      <c r="J1680" t="n">
        <v>66</v>
      </c>
      <c r="L1680" s="9">
        <f>A1680&amp;"-"&amp;TEXT(E1680,"yyyymmdd")</f>
        <v/>
      </c>
    </row>
    <row r="1681">
      <c r="A1681" t="n">
        <v>50107559</v>
      </c>
      <c r="B1681" t="inlineStr">
        <is>
          <t>Bronx</t>
        </is>
      </c>
      <c r="C1681" t="inlineStr">
        <is>
          <t>10458</t>
        </is>
      </c>
      <c r="D1681" t="inlineStr">
        <is>
          <t>Latin American</t>
        </is>
      </c>
      <c r="E1681" s="8" t="n">
        <v>46125</v>
      </c>
      <c r="F1681" t="inlineStr">
        <is>
          <t>Violations were cited in the following area(s).</t>
        </is>
      </c>
      <c r="G1681" t="inlineStr">
        <is>
          <t>06D</t>
        </is>
      </c>
      <c r="H1681" t="inlineStr">
        <is>
          <t>Food contact surface not properly washed, rinsed and sanitized after each use and following any activity when contamination may have occurred.</t>
        </is>
      </c>
      <c r="I1681" t="inlineStr">
        <is>
          <t>Critical</t>
        </is>
      </c>
      <c r="J1681" t="n">
        <v>66</v>
      </c>
      <c r="L1681" s="9">
        <f>A1681&amp;"-"&amp;TEXT(E1681,"yyyymmdd")</f>
        <v/>
      </c>
    </row>
    <row r="1682">
      <c r="A1682" t="n">
        <v>50107559</v>
      </c>
      <c r="B1682" t="inlineStr">
        <is>
          <t>Bronx</t>
        </is>
      </c>
      <c r="C1682" t="inlineStr">
        <is>
          <t>10458</t>
        </is>
      </c>
      <c r="D1682" t="inlineStr">
        <is>
          <t>Latin American</t>
        </is>
      </c>
      <c r="E1682" s="8" t="n">
        <v>46125</v>
      </c>
      <c r="F1682" t="inlineStr">
        <is>
          <t>Violations were cited in the following area(s).</t>
        </is>
      </c>
      <c r="G1682" t="inlineStr">
        <is>
          <t>08A</t>
        </is>
      </c>
      <c r="H1682" t="inlineStr">
        <is>
          <t>Establishment is not free of harborage or conditions conducive to rodents, insects or other pests.</t>
        </is>
      </c>
      <c r="I1682" t="inlineStr">
        <is>
          <t>Not Critical</t>
        </is>
      </c>
      <c r="J1682" t="n">
        <v>66</v>
      </c>
      <c r="L1682" s="9">
        <f>A1682&amp;"-"&amp;TEXT(E1682,"yyyymmdd")</f>
        <v/>
      </c>
    </row>
    <row r="1683">
      <c r="A1683" t="n">
        <v>50107559</v>
      </c>
      <c r="B1683" t="inlineStr">
        <is>
          <t>Bronx</t>
        </is>
      </c>
      <c r="C1683" t="inlineStr">
        <is>
          <t>10458</t>
        </is>
      </c>
      <c r="D1683" t="inlineStr">
        <is>
          <t>Latin American</t>
        </is>
      </c>
      <c r="E1683" s="8" t="n">
        <v>46125</v>
      </c>
      <c r="F1683" t="inlineStr">
        <is>
          <t>Violations were cited in the following area(s).</t>
        </is>
      </c>
      <c r="G1683" t="inlineStr">
        <is>
          <t>09A</t>
        </is>
      </c>
      <c r="H1683" t="inlineStr">
        <is>
          <t>Swollen, leaking, rusted or otherwise damaged canned food to be returned to distributor not segregated from intact product and clearly labeled DO NOT USE</t>
        </is>
      </c>
      <c r="I1683" t="inlineStr">
        <is>
          <t>Critical</t>
        </is>
      </c>
      <c r="J1683" t="n">
        <v>66</v>
      </c>
      <c r="L1683" s="9">
        <f>A1683&amp;"-"&amp;TEXT(E1683,"yyyymmdd")</f>
        <v/>
      </c>
    </row>
    <row r="1684">
      <c r="A1684" t="n">
        <v>50107559</v>
      </c>
      <c r="B1684" t="inlineStr">
        <is>
          <t>Bronx</t>
        </is>
      </c>
      <c r="C1684" t="inlineStr">
        <is>
          <t>10458</t>
        </is>
      </c>
      <c r="D1684" t="inlineStr">
        <is>
          <t>Latin American</t>
        </is>
      </c>
      <c r="E1684" s="8" t="n">
        <v>46125</v>
      </c>
      <c r="F1684" t="inlineStr">
        <is>
          <t>Violations were cited in the following area(s).</t>
        </is>
      </c>
      <c r="G1684" t="inlineStr">
        <is>
          <t>09E</t>
        </is>
      </c>
      <c r="H1684" t="inlineStr">
        <is>
          <t>Wash hands sign not posted near or above hand washing sink.</t>
        </is>
      </c>
      <c r="I1684" t="inlineStr">
        <is>
          <t>Not Critical</t>
        </is>
      </c>
      <c r="J1684" t="n">
        <v>66</v>
      </c>
      <c r="L1684" s="9">
        <f>A1684&amp;"-"&amp;TEXT(E1684,"yyyymmdd")</f>
        <v/>
      </c>
    </row>
    <row r="1685">
      <c r="A1685" t="n">
        <v>50107674</v>
      </c>
      <c r="B1685" t="inlineStr">
        <is>
          <t>Manhattan</t>
        </is>
      </c>
      <c r="C1685" t="inlineStr">
        <is>
          <t>10035</t>
        </is>
      </c>
      <c r="D1685" t="inlineStr">
        <is>
          <t>Mexican</t>
        </is>
      </c>
      <c r="E1685" s="8" t="n">
        <v>46125</v>
      </c>
      <c r="F1685" t="inlineStr">
        <is>
          <t>Violations were cited in the following area(s).</t>
        </is>
      </c>
      <c r="G1685" t="inlineStr">
        <is>
          <t>02G</t>
        </is>
      </c>
      <c r="H1685" t="inlineStr">
        <is>
          <t>Cold TCS food item held above 41 °F; smoked or processed fish held above 38 °F; intact raw eggs held above 45 °F; or reduced oxygen packaged (ROP) TCS foods held above required temperatures except during active necessary preparation.</t>
        </is>
      </c>
      <c r="I1685" t="inlineStr">
        <is>
          <t>Critical</t>
        </is>
      </c>
      <c r="J1685" t="n">
        <v>12</v>
      </c>
      <c r="K1685" t="inlineStr">
        <is>
          <t>A</t>
        </is>
      </c>
      <c r="L1685" s="9">
        <f>A1685&amp;"-"&amp;TEXT(E1685,"yyyymmdd")</f>
        <v/>
      </c>
    </row>
    <row r="1686">
      <c r="A1686" t="n">
        <v>50107674</v>
      </c>
      <c r="B1686" t="inlineStr">
        <is>
          <t>Manhattan</t>
        </is>
      </c>
      <c r="C1686" t="inlineStr">
        <is>
          <t>10035</t>
        </is>
      </c>
      <c r="D1686" t="inlineStr">
        <is>
          <t>Mexican</t>
        </is>
      </c>
      <c r="E1686" s="8" t="n">
        <v>46125</v>
      </c>
      <c r="F1686" t="inlineStr">
        <is>
          <t>Violations were cited in the following area(s).</t>
        </is>
      </c>
      <c r="G1686" t="inlineStr">
        <is>
          <t>06D</t>
        </is>
      </c>
      <c r="H1686" t="inlineStr">
        <is>
          <t>Food contact surface not properly washed, rinsed and sanitized after each use and following any activity when contamination may have occurred.</t>
        </is>
      </c>
      <c r="I1686" t="inlineStr">
        <is>
          <t>Critical</t>
        </is>
      </c>
      <c r="J1686" t="n">
        <v>12</v>
      </c>
      <c r="K1686" t="inlineStr">
        <is>
          <t>A</t>
        </is>
      </c>
      <c r="L1686" s="9">
        <f>A1686&amp;"-"&amp;TEXT(E1686,"yyyymmdd")</f>
        <v/>
      </c>
    </row>
    <row r="1687">
      <c r="A1687" t="n">
        <v>50113973</v>
      </c>
      <c r="B1687" t="inlineStr">
        <is>
          <t>Manhattan</t>
        </is>
      </c>
      <c r="C1687" t="inlineStr">
        <is>
          <t>10016</t>
        </is>
      </c>
      <c r="D1687" t="inlineStr">
        <is>
          <t>American</t>
        </is>
      </c>
      <c r="E1687" s="8" t="n">
        <v>46125</v>
      </c>
      <c r="F1687" t="inlineStr">
        <is>
          <t>Violations were cited in the following area(s).</t>
        </is>
      </c>
      <c r="G1687" t="inlineStr">
        <is>
          <t>02G</t>
        </is>
      </c>
      <c r="H1687" t="inlineStr">
        <is>
          <t>Cold TCS food item held above 41 °F; smoked or processed fish held above 38 °F; intact raw eggs held above 45 °F; or reduced oxygen packaged (ROP) TCS foods held above required temperatures except during active necessary preparation.</t>
        </is>
      </c>
      <c r="I1687" t="inlineStr">
        <is>
          <t>Critical</t>
        </is>
      </c>
      <c r="J1687" t="n">
        <v>46</v>
      </c>
      <c r="L1687" s="9">
        <f>A1687&amp;"-"&amp;TEXT(E1687,"yyyymmdd")</f>
        <v/>
      </c>
    </row>
    <row r="1688">
      <c r="A1688" t="n">
        <v>50113973</v>
      </c>
      <c r="B1688" t="inlineStr">
        <is>
          <t>Manhattan</t>
        </is>
      </c>
      <c r="C1688" t="inlineStr">
        <is>
          <t>10016</t>
        </is>
      </c>
      <c r="D1688" t="inlineStr">
        <is>
          <t>American</t>
        </is>
      </c>
      <c r="E1688" s="8" t="n">
        <v>46125</v>
      </c>
      <c r="F1688" t="inlineStr">
        <is>
          <t>Violations were cited in the following area(s).</t>
        </is>
      </c>
      <c r="G1688" t="inlineStr">
        <is>
          <t>04H</t>
        </is>
      </c>
      <c r="H1688" t="inlineStr">
        <is>
          <t>Raw, cooked or prepared food is adulterated, contaminated, cross-contaminated, or not discarded in accordance with HACCP plan.</t>
        </is>
      </c>
      <c r="I1688" t="inlineStr">
        <is>
          <t>Critical</t>
        </is>
      </c>
      <c r="J1688" t="n">
        <v>46</v>
      </c>
      <c r="L1688" s="9">
        <f>A1688&amp;"-"&amp;TEXT(E1688,"yyyymmdd")</f>
        <v/>
      </c>
    </row>
    <row r="1689">
      <c r="A1689" t="n">
        <v>50113973</v>
      </c>
      <c r="B1689" t="inlineStr">
        <is>
          <t>Manhattan</t>
        </is>
      </c>
      <c r="C1689" t="inlineStr">
        <is>
          <t>10016</t>
        </is>
      </c>
      <c r="D1689" t="inlineStr">
        <is>
          <t>American</t>
        </is>
      </c>
      <c r="E1689" s="8" t="n">
        <v>46125</v>
      </c>
      <c r="F1689" t="inlineStr">
        <is>
          <t>Violations were cited in the following area(s).</t>
        </is>
      </c>
      <c r="G1689" t="inlineStr">
        <is>
          <t>05D</t>
        </is>
      </c>
      <c r="H168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689" t="inlineStr">
        <is>
          <t>Critical</t>
        </is>
      </c>
      <c r="J1689" t="n">
        <v>46</v>
      </c>
      <c r="L1689" s="9">
        <f>A1689&amp;"-"&amp;TEXT(E1689,"yyyymmdd")</f>
        <v/>
      </c>
    </row>
    <row r="1690">
      <c r="A1690" t="n">
        <v>50113973</v>
      </c>
      <c r="B1690" t="inlineStr">
        <is>
          <t>Manhattan</t>
        </is>
      </c>
      <c r="C1690" t="inlineStr">
        <is>
          <t>10016</t>
        </is>
      </c>
      <c r="D1690" t="inlineStr">
        <is>
          <t>American</t>
        </is>
      </c>
      <c r="E1690" s="8" t="n">
        <v>46125</v>
      </c>
      <c r="F1690" t="inlineStr">
        <is>
          <t>Violations were cited in the following area(s).</t>
        </is>
      </c>
      <c r="G1690" t="inlineStr">
        <is>
          <t>06C</t>
        </is>
      </c>
      <c r="H169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690" t="inlineStr">
        <is>
          <t>Critical</t>
        </is>
      </c>
      <c r="J1690" t="n">
        <v>46</v>
      </c>
      <c r="L1690" s="9">
        <f>A1690&amp;"-"&amp;TEXT(E1690,"yyyymmdd")</f>
        <v/>
      </c>
    </row>
    <row r="1691">
      <c r="A1691" t="n">
        <v>50113973</v>
      </c>
      <c r="B1691" t="inlineStr">
        <is>
          <t>Manhattan</t>
        </is>
      </c>
      <c r="C1691" t="inlineStr">
        <is>
          <t>10016</t>
        </is>
      </c>
      <c r="D1691" t="inlineStr">
        <is>
          <t>American</t>
        </is>
      </c>
      <c r="E1691" s="8" t="n">
        <v>46125</v>
      </c>
      <c r="F1691" t="inlineStr">
        <is>
          <t>Violations were cited in the following area(s).</t>
        </is>
      </c>
      <c r="G1691" t="inlineStr">
        <is>
          <t>06D</t>
        </is>
      </c>
      <c r="H1691" t="inlineStr">
        <is>
          <t>Food contact surface not properly washed, rinsed and sanitized after each use and following any activity when contamination may have occurred.</t>
        </is>
      </c>
      <c r="I1691" t="inlineStr">
        <is>
          <t>Critical</t>
        </is>
      </c>
      <c r="J1691" t="n">
        <v>46</v>
      </c>
      <c r="L1691" s="9">
        <f>A1691&amp;"-"&amp;TEXT(E1691,"yyyymmdd")</f>
        <v/>
      </c>
    </row>
    <row r="1692">
      <c r="A1692" t="n">
        <v>50113973</v>
      </c>
      <c r="B1692" t="inlineStr">
        <is>
          <t>Manhattan</t>
        </is>
      </c>
      <c r="C1692" t="inlineStr">
        <is>
          <t>10016</t>
        </is>
      </c>
      <c r="D1692" t="inlineStr">
        <is>
          <t>American</t>
        </is>
      </c>
      <c r="E1692" s="8" t="n">
        <v>46125</v>
      </c>
      <c r="F1692" t="inlineStr">
        <is>
          <t>Violations were cited in the following area(s).</t>
        </is>
      </c>
      <c r="G1692" t="inlineStr">
        <is>
          <t>06E</t>
        </is>
      </c>
      <c r="H1692" t="inlineStr">
        <is>
          <t>Sanitized equipment or utensil, including in-use food dispensing utensil, improperly used or stored.</t>
        </is>
      </c>
      <c r="I1692" t="inlineStr">
        <is>
          <t>Critical</t>
        </is>
      </c>
      <c r="J1692" t="n">
        <v>46</v>
      </c>
      <c r="L1692" s="9">
        <f>A1692&amp;"-"&amp;TEXT(E1692,"yyyymmdd")</f>
        <v/>
      </c>
    </row>
    <row r="1693">
      <c r="A1693" t="n">
        <v>50113973</v>
      </c>
      <c r="B1693" t="inlineStr">
        <is>
          <t>Manhattan</t>
        </is>
      </c>
      <c r="C1693" t="inlineStr">
        <is>
          <t>10016</t>
        </is>
      </c>
      <c r="D1693" t="inlineStr">
        <is>
          <t>American</t>
        </is>
      </c>
      <c r="E1693" s="8" t="n">
        <v>46125</v>
      </c>
      <c r="F1693" t="inlineStr">
        <is>
          <t>Violations were cited in the following area(s).</t>
        </is>
      </c>
      <c r="G1693" t="inlineStr">
        <is>
          <t>06F</t>
        </is>
      </c>
      <c r="H1693" t="inlineStr">
        <is>
          <t>Wiping cloths not stored clean and dry, or in a sanitizing solution, between uses.</t>
        </is>
      </c>
      <c r="I1693" t="inlineStr">
        <is>
          <t>Critical</t>
        </is>
      </c>
      <c r="J1693" t="n">
        <v>46</v>
      </c>
      <c r="L1693" s="9">
        <f>A1693&amp;"-"&amp;TEXT(E1693,"yyyymmdd")</f>
        <v/>
      </c>
    </row>
    <row r="1694">
      <c r="A1694" t="n">
        <v>50117047</v>
      </c>
      <c r="B1694" t="inlineStr">
        <is>
          <t>Manhattan</t>
        </is>
      </c>
      <c r="C1694" t="inlineStr">
        <is>
          <t>10014</t>
        </is>
      </c>
      <c r="D1694" t="inlineStr">
        <is>
          <t>Pizza</t>
        </is>
      </c>
      <c r="E1694" s="8" t="n">
        <v>46125</v>
      </c>
      <c r="F1694" t="inlineStr">
        <is>
          <t>Violations were cited in the following area(s).</t>
        </is>
      </c>
      <c r="G1694" t="inlineStr">
        <is>
          <t>02B</t>
        </is>
      </c>
      <c r="H1694" t="inlineStr">
        <is>
          <t>Hot TCS food item not held at or above 140 °F.</t>
        </is>
      </c>
      <c r="I1694" t="inlineStr">
        <is>
          <t>Critical</t>
        </is>
      </c>
      <c r="J1694" t="n">
        <v>20</v>
      </c>
      <c r="L1694" s="9">
        <f>A1694&amp;"-"&amp;TEXT(E1694,"yyyymmdd")</f>
        <v/>
      </c>
    </row>
    <row r="1695">
      <c r="A1695" t="n">
        <v>50117047</v>
      </c>
      <c r="B1695" t="inlineStr">
        <is>
          <t>Manhattan</t>
        </is>
      </c>
      <c r="C1695" t="inlineStr">
        <is>
          <t>10014</t>
        </is>
      </c>
      <c r="D1695" t="inlineStr">
        <is>
          <t>Pizza</t>
        </is>
      </c>
      <c r="E1695" s="8" t="n">
        <v>46125</v>
      </c>
      <c r="F1695" t="inlineStr">
        <is>
          <t>Violations were cited in the following area(s).</t>
        </is>
      </c>
      <c r="G1695" t="inlineStr">
        <is>
          <t>04J</t>
        </is>
      </c>
      <c r="H1695" t="inlineStr">
        <is>
          <t>Properly scaled and calibrated thermometer or thermocouple not provided or not readily accessible in food preparation and hot/cold holding areas to measure temperatures of TCS foods during cooking, cooling, reheating, and holding.</t>
        </is>
      </c>
      <c r="I1695" t="inlineStr">
        <is>
          <t>Critical</t>
        </is>
      </c>
      <c r="J1695" t="n">
        <v>20</v>
      </c>
      <c r="L1695" s="9">
        <f>A1695&amp;"-"&amp;TEXT(E1695,"yyyymmdd")</f>
        <v/>
      </c>
    </row>
    <row r="1696">
      <c r="A1696" t="n">
        <v>50117047</v>
      </c>
      <c r="B1696" t="inlineStr">
        <is>
          <t>Manhattan</t>
        </is>
      </c>
      <c r="C1696" t="inlineStr">
        <is>
          <t>10014</t>
        </is>
      </c>
      <c r="D1696" t="inlineStr">
        <is>
          <t>Pizza</t>
        </is>
      </c>
      <c r="E1696" s="8" t="n">
        <v>46125</v>
      </c>
      <c r="F1696" t="inlineStr">
        <is>
          <t>Violations were cited in the following area(s).</t>
        </is>
      </c>
      <c r="G1696" t="inlineStr">
        <is>
          <t>06F</t>
        </is>
      </c>
      <c r="H1696" t="inlineStr">
        <is>
          <t>Wiping cloths not stored clean and dry, or in a sanitizing solution, between uses.</t>
        </is>
      </c>
      <c r="I1696" t="inlineStr">
        <is>
          <t>Critical</t>
        </is>
      </c>
      <c r="J1696" t="n">
        <v>20</v>
      </c>
      <c r="L1696" s="9">
        <f>A1696&amp;"-"&amp;TEXT(E1696,"yyyymmdd")</f>
        <v/>
      </c>
    </row>
    <row r="1697">
      <c r="A1697" t="n">
        <v>50117047</v>
      </c>
      <c r="B1697" t="inlineStr">
        <is>
          <t>Manhattan</t>
        </is>
      </c>
      <c r="C1697" t="inlineStr">
        <is>
          <t>10014</t>
        </is>
      </c>
      <c r="D1697" t="inlineStr">
        <is>
          <t>Pizza</t>
        </is>
      </c>
      <c r="E1697" s="8" t="n">
        <v>46125</v>
      </c>
      <c r="F1697" t="inlineStr">
        <is>
          <t>Violations were cited in the following area(s).</t>
        </is>
      </c>
      <c r="G1697" t="inlineStr">
        <is>
          <t>10F</t>
        </is>
      </c>
      <c r="H1697" t="inlineStr">
        <is>
          <t>Non-food contact surface or equipment made of unacceptable material, not kept clean, or not properly sealed, raised, spaced or movable to allow accessibility for cleaning on all sides, above and underneath the unit.</t>
        </is>
      </c>
      <c r="I1697" t="inlineStr">
        <is>
          <t>Not Critical</t>
        </is>
      </c>
      <c r="J1697" t="n">
        <v>20</v>
      </c>
      <c r="L1697" s="9">
        <f>A1697&amp;"-"&amp;TEXT(E1697,"yyyymmdd")</f>
        <v/>
      </c>
    </row>
    <row r="1698">
      <c r="A1698" t="n">
        <v>50118389</v>
      </c>
      <c r="B1698" t="inlineStr">
        <is>
          <t>Queens</t>
        </is>
      </c>
      <c r="C1698" t="inlineStr">
        <is>
          <t>11432</t>
        </is>
      </c>
      <c r="D1698" t="inlineStr">
        <is>
          <t>Asian/Asian Fusion</t>
        </is>
      </c>
      <c r="E1698" s="8" t="n">
        <v>46125</v>
      </c>
      <c r="F1698" t="inlineStr">
        <is>
          <t>Violations were cited in the following area(s).</t>
        </is>
      </c>
      <c r="G1698" t="inlineStr">
        <is>
          <t>02B</t>
        </is>
      </c>
      <c r="H1698" t="inlineStr">
        <is>
          <t>Hot TCS food item not held at or above 140 °F.</t>
        </is>
      </c>
      <c r="I1698" t="inlineStr">
        <is>
          <t>Critical</t>
        </is>
      </c>
      <c r="J1698" t="n">
        <v>28</v>
      </c>
      <c r="L1698" s="9">
        <f>A1698&amp;"-"&amp;TEXT(E1698,"yyyymmdd")</f>
        <v/>
      </c>
    </row>
    <row r="1699">
      <c r="A1699" t="n">
        <v>50118389</v>
      </c>
      <c r="B1699" t="inlineStr">
        <is>
          <t>Queens</t>
        </is>
      </c>
      <c r="C1699" t="inlineStr">
        <is>
          <t>11432</t>
        </is>
      </c>
      <c r="D1699" t="inlineStr">
        <is>
          <t>Asian/Asian Fusion</t>
        </is>
      </c>
      <c r="E1699" s="8" t="n">
        <v>46125</v>
      </c>
      <c r="F1699" t="inlineStr">
        <is>
          <t>Violations were cited in the following area(s).</t>
        </is>
      </c>
      <c r="G1699" t="inlineStr">
        <is>
          <t>02G</t>
        </is>
      </c>
      <c r="H1699" t="inlineStr">
        <is>
          <t>Cold TCS food item held above 41 °F; smoked or processed fish held above 38 °F; intact raw eggs held above 45 °F; or reduced oxygen packaged (ROP) TCS foods held above required temperatures except during active necessary preparation.</t>
        </is>
      </c>
      <c r="I1699" t="inlineStr">
        <is>
          <t>Critical</t>
        </is>
      </c>
      <c r="J1699" t="n">
        <v>28</v>
      </c>
      <c r="L1699" s="9">
        <f>A1699&amp;"-"&amp;TEXT(E1699,"yyyymmdd")</f>
        <v/>
      </c>
    </row>
    <row r="1700">
      <c r="A1700" t="n">
        <v>50118389</v>
      </c>
      <c r="B1700" t="inlineStr">
        <is>
          <t>Queens</t>
        </is>
      </c>
      <c r="C1700" t="inlineStr">
        <is>
          <t>11432</t>
        </is>
      </c>
      <c r="D1700" t="inlineStr">
        <is>
          <t>Asian/Asian Fusion</t>
        </is>
      </c>
      <c r="E1700" s="8" t="n">
        <v>46125</v>
      </c>
      <c r="F1700" t="inlineStr">
        <is>
          <t>Violations were cited in the following area(s).</t>
        </is>
      </c>
      <c r="G1700" t="inlineStr">
        <is>
          <t>02H</t>
        </is>
      </c>
      <c r="H1700" t="inlineStr">
        <is>
          <t>After cooking or removal from hot holding, TCS food not cooled by an approved method whereby the internal temperature is reduced from 140 °F to 70 °F or less within 2 hours, and from 70 °F to 41 °F or less within 4 additional hours.</t>
        </is>
      </c>
      <c r="I1700" t="inlineStr">
        <is>
          <t>Critical</t>
        </is>
      </c>
      <c r="J1700" t="n">
        <v>28</v>
      </c>
      <c r="L1700" s="9">
        <f>A1700&amp;"-"&amp;TEXT(E1700,"yyyymmdd")</f>
        <v/>
      </c>
    </row>
    <row r="1701">
      <c r="A1701" t="n">
        <v>50118389</v>
      </c>
      <c r="B1701" t="inlineStr">
        <is>
          <t>Queens</t>
        </is>
      </c>
      <c r="C1701" t="inlineStr">
        <is>
          <t>11432</t>
        </is>
      </c>
      <c r="D1701" t="inlineStr">
        <is>
          <t>Asian/Asian Fusion</t>
        </is>
      </c>
      <c r="E1701" s="8" t="n">
        <v>46125</v>
      </c>
      <c r="F1701" t="inlineStr">
        <is>
          <t>Violations were cited in the following area(s).</t>
        </is>
      </c>
      <c r="G1701" t="inlineStr">
        <is>
          <t>10F</t>
        </is>
      </c>
      <c r="H1701" t="inlineStr">
        <is>
          <t>Non-food contact surface or equipment made of unacceptable material, not kept clean, or not properly sealed, raised, spaced or movable to allow accessibility for cleaning on all sides, above and underneath the unit.</t>
        </is>
      </c>
      <c r="I1701" t="inlineStr">
        <is>
          <t>Not Critical</t>
        </is>
      </c>
      <c r="J1701" t="n">
        <v>28</v>
      </c>
      <c r="L1701" s="9">
        <f>A1701&amp;"-"&amp;TEXT(E1701,"yyyymmdd")</f>
        <v/>
      </c>
    </row>
    <row r="1702">
      <c r="A1702" t="n">
        <v>50118664</v>
      </c>
      <c r="B1702" t="inlineStr">
        <is>
          <t>Staten Island</t>
        </is>
      </c>
      <c r="C1702" t="inlineStr">
        <is>
          <t>10310</t>
        </is>
      </c>
      <c r="D1702" t="inlineStr">
        <is>
          <t>Italian</t>
        </is>
      </c>
      <c r="E1702" s="8" t="n">
        <v>46125</v>
      </c>
      <c r="F1702" t="inlineStr">
        <is>
          <t>Violations were cited in the following area(s).</t>
        </is>
      </c>
      <c r="G1702" t="inlineStr">
        <is>
          <t>04A</t>
        </is>
      </c>
      <c r="H1702" t="inlineStr">
        <is>
          <t>Food Protection Certificate (FPC) not held by manager or supervisor of food operations.</t>
        </is>
      </c>
      <c r="I1702" t="inlineStr">
        <is>
          <t>Critical</t>
        </is>
      </c>
      <c r="J1702" t="n">
        <v>40</v>
      </c>
      <c r="L1702" s="9">
        <f>A1702&amp;"-"&amp;TEXT(E1702,"yyyymmdd")</f>
        <v/>
      </c>
    </row>
    <row r="1703">
      <c r="A1703" t="n">
        <v>50118664</v>
      </c>
      <c r="B1703" t="inlineStr">
        <is>
          <t>Staten Island</t>
        </is>
      </c>
      <c r="C1703" t="inlineStr">
        <is>
          <t>10310</t>
        </is>
      </c>
      <c r="D1703" t="inlineStr">
        <is>
          <t>Italian</t>
        </is>
      </c>
      <c r="E1703" s="8" t="n">
        <v>46125</v>
      </c>
      <c r="F1703" t="inlineStr">
        <is>
          <t>Violations were cited in the following area(s).</t>
        </is>
      </c>
      <c r="G1703" t="inlineStr">
        <is>
          <t>04L</t>
        </is>
      </c>
      <c r="H1703" t="inlineStr">
        <is>
          <t>Evidence of mice or live mice in establishment's food or non-food areas.</t>
        </is>
      </c>
      <c r="I1703" t="inlineStr">
        <is>
          <t>Critical</t>
        </is>
      </c>
      <c r="J1703" t="n">
        <v>40</v>
      </c>
      <c r="L1703" s="9">
        <f>A1703&amp;"-"&amp;TEXT(E1703,"yyyymmdd")</f>
        <v/>
      </c>
    </row>
    <row r="1704">
      <c r="A1704" t="n">
        <v>50118664</v>
      </c>
      <c r="B1704" t="inlineStr">
        <is>
          <t>Staten Island</t>
        </is>
      </c>
      <c r="C1704" t="inlineStr">
        <is>
          <t>10310</t>
        </is>
      </c>
      <c r="D1704" t="inlineStr">
        <is>
          <t>Italian</t>
        </is>
      </c>
      <c r="E1704" s="8" t="n">
        <v>46125</v>
      </c>
      <c r="F1704" t="inlineStr">
        <is>
          <t>Violations were cited in the following area(s).</t>
        </is>
      </c>
      <c r="G1704" t="inlineStr">
        <is>
          <t>06C</t>
        </is>
      </c>
      <c r="H17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704" t="inlineStr">
        <is>
          <t>Critical</t>
        </is>
      </c>
      <c r="J1704" t="n">
        <v>40</v>
      </c>
      <c r="L1704" s="9">
        <f>A1704&amp;"-"&amp;TEXT(E1704,"yyyymmdd")</f>
        <v/>
      </c>
    </row>
    <row r="1705">
      <c r="A1705" t="n">
        <v>50118664</v>
      </c>
      <c r="B1705" t="inlineStr">
        <is>
          <t>Staten Island</t>
        </is>
      </c>
      <c r="C1705" t="inlineStr">
        <is>
          <t>10310</t>
        </is>
      </c>
      <c r="D1705" t="inlineStr">
        <is>
          <t>Italian</t>
        </is>
      </c>
      <c r="E1705" s="8" t="n">
        <v>46125</v>
      </c>
      <c r="F1705" t="inlineStr">
        <is>
          <t>Violations were cited in the following area(s).</t>
        </is>
      </c>
      <c r="G1705" t="inlineStr">
        <is>
          <t>06D</t>
        </is>
      </c>
      <c r="H1705" t="inlineStr">
        <is>
          <t>Food contact surface not properly washed, rinsed and sanitized after each use and following any activity when contamination may have occurred.</t>
        </is>
      </c>
      <c r="I1705" t="inlineStr">
        <is>
          <t>Critical</t>
        </is>
      </c>
      <c r="J1705" t="n">
        <v>40</v>
      </c>
      <c r="L1705" s="9">
        <f>A1705&amp;"-"&amp;TEXT(E1705,"yyyymmdd")</f>
        <v/>
      </c>
    </row>
    <row r="1706">
      <c r="A1706" t="n">
        <v>50118664</v>
      </c>
      <c r="B1706" t="inlineStr">
        <is>
          <t>Staten Island</t>
        </is>
      </c>
      <c r="C1706" t="inlineStr">
        <is>
          <t>10310</t>
        </is>
      </c>
      <c r="D1706" t="inlineStr">
        <is>
          <t>Italian</t>
        </is>
      </c>
      <c r="E1706" s="8" t="n">
        <v>46125</v>
      </c>
      <c r="F1706" t="inlineStr">
        <is>
          <t>Violations were cited in the following area(s).</t>
        </is>
      </c>
      <c r="G1706" t="inlineStr">
        <is>
          <t>08A</t>
        </is>
      </c>
      <c r="H1706" t="inlineStr">
        <is>
          <t>Establishment is not free of harborage or conditions conducive to rodents, insects or other pests.</t>
        </is>
      </c>
      <c r="I1706" t="inlineStr">
        <is>
          <t>Not Critical</t>
        </is>
      </c>
      <c r="J1706" t="n">
        <v>40</v>
      </c>
      <c r="L1706" s="9">
        <f>A1706&amp;"-"&amp;TEXT(E1706,"yyyymmdd")</f>
        <v/>
      </c>
    </row>
    <row r="1707">
      <c r="A1707" t="n">
        <v>50118664</v>
      </c>
      <c r="B1707" t="inlineStr">
        <is>
          <t>Staten Island</t>
        </is>
      </c>
      <c r="C1707" t="inlineStr">
        <is>
          <t>10310</t>
        </is>
      </c>
      <c r="D1707" t="inlineStr">
        <is>
          <t>Italian</t>
        </is>
      </c>
      <c r="E1707" s="8" t="n">
        <v>46125</v>
      </c>
      <c r="F1707" t="inlineStr">
        <is>
          <t>Violations were cited in the following area(s).</t>
        </is>
      </c>
      <c r="G1707" t="inlineStr">
        <is>
          <t>09C</t>
        </is>
      </c>
      <c r="H1707" t="inlineStr">
        <is>
          <t>Design, construction, materials used or maintenance of food contact surface improper. Surface not easily cleanable, sanitized and maintained.</t>
        </is>
      </c>
      <c r="I1707" t="inlineStr">
        <is>
          <t>Not Critical</t>
        </is>
      </c>
      <c r="J1707" t="n">
        <v>40</v>
      </c>
      <c r="L1707" s="9">
        <f>A1707&amp;"-"&amp;TEXT(E1707,"yyyymmdd")</f>
        <v/>
      </c>
    </row>
    <row r="1708">
      <c r="A1708" t="n">
        <v>50118664</v>
      </c>
      <c r="B1708" t="inlineStr">
        <is>
          <t>Staten Island</t>
        </is>
      </c>
      <c r="C1708" t="inlineStr">
        <is>
          <t>10310</t>
        </is>
      </c>
      <c r="D1708" t="inlineStr">
        <is>
          <t>Italian</t>
        </is>
      </c>
      <c r="E1708" s="8" t="n">
        <v>46125</v>
      </c>
      <c r="F1708" t="inlineStr">
        <is>
          <t>Violations were cited in the following area(s).</t>
        </is>
      </c>
      <c r="G1708" t="inlineStr">
        <is>
          <t>10B</t>
        </is>
      </c>
      <c r="H1708" t="inlineStr">
        <is>
          <t>Anti-siphonage or back-flow prevention device not provided where required; equipment or floor not properly drained; sewage disposal system in disrepair or not functioning properly. Condensation or liquid waste improperly disposed of.</t>
        </is>
      </c>
      <c r="I1708" t="inlineStr">
        <is>
          <t>Not Critical</t>
        </is>
      </c>
      <c r="J1708" t="n">
        <v>40</v>
      </c>
      <c r="L1708" s="9">
        <f>A1708&amp;"-"&amp;TEXT(E1708,"yyyymmdd")</f>
        <v/>
      </c>
    </row>
    <row r="1709">
      <c r="A1709" t="n">
        <v>50118664</v>
      </c>
      <c r="B1709" t="inlineStr">
        <is>
          <t>Staten Island</t>
        </is>
      </c>
      <c r="C1709" t="inlineStr">
        <is>
          <t>10310</t>
        </is>
      </c>
      <c r="D1709" t="inlineStr">
        <is>
          <t>Italian</t>
        </is>
      </c>
      <c r="E1709" s="8" t="n">
        <v>46125</v>
      </c>
      <c r="F1709" t="inlineStr">
        <is>
          <t>Violations were cited in the following area(s).</t>
        </is>
      </c>
      <c r="G1709" t="inlineStr">
        <is>
          <t>10F</t>
        </is>
      </c>
      <c r="H1709" t="inlineStr">
        <is>
          <t>Non-food contact surface or equipment made of unacceptable material, not kept clean, or not properly sealed, raised, spaced or movable to allow accessibility for cleaning on all sides, above and underneath the unit.</t>
        </is>
      </c>
      <c r="I1709" t="inlineStr">
        <is>
          <t>Not Critical</t>
        </is>
      </c>
      <c r="J1709" t="n">
        <v>40</v>
      </c>
      <c r="L1709" s="9">
        <f>A1709&amp;"-"&amp;TEXT(E1709,"yyyymmdd")</f>
        <v/>
      </c>
    </row>
    <row r="1710">
      <c r="A1710" t="n">
        <v>50120783</v>
      </c>
      <c r="B1710" t="inlineStr">
        <is>
          <t>Brooklyn</t>
        </is>
      </c>
      <c r="C1710" t="inlineStr">
        <is>
          <t>11222</t>
        </is>
      </c>
      <c r="D1710" t="inlineStr">
        <is>
          <t>Coffee/Tea</t>
        </is>
      </c>
      <c r="E1710" s="8" t="n">
        <v>46125</v>
      </c>
      <c r="F1710" t="inlineStr">
        <is>
          <t>Violations were cited in the following area(s).</t>
        </is>
      </c>
      <c r="G1710" t="inlineStr">
        <is>
          <t>04O</t>
        </is>
      </c>
      <c r="H1710" t="inlineStr">
        <is>
          <t>Live animal other than fish in tank or service animal present in facility’s food or non-food area.</t>
        </is>
      </c>
      <c r="I1710" t="inlineStr">
        <is>
          <t>Critical</t>
        </is>
      </c>
      <c r="J1710" t="n">
        <v>11</v>
      </c>
      <c r="K1710" t="inlineStr">
        <is>
          <t>A</t>
        </is>
      </c>
      <c r="L1710" s="9">
        <f>A1710&amp;"-"&amp;TEXT(E1710,"yyyymmdd")</f>
        <v/>
      </c>
    </row>
    <row r="1711">
      <c r="A1711" t="n">
        <v>50120783</v>
      </c>
      <c r="B1711" t="inlineStr">
        <is>
          <t>Brooklyn</t>
        </is>
      </c>
      <c r="C1711" t="inlineStr">
        <is>
          <t>11222</t>
        </is>
      </c>
      <c r="D1711" t="inlineStr">
        <is>
          <t>Coffee/Tea</t>
        </is>
      </c>
      <c r="E1711" s="8" t="n">
        <v>46125</v>
      </c>
      <c r="F1711" t="inlineStr">
        <is>
          <t>Violations were cited in the following area(s).</t>
        </is>
      </c>
      <c r="G1711" t="inlineStr">
        <is>
          <t>10F</t>
        </is>
      </c>
      <c r="H1711" t="inlineStr">
        <is>
          <t>Non-food contact surface or equipment made of unacceptable material, not kept clean, or not properly sealed, raised, spaced or movable to allow accessibility for cleaning on all sides, above and underneath the unit.</t>
        </is>
      </c>
      <c r="I1711" t="inlineStr">
        <is>
          <t>Not Critical</t>
        </is>
      </c>
      <c r="J1711" t="n">
        <v>11</v>
      </c>
      <c r="K1711" t="inlineStr">
        <is>
          <t>A</t>
        </is>
      </c>
      <c r="L1711" s="9">
        <f>A1711&amp;"-"&amp;TEXT(E1711,"yyyymmdd")</f>
        <v/>
      </c>
    </row>
    <row r="1712">
      <c r="A1712" t="n">
        <v>50120783</v>
      </c>
      <c r="B1712" t="inlineStr">
        <is>
          <t>Brooklyn</t>
        </is>
      </c>
      <c r="C1712" t="inlineStr">
        <is>
          <t>11222</t>
        </is>
      </c>
      <c r="D1712" t="inlineStr">
        <is>
          <t>Coffee/Tea</t>
        </is>
      </c>
      <c r="E1712" s="8" t="n">
        <v>46125</v>
      </c>
      <c r="F1712" t="inlineStr">
        <is>
          <t>Violations were cited in the following area(s).</t>
        </is>
      </c>
      <c r="G1712" t="inlineStr">
        <is>
          <t>10H</t>
        </is>
      </c>
      <c r="H1712" t="inlineStr">
        <is>
          <t>Single service article not provided. Single service article reused or not protected from contamination when transported, stored, dispensed. Drinking straws not completely enclosed in wrapper or dispensed from a sanitary device.</t>
        </is>
      </c>
      <c r="I1712" t="inlineStr">
        <is>
          <t>Not Critical</t>
        </is>
      </c>
      <c r="J1712" t="n">
        <v>11</v>
      </c>
      <c r="K1712" t="inlineStr">
        <is>
          <t>A</t>
        </is>
      </c>
      <c r="L1712" s="9">
        <f>A1712&amp;"-"&amp;TEXT(E1712,"yyyymmdd")</f>
        <v/>
      </c>
    </row>
    <row r="1713">
      <c r="A1713" t="n">
        <v>50121810</v>
      </c>
      <c r="B1713" t="inlineStr">
        <is>
          <t>Bronx</t>
        </is>
      </c>
      <c r="C1713" t="inlineStr">
        <is>
          <t>10466</t>
        </is>
      </c>
      <c r="D1713" t="inlineStr">
        <is>
          <t>Bakery Products/Desserts</t>
        </is>
      </c>
      <c r="E1713" s="8" t="n">
        <v>46125</v>
      </c>
      <c r="F1713" t="inlineStr">
        <is>
          <t>Violations were cited in the following area(s).</t>
        </is>
      </c>
      <c r="G1713" t="inlineStr">
        <is>
          <t>02G</t>
        </is>
      </c>
      <c r="H1713" t="inlineStr">
        <is>
          <t>Cold TCS food item held above 41 °F; smoked or processed fish held above 38 °F; intact raw eggs held above 45 °F; or reduced oxygen packaged (ROP) TCS foods held above required temperatures except during active necessary preparation.</t>
        </is>
      </c>
      <c r="I1713" t="inlineStr">
        <is>
          <t>Critical</t>
        </is>
      </c>
      <c r="J1713" t="n">
        <v>12</v>
      </c>
      <c r="K1713" t="inlineStr">
        <is>
          <t>A</t>
        </is>
      </c>
      <c r="L1713" s="9">
        <f>A1713&amp;"-"&amp;TEXT(E1713,"yyyymmdd")</f>
        <v/>
      </c>
    </row>
    <row r="1714">
      <c r="A1714" t="n">
        <v>50121810</v>
      </c>
      <c r="B1714" t="inlineStr">
        <is>
          <t>Bronx</t>
        </is>
      </c>
      <c r="C1714" t="inlineStr">
        <is>
          <t>10466</t>
        </is>
      </c>
      <c r="D1714" t="inlineStr">
        <is>
          <t>Bakery Products/Desserts</t>
        </is>
      </c>
      <c r="E1714" s="8" t="n">
        <v>46125</v>
      </c>
      <c r="F1714" t="inlineStr">
        <is>
          <t>Violations were cited in the following area(s).</t>
        </is>
      </c>
      <c r="G1714" t="inlineStr">
        <is>
          <t>10F</t>
        </is>
      </c>
      <c r="H1714" t="inlineStr">
        <is>
          <t>Non-food contact surface or equipment made of unacceptable material, not kept clean, or not properly sealed, raised, spaced or movable to allow accessibility for cleaning on all sides, above and underneath the unit.</t>
        </is>
      </c>
      <c r="I1714" t="inlineStr">
        <is>
          <t>Not Critical</t>
        </is>
      </c>
      <c r="J1714" t="n">
        <v>12</v>
      </c>
      <c r="K1714" t="inlineStr">
        <is>
          <t>A</t>
        </is>
      </c>
      <c r="L1714" s="9">
        <f>A1714&amp;"-"&amp;TEXT(E1714,"yyyymmdd")</f>
        <v/>
      </c>
    </row>
    <row r="1715">
      <c r="A1715" t="n">
        <v>50126424</v>
      </c>
      <c r="B1715" t="inlineStr">
        <is>
          <t>Manhattan</t>
        </is>
      </c>
      <c r="C1715" t="inlineStr">
        <is>
          <t>10128</t>
        </is>
      </c>
      <c r="D1715" t="inlineStr">
        <is>
          <t>Thai</t>
        </is>
      </c>
      <c r="E1715" s="8" t="n">
        <v>46125</v>
      </c>
      <c r="F1715" t="inlineStr">
        <is>
          <t>Violations were cited in the following area(s).</t>
        </is>
      </c>
      <c r="G1715" t="inlineStr">
        <is>
          <t>04H</t>
        </is>
      </c>
      <c r="H1715" t="inlineStr">
        <is>
          <t>Raw, cooked or prepared food is adulterated, contaminated, cross-contaminated, or not discarded in accordance with HACCP plan.</t>
        </is>
      </c>
      <c r="I1715" t="inlineStr">
        <is>
          <t>Critical</t>
        </is>
      </c>
      <c r="J1715" t="n">
        <v>11</v>
      </c>
      <c r="K1715" t="inlineStr">
        <is>
          <t>A</t>
        </is>
      </c>
      <c r="L1715" s="9">
        <f>A1715&amp;"-"&amp;TEXT(E1715,"yyyymmdd")</f>
        <v/>
      </c>
    </row>
    <row r="1716">
      <c r="A1716" t="n">
        <v>50126424</v>
      </c>
      <c r="B1716" t="inlineStr">
        <is>
          <t>Manhattan</t>
        </is>
      </c>
      <c r="C1716" t="inlineStr">
        <is>
          <t>10128</t>
        </is>
      </c>
      <c r="D1716" t="inlineStr">
        <is>
          <t>Thai</t>
        </is>
      </c>
      <c r="E1716" s="8" t="n">
        <v>46125</v>
      </c>
      <c r="F1716" t="inlineStr">
        <is>
          <t>Violations were cited in the following area(s).</t>
        </is>
      </c>
      <c r="G1716" t="inlineStr">
        <is>
          <t>10E</t>
        </is>
      </c>
      <c r="H1716" t="inlineStr">
        <is>
          <t>Accurate thermometer not provided or properly located in refrigerated, cold storage or hot holding equipment</t>
        </is>
      </c>
      <c r="I1716" t="inlineStr">
        <is>
          <t>Not Critical</t>
        </is>
      </c>
      <c r="J1716" t="n">
        <v>11</v>
      </c>
      <c r="K1716" t="inlineStr">
        <is>
          <t>A</t>
        </is>
      </c>
      <c r="L1716" s="9">
        <f>A1716&amp;"-"&amp;TEXT(E1716,"yyyymmdd")</f>
        <v/>
      </c>
    </row>
    <row r="1717">
      <c r="A1717" t="n">
        <v>50126424</v>
      </c>
      <c r="B1717" t="inlineStr">
        <is>
          <t>Manhattan</t>
        </is>
      </c>
      <c r="C1717" t="inlineStr">
        <is>
          <t>10128</t>
        </is>
      </c>
      <c r="D1717" t="inlineStr">
        <is>
          <t>Thai</t>
        </is>
      </c>
      <c r="E1717" s="8" t="n">
        <v>46125</v>
      </c>
      <c r="F1717" t="inlineStr">
        <is>
          <t>Violations were cited in the following area(s).</t>
        </is>
      </c>
      <c r="G1717" t="inlineStr">
        <is>
          <t>10F</t>
        </is>
      </c>
      <c r="H1717" t="inlineStr">
        <is>
          <t>Non-food contact surface or equipment made of unacceptable material, not kept clean, or not properly sealed, raised, spaced or movable to allow accessibility for cleaning on all sides, above and underneath the unit.</t>
        </is>
      </c>
      <c r="I1717" t="inlineStr">
        <is>
          <t>Not Critical</t>
        </is>
      </c>
      <c r="J1717" t="n">
        <v>11</v>
      </c>
      <c r="K1717" t="inlineStr">
        <is>
          <t>A</t>
        </is>
      </c>
      <c r="L1717" s="9">
        <f>A1717&amp;"-"&amp;TEXT(E1717,"yyyymmdd")</f>
        <v/>
      </c>
    </row>
    <row r="1718">
      <c r="A1718" t="n">
        <v>50144254</v>
      </c>
      <c r="B1718" t="inlineStr">
        <is>
          <t>Bronx</t>
        </is>
      </c>
      <c r="C1718" t="inlineStr">
        <is>
          <t>10468</t>
        </is>
      </c>
      <c r="D1718" t="inlineStr">
        <is>
          <t>Chinese</t>
        </is>
      </c>
      <c r="E1718" s="8" t="n">
        <v>46125</v>
      </c>
      <c r="F1718" t="inlineStr">
        <is>
          <t>Violations were cited in the following area(s).</t>
        </is>
      </c>
      <c r="G1718" t="inlineStr">
        <is>
          <t>02B</t>
        </is>
      </c>
      <c r="H1718" t="inlineStr">
        <is>
          <t>Hot TCS food item not held at or above 140 °F.</t>
        </is>
      </c>
      <c r="I1718" t="inlineStr">
        <is>
          <t>Critical</t>
        </is>
      </c>
      <c r="J1718" t="n">
        <v>28</v>
      </c>
      <c r="L1718" s="9">
        <f>A1718&amp;"-"&amp;TEXT(E1718,"yyyymmdd")</f>
        <v/>
      </c>
    </row>
    <row r="1719">
      <c r="A1719" t="n">
        <v>50144254</v>
      </c>
      <c r="B1719" t="inlineStr">
        <is>
          <t>Bronx</t>
        </is>
      </c>
      <c r="C1719" t="inlineStr">
        <is>
          <t>10468</t>
        </is>
      </c>
      <c r="D1719" t="inlineStr">
        <is>
          <t>Chinese</t>
        </is>
      </c>
      <c r="E1719" s="8" t="n">
        <v>46125</v>
      </c>
      <c r="F1719" t="inlineStr">
        <is>
          <t>Violations were cited in the following area(s).</t>
        </is>
      </c>
      <c r="G1719" t="inlineStr">
        <is>
          <t>02G</t>
        </is>
      </c>
      <c r="H1719" t="inlineStr">
        <is>
          <t>Cold TCS food item held above 41 °F; smoked or processed fish held above 38 °F; intact raw eggs held above 45 °F; or reduced oxygen packaged (ROP) TCS foods held above required temperatures except during active necessary preparation.</t>
        </is>
      </c>
      <c r="I1719" t="inlineStr">
        <is>
          <t>Critical</t>
        </is>
      </c>
      <c r="J1719" t="n">
        <v>28</v>
      </c>
      <c r="L1719" s="9">
        <f>A1719&amp;"-"&amp;TEXT(E1719,"yyyymmdd")</f>
        <v/>
      </c>
    </row>
    <row r="1720">
      <c r="A1720" t="n">
        <v>50144254</v>
      </c>
      <c r="B1720" t="inlineStr">
        <is>
          <t>Bronx</t>
        </is>
      </c>
      <c r="C1720" t="inlineStr">
        <is>
          <t>10468</t>
        </is>
      </c>
      <c r="D1720" t="inlineStr">
        <is>
          <t>Chinese</t>
        </is>
      </c>
      <c r="E1720" s="8" t="n">
        <v>46125</v>
      </c>
      <c r="F1720" t="inlineStr">
        <is>
          <t>Violations were cited in the following area(s).</t>
        </is>
      </c>
      <c r="G1720" t="inlineStr">
        <is>
          <t>02H</t>
        </is>
      </c>
      <c r="H1720" t="inlineStr">
        <is>
          <t>After cooking or removal from hot holding, TCS food not cooled by an approved method whereby the internal temperature is reduced from 140 °F to 70 °F or less within 2 hours, and from 70 °F to 41 °F or less within 4 additional hours.</t>
        </is>
      </c>
      <c r="I1720" t="inlineStr">
        <is>
          <t>Critical</t>
        </is>
      </c>
      <c r="J1720" t="n">
        <v>28</v>
      </c>
      <c r="L1720" s="9">
        <f>A1720&amp;"-"&amp;TEXT(E1720,"yyyymmdd")</f>
        <v/>
      </c>
    </row>
    <row r="1721">
      <c r="A1721" t="n">
        <v>50144254</v>
      </c>
      <c r="B1721" t="inlineStr">
        <is>
          <t>Bronx</t>
        </is>
      </c>
      <c r="C1721" t="inlineStr">
        <is>
          <t>10468</t>
        </is>
      </c>
      <c r="D1721" t="inlineStr">
        <is>
          <t>Chinese</t>
        </is>
      </c>
      <c r="E1721" s="8" t="n">
        <v>46125</v>
      </c>
      <c r="F1721" t="inlineStr">
        <is>
          <t>Violations were cited in the following area(s).</t>
        </is>
      </c>
      <c r="G1721" t="inlineStr">
        <is>
          <t>06F</t>
        </is>
      </c>
      <c r="H1721" t="inlineStr">
        <is>
          <t>Wiping cloths not stored clean and dry, or in a sanitizing solution, between uses.</t>
        </is>
      </c>
      <c r="I1721" t="inlineStr">
        <is>
          <t>Critical</t>
        </is>
      </c>
      <c r="J1721" t="n">
        <v>28</v>
      </c>
      <c r="L1721" s="9">
        <f>A1721&amp;"-"&amp;TEXT(E1721,"yyyymmdd")</f>
        <v/>
      </c>
    </row>
    <row r="1722">
      <c r="A1722" t="n">
        <v>50144453</v>
      </c>
      <c r="B1722" t="inlineStr">
        <is>
          <t>Queens</t>
        </is>
      </c>
      <c r="C1722" t="inlineStr">
        <is>
          <t>11367</t>
        </is>
      </c>
      <c r="D1722" t="inlineStr">
        <is>
          <t>Hamburgers</t>
        </is>
      </c>
      <c r="E1722" s="8" t="n">
        <v>46125</v>
      </c>
      <c r="F1722" t="inlineStr">
        <is>
          <t>Violations were cited in the following area(s).</t>
        </is>
      </c>
      <c r="G1722" t="inlineStr">
        <is>
          <t>02G</t>
        </is>
      </c>
      <c r="H1722" t="inlineStr">
        <is>
          <t>Cold TCS food item held above 41 °F; smoked or processed fish held above 38 °F; intact raw eggs held above 45 °F; or reduced oxygen packaged (ROP) TCS foods held above required temperatures except during active necessary preparation.</t>
        </is>
      </c>
      <c r="I1722" t="inlineStr">
        <is>
          <t>Critical</t>
        </is>
      </c>
      <c r="J1722" t="n">
        <v>24</v>
      </c>
      <c r="L1722" s="9">
        <f>A1722&amp;"-"&amp;TEXT(E1722,"yyyymmdd")</f>
        <v/>
      </c>
    </row>
    <row r="1723">
      <c r="A1723" t="n">
        <v>50144453</v>
      </c>
      <c r="B1723" t="inlineStr">
        <is>
          <t>Queens</t>
        </is>
      </c>
      <c r="C1723" t="inlineStr">
        <is>
          <t>11367</t>
        </is>
      </c>
      <c r="D1723" t="inlineStr">
        <is>
          <t>Hamburgers</t>
        </is>
      </c>
      <c r="E1723" s="8" t="n">
        <v>46125</v>
      </c>
      <c r="F1723" t="inlineStr">
        <is>
          <t>Violations were cited in the following area(s).</t>
        </is>
      </c>
      <c r="G1723" t="inlineStr">
        <is>
          <t>05D</t>
        </is>
      </c>
      <c r="H172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723" t="inlineStr">
        <is>
          <t>Critical</t>
        </is>
      </c>
      <c r="J1723" t="n">
        <v>24</v>
      </c>
      <c r="L1723" s="9">
        <f>A1723&amp;"-"&amp;TEXT(E1723,"yyyymmdd")</f>
        <v/>
      </c>
    </row>
    <row r="1724">
      <c r="A1724" t="n">
        <v>50144453</v>
      </c>
      <c r="B1724" t="inlineStr">
        <is>
          <t>Queens</t>
        </is>
      </c>
      <c r="C1724" t="inlineStr">
        <is>
          <t>11367</t>
        </is>
      </c>
      <c r="D1724" t="inlineStr">
        <is>
          <t>Hamburgers</t>
        </is>
      </c>
      <c r="E1724" s="8" t="n">
        <v>46125</v>
      </c>
      <c r="F1724" t="inlineStr">
        <is>
          <t>Violations were cited in the following area(s).</t>
        </is>
      </c>
      <c r="G1724" t="inlineStr">
        <is>
          <t>10B</t>
        </is>
      </c>
      <c r="H1724" t="inlineStr">
        <is>
          <t>Anti-siphonage or back-flow prevention device not provided where required; equipment or floor not properly drained; sewage disposal system in disrepair or not functioning properly. Condensation or liquid waste improperly disposed of.</t>
        </is>
      </c>
      <c r="I1724" t="inlineStr">
        <is>
          <t>Not Critical</t>
        </is>
      </c>
      <c r="J1724" t="n">
        <v>24</v>
      </c>
      <c r="L1724" s="9">
        <f>A1724&amp;"-"&amp;TEXT(E1724,"yyyymmdd")</f>
        <v/>
      </c>
    </row>
    <row r="1725">
      <c r="A1725" t="n">
        <v>50144453</v>
      </c>
      <c r="B1725" t="inlineStr">
        <is>
          <t>Queens</t>
        </is>
      </c>
      <c r="C1725" t="inlineStr">
        <is>
          <t>11367</t>
        </is>
      </c>
      <c r="D1725" t="inlineStr">
        <is>
          <t>Hamburgers</t>
        </is>
      </c>
      <c r="E1725" s="8" t="n">
        <v>46125</v>
      </c>
      <c r="F1725" t="inlineStr">
        <is>
          <t>Violations were cited in the following area(s).</t>
        </is>
      </c>
      <c r="G1725" t="inlineStr">
        <is>
          <t>10F</t>
        </is>
      </c>
      <c r="H1725" t="inlineStr">
        <is>
          <t>Non-food contact surface or equipment made of unacceptable material, not kept clean, or not properly sealed, raised, spaced or movable to allow accessibility for cleaning on all sides, above and underneath the unit.</t>
        </is>
      </c>
      <c r="I1725" t="inlineStr">
        <is>
          <t>Not Critical</t>
        </is>
      </c>
      <c r="J1725" t="n">
        <v>24</v>
      </c>
      <c r="L1725" s="9">
        <f>A1725&amp;"-"&amp;TEXT(E1725,"yyyymmdd")</f>
        <v/>
      </c>
    </row>
    <row r="1726">
      <c r="A1726" t="n">
        <v>50145163</v>
      </c>
      <c r="B1726" t="inlineStr">
        <is>
          <t>Bronx</t>
        </is>
      </c>
      <c r="C1726" t="inlineStr">
        <is>
          <t>10467</t>
        </is>
      </c>
      <c r="D1726" t="inlineStr">
        <is>
          <t>Indian</t>
        </is>
      </c>
      <c r="E1726" s="8" t="n">
        <v>46125</v>
      </c>
      <c r="F1726" t="inlineStr">
        <is>
          <t>Violations were cited in the following area(s).</t>
        </is>
      </c>
      <c r="G1726" t="inlineStr">
        <is>
          <t>06C</t>
        </is>
      </c>
      <c r="H172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726" t="inlineStr">
        <is>
          <t>Critical</t>
        </is>
      </c>
      <c r="J1726" t="n">
        <v>13</v>
      </c>
      <c r="K1726" t="inlineStr">
        <is>
          <t>A</t>
        </is>
      </c>
      <c r="L1726" s="9">
        <f>A1726&amp;"-"&amp;TEXT(E1726,"yyyymmdd")</f>
        <v/>
      </c>
    </row>
    <row r="1727">
      <c r="A1727" t="n">
        <v>50145163</v>
      </c>
      <c r="B1727" t="inlineStr">
        <is>
          <t>Bronx</t>
        </is>
      </c>
      <c r="C1727" t="inlineStr">
        <is>
          <t>10467</t>
        </is>
      </c>
      <c r="D1727" t="inlineStr">
        <is>
          <t>Indian</t>
        </is>
      </c>
      <c r="E1727" s="8" t="n">
        <v>46125</v>
      </c>
      <c r="F1727" t="inlineStr">
        <is>
          <t>Violations were cited in the following area(s).</t>
        </is>
      </c>
      <c r="G1727" t="inlineStr">
        <is>
          <t>06D</t>
        </is>
      </c>
      <c r="H1727" t="inlineStr">
        <is>
          <t>Food contact surface not properly washed, rinsed and sanitized after each use and following any activity when contamination may have occurred.</t>
        </is>
      </c>
      <c r="I1727" t="inlineStr">
        <is>
          <t>Critical</t>
        </is>
      </c>
      <c r="J1727" t="n">
        <v>13</v>
      </c>
      <c r="K1727" t="inlineStr">
        <is>
          <t>A</t>
        </is>
      </c>
      <c r="L1727" s="9">
        <f>A1727&amp;"-"&amp;TEXT(E1727,"yyyymmdd")</f>
        <v/>
      </c>
    </row>
    <row r="1728">
      <c r="A1728" t="n">
        <v>50145772</v>
      </c>
      <c r="B1728" t="inlineStr">
        <is>
          <t>Bronx</t>
        </is>
      </c>
      <c r="C1728" t="inlineStr">
        <is>
          <t>10456</t>
        </is>
      </c>
      <c r="D1728" t="inlineStr">
        <is>
          <t>Spanish</t>
        </is>
      </c>
      <c r="E1728" s="8" t="n">
        <v>46125</v>
      </c>
      <c r="F1728" t="inlineStr">
        <is>
          <t>Violations were cited in the following area(s).</t>
        </is>
      </c>
      <c r="G1728" t="inlineStr">
        <is>
          <t>06F</t>
        </is>
      </c>
      <c r="H1728" t="inlineStr">
        <is>
          <t>Wiping cloths not stored clean and dry, or in a sanitizing solution, between uses.</t>
        </is>
      </c>
      <c r="I1728" t="inlineStr">
        <is>
          <t>Critical</t>
        </is>
      </c>
      <c r="J1728" t="n">
        <v>9</v>
      </c>
      <c r="K1728" t="inlineStr">
        <is>
          <t>A</t>
        </is>
      </c>
      <c r="L1728" s="9">
        <f>A1728&amp;"-"&amp;TEXT(E1728,"yyyymmdd")</f>
        <v/>
      </c>
    </row>
    <row r="1729">
      <c r="A1729" t="n">
        <v>50145772</v>
      </c>
      <c r="B1729" t="inlineStr">
        <is>
          <t>Bronx</t>
        </is>
      </c>
      <c r="C1729" t="inlineStr">
        <is>
          <t>10456</t>
        </is>
      </c>
      <c r="D1729" t="inlineStr">
        <is>
          <t>Spanish</t>
        </is>
      </c>
      <c r="E1729" s="8" t="n">
        <v>46125</v>
      </c>
      <c r="F1729" t="inlineStr">
        <is>
          <t>Violations were cited in the following area(s).</t>
        </is>
      </c>
      <c r="G1729" t="inlineStr">
        <is>
          <t>10F</t>
        </is>
      </c>
      <c r="H1729" t="inlineStr">
        <is>
          <t>Non-food contact surface or equipment made of unacceptable material, not kept clean, or not properly sealed, raised, spaced or movable to allow accessibility for cleaning on all sides, above and underneath the unit.</t>
        </is>
      </c>
      <c r="I1729" t="inlineStr">
        <is>
          <t>Not Critical</t>
        </is>
      </c>
      <c r="J1729" t="n">
        <v>9</v>
      </c>
      <c r="K1729" t="inlineStr">
        <is>
          <t>A</t>
        </is>
      </c>
      <c r="L1729" s="9">
        <f>A1729&amp;"-"&amp;TEXT(E1729,"yyyymmdd")</f>
        <v/>
      </c>
    </row>
    <row r="1730">
      <c r="A1730" t="n">
        <v>50150508</v>
      </c>
      <c r="B1730" t="inlineStr">
        <is>
          <t>Queens</t>
        </is>
      </c>
      <c r="C1730" t="inlineStr">
        <is>
          <t>11385</t>
        </is>
      </c>
      <c r="D1730" t="inlineStr">
        <is>
          <t>Latin American</t>
        </is>
      </c>
      <c r="E1730" s="8" t="n">
        <v>46125</v>
      </c>
      <c r="F1730" t="inlineStr">
        <is>
          <t>Violations were cited in the following area(s).</t>
        </is>
      </c>
      <c r="G1730" t="inlineStr">
        <is>
          <t>02B</t>
        </is>
      </c>
      <c r="H1730" t="inlineStr">
        <is>
          <t>Hot TCS food item not held at or above 140 °F.</t>
        </is>
      </c>
      <c r="I1730" t="inlineStr">
        <is>
          <t>Critical</t>
        </is>
      </c>
      <c r="J1730" t="n">
        <v>57</v>
      </c>
      <c r="L1730" s="9">
        <f>A1730&amp;"-"&amp;TEXT(E1730,"yyyymmdd")</f>
        <v/>
      </c>
    </row>
    <row r="1731">
      <c r="A1731" t="n">
        <v>50150508</v>
      </c>
      <c r="B1731" t="inlineStr">
        <is>
          <t>Queens</t>
        </is>
      </c>
      <c r="C1731" t="inlineStr">
        <is>
          <t>11385</t>
        </is>
      </c>
      <c r="D1731" t="inlineStr">
        <is>
          <t>Latin American</t>
        </is>
      </c>
      <c r="E1731" s="8" t="n">
        <v>46125</v>
      </c>
      <c r="F1731" t="inlineStr">
        <is>
          <t>Violations were cited in the following area(s).</t>
        </is>
      </c>
      <c r="G1731" t="inlineStr">
        <is>
          <t>02G</t>
        </is>
      </c>
      <c r="H1731" t="inlineStr">
        <is>
          <t>Cold TCS food item held above 41 °F; smoked or processed fish held above 38 °F; intact raw eggs held above 45 °F; or reduced oxygen packaged (ROP) TCS foods held above required temperatures except during active necessary preparation.</t>
        </is>
      </c>
      <c r="I1731" t="inlineStr">
        <is>
          <t>Critical</t>
        </is>
      </c>
      <c r="J1731" t="n">
        <v>57</v>
      </c>
      <c r="L1731" s="9">
        <f>A1731&amp;"-"&amp;TEXT(E1731,"yyyymmdd")</f>
        <v/>
      </c>
    </row>
    <row r="1732">
      <c r="A1732" t="n">
        <v>50150508</v>
      </c>
      <c r="B1732" t="inlineStr">
        <is>
          <t>Queens</t>
        </is>
      </c>
      <c r="C1732" t="inlineStr">
        <is>
          <t>11385</t>
        </is>
      </c>
      <c r="D1732" t="inlineStr">
        <is>
          <t>Latin American</t>
        </is>
      </c>
      <c r="E1732" s="8" t="n">
        <v>46125</v>
      </c>
      <c r="F1732" t="inlineStr">
        <is>
          <t>Violations were cited in the following area(s).</t>
        </is>
      </c>
      <c r="G1732" t="inlineStr">
        <is>
          <t>02H</t>
        </is>
      </c>
      <c r="H1732" t="inlineStr">
        <is>
          <t>After cooking or removal from hot holding, TCS food not cooled by an approved method whereby the internal temperature is reduced from 140 °F to 70 °F or less within 2 hours, and from 70 °F to 41 °F or less within 4 additional hours.</t>
        </is>
      </c>
      <c r="I1732" t="inlineStr">
        <is>
          <t>Critical</t>
        </is>
      </c>
      <c r="J1732" t="n">
        <v>57</v>
      </c>
      <c r="L1732" s="9">
        <f>A1732&amp;"-"&amp;TEXT(E1732,"yyyymmdd")</f>
        <v/>
      </c>
    </row>
    <row r="1733">
      <c r="A1733" t="n">
        <v>50150508</v>
      </c>
      <c r="B1733" t="inlineStr">
        <is>
          <t>Queens</t>
        </is>
      </c>
      <c r="C1733" t="inlineStr">
        <is>
          <t>11385</t>
        </is>
      </c>
      <c r="D1733" t="inlineStr">
        <is>
          <t>Latin American</t>
        </is>
      </c>
      <c r="E1733" s="8" t="n">
        <v>46125</v>
      </c>
      <c r="F1733" t="inlineStr">
        <is>
          <t>Violations were cited in the following area(s).</t>
        </is>
      </c>
      <c r="G1733" t="inlineStr">
        <is>
          <t>03A</t>
        </is>
      </c>
      <c r="H1733"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733" t="inlineStr">
        <is>
          <t>Critical</t>
        </is>
      </c>
      <c r="J1733" t="n">
        <v>57</v>
      </c>
      <c r="L1733" s="9">
        <f>A1733&amp;"-"&amp;TEXT(E1733,"yyyymmdd")</f>
        <v/>
      </c>
    </row>
    <row r="1734">
      <c r="A1734" t="n">
        <v>50150508</v>
      </c>
      <c r="B1734" t="inlineStr">
        <is>
          <t>Queens</t>
        </is>
      </c>
      <c r="C1734" t="inlineStr">
        <is>
          <t>11385</t>
        </is>
      </c>
      <c r="D1734" t="inlineStr">
        <is>
          <t>Latin American</t>
        </is>
      </c>
      <c r="E1734" s="8" t="n">
        <v>46125</v>
      </c>
      <c r="F1734" t="inlineStr">
        <is>
          <t>Violations were cited in the following area(s).</t>
        </is>
      </c>
      <c r="G1734" t="inlineStr">
        <is>
          <t>05D</t>
        </is>
      </c>
      <c r="H173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734" t="inlineStr">
        <is>
          <t>Critical</t>
        </is>
      </c>
      <c r="J1734" t="n">
        <v>57</v>
      </c>
      <c r="L1734" s="9">
        <f>A1734&amp;"-"&amp;TEXT(E1734,"yyyymmdd")</f>
        <v/>
      </c>
    </row>
    <row r="1735">
      <c r="A1735" t="n">
        <v>50150508</v>
      </c>
      <c r="B1735" t="inlineStr">
        <is>
          <t>Queens</t>
        </is>
      </c>
      <c r="C1735" t="inlineStr">
        <is>
          <t>11385</t>
        </is>
      </c>
      <c r="D1735" t="inlineStr">
        <is>
          <t>Latin American</t>
        </is>
      </c>
      <c r="E1735" s="8" t="n">
        <v>46125</v>
      </c>
      <c r="F1735" t="inlineStr">
        <is>
          <t>Violations were cited in the following area(s).</t>
        </is>
      </c>
      <c r="G1735" t="inlineStr">
        <is>
          <t>06C</t>
        </is>
      </c>
      <c r="H173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735" t="inlineStr">
        <is>
          <t>Critical</t>
        </is>
      </c>
      <c r="J1735" t="n">
        <v>57</v>
      </c>
      <c r="L1735" s="9">
        <f>A1735&amp;"-"&amp;TEXT(E1735,"yyyymmdd")</f>
        <v/>
      </c>
    </row>
    <row r="1736">
      <c r="A1736" t="n">
        <v>50150508</v>
      </c>
      <c r="B1736" t="inlineStr">
        <is>
          <t>Queens</t>
        </is>
      </c>
      <c r="C1736" t="inlineStr">
        <is>
          <t>11385</t>
        </is>
      </c>
      <c r="D1736" t="inlineStr">
        <is>
          <t>Latin American</t>
        </is>
      </c>
      <c r="E1736" s="8" t="n">
        <v>46125</v>
      </c>
      <c r="F1736" t="inlineStr">
        <is>
          <t>Violations were cited in the following area(s).</t>
        </is>
      </c>
      <c r="G1736" t="inlineStr">
        <is>
          <t>06F</t>
        </is>
      </c>
      <c r="H1736" t="inlineStr">
        <is>
          <t>Wiping cloths not stored clean and dry, or in a sanitizing solution, between uses.</t>
        </is>
      </c>
      <c r="I1736" t="inlineStr">
        <is>
          <t>Critical</t>
        </is>
      </c>
      <c r="J1736" t="n">
        <v>57</v>
      </c>
      <c r="L1736" s="9">
        <f>A1736&amp;"-"&amp;TEXT(E1736,"yyyymmdd")</f>
        <v/>
      </c>
    </row>
    <row r="1737">
      <c r="A1737" t="n">
        <v>50150508</v>
      </c>
      <c r="B1737" t="inlineStr">
        <is>
          <t>Queens</t>
        </is>
      </c>
      <c r="C1737" t="inlineStr">
        <is>
          <t>11385</t>
        </is>
      </c>
      <c r="D1737" t="inlineStr">
        <is>
          <t>Latin American</t>
        </is>
      </c>
      <c r="E1737" s="8" t="n">
        <v>46125</v>
      </c>
      <c r="F1737" t="inlineStr">
        <is>
          <t>Violations were cited in the following area(s).</t>
        </is>
      </c>
      <c r="G1737" t="inlineStr">
        <is>
          <t>09B</t>
        </is>
      </c>
      <c r="H1737" t="inlineStr">
        <is>
          <t>Thawing procedure improper.</t>
        </is>
      </c>
      <c r="I1737" t="inlineStr">
        <is>
          <t>Not Critical</t>
        </is>
      </c>
      <c r="J1737" t="n">
        <v>57</v>
      </c>
      <c r="L1737" s="9">
        <f>A1737&amp;"-"&amp;TEXT(E1737,"yyyymmdd")</f>
        <v/>
      </c>
    </row>
    <row r="1738">
      <c r="A1738" t="n">
        <v>50150647</v>
      </c>
      <c r="B1738" t="inlineStr">
        <is>
          <t>Brooklyn</t>
        </is>
      </c>
      <c r="C1738" t="inlineStr">
        <is>
          <t>11207</t>
        </is>
      </c>
      <c r="D1738" t="inlineStr">
        <is>
          <t>Caribbean</t>
        </is>
      </c>
      <c r="E1738" s="8" t="n">
        <v>46125</v>
      </c>
      <c r="F1738" t="inlineStr">
        <is>
          <t>Violations were cited in the following area(s).</t>
        </is>
      </c>
      <c r="G1738" t="inlineStr">
        <is>
          <t>04H</t>
        </is>
      </c>
      <c r="H1738" t="inlineStr">
        <is>
          <t>Raw, cooked or prepared food is adulterated, contaminated, cross-contaminated, or not discarded in accordance with HACCP plan.</t>
        </is>
      </c>
      <c r="I1738" t="inlineStr">
        <is>
          <t>Critical</t>
        </is>
      </c>
      <c r="J1738" t="n">
        <v>33</v>
      </c>
      <c r="L1738" s="9">
        <f>A1738&amp;"-"&amp;TEXT(E1738,"yyyymmdd")</f>
        <v/>
      </c>
    </row>
    <row r="1739">
      <c r="A1739" t="n">
        <v>50150647</v>
      </c>
      <c r="B1739" t="inlineStr">
        <is>
          <t>Brooklyn</t>
        </is>
      </c>
      <c r="C1739" t="inlineStr">
        <is>
          <t>11207</t>
        </is>
      </c>
      <c r="D1739" t="inlineStr">
        <is>
          <t>Caribbean</t>
        </is>
      </c>
      <c r="E1739" s="8" t="n">
        <v>46125</v>
      </c>
      <c r="F1739" t="inlineStr">
        <is>
          <t>Violations were cited in the following area(s).</t>
        </is>
      </c>
      <c r="G1739" t="inlineStr">
        <is>
          <t>04J</t>
        </is>
      </c>
      <c r="H1739" t="inlineStr">
        <is>
          <t>Properly scaled and calibrated thermometer or thermocouple not provided or not readily accessible in food preparation and hot/cold holding areas to measure temperatures of TCS foods during cooking, cooling, reheating, and holding.</t>
        </is>
      </c>
      <c r="I1739" t="inlineStr">
        <is>
          <t>Critical</t>
        </is>
      </c>
      <c r="J1739" t="n">
        <v>33</v>
      </c>
      <c r="L1739" s="9">
        <f>A1739&amp;"-"&amp;TEXT(E1739,"yyyymmdd")</f>
        <v/>
      </c>
    </row>
    <row r="1740">
      <c r="A1740" t="n">
        <v>50150647</v>
      </c>
      <c r="B1740" t="inlineStr">
        <is>
          <t>Brooklyn</t>
        </is>
      </c>
      <c r="C1740" t="inlineStr">
        <is>
          <t>11207</t>
        </is>
      </c>
      <c r="D1740" t="inlineStr">
        <is>
          <t>Caribbean</t>
        </is>
      </c>
      <c r="E1740" s="8" t="n">
        <v>46125</v>
      </c>
      <c r="F1740" t="inlineStr">
        <is>
          <t>Violations were cited in the following area(s).</t>
        </is>
      </c>
      <c r="G1740" t="inlineStr">
        <is>
          <t>05D</t>
        </is>
      </c>
      <c r="H174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740" t="inlineStr">
        <is>
          <t>Critical</t>
        </is>
      </c>
      <c r="J1740" t="n">
        <v>33</v>
      </c>
      <c r="L1740" s="9">
        <f>A1740&amp;"-"&amp;TEXT(E1740,"yyyymmdd")</f>
        <v/>
      </c>
    </row>
    <row r="1741">
      <c r="A1741" t="n">
        <v>50150647</v>
      </c>
      <c r="B1741" t="inlineStr">
        <is>
          <t>Brooklyn</t>
        </is>
      </c>
      <c r="C1741" t="inlineStr">
        <is>
          <t>11207</t>
        </is>
      </c>
      <c r="D1741" t="inlineStr">
        <is>
          <t>Caribbean</t>
        </is>
      </c>
      <c r="E1741" s="8" t="n">
        <v>46125</v>
      </c>
      <c r="F1741" t="inlineStr">
        <is>
          <t>Violations were cited in the following area(s).</t>
        </is>
      </c>
      <c r="G1741" t="inlineStr">
        <is>
          <t>06F</t>
        </is>
      </c>
      <c r="H1741" t="inlineStr">
        <is>
          <t>Wiping cloths not stored clean and dry, or in a sanitizing solution, between uses.</t>
        </is>
      </c>
      <c r="I1741" t="inlineStr">
        <is>
          <t>Critical</t>
        </is>
      </c>
      <c r="J1741" t="n">
        <v>33</v>
      </c>
      <c r="L1741" s="9">
        <f>A1741&amp;"-"&amp;TEXT(E1741,"yyyymmdd")</f>
        <v/>
      </c>
    </row>
    <row r="1742">
      <c r="A1742" t="n">
        <v>50150647</v>
      </c>
      <c r="B1742" t="inlineStr">
        <is>
          <t>Brooklyn</t>
        </is>
      </c>
      <c r="C1742" t="inlineStr">
        <is>
          <t>11207</t>
        </is>
      </c>
      <c r="D1742" t="inlineStr">
        <is>
          <t>Caribbean</t>
        </is>
      </c>
      <c r="E1742" s="8" t="n">
        <v>46125</v>
      </c>
      <c r="F1742" t="inlineStr">
        <is>
          <t>Violations were cited in the following area(s).</t>
        </is>
      </c>
      <c r="G1742" t="inlineStr">
        <is>
          <t>09E</t>
        </is>
      </c>
      <c r="H1742" t="inlineStr">
        <is>
          <t>Wash hands sign not posted near or above hand washing sink.</t>
        </is>
      </c>
      <c r="I1742" t="inlineStr">
        <is>
          <t>Not Critical</t>
        </is>
      </c>
      <c r="J1742" t="n">
        <v>33</v>
      </c>
      <c r="L1742" s="9">
        <f>A1742&amp;"-"&amp;TEXT(E1742,"yyyymmdd")</f>
        <v/>
      </c>
    </row>
    <row r="1743">
      <c r="A1743" t="n">
        <v>50150647</v>
      </c>
      <c r="B1743" t="inlineStr">
        <is>
          <t>Brooklyn</t>
        </is>
      </c>
      <c r="C1743" t="inlineStr">
        <is>
          <t>11207</t>
        </is>
      </c>
      <c r="D1743" t="inlineStr">
        <is>
          <t>Caribbean</t>
        </is>
      </c>
      <c r="E1743" s="8" t="n">
        <v>46125</v>
      </c>
      <c r="F1743" t="inlineStr">
        <is>
          <t>Violations were cited in the following area(s).</t>
        </is>
      </c>
      <c r="G1743" t="inlineStr">
        <is>
          <t>10B</t>
        </is>
      </c>
      <c r="H1743" t="inlineStr">
        <is>
          <t>Anti-siphonage or back-flow prevention device not provided where required; equipment or floor not properly drained; sewage disposal system in disrepair or not functioning properly. Condensation or liquid waste improperly disposed of.</t>
        </is>
      </c>
      <c r="I1743" t="inlineStr">
        <is>
          <t>Not Critical</t>
        </is>
      </c>
      <c r="J1743" t="n">
        <v>33</v>
      </c>
      <c r="L1743" s="9">
        <f>A1743&amp;"-"&amp;TEXT(E1743,"yyyymmdd")</f>
        <v/>
      </c>
    </row>
    <row r="1744">
      <c r="A1744" t="n">
        <v>50159188</v>
      </c>
      <c r="B1744" t="inlineStr">
        <is>
          <t>Brooklyn</t>
        </is>
      </c>
      <c r="C1744" t="inlineStr">
        <is>
          <t>11208</t>
        </is>
      </c>
      <c r="D1744" t="inlineStr">
        <is>
          <t>Spanish</t>
        </is>
      </c>
      <c r="E1744" s="8" t="n">
        <v>46125</v>
      </c>
      <c r="F1744" t="inlineStr">
        <is>
          <t>Violations were cited in the following area(s).</t>
        </is>
      </c>
      <c r="G1744" t="inlineStr">
        <is>
          <t>05D</t>
        </is>
      </c>
      <c r="H174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744" t="inlineStr">
        <is>
          <t>Critical</t>
        </is>
      </c>
      <c r="J1744" t="n">
        <v>12</v>
      </c>
      <c r="K1744" t="inlineStr">
        <is>
          <t>A</t>
        </is>
      </c>
      <c r="L1744" s="9">
        <f>A1744&amp;"-"&amp;TEXT(E1744,"yyyymmdd")</f>
        <v/>
      </c>
    </row>
    <row r="1745">
      <c r="A1745" t="n">
        <v>50159188</v>
      </c>
      <c r="B1745" t="inlineStr">
        <is>
          <t>Brooklyn</t>
        </is>
      </c>
      <c r="C1745" t="inlineStr">
        <is>
          <t>11208</t>
        </is>
      </c>
      <c r="D1745" t="inlineStr">
        <is>
          <t>Spanish</t>
        </is>
      </c>
      <c r="E1745" s="8" t="n">
        <v>46125</v>
      </c>
      <c r="F1745" t="inlineStr">
        <is>
          <t>Violations were cited in the following area(s).</t>
        </is>
      </c>
      <c r="G1745" t="inlineStr">
        <is>
          <t>09B</t>
        </is>
      </c>
      <c r="H1745" t="inlineStr">
        <is>
          <t>Thawing procedure improper.</t>
        </is>
      </c>
      <c r="I1745" t="inlineStr">
        <is>
          <t>Not Critical</t>
        </is>
      </c>
      <c r="J1745" t="n">
        <v>12</v>
      </c>
      <c r="K1745" t="inlineStr">
        <is>
          <t>A</t>
        </is>
      </c>
      <c r="L1745" s="9">
        <f>A1745&amp;"-"&amp;TEXT(E1745,"yyyymmdd")</f>
        <v/>
      </c>
    </row>
    <row r="1746">
      <c r="A1746" t="n">
        <v>50162798</v>
      </c>
      <c r="B1746" t="inlineStr">
        <is>
          <t>Queens</t>
        </is>
      </c>
      <c r="C1746" t="inlineStr">
        <is>
          <t>11377</t>
        </is>
      </c>
      <c r="D1746" t="inlineStr">
        <is>
          <t>Pizza</t>
        </is>
      </c>
      <c r="E1746" s="8" t="n">
        <v>46125</v>
      </c>
      <c r="F1746" t="inlineStr">
        <is>
          <t>Violations were cited in the following area(s).</t>
        </is>
      </c>
      <c r="G1746" t="inlineStr">
        <is>
          <t>10F</t>
        </is>
      </c>
      <c r="H1746" t="inlineStr">
        <is>
          <t>Non-food contact surface or equipment made of unacceptable material, not kept clean, or not properly sealed, raised, spaced or movable to allow accessibility for cleaning on all sides, above and underneath the unit.</t>
        </is>
      </c>
      <c r="I1746" t="inlineStr">
        <is>
          <t>Not Critical</t>
        </is>
      </c>
      <c r="J1746" t="n">
        <v>8</v>
      </c>
      <c r="K1746" t="inlineStr">
        <is>
          <t>A</t>
        </is>
      </c>
      <c r="L1746" s="9">
        <f>A1746&amp;"-"&amp;TEXT(E1746,"yyyymmdd")</f>
        <v/>
      </c>
    </row>
    <row r="1747">
      <c r="A1747" t="n">
        <v>50162798</v>
      </c>
      <c r="B1747" t="inlineStr">
        <is>
          <t>Queens</t>
        </is>
      </c>
      <c r="C1747" t="inlineStr">
        <is>
          <t>11377</t>
        </is>
      </c>
      <c r="D1747" t="inlineStr">
        <is>
          <t>Pizza</t>
        </is>
      </c>
      <c r="E1747" s="8" t="n">
        <v>46125</v>
      </c>
      <c r="F1747" t="inlineStr">
        <is>
          <t>Violations were cited in the following area(s).</t>
        </is>
      </c>
      <c r="G1747" t="inlineStr">
        <is>
          <t>10G</t>
        </is>
      </c>
      <c r="H1747" t="inlineStr">
        <is>
          <t>Dishwashing and ware washing: Cleaning and sanitizing of tableware, including dishes, utensils, and equipment deficient.</t>
        </is>
      </c>
      <c r="I1747" t="inlineStr">
        <is>
          <t>Not Critical</t>
        </is>
      </c>
      <c r="J1747" t="n">
        <v>8</v>
      </c>
      <c r="K1747" t="inlineStr">
        <is>
          <t>A</t>
        </is>
      </c>
      <c r="L1747" s="9">
        <f>A1747&amp;"-"&amp;TEXT(E1747,"yyyymmdd")</f>
        <v/>
      </c>
    </row>
    <row r="1748">
      <c r="A1748" t="n">
        <v>40365627</v>
      </c>
      <c r="B1748" t="inlineStr">
        <is>
          <t>Queens</t>
        </is>
      </c>
      <c r="C1748" t="inlineStr">
        <is>
          <t>11372</t>
        </is>
      </c>
      <c r="D1748" t="inlineStr">
        <is>
          <t>American</t>
        </is>
      </c>
      <c r="E1748" s="8" t="n">
        <v>46126</v>
      </c>
      <c r="F1748" t="inlineStr">
        <is>
          <t>Violations were cited in the following area(s).</t>
        </is>
      </c>
      <c r="G1748" t="inlineStr">
        <is>
          <t>05D</t>
        </is>
      </c>
      <c r="H174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748" t="inlineStr">
        <is>
          <t>Critical</t>
        </is>
      </c>
      <c r="J1748" t="n">
        <v>12</v>
      </c>
      <c r="K1748" t="inlineStr">
        <is>
          <t>A</t>
        </is>
      </c>
      <c r="L1748" s="9">
        <f>A1748&amp;"-"&amp;TEXT(E1748,"yyyymmdd")</f>
        <v/>
      </c>
    </row>
    <row r="1749">
      <c r="A1749" t="n">
        <v>40365627</v>
      </c>
      <c r="B1749" t="inlineStr">
        <is>
          <t>Queens</t>
        </is>
      </c>
      <c r="C1749" t="inlineStr">
        <is>
          <t>11372</t>
        </is>
      </c>
      <c r="D1749" t="inlineStr">
        <is>
          <t>American</t>
        </is>
      </c>
      <c r="E1749" s="8" t="n">
        <v>46126</v>
      </c>
      <c r="F1749" t="inlineStr">
        <is>
          <t>Violations were cited in the following area(s).</t>
        </is>
      </c>
      <c r="G1749" t="inlineStr">
        <is>
          <t>10F</t>
        </is>
      </c>
      <c r="H1749" t="inlineStr">
        <is>
          <t>Non-food contact surface or equipment made of unacceptable material, not kept clean, or not properly sealed, raised, spaced or movable to allow accessibility for cleaning on all sides, above and underneath the unit.</t>
        </is>
      </c>
      <c r="I1749" t="inlineStr">
        <is>
          <t>Not Critical</t>
        </is>
      </c>
      <c r="J1749" t="n">
        <v>12</v>
      </c>
      <c r="K1749" t="inlineStr">
        <is>
          <t>A</t>
        </is>
      </c>
      <c r="L1749" s="9">
        <f>A1749&amp;"-"&amp;TEXT(E1749,"yyyymmdd")</f>
        <v/>
      </c>
    </row>
    <row r="1750">
      <c r="A1750" t="n">
        <v>40369958</v>
      </c>
      <c r="B1750" t="inlineStr">
        <is>
          <t>Manhattan</t>
        </is>
      </c>
      <c r="C1750" t="inlineStr">
        <is>
          <t>10017</t>
        </is>
      </c>
      <c r="D1750" t="inlineStr">
        <is>
          <t>Steakhouse</t>
        </is>
      </c>
      <c r="E1750" s="8" t="n">
        <v>46126</v>
      </c>
      <c r="F1750" t="inlineStr">
        <is>
          <t>Violations were cited in the following area(s).</t>
        </is>
      </c>
      <c r="G1750" t="inlineStr">
        <is>
          <t>04L</t>
        </is>
      </c>
      <c r="H1750" t="inlineStr">
        <is>
          <t>Evidence of mice or live mice in establishment's food or non-food areas.</t>
        </is>
      </c>
      <c r="I1750" t="inlineStr">
        <is>
          <t>Critical</t>
        </is>
      </c>
      <c r="J1750" t="n">
        <v>12</v>
      </c>
      <c r="K1750" t="inlineStr">
        <is>
          <t>A</t>
        </is>
      </c>
      <c r="L1750" s="9">
        <f>A1750&amp;"-"&amp;TEXT(E1750,"yyyymmdd")</f>
        <v/>
      </c>
    </row>
    <row r="1751">
      <c r="A1751" t="n">
        <v>40369958</v>
      </c>
      <c r="B1751" t="inlineStr">
        <is>
          <t>Manhattan</t>
        </is>
      </c>
      <c r="C1751" t="inlineStr">
        <is>
          <t>10017</t>
        </is>
      </c>
      <c r="D1751" t="inlineStr">
        <is>
          <t>Steakhouse</t>
        </is>
      </c>
      <c r="E1751" s="8" t="n">
        <v>46126</v>
      </c>
      <c r="F1751" t="inlineStr">
        <is>
          <t>Violations were cited in the following area(s).</t>
        </is>
      </c>
      <c r="G1751" t="inlineStr">
        <is>
          <t>08A</t>
        </is>
      </c>
      <c r="H1751" t="inlineStr">
        <is>
          <t>Establishment is not free of harborage or conditions conducive to rodents, insects or other pests.</t>
        </is>
      </c>
      <c r="I1751" t="inlineStr">
        <is>
          <t>Not Critical</t>
        </is>
      </c>
      <c r="J1751" t="n">
        <v>12</v>
      </c>
      <c r="K1751" t="inlineStr">
        <is>
          <t>A</t>
        </is>
      </c>
      <c r="L1751" s="9">
        <f>A1751&amp;"-"&amp;TEXT(E1751,"yyyymmdd")</f>
        <v/>
      </c>
    </row>
    <row r="1752">
      <c r="A1752" t="n">
        <v>40369958</v>
      </c>
      <c r="B1752" t="inlineStr">
        <is>
          <t>Manhattan</t>
        </is>
      </c>
      <c r="C1752" t="inlineStr">
        <is>
          <t>10017</t>
        </is>
      </c>
      <c r="D1752" t="inlineStr">
        <is>
          <t>Steakhouse</t>
        </is>
      </c>
      <c r="E1752" s="8" t="n">
        <v>46126</v>
      </c>
      <c r="F1752" t="inlineStr">
        <is>
          <t>Violations were cited in the following area(s).</t>
        </is>
      </c>
      <c r="G1752" t="inlineStr">
        <is>
          <t>10B</t>
        </is>
      </c>
      <c r="H1752" t="inlineStr">
        <is>
          <t>Anti-siphonage or back-flow prevention device not provided where required; equipment or floor not properly drained; sewage disposal system in disrepair or not functioning properly. Condensation or liquid waste improperly disposed of.</t>
        </is>
      </c>
      <c r="I1752" t="inlineStr">
        <is>
          <t>Not Critical</t>
        </is>
      </c>
      <c r="J1752" t="n">
        <v>12</v>
      </c>
      <c r="K1752" t="inlineStr">
        <is>
          <t>A</t>
        </is>
      </c>
      <c r="L1752" s="9">
        <f>A1752&amp;"-"&amp;TEXT(E1752,"yyyymmdd")</f>
        <v/>
      </c>
    </row>
    <row r="1753">
      <c r="A1753" t="n">
        <v>40384528</v>
      </c>
      <c r="B1753" t="inlineStr">
        <is>
          <t>Manhattan</t>
        </is>
      </c>
      <c r="C1753" t="inlineStr">
        <is>
          <t>10003</t>
        </is>
      </c>
      <c r="D1753" t="inlineStr">
        <is>
          <t>Eastern European</t>
        </is>
      </c>
      <c r="E1753" s="8" t="n">
        <v>46126</v>
      </c>
      <c r="F1753" t="inlineStr">
        <is>
          <t>Violations were cited in the following area(s).</t>
        </is>
      </c>
      <c r="G1753" t="inlineStr">
        <is>
          <t>02H</t>
        </is>
      </c>
      <c r="H1753" t="inlineStr">
        <is>
          <t>After cooking or removal from hot holding, TCS food not cooled by an approved method whereby the internal temperature is reduced from 140 °F to 70 °F or less within 2 hours, and from 70 °F to 41 °F or less within 4 additional hours.</t>
        </is>
      </c>
      <c r="I1753" t="inlineStr">
        <is>
          <t>Critical</t>
        </is>
      </c>
      <c r="J1753" t="n">
        <v>11</v>
      </c>
      <c r="K1753" t="inlineStr">
        <is>
          <t>A</t>
        </is>
      </c>
      <c r="L1753" s="9">
        <f>A1753&amp;"-"&amp;TEXT(E1753,"yyyymmdd")</f>
        <v/>
      </c>
    </row>
    <row r="1754">
      <c r="A1754" t="n">
        <v>40384528</v>
      </c>
      <c r="B1754" t="inlineStr">
        <is>
          <t>Manhattan</t>
        </is>
      </c>
      <c r="C1754" t="inlineStr">
        <is>
          <t>10003</t>
        </is>
      </c>
      <c r="D1754" t="inlineStr">
        <is>
          <t>Eastern European</t>
        </is>
      </c>
      <c r="E1754" s="8" t="n">
        <v>46126</v>
      </c>
      <c r="F1754" t="inlineStr">
        <is>
          <t>Violations were cited in the following area(s).</t>
        </is>
      </c>
      <c r="G1754" t="inlineStr">
        <is>
          <t>10B</t>
        </is>
      </c>
      <c r="H1754" t="inlineStr">
        <is>
          <t>Anti-siphonage or back-flow prevention device not provided where required; equipment or floor not properly drained; sewage disposal system in disrepair or not functioning properly. Condensation or liquid waste improperly disposed of.</t>
        </is>
      </c>
      <c r="I1754" t="inlineStr">
        <is>
          <t>Not Critical</t>
        </is>
      </c>
      <c r="J1754" t="n">
        <v>11</v>
      </c>
      <c r="K1754" t="inlineStr">
        <is>
          <t>A</t>
        </is>
      </c>
      <c r="L1754" s="9">
        <f>A1754&amp;"-"&amp;TEXT(E1754,"yyyymmdd")</f>
        <v/>
      </c>
    </row>
    <row r="1755">
      <c r="A1755" t="n">
        <v>40384528</v>
      </c>
      <c r="B1755" t="inlineStr">
        <is>
          <t>Manhattan</t>
        </is>
      </c>
      <c r="C1755" t="inlineStr">
        <is>
          <t>10003</t>
        </is>
      </c>
      <c r="D1755" t="inlineStr">
        <is>
          <t>Eastern European</t>
        </is>
      </c>
      <c r="E1755" s="8" t="n">
        <v>46126</v>
      </c>
      <c r="F1755" t="inlineStr">
        <is>
          <t>Violations were cited in the following area(s).</t>
        </is>
      </c>
      <c r="G1755" t="inlineStr">
        <is>
          <t>10D</t>
        </is>
      </c>
      <c r="H1755" t="inlineStr">
        <is>
          <t>Mechanical or natural ventilation not provided, inadequate, improperly installed, in disrepair or fails to prevent and control excessive build-up of grease, heat, steam condensation, vapors, odors, smoke or fumes.</t>
        </is>
      </c>
      <c r="I1755" t="inlineStr">
        <is>
          <t>Not Critical</t>
        </is>
      </c>
      <c r="J1755" t="n">
        <v>11</v>
      </c>
      <c r="K1755" t="inlineStr">
        <is>
          <t>A</t>
        </is>
      </c>
      <c r="L1755" s="9">
        <f>A1755&amp;"-"&amp;TEXT(E1755,"yyyymmdd")</f>
        <v/>
      </c>
    </row>
    <row r="1756">
      <c r="A1756" t="n">
        <v>40397359</v>
      </c>
      <c r="B1756" t="inlineStr">
        <is>
          <t>Manhattan</t>
        </is>
      </c>
      <c r="C1756" t="inlineStr">
        <is>
          <t>10019</t>
        </is>
      </c>
      <c r="D1756" t="inlineStr">
        <is>
          <t>Irish</t>
        </is>
      </c>
      <c r="E1756" s="8" t="n">
        <v>46126</v>
      </c>
      <c r="F1756" t="inlineStr">
        <is>
          <t>Violations were cited in the following area(s).</t>
        </is>
      </c>
      <c r="G1756" t="inlineStr">
        <is>
          <t>04A</t>
        </is>
      </c>
      <c r="H1756" t="inlineStr">
        <is>
          <t>Food Protection Certificate (FPC) not held by manager or supervisor of food operations.</t>
        </is>
      </c>
      <c r="I1756" t="inlineStr">
        <is>
          <t>Critical</t>
        </is>
      </c>
      <c r="J1756" t="n">
        <v>21</v>
      </c>
      <c r="L1756" s="9">
        <f>A1756&amp;"-"&amp;TEXT(E1756,"yyyymmdd")</f>
        <v/>
      </c>
    </row>
    <row r="1757">
      <c r="A1757" t="n">
        <v>40397359</v>
      </c>
      <c r="B1757" t="inlineStr">
        <is>
          <t>Manhattan</t>
        </is>
      </c>
      <c r="C1757" t="inlineStr">
        <is>
          <t>10019</t>
        </is>
      </c>
      <c r="D1757" t="inlineStr">
        <is>
          <t>Irish</t>
        </is>
      </c>
      <c r="E1757" s="8" t="n">
        <v>46126</v>
      </c>
      <c r="F1757" t="inlineStr">
        <is>
          <t>Violations were cited in the following area(s).</t>
        </is>
      </c>
      <c r="G1757" t="inlineStr">
        <is>
          <t>06C</t>
        </is>
      </c>
      <c r="H175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757" t="inlineStr">
        <is>
          <t>Critical</t>
        </is>
      </c>
      <c r="J1757" t="n">
        <v>21</v>
      </c>
      <c r="L1757" s="9">
        <f>A1757&amp;"-"&amp;TEXT(E1757,"yyyymmdd")</f>
        <v/>
      </c>
    </row>
    <row r="1758">
      <c r="A1758" t="n">
        <v>40397359</v>
      </c>
      <c r="B1758" t="inlineStr">
        <is>
          <t>Manhattan</t>
        </is>
      </c>
      <c r="C1758" t="inlineStr">
        <is>
          <t>10019</t>
        </is>
      </c>
      <c r="D1758" t="inlineStr">
        <is>
          <t>Irish</t>
        </is>
      </c>
      <c r="E1758" s="8" t="n">
        <v>46126</v>
      </c>
      <c r="F1758" t="inlineStr">
        <is>
          <t>Violations were cited in the following area(s).</t>
        </is>
      </c>
      <c r="G1758" t="inlineStr">
        <is>
          <t>10G</t>
        </is>
      </c>
      <c r="H1758" t="inlineStr">
        <is>
          <t>Dishwashing and ware washing: Cleaning and sanitizing of tableware, including dishes, utensils, and equipment deficient.</t>
        </is>
      </c>
      <c r="I1758" t="inlineStr">
        <is>
          <t>Not Critical</t>
        </is>
      </c>
      <c r="J1758" t="n">
        <v>21</v>
      </c>
      <c r="L1758" s="9">
        <f>A1758&amp;"-"&amp;TEXT(E1758,"yyyymmdd")</f>
        <v/>
      </c>
    </row>
    <row r="1759">
      <c r="A1759" t="n">
        <v>40510647</v>
      </c>
      <c r="B1759" t="inlineStr">
        <is>
          <t>Queens</t>
        </is>
      </c>
      <c r="C1759" t="inlineStr">
        <is>
          <t>11432</t>
        </is>
      </c>
      <c r="D1759" t="inlineStr">
        <is>
          <t>Caribbean</t>
        </is>
      </c>
      <c r="E1759" s="8" t="n">
        <v>46126</v>
      </c>
      <c r="F1759" t="inlineStr">
        <is>
          <t>Violations were cited in the following area(s).</t>
        </is>
      </c>
      <c r="G1759" t="inlineStr">
        <is>
          <t>10F</t>
        </is>
      </c>
      <c r="H1759" t="inlineStr">
        <is>
          <t>Non-food contact surface or equipment made of unacceptable material, not kept clean, or not properly sealed, raised, spaced or movable to allow accessibility for cleaning on all sides, above and underneath the unit.</t>
        </is>
      </c>
      <c r="I1759" t="inlineStr">
        <is>
          <t>Not Critical</t>
        </is>
      </c>
      <c r="J1759" t="n">
        <v>10</v>
      </c>
      <c r="K1759" t="inlineStr">
        <is>
          <t>A</t>
        </is>
      </c>
      <c r="L1759" s="9">
        <f>A1759&amp;"-"&amp;TEXT(E1759,"yyyymmdd")</f>
        <v/>
      </c>
    </row>
    <row r="1760">
      <c r="A1760" t="n">
        <v>40510647</v>
      </c>
      <c r="B1760" t="inlineStr">
        <is>
          <t>Queens</t>
        </is>
      </c>
      <c r="C1760" t="inlineStr">
        <is>
          <t>11432</t>
        </is>
      </c>
      <c r="D1760" t="inlineStr">
        <is>
          <t>Caribbean</t>
        </is>
      </c>
      <c r="E1760" s="8" t="n">
        <v>46126</v>
      </c>
      <c r="F1760" t="inlineStr">
        <is>
          <t>Violations were cited in the following area(s).</t>
        </is>
      </c>
      <c r="G1760" t="inlineStr">
        <is>
          <t>10G</t>
        </is>
      </c>
      <c r="H1760" t="inlineStr">
        <is>
          <t>Dishwashing and ware washing: Cleaning and sanitizing of tableware, including dishes, utensils, and equipment deficient.</t>
        </is>
      </c>
      <c r="I1760" t="inlineStr">
        <is>
          <t>Not Critical</t>
        </is>
      </c>
      <c r="J1760" t="n">
        <v>10</v>
      </c>
      <c r="K1760" t="inlineStr">
        <is>
          <t>A</t>
        </is>
      </c>
      <c r="L1760" s="9">
        <f>A1760&amp;"-"&amp;TEXT(E1760,"yyyymmdd")</f>
        <v/>
      </c>
    </row>
    <row r="1761">
      <c r="A1761" t="n">
        <v>40854979</v>
      </c>
      <c r="B1761" t="inlineStr">
        <is>
          <t>Manhattan</t>
        </is>
      </c>
      <c r="C1761" t="inlineStr">
        <is>
          <t>10001</t>
        </is>
      </c>
      <c r="D1761" t="inlineStr">
        <is>
          <t>Korean</t>
        </is>
      </c>
      <c r="E1761" s="8" t="n">
        <v>46126</v>
      </c>
      <c r="F1761" t="inlineStr">
        <is>
          <t>Violations were cited in the following area(s).</t>
        </is>
      </c>
      <c r="G1761" t="inlineStr">
        <is>
          <t>04M</t>
        </is>
      </c>
      <c r="H1761" t="inlineStr">
        <is>
          <t>Live roaches in facility's food or non-food area.</t>
        </is>
      </c>
      <c r="I1761" t="inlineStr">
        <is>
          <t>Critical</t>
        </is>
      </c>
      <c r="J1761" t="n">
        <v>22</v>
      </c>
      <c r="L1761" s="9">
        <f>A1761&amp;"-"&amp;TEXT(E1761,"yyyymmdd")</f>
        <v/>
      </c>
    </row>
    <row r="1762">
      <c r="A1762" t="n">
        <v>40854979</v>
      </c>
      <c r="B1762" t="inlineStr">
        <is>
          <t>Manhattan</t>
        </is>
      </c>
      <c r="C1762" t="inlineStr">
        <is>
          <t>10001</t>
        </is>
      </c>
      <c r="D1762" t="inlineStr">
        <is>
          <t>Korean</t>
        </is>
      </c>
      <c r="E1762" s="8" t="n">
        <v>46126</v>
      </c>
      <c r="F1762" t="inlineStr">
        <is>
          <t>Violations were cited in the following area(s).</t>
        </is>
      </c>
      <c r="G1762" t="inlineStr">
        <is>
          <t>06F</t>
        </is>
      </c>
      <c r="H1762" t="inlineStr">
        <is>
          <t>Wiping cloths not stored clean and dry, or in a sanitizing solution, between uses.</t>
        </is>
      </c>
      <c r="I1762" t="inlineStr">
        <is>
          <t>Critical</t>
        </is>
      </c>
      <c r="J1762" t="n">
        <v>22</v>
      </c>
      <c r="L1762" s="9">
        <f>A1762&amp;"-"&amp;TEXT(E1762,"yyyymmdd")</f>
        <v/>
      </c>
    </row>
    <row r="1763">
      <c r="A1763" t="n">
        <v>40854979</v>
      </c>
      <c r="B1763" t="inlineStr">
        <is>
          <t>Manhattan</t>
        </is>
      </c>
      <c r="C1763" t="inlineStr">
        <is>
          <t>10001</t>
        </is>
      </c>
      <c r="D1763" t="inlineStr">
        <is>
          <t>Korean</t>
        </is>
      </c>
      <c r="E1763" s="8" t="n">
        <v>46126</v>
      </c>
      <c r="F1763" t="inlineStr">
        <is>
          <t>Violations were cited in the following area(s).</t>
        </is>
      </c>
      <c r="G1763" t="inlineStr">
        <is>
          <t>08A</t>
        </is>
      </c>
      <c r="H1763" t="inlineStr">
        <is>
          <t>Establishment is not free of harborage or conditions conducive to rodents, insects or other pests.</t>
        </is>
      </c>
      <c r="I1763" t="inlineStr">
        <is>
          <t>Not Critical</t>
        </is>
      </c>
      <c r="J1763" t="n">
        <v>22</v>
      </c>
      <c r="L1763" s="9">
        <f>A1763&amp;"-"&amp;TEXT(E1763,"yyyymmdd")</f>
        <v/>
      </c>
    </row>
    <row r="1764">
      <c r="A1764" t="n">
        <v>40854979</v>
      </c>
      <c r="B1764" t="inlineStr">
        <is>
          <t>Manhattan</t>
        </is>
      </c>
      <c r="C1764" t="inlineStr">
        <is>
          <t>10001</t>
        </is>
      </c>
      <c r="D1764" t="inlineStr">
        <is>
          <t>Korean</t>
        </is>
      </c>
      <c r="E1764" s="8" t="n">
        <v>46126</v>
      </c>
      <c r="F1764" t="inlineStr">
        <is>
          <t>Violations were cited in the following area(s).</t>
        </is>
      </c>
      <c r="G1764" t="inlineStr">
        <is>
          <t>09A</t>
        </is>
      </c>
      <c r="H1764" t="inlineStr">
        <is>
          <t>Swollen, leaking, rusted or otherwise damaged canned food to be returned to distributor not segregated from intact product and clearly labeled DO NOT USE</t>
        </is>
      </c>
      <c r="I1764" t="inlineStr">
        <is>
          <t>Not Critical</t>
        </is>
      </c>
      <c r="J1764" t="n">
        <v>22</v>
      </c>
      <c r="L1764" s="9">
        <f>A1764&amp;"-"&amp;TEXT(E1764,"yyyymmdd")</f>
        <v/>
      </c>
    </row>
    <row r="1765">
      <c r="A1765" t="n">
        <v>40854979</v>
      </c>
      <c r="B1765" t="inlineStr">
        <is>
          <t>Manhattan</t>
        </is>
      </c>
      <c r="C1765" t="inlineStr">
        <is>
          <t>10001</t>
        </is>
      </c>
      <c r="D1765" t="inlineStr">
        <is>
          <t>Korean</t>
        </is>
      </c>
      <c r="E1765" s="8" t="n">
        <v>46126</v>
      </c>
      <c r="F1765" t="inlineStr">
        <is>
          <t>Violations were cited in the following area(s).</t>
        </is>
      </c>
      <c r="G1765" t="inlineStr">
        <is>
          <t>10F</t>
        </is>
      </c>
      <c r="H1765" t="inlineStr">
        <is>
          <t>Non-food contact surface or equipment made of unacceptable material, not kept clean, or not properly sealed, raised, spaced or movable to allow accessibility for cleaning on all sides, above and underneath the unit.</t>
        </is>
      </c>
      <c r="I1765" t="inlineStr">
        <is>
          <t>Not Critical</t>
        </is>
      </c>
      <c r="J1765" t="n">
        <v>22</v>
      </c>
      <c r="L1765" s="9">
        <f>A1765&amp;"-"&amp;TEXT(E1765,"yyyymmdd")</f>
        <v/>
      </c>
    </row>
    <row r="1766">
      <c r="A1766" t="n">
        <v>40942069</v>
      </c>
      <c r="B1766" t="inlineStr">
        <is>
          <t>Manhattan</t>
        </is>
      </c>
      <c r="C1766" t="inlineStr">
        <is>
          <t>10019</t>
        </is>
      </c>
      <c r="D1766" t="inlineStr">
        <is>
          <t>Irish</t>
        </is>
      </c>
      <c r="E1766" s="8" t="n">
        <v>46126</v>
      </c>
      <c r="F1766" t="inlineStr">
        <is>
          <t>Violations were cited in the following area(s).</t>
        </is>
      </c>
      <c r="G1766" t="inlineStr">
        <is>
          <t>04N</t>
        </is>
      </c>
      <c r="H1766" t="inlineStr">
        <is>
          <t>Filth flies or food/refuse/sewage associated with (FRSA) flies or other nuisance pests in establishment’s food and/or non-food areas. FRSA flies include house flies, blow flies, bottle flies, flesh flies, drain flies, Phorid flies and fruit flies.</t>
        </is>
      </c>
      <c r="I1766" t="inlineStr">
        <is>
          <t>Critical</t>
        </is>
      </c>
      <c r="J1766" t="n">
        <v>22</v>
      </c>
      <c r="L1766" s="9">
        <f>A1766&amp;"-"&amp;TEXT(E1766,"yyyymmdd")</f>
        <v/>
      </c>
    </row>
    <row r="1767">
      <c r="A1767" t="n">
        <v>40942069</v>
      </c>
      <c r="B1767" t="inlineStr">
        <is>
          <t>Manhattan</t>
        </is>
      </c>
      <c r="C1767" t="inlineStr">
        <is>
          <t>10019</t>
        </is>
      </c>
      <c r="D1767" t="inlineStr">
        <is>
          <t>Irish</t>
        </is>
      </c>
      <c r="E1767" s="8" t="n">
        <v>46126</v>
      </c>
      <c r="F1767" t="inlineStr">
        <is>
          <t>Violations were cited in the following area(s).</t>
        </is>
      </c>
      <c r="G1767" t="inlineStr">
        <is>
          <t>08A</t>
        </is>
      </c>
      <c r="H1767" t="inlineStr">
        <is>
          <t>Establishment is not free of harborage or conditions conducive to rodents, insects or other pests.</t>
        </is>
      </c>
      <c r="I1767" t="inlineStr">
        <is>
          <t>Not Critical</t>
        </is>
      </c>
      <c r="J1767" t="n">
        <v>22</v>
      </c>
      <c r="L1767" s="9">
        <f>A1767&amp;"-"&amp;TEXT(E1767,"yyyymmdd")</f>
        <v/>
      </c>
    </row>
    <row r="1768">
      <c r="A1768" t="n">
        <v>40942069</v>
      </c>
      <c r="B1768" t="inlineStr">
        <is>
          <t>Manhattan</t>
        </is>
      </c>
      <c r="C1768" t="inlineStr">
        <is>
          <t>10019</t>
        </is>
      </c>
      <c r="D1768" t="inlineStr">
        <is>
          <t>Irish</t>
        </is>
      </c>
      <c r="E1768" s="8" t="n">
        <v>46126</v>
      </c>
      <c r="F1768" t="inlineStr">
        <is>
          <t>Violations were cited in the following area(s).</t>
        </is>
      </c>
      <c r="G1768" t="inlineStr">
        <is>
          <t>10B</t>
        </is>
      </c>
      <c r="H1768" t="inlineStr">
        <is>
          <t>Anti-siphonage or back-flow prevention device not provided where required; equipment or floor not properly drained; sewage disposal system in disrepair or not functioning properly. Condensation or liquid waste improperly disposed of.</t>
        </is>
      </c>
      <c r="I1768" t="inlineStr">
        <is>
          <t>Not Critical</t>
        </is>
      </c>
      <c r="J1768" t="n">
        <v>22</v>
      </c>
      <c r="L1768" s="9">
        <f>A1768&amp;"-"&amp;TEXT(E1768,"yyyymmdd")</f>
        <v/>
      </c>
    </row>
    <row r="1769">
      <c r="A1769" t="n">
        <v>40942069</v>
      </c>
      <c r="B1769" t="inlineStr">
        <is>
          <t>Manhattan</t>
        </is>
      </c>
      <c r="C1769" t="inlineStr">
        <is>
          <t>10019</t>
        </is>
      </c>
      <c r="D1769" t="inlineStr">
        <is>
          <t>Irish</t>
        </is>
      </c>
      <c r="E1769" s="8" t="n">
        <v>46126</v>
      </c>
      <c r="F1769" t="inlineStr">
        <is>
          <t>Violations were cited in the following area(s).</t>
        </is>
      </c>
      <c r="G1769" t="inlineStr">
        <is>
          <t>10F</t>
        </is>
      </c>
      <c r="H1769" t="inlineStr">
        <is>
          <t>Non-food contact surface or equipment made of unacceptable material, not kept clean, or not properly sealed, raised, spaced or movable to allow accessibility for cleaning on all sides, above and underneath the unit.</t>
        </is>
      </c>
      <c r="I1769" t="inlineStr">
        <is>
          <t>Not Critical</t>
        </is>
      </c>
      <c r="J1769" t="n">
        <v>22</v>
      </c>
      <c r="L1769" s="9">
        <f>A1769&amp;"-"&amp;TEXT(E1769,"yyyymmdd")</f>
        <v/>
      </c>
    </row>
    <row r="1770">
      <c r="A1770" t="n">
        <v>40942069</v>
      </c>
      <c r="B1770" t="inlineStr">
        <is>
          <t>Manhattan</t>
        </is>
      </c>
      <c r="C1770" t="inlineStr">
        <is>
          <t>10019</t>
        </is>
      </c>
      <c r="D1770" t="inlineStr">
        <is>
          <t>Irish</t>
        </is>
      </c>
      <c r="E1770" s="8" t="n">
        <v>46126</v>
      </c>
      <c r="F1770" t="inlineStr">
        <is>
          <t>Violations were cited in the following area(s).</t>
        </is>
      </c>
      <c r="G1770" t="inlineStr">
        <is>
          <t>10G</t>
        </is>
      </c>
      <c r="H1770" t="inlineStr">
        <is>
          <t>Dishwashing and ware washing: Cleaning and sanitizing of tableware, including dishes, utensils, and equipment deficient.</t>
        </is>
      </c>
      <c r="I1770" t="inlineStr">
        <is>
          <t>Not Critical</t>
        </is>
      </c>
      <c r="J1770" t="n">
        <v>22</v>
      </c>
      <c r="L1770" s="9">
        <f>A1770&amp;"-"&amp;TEXT(E1770,"yyyymmdd")</f>
        <v/>
      </c>
    </row>
    <row r="1771">
      <c r="A1771" t="n">
        <v>41254923</v>
      </c>
      <c r="B1771" t="inlineStr">
        <is>
          <t>Manhattan</t>
        </is>
      </c>
      <c r="C1771" t="inlineStr">
        <is>
          <t>10001</t>
        </is>
      </c>
      <c r="D1771" t="inlineStr">
        <is>
          <t>Mediterranean</t>
        </is>
      </c>
      <c r="E1771" s="8" t="n">
        <v>46126</v>
      </c>
      <c r="F1771" t="inlineStr">
        <is>
          <t>Violations were cited in the following area(s).</t>
        </is>
      </c>
      <c r="G1771" t="inlineStr">
        <is>
          <t>06E</t>
        </is>
      </c>
      <c r="H1771" t="inlineStr">
        <is>
          <t>Sanitized equipment or utensil, including in-use food dispensing utensil, improperly used or stored.</t>
        </is>
      </c>
      <c r="I1771" t="inlineStr">
        <is>
          <t>Critical</t>
        </is>
      </c>
      <c r="J1771" t="n">
        <v>10</v>
      </c>
      <c r="K1771" t="inlineStr">
        <is>
          <t>A</t>
        </is>
      </c>
      <c r="L1771" s="9">
        <f>A1771&amp;"-"&amp;TEXT(E1771,"yyyymmdd")</f>
        <v/>
      </c>
    </row>
    <row r="1772">
      <c r="A1772" t="n">
        <v>41254923</v>
      </c>
      <c r="B1772" t="inlineStr">
        <is>
          <t>Manhattan</t>
        </is>
      </c>
      <c r="C1772" t="inlineStr">
        <is>
          <t>10001</t>
        </is>
      </c>
      <c r="D1772" t="inlineStr">
        <is>
          <t>Mediterranean</t>
        </is>
      </c>
      <c r="E1772" s="8" t="n">
        <v>46126</v>
      </c>
      <c r="F1772" t="inlineStr">
        <is>
          <t>Violations were cited in the following area(s).</t>
        </is>
      </c>
      <c r="G1772" t="inlineStr">
        <is>
          <t>10G</t>
        </is>
      </c>
      <c r="H1772" t="inlineStr">
        <is>
          <t>Dishwashing and ware washing: Cleaning and sanitizing of tableware, including dishes, utensils, and equipment deficient.</t>
        </is>
      </c>
      <c r="I1772" t="inlineStr">
        <is>
          <t>Not Critical</t>
        </is>
      </c>
      <c r="J1772" t="n">
        <v>10</v>
      </c>
      <c r="K1772" t="inlineStr">
        <is>
          <t>A</t>
        </is>
      </c>
      <c r="L1772" s="9">
        <f>A1772&amp;"-"&amp;TEXT(E1772,"yyyymmdd")</f>
        <v/>
      </c>
    </row>
    <row r="1773">
      <c r="A1773" t="n">
        <v>41287338</v>
      </c>
      <c r="B1773" t="inlineStr">
        <is>
          <t>Manhattan</t>
        </is>
      </c>
      <c r="C1773" t="inlineStr">
        <is>
          <t>10014</t>
        </is>
      </c>
      <c r="D1773" t="inlineStr">
        <is>
          <t>Coffee/Tea</t>
        </is>
      </c>
      <c r="E1773" s="8" t="n">
        <v>46126</v>
      </c>
      <c r="F1773" t="inlineStr">
        <is>
          <t>Violations were cited in the following area(s).</t>
        </is>
      </c>
      <c r="G1773" t="inlineStr">
        <is>
          <t>02G</t>
        </is>
      </c>
      <c r="H1773" t="inlineStr">
        <is>
          <t>Cold TCS food item held above 41 °F; smoked or processed fish held above 38 °F; intact raw eggs held above 45 °F; or reduced oxygen packaged (ROP) TCS foods held above required temperatures except during active necessary preparation.</t>
        </is>
      </c>
      <c r="I1773" t="inlineStr">
        <is>
          <t>Critical</t>
        </is>
      </c>
      <c r="J1773" t="n">
        <v>11</v>
      </c>
      <c r="K1773" t="inlineStr">
        <is>
          <t>A</t>
        </is>
      </c>
      <c r="L1773" s="9">
        <f>A1773&amp;"-"&amp;TEXT(E1773,"yyyymmdd")</f>
        <v/>
      </c>
    </row>
    <row r="1774">
      <c r="A1774" t="n">
        <v>41287338</v>
      </c>
      <c r="B1774" t="inlineStr">
        <is>
          <t>Manhattan</t>
        </is>
      </c>
      <c r="C1774" t="inlineStr">
        <is>
          <t>10014</t>
        </is>
      </c>
      <c r="D1774" t="inlineStr">
        <is>
          <t>Coffee/Tea</t>
        </is>
      </c>
      <c r="E1774" s="8" t="n">
        <v>46126</v>
      </c>
      <c r="F1774" t="inlineStr">
        <is>
          <t>Violations were cited in the following area(s).</t>
        </is>
      </c>
      <c r="G1774" t="inlineStr">
        <is>
          <t>10F</t>
        </is>
      </c>
      <c r="H1774" t="inlineStr">
        <is>
          <t>Non-food contact surface or equipment made of unacceptable material, not kept clean, or not properly sealed, raised, spaced or movable to allow accessibility for cleaning on all sides, above and underneath the unit.</t>
        </is>
      </c>
      <c r="I1774" t="inlineStr">
        <is>
          <t>Not Critical</t>
        </is>
      </c>
      <c r="J1774" t="n">
        <v>11</v>
      </c>
      <c r="K1774" t="inlineStr">
        <is>
          <t>A</t>
        </is>
      </c>
      <c r="L1774" s="9">
        <f>A1774&amp;"-"&amp;TEXT(E1774,"yyyymmdd")</f>
        <v/>
      </c>
    </row>
    <row r="1775">
      <c r="A1775" t="n">
        <v>41333637</v>
      </c>
      <c r="B1775" t="inlineStr">
        <is>
          <t>Brooklyn</t>
        </is>
      </c>
      <c r="C1775" t="inlineStr">
        <is>
          <t>11207</t>
        </is>
      </c>
      <c r="D1775" t="inlineStr">
        <is>
          <t>Caribbean</t>
        </is>
      </c>
      <c r="E1775" s="8" t="n">
        <v>46126</v>
      </c>
      <c r="F1775" t="inlineStr">
        <is>
          <t>Violations were cited in the following area(s).</t>
        </is>
      </c>
      <c r="G1775" t="inlineStr">
        <is>
          <t>02G</t>
        </is>
      </c>
      <c r="H1775" t="inlineStr">
        <is>
          <t>Cold TCS food item held above 41 °F; smoked or processed fish held above 38 °F; intact raw eggs held above 45 °F; or reduced oxygen packaged (ROP) TCS foods held above required temperatures except during active necessary preparation.</t>
        </is>
      </c>
      <c r="I1775" t="inlineStr">
        <is>
          <t>Critical</t>
        </is>
      </c>
      <c r="J1775" t="n">
        <v>22</v>
      </c>
      <c r="L1775" s="9">
        <f>A1775&amp;"-"&amp;TEXT(E1775,"yyyymmdd")</f>
        <v/>
      </c>
    </row>
    <row r="1776">
      <c r="A1776" t="n">
        <v>41333637</v>
      </c>
      <c r="B1776" t="inlineStr">
        <is>
          <t>Brooklyn</t>
        </is>
      </c>
      <c r="C1776" t="inlineStr">
        <is>
          <t>11207</t>
        </is>
      </c>
      <c r="D1776" t="inlineStr">
        <is>
          <t>Caribbean</t>
        </is>
      </c>
      <c r="E1776" s="8" t="n">
        <v>46126</v>
      </c>
      <c r="F1776" t="inlineStr">
        <is>
          <t>Violations were cited in the following area(s).</t>
        </is>
      </c>
      <c r="G1776" t="inlineStr">
        <is>
          <t>04A</t>
        </is>
      </c>
      <c r="H1776" t="inlineStr">
        <is>
          <t>Food Protection Certificate (FPC) not held by manager or supervisor of food operations.</t>
        </is>
      </c>
      <c r="I1776" t="inlineStr">
        <is>
          <t>Critical</t>
        </is>
      </c>
      <c r="J1776" t="n">
        <v>22</v>
      </c>
      <c r="L1776" s="9">
        <f>A1776&amp;"-"&amp;TEXT(E1776,"yyyymmdd")</f>
        <v/>
      </c>
    </row>
    <row r="1777">
      <c r="A1777" t="n">
        <v>41333637</v>
      </c>
      <c r="B1777" t="inlineStr">
        <is>
          <t>Brooklyn</t>
        </is>
      </c>
      <c r="C1777" t="inlineStr">
        <is>
          <t>11207</t>
        </is>
      </c>
      <c r="D1777" t="inlineStr">
        <is>
          <t>Caribbean</t>
        </is>
      </c>
      <c r="E1777" s="8" t="n">
        <v>46126</v>
      </c>
      <c r="F1777" t="inlineStr">
        <is>
          <t>Violations were cited in the following area(s).</t>
        </is>
      </c>
      <c r="G1777" t="inlineStr">
        <is>
          <t>08C</t>
        </is>
      </c>
      <c r="H1777" t="inlineStr">
        <is>
          <t>Pesticide not properly labeled or used by unlicensed individual. Pesticide, other toxic chemical improperly used/stored. Unprotected, unlocked bait station used.</t>
        </is>
      </c>
      <c r="I1777" t="inlineStr">
        <is>
          <t>Not Critical</t>
        </is>
      </c>
      <c r="J1777" t="n">
        <v>22</v>
      </c>
      <c r="L1777" s="9">
        <f>A1777&amp;"-"&amp;TEXT(E1777,"yyyymmdd")</f>
        <v/>
      </c>
    </row>
    <row r="1778">
      <c r="A1778" t="n">
        <v>41333637</v>
      </c>
      <c r="B1778" t="inlineStr">
        <is>
          <t>Brooklyn</t>
        </is>
      </c>
      <c r="C1778" t="inlineStr">
        <is>
          <t>11207</t>
        </is>
      </c>
      <c r="D1778" t="inlineStr">
        <is>
          <t>Caribbean</t>
        </is>
      </c>
      <c r="E1778" s="8" t="n">
        <v>46126</v>
      </c>
      <c r="F1778" t="inlineStr">
        <is>
          <t>Violations were cited in the following area(s).</t>
        </is>
      </c>
      <c r="G1778" t="inlineStr">
        <is>
          <t>10F</t>
        </is>
      </c>
      <c r="H1778" t="inlineStr">
        <is>
          <t>Non-food contact surface or equipment made of unacceptable material, not kept clean, or not properly sealed, raised, spaced or movable to allow accessibility for cleaning on all sides, above and underneath the unit.</t>
        </is>
      </c>
      <c r="I1778" t="inlineStr">
        <is>
          <t>Not Critical</t>
        </is>
      </c>
      <c r="J1778" t="n">
        <v>22</v>
      </c>
      <c r="L1778" s="9">
        <f>A1778&amp;"-"&amp;TEXT(E1778,"yyyymmdd")</f>
        <v/>
      </c>
    </row>
    <row r="1779">
      <c r="A1779" t="n">
        <v>41349911</v>
      </c>
      <c r="B1779" t="inlineStr">
        <is>
          <t>Bronx</t>
        </is>
      </c>
      <c r="C1779" t="inlineStr">
        <is>
          <t>10462</t>
        </is>
      </c>
      <c r="D1779" t="inlineStr">
        <is>
          <t>Latin American</t>
        </is>
      </c>
      <c r="E1779" s="8" t="n">
        <v>46126</v>
      </c>
      <c r="F1779" t="inlineStr">
        <is>
          <t>Violations were cited in the following area(s).</t>
        </is>
      </c>
      <c r="G1779" t="inlineStr">
        <is>
          <t>04A</t>
        </is>
      </c>
      <c r="H1779" t="inlineStr">
        <is>
          <t>Food Protection Certificate (FPC) not held by manager or supervisor of food operations.</t>
        </is>
      </c>
      <c r="I1779" t="inlineStr">
        <is>
          <t>Critical</t>
        </is>
      </c>
      <c r="J1779" t="n">
        <v>19</v>
      </c>
      <c r="L1779" s="9">
        <f>A1779&amp;"-"&amp;TEXT(E1779,"yyyymmdd")</f>
        <v/>
      </c>
    </row>
    <row r="1780">
      <c r="A1780" t="n">
        <v>41349911</v>
      </c>
      <c r="B1780" t="inlineStr">
        <is>
          <t>Bronx</t>
        </is>
      </c>
      <c r="C1780" t="inlineStr">
        <is>
          <t>10462</t>
        </is>
      </c>
      <c r="D1780" t="inlineStr">
        <is>
          <t>Latin American</t>
        </is>
      </c>
      <c r="E1780" s="8" t="n">
        <v>46126</v>
      </c>
      <c r="F1780" t="inlineStr">
        <is>
          <t>Violations were cited in the following area(s).</t>
        </is>
      </c>
      <c r="G1780" t="inlineStr">
        <is>
          <t>06D</t>
        </is>
      </c>
      <c r="H1780" t="inlineStr">
        <is>
          <t>Food contact surface not properly washed, rinsed and sanitized after each use and following any activity when contamination may have occurred.</t>
        </is>
      </c>
      <c r="I1780" t="inlineStr">
        <is>
          <t>Critical</t>
        </is>
      </c>
      <c r="J1780" t="n">
        <v>19</v>
      </c>
      <c r="L1780" s="9">
        <f>A1780&amp;"-"&amp;TEXT(E1780,"yyyymmdd")</f>
        <v/>
      </c>
    </row>
    <row r="1781">
      <c r="A1781" t="n">
        <v>41349911</v>
      </c>
      <c r="B1781" t="inlineStr">
        <is>
          <t>Bronx</t>
        </is>
      </c>
      <c r="C1781" t="inlineStr">
        <is>
          <t>10462</t>
        </is>
      </c>
      <c r="D1781" t="inlineStr">
        <is>
          <t>Latin American</t>
        </is>
      </c>
      <c r="E1781" s="8" t="n">
        <v>46126</v>
      </c>
      <c r="F1781" t="inlineStr">
        <is>
          <t>Violations were cited in the following area(s).</t>
        </is>
      </c>
      <c r="G1781" t="inlineStr">
        <is>
          <t>10B</t>
        </is>
      </c>
      <c r="H1781" t="inlineStr">
        <is>
          <t>Anti-siphonage or back-flow prevention device not provided where required; equipment or floor not properly drained; sewage disposal system in disrepair or not functioning properly. Condensation or liquid waste improperly disposed of.</t>
        </is>
      </c>
      <c r="I1781" t="inlineStr">
        <is>
          <t>Not Critical</t>
        </is>
      </c>
      <c r="J1781" t="n">
        <v>19</v>
      </c>
      <c r="L1781" s="9">
        <f>A1781&amp;"-"&amp;TEXT(E1781,"yyyymmdd")</f>
        <v/>
      </c>
    </row>
    <row r="1782">
      <c r="A1782" t="n">
        <v>41349911</v>
      </c>
      <c r="B1782" t="inlineStr">
        <is>
          <t>Bronx</t>
        </is>
      </c>
      <c r="C1782" t="inlineStr">
        <is>
          <t>10462</t>
        </is>
      </c>
      <c r="D1782" t="inlineStr">
        <is>
          <t>Latin American</t>
        </is>
      </c>
      <c r="E1782" s="8" t="n">
        <v>46126</v>
      </c>
      <c r="F1782" t="inlineStr">
        <is>
          <t>Violations were cited in the following area(s).</t>
        </is>
      </c>
      <c r="G1782" t="inlineStr">
        <is>
          <t>10F</t>
        </is>
      </c>
      <c r="H1782" t="inlineStr">
        <is>
          <t>Non-food contact surface or equipment made of unacceptable material, not kept clean, or not properly sealed, raised, spaced or movable to allow accessibility for cleaning on all sides, above and underneath the unit.</t>
        </is>
      </c>
      <c r="I1782" t="inlineStr">
        <is>
          <t>Not Critical</t>
        </is>
      </c>
      <c r="J1782" t="n">
        <v>19</v>
      </c>
      <c r="L1782" s="9">
        <f>A1782&amp;"-"&amp;TEXT(E1782,"yyyymmdd")</f>
        <v/>
      </c>
    </row>
    <row r="1783">
      <c r="A1783" t="n">
        <v>41403608</v>
      </c>
      <c r="B1783" t="inlineStr">
        <is>
          <t>Queens</t>
        </is>
      </c>
      <c r="C1783" t="inlineStr">
        <is>
          <t>11104</t>
        </is>
      </c>
      <c r="D1783" t="inlineStr">
        <is>
          <t>Chinese</t>
        </is>
      </c>
      <c r="E1783" s="8" t="n">
        <v>46126</v>
      </c>
      <c r="F1783" t="inlineStr">
        <is>
          <t>Violations were cited in the following area(s).</t>
        </is>
      </c>
      <c r="G1783" t="inlineStr">
        <is>
          <t>02G</t>
        </is>
      </c>
      <c r="H1783" t="inlineStr">
        <is>
          <t>Cold TCS food item held above 41 °F; smoked or processed fish held above 38 °F; intact raw eggs held above 45 °F; or reduced oxygen packaged (ROP) TCS foods held above required temperatures except during active necessary preparation.</t>
        </is>
      </c>
      <c r="I1783" t="inlineStr">
        <is>
          <t>Critical</t>
        </is>
      </c>
      <c r="J1783" t="n">
        <v>13</v>
      </c>
      <c r="K1783" t="inlineStr">
        <is>
          <t>A</t>
        </is>
      </c>
      <c r="L1783" s="9">
        <f>A1783&amp;"-"&amp;TEXT(E1783,"yyyymmdd")</f>
        <v/>
      </c>
    </row>
    <row r="1784">
      <c r="A1784" t="n">
        <v>41403608</v>
      </c>
      <c r="B1784" t="inlineStr">
        <is>
          <t>Queens</t>
        </is>
      </c>
      <c r="C1784" t="inlineStr">
        <is>
          <t>11104</t>
        </is>
      </c>
      <c r="D1784" t="inlineStr">
        <is>
          <t>Chinese</t>
        </is>
      </c>
      <c r="E1784" s="8" t="n">
        <v>46126</v>
      </c>
      <c r="F1784" t="inlineStr">
        <is>
          <t>Violations were cited in the following area(s).</t>
        </is>
      </c>
      <c r="G1784" t="inlineStr">
        <is>
          <t>10G</t>
        </is>
      </c>
      <c r="H1784" t="inlineStr">
        <is>
          <t>Dishwashing and ware washing: Cleaning and sanitizing of tableware, including dishes, utensils, and equipment deficient.</t>
        </is>
      </c>
      <c r="I1784" t="inlineStr">
        <is>
          <t>Not Critical</t>
        </is>
      </c>
      <c r="J1784" t="n">
        <v>13</v>
      </c>
      <c r="K1784" t="inlineStr">
        <is>
          <t>A</t>
        </is>
      </c>
      <c r="L1784" s="9">
        <f>A1784&amp;"-"&amp;TEXT(E1784,"yyyymmdd")</f>
        <v/>
      </c>
    </row>
    <row r="1785">
      <c r="A1785" t="n">
        <v>41488373</v>
      </c>
      <c r="B1785" t="inlineStr">
        <is>
          <t>Brooklyn</t>
        </is>
      </c>
      <c r="D1785" t="inlineStr">
        <is>
          <t>Jewish/Kosher</t>
        </is>
      </c>
      <c r="E1785" s="8" t="n">
        <v>46126</v>
      </c>
      <c r="F1785" t="inlineStr">
        <is>
          <t>Violations were cited in the following area(s).</t>
        </is>
      </c>
      <c r="G1785" t="inlineStr">
        <is>
          <t>10B</t>
        </is>
      </c>
      <c r="H1785" t="inlineStr">
        <is>
          <t>Anti-siphonage or back-flow prevention device not provided where required; equipment or floor not properly drained; sewage disposal system in disrepair or not functioning properly. Condensation or liquid waste improperly disposed of.</t>
        </is>
      </c>
      <c r="I1785" t="inlineStr">
        <is>
          <t>Not Critical</t>
        </is>
      </c>
      <c r="J1785" t="n">
        <v>6</v>
      </c>
      <c r="K1785" t="inlineStr">
        <is>
          <t>A</t>
        </is>
      </c>
      <c r="L1785" s="9">
        <f>A1785&amp;"-"&amp;TEXT(E1785,"yyyymmdd")</f>
        <v/>
      </c>
    </row>
    <row r="1786">
      <c r="A1786" t="n">
        <v>41488373</v>
      </c>
      <c r="B1786" t="inlineStr">
        <is>
          <t>Brooklyn</t>
        </is>
      </c>
      <c r="D1786" t="inlineStr">
        <is>
          <t>Jewish/Kosher</t>
        </is>
      </c>
      <c r="E1786" s="8" t="n">
        <v>46126</v>
      </c>
      <c r="F1786" t="inlineStr">
        <is>
          <t>Violations were cited in the following area(s).</t>
        </is>
      </c>
      <c r="G1786" t="inlineStr">
        <is>
          <t>10E</t>
        </is>
      </c>
      <c r="H1786" t="inlineStr">
        <is>
          <t>Accurate thermometer not provided or properly located in refrigerated, cold storage or hot holding equipment</t>
        </is>
      </c>
      <c r="I1786" t="inlineStr">
        <is>
          <t>Not Critical</t>
        </is>
      </c>
      <c r="J1786" t="n">
        <v>6</v>
      </c>
      <c r="K1786" t="inlineStr">
        <is>
          <t>A</t>
        </is>
      </c>
      <c r="L1786" s="9">
        <f>A1786&amp;"-"&amp;TEXT(E1786,"yyyymmdd")</f>
        <v/>
      </c>
    </row>
    <row r="1787">
      <c r="A1787" t="n">
        <v>41488373</v>
      </c>
      <c r="B1787" t="inlineStr">
        <is>
          <t>Brooklyn</t>
        </is>
      </c>
      <c r="D1787" t="inlineStr">
        <is>
          <t>Jewish/Kosher</t>
        </is>
      </c>
      <c r="E1787" s="8" t="n">
        <v>46126</v>
      </c>
      <c r="F1787" t="inlineStr">
        <is>
          <t>Violations were cited in the following area(s).</t>
        </is>
      </c>
      <c r="G1787" t="inlineStr">
        <is>
          <t>10F</t>
        </is>
      </c>
      <c r="H1787" t="inlineStr">
        <is>
          <t>Non-food contact surface or equipment made of unacceptable material, not kept clean, or not properly sealed, raised, spaced or movable to allow accessibility for cleaning on all sides, above and underneath the unit.</t>
        </is>
      </c>
      <c r="I1787" t="inlineStr">
        <is>
          <t>Not Critical</t>
        </is>
      </c>
      <c r="J1787" t="n">
        <v>6</v>
      </c>
      <c r="K1787" t="inlineStr">
        <is>
          <t>A</t>
        </is>
      </c>
      <c r="L1787" s="9">
        <f>A1787&amp;"-"&amp;TEXT(E1787,"yyyymmdd")</f>
        <v/>
      </c>
    </row>
    <row r="1788">
      <c r="A1788" t="n">
        <v>41579144</v>
      </c>
      <c r="B1788" t="inlineStr">
        <is>
          <t>Manhattan</t>
        </is>
      </c>
      <c r="C1788" t="inlineStr">
        <is>
          <t>10001</t>
        </is>
      </c>
      <c r="D1788" t="inlineStr">
        <is>
          <t>Fusion</t>
        </is>
      </c>
      <c r="E1788" s="8" t="n">
        <v>46126</v>
      </c>
      <c r="F1788" t="inlineStr">
        <is>
          <t>Violations were cited in the following area(s).</t>
        </is>
      </c>
      <c r="G1788" t="inlineStr">
        <is>
          <t>02B</t>
        </is>
      </c>
      <c r="H1788" t="inlineStr">
        <is>
          <t>Hot TCS food item not held at or above 140 °F.</t>
        </is>
      </c>
      <c r="I1788" t="inlineStr">
        <is>
          <t>Critical</t>
        </is>
      </c>
      <c r="J1788" t="n">
        <v>26</v>
      </c>
      <c r="L1788" s="9">
        <f>A1788&amp;"-"&amp;TEXT(E1788,"yyyymmdd")</f>
        <v/>
      </c>
    </row>
    <row r="1789">
      <c r="A1789" t="n">
        <v>41579144</v>
      </c>
      <c r="B1789" t="inlineStr">
        <is>
          <t>Manhattan</t>
        </is>
      </c>
      <c r="C1789" t="inlineStr">
        <is>
          <t>10001</t>
        </is>
      </c>
      <c r="D1789" t="inlineStr">
        <is>
          <t>Fusion</t>
        </is>
      </c>
      <c r="E1789" s="8" t="n">
        <v>46126</v>
      </c>
      <c r="F1789" t="inlineStr">
        <is>
          <t>Violations were cited in the following area(s).</t>
        </is>
      </c>
      <c r="G1789" t="inlineStr">
        <is>
          <t>04M</t>
        </is>
      </c>
      <c r="H1789" t="inlineStr">
        <is>
          <t>Live roaches in facility's food or non-food area.</t>
        </is>
      </c>
      <c r="I1789" t="inlineStr">
        <is>
          <t>Critical</t>
        </is>
      </c>
      <c r="J1789" t="n">
        <v>26</v>
      </c>
      <c r="L1789" s="9">
        <f>A1789&amp;"-"&amp;TEXT(E1789,"yyyymmdd")</f>
        <v/>
      </c>
    </row>
    <row r="1790">
      <c r="A1790" t="n">
        <v>41579144</v>
      </c>
      <c r="B1790" t="inlineStr">
        <is>
          <t>Manhattan</t>
        </is>
      </c>
      <c r="C1790" t="inlineStr">
        <is>
          <t>10001</t>
        </is>
      </c>
      <c r="D1790" t="inlineStr">
        <is>
          <t>Fusion</t>
        </is>
      </c>
      <c r="E1790" s="8" t="n">
        <v>46126</v>
      </c>
      <c r="F1790" t="inlineStr">
        <is>
          <t>Violations were cited in the following area(s).</t>
        </is>
      </c>
      <c r="G1790" t="inlineStr">
        <is>
          <t>06D</t>
        </is>
      </c>
      <c r="H1790" t="inlineStr">
        <is>
          <t>Food contact surface not properly washed, rinsed and sanitized after each use and following any activity when contamination may have occurred.</t>
        </is>
      </c>
      <c r="I1790" t="inlineStr">
        <is>
          <t>Critical</t>
        </is>
      </c>
      <c r="J1790" t="n">
        <v>26</v>
      </c>
      <c r="L1790" s="9">
        <f>A1790&amp;"-"&amp;TEXT(E1790,"yyyymmdd")</f>
        <v/>
      </c>
    </row>
    <row r="1791">
      <c r="A1791" t="n">
        <v>41579144</v>
      </c>
      <c r="B1791" t="inlineStr">
        <is>
          <t>Manhattan</t>
        </is>
      </c>
      <c r="C1791" t="inlineStr">
        <is>
          <t>10001</t>
        </is>
      </c>
      <c r="D1791" t="inlineStr">
        <is>
          <t>Fusion</t>
        </is>
      </c>
      <c r="E1791" s="8" t="n">
        <v>46126</v>
      </c>
      <c r="F1791" t="inlineStr">
        <is>
          <t>Violations were cited in the following area(s).</t>
        </is>
      </c>
      <c r="G1791" t="inlineStr">
        <is>
          <t>08A</t>
        </is>
      </c>
      <c r="H1791" t="inlineStr">
        <is>
          <t>Establishment is not free of harborage or conditions conducive to rodents, insects or other pests.</t>
        </is>
      </c>
      <c r="I1791" t="inlineStr">
        <is>
          <t>Not Critical</t>
        </is>
      </c>
      <c r="J1791" t="n">
        <v>26</v>
      </c>
      <c r="L1791" s="9">
        <f>A1791&amp;"-"&amp;TEXT(E1791,"yyyymmdd")</f>
        <v/>
      </c>
    </row>
    <row r="1792">
      <c r="A1792" t="n">
        <v>41579144</v>
      </c>
      <c r="B1792" t="inlineStr">
        <is>
          <t>Manhattan</t>
        </is>
      </c>
      <c r="C1792" t="inlineStr">
        <is>
          <t>10001</t>
        </is>
      </c>
      <c r="D1792" t="inlineStr">
        <is>
          <t>Fusion</t>
        </is>
      </c>
      <c r="E1792" s="8" t="n">
        <v>46126</v>
      </c>
      <c r="F1792" t="inlineStr">
        <is>
          <t>Violations were cited in the following area(s).</t>
        </is>
      </c>
      <c r="G1792" t="inlineStr">
        <is>
          <t>10F</t>
        </is>
      </c>
      <c r="H1792" t="inlineStr">
        <is>
          <t>Non-food contact surface or equipment made of unacceptable material, not kept clean, or not properly sealed, raised, spaced or movable to allow accessibility for cleaning on all sides, above and underneath the unit.</t>
        </is>
      </c>
      <c r="I1792" t="inlineStr">
        <is>
          <t>Not Critical</t>
        </is>
      </c>
      <c r="J1792" t="n">
        <v>26</v>
      </c>
      <c r="L1792" s="9">
        <f>A1792&amp;"-"&amp;TEXT(E1792,"yyyymmdd")</f>
        <v/>
      </c>
    </row>
    <row r="1793">
      <c r="A1793" t="n">
        <v>41659970</v>
      </c>
      <c r="B1793" t="inlineStr">
        <is>
          <t>Manhattan</t>
        </is>
      </c>
      <c r="C1793" t="inlineStr">
        <is>
          <t>10013</t>
        </is>
      </c>
      <c r="D1793" t="inlineStr">
        <is>
          <t>Chinese</t>
        </is>
      </c>
      <c r="E1793" s="8" t="n">
        <v>46126</v>
      </c>
      <c r="F1793" t="inlineStr">
        <is>
          <t>Violations were cited in the following area(s).</t>
        </is>
      </c>
      <c r="G1793" t="inlineStr">
        <is>
          <t>02B</t>
        </is>
      </c>
      <c r="H1793" t="inlineStr">
        <is>
          <t>Hot TCS food item not held at or above 140 °F.</t>
        </is>
      </c>
      <c r="I1793" t="inlineStr">
        <is>
          <t>Critical</t>
        </is>
      </c>
      <c r="J1793" t="n">
        <v>17</v>
      </c>
      <c r="L1793" s="9">
        <f>A1793&amp;"-"&amp;TEXT(E1793,"yyyymmdd")</f>
        <v/>
      </c>
    </row>
    <row r="1794">
      <c r="A1794" t="n">
        <v>41659970</v>
      </c>
      <c r="B1794" t="inlineStr">
        <is>
          <t>Manhattan</t>
        </is>
      </c>
      <c r="C1794" t="inlineStr">
        <is>
          <t>10013</t>
        </is>
      </c>
      <c r="D1794" t="inlineStr">
        <is>
          <t>Chinese</t>
        </is>
      </c>
      <c r="E1794" s="8" t="n">
        <v>46126</v>
      </c>
      <c r="F1794" t="inlineStr">
        <is>
          <t>Violations were cited in the following area(s).</t>
        </is>
      </c>
      <c r="G1794" t="inlineStr">
        <is>
          <t>02G</t>
        </is>
      </c>
      <c r="H1794" t="inlineStr">
        <is>
          <t>Cold TCS food item held above 41 °F; smoked or processed fish held above 38 °F; intact raw eggs held above 45 °F; or reduced oxygen packaged (ROP) TCS foods held above required temperatures except during active necessary preparation.</t>
        </is>
      </c>
      <c r="I1794" t="inlineStr">
        <is>
          <t>Critical</t>
        </is>
      </c>
      <c r="J1794" t="n">
        <v>17</v>
      </c>
      <c r="L1794" s="9">
        <f>A1794&amp;"-"&amp;TEXT(E1794,"yyyymmdd")</f>
        <v/>
      </c>
    </row>
    <row r="1795">
      <c r="A1795" t="n">
        <v>50000125</v>
      </c>
      <c r="B1795" t="inlineStr">
        <is>
          <t>Queens</t>
        </is>
      </c>
      <c r="C1795" t="inlineStr">
        <is>
          <t>11421</t>
        </is>
      </c>
      <c r="D1795" t="inlineStr">
        <is>
          <t>American</t>
        </is>
      </c>
      <c r="E1795" s="8" t="n">
        <v>46126</v>
      </c>
      <c r="F1795" t="inlineStr">
        <is>
          <t>Violations were cited in the following area(s).</t>
        </is>
      </c>
      <c r="G1795" t="inlineStr">
        <is>
          <t>06D</t>
        </is>
      </c>
      <c r="H1795" t="inlineStr">
        <is>
          <t>Food contact surface not properly washed, rinsed and sanitized after each use and following any activity when contamination may have occurred.</t>
        </is>
      </c>
      <c r="I1795" t="inlineStr">
        <is>
          <t>Critical</t>
        </is>
      </c>
      <c r="J1795" t="n">
        <v>8</v>
      </c>
      <c r="K1795" t="inlineStr">
        <is>
          <t>A</t>
        </is>
      </c>
      <c r="L1795" s="9">
        <f>A1795&amp;"-"&amp;TEXT(E1795,"yyyymmdd")</f>
        <v/>
      </c>
    </row>
    <row r="1796">
      <c r="A1796" t="n">
        <v>50000125</v>
      </c>
      <c r="B1796" t="inlineStr">
        <is>
          <t>Queens</t>
        </is>
      </c>
      <c r="C1796" t="inlineStr">
        <is>
          <t>11421</t>
        </is>
      </c>
      <c r="D1796" t="inlineStr">
        <is>
          <t>American</t>
        </is>
      </c>
      <c r="E1796" s="8" t="n">
        <v>46126</v>
      </c>
      <c r="F1796" t="inlineStr">
        <is>
          <t>Violations were cited in the following area(s).</t>
        </is>
      </c>
      <c r="G1796" t="inlineStr">
        <is>
          <t>10F</t>
        </is>
      </c>
      <c r="H1796" t="inlineStr">
        <is>
          <t>Non-food contact surface or equipment made of unacceptable material, not kept clean, or not properly sealed, raised, spaced or movable to allow accessibility for cleaning on all sides, above and underneath the unit.</t>
        </is>
      </c>
      <c r="I1796" t="inlineStr">
        <is>
          <t>Not Critical</t>
        </is>
      </c>
      <c r="J1796" t="n">
        <v>8</v>
      </c>
      <c r="K1796" t="inlineStr">
        <is>
          <t>A</t>
        </is>
      </c>
      <c r="L1796" s="9">
        <f>A1796&amp;"-"&amp;TEXT(E1796,"yyyymmdd")</f>
        <v/>
      </c>
    </row>
    <row r="1797">
      <c r="A1797" t="n">
        <v>50004317</v>
      </c>
      <c r="B1797" t="inlineStr">
        <is>
          <t>Bronx</t>
        </is>
      </c>
      <c r="C1797" t="inlineStr">
        <is>
          <t>10453</t>
        </is>
      </c>
      <c r="D1797" t="inlineStr">
        <is>
          <t>Chicken</t>
        </is>
      </c>
      <c r="E1797" s="8" t="n">
        <v>46126</v>
      </c>
      <c r="F1797" t="inlineStr">
        <is>
          <t>Violations were cited in the following area(s).</t>
        </is>
      </c>
      <c r="G1797" t="inlineStr">
        <is>
          <t>06A</t>
        </is>
      </c>
      <c r="H1797" t="inlineStr">
        <is>
          <t>Personal cleanliness is inadequate. Outer garment soiled with possible contaminant. Effective hair restraint not worn where required. Jewelry worn on hands or arms. Fingernail polish worn or fingernails not kept clean and trimmed.</t>
        </is>
      </c>
      <c r="I1797" t="inlineStr">
        <is>
          <t>Critical</t>
        </is>
      </c>
      <c r="J1797" t="n">
        <v>7</v>
      </c>
      <c r="K1797" t="inlineStr">
        <is>
          <t>A</t>
        </is>
      </c>
      <c r="L1797" s="9">
        <f>A1797&amp;"-"&amp;TEXT(E1797,"yyyymmdd")</f>
        <v/>
      </c>
    </row>
    <row r="1798">
      <c r="A1798" t="n">
        <v>50004317</v>
      </c>
      <c r="B1798" t="inlineStr">
        <is>
          <t>Bronx</t>
        </is>
      </c>
      <c r="C1798" t="inlineStr">
        <is>
          <t>10453</t>
        </is>
      </c>
      <c r="D1798" t="inlineStr">
        <is>
          <t>Chicken</t>
        </is>
      </c>
      <c r="E1798" s="8" t="n">
        <v>46126</v>
      </c>
      <c r="F1798" t="inlineStr">
        <is>
          <t>Violations were cited in the following area(s).</t>
        </is>
      </c>
      <c r="G1798" t="inlineStr">
        <is>
          <t>10F</t>
        </is>
      </c>
      <c r="H1798" t="inlineStr">
        <is>
          <t>Non-food contact surface or equipment made of unacceptable material, not kept clean, or not properly sealed, raised, spaced or movable to allow accessibility for cleaning on all sides, above and underneath the unit.</t>
        </is>
      </c>
      <c r="I1798" t="inlineStr">
        <is>
          <t>Not Critical</t>
        </is>
      </c>
      <c r="J1798" t="n">
        <v>7</v>
      </c>
      <c r="K1798" t="inlineStr">
        <is>
          <t>A</t>
        </is>
      </c>
      <c r="L1798" s="9">
        <f>A1798&amp;"-"&amp;TEXT(E1798,"yyyymmdd")</f>
        <v/>
      </c>
    </row>
    <row r="1799">
      <c r="A1799" t="n">
        <v>50004403</v>
      </c>
      <c r="B1799" t="inlineStr">
        <is>
          <t>Brooklyn</t>
        </is>
      </c>
      <c r="C1799" t="inlineStr">
        <is>
          <t>11211</t>
        </is>
      </c>
      <c r="D1799" t="inlineStr">
        <is>
          <t>Coffee/Tea</t>
        </is>
      </c>
      <c r="E1799" s="8" t="n">
        <v>46126</v>
      </c>
      <c r="F1799" t="inlineStr">
        <is>
          <t>Violations were cited in the following area(s).</t>
        </is>
      </c>
      <c r="G1799" t="inlineStr">
        <is>
          <t>04L</t>
        </is>
      </c>
      <c r="H1799" t="inlineStr">
        <is>
          <t>Evidence of mice or live mice in establishment's food or non-food areas.</t>
        </is>
      </c>
      <c r="I1799" t="inlineStr">
        <is>
          <t>Critical</t>
        </is>
      </c>
      <c r="J1799" t="n">
        <v>21</v>
      </c>
      <c r="L1799" s="9">
        <f>A1799&amp;"-"&amp;TEXT(E1799,"yyyymmdd")</f>
        <v/>
      </c>
    </row>
    <row r="1800">
      <c r="A1800" t="n">
        <v>50004403</v>
      </c>
      <c r="B1800" t="inlineStr">
        <is>
          <t>Brooklyn</t>
        </is>
      </c>
      <c r="C1800" t="inlineStr">
        <is>
          <t>11211</t>
        </is>
      </c>
      <c r="D1800" t="inlineStr">
        <is>
          <t>Coffee/Tea</t>
        </is>
      </c>
      <c r="E1800" s="8" t="n">
        <v>46126</v>
      </c>
      <c r="F1800" t="inlineStr">
        <is>
          <t>Violations were cited in the following area(s).</t>
        </is>
      </c>
      <c r="G1800" t="inlineStr">
        <is>
          <t>06D</t>
        </is>
      </c>
      <c r="H1800" t="inlineStr">
        <is>
          <t>Food contact surface not properly washed, rinsed and sanitized after each use and following any activity when contamination may have occurred.</t>
        </is>
      </c>
      <c r="I1800" t="inlineStr">
        <is>
          <t>Critical</t>
        </is>
      </c>
      <c r="J1800" t="n">
        <v>21</v>
      </c>
      <c r="L1800" s="9">
        <f>A1800&amp;"-"&amp;TEXT(E1800,"yyyymmdd")</f>
        <v/>
      </c>
    </row>
    <row r="1801">
      <c r="A1801" t="n">
        <v>50004403</v>
      </c>
      <c r="B1801" t="inlineStr">
        <is>
          <t>Brooklyn</t>
        </is>
      </c>
      <c r="C1801" t="inlineStr">
        <is>
          <t>11211</t>
        </is>
      </c>
      <c r="D1801" t="inlineStr">
        <is>
          <t>Coffee/Tea</t>
        </is>
      </c>
      <c r="E1801" s="8" t="n">
        <v>46126</v>
      </c>
      <c r="F1801" t="inlineStr">
        <is>
          <t>Violations were cited in the following area(s).</t>
        </is>
      </c>
      <c r="G1801" t="inlineStr">
        <is>
          <t>06E</t>
        </is>
      </c>
      <c r="H1801" t="inlineStr">
        <is>
          <t>Sanitized equipment or utensil, including in-use food dispensing utensil, improperly used or stored.</t>
        </is>
      </c>
      <c r="I1801" t="inlineStr">
        <is>
          <t>Critical</t>
        </is>
      </c>
      <c r="J1801" t="n">
        <v>21</v>
      </c>
      <c r="L1801" s="9">
        <f>A1801&amp;"-"&amp;TEXT(E1801,"yyyymmdd")</f>
        <v/>
      </c>
    </row>
    <row r="1802">
      <c r="A1802" t="n">
        <v>50004403</v>
      </c>
      <c r="B1802" t="inlineStr">
        <is>
          <t>Brooklyn</t>
        </is>
      </c>
      <c r="C1802" t="inlineStr">
        <is>
          <t>11211</t>
        </is>
      </c>
      <c r="D1802" t="inlineStr">
        <is>
          <t>Coffee/Tea</t>
        </is>
      </c>
      <c r="E1802" s="8" t="n">
        <v>46126</v>
      </c>
      <c r="F1802" t="inlineStr">
        <is>
          <t>Violations were cited in the following area(s).</t>
        </is>
      </c>
      <c r="G1802" t="inlineStr">
        <is>
          <t>08A</t>
        </is>
      </c>
      <c r="H1802" t="inlineStr">
        <is>
          <t>Establishment is not free of harborage or conditions conducive to rodents, insects or other pests.</t>
        </is>
      </c>
      <c r="I1802" t="inlineStr">
        <is>
          <t>Not Critical</t>
        </is>
      </c>
      <c r="J1802" t="n">
        <v>21</v>
      </c>
      <c r="L1802" s="9">
        <f>A1802&amp;"-"&amp;TEXT(E1802,"yyyymmdd")</f>
        <v/>
      </c>
    </row>
    <row r="1803">
      <c r="A1803" t="n">
        <v>50009923</v>
      </c>
      <c r="B1803" t="inlineStr">
        <is>
          <t>Manhattan</t>
        </is>
      </c>
      <c r="C1803" t="inlineStr">
        <is>
          <t>10003</t>
        </is>
      </c>
      <c r="D1803" t="inlineStr">
        <is>
          <t>American</t>
        </is>
      </c>
      <c r="E1803" s="8" t="n">
        <v>46126</v>
      </c>
      <c r="F1803" t="inlineStr">
        <is>
          <t>Violations were cited in the following area(s).</t>
        </is>
      </c>
      <c r="G1803" t="inlineStr">
        <is>
          <t>06C</t>
        </is>
      </c>
      <c r="H180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803" t="inlineStr">
        <is>
          <t>Critical</t>
        </is>
      </c>
      <c r="J1803" t="n">
        <v>13</v>
      </c>
      <c r="K1803" t="inlineStr">
        <is>
          <t>A</t>
        </is>
      </c>
      <c r="L1803" s="9">
        <f>A1803&amp;"-"&amp;TEXT(E1803,"yyyymmdd")</f>
        <v/>
      </c>
    </row>
    <row r="1804">
      <c r="A1804" t="n">
        <v>50009923</v>
      </c>
      <c r="B1804" t="inlineStr">
        <is>
          <t>Manhattan</t>
        </is>
      </c>
      <c r="C1804" t="inlineStr">
        <is>
          <t>10003</t>
        </is>
      </c>
      <c r="D1804" t="inlineStr">
        <is>
          <t>American</t>
        </is>
      </c>
      <c r="E1804" s="8" t="n">
        <v>46126</v>
      </c>
      <c r="F1804" t="inlineStr">
        <is>
          <t>Violations were cited in the following area(s).</t>
        </is>
      </c>
      <c r="G1804" t="inlineStr">
        <is>
          <t>06D</t>
        </is>
      </c>
      <c r="H1804" t="inlineStr">
        <is>
          <t>Food contact surface not properly washed, rinsed and sanitized after each use and following any activity when contamination may have occurred.</t>
        </is>
      </c>
      <c r="I1804" t="inlineStr">
        <is>
          <t>Critical</t>
        </is>
      </c>
      <c r="J1804" t="n">
        <v>13</v>
      </c>
      <c r="K1804" t="inlineStr">
        <is>
          <t>A</t>
        </is>
      </c>
      <c r="L1804" s="9">
        <f>A1804&amp;"-"&amp;TEXT(E1804,"yyyymmdd")</f>
        <v/>
      </c>
    </row>
    <row r="1805">
      <c r="A1805" t="n">
        <v>50009923</v>
      </c>
      <c r="B1805" t="inlineStr">
        <is>
          <t>Manhattan</t>
        </is>
      </c>
      <c r="C1805" t="inlineStr">
        <is>
          <t>10003</t>
        </is>
      </c>
      <c r="D1805" t="inlineStr">
        <is>
          <t>American</t>
        </is>
      </c>
      <c r="E1805" s="8" t="n">
        <v>46126</v>
      </c>
      <c r="F1805" t="inlineStr">
        <is>
          <t>Violations were cited in the following area(s).</t>
        </is>
      </c>
      <c r="G1805" t="inlineStr">
        <is>
          <t>10F</t>
        </is>
      </c>
      <c r="H1805" t="inlineStr">
        <is>
          <t>Non-food contact surface or equipment made of unacceptable material, not kept clean, or not properly sealed, raised, spaced or movable to allow accessibility for cleaning on all sides, above and underneath the unit.</t>
        </is>
      </c>
      <c r="I1805" t="inlineStr">
        <is>
          <t>Not Critical</t>
        </is>
      </c>
      <c r="J1805" t="n">
        <v>13</v>
      </c>
      <c r="K1805" t="inlineStr">
        <is>
          <t>A</t>
        </is>
      </c>
      <c r="L1805" s="9">
        <f>A1805&amp;"-"&amp;TEXT(E1805,"yyyymmdd")</f>
        <v/>
      </c>
    </row>
    <row r="1806">
      <c r="A1806" t="n">
        <v>50014098</v>
      </c>
      <c r="B1806" t="inlineStr">
        <is>
          <t>Brooklyn</t>
        </is>
      </c>
      <c r="C1806" t="inlineStr">
        <is>
          <t>11211</t>
        </is>
      </c>
      <c r="D1806" t="inlineStr">
        <is>
          <t>Donuts</t>
        </is>
      </c>
      <c r="E1806" s="8" t="n">
        <v>46126</v>
      </c>
      <c r="F1806" t="inlineStr">
        <is>
          <t>Violations were cited in the following area(s).</t>
        </is>
      </c>
      <c r="G1806" t="inlineStr">
        <is>
          <t>06E</t>
        </is>
      </c>
      <c r="H1806" t="inlineStr">
        <is>
          <t>Sanitized equipment or utensil, including in-use food dispensing utensil, improperly used or stored.</t>
        </is>
      </c>
      <c r="I1806" t="inlineStr">
        <is>
          <t>Critical</t>
        </is>
      </c>
      <c r="J1806" t="n">
        <v>10</v>
      </c>
      <c r="K1806" t="inlineStr">
        <is>
          <t>A</t>
        </is>
      </c>
      <c r="L1806" s="9">
        <f>A1806&amp;"-"&amp;TEXT(E1806,"yyyymmdd")</f>
        <v/>
      </c>
    </row>
    <row r="1807">
      <c r="A1807" t="n">
        <v>50014098</v>
      </c>
      <c r="B1807" t="inlineStr">
        <is>
          <t>Brooklyn</t>
        </is>
      </c>
      <c r="C1807" t="inlineStr">
        <is>
          <t>11211</t>
        </is>
      </c>
      <c r="D1807" t="inlineStr">
        <is>
          <t>Donuts</t>
        </is>
      </c>
      <c r="E1807" s="8" t="n">
        <v>46126</v>
      </c>
      <c r="F1807" t="inlineStr">
        <is>
          <t>Violations were cited in the following area(s).</t>
        </is>
      </c>
      <c r="G1807" t="inlineStr">
        <is>
          <t>10F</t>
        </is>
      </c>
      <c r="H1807" t="inlineStr">
        <is>
          <t>Non-food contact surface or equipment made of unacceptable material, not kept clean, or not properly sealed, raised, spaced or movable to allow accessibility for cleaning on all sides, above and underneath the unit.</t>
        </is>
      </c>
      <c r="I1807" t="inlineStr">
        <is>
          <t>Not Critical</t>
        </is>
      </c>
      <c r="J1807" t="n">
        <v>10</v>
      </c>
      <c r="K1807" t="inlineStr">
        <is>
          <t>A</t>
        </is>
      </c>
      <c r="L1807" s="9">
        <f>A1807&amp;"-"&amp;TEXT(E1807,"yyyymmdd")</f>
        <v/>
      </c>
    </row>
    <row r="1808">
      <c r="A1808" t="n">
        <v>50018219</v>
      </c>
      <c r="B1808" t="inlineStr">
        <is>
          <t>Manhattan</t>
        </is>
      </c>
      <c r="C1808" t="inlineStr">
        <is>
          <t>10024</t>
        </is>
      </c>
      <c r="D1808" t="inlineStr">
        <is>
          <t>Japanese</t>
        </is>
      </c>
      <c r="E1808" s="8" t="n">
        <v>46126</v>
      </c>
      <c r="F1808" t="inlineStr">
        <is>
          <t>Violations were cited in the following area(s).</t>
        </is>
      </c>
      <c r="G1808" t="inlineStr">
        <is>
          <t>02G</t>
        </is>
      </c>
      <c r="H1808" t="inlineStr">
        <is>
          <t>Cold TCS food item held above 41 °F; smoked or processed fish held above 38 °F; intact raw eggs held above 45 °F; or reduced oxygen packaged (ROP) TCS foods held above required temperatures except during active necessary preparation.</t>
        </is>
      </c>
      <c r="I1808" t="inlineStr">
        <is>
          <t>Critical</t>
        </is>
      </c>
      <c r="J1808" t="n">
        <v>12</v>
      </c>
      <c r="K1808" t="inlineStr">
        <is>
          <t>A</t>
        </is>
      </c>
      <c r="L1808" s="9">
        <f>A1808&amp;"-"&amp;TEXT(E1808,"yyyymmdd")</f>
        <v/>
      </c>
    </row>
    <row r="1809">
      <c r="A1809" t="n">
        <v>50018219</v>
      </c>
      <c r="B1809" t="inlineStr">
        <is>
          <t>Manhattan</t>
        </is>
      </c>
      <c r="C1809" t="inlineStr">
        <is>
          <t>10024</t>
        </is>
      </c>
      <c r="D1809" t="inlineStr">
        <is>
          <t>Japanese</t>
        </is>
      </c>
      <c r="E1809" s="8" t="n">
        <v>46126</v>
      </c>
      <c r="F1809" t="inlineStr">
        <is>
          <t>Violations were cited in the following area(s).</t>
        </is>
      </c>
      <c r="G1809" t="inlineStr">
        <is>
          <t>10G</t>
        </is>
      </c>
      <c r="H1809" t="inlineStr">
        <is>
          <t>Dishwashing and ware washing: Cleaning and sanitizing of tableware, including dishes, utensils, and equipment deficient.</t>
        </is>
      </c>
      <c r="I1809" t="inlineStr">
        <is>
          <t>Not Critical</t>
        </is>
      </c>
      <c r="J1809" t="n">
        <v>12</v>
      </c>
      <c r="K1809" t="inlineStr">
        <is>
          <t>A</t>
        </is>
      </c>
      <c r="L1809" s="9">
        <f>A1809&amp;"-"&amp;TEXT(E1809,"yyyymmdd")</f>
        <v/>
      </c>
    </row>
    <row r="1810">
      <c r="A1810" t="n">
        <v>50018950</v>
      </c>
      <c r="B1810" t="inlineStr">
        <is>
          <t>Brooklyn</t>
        </is>
      </c>
      <c r="C1810" t="inlineStr">
        <is>
          <t>11205</t>
        </is>
      </c>
      <c r="D1810" t="inlineStr">
        <is>
          <t>Pizza</t>
        </is>
      </c>
      <c r="E1810" s="8" t="n">
        <v>46126</v>
      </c>
      <c r="F1810" t="inlineStr">
        <is>
          <t>Violations were cited in the following area(s).</t>
        </is>
      </c>
      <c r="G1810" t="inlineStr">
        <is>
          <t>02B</t>
        </is>
      </c>
      <c r="H1810" t="inlineStr">
        <is>
          <t>Hot TCS food item not held at or above 140 °F.</t>
        </is>
      </c>
      <c r="I1810" t="inlineStr">
        <is>
          <t>Critical</t>
        </is>
      </c>
      <c r="J1810" t="n">
        <v>41</v>
      </c>
      <c r="L1810" s="9">
        <f>A1810&amp;"-"&amp;TEXT(E1810,"yyyymmdd")</f>
        <v/>
      </c>
    </row>
    <row r="1811">
      <c r="A1811" t="n">
        <v>50018950</v>
      </c>
      <c r="B1811" t="inlineStr">
        <is>
          <t>Brooklyn</t>
        </is>
      </c>
      <c r="C1811" t="inlineStr">
        <is>
          <t>11205</t>
        </is>
      </c>
      <c r="D1811" t="inlineStr">
        <is>
          <t>Pizza</t>
        </is>
      </c>
      <c r="E1811" s="8" t="n">
        <v>46126</v>
      </c>
      <c r="F1811" t="inlineStr">
        <is>
          <t>Violations were cited in the following area(s).</t>
        </is>
      </c>
      <c r="G1811" t="inlineStr">
        <is>
          <t>02G</t>
        </is>
      </c>
      <c r="H1811" t="inlineStr">
        <is>
          <t>Cold TCS food item held above 41 °F; smoked or processed fish held above 38 °F; intact raw eggs held above 45 °F; or reduced oxygen packaged (ROP) TCS foods held above required temperatures except during active necessary preparation.</t>
        </is>
      </c>
      <c r="I1811" t="inlineStr">
        <is>
          <t>Critical</t>
        </is>
      </c>
      <c r="J1811" t="n">
        <v>41</v>
      </c>
      <c r="L1811" s="9">
        <f>A1811&amp;"-"&amp;TEXT(E1811,"yyyymmdd")</f>
        <v/>
      </c>
    </row>
    <row r="1812">
      <c r="A1812" t="n">
        <v>50018950</v>
      </c>
      <c r="B1812" t="inlineStr">
        <is>
          <t>Brooklyn</t>
        </is>
      </c>
      <c r="C1812" t="inlineStr">
        <is>
          <t>11205</t>
        </is>
      </c>
      <c r="D1812" t="inlineStr">
        <is>
          <t>Pizza</t>
        </is>
      </c>
      <c r="E1812" s="8" t="n">
        <v>46126</v>
      </c>
      <c r="F1812" t="inlineStr">
        <is>
          <t>Violations were cited in the following area(s).</t>
        </is>
      </c>
      <c r="G1812" t="inlineStr">
        <is>
          <t>04L</t>
        </is>
      </c>
      <c r="H1812" t="inlineStr">
        <is>
          <t>Evidence of mice or live mice in establishment's food or non-food areas.</t>
        </is>
      </c>
      <c r="I1812" t="inlineStr">
        <is>
          <t>Critical</t>
        </is>
      </c>
      <c r="J1812" t="n">
        <v>41</v>
      </c>
      <c r="L1812" s="9">
        <f>A1812&amp;"-"&amp;TEXT(E1812,"yyyymmdd")</f>
        <v/>
      </c>
    </row>
    <row r="1813">
      <c r="A1813" t="n">
        <v>50018950</v>
      </c>
      <c r="B1813" t="inlineStr">
        <is>
          <t>Brooklyn</t>
        </is>
      </c>
      <c r="C1813" t="inlineStr">
        <is>
          <t>11205</t>
        </is>
      </c>
      <c r="D1813" t="inlineStr">
        <is>
          <t>Pizza</t>
        </is>
      </c>
      <c r="E1813" s="8" t="n">
        <v>46126</v>
      </c>
      <c r="F1813" t="inlineStr">
        <is>
          <t>Violations were cited in the following area(s).</t>
        </is>
      </c>
      <c r="G1813" t="inlineStr">
        <is>
          <t>06C</t>
        </is>
      </c>
      <c r="H181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813" t="inlineStr">
        <is>
          <t>Critical</t>
        </is>
      </c>
      <c r="J1813" t="n">
        <v>41</v>
      </c>
      <c r="L1813" s="9">
        <f>A1813&amp;"-"&amp;TEXT(E1813,"yyyymmdd")</f>
        <v/>
      </c>
    </row>
    <row r="1814">
      <c r="A1814" t="n">
        <v>50018950</v>
      </c>
      <c r="B1814" t="inlineStr">
        <is>
          <t>Brooklyn</t>
        </is>
      </c>
      <c r="C1814" t="inlineStr">
        <is>
          <t>11205</t>
        </is>
      </c>
      <c r="D1814" t="inlineStr">
        <is>
          <t>Pizza</t>
        </is>
      </c>
      <c r="E1814" s="8" t="n">
        <v>46126</v>
      </c>
      <c r="F1814" t="inlineStr">
        <is>
          <t>Violations were cited in the following area(s).</t>
        </is>
      </c>
      <c r="G1814" t="inlineStr">
        <is>
          <t>08A</t>
        </is>
      </c>
      <c r="H1814" t="inlineStr">
        <is>
          <t>Establishment is not free of harborage or conditions conducive to rodents, insects or other pests.</t>
        </is>
      </c>
      <c r="I1814" t="inlineStr">
        <is>
          <t>Not Critical</t>
        </is>
      </c>
      <c r="J1814" t="n">
        <v>41</v>
      </c>
      <c r="L1814" s="9">
        <f>A1814&amp;"-"&amp;TEXT(E1814,"yyyymmdd")</f>
        <v/>
      </c>
    </row>
    <row r="1815">
      <c r="A1815" t="n">
        <v>50018950</v>
      </c>
      <c r="B1815" t="inlineStr">
        <is>
          <t>Brooklyn</t>
        </is>
      </c>
      <c r="C1815" t="inlineStr">
        <is>
          <t>11205</t>
        </is>
      </c>
      <c r="D1815" t="inlineStr">
        <is>
          <t>Pizza</t>
        </is>
      </c>
      <c r="E1815" s="8" t="n">
        <v>46126</v>
      </c>
      <c r="F1815" t="inlineStr">
        <is>
          <t>Violations were cited in the following area(s).</t>
        </is>
      </c>
      <c r="G1815" t="inlineStr">
        <is>
          <t>08C</t>
        </is>
      </c>
      <c r="H1815" t="inlineStr">
        <is>
          <t>Pesticide not properly labeled or used by unlicensed individual. Pesticide, other toxic chemical improperly used/stored. Unprotected, unlocked bait station used.</t>
        </is>
      </c>
      <c r="I1815" t="inlineStr">
        <is>
          <t>Not Critical</t>
        </is>
      </c>
      <c r="J1815" t="n">
        <v>41</v>
      </c>
      <c r="L1815" s="9">
        <f>A1815&amp;"-"&amp;TEXT(E1815,"yyyymmdd")</f>
        <v/>
      </c>
    </row>
    <row r="1816">
      <c r="A1816" t="n">
        <v>50018950</v>
      </c>
      <c r="B1816" t="inlineStr">
        <is>
          <t>Brooklyn</t>
        </is>
      </c>
      <c r="C1816" t="inlineStr">
        <is>
          <t>11205</t>
        </is>
      </c>
      <c r="D1816" t="inlineStr">
        <is>
          <t>Pizza</t>
        </is>
      </c>
      <c r="E1816" s="8" t="n">
        <v>46126</v>
      </c>
      <c r="F1816" t="inlineStr">
        <is>
          <t>Violations were cited in the following area(s).</t>
        </is>
      </c>
      <c r="G1816" t="inlineStr">
        <is>
          <t>10F</t>
        </is>
      </c>
      <c r="H1816" t="inlineStr">
        <is>
          <t>Non-food contact surface or equipment made of unacceptable material, not kept clean, or not properly sealed, raised, spaced or movable to allow accessibility for cleaning on all sides, above and underneath the unit.</t>
        </is>
      </c>
      <c r="I1816" t="inlineStr">
        <is>
          <t>Not Critical</t>
        </is>
      </c>
      <c r="J1816" t="n">
        <v>41</v>
      </c>
      <c r="L1816" s="9">
        <f>A1816&amp;"-"&amp;TEXT(E1816,"yyyymmdd")</f>
        <v/>
      </c>
    </row>
    <row r="1817">
      <c r="A1817" t="n">
        <v>50018950</v>
      </c>
      <c r="B1817" t="inlineStr">
        <is>
          <t>Brooklyn</t>
        </is>
      </c>
      <c r="C1817" t="inlineStr">
        <is>
          <t>11205</t>
        </is>
      </c>
      <c r="D1817" t="inlineStr">
        <is>
          <t>Pizza</t>
        </is>
      </c>
      <c r="E1817" s="8" t="n">
        <v>46126</v>
      </c>
      <c r="F1817" t="inlineStr">
        <is>
          <t>Violations were cited in the following area(s).</t>
        </is>
      </c>
      <c r="G1817" t="inlineStr">
        <is>
          <t>10G</t>
        </is>
      </c>
      <c r="H1817" t="inlineStr">
        <is>
          <t>Dishwashing and ware washing: Cleaning and sanitizing of tableware, including dishes, utensils, and equipment deficient.</t>
        </is>
      </c>
      <c r="I1817" t="inlineStr">
        <is>
          <t>Not Critical</t>
        </is>
      </c>
      <c r="J1817" t="n">
        <v>41</v>
      </c>
      <c r="L1817" s="9">
        <f>A1817&amp;"-"&amp;TEXT(E1817,"yyyymmdd")</f>
        <v/>
      </c>
    </row>
    <row r="1818">
      <c r="A1818" t="n">
        <v>50033767</v>
      </c>
      <c r="B1818" t="inlineStr">
        <is>
          <t>Manhattan</t>
        </is>
      </c>
      <c r="C1818" t="inlineStr">
        <is>
          <t>10014</t>
        </is>
      </c>
      <c r="D1818" t="inlineStr">
        <is>
          <t>American</t>
        </is>
      </c>
      <c r="E1818" s="8" t="n">
        <v>46126</v>
      </c>
      <c r="F1818" t="inlineStr">
        <is>
          <t>Violations were cited in the following area(s).</t>
        </is>
      </c>
      <c r="G1818" t="inlineStr">
        <is>
          <t>02G</t>
        </is>
      </c>
      <c r="H1818" t="inlineStr">
        <is>
          <t>Cold TCS food item held above 41 °F; smoked or processed fish held above 38 °F; intact raw eggs held above 45 °F; or reduced oxygen packaged (ROP) TCS foods held above required temperatures except during active necessary preparation.</t>
        </is>
      </c>
      <c r="I1818" t="inlineStr">
        <is>
          <t>Critical</t>
        </is>
      </c>
      <c r="J1818" t="n">
        <v>55</v>
      </c>
      <c r="L1818" s="9">
        <f>A1818&amp;"-"&amp;TEXT(E1818,"yyyymmdd")</f>
        <v/>
      </c>
    </row>
    <row r="1819">
      <c r="A1819" t="n">
        <v>50033767</v>
      </c>
      <c r="B1819" t="inlineStr">
        <is>
          <t>Manhattan</t>
        </is>
      </c>
      <c r="C1819" t="inlineStr">
        <is>
          <t>10014</t>
        </is>
      </c>
      <c r="D1819" t="inlineStr">
        <is>
          <t>American</t>
        </is>
      </c>
      <c r="E1819" s="8" t="n">
        <v>46126</v>
      </c>
      <c r="F1819" t="inlineStr">
        <is>
          <t>Violations were cited in the following area(s).</t>
        </is>
      </c>
      <c r="G1819" t="inlineStr">
        <is>
          <t>04H</t>
        </is>
      </c>
      <c r="H1819" t="inlineStr">
        <is>
          <t>Raw, cooked or prepared food is adulterated, contaminated, cross-contaminated, or not discarded in accordance with HACCP plan.</t>
        </is>
      </c>
      <c r="I1819" t="inlineStr">
        <is>
          <t>Critical</t>
        </is>
      </c>
      <c r="J1819" t="n">
        <v>55</v>
      </c>
      <c r="L1819" s="9">
        <f>A1819&amp;"-"&amp;TEXT(E1819,"yyyymmdd")</f>
        <v/>
      </c>
    </row>
    <row r="1820">
      <c r="A1820" t="n">
        <v>50033767</v>
      </c>
      <c r="B1820" t="inlineStr">
        <is>
          <t>Manhattan</t>
        </is>
      </c>
      <c r="C1820" t="inlineStr">
        <is>
          <t>10014</t>
        </is>
      </c>
      <c r="D1820" t="inlineStr">
        <is>
          <t>American</t>
        </is>
      </c>
      <c r="E1820" s="8" t="n">
        <v>46126</v>
      </c>
      <c r="F1820" t="inlineStr">
        <is>
          <t>Violations were cited in the following area(s).</t>
        </is>
      </c>
      <c r="G1820" t="inlineStr">
        <is>
          <t>05F</t>
        </is>
      </c>
      <c r="H1820" t="inlineStr">
        <is>
          <t>Insufficient or no hot holding, cold storage or cold holding equipment provided to maintain Time/Temperature Control for Safety Foods (TCS) at required temperatures</t>
        </is>
      </c>
      <c r="I1820" t="inlineStr">
        <is>
          <t>Critical</t>
        </is>
      </c>
      <c r="J1820" t="n">
        <v>55</v>
      </c>
      <c r="L1820" s="9">
        <f>A1820&amp;"-"&amp;TEXT(E1820,"yyyymmdd")</f>
        <v/>
      </c>
    </row>
    <row r="1821">
      <c r="A1821" t="n">
        <v>50033767</v>
      </c>
      <c r="B1821" t="inlineStr">
        <is>
          <t>Manhattan</t>
        </is>
      </c>
      <c r="C1821" t="inlineStr">
        <is>
          <t>10014</t>
        </is>
      </c>
      <c r="D1821" t="inlineStr">
        <is>
          <t>American</t>
        </is>
      </c>
      <c r="E1821" s="8" t="n">
        <v>46126</v>
      </c>
      <c r="F1821" t="inlineStr">
        <is>
          <t>Violations were cited in the following area(s).</t>
        </is>
      </c>
      <c r="G1821" t="inlineStr">
        <is>
          <t>06A</t>
        </is>
      </c>
      <c r="H1821" t="inlineStr">
        <is>
          <t>Personal cleanliness is inadequate. Outer garment soiled with possible contaminant. Effective hair restraint not worn where required. Jewelry worn on hands or arms. Fingernail polish worn or fingernails not kept clean and trimmed.</t>
        </is>
      </c>
      <c r="I1821" t="inlineStr">
        <is>
          <t>Critical</t>
        </is>
      </c>
      <c r="J1821" t="n">
        <v>55</v>
      </c>
      <c r="L1821" s="9">
        <f>A1821&amp;"-"&amp;TEXT(E1821,"yyyymmdd")</f>
        <v/>
      </c>
    </row>
    <row r="1822">
      <c r="A1822" t="n">
        <v>50033767</v>
      </c>
      <c r="B1822" t="inlineStr">
        <is>
          <t>Manhattan</t>
        </is>
      </c>
      <c r="C1822" t="inlineStr">
        <is>
          <t>10014</t>
        </is>
      </c>
      <c r="D1822" t="inlineStr">
        <is>
          <t>American</t>
        </is>
      </c>
      <c r="E1822" s="8" t="n">
        <v>46126</v>
      </c>
      <c r="F1822" t="inlineStr">
        <is>
          <t>Violations were cited in the following area(s).</t>
        </is>
      </c>
      <c r="G1822" t="inlineStr">
        <is>
          <t>10B</t>
        </is>
      </c>
      <c r="H1822" t="inlineStr">
        <is>
          <t>Anti-siphonage or back-flow prevention device not provided where required; equipment or floor not properly drained; sewage disposal system in disrepair or not functioning properly. Condensation or liquid waste improperly disposed of.</t>
        </is>
      </c>
      <c r="I1822" t="inlineStr">
        <is>
          <t>Not Critical</t>
        </is>
      </c>
      <c r="J1822" t="n">
        <v>55</v>
      </c>
      <c r="L1822" s="9">
        <f>A1822&amp;"-"&amp;TEXT(E1822,"yyyymmdd")</f>
        <v/>
      </c>
    </row>
    <row r="1823">
      <c r="A1823" t="n">
        <v>50037627</v>
      </c>
      <c r="B1823" t="inlineStr">
        <is>
          <t>Staten Island</t>
        </is>
      </c>
      <c r="C1823" t="inlineStr">
        <is>
          <t>10314</t>
        </is>
      </c>
      <c r="D1823" t="inlineStr">
        <is>
          <t>Jewish/Kosher</t>
        </is>
      </c>
      <c r="E1823" s="8" t="n">
        <v>46126</v>
      </c>
      <c r="F1823" t="inlineStr">
        <is>
          <t>Violations were cited in the following area(s).</t>
        </is>
      </c>
      <c r="G1823" t="inlineStr">
        <is>
          <t>04L</t>
        </is>
      </c>
      <c r="H1823" t="inlineStr">
        <is>
          <t>Evidence of mice or live mice in establishment's food or non-food areas.</t>
        </is>
      </c>
      <c r="I1823" t="inlineStr">
        <is>
          <t>Critical</t>
        </is>
      </c>
      <c r="J1823" t="n">
        <v>10</v>
      </c>
      <c r="K1823" t="inlineStr">
        <is>
          <t>A</t>
        </is>
      </c>
      <c r="L1823" s="9">
        <f>A1823&amp;"-"&amp;TEXT(E1823,"yyyymmdd")</f>
        <v/>
      </c>
    </row>
    <row r="1824">
      <c r="A1824" t="n">
        <v>50037627</v>
      </c>
      <c r="B1824" t="inlineStr">
        <is>
          <t>Staten Island</t>
        </is>
      </c>
      <c r="C1824" t="inlineStr">
        <is>
          <t>10314</t>
        </is>
      </c>
      <c r="D1824" t="inlineStr">
        <is>
          <t>Jewish/Kosher</t>
        </is>
      </c>
      <c r="E1824" s="8" t="n">
        <v>46126</v>
      </c>
      <c r="F1824" t="inlineStr">
        <is>
          <t>Violations were cited in the following area(s).</t>
        </is>
      </c>
      <c r="G1824" t="inlineStr">
        <is>
          <t>08A</t>
        </is>
      </c>
      <c r="H1824" t="inlineStr">
        <is>
          <t>Establishment is not free of harborage or conditions conducive to rodents, insects or other pests.</t>
        </is>
      </c>
      <c r="I1824" t="inlineStr">
        <is>
          <t>Not Critical</t>
        </is>
      </c>
      <c r="J1824" t="n">
        <v>10</v>
      </c>
      <c r="K1824" t="inlineStr">
        <is>
          <t>A</t>
        </is>
      </c>
      <c r="L1824" s="9">
        <f>A1824&amp;"-"&amp;TEXT(E1824,"yyyymmdd")</f>
        <v/>
      </c>
    </row>
    <row r="1825">
      <c r="A1825" t="n">
        <v>50039077</v>
      </c>
      <c r="B1825" t="inlineStr">
        <is>
          <t>Manhattan</t>
        </is>
      </c>
      <c r="C1825" t="inlineStr">
        <is>
          <t>10017</t>
        </is>
      </c>
      <c r="D1825" t="inlineStr">
        <is>
          <t>American</t>
        </is>
      </c>
      <c r="E1825" s="8" t="n">
        <v>46126</v>
      </c>
      <c r="F1825" t="inlineStr">
        <is>
          <t>Violations were cited in the following area(s).</t>
        </is>
      </c>
      <c r="G1825" t="inlineStr">
        <is>
          <t>10B</t>
        </is>
      </c>
      <c r="H1825" t="inlineStr">
        <is>
          <t>Anti-siphonage or back-flow prevention device not provided where required; equipment or floor not properly drained; sewage disposal system in disrepair or not functioning properly. Condensation or liquid waste improperly disposed of.</t>
        </is>
      </c>
      <c r="I1825" t="inlineStr">
        <is>
          <t>Not Critical</t>
        </is>
      </c>
      <c r="J1825" t="n">
        <v>9</v>
      </c>
      <c r="K1825" t="inlineStr">
        <is>
          <t>A</t>
        </is>
      </c>
      <c r="L1825" s="9">
        <f>A1825&amp;"-"&amp;TEXT(E1825,"yyyymmdd")</f>
        <v/>
      </c>
    </row>
    <row r="1826">
      <c r="A1826" t="n">
        <v>50039077</v>
      </c>
      <c r="B1826" t="inlineStr">
        <is>
          <t>Manhattan</t>
        </is>
      </c>
      <c r="C1826" t="inlineStr">
        <is>
          <t>10017</t>
        </is>
      </c>
      <c r="D1826" t="inlineStr">
        <is>
          <t>American</t>
        </is>
      </c>
      <c r="E1826" s="8" t="n">
        <v>46126</v>
      </c>
      <c r="F1826" t="inlineStr">
        <is>
          <t>Violations were cited in the following area(s).</t>
        </is>
      </c>
      <c r="G1826" t="inlineStr">
        <is>
          <t>10F</t>
        </is>
      </c>
      <c r="H1826" t="inlineStr">
        <is>
          <t>Non-food contact surface or equipment made of unacceptable material, not kept clean, or not properly sealed, raised, spaced or movable to allow accessibility for cleaning on all sides, above and underneath the unit.</t>
        </is>
      </c>
      <c r="I1826" t="inlineStr">
        <is>
          <t>Not Critical</t>
        </is>
      </c>
      <c r="J1826" t="n">
        <v>9</v>
      </c>
      <c r="K1826" t="inlineStr">
        <is>
          <t>A</t>
        </is>
      </c>
      <c r="L1826" s="9">
        <f>A1826&amp;"-"&amp;TEXT(E1826,"yyyymmdd")</f>
        <v/>
      </c>
    </row>
    <row r="1827">
      <c r="A1827" t="n">
        <v>50039077</v>
      </c>
      <c r="B1827" t="inlineStr">
        <is>
          <t>Manhattan</t>
        </is>
      </c>
      <c r="C1827" t="inlineStr">
        <is>
          <t>10017</t>
        </is>
      </c>
      <c r="D1827" t="inlineStr">
        <is>
          <t>American</t>
        </is>
      </c>
      <c r="E1827" s="8" t="n">
        <v>46126</v>
      </c>
      <c r="F1827" t="inlineStr">
        <is>
          <t>Violations were cited in the following area(s).</t>
        </is>
      </c>
      <c r="G1827" t="inlineStr">
        <is>
          <t>10G</t>
        </is>
      </c>
      <c r="H1827" t="inlineStr">
        <is>
          <t>Dishwashing and ware washing: Cleaning and sanitizing of tableware, including dishes, utensils, and equipment deficient.</t>
        </is>
      </c>
      <c r="I1827" t="inlineStr">
        <is>
          <t>Not Critical</t>
        </is>
      </c>
      <c r="J1827" t="n">
        <v>9</v>
      </c>
      <c r="K1827" t="inlineStr">
        <is>
          <t>A</t>
        </is>
      </c>
      <c r="L1827" s="9">
        <f>A1827&amp;"-"&amp;TEXT(E1827,"yyyymmdd")</f>
        <v/>
      </c>
    </row>
    <row r="1828">
      <c r="A1828" t="n">
        <v>50041641</v>
      </c>
      <c r="B1828" t="inlineStr">
        <is>
          <t>Manhattan</t>
        </is>
      </c>
      <c r="C1828" t="inlineStr">
        <is>
          <t>10025</t>
        </is>
      </c>
      <c r="D1828" t="inlineStr">
        <is>
          <t>Japanese</t>
        </is>
      </c>
      <c r="E1828" s="8" t="n">
        <v>46126</v>
      </c>
      <c r="F1828" t="inlineStr">
        <is>
          <t>Violations were cited in the following area(s).</t>
        </is>
      </c>
      <c r="G1828" t="inlineStr">
        <is>
          <t>10F</t>
        </is>
      </c>
      <c r="H1828" t="inlineStr">
        <is>
          <t>Non-food contact surface or equipment made of unacceptable material, not kept clean, or not properly sealed, raised, spaced or movable to allow accessibility for cleaning on all sides, above and underneath the unit.</t>
        </is>
      </c>
      <c r="I1828" t="inlineStr">
        <is>
          <t>Not Critical</t>
        </is>
      </c>
      <c r="J1828" t="n">
        <v>2</v>
      </c>
      <c r="K1828" t="inlineStr">
        <is>
          <t>A</t>
        </is>
      </c>
      <c r="L1828" s="9">
        <f>A1828&amp;"-"&amp;TEXT(E1828,"yyyymmdd")</f>
        <v/>
      </c>
    </row>
    <row r="1829">
      <c r="A1829" t="n">
        <v>50042664</v>
      </c>
      <c r="B1829" t="inlineStr">
        <is>
          <t>Manhattan</t>
        </is>
      </c>
      <c r="C1829" t="inlineStr">
        <is>
          <t>10002</t>
        </is>
      </c>
      <c r="D1829" t="inlineStr">
        <is>
          <t>American</t>
        </is>
      </c>
      <c r="E1829" s="8" t="n">
        <v>46126</v>
      </c>
      <c r="F1829" t="inlineStr">
        <is>
          <t>Violations were cited in the following area(s).</t>
        </is>
      </c>
      <c r="G1829" t="inlineStr">
        <is>
          <t>06C</t>
        </is>
      </c>
      <c r="H182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829" t="inlineStr">
        <is>
          <t>Critical</t>
        </is>
      </c>
      <c r="J1829" t="n">
        <v>12</v>
      </c>
      <c r="K1829" t="inlineStr">
        <is>
          <t>A</t>
        </is>
      </c>
      <c r="L1829" s="9">
        <f>A1829&amp;"-"&amp;TEXT(E1829,"yyyymmdd")</f>
        <v/>
      </c>
    </row>
    <row r="1830">
      <c r="A1830" t="n">
        <v>50042664</v>
      </c>
      <c r="B1830" t="inlineStr">
        <is>
          <t>Manhattan</t>
        </is>
      </c>
      <c r="C1830" t="inlineStr">
        <is>
          <t>10002</t>
        </is>
      </c>
      <c r="D1830" t="inlineStr">
        <is>
          <t>American</t>
        </is>
      </c>
      <c r="E1830" s="8" t="n">
        <v>46126</v>
      </c>
      <c r="F1830" t="inlineStr">
        <is>
          <t>Violations were cited in the following area(s).</t>
        </is>
      </c>
      <c r="G1830" t="inlineStr">
        <is>
          <t>06D</t>
        </is>
      </c>
      <c r="H1830" t="inlineStr">
        <is>
          <t>Food contact surface not properly washed, rinsed and sanitized after each use and following any activity when contamination may have occurred.</t>
        </is>
      </c>
      <c r="I1830" t="inlineStr">
        <is>
          <t>Critical</t>
        </is>
      </c>
      <c r="J1830" t="n">
        <v>12</v>
      </c>
      <c r="K1830" t="inlineStr">
        <is>
          <t>A</t>
        </is>
      </c>
      <c r="L1830" s="9">
        <f>A1830&amp;"-"&amp;TEXT(E1830,"yyyymmdd")</f>
        <v/>
      </c>
    </row>
    <row r="1831">
      <c r="A1831" t="n">
        <v>50042664</v>
      </c>
      <c r="B1831" t="inlineStr">
        <is>
          <t>Manhattan</t>
        </is>
      </c>
      <c r="C1831" t="inlineStr">
        <is>
          <t>10002</t>
        </is>
      </c>
      <c r="D1831" t="inlineStr">
        <is>
          <t>American</t>
        </is>
      </c>
      <c r="E1831" s="8" t="n">
        <v>46126</v>
      </c>
      <c r="F1831" t="inlineStr">
        <is>
          <t>Violations were cited in the following area(s).</t>
        </is>
      </c>
      <c r="G1831" t="inlineStr">
        <is>
          <t>10F</t>
        </is>
      </c>
      <c r="H1831" t="inlineStr">
        <is>
          <t>Non-food contact surface or equipment made of unacceptable material, not kept clean, or not properly sealed, raised, spaced or movable to allow accessibility for cleaning on all sides, above and underneath the unit.</t>
        </is>
      </c>
      <c r="I1831" t="inlineStr">
        <is>
          <t>Not Critical</t>
        </is>
      </c>
      <c r="J1831" t="n">
        <v>12</v>
      </c>
      <c r="K1831" t="inlineStr">
        <is>
          <t>A</t>
        </is>
      </c>
      <c r="L1831" s="9">
        <f>A1831&amp;"-"&amp;TEXT(E1831,"yyyymmdd")</f>
        <v/>
      </c>
    </row>
    <row r="1832">
      <c r="A1832" t="n">
        <v>50043179</v>
      </c>
      <c r="B1832" t="inlineStr">
        <is>
          <t>Manhattan</t>
        </is>
      </c>
      <c r="C1832" t="inlineStr">
        <is>
          <t>10024</t>
        </is>
      </c>
      <c r="D1832" t="inlineStr">
        <is>
          <t>Jewish/Kosher</t>
        </is>
      </c>
      <c r="E1832" s="8" t="n">
        <v>46126</v>
      </c>
      <c r="F1832" t="inlineStr">
        <is>
          <t>Violations were cited in the following area(s).</t>
        </is>
      </c>
      <c r="G1832" t="inlineStr">
        <is>
          <t>02G</t>
        </is>
      </c>
      <c r="H1832" t="inlineStr">
        <is>
          <t>Cold TCS food item held above 41 °F; smoked or processed fish held above 38 °F; intact raw eggs held above 45 °F; or reduced oxygen packaged (ROP) TCS foods held above required temperatures except during active necessary preparation.</t>
        </is>
      </c>
      <c r="I1832" t="inlineStr">
        <is>
          <t>Critical</t>
        </is>
      </c>
      <c r="J1832" t="n">
        <v>13</v>
      </c>
      <c r="K1832" t="inlineStr">
        <is>
          <t>A</t>
        </is>
      </c>
      <c r="L1832" s="9">
        <f>A1832&amp;"-"&amp;TEXT(E1832,"yyyymmdd")</f>
        <v/>
      </c>
    </row>
    <row r="1833">
      <c r="A1833" t="n">
        <v>50043179</v>
      </c>
      <c r="B1833" t="inlineStr">
        <is>
          <t>Manhattan</t>
        </is>
      </c>
      <c r="C1833" t="inlineStr">
        <is>
          <t>10024</t>
        </is>
      </c>
      <c r="D1833" t="inlineStr">
        <is>
          <t>Jewish/Kosher</t>
        </is>
      </c>
      <c r="E1833" s="8" t="n">
        <v>46126</v>
      </c>
      <c r="F1833" t="inlineStr">
        <is>
          <t>Violations were cited in the following area(s).</t>
        </is>
      </c>
      <c r="G1833" t="inlineStr">
        <is>
          <t>10G</t>
        </is>
      </c>
      <c r="H1833" t="inlineStr">
        <is>
          <t>Dishwashing and ware washing: Cleaning and sanitizing of tableware, including dishes, utensils, and equipment deficient.</t>
        </is>
      </c>
      <c r="I1833" t="inlineStr">
        <is>
          <t>Not Critical</t>
        </is>
      </c>
      <c r="J1833" t="n">
        <v>13</v>
      </c>
      <c r="K1833" t="inlineStr">
        <is>
          <t>A</t>
        </is>
      </c>
      <c r="L1833" s="9">
        <f>A1833&amp;"-"&amp;TEXT(E1833,"yyyymmdd")</f>
        <v/>
      </c>
    </row>
    <row r="1834">
      <c r="A1834" t="n">
        <v>50059980</v>
      </c>
      <c r="B1834" t="inlineStr">
        <is>
          <t>Manhattan</t>
        </is>
      </c>
      <c r="C1834" t="inlineStr">
        <is>
          <t>10001</t>
        </is>
      </c>
      <c r="D1834" t="inlineStr">
        <is>
          <t>American</t>
        </is>
      </c>
      <c r="E1834" s="8" t="n">
        <v>46126</v>
      </c>
      <c r="F1834" t="inlineStr">
        <is>
          <t>Violations were cited in the following area(s).</t>
        </is>
      </c>
      <c r="G1834" t="inlineStr">
        <is>
          <t>04H</t>
        </is>
      </c>
      <c r="H1834" t="inlineStr">
        <is>
          <t>Raw, cooked or prepared food is adulterated, contaminated, cross-contaminated, or not discarded in accordance with HACCP plan.</t>
        </is>
      </c>
      <c r="I1834" t="inlineStr">
        <is>
          <t>Critical</t>
        </is>
      </c>
      <c r="J1834" t="n">
        <v>25</v>
      </c>
      <c r="L1834" s="9">
        <f>A1834&amp;"-"&amp;TEXT(E1834,"yyyymmdd")</f>
        <v/>
      </c>
    </row>
    <row r="1835">
      <c r="A1835" t="n">
        <v>50059980</v>
      </c>
      <c r="B1835" t="inlineStr">
        <is>
          <t>Manhattan</t>
        </is>
      </c>
      <c r="C1835" t="inlineStr">
        <is>
          <t>10001</t>
        </is>
      </c>
      <c r="D1835" t="inlineStr">
        <is>
          <t>American</t>
        </is>
      </c>
      <c r="E1835" s="8" t="n">
        <v>46126</v>
      </c>
      <c r="F1835" t="inlineStr">
        <is>
          <t>Violations were cited in the following area(s).</t>
        </is>
      </c>
      <c r="G1835" t="inlineStr">
        <is>
          <t>06D</t>
        </is>
      </c>
      <c r="H1835" t="inlineStr">
        <is>
          <t>Food contact surface not properly washed, rinsed and sanitized after each use and following any activity when contamination may have occurred.</t>
        </is>
      </c>
      <c r="I1835" t="inlineStr">
        <is>
          <t>Critical</t>
        </is>
      </c>
      <c r="J1835" t="n">
        <v>25</v>
      </c>
      <c r="L1835" s="9">
        <f>A1835&amp;"-"&amp;TEXT(E1835,"yyyymmdd")</f>
        <v/>
      </c>
    </row>
    <row r="1836">
      <c r="A1836" t="n">
        <v>50059980</v>
      </c>
      <c r="B1836" t="inlineStr">
        <is>
          <t>Manhattan</t>
        </is>
      </c>
      <c r="C1836" t="inlineStr">
        <is>
          <t>10001</t>
        </is>
      </c>
      <c r="D1836" t="inlineStr">
        <is>
          <t>American</t>
        </is>
      </c>
      <c r="E1836" s="8" t="n">
        <v>46126</v>
      </c>
      <c r="F1836" t="inlineStr">
        <is>
          <t>Violations were cited in the following area(s).</t>
        </is>
      </c>
      <c r="G1836" t="inlineStr">
        <is>
          <t>06E</t>
        </is>
      </c>
      <c r="H1836" t="inlineStr">
        <is>
          <t>Sanitized equipment or utensil, including in-use food dispensing utensil, improperly used or stored.</t>
        </is>
      </c>
      <c r="I1836" t="inlineStr">
        <is>
          <t>Critical</t>
        </is>
      </c>
      <c r="J1836" t="n">
        <v>25</v>
      </c>
      <c r="L1836" s="9">
        <f>A1836&amp;"-"&amp;TEXT(E1836,"yyyymmdd")</f>
        <v/>
      </c>
    </row>
    <row r="1837">
      <c r="A1837" t="n">
        <v>50059980</v>
      </c>
      <c r="B1837" t="inlineStr">
        <is>
          <t>Manhattan</t>
        </is>
      </c>
      <c r="C1837" t="inlineStr">
        <is>
          <t>10001</t>
        </is>
      </c>
      <c r="D1837" t="inlineStr">
        <is>
          <t>American</t>
        </is>
      </c>
      <c r="E1837" s="8" t="n">
        <v>46126</v>
      </c>
      <c r="F1837" t="inlineStr">
        <is>
          <t>Violations were cited in the following area(s).</t>
        </is>
      </c>
      <c r="G1837" t="inlineStr">
        <is>
          <t>10F</t>
        </is>
      </c>
      <c r="H1837" t="inlineStr">
        <is>
          <t>Non-food contact surface or equipment made of unacceptable material, not kept clean, or not properly sealed, raised, spaced or movable to allow accessibility for cleaning on all sides, above and underneath the unit.</t>
        </is>
      </c>
      <c r="I1837" t="inlineStr">
        <is>
          <t>Not Critical</t>
        </is>
      </c>
      <c r="J1837" t="n">
        <v>25</v>
      </c>
      <c r="L1837" s="9">
        <f>A1837&amp;"-"&amp;TEXT(E1837,"yyyymmdd")</f>
        <v/>
      </c>
    </row>
    <row r="1838">
      <c r="A1838" t="n">
        <v>50059980</v>
      </c>
      <c r="B1838" t="inlineStr">
        <is>
          <t>Manhattan</t>
        </is>
      </c>
      <c r="C1838" t="inlineStr">
        <is>
          <t>10001</t>
        </is>
      </c>
      <c r="D1838" t="inlineStr">
        <is>
          <t>American</t>
        </is>
      </c>
      <c r="E1838" s="8" t="n">
        <v>46126</v>
      </c>
      <c r="F1838" t="inlineStr">
        <is>
          <t>Violations were cited in the following area(s).</t>
        </is>
      </c>
      <c r="G1838" t="inlineStr">
        <is>
          <t>10G</t>
        </is>
      </c>
      <c r="H1838" t="inlineStr">
        <is>
          <t>Dishwashing and ware washing: Cleaning and sanitizing of tableware, including dishes, utensils, and equipment deficient.</t>
        </is>
      </c>
      <c r="I1838" t="inlineStr">
        <is>
          <t>Not Critical</t>
        </is>
      </c>
      <c r="J1838" t="n">
        <v>25</v>
      </c>
      <c r="L1838" s="9">
        <f>A1838&amp;"-"&amp;TEXT(E1838,"yyyymmdd")</f>
        <v/>
      </c>
    </row>
    <row r="1839">
      <c r="A1839" t="n">
        <v>50061211</v>
      </c>
      <c r="B1839" t="inlineStr">
        <is>
          <t>Manhattan</t>
        </is>
      </c>
      <c r="C1839" t="inlineStr">
        <is>
          <t>10010</t>
        </is>
      </c>
      <c r="D1839" t="inlineStr">
        <is>
          <t>Frozen Desserts</t>
        </is>
      </c>
      <c r="E1839" s="8" t="n">
        <v>46126</v>
      </c>
      <c r="F1839" t="inlineStr">
        <is>
          <t>Violations were cited in the following area(s).</t>
        </is>
      </c>
      <c r="G1839" t="inlineStr">
        <is>
          <t>06C</t>
        </is>
      </c>
      <c r="H183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839" t="inlineStr">
        <is>
          <t>Critical</t>
        </is>
      </c>
      <c r="J1839" t="n">
        <v>10</v>
      </c>
      <c r="K1839" t="inlineStr">
        <is>
          <t>A</t>
        </is>
      </c>
      <c r="L1839" s="9">
        <f>A1839&amp;"-"&amp;TEXT(E1839,"yyyymmdd")</f>
        <v/>
      </c>
    </row>
    <row r="1840">
      <c r="A1840" t="n">
        <v>50061211</v>
      </c>
      <c r="B1840" t="inlineStr">
        <is>
          <t>Manhattan</t>
        </is>
      </c>
      <c r="C1840" t="inlineStr">
        <is>
          <t>10010</t>
        </is>
      </c>
      <c r="D1840" t="inlineStr">
        <is>
          <t>Frozen Desserts</t>
        </is>
      </c>
      <c r="E1840" s="8" t="n">
        <v>46126</v>
      </c>
      <c r="F1840" t="inlineStr">
        <is>
          <t>Violations were cited in the following area(s).</t>
        </is>
      </c>
      <c r="G1840" t="inlineStr">
        <is>
          <t>10B</t>
        </is>
      </c>
      <c r="H1840" t="inlineStr">
        <is>
          <t>Anti-siphonage or back-flow prevention device not provided where required; equipment or floor not properly drained; sewage disposal system in disrepair or not functioning properly. Condensation or liquid waste improperly disposed of.</t>
        </is>
      </c>
      <c r="I1840" t="inlineStr">
        <is>
          <t>Not Critical</t>
        </is>
      </c>
      <c r="J1840" t="n">
        <v>10</v>
      </c>
      <c r="K1840" t="inlineStr">
        <is>
          <t>A</t>
        </is>
      </c>
      <c r="L1840" s="9">
        <f>A1840&amp;"-"&amp;TEXT(E1840,"yyyymmdd")</f>
        <v/>
      </c>
    </row>
    <row r="1841">
      <c r="A1841" t="n">
        <v>50061211</v>
      </c>
      <c r="B1841" t="inlineStr">
        <is>
          <t>Manhattan</t>
        </is>
      </c>
      <c r="C1841" t="inlineStr">
        <is>
          <t>10010</t>
        </is>
      </c>
      <c r="D1841" t="inlineStr">
        <is>
          <t>Frozen Desserts</t>
        </is>
      </c>
      <c r="E1841" s="8" t="n">
        <v>46126</v>
      </c>
      <c r="F1841" t="inlineStr">
        <is>
          <t>Violations were cited in the following area(s).</t>
        </is>
      </c>
      <c r="G1841" t="inlineStr">
        <is>
          <t>10D</t>
        </is>
      </c>
      <c r="H1841" t="inlineStr">
        <is>
          <t>Mechanical or natural ventilation not provided, inadequate, improperly installed, in disrepair or fails to prevent and control excessive build-up of grease, heat, steam condensation, vapors, odors, smoke or fumes.</t>
        </is>
      </c>
      <c r="I1841" t="inlineStr">
        <is>
          <t>Not Critical</t>
        </is>
      </c>
      <c r="J1841" t="n">
        <v>10</v>
      </c>
      <c r="K1841" t="inlineStr">
        <is>
          <t>A</t>
        </is>
      </c>
      <c r="L1841" s="9">
        <f>A1841&amp;"-"&amp;TEXT(E1841,"yyyymmdd")</f>
        <v/>
      </c>
    </row>
    <row r="1842">
      <c r="A1842" t="n">
        <v>50061211</v>
      </c>
      <c r="B1842" t="inlineStr">
        <is>
          <t>Manhattan</t>
        </is>
      </c>
      <c r="C1842" t="inlineStr">
        <is>
          <t>10010</t>
        </is>
      </c>
      <c r="D1842" t="inlineStr">
        <is>
          <t>Frozen Desserts</t>
        </is>
      </c>
      <c r="E1842" s="8" t="n">
        <v>46126</v>
      </c>
      <c r="F1842" t="inlineStr">
        <is>
          <t>Violations were cited in the following area(s).</t>
        </is>
      </c>
      <c r="G1842" t="inlineStr">
        <is>
          <t>28-05</t>
        </is>
      </c>
      <c r="H1842" t="inlineStr">
        <is>
          <t>Food adulterated or misbranded. Adulterated or misbranded food possessed, being manufactured, produced, packed, sold, offered for sale, delivered or given away</t>
        </is>
      </c>
      <c r="I1842" t="inlineStr">
        <is>
          <t>Not Critical</t>
        </is>
      </c>
      <c r="J1842" t="n">
        <v>10</v>
      </c>
      <c r="K1842" t="inlineStr">
        <is>
          <t>A</t>
        </is>
      </c>
      <c r="L1842" s="9">
        <f>A1842&amp;"-"&amp;TEXT(E1842,"yyyymmdd")</f>
        <v/>
      </c>
    </row>
    <row r="1843">
      <c r="A1843" t="n">
        <v>50063152</v>
      </c>
      <c r="B1843" t="inlineStr">
        <is>
          <t>Manhattan</t>
        </is>
      </c>
      <c r="C1843" t="inlineStr">
        <is>
          <t>10036</t>
        </is>
      </c>
      <c r="D1843" t="inlineStr">
        <is>
          <t>Sandwiches</t>
        </is>
      </c>
      <c r="E1843" s="8" t="n">
        <v>46126</v>
      </c>
      <c r="F1843" t="inlineStr">
        <is>
          <t>Violations were cited in the following area(s).</t>
        </is>
      </c>
      <c r="G1843" t="inlineStr">
        <is>
          <t>02B</t>
        </is>
      </c>
      <c r="H1843" t="inlineStr">
        <is>
          <t>Hot TCS food item not held at or above 140 °F.</t>
        </is>
      </c>
      <c r="I1843" t="inlineStr">
        <is>
          <t>Critical</t>
        </is>
      </c>
      <c r="J1843" t="n">
        <v>25</v>
      </c>
      <c r="L1843" s="9">
        <f>A1843&amp;"-"&amp;TEXT(E1843,"yyyymmdd")</f>
        <v/>
      </c>
    </row>
    <row r="1844">
      <c r="A1844" t="n">
        <v>50063152</v>
      </c>
      <c r="B1844" t="inlineStr">
        <is>
          <t>Manhattan</t>
        </is>
      </c>
      <c r="C1844" t="inlineStr">
        <is>
          <t>10036</t>
        </is>
      </c>
      <c r="D1844" t="inlineStr">
        <is>
          <t>Sandwiches</t>
        </is>
      </c>
      <c r="E1844" s="8" t="n">
        <v>46126</v>
      </c>
      <c r="F1844" t="inlineStr">
        <is>
          <t>Violations were cited in the following area(s).</t>
        </is>
      </c>
      <c r="G1844" t="inlineStr">
        <is>
          <t>02G</t>
        </is>
      </c>
      <c r="H1844" t="inlineStr">
        <is>
          <t>Cold TCS food item held above 41 °F; smoked or processed fish held above 38 °F; intact raw eggs held above 45 °F; or reduced oxygen packaged (ROP) TCS foods held above required temperatures except during active necessary preparation.</t>
        </is>
      </c>
      <c r="I1844" t="inlineStr">
        <is>
          <t>Critical</t>
        </is>
      </c>
      <c r="J1844" t="n">
        <v>25</v>
      </c>
      <c r="L1844" s="9">
        <f>A1844&amp;"-"&amp;TEXT(E1844,"yyyymmdd")</f>
        <v/>
      </c>
    </row>
    <row r="1845">
      <c r="A1845" t="n">
        <v>50063152</v>
      </c>
      <c r="B1845" t="inlineStr">
        <is>
          <t>Manhattan</t>
        </is>
      </c>
      <c r="C1845" t="inlineStr">
        <is>
          <t>10036</t>
        </is>
      </c>
      <c r="D1845" t="inlineStr">
        <is>
          <t>Sandwiches</t>
        </is>
      </c>
      <c r="E1845" s="8" t="n">
        <v>46126</v>
      </c>
      <c r="F1845" t="inlineStr">
        <is>
          <t>Violations were cited in the following area(s).</t>
        </is>
      </c>
      <c r="G1845" t="inlineStr">
        <is>
          <t>09B</t>
        </is>
      </c>
      <c r="H1845" t="inlineStr">
        <is>
          <t>Thawing procedure improper.</t>
        </is>
      </c>
      <c r="I1845" t="inlineStr">
        <is>
          <t>Not Critical</t>
        </is>
      </c>
      <c r="J1845" t="n">
        <v>25</v>
      </c>
      <c r="L1845" s="9">
        <f>A1845&amp;"-"&amp;TEXT(E1845,"yyyymmdd")</f>
        <v/>
      </c>
    </row>
    <row r="1846">
      <c r="A1846" t="n">
        <v>50063152</v>
      </c>
      <c r="B1846" t="inlineStr">
        <is>
          <t>Manhattan</t>
        </is>
      </c>
      <c r="C1846" t="inlineStr">
        <is>
          <t>10036</t>
        </is>
      </c>
      <c r="D1846" t="inlineStr">
        <is>
          <t>Sandwiches</t>
        </is>
      </c>
      <c r="E1846" s="8" t="n">
        <v>46126</v>
      </c>
      <c r="F1846" t="inlineStr">
        <is>
          <t>Violations were cited in the following area(s).</t>
        </is>
      </c>
      <c r="G1846" t="inlineStr">
        <is>
          <t>10F</t>
        </is>
      </c>
      <c r="H1846" t="inlineStr">
        <is>
          <t>Non-food contact surface or equipment made of unacceptable material, not kept clean, or not properly sealed, raised, spaced or movable to allow accessibility for cleaning on all sides, above and underneath the unit.</t>
        </is>
      </c>
      <c r="I1846" t="inlineStr">
        <is>
          <t>Not Critical</t>
        </is>
      </c>
      <c r="J1846" t="n">
        <v>25</v>
      </c>
      <c r="L1846" s="9">
        <f>A1846&amp;"-"&amp;TEXT(E1846,"yyyymmdd")</f>
        <v/>
      </c>
    </row>
    <row r="1847">
      <c r="A1847" t="n">
        <v>50067247</v>
      </c>
      <c r="B1847" t="inlineStr">
        <is>
          <t>Manhattan</t>
        </is>
      </c>
      <c r="C1847" t="inlineStr">
        <is>
          <t>10001</t>
        </is>
      </c>
      <c r="D1847" t="inlineStr">
        <is>
          <t>Coffee/Tea</t>
        </is>
      </c>
      <c r="E1847" s="8" t="n">
        <v>46126</v>
      </c>
      <c r="F1847" t="inlineStr">
        <is>
          <t>Violations were cited in the following area(s).</t>
        </is>
      </c>
      <c r="G1847" t="inlineStr">
        <is>
          <t>10F</t>
        </is>
      </c>
      <c r="H1847" t="inlineStr">
        <is>
          <t>Non-food contact surface or equipment made of unacceptable material, not kept clean, or not properly sealed, raised, spaced or movable to allow accessibility for cleaning on all sides, above and underneath the unit.</t>
        </is>
      </c>
      <c r="I1847" t="inlineStr">
        <is>
          <t>Not Critical</t>
        </is>
      </c>
      <c r="J1847" t="n">
        <v>4</v>
      </c>
      <c r="K1847" t="inlineStr">
        <is>
          <t>A</t>
        </is>
      </c>
      <c r="L1847" s="9">
        <f>A1847&amp;"-"&amp;TEXT(E1847,"yyyymmdd")</f>
        <v/>
      </c>
    </row>
    <row r="1848">
      <c r="A1848" t="n">
        <v>50067646</v>
      </c>
      <c r="B1848" t="inlineStr">
        <is>
          <t>Manhattan</t>
        </is>
      </c>
      <c r="C1848" t="inlineStr">
        <is>
          <t>10019</t>
        </is>
      </c>
      <c r="D1848" t="inlineStr">
        <is>
          <t>American</t>
        </is>
      </c>
      <c r="E1848" s="8" t="n">
        <v>46126</v>
      </c>
      <c r="F1848" t="inlineStr">
        <is>
          <t>Violations were cited in the following area(s).</t>
        </is>
      </c>
      <c r="G1848" t="inlineStr">
        <is>
          <t>02B</t>
        </is>
      </c>
      <c r="H1848" t="inlineStr">
        <is>
          <t>Hot TCS food item not held at or above 140 °F.</t>
        </is>
      </c>
      <c r="I1848" t="inlineStr">
        <is>
          <t>Critical</t>
        </is>
      </c>
      <c r="J1848" t="n">
        <v>41</v>
      </c>
      <c r="L1848" s="9">
        <f>A1848&amp;"-"&amp;TEXT(E1848,"yyyymmdd")</f>
        <v/>
      </c>
    </row>
    <row r="1849">
      <c r="A1849" t="n">
        <v>50067646</v>
      </c>
      <c r="B1849" t="inlineStr">
        <is>
          <t>Manhattan</t>
        </is>
      </c>
      <c r="C1849" t="inlineStr">
        <is>
          <t>10019</t>
        </is>
      </c>
      <c r="D1849" t="inlineStr">
        <is>
          <t>American</t>
        </is>
      </c>
      <c r="E1849" s="8" t="n">
        <v>46126</v>
      </c>
      <c r="F1849" t="inlineStr">
        <is>
          <t>Violations were cited in the following area(s).</t>
        </is>
      </c>
      <c r="G1849" t="inlineStr">
        <is>
          <t>02G</t>
        </is>
      </c>
      <c r="H1849" t="inlineStr">
        <is>
          <t>Cold TCS food item held above 41 °F; smoked or processed fish held above 38 °F; intact raw eggs held above 45 °F; or reduced oxygen packaged (ROP) TCS foods held above required temperatures except during active necessary preparation.</t>
        </is>
      </c>
      <c r="I1849" t="inlineStr">
        <is>
          <t>Critical</t>
        </is>
      </c>
      <c r="J1849" t="n">
        <v>41</v>
      </c>
      <c r="L1849" s="9">
        <f>A1849&amp;"-"&amp;TEXT(E1849,"yyyymmdd")</f>
        <v/>
      </c>
    </row>
    <row r="1850">
      <c r="A1850" t="n">
        <v>50067646</v>
      </c>
      <c r="B1850" t="inlineStr">
        <is>
          <t>Manhattan</t>
        </is>
      </c>
      <c r="C1850" t="inlineStr">
        <is>
          <t>10019</t>
        </is>
      </c>
      <c r="D1850" t="inlineStr">
        <is>
          <t>American</t>
        </is>
      </c>
      <c r="E1850" s="8" t="n">
        <v>46126</v>
      </c>
      <c r="F1850" t="inlineStr">
        <is>
          <t>Violations were cited in the following area(s).</t>
        </is>
      </c>
      <c r="G1850" t="inlineStr">
        <is>
          <t>04M</t>
        </is>
      </c>
      <c r="H1850" t="inlineStr">
        <is>
          <t>Live roaches in facility's food or non-food area.</t>
        </is>
      </c>
      <c r="I1850" t="inlineStr">
        <is>
          <t>Critical</t>
        </is>
      </c>
      <c r="J1850" t="n">
        <v>41</v>
      </c>
      <c r="L1850" s="9">
        <f>A1850&amp;"-"&amp;TEXT(E1850,"yyyymmdd")</f>
        <v/>
      </c>
    </row>
    <row r="1851">
      <c r="A1851" t="n">
        <v>50067646</v>
      </c>
      <c r="B1851" t="inlineStr">
        <is>
          <t>Manhattan</t>
        </is>
      </c>
      <c r="C1851" t="inlineStr">
        <is>
          <t>10019</t>
        </is>
      </c>
      <c r="D1851" t="inlineStr">
        <is>
          <t>American</t>
        </is>
      </c>
      <c r="E1851" s="8" t="n">
        <v>46126</v>
      </c>
      <c r="F1851" t="inlineStr">
        <is>
          <t>Violations were cited in the following area(s).</t>
        </is>
      </c>
      <c r="G1851" t="inlineStr">
        <is>
          <t>06C</t>
        </is>
      </c>
      <c r="H185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851" t="inlineStr">
        <is>
          <t>Critical</t>
        </is>
      </c>
      <c r="J1851" t="n">
        <v>41</v>
      </c>
      <c r="L1851" s="9">
        <f>A1851&amp;"-"&amp;TEXT(E1851,"yyyymmdd")</f>
        <v/>
      </c>
    </row>
    <row r="1852">
      <c r="A1852" t="n">
        <v>50067646</v>
      </c>
      <c r="B1852" t="inlineStr">
        <is>
          <t>Manhattan</t>
        </is>
      </c>
      <c r="C1852" t="inlineStr">
        <is>
          <t>10019</t>
        </is>
      </c>
      <c r="D1852" t="inlineStr">
        <is>
          <t>American</t>
        </is>
      </c>
      <c r="E1852" s="8" t="n">
        <v>46126</v>
      </c>
      <c r="F1852" t="inlineStr">
        <is>
          <t>Violations were cited in the following area(s).</t>
        </is>
      </c>
      <c r="G1852" t="inlineStr">
        <is>
          <t>08A</t>
        </is>
      </c>
      <c r="H1852" t="inlineStr">
        <is>
          <t>Establishment is not free of harborage or conditions conducive to rodents, insects or other pests.</t>
        </is>
      </c>
      <c r="I1852" t="inlineStr">
        <is>
          <t>Not Critical</t>
        </is>
      </c>
      <c r="J1852" t="n">
        <v>41</v>
      </c>
      <c r="L1852" s="9">
        <f>A1852&amp;"-"&amp;TEXT(E1852,"yyyymmdd")</f>
        <v/>
      </c>
    </row>
    <row r="1853">
      <c r="A1853" t="n">
        <v>50067646</v>
      </c>
      <c r="B1853" t="inlineStr">
        <is>
          <t>Manhattan</t>
        </is>
      </c>
      <c r="C1853" t="inlineStr">
        <is>
          <t>10019</t>
        </is>
      </c>
      <c r="D1853" t="inlineStr">
        <is>
          <t>American</t>
        </is>
      </c>
      <c r="E1853" s="8" t="n">
        <v>46126</v>
      </c>
      <c r="F1853" t="inlineStr">
        <is>
          <t>Violations were cited in the following area(s).</t>
        </is>
      </c>
      <c r="G1853" t="inlineStr">
        <is>
          <t>10B</t>
        </is>
      </c>
      <c r="H1853" t="inlineStr">
        <is>
          <t>Anti-siphonage or back-flow prevention device not provided where required; equipment or floor not properly drained; sewage disposal system in disrepair or not functioning properly. Condensation or liquid waste improperly disposed of.</t>
        </is>
      </c>
      <c r="I1853" t="inlineStr">
        <is>
          <t>Not Critical</t>
        </is>
      </c>
      <c r="J1853" t="n">
        <v>41</v>
      </c>
      <c r="L1853" s="9">
        <f>A1853&amp;"-"&amp;TEXT(E1853,"yyyymmdd")</f>
        <v/>
      </c>
    </row>
    <row r="1854">
      <c r="A1854" t="n">
        <v>50067646</v>
      </c>
      <c r="B1854" t="inlineStr">
        <is>
          <t>Manhattan</t>
        </is>
      </c>
      <c r="C1854" t="inlineStr">
        <is>
          <t>10019</t>
        </is>
      </c>
      <c r="D1854" t="inlineStr">
        <is>
          <t>American</t>
        </is>
      </c>
      <c r="E1854" s="8" t="n">
        <v>46126</v>
      </c>
      <c r="F1854" t="inlineStr">
        <is>
          <t>Violations were cited in the following area(s).</t>
        </is>
      </c>
      <c r="G1854" t="inlineStr">
        <is>
          <t>10F</t>
        </is>
      </c>
      <c r="H1854" t="inlineStr">
        <is>
          <t>Non-food contact surface or equipment made of unacceptable material, not kept clean, or not properly sealed, raised, spaced or movable to allow accessibility for cleaning on all sides, above and underneath the unit.</t>
        </is>
      </c>
      <c r="I1854" t="inlineStr">
        <is>
          <t>Not Critical</t>
        </is>
      </c>
      <c r="J1854" t="n">
        <v>41</v>
      </c>
      <c r="L1854" s="9">
        <f>A1854&amp;"-"&amp;TEXT(E1854,"yyyymmdd")</f>
        <v/>
      </c>
    </row>
    <row r="1855">
      <c r="A1855" t="n">
        <v>50069666</v>
      </c>
      <c r="B1855" t="inlineStr">
        <is>
          <t>Queens</t>
        </is>
      </c>
      <c r="C1855" t="inlineStr">
        <is>
          <t>11372</t>
        </is>
      </c>
      <c r="D1855" t="inlineStr">
        <is>
          <t>Pizza</t>
        </is>
      </c>
      <c r="E1855" s="8" t="n">
        <v>46126</v>
      </c>
      <c r="F1855" t="inlineStr">
        <is>
          <t>Violations were cited in the following area(s).</t>
        </is>
      </c>
      <c r="G1855" t="inlineStr">
        <is>
          <t>02B</t>
        </is>
      </c>
      <c r="H1855" t="inlineStr">
        <is>
          <t>Hot TCS food item not held at or above 140 °F.</t>
        </is>
      </c>
      <c r="I1855" t="inlineStr">
        <is>
          <t>Critical</t>
        </is>
      </c>
      <c r="J1855" t="n">
        <v>29</v>
      </c>
      <c r="L1855" s="9">
        <f>A1855&amp;"-"&amp;TEXT(E1855,"yyyymmdd")</f>
        <v/>
      </c>
    </row>
    <row r="1856">
      <c r="A1856" t="n">
        <v>50069666</v>
      </c>
      <c r="B1856" t="inlineStr">
        <is>
          <t>Queens</t>
        </is>
      </c>
      <c r="C1856" t="inlineStr">
        <is>
          <t>11372</t>
        </is>
      </c>
      <c r="D1856" t="inlineStr">
        <is>
          <t>Pizza</t>
        </is>
      </c>
      <c r="E1856" s="8" t="n">
        <v>46126</v>
      </c>
      <c r="F1856" t="inlineStr">
        <is>
          <t>Violations were cited in the following area(s).</t>
        </is>
      </c>
      <c r="G1856" t="inlineStr">
        <is>
          <t>02G</t>
        </is>
      </c>
      <c r="H1856" t="inlineStr">
        <is>
          <t>Cold TCS food item held above 41 °F; smoked or processed fish held above 38 °F; intact raw eggs held above 45 °F; or reduced oxygen packaged (ROP) TCS foods held above required temperatures except during active necessary preparation.</t>
        </is>
      </c>
      <c r="I1856" t="inlineStr">
        <is>
          <t>Critical</t>
        </is>
      </c>
      <c r="J1856" t="n">
        <v>29</v>
      </c>
      <c r="L1856" s="9">
        <f>A1856&amp;"-"&amp;TEXT(E1856,"yyyymmdd")</f>
        <v/>
      </c>
    </row>
    <row r="1857">
      <c r="A1857" t="n">
        <v>50069666</v>
      </c>
      <c r="B1857" t="inlineStr">
        <is>
          <t>Queens</t>
        </is>
      </c>
      <c r="C1857" t="inlineStr">
        <is>
          <t>11372</t>
        </is>
      </c>
      <c r="D1857" t="inlineStr">
        <is>
          <t>Pizza</t>
        </is>
      </c>
      <c r="E1857" s="8" t="n">
        <v>46126</v>
      </c>
      <c r="F1857" t="inlineStr">
        <is>
          <t>Violations were cited in the following area(s).</t>
        </is>
      </c>
      <c r="G1857" t="inlineStr">
        <is>
          <t>05D</t>
        </is>
      </c>
      <c r="H185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857" t="inlineStr">
        <is>
          <t>Critical</t>
        </is>
      </c>
      <c r="J1857" t="n">
        <v>29</v>
      </c>
      <c r="L1857" s="9">
        <f>A1857&amp;"-"&amp;TEXT(E1857,"yyyymmdd")</f>
        <v/>
      </c>
    </row>
    <row r="1858">
      <c r="A1858" t="n">
        <v>50069666</v>
      </c>
      <c r="B1858" t="inlineStr">
        <is>
          <t>Queens</t>
        </is>
      </c>
      <c r="C1858" t="inlineStr">
        <is>
          <t>11372</t>
        </is>
      </c>
      <c r="D1858" t="inlineStr">
        <is>
          <t>Pizza</t>
        </is>
      </c>
      <c r="E1858" s="8" t="n">
        <v>46126</v>
      </c>
      <c r="F1858" t="inlineStr">
        <is>
          <t>Violations were cited in the following area(s).</t>
        </is>
      </c>
      <c r="G1858" t="inlineStr">
        <is>
          <t>08C</t>
        </is>
      </c>
      <c r="H1858" t="inlineStr">
        <is>
          <t>Pesticide not properly labeled or used by unlicensed individual. Pesticide, other toxic chemical improperly used/stored. Unprotected, unlocked bait station used.</t>
        </is>
      </c>
      <c r="I1858" t="inlineStr">
        <is>
          <t>Not Critical</t>
        </is>
      </c>
      <c r="J1858" t="n">
        <v>29</v>
      </c>
      <c r="L1858" s="9">
        <f>A1858&amp;"-"&amp;TEXT(E1858,"yyyymmdd")</f>
        <v/>
      </c>
    </row>
    <row r="1859">
      <c r="A1859" t="n">
        <v>50073168</v>
      </c>
      <c r="B1859" t="inlineStr">
        <is>
          <t>Manhattan</t>
        </is>
      </c>
      <c r="C1859" t="inlineStr">
        <is>
          <t>10016</t>
        </is>
      </c>
      <c r="D1859" t="inlineStr">
        <is>
          <t>Korean</t>
        </is>
      </c>
      <c r="E1859" s="8" t="n">
        <v>46126</v>
      </c>
      <c r="F1859" t="inlineStr">
        <is>
          <t>Violations were cited in the following area(s).</t>
        </is>
      </c>
      <c r="G1859" t="inlineStr">
        <is>
          <t>02G</t>
        </is>
      </c>
      <c r="H1859" t="inlineStr">
        <is>
          <t>Cold TCS food item held above 41 °F; smoked or processed fish held above 38 °F; intact raw eggs held above 45 °F; or reduced oxygen packaged (ROP) TCS foods held above required temperatures except during active necessary preparation.</t>
        </is>
      </c>
      <c r="I1859" t="inlineStr">
        <is>
          <t>Critical</t>
        </is>
      </c>
      <c r="J1859" t="n">
        <v>12</v>
      </c>
      <c r="K1859" t="inlineStr">
        <is>
          <t>A</t>
        </is>
      </c>
      <c r="L1859" s="9">
        <f>A1859&amp;"-"&amp;TEXT(E1859,"yyyymmdd")</f>
        <v/>
      </c>
    </row>
    <row r="1860">
      <c r="A1860" t="n">
        <v>50073168</v>
      </c>
      <c r="B1860" t="inlineStr">
        <is>
          <t>Manhattan</t>
        </is>
      </c>
      <c r="C1860" t="inlineStr">
        <is>
          <t>10016</t>
        </is>
      </c>
      <c r="D1860" t="inlineStr">
        <is>
          <t>Korean</t>
        </is>
      </c>
      <c r="E1860" s="8" t="n">
        <v>46126</v>
      </c>
      <c r="F1860" t="inlineStr">
        <is>
          <t>Violations were cited in the following area(s).</t>
        </is>
      </c>
      <c r="G1860" t="inlineStr">
        <is>
          <t>06A</t>
        </is>
      </c>
      <c r="H1860" t="inlineStr">
        <is>
          <t>Personal cleanliness is inadequate. Outer garment soiled with possible contaminant. Effective hair restraint not worn where required. Jewelry worn on hands or arms. Fingernail polish worn or fingernails not kept clean and trimmed.</t>
        </is>
      </c>
      <c r="I1860" t="inlineStr">
        <is>
          <t>Critical</t>
        </is>
      </c>
      <c r="J1860" t="n">
        <v>12</v>
      </c>
      <c r="K1860" t="inlineStr">
        <is>
          <t>A</t>
        </is>
      </c>
      <c r="L1860" s="9">
        <f>A1860&amp;"-"&amp;TEXT(E1860,"yyyymmdd")</f>
        <v/>
      </c>
    </row>
    <row r="1861">
      <c r="A1861" t="n">
        <v>50082224</v>
      </c>
      <c r="B1861" t="inlineStr">
        <is>
          <t>Manhattan</t>
        </is>
      </c>
      <c r="C1861" t="inlineStr">
        <is>
          <t>10001</t>
        </is>
      </c>
      <c r="D1861" t="inlineStr">
        <is>
          <t>Bagels/Pretzels</t>
        </is>
      </c>
      <c r="E1861" s="8" t="n">
        <v>46126</v>
      </c>
      <c r="F1861" t="inlineStr">
        <is>
          <t>Violations were cited in the following area(s).</t>
        </is>
      </c>
      <c r="G1861" t="inlineStr">
        <is>
          <t>02G</t>
        </is>
      </c>
      <c r="H1861" t="inlineStr">
        <is>
          <t>Cold TCS food item held above 41 °F; smoked or processed fish held above 38 °F; intact raw eggs held above 45 °F; or reduced oxygen packaged (ROP) TCS foods held above required temperatures except during active necessary preparation.</t>
        </is>
      </c>
      <c r="I1861" t="inlineStr">
        <is>
          <t>Critical</t>
        </is>
      </c>
      <c r="J1861" t="n">
        <v>13</v>
      </c>
      <c r="K1861" t="inlineStr">
        <is>
          <t>A</t>
        </is>
      </c>
      <c r="L1861" s="9">
        <f>A1861&amp;"-"&amp;TEXT(E1861,"yyyymmdd")</f>
        <v/>
      </c>
    </row>
    <row r="1862">
      <c r="A1862" t="n">
        <v>50082224</v>
      </c>
      <c r="B1862" t="inlineStr">
        <is>
          <t>Manhattan</t>
        </is>
      </c>
      <c r="C1862" t="inlineStr">
        <is>
          <t>10001</t>
        </is>
      </c>
      <c r="D1862" t="inlineStr">
        <is>
          <t>Bagels/Pretzels</t>
        </is>
      </c>
      <c r="E1862" s="8" t="n">
        <v>46126</v>
      </c>
      <c r="F1862" t="inlineStr">
        <is>
          <t>Violations were cited in the following area(s).</t>
        </is>
      </c>
      <c r="G1862" t="inlineStr">
        <is>
          <t>06D</t>
        </is>
      </c>
      <c r="H1862" t="inlineStr">
        <is>
          <t>Food contact surface not properly washed, rinsed and sanitized after each use and following any activity when contamination may have occurred.</t>
        </is>
      </c>
      <c r="I1862" t="inlineStr">
        <is>
          <t>Critical</t>
        </is>
      </c>
      <c r="J1862" t="n">
        <v>13</v>
      </c>
      <c r="K1862" t="inlineStr">
        <is>
          <t>A</t>
        </is>
      </c>
      <c r="L1862" s="9">
        <f>A1862&amp;"-"&amp;TEXT(E1862,"yyyymmdd")</f>
        <v/>
      </c>
    </row>
    <row r="1863">
      <c r="A1863" t="n">
        <v>50083089</v>
      </c>
      <c r="B1863" t="inlineStr">
        <is>
          <t>Manhattan</t>
        </is>
      </c>
      <c r="C1863" t="inlineStr">
        <is>
          <t>10013</t>
        </is>
      </c>
      <c r="D1863" t="inlineStr">
        <is>
          <t>Italian</t>
        </is>
      </c>
      <c r="E1863" s="8" t="n">
        <v>46126</v>
      </c>
      <c r="F1863" t="inlineStr">
        <is>
          <t>Violations were cited in the following area(s).</t>
        </is>
      </c>
      <c r="G1863" t="inlineStr">
        <is>
          <t>02G</t>
        </is>
      </c>
      <c r="H1863" t="inlineStr">
        <is>
          <t>Cold TCS food item held above 41 °F; smoked or processed fish held above 38 °F; intact raw eggs held above 45 °F; or reduced oxygen packaged (ROP) TCS foods held above required temperatures except during active necessary preparation.</t>
        </is>
      </c>
      <c r="I1863" t="inlineStr">
        <is>
          <t>Critical</t>
        </is>
      </c>
      <c r="J1863" t="n">
        <v>23</v>
      </c>
      <c r="L1863" s="9">
        <f>A1863&amp;"-"&amp;TEXT(E1863,"yyyymmdd")</f>
        <v/>
      </c>
    </row>
    <row r="1864">
      <c r="A1864" t="n">
        <v>50083089</v>
      </c>
      <c r="B1864" t="inlineStr">
        <is>
          <t>Manhattan</t>
        </is>
      </c>
      <c r="C1864" t="inlineStr">
        <is>
          <t>10013</t>
        </is>
      </c>
      <c r="D1864" t="inlineStr">
        <is>
          <t>Italian</t>
        </is>
      </c>
      <c r="E1864" s="8" t="n">
        <v>46126</v>
      </c>
      <c r="F1864" t="inlineStr">
        <is>
          <t>Violations were cited in the following area(s).</t>
        </is>
      </c>
      <c r="G1864" t="inlineStr">
        <is>
          <t>06D</t>
        </is>
      </c>
      <c r="H1864" t="inlineStr">
        <is>
          <t>Food contact surface not properly washed, rinsed and sanitized after each use and following any activity when contamination may have occurred.</t>
        </is>
      </c>
      <c r="I1864" t="inlineStr">
        <is>
          <t>Critical</t>
        </is>
      </c>
      <c r="J1864" t="n">
        <v>23</v>
      </c>
      <c r="L1864" s="9">
        <f>A1864&amp;"-"&amp;TEXT(E1864,"yyyymmdd")</f>
        <v/>
      </c>
    </row>
    <row r="1865">
      <c r="A1865" t="n">
        <v>50083089</v>
      </c>
      <c r="B1865" t="inlineStr">
        <is>
          <t>Manhattan</t>
        </is>
      </c>
      <c r="C1865" t="inlineStr">
        <is>
          <t>10013</t>
        </is>
      </c>
      <c r="D1865" t="inlineStr">
        <is>
          <t>Italian</t>
        </is>
      </c>
      <c r="E1865" s="8" t="n">
        <v>46126</v>
      </c>
      <c r="F1865" t="inlineStr">
        <is>
          <t>Violations were cited in the following area(s).</t>
        </is>
      </c>
      <c r="G1865" t="inlineStr">
        <is>
          <t>09C</t>
        </is>
      </c>
      <c r="H1865" t="inlineStr">
        <is>
          <t>Design, construction, materials used or maintenance of food contact surface improper. Surface not easily cleanable, sanitized and maintained.</t>
        </is>
      </c>
      <c r="I1865" t="inlineStr">
        <is>
          <t>Not Critical</t>
        </is>
      </c>
      <c r="J1865" t="n">
        <v>23</v>
      </c>
      <c r="L1865" s="9">
        <f>A1865&amp;"-"&amp;TEXT(E1865,"yyyymmdd")</f>
        <v/>
      </c>
    </row>
    <row r="1866">
      <c r="A1866" t="n">
        <v>50083089</v>
      </c>
      <c r="B1866" t="inlineStr">
        <is>
          <t>Manhattan</t>
        </is>
      </c>
      <c r="C1866" t="inlineStr">
        <is>
          <t>10013</t>
        </is>
      </c>
      <c r="D1866" t="inlineStr">
        <is>
          <t>Italian</t>
        </is>
      </c>
      <c r="E1866" s="8" t="n">
        <v>46126</v>
      </c>
      <c r="F1866" t="inlineStr">
        <is>
          <t>Violations were cited in the following area(s).</t>
        </is>
      </c>
      <c r="G1866" t="inlineStr">
        <is>
          <t>10B</t>
        </is>
      </c>
      <c r="H1866" t="inlineStr">
        <is>
          <t>Anti-siphonage or back-flow prevention device not provided where required; equipment or floor not properly drained; sewage disposal system in disrepair or not functioning properly. Condensation or liquid waste improperly disposed of.</t>
        </is>
      </c>
      <c r="I1866" t="inlineStr">
        <is>
          <t>Not Critical</t>
        </is>
      </c>
      <c r="J1866" t="n">
        <v>23</v>
      </c>
      <c r="L1866" s="9">
        <f>A1866&amp;"-"&amp;TEXT(E1866,"yyyymmdd")</f>
        <v/>
      </c>
    </row>
    <row r="1867">
      <c r="A1867" t="n">
        <v>50083089</v>
      </c>
      <c r="B1867" t="inlineStr">
        <is>
          <t>Manhattan</t>
        </is>
      </c>
      <c r="C1867" t="inlineStr">
        <is>
          <t>10013</t>
        </is>
      </c>
      <c r="D1867" t="inlineStr">
        <is>
          <t>Italian</t>
        </is>
      </c>
      <c r="E1867" s="8" t="n">
        <v>46126</v>
      </c>
      <c r="F1867" t="inlineStr">
        <is>
          <t>Violations were cited in the following area(s).</t>
        </is>
      </c>
      <c r="G1867" t="inlineStr">
        <is>
          <t>10F</t>
        </is>
      </c>
      <c r="H1867" t="inlineStr">
        <is>
          <t>Non-food contact surface or equipment made of unacceptable material, not kept clean, or not properly sealed, raised, spaced or movable to allow accessibility for cleaning on all sides, above and underneath the unit.</t>
        </is>
      </c>
      <c r="I1867" t="inlineStr">
        <is>
          <t>Not Critical</t>
        </is>
      </c>
      <c r="J1867" t="n">
        <v>23</v>
      </c>
      <c r="L1867" s="9">
        <f>A1867&amp;"-"&amp;TEXT(E1867,"yyyymmdd")</f>
        <v/>
      </c>
    </row>
    <row r="1868">
      <c r="A1868" t="n">
        <v>50086669</v>
      </c>
      <c r="B1868" t="inlineStr">
        <is>
          <t>Queens</t>
        </is>
      </c>
      <c r="C1868" t="inlineStr">
        <is>
          <t>11103</t>
        </is>
      </c>
      <c r="D1868" t="inlineStr">
        <is>
          <t>Coffee/Tea</t>
        </is>
      </c>
      <c r="E1868" s="8" t="n">
        <v>46126</v>
      </c>
      <c r="F1868" t="inlineStr">
        <is>
          <t>Violations were cited in the following area(s).</t>
        </is>
      </c>
      <c r="G1868" t="inlineStr">
        <is>
          <t>02B</t>
        </is>
      </c>
      <c r="H1868" t="inlineStr">
        <is>
          <t>Hot TCS food item not held at or above 140 °F.</t>
        </is>
      </c>
      <c r="I1868" t="inlineStr">
        <is>
          <t>Critical</t>
        </is>
      </c>
      <c r="J1868" t="n">
        <v>20</v>
      </c>
      <c r="L1868" s="9">
        <f>A1868&amp;"-"&amp;TEXT(E1868,"yyyymmdd")</f>
        <v/>
      </c>
    </row>
    <row r="1869">
      <c r="A1869" t="n">
        <v>50086669</v>
      </c>
      <c r="B1869" t="inlineStr">
        <is>
          <t>Queens</t>
        </is>
      </c>
      <c r="C1869" t="inlineStr">
        <is>
          <t>11103</t>
        </is>
      </c>
      <c r="D1869" t="inlineStr">
        <is>
          <t>Coffee/Tea</t>
        </is>
      </c>
      <c r="E1869" s="8" t="n">
        <v>46126</v>
      </c>
      <c r="F1869" t="inlineStr">
        <is>
          <t>Violations were cited in the following area(s).</t>
        </is>
      </c>
      <c r="G1869" t="inlineStr">
        <is>
          <t>04L</t>
        </is>
      </c>
      <c r="H1869" t="inlineStr">
        <is>
          <t>Evidence of mice or live mice in establishment's food or non-food areas.</t>
        </is>
      </c>
      <c r="I1869" t="inlineStr">
        <is>
          <t>Critical</t>
        </is>
      </c>
      <c r="J1869" t="n">
        <v>20</v>
      </c>
      <c r="L1869" s="9">
        <f>A1869&amp;"-"&amp;TEXT(E1869,"yyyymmdd")</f>
        <v/>
      </c>
    </row>
    <row r="1870">
      <c r="A1870" t="n">
        <v>50086669</v>
      </c>
      <c r="B1870" t="inlineStr">
        <is>
          <t>Queens</t>
        </is>
      </c>
      <c r="C1870" t="inlineStr">
        <is>
          <t>11103</t>
        </is>
      </c>
      <c r="D1870" t="inlineStr">
        <is>
          <t>Coffee/Tea</t>
        </is>
      </c>
      <c r="E1870" s="8" t="n">
        <v>46126</v>
      </c>
      <c r="F1870" t="inlineStr">
        <is>
          <t>Violations were cited in the following area(s).</t>
        </is>
      </c>
      <c r="G1870" t="inlineStr">
        <is>
          <t>08A</t>
        </is>
      </c>
      <c r="H1870" t="inlineStr">
        <is>
          <t>Establishment is not free of harborage or conditions conducive to rodents, insects or other pests.</t>
        </is>
      </c>
      <c r="I1870" t="inlineStr">
        <is>
          <t>Not Critical</t>
        </is>
      </c>
      <c r="J1870" t="n">
        <v>20</v>
      </c>
      <c r="L1870" s="9">
        <f>A1870&amp;"-"&amp;TEXT(E1870,"yyyymmdd")</f>
        <v/>
      </c>
    </row>
    <row r="1871">
      <c r="A1871" t="n">
        <v>50086669</v>
      </c>
      <c r="B1871" t="inlineStr">
        <is>
          <t>Queens</t>
        </is>
      </c>
      <c r="C1871" t="inlineStr">
        <is>
          <t>11103</t>
        </is>
      </c>
      <c r="D1871" t="inlineStr">
        <is>
          <t>Coffee/Tea</t>
        </is>
      </c>
      <c r="E1871" s="8" t="n">
        <v>46126</v>
      </c>
      <c r="F1871" t="inlineStr">
        <is>
          <t>Violations were cited in the following area(s).</t>
        </is>
      </c>
      <c r="G1871" t="inlineStr">
        <is>
          <t>10B</t>
        </is>
      </c>
      <c r="H1871" t="inlineStr">
        <is>
          <t>Anti-siphonage or back-flow prevention device not provided where required; equipment or floor not properly drained; sewage disposal system in disrepair or not functioning properly. Condensation or liquid waste improperly disposed of.</t>
        </is>
      </c>
      <c r="I1871" t="inlineStr">
        <is>
          <t>Not Critical</t>
        </is>
      </c>
      <c r="J1871" t="n">
        <v>20</v>
      </c>
      <c r="L1871" s="9">
        <f>A1871&amp;"-"&amp;TEXT(E1871,"yyyymmdd")</f>
        <v/>
      </c>
    </row>
    <row r="1872">
      <c r="A1872" t="n">
        <v>50091707</v>
      </c>
      <c r="B1872" t="inlineStr">
        <is>
          <t>Brooklyn</t>
        </is>
      </c>
      <c r="C1872" t="inlineStr">
        <is>
          <t>11205</t>
        </is>
      </c>
      <c r="D1872" t="inlineStr">
        <is>
          <t>Juice, Smoothies, Fruit Salads</t>
        </is>
      </c>
      <c r="E1872" s="8" t="n">
        <v>46126</v>
      </c>
      <c r="F1872" t="inlineStr">
        <is>
          <t>Violations were cited in the following area(s).</t>
        </is>
      </c>
      <c r="G1872" t="inlineStr">
        <is>
          <t>04L</t>
        </is>
      </c>
      <c r="H1872" t="inlineStr">
        <is>
          <t>Evidence of mice or live mice in establishment's food or non-food areas.</t>
        </is>
      </c>
      <c r="I1872" t="inlineStr">
        <is>
          <t>Critical</t>
        </is>
      </c>
      <c r="J1872" t="n">
        <v>22</v>
      </c>
      <c r="L1872" s="9">
        <f>A1872&amp;"-"&amp;TEXT(E1872,"yyyymmdd")</f>
        <v/>
      </c>
    </row>
    <row r="1873">
      <c r="A1873" t="n">
        <v>50091707</v>
      </c>
      <c r="B1873" t="inlineStr">
        <is>
          <t>Brooklyn</t>
        </is>
      </c>
      <c r="C1873" t="inlineStr">
        <is>
          <t>11205</t>
        </is>
      </c>
      <c r="D1873" t="inlineStr">
        <is>
          <t>Juice, Smoothies, Fruit Salads</t>
        </is>
      </c>
      <c r="E1873" s="8" t="n">
        <v>46126</v>
      </c>
      <c r="F1873" t="inlineStr">
        <is>
          <t>Violations were cited in the following area(s).</t>
        </is>
      </c>
      <c r="G1873" t="inlineStr">
        <is>
          <t>06A</t>
        </is>
      </c>
      <c r="H1873" t="inlineStr">
        <is>
          <t>Personal cleanliness is inadequate. Outer garment soiled with possible contaminant. Effective hair restraint not worn where required. Jewelry worn on hands or arms. Fingernail polish worn or fingernails not kept clean and trimmed.</t>
        </is>
      </c>
      <c r="I1873" t="inlineStr">
        <is>
          <t>Critical</t>
        </is>
      </c>
      <c r="J1873" t="n">
        <v>22</v>
      </c>
      <c r="L1873" s="9">
        <f>A1873&amp;"-"&amp;TEXT(E1873,"yyyymmdd")</f>
        <v/>
      </c>
    </row>
    <row r="1874">
      <c r="A1874" t="n">
        <v>50091707</v>
      </c>
      <c r="B1874" t="inlineStr">
        <is>
          <t>Brooklyn</t>
        </is>
      </c>
      <c r="C1874" t="inlineStr">
        <is>
          <t>11205</t>
        </is>
      </c>
      <c r="D1874" t="inlineStr">
        <is>
          <t>Juice, Smoothies, Fruit Salads</t>
        </is>
      </c>
      <c r="E1874" s="8" t="n">
        <v>46126</v>
      </c>
      <c r="F1874" t="inlineStr">
        <is>
          <t>Violations were cited in the following area(s).</t>
        </is>
      </c>
      <c r="G1874" t="inlineStr">
        <is>
          <t>06F</t>
        </is>
      </c>
      <c r="H1874" t="inlineStr">
        <is>
          <t>Wiping cloths not stored clean and dry, or in a sanitizing solution, between uses.</t>
        </is>
      </c>
      <c r="I1874" t="inlineStr">
        <is>
          <t>Critical</t>
        </is>
      </c>
      <c r="J1874" t="n">
        <v>22</v>
      </c>
      <c r="L1874" s="9">
        <f>A1874&amp;"-"&amp;TEXT(E1874,"yyyymmdd")</f>
        <v/>
      </c>
    </row>
    <row r="1875">
      <c r="A1875" t="n">
        <v>50091707</v>
      </c>
      <c r="B1875" t="inlineStr">
        <is>
          <t>Brooklyn</t>
        </is>
      </c>
      <c r="C1875" t="inlineStr">
        <is>
          <t>11205</t>
        </is>
      </c>
      <c r="D1875" t="inlineStr">
        <is>
          <t>Juice, Smoothies, Fruit Salads</t>
        </is>
      </c>
      <c r="E1875" s="8" t="n">
        <v>46126</v>
      </c>
      <c r="F1875" t="inlineStr">
        <is>
          <t>Violations were cited in the following area(s).</t>
        </is>
      </c>
      <c r="G1875" t="inlineStr">
        <is>
          <t>08A</t>
        </is>
      </c>
      <c r="H1875" t="inlineStr">
        <is>
          <t>Establishment is not free of harborage or conditions conducive to rodents, insects or other pests.</t>
        </is>
      </c>
      <c r="I1875" t="inlineStr">
        <is>
          <t>Not Critical</t>
        </is>
      </c>
      <c r="J1875" t="n">
        <v>22</v>
      </c>
      <c r="L1875" s="9">
        <f>A1875&amp;"-"&amp;TEXT(E1875,"yyyymmdd")</f>
        <v/>
      </c>
    </row>
    <row r="1876">
      <c r="A1876" t="n">
        <v>50095055</v>
      </c>
      <c r="B1876" t="inlineStr">
        <is>
          <t>Brooklyn</t>
        </is>
      </c>
      <c r="C1876" t="inlineStr">
        <is>
          <t>11226</t>
        </is>
      </c>
      <c r="D1876" t="inlineStr">
        <is>
          <t>Caribbean</t>
        </is>
      </c>
      <c r="E1876" s="8" t="n">
        <v>46126</v>
      </c>
      <c r="F1876" t="inlineStr">
        <is>
          <t>Violations were cited in the following area(s).</t>
        </is>
      </c>
      <c r="G1876" t="inlineStr">
        <is>
          <t>02B</t>
        </is>
      </c>
      <c r="H1876" t="inlineStr">
        <is>
          <t>Hot TCS food item not held at or above 140 °F.</t>
        </is>
      </c>
      <c r="I1876" t="inlineStr">
        <is>
          <t>Critical</t>
        </is>
      </c>
      <c r="J1876" t="n">
        <v>41</v>
      </c>
      <c r="L1876" s="9">
        <f>A1876&amp;"-"&amp;TEXT(E1876,"yyyymmdd")</f>
        <v/>
      </c>
    </row>
    <row r="1877">
      <c r="A1877" t="n">
        <v>50095055</v>
      </c>
      <c r="B1877" t="inlineStr">
        <is>
          <t>Brooklyn</t>
        </is>
      </c>
      <c r="C1877" t="inlineStr">
        <is>
          <t>11226</t>
        </is>
      </c>
      <c r="D1877" t="inlineStr">
        <is>
          <t>Caribbean</t>
        </is>
      </c>
      <c r="E1877" s="8" t="n">
        <v>46126</v>
      </c>
      <c r="F1877" t="inlineStr">
        <is>
          <t>Violations were cited in the following area(s).</t>
        </is>
      </c>
      <c r="G1877" t="inlineStr">
        <is>
          <t>04A</t>
        </is>
      </c>
      <c r="H1877" t="inlineStr">
        <is>
          <t>Food Protection Certificate (FPC) not held by manager or supervisor of food operations.</t>
        </is>
      </c>
      <c r="I1877" t="inlineStr">
        <is>
          <t>Critical</t>
        </is>
      </c>
      <c r="J1877" t="n">
        <v>41</v>
      </c>
      <c r="L1877" s="9">
        <f>A1877&amp;"-"&amp;TEXT(E1877,"yyyymmdd")</f>
        <v/>
      </c>
    </row>
    <row r="1878">
      <c r="A1878" t="n">
        <v>50095055</v>
      </c>
      <c r="B1878" t="inlineStr">
        <is>
          <t>Brooklyn</t>
        </is>
      </c>
      <c r="C1878" t="inlineStr">
        <is>
          <t>11226</t>
        </is>
      </c>
      <c r="D1878" t="inlineStr">
        <is>
          <t>Caribbean</t>
        </is>
      </c>
      <c r="E1878" s="8" t="n">
        <v>46126</v>
      </c>
      <c r="F1878" t="inlineStr">
        <is>
          <t>Violations were cited in the following area(s).</t>
        </is>
      </c>
      <c r="G1878" t="inlineStr">
        <is>
          <t>04L</t>
        </is>
      </c>
      <c r="H1878" t="inlineStr">
        <is>
          <t>Evidence of mice or live mice in establishment's food or non-food areas.</t>
        </is>
      </c>
      <c r="I1878" t="inlineStr">
        <is>
          <t>Critical</t>
        </is>
      </c>
      <c r="J1878" t="n">
        <v>41</v>
      </c>
      <c r="L1878" s="9">
        <f>A1878&amp;"-"&amp;TEXT(E1878,"yyyymmdd")</f>
        <v/>
      </c>
    </row>
    <row r="1879">
      <c r="A1879" t="n">
        <v>50095055</v>
      </c>
      <c r="B1879" t="inlineStr">
        <is>
          <t>Brooklyn</t>
        </is>
      </c>
      <c r="C1879" t="inlineStr">
        <is>
          <t>11226</t>
        </is>
      </c>
      <c r="D1879" t="inlineStr">
        <is>
          <t>Caribbean</t>
        </is>
      </c>
      <c r="E1879" s="8" t="n">
        <v>46126</v>
      </c>
      <c r="F1879" t="inlineStr">
        <is>
          <t>Violations were cited in the following area(s).</t>
        </is>
      </c>
      <c r="G1879" t="inlineStr">
        <is>
          <t>06C</t>
        </is>
      </c>
      <c r="H18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879" t="inlineStr">
        <is>
          <t>Critical</t>
        </is>
      </c>
      <c r="J1879" t="n">
        <v>41</v>
      </c>
      <c r="L1879" s="9">
        <f>A1879&amp;"-"&amp;TEXT(E1879,"yyyymmdd")</f>
        <v/>
      </c>
    </row>
    <row r="1880">
      <c r="A1880" t="n">
        <v>50095055</v>
      </c>
      <c r="B1880" t="inlineStr">
        <is>
          <t>Brooklyn</t>
        </is>
      </c>
      <c r="C1880" t="inlineStr">
        <is>
          <t>11226</t>
        </is>
      </c>
      <c r="D1880" t="inlineStr">
        <is>
          <t>Caribbean</t>
        </is>
      </c>
      <c r="E1880" s="8" t="n">
        <v>46126</v>
      </c>
      <c r="F1880" t="inlineStr">
        <is>
          <t>Violations were cited in the following area(s).</t>
        </is>
      </c>
      <c r="G1880" t="inlineStr">
        <is>
          <t>06D</t>
        </is>
      </c>
      <c r="H1880" t="inlineStr">
        <is>
          <t>Food contact surface not properly washed, rinsed and sanitized after each use and following any activity when contamination may have occurred.</t>
        </is>
      </c>
      <c r="I1880" t="inlineStr">
        <is>
          <t>Critical</t>
        </is>
      </c>
      <c r="J1880" t="n">
        <v>41</v>
      </c>
      <c r="L1880" s="9">
        <f>A1880&amp;"-"&amp;TEXT(E1880,"yyyymmdd")</f>
        <v/>
      </c>
    </row>
    <row r="1881">
      <c r="A1881" t="n">
        <v>50095055</v>
      </c>
      <c r="B1881" t="inlineStr">
        <is>
          <t>Brooklyn</t>
        </is>
      </c>
      <c r="C1881" t="inlineStr">
        <is>
          <t>11226</t>
        </is>
      </c>
      <c r="D1881" t="inlineStr">
        <is>
          <t>Caribbean</t>
        </is>
      </c>
      <c r="E1881" s="8" t="n">
        <v>46126</v>
      </c>
      <c r="F1881" t="inlineStr">
        <is>
          <t>Violations were cited in the following area(s).</t>
        </is>
      </c>
      <c r="G1881" t="inlineStr">
        <is>
          <t>08A</t>
        </is>
      </c>
      <c r="H1881" t="inlineStr">
        <is>
          <t>Establishment is not free of harborage or conditions conducive to rodents, insects or other pests.</t>
        </is>
      </c>
      <c r="I1881" t="inlineStr">
        <is>
          <t>Not Critical</t>
        </is>
      </c>
      <c r="J1881" t="n">
        <v>41</v>
      </c>
      <c r="L1881" s="9">
        <f>A1881&amp;"-"&amp;TEXT(E1881,"yyyymmdd")</f>
        <v/>
      </c>
    </row>
    <row r="1882">
      <c r="A1882" t="n">
        <v>50096203</v>
      </c>
      <c r="B1882" t="inlineStr">
        <is>
          <t>Manhattan</t>
        </is>
      </c>
      <c r="C1882" t="inlineStr">
        <is>
          <t>10075</t>
        </is>
      </c>
      <c r="D1882" t="inlineStr">
        <is>
          <t>Pizza</t>
        </is>
      </c>
      <c r="E1882" s="8" t="n">
        <v>46126</v>
      </c>
      <c r="F1882" t="inlineStr">
        <is>
          <t>Violations were cited in the following area(s).</t>
        </is>
      </c>
      <c r="G1882" t="inlineStr">
        <is>
          <t>02B</t>
        </is>
      </c>
      <c r="H1882" t="inlineStr">
        <is>
          <t>Hot TCS food item not held at or above 140 °F.</t>
        </is>
      </c>
      <c r="I1882" t="inlineStr">
        <is>
          <t>Critical</t>
        </is>
      </c>
      <c r="J1882" t="n">
        <v>34</v>
      </c>
      <c r="L1882" s="9">
        <f>A1882&amp;"-"&amp;TEXT(E1882,"yyyymmdd")</f>
        <v/>
      </c>
    </row>
    <row r="1883">
      <c r="A1883" t="n">
        <v>50096203</v>
      </c>
      <c r="B1883" t="inlineStr">
        <is>
          <t>Manhattan</t>
        </is>
      </c>
      <c r="C1883" t="inlineStr">
        <is>
          <t>10075</t>
        </is>
      </c>
      <c r="D1883" t="inlineStr">
        <is>
          <t>Pizza</t>
        </is>
      </c>
      <c r="E1883" s="8" t="n">
        <v>46126</v>
      </c>
      <c r="F1883" t="inlineStr">
        <is>
          <t>Violations were cited in the following area(s).</t>
        </is>
      </c>
      <c r="G1883" t="inlineStr">
        <is>
          <t>03A</t>
        </is>
      </c>
      <c r="H1883"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883" t="inlineStr">
        <is>
          <t>Critical</t>
        </is>
      </c>
      <c r="J1883" t="n">
        <v>34</v>
      </c>
      <c r="L1883" s="9">
        <f>A1883&amp;"-"&amp;TEXT(E1883,"yyyymmdd")</f>
        <v/>
      </c>
    </row>
    <row r="1884">
      <c r="A1884" t="n">
        <v>50096203</v>
      </c>
      <c r="B1884" t="inlineStr">
        <is>
          <t>Manhattan</t>
        </is>
      </c>
      <c r="C1884" t="inlineStr">
        <is>
          <t>10075</t>
        </is>
      </c>
      <c r="D1884" t="inlineStr">
        <is>
          <t>Pizza</t>
        </is>
      </c>
      <c r="E1884" s="8" t="n">
        <v>46126</v>
      </c>
      <c r="F1884" t="inlineStr">
        <is>
          <t>Violations were cited in the following area(s).</t>
        </is>
      </c>
      <c r="G1884" t="inlineStr">
        <is>
          <t>06E</t>
        </is>
      </c>
      <c r="H1884" t="inlineStr">
        <is>
          <t>Sanitized equipment or utensil, including in-use food dispensing utensil, improperly used or stored.</t>
        </is>
      </c>
      <c r="I1884" t="inlineStr">
        <is>
          <t>Critical</t>
        </is>
      </c>
      <c r="J1884" t="n">
        <v>34</v>
      </c>
      <c r="L1884" s="9">
        <f>A1884&amp;"-"&amp;TEXT(E1884,"yyyymmdd")</f>
        <v/>
      </c>
    </row>
    <row r="1885">
      <c r="A1885" t="n">
        <v>50096203</v>
      </c>
      <c r="B1885" t="inlineStr">
        <is>
          <t>Manhattan</t>
        </is>
      </c>
      <c r="C1885" t="inlineStr">
        <is>
          <t>10075</t>
        </is>
      </c>
      <c r="D1885" t="inlineStr">
        <is>
          <t>Pizza</t>
        </is>
      </c>
      <c r="E1885" s="8" t="n">
        <v>46126</v>
      </c>
      <c r="F1885" t="inlineStr">
        <is>
          <t>Violations were cited in the following area(s).</t>
        </is>
      </c>
      <c r="G1885" t="inlineStr">
        <is>
          <t>09C</t>
        </is>
      </c>
      <c r="H1885" t="inlineStr">
        <is>
          <t>Design, construction, materials used or maintenance of food contact surface improper. Surface not easily cleanable, sanitized and maintained.</t>
        </is>
      </c>
      <c r="I1885" t="inlineStr">
        <is>
          <t>Not Critical</t>
        </is>
      </c>
      <c r="J1885" t="n">
        <v>34</v>
      </c>
      <c r="L1885" s="9">
        <f>A1885&amp;"-"&amp;TEXT(E1885,"yyyymmdd")</f>
        <v/>
      </c>
    </row>
    <row r="1886">
      <c r="A1886" t="n">
        <v>50096203</v>
      </c>
      <c r="B1886" t="inlineStr">
        <is>
          <t>Manhattan</t>
        </is>
      </c>
      <c r="C1886" t="inlineStr">
        <is>
          <t>10075</t>
        </is>
      </c>
      <c r="D1886" t="inlineStr">
        <is>
          <t>Pizza</t>
        </is>
      </c>
      <c r="E1886" s="8" t="n">
        <v>46126</v>
      </c>
      <c r="F1886" t="inlineStr">
        <is>
          <t>Violations were cited in the following area(s).</t>
        </is>
      </c>
      <c r="G1886" t="inlineStr">
        <is>
          <t>10B</t>
        </is>
      </c>
      <c r="H1886" t="inlineStr">
        <is>
          <t>Anti-siphonage or back-flow prevention device not provided where required; equipment or floor not properly drained; sewage disposal system in disrepair or not functioning properly. Condensation or liquid waste improperly disposed of.</t>
        </is>
      </c>
      <c r="I1886" t="inlineStr">
        <is>
          <t>Not Critical</t>
        </is>
      </c>
      <c r="J1886" t="n">
        <v>34</v>
      </c>
      <c r="L1886" s="9">
        <f>A1886&amp;"-"&amp;TEXT(E1886,"yyyymmdd")</f>
        <v/>
      </c>
    </row>
    <row r="1887">
      <c r="A1887" t="n">
        <v>50096203</v>
      </c>
      <c r="B1887" t="inlineStr">
        <is>
          <t>Manhattan</t>
        </is>
      </c>
      <c r="C1887" t="inlineStr">
        <is>
          <t>10075</t>
        </is>
      </c>
      <c r="D1887" t="inlineStr">
        <is>
          <t>Pizza</t>
        </is>
      </c>
      <c r="E1887" s="8" t="n">
        <v>46126</v>
      </c>
      <c r="F1887" t="inlineStr">
        <is>
          <t>Violations were cited in the following area(s).</t>
        </is>
      </c>
      <c r="G1887" t="inlineStr">
        <is>
          <t>10F</t>
        </is>
      </c>
      <c r="H1887" t="inlineStr">
        <is>
          <t>Non-food contact surface or equipment made of unacceptable material, not kept clean, or not properly sealed, raised, spaced or movable to allow accessibility for cleaning on all sides, above and underneath the unit.</t>
        </is>
      </c>
      <c r="I1887" t="inlineStr">
        <is>
          <t>Not Critical</t>
        </is>
      </c>
      <c r="J1887" t="n">
        <v>34</v>
      </c>
      <c r="L1887" s="9">
        <f>A1887&amp;"-"&amp;TEXT(E1887,"yyyymmdd")</f>
        <v/>
      </c>
    </row>
    <row r="1888">
      <c r="A1888" t="n">
        <v>50096203</v>
      </c>
      <c r="B1888" t="inlineStr">
        <is>
          <t>Manhattan</t>
        </is>
      </c>
      <c r="C1888" t="inlineStr">
        <is>
          <t>10075</t>
        </is>
      </c>
      <c r="D1888" t="inlineStr">
        <is>
          <t>Pizza</t>
        </is>
      </c>
      <c r="E1888" s="8" t="n">
        <v>46126</v>
      </c>
      <c r="F1888" t="inlineStr">
        <is>
          <t>Violations were cited in the following area(s).</t>
        </is>
      </c>
      <c r="G1888" t="inlineStr">
        <is>
          <t>10H</t>
        </is>
      </c>
      <c r="H1888" t="inlineStr">
        <is>
          <t>Single service article not provided. Single service article reused or not protected from contamination when transported, stored, dispensed. Drinking straws not completely enclosed in wrapper or dispensed from a sanitary device.</t>
        </is>
      </c>
      <c r="I1888" t="inlineStr">
        <is>
          <t>Not Critical</t>
        </is>
      </c>
      <c r="J1888" t="n">
        <v>34</v>
      </c>
      <c r="L1888" s="9">
        <f>A1888&amp;"-"&amp;TEXT(E1888,"yyyymmdd")</f>
        <v/>
      </c>
    </row>
    <row r="1889">
      <c r="A1889" t="n">
        <v>50099890</v>
      </c>
      <c r="B1889" t="inlineStr">
        <is>
          <t>Manhattan</t>
        </is>
      </c>
      <c r="C1889" t="inlineStr">
        <is>
          <t>10001</t>
        </is>
      </c>
      <c r="D1889" t="inlineStr">
        <is>
          <t>American</t>
        </is>
      </c>
      <c r="E1889" s="8" t="n">
        <v>46126</v>
      </c>
      <c r="F1889" t="inlineStr">
        <is>
          <t>Violations were cited in the following area(s).</t>
        </is>
      </c>
      <c r="G1889" t="inlineStr">
        <is>
          <t>05D</t>
        </is>
      </c>
      <c r="H188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889" t="inlineStr">
        <is>
          <t>Critical</t>
        </is>
      </c>
      <c r="J1889" t="n">
        <v>26</v>
      </c>
      <c r="L1889" s="9">
        <f>A1889&amp;"-"&amp;TEXT(E1889,"yyyymmdd")</f>
        <v/>
      </c>
    </row>
    <row r="1890">
      <c r="A1890" t="n">
        <v>50099890</v>
      </c>
      <c r="B1890" t="inlineStr">
        <is>
          <t>Manhattan</t>
        </is>
      </c>
      <c r="C1890" t="inlineStr">
        <is>
          <t>10001</t>
        </is>
      </c>
      <c r="D1890" t="inlineStr">
        <is>
          <t>American</t>
        </is>
      </c>
      <c r="E1890" s="8" t="n">
        <v>46126</v>
      </c>
      <c r="F1890" t="inlineStr">
        <is>
          <t>Violations were cited in the following area(s).</t>
        </is>
      </c>
      <c r="G1890" t="inlineStr">
        <is>
          <t>06B</t>
        </is>
      </c>
      <c r="H1890" t="inlineStr">
        <is>
          <t>Tobacco or electronic cigarette use, eating, or drinking from open container in food preparation, food storage or dishwashing area.</t>
        </is>
      </c>
      <c r="I1890" t="inlineStr">
        <is>
          <t>Critical</t>
        </is>
      </c>
      <c r="J1890" t="n">
        <v>26</v>
      </c>
      <c r="L1890" s="9">
        <f>A1890&amp;"-"&amp;TEXT(E1890,"yyyymmdd")</f>
        <v/>
      </c>
    </row>
    <row r="1891">
      <c r="A1891" t="n">
        <v>50099890</v>
      </c>
      <c r="B1891" t="inlineStr">
        <is>
          <t>Manhattan</t>
        </is>
      </c>
      <c r="C1891" t="inlineStr">
        <is>
          <t>10001</t>
        </is>
      </c>
      <c r="D1891" t="inlineStr">
        <is>
          <t>American</t>
        </is>
      </c>
      <c r="E1891" s="8" t="n">
        <v>46126</v>
      </c>
      <c r="F1891" t="inlineStr">
        <is>
          <t>Violations were cited in the following area(s).</t>
        </is>
      </c>
      <c r="G1891" t="inlineStr">
        <is>
          <t>06D</t>
        </is>
      </c>
      <c r="H1891" t="inlineStr">
        <is>
          <t>Food contact surface not properly washed, rinsed and sanitized after each use and following any activity when contamination may have occurred.</t>
        </is>
      </c>
      <c r="I1891" t="inlineStr">
        <is>
          <t>Critical</t>
        </is>
      </c>
      <c r="J1891" t="n">
        <v>26</v>
      </c>
      <c r="L1891" s="9">
        <f>A1891&amp;"-"&amp;TEXT(E1891,"yyyymmdd")</f>
        <v/>
      </c>
    </row>
    <row r="1892">
      <c r="A1892" t="n">
        <v>50099890</v>
      </c>
      <c r="B1892" t="inlineStr">
        <is>
          <t>Manhattan</t>
        </is>
      </c>
      <c r="C1892" t="inlineStr">
        <is>
          <t>10001</t>
        </is>
      </c>
      <c r="D1892" t="inlineStr">
        <is>
          <t>American</t>
        </is>
      </c>
      <c r="E1892" s="8" t="n">
        <v>46126</v>
      </c>
      <c r="F1892" t="inlineStr">
        <is>
          <t>Violations were cited in the following area(s).</t>
        </is>
      </c>
      <c r="G1892" t="inlineStr">
        <is>
          <t>10G</t>
        </is>
      </c>
      <c r="H1892" t="inlineStr">
        <is>
          <t>Dishwashing and ware washing: Cleaning and sanitizing of tableware, including dishes, utensils, and equipment deficient.</t>
        </is>
      </c>
      <c r="I1892" t="inlineStr">
        <is>
          <t>Not Critical</t>
        </is>
      </c>
      <c r="J1892" t="n">
        <v>26</v>
      </c>
      <c r="L1892" s="9">
        <f>A1892&amp;"-"&amp;TEXT(E1892,"yyyymmdd")</f>
        <v/>
      </c>
    </row>
    <row r="1893">
      <c r="A1893" t="n">
        <v>50105091</v>
      </c>
      <c r="B1893" t="inlineStr">
        <is>
          <t>Brooklyn</t>
        </is>
      </c>
      <c r="C1893" t="inlineStr">
        <is>
          <t>11226</t>
        </is>
      </c>
      <c r="D1893" t="inlineStr">
        <is>
          <t>Caribbean</t>
        </is>
      </c>
      <c r="E1893" s="8" t="n">
        <v>46126</v>
      </c>
      <c r="F1893" t="inlineStr">
        <is>
          <t>Violations were cited in the following area(s).</t>
        </is>
      </c>
      <c r="G1893" t="inlineStr">
        <is>
          <t>02B</t>
        </is>
      </c>
      <c r="H1893" t="inlineStr">
        <is>
          <t>Hot TCS food item not held at or above 140 °F.</t>
        </is>
      </c>
      <c r="I1893" t="inlineStr">
        <is>
          <t>Critical</t>
        </is>
      </c>
      <c r="J1893" t="n">
        <v>19</v>
      </c>
      <c r="L1893" s="9">
        <f>A1893&amp;"-"&amp;TEXT(E1893,"yyyymmdd")</f>
        <v/>
      </c>
    </row>
    <row r="1894">
      <c r="A1894" t="n">
        <v>50105091</v>
      </c>
      <c r="B1894" t="inlineStr">
        <is>
          <t>Brooklyn</t>
        </is>
      </c>
      <c r="C1894" t="inlineStr">
        <is>
          <t>11226</t>
        </is>
      </c>
      <c r="D1894" t="inlineStr">
        <is>
          <t>Caribbean</t>
        </is>
      </c>
      <c r="E1894" s="8" t="n">
        <v>46126</v>
      </c>
      <c r="F1894" t="inlineStr">
        <is>
          <t>Violations were cited in the following area(s).</t>
        </is>
      </c>
      <c r="G1894" t="inlineStr">
        <is>
          <t>04L</t>
        </is>
      </c>
      <c r="H1894" t="inlineStr">
        <is>
          <t>Evidence of mice or live mice in establishment's food or non-food areas.</t>
        </is>
      </c>
      <c r="I1894" t="inlineStr">
        <is>
          <t>Critical</t>
        </is>
      </c>
      <c r="J1894" t="n">
        <v>19</v>
      </c>
      <c r="L1894" s="9">
        <f>A1894&amp;"-"&amp;TEXT(E1894,"yyyymmdd")</f>
        <v/>
      </c>
    </row>
    <row r="1895">
      <c r="A1895" t="n">
        <v>50105091</v>
      </c>
      <c r="B1895" t="inlineStr">
        <is>
          <t>Brooklyn</t>
        </is>
      </c>
      <c r="C1895" t="inlineStr">
        <is>
          <t>11226</t>
        </is>
      </c>
      <c r="D1895" t="inlineStr">
        <is>
          <t>Caribbean</t>
        </is>
      </c>
      <c r="E1895" s="8" t="n">
        <v>46126</v>
      </c>
      <c r="F1895" t="inlineStr">
        <is>
          <t>Violations were cited in the following area(s).</t>
        </is>
      </c>
      <c r="G1895" t="inlineStr">
        <is>
          <t>08A</t>
        </is>
      </c>
      <c r="H1895" t="inlineStr">
        <is>
          <t>Establishment is not free of harborage or conditions conducive to rodents, insects or other pests.</t>
        </is>
      </c>
      <c r="I1895" t="inlineStr">
        <is>
          <t>Not Critical</t>
        </is>
      </c>
      <c r="J1895" t="n">
        <v>19</v>
      </c>
      <c r="L1895" s="9">
        <f>A1895&amp;"-"&amp;TEXT(E1895,"yyyymmdd")</f>
        <v/>
      </c>
    </row>
    <row r="1896">
      <c r="A1896" t="n">
        <v>50105091</v>
      </c>
      <c r="B1896" t="inlineStr">
        <is>
          <t>Brooklyn</t>
        </is>
      </c>
      <c r="C1896" t="inlineStr">
        <is>
          <t>11226</t>
        </is>
      </c>
      <c r="D1896" t="inlineStr">
        <is>
          <t>Caribbean</t>
        </is>
      </c>
      <c r="E1896" s="8" t="n">
        <v>46126</v>
      </c>
      <c r="F1896" t="inlineStr">
        <is>
          <t>Violations were cited in the following area(s).</t>
        </is>
      </c>
      <c r="G1896" t="inlineStr">
        <is>
          <t>10F</t>
        </is>
      </c>
      <c r="H1896" t="inlineStr">
        <is>
          <t>Non-food contact surface or equipment made of unacceptable material, not kept clean, or not properly sealed, raised, spaced or movable to allow accessibility for cleaning on all sides, above and underneath the unit.</t>
        </is>
      </c>
      <c r="I1896" t="inlineStr">
        <is>
          <t>Not Critical</t>
        </is>
      </c>
      <c r="J1896" t="n">
        <v>19</v>
      </c>
      <c r="L1896" s="9">
        <f>A1896&amp;"-"&amp;TEXT(E1896,"yyyymmdd")</f>
        <v/>
      </c>
    </row>
    <row r="1897">
      <c r="A1897" t="n">
        <v>50105465</v>
      </c>
      <c r="B1897" t="inlineStr">
        <is>
          <t>Manhattan</t>
        </is>
      </c>
      <c r="C1897" t="inlineStr">
        <is>
          <t>10018</t>
        </is>
      </c>
      <c r="D1897" t="inlineStr">
        <is>
          <t>Sandwiches/Salads/Mixed Buffet</t>
        </is>
      </c>
      <c r="E1897" s="8" t="n">
        <v>46126</v>
      </c>
      <c r="F1897" t="inlineStr">
        <is>
          <t>Violations were cited in the following area(s).</t>
        </is>
      </c>
      <c r="G1897" t="inlineStr">
        <is>
          <t>02B</t>
        </is>
      </c>
      <c r="H1897" t="inlineStr">
        <is>
          <t>Hot TCS food item not held at or above 140 °F.</t>
        </is>
      </c>
      <c r="I1897" t="inlineStr">
        <is>
          <t>Critical</t>
        </is>
      </c>
      <c r="J1897" t="n">
        <v>23</v>
      </c>
      <c r="L1897" s="9">
        <f>A1897&amp;"-"&amp;TEXT(E1897,"yyyymmdd")</f>
        <v/>
      </c>
    </row>
    <row r="1898">
      <c r="A1898" t="n">
        <v>50105465</v>
      </c>
      <c r="B1898" t="inlineStr">
        <is>
          <t>Manhattan</t>
        </is>
      </c>
      <c r="C1898" t="inlineStr">
        <is>
          <t>10018</t>
        </is>
      </c>
      <c r="D1898" t="inlineStr">
        <is>
          <t>Sandwiches/Salads/Mixed Buffet</t>
        </is>
      </c>
      <c r="E1898" s="8" t="n">
        <v>46126</v>
      </c>
      <c r="F1898" t="inlineStr">
        <is>
          <t>Violations were cited in the following area(s).</t>
        </is>
      </c>
      <c r="G1898" t="inlineStr">
        <is>
          <t>02G</t>
        </is>
      </c>
      <c r="H1898" t="inlineStr">
        <is>
          <t>Cold TCS food item held above 41 °F; smoked or processed fish held above 38 °F; intact raw eggs held above 45 °F; or reduced oxygen packaged (ROP) TCS foods held above required temperatures except during active necessary preparation.</t>
        </is>
      </c>
      <c r="I1898" t="inlineStr">
        <is>
          <t>Critical</t>
        </is>
      </c>
      <c r="J1898" t="n">
        <v>23</v>
      </c>
      <c r="L1898" s="9">
        <f>A1898&amp;"-"&amp;TEXT(E1898,"yyyymmdd")</f>
        <v/>
      </c>
    </row>
    <row r="1899">
      <c r="A1899" t="n">
        <v>50105465</v>
      </c>
      <c r="B1899" t="inlineStr">
        <is>
          <t>Manhattan</t>
        </is>
      </c>
      <c r="C1899" t="inlineStr">
        <is>
          <t>10018</t>
        </is>
      </c>
      <c r="D1899" t="inlineStr">
        <is>
          <t>Sandwiches/Salads/Mixed Buffet</t>
        </is>
      </c>
      <c r="E1899" s="8" t="n">
        <v>46126</v>
      </c>
      <c r="F1899" t="inlineStr">
        <is>
          <t>Violations were cited in the following area(s).</t>
        </is>
      </c>
      <c r="G1899" t="inlineStr">
        <is>
          <t>10B</t>
        </is>
      </c>
      <c r="H1899" t="inlineStr">
        <is>
          <t>Anti-siphonage or back-flow prevention device not provided where required; equipment or floor not properly drained; sewage disposal system in disrepair or not functioning properly. Condensation or liquid waste improperly disposed of.</t>
        </is>
      </c>
      <c r="I1899" t="inlineStr">
        <is>
          <t>Not Critical</t>
        </is>
      </c>
      <c r="J1899" t="n">
        <v>23</v>
      </c>
      <c r="L1899" s="9">
        <f>A1899&amp;"-"&amp;TEXT(E1899,"yyyymmdd")</f>
        <v/>
      </c>
    </row>
    <row r="1900">
      <c r="A1900" t="n">
        <v>50105465</v>
      </c>
      <c r="B1900" t="inlineStr">
        <is>
          <t>Manhattan</t>
        </is>
      </c>
      <c r="C1900" t="inlineStr">
        <is>
          <t>10018</t>
        </is>
      </c>
      <c r="D1900" t="inlineStr">
        <is>
          <t>Sandwiches/Salads/Mixed Buffet</t>
        </is>
      </c>
      <c r="E1900" s="8" t="n">
        <v>46126</v>
      </c>
      <c r="F1900" t="inlineStr">
        <is>
          <t>Violations were cited in the following area(s).</t>
        </is>
      </c>
      <c r="G1900" t="inlineStr">
        <is>
          <t>10F</t>
        </is>
      </c>
      <c r="H1900" t="inlineStr">
        <is>
          <t>Non-food contact surface or equipment made of unacceptable material, not kept clean, or not properly sealed, raised, spaced or movable to allow accessibility for cleaning on all sides, above and underneath the unit.</t>
        </is>
      </c>
      <c r="I1900" t="inlineStr">
        <is>
          <t>Not Critical</t>
        </is>
      </c>
      <c r="J1900" t="n">
        <v>23</v>
      </c>
      <c r="L1900" s="9">
        <f>A1900&amp;"-"&amp;TEXT(E1900,"yyyymmdd")</f>
        <v/>
      </c>
    </row>
    <row r="1901">
      <c r="A1901" t="n">
        <v>50115905</v>
      </c>
      <c r="B1901" t="inlineStr">
        <is>
          <t>Manhattan</t>
        </is>
      </c>
      <c r="C1901" t="inlineStr">
        <is>
          <t>10003</t>
        </is>
      </c>
      <c r="D1901" t="inlineStr">
        <is>
          <t>Chinese</t>
        </is>
      </c>
      <c r="E1901" s="8" t="n">
        <v>46126</v>
      </c>
      <c r="F1901" t="inlineStr">
        <is>
          <t>Violations were cited in the following area(s).</t>
        </is>
      </c>
      <c r="G1901" t="inlineStr">
        <is>
          <t>02B</t>
        </is>
      </c>
      <c r="H1901" t="inlineStr">
        <is>
          <t>Hot TCS food item not held at or above 140 °F.</t>
        </is>
      </c>
      <c r="I1901" t="inlineStr">
        <is>
          <t>Critical</t>
        </is>
      </c>
      <c r="J1901" t="n">
        <v>54</v>
      </c>
      <c r="L1901" s="9">
        <f>A1901&amp;"-"&amp;TEXT(E1901,"yyyymmdd")</f>
        <v/>
      </c>
    </row>
    <row r="1902">
      <c r="A1902" t="n">
        <v>50115905</v>
      </c>
      <c r="B1902" t="inlineStr">
        <is>
          <t>Manhattan</t>
        </is>
      </c>
      <c r="C1902" t="inlineStr">
        <is>
          <t>10003</t>
        </is>
      </c>
      <c r="D1902" t="inlineStr">
        <is>
          <t>Chinese</t>
        </is>
      </c>
      <c r="E1902" s="8" t="n">
        <v>46126</v>
      </c>
      <c r="F1902" t="inlineStr">
        <is>
          <t>Violations were cited in the following area(s).</t>
        </is>
      </c>
      <c r="G1902" t="inlineStr">
        <is>
          <t>02H</t>
        </is>
      </c>
      <c r="H1902" t="inlineStr">
        <is>
          <t>After cooking or removal from hot holding, TCS food not cooled by an approved method whereby the internal temperature is reduced from 140 °F to 70 °F or less within 2 hours, and from 70 °F to 41 °F or less within 4 additional hours.</t>
        </is>
      </c>
      <c r="I1902" t="inlineStr">
        <is>
          <t>Critical</t>
        </is>
      </c>
      <c r="J1902" t="n">
        <v>54</v>
      </c>
      <c r="L1902" s="9">
        <f>A1902&amp;"-"&amp;TEXT(E1902,"yyyymmdd")</f>
        <v/>
      </c>
    </row>
    <row r="1903">
      <c r="A1903" t="n">
        <v>50115905</v>
      </c>
      <c r="B1903" t="inlineStr">
        <is>
          <t>Manhattan</t>
        </is>
      </c>
      <c r="C1903" t="inlineStr">
        <is>
          <t>10003</t>
        </is>
      </c>
      <c r="D1903" t="inlineStr">
        <is>
          <t>Chinese</t>
        </is>
      </c>
      <c r="E1903" s="8" t="n">
        <v>46126</v>
      </c>
      <c r="F1903" t="inlineStr">
        <is>
          <t>Violations were cited in the following area(s).</t>
        </is>
      </c>
      <c r="G1903" t="inlineStr">
        <is>
          <t>04L</t>
        </is>
      </c>
      <c r="H1903" t="inlineStr">
        <is>
          <t>Evidence of mice or live mice in establishment's food or non-food areas.</t>
        </is>
      </c>
      <c r="I1903" t="inlineStr">
        <is>
          <t>Critical</t>
        </is>
      </c>
      <c r="J1903" t="n">
        <v>54</v>
      </c>
      <c r="L1903" s="9">
        <f>A1903&amp;"-"&amp;TEXT(E1903,"yyyymmdd")</f>
        <v/>
      </c>
    </row>
    <row r="1904">
      <c r="A1904" t="n">
        <v>50115905</v>
      </c>
      <c r="B1904" t="inlineStr">
        <is>
          <t>Manhattan</t>
        </is>
      </c>
      <c r="C1904" t="inlineStr">
        <is>
          <t>10003</t>
        </is>
      </c>
      <c r="D1904" t="inlineStr">
        <is>
          <t>Chinese</t>
        </is>
      </c>
      <c r="E1904" s="8" t="n">
        <v>46126</v>
      </c>
      <c r="F1904" t="inlineStr">
        <is>
          <t>Violations were cited in the following area(s).</t>
        </is>
      </c>
      <c r="G1904" t="inlineStr">
        <is>
          <t>06C</t>
        </is>
      </c>
      <c r="H19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904" t="inlineStr">
        <is>
          <t>Critical</t>
        </is>
      </c>
      <c r="J1904" t="n">
        <v>54</v>
      </c>
      <c r="L1904" s="9">
        <f>A1904&amp;"-"&amp;TEXT(E1904,"yyyymmdd")</f>
        <v/>
      </c>
    </row>
    <row r="1905">
      <c r="A1905" t="n">
        <v>50115905</v>
      </c>
      <c r="B1905" t="inlineStr">
        <is>
          <t>Manhattan</t>
        </is>
      </c>
      <c r="C1905" t="inlineStr">
        <is>
          <t>10003</t>
        </is>
      </c>
      <c r="D1905" t="inlineStr">
        <is>
          <t>Chinese</t>
        </is>
      </c>
      <c r="E1905" s="8" t="n">
        <v>46126</v>
      </c>
      <c r="F1905" t="inlineStr">
        <is>
          <t>Violations were cited in the following area(s).</t>
        </is>
      </c>
      <c r="G1905" t="inlineStr">
        <is>
          <t>06D</t>
        </is>
      </c>
      <c r="H1905" t="inlineStr">
        <is>
          <t>Food contact surface not properly washed, rinsed and sanitized after each use and following any activity when contamination may have occurred.</t>
        </is>
      </c>
      <c r="I1905" t="inlineStr">
        <is>
          <t>Critical</t>
        </is>
      </c>
      <c r="J1905" t="n">
        <v>54</v>
      </c>
      <c r="L1905" s="9">
        <f>A1905&amp;"-"&amp;TEXT(E1905,"yyyymmdd")</f>
        <v/>
      </c>
    </row>
    <row r="1906">
      <c r="A1906" t="n">
        <v>50115905</v>
      </c>
      <c r="B1906" t="inlineStr">
        <is>
          <t>Manhattan</t>
        </is>
      </c>
      <c r="C1906" t="inlineStr">
        <is>
          <t>10003</t>
        </is>
      </c>
      <c r="D1906" t="inlineStr">
        <is>
          <t>Chinese</t>
        </is>
      </c>
      <c r="E1906" s="8" t="n">
        <v>46126</v>
      </c>
      <c r="F1906" t="inlineStr">
        <is>
          <t>Violations were cited in the following area(s).</t>
        </is>
      </c>
      <c r="G1906" t="inlineStr">
        <is>
          <t>08A</t>
        </is>
      </c>
      <c r="H1906" t="inlineStr">
        <is>
          <t>Establishment is not free of harborage or conditions conducive to rodents, insects or other pests.</t>
        </is>
      </c>
      <c r="I1906" t="inlineStr">
        <is>
          <t>Not Critical</t>
        </is>
      </c>
      <c r="J1906" t="n">
        <v>54</v>
      </c>
      <c r="L1906" s="9">
        <f>A1906&amp;"-"&amp;TEXT(E1906,"yyyymmdd")</f>
        <v/>
      </c>
    </row>
    <row r="1907">
      <c r="A1907" t="n">
        <v>50115905</v>
      </c>
      <c r="B1907" t="inlineStr">
        <is>
          <t>Manhattan</t>
        </is>
      </c>
      <c r="C1907" t="inlineStr">
        <is>
          <t>10003</t>
        </is>
      </c>
      <c r="D1907" t="inlineStr">
        <is>
          <t>Chinese</t>
        </is>
      </c>
      <c r="E1907" s="8" t="n">
        <v>46126</v>
      </c>
      <c r="F1907" t="inlineStr">
        <is>
          <t>Violations were cited in the following area(s).</t>
        </is>
      </c>
      <c r="G1907" t="inlineStr">
        <is>
          <t>08C</t>
        </is>
      </c>
      <c r="H1907" t="inlineStr">
        <is>
          <t>Pesticide not properly labeled or used by unlicensed individual. Pesticide, other toxic chemical improperly used/stored. Unprotected, unlocked bait station used.</t>
        </is>
      </c>
      <c r="I1907" t="inlineStr">
        <is>
          <t>Not Critical</t>
        </is>
      </c>
      <c r="J1907" t="n">
        <v>54</v>
      </c>
      <c r="L1907" s="9">
        <f>A1907&amp;"-"&amp;TEXT(E1907,"yyyymmdd")</f>
        <v/>
      </c>
    </row>
    <row r="1908">
      <c r="A1908" t="n">
        <v>50115905</v>
      </c>
      <c r="B1908" t="inlineStr">
        <is>
          <t>Manhattan</t>
        </is>
      </c>
      <c r="C1908" t="inlineStr">
        <is>
          <t>10003</t>
        </is>
      </c>
      <c r="D1908" t="inlineStr">
        <is>
          <t>Chinese</t>
        </is>
      </c>
      <c r="E1908" s="8" t="n">
        <v>46126</v>
      </c>
      <c r="F1908" t="inlineStr">
        <is>
          <t>Violations were cited in the following area(s).</t>
        </is>
      </c>
      <c r="G1908" t="inlineStr">
        <is>
          <t>09B</t>
        </is>
      </c>
      <c r="H1908" t="inlineStr">
        <is>
          <t>Thawing procedure improper.</t>
        </is>
      </c>
      <c r="I1908" t="inlineStr">
        <is>
          <t>Not Critical</t>
        </is>
      </c>
      <c r="J1908" t="n">
        <v>54</v>
      </c>
      <c r="L1908" s="9">
        <f>A1908&amp;"-"&amp;TEXT(E1908,"yyyymmdd")</f>
        <v/>
      </c>
    </row>
    <row r="1909">
      <c r="A1909" t="n">
        <v>50115905</v>
      </c>
      <c r="B1909" t="inlineStr">
        <is>
          <t>Manhattan</t>
        </is>
      </c>
      <c r="C1909" t="inlineStr">
        <is>
          <t>10003</t>
        </is>
      </c>
      <c r="D1909" t="inlineStr">
        <is>
          <t>Chinese</t>
        </is>
      </c>
      <c r="E1909" s="8" t="n">
        <v>46126</v>
      </c>
      <c r="F1909" t="inlineStr">
        <is>
          <t>Violations were cited in the following area(s).</t>
        </is>
      </c>
      <c r="G1909" t="inlineStr">
        <is>
          <t>09C</t>
        </is>
      </c>
      <c r="H1909" t="inlineStr">
        <is>
          <t>Design, construction, materials used or maintenance of food contact surface improper. Surface not easily cleanable, sanitized and maintained.</t>
        </is>
      </c>
      <c r="I1909" t="inlineStr">
        <is>
          <t>Not Critical</t>
        </is>
      </c>
      <c r="J1909" t="n">
        <v>54</v>
      </c>
      <c r="L1909" s="9">
        <f>A1909&amp;"-"&amp;TEXT(E1909,"yyyymmdd")</f>
        <v/>
      </c>
    </row>
    <row r="1910">
      <c r="A1910" t="n">
        <v>50115905</v>
      </c>
      <c r="B1910" t="inlineStr">
        <is>
          <t>Manhattan</t>
        </is>
      </c>
      <c r="C1910" t="inlineStr">
        <is>
          <t>10003</t>
        </is>
      </c>
      <c r="D1910" t="inlineStr">
        <is>
          <t>Chinese</t>
        </is>
      </c>
      <c r="E1910" s="8" t="n">
        <v>46126</v>
      </c>
      <c r="F1910" t="inlineStr">
        <is>
          <t>Violations were cited in the following area(s).</t>
        </is>
      </c>
      <c r="G1910" t="inlineStr">
        <is>
          <t>10B</t>
        </is>
      </c>
      <c r="H1910" t="inlineStr">
        <is>
          <t>Anti-siphonage or back-flow prevention device not provided where required; equipment or floor not properly drained; sewage disposal system in disrepair or not functioning properly. Condensation or liquid waste improperly disposed of.</t>
        </is>
      </c>
      <c r="I1910" t="inlineStr">
        <is>
          <t>Not Critical</t>
        </is>
      </c>
      <c r="J1910" t="n">
        <v>54</v>
      </c>
      <c r="L1910" s="9">
        <f>A1910&amp;"-"&amp;TEXT(E1910,"yyyymmdd")</f>
        <v/>
      </c>
    </row>
    <row r="1911">
      <c r="A1911" t="n">
        <v>50115905</v>
      </c>
      <c r="B1911" t="inlineStr">
        <is>
          <t>Manhattan</t>
        </is>
      </c>
      <c r="C1911" t="inlineStr">
        <is>
          <t>10003</t>
        </is>
      </c>
      <c r="D1911" t="inlineStr">
        <is>
          <t>Chinese</t>
        </is>
      </c>
      <c r="E1911" s="8" t="n">
        <v>46126</v>
      </c>
      <c r="F1911" t="inlineStr">
        <is>
          <t>Violations were cited in the following area(s).</t>
        </is>
      </c>
      <c r="G1911" t="inlineStr">
        <is>
          <t>10F</t>
        </is>
      </c>
      <c r="H1911" t="inlineStr">
        <is>
          <t>Non-food contact surface or equipment made of unacceptable material, not kept clean, or not properly sealed, raised, spaced or movable to allow accessibility for cleaning on all sides, above and underneath the unit.</t>
        </is>
      </c>
      <c r="I1911" t="inlineStr">
        <is>
          <t>Not Critical</t>
        </is>
      </c>
      <c r="J1911" t="n">
        <v>54</v>
      </c>
      <c r="L1911" s="9">
        <f>A1911&amp;"-"&amp;TEXT(E1911,"yyyymmdd")</f>
        <v/>
      </c>
    </row>
    <row r="1912">
      <c r="A1912" t="n">
        <v>50115905</v>
      </c>
      <c r="B1912" t="inlineStr">
        <is>
          <t>Manhattan</t>
        </is>
      </c>
      <c r="C1912" t="inlineStr">
        <is>
          <t>10003</t>
        </is>
      </c>
      <c r="D1912" t="inlineStr">
        <is>
          <t>Chinese</t>
        </is>
      </c>
      <c r="E1912" s="8" t="n">
        <v>46126</v>
      </c>
      <c r="F1912" t="inlineStr">
        <is>
          <t>Violations were cited in the following area(s).</t>
        </is>
      </c>
      <c r="G1912" t="inlineStr">
        <is>
          <t>10H</t>
        </is>
      </c>
      <c r="H1912" t="inlineStr">
        <is>
          <t>Single service article not provided. Single service article reused or not protected from contamination when transported, stored, dispensed. Drinking straws not completely enclosed in wrapper or dispensed from a sanitary device.</t>
        </is>
      </c>
      <c r="I1912" t="inlineStr">
        <is>
          <t>Not Critical</t>
        </is>
      </c>
      <c r="J1912" t="n">
        <v>54</v>
      </c>
      <c r="L1912" s="9">
        <f>A1912&amp;"-"&amp;TEXT(E1912,"yyyymmdd")</f>
        <v/>
      </c>
    </row>
    <row r="1913">
      <c r="A1913" t="n">
        <v>50118534</v>
      </c>
      <c r="B1913" t="inlineStr">
        <is>
          <t>Manhattan</t>
        </is>
      </c>
      <c r="C1913" t="inlineStr">
        <is>
          <t>10018</t>
        </is>
      </c>
      <c r="D1913" t="inlineStr">
        <is>
          <t>Coffee/Tea</t>
        </is>
      </c>
      <c r="E1913" s="8" t="n">
        <v>46126</v>
      </c>
      <c r="F1913" t="inlineStr">
        <is>
          <t>Violations were cited in the following area(s).</t>
        </is>
      </c>
      <c r="G1913" t="inlineStr">
        <is>
          <t>02G</t>
        </is>
      </c>
      <c r="H1913" t="inlineStr">
        <is>
          <t>Cold TCS food item held above 41 °F; smoked or processed fish held above 38 °F; intact raw eggs held above 45 °F; or reduced oxygen packaged (ROP) TCS foods held above required temperatures except during active necessary preparation.</t>
        </is>
      </c>
      <c r="I1913" t="inlineStr">
        <is>
          <t>Critical</t>
        </is>
      </c>
      <c r="J1913" t="n">
        <v>12</v>
      </c>
      <c r="K1913" t="inlineStr">
        <is>
          <t>A</t>
        </is>
      </c>
      <c r="L1913" s="9">
        <f>A1913&amp;"-"&amp;TEXT(E1913,"yyyymmdd")</f>
        <v/>
      </c>
    </row>
    <row r="1914">
      <c r="A1914" t="n">
        <v>50118534</v>
      </c>
      <c r="B1914" t="inlineStr">
        <is>
          <t>Manhattan</t>
        </is>
      </c>
      <c r="C1914" t="inlineStr">
        <is>
          <t>10018</t>
        </is>
      </c>
      <c r="D1914" t="inlineStr">
        <is>
          <t>Coffee/Tea</t>
        </is>
      </c>
      <c r="E1914" s="8" t="n">
        <v>46126</v>
      </c>
      <c r="F1914" t="inlineStr">
        <is>
          <t>Violations were cited in the following area(s).</t>
        </is>
      </c>
      <c r="G1914" t="inlineStr">
        <is>
          <t>10F</t>
        </is>
      </c>
      <c r="H1914" t="inlineStr">
        <is>
          <t>Non-food contact surface or equipment made of unacceptable material, not kept clean, or not properly sealed, raised, spaced or movable to allow accessibility for cleaning on all sides, above and underneath the unit.</t>
        </is>
      </c>
      <c r="I1914" t="inlineStr">
        <is>
          <t>Not Critical</t>
        </is>
      </c>
      <c r="J1914" t="n">
        <v>12</v>
      </c>
      <c r="K1914" t="inlineStr">
        <is>
          <t>A</t>
        </is>
      </c>
      <c r="L1914" s="9">
        <f>A1914&amp;"-"&amp;TEXT(E1914,"yyyymmdd")</f>
        <v/>
      </c>
    </row>
    <row r="1915">
      <c r="A1915" t="n">
        <v>50120277</v>
      </c>
      <c r="B1915" t="inlineStr">
        <is>
          <t>Brooklyn</t>
        </is>
      </c>
      <c r="C1915" t="inlineStr">
        <is>
          <t>11207</t>
        </is>
      </c>
      <c r="D1915" t="inlineStr">
        <is>
          <t>Mexican</t>
        </is>
      </c>
      <c r="E1915" s="8" t="n">
        <v>46126</v>
      </c>
      <c r="F1915" t="inlineStr">
        <is>
          <t>Violations were cited in the following area(s).</t>
        </is>
      </c>
      <c r="G1915" t="inlineStr">
        <is>
          <t>04A</t>
        </is>
      </c>
      <c r="H1915" t="inlineStr">
        <is>
          <t>Food Protection Certificate (FPC) not held by manager or supervisor of food operations.</t>
        </is>
      </c>
      <c r="I1915" t="inlineStr">
        <is>
          <t>Critical</t>
        </is>
      </c>
      <c r="J1915" t="n">
        <v>38</v>
      </c>
      <c r="L1915" s="9">
        <f>A1915&amp;"-"&amp;TEXT(E1915,"yyyymmdd")</f>
        <v/>
      </c>
    </row>
    <row r="1916">
      <c r="A1916" t="n">
        <v>50120277</v>
      </c>
      <c r="B1916" t="inlineStr">
        <is>
          <t>Brooklyn</t>
        </is>
      </c>
      <c r="C1916" t="inlineStr">
        <is>
          <t>11207</t>
        </is>
      </c>
      <c r="D1916" t="inlineStr">
        <is>
          <t>Mexican</t>
        </is>
      </c>
      <c r="E1916" s="8" t="n">
        <v>46126</v>
      </c>
      <c r="F1916" t="inlineStr">
        <is>
          <t>Violations were cited in the following area(s).</t>
        </is>
      </c>
      <c r="G1916" t="inlineStr">
        <is>
          <t>04L</t>
        </is>
      </c>
      <c r="H1916" t="inlineStr">
        <is>
          <t>Evidence of mice or live mice in establishment's food or non-food areas.</t>
        </is>
      </c>
      <c r="I1916" t="inlineStr">
        <is>
          <t>Critical</t>
        </is>
      </c>
      <c r="J1916" t="n">
        <v>38</v>
      </c>
      <c r="L1916" s="9">
        <f>A1916&amp;"-"&amp;TEXT(E1916,"yyyymmdd")</f>
        <v/>
      </c>
    </row>
    <row r="1917">
      <c r="A1917" t="n">
        <v>50120277</v>
      </c>
      <c r="B1917" t="inlineStr">
        <is>
          <t>Brooklyn</t>
        </is>
      </c>
      <c r="C1917" t="inlineStr">
        <is>
          <t>11207</t>
        </is>
      </c>
      <c r="D1917" t="inlineStr">
        <is>
          <t>Mexican</t>
        </is>
      </c>
      <c r="E1917" s="8" t="n">
        <v>46126</v>
      </c>
      <c r="F1917" t="inlineStr">
        <is>
          <t>Violations were cited in the following area(s).</t>
        </is>
      </c>
      <c r="G1917" t="inlineStr">
        <is>
          <t>06A</t>
        </is>
      </c>
      <c r="H1917" t="inlineStr">
        <is>
          <t>Personal cleanliness is inadequate. Outer garment soiled with possible contaminant. Effective hair restraint not worn where required. Jewelry worn on hands or arms. Fingernail polish worn or fingernails not kept clean and trimmed.</t>
        </is>
      </c>
      <c r="I1917" t="inlineStr">
        <is>
          <t>Critical</t>
        </is>
      </c>
      <c r="J1917" t="n">
        <v>38</v>
      </c>
      <c r="L1917" s="9">
        <f>A1917&amp;"-"&amp;TEXT(E1917,"yyyymmdd")</f>
        <v/>
      </c>
    </row>
    <row r="1918">
      <c r="A1918" t="n">
        <v>50120277</v>
      </c>
      <c r="B1918" t="inlineStr">
        <is>
          <t>Brooklyn</t>
        </is>
      </c>
      <c r="C1918" t="inlineStr">
        <is>
          <t>11207</t>
        </is>
      </c>
      <c r="D1918" t="inlineStr">
        <is>
          <t>Mexican</t>
        </is>
      </c>
      <c r="E1918" s="8" t="n">
        <v>46126</v>
      </c>
      <c r="F1918" t="inlineStr">
        <is>
          <t>Violations were cited in the following area(s).</t>
        </is>
      </c>
      <c r="G1918" t="inlineStr">
        <is>
          <t>08A</t>
        </is>
      </c>
      <c r="H1918" t="inlineStr">
        <is>
          <t>Establishment is not free of harborage or conditions conducive to rodents, insects or other pests.</t>
        </is>
      </c>
      <c r="I1918" t="inlineStr">
        <is>
          <t>Not Critical</t>
        </is>
      </c>
      <c r="J1918" t="n">
        <v>38</v>
      </c>
      <c r="L1918" s="9">
        <f>A1918&amp;"-"&amp;TEXT(E1918,"yyyymmdd")</f>
        <v/>
      </c>
    </row>
    <row r="1919">
      <c r="A1919" t="n">
        <v>50120277</v>
      </c>
      <c r="B1919" t="inlineStr">
        <is>
          <t>Brooklyn</t>
        </is>
      </c>
      <c r="C1919" t="inlineStr">
        <is>
          <t>11207</t>
        </is>
      </c>
      <c r="D1919" t="inlineStr">
        <is>
          <t>Mexican</t>
        </is>
      </c>
      <c r="E1919" s="8" t="n">
        <v>46126</v>
      </c>
      <c r="F1919" t="inlineStr">
        <is>
          <t>Violations were cited in the following area(s).</t>
        </is>
      </c>
      <c r="G1919" t="inlineStr">
        <is>
          <t>08B</t>
        </is>
      </c>
      <c r="H1919"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919" t="inlineStr">
        <is>
          <t>Not Critical</t>
        </is>
      </c>
      <c r="J1919" t="n">
        <v>38</v>
      </c>
      <c r="L1919" s="9">
        <f>A1919&amp;"-"&amp;TEXT(E1919,"yyyymmdd")</f>
        <v/>
      </c>
    </row>
    <row r="1920">
      <c r="A1920" t="n">
        <v>50120277</v>
      </c>
      <c r="B1920" t="inlineStr">
        <is>
          <t>Brooklyn</t>
        </is>
      </c>
      <c r="C1920" t="inlineStr">
        <is>
          <t>11207</t>
        </is>
      </c>
      <c r="D1920" t="inlineStr">
        <is>
          <t>Mexican</t>
        </is>
      </c>
      <c r="E1920" s="8" t="n">
        <v>46126</v>
      </c>
      <c r="F1920" t="inlineStr">
        <is>
          <t>Violations were cited in the following area(s).</t>
        </is>
      </c>
      <c r="G1920" t="inlineStr">
        <is>
          <t>08C</t>
        </is>
      </c>
      <c r="H1920" t="inlineStr">
        <is>
          <t>Pesticide not properly labeled or used by unlicensed individual. Pesticide, other toxic chemical improperly used/stored. Unprotected, unlocked bait station used.</t>
        </is>
      </c>
      <c r="I1920" t="inlineStr">
        <is>
          <t>Not Critical</t>
        </is>
      </c>
      <c r="J1920" t="n">
        <v>38</v>
      </c>
      <c r="L1920" s="9">
        <f>A1920&amp;"-"&amp;TEXT(E1920,"yyyymmdd")</f>
        <v/>
      </c>
    </row>
    <row r="1921">
      <c r="A1921" t="n">
        <v>50120277</v>
      </c>
      <c r="B1921" t="inlineStr">
        <is>
          <t>Brooklyn</t>
        </is>
      </c>
      <c r="C1921" t="inlineStr">
        <is>
          <t>11207</t>
        </is>
      </c>
      <c r="D1921" t="inlineStr">
        <is>
          <t>Mexican</t>
        </is>
      </c>
      <c r="E1921" s="8" t="n">
        <v>46126</v>
      </c>
      <c r="F1921" t="inlineStr">
        <is>
          <t>Violations were cited in the following area(s).</t>
        </is>
      </c>
      <c r="G1921" t="inlineStr">
        <is>
          <t>10D</t>
        </is>
      </c>
      <c r="H1921" t="inlineStr">
        <is>
          <t>Mechanical or natural ventilation not provided, inadequate, improperly installed, in disrepair or fails to prevent and control excessive build-up of grease, heat, steam condensation, vapors, odors, smoke or fumes.</t>
        </is>
      </c>
      <c r="I1921" t="inlineStr">
        <is>
          <t>Not Critical</t>
        </is>
      </c>
      <c r="J1921" t="n">
        <v>38</v>
      </c>
      <c r="L1921" s="9">
        <f>A1921&amp;"-"&amp;TEXT(E1921,"yyyymmdd")</f>
        <v/>
      </c>
    </row>
    <row r="1922">
      <c r="A1922" t="n">
        <v>50120277</v>
      </c>
      <c r="B1922" t="inlineStr">
        <is>
          <t>Brooklyn</t>
        </is>
      </c>
      <c r="C1922" t="inlineStr">
        <is>
          <t>11207</t>
        </is>
      </c>
      <c r="D1922" t="inlineStr">
        <is>
          <t>Mexican</t>
        </is>
      </c>
      <c r="E1922" s="8" t="n">
        <v>46126</v>
      </c>
      <c r="F1922" t="inlineStr">
        <is>
          <t>Violations were cited in the following area(s).</t>
        </is>
      </c>
      <c r="G1922" t="inlineStr">
        <is>
          <t>10G</t>
        </is>
      </c>
      <c r="H1922" t="inlineStr">
        <is>
          <t>Dishwashing and ware washing: Cleaning and sanitizing of tableware, including dishes, utensils, and equipment deficient.</t>
        </is>
      </c>
      <c r="I1922" t="inlineStr">
        <is>
          <t>Not Critical</t>
        </is>
      </c>
      <c r="J1922" t="n">
        <v>38</v>
      </c>
      <c r="L1922" s="9">
        <f>A1922&amp;"-"&amp;TEXT(E1922,"yyyymmdd")</f>
        <v/>
      </c>
    </row>
    <row r="1923">
      <c r="A1923" t="n">
        <v>50120277</v>
      </c>
      <c r="B1923" t="inlineStr">
        <is>
          <t>Brooklyn</t>
        </is>
      </c>
      <c r="C1923" t="inlineStr">
        <is>
          <t>11207</t>
        </is>
      </c>
      <c r="D1923" t="inlineStr">
        <is>
          <t>Mexican</t>
        </is>
      </c>
      <c r="E1923" s="8" t="n">
        <v>46126</v>
      </c>
      <c r="F1923" t="inlineStr">
        <is>
          <t>Violations were cited in the following area(s).</t>
        </is>
      </c>
      <c r="G1923" t="inlineStr">
        <is>
          <t>28-06</t>
        </is>
      </c>
      <c r="H1923" t="inlineStr">
        <is>
          <t>Contract with a pest management professional not in place. Record of extermination activities not kept on premises.</t>
        </is>
      </c>
      <c r="I1923" t="inlineStr">
        <is>
          <t>Not Critical</t>
        </is>
      </c>
      <c r="J1923" t="n">
        <v>38</v>
      </c>
      <c r="L1923" s="9">
        <f>A1923&amp;"-"&amp;TEXT(E1923,"yyyymmdd")</f>
        <v/>
      </c>
    </row>
    <row r="1924">
      <c r="A1924" t="n">
        <v>50123586</v>
      </c>
      <c r="B1924" t="inlineStr">
        <is>
          <t>Queens</t>
        </is>
      </c>
      <c r="C1924" t="inlineStr">
        <is>
          <t>11354</t>
        </is>
      </c>
      <c r="D1924" t="inlineStr">
        <is>
          <t>Bagels/Pretzels</t>
        </is>
      </c>
      <c r="E1924" s="8" t="n">
        <v>46126</v>
      </c>
      <c r="F1924" t="inlineStr">
        <is>
          <t>Violations were cited in the following area(s).</t>
        </is>
      </c>
      <c r="G1924" t="inlineStr">
        <is>
          <t>06D</t>
        </is>
      </c>
      <c r="H1924" t="inlineStr">
        <is>
          <t>Food contact surface not properly washed, rinsed and sanitized after each use and following any activity when contamination may have occurred.</t>
        </is>
      </c>
      <c r="I1924" t="inlineStr">
        <is>
          <t>Critical</t>
        </is>
      </c>
      <c r="J1924" t="n">
        <v>7</v>
      </c>
      <c r="K1924" t="inlineStr">
        <is>
          <t>A</t>
        </is>
      </c>
      <c r="L1924" s="9">
        <f>A1924&amp;"-"&amp;TEXT(E1924,"yyyymmdd")</f>
        <v/>
      </c>
    </row>
    <row r="1925">
      <c r="A1925" t="n">
        <v>50123586</v>
      </c>
      <c r="B1925" t="inlineStr">
        <is>
          <t>Queens</t>
        </is>
      </c>
      <c r="C1925" t="inlineStr">
        <is>
          <t>11354</t>
        </is>
      </c>
      <c r="D1925" t="inlineStr">
        <is>
          <t>Bagels/Pretzels</t>
        </is>
      </c>
      <c r="E1925" s="8" t="n">
        <v>46126</v>
      </c>
      <c r="F1925" t="inlineStr">
        <is>
          <t>Violations were cited in the following area(s).</t>
        </is>
      </c>
      <c r="G1925" t="inlineStr">
        <is>
          <t>10F</t>
        </is>
      </c>
      <c r="H1925" t="inlineStr">
        <is>
          <t>Non-food contact surface or equipment made of unacceptable material, not kept clean, or not properly sealed, raised, spaced or movable to allow accessibility for cleaning on all sides, above and underneath the unit.</t>
        </is>
      </c>
      <c r="I1925" t="inlineStr">
        <is>
          <t>Not Critical</t>
        </is>
      </c>
      <c r="J1925" t="n">
        <v>7</v>
      </c>
      <c r="K1925" t="inlineStr">
        <is>
          <t>A</t>
        </is>
      </c>
      <c r="L1925" s="9">
        <f>A1925&amp;"-"&amp;TEXT(E1925,"yyyymmdd")</f>
        <v/>
      </c>
    </row>
    <row r="1926">
      <c r="A1926" t="n">
        <v>50129589</v>
      </c>
      <c r="B1926" t="inlineStr">
        <is>
          <t>Queens</t>
        </is>
      </c>
      <c r="C1926" t="inlineStr">
        <is>
          <t>11434</t>
        </is>
      </c>
      <c r="D1926" t="inlineStr">
        <is>
          <t>Pizza</t>
        </is>
      </c>
      <c r="E1926" s="8" t="n">
        <v>46126</v>
      </c>
      <c r="F1926" t="inlineStr">
        <is>
          <t>Violations were cited in the following area(s).</t>
        </is>
      </c>
      <c r="G1926" t="inlineStr">
        <is>
          <t>04L</t>
        </is>
      </c>
      <c r="H1926" t="inlineStr">
        <is>
          <t>Evidence of mice or live mice in establishment's food or non-food areas.</t>
        </is>
      </c>
      <c r="I1926" t="inlineStr">
        <is>
          <t>Critical</t>
        </is>
      </c>
      <c r="J1926" t="n">
        <v>12</v>
      </c>
      <c r="K1926" t="inlineStr">
        <is>
          <t>A</t>
        </is>
      </c>
      <c r="L1926" s="9">
        <f>A1926&amp;"-"&amp;TEXT(E1926,"yyyymmdd")</f>
        <v/>
      </c>
    </row>
    <row r="1927">
      <c r="A1927" t="n">
        <v>50129589</v>
      </c>
      <c r="B1927" t="inlineStr">
        <is>
          <t>Queens</t>
        </is>
      </c>
      <c r="C1927" t="inlineStr">
        <is>
          <t>11434</t>
        </is>
      </c>
      <c r="D1927" t="inlineStr">
        <is>
          <t>Pizza</t>
        </is>
      </c>
      <c r="E1927" s="8" t="n">
        <v>46126</v>
      </c>
      <c r="F1927" t="inlineStr">
        <is>
          <t>Violations were cited in the following area(s).</t>
        </is>
      </c>
      <c r="G1927" t="inlineStr">
        <is>
          <t>08A</t>
        </is>
      </c>
      <c r="H1927" t="inlineStr">
        <is>
          <t>Establishment is not free of harborage or conditions conducive to rodents, insects or other pests.</t>
        </is>
      </c>
      <c r="I1927" t="inlineStr">
        <is>
          <t>Not Critical</t>
        </is>
      </c>
      <c r="J1927" t="n">
        <v>12</v>
      </c>
      <c r="K1927" t="inlineStr">
        <is>
          <t>A</t>
        </is>
      </c>
      <c r="L1927" s="9">
        <f>A1927&amp;"-"&amp;TEXT(E1927,"yyyymmdd")</f>
        <v/>
      </c>
    </row>
    <row r="1928">
      <c r="A1928" t="n">
        <v>50145734</v>
      </c>
      <c r="B1928" t="inlineStr">
        <is>
          <t>Manhattan</t>
        </is>
      </c>
      <c r="C1928" t="inlineStr">
        <is>
          <t>10075</t>
        </is>
      </c>
      <c r="D1928" t="inlineStr">
        <is>
          <t>Mexican</t>
        </is>
      </c>
      <c r="E1928" s="8" t="n">
        <v>46126</v>
      </c>
      <c r="F1928" t="inlineStr">
        <is>
          <t>Violations were cited in the following area(s).</t>
        </is>
      </c>
      <c r="G1928" t="inlineStr">
        <is>
          <t>04L</t>
        </is>
      </c>
      <c r="H1928" t="inlineStr">
        <is>
          <t>Evidence of mice or live mice in establishment's food or non-food areas.</t>
        </is>
      </c>
      <c r="I1928" t="inlineStr">
        <is>
          <t>Critical</t>
        </is>
      </c>
      <c r="J1928" t="n">
        <v>14</v>
      </c>
      <c r="L1928" s="9">
        <f>A1928&amp;"-"&amp;TEXT(E1928,"yyyymmdd")</f>
        <v/>
      </c>
    </row>
    <row r="1929">
      <c r="A1929" t="n">
        <v>50145734</v>
      </c>
      <c r="B1929" t="inlineStr">
        <is>
          <t>Manhattan</t>
        </is>
      </c>
      <c r="C1929" t="inlineStr">
        <is>
          <t>10075</t>
        </is>
      </c>
      <c r="D1929" t="inlineStr">
        <is>
          <t>Mexican</t>
        </is>
      </c>
      <c r="E1929" s="8" t="n">
        <v>46126</v>
      </c>
      <c r="F1929" t="inlineStr">
        <is>
          <t>Violations were cited in the following area(s).</t>
        </is>
      </c>
      <c r="G1929" t="inlineStr">
        <is>
          <t>06D</t>
        </is>
      </c>
      <c r="H1929" t="inlineStr">
        <is>
          <t>Food contact surface not properly washed, rinsed and sanitized after each use and following any activity when contamination may have occurred.</t>
        </is>
      </c>
      <c r="I1929" t="inlineStr">
        <is>
          <t>Critical</t>
        </is>
      </c>
      <c r="J1929" t="n">
        <v>14</v>
      </c>
      <c r="L1929" s="9">
        <f>A1929&amp;"-"&amp;TEXT(E1929,"yyyymmdd")</f>
        <v/>
      </c>
    </row>
    <row r="1930">
      <c r="A1930" t="n">
        <v>50145734</v>
      </c>
      <c r="B1930" t="inlineStr">
        <is>
          <t>Manhattan</t>
        </is>
      </c>
      <c r="C1930" t="inlineStr">
        <is>
          <t>10075</t>
        </is>
      </c>
      <c r="D1930" t="inlineStr">
        <is>
          <t>Mexican</t>
        </is>
      </c>
      <c r="E1930" s="8" t="n">
        <v>46126</v>
      </c>
      <c r="F1930" t="inlineStr">
        <is>
          <t>Violations were cited in the following area(s).</t>
        </is>
      </c>
      <c r="G1930" t="inlineStr">
        <is>
          <t>08A</t>
        </is>
      </c>
      <c r="H1930" t="inlineStr">
        <is>
          <t>Establishment is not free of harborage or conditions conducive to rodents, insects or other pests.</t>
        </is>
      </c>
      <c r="I1930" t="inlineStr">
        <is>
          <t>Not Critical</t>
        </is>
      </c>
      <c r="J1930" t="n">
        <v>14</v>
      </c>
      <c r="L1930" s="9">
        <f>A1930&amp;"-"&amp;TEXT(E1930,"yyyymmdd")</f>
        <v/>
      </c>
    </row>
    <row r="1931">
      <c r="A1931" t="n">
        <v>50149815</v>
      </c>
      <c r="B1931" t="inlineStr">
        <is>
          <t>Manhattan</t>
        </is>
      </c>
      <c r="C1931" t="inlineStr">
        <is>
          <t>10001</t>
        </is>
      </c>
      <c r="D1931" t="inlineStr">
        <is>
          <t>Asian/Asian Fusion</t>
        </is>
      </c>
      <c r="E1931" s="8" t="n">
        <v>46126</v>
      </c>
      <c r="F1931" t="inlineStr">
        <is>
          <t>Violations were cited in the following area(s).</t>
        </is>
      </c>
      <c r="G1931" t="inlineStr">
        <is>
          <t>06C</t>
        </is>
      </c>
      <c r="H193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931" t="inlineStr">
        <is>
          <t>Critical</t>
        </is>
      </c>
      <c r="J1931" t="n">
        <v>12</v>
      </c>
      <c r="K1931" t="inlineStr">
        <is>
          <t>A</t>
        </is>
      </c>
      <c r="L1931" s="9">
        <f>A1931&amp;"-"&amp;TEXT(E1931,"yyyymmdd")</f>
        <v/>
      </c>
    </row>
    <row r="1932">
      <c r="A1932" t="n">
        <v>50149815</v>
      </c>
      <c r="B1932" t="inlineStr">
        <is>
          <t>Manhattan</t>
        </is>
      </c>
      <c r="C1932" t="inlineStr">
        <is>
          <t>10001</t>
        </is>
      </c>
      <c r="D1932" t="inlineStr">
        <is>
          <t>Asian/Asian Fusion</t>
        </is>
      </c>
      <c r="E1932" s="8" t="n">
        <v>46126</v>
      </c>
      <c r="F1932" t="inlineStr">
        <is>
          <t>Violations were cited in the following area(s).</t>
        </is>
      </c>
      <c r="G1932" t="inlineStr">
        <is>
          <t>06E</t>
        </is>
      </c>
      <c r="H1932" t="inlineStr">
        <is>
          <t>Sanitized equipment or utensil, including in-use food dispensing utensil, improperly used or stored.</t>
        </is>
      </c>
      <c r="I1932" t="inlineStr">
        <is>
          <t>Critical</t>
        </is>
      </c>
      <c r="J1932" t="n">
        <v>12</v>
      </c>
      <c r="K1932" t="inlineStr">
        <is>
          <t>A</t>
        </is>
      </c>
      <c r="L1932" s="9">
        <f>A1932&amp;"-"&amp;TEXT(E1932,"yyyymmdd")</f>
        <v/>
      </c>
    </row>
    <row r="1933">
      <c r="A1933" t="n">
        <v>50149815</v>
      </c>
      <c r="B1933" t="inlineStr">
        <is>
          <t>Manhattan</t>
        </is>
      </c>
      <c r="C1933" t="inlineStr">
        <is>
          <t>10001</t>
        </is>
      </c>
      <c r="D1933" t="inlineStr">
        <is>
          <t>Asian/Asian Fusion</t>
        </is>
      </c>
      <c r="E1933" s="8" t="n">
        <v>46126</v>
      </c>
      <c r="F1933" t="inlineStr">
        <is>
          <t>Violations were cited in the following area(s).</t>
        </is>
      </c>
      <c r="G1933" t="inlineStr">
        <is>
          <t>10F</t>
        </is>
      </c>
      <c r="H1933" t="inlineStr">
        <is>
          <t>Non-food contact surface or equipment made of unacceptable material, not kept clean, or not properly sealed, raised, spaced or movable to allow accessibility for cleaning on all sides, above and underneath the unit.</t>
        </is>
      </c>
      <c r="I1933" t="inlineStr">
        <is>
          <t>Not Critical</t>
        </is>
      </c>
      <c r="J1933" t="n">
        <v>12</v>
      </c>
      <c r="K1933" t="inlineStr">
        <is>
          <t>A</t>
        </is>
      </c>
      <c r="L1933" s="9">
        <f>A1933&amp;"-"&amp;TEXT(E1933,"yyyymmdd")</f>
        <v/>
      </c>
    </row>
    <row r="1934">
      <c r="A1934" t="n">
        <v>50156021</v>
      </c>
      <c r="B1934" t="inlineStr">
        <is>
          <t>Queens</t>
        </is>
      </c>
      <c r="C1934" t="inlineStr">
        <is>
          <t>11379</t>
        </is>
      </c>
      <c r="D1934" t="inlineStr">
        <is>
          <t>Hamburgers</t>
        </is>
      </c>
      <c r="E1934" s="8" t="n">
        <v>46126</v>
      </c>
      <c r="F1934" t="inlineStr">
        <is>
          <t>Violations were cited in the following area(s).</t>
        </is>
      </c>
      <c r="G1934" t="inlineStr">
        <is>
          <t>10F</t>
        </is>
      </c>
      <c r="H1934" t="inlineStr">
        <is>
          <t>Non-food contact surface or equipment made of unacceptable material, not kept clean, or not properly sealed, raised, spaced or movable to allow accessibility for cleaning on all sides, above and underneath the unit.</t>
        </is>
      </c>
      <c r="I1934" t="inlineStr">
        <is>
          <t>Not Critical</t>
        </is>
      </c>
      <c r="J1934" t="n">
        <v>4</v>
      </c>
      <c r="K1934" t="inlineStr">
        <is>
          <t>A</t>
        </is>
      </c>
      <c r="L1934" s="9">
        <f>A1934&amp;"-"&amp;TEXT(E1934,"yyyymmdd")</f>
        <v/>
      </c>
    </row>
    <row r="1935">
      <c r="A1935" t="n">
        <v>50157105</v>
      </c>
      <c r="B1935" t="inlineStr">
        <is>
          <t>Manhattan</t>
        </is>
      </c>
      <c r="C1935" t="inlineStr">
        <is>
          <t>10013</t>
        </is>
      </c>
      <c r="D1935" t="inlineStr">
        <is>
          <t>Coffee/Tea</t>
        </is>
      </c>
      <c r="E1935" s="8" t="n">
        <v>46126</v>
      </c>
      <c r="F1935" t="inlineStr">
        <is>
          <t>Violations were cited in the following area(s).</t>
        </is>
      </c>
      <c r="G1935" t="inlineStr">
        <is>
          <t>06C</t>
        </is>
      </c>
      <c r="H193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935" t="inlineStr">
        <is>
          <t>Critical</t>
        </is>
      </c>
      <c r="J1935" t="n">
        <v>8</v>
      </c>
      <c r="K1935" t="inlineStr">
        <is>
          <t>A</t>
        </is>
      </c>
      <c r="L1935" s="9">
        <f>A1935&amp;"-"&amp;TEXT(E1935,"yyyymmdd")</f>
        <v/>
      </c>
    </row>
    <row r="1936">
      <c r="A1936" t="n">
        <v>50157105</v>
      </c>
      <c r="B1936" t="inlineStr">
        <is>
          <t>Manhattan</t>
        </is>
      </c>
      <c r="C1936" t="inlineStr">
        <is>
          <t>10013</t>
        </is>
      </c>
      <c r="D1936" t="inlineStr">
        <is>
          <t>Coffee/Tea</t>
        </is>
      </c>
      <c r="E1936" s="8" t="n">
        <v>46126</v>
      </c>
      <c r="F1936" t="inlineStr">
        <is>
          <t>Violations were cited in the following area(s).</t>
        </is>
      </c>
      <c r="G1936" t="inlineStr">
        <is>
          <t>10F</t>
        </is>
      </c>
      <c r="H1936" t="inlineStr">
        <is>
          <t>Non-food contact surface or equipment made of unacceptable material, not kept clean, or not properly sealed, raised, spaced or movable to allow accessibility for cleaning on all sides, above and underneath the unit.</t>
        </is>
      </c>
      <c r="I1936" t="inlineStr">
        <is>
          <t>Not Critical</t>
        </is>
      </c>
      <c r="J1936" t="n">
        <v>8</v>
      </c>
      <c r="K1936" t="inlineStr">
        <is>
          <t>A</t>
        </is>
      </c>
      <c r="L1936" s="9">
        <f>A1936&amp;"-"&amp;TEXT(E1936,"yyyymmdd")</f>
        <v/>
      </c>
    </row>
    <row r="1937">
      <c r="A1937" t="n">
        <v>50164622</v>
      </c>
      <c r="B1937" t="inlineStr">
        <is>
          <t>Brooklyn</t>
        </is>
      </c>
      <c r="C1937" t="inlineStr">
        <is>
          <t>11216</t>
        </is>
      </c>
      <c r="D1937" t="inlineStr">
        <is>
          <t>Middle Eastern</t>
        </is>
      </c>
      <c r="E1937" s="8" t="n">
        <v>46126</v>
      </c>
      <c r="F1937" t="inlineStr">
        <is>
          <t>Violations were cited in the following area(s).</t>
        </is>
      </c>
      <c r="G1937" t="inlineStr">
        <is>
          <t>02G</t>
        </is>
      </c>
      <c r="H1937" t="inlineStr">
        <is>
          <t>Cold TCS food item held above 41 °F; smoked or processed fish held above 38 °F; intact raw eggs held above 45 °F; or reduced oxygen packaged (ROP) TCS foods held above required temperatures except during active necessary preparation.</t>
        </is>
      </c>
      <c r="I1937" t="inlineStr">
        <is>
          <t>Critical</t>
        </is>
      </c>
      <c r="J1937" t="n">
        <v>26</v>
      </c>
      <c r="L1937" s="9">
        <f>A1937&amp;"-"&amp;TEXT(E1937,"yyyymmdd")</f>
        <v/>
      </c>
    </row>
    <row r="1938">
      <c r="A1938" t="n">
        <v>50164622</v>
      </c>
      <c r="B1938" t="inlineStr">
        <is>
          <t>Brooklyn</t>
        </is>
      </c>
      <c r="C1938" t="inlineStr">
        <is>
          <t>11216</t>
        </is>
      </c>
      <c r="D1938" t="inlineStr">
        <is>
          <t>Middle Eastern</t>
        </is>
      </c>
      <c r="E1938" s="8" t="n">
        <v>46126</v>
      </c>
      <c r="F1938" t="inlineStr">
        <is>
          <t>Violations were cited in the following area(s).</t>
        </is>
      </c>
      <c r="G1938" t="inlineStr">
        <is>
          <t>04A</t>
        </is>
      </c>
      <c r="H1938" t="inlineStr">
        <is>
          <t>Food Protection Certificate (FPC) not held by manager or supervisor of food operations.</t>
        </is>
      </c>
      <c r="I1938" t="inlineStr">
        <is>
          <t>Critical</t>
        </is>
      </c>
      <c r="J1938" t="n">
        <v>26</v>
      </c>
      <c r="L1938" s="9">
        <f>A1938&amp;"-"&amp;TEXT(E1938,"yyyymmdd")</f>
        <v/>
      </c>
    </row>
    <row r="1939">
      <c r="A1939" t="n">
        <v>50164622</v>
      </c>
      <c r="B1939" t="inlineStr">
        <is>
          <t>Brooklyn</t>
        </is>
      </c>
      <c r="C1939" t="inlineStr">
        <is>
          <t>11216</t>
        </is>
      </c>
      <c r="D1939" t="inlineStr">
        <is>
          <t>Middle Eastern</t>
        </is>
      </c>
      <c r="E1939" s="8" t="n">
        <v>46126</v>
      </c>
      <c r="F1939" t="inlineStr">
        <is>
          <t>Violations were cited in the following area(s).</t>
        </is>
      </c>
      <c r="G1939" t="inlineStr">
        <is>
          <t>06C</t>
        </is>
      </c>
      <c r="H193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939" t="inlineStr">
        <is>
          <t>Critical</t>
        </is>
      </c>
      <c r="J1939" t="n">
        <v>26</v>
      </c>
      <c r="L1939" s="9">
        <f>A1939&amp;"-"&amp;TEXT(E1939,"yyyymmdd")</f>
        <v/>
      </c>
    </row>
    <row r="1940">
      <c r="A1940" t="n">
        <v>50164622</v>
      </c>
      <c r="B1940" t="inlineStr">
        <is>
          <t>Brooklyn</t>
        </is>
      </c>
      <c r="C1940" t="inlineStr">
        <is>
          <t>11216</t>
        </is>
      </c>
      <c r="D1940" t="inlineStr">
        <is>
          <t>Middle Eastern</t>
        </is>
      </c>
      <c r="E1940" s="8" t="n">
        <v>46126</v>
      </c>
      <c r="F1940" t="inlineStr">
        <is>
          <t>Violations were cited in the following area(s).</t>
        </is>
      </c>
      <c r="G1940" t="inlineStr">
        <is>
          <t>09C</t>
        </is>
      </c>
      <c r="H1940" t="inlineStr">
        <is>
          <t>Design, construction, materials used or maintenance of food contact surface improper. Surface not easily cleanable, sanitized and maintained.</t>
        </is>
      </c>
      <c r="I1940" t="inlineStr">
        <is>
          <t>Not Critical</t>
        </is>
      </c>
      <c r="J1940" t="n">
        <v>26</v>
      </c>
      <c r="L1940" s="9">
        <f>A1940&amp;"-"&amp;TEXT(E1940,"yyyymmdd")</f>
        <v/>
      </c>
    </row>
    <row r="1941">
      <c r="A1941" t="n">
        <v>50164622</v>
      </c>
      <c r="B1941" t="inlineStr">
        <is>
          <t>Brooklyn</t>
        </is>
      </c>
      <c r="C1941" t="inlineStr">
        <is>
          <t>11216</t>
        </is>
      </c>
      <c r="D1941" t="inlineStr">
        <is>
          <t>Middle Eastern</t>
        </is>
      </c>
      <c r="E1941" s="8" t="n">
        <v>46126</v>
      </c>
      <c r="F1941" t="inlineStr">
        <is>
          <t>Violations were cited in the following area(s).</t>
        </is>
      </c>
      <c r="G1941" t="inlineStr">
        <is>
          <t>10F</t>
        </is>
      </c>
      <c r="H1941" t="inlineStr">
        <is>
          <t>Non-food contact surface or equipment made of unacceptable material, not kept clean, or not properly sealed, raised, spaced or movable to allow accessibility for cleaning on all sides, above and underneath the unit.</t>
        </is>
      </c>
      <c r="I1941" t="inlineStr">
        <is>
          <t>Not Critical</t>
        </is>
      </c>
      <c r="J1941" t="n">
        <v>26</v>
      </c>
      <c r="L1941" s="9">
        <f>A1941&amp;"-"&amp;TEXT(E1941,"yyyymmdd")</f>
        <v/>
      </c>
    </row>
    <row r="1942">
      <c r="A1942" t="n">
        <v>50165648</v>
      </c>
      <c r="B1942" t="inlineStr">
        <is>
          <t>Manhattan</t>
        </is>
      </c>
      <c r="C1942" t="inlineStr">
        <is>
          <t>10022</t>
        </is>
      </c>
      <c r="D1942" t="inlineStr">
        <is>
          <t>Korean</t>
        </is>
      </c>
      <c r="E1942" s="8" t="n">
        <v>46126</v>
      </c>
      <c r="F1942" t="inlineStr">
        <is>
          <t>Violations were cited in the following area(s).</t>
        </is>
      </c>
      <c r="G1942" t="inlineStr">
        <is>
          <t>02B</t>
        </is>
      </c>
      <c r="H1942" t="inlineStr">
        <is>
          <t>Hot TCS food item not held at or above 140 °F.</t>
        </is>
      </c>
      <c r="I1942" t="inlineStr">
        <is>
          <t>Critical</t>
        </is>
      </c>
      <c r="J1942" t="n">
        <v>33</v>
      </c>
      <c r="K1942" t="inlineStr">
        <is>
          <t>N</t>
        </is>
      </c>
      <c r="L1942" s="9">
        <f>A1942&amp;"-"&amp;TEXT(E1942,"yyyymmdd")</f>
        <v/>
      </c>
    </row>
    <row r="1943">
      <c r="A1943" t="n">
        <v>50165648</v>
      </c>
      <c r="B1943" t="inlineStr">
        <is>
          <t>Manhattan</t>
        </is>
      </c>
      <c r="C1943" t="inlineStr">
        <is>
          <t>10022</t>
        </is>
      </c>
      <c r="D1943" t="inlineStr">
        <is>
          <t>Korean</t>
        </is>
      </c>
      <c r="E1943" s="8" t="n">
        <v>46126</v>
      </c>
      <c r="F1943" t="inlineStr">
        <is>
          <t>Violations were cited in the following area(s).</t>
        </is>
      </c>
      <c r="G1943" t="inlineStr">
        <is>
          <t>04N</t>
        </is>
      </c>
      <c r="H1943" t="inlineStr">
        <is>
          <t>Filth flies or food/refuse/sewage associated with (FRSA) flies or other nuisance pests in establishment’s food and/or non-food areas. FRSA flies include house flies, blow flies, bottle flies, flesh flies, drain flies, Phorid flies and fruit flies.</t>
        </is>
      </c>
      <c r="I1943" t="inlineStr">
        <is>
          <t>Critical</t>
        </is>
      </c>
      <c r="J1943" t="n">
        <v>33</v>
      </c>
      <c r="K1943" t="inlineStr">
        <is>
          <t>N</t>
        </is>
      </c>
      <c r="L1943" s="9">
        <f>A1943&amp;"-"&amp;TEXT(E1943,"yyyymmdd")</f>
        <v/>
      </c>
    </row>
    <row r="1944">
      <c r="A1944" t="n">
        <v>50165648</v>
      </c>
      <c r="B1944" t="inlineStr">
        <is>
          <t>Manhattan</t>
        </is>
      </c>
      <c r="C1944" t="inlineStr">
        <is>
          <t>10022</t>
        </is>
      </c>
      <c r="D1944" t="inlineStr">
        <is>
          <t>Korean</t>
        </is>
      </c>
      <c r="E1944" s="8" t="n">
        <v>46126</v>
      </c>
      <c r="F1944" t="inlineStr">
        <is>
          <t>Violations were cited in the following area(s).</t>
        </is>
      </c>
      <c r="G1944" t="inlineStr">
        <is>
          <t>06C</t>
        </is>
      </c>
      <c r="H194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944" t="inlineStr">
        <is>
          <t>Critical</t>
        </is>
      </c>
      <c r="J1944" t="n">
        <v>33</v>
      </c>
      <c r="K1944" t="inlineStr">
        <is>
          <t>N</t>
        </is>
      </c>
      <c r="L1944" s="9">
        <f>A1944&amp;"-"&amp;TEXT(E1944,"yyyymmdd")</f>
        <v/>
      </c>
    </row>
    <row r="1945">
      <c r="A1945" t="n">
        <v>50165648</v>
      </c>
      <c r="B1945" t="inlineStr">
        <is>
          <t>Manhattan</t>
        </is>
      </c>
      <c r="C1945" t="inlineStr">
        <is>
          <t>10022</t>
        </is>
      </c>
      <c r="D1945" t="inlineStr">
        <is>
          <t>Korean</t>
        </is>
      </c>
      <c r="E1945" s="8" t="n">
        <v>46126</v>
      </c>
      <c r="F1945" t="inlineStr">
        <is>
          <t>Violations were cited in the following area(s).</t>
        </is>
      </c>
      <c r="G1945" t="inlineStr">
        <is>
          <t>06G</t>
        </is>
      </c>
      <c r="H1945" t="inlineStr">
        <is>
          <t>HACCP plan not approved or approved HACCP plan not maintained on premises.</t>
        </is>
      </c>
      <c r="I1945" t="inlineStr">
        <is>
          <t>Critical</t>
        </is>
      </c>
      <c r="J1945" t="n">
        <v>33</v>
      </c>
      <c r="K1945" t="inlineStr">
        <is>
          <t>N</t>
        </is>
      </c>
      <c r="L1945" s="9">
        <f>A1945&amp;"-"&amp;TEXT(E1945,"yyyymmdd")</f>
        <v/>
      </c>
    </row>
    <row r="1946">
      <c r="A1946" t="n">
        <v>50165648</v>
      </c>
      <c r="B1946" t="inlineStr">
        <is>
          <t>Manhattan</t>
        </is>
      </c>
      <c r="C1946" t="inlineStr">
        <is>
          <t>10022</t>
        </is>
      </c>
      <c r="D1946" t="inlineStr">
        <is>
          <t>Korean</t>
        </is>
      </c>
      <c r="E1946" s="8" t="n">
        <v>46126</v>
      </c>
      <c r="F1946" t="inlineStr">
        <is>
          <t>Violations were cited in the following area(s).</t>
        </is>
      </c>
      <c r="G1946" t="inlineStr">
        <is>
          <t>08A</t>
        </is>
      </c>
      <c r="H1946" t="inlineStr">
        <is>
          <t>Establishment is not free of harborage or conditions conducive to rodents, insects or other pests.</t>
        </is>
      </c>
      <c r="I1946" t="inlineStr">
        <is>
          <t>Not Critical</t>
        </is>
      </c>
      <c r="J1946" t="n">
        <v>33</v>
      </c>
      <c r="K1946" t="inlineStr">
        <is>
          <t>N</t>
        </is>
      </c>
      <c r="L1946" s="9">
        <f>A1946&amp;"-"&amp;TEXT(E1946,"yyyymmdd")</f>
        <v/>
      </c>
    </row>
    <row r="1947">
      <c r="A1947" t="n">
        <v>50170343</v>
      </c>
      <c r="B1947" t="inlineStr">
        <is>
          <t>Manhattan</t>
        </is>
      </c>
      <c r="C1947" t="inlineStr">
        <is>
          <t>10021</t>
        </is>
      </c>
      <c r="D1947" t="inlineStr">
        <is>
          <t>Chicken</t>
        </is>
      </c>
      <c r="E1947" s="8" t="n">
        <v>46126</v>
      </c>
      <c r="F1947" t="inlineStr">
        <is>
          <t>Violations were cited in the following area(s).</t>
        </is>
      </c>
      <c r="G1947" t="inlineStr">
        <is>
          <t>02B</t>
        </is>
      </c>
      <c r="H1947" t="inlineStr">
        <is>
          <t>Hot TCS food item not held at or above 140 °F.</t>
        </is>
      </c>
      <c r="I1947" t="inlineStr">
        <is>
          <t>Critical</t>
        </is>
      </c>
      <c r="J1947" t="n">
        <v>38</v>
      </c>
      <c r="K1947" t="inlineStr">
        <is>
          <t>N</t>
        </is>
      </c>
      <c r="L1947" s="9">
        <f>A1947&amp;"-"&amp;TEXT(E1947,"yyyymmdd")</f>
        <v/>
      </c>
    </row>
    <row r="1948">
      <c r="A1948" t="n">
        <v>50170343</v>
      </c>
      <c r="B1948" t="inlineStr">
        <is>
          <t>Manhattan</t>
        </is>
      </c>
      <c r="C1948" t="inlineStr">
        <is>
          <t>10021</t>
        </is>
      </c>
      <c r="D1948" t="inlineStr">
        <is>
          <t>Chicken</t>
        </is>
      </c>
      <c r="E1948" s="8" t="n">
        <v>46126</v>
      </c>
      <c r="F1948" t="inlineStr">
        <is>
          <t>Violations were cited in the following area(s).</t>
        </is>
      </c>
      <c r="G1948" t="inlineStr">
        <is>
          <t>02G</t>
        </is>
      </c>
      <c r="H1948" t="inlineStr">
        <is>
          <t>Cold TCS food item held above 41 °F; smoked or processed fish held above 38 °F; intact raw eggs held above 45 °F; or reduced oxygen packaged (ROP) TCS foods held above required temperatures except during active necessary preparation.</t>
        </is>
      </c>
      <c r="I1948" t="inlineStr">
        <is>
          <t>Critical</t>
        </is>
      </c>
      <c r="J1948" t="n">
        <v>38</v>
      </c>
      <c r="K1948" t="inlineStr">
        <is>
          <t>N</t>
        </is>
      </c>
      <c r="L1948" s="9">
        <f>A1948&amp;"-"&amp;TEXT(E1948,"yyyymmdd")</f>
        <v/>
      </c>
    </row>
    <row r="1949">
      <c r="A1949" t="n">
        <v>50170343</v>
      </c>
      <c r="B1949" t="inlineStr">
        <is>
          <t>Manhattan</t>
        </is>
      </c>
      <c r="C1949" t="inlineStr">
        <is>
          <t>10021</t>
        </is>
      </c>
      <c r="D1949" t="inlineStr">
        <is>
          <t>Chicken</t>
        </is>
      </c>
      <c r="E1949" s="8" t="n">
        <v>46126</v>
      </c>
      <c r="F1949" t="inlineStr">
        <is>
          <t>Violations were cited in the following area(s).</t>
        </is>
      </c>
      <c r="G1949" t="inlineStr">
        <is>
          <t>04A</t>
        </is>
      </c>
      <c r="H1949" t="inlineStr">
        <is>
          <t>Food Protection Certificate (FPC) not held by manager or supervisor of food operations.</t>
        </is>
      </c>
      <c r="I1949" t="inlineStr">
        <is>
          <t>Critical</t>
        </is>
      </c>
      <c r="J1949" t="n">
        <v>38</v>
      </c>
      <c r="K1949" t="inlineStr">
        <is>
          <t>N</t>
        </is>
      </c>
      <c r="L1949" s="9">
        <f>A1949&amp;"-"&amp;TEXT(E1949,"yyyymmdd")</f>
        <v/>
      </c>
    </row>
    <row r="1950">
      <c r="A1950" t="n">
        <v>50170343</v>
      </c>
      <c r="B1950" t="inlineStr">
        <is>
          <t>Manhattan</t>
        </is>
      </c>
      <c r="C1950" t="inlineStr">
        <is>
          <t>10021</t>
        </is>
      </c>
      <c r="D1950" t="inlineStr">
        <is>
          <t>Chicken</t>
        </is>
      </c>
      <c r="E1950" s="8" t="n">
        <v>46126</v>
      </c>
      <c r="F1950" t="inlineStr">
        <is>
          <t>Violations were cited in the following area(s).</t>
        </is>
      </c>
      <c r="G1950" t="inlineStr">
        <is>
          <t>06C</t>
        </is>
      </c>
      <c r="H195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950" t="inlineStr">
        <is>
          <t>Critical</t>
        </is>
      </c>
      <c r="J1950" t="n">
        <v>38</v>
      </c>
      <c r="K1950" t="inlineStr">
        <is>
          <t>N</t>
        </is>
      </c>
      <c r="L1950" s="9">
        <f>A1950&amp;"-"&amp;TEXT(E1950,"yyyymmdd")</f>
        <v/>
      </c>
    </row>
    <row r="1951">
      <c r="A1951" t="n">
        <v>50170343</v>
      </c>
      <c r="B1951" t="inlineStr">
        <is>
          <t>Manhattan</t>
        </is>
      </c>
      <c r="C1951" t="inlineStr">
        <is>
          <t>10021</t>
        </is>
      </c>
      <c r="D1951" t="inlineStr">
        <is>
          <t>Chicken</t>
        </is>
      </c>
      <c r="E1951" s="8" t="n">
        <v>46126</v>
      </c>
      <c r="F1951" t="inlineStr">
        <is>
          <t>Violations were cited in the following area(s).</t>
        </is>
      </c>
      <c r="G1951" t="inlineStr">
        <is>
          <t>10B</t>
        </is>
      </c>
      <c r="H1951" t="inlineStr">
        <is>
          <t>Anti-siphonage or back-flow prevention device not provided where required; equipment or floor not properly drained; sewage disposal system in disrepair or not functioning properly. Condensation or liquid waste improperly disposed of.</t>
        </is>
      </c>
      <c r="I1951" t="inlineStr">
        <is>
          <t>Not Critical</t>
        </is>
      </c>
      <c r="J1951" t="n">
        <v>38</v>
      </c>
      <c r="K1951" t="inlineStr">
        <is>
          <t>N</t>
        </is>
      </c>
      <c r="L1951" s="9">
        <f>A1951&amp;"-"&amp;TEXT(E1951,"yyyymmdd")</f>
        <v/>
      </c>
    </row>
    <row r="1952">
      <c r="A1952" t="n">
        <v>50170343</v>
      </c>
      <c r="B1952" t="inlineStr">
        <is>
          <t>Manhattan</t>
        </is>
      </c>
      <c r="C1952" t="inlineStr">
        <is>
          <t>10021</t>
        </is>
      </c>
      <c r="D1952" t="inlineStr">
        <is>
          <t>Chicken</t>
        </is>
      </c>
      <c r="E1952" s="8" t="n">
        <v>46126</v>
      </c>
      <c r="F1952" t="inlineStr">
        <is>
          <t>Violations were cited in the following area(s).</t>
        </is>
      </c>
      <c r="G1952" t="inlineStr">
        <is>
          <t>10F</t>
        </is>
      </c>
      <c r="H1952" t="inlineStr">
        <is>
          <t>Non-food contact surface or equipment made of unacceptable material, not kept clean, or not properly sealed, raised, spaced or movable to allow accessibility for cleaning on all sides, above and underneath the unit.</t>
        </is>
      </c>
      <c r="I1952" t="inlineStr">
        <is>
          <t>Not Critical</t>
        </is>
      </c>
      <c r="J1952" t="n">
        <v>38</v>
      </c>
      <c r="K1952" t="inlineStr">
        <is>
          <t>N</t>
        </is>
      </c>
      <c r="L1952" s="9">
        <f>A1952&amp;"-"&amp;TEXT(E1952,"yyyymmdd")</f>
        <v/>
      </c>
    </row>
    <row r="1953">
      <c r="A1953" t="n">
        <v>40380517</v>
      </c>
      <c r="B1953" t="inlineStr">
        <is>
          <t>Manhattan</t>
        </is>
      </c>
      <c r="C1953" t="inlineStr">
        <is>
          <t>10024</t>
        </is>
      </c>
      <c r="D1953" t="inlineStr">
        <is>
          <t>Jewish/Kosher</t>
        </is>
      </c>
      <c r="E1953" s="8" t="n">
        <v>46127</v>
      </c>
      <c r="F1953" t="inlineStr">
        <is>
          <t>Violations were cited in the following area(s).</t>
        </is>
      </c>
      <c r="G1953" t="inlineStr">
        <is>
          <t>02G</t>
        </is>
      </c>
      <c r="H1953" t="inlineStr">
        <is>
          <t>Cold TCS food item held above 41 °F; smoked or processed fish held above 38 °F; intact raw eggs held above 45 °F; or reduced oxygen packaged (ROP) TCS foods held above required temperatures except during active necessary preparation.</t>
        </is>
      </c>
      <c r="I1953" t="inlineStr">
        <is>
          <t>Critical</t>
        </is>
      </c>
      <c r="J1953" t="n">
        <v>30</v>
      </c>
      <c r="L1953" s="9">
        <f>A1953&amp;"-"&amp;TEXT(E1953,"yyyymmdd")</f>
        <v/>
      </c>
    </row>
    <row r="1954">
      <c r="A1954" t="n">
        <v>40380517</v>
      </c>
      <c r="B1954" t="inlineStr">
        <is>
          <t>Manhattan</t>
        </is>
      </c>
      <c r="C1954" t="inlineStr">
        <is>
          <t>10024</t>
        </is>
      </c>
      <c r="D1954" t="inlineStr">
        <is>
          <t>Jewish/Kosher</t>
        </is>
      </c>
      <c r="E1954" s="8" t="n">
        <v>46127</v>
      </c>
      <c r="F1954" t="inlineStr">
        <is>
          <t>Violations were cited in the following area(s).</t>
        </is>
      </c>
      <c r="G1954" t="inlineStr">
        <is>
          <t>04H</t>
        </is>
      </c>
      <c r="H1954" t="inlineStr">
        <is>
          <t>Raw, cooked or prepared food is adulterated, contaminated, cross-contaminated, or not discarded in accordance with HACCP plan.</t>
        </is>
      </c>
      <c r="I1954" t="inlineStr">
        <is>
          <t>Critical</t>
        </is>
      </c>
      <c r="J1954" t="n">
        <v>30</v>
      </c>
      <c r="L1954" s="9">
        <f>A1954&amp;"-"&amp;TEXT(E1954,"yyyymmdd")</f>
        <v/>
      </c>
    </row>
    <row r="1955">
      <c r="A1955" t="n">
        <v>40380517</v>
      </c>
      <c r="B1955" t="inlineStr">
        <is>
          <t>Manhattan</t>
        </is>
      </c>
      <c r="C1955" t="inlineStr">
        <is>
          <t>10024</t>
        </is>
      </c>
      <c r="D1955" t="inlineStr">
        <is>
          <t>Jewish/Kosher</t>
        </is>
      </c>
      <c r="E1955" s="8" t="n">
        <v>46127</v>
      </c>
      <c r="F1955" t="inlineStr">
        <is>
          <t>Violations were cited in the following area(s).</t>
        </is>
      </c>
      <c r="G1955" t="inlineStr">
        <is>
          <t>04L</t>
        </is>
      </c>
      <c r="H1955" t="inlineStr">
        <is>
          <t>Evidence of mice or live mice in establishment's food or non-food areas.</t>
        </is>
      </c>
      <c r="I1955" t="inlineStr">
        <is>
          <t>Critical</t>
        </is>
      </c>
      <c r="J1955" t="n">
        <v>30</v>
      </c>
      <c r="L1955" s="9">
        <f>A1955&amp;"-"&amp;TEXT(E1955,"yyyymmdd")</f>
        <v/>
      </c>
    </row>
    <row r="1956">
      <c r="A1956" t="n">
        <v>40380517</v>
      </c>
      <c r="B1956" t="inlineStr">
        <is>
          <t>Manhattan</t>
        </is>
      </c>
      <c r="C1956" t="inlineStr">
        <is>
          <t>10024</t>
        </is>
      </c>
      <c r="D1956" t="inlineStr">
        <is>
          <t>Jewish/Kosher</t>
        </is>
      </c>
      <c r="E1956" s="8" t="n">
        <v>46127</v>
      </c>
      <c r="F1956" t="inlineStr">
        <is>
          <t>Violations were cited in the following area(s).</t>
        </is>
      </c>
      <c r="G1956" t="inlineStr">
        <is>
          <t>08A</t>
        </is>
      </c>
      <c r="H1956" t="inlineStr">
        <is>
          <t>Establishment is not free of harborage or conditions conducive to rodents, insects or other pests.</t>
        </is>
      </c>
      <c r="I1956" t="inlineStr">
        <is>
          <t>Not Critical</t>
        </is>
      </c>
      <c r="J1956" t="n">
        <v>30</v>
      </c>
      <c r="L1956" s="9">
        <f>A1956&amp;"-"&amp;TEXT(E1956,"yyyymmdd")</f>
        <v/>
      </c>
    </row>
    <row r="1957">
      <c r="A1957" t="n">
        <v>40380517</v>
      </c>
      <c r="B1957" t="inlineStr">
        <is>
          <t>Manhattan</t>
        </is>
      </c>
      <c r="C1957" t="inlineStr">
        <is>
          <t>10024</t>
        </is>
      </c>
      <c r="D1957" t="inlineStr">
        <is>
          <t>Jewish/Kosher</t>
        </is>
      </c>
      <c r="E1957" s="8" t="n">
        <v>46127</v>
      </c>
      <c r="F1957" t="inlineStr">
        <is>
          <t>Violations were cited in the following area(s).</t>
        </is>
      </c>
      <c r="G1957" t="inlineStr">
        <is>
          <t>10F</t>
        </is>
      </c>
      <c r="H1957" t="inlineStr">
        <is>
          <t>Non-food contact surface or equipment made of unacceptable material, not kept clean, or not properly sealed, raised, spaced or movable to allow accessibility for cleaning on all sides, above and underneath the unit.</t>
        </is>
      </c>
      <c r="I1957" t="inlineStr">
        <is>
          <t>Not Critical</t>
        </is>
      </c>
      <c r="J1957" t="n">
        <v>30</v>
      </c>
      <c r="L1957" s="9">
        <f>A1957&amp;"-"&amp;TEXT(E1957,"yyyymmdd")</f>
        <v/>
      </c>
    </row>
    <row r="1958">
      <c r="A1958" t="n">
        <v>40398549</v>
      </c>
      <c r="B1958" t="inlineStr">
        <is>
          <t>Brooklyn</t>
        </is>
      </c>
      <c r="C1958" t="inlineStr">
        <is>
          <t>11229</t>
        </is>
      </c>
      <c r="D1958" t="inlineStr">
        <is>
          <t>American</t>
        </is>
      </c>
      <c r="E1958" s="8" t="n">
        <v>46127</v>
      </c>
      <c r="F1958" t="inlineStr">
        <is>
          <t>Violations were cited in the following area(s).</t>
        </is>
      </c>
      <c r="G1958" t="inlineStr">
        <is>
          <t>02G</t>
        </is>
      </c>
      <c r="H1958" t="inlineStr">
        <is>
          <t>Cold TCS food item held above 41 °F; smoked or processed fish held above 38 °F; intact raw eggs held above 45 °F; or reduced oxygen packaged (ROP) TCS foods held above required temperatures except during active necessary preparation.</t>
        </is>
      </c>
      <c r="I1958" t="inlineStr">
        <is>
          <t>Critical</t>
        </is>
      </c>
      <c r="J1958" t="n">
        <v>25</v>
      </c>
      <c r="L1958" s="9">
        <f>A1958&amp;"-"&amp;TEXT(E1958,"yyyymmdd")</f>
        <v/>
      </c>
    </row>
    <row r="1959">
      <c r="A1959" t="n">
        <v>40398549</v>
      </c>
      <c r="B1959" t="inlineStr">
        <is>
          <t>Brooklyn</t>
        </is>
      </c>
      <c r="C1959" t="inlineStr">
        <is>
          <t>11229</t>
        </is>
      </c>
      <c r="D1959" t="inlineStr">
        <is>
          <t>American</t>
        </is>
      </c>
      <c r="E1959" s="8" t="n">
        <v>46127</v>
      </c>
      <c r="F1959" t="inlineStr">
        <is>
          <t>Violations were cited in the following area(s).</t>
        </is>
      </c>
      <c r="G1959" t="inlineStr">
        <is>
          <t>05D</t>
        </is>
      </c>
      <c r="H195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959" t="inlineStr">
        <is>
          <t>Critical</t>
        </is>
      </c>
      <c r="J1959" t="n">
        <v>25</v>
      </c>
      <c r="L1959" s="9">
        <f>A1959&amp;"-"&amp;TEXT(E1959,"yyyymmdd")</f>
        <v/>
      </c>
    </row>
    <row r="1960">
      <c r="A1960" t="n">
        <v>40398549</v>
      </c>
      <c r="B1960" t="inlineStr">
        <is>
          <t>Brooklyn</t>
        </is>
      </c>
      <c r="C1960" t="inlineStr">
        <is>
          <t>11229</t>
        </is>
      </c>
      <c r="D1960" t="inlineStr">
        <is>
          <t>American</t>
        </is>
      </c>
      <c r="E1960" s="8" t="n">
        <v>46127</v>
      </c>
      <c r="F1960" t="inlineStr">
        <is>
          <t>Violations were cited in the following area(s).</t>
        </is>
      </c>
      <c r="G1960" t="inlineStr">
        <is>
          <t>06C</t>
        </is>
      </c>
      <c r="H19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960" t="inlineStr">
        <is>
          <t>Critical</t>
        </is>
      </c>
      <c r="J1960" t="n">
        <v>25</v>
      </c>
      <c r="L1960" s="9">
        <f>A1960&amp;"-"&amp;TEXT(E1960,"yyyymmdd")</f>
        <v/>
      </c>
    </row>
    <row r="1961">
      <c r="A1961" t="n">
        <v>40996365</v>
      </c>
      <c r="B1961" t="inlineStr">
        <is>
          <t>Manhattan</t>
        </is>
      </c>
      <c r="C1961" t="inlineStr">
        <is>
          <t>10010</t>
        </is>
      </c>
      <c r="D1961" t="inlineStr">
        <is>
          <t>Chicken</t>
        </is>
      </c>
      <c r="E1961" s="8" t="n">
        <v>46127</v>
      </c>
      <c r="F1961" t="inlineStr">
        <is>
          <t>Violations were cited in the following area(s).</t>
        </is>
      </c>
      <c r="G1961" t="inlineStr">
        <is>
          <t>02G</t>
        </is>
      </c>
      <c r="H1961" t="inlineStr">
        <is>
          <t>Cold TCS food item held above 41 °F; smoked or processed fish held above 38 °F; intact raw eggs held above 45 °F; or reduced oxygen packaged (ROP) TCS foods held above required temperatures except during active necessary preparation.</t>
        </is>
      </c>
      <c r="I1961" t="inlineStr">
        <is>
          <t>Critical</t>
        </is>
      </c>
      <c r="J1961" t="n">
        <v>21</v>
      </c>
      <c r="L1961" s="9">
        <f>A1961&amp;"-"&amp;TEXT(E1961,"yyyymmdd")</f>
        <v/>
      </c>
    </row>
    <row r="1962">
      <c r="A1962" t="n">
        <v>40996365</v>
      </c>
      <c r="B1962" t="inlineStr">
        <is>
          <t>Manhattan</t>
        </is>
      </c>
      <c r="C1962" t="inlineStr">
        <is>
          <t>10010</t>
        </is>
      </c>
      <c r="D1962" t="inlineStr">
        <is>
          <t>Chicken</t>
        </is>
      </c>
      <c r="E1962" s="8" t="n">
        <v>46127</v>
      </c>
      <c r="F1962" t="inlineStr">
        <is>
          <t>Violations were cited in the following area(s).</t>
        </is>
      </c>
      <c r="G1962" t="inlineStr">
        <is>
          <t>04H</t>
        </is>
      </c>
      <c r="H1962" t="inlineStr">
        <is>
          <t>Raw, cooked or prepared food is adulterated, contaminated, cross-contaminated, or not discarded in accordance with HACCP plan.</t>
        </is>
      </c>
      <c r="I1962" t="inlineStr">
        <is>
          <t>Critical</t>
        </is>
      </c>
      <c r="J1962" t="n">
        <v>21</v>
      </c>
      <c r="L1962" s="9">
        <f>A1962&amp;"-"&amp;TEXT(E1962,"yyyymmdd")</f>
        <v/>
      </c>
    </row>
    <row r="1963">
      <c r="A1963" t="n">
        <v>40996365</v>
      </c>
      <c r="B1963" t="inlineStr">
        <is>
          <t>Manhattan</t>
        </is>
      </c>
      <c r="C1963" t="inlineStr">
        <is>
          <t>10010</t>
        </is>
      </c>
      <c r="D1963" t="inlineStr">
        <is>
          <t>Chicken</t>
        </is>
      </c>
      <c r="E1963" s="8" t="n">
        <v>46127</v>
      </c>
      <c r="F1963" t="inlineStr">
        <is>
          <t>Violations were cited in the following area(s).</t>
        </is>
      </c>
      <c r="G1963" t="inlineStr">
        <is>
          <t>10B</t>
        </is>
      </c>
      <c r="H1963" t="inlineStr">
        <is>
          <t>Anti-siphonage or back-flow prevention device not provided where required; equipment or floor not properly drained; sewage disposal system in disrepair or not functioning properly. Condensation or liquid waste improperly disposed of.</t>
        </is>
      </c>
      <c r="I1963" t="inlineStr">
        <is>
          <t>Not Critical</t>
        </is>
      </c>
      <c r="J1963" t="n">
        <v>21</v>
      </c>
      <c r="L1963" s="9">
        <f>A1963&amp;"-"&amp;TEXT(E1963,"yyyymmdd")</f>
        <v/>
      </c>
    </row>
    <row r="1964">
      <c r="A1964" t="n">
        <v>40996365</v>
      </c>
      <c r="B1964" t="inlineStr">
        <is>
          <t>Manhattan</t>
        </is>
      </c>
      <c r="C1964" t="inlineStr">
        <is>
          <t>10010</t>
        </is>
      </c>
      <c r="D1964" t="inlineStr">
        <is>
          <t>Chicken</t>
        </is>
      </c>
      <c r="E1964" s="8" t="n">
        <v>46127</v>
      </c>
      <c r="F1964" t="inlineStr">
        <is>
          <t>Violations were cited in the following area(s).</t>
        </is>
      </c>
      <c r="G1964" t="inlineStr">
        <is>
          <t>10F</t>
        </is>
      </c>
      <c r="H1964" t="inlineStr">
        <is>
          <t>Non-food contact surface or equipment made of unacceptable material, not kept clean, or not properly sealed, raised, spaced or movable to allow accessibility for cleaning on all sides, above and underneath the unit.</t>
        </is>
      </c>
      <c r="I1964" t="inlineStr">
        <is>
          <t>Not Critical</t>
        </is>
      </c>
      <c r="J1964" t="n">
        <v>21</v>
      </c>
      <c r="L1964" s="9">
        <f>A1964&amp;"-"&amp;TEXT(E1964,"yyyymmdd")</f>
        <v/>
      </c>
    </row>
    <row r="1965">
      <c r="A1965" t="n">
        <v>41097973</v>
      </c>
      <c r="B1965" t="inlineStr">
        <is>
          <t>Brooklyn</t>
        </is>
      </c>
      <c r="C1965" t="inlineStr">
        <is>
          <t>11222</t>
        </is>
      </c>
      <c r="D1965" t="inlineStr">
        <is>
          <t>Bakery Products/Desserts</t>
        </is>
      </c>
      <c r="E1965" s="8" t="n">
        <v>46127</v>
      </c>
      <c r="F1965" t="inlineStr">
        <is>
          <t>Violations were cited in the following area(s).</t>
        </is>
      </c>
      <c r="G1965" t="inlineStr">
        <is>
          <t>06C</t>
        </is>
      </c>
      <c r="H196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965" t="inlineStr">
        <is>
          <t>Critical</t>
        </is>
      </c>
      <c r="J1965" t="n">
        <v>12</v>
      </c>
      <c r="K1965" t="inlineStr">
        <is>
          <t>A</t>
        </is>
      </c>
      <c r="L1965" s="9">
        <f>A1965&amp;"-"&amp;TEXT(E1965,"yyyymmdd")</f>
        <v/>
      </c>
    </row>
    <row r="1966">
      <c r="A1966" t="n">
        <v>41097973</v>
      </c>
      <c r="B1966" t="inlineStr">
        <is>
          <t>Brooklyn</t>
        </is>
      </c>
      <c r="C1966" t="inlineStr">
        <is>
          <t>11222</t>
        </is>
      </c>
      <c r="D1966" t="inlineStr">
        <is>
          <t>Bakery Products/Desserts</t>
        </is>
      </c>
      <c r="E1966" s="8" t="n">
        <v>46127</v>
      </c>
      <c r="F1966" t="inlineStr">
        <is>
          <t>Violations were cited in the following area(s).</t>
        </is>
      </c>
      <c r="G1966" t="inlineStr">
        <is>
          <t>06F</t>
        </is>
      </c>
      <c r="H1966" t="inlineStr">
        <is>
          <t>Wiping cloths not stored clean and dry, or in a sanitizing solution, between uses.</t>
        </is>
      </c>
      <c r="I1966" t="inlineStr">
        <is>
          <t>Critical</t>
        </is>
      </c>
      <c r="J1966" t="n">
        <v>12</v>
      </c>
      <c r="K1966" t="inlineStr">
        <is>
          <t>A</t>
        </is>
      </c>
      <c r="L1966" s="9">
        <f>A1966&amp;"-"&amp;TEXT(E1966,"yyyymmdd")</f>
        <v/>
      </c>
    </row>
    <row r="1967">
      <c r="A1967" t="n">
        <v>41098999</v>
      </c>
      <c r="B1967" t="inlineStr">
        <is>
          <t>Bronx</t>
        </is>
      </c>
      <c r="C1967" t="inlineStr">
        <is>
          <t>10469</t>
        </is>
      </c>
      <c r="D1967" t="inlineStr">
        <is>
          <t>Hamburgers</t>
        </is>
      </c>
      <c r="E1967" s="8" t="n">
        <v>46127</v>
      </c>
      <c r="F1967" t="inlineStr">
        <is>
          <t>Violations were cited in the following area(s).</t>
        </is>
      </c>
      <c r="G1967" t="inlineStr">
        <is>
          <t>10F</t>
        </is>
      </c>
      <c r="H1967" t="inlineStr">
        <is>
          <t>Non-food contact surface or equipment made of unacceptable material, not kept clean, or not properly sealed, raised, spaced or movable to allow accessibility for cleaning on all sides, above and underneath the unit.</t>
        </is>
      </c>
      <c r="I1967" t="inlineStr">
        <is>
          <t>Not Critical</t>
        </is>
      </c>
      <c r="J1967" t="n">
        <v>4</v>
      </c>
      <c r="K1967" t="inlineStr">
        <is>
          <t>A</t>
        </is>
      </c>
      <c r="L1967" s="9">
        <f>A1967&amp;"-"&amp;TEXT(E1967,"yyyymmdd")</f>
        <v/>
      </c>
    </row>
    <row r="1968">
      <c r="A1968" t="n">
        <v>41158964</v>
      </c>
      <c r="B1968" t="inlineStr">
        <is>
          <t>Brooklyn</t>
        </is>
      </c>
      <c r="C1968" t="inlineStr">
        <is>
          <t>11229</t>
        </is>
      </c>
      <c r="D1968" t="inlineStr">
        <is>
          <t>Southeast Asian</t>
        </is>
      </c>
      <c r="E1968" s="8" t="n">
        <v>46127</v>
      </c>
      <c r="F1968" t="inlineStr">
        <is>
          <t>Violations were cited in the following area(s).</t>
        </is>
      </c>
      <c r="G1968" t="inlineStr">
        <is>
          <t>02G</t>
        </is>
      </c>
      <c r="H1968" t="inlineStr">
        <is>
          <t>Cold TCS food item held above 41 °F; smoked or processed fish held above 38 °F; intact raw eggs held above 45 °F; or reduced oxygen packaged (ROP) TCS foods held above required temperatures except during active necessary preparation.</t>
        </is>
      </c>
      <c r="I1968" t="inlineStr">
        <is>
          <t>Critical</t>
        </is>
      </c>
      <c r="J1968" t="n">
        <v>13</v>
      </c>
      <c r="K1968" t="inlineStr">
        <is>
          <t>A</t>
        </is>
      </c>
      <c r="L1968" s="9">
        <f>A1968&amp;"-"&amp;TEXT(E1968,"yyyymmdd")</f>
        <v/>
      </c>
    </row>
    <row r="1969">
      <c r="A1969" t="n">
        <v>41158964</v>
      </c>
      <c r="B1969" t="inlineStr">
        <is>
          <t>Brooklyn</t>
        </is>
      </c>
      <c r="C1969" t="inlineStr">
        <is>
          <t>11229</t>
        </is>
      </c>
      <c r="D1969" t="inlineStr">
        <is>
          <t>Southeast Asian</t>
        </is>
      </c>
      <c r="E1969" s="8" t="n">
        <v>46127</v>
      </c>
      <c r="F1969" t="inlineStr">
        <is>
          <t>Violations were cited in the following area(s).</t>
        </is>
      </c>
      <c r="G1969" t="inlineStr">
        <is>
          <t>10F</t>
        </is>
      </c>
      <c r="H1969" t="inlineStr">
        <is>
          <t>Non-food contact surface or equipment made of unacceptable material, not kept clean, or not properly sealed, raised, spaced or movable to allow accessibility for cleaning on all sides, above and underneath the unit.</t>
        </is>
      </c>
      <c r="I1969" t="inlineStr">
        <is>
          <t>Not Critical</t>
        </is>
      </c>
      <c r="J1969" t="n">
        <v>13</v>
      </c>
      <c r="K1969" t="inlineStr">
        <is>
          <t>A</t>
        </is>
      </c>
      <c r="L1969" s="9">
        <f>A1969&amp;"-"&amp;TEXT(E1969,"yyyymmdd")</f>
        <v/>
      </c>
    </row>
    <row r="1970">
      <c r="A1970" t="n">
        <v>41201799</v>
      </c>
      <c r="B1970" t="inlineStr">
        <is>
          <t>Manhattan</t>
        </is>
      </c>
      <c r="C1970" t="inlineStr">
        <is>
          <t>10036</t>
        </is>
      </c>
      <c r="D1970" t="inlineStr">
        <is>
          <t>Tex-Mex</t>
        </is>
      </c>
      <c r="E1970" s="8" t="n">
        <v>46127</v>
      </c>
      <c r="F1970" t="inlineStr">
        <is>
          <t>Violations were cited in the following area(s).</t>
        </is>
      </c>
      <c r="G1970" t="inlineStr">
        <is>
          <t>10F</t>
        </is>
      </c>
      <c r="H1970" t="inlineStr">
        <is>
          <t>Non-food contact surface or equipment made of unacceptable material, not kept clean, or not properly sealed, raised, spaced or movable to allow accessibility for cleaning on all sides, above and underneath the unit.</t>
        </is>
      </c>
      <c r="I1970" t="inlineStr">
        <is>
          <t>Not Critical</t>
        </is>
      </c>
      <c r="J1970" t="n">
        <v>3</v>
      </c>
      <c r="K1970" t="inlineStr">
        <is>
          <t>A</t>
        </is>
      </c>
      <c r="L1970" s="9">
        <f>A1970&amp;"-"&amp;TEXT(E1970,"yyyymmdd")</f>
        <v/>
      </c>
    </row>
    <row r="1971">
      <c r="A1971" t="n">
        <v>41205309</v>
      </c>
      <c r="B1971" t="inlineStr">
        <is>
          <t>Manhattan</t>
        </is>
      </c>
      <c r="C1971" t="inlineStr">
        <is>
          <t>10019</t>
        </is>
      </c>
      <c r="D1971" t="inlineStr">
        <is>
          <t>Italian</t>
        </is>
      </c>
      <c r="E1971" s="8" t="n">
        <v>46127</v>
      </c>
      <c r="F1971" t="inlineStr">
        <is>
          <t>Violations were cited in the following area(s).</t>
        </is>
      </c>
      <c r="G1971" t="inlineStr">
        <is>
          <t>02G</t>
        </is>
      </c>
      <c r="H1971" t="inlineStr">
        <is>
          <t>Cold TCS food item held above 41 °F; smoked or processed fish held above 38 °F; intact raw eggs held above 45 °F; or reduced oxygen packaged (ROP) TCS foods held above required temperatures except during active necessary preparation.</t>
        </is>
      </c>
      <c r="I1971" t="inlineStr">
        <is>
          <t>Critical</t>
        </is>
      </c>
      <c r="J1971" t="n">
        <v>12</v>
      </c>
      <c r="K1971" t="inlineStr">
        <is>
          <t>A</t>
        </is>
      </c>
      <c r="L1971" s="9">
        <f>A1971&amp;"-"&amp;TEXT(E1971,"yyyymmdd")</f>
        <v/>
      </c>
    </row>
    <row r="1972">
      <c r="A1972" t="n">
        <v>41205309</v>
      </c>
      <c r="B1972" t="inlineStr">
        <is>
          <t>Manhattan</t>
        </is>
      </c>
      <c r="C1972" t="inlineStr">
        <is>
          <t>10019</t>
        </is>
      </c>
      <c r="D1972" t="inlineStr">
        <is>
          <t>Italian</t>
        </is>
      </c>
      <c r="E1972" s="8" t="n">
        <v>46127</v>
      </c>
      <c r="F1972" t="inlineStr">
        <is>
          <t>Violations were cited in the following area(s).</t>
        </is>
      </c>
      <c r="G1972" t="inlineStr">
        <is>
          <t>10D</t>
        </is>
      </c>
      <c r="H1972" t="inlineStr">
        <is>
          <t>Mechanical or natural ventilation not provided, inadequate, improperly installed, in disrepair or fails to prevent and control excessive build-up of grease, heat, steam condensation, vapors, odors, smoke or fumes.</t>
        </is>
      </c>
      <c r="I1972" t="inlineStr">
        <is>
          <t>Not Critical</t>
        </is>
      </c>
      <c r="J1972" t="n">
        <v>12</v>
      </c>
      <c r="K1972" t="inlineStr">
        <is>
          <t>A</t>
        </is>
      </c>
      <c r="L1972" s="9">
        <f>A1972&amp;"-"&amp;TEXT(E1972,"yyyymmdd")</f>
        <v/>
      </c>
    </row>
    <row r="1973">
      <c r="A1973" t="n">
        <v>41205309</v>
      </c>
      <c r="B1973" t="inlineStr">
        <is>
          <t>Manhattan</t>
        </is>
      </c>
      <c r="C1973" t="inlineStr">
        <is>
          <t>10019</t>
        </is>
      </c>
      <c r="D1973" t="inlineStr">
        <is>
          <t>Italian</t>
        </is>
      </c>
      <c r="E1973" s="8" t="n">
        <v>46127</v>
      </c>
      <c r="F1973" t="inlineStr">
        <is>
          <t>Violations were cited in the following area(s).</t>
        </is>
      </c>
      <c r="G1973" t="inlineStr">
        <is>
          <t>10F</t>
        </is>
      </c>
      <c r="H1973" t="inlineStr">
        <is>
          <t>Non-food contact surface or equipment made of unacceptable material, not kept clean, or not properly sealed, raised, spaced or movable to allow accessibility for cleaning on all sides, above and underneath the unit.</t>
        </is>
      </c>
      <c r="I1973" t="inlineStr">
        <is>
          <t>Not Critical</t>
        </is>
      </c>
      <c r="J1973" t="n">
        <v>12</v>
      </c>
      <c r="K1973" t="inlineStr">
        <is>
          <t>A</t>
        </is>
      </c>
      <c r="L1973" s="9">
        <f>A1973&amp;"-"&amp;TEXT(E1973,"yyyymmdd")</f>
        <v/>
      </c>
    </row>
    <row r="1974">
      <c r="A1974" t="n">
        <v>41349101</v>
      </c>
      <c r="B1974" t="inlineStr">
        <is>
          <t>Brooklyn</t>
        </is>
      </c>
      <c r="C1974" t="inlineStr">
        <is>
          <t>11215</t>
        </is>
      </c>
      <c r="D1974" t="inlineStr">
        <is>
          <t>Pizza</t>
        </is>
      </c>
      <c r="E1974" s="8" t="n">
        <v>46127</v>
      </c>
      <c r="F1974" t="inlineStr">
        <is>
          <t>Violations were cited in the following area(s).</t>
        </is>
      </c>
      <c r="G1974" t="inlineStr">
        <is>
          <t>10F</t>
        </is>
      </c>
      <c r="H1974" t="inlineStr">
        <is>
          <t>Non-food contact surface or equipment made of unacceptable material, not kept clean, or not properly sealed, raised, spaced or movable to allow accessibility for cleaning on all sides, above and underneath the unit.</t>
        </is>
      </c>
      <c r="I1974" t="inlineStr">
        <is>
          <t>Not Critical</t>
        </is>
      </c>
      <c r="J1974" t="n">
        <v>4</v>
      </c>
      <c r="K1974" t="inlineStr">
        <is>
          <t>A</t>
        </is>
      </c>
      <c r="L1974" s="9">
        <f>A1974&amp;"-"&amp;TEXT(E1974,"yyyymmdd")</f>
        <v/>
      </c>
    </row>
    <row r="1975">
      <c r="A1975" t="n">
        <v>41422458</v>
      </c>
      <c r="B1975" t="inlineStr">
        <is>
          <t>Brooklyn</t>
        </is>
      </c>
      <c r="C1975" t="inlineStr">
        <is>
          <t>11215</t>
        </is>
      </c>
      <c r="D1975" t="inlineStr">
        <is>
          <t>Italian</t>
        </is>
      </c>
      <c r="E1975" s="8" t="n">
        <v>46127</v>
      </c>
      <c r="F1975" t="inlineStr">
        <is>
          <t>Violations were cited in the following area(s).</t>
        </is>
      </c>
      <c r="G1975" t="inlineStr">
        <is>
          <t>04L</t>
        </is>
      </c>
      <c r="H1975" t="inlineStr">
        <is>
          <t>Evidence of mice or live mice in establishment's food or non-food areas.</t>
        </is>
      </c>
      <c r="I1975" t="inlineStr">
        <is>
          <t>Critical</t>
        </is>
      </c>
      <c r="J1975" t="n">
        <v>12</v>
      </c>
      <c r="K1975" t="inlineStr">
        <is>
          <t>A</t>
        </is>
      </c>
      <c r="L1975" s="9">
        <f>A1975&amp;"-"&amp;TEXT(E1975,"yyyymmdd")</f>
        <v/>
      </c>
    </row>
    <row r="1976">
      <c r="A1976" t="n">
        <v>41422458</v>
      </c>
      <c r="B1976" t="inlineStr">
        <is>
          <t>Brooklyn</t>
        </is>
      </c>
      <c r="C1976" t="inlineStr">
        <is>
          <t>11215</t>
        </is>
      </c>
      <c r="D1976" t="inlineStr">
        <is>
          <t>Italian</t>
        </is>
      </c>
      <c r="E1976" s="8" t="n">
        <v>46127</v>
      </c>
      <c r="F1976" t="inlineStr">
        <is>
          <t>Violations were cited in the following area(s).</t>
        </is>
      </c>
      <c r="G1976" t="inlineStr">
        <is>
          <t>08A</t>
        </is>
      </c>
      <c r="H1976" t="inlineStr">
        <is>
          <t>Establishment is not free of harborage or conditions conducive to rodents, insects or other pests.</t>
        </is>
      </c>
      <c r="I1976" t="inlineStr">
        <is>
          <t>Not Critical</t>
        </is>
      </c>
      <c r="J1976" t="n">
        <v>12</v>
      </c>
      <c r="K1976" t="inlineStr">
        <is>
          <t>A</t>
        </is>
      </c>
      <c r="L1976" s="9">
        <f>A1976&amp;"-"&amp;TEXT(E1976,"yyyymmdd")</f>
        <v/>
      </c>
    </row>
    <row r="1977">
      <c r="A1977" t="n">
        <v>41422458</v>
      </c>
      <c r="B1977" t="inlineStr">
        <is>
          <t>Brooklyn</t>
        </is>
      </c>
      <c r="C1977" t="inlineStr">
        <is>
          <t>11215</t>
        </is>
      </c>
      <c r="D1977" t="inlineStr">
        <is>
          <t>Italian</t>
        </is>
      </c>
      <c r="E1977" s="8" t="n">
        <v>46127</v>
      </c>
      <c r="F1977" t="inlineStr">
        <is>
          <t>Violations were cited in the following area(s).</t>
        </is>
      </c>
      <c r="G1977" t="inlineStr">
        <is>
          <t>10B</t>
        </is>
      </c>
      <c r="H1977" t="inlineStr">
        <is>
          <t>Anti-siphonage or back-flow prevention device not provided where required; equipment or floor not properly drained; sewage disposal system in disrepair or not functioning properly. Condensation or liquid waste improperly disposed of.</t>
        </is>
      </c>
      <c r="I1977" t="inlineStr">
        <is>
          <t>Not Critical</t>
        </is>
      </c>
      <c r="J1977" t="n">
        <v>12</v>
      </c>
      <c r="K1977" t="inlineStr">
        <is>
          <t>A</t>
        </is>
      </c>
      <c r="L1977" s="9">
        <f>A1977&amp;"-"&amp;TEXT(E1977,"yyyymmdd")</f>
        <v/>
      </c>
    </row>
    <row r="1978">
      <c r="A1978" t="n">
        <v>41437528</v>
      </c>
      <c r="B1978" t="inlineStr">
        <is>
          <t>Brooklyn</t>
        </is>
      </c>
      <c r="C1978" t="inlineStr">
        <is>
          <t>11230</t>
        </is>
      </c>
      <c r="D1978" t="inlineStr">
        <is>
          <t>Jewish/Kosher</t>
        </is>
      </c>
      <c r="E1978" s="8" t="n">
        <v>46127</v>
      </c>
      <c r="F1978" t="inlineStr">
        <is>
          <t>Violations were cited in the following area(s).</t>
        </is>
      </c>
      <c r="G1978" t="inlineStr">
        <is>
          <t>02B</t>
        </is>
      </c>
      <c r="H1978" t="inlineStr">
        <is>
          <t>Hot TCS food item not held at or above 140 °F.</t>
        </is>
      </c>
      <c r="I1978" t="inlineStr">
        <is>
          <t>Critical</t>
        </is>
      </c>
      <c r="J1978" t="n">
        <v>38</v>
      </c>
      <c r="L1978" s="9">
        <f>A1978&amp;"-"&amp;TEXT(E1978,"yyyymmdd")</f>
        <v/>
      </c>
    </row>
    <row r="1979">
      <c r="A1979" t="n">
        <v>41437528</v>
      </c>
      <c r="B1979" t="inlineStr">
        <is>
          <t>Brooklyn</t>
        </is>
      </c>
      <c r="C1979" t="inlineStr">
        <is>
          <t>11230</t>
        </is>
      </c>
      <c r="D1979" t="inlineStr">
        <is>
          <t>Jewish/Kosher</t>
        </is>
      </c>
      <c r="E1979" s="8" t="n">
        <v>46127</v>
      </c>
      <c r="F1979" t="inlineStr">
        <is>
          <t>Violations were cited in the following area(s).</t>
        </is>
      </c>
      <c r="G1979" t="inlineStr">
        <is>
          <t>02G</t>
        </is>
      </c>
      <c r="H1979" t="inlineStr">
        <is>
          <t>Cold TCS food item held above 41 °F; smoked or processed fish held above 38 °F; intact raw eggs held above 45 °F; or reduced oxygen packaged (ROP) TCS foods held above required temperatures except during active necessary preparation.</t>
        </is>
      </c>
      <c r="I1979" t="inlineStr">
        <is>
          <t>Critical</t>
        </is>
      </c>
      <c r="J1979" t="n">
        <v>38</v>
      </c>
      <c r="L1979" s="9">
        <f>A1979&amp;"-"&amp;TEXT(E1979,"yyyymmdd")</f>
        <v/>
      </c>
    </row>
    <row r="1980">
      <c r="A1980" t="n">
        <v>41437528</v>
      </c>
      <c r="B1980" t="inlineStr">
        <is>
          <t>Brooklyn</t>
        </is>
      </c>
      <c r="C1980" t="inlineStr">
        <is>
          <t>11230</t>
        </is>
      </c>
      <c r="D1980" t="inlineStr">
        <is>
          <t>Jewish/Kosher</t>
        </is>
      </c>
      <c r="E1980" s="8" t="n">
        <v>46127</v>
      </c>
      <c r="F1980" t="inlineStr">
        <is>
          <t>Violations were cited in the following area(s).</t>
        </is>
      </c>
      <c r="G1980" t="inlineStr">
        <is>
          <t>04L</t>
        </is>
      </c>
      <c r="H1980" t="inlineStr">
        <is>
          <t>Evidence of mice or live mice in establishment's food or non-food areas.</t>
        </is>
      </c>
      <c r="I1980" t="inlineStr">
        <is>
          <t>Critical</t>
        </is>
      </c>
      <c r="J1980" t="n">
        <v>38</v>
      </c>
      <c r="L1980" s="9">
        <f>A1980&amp;"-"&amp;TEXT(E1980,"yyyymmdd")</f>
        <v/>
      </c>
    </row>
    <row r="1981">
      <c r="A1981" t="n">
        <v>41437528</v>
      </c>
      <c r="B1981" t="inlineStr">
        <is>
          <t>Brooklyn</t>
        </is>
      </c>
      <c r="C1981" t="inlineStr">
        <is>
          <t>11230</t>
        </is>
      </c>
      <c r="D1981" t="inlineStr">
        <is>
          <t>Jewish/Kosher</t>
        </is>
      </c>
      <c r="E1981" s="8" t="n">
        <v>46127</v>
      </c>
      <c r="F1981" t="inlineStr">
        <is>
          <t>Violations were cited in the following area(s).</t>
        </is>
      </c>
      <c r="G1981" t="inlineStr">
        <is>
          <t>06C</t>
        </is>
      </c>
      <c r="H198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981" t="inlineStr">
        <is>
          <t>Critical</t>
        </is>
      </c>
      <c r="J1981" t="n">
        <v>38</v>
      </c>
      <c r="L1981" s="9">
        <f>A1981&amp;"-"&amp;TEXT(E1981,"yyyymmdd")</f>
        <v/>
      </c>
    </row>
    <row r="1982">
      <c r="A1982" t="n">
        <v>41437528</v>
      </c>
      <c r="B1982" t="inlineStr">
        <is>
          <t>Brooklyn</t>
        </is>
      </c>
      <c r="C1982" t="inlineStr">
        <is>
          <t>11230</t>
        </is>
      </c>
      <c r="D1982" t="inlineStr">
        <is>
          <t>Jewish/Kosher</t>
        </is>
      </c>
      <c r="E1982" s="8" t="n">
        <v>46127</v>
      </c>
      <c r="F1982" t="inlineStr">
        <is>
          <t>Violations were cited in the following area(s).</t>
        </is>
      </c>
      <c r="G1982" t="inlineStr">
        <is>
          <t>08A</t>
        </is>
      </c>
      <c r="H1982" t="inlineStr">
        <is>
          <t>Establishment is not free of harborage or conditions conducive to rodents, insects or other pests.</t>
        </is>
      </c>
      <c r="I1982" t="inlineStr">
        <is>
          <t>Not Critical</t>
        </is>
      </c>
      <c r="J1982" t="n">
        <v>38</v>
      </c>
      <c r="L1982" s="9">
        <f>A1982&amp;"-"&amp;TEXT(E1982,"yyyymmdd")</f>
        <v/>
      </c>
    </row>
    <row r="1983">
      <c r="A1983" t="n">
        <v>41437528</v>
      </c>
      <c r="B1983" t="inlineStr">
        <is>
          <t>Brooklyn</t>
        </is>
      </c>
      <c r="C1983" t="inlineStr">
        <is>
          <t>11230</t>
        </is>
      </c>
      <c r="D1983" t="inlineStr">
        <is>
          <t>Jewish/Kosher</t>
        </is>
      </c>
      <c r="E1983" s="8" t="n">
        <v>46127</v>
      </c>
      <c r="F1983" t="inlineStr">
        <is>
          <t>Violations were cited in the following area(s).</t>
        </is>
      </c>
      <c r="G1983" t="inlineStr">
        <is>
          <t>10B</t>
        </is>
      </c>
      <c r="H1983" t="inlineStr">
        <is>
          <t>Anti-siphonage or back-flow prevention device not provided where required; equipment or floor not properly drained; sewage disposal system in disrepair or not functioning properly. Condensation or liquid waste improperly disposed of.</t>
        </is>
      </c>
      <c r="I1983" t="inlineStr">
        <is>
          <t>Not Critical</t>
        </is>
      </c>
      <c r="J1983" t="n">
        <v>38</v>
      </c>
      <c r="L1983" s="9">
        <f>A1983&amp;"-"&amp;TEXT(E1983,"yyyymmdd")</f>
        <v/>
      </c>
    </row>
    <row r="1984">
      <c r="A1984" t="n">
        <v>41437528</v>
      </c>
      <c r="B1984" t="inlineStr">
        <is>
          <t>Brooklyn</t>
        </is>
      </c>
      <c r="C1984" t="inlineStr">
        <is>
          <t>11230</t>
        </is>
      </c>
      <c r="D1984" t="inlineStr">
        <is>
          <t>Jewish/Kosher</t>
        </is>
      </c>
      <c r="E1984" s="8" t="n">
        <v>46127</v>
      </c>
      <c r="F1984" t="inlineStr">
        <is>
          <t>Violations were cited in the following area(s).</t>
        </is>
      </c>
      <c r="G1984" t="inlineStr">
        <is>
          <t>10F</t>
        </is>
      </c>
      <c r="H1984" t="inlineStr">
        <is>
          <t>Non-food contact surface or equipment made of unacceptable material, not kept clean, or not properly sealed, raised, spaced or movable to allow accessibility for cleaning on all sides, above and underneath the unit.</t>
        </is>
      </c>
      <c r="I1984" t="inlineStr">
        <is>
          <t>Not Critical</t>
        </is>
      </c>
      <c r="J1984" t="n">
        <v>38</v>
      </c>
      <c r="L1984" s="9">
        <f>A1984&amp;"-"&amp;TEXT(E1984,"yyyymmdd")</f>
        <v/>
      </c>
    </row>
    <row r="1985">
      <c r="A1985" t="n">
        <v>41520417</v>
      </c>
      <c r="B1985" t="inlineStr">
        <is>
          <t>Manhattan</t>
        </is>
      </c>
      <c r="C1985" t="inlineStr">
        <is>
          <t>10019</t>
        </is>
      </c>
      <c r="D1985" t="inlineStr">
        <is>
          <t>American</t>
        </is>
      </c>
      <c r="E1985" s="8" t="n">
        <v>46127</v>
      </c>
      <c r="F1985" t="inlineStr">
        <is>
          <t>Violations were cited in the following area(s).</t>
        </is>
      </c>
      <c r="G1985" t="inlineStr">
        <is>
          <t>04H</t>
        </is>
      </c>
      <c r="H1985" t="inlineStr">
        <is>
          <t>Raw, cooked or prepared food is adulterated, contaminated, cross-contaminated, or not discarded in accordance with HACCP plan.</t>
        </is>
      </c>
      <c r="I1985" t="inlineStr">
        <is>
          <t>Critical</t>
        </is>
      </c>
      <c r="J1985" t="n">
        <v>12</v>
      </c>
      <c r="K1985" t="inlineStr">
        <is>
          <t>A</t>
        </is>
      </c>
      <c r="L1985" s="9">
        <f>A1985&amp;"-"&amp;TEXT(E1985,"yyyymmdd")</f>
        <v/>
      </c>
    </row>
    <row r="1986">
      <c r="A1986" t="n">
        <v>41520417</v>
      </c>
      <c r="B1986" t="inlineStr">
        <is>
          <t>Manhattan</t>
        </is>
      </c>
      <c r="C1986" t="inlineStr">
        <is>
          <t>10019</t>
        </is>
      </c>
      <c r="D1986" t="inlineStr">
        <is>
          <t>American</t>
        </is>
      </c>
      <c r="E1986" s="8" t="n">
        <v>46127</v>
      </c>
      <c r="F1986" t="inlineStr">
        <is>
          <t>Violations were cited in the following area(s).</t>
        </is>
      </c>
      <c r="G1986" t="inlineStr">
        <is>
          <t>10G</t>
        </is>
      </c>
      <c r="H1986" t="inlineStr">
        <is>
          <t>Dishwashing and ware washing: Cleaning and sanitizing of tableware, including dishes, utensils, and equipment deficient.</t>
        </is>
      </c>
      <c r="I1986" t="inlineStr">
        <is>
          <t>Not Critical</t>
        </is>
      </c>
      <c r="J1986" t="n">
        <v>12</v>
      </c>
      <c r="K1986" t="inlineStr">
        <is>
          <t>A</t>
        </is>
      </c>
      <c r="L1986" s="9">
        <f>A1986&amp;"-"&amp;TEXT(E1986,"yyyymmdd")</f>
        <v/>
      </c>
    </row>
    <row r="1987">
      <c r="A1987" t="n">
        <v>41579661</v>
      </c>
      <c r="B1987" t="inlineStr">
        <is>
          <t>Bronx</t>
        </is>
      </c>
      <c r="C1987" t="inlineStr">
        <is>
          <t>10465</t>
        </is>
      </c>
      <c r="D1987" t="inlineStr">
        <is>
          <t>Donuts</t>
        </is>
      </c>
      <c r="E1987" s="8" t="n">
        <v>46127</v>
      </c>
      <c r="F1987" t="inlineStr">
        <is>
          <t>Violations were cited in the following area(s).</t>
        </is>
      </c>
      <c r="G1987" t="inlineStr">
        <is>
          <t>02G</t>
        </is>
      </c>
      <c r="H1987" t="inlineStr">
        <is>
          <t>Cold TCS food item held above 41 °F; smoked or processed fish held above 38 °F; intact raw eggs held above 45 °F; or reduced oxygen packaged (ROP) TCS foods held above required temperatures except during active necessary preparation.</t>
        </is>
      </c>
      <c r="I1987" t="inlineStr">
        <is>
          <t>Critical</t>
        </is>
      </c>
      <c r="J1987" t="n">
        <v>30</v>
      </c>
      <c r="L1987" s="9">
        <f>A1987&amp;"-"&amp;TEXT(E1987,"yyyymmdd")</f>
        <v/>
      </c>
    </row>
    <row r="1988">
      <c r="A1988" t="n">
        <v>41579661</v>
      </c>
      <c r="B1988" t="inlineStr">
        <is>
          <t>Bronx</t>
        </is>
      </c>
      <c r="C1988" t="inlineStr">
        <is>
          <t>10465</t>
        </is>
      </c>
      <c r="D1988" t="inlineStr">
        <is>
          <t>Donuts</t>
        </is>
      </c>
      <c r="E1988" s="8" t="n">
        <v>46127</v>
      </c>
      <c r="F1988" t="inlineStr">
        <is>
          <t>Violations were cited in the following area(s).</t>
        </is>
      </c>
      <c r="G1988" t="inlineStr">
        <is>
          <t>06C</t>
        </is>
      </c>
      <c r="H198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988" t="inlineStr">
        <is>
          <t>Critical</t>
        </is>
      </c>
      <c r="J1988" t="n">
        <v>30</v>
      </c>
      <c r="L1988" s="9">
        <f>A1988&amp;"-"&amp;TEXT(E1988,"yyyymmdd")</f>
        <v/>
      </c>
    </row>
    <row r="1989">
      <c r="A1989" t="n">
        <v>41579661</v>
      </c>
      <c r="B1989" t="inlineStr">
        <is>
          <t>Bronx</t>
        </is>
      </c>
      <c r="C1989" t="inlineStr">
        <is>
          <t>10465</t>
        </is>
      </c>
      <c r="D1989" t="inlineStr">
        <is>
          <t>Donuts</t>
        </is>
      </c>
      <c r="E1989" s="8" t="n">
        <v>46127</v>
      </c>
      <c r="F1989" t="inlineStr">
        <is>
          <t>Violations were cited in the following area(s).</t>
        </is>
      </c>
      <c r="G1989" t="inlineStr">
        <is>
          <t>06D</t>
        </is>
      </c>
      <c r="H1989" t="inlineStr">
        <is>
          <t>Food contact surface not properly washed, rinsed and sanitized after each use and following any activity when contamination may have occurred.</t>
        </is>
      </c>
      <c r="I1989" t="inlineStr">
        <is>
          <t>Critical</t>
        </is>
      </c>
      <c r="J1989" t="n">
        <v>30</v>
      </c>
      <c r="L1989" s="9">
        <f>A1989&amp;"-"&amp;TEXT(E1989,"yyyymmdd")</f>
        <v/>
      </c>
    </row>
    <row r="1990">
      <c r="A1990" t="n">
        <v>41579661</v>
      </c>
      <c r="B1990" t="inlineStr">
        <is>
          <t>Bronx</t>
        </is>
      </c>
      <c r="C1990" t="inlineStr">
        <is>
          <t>10465</t>
        </is>
      </c>
      <c r="D1990" t="inlineStr">
        <is>
          <t>Donuts</t>
        </is>
      </c>
      <c r="E1990" s="8" t="n">
        <v>46127</v>
      </c>
      <c r="F1990" t="inlineStr">
        <is>
          <t>Violations were cited in the following area(s).</t>
        </is>
      </c>
      <c r="G1990" t="inlineStr">
        <is>
          <t>06E</t>
        </is>
      </c>
      <c r="H1990" t="inlineStr">
        <is>
          <t>Sanitized equipment or utensil, including in-use food dispensing utensil, improperly used or stored.</t>
        </is>
      </c>
      <c r="I1990" t="inlineStr">
        <is>
          <t>Critical</t>
        </is>
      </c>
      <c r="J1990" t="n">
        <v>30</v>
      </c>
      <c r="L1990" s="9">
        <f>A1990&amp;"-"&amp;TEXT(E1990,"yyyymmdd")</f>
        <v/>
      </c>
    </row>
    <row r="1991">
      <c r="A1991" t="n">
        <v>41579661</v>
      </c>
      <c r="B1991" t="inlineStr">
        <is>
          <t>Bronx</t>
        </is>
      </c>
      <c r="C1991" t="inlineStr">
        <is>
          <t>10465</t>
        </is>
      </c>
      <c r="D1991" t="inlineStr">
        <is>
          <t>Donuts</t>
        </is>
      </c>
      <c r="E1991" s="8" t="n">
        <v>46127</v>
      </c>
      <c r="F1991" t="inlineStr">
        <is>
          <t>Violations were cited in the following area(s).</t>
        </is>
      </c>
      <c r="G1991" t="inlineStr">
        <is>
          <t>10B</t>
        </is>
      </c>
      <c r="H1991" t="inlineStr">
        <is>
          <t>Anti-siphonage or back-flow prevention device not provided where required; equipment or floor not properly drained; sewage disposal system in disrepair or not functioning properly. Condensation or liquid waste improperly disposed of.</t>
        </is>
      </c>
      <c r="I1991" t="inlineStr">
        <is>
          <t>Not Critical</t>
        </is>
      </c>
      <c r="J1991" t="n">
        <v>30</v>
      </c>
      <c r="L1991" s="9">
        <f>A1991&amp;"-"&amp;TEXT(E1991,"yyyymmdd")</f>
        <v/>
      </c>
    </row>
    <row r="1992">
      <c r="A1992" t="n">
        <v>41579661</v>
      </c>
      <c r="B1992" t="inlineStr">
        <is>
          <t>Bronx</t>
        </is>
      </c>
      <c r="C1992" t="inlineStr">
        <is>
          <t>10465</t>
        </is>
      </c>
      <c r="D1992" t="inlineStr">
        <is>
          <t>Donuts</t>
        </is>
      </c>
      <c r="E1992" s="8" t="n">
        <v>46127</v>
      </c>
      <c r="F1992" t="inlineStr">
        <is>
          <t>Violations were cited in the following area(s).</t>
        </is>
      </c>
      <c r="G1992" t="inlineStr">
        <is>
          <t>10F</t>
        </is>
      </c>
      <c r="H1992" t="inlineStr">
        <is>
          <t>Non-food contact surface or equipment made of unacceptable material, not kept clean, or not properly sealed, raised, spaced or movable to allow accessibility for cleaning on all sides, above and underneath the unit.</t>
        </is>
      </c>
      <c r="I1992" t="inlineStr">
        <is>
          <t>Not Critical</t>
        </is>
      </c>
      <c r="J1992" t="n">
        <v>30</v>
      </c>
      <c r="L1992" s="9">
        <f>A1992&amp;"-"&amp;TEXT(E1992,"yyyymmdd")</f>
        <v/>
      </c>
    </row>
    <row r="1993">
      <c r="A1993" t="n">
        <v>41632118</v>
      </c>
      <c r="B1993" t="inlineStr">
        <is>
          <t>Brooklyn</t>
        </is>
      </c>
      <c r="C1993" t="inlineStr">
        <is>
          <t>11207</t>
        </is>
      </c>
      <c r="D1993" t="inlineStr">
        <is>
          <t>Pizza</t>
        </is>
      </c>
      <c r="E1993" s="8" t="n">
        <v>46127</v>
      </c>
      <c r="F1993" t="inlineStr">
        <is>
          <t>Violations were cited in the following area(s).</t>
        </is>
      </c>
      <c r="G1993" t="inlineStr">
        <is>
          <t>10F</t>
        </is>
      </c>
      <c r="H1993" t="inlineStr">
        <is>
          <t>Non-food contact surface or equipment made of unacceptable material, not kept clean, or not properly sealed, raised, spaced or movable to allow accessibility for cleaning on all sides, above and underneath the unit.</t>
        </is>
      </c>
      <c r="I1993" t="inlineStr">
        <is>
          <t>Not Critical</t>
        </is>
      </c>
      <c r="J1993" t="n">
        <v>2</v>
      </c>
      <c r="K1993" t="inlineStr">
        <is>
          <t>A</t>
        </is>
      </c>
      <c r="L1993" s="9">
        <f>A1993&amp;"-"&amp;TEXT(E1993,"yyyymmdd")</f>
        <v/>
      </c>
    </row>
    <row r="1994">
      <c r="A1994" t="n">
        <v>50000786</v>
      </c>
      <c r="B1994" t="inlineStr">
        <is>
          <t>Brooklyn</t>
        </is>
      </c>
      <c r="C1994" t="inlineStr">
        <is>
          <t>11226</t>
        </is>
      </c>
      <c r="D1994" t="inlineStr">
        <is>
          <t>Donuts</t>
        </is>
      </c>
      <c r="E1994" s="8" t="n">
        <v>46127</v>
      </c>
      <c r="F1994" t="inlineStr">
        <is>
          <t>Violations were cited in the following area(s).</t>
        </is>
      </c>
      <c r="G1994" t="inlineStr">
        <is>
          <t>10F</t>
        </is>
      </c>
      <c r="H1994" t="inlineStr">
        <is>
          <t>Non-food contact surface or equipment made of unacceptable material, not kept clean, or not properly sealed, raised, spaced or movable to allow accessibility for cleaning on all sides, above and underneath the unit.</t>
        </is>
      </c>
      <c r="I1994" t="inlineStr">
        <is>
          <t>Not Critical</t>
        </is>
      </c>
      <c r="J1994" t="n">
        <v>5</v>
      </c>
      <c r="K1994" t="inlineStr">
        <is>
          <t>A</t>
        </is>
      </c>
      <c r="L1994" s="9">
        <f>A1994&amp;"-"&amp;TEXT(E1994,"yyyymmdd")</f>
        <v/>
      </c>
    </row>
    <row r="1995">
      <c r="A1995" t="n">
        <v>50000786</v>
      </c>
      <c r="B1995" t="inlineStr">
        <is>
          <t>Brooklyn</t>
        </is>
      </c>
      <c r="C1995" t="inlineStr">
        <is>
          <t>11226</t>
        </is>
      </c>
      <c r="D1995" t="inlineStr">
        <is>
          <t>Donuts</t>
        </is>
      </c>
      <c r="E1995" s="8" t="n">
        <v>46127</v>
      </c>
      <c r="F1995" t="inlineStr">
        <is>
          <t>Violations were cited in the following area(s).</t>
        </is>
      </c>
      <c r="G1995" t="inlineStr">
        <is>
          <t>10H</t>
        </is>
      </c>
      <c r="H1995" t="inlineStr">
        <is>
          <t>Single service article not provided. Single service article reused or not protected from contamination when transported, stored, dispensed. Drinking straws not completely enclosed in wrapper or dispensed from a sanitary device.</t>
        </is>
      </c>
      <c r="I1995" t="inlineStr">
        <is>
          <t>Not Critical</t>
        </is>
      </c>
      <c r="J1995" t="n">
        <v>5</v>
      </c>
      <c r="K1995" t="inlineStr">
        <is>
          <t>A</t>
        </is>
      </c>
      <c r="L1995" s="9">
        <f>A1995&amp;"-"&amp;TEXT(E1995,"yyyymmdd")</f>
        <v/>
      </c>
    </row>
    <row r="1996">
      <c r="A1996" t="n">
        <v>50002494</v>
      </c>
      <c r="B1996" t="inlineStr">
        <is>
          <t>Brooklyn</t>
        </is>
      </c>
      <c r="C1996" t="inlineStr">
        <is>
          <t>11238</t>
        </is>
      </c>
      <c r="D1996" t="inlineStr">
        <is>
          <t>American</t>
        </is>
      </c>
      <c r="E1996" s="8" t="n">
        <v>46127</v>
      </c>
      <c r="F1996" t="inlineStr">
        <is>
          <t>Violations were cited in the following area(s).</t>
        </is>
      </c>
      <c r="G1996" t="inlineStr">
        <is>
          <t>04K</t>
        </is>
      </c>
      <c r="H1996" t="inlineStr">
        <is>
          <t>Evidence of rats or live rats in establishment's food or non-food areas.</t>
        </is>
      </c>
      <c r="I1996" t="inlineStr">
        <is>
          <t>Critical</t>
        </is>
      </c>
      <c r="J1996" t="n">
        <v>22</v>
      </c>
      <c r="L1996" s="9">
        <f>A1996&amp;"-"&amp;TEXT(E1996,"yyyymmdd")</f>
        <v/>
      </c>
    </row>
    <row r="1997">
      <c r="A1997" t="n">
        <v>50002494</v>
      </c>
      <c r="B1997" t="inlineStr">
        <is>
          <t>Brooklyn</t>
        </is>
      </c>
      <c r="C1997" t="inlineStr">
        <is>
          <t>11238</t>
        </is>
      </c>
      <c r="D1997" t="inlineStr">
        <is>
          <t>American</t>
        </is>
      </c>
      <c r="E1997" s="8" t="n">
        <v>46127</v>
      </c>
      <c r="F1997" t="inlineStr">
        <is>
          <t>Violations were cited in the following area(s).</t>
        </is>
      </c>
      <c r="G1997" t="inlineStr">
        <is>
          <t>04O</t>
        </is>
      </c>
      <c r="H1997" t="inlineStr">
        <is>
          <t>Live animal other than fish in tank or service animal present in facility’s food or non-food area.</t>
        </is>
      </c>
      <c r="I1997" t="inlineStr">
        <is>
          <t>Critical</t>
        </is>
      </c>
      <c r="J1997" t="n">
        <v>22</v>
      </c>
      <c r="L1997" s="9">
        <f>A1997&amp;"-"&amp;TEXT(E1997,"yyyymmdd")</f>
        <v/>
      </c>
    </row>
    <row r="1998">
      <c r="A1998" t="n">
        <v>50002494</v>
      </c>
      <c r="B1998" t="inlineStr">
        <is>
          <t>Brooklyn</t>
        </is>
      </c>
      <c r="C1998" t="inlineStr">
        <is>
          <t>11238</t>
        </is>
      </c>
      <c r="D1998" t="inlineStr">
        <is>
          <t>American</t>
        </is>
      </c>
      <c r="E1998" s="8" t="n">
        <v>46127</v>
      </c>
      <c r="F1998" t="inlineStr">
        <is>
          <t>Violations were cited in the following area(s).</t>
        </is>
      </c>
      <c r="G1998" t="inlineStr">
        <is>
          <t>06C</t>
        </is>
      </c>
      <c r="H199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998" t="inlineStr">
        <is>
          <t>Critical</t>
        </is>
      </c>
      <c r="J1998" t="n">
        <v>22</v>
      </c>
      <c r="L1998" s="9">
        <f>A1998&amp;"-"&amp;TEXT(E1998,"yyyymmdd")</f>
        <v/>
      </c>
    </row>
    <row r="1999">
      <c r="A1999" t="n">
        <v>50002494</v>
      </c>
      <c r="B1999" t="inlineStr">
        <is>
          <t>Brooklyn</t>
        </is>
      </c>
      <c r="C1999" t="inlineStr">
        <is>
          <t>11238</t>
        </is>
      </c>
      <c r="D1999" t="inlineStr">
        <is>
          <t>American</t>
        </is>
      </c>
      <c r="E1999" s="8" t="n">
        <v>46127</v>
      </c>
      <c r="F1999" t="inlineStr">
        <is>
          <t>Violations were cited in the following area(s).</t>
        </is>
      </c>
      <c r="G1999" t="inlineStr">
        <is>
          <t>08A</t>
        </is>
      </c>
      <c r="H1999" t="inlineStr">
        <is>
          <t>Establishment is not free of harborage or conditions conducive to rodents, insects or other pests.</t>
        </is>
      </c>
      <c r="I1999" t="inlineStr">
        <is>
          <t>Not Critical</t>
        </is>
      </c>
      <c r="J1999" t="n">
        <v>22</v>
      </c>
      <c r="L1999" s="9">
        <f>A1999&amp;"-"&amp;TEXT(E1999,"yyyymmdd")</f>
        <v/>
      </c>
    </row>
    <row r="2000">
      <c r="A2000" t="n">
        <v>50003223</v>
      </c>
      <c r="B2000" t="inlineStr">
        <is>
          <t>Manhattan</t>
        </is>
      </c>
      <c r="D2000" t="inlineStr">
        <is>
          <t>Sandwiches/Salads/Mixed Buffet</t>
        </is>
      </c>
      <c r="E2000" s="8" t="n">
        <v>46127</v>
      </c>
      <c r="F2000" t="inlineStr">
        <is>
          <t>Violations were cited in the following area(s).</t>
        </is>
      </c>
      <c r="G2000" t="inlineStr">
        <is>
          <t>04L</t>
        </is>
      </c>
      <c r="H2000" t="inlineStr">
        <is>
          <t>Evidence of mice or live mice in establishment's food or non-food areas.</t>
        </is>
      </c>
      <c r="I2000" t="inlineStr">
        <is>
          <t>Critical</t>
        </is>
      </c>
      <c r="J2000" t="n">
        <v>13</v>
      </c>
      <c r="K2000" t="inlineStr">
        <is>
          <t>A</t>
        </is>
      </c>
      <c r="L2000" s="9">
        <f>A2000&amp;"-"&amp;TEXT(E2000,"yyyymmdd")</f>
        <v/>
      </c>
    </row>
    <row r="2001">
      <c r="A2001" t="n">
        <v>50003223</v>
      </c>
      <c r="B2001" t="inlineStr">
        <is>
          <t>Manhattan</t>
        </is>
      </c>
      <c r="D2001" t="inlineStr">
        <is>
          <t>Sandwiches/Salads/Mixed Buffet</t>
        </is>
      </c>
      <c r="E2001" s="8" t="n">
        <v>46127</v>
      </c>
      <c r="F2001" t="inlineStr">
        <is>
          <t>Violations were cited in the following area(s).</t>
        </is>
      </c>
      <c r="G2001" t="inlineStr">
        <is>
          <t>08A</t>
        </is>
      </c>
      <c r="H2001" t="inlineStr">
        <is>
          <t>Establishment is not free of harborage or conditions conducive to rodents, insects or other pests.</t>
        </is>
      </c>
      <c r="I2001" t="inlineStr">
        <is>
          <t>Not Critical</t>
        </is>
      </c>
      <c r="J2001" t="n">
        <v>13</v>
      </c>
      <c r="K2001" t="inlineStr">
        <is>
          <t>A</t>
        </is>
      </c>
      <c r="L2001" s="9">
        <f>A2001&amp;"-"&amp;TEXT(E2001,"yyyymmdd")</f>
        <v/>
      </c>
    </row>
    <row r="2002">
      <c r="A2002" t="n">
        <v>50003223</v>
      </c>
      <c r="B2002" t="inlineStr">
        <is>
          <t>Manhattan</t>
        </is>
      </c>
      <c r="D2002" t="inlineStr">
        <is>
          <t>Sandwiches/Salads/Mixed Buffet</t>
        </is>
      </c>
      <c r="E2002" s="8" t="n">
        <v>46127</v>
      </c>
      <c r="F2002" t="inlineStr">
        <is>
          <t>Violations were cited in the following area(s).</t>
        </is>
      </c>
      <c r="G2002" t="inlineStr">
        <is>
          <t>10F</t>
        </is>
      </c>
      <c r="H2002" t="inlineStr">
        <is>
          <t>Non-food contact surface or equipment made of unacceptable material, not kept clean, or not properly sealed, raised, spaced or movable to allow accessibility for cleaning on all sides, above and underneath the unit.</t>
        </is>
      </c>
      <c r="I2002" t="inlineStr">
        <is>
          <t>Not Critical</t>
        </is>
      </c>
      <c r="J2002" t="n">
        <v>13</v>
      </c>
      <c r="K2002" t="inlineStr">
        <is>
          <t>A</t>
        </is>
      </c>
      <c r="L2002" s="9">
        <f>A2002&amp;"-"&amp;TEXT(E2002,"yyyymmdd")</f>
        <v/>
      </c>
    </row>
    <row r="2003">
      <c r="A2003" t="n">
        <v>50009810</v>
      </c>
      <c r="B2003" t="inlineStr">
        <is>
          <t>Queens</t>
        </is>
      </c>
      <c r="C2003" t="inlineStr">
        <is>
          <t>11375</t>
        </is>
      </c>
      <c r="D2003" t="inlineStr">
        <is>
          <t>Coffee/Tea</t>
        </is>
      </c>
      <c r="E2003" s="8" t="n">
        <v>46127</v>
      </c>
      <c r="F2003" t="inlineStr">
        <is>
          <t>Violations were cited in the following area(s).</t>
        </is>
      </c>
      <c r="G2003" t="inlineStr">
        <is>
          <t>06C</t>
        </is>
      </c>
      <c r="H200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003" t="inlineStr">
        <is>
          <t>Critical</t>
        </is>
      </c>
      <c r="J2003" t="n">
        <v>20</v>
      </c>
      <c r="L2003" s="9">
        <f>A2003&amp;"-"&amp;TEXT(E2003,"yyyymmdd")</f>
        <v/>
      </c>
    </row>
    <row r="2004">
      <c r="A2004" t="n">
        <v>50009810</v>
      </c>
      <c r="B2004" t="inlineStr">
        <is>
          <t>Queens</t>
        </is>
      </c>
      <c r="C2004" t="inlineStr">
        <is>
          <t>11375</t>
        </is>
      </c>
      <c r="D2004" t="inlineStr">
        <is>
          <t>Coffee/Tea</t>
        </is>
      </c>
      <c r="E2004" s="8" t="n">
        <v>46127</v>
      </c>
      <c r="F2004" t="inlineStr">
        <is>
          <t>Violations were cited in the following area(s).</t>
        </is>
      </c>
      <c r="G2004" t="inlineStr">
        <is>
          <t>06D</t>
        </is>
      </c>
      <c r="H2004" t="inlineStr">
        <is>
          <t>Food contact surface not properly washed, rinsed and sanitized after each use and following any activity when contamination may have occurred.</t>
        </is>
      </c>
      <c r="I2004" t="inlineStr">
        <is>
          <t>Critical</t>
        </is>
      </c>
      <c r="J2004" t="n">
        <v>20</v>
      </c>
      <c r="L2004" s="9">
        <f>A2004&amp;"-"&amp;TEXT(E2004,"yyyymmdd")</f>
        <v/>
      </c>
    </row>
    <row r="2005">
      <c r="A2005" t="n">
        <v>50009810</v>
      </c>
      <c r="B2005" t="inlineStr">
        <is>
          <t>Queens</t>
        </is>
      </c>
      <c r="C2005" t="inlineStr">
        <is>
          <t>11375</t>
        </is>
      </c>
      <c r="D2005" t="inlineStr">
        <is>
          <t>Coffee/Tea</t>
        </is>
      </c>
      <c r="E2005" s="8" t="n">
        <v>46127</v>
      </c>
      <c r="F2005" t="inlineStr">
        <is>
          <t>Violations were cited in the following area(s).</t>
        </is>
      </c>
      <c r="G2005" t="inlineStr">
        <is>
          <t>06F</t>
        </is>
      </c>
      <c r="H2005" t="inlineStr">
        <is>
          <t>Wiping cloths not stored clean and dry, or in a sanitizing solution, between uses.</t>
        </is>
      </c>
      <c r="I2005" t="inlineStr">
        <is>
          <t>Critical</t>
        </is>
      </c>
      <c r="J2005" t="n">
        <v>20</v>
      </c>
      <c r="L2005" s="9">
        <f>A2005&amp;"-"&amp;TEXT(E2005,"yyyymmdd")</f>
        <v/>
      </c>
    </row>
    <row r="2006">
      <c r="A2006" t="n">
        <v>50009810</v>
      </c>
      <c r="B2006" t="inlineStr">
        <is>
          <t>Queens</t>
        </is>
      </c>
      <c r="C2006" t="inlineStr">
        <is>
          <t>11375</t>
        </is>
      </c>
      <c r="D2006" t="inlineStr">
        <is>
          <t>Coffee/Tea</t>
        </is>
      </c>
      <c r="E2006" s="8" t="n">
        <v>46127</v>
      </c>
      <c r="F2006" t="inlineStr">
        <is>
          <t>Violations were cited in the following area(s).</t>
        </is>
      </c>
      <c r="G2006" t="inlineStr">
        <is>
          <t>10H</t>
        </is>
      </c>
      <c r="H2006" t="inlineStr">
        <is>
          <t>Single service article not provided. Single service article reused or not protected from contamination when transported, stored, dispensed. Drinking straws not completely enclosed in wrapper or dispensed from a sanitary device.</t>
        </is>
      </c>
      <c r="I2006" t="inlineStr">
        <is>
          <t>Not Critical</t>
        </is>
      </c>
      <c r="J2006" t="n">
        <v>20</v>
      </c>
      <c r="L2006" s="9">
        <f>A2006&amp;"-"&amp;TEXT(E2006,"yyyymmdd")</f>
        <v/>
      </c>
    </row>
    <row r="2007">
      <c r="A2007" t="n">
        <v>50013837</v>
      </c>
      <c r="B2007" t="inlineStr">
        <is>
          <t>Queens</t>
        </is>
      </c>
      <c r="C2007" t="inlineStr">
        <is>
          <t>11375</t>
        </is>
      </c>
      <c r="D2007" t="inlineStr">
        <is>
          <t>Frozen Desserts</t>
        </is>
      </c>
      <c r="E2007" s="8" t="n">
        <v>46127</v>
      </c>
      <c r="F2007" t="inlineStr">
        <is>
          <t>Violations were cited in the following area(s).</t>
        </is>
      </c>
      <c r="G2007" t="inlineStr">
        <is>
          <t>04L</t>
        </is>
      </c>
      <c r="H2007" t="inlineStr">
        <is>
          <t>Evidence of mice or live mice in establishment's food or non-food areas.</t>
        </is>
      </c>
      <c r="I2007" t="inlineStr">
        <is>
          <t>Critical</t>
        </is>
      </c>
      <c r="J2007" t="n">
        <v>12</v>
      </c>
      <c r="K2007" t="inlineStr">
        <is>
          <t>A</t>
        </is>
      </c>
      <c r="L2007" s="9">
        <f>A2007&amp;"-"&amp;TEXT(E2007,"yyyymmdd")</f>
        <v/>
      </c>
    </row>
    <row r="2008">
      <c r="A2008" t="n">
        <v>50013837</v>
      </c>
      <c r="B2008" t="inlineStr">
        <is>
          <t>Queens</t>
        </is>
      </c>
      <c r="C2008" t="inlineStr">
        <is>
          <t>11375</t>
        </is>
      </c>
      <c r="D2008" t="inlineStr">
        <is>
          <t>Frozen Desserts</t>
        </is>
      </c>
      <c r="E2008" s="8" t="n">
        <v>46127</v>
      </c>
      <c r="F2008" t="inlineStr">
        <is>
          <t>Violations were cited in the following area(s).</t>
        </is>
      </c>
      <c r="G2008" t="inlineStr">
        <is>
          <t>08A</t>
        </is>
      </c>
      <c r="H2008" t="inlineStr">
        <is>
          <t>Establishment is not free of harborage or conditions conducive to rodents, insects or other pests.</t>
        </is>
      </c>
      <c r="I2008" t="inlineStr">
        <is>
          <t>Not Critical</t>
        </is>
      </c>
      <c r="J2008" t="n">
        <v>12</v>
      </c>
      <c r="K2008" t="inlineStr">
        <is>
          <t>A</t>
        </is>
      </c>
      <c r="L2008" s="9">
        <f>A2008&amp;"-"&amp;TEXT(E2008,"yyyymmdd")</f>
        <v/>
      </c>
    </row>
    <row r="2009">
      <c r="A2009" t="n">
        <v>50032742</v>
      </c>
      <c r="B2009" t="inlineStr">
        <is>
          <t>Brooklyn</t>
        </is>
      </c>
      <c r="C2009" t="inlineStr">
        <is>
          <t>11216</t>
        </is>
      </c>
      <c r="D2009" t="inlineStr">
        <is>
          <t>American</t>
        </is>
      </c>
      <c r="E2009" s="8" t="n">
        <v>46127</v>
      </c>
      <c r="F2009" t="inlineStr">
        <is>
          <t>Violations were cited in the following area(s).</t>
        </is>
      </c>
      <c r="G2009" t="inlineStr">
        <is>
          <t>06D</t>
        </is>
      </c>
      <c r="H2009" t="inlineStr">
        <is>
          <t>Food contact surface not properly washed, rinsed and sanitized after each use and following any activity when contamination may have occurred.</t>
        </is>
      </c>
      <c r="I2009" t="inlineStr">
        <is>
          <t>Critical</t>
        </is>
      </c>
      <c r="J2009" t="n">
        <v>10</v>
      </c>
      <c r="K2009" t="inlineStr">
        <is>
          <t>A</t>
        </is>
      </c>
      <c r="L2009" s="9">
        <f>A2009&amp;"-"&amp;TEXT(E2009,"yyyymmdd")</f>
        <v/>
      </c>
    </row>
    <row r="2010">
      <c r="A2010" t="n">
        <v>50032742</v>
      </c>
      <c r="B2010" t="inlineStr">
        <is>
          <t>Brooklyn</t>
        </is>
      </c>
      <c r="C2010" t="inlineStr">
        <is>
          <t>11216</t>
        </is>
      </c>
      <c r="D2010" t="inlineStr">
        <is>
          <t>American</t>
        </is>
      </c>
      <c r="E2010" s="8" t="n">
        <v>46127</v>
      </c>
      <c r="F2010" t="inlineStr">
        <is>
          <t>Violations were cited in the following area(s).</t>
        </is>
      </c>
      <c r="G2010" t="inlineStr">
        <is>
          <t>10G</t>
        </is>
      </c>
      <c r="H2010" t="inlineStr">
        <is>
          <t>Dishwashing and ware washing: Cleaning and sanitizing of tableware, including dishes, utensils, and equipment deficient.</t>
        </is>
      </c>
      <c r="I2010" t="inlineStr">
        <is>
          <t>Not Critical</t>
        </is>
      </c>
      <c r="J2010" t="n">
        <v>10</v>
      </c>
      <c r="K2010" t="inlineStr">
        <is>
          <t>A</t>
        </is>
      </c>
      <c r="L2010" s="9">
        <f>A2010&amp;"-"&amp;TEXT(E2010,"yyyymmdd")</f>
        <v/>
      </c>
    </row>
    <row r="2011">
      <c r="A2011" t="n">
        <v>50032968</v>
      </c>
      <c r="B2011" t="inlineStr">
        <is>
          <t>Bronx</t>
        </is>
      </c>
      <c r="C2011" t="inlineStr">
        <is>
          <t>10462</t>
        </is>
      </c>
      <c r="D2011" t="inlineStr">
        <is>
          <t>American</t>
        </is>
      </c>
      <c r="E2011" s="8" t="n">
        <v>46127</v>
      </c>
      <c r="F2011" t="inlineStr">
        <is>
          <t>Violations were cited in the following area(s).</t>
        </is>
      </c>
      <c r="G2011" t="inlineStr">
        <is>
          <t>06C</t>
        </is>
      </c>
      <c r="H201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011" t="inlineStr">
        <is>
          <t>Critical</t>
        </is>
      </c>
      <c r="J2011" t="n">
        <v>13</v>
      </c>
      <c r="K2011" t="inlineStr">
        <is>
          <t>A</t>
        </is>
      </c>
      <c r="L2011" s="9">
        <f>A2011&amp;"-"&amp;TEXT(E2011,"yyyymmdd")</f>
        <v/>
      </c>
    </row>
    <row r="2012">
      <c r="A2012" t="n">
        <v>50032968</v>
      </c>
      <c r="B2012" t="inlineStr">
        <is>
          <t>Bronx</t>
        </is>
      </c>
      <c r="C2012" t="inlineStr">
        <is>
          <t>10462</t>
        </is>
      </c>
      <c r="D2012" t="inlineStr">
        <is>
          <t>American</t>
        </is>
      </c>
      <c r="E2012" s="8" t="n">
        <v>46127</v>
      </c>
      <c r="F2012" t="inlineStr">
        <is>
          <t>Violations were cited in the following area(s).</t>
        </is>
      </c>
      <c r="G2012" t="inlineStr">
        <is>
          <t>06D</t>
        </is>
      </c>
      <c r="H2012" t="inlineStr">
        <is>
          <t>Food contact surface not properly washed, rinsed and sanitized after each use and following any activity when contamination may have occurred.</t>
        </is>
      </c>
      <c r="I2012" t="inlineStr">
        <is>
          <t>Critical</t>
        </is>
      </c>
      <c r="J2012" t="n">
        <v>13</v>
      </c>
      <c r="K2012" t="inlineStr">
        <is>
          <t>A</t>
        </is>
      </c>
      <c r="L2012" s="9">
        <f>A2012&amp;"-"&amp;TEXT(E2012,"yyyymmdd")</f>
        <v/>
      </c>
    </row>
    <row r="2013">
      <c r="A2013" t="n">
        <v>50032968</v>
      </c>
      <c r="B2013" t="inlineStr">
        <is>
          <t>Bronx</t>
        </is>
      </c>
      <c r="C2013" t="inlineStr">
        <is>
          <t>10462</t>
        </is>
      </c>
      <c r="D2013" t="inlineStr">
        <is>
          <t>American</t>
        </is>
      </c>
      <c r="E2013" s="8" t="n">
        <v>46127</v>
      </c>
      <c r="F2013" t="inlineStr">
        <is>
          <t>Violations were cited in the following area(s).</t>
        </is>
      </c>
      <c r="G2013" t="inlineStr">
        <is>
          <t>10F</t>
        </is>
      </c>
      <c r="H2013" t="inlineStr">
        <is>
          <t>Non-food contact surface or equipment made of unacceptable material, not kept clean, or not properly sealed, raised, spaced or movable to allow accessibility for cleaning on all sides, above and underneath the unit.</t>
        </is>
      </c>
      <c r="I2013" t="inlineStr">
        <is>
          <t>Not Critical</t>
        </is>
      </c>
      <c r="J2013" t="n">
        <v>13</v>
      </c>
      <c r="K2013" t="inlineStr">
        <is>
          <t>A</t>
        </is>
      </c>
      <c r="L2013" s="9">
        <f>A2013&amp;"-"&amp;TEXT(E2013,"yyyymmdd")</f>
        <v/>
      </c>
    </row>
    <row r="2014">
      <c r="A2014" t="n">
        <v>50034059</v>
      </c>
      <c r="B2014" t="inlineStr">
        <is>
          <t>Manhattan</t>
        </is>
      </c>
      <c r="C2014" t="inlineStr">
        <is>
          <t>10027</t>
        </is>
      </c>
      <c r="D2014" t="inlineStr">
        <is>
          <t>Japanese</t>
        </is>
      </c>
      <c r="E2014" s="8" t="n">
        <v>46127</v>
      </c>
      <c r="F2014" t="inlineStr">
        <is>
          <t>Violations were cited in the following area(s).</t>
        </is>
      </c>
      <c r="G2014" t="inlineStr">
        <is>
          <t>06D</t>
        </is>
      </c>
      <c r="H2014" t="inlineStr">
        <is>
          <t>Food contact surface not properly washed, rinsed and sanitized after each use and following any activity when contamination may have occurred.</t>
        </is>
      </c>
      <c r="I2014" t="inlineStr">
        <is>
          <t>Critical</t>
        </is>
      </c>
      <c r="J2014" t="n">
        <v>10</v>
      </c>
      <c r="K2014" t="inlineStr">
        <is>
          <t>A</t>
        </is>
      </c>
      <c r="L2014" s="9">
        <f>A2014&amp;"-"&amp;TEXT(E2014,"yyyymmdd")</f>
        <v/>
      </c>
    </row>
    <row r="2015">
      <c r="A2015" t="n">
        <v>50034059</v>
      </c>
      <c r="B2015" t="inlineStr">
        <is>
          <t>Manhattan</t>
        </is>
      </c>
      <c r="C2015" t="inlineStr">
        <is>
          <t>10027</t>
        </is>
      </c>
      <c r="D2015" t="inlineStr">
        <is>
          <t>Japanese</t>
        </is>
      </c>
      <c r="E2015" s="8" t="n">
        <v>46127</v>
      </c>
      <c r="F2015" t="inlineStr">
        <is>
          <t>Violations were cited in the following area(s).</t>
        </is>
      </c>
      <c r="G2015" t="inlineStr">
        <is>
          <t>10F</t>
        </is>
      </c>
      <c r="H2015" t="inlineStr">
        <is>
          <t>Non-food contact surface or equipment made of unacceptable material, not kept clean, or not properly sealed, raised, spaced or movable to allow accessibility for cleaning on all sides, above and underneath the unit.</t>
        </is>
      </c>
      <c r="I2015" t="inlineStr">
        <is>
          <t>Not Critical</t>
        </is>
      </c>
      <c r="J2015" t="n">
        <v>10</v>
      </c>
      <c r="K2015" t="inlineStr">
        <is>
          <t>A</t>
        </is>
      </c>
      <c r="L2015" s="9">
        <f>A2015&amp;"-"&amp;TEXT(E2015,"yyyymmdd")</f>
        <v/>
      </c>
    </row>
    <row r="2016">
      <c r="A2016" t="n">
        <v>50034059</v>
      </c>
      <c r="B2016" t="inlineStr">
        <is>
          <t>Manhattan</t>
        </is>
      </c>
      <c r="C2016" t="inlineStr">
        <is>
          <t>10027</t>
        </is>
      </c>
      <c r="D2016" t="inlineStr">
        <is>
          <t>Japanese</t>
        </is>
      </c>
      <c r="E2016" s="8" t="n">
        <v>46127</v>
      </c>
      <c r="F2016" t="inlineStr">
        <is>
          <t>Violations were cited in the following area(s).</t>
        </is>
      </c>
      <c r="G2016" t="inlineStr">
        <is>
          <t>28-06</t>
        </is>
      </c>
      <c r="H2016" t="inlineStr">
        <is>
          <t>Contract with a pest management professional not in place. Record of extermination activities not kept on premises.</t>
        </is>
      </c>
      <c r="I2016" t="inlineStr">
        <is>
          <t>Not Critical</t>
        </is>
      </c>
      <c r="J2016" t="n">
        <v>10</v>
      </c>
      <c r="K2016" t="inlineStr">
        <is>
          <t>A</t>
        </is>
      </c>
      <c r="L2016" s="9">
        <f>A2016&amp;"-"&amp;TEXT(E2016,"yyyymmdd")</f>
        <v/>
      </c>
    </row>
    <row r="2017">
      <c r="A2017" t="n">
        <v>50040461</v>
      </c>
      <c r="B2017" t="inlineStr">
        <is>
          <t>Brooklyn</t>
        </is>
      </c>
      <c r="C2017" t="inlineStr">
        <is>
          <t>11238</t>
        </is>
      </c>
      <c r="D2017" t="inlineStr">
        <is>
          <t>American</t>
        </is>
      </c>
      <c r="E2017" s="8" t="n">
        <v>46127</v>
      </c>
      <c r="F2017" t="inlineStr">
        <is>
          <t>Violations were cited in the following area(s).</t>
        </is>
      </c>
      <c r="G2017" t="inlineStr">
        <is>
          <t>05D</t>
        </is>
      </c>
      <c r="H201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017" t="inlineStr">
        <is>
          <t>Critical</t>
        </is>
      </c>
      <c r="J2017" t="n">
        <v>21</v>
      </c>
      <c r="L2017" s="9">
        <f>A2017&amp;"-"&amp;TEXT(E2017,"yyyymmdd")</f>
        <v/>
      </c>
    </row>
    <row r="2018">
      <c r="A2018" t="n">
        <v>50040461</v>
      </c>
      <c r="B2018" t="inlineStr">
        <is>
          <t>Brooklyn</t>
        </is>
      </c>
      <c r="C2018" t="inlineStr">
        <is>
          <t>11238</t>
        </is>
      </c>
      <c r="D2018" t="inlineStr">
        <is>
          <t>American</t>
        </is>
      </c>
      <c r="E2018" s="8" t="n">
        <v>46127</v>
      </c>
      <c r="F2018" t="inlineStr">
        <is>
          <t>Violations were cited in the following area(s).</t>
        </is>
      </c>
      <c r="G2018" t="inlineStr">
        <is>
          <t>06D</t>
        </is>
      </c>
      <c r="H2018" t="inlineStr">
        <is>
          <t>Food contact surface not properly washed, rinsed and sanitized after each use and following any activity when contamination may have occurred.</t>
        </is>
      </c>
      <c r="I2018" t="inlineStr">
        <is>
          <t>Critical</t>
        </is>
      </c>
      <c r="J2018" t="n">
        <v>21</v>
      </c>
      <c r="L2018" s="9">
        <f>A2018&amp;"-"&amp;TEXT(E2018,"yyyymmdd")</f>
        <v/>
      </c>
    </row>
    <row r="2019">
      <c r="A2019" t="n">
        <v>50040461</v>
      </c>
      <c r="B2019" t="inlineStr">
        <is>
          <t>Brooklyn</t>
        </is>
      </c>
      <c r="C2019" t="inlineStr">
        <is>
          <t>11238</t>
        </is>
      </c>
      <c r="D2019" t="inlineStr">
        <is>
          <t>American</t>
        </is>
      </c>
      <c r="E2019" s="8" t="n">
        <v>46127</v>
      </c>
      <c r="F2019" t="inlineStr">
        <is>
          <t>Violations were cited in the following area(s).</t>
        </is>
      </c>
      <c r="G2019" t="inlineStr">
        <is>
          <t>06F</t>
        </is>
      </c>
      <c r="H2019" t="inlineStr">
        <is>
          <t>Wiping cloths not stored clean and dry, or in a sanitizing solution, between uses.</t>
        </is>
      </c>
      <c r="I2019" t="inlineStr">
        <is>
          <t>Critical</t>
        </is>
      </c>
      <c r="J2019" t="n">
        <v>21</v>
      </c>
      <c r="L2019" s="9">
        <f>A2019&amp;"-"&amp;TEXT(E2019,"yyyymmdd")</f>
        <v/>
      </c>
    </row>
    <row r="2020">
      <c r="A2020" t="n">
        <v>50045841</v>
      </c>
      <c r="B2020" t="inlineStr">
        <is>
          <t>Manhattan</t>
        </is>
      </c>
      <c r="C2020" t="inlineStr">
        <is>
          <t>10019</t>
        </is>
      </c>
      <c r="D2020" t="inlineStr">
        <is>
          <t>Japanese</t>
        </is>
      </c>
      <c r="E2020" s="8" t="n">
        <v>46127</v>
      </c>
      <c r="F2020" t="inlineStr">
        <is>
          <t>Violations were cited in the following area(s).</t>
        </is>
      </c>
      <c r="G2020" t="inlineStr">
        <is>
          <t>04H</t>
        </is>
      </c>
      <c r="H2020" t="inlineStr">
        <is>
          <t>Raw, cooked or prepared food is adulterated, contaminated, cross-contaminated, or not discarded in accordance with HACCP plan.</t>
        </is>
      </c>
      <c r="I2020" t="inlineStr">
        <is>
          <t>Critical</t>
        </is>
      </c>
      <c r="J2020" t="n">
        <v>10</v>
      </c>
      <c r="K2020" t="inlineStr">
        <is>
          <t>A</t>
        </is>
      </c>
      <c r="L2020" s="9">
        <f>A2020&amp;"-"&amp;TEXT(E2020,"yyyymmdd")</f>
        <v/>
      </c>
    </row>
    <row r="2021">
      <c r="A2021" t="n">
        <v>50045841</v>
      </c>
      <c r="B2021" t="inlineStr">
        <is>
          <t>Manhattan</t>
        </is>
      </c>
      <c r="C2021" t="inlineStr">
        <is>
          <t>10019</t>
        </is>
      </c>
      <c r="D2021" t="inlineStr">
        <is>
          <t>Japanese</t>
        </is>
      </c>
      <c r="E2021" s="8" t="n">
        <v>46127</v>
      </c>
      <c r="F2021" t="inlineStr">
        <is>
          <t>Violations were cited in the following area(s).</t>
        </is>
      </c>
      <c r="G2021" t="inlineStr">
        <is>
          <t>10F</t>
        </is>
      </c>
      <c r="H2021" t="inlineStr">
        <is>
          <t>Non-food contact surface or equipment made of unacceptable material, not kept clean, or not properly sealed, raised, spaced or movable to allow accessibility for cleaning on all sides, above and underneath the unit.</t>
        </is>
      </c>
      <c r="I2021" t="inlineStr">
        <is>
          <t>Not Critical</t>
        </is>
      </c>
      <c r="J2021" t="n">
        <v>10</v>
      </c>
      <c r="K2021" t="inlineStr">
        <is>
          <t>A</t>
        </is>
      </c>
      <c r="L2021" s="9">
        <f>A2021&amp;"-"&amp;TEXT(E2021,"yyyymmdd")</f>
        <v/>
      </c>
    </row>
    <row r="2022">
      <c r="A2022" t="n">
        <v>50054584</v>
      </c>
      <c r="B2022" t="inlineStr">
        <is>
          <t>Bronx</t>
        </is>
      </c>
      <c r="C2022" t="inlineStr">
        <is>
          <t>10459</t>
        </is>
      </c>
      <c r="D2022" t="inlineStr">
        <is>
          <t>Hamburgers</t>
        </is>
      </c>
      <c r="E2022" s="8" t="n">
        <v>46127</v>
      </c>
      <c r="F2022" t="inlineStr">
        <is>
          <t>Violations were cited in the following area(s).</t>
        </is>
      </c>
      <c r="G2022" t="inlineStr">
        <is>
          <t>10F</t>
        </is>
      </c>
      <c r="H2022" t="inlineStr">
        <is>
          <t>Non-food contact surface or equipment made of unacceptable material, not kept clean, or not properly sealed, raised, spaced or movable to allow accessibility for cleaning on all sides, above and underneath the unit.</t>
        </is>
      </c>
      <c r="I2022" t="inlineStr">
        <is>
          <t>Not Critical</t>
        </is>
      </c>
      <c r="J2022" t="n">
        <v>2</v>
      </c>
      <c r="K2022" t="inlineStr">
        <is>
          <t>A</t>
        </is>
      </c>
      <c r="L2022" s="9">
        <f>A2022&amp;"-"&amp;TEXT(E2022,"yyyymmdd")</f>
        <v/>
      </c>
    </row>
    <row r="2023">
      <c r="A2023" t="n">
        <v>50076665</v>
      </c>
      <c r="B2023" t="inlineStr">
        <is>
          <t>Brooklyn</t>
        </is>
      </c>
      <c r="C2023" t="inlineStr">
        <is>
          <t>11205</t>
        </is>
      </c>
      <c r="D2023" t="inlineStr">
        <is>
          <t>Coffee/Tea</t>
        </is>
      </c>
      <c r="E2023" s="8" t="n">
        <v>46127</v>
      </c>
      <c r="F2023" t="inlineStr">
        <is>
          <t>Violations were cited in the following area(s).</t>
        </is>
      </c>
      <c r="G2023" t="inlineStr">
        <is>
          <t>04A</t>
        </is>
      </c>
      <c r="H2023" t="inlineStr">
        <is>
          <t>Food Protection Certificate (FPC) not held by manager or supervisor of food operations.</t>
        </is>
      </c>
      <c r="I2023" t="inlineStr">
        <is>
          <t>Critical</t>
        </is>
      </c>
      <c r="J2023" t="n">
        <v>23</v>
      </c>
      <c r="L2023" s="9">
        <f>A2023&amp;"-"&amp;TEXT(E2023,"yyyymmdd")</f>
        <v/>
      </c>
    </row>
    <row r="2024">
      <c r="A2024" t="n">
        <v>50076665</v>
      </c>
      <c r="B2024" t="inlineStr">
        <is>
          <t>Brooklyn</t>
        </is>
      </c>
      <c r="C2024" t="inlineStr">
        <is>
          <t>11205</t>
        </is>
      </c>
      <c r="D2024" t="inlineStr">
        <is>
          <t>Coffee/Tea</t>
        </is>
      </c>
      <c r="E2024" s="8" t="n">
        <v>46127</v>
      </c>
      <c r="F2024" t="inlineStr">
        <is>
          <t>Violations were cited in the following area(s).</t>
        </is>
      </c>
      <c r="G2024" t="inlineStr">
        <is>
          <t>06C</t>
        </is>
      </c>
      <c r="H202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024" t="inlineStr">
        <is>
          <t>Critical</t>
        </is>
      </c>
      <c r="J2024" t="n">
        <v>23</v>
      </c>
      <c r="L2024" s="9">
        <f>A2024&amp;"-"&amp;TEXT(E2024,"yyyymmdd")</f>
        <v/>
      </c>
    </row>
    <row r="2025">
      <c r="A2025" t="n">
        <v>50076665</v>
      </c>
      <c r="B2025" t="inlineStr">
        <is>
          <t>Brooklyn</t>
        </is>
      </c>
      <c r="C2025" t="inlineStr">
        <is>
          <t>11205</t>
        </is>
      </c>
      <c r="D2025" t="inlineStr">
        <is>
          <t>Coffee/Tea</t>
        </is>
      </c>
      <c r="E2025" s="8" t="n">
        <v>46127</v>
      </c>
      <c r="F2025" t="inlineStr">
        <is>
          <t>Violations were cited in the following area(s).</t>
        </is>
      </c>
      <c r="G2025" t="inlineStr">
        <is>
          <t>06E</t>
        </is>
      </c>
      <c r="H2025" t="inlineStr">
        <is>
          <t>Sanitized equipment or utensil, including in-use food dispensing utensil, improperly used or stored.</t>
        </is>
      </c>
      <c r="I2025" t="inlineStr">
        <is>
          <t>Critical</t>
        </is>
      </c>
      <c r="J2025" t="n">
        <v>23</v>
      </c>
      <c r="L2025" s="9">
        <f>A2025&amp;"-"&amp;TEXT(E2025,"yyyymmdd")</f>
        <v/>
      </c>
    </row>
    <row r="2026">
      <c r="A2026" t="n">
        <v>50086001</v>
      </c>
      <c r="B2026" t="inlineStr">
        <is>
          <t>Brooklyn</t>
        </is>
      </c>
      <c r="C2026" t="inlineStr">
        <is>
          <t>11206</t>
        </is>
      </c>
      <c r="D2026" t="inlineStr">
        <is>
          <t>Tex-Mex</t>
        </is>
      </c>
      <c r="E2026" s="8" t="n">
        <v>46127</v>
      </c>
      <c r="F2026" t="inlineStr">
        <is>
          <t>Violations were cited in the following area(s).</t>
        </is>
      </c>
      <c r="G2026" t="inlineStr">
        <is>
          <t>06C</t>
        </is>
      </c>
      <c r="H202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026" t="inlineStr">
        <is>
          <t>Critical</t>
        </is>
      </c>
      <c r="J2026" t="n">
        <v>13</v>
      </c>
      <c r="K2026" t="inlineStr">
        <is>
          <t>A</t>
        </is>
      </c>
      <c r="L2026" s="9">
        <f>A2026&amp;"-"&amp;TEXT(E2026,"yyyymmdd")</f>
        <v/>
      </c>
    </row>
    <row r="2027">
      <c r="A2027" t="n">
        <v>50086001</v>
      </c>
      <c r="B2027" t="inlineStr">
        <is>
          <t>Brooklyn</t>
        </is>
      </c>
      <c r="C2027" t="inlineStr">
        <is>
          <t>11206</t>
        </is>
      </c>
      <c r="D2027" t="inlineStr">
        <is>
          <t>Tex-Mex</t>
        </is>
      </c>
      <c r="E2027" s="8" t="n">
        <v>46127</v>
      </c>
      <c r="F2027" t="inlineStr">
        <is>
          <t>Violations were cited in the following area(s).</t>
        </is>
      </c>
      <c r="G2027" t="inlineStr">
        <is>
          <t>09C</t>
        </is>
      </c>
      <c r="H2027" t="inlineStr">
        <is>
          <t>Design, construction, materials used or maintenance of food contact surface improper. Surface not easily cleanable, sanitized and maintained.</t>
        </is>
      </c>
      <c r="I2027" t="inlineStr">
        <is>
          <t>Not Critical</t>
        </is>
      </c>
      <c r="J2027" t="n">
        <v>13</v>
      </c>
      <c r="K2027" t="inlineStr">
        <is>
          <t>A</t>
        </is>
      </c>
      <c r="L2027" s="9">
        <f>A2027&amp;"-"&amp;TEXT(E2027,"yyyymmdd")</f>
        <v/>
      </c>
    </row>
    <row r="2028">
      <c r="A2028" t="n">
        <v>50086001</v>
      </c>
      <c r="B2028" t="inlineStr">
        <is>
          <t>Brooklyn</t>
        </is>
      </c>
      <c r="C2028" t="inlineStr">
        <is>
          <t>11206</t>
        </is>
      </c>
      <c r="D2028" t="inlineStr">
        <is>
          <t>Tex-Mex</t>
        </is>
      </c>
      <c r="E2028" s="8" t="n">
        <v>46127</v>
      </c>
      <c r="F2028" t="inlineStr">
        <is>
          <t>Violations were cited in the following area(s).</t>
        </is>
      </c>
      <c r="G2028" t="inlineStr">
        <is>
          <t>10F</t>
        </is>
      </c>
      <c r="H2028" t="inlineStr">
        <is>
          <t>Non-food contact surface or equipment made of unacceptable material, not kept clean, or not properly sealed, raised, spaced or movable to allow accessibility for cleaning on all sides, above and underneath the unit.</t>
        </is>
      </c>
      <c r="I2028" t="inlineStr">
        <is>
          <t>Not Critical</t>
        </is>
      </c>
      <c r="J2028" t="n">
        <v>13</v>
      </c>
      <c r="K2028" t="inlineStr">
        <is>
          <t>A</t>
        </is>
      </c>
      <c r="L2028" s="9">
        <f>A2028&amp;"-"&amp;TEXT(E2028,"yyyymmdd")</f>
        <v/>
      </c>
    </row>
    <row r="2029">
      <c r="A2029" t="n">
        <v>50087104</v>
      </c>
      <c r="B2029" t="inlineStr">
        <is>
          <t>Brooklyn</t>
        </is>
      </c>
      <c r="C2029" t="inlineStr">
        <is>
          <t>11211</t>
        </is>
      </c>
      <c r="D2029" t="inlineStr">
        <is>
          <t>American</t>
        </is>
      </c>
      <c r="E2029" s="8" t="n">
        <v>46127</v>
      </c>
      <c r="F2029" t="inlineStr">
        <is>
          <t>Violations were cited in the following area(s).</t>
        </is>
      </c>
      <c r="G2029" t="inlineStr">
        <is>
          <t>06D</t>
        </is>
      </c>
      <c r="H2029" t="inlineStr">
        <is>
          <t>Food contact surface not properly washed, rinsed and sanitized after each use and following any activity when contamination may have occurred.</t>
        </is>
      </c>
      <c r="I2029" t="inlineStr">
        <is>
          <t>Critical</t>
        </is>
      </c>
      <c r="J2029" t="n">
        <v>9</v>
      </c>
      <c r="K2029" t="inlineStr">
        <is>
          <t>A</t>
        </is>
      </c>
      <c r="L2029" s="9">
        <f>A2029&amp;"-"&amp;TEXT(E2029,"yyyymmdd")</f>
        <v/>
      </c>
    </row>
    <row r="2030">
      <c r="A2030" t="n">
        <v>50087104</v>
      </c>
      <c r="B2030" t="inlineStr">
        <is>
          <t>Brooklyn</t>
        </is>
      </c>
      <c r="C2030" t="inlineStr">
        <is>
          <t>11211</t>
        </is>
      </c>
      <c r="D2030" t="inlineStr">
        <is>
          <t>American</t>
        </is>
      </c>
      <c r="E2030" s="8" t="n">
        <v>46127</v>
      </c>
      <c r="F2030" t="inlineStr">
        <is>
          <t>Violations were cited in the following area(s).</t>
        </is>
      </c>
      <c r="G2030" t="inlineStr">
        <is>
          <t>09C</t>
        </is>
      </c>
      <c r="H2030" t="inlineStr">
        <is>
          <t>Design, construction, materials used or maintenance of food contact surface improper. Surface not easily cleanable, sanitized and maintained.</t>
        </is>
      </c>
      <c r="I2030" t="inlineStr">
        <is>
          <t>Not Critical</t>
        </is>
      </c>
      <c r="J2030" t="n">
        <v>9</v>
      </c>
      <c r="K2030" t="inlineStr">
        <is>
          <t>A</t>
        </is>
      </c>
      <c r="L2030" s="9">
        <f>A2030&amp;"-"&amp;TEXT(E2030,"yyyymmdd")</f>
        <v/>
      </c>
    </row>
    <row r="2031">
      <c r="A2031" t="n">
        <v>50089808</v>
      </c>
      <c r="B2031" t="inlineStr">
        <is>
          <t>Manhattan</t>
        </is>
      </c>
      <c r="C2031" t="inlineStr">
        <is>
          <t>10024</t>
        </is>
      </c>
      <c r="D2031" t="inlineStr">
        <is>
          <t>Japanese</t>
        </is>
      </c>
      <c r="E2031" s="8" t="n">
        <v>46127</v>
      </c>
      <c r="F2031" t="inlineStr">
        <is>
          <t>Violations were cited in the following area(s).</t>
        </is>
      </c>
      <c r="G2031" t="inlineStr">
        <is>
          <t>02B</t>
        </is>
      </c>
      <c r="H2031" t="inlineStr">
        <is>
          <t>Hot TCS food item not held at or above 140 °F.</t>
        </is>
      </c>
      <c r="I2031" t="inlineStr">
        <is>
          <t>Critical</t>
        </is>
      </c>
      <c r="J2031" t="n">
        <v>23</v>
      </c>
      <c r="L2031" s="9">
        <f>A2031&amp;"-"&amp;TEXT(E2031,"yyyymmdd")</f>
        <v/>
      </c>
    </row>
    <row r="2032">
      <c r="A2032" t="n">
        <v>50089808</v>
      </c>
      <c r="B2032" t="inlineStr">
        <is>
          <t>Manhattan</t>
        </is>
      </c>
      <c r="C2032" t="inlineStr">
        <is>
          <t>10024</t>
        </is>
      </c>
      <c r="D2032" t="inlineStr">
        <is>
          <t>Japanese</t>
        </is>
      </c>
      <c r="E2032" s="8" t="n">
        <v>46127</v>
      </c>
      <c r="F2032" t="inlineStr">
        <is>
          <t>Violations were cited in the following area(s).</t>
        </is>
      </c>
      <c r="G2032" t="inlineStr">
        <is>
          <t>04H</t>
        </is>
      </c>
      <c r="H2032" t="inlineStr">
        <is>
          <t>Raw, cooked or prepared food is adulterated, contaminated, cross-contaminated, or not discarded in accordance with HACCP plan.</t>
        </is>
      </c>
      <c r="I2032" t="inlineStr">
        <is>
          <t>Critical</t>
        </is>
      </c>
      <c r="J2032" t="n">
        <v>23</v>
      </c>
      <c r="L2032" s="9">
        <f>A2032&amp;"-"&amp;TEXT(E2032,"yyyymmdd")</f>
        <v/>
      </c>
    </row>
    <row r="2033">
      <c r="A2033" t="n">
        <v>50089808</v>
      </c>
      <c r="B2033" t="inlineStr">
        <is>
          <t>Manhattan</t>
        </is>
      </c>
      <c r="C2033" t="inlineStr">
        <is>
          <t>10024</t>
        </is>
      </c>
      <c r="D2033" t="inlineStr">
        <is>
          <t>Japanese</t>
        </is>
      </c>
      <c r="E2033" s="8" t="n">
        <v>46127</v>
      </c>
      <c r="F2033" t="inlineStr">
        <is>
          <t>Violations were cited in the following area(s).</t>
        </is>
      </c>
      <c r="G2033" t="inlineStr">
        <is>
          <t>06D</t>
        </is>
      </c>
      <c r="H2033" t="inlineStr">
        <is>
          <t>Food contact surface not properly washed, rinsed and sanitized after each use and following any activity when contamination may have occurred.</t>
        </is>
      </c>
      <c r="I2033" t="inlineStr">
        <is>
          <t>Critical</t>
        </is>
      </c>
      <c r="J2033" t="n">
        <v>23</v>
      </c>
      <c r="L2033" s="9">
        <f>A2033&amp;"-"&amp;TEXT(E2033,"yyyymmdd")</f>
        <v/>
      </c>
    </row>
    <row r="2034">
      <c r="A2034" t="n">
        <v>50089808</v>
      </c>
      <c r="B2034" t="inlineStr">
        <is>
          <t>Manhattan</t>
        </is>
      </c>
      <c r="C2034" t="inlineStr">
        <is>
          <t>10024</t>
        </is>
      </c>
      <c r="D2034" t="inlineStr">
        <is>
          <t>Japanese</t>
        </is>
      </c>
      <c r="E2034" s="8" t="n">
        <v>46127</v>
      </c>
      <c r="F2034" t="inlineStr">
        <is>
          <t>Violations were cited in the following area(s).</t>
        </is>
      </c>
      <c r="G2034" t="inlineStr">
        <is>
          <t>10B</t>
        </is>
      </c>
      <c r="H2034" t="inlineStr">
        <is>
          <t>Anti-siphonage or back-flow prevention device not provided where required; equipment or floor not properly drained; sewage disposal system in disrepair or not functioning properly. Condensation or liquid waste improperly disposed of.</t>
        </is>
      </c>
      <c r="I2034" t="inlineStr">
        <is>
          <t>Not Critical</t>
        </is>
      </c>
      <c r="J2034" t="n">
        <v>23</v>
      </c>
      <c r="L2034" s="9">
        <f>A2034&amp;"-"&amp;TEXT(E2034,"yyyymmdd")</f>
        <v/>
      </c>
    </row>
    <row r="2035">
      <c r="A2035" t="n">
        <v>50092271</v>
      </c>
      <c r="B2035" t="inlineStr">
        <is>
          <t>Brooklyn</t>
        </is>
      </c>
      <c r="C2035" t="inlineStr">
        <is>
          <t>11226</t>
        </is>
      </c>
      <c r="D2035" t="inlineStr">
        <is>
          <t>Caribbean</t>
        </is>
      </c>
      <c r="E2035" s="8" t="n">
        <v>46127</v>
      </c>
      <c r="F2035" t="inlineStr">
        <is>
          <t>Violations were cited in the following area(s).</t>
        </is>
      </c>
      <c r="G2035" t="inlineStr">
        <is>
          <t>02G</t>
        </is>
      </c>
      <c r="H2035" t="inlineStr">
        <is>
          <t>Cold TCS food item held above 41 °F; smoked or processed fish held above 38 °F; intact raw eggs held above 45 °F; or reduced oxygen packaged (ROP) TCS foods held above required temperatures except during active necessary preparation.</t>
        </is>
      </c>
      <c r="I2035" t="inlineStr">
        <is>
          <t>Critical</t>
        </is>
      </c>
      <c r="J2035" t="n">
        <v>37</v>
      </c>
      <c r="L2035" s="9">
        <f>A2035&amp;"-"&amp;TEXT(E2035,"yyyymmdd")</f>
        <v/>
      </c>
    </row>
    <row r="2036">
      <c r="A2036" t="n">
        <v>50092271</v>
      </c>
      <c r="B2036" t="inlineStr">
        <is>
          <t>Brooklyn</t>
        </is>
      </c>
      <c r="C2036" t="inlineStr">
        <is>
          <t>11226</t>
        </is>
      </c>
      <c r="D2036" t="inlineStr">
        <is>
          <t>Caribbean</t>
        </is>
      </c>
      <c r="E2036" s="8" t="n">
        <v>46127</v>
      </c>
      <c r="F2036" t="inlineStr">
        <is>
          <t>Violations were cited in the following area(s).</t>
        </is>
      </c>
      <c r="G2036" t="inlineStr">
        <is>
          <t>04O</t>
        </is>
      </c>
      <c r="H2036" t="inlineStr">
        <is>
          <t>Live animal other than fish in tank or service animal present in facility’s food or non-food area.</t>
        </is>
      </c>
      <c r="I2036" t="inlineStr">
        <is>
          <t>Critical</t>
        </is>
      </c>
      <c r="J2036" t="n">
        <v>37</v>
      </c>
      <c r="L2036" s="9">
        <f>A2036&amp;"-"&amp;TEXT(E2036,"yyyymmdd")</f>
        <v/>
      </c>
    </row>
    <row r="2037">
      <c r="A2037" t="n">
        <v>50092271</v>
      </c>
      <c r="B2037" t="inlineStr">
        <is>
          <t>Brooklyn</t>
        </is>
      </c>
      <c r="C2037" t="inlineStr">
        <is>
          <t>11226</t>
        </is>
      </c>
      <c r="D2037" t="inlineStr">
        <is>
          <t>Caribbean</t>
        </is>
      </c>
      <c r="E2037" s="8" t="n">
        <v>46127</v>
      </c>
      <c r="F2037" t="inlineStr">
        <is>
          <t>Violations were cited in the following area(s).</t>
        </is>
      </c>
      <c r="G2037" t="inlineStr">
        <is>
          <t>05D</t>
        </is>
      </c>
      <c r="H203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037" t="inlineStr">
        <is>
          <t>Critical</t>
        </is>
      </c>
      <c r="J2037" t="n">
        <v>37</v>
      </c>
      <c r="L2037" s="9">
        <f>A2037&amp;"-"&amp;TEXT(E2037,"yyyymmdd")</f>
        <v/>
      </c>
    </row>
    <row r="2038">
      <c r="A2038" t="n">
        <v>50092271</v>
      </c>
      <c r="B2038" t="inlineStr">
        <is>
          <t>Brooklyn</t>
        </is>
      </c>
      <c r="C2038" t="inlineStr">
        <is>
          <t>11226</t>
        </is>
      </c>
      <c r="D2038" t="inlineStr">
        <is>
          <t>Caribbean</t>
        </is>
      </c>
      <c r="E2038" s="8" t="n">
        <v>46127</v>
      </c>
      <c r="F2038" t="inlineStr">
        <is>
          <t>Violations were cited in the following area(s).</t>
        </is>
      </c>
      <c r="G2038" t="inlineStr">
        <is>
          <t>06D</t>
        </is>
      </c>
      <c r="H2038" t="inlineStr">
        <is>
          <t>Food contact surface not properly washed, rinsed and sanitized after each use and following any activity when contamination may have occurred.</t>
        </is>
      </c>
      <c r="I2038" t="inlineStr">
        <is>
          <t>Critical</t>
        </is>
      </c>
      <c r="J2038" t="n">
        <v>37</v>
      </c>
      <c r="L2038" s="9">
        <f>A2038&amp;"-"&amp;TEXT(E2038,"yyyymmdd")</f>
        <v/>
      </c>
    </row>
    <row r="2039">
      <c r="A2039" t="n">
        <v>50092271</v>
      </c>
      <c r="B2039" t="inlineStr">
        <is>
          <t>Brooklyn</t>
        </is>
      </c>
      <c r="C2039" t="inlineStr">
        <is>
          <t>11226</t>
        </is>
      </c>
      <c r="D2039" t="inlineStr">
        <is>
          <t>Caribbean</t>
        </is>
      </c>
      <c r="E2039" s="8" t="n">
        <v>46127</v>
      </c>
      <c r="F2039" t="inlineStr">
        <is>
          <t>Violations were cited in the following area(s).</t>
        </is>
      </c>
      <c r="G2039" t="inlineStr">
        <is>
          <t>09C</t>
        </is>
      </c>
      <c r="H2039" t="inlineStr">
        <is>
          <t>Design, construction, materials used or maintenance of food contact surface improper. Surface not easily cleanable, sanitized and maintained.</t>
        </is>
      </c>
      <c r="I2039" t="inlineStr">
        <is>
          <t>Not Critical</t>
        </is>
      </c>
      <c r="J2039" t="n">
        <v>37</v>
      </c>
      <c r="L2039" s="9">
        <f>A2039&amp;"-"&amp;TEXT(E2039,"yyyymmdd")</f>
        <v/>
      </c>
    </row>
    <row r="2040">
      <c r="A2040" t="n">
        <v>50092271</v>
      </c>
      <c r="B2040" t="inlineStr">
        <is>
          <t>Brooklyn</t>
        </is>
      </c>
      <c r="C2040" t="inlineStr">
        <is>
          <t>11226</t>
        </is>
      </c>
      <c r="D2040" t="inlineStr">
        <is>
          <t>Caribbean</t>
        </is>
      </c>
      <c r="E2040" s="8" t="n">
        <v>46127</v>
      </c>
      <c r="F2040" t="inlineStr">
        <is>
          <t>Violations were cited in the following area(s).</t>
        </is>
      </c>
      <c r="G2040" t="inlineStr">
        <is>
          <t>10B</t>
        </is>
      </c>
      <c r="H2040" t="inlineStr">
        <is>
          <t>Anti-siphonage or back-flow prevention device not provided where required; equipment or floor not properly drained; sewage disposal system in disrepair or not functioning properly. Condensation or liquid waste improperly disposed of.</t>
        </is>
      </c>
      <c r="I2040" t="inlineStr">
        <is>
          <t>Not Critical</t>
        </is>
      </c>
      <c r="J2040" t="n">
        <v>37</v>
      </c>
      <c r="L2040" s="9">
        <f>A2040&amp;"-"&amp;TEXT(E2040,"yyyymmdd")</f>
        <v/>
      </c>
    </row>
    <row r="2041">
      <c r="A2041" t="n">
        <v>50092271</v>
      </c>
      <c r="B2041" t="inlineStr">
        <is>
          <t>Brooklyn</t>
        </is>
      </c>
      <c r="C2041" t="inlineStr">
        <is>
          <t>11226</t>
        </is>
      </c>
      <c r="D2041" t="inlineStr">
        <is>
          <t>Caribbean</t>
        </is>
      </c>
      <c r="E2041" s="8" t="n">
        <v>46127</v>
      </c>
      <c r="F2041" t="inlineStr">
        <is>
          <t>Violations were cited in the following area(s).</t>
        </is>
      </c>
      <c r="G2041" t="inlineStr">
        <is>
          <t>10F</t>
        </is>
      </c>
      <c r="H2041" t="inlineStr">
        <is>
          <t>Non-food contact surface or equipment made of unacceptable material, not kept clean, or not properly sealed, raised, spaced or movable to allow accessibility for cleaning on all sides, above and underneath the unit.</t>
        </is>
      </c>
      <c r="I2041" t="inlineStr">
        <is>
          <t>Not Critical</t>
        </is>
      </c>
      <c r="J2041" t="n">
        <v>37</v>
      </c>
      <c r="L2041" s="9">
        <f>A2041&amp;"-"&amp;TEXT(E2041,"yyyymmdd")</f>
        <v/>
      </c>
    </row>
    <row r="2042">
      <c r="A2042" t="n">
        <v>50104882</v>
      </c>
      <c r="B2042" t="inlineStr">
        <is>
          <t>Brooklyn</t>
        </is>
      </c>
      <c r="C2042" t="inlineStr">
        <is>
          <t>11211</t>
        </is>
      </c>
      <c r="D2042" t="inlineStr">
        <is>
          <t>Bakery Products/Desserts</t>
        </is>
      </c>
      <c r="E2042" s="8" t="n">
        <v>46127</v>
      </c>
      <c r="F2042" t="inlineStr">
        <is>
          <t>No violations were recorded at the time of this inspection.</t>
        </is>
      </c>
      <c r="I2042" t="inlineStr">
        <is>
          <t>Not Applicable</t>
        </is>
      </c>
      <c r="J2042" t="n">
        <v>0</v>
      </c>
      <c r="K2042" t="inlineStr">
        <is>
          <t>A</t>
        </is>
      </c>
      <c r="L2042" s="9">
        <f>A2042&amp;"-"&amp;TEXT(E2042,"yyyymmdd")</f>
        <v/>
      </c>
    </row>
    <row r="2043">
      <c r="A2043" t="n">
        <v>50106142</v>
      </c>
      <c r="B2043" t="inlineStr">
        <is>
          <t>Queens</t>
        </is>
      </c>
      <c r="C2043" t="inlineStr">
        <is>
          <t>11373</t>
        </is>
      </c>
      <c r="D2043" t="inlineStr">
        <is>
          <t>Coffee/Tea</t>
        </is>
      </c>
      <c r="E2043" s="8" t="n">
        <v>46127</v>
      </c>
      <c r="F2043" t="inlineStr">
        <is>
          <t>Violations were cited in the following area(s).</t>
        </is>
      </c>
      <c r="G2043" t="inlineStr">
        <is>
          <t>06C</t>
        </is>
      </c>
      <c r="H204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043" t="inlineStr">
        <is>
          <t>Critical</t>
        </is>
      </c>
      <c r="J2043" t="n">
        <v>10</v>
      </c>
      <c r="K2043" t="inlineStr">
        <is>
          <t>A</t>
        </is>
      </c>
      <c r="L2043" s="9">
        <f>A2043&amp;"-"&amp;TEXT(E2043,"yyyymmdd")</f>
        <v/>
      </c>
    </row>
    <row r="2044">
      <c r="A2044" t="n">
        <v>50106142</v>
      </c>
      <c r="B2044" t="inlineStr">
        <is>
          <t>Queens</t>
        </is>
      </c>
      <c r="C2044" t="inlineStr">
        <is>
          <t>11373</t>
        </is>
      </c>
      <c r="D2044" t="inlineStr">
        <is>
          <t>Coffee/Tea</t>
        </is>
      </c>
      <c r="E2044" s="8" t="n">
        <v>46127</v>
      </c>
      <c r="F2044" t="inlineStr">
        <is>
          <t>Violations were cited in the following area(s).</t>
        </is>
      </c>
      <c r="G2044" t="inlineStr">
        <is>
          <t>10B</t>
        </is>
      </c>
      <c r="H2044" t="inlineStr">
        <is>
          <t>Anti-siphonage or back-flow prevention device not provided where required; equipment or floor not properly drained; sewage disposal system in disrepair or not functioning properly. Condensation or liquid waste improperly disposed of.</t>
        </is>
      </c>
      <c r="I2044" t="inlineStr">
        <is>
          <t>Not Critical</t>
        </is>
      </c>
      <c r="J2044" t="n">
        <v>10</v>
      </c>
      <c r="K2044" t="inlineStr">
        <is>
          <t>A</t>
        </is>
      </c>
      <c r="L2044" s="9">
        <f>A2044&amp;"-"&amp;TEXT(E2044,"yyyymmdd")</f>
        <v/>
      </c>
    </row>
    <row r="2045">
      <c r="A2045" t="n">
        <v>50114708</v>
      </c>
      <c r="B2045" t="inlineStr">
        <is>
          <t>Manhattan</t>
        </is>
      </c>
      <c r="C2045" t="inlineStr">
        <is>
          <t>10013</t>
        </is>
      </c>
      <c r="D2045" t="inlineStr">
        <is>
          <t>Chinese</t>
        </is>
      </c>
      <c r="E2045" s="8" t="n">
        <v>46127</v>
      </c>
      <c r="F2045" t="inlineStr">
        <is>
          <t>Violations were cited in the following area(s).</t>
        </is>
      </c>
      <c r="G2045" t="inlineStr">
        <is>
          <t>02B</t>
        </is>
      </c>
      <c r="H2045" t="inlineStr">
        <is>
          <t>Hot TCS food item not held at or above 140 °F.</t>
        </is>
      </c>
      <c r="I2045" t="inlineStr">
        <is>
          <t>Critical</t>
        </is>
      </c>
      <c r="J2045" t="n">
        <v>44</v>
      </c>
      <c r="L2045" s="9">
        <f>A2045&amp;"-"&amp;TEXT(E2045,"yyyymmdd")</f>
        <v/>
      </c>
    </row>
    <row r="2046">
      <c r="A2046" t="n">
        <v>50114708</v>
      </c>
      <c r="B2046" t="inlineStr">
        <is>
          <t>Manhattan</t>
        </is>
      </c>
      <c r="C2046" t="inlineStr">
        <is>
          <t>10013</t>
        </is>
      </c>
      <c r="D2046" t="inlineStr">
        <is>
          <t>Chinese</t>
        </is>
      </c>
      <c r="E2046" s="8" t="n">
        <v>46127</v>
      </c>
      <c r="F2046" t="inlineStr">
        <is>
          <t>Violations were cited in the following area(s).</t>
        </is>
      </c>
      <c r="G2046" t="inlineStr">
        <is>
          <t>02G</t>
        </is>
      </c>
      <c r="H2046" t="inlineStr">
        <is>
          <t>Cold TCS food item held above 41 °F; smoked or processed fish held above 38 °F; intact raw eggs held above 45 °F; or reduced oxygen packaged (ROP) TCS foods held above required temperatures except during active necessary preparation.</t>
        </is>
      </c>
      <c r="I2046" t="inlineStr">
        <is>
          <t>Critical</t>
        </is>
      </c>
      <c r="J2046" t="n">
        <v>44</v>
      </c>
      <c r="L2046" s="9">
        <f>A2046&amp;"-"&amp;TEXT(E2046,"yyyymmdd")</f>
        <v/>
      </c>
    </row>
    <row r="2047">
      <c r="A2047" t="n">
        <v>50114708</v>
      </c>
      <c r="B2047" t="inlineStr">
        <is>
          <t>Manhattan</t>
        </is>
      </c>
      <c r="C2047" t="inlineStr">
        <is>
          <t>10013</t>
        </is>
      </c>
      <c r="D2047" t="inlineStr">
        <is>
          <t>Chinese</t>
        </is>
      </c>
      <c r="E2047" s="8" t="n">
        <v>46127</v>
      </c>
      <c r="F2047" t="inlineStr">
        <is>
          <t>Violations were cited in the following area(s).</t>
        </is>
      </c>
      <c r="G2047" t="inlineStr">
        <is>
          <t>04E</t>
        </is>
      </c>
      <c r="H2047" t="inlineStr">
        <is>
          <t>Toxic chemical or pesticide improperly stored or used such that food contamination may occur.</t>
        </is>
      </c>
      <c r="I2047" t="inlineStr">
        <is>
          <t>Critical</t>
        </is>
      </c>
      <c r="J2047" t="n">
        <v>44</v>
      </c>
      <c r="L2047" s="9">
        <f>A2047&amp;"-"&amp;TEXT(E2047,"yyyymmdd")</f>
        <v/>
      </c>
    </row>
    <row r="2048">
      <c r="A2048" t="n">
        <v>50114708</v>
      </c>
      <c r="B2048" t="inlineStr">
        <is>
          <t>Manhattan</t>
        </is>
      </c>
      <c r="C2048" t="inlineStr">
        <is>
          <t>10013</t>
        </is>
      </c>
      <c r="D2048" t="inlineStr">
        <is>
          <t>Chinese</t>
        </is>
      </c>
      <c r="E2048" s="8" t="n">
        <v>46127</v>
      </c>
      <c r="F2048" t="inlineStr">
        <is>
          <t>Violations were cited in the following area(s).</t>
        </is>
      </c>
      <c r="G2048" t="inlineStr">
        <is>
          <t>04M</t>
        </is>
      </c>
      <c r="H2048" t="inlineStr">
        <is>
          <t>Live roaches in facility's food or non-food area.</t>
        </is>
      </c>
      <c r="I2048" t="inlineStr">
        <is>
          <t>Critical</t>
        </is>
      </c>
      <c r="J2048" t="n">
        <v>44</v>
      </c>
      <c r="L2048" s="9">
        <f>A2048&amp;"-"&amp;TEXT(E2048,"yyyymmdd")</f>
        <v/>
      </c>
    </row>
    <row r="2049">
      <c r="A2049" t="n">
        <v>50114708</v>
      </c>
      <c r="B2049" t="inlineStr">
        <is>
          <t>Manhattan</t>
        </is>
      </c>
      <c r="C2049" t="inlineStr">
        <is>
          <t>10013</t>
        </is>
      </c>
      <c r="D2049" t="inlineStr">
        <is>
          <t>Chinese</t>
        </is>
      </c>
      <c r="E2049" s="8" t="n">
        <v>46127</v>
      </c>
      <c r="F2049" t="inlineStr">
        <is>
          <t>Violations were cited in the following area(s).</t>
        </is>
      </c>
      <c r="G2049" t="inlineStr">
        <is>
          <t>05C</t>
        </is>
      </c>
      <c r="H2049" t="inlineStr">
        <is>
          <t>Food contact surface, refillable, reusable containers, or equipment improperly constructed, placed or maintained. Unacceptable material used. Culinary sink or other acceptable method not provided for washing food.</t>
        </is>
      </c>
      <c r="I2049" t="inlineStr">
        <is>
          <t>Critical</t>
        </is>
      </c>
      <c r="J2049" t="n">
        <v>44</v>
      </c>
      <c r="L2049" s="9">
        <f>A2049&amp;"-"&amp;TEXT(E2049,"yyyymmdd")</f>
        <v/>
      </c>
    </row>
    <row r="2050">
      <c r="A2050" t="n">
        <v>50114708</v>
      </c>
      <c r="B2050" t="inlineStr">
        <is>
          <t>Manhattan</t>
        </is>
      </c>
      <c r="C2050" t="inlineStr">
        <is>
          <t>10013</t>
        </is>
      </c>
      <c r="D2050" t="inlineStr">
        <is>
          <t>Chinese</t>
        </is>
      </c>
      <c r="E2050" s="8" t="n">
        <v>46127</v>
      </c>
      <c r="F2050" t="inlineStr">
        <is>
          <t>Violations were cited in the following area(s).</t>
        </is>
      </c>
      <c r="G2050" t="inlineStr">
        <is>
          <t>06C</t>
        </is>
      </c>
      <c r="H205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050" t="inlineStr">
        <is>
          <t>Critical</t>
        </is>
      </c>
      <c r="J2050" t="n">
        <v>44</v>
      </c>
      <c r="L2050" s="9">
        <f>A2050&amp;"-"&amp;TEXT(E2050,"yyyymmdd")</f>
        <v/>
      </c>
    </row>
    <row r="2051">
      <c r="A2051" t="n">
        <v>50114708</v>
      </c>
      <c r="B2051" t="inlineStr">
        <is>
          <t>Manhattan</t>
        </is>
      </c>
      <c r="C2051" t="inlineStr">
        <is>
          <t>10013</t>
        </is>
      </c>
      <c r="D2051" t="inlineStr">
        <is>
          <t>Chinese</t>
        </is>
      </c>
      <c r="E2051" s="8" t="n">
        <v>46127</v>
      </c>
      <c r="F2051" t="inlineStr">
        <is>
          <t>Violations were cited in the following area(s).</t>
        </is>
      </c>
      <c r="G2051" t="inlineStr">
        <is>
          <t>08A</t>
        </is>
      </c>
      <c r="H2051" t="inlineStr">
        <is>
          <t>Establishment is not free of harborage or conditions conducive to rodents, insects or other pests.</t>
        </is>
      </c>
      <c r="I2051" t="inlineStr">
        <is>
          <t>Not Critical</t>
        </is>
      </c>
      <c r="J2051" t="n">
        <v>44</v>
      </c>
      <c r="L2051" s="9">
        <f>A2051&amp;"-"&amp;TEXT(E2051,"yyyymmdd")</f>
        <v/>
      </c>
    </row>
    <row r="2052">
      <c r="A2052" t="n">
        <v>50114708</v>
      </c>
      <c r="B2052" t="inlineStr">
        <is>
          <t>Manhattan</t>
        </is>
      </c>
      <c r="C2052" t="inlineStr">
        <is>
          <t>10013</t>
        </is>
      </c>
      <c r="D2052" t="inlineStr">
        <is>
          <t>Chinese</t>
        </is>
      </c>
      <c r="E2052" s="8" t="n">
        <v>46127</v>
      </c>
      <c r="F2052" t="inlineStr">
        <is>
          <t>Violations were cited in the following area(s).</t>
        </is>
      </c>
      <c r="G2052" t="inlineStr">
        <is>
          <t>10F</t>
        </is>
      </c>
      <c r="H2052" t="inlineStr">
        <is>
          <t>Non-food contact surface or equipment made of unacceptable material, not kept clean, or not properly sealed, raised, spaced or movable to allow accessibility for cleaning on all sides, above and underneath the unit.</t>
        </is>
      </c>
      <c r="I2052" t="inlineStr">
        <is>
          <t>Not Critical</t>
        </is>
      </c>
      <c r="J2052" t="n">
        <v>44</v>
      </c>
      <c r="L2052" s="9">
        <f>A2052&amp;"-"&amp;TEXT(E2052,"yyyymmdd")</f>
        <v/>
      </c>
    </row>
    <row r="2053">
      <c r="A2053" t="n">
        <v>50114896</v>
      </c>
      <c r="B2053" t="inlineStr">
        <is>
          <t>Brooklyn</t>
        </is>
      </c>
      <c r="C2053" t="inlineStr">
        <is>
          <t>11211</t>
        </is>
      </c>
      <c r="D2053" t="inlineStr">
        <is>
          <t>Iranian</t>
        </is>
      </c>
      <c r="E2053" s="8" t="n">
        <v>46127</v>
      </c>
      <c r="F2053" t="inlineStr">
        <is>
          <t>Violations were cited in the following area(s).</t>
        </is>
      </c>
      <c r="G2053" t="inlineStr">
        <is>
          <t>02B</t>
        </is>
      </c>
      <c r="H2053" t="inlineStr">
        <is>
          <t>Hot TCS food item not held at or above 140 °F.</t>
        </is>
      </c>
      <c r="I2053" t="inlineStr">
        <is>
          <t>Critical</t>
        </is>
      </c>
      <c r="J2053" t="n">
        <v>25</v>
      </c>
      <c r="L2053" s="9">
        <f>A2053&amp;"-"&amp;TEXT(E2053,"yyyymmdd")</f>
        <v/>
      </c>
    </row>
    <row r="2054">
      <c r="A2054" t="n">
        <v>50114896</v>
      </c>
      <c r="B2054" t="inlineStr">
        <is>
          <t>Brooklyn</t>
        </is>
      </c>
      <c r="C2054" t="inlineStr">
        <is>
          <t>11211</t>
        </is>
      </c>
      <c r="D2054" t="inlineStr">
        <is>
          <t>Iranian</t>
        </is>
      </c>
      <c r="E2054" s="8" t="n">
        <v>46127</v>
      </c>
      <c r="F2054" t="inlineStr">
        <is>
          <t>Violations were cited in the following area(s).</t>
        </is>
      </c>
      <c r="G2054" t="inlineStr">
        <is>
          <t>04A</t>
        </is>
      </c>
      <c r="H2054" t="inlineStr">
        <is>
          <t>Food Protection Certificate (FPC) not held by manager or supervisor of food operations.</t>
        </is>
      </c>
      <c r="I2054" t="inlineStr">
        <is>
          <t>Critical</t>
        </is>
      </c>
      <c r="J2054" t="n">
        <v>25</v>
      </c>
      <c r="L2054" s="9">
        <f>A2054&amp;"-"&amp;TEXT(E2054,"yyyymmdd")</f>
        <v/>
      </c>
    </row>
    <row r="2055">
      <c r="A2055" t="n">
        <v>50114896</v>
      </c>
      <c r="B2055" t="inlineStr">
        <is>
          <t>Brooklyn</t>
        </is>
      </c>
      <c r="C2055" t="inlineStr">
        <is>
          <t>11211</t>
        </is>
      </c>
      <c r="D2055" t="inlineStr">
        <is>
          <t>Iranian</t>
        </is>
      </c>
      <c r="E2055" s="8" t="n">
        <v>46127</v>
      </c>
      <c r="F2055" t="inlineStr">
        <is>
          <t>Violations were cited in the following area(s).</t>
        </is>
      </c>
      <c r="G2055" t="inlineStr">
        <is>
          <t>06D</t>
        </is>
      </c>
      <c r="H2055" t="inlineStr">
        <is>
          <t>Food contact surface not properly washed, rinsed and sanitized after each use and following any activity when contamination may have occurred.</t>
        </is>
      </c>
      <c r="I2055" t="inlineStr">
        <is>
          <t>Critical</t>
        </is>
      </c>
      <c r="J2055" t="n">
        <v>25</v>
      </c>
      <c r="L2055" s="9">
        <f>A2055&amp;"-"&amp;TEXT(E2055,"yyyymmdd")</f>
        <v/>
      </c>
    </row>
    <row r="2056">
      <c r="A2056" t="n">
        <v>50114896</v>
      </c>
      <c r="B2056" t="inlineStr">
        <is>
          <t>Brooklyn</t>
        </is>
      </c>
      <c r="C2056" t="inlineStr">
        <is>
          <t>11211</t>
        </is>
      </c>
      <c r="D2056" t="inlineStr">
        <is>
          <t>Iranian</t>
        </is>
      </c>
      <c r="E2056" s="8" t="n">
        <v>46127</v>
      </c>
      <c r="F2056" t="inlineStr">
        <is>
          <t>Violations were cited in the following area(s).</t>
        </is>
      </c>
      <c r="G2056" t="inlineStr">
        <is>
          <t>10F</t>
        </is>
      </c>
      <c r="H2056" t="inlineStr">
        <is>
          <t>Non-food contact surface or equipment made of unacceptable material, not kept clean, or not properly sealed, raised, spaced or movable to allow accessibility for cleaning on all sides, above and underneath the unit.</t>
        </is>
      </c>
      <c r="I2056" t="inlineStr">
        <is>
          <t>Not Critical</t>
        </is>
      </c>
      <c r="J2056" t="n">
        <v>25</v>
      </c>
      <c r="L2056" s="9">
        <f>A2056&amp;"-"&amp;TEXT(E2056,"yyyymmdd")</f>
        <v/>
      </c>
    </row>
    <row r="2057">
      <c r="A2057" t="n">
        <v>50114947</v>
      </c>
      <c r="B2057" t="inlineStr">
        <is>
          <t>Brooklyn</t>
        </is>
      </c>
      <c r="C2057" t="inlineStr">
        <is>
          <t>11229</t>
        </is>
      </c>
      <c r="D2057" t="inlineStr">
        <is>
          <t>Eastern European</t>
        </is>
      </c>
      <c r="E2057" s="8" t="n">
        <v>46127</v>
      </c>
      <c r="F2057" t="inlineStr">
        <is>
          <t>Establishment Closed by DOHMH. Violations were cited in the following area(s) and those requiring immediate action were addressed.</t>
        </is>
      </c>
      <c r="G2057" t="inlineStr">
        <is>
          <t>02G</t>
        </is>
      </c>
      <c r="H2057" t="inlineStr">
        <is>
          <t>Cold TCS food item held above 41 °F; smoked or processed fish held above 38 °F; intact raw eggs held above 45 °F; or reduced oxygen packaged (ROP) TCS foods held above required temperatures except during active necessary preparation.</t>
        </is>
      </c>
      <c r="I2057" t="inlineStr">
        <is>
          <t>Critical</t>
        </is>
      </c>
      <c r="J2057" t="n">
        <v>59</v>
      </c>
      <c r="L2057" s="9">
        <f>A2057&amp;"-"&amp;TEXT(E2057,"yyyymmdd")</f>
        <v/>
      </c>
    </row>
    <row r="2058">
      <c r="A2058" t="n">
        <v>50114947</v>
      </c>
      <c r="B2058" t="inlineStr">
        <is>
          <t>Brooklyn</t>
        </is>
      </c>
      <c r="C2058" t="inlineStr">
        <is>
          <t>11229</t>
        </is>
      </c>
      <c r="D2058" t="inlineStr">
        <is>
          <t>Eastern European</t>
        </is>
      </c>
      <c r="E2058" s="8" t="n">
        <v>46127</v>
      </c>
      <c r="F2058" t="inlineStr">
        <is>
          <t>Establishment Closed by DOHMH. Violations were cited in the following area(s) and those requiring immediate action were addressed.</t>
        </is>
      </c>
      <c r="G2058" t="inlineStr">
        <is>
          <t>04L</t>
        </is>
      </c>
      <c r="H2058" t="inlineStr">
        <is>
          <t>Evidence of mice or live mice in establishment's food or non-food areas.</t>
        </is>
      </c>
      <c r="I2058" t="inlineStr">
        <is>
          <t>Critical</t>
        </is>
      </c>
      <c r="J2058" t="n">
        <v>59</v>
      </c>
      <c r="L2058" s="9">
        <f>A2058&amp;"-"&amp;TEXT(E2058,"yyyymmdd")</f>
        <v/>
      </c>
    </row>
    <row r="2059">
      <c r="A2059" t="n">
        <v>50114947</v>
      </c>
      <c r="B2059" t="inlineStr">
        <is>
          <t>Brooklyn</t>
        </is>
      </c>
      <c r="C2059" t="inlineStr">
        <is>
          <t>11229</t>
        </is>
      </c>
      <c r="D2059" t="inlineStr">
        <is>
          <t>Eastern European</t>
        </is>
      </c>
      <c r="E2059" s="8" t="n">
        <v>46127</v>
      </c>
      <c r="F2059" t="inlineStr">
        <is>
          <t>Establishment Closed by DOHMH. Violations were cited in the following area(s) and those requiring immediate action were addressed.</t>
        </is>
      </c>
      <c r="G2059" t="inlineStr">
        <is>
          <t>05D</t>
        </is>
      </c>
      <c r="H205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059" t="inlineStr">
        <is>
          <t>Critical</t>
        </is>
      </c>
      <c r="J2059" t="n">
        <v>59</v>
      </c>
      <c r="L2059" s="9">
        <f>A2059&amp;"-"&amp;TEXT(E2059,"yyyymmdd")</f>
        <v/>
      </c>
    </row>
    <row r="2060">
      <c r="A2060" t="n">
        <v>50114947</v>
      </c>
      <c r="B2060" t="inlineStr">
        <is>
          <t>Brooklyn</t>
        </is>
      </c>
      <c r="C2060" t="inlineStr">
        <is>
          <t>11229</t>
        </is>
      </c>
      <c r="D2060" t="inlineStr">
        <is>
          <t>Eastern European</t>
        </is>
      </c>
      <c r="E2060" s="8" t="n">
        <v>46127</v>
      </c>
      <c r="F2060" t="inlineStr">
        <is>
          <t>Establishment Closed by DOHMH. Violations were cited in the following area(s) and those requiring immediate action were addressed.</t>
        </is>
      </c>
      <c r="G2060" t="inlineStr">
        <is>
          <t>06C</t>
        </is>
      </c>
      <c r="H20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060" t="inlineStr">
        <is>
          <t>Critical</t>
        </is>
      </c>
      <c r="J2060" t="n">
        <v>59</v>
      </c>
      <c r="L2060" s="9">
        <f>A2060&amp;"-"&amp;TEXT(E2060,"yyyymmdd")</f>
        <v/>
      </c>
    </row>
    <row r="2061">
      <c r="A2061" t="n">
        <v>50114947</v>
      </c>
      <c r="B2061" t="inlineStr">
        <is>
          <t>Brooklyn</t>
        </is>
      </c>
      <c r="C2061" t="inlineStr">
        <is>
          <t>11229</t>
        </is>
      </c>
      <c r="D2061" t="inlineStr">
        <is>
          <t>Eastern European</t>
        </is>
      </c>
      <c r="E2061" s="8" t="n">
        <v>46127</v>
      </c>
      <c r="F2061" t="inlineStr">
        <is>
          <t>Establishment Closed by DOHMH. Violations were cited in the following area(s) and those requiring immediate action were addressed.</t>
        </is>
      </c>
      <c r="G2061" t="inlineStr">
        <is>
          <t>08A</t>
        </is>
      </c>
      <c r="H2061" t="inlineStr">
        <is>
          <t>Establishment is not free of harborage or conditions conducive to rodents, insects or other pests.</t>
        </is>
      </c>
      <c r="I2061" t="inlineStr">
        <is>
          <t>Not Critical</t>
        </is>
      </c>
      <c r="J2061" t="n">
        <v>59</v>
      </c>
      <c r="L2061" s="9">
        <f>A2061&amp;"-"&amp;TEXT(E2061,"yyyymmdd")</f>
        <v/>
      </c>
    </row>
    <row r="2062">
      <c r="A2062" t="n">
        <v>50114947</v>
      </c>
      <c r="B2062" t="inlineStr">
        <is>
          <t>Brooklyn</t>
        </is>
      </c>
      <c r="C2062" t="inlineStr">
        <is>
          <t>11229</t>
        </is>
      </c>
      <c r="D2062" t="inlineStr">
        <is>
          <t>Eastern European</t>
        </is>
      </c>
      <c r="E2062" s="8" t="n">
        <v>46127</v>
      </c>
      <c r="F2062" t="inlineStr">
        <is>
          <t>Establishment Closed by DOHMH. Violations were cited in the following area(s) and those requiring immediate action were addressed.</t>
        </is>
      </c>
      <c r="G2062" t="inlineStr">
        <is>
          <t>10B</t>
        </is>
      </c>
      <c r="H2062" t="inlineStr">
        <is>
          <t>Anti-siphonage or back-flow prevention device not provided where required; equipment or floor not properly drained; sewage disposal system in disrepair or not functioning properly. Condensation or liquid waste improperly disposed of.</t>
        </is>
      </c>
      <c r="I2062" t="inlineStr">
        <is>
          <t>Not Critical</t>
        </is>
      </c>
      <c r="J2062" t="n">
        <v>59</v>
      </c>
      <c r="L2062" s="9">
        <f>A2062&amp;"-"&amp;TEXT(E2062,"yyyymmdd")</f>
        <v/>
      </c>
    </row>
    <row r="2063">
      <c r="A2063" t="n">
        <v>50114947</v>
      </c>
      <c r="B2063" t="inlineStr">
        <is>
          <t>Brooklyn</t>
        </is>
      </c>
      <c r="C2063" t="inlineStr">
        <is>
          <t>11229</t>
        </is>
      </c>
      <c r="D2063" t="inlineStr">
        <is>
          <t>Eastern European</t>
        </is>
      </c>
      <c r="E2063" s="8" t="n">
        <v>46127</v>
      </c>
      <c r="F2063" t="inlineStr">
        <is>
          <t>Establishment Closed by DOHMH. Violations were cited in the following area(s) and those requiring immediate action were addressed.</t>
        </is>
      </c>
      <c r="G2063" t="inlineStr">
        <is>
          <t>10F</t>
        </is>
      </c>
      <c r="H2063" t="inlineStr">
        <is>
          <t>Non-food contact surface or equipment made of unacceptable material, not kept clean, or not properly sealed, raised, spaced or movable to allow accessibility for cleaning on all sides, above and underneath the unit.</t>
        </is>
      </c>
      <c r="I2063" t="inlineStr">
        <is>
          <t>Not Critical</t>
        </is>
      </c>
      <c r="J2063" t="n">
        <v>59</v>
      </c>
      <c r="L2063" s="9">
        <f>A2063&amp;"-"&amp;TEXT(E2063,"yyyymmdd")</f>
        <v/>
      </c>
    </row>
    <row r="2064">
      <c r="A2064" t="n">
        <v>50125314</v>
      </c>
      <c r="B2064" t="inlineStr">
        <is>
          <t>Brooklyn</t>
        </is>
      </c>
      <c r="C2064" t="inlineStr">
        <is>
          <t>11205</t>
        </is>
      </c>
      <c r="D2064" t="inlineStr">
        <is>
          <t>Bagels/Pretzels</t>
        </is>
      </c>
      <c r="E2064" s="8" t="n">
        <v>46127</v>
      </c>
      <c r="F2064" t="inlineStr">
        <is>
          <t>Violations were cited in the following area(s).</t>
        </is>
      </c>
      <c r="G2064" t="inlineStr">
        <is>
          <t>02G</t>
        </is>
      </c>
      <c r="H2064" t="inlineStr">
        <is>
          <t>Cold TCS food item held above 41 °F; smoked or processed fish held above 38 °F; intact raw eggs held above 45 °F; or reduced oxygen packaged (ROP) TCS foods held above required temperatures except during active necessary preparation.</t>
        </is>
      </c>
      <c r="I2064" t="inlineStr">
        <is>
          <t>Critical</t>
        </is>
      </c>
      <c r="J2064" t="n">
        <v>23</v>
      </c>
      <c r="L2064" s="9">
        <f>A2064&amp;"-"&amp;TEXT(E2064,"yyyymmdd")</f>
        <v/>
      </c>
    </row>
    <row r="2065">
      <c r="A2065" t="n">
        <v>50125314</v>
      </c>
      <c r="B2065" t="inlineStr">
        <is>
          <t>Brooklyn</t>
        </is>
      </c>
      <c r="C2065" t="inlineStr">
        <is>
          <t>11205</t>
        </is>
      </c>
      <c r="D2065" t="inlineStr">
        <is>
          <t>Bagels/Pretzels</t>
        </is>
      </c>
      <c r="E2065" s="8" t="n">
        <v>46127</v>
      </c>
      <c r="F2065" t="inlineStr">
        <is>
          <t>Violations were cited in the following area(s).</t>
        </is>
      </c>
      <c r="G2065" t="inlineStr">
        <is>
          <t>06B</t>
        </is>
      </c>
      <c r="H2065" t="inlineStr">
        <is>
          <t>Tobacco or electronic cigarette use, eating, or drinking from open container in food preparation, food storage or dishwashing area.</t>
        </is>
      </c>
      <c r="I2065" t="inlineStr">
        <is>
          <t>Critical</t>
        </is>
      </c>
      <c r="J2065" t="n">
        <v>23</v>
      </c>
      <c r="L2065" s="9">
        <f>A2065&amp;"-"&amp;TEXT(E2065,"yyyymmdd")</f>
        <v/>
      </c>
    </row>
    <row r="2066">
      <c r="A2066" t="n">
        <v>50125314</v>
      </c>
      <c r="B2066" t="inlineStr">
        <is>
          <t>Brooklyn</t>
        </is>
      </c>
      <c r="C2066" t="inlineStr">
        <is>
          <t>11205</t>
        </is>
      </c>
      <c r="D2066" t="inlineStr">
        <is>
          <t>Bagels/Pretzels</t>
        </is>
      </c>
      <c r="E2066" s="8" t="n">
        <v>46127</v>
      </c>
      <c r="F2066" t="inlineStr">
        <is>
          <t>Violations were cited in the following area(s).</t>
        </is>
      </c>
      <c r="G2066" t="inlineStr">
        <is>
          <t>08C</t>
        </is>
      </c>
      <c r="H2066" t="inlineStr">
        <is>
          <t>Pesticide not properly labeled or used by unlicensed individual. Pesticide, other toxic chemical improperly used/stored. Unprotected, unlocked bait station used.</t>
        </is>
      </c>
      <c r="I2066" t="inlineStr">
        <is>
          <t>Not Critical</t>
        </is>
      </c>
      <c r="J2066" t="n">
        <v>23</v>
      </c>
      <c r="L2066" s="9">
        <f>A2066&amp;"-"&amp;TEXT(E2066,"yyyymmdd")</f>
        <v/>
      </c>
    </row>
    <row r="2067">
      <c r="A2067" t="n">
        <v>50125314</v>
      </c>
      <c r="B2067" t="inlineStr">
        <is>
          <t>Brooklyn</t>
        </is>
      </c>
      <c r="C2067" t="inlineStr">
        <is>
          <t>11205</t>
        </is>
      </c>
      <c r="D2067" t="inlineStr">
        <is>
          <t>Bagels/Pretzels</t>
        </is>
      </c>
      <c r="E2067" s="8" t="n">
        <v>46127</v>
      </c>
      <c r="F2067" t="inlineStr">
        <is>
          <t>Violations were cited in the following area(s).</t>
        </is>
      </c>
      <c r="G2067" t="inlineStr">
        <is>
          <t>10E</t>
        </is>
      </c>
      <c r="H2067" t="inlineStr">
        <is>
          <t>Accurate thermometer not provided or properly located in refrigerated, cold storage or hot holding equipment</t>
        </is>
      </c>
      <c r="I2067" t="inlineStr">
        <is>
          <t>Not Critical</t>
        </is>
      </c>
      <c r="J2067" t="n">
        <v>23</v>
      </c>
      <c r="L2067" s="9">
        <f>A2067&amp;"-"&amp;TEXT(E2067,"yyyymmdd")</f>
        <v/>
      </c>
    </row>
    <row r="2068">
      <c r="A2068" t="n">
        <v>50125314</v>
      </c>
      <c r="B2068" t="inlineStr">
        <is>
          <t>Brooklyn</t>
        </is>
      </c>
      <c r="C2068" t="inlineStr">
        <is>
          <t>11205</t>
        </is>
      </c>
      <c r="D2068" t="inlineStr">
        <is>
          <t>Bagels/Pretzels</t>
        </is>
      </c>
      <c r="E2068" s="8" t="n">
        <v>46127</v>
      </c>
      <c r="F2068" t="inlineStr">
        <is>
          <t>Violations were cited in the following area(s).</t>
        </is>
      </c>
      <c r="G2068" t="inlineStr">
        <is>
          <t>10F</t>
        </is>
      </c>
      <c r="H2068" t="inlineStr">
        <is>
          <t>Non-food contact surface or equipment made of unacceptable material, not kept clean, or not properly sealed, raised, spaced or movable to allow accessibility for cleaning on all sides, above and underneath the unit.</t>
        </is>
      </c>
      <c r="I2068" t="inlineStr">
        <is>
          <t>Not Critical</t>
        </is>
      </c>
      <c r="J2068" t="n">
        <v>23</v>
      </c>
      <c r="L2068" s="9">
        <f>A2068&amp;"-"&amp;TEXT(E2068,"yyyymmdd")</f>
        <v/>
      </c>
    </row>
    <row r="2069">
      <c r="A2069" t="n">
        <v>50131347</v>
      </c>
      <c r="B2069" t="inlineStr">
        <is>
          <t>Manhattan</t>
        </is>
      </c>
      <c r="C2069" t="inlineStr">
        <is>
          <t>10020</t>
        </is>
      </c>
      <c r="D2069" t="inlineStr">
        <is>
          <t>Bakery Products/Desserts</t>
        </is>
      </c>
      <c r="E2069" s="8" t="n">
        <v>46127</v>
      </c>
      <c r="F2069" t="inlineStr">
        <is>
          <t>Violations were cited in the following area(s).</t>
        </is>
      </c>
      <c r="G2069" t="inlineStr">
        <is>
          <t>06D</t>
        </is>
      </c>
      <c r="H2069" t="inlineStr">
        <is>
          <t>Food contact surface not properly washed, rinsed and sanitized after each use and following any activity when contamination may have occurred.</t>
        </is>
      </c>
      <c r="I2069" t="inlineStr">
        <is>
          <t>Critical</t>
        </is>
      </c>
      <c r="J2069" t="n">
        <v>10</v>
      </c>
      <c r="K2069" t="inlineStr">
        <is>
          <t>A</t>
        </is>
      </c>
      <c r="L2069" s="9">
        <f>A2069&amp;"-"&amp;TEXT(E2069,"yyyymmdd")</f>
        <v/>
      </c>
    </row>
    <row r="2070">
      <c r="A2070" t="n">
        <v>50131347</v>
      </c>
      <c r="B2070" t="inlineStr">
        <is>
          <t>Manhattan</t>
        </is>
      </c>
      <c r="C2070" t="inlineStr">
        <is>
          <t>10020</t>
        </is>
      </c>
      <c r="D2070" t="inlineStr">
        <is>
          <t>Bakery Products/Desserts</t>
        </is>
      </c>
      <c r="E2070" s="8" t="n">
        <v>46127</v>
      </c>
      <c r="F2070" t="inlineStr">
        <is>
          <t>Violations were cited in the following area(s).</t>
        </is>
      </c>
      <c r="G2070" t="inlineStr">
        <is>
          <t>10B</t>
        </is>
      </c>
      <c r="H2070" t="inlineStr">
        <is>
          <t>Anti-siphonage or back-flow prevention device not provided where required; equipment or floor not properly drained; sewage disposal system in disrepair or not functioning properly. Condensation or liquid waste improperly disposed of.</t>
        </is>
      </c>
      <c r="I2070" t="inlineStr">
        <is>
          <t>Not Critical</t>
        </is>
      </c>
      <c r="J2070" t="n">
        <v>10</v>
      </c>
      <c r="K2070" t="inlineStr">
        <is>
          <t>A</t>
        </is>
      </c>
      <c r="L2070" s="9">
        <f>A2070&amp;"-"&amp;TEXT(E2070,"yyyymmdd")</f>
        <v/>
      </c>
    </row>
    <row r="2071">
      <c r="A2071" t="n">
        <v>50131347</v>
      </c>
      <c r="B2071" t="inlineStr">
        <is>
          <t>Manhattan</t>
        </is>
      </c>
      <c r="C2071" t="inlineStr">
        <is>
          <t>10020</t>
        </is>
      </c>
      <c r="D2071" t="inlineStr">
        <is>
          <t>Bakery Products/Desserts</t>
        </is>
      </c>
      <c r="E2071" s="8" t="n">
        <v>46127</v>
      </c>
      <c r="F2071" t="inlineStr">
        <is>
          <t>Violations were cited in the following area(s).</t>
        </is>
      </c>
      <c r="G2071" t="inlineStr">
        <is>
          <t>10F</t>
        </is>
      </c>
      <c r="H2071" t="inlineStr">
        <is>
          <t>Non-food contact surface or equipment made of unacceptable material, not kept clean, or not properly sealed, raised, spaced or movable to allow accessibility for cleaning on all sides, above and underneath the unit.</t>
        </is>
      </c>
      <c r="I2071" t="inlineStr">
        <is>
          <t>Not Critical</t>
        </is>
      </c>
      <c r="J2071" t="n">
        <v>10</v>
      </c>
      <c r="K2071" t="inlineStr">
        <is>
          <t>A</t>
        </is>
      </c>
      <c r="L2071" s="9">
        <f>A2071&amp;"-"&amp;TEXT(E2071,"yyyymmdd")</f>
        <v/>
      </c>
    </row>
    <row r="2072">
      <c r="A2072" t="n">
        <v>50131347</v>
      </c>
      <c r="B2072" t="inlineStr">
        <is>
          <t>Manhattan</t>
        </is>
      </c>
      <c r="C2072" t="inlineStr">
        <is>
          <t>10020</t>
        </is>
      </c>
      <c r="D2072" t="inlineStr">
        <is>
          <t>Bakery Products/Desserts</t>
        </is>
      </c>
      <c r="E2072" s="8" t="n">
        <v>46127</v>
      </c>
      <c r="F2072" t="inlineStr">
        <is>
          <t>Violations were cited in the following area(s).</t>
        </is>
      </c>
      <c r="G2072" t="inlineStr">
        <is>
          <t>28-05</t>
        </is>
      </c>
      <c r="H2072" t="inlineStr">
        <is>
          <t>Food adulterated or misbranded. Adulterated or misbranded food possessed, being manufactured, produced, packed, sold, offered for sale, delivered or given away</t>
        </is>
      </c>
      <c r="I2072" t="inlineStr">
        <is>
          <t>Not Critical</t>
        </is>
      </c>
      <c r="J2072" t="n">
        <v>10</v>
      </c>
      <c r="K2072" t="inlineStr">
        <is>
          <t>A</t>
        </is>
      </c>
      <c r="L2072" s="9">
        <f>A2072&amp;"-"&amp;TEXT(E2072,"yyyymmdd")</f>
        <v/>
      </c>
    </row>
    <row r="2073">
      <c r="A2073" t="n">
        <v>50134582</v>
      </c>
      <c r="B2073" t="inlineStr">
        <is>
          <t>Brooklyn</t>
        </is>
      </c>
      <c r="C2073" t="inlineStr">
        <is>
          <t>11216</t>
        </is>
      </c>
      <c r="D2073" t="inlineStr">
        <is>
          <t>Mexican</t>
        </is>
      </c>
      <c r="E2073" s="8" t="n">
        <v>46127</v>
      </c>
      <c r="F2073" t="inlineStr">
        <is>
          <t>Violations were cited in the following area(s).</t>
        </is>
      </c>
      <c r="G2073" t="inlineStr">
        <is>
          <t>02B</t>
        </is>
      </c>
      <c r="H2073" t="inlineStr">
        <is>
          <t>Hot TCS food item not held at or above 140 °F.</t>
        </is>
      </c>
      <c r="I2073" t="inlineStr">
        <is>
          <t>Critical</t>
        </is>
      </c>
      <c r="J2073" t="n">
        <v>57</v>
      </c>
      <c r="L2073" s="9">
        <f>A2073&amp;"-"&amp;TEXT(E2073,"yyyymmdd")</f>
        <v/>
      </c>
    </row>
    <row r="2074">
      <c r="A2074" t="n">
        <v>50134582</v>
      </c>
      <c r="B2074" t="inlineStr">
        <is>
          <t>Brooklyn</t>
        </is>
      </c>
      <c r="C2074" t="inlineStr">
        <is>
          <t>11216</t>
        </is>
      </c>
      <c r="D2074" t="inlineStr">
        <is>
          <t>Mexican</t>
        </is>
      </c>
      <c r="E2074" s="8" t="n">
        <v>46127</v>
      </c>
      <c r="F2074" t="inlineStr">
        <is>
          <t>Violations were cited in the following area(s).</t>
        </is>
      </c>
      <c r="G2074" t="inlineStr">
        <is>
          <t>02G</t>
        </is>
      </c>
      <c r="H2074" t="inlineStr">
        <is>
          <t>Cold TCS food item held above 41 °F; smoked or processed fish held above 38 °F; intact raw eggs held above 45 °F; or reduced oxygen packaged (ROP) TCS foods held above required temperatures except during active necessary preparation.</t>
        </is>
      </c>
      <c r="I2074" t="inlineStr">
        <is>
          <t>Critical</t>
        </is>
      </c>
      <c r="J2074" t="n">
        <v>57</v>
      </c>
      <c r="L2074" s="9">
        <f>A2074&amp;"-"&amp;TEXT(E2074,"yyyymmdd")</f>
        <v/>
      </c>
    </row>
    <row r="2075">
      <c r="A2075" t="n">
        <v>50134582</v>
      </c>
      <c r="B2075" t="inlineStr">
        <is>
          <t>Brooklyn</t>
        </is>
      </c>
      <c r="C2075" t="inlineStr">
        <is>
          <t>11216</t>
        </is>
      </c>
      <c r="D2075" t="inlineStr">
        <is>
          <t>Mexican</t>
        </is>
      </c>
      <c r="E2075" s="8" t="n">
        <v>46127</v>
      </c>
      <c r="F2075" t="inlineStr">
        <is>
          <t>Violations were cited in the following area(s).</t>
        </is>
      </c>
      <c r="G2075" t="inlineStr">
        <is>
          <t>02H</t>
        </is>
      </c>
      <c r="H2075" t="inlineStr">
        <is>
          <t>After cooking or removal from hot holding, TCS food not cooled by an approved method whereby the internal temperature is reduced from 140 °F to 70 °F or less within 2 hours, and from 70 °F to 41 °F or less within 4 additional hours.</t>
        </is>
      </c>
      <c r="I2075" t="inlineStr">
        <is>
          <t>Critical</t>
        </is>
      </c>
      <c r="J2075" t="n">
        <v>57</v>
      </c>
      <c r="L2075" s="9">
        <f>A2075&amp;"-"&amp;TEXT(E2075,"yyyymmdd")</f>
        <v/>
      </c>
    </row>
    <row r="2076">
      <c r="A2076" t="n">
        <v>50134582</v>
      </c>
      <c r="B2076" t="inlineStr">
        <is>
          <t>Brooklyn</t>
        </is>
      </c>
      <c r="C2076" t="inlineStr">
        <is>
          <t>11216</t>
        </is>
      </c>
      <c r="D2076" t="inlineStr">
        <is>
          <t>Mexican</t>
        </is>
      </c>
      <c r="E2076" s="8" t="n">
        <v>46127</v>
      </c>
      <c r="F2076" t="inlineStr">
        <is>
          <t>Violations were cited in the following area(s).</t>
        </is>
      </c>
      <c r="G2076" t="inlineStr">
        <is>
          <t>04L</t>
        </is>
      </c>
      <c r="H2076" t="inlineStr">
        <is>
          <t>Evidence of mice or live mice in establishment's food or non-food areas.</t>
        </is>
      </c>
      <c r="I2076" t="inlineStr">
        <is>
          <t>Critical</t>
        </is>
      </c>
      <c r="J2076" t="n">
        <v>57</v>
      </c>
      <c r="L2076" s="9">
        <f>A2076&amp;"-"&amp;TEXT(E2076,"yyyymmdd")</f>
        <v/>
      </c>
    </row>
    <row r="2077">
      <c r="A2077" t="n">
        <v>50134582</v>
      </c>
      <c r="B2077" t="inlineStr">
        <is>
          <t>Brooklyn</t>
        </is>
      </c>
      <c r="C2077" t="inlineStr">
        <is>
          <t>11216</t>
        </is>
      </c>
      <c r="D2077" t="inlineStr">
        <is>
          <t>Mexican</t>
        </is>
      </c>
      <c r="E2077" s="8" t="n">
        <v>46127</v>
      </c>
      <c r="F2077" t="inlineStr">
        <is>
          <t>Violations were cited in the following area(s).</t>
        </is>
      </c>
      <c r="G2077" t="inlineStr">
        <is>
          <t>05D</t>
        </is>
      </c>
      <c r="H207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077" t="inlineStr">
        <is>
          <t>Critical</t>
        </is>
      </c>
      <c r="J2077" t="n">
        <v>57</v>
      </c>
      <c r="L2077" s="9">
        <f>A2077&amp;"-"&amp;TEXT(E2077,"yyyymmdd")</f>
        <v/>
      </c>
    </row>
    <row r="2078">
      <c r="A2078" t="n">
        <v>50134582</v>
      </c>
      <c r="B2078" t="inlineStr">
        <is>
          <t>Brooklyn</t>
        </is>
      </c>
      <c r="C2078" t="inlineStr">
        <is>
          <t>11216</t>
        </is>
      </c>
      <c r="D2078" t="inlineStr">
        <is>
          <t>Mexican</t>
        </is>
      </c>
      <c r="E2078" s="8" t="n">
        <v>46127</v>
      </c>
      <c r="F2078" t="inlineStr">
        <is>
          <t>Violations were cited in the following area(s).</t>
        </is>
      </c>
      <c r="G2078" t="inlineStr">
        <is>
          <t>06A</t>
        </is>
      </c>
      <c r="H2078" t="inlineStr">
        <is>
          <t>Personal cleanliness is inadequate. Outer garment soiled with possible contaminant. Effective hair restraint not worn where required. Jewelry worn on hands or arms. Fingernail polish worn or fingernails not kept clean and trimmed.</t>
        </is>
      </c>
      <c r="I2078" t="inlineStr">
        <is>
          <t>Critical</t>
        </is>
      </c>
      <c r="J2078" t="n">
        <v>57</v>
      </c>
      <c r="L2078" s="9">
        <f>A2078&amp;"-"&amp;TEXT(E2078,"yyyymmdd")</f>
        <v/>
      </c>
    </row>
    <row r="2079">
      <c r="A2079" t="n">
        <v>50134582</v>
      </c>
      <c r="B2079" t="inlineStr">
        <is>
          <t>Brooklyn</t>
        </is>
      </c>
      <c r="C2079" t="inlineStr">
        <is>
          <t>11216</t>
        </is>
      </c>
      <c r="D2079" t="inlineStr">
        <is>
          <t>Mexican</t>
        </is>
      </c>
      <c r="E2079" s="8" t="n">
        <v>46127</v>
      </c>
      <c r="F2079" t="inlineStr">
        <is>
          <t>Violations were cited in the following area(s).</t>
        </is>
      </c>
      <c r="G2079" t="inlineStr">
        <is>
          <t>06C</t>
        </is>
      </c>
      <c r="H20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079" t="inlineStr">
        <is>
          <t>Critical</t>
        </is>
      </c>
      <c r="J2079" t="n">
        <v>57</v>
      </c>
      <c r="L2079" s="9">
        <f>A2079&amp;"-"&amp;TEXT(E2079,"yyyymmdd")</f>
        <v/>
      </c>
    </row>
    <row r="2080">
      <c r="A2080" t="n">
        <v>50134582</v>
      </c>
      <c r="B2080" t="inlineStr">
        <is>
          <t>Brooklyn</t>
        </is>
      </c>
      <c r="C2080" t="inlineStr">
        <is>
          <t>11216</t>
        </is>
      </c>
      <c r="D2080" t="inlineStr">
        <is>
          <t>Mexican</t>
        </is>
      </c>
      <c r="E2080" s="8" t="n">
        <v>46127</v>
      </c>
      <c r="F2080" t="inlineStr">
        <is>
          <t>Violations were cited in the following area(s).</t>
        </is>
      </c>
      <c r="G2080" t="inlineStr">
        <is>
          <t>06F</t>
        </is>
      </c>
      <c r="H2080" t="inlineStr">
        <is>
          <t>Wiping cloths not stored clean and dry, or in a sanitizing solution, between uses.</t>
        </is>
      </c>
      <c r="I2080" t="inlineStr">
        <is>
          <t>Critical</t>
        </is>
      </c>
      <c r="J2080" t="n">
        <v>57</v>
      </c>
      <c r="L2080" s="9">
        <f>A2080&amp;"-"&amp;TEXT(E2080,"yyyymmdd")</f>
        <v/>
      </c>
    </row>
    <row r="2081">
      <c r="A2081" t="n">
        <v>50134582</v>
      </c>
      <c r="B2081" t="inlineStr">
        <is>
          <t>Brooklyn</t>
        </is>
      </c>
      <c r="C2081" t="inlineStr">
        <is>
          <t>11216</t>
        </is>
      </c>
      <c r="D2081" t="inlineStr">
        <is>
          <t>Mexican</t>
        </is>
      </c>
      <c r="E2081" s="8" t="n">
        <v>46127</v>
      </c>
      <c r="F2081" t="inlineStr">
        <is>
          <t>Violations were cited in the following area(s).</t>
        </is>
      </c>
      <c r="G2081" t="inlineStr">
        <is>
          <t>08A</t>
        </is>
      </c>
      <c r="H2081" t="inlineStr">
        <is>
          <t>Establishment is not free of harborage or conditions conducive to rodents, insects or other pests.</t>
        </is>
      </c>
      <c r="I2081" t="inlineStr">
        <is>
          <t>Not Critical</t>
        </is>
      </c>
      <c r="J2081" t="n">
        <v>57</v>
      </c>
      <c r="L2081" s="9">
        <f>A2081&amp;"-"&amp;TEXT(E2081,"yyyymmdd")</f>
        <v/>
      </c>
    </row>
    <row r="2082">
      <c r="A2082" t="n">
        <v>50134582</v>
      </c>
      <c r="B2082" t="inlineStr">
        <is>
          <t>Brooklyn</t>
        </is>
      </c>
      <c r="C2082" t="inlineStr">
        <is>
          <t>11216</t>
        </is>
      </c>
      <c r="D2082" t="inlineStr">
        <is>
          <t>Mexican</t>
        </is>
      </c>
      <c r="E2082" s="8" t="n">
        <v>46127</v>
      </c>
      <c r="F2082" t="inlineStr">
        <is>
          <t>Violations were cited in the following area(s).</t>
        </is>
      </c>
      <c r="G2082" t="inlineStr">
        <is>
          <t>10B</t>
        </is>
      </c>
      <c r="H2082" t="inlineStr">
        <is>
          <t>Anti-siphonage or back-flow prevention device not provided where required; equipment or floor not properly drained; sewage disposal system in disrepair or not functioning properly. Condensation or liquid waste improperly disposed of.</t>
        </is>
      </c>
      <c r="I2082" t="inlineStr">
        <is>
          <t>Not Critical</t>
        </is>
      </c>
      <c r="J2082" t="n">
        <v>57</v>
      </c>
      <c r="L2082" s="9">
        <f>A2082&amp;"-"&amp;TEXT(E2082,"yyyymmdd")</f>
        <v/>
      </c>
    </row>
    <row r="2083">
      <c r="A2083" t="n">
        <v>50139441</v>
      </c>
      <c r="B2083" t="inlineStr">
        <is>
          <t>Brooklyn</t>
        </is>
      </c>
      <c r="C2083" t="inlineStr">
        <is>
          <t>11216</t>
        </is>
      </c>
      <c r="D2083" t="inlineStr">
        <is>
          <t>Barbecue</t>
        </is>
      </c>
      <c r="E2083" s="8" t="n">
        <v>46127</v>
      </c>
      <c r="F2083" t="inlineStr">
        <is>
          <t>Violations were cited in the following area(s).</t>
        </is>
      </c>
      <c r="G2083" t="inlineStr">
        <is>
          <t>06C</t>
        </is>
      </c>
      <c r="H208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083" t="inlineStr">
        <is>
          <t>Critical</t>
        </is>
      </c>
      <c r="J2083" t="n">
        <v>10</v>
      </c>
      <c r="K2083" t="inlineStr">
        <is>
          <t>A</t>
        </is>
      </c>
      <c r="L2083" s="9">
        <f>A2083&amp;"-"&amp;TEXT(E2083,"yyyymmdd")</f>
        <v/>
      </c>
    </row>
    <row r="2084">
      <c r="A2084" t="n">
        <v>50139441</v>
      </c>
      <c r="B2084" t="inlineStr">
        <is>
          <t>Brooklyn</t>
        </is>
      </c>
      <c r="C2084" t="inlineStr">
        <is>
          <t>11216</t>
        </is>
      </c>
      <c r="D2084" t="inlineStr">
        <is>
          <t>Barbecue</t>
        </is>
      </c>
      <c r="E2084" s="8" t="n">
        <v>46127</v>
      </c>
      <c r="F2084" t="inlineStr">
        <is>
          <t>Violations were cited in the following area(s).</t>
        </is>
      </c>
      <c r="G2084" t="inlineStr">
        <is>
          <t>06D</t>
        </is>
      </c>
      <c r="H2084" t="inlineStr">
        <is>
          <t>Food contact surface not properly washed, rinsed and sanitized after each use and following any activity when contamination may have occurred.</t>
        </is>
      </c>
      <c r="I2084" t="inlineStr">
        <is>
          <t>Critical</t>
        </is>
      </c>
      <c r="J2084" t="n">
        <v>10</v>
      </c>
      <c r="K2084" t="inlineStr">
        <is>
          <t>A</t>
        </is>
      </c>
      <c r="L2084" s="9">
        <f>A2084&amp;"-"&amp;TEXT(E2084,"yyyymmdd")</f>
        <v/>
      </c>
    </row>
    <row r="2085">
      <c r="A2085" t="n">
        <v>50147456</v>
      </c>
      <c r="B2085" t="inlineStr">
        <is>
          <t>Bronx</t>
        </is>
      </c>
      <c r="C2085" t="inlineStr">
        <is>
          <t>10469</t>
        </is>
      </c>
      <c r="D2085" t="inlineStr">
        <is>
          <t>African</t>
        </is>
      </c>
      <c r="E2085" s="8" t="n">
        <v>46127</v>
      </c>
      <c r="F2085" t="inlineStr">
        <is>
          <t>Violations were cited in the following area(s).</t>
        </is>
      </c>
      <c r="G2085" t="inlineStr">
        <is>
          <t>02B</t>
        </is>
      </c>
      <c r="H2085" t="inlineStr">
        <is>
          <t>Hot TCS food item not held at or above 140 °F.</t>
        </is>
      </c>
      <c r="I2085" t="inlineStr">
        <is>
          <t>Critical</t>
        </is>
      </c>
      <c r="J2085" t="n">
        <v>38</v>
      </c>
      <c r="L2085" s="9">
        <f>A2085&amp;"-"&amp;TEXT(E2085,"yyyymmdd")</f>
        <v/>
      </c>
    </row>
    <row r="2086">
      <c r="A2086" t="n">
        <v>50147456</v>
      </c>
      <c r="B2086" t="inlineStr">
        <is>
          <t>Bronx</t>
        </is>
      </c>
      <c r="C2086" t="inlineStr">
        <is>
          <t>10469</t>
        </is>
      </c>
      <c r="D2086" t="inlineStr">
        <is>
          <t>African</t>
        </is>
      </c>
      <c r="E2086" s="8" t="n">
        <v>46127</v>
      </c>
      <c r="F2086" t="inlineStr">
        <is>
          <t>Violations were cited in the following area(s).</t>
        </is>
      </c>
      <c r="G2086" t="inlineStr">
        <is>
          <t>02G</t>
        </is>
      </c>
      <c r="H2086" t="inlineStr">
        <is>
          <t>Cold TCS food item held above 41 °F; smoked or processed fish held above 38 °F; intact raw eggs held above 45 °F; or reduced oxygen packaged (ROP) TCS foods held above required temperatures except during active necessary preparation.</t>
        </is>
      </c>
      <c r="I2086" t="inlineStr">
        <is>
          <t>Critical</t>
        </is>
      </c>
      <c r="J2086" t="n">
        <v>38</v>
      </c>
      <c r="L2086" s="9">
        <f>A2086&amp;"-"&amp;TEXT(E2086,"yyyymmdd")</f>
        <v/>
      </c>
    </row>
    <row r="2087">
      <c r="A2087" t="n">
        <v>50147456</v>
      </c>
      <c r="B2087" t="inlineStr">
        <is>
          <t>Bronx</t>
        </is>
      </c>
      <c r="C2087" t="inlineStr">
        <is>
          <t>10469</t>
        </is>
      </c>
      <c r="D2087" t="inlineStr">
        <is>
          <t>African</t>
        </is>
      </c>
      <c r="E2087" s="8" t="n">
        <v>46127</v>
      </c>
      <c r="F2087" t="inlineStr">
        <is>
          <t>Violations were cited in the following area(s).</t>
        </is>
      </c>
      <c r="G2087" t="inlineStr">
        <is>
          <t>04A</t>
        </is>
      </c>
      <c r="H2087" t="inlineStr">
        <is>
          <t>Food Protection Certificate (FPC) not held by manager or supervisor of food operations.</t>
        </is>
      </c>
      <c r="I2087" t="inlineStr">
        <is>
          <t>Critical</t>
        </is>
      </c>
      <c r="J2087" t="n">
        <v>38</v>
      </c>
      <c r="L2087" s="9">
        <f>A2087&amp;"-"&amp;TEXT(E2087,"yyyymmdd")</f>
        <v/>
      </c>
    </row>
    <row r="2088">
      <c r="A2088" t="n">
        <v>50147456</v>
      </c>
      <c r="B2088" t="inlineStr">
        <is>
          <t>Bronx</t>
        </is>
      </c>
      <c r="C2088" t="inlineStr">
        <is>
          <t>10469</t>
        </is>
      </c>
      <c r="D2088" t="inlineStr">
        <is>
          <t>African</t>
        </is>
      </c>
      <c r="E2088" s="8" t="n">
        <v>46127</v>
      </c>
      <c r="F2088" t="inlineStr">
        <is>
          <t>Violations were cited in the following area(s).</t>
        </is>
      </c>
      <c r="G2088" t="inlineStr">
        <is>
          <t>06C</t>
        </is>
      </c>
      <c r="H208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088" t="inlineStr">
        <is>
          <t>Critical</t>
        </is>
      </c>
      <c r="J2088" t="n">
        <v>38</v>
      </c>
      <c r="L2088" s="9">
        <f>A2088&amp;"-"&amp;TEXT(E2088,"yyyymmdd")</f>
        <v/>
      </c>
    </row>
    <row r="2089">
      <c r="A2089" t="n">
        <v>50147456</v>
      </c>
      <c r="B2089" t="inlineStr">
        <is>
          <t>Bronx</t>
        </is>
      </c>
      <c r="C2089" t="inlineStr">
        <is>
          <t>10469</t>
        </is>
      </c>
      <c r="D2089" t="inlineStr">
        <is>
          <t>African</t>
        </is>
      </c>
      <c r="E2089" s="8" t="n">
        <v>46127</v>
      </c>
      <c r="F2089" t="inlineStr">
        <is>
          <t>Violations were cited in the following area(s).</t>
        </is>
      </c>
      <c r="G2089" t="inlineStr">
        <is>
          <t>10B</t>
        </is>
      </c>
      <c r="H2089" t="inlineStr">
        <is>
          <t>Anti-siphonage or back-flow prevention device not provided where required; equipment or floor not properly drained; sewage disposal system in disrepair or not functioning properly. Condensation or liquid waste improperly disposed of.</t>
        </is>
      </c>
      <c r="I2089" t="inlineStr">
        <is>
          <t>Not Critical</t>
        </is>
      </c>
      <c r="J2089" t="n">
        <v>38</v>
      </c>
      <c r="L2089" s="9">
        <f>A2089&amp;"-"&amp;TEXT(E2089,"yyyymmdd")</f>
        <v/>
      </c>
    </row>
    <row r="2090">
      <c r="A2090" t="n">
        <v>50147456</v>
      </c>
      <c r="B2090" t="inlineStr">
        <is>
          <t>Bronx</t>
        </is>
      </c>
      <c r="C2090" t="inlineStr">
        <is>
          <t>10469</t>
        </is>
      </c>
      <c r="D2090" t="inlineStr">
        <is>
          <t>African</t>
        </is>
      </c>
      <c r="E2090" s="8" t="n">
        <v>46127</v>
      </c>
      <c r="F2090" t="inlineStr">
        <is>
          <t>Violations were cited in the following area(s).</t>
        </is>
      </c>
      <c r="G2090" t="inlineStr">
        <is>
          <t>10F</t>
        </is>
      </c>
      <c r="H2090" t="inlineStr">
        <is>
          <t>Non-food contact surface or equipment made of unacceptable material, not kept clean, or not properly sealed, raised, spaced or movable to allow accessibility for cleaning on all sides, above and underneath the unit.</t>
        </is>
      </c>
      <c r="I2090" t="inlineStr">
        <is>
          <t>Not Critical</t>
        </is>
      </c>
      <c r="J2090" t="n">
        <v>38</v>
      </c>
      <c r="L2090" s="9">
        <f>A2090&amp;"-"&amp;TEXT(E2090,"yyyymmdd")</f>
        <v/>
      </c>
    </row>
    <row r="2091">
      <c r="A2091" t="n">
        <v>50150032</v>
      </c>
      <c r="B2091" t="inlineStr">
        <is>
          <t>Manhattan</t>
        </is>
      </c>
      <c r="C2091" t="inlineStr">
        <is>
          <t>10010</t>
        </is>
      </c>
      <c r="D2091" t="inlineStr">
        <is>
          <t>American</t>
        </is>
      </c>
      <c r="E2091" s="8" t="n">
        <v>46127</v>
      </c>
      <c r="F2091" t="inlineStr">
        <is>
          <t>Violations were cited in the following area(s).</t>
        </is>
      </c>
      <c r="G2091" t="inlineStr">
        <is>
          <t>02G</t>
        </is>
      </c>
      <c r="H2091" t="inlineStr">
        <is>
          <t>Cold TCS food item held above 41 °F; smoked or processed fish held above 38 °F; intact raw eggs held above 45 °F; or reduced oxygen packaged (ROP) TCS foods held above required temperatures except during active necessary preparation.</t>
        </is>
      </c>
      <c r="I2091" t="inlineStr">
        <is>
          <t>Critical</t>
        </is>
      </c>
      <c r="J2091" t="n">
        <v>17</v>
      </c>
      <c r="L2091" s="9">
        <f>A2091&amp;"-"&amp;TEXT(E2091,"yyyymmdd")</f>
        <v/>
      </c>
    </row>
    <row r="2092">
      <c r="A2092" t="n">
        <v>50150032</v>
      </c>
      <c r="B2092" t="inlineStr">
        <is>
          <t>Manhattan</t>
        </is>
      </c>
      <c r="C2092" t="inlineStr">
        <is>
          <t>10010</t>
        </is>
      </c>
      <c r="D2092" t="inlineStr">
        <is>
          <t>American</t>
        </is>
      </c>
      <c r="E2092" s="8" t="n">
        <v>46127</v>
      </c>
      <c r="F2092" t="inlineStr">
        <is>
          <t>Violations were cited in the following area(s).</t>
        </is>
      </c>
      <c r="G2092" t="inlineStr">
        <is>
          <t>06D</t>
        </is>
      </c>
      <c r="H2092" t="inlineStr">
        <is>
          <t>Food contact surface not properly washed, rinsed and sanitized after each use and following any activity when contamination may have occurred.</t>
        </is>
      </c>
      <c r="I2092" t="inlineStr">
        <is>
          <t>Critical</t>
        </is>
      </c>
      <c r="J2092" t="n">
        <v>17</v>
      </c>
      <c r="L2092" s="9">
        <f>A2092&amp;"-"&amp;TEXT(E2092,"yyyymmdd")</f>
        <v/>
      </c>
    </row>
    <row r="2093">
      <c r="A2093" t="n">
        <v>50150032</v>
      </c>
      <c r="B2093" t="inlineStr">
        <is>
          <t>Manhattan</t>
        </is>
      </c>
      <c r="C2093" t="inlineStr">
        <is>
          <t>10010</t>
        </is>
      </c>
      <c r="D2093" t="inlineStr">
        <is>
          <t>American</t>
        </is>
      </c>
      <c r="E2093" s="8" t="n">
        <v>46127</v>
      </c>
      <c r="F2093" t="inlineStr">
        <is>
          <t>Violations were cited in the following area(s).</t>
        </is>
      </c>
      <c r="G2093" t="inlineStr">
        <is>
          <t>09A</t>
        </is>
      </c>
      <c r="H2093" t="inlineStr">
        <is>
          <t>Swollen, leaking, rusted or otherwise damaged canned food to be returned to distributor not segregated from intact product and clearly labeled DO NOT USE</t>
        </is>
      </c>
      <c r="I2093" t="inlineStr">
        <is>
          <t>Not Critical</t>
        </is>
      </c>
      <c r="J2093" t="n">
        <v>17</v>
      </c>
      <c r="L2093" s="9">
        <f>A2093&amp;"-"&amp;TEXT(E2093,"yyyymmdd")</f>
        <v/>
      </c>
    </row>
    <row r="2094">
      <c r="A2094" t="n">
        <v>50154448</v>
      </c>
      <c r="B2094" t="inlineStr">
        <is>
          <t>Brooklyn</t>
        </is>
      </c>
      <c r="C2094" t="inlineStr">
        <is>
          <t>11201</t>
        </is>
      </c>
      <c r="D2094" t="inlineStr">
        <is>
          <t>Thai</t>
        </is>
      </c>
      <c r="E2094" s="8" t="n">
        <v>46127</v>
      </c>
      <c r="F2094" t="inlineStr">
        <is>
          <t>Violations were cited in the following area(s).</t>
        </is>
      </c>
      <c r="G2094" t="inlineStr">
        <is>
          <t>02B</t>
        </is>
      </c>
      <c r="H2094" t="inlineStr">
        <is>
          <t>Hot TCS food item not held at or above 140 °F.</t>
        </is>
      </c>
      <c r="I2094" t="inlineStr">
        <is>
          <t>Critical</t>
        </is>
      </c>
      <c r="J2094" t="n">
        <v>18</v>
      </c>
      <c r="K2094" t="inlineStr">
        <is>
          <t>N</t>
        </is>
      </c>
      <c r="L2094" s="9">
        <f>A2094&amp;"-"&amp;TEXT(E2094,"yyyymmdd")</f>
        <v/>
      </c>
    </row>
    <row r="2095">
      <c r="A2095" t="n">
        <v>50154448</v>
      </c>
      <c r="B2095" t="inlineStr">
        <is>
          <t>Brooklyn</t>
        </is>
      </c>
      <c r="C2095" t="inlineStr">
        <is>
          <t>11201</t>
        </is>
      </c>
      <c r="D2095" t="inlineStr">
        <is>
          <t>Thai</t>
        </is>
      </c>
      <c r="E2095" s="8" t="n">
        <v>46127</v>
      </c>
      <c r="F2095" t="inlineStr">
        <is>
          <t>Violations were cited in the following area(s).</t>
        </is>
      </c>
      <c r="G2095" t="inlineStr">
        <is>
          <t>06D</t>
        </is>
      </c>
      <c r="H2095" t="inlineStr">
        <is>
          <t>Food contact surface not properly washed, rinsed and sanitized after each use and following any activity when contamination may have occurred.</t>
        </is>
      </c>
      <c r="I2095" t="inlineStr">
        <is>
          <t>Critical</t>
        </is>
      </c>
      <c r="J2095" t="n">
        <v>18</v>
      </c>
      <c r="K2095" t="inlineStr">
        <is>
          <t>N</t>
        </is>
      </c>
      <c r="L2095" s="9">
        <f>A2095&amp;"-"&amp;TEXT(E2095,"yyyymmdd")</f>
        <v/>
      </c>
    </row>
    <row r="2096">
      <c r="A2096" t="n">
        <v>50154448</v>
      </c>
      <c r="B2096" t="inlineStr">
        <is>
          <t>Brooklyn</t>
        </is>
      </c>
      <c r="C2096" t="inlineStr">
        <is>
          <t>11201</t>
        </is>
      </c>
      <c r="D2096" t="inlineStr">
        <is>
          <t>Thai</t>
        </is>
      </c>
      <c r="E2096" s="8" t="n">
        <v>46127</v>
      </c>
      <c r="F2096" t="inlineStr">
        <is>
          <t>Violations were cited in the following area(s).</t>
        </is>
      </c>
      <c r="G2096" t="inlineStr">
        <is>
          <t>10F</t>
        </is>
      </c>
      <c r="H2096" t="inlineStr">
        <is>
          <t>Non-food contact surface or equipment made of unacceptable material, not kept clean, or not properly sealed, raised, spaced or movable to allow accessibility for cleaning on all sides, above and underneath the unit.</t>
        </is>
      </c>
      <c r="I2096" t="inlineStr">
        <is>
          <t>Not Critical</t>
        </is>
      </c>
      <c r="J2096" t="n">
        <v>18</v>
      </c>
      <c r="K2096" t="inlineStr">
        <is>
          <t>N</t>
        </is>
      </c>
      <c r="L2096" s="9">
        <f>A2096&amp;"-"&amp;TEXT(E2096,"yyyymmdd")</f>
        <v/>
      </c>
    </row>
    <row r="2097">
      <c r="A2097" t="n">
        <v>50154448</v>
      </c>
      <c r="B2097" t="inlineStr">
        <is>
          <t>Brooklyn</t>
        </is>
      </c>
      <c r="C2097" t="inlineStr">
        <is>
          <t>11201</t>
        </is>
      </c>
      <c r="D2097" t="inlineStr">
        <is>
          <t>Thai</t>
        </is>
      </c>
      <c r="E2097" s="8" t="n">
        <v>46127</v>
      </c>
      <c r="F2097" t="inlineStr">
        <is>
          <t>Violations were cited in the following area(s).</t>
        </is>
      </c>
      <c r="G2097" t="inlineStr">
        <is>
          <t>10H</t>
        </is>
      </c>
      <c r="H2097" t="inlineStr">
        <is>
          <t>Single service article not provided. Single service article reused or not protected from contamination when transported, stored, dispensed. Drinking straws not completely enclosed in wrapper or dispensed from a sanitary device.</t>
        </is>
      </c>
      <c r="I2097" t="inlineStr">
        <is>
          <t>Not Critical</t>
        </is>
      </c>
      <c r="J2097" t="n">
        <v>18</v>
      </c>
      <c r="K2097" t="inlineStr">
        <is>
          <t>N</t>
        </is>
      </c>
      <c r="L2097" s="9">
        <f>A2097&amp;"-"&amp;TEXT(E2097,"yyyymmdd")</f>
        <v/>
      </c>
    </row>
    <row r="2098">
      <c r="A2098" t="n">
        <v>40382057</v>
      </c>
      <c r="B2098" t="inlineStr">
        <is>
          <t>Brooklyn</t>
        </is>
      </c>
      <c r="C2098" t="inlineStr">
        <is>
          <t>11228</t>
        </is>
      </c>
      <c r="D2098" t="inlineStr">
        <is>
          <t>American</t>
        </is>
      </c>
      <c r="E2098" s="8" t="n">
        <v>46128</v>
      </c>
      <c r="F2098" t="inlineStr">
        <is>
          <t>Violations were cited in the following area(s).</t>
        </is>
      </c>
      <c r="G2098" t="inlineStr">
        <is>
          <t>04N</t>
        </is>
      </c>
      <c r="H2098" t="inlineStr">
        <is>
          <t>Filth flies or food/refuse/sewage associated with (FRSA) flies or other nuisance pests in establishment’s food and/or non-food areas. FRSA flies include house flies, blow flies, bottle flies, flesh flies, drain flies, Phorid flies and fruit flies.</t>
        </is>
      </c>
      <c r="I2098" t="inlineStr">
        <is>
          <t>Critical</t>
        </is>
      </c>
      <c r="J2098" t="n">
        <v>22</v>
      </c>
      <c r="K2098" t="inlineStr">
        <is>
          <t>N</t>
        </is>
      </c>
      <c r="L2098" s="9">
        <f>A2098&amp;"-"&amp;TEXT(E2098,"yyyymmdd")</f>
        <v/>
      </c>
    </row>
    <row r="2099">
      <c r="A2099" t="n">
        <v>40382057</v>
      </c>
      <c r="B2099" t="inlineStr">
        <is>
          <t>Brooklyn</t>
        </is>
      </c>
      <c r="C2099" t="inlineStr">
        <is>
          <t>11228</t>
        </is>
      </c>
      <c r="D2099" t="inlineStr">
        <is>
          <t>American</t>
        </is>
      </c>
      <c r="E2099" s="8" t="n">
        <v>46128</v>
      </c>
      <c r="F2099" t="inlineStr">
        <is>
          <t>Violations were cited in the following area(s).</t>
        </is>
      </c>
      <c r="G2099" t="inlineStr">
        <is>
          <t>06D</t>
        </is>
      </c>
      <c r="H2099" t="inlineStr">
        <is>
          <t>Food contact surface not properly washed, rinsed and sanitized after each use and following any activity when contamination may have occurred.</t>
        </is>
      </c>
      <c r="I2099" t="inlineStr">
        <is>
          <t>Critical</t>
        </is>
      </c>
      <c r="J2099" t="n">
        <v>22</v>
      </c>
      <c r="K2099" t="inlineStr">
        <is>
          <t>N</t>
        </is>
      </c>
      <c r="L2099" s="9">
        <f>A2099&amp;"-"&amp;TEXT(E2099,"yyyymmdd")</f>
        <v/>
      </c>
    </row>
    <row r="2100">
      <c r="A2100" t="n">
        <v>40382057</v>
      </c>
      <c r="B2100" t="inlineStr">
        <is>
          <t>Brooklyn</t>
        </is>
      </c>
      <c r="C2100" t="inlineStr">
        <is>
          <t>11228</t>
        </is>
      </c>
      <c r="D2100" t="inlineStr">
        <is>
          <t>American</t>
        </is>
      </c>
      <c r="E2100" s="8" t="n">
        <v>46128</v>
      </c>
      <c r="F2100" t="inlineStr">
        <is>
          <t>Violations were cited in the following area(s).</t>
        </is>
      </c>
      <c r="G2100" t="inlineStr">
        <is>
          <t>08A</t>
        </is>
      </c>
      <c r="H2100" t="inlineStr">
        <is>
          <t>Establishment is not free of harborage or conditions conducive to rodents, insects or other pests.</t>
        </is>
      </c>
      <c r="I2100" t="inlineStr">
        <is>
          <t>Not Critical</t>
        </is>
      </c>
      <c r="J2100" t="n">
        <v>22</v>
      </c>
      <c r="K2100" t="inlineStr">
        <is>
          <t>N</t>
        </is>
      </c>
      <c r="L2100" s="9">
        <f>A2100&amp;"-"&amp;TEXT(E2100,"yyyymmdd")</f>
        <v/>
      </c>
    </row>
    <row r="2101">
      <c r="A2101" t="n">
        <v>40382057</v>
      </c>
      <c r="B2101" t="inlineStr">
        <is>
          <t>Brooklyn</t>
        </is>
      </c>
      <c r="C2101" t="inlineStr">
        <is>
          <t>11228</t>
        </is>
      </c>
      <c r="D2101" t="inlineStr">
        <is>
          <t>American</t>
        </is>
      </c>
      <c r="E2101" s="8" t="n">
        <v>46128</v>
      </c>
      <c r="F2101" t="inlineStr">
        <is>
          <t>Violations were cited in the following area(s).</t>
        </is>
      </c>
      <c r="G2101" t="inlineStr">
        <is>
          <t>08B</t>
        </is>
      </c>
      <c r="H2101"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2101" t="inlineStr">
        <is>
          <t>Not Critical</t>
        </is>
      </c>
      <c r="J2101" t="n">
        <v>22</v>
      </c>
      <c r="K2101" t="inlineStr">
        <is>
          <t>N</t>
        </is>
      </c>
      <c r="L2101" s="9">
        <f>A2101&amp;"-"&amp;TEXT(E2101,"yyyymmdd")</f>
        <v/>
      </c>
    </row>
    <row r="2102">
      <c r="A2102" t="n">
        <v>40382057</v>
      </c>
      <c r="B2102" t="inlineStr">
        <is>
          <t>Brooklyn</t>
        </is>
      </c>
      <c r="C2102" t="inlineStr">
        <is>
          <t>11228</t>
        </is>
      </c>
      <c r="D2102" t="inlineStr">
        <is>
          <t>American</t>
        </is>
      </c>
      <c r="E2102" s="8" t="n">
        <v>46128</v>
      </c>
      <c r="F2102" t="inlineStr">
        <is>
          <t>Violations were cited in the following area(s).</t>
        </is>
      </c>
      <c r="G2102" t="inlineStr">
        <is>
          <t>09A</t>
        </is>
      </c>
      <c r="H2102" t="inlineStr">
        <is>
          <t>Swollen, leaking, rusted or otherwise damaged canned food to be returned to distributor not segregated from intact product and clearly labeled DO NOT USE</t>
        </is>
      </c>
      <c r="I2102" t="inlineStr">
        <is>
          <t>Critical</t>
        </is>
      </c>
      <c r="J2102" t="n">
        <v>22</v>
      </c>
      <c r="K2102" t="inlineStr">
        <is>
          <t>N</t>
        </is>
      </c>
      <c r="L2102" s="9">
        <f>A2102&amp;"-"&amp;TEXT(E2102,"yyyymmdd")</f>
        <v/>
      </c>
    </row>
    <row r="2103">
      <c r="A2103" t="n">
        <v>40587273</v>
      </c>
      <c r="B2103" t="inlineStr">
        <is>
          <t>Queens</t>
        </is>
      </c>
      <c r="C2103" t="inlineStr">
        <is>
          <t>11104</t>
        </is>
      </c>
      <c r="D2103" t="inlineStr">
        <is>
          <t>Coffee/Tea</t>
        </is>
      </c>
      <c r="E2103" s="8" t="n">
        <v>46128</v>
      </c>
      <c r="F2103" t="inlineStr">
        <is>
          <t>Violations were cited in the following area(s).</t>
        </is>
      </c>
      <c r="G2103" t="inlineStr">
        <is>
          <t>06E</t>
        </is>
      </c>
      <c r="H2103" t="inlineStr">
        <is>
          <t>Sanitized equipment or utensil, including in-use food dispensing utensil, improperly used or stored.</t>
        </is>
      </c>
      <c r="I2103" t="inlineStr">
        <is>
          <t>Critical</t>
        </is>
      </c>
      <c r="J2103" t="n">
        <v>8</v>
      </c>
      <c r="K2103" t="inlineStr">
        <is>
          <t>A</t>
        </is>
      </c>
      <c r="L2103" s="9">
        <f>A2103&amp;"-"&amp;TEXT(E2103,"yyyymmdd")</f>
        <v/>
      </c>
    </row>
    <row r="2104">
      <c r="A2104" t="n">
        <v>40587273</v>
      </c>
      <c r="B2104" t="inlineStr">
        <is>
          <t>Queens</t>
        </is>
      </c>
      <c r="C2104" t="inlineStr">
        <is>
          <t>11104</t>
        </is>
      </c>
      <c r="D2104" t="inlineStr">
        <is>
          <t>Coffee/Tea</t>
        </is>
      </c>
      <c r="E2104" s="8" t="n">
        <v>46128</v>
      </c>
      <c r="F2104" t="inlineStr">
        <is>
          <t>Violations were cited in the following area(s).</t>
        </is>
      </c>
      <c r="G2104" t="inlineStr">
        <is>
          <t>10F</t>
        </is>
      </c>
      <c r="H2104" t="inlineStr">
        <is>
          <t>Non-food contact surface or equipment made of unacceptable material, not kept clean, or not properly sealed, raised, spaced or movable to allow accessibility for cleaning on all sides, above and underneath the unit.</t>
        </is>
      </c>
      <c r="I2104" t="inlineStr">
        <is>
          <t>Not Critical</t>
        </is>
      </c>
      <c r="J2104" t="n">
        <v>8</v>
      </c>
      <c r="K2104" t="inlineStr">
        <is>
          <t>A</t>
        </is>
      </c>
      <c r="L2104" s="9">
        <f>A2104&amp;"-"&amp;TEXT(E2104,"yyyymmdd")</f>
        <v/>
      </c>
    </row>
    <row r="2105">
      <c r="A2105" t="n">
        <v>40857526</v>
      </c>
      <c r="B2105" t="inlineStr">
        <is>
          <t>Brooklyn</t>
        </is>
      </c>
      <c r="C2105" t="inlineStr">
        <is>
          <t>11201</t>
        </is>
      </c>
      <c r="D2105" t="inlineStr">
        <is>
          <t>American</t>
        </is>
      </c>
      <c r="E2105" s="8" t="n">
        <v>46128</v>
      </c>
      <c r="F2105" t="inlineStr">
        <is>
          <t>Violations were cited in the following area(s).</t>
        </is>
      </c>
      <c r="G2105" t="inlineStr">
        <is>
          <t>02G</t>
        </is>
      </c>
      <c r="H2105" t="inlineStr">
        <is>
          <t>Cold TCS food item held above 41 °F; smoked or processed fish held above 38 °F; intact raw eggs held above 45 °F; or reduced oxygen packaged (ROP) TCS foods held above required temperatures except during active necessary preparation.</t>
        </is>
      </c>
      <c r="I2105" t="inlineStr">
        <is>
          <t>Critical</t>
        </is>
      </c>
      <c r="J2105" t="n">
        <v>12</v>
      </c>
      <c r="K2105" t="inlineStr">
        <is>
          <t>A</t>
        </is>
      </c>
      <c r="L2105" s="9">
        <f>A2105&amp;"-"&amp;TEXT(E2105,"yyyymmdd")</f>
        <v/>
      </c>
    </row>
    <row r="2106">
      <c r="A2106" t="n">
        <v>40857526</v>
      </c>
      <c r="B2106" t="inlineStr">
        <is>
          <t>Brooklyn</t>
        </is>
      </c>
      <c r="C2106" t="inlineStr">
        <is>
          <t>11201</t>
        </is>
      </c>
      <c r="D2106" t="inlineStr">
        <is>
          <t>American</t>
        </is>
      </c>
      <c r="E2106" s="8" t="n">
        <v>46128</v>
      </c>
      <c r="F2106" t="inlineStr">
        <is>
          <t>Violations were cited in the following area(s).</t>
        </is>
      </c>
      <c r="G2106" t="inlineStr">
        <is>
          <t>10G</t>
        </is>
      </c>
      <c r="H2106" t="inlineStr">
        <is>
          <t>Dishwashing and ware washing: Cleaning and sanitizing of tableware, including dishes, utensils, and equipment deficient.</t>
        </is>
      </c>
      <c r="I2106" t="inlineStr">
        <is>
          <t>Not Critical</t>
        </is>
      </c>
      <c r="J2106" t="n">
        <v>12</v>
      </c>
      <c r="K2106" t="inlineStr">
        <is>
          <t>A</t>
        </is>
      </c>
      <c r="L2106" s="9">
        <f>A2106&amp;"-"&amp;TEXT(E2106,"yyyymmdd")</f>
        <v/>
      </c>
    </row>
    <row r="2107">
      <c r="A2107" t="n">
        <v>40865946</v>
      </c>
      <c r="B2107" t="inlineStr">
        <is>
          <t>Manhattan</t>
        </is>
      </c>
      <c r="C2107" t="inlineStr">
        <is>
          <t>10036</t>
        </is>
      </c>
      <c r="D2107" t="inlineStr">
        <is>
          <t>Seafood</t>
        </is>
      </c>
      <c r="E2107" s="8" t="n">
        <v>46128</v>
      </c>
      <c r="F2107" t="inlineStr">
        <is>
          <t>Violations were cited in the following area(s).</t>
        </is>
      </c>
      <c r="G2107" t="inlineStr">
        <is>
          <t>04H</t>
        </is>
      </c>
      <c r="H2107" t="inlineStr">
        <is>
          <t>Raw, cooked or prepared food is adulterated, contaminated, cross-contaminated, or not discarded in accordance with HACCP plan.</t>
        </is>
      </c>
      <c r="I2107" t="inlineStr">
        <is>
          <t>Critical</t>
        </is>
      </c>
      <c r="J2107" t="n">
        <v>28</v>
      </c>
      <c r="K2107" t="inlineStr">
        <is>
          <t>N</t>
        </is>
      </c>
      <c r="L2107" s="9">
        <f>A2107&amp;"-"&amp;TEXT(E2107,"yyyymmdd")</f>
        <v/>
      </c>
    </row>
    <row r="2108">
      <c r="A2108" t="n">
        <v>40865946</v>
      </c>
      <c r="B2108" t="inlineStr">
        <is>
          <t>Manhattan</t>
        </is>
      </c>
      <c r="C2108" t="inlineStr">
        <is>
          <t>10036</t>
        </is>
      </c>
      <c r="D2108" t="inlineStr">
        <is>
          <t>Seafood</t>
        </is>
      </c>
      <c r="E2108" s="8" t="n">
        <v>46128</v>
      </c>
      <c r="F2108" t="inlineStr">
        <is>
          <t>Violations were cited in the following area(s).</t>
        </is>
      </c>
      <c r="G2108" t="inlineStr">
        <is>
          <t>04L</t>
        </is>
      </c>
      <c r="H2108" t="inlineStr">
        <is>
          <t>Evidence of mice or live mice in establishment's food or non-food areas.</t>
        </is>
      </c>
      <c r="I2108" t="inlineStr">
        <is>
          <t>Critical</t>
        </is>
      </c>
      <c r="J2108" t="n">
        <v>28</v>
      </c>
      <c r="K2108" t="inlineStr">
        <is>
          <t>N</t>
        </is>
      </c>
      <c r="L2108" s="9">
        <f>A2108&amp;"-"&amp;TEXT(E2108,"yyyymmdd")</f>
        <v/>
      </c>
    </row>
    <row r="2109">
      <c r="A2109" t="n">
        <v>40865946</v>
      </c>
      <c r="B2109" t="inlineStr">
        <is>
          <t>Manhattan</t>
        </is>
      </c>
      <c r="C2109" t="inlineStr">
        <is>
          <t>10036</t>
        </is>
      </c>
      <c r="D2109" t="inlineStr">
        <is>
          <t>Seafood</t>
        </is>
      </c>
      <c r="E2109" s="8" t="n">
        <v>46128</v>
      </c>
      <c r="F2109" t="inlineStr">
        <is>
          <t>Violations were cited in the following area(s).</t>
        </is>
      </c>
      <c r="G2109" t="inlineStr">
        <is>
          <t>06D</t>
        </is>
      </c>
      <c r="H2109" t="inlineStr">
        <is>
          <t>Food contact surface not properly washed, rinsed and sanitized after each use and following any activity when contamination may have occurred.</t>
        </is>
      </c>
      <c r="I2109" t="inlineStr">
        <is>
          <t>Critical</t>
        </is>
      </c>
      <c r="J2109" t="n">
        <v>28</v>
      </c>
      <c r="K2109" t="inlineStr">
        <is>
          <t>N</t>
        </is>
      </c>
      <c r="L2109" s="9">
        <f>A2109&amp;"-"&amp;TEXT(E2109,"yyyymmdd")</f>
        <v/>
      </c>
    </row>
    <row r="2110">
      <c r="A2110" t="n">
        <v>40865946</v>
      </c>
      <c r="B2110" t="inlineStr">
        <is>
          <t>Manhattan</t>
        </is>
      </c>
      <c r="C2110" t="inlineStr">
        <is>
          <t>10036</t>
        </is>
      </c>
      <c r="D2110" t="inlineStr">
        <is>
          <t>Seafood</t>
        </is>
      </c>
      <c r="E2110" s="8" t="n">
        <v>46128</v>
      </c>
      <c r="F2110" t="inlineStr">
        <is>
          <t>Violations were cited in the following area(s).</t>
        </is>
      </c>
      <c r="G2110" t="inlineStr">
        <is>
          <t>06E</t>
        </is>
      </c>
      <c r="H2110" t="inlineStr">
        <is>
          <t>Sanitized equipment or utensil, including in-use food dispensing utensil, improperly used or stored.</t>
        </is>
      </c>
      <c r="I2110" t="inlineStr">
        <is>
          <t>Critical</t>
        </is>
      </c>
      <c r="J2110" t="n">
        <v>28</v>
      </c>
      <c r="K2110" t="inlineStr">
        <is>
          <t>N</t>
        </is>
      </c>
      <c r="L2110" s="9">
        <f>A2110&amp;"-"&amp;TEXT(E2110,"yyyymmdd")</f>
        <v/>
      </c>
    </row>
    <row r="2111">
      <c r="A2111" t="n">
        <v>40865946</v>
      </c>
      <c r="B2111" t="inlineStr">
        <is>
          <t>Manhattan</t>
        </is>
      </c>
      <c r="C2111" t="inlineStr">
        <is>
          <t>10036</t>
        </is>
      </c>
      <c r="D2111" t="inlineStr">
        <is>
          <t>Seafood</t>
        </is>
      </c>
      <c r="E2111" s="8" t="n">
        <v>46128</v>
      </c>
      <c r="F2111" t="inlineStr">
        <is>
          <t>Violations were cited in the following area(s).</t>
        </is>
      </c>
      <c r="G2111" t="inlineStr">
        <is>
          <t>08A</t>
        </is>
      </c>
      <c r="H2111" t="inlineStr">
        <is>
          <t>Establishment is not free of harborage or conditions conducive to rodents, insects or other pests.</t>
        </is>
      </c>
      <c r="I2111" t="inlineStr">
        <is>
          <t>Not Critical</t>
        </is>
      </c>
      <c r="J2111" t="n">
        <v>28</v>
      </c>
      <c r="K2111" t="inlineStr">
        <is>
          <t>N</t>
        </is>
      </c>
      <c r="L2111" s="9">
        <f>A2111&amp;"-"&amp;TEXT(E2111,"yyyymmdd")</f>
        <v/>
      </c>
    </row>
    <row r="2112">
      <c r="A2112" t="n">
        <v>40865946</v>
      </c>
      <c r="B2112" t="inlineStr">
        <is>
          <t>Manhattan</t>
        </is>
      </c>
      <c r="C2112" t="inlineStr">
        <is>
          <t>10036</t>
        </is>
      </c>
      <c r="D2112" t="inlineStr">
        <is>
          <t>Seafood</t>
        </is>
      </c>
      <c r="E2112" s="8" t="n">
        <v>46128</v>
      </c>
      <c r="F2112" t="inlineStr">
        <is>
          <t>Violations were cited in the following area(s).</t>
        </is>
      </c>
      <c r="G2112" t="inlineStr">
        <is>
          <t>10B</t>
        </is>
      </c>
      <c r="H2112" t="inlineStr">
        <is>
          <t>Anti-siphonage or back-flow prevention device not provided where required; equipment or floor not properly drained; sewage disposal system in disrepair or not functioning properly. Condensation or liquid waste improperly disposed of.</t>
        </is>
      </c>
      <c r="I2112" t="inlineStr">
        <is>
          <t>Not Critical</t>
        </is>
      </c>
      <c r="J2112" t="n">
        <v>28</v>
      </c>
      <c r="K2112" t="inlineStr">
        <is>
          <t>N</t>
        </is>
      </c>
      <c r="L2112" s="9">
        <f>A2112&amp;"-"&amp;TEXT(E2112,"yyyymmdd")</f>
        <v/>
      </c>
    </row>
    <row r="2113">
      <c r="A2113" t="n">
        <v>41233476</v>
      </c>
      <c r="B2113" t="inlineStr">
        <is>
          <t>Manhattan</t>
        </is>
      </c>
      <c r="C2113" t="inlineStr">
        <is>
          <t>10011</t>
        </is>
      </c>
      <c r="D2113" t="inlineStr">
        <is>
          <t>Spanish</t>
        </is>
      </c>
      <c r="E2113" s="8" t="n">
        <v>46128</v>
      </c>
      <c r="F2113" t="inlineStr">
        <is>
          <t>Violations were cited in the following area(s).</t>
        </is>
      </c>
      <c r="G2113" t="inlineStr">
        <is>
          <t>06D</t>
        </is>
      </c>
      <c r="H2113" t="inlineStr">
        <is>
          <t>Food contact surface not properly washed, rinsed and sanitized after each use and following any activity when contamination may have occurred.</t>
        </is>
      </c>
      <c r="I2113" t="inlineStr">
        <is>
          <t>Critical</t>
        </is>
      </c>
      <c r="J2113" t="n">
        <v>10</v>
      </c>
      <c r="K2113" t="inlineStr">
        <is>
          <t>A</t>
        </is>
      </c>
      <c r="L2113" s="9">
        <f>A2113&amp;"-"&amp;TEXT(E2113,"yyyymmdd")</f>
        <v/>
      </c>
    </row>
    <row r="2114">
      <c r="A2114" t="n">
        <v>41233476</v>
      </c>
      <c r="B2114" t="inlineStr">
        <is>
          <t>Manhattan</t>
        </is>
      </c>
      <c r="C2114" t="inlineStr">
        <is>
          <t>10011</t>
        </is>
      </c>
      <c r="D2114" t="inlineStr">
        <is>
          <t>Spanish</t>
        </is>
      </c>
      <c r="E2114" s="8" t="n">
        <v>46128</v>
      </c>
      <c r="F2114" t="inlineStr">
        <is>
          <t>Violations were cited in the following area(s).</t>
        </is>
      </c>
      <c r="G2114" t="inlineStr">
        <is>
          <t>09C</t>
        </is>
      </c>
      <c r="H2114" t="inlineStr">
        <is>
          <t>Design, construction, materials used or maintenance of food contact surface improper. Surface not easily cleanable, sanitized and maintained.</t>
        </is>
      </c>
      <c r="I2114" t="inlineStr">
        <is>
          <t>Not Critical</t>
        </is>
      </c>
      <c r="J2114" t="n">
        <v>10</v>
      </c>
      <c r="K2114" t="inlineStr">
        <is>
          <t>A</t>
        </is>
      </c>
      <c r="L2114" s="9">
        <f>A2114&amp;"-"&amp;TEXT(E2114,"yyyymmdd")</f>
        <v/>
      </c>
    </row>
    <row r="2115">
      <c r="A2115" t="n">
        <v>41233476</v>
      </c>
      <c r="B2115" t="inlineStr">
        <is>
          <t>Manhattan</t>
        </is>
      </c>
      <c r="C2115" t="inlineStr">
        <is>
          <t>10011</t>
        </is>
      </c>
      <c r="D2115" t="inlineStr">
        <is>
          <t>Spanish</t>
        </is>
      </c>
      <c r="E2115" s="8" t="n">
        <v>46128</v>
      </c>
      <c r="F2115" t="inlineStr">
        <is>
          <t>Violations were cited in the following area(s).</t>
        </is>
      </c>
      <c r="G2115" t="inlineStr">
        <is>
          <t>10F</t>
        </is>
      </c>
      <c r="H2115" t="inlineStr">
        <is>
          <t>Non-food contact surface or equipment made of unacceptable material, not kept clean, or not properly sealed, raised, spaced or movable to allow accessibility for cleaning on all sides, above and underneath the unit.</t>
        </is>
      </c>
      <c r="I2115" t="inlineStr">
        <is>
          <t>Not Critical</t>
        </is>
      </c>
      <c r="J2115" t="n">
        <v>10</v>
      </c>
      <c r="K2115" t="inlineStr">
        <is>
          <t>A</t>
        </is>
      </c>
      <c r="L2115" s="9">
        <f>A2115&amp;"-"&amp;TEXT(E2115,"yyyymmdd")</f>
        <v/>
      </c>
    </row>
    <row r="2116">
      <c r="A2116" t="n">
        <v>41256155</v>
      </c>
      <c r="B2116" t="inlineStr">
        <is>
          <t>Manhattan</t>
        </is>
      </c>
      <c r="C2116" t="inlineStr">
        <is>
          <t>10011</t>
        </is>
      </c>
      <c r="D2116" t="inlineStr">
        <is>
          <t>Mexican</t>
        </is>
      </c>
      <c r="E2116" s="8" t="n">
        <v>46128</v>
      </c>
      <c r="F2116" t="inlineStr">
        <is>
          <t>Violations were cited in the following area(s).</t>
        </is>
      </c>
      <c r="G2116" t="inlineStr">
        <is>
          <t>04H</t>
        </is>
      </c>
      <c r="H2116" t="inlineStr">
        <is>
          <t>Raw, cooked or prepared food is adulterated, contaminated, cross-contaminated, or not discarded in accordance with HACCP plan.</t>
        </is>
      </c>
      <c r="I2116" t="inlineStr">
        <is>
          <t>Critical</t>
        </is>
      </c>
      <c r="J2116" t="n">
        <v>31</v>
      </c>
      <c r="K2116" t="inlineStr">
        <is>
          <t>N</t>
        </is>
      </c>
      <c r="L2116" s="9">
        <f>A2116&amp;"-"&amp;TEXT(E2116,"yyyymmdd")</f>
        <v/>
      </c>
    </row>
    <row r="2117">
      <c r="A2117" t="n">
        <v>41256155</v>
      </c>
      <c r="B2117" t="inlineStr">
        <is>
          <t>Manhattan</t>
        </is>
      </c>
      <c r="C2117" t="inlineStr">
        <is>
          <t>10011</t>
        </is>
      </c>
      <c r="D2117" t="inlineStr">
        <is>
          <t>Mexican</t>
        </is>
      </c>
      <c r="E2117" s="8" t="n">
        <v>46128</v>
      </c>
      <c r="F2117" t="inlineStr">
        <is>
          <t>Violations were cited in the following area(s).</t>
        </is>
      </c>
      <c r="G2117" t="inlineStr">
        <is>
          <t>04J</t>
        </is>
      </c>
      <c r="H2117" t="inlineStr">
        <is>
          <t>Properly scaled and calibrated thermometer or thermocouple not provided or not readily accessible in food preparation and hot/cold holding areas to measure temperatures of TCS foods during cooking, cooling, reheating, and holding.</t>
        </is>
      </c>
      <c r="I2117" t="inlineStr">
        <is>
          <t>Critical</t>
        </is>
      </c>
      <c r="J2117" t="n">
        <v>31</v>
      </c>
      <c r="K2117" t="inlineStr">
        <is>
          <t>N</t>
        </is>
      </c>
      <c r="L2117" s="9">
        <f>A2117&amp;"-"&amp;TEXT(E2117,"yyyymmdd")</f>
        <v/>
      </c>
    </row>
    <row r="2118">
      <c r="A2118" t="n">
        <v>41256155</v>
      </c>
      <c r="B2118" t="inlineStr">
        <is>
          <t>Manhattan</t>
        </is>
      </c>
      <c r="C2118" t="inlineStr">
        <is>
          <t>10011</t>
        </is>
      </c>
      <c r="D2118" t="inlineStr">
        <is>
          <t>Mexican</t>
        </is>
      </c>
      <c r="E2118" s="8" t="n">
        <v>46128</v>
      </c>
      <c r="F2118" t="inlineStr">
        <is>
          <t>Violations were cited in the following area(s).</t>
        </is>
      </c>
      <c r="G2118" t="inlineStr">
        <is>
          <t>04M</t>
        </is>
      </c>
      <c r="H2118" t="inlineStr">
        <is>
          <t>Live roaches in facility's food or non-food area.</t>
        </is>
      </c>
      <c r="I2118" t="inlineStr">
        <is>
          <t>Critical</t>
        </is>
      </c>
      <c r="J2118" t="n">
        <v>31</v>
      </c>
      <c r="K2118" t="inlineStr">
        <is>
          <t>N</t>
        </is>
      </c>
      <c r="L2118" s="9">
        <f>A2118&amp;"-"&amp;TEXT(E2118,"yyyymmdd")</f>
        <v/>
      </c>
    </row>
    <row r="2119">
      <c r="A2119" t="n">
        <v>41256155</v>
      </c>
      <c r="B2119" t="inlineStr">
        <is>
          <t>Manhattan</t>
        </is>
      </c>
      <c r="C2119" t="inlineStr">
        <is>
          <t>10011</t>
        </is>
      </c>
      <c r="D2119" t="inlineStr">
        <is>
          <t>Mexican</t>
        </is>
      </c>
      <c r="E2119" s="8" t="n">
        <v>46128</v>
      </c>
      <c r="F2119" t="inlineStr">
        <is>
          <t>Violations were cited in the following area(s).</t>
        </is>
      </c>
      <c r="G2119" t="inlineStr">
        <is>
          <t>05D</t>
        </is>
      </c>
      <c r="H211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119" t="inlineStr">
        <is>
          <t>Critical</t>
        </is>
      </c>
      <c r="J2119" t="n">
        <v>31</v>
      </c>
      <c r="K2119" t="inlineStr">
        <is>
          <t>N</t>
        </is>
      </c>
      <c r="L2119" s="9">
        <f>A2119&amp;"-"&amp;TEXT(E2119,"yyyymmdd")</f>
        <v/>
      </c>
    </row>
    <row r="2120">
      <c r="A2120" t="n">
        <v>41256155</v>
      </c>
      <c r="B2120" t="inlineStr">
        <is>
          <t>Manhattan</t>
        </is>
      </c>
      <c r="C2120" t="inlineStr">
        <is>
          <t>10011</t>
        </is>
      </c>
      <c r="D2120" t="inlineStr">
        <is>
          <t>Mexican</t>
        </is>
      </c>
      <c r="E2120" s="8" t="n">
        <v>46128</v>
      </c>
      <c r="F2120" t="inlineStr">
        <is>
          <t>Violations were cited in the following area(s).</t>
        </is>
      </c>
      <c r="G2120" t="inlineStr">
        <is>
          <t>08A</t>
        </is>
      </c>
      <c r="H2120" t="inlineStr">
        <is>
          <t>Establishment is not free of harborage or conditions conducive to rodents, insects or other pests.</t>
        </is>
      </c>
      <c r="I2120" t="inlineStr">
        <is>
          <t>Not Critical</t>
        </is>
      </c>
      <c r="J2120" t="n">
        <v>31</v>
      </c>
      <c r="K2120" t="inlineStr">
        <is>
          <t>N</t>
        </is>
      </c>
      <c r="L2120" s="9">
        <f>A2120&amp;"-"&amp;TEXT(E2120,"yyyymmdd")</f>
        <v/>
      </c>
    </row>
    <row r="2121">
      <c r="A2121" t="n">
        <v>41441462</v>
      </c>
      <c r="B2121" t="inlineStr">
        <is>
          <t>Queens</t>
        </is>
      </c>
      <c r="C2121" t="inlineStr">
        <is>
          <t>11429</t>
        </is>
      </c>
      <c r="D2121" t="inlineStr">
        <is>
          <t>Donuts</t>
        </is>
      </c>
      <c r="E2121" s="8" t="n">
        <v>46128</v>
      </c>
      <c r="F2121" t="inlineStr">
        <is>
          <t>Violations were cited in the following area(s).</t>
        </is>
      </c>
      <c r="G2121" t="inlineStr">
        <is>
          <t>09C</t>
        </is>
      </c>
      <c r="H2121" t="inlineStr">
        <is>
          <t>Design, construction, materials used or maintenance of food contact surface improper. Surface not easily cleanable, sanitized and maintained.</t>
        </is>
      </c>
      <c r="I2121" t="inlineStr">
        <is>
          <t>Not Critical</t>
        </is>
      </c>
      <c r="J2121" t="n">
        <v>4</v>
      </c>
      <c r="K2121" t="inlineStr">
        <is>
          <t>A</t>
        </is>
      </c>
      <c r="L2121" s="9">
        <f>A2121&amp;"-"&amp;TEXT(E2121,"yyyymmdd")</f>
        <v/>
      </c>
    </row>
    <row r="2122">
      <c r="A2122" t="n">
        <v>41441462</v>
      </c>
      <c r="B2122" t="inlineStr">
        <is>
          <t>Queens</t>
        </is>
      </c>
      <c r="C2122" t="inlineStr">
        <is>
          <t>11429</t>
        </is>
      </c>
      <c r="D2122" t="inlineStr">
        <is>
          <t>Donuts</t>
        </is>
      </c>
      <c r="E2122" s="8" t="n">
        <v>46128</v>
      </c>
      <c r="F2122" t="inlineStr">
        <is>
          <t>Violations were cited in the following area(s).</t>
        </is>
      </c>
      <c r="G2122" t="inlineStr">
        <is>
          <t>10B</t>
        </is>
      </c>
      <c r="H2122" t="inlineStr">
        <is>
          <t>Anti-siphonage or back-flow prevention device not provided where required; equipment or floor not properly drained; sewage disposal system in disrepair or not functioning properly. Condensation or liquid waste improperly disposed of.</t>
        </is>
      </c>
      <c r="I2122" t="inlineStr">
        <is>
          <t>Not Critical</t>
        </is>
      </c>
      <c r="J2122" t="n">
        <v>4</v>
      </c>
      <c r="K2122" t="inlineStr">
        <is>
          <t>A</t>
        </is>
      </c>
      <c r="L2122" s="9">
        <f>A2122&amp;"-"&amp;TEXT(E2122,"yyyymmdd")</f>
        <v/>
      </c>
    </row>
    <row r="2123">
      <c r="A2123" t="n">
        <v>41569904</v>
      </c>
      <c r="B2123" t="inlineStr">
        <is>
          <t>Manhattan</t>
        </is>
      </c>
      <c r="C2123" t="inlineStr">
        <is>
          <t>10024</t>
        </is>
      </c>
      <c r="D2123" t="inlineStr">
        <is>
          <t>Indian</t>
        </is>
      </c>
      <c r="E2123" s="8" t="n">
        <v>46128</v>
      </c>
      <c r="F2123" t="inlineStr">
        <is>
          <t>Violations were cited in the following area(s).</t>
        </is>
      </c>
      <c r="G2123" t="inlineStr">
        <is>
          <t>02G</t>
        </is>
      </c>
      <c r="H2123" t="inlineStr">
        <is>
          <t>Cold TCS food item held above 41 °F; smoked or processed fish held above 38 °F; intact raw eggs held above 45 °F; or reduced oxygen packaged (ROP) TCS foods held above required temperatures except during active necessary preparation.</t>
        </is>
      </c>
      <c r="I2123" t="inlineStr">
        <is>
          <t>Critical</t>
        </is>
      </c>
      <c r="J2123" t="n">
        <v>32</v>
      </c>
      <c r="K2123" t="inlineStr">
        <is>
          <t>N</t>
        </is>
      </c>
      <c r="L2123" s="9">
        <f>A2123&amp;"-"&amp;TEXT(E2123,"yyyymmdd")</f>
        <v/>
      </c>
    </row>
    <row r="2124">
      <c r="A2124" t="n">
        <v>41569904</v>
      </c>
      <c r="B2124" t="inlineStr">
        <is>
          <t>Manhattan</t>
        </is>
      </c>
      <c r="C2124" t="inlineStr">
        <is>
          <t>10024</t>
        </is>
      </c>
      <c r="D2124" t="inlineStr">
        <is>
          <t>Indian</t>
        </is>
      </c>
      <c r="E2124" s="8" t="n">
        <v>46128</v>
      </c>
      <c r="F2124" t="inlineStr">
        <is>
          <t>Violations were cited in the following area(s).</t>
        </is>
      </c>
      <c r="G2124" t="inlineStr">
        <is>
          <t>04H</t>
        </is>
      </c>
      <c r="H2124" t="inlineStr">
        <is>
          <t>Raw, cooked or prepared food is adulterated, contaminated, cross-contaminated, or not discarded in accordance with HACCP plan.</t>
        </is>
      </c>
      <c r="I2124" t="inlineStr">
        <is>
          <t>Critical</t>
        </is>
      </c>
      <c r="J2124" t="n">
        <v>32</v>
      </c>
      <c r="K2124" t="inlineStr">
        <is>
          <t>N</t>
        </is>
      </c>
      <c r="L2124" s="9">
        <f>A2124&amp;"-"&amp;TEXT(E2124,"yyyymmdd")</f>
        <v/>
      </c>
    </row>
    <row r="2125">
      <c r="A2125" t="n">
        <v>41569904</v>
      </c>
      <c r="B2125" t="inlineStr">
        <is>
          <t>Manhattan</t>
        </is>
      </c>
      <c r="C2125" t="inlineStr">
        <is>
          <t>10024</t>
        </is>
      </c>
      <c r="D2125" t="inlineStr">
        <is>
          <t>Indian</t>
        </is>
      </c>
      <c r="E2125" s="8" t="n">
        <v>46128</v>
      </c>
      <c r="F2125" t="inlineStr">
        <is>
          <t>Violations were cited in the following area(s).</t>
        </is>
      </c>
      <c r="G2125" t="inlineStr">
        <is>
          <t>04L</t>
        </is>
      </c>
      <c r="H2125" t="inlineStr">
        <is>
          <t>Evidence of mice or live mice in establishment's food or non-food areas.</t>
        </is>
      </c>
      <c r="I2125" t="inlineStr">
        <is>
          <t>Critical</t>
        </is>
      </c>
      <c r="J2125" t="n">
        <v>32</v>
      </c>
      <c r="K2125" t="inlineStr">
        <is>
          <t>N</t>
        </is>
      </c>
      <c r="L2125" s="9">
        <f>A2125&amp;"-"&amp;TEXT(E2125,"yyyymmdd")</f>
        <v/>
      </c>
    </row>
    <row r="2126">
      <c r="A2126" t="n">
        <v>41569904</v>
      </c>
      <c r="B2126" t="inlineStr">
        <is>
          <t>Manhattan</t>
        </is>
      </c>
      <c r="C2126" t="inlineStr">
        <is>
          <t>10024</t>
        </is>
      </c>
      <c r="D2126" t="inlineStr">
        <is>
          <t>Indian</t>
        </is>
      </c>
      <c r="E2126" s="8" t="n">
        <v>46128</v>
      </c>
      <c r="F2126" t="inlineStr">
        <is>
          <t>Violations were cited in the following area(s).</t>
        </is>
      </c>
      <c r="G2126" t="inlineStr">
        <is>
          <t>06D</t>
        </is>
      </c>
      <c r="H2126" t="inlineStr">
        <is>
          <t>Food contact surface not properly washed, rinsed and sanitized after each use and following any activity when contamination may have occurred.</t>
        </is>
      </c>
      <c r="I2126" t="inlineStr">
        <is>
          <t>Critical</t>
        </is>
      </c>
      <c r="J2126" t="n">
        <v>32</v>
      </c>
      <c r="K2126" t="inlineStr">
        <is>
          <t>N</t>
        </is>
      </c>
      <c r="L2126" s="9">
        <f>A2126&amp;"-"&amp;TEXT(E2126,"yyyymmdd")</f>
        <v/>
      </c>
    </row>
    <row r="2127">
      <c r="A2127" t="n">
        <v>41569904</v>
      </c>
      <c r="B2127" t="inlineStr">
        <is>
          <t>Manhattan</t>
        </is>
      </c>
      <c r="C2127" t="inlineStr">
        <is>
          <t>10024</t>
        </is>
      </c>
      <c r="D2127" t="inlineStr">
        <is>
          <t>Indian</t>
        </is>
      </c>
      <c r="E2127" s="8" t="n">
        <v>46128</v>
      </c>
      <c r="F2127" t="inlineStr">
        <is>
          <t>Violations were cited in the following area(s).</t>
        </is>
      </c>
      <c r="G2127" t="inlineStr">
        <is>
          <t>08A</t>
        </is>
      </c>
      <c r="H2127" t="inlineStr">
        <is>
          <t>Establishment is not free of harborage or conditions conducive to rodents, insects or other pests.</t>
        </is>
      </c>
      <c r="I2127" t="inlineStr">
        <is>
          <t>Not Critical</t>
        </is>
      </c>
      <c r="J2127" t="n">
        <v>32</v>
      </c>
      <c r="K2127" t="inlineStr">
        <is>
          <t>N</t>
        </is>
      </c>
      <c r="L2127" s="9">
        <f>A2127&amp;"-"&amp;TEXT(E2127,"yyyymmdd")</f>
        <v/>
      </c>
    </row>
    <row r="2128">
      <c r="A2128" t="n">
        <v>41569904</v>
      </c>
      <c r="B2128" t="inlineStr">
        <is>
          <t>Manhattan</t>
        </is>
      </c>
      <c r="C2128" t="inlineStr">
        <is>
          <t>10024</t>
        </is>
      </c>
      <c r="D2128" t="inlineStr">
        <is>
          <t>Indian</t>
        </is>
      </c>
      <c r="E2128" s="8" t="n">
        <v>46128</v>
      </c>
      <c r="F2128" t="inlineStr">
        <is>
          <t>Violations were cited in the following area(s).</t>
        </is>
      </c>
      <c r="G2128" t="inlineStr">
        <is>
          <t>10F</t>
        </is>
      </c>
      <c r="H2128" t="inlineStr">
        <is>
          <t>Non-food contact surface or equipment made of unacceptable material, not kept clean, or not properly sealed, raised, spaced or movable to allow accessibility for cleaning on all sides, above and underneath the unit.</t>
        </is>
      </c>
      <c r="I2128" t="inlineStr">
        <is>
          <t>Not Critical</t>
        </is>
      </c>
      <c r="J2128" t="n">
        <v>32</v>
      </c>
      <c r="K2128" t="inlineStr">
        <is>
          <t>N</t>
        </is>
      </c>
      <c r="L2128" s="9">
        <f>A2128&amp;"-"&amp;TEXT(E2128,"yyyymmdd")</f>
        <v/>
      </c>
    </row>
    <row r="2129">
      <c r="A2129" t="n">
        <v>41591580</v>
      </c>
      <c r="B2129" t="inlineStr">
        <is>
          <t>Brooklyn</t>
        </is>
      </c>
      <c r="C2129" t="inlineStr">
        <is>
          <t>11215</t>
        </is>
      </c>
      <c r="D2129" t="inlineStr">
        <is>
          <t>Japanese</t>
        </is>
      </c>
      <c r="E2129" s="8" t="n">
        <v>46128</v>
      </c>
      <c r="F2129" t="inlineStr">
        <is>
          <t>Violations were cited in the following area(s).</t>
        </is>
      </c>
      <c r="G2129" t="inlineStr">
        <is>
          <t>02B</t>
        </is>
      </c>
      <c r="H2129" t="inlineStr">
        <is>
          <t>Hot TCS food item not held at or above 140 °F.</t>
        </is>
      </c>
      <c r="I2129" t="inlineStr">
        <is>
          <t>Critical</t>
        </is>
      </c>
      <c r="J2129" t="n">
        <v>11</v>
      </c>
      <c r="K2129" t="inlineStr">
        <is>
          <t>A</t>
        </is>
      </c>
      <c r="L2129" s="9">
        <f>A2129&amp;"-"&amp;TEXT(E2129,"yyyymmdd")</f>
        <v/>
      </c>
    </row>
    <row r="2130">
      <c r="A2130" t="n">
        <v>41591580</v>
      </c>
      <c r="B2130" t="inlineStr">
        <is>
          <t>Brooklyn</t>
        </is>
      </c>
      <c r="C2130" t="inlineStr">
        <is>
          <t>11215</t>
        </is>
      </c>
      <c r="D2130" t="inlineStr">
        <is>
          <t>Japanese</t>
        </is>
      </c>
      <c r="E2130" s="8" t="n">
        <v>46128</v>
      </c>
      <c r="F2130" t="inlineStr">
        <is>
          <t>Violations were cited in the following area(s).</t>
        </is>
      </c>
      <c r="G2130" t="inlineStr">
        <is>
          <t>09B</t>
        </is>
      </c>
      <c r="H2130" t="inlineStr">
        <is>
          <t>Thawing procedure improper.</t>
        </is>
      </c>
      <c r="I2130" t="inlineStr">
        <is>
          <t>Not Critical</t>
        </is>
      </c>
      <c r="J2130" t="n">
        <v>11</v>
      </c>
      <c r="K2130" t="inlineStr">
        <is>
          <t>A</t>
        </is>
      </c>
      <c r="L2130" s="9">
        <f>A2130&amp;"-"&amp;TEXT(E2130,"yyyymmdd")</f>
        <v/>
      </c>
    </row>
    <row r="2131">
      <c r="A2131" t="n">
        <v>41591580</v>
      </c>
      <c r="B2131" t="inlineStr">
        <is>
          <t>Brooklyn</t>
        </is>
      </c>
      <c r="C2131" t="inlineStr">
        <is>
          <t>11215</t>
        </is>
      </c>
      <c r="D2131" t="inlineStr">
        <is>
          <t>Japanese</t>
        </is>
      </c>
      <c r="E2131" s="8" t="n">
        <v>46128</v>
      </c>
      <c r="F2131" t="inlineStr">
        <is>
          <t>Violations were cited in the following area(s).</t>
        </is>
      </c>
      <c r="G2131" t="inlineStr">
        <is>
          <t>10F</t>
        </is>
      </c>
      <c r="H2131" t="inlineStr">
        <is>
          <t>Non-food contact surface or equipment made of unacceptable material, not kept clean, or not properly sealed, raised, spaced or movable to allow accessibility for cleaning on all sides, above and underneath the unit.</t>
        </is>
      </c>
      <c r="I2131" t="inlineStr">
        <is>
          <t>Not Critical</t>
        </is>
      </c>
      <c r="J2131" t="n">
        <v>11</v>
      </c>
      <c r="K2131" t="inlineStr">
        <is>
          <t>A</t>
        </is>
      </c>
      <c r="L2131" s="9">
        <f>A2131&amp;"-"&amp;TEXT(E2131,"yyyymmdd")</f>
        <v/>
      </c>
    </row>
    <row r="2132">
      <c r="A2132" t="n">
        <v>41629759</v>
      </c>
      <c r="B2132" t="inlineStr">
        <is>
          <t>Queens</t>
        </is>
      </c>
      <c r="D2132" t="inlineStr">
        <is>
          <t>Latin American</t>
        </is>
      </c>
      <c r="E2132" s="8" t="n">
        <v>46128</v>
      </c>
      <c r="F2132" t="inlineStr">
        <is>
          <t>Violations were cited in the following area(s).</t>
        </is>
      </c>
      <c r="G2132" t="inlineStr">
        <is>
          <t>04N</t>
        </is>
      </c>
      <c r="H2132" t="inlineStr">
        <is>
          <t>Filth flies or food/refuse/sewage associated with (FRSA) flies or other nuisance pests in establishment’s food and/or non-food areas. FRSA flies include house flies, blow flies, bottle flies, flesh flies, drain flies, Phorid flies and fruit flies.</t>
        </is>
      </c>
      <c r="I2132" t="inlineStr">
        <is>
          <t>Critical</t>
        </is>
      </c>
      <c r="J2132" t="n">
        <v>40</v>
      </c>
      <c r="L2132" s="9">
        <f>A2132&amp;"-"&amp;TEXT(E2132,"yyyymmdd")</f>
        <v/>
      </c>
    </row>
    <row r="2133">
      <c r="A2133" t="n">
        <v>41629759</v>
      </c>
      <c r="B2133" t="inlineStr">
        <is>
          <t>Queens</t>
        </is>
      </c>
      <c r="D2133" t="inlineStr">
        <is>
          <t>Latin American</t>
        </is>
      </c>
      <c r="E2133" s="8" t="n">
        <v>46128</v>
      </c>
      <c r="F2133" t="inlineStr">
        <is>
          <t>Violations were cited in the following area(s).</t>
        </is>
      </c>
      <c r="G2133" t="inlineStr">
        <is>
          <t>06D</t>
        </is>
      </c>
      <c r="H2133" t="inlineStr">
        <is>
          <t>Food contact surface not properly washed, rinsed and sanitized after each use and following any activity when contamination may have occurred.</t>
        </is>
      </c>
      <c r="I2133" t="inlineStr">
        <is>
          <t>Critical</t>
        </is>
      </c>
      <c r="J2133" t="n">
        <v>40</v>
      </c>
      <c r="L2133" s="9">
        <f>A2133&amp;"-"&amp;TEXT(E2133,"yyyymmdd")</f>
        <v/>
      </c>
    </row>
    <row r="2134">
      <c r="A2134" t="n">
        <v>41629759</v>
      </c>
      <c r="B2134" t="inlineStr">
        <is>
          <t>Queens</t>
        </is>
      </c>
      <c r="D2134" t="inlineStr">
        <is>
          <t>Latin American</t>
        </is>
      </c>
      <c r="E2134" s="8" t="n">
        <v>46128</v>
      </c>
      <c r="F2134" t="inlineStr">
        <is>
          <t>Violations were cited in the following area(s).</t>
        </is>
      </c>
      <c r="G2134" t="inlineStr">
        <is>
          <t>08A</t>
        </is>
      </c>
      <c r="H2134" t="inlineStr">
        <is>
          <t>Establishment is not free of harborage or conditions conducive to rodents, insects or other pests.</t>
        </is>
      </c>
      <c r="I2134" t="inlineStr">
        <is>
          <t>Not Critical</t>
        </is>
      </c>
      <c r="J2134" t="n">
        <v>40</v>
      </c>
      <c r="L2134" s="9">
        <f>A2134&amp;"-"&amp;TEXT(E2134,"yyyymmdd")</f>
        <v/>
      </c>
    </row>
    <row r="2135">
      <c r="A2135" t="n">
        <v>41629759</v>
      </c>
      <c r="B2135" t="inlineStr">
        <is>
          <t>Queens</t>
        </is>
      </c>
      <c r="D2135" t="inlineStr">
        <is>
          <t>Latin American</t>
        </is>
      </c>
      <c r="E2135" s="8" t="n">
        <v>46128</v>
      </c>
      <c r="F2135" t="inlineStr">
        <is>
          <t>Violations were cited in the following area(s).</t>
        </is>
      </c>
      <c r="G2135" t="inlineStr">
        <is>
          <t>08C</t>
        </is>
      </c>
      <c r="H2135" t="inlineStr">
        <is>
          <t>Pesticide not properly labeled or used by unlicensed individual. Pesticide, other toxic chemical improperly used/stored. Unprotected, unlocked bait station used.</t>
        </is>
      </c>
      <c r="I2135" t="inlineStr">
        <is>
          <t>Not Critical</t>
        </is>
      </c>
      <c r="J2135" t="n">
        <v>40</v>
      </c>
      <c r="L2135" s="9">
        <f>A2135&amp;"-"&amp;TEXT(E2135,"yyyymmdd")</f>
        <v/>
      </c>
    </row>
    <row r="2136">
      <c r="A2136" t="n">
        <v>41629759</v>
      </c>
      <c r="B2136" t="inlineStr">
        <is>
          <t>Queens</t>
        </is>
      </c>
      <c r="D2136" t="inlineStr">
        <is>
          <t>Latin American</t>
        </is>
      </c>
      <c r="E2136" s="8" t="n">
        <v>46128</v>
      </c>
      <c r="F2136" t="inlineStr">
        <is>
          <t>Violations were cited in the following area(s).</t>
        </is>
      </c>
      <c r="G2136" t="inlineStr">
        <is>
          <t>28-06</t>
        </is>
      </c>
      <c r="H2136" t="inlineStr">
        <is>
          <t>Contract with a pest management professional not in place. Record of extermination activities not kept on premises.</t>
        </is>
      </c>
      <c r="I2136" t="inlineStr">
        <is>
          <t>Not Critical</t>
        </is>
      </c>
      <c r="J2136" t="n">
        <v>40</v>
      </c>
      <c r="L2136" s="9">
        <f>A2136&amp;"-"&amp;TEXT(E2136,"yyyymmdd")</f>
        <v/>
      </c>
    </row>
    <row r="2137">
      <c r="A2137" t="n">
        <v>41645673</v>
      </c>
      <c r="B2137" t="inlineStr">
        <is>
          <t>Queens</t>
        </is>
      </c>
      <c r="C2137" t="inlineStr">
        <is>
          <t>11377</t>
        </is>
      </c>
      <c r="D2137" t="inlineStr">
        <is>
          <t>Pizza</t>
        </is>
      </c>
      <c r="E2137" s="8" t="n">
        <v>46128</v>
      </c>
      <c r="F2137" t="inlineStr">
        <is>
          <t>Violations were cited in the following area(s).</t>
        </is>
      </c>
      <c r="G2137" t="inlineStr">
        <is>
          <t>02B</t>
        </is>
      </c>
      <c r="H2137" t="inlineStr">
        <is>
          <t>Hot TCS food item not held at or above 140 °F.</t>
        </is>
      </c>
      <c r="I2137" t="inlineStr">
        <is>
          <t>Critical</t>
        </is>
      </c>
      <c r="J2137" t="n">
        <v>12</v>
      </c>
      <c r="K2137" t="inlineStr">
        <is>
          <t>A</t>
        </is>
      </c>
      <c r="L2137" s="9">
        <f>A2137&amp;"-"&amp;TEXT(E2137,"yyyymmdd")</f>
        <v/>
      </c>
    </row>
    <row r="2138">
      <c r="A2138" t="n">
        <v>41645673</v>
      </c>
      <c r="B2138" t="inlineStr">
        <is>
          <t>Queens</t>
        </is>
      </c>
      <c r="C2138" t="inlineStr">
        <is>
          <t>11377</t>
        </is>
      </c>
      <c r="D2138" t="inlineStr">
        <is>
          <t>Pizza</t>
        </is>
      </c>
      <c r="E2138" s="8" t="n">
        <v>46128</v>
      </c>
      <c r="F2138" t="inlineStr">
        <is>
          <t>Violations were cited in the following area(s).</t>
        </is>
      </c>
      <c r="G2138" t="inlineStr">
        <is>
          <t>10B</t>
        </is>
      </c>
      <c r="H2138" t="inlineStr">
        <is>
          <t>Anti-siphonage or back-flow prevention device not provided where required; equipment or floor not properly drained; sewage disposal system in disrepair or not functioning properly. Condensation or liquid waste improperly disposed of.</t>
        </is>
      </c>
      <c r="I2138" t="inlineStr">
        <is>
          <t>Not Critical</t>
        </is>
      </c>
      <c r="J2138" t="n">
        <v>12</v>
      </c>
      <c r="K2138" t="inlineStr">
        <is>
          <t>A</t>
        </is>
      </c>
      <c r="L2138" s="9">
        <f>A2138&amp;"-"&amp;TEXT(E2138,"yyyymmdd")</f>
        <v/>
      </c>
    </row>
    <row r="2139">
      <c r="A2139" t="n">
        <v>50005131</v>
      </c>
      <c r="B2139" t="inlineStr">
        <is>
          <t>Queens</t>
        </is>
      </c>
      <c r="C2139" t="inlineStr">
        <is>
          <t>11378</t>
        </is>
      </c>
      <c r="D2139" t="inlineStr">
        <is>
          <t>Peruvian</t>
        </is>
      </c>
      <c r="E2139" s="8" t="n">
        <v>46128</v>
      </c>
      <c r="F2139" t="inlineStr">
        <is>
          <t>Violations were cited in the following area(s).</t>
        </is>
      </c>
      <c r="G2139" t="inlineStr">
        <is>
          <t>06C</t>
        </is>
      </c>
      <c r="H213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139" t="inlineStr">
        <is>
          <t>Critical</t>
        </is>
      </c>
      <c r="J2139" t="n">
        <v>8</v>
      </c>
      <c r="K2139" t="inlineStr">
        <is>
          <t>A</t>
        </is>
      </c>
      <c r="L2139" s="9">
        <f>A2139&amp;"-"&amp;TEXT(E2139,"yyyymmdd")</f>
        <v/>
      </c>
    </row>
    <row r="2140">
      <c r="A2140" t="n">
        <v>50005131</v>
      </c>
      <c r="B2140" t="inlineStr">
        <is>
          <t>Queens</t>
        </is>
      </c>
      <c r="C2140" t="inlineStr">
        <is>
          <t>11378</t>
        </is>
      </c>
      <c r="D2140" t="inlineStr">
        <is>
          <t>Peruvian</t>
        </is>
      </c>
      <c r="E2140" s="8" t="n">
        <v>46128</v>
      </c>
      <c r="F2140" t="inlineStr">
        <is>
          <t>Violations were cited in the following area(s).</t>
        </is>
      </c>
      <c r="G2140" t="inlineStr">
        <is>
          <t>10F</t>
        </is>
      </c>
      <c r="H2140" t="inlineStr">
        <is>
          <t>Non-food contact surface or equipment made of unacceptable material, not kept clean, or not properly sealed, raised, spaced or movable to allow accessibility for cleaning on all sides, above and underneath the unit.</t>
        </is>
      </c>
      <c r="I2140" t="inlineStr">
        <is>
          <t>Not Critical</t>
        </is>
      </c>
      <c r="J2140" t="n">
        <v>8</v>
      </c>
      <c r="K2140" t="inlineStr">
        <is>
          <t>A</t>
        </is>
      </c>
      <c r="L2140" s="9">
        <f>A2140&amp;"-"&amp;TEXT(E2140,"yyyymmdd")</f>
        <v/>
      </c>
    </row>
    <row r="2141">
      <c r="A2141" t="n">
        <v>50006323</v>
      </c>
      <c r="B2141" t="inlineStr">
        <is>
          <t>Brooklyn</t>
        </is>
      </c>
      <c r="C2141" t="inlineStr">
        <is>
          <t>11237</t>
        </is>
      </c>
      <c r="D2141" t="inlineStr">
        <is>
          <t>Spanish</t>
        </is>
      </c>
      <c r="E2141" s="8" t="n">
        <v>46128</v>
      </c>
      <c r="F2141" t="inlineStr">
        <is>
          <t>Violations were cited in the following area(s).</t>
        </is>
      </c>
      <c r="G2141" t="inlineStr">
        <is>
          <t>02G</t>
        </is>
      </c>
      <c r="H2141" t="inlineStr">
        <is>
          <t>Cold TCS food item held above 41 °F; smoked or processed fish held above 38 °F; intact raw eggs held above 45 °F; or reduced oxygen packaged (ROP) TCS foods held above required temperatures except during active necessary preparation.</t>
        </is>
      </c>
      <c r="I2141" t="inlineStr">
        <is>
          <t>Critical</t>
        </is>
      </c>
      <c r="J2141" t="n">
        <v>28</v>
      </c>
      <c r="L2141" s="9">
        <f>A2141&amp;"-"&amp;TEXT(E2141,"yyyymmdd")</f>
        <v/>
      </c>
    </row>
    <row r="2142">
      <c r="A2142" t="n">
        <v>50006323</v>
      </c>
      <c r="B2142" t="inlineStr">
        <is>
          <t>Brooklyn</t>
        </is>
      </c>
      <c r="C2142" t="inlineStr">
        <is>
          <t>11237</t>
        </is>
      </c>
      <c r="D2142" t="inlineStr">
        <is>
          <t>Spanish</t>
        </is>
      </c>
      <c r="E2142" s="8" t="n">
        <v>46128</v>
      </c>
      <c r="F2142" t="inlineStr">
        <is>
          <t>Violations were cited in the following area(s).</t>
        </is>
      </c>
      <c r="G2142" t="inlineStr">
        <is>
          <t>05F</t>
        </is>
      </c>
      <c r="H2142" t="inlineStr">
        <is>
          <t>Insufficient or no hot holding, cold storage or cold holding equipment provided to maintain Time/Temperature Control for Safety Foods (TCS) at required temperatures</t>
        </is>
      </c>
      <c r="I2142" t="inlineStr">
        <is>
          <t>Critical</t>
        </is>
      </c>
      <c r="J2142" t="n">
        <v>28</v>
      </c>
      <c r="L2142" s="9">
        <f>A2142&amp;"-"&amp;TEXT(E2142,"yyyymmdd")</f>
        <v/>
      </c>
    </row>
    <row r="2143">
      <c r="A2143" t="n">
        <v>50006323</v>
      </c>
      <c r="B2143" t="inlineStr">
        <is>
          <t>Brooklyn</t>
        </is>
      </c>
      <c r="C2143" t="inlineStr">
        <is>
          <t>11237</t>
        </is>
      </c>
      <c r="D2143" t="inlineStr">
        <is>
          <t>Spanish</t>
        </is>
      </c>
      <c r="E2143" s="8" t="n">
        <v>46128</v>
      </c>
      <c r="F2143" t="inlineStr">
        <is>
          <t>Violations were cited in the following area(s).</t>
        </is>
      </c>
      <c r="G2143" t="inlineStr">
        <is>
          <t>06D</t>
        </is>
      </c>
      <c r="H2143" t="inlineStr">
        <is>
          <t>Food contact surface not properly washed, rinsed and sanitized after each use and following any activity when contamination may have occurred.</t>
        </is>
      </c>
      <c r="I2143" t="inlineStr">
        <is>
          <t>Critical</t>
        </is>
      </c>
      <c r="J2143" t="n">
        <v>28</v>
      </c>
      <c r="L2143" s="9">
        <f>A2143&amp;"-"&amp;TEXT(E2143,"yyyymmdd")</f>
        <v/>
      </c>
    </row>
    <row r="2144">
      <c r="A2144" t="n">
        <v>50006323</v>
      </c>
      <c r="B2144" t="inlineStr">
        <is>
          <t>Brooklyn</t>
        </is>
      </c>
      <c r="C2144" t="inlineStr">
        <is>
          <t>11237</t>
        </is>
      </c>
      <c r="D2144" t="inlineStr">
        <is>
          <t>Spanish</t>
        </is>
      </c>
      <c r="E2144" s="8" t="n">
        <v>46128</v>
      </c>
      <c r="F2144" t="inlineStr">
        <is>
          <t>Violations were cited in the following area(s).</t>
        </is>
      </c>
      <c r="G2144" t="inlineStr">
        <is>
          <t>09C</t>
        </is>
      </c>
      <c r="H2144" t="inlineStr">
        <is>
          <t>Design, construction, materials used or maintenance of food contact surface improper. Surface not easily cleanable, sanitized and maintained.</t>
        </is>
      </c>
      <c r="I2144" t="inlineStr">
        <is>
          <t>Not Critical</t>
        </is>
      </c>
      <c r="J2144" t="n">
        <v>28</v>
      </c>
      <c r="L2144" s="9">
        <f>A2144&amp;"-"&amp;TEXT(E2144,"yyyymmdd")</f>
        <v/>
      </c>
    </row>
    <row r="2145">
      <c r="A2145" t="n">
        <v>50008039</v>
      </c>
      <c r="B2145" t="inlineStr">
        <is>
          <t>Brooklyn</t>
        </is>
      </c>
      <c r="C2145" t="inlineStr">
        <is>
          <t>11204</t>
        </is>
      </c>
      <c r="D2145" t="inlineStr">
        <is>
          <t>Fusion</t>
        </is>
      </c>
      <c r="E2145" s="8" t="n">
        <v>46128</v>
      </c>
      <c r="F2145" t="inlineStr">
        <is>
          <t>Violations were cited in the following area(s).</t>
        </is>
      </c>
      <c r="G2145" t="inlineStr">
        <is>
          <t>02G</t>
        </is>
      </c>
      <c r="H2145" t="inlineStr">
        <is>
          <t>Cold TCS food item held above 41 °F; smoked or processed fish held above 38 °F; intact raw eggs held above 45 °F; or reduced oxygen packaged (ROP) TCS foods held above required temperatures except during active necessary preparation.</t>
        </is>
      </c>
      <c r="I2145" t="inlineStr">
        <is>
          <t>Critical</t>
        </is>
      </c>
      <c r="J2145" t="n">
        <v>43</v>
      </c>
      <c r="L2145" s="9">
        <f>A2145&amp;"-"&amp;TEXT(E2145,"yyyymmdd")</f>
        <v/>
      </c>
    </row>
    <row r="2146">
      <c r="A2146" t="n">
        <v>50008039</v>
      </c>
      <c r="B2146" t="inlineStr">
        <is>
          <t>Brooklyn</t>
        </is>
      </c>
      <c r="C2146" t="inlineStr">
        <is>
          <t>11204</t>
        </is>
      </c>
      <c r="D2146" t="inlineStr">
        <is>
          <t>Fusion</t>
        </is>
      </c>
      <c r="E2146" s="8" t="n">
        <v>46128</v>
      </c>
      <c r="F2146" t="inlineStr">
        <is>
          <t>Violations were cited in the following area(s).</t>
        </is>
      </c>
      <c r="G2146" t="inlineStr">
        <is>
          <t>04L</t>
        </is>
      </c>
      <c r="H2146" t="inlineStr">
        <is>
          <t>Evidence of mice or live mice in establishment's food or non-food areas.</t>
        </is>
      </c>
      <c r="I2146" t="inlineStr">
        <is>
          <t>Critical</t>
        </is>
      </c>
      <c r="J2146" t="n">
        <v>43</v>
      </c>
      <c r="L2146" s="9">
        <f>A2146&amp;"-"&amp;TEXT(E2146,"yyyymmdd")</f>
        <v/>
      </c>
    </row>
    <row r="2147">
      <c r="A2147" t="n">
        <v>50008039</v>
      </c>
      <c r="B2147" t="inlineStr">
        <is>
          <t>Brooklyn</t>
        </is>
      </c>
      <c r="C2147" t="inlineStr">
        <is>
          <t>11204</t>
        </is>
      </c>
      <c r="D2147" t="inlineStr">
        <is>
          <t>Fusion</t>
        </is>
      </c>
      <c r="E2147" s="8" t="n">
        <v>46128</v>
      </c>
      <c r="F2147" t="inlineStr">
        <is>
          <t>Violations were cited in the following area(s).</t>
        </is>
      </c>
      <c r="G2147" t="inlineStr">
        <is>
          <t>08A</t>
        </is>
      </c>
      <c r="H2147" t="inlineStr">
        <is>
          <t>Establishment is not free of harborage or conditions conducive to rodents, insects or other pests.</t>
        </is>
      </c>
      <c r="I2147" t="inlineStr">
        <is>
          <t>Not Critical</t>
        </is>
      </c>
      <c r="J2147" t="n">
        <v>43</v>
      </c>
      <c r="L2147" s="9">
        <f>A2147&amp;"-"&amp;TEXT(E2147,"yyyymmdd")</f>
        <v/>
      </c>
    </row>
    <row r="2148">
      <c r="A2148" t="n">
        <v>50008039</v>
      </c>
      <c r="B2148" t="inlineStr">
        <is>
          <t>Brooklyn</t>
        </is>
      </c>
      <c r="C2148" t="inlineStr">
        <is>
          <t>11204</t>
        </is>
      </c>
      <c r="D2148" t="inlineStr">
        <is>
          <t>Fusion</t>
        </is>
      </c>
      <c r="E2148" s="8" t="n">
        <v>46128</v>
      </c>
      <c r="F2148" t="inlineStr">
        <is>
          <t>Violations were cited in the following area(s).</t>
        </is>
      </c>
      <c r="G2148" t="inlineStr">
        <is>
          <t>10F</t>
        </is>
      </c>
      <c r="H2148" t="inlineStr">
        <is>
          <t>Non-food contact surface or equipment made of unacceptable material, not kept clean, or not properly sealed, raised, spaced or movable to allow accessibility for cleaning on all sides, above and underneath the unit.</t>
        </is>
      </c>
      <c r="I2148" t="inlineStr">
        <is>
          <t>Not Critical</t>
        </is>
      </c>
      <c r="J2148" t="n">
        <v>43</v>
      </c>
      <c r="L2148" s="9">
        <f>A2148&amp;"-"&amp;TEXT(E2148,"yyyymmdd")</f>
        <v/>
      </c>
    </row>
    <row r="2149">
      <c r="A2149" t="n">
        <v>50011089</v>
      </c>
      <c r="B2149" t="inlineStr">
        <is>
          <t>Queens</t>
        </is>
      </c>
      <c r="C2149" t="inlineStr">
        <is>
          <t>11385</t>
        </is>
      </c>
      <c r="D2149" t="inlineStr">
        <is>
          <t>Juice, Smoothies, Fruit Salads</t>
        </is>
      </c>
      <c r="E2149" s="8" t="n">
        <v>46128</v>
      </c>
      <c r="F2149" t="inlineStr">
        <is>
          <t>Violations were cited in the following area(s).</t>
        </is>
      </c>
      <c r="G2149" t="inlineStr">
        <is>
          <t>02G</t>
        </is>
      </c>
      <c r="H2149" t="inlineStr">
        <is>
          <t>Cold TCS food item held above 41 °F; smoked or processed fish held above 38 °F; intact raw eggs held above 45 °F; or reduced oxygen packaged (ROP) TCS foods held above required temperatures except during active necessary preparation.</t>
        </is>
      </c>
      <c r="I2149" t="inlineStr">
        <is>
          <t>Critical</t>
        </is>
      </c>
      <c r="J2149" t="n">
        <v>26</v>
      </c>
      <c r="L2149" s="9">
        <f>A2149&amp;"-"&amp;TEXT(E2149,"yyyymmdd")</f>
        <v/>
      </c>
    </row>
    <row r="2150">
      <c r="A2150" t="n">
        <v>50011089</v>
      </c>
      <c r="B2150" t="inlineStr">
        <is>
          <t>Queens</t>
        </is>
      </c>
      <c r="C2150" t="inlineStr">
        <is>
          <t>11385</t>
        </is>
      </c>
      <c r="D2150" t="inlineStr">
        <is>
          <t>Juice, Smoothies, Fruit Salads</t>
        </is>
      </c>
      <c r="E2150" s="8" t="n">
        <v>46128</v>
      </c>
      <c r="F2150" t="inlineStr">
        <is>
          <t>Violations were cited in the following area(s).</t>
        </is>
      </c>
      <c r="G2150" t="inlineStr">
        <is>
          <t>04L</t>
        </is>
      </c>
      <c r="H2150" t="inlineStr">
        <is>
          <t>Evidence of mice or live mice in establishment's food or non-food areas.</t>
        </is>
      </c>
      <c r="I2150" t="inlineStr">
        <is>
          <t>Critical</t>
        </is>
      </c>
      <c r="J2150" t="n">
        <v>26</v>
      </c>
      <c r="L2150" s="9">
        <f>A2150&amp;"-"&amp;TEXT(E2150,"yyyymmdd")</f>
        <v/>
      </c>
    </row>
    <row r="2151">
      <c r="A2151" t="n">
        <v>50011089</v>
      </c>
      <c r="B2151" t="inlineStr">
        <is>
          <t>Queens</t>
        </is>
      </c>
      <c r="C2151" t="inlineStr">
        <is>
          <t>11385</t>
        </is>
      </c>
      <c r="D2151" t="inlineStr">
        <is>
          <t>Juice, Smoothies, Fruit Salads</t>
        </is>
      </c>
      <c r="E2151" s="8" t="n">
        <v>46128</v>
      </c>
      <c r="F2151" t="inlineStr">
        <is>
          <t>Violations were cited in the following area(s).</t>
        </is>
      </c>
      <c r="G2151" t="inlineStr">
        <is>
          <t>06C</t>
        </is>
      </c>
      <c r="H215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151" t="inlineStr">
        <is>
          <t>Critical</t>
        </is>
      </c>
      <c r="J2151" t="n">
        <v>26</v>
      </c>
      <c r="L2151" s="9">
        <f>A2151&amp;"-"&amp;TEXT(E2151,"yyyymmdd")</f>
        <v/>
      </c>
    </row>
    <row r="2152">
      <c r="A2152" t="n">
        <v>50011089</v>
      </c>
      <c r="B2152" t="inlineStr">
        <is>
          <t>Queens</t>
        </is>
      </c>
      <c r="C2152" t="inlineStr">
        <is>
          <t>11385</t>
        </is>
      </c>
      <c r="D2152" t="inlineStr">
        <is>
          <t>Juice, Smoothies, Fruit Salads</t>
        </is>
      </c>
      <c r="E2152" s="8" t="n">
        <v>46128</v>
      </c>
      <c r="F2152" t="inlineStr">
        <is>
          <t>Violations were cited in the following area(s).</t>
        </is>
      </c>
      <c r="G2152" t="inlineStr">
        <is>
          <t>08A</t>
        </is>
      </c>
      <c r="H2152" t="inlineStr">
        <is>
          <t>Establishment is not free of harborage or conditions conducive to rodents, insects or other pests.</t>
        </is>
      </c>
      <c r="I2152" t="inlineStr">
        <is>
          <t>Not Critical</t>
        </is>
      </c>
      <c r="J2152" t="n">
        <v>26</v>
      </c>
      <c r="L2152" s="9">
        <f>A2152&amp;"-"&amp;TEXT(E2152,"yyyymmdd")</f>
        <v/>
      </c>
    </row>
    <row r="2153">
      <c r="A2153" t="n">
        <v>50034377</v>
      </c>
      <c r="B2153" t="inlineStr">
        <is>
          <t>Queens</t>
        </is>
      </c>
      <c r="C2153" t="inlineStr">
        <is>
          <t>11104</t>
        </is>
      </c>
      <c r="D2153" t="inlineStr">
        <is>
          <t>American</t>
        </is>
      </c>
      <c r="E2153" s="8" t="n">
        <v>46128</v>
      </c>
      <c r="F2153" t="inlineStr">
        <is>
          <t>Violations were cited in the following area(s).</t>
        </is>
      </c>
      <c r="G2153" t="inlineStr">
        <is>
          <t>04N</t>
        </is>
      </c>
      <c r="H2153" t="inlineStr">
        <is>
          <t>Filth flies or food/refuse/sewage associated with (FRSA) flies or other nuisance pests in establishment’s food and/or non-food areas. FRSA flies include house flies, blow flies, bottle flies, flesh flies, drain flies, Phorid flies and fruit flies.</t>
        </is>
      </c>
      <c r="I2153" t="inlineStr">
        <is>
          <t>Critical</t>
        </is>
      </c>
      <c r="J2153" t="n">
        <v>10</v>
      </c>
      <c r="K2153" t="inlineStr">
        <is>
          <t>A</t>
        </is>
      </c>
      <c r="L2153" s="9">
        <f>A2153&amp;"-"&amp;TEXT(E2153,"yyyymmdd")</f>
        <v/>
      </c>
    </row>
    <row r="2154">
      <c r="A2154" t="n">
        <v>50034377</v>
      </c>
      <c r="B2154" t="inlineStr">
        <is>
          <t>Queens</t>
        </is>
      </c>
      <c r="C2154" t="inlineStr">
        <is>
          <t>11104</t>
        </is>
      </c>
      <c r="D2154" t="inlineStr">
        <is>
          <t>American</t>
        </is>
      </c>
      <c r="E2154" s="8" t="n">
        <v>46128</v>
      </c>
      <c r="F2154" t="inlineStr">
        <is>
          <t>Violations were cited in the following area(s).</t>
        </is>
      </c>
      <c r="G2154" t="inlineStr">
        <is>
          <t>08A</t>
        </is>
      </c>
      <c r="H2154" t="inlineStr">
        <is>
          <t>Establishment is not free of harborage or conditions conducive to rodents, insects or other pests.</t>
        </is>
      </c>
      <c r="I2154" t="inlineStr">
        <is>
          <t>Not Critical</t>
        </is>
      </c>
      <c r="J2154" t="n">
        <v>10</v>
      </c>
      <c r="K2154" t="inlineStr">
        <is>
          <t>A</t>
        </is>
      </c>
      <c r="L2154" s="9">
        <f>A2154&amp;"-"&amp;TEXT(E2154,"yyyymmdd")</f>
        <v/>
      </c>
    </row>
    <row r="2155">
      <c r="A2155" t="n">
        <v>50044781</v>
      </c>
      <c r="B2155" t="inlineStr">
        <is>
          <t>Manhattan</t>
        </is>
      </c>
      <c r="C2155" t="inlineStr">
        <is>
          <t>10011</t>
        </is>
      </c>
      <c r="D2155" t="inlineStr">
        <is>
          <t>Coffee/Tea</t>
        </is>
      </c>
      <c r="E2155" s="8" t="n">
        <v>46128</v>
      </c>
      <c r="F2155" t="inlineStr">
        <is>
          <t>Violations were cited in the following area(s).</t>
        </is>
      </c>
      <c r="G2155" t="inlineStr">
        <is>
          <t>06A</t>
        </is>
      </c>
      <c r="H2155" t="inlineStr">
        <is>
          <t>Personal cleanliness is inadequate. Outer garment soiled with possible contaminant. Effective hair restraint not worn where required. Jewelry worn on hands or arms. Fingernail polish worn or fingernails not kept clean and trimmed.</t>
        </is>
      </c>
      <c r="I2155" t="inlineStr">
        <is>
          <t>Critical</t>
        </is>
      </c>
      <c r="J2155" t="n">
        <v>10</v>
      </c>
      <c r="K2155" t="inlineStr">
        <is>
          <t>A</t>
        </is>
      </c>
      <c r="L2155" s="9">
        <f>A2155&amp;"-"&amp;TEXT(E2155,"yyyymmdd")</f>
        <v/>
      </c>
    </row>
    <row r="2156">
      <c r="A2156" t="n">
        <v>50044781</v>
      </c>
      <c r="B2156" t="inlineStr">
        <is>
          <t>Manhattan</t>
        </is>
      </c>
      <c r="C2156" t="inlineStr">
        <is>
          <t>10011</t>
        </is>
      </c>
      <c r="D2156" t="inlineStr">
        <is>
          <t>Coffee/Tea</t>
        </is>
      </c>
      <c r="E2156" s="8" t="n">
        <v>46128</v>
      </c>
      <c r="F2156" t="inlineStr">
        <is>
          <t>Violations were cited in the following area(s).</t>
        </is>
      </c>
      <c r="G2156" t="inlineStr">
        <is>
          <t>10D</t>
        </is>
      </c>
      <c r="H2156" t="inlineStr">
        <is>
          <t>Mechanical or natural ventilation not provided, inadequate, improperly installed, in disrepair or fails to prevent and control excessive build-up of grease, heat, steam condensation, vapors, odors, smoke or fumes.</t>
        </is>
      </c>
      <c r="I2156" t="inlineStr">
        <is>
          <t>Not Critical</t>
        </is>
      </c>
      <c r="J2156" t="n">
        <v>10</v>
      </c>
      <c r="K2156" t="inlineStr">
        <is>
          <t>A</t>
        </is>
      </c>
      <c r="L2156" s="9">
        <f>A2156&amp;"-"&amp;TEXT(E2156,"yyyymmdd")</f>
        <v/>
      </c>
    </row>
    <row r="2157">
      <c r="A2157" t="n">
        <v>50044781</v>
      </c>
      <c r="B2157" t="inlineStr">
        <is>
          <t>Manhattan</t>
        </is>
      </c>
      <c r="C2157" t="inlineStr">
        <is>
          <t>10011</t>
        </is>
      </c>
      <c r="D2157" t="inlineStr">
        <is>
          <t>Coffee/Tea</t>
        </is>
      </c>
      <c r="E2157" s="8" t="n">
        <v>46128</v>
      </c>
      <c r="F2157" t="inlineStr">
        <is>
          <t>Violations were cited in the following area(s).</t>
        </is>
      </c>
      <c r="G2157" t="inlineStr">
        <is>
          <t>10F</t>
        </is>
      </c>
      <c r="H2157" t="inlineStr">
        <is>
          <t>Non-food contact surface or equipment made of unacceptable material, not kept clean, or not properly sealed, raised, spaced or movable to allow accessibility for cleaning on all sides, above and underneath the unit.</t>
        </is>
      </c>
      <c r="I2157" t="inlineStr">
        <is>
          <t>Not Critical</t>
        </is>
      </c>
      <c r="J2157" t="n">
        <v>10</v>
      </c>
      <c r="K2157" t="inlineStr">
        <is>
          <t>A</t>
        </is>
      </c>
      <c r="L2157" s="9">
        <f>A2157&amp;"-"&amp;TEXT(E2157,"yyyymmdd")</f>
        <v/>
      </c>
    </row>
    <row r="2158">
      <c r="A2158" t="n">
        <v>50044864</v>
      </c>
      <c r="B2158" t="inlineStr">
        <is>
          <t>Manhattan</t>
        </is>
      </c>
      <c r="C2158" t="inlineStr">
        <is>
          <t>10002</t>
        </is>
      </c>
      <c r="D2158" t="inlineStr">
        <is>
          <t>Japanese</t>
        </is>
      </c>
      <c r="E2158" s="8" t="n">
        <v>46128</v>
      </c>
      <c r="F2158" t="inlineStr">
        <is>
          <t>Establishment Closed by DOHMH. Violations were cited in the following area(s) and those requiring immediate action were addressed.</t>
        </is>
      </c>
      <c r="G2158" t="inlineStr">
        <is>
          <t>03A</t>
        </is>
      </c>
      <c r="H2158"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2158" t="inlineStr">
        <is>
          <t>Critical</t>
        </is>
      </c>
      <c r="J2158" t="n">
        <v>96</v>
      </c>
      <c r="L2158" s="9">
        <f>A2158&amp;"-"&amp;TEXT(E2158,"yyyymmdd")</f>
        <v/>
      </c>
    </row>
    <row r="2159">
      <c r="A2159" t="n">
        <v>50044864</v>
      </c>
      <c r="B2159" t="inlineStr">
        <is>
          <t>Manhattan</t>
        </is>
      </c>
      <c r="C2159" t="inlineStr">
        <is>
          <t>10002</t>
        </is>
      </c>
      <c r="D2159" t="inlineStr">
        <is>
          <t>Japanese</t>
        </is>
      </c>
      <c r="E2159" s="8" t="n">
        <v>46128</v>
      </c>
      <c r="F2159" t="inlineStr">
        <is>
          <t>Establishment Closed by DOHMH. Violations were cited in the following area(s) and those requiring immediate action were addressed.</t>
        </is>
      </c>
      <c r="G2159" t="inlineStr">
        <is>
          <t>04A</t>
        </is>
      </c>
      <c r="H2159" t="inlineStr">
        <is>
          <t>Food Protection Certificate (FPC) not held by manager or supervisor of food operations.</t>
        </is>
      </c>
      <c r="I2159" t="inlineStr">
        <is>
          <t>Critical</t>
        </is>
      </c>
      <c r="J2159" t="n">
        <v>96</v>
      </c>
      <c r="L2159" s="9">
        <f>A2159&amp;"-"&amp;TEXT(E2159,"yyyymmdd")</f>
        <v/>
      </c>
    </row>
    <row r="2160">
      <c r="A2160" t="n">
        <v>50044864</v>
      </c>
      <c r="B2160" t="inlineStr">
        <is>
          <t>Manhattan</t>
        </is>
      </c>
      <c r="C2160" t="inlineStr">
        <is>
          <t>10002</t>
        </is>
      </c>
      <c r="D2160" t="inlineStr">
        <is>
          <t>Japanese</t>
        </is>
      </c>
      <c r="E2160" s="8" t="n">
        <v>46128</v>
      </c>
      <c r="F2160" t="inlineStr">
        <is>
          <t>Establishment Closed by DOHMH. Violations were cited in the following area(s) and those requiring immediate action were addressed.</t>
        </is>
      </c>
      <c r="G2160" t="inlineStr">
        <is>
          <t>04M</t>
        </is>
      </c>
      <c r="H2160" t="inlineStr">
        <is>
          <t>Live roaches in facility's food or non-food area.</t>
        </is>
      </c>
      <c r="I2160" t="inlineStr">
        <is>
          <t>Critical</t>
        </is>
      </c>
      <c r="J2160" t="n">
        <v>96</v>
      </c>
      <c r="L2160" s="9">
        <f>A2160&amp;"-"&amp;TEXT(E2160,"yyyymmdd")</f>
        <v/>
      </c>
    </row>
    <row r="2161">
      <c r="A2161" t="n">
        <v>50044864</v>
      </c>
      <c r="B2161" t="inlineStr">
        <is>
          <t>Manhattan</t>
        </is>
      </c>
      <c r="C2161" t="inlineStr">
        <is>
          <t>10002</t>
        </is>
      </c>
      <c r="D2161" t="inlineStr">
        <is>
          <t>Japanese</t>
        </is>
      </c>
      <c r="E2161" s="8" t="n">
        <v>46128</v>
      </c>
      <c r="F2161" t="inlineStr">
        <is>
          <t>Establishment Closed by DOHMH. Violations were cited in the following area(s) and those requiring immediate action were addressed.</t>
        </is>
      </c>
      <c r="G2161" t="inlineStr">
        <is>
          <t>05D</t>
        </is>
      </c>
      <c r="H216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161" t="inlineStr">
        <is>
          <t>Critical</t>
        </is>
      </c>
      <c r="J2161" t="n">
        <v>96</v>
      </c>
      <c r="L2161" s="9">
        <f>A2161&amp;"-"&amp;TEXT(E2161,"yyyymmdd")</f>
        <v/>
      </c>
    </row>
    <row r="2162">
      <c r="A2162" t="n">
        <v>50044864</v>
      </c>
      <c r="B2162" t="inlineStr">
        <is>
          <t>Manhattan</t>
        </is>
      </c>
      <c r="C2162" t="inlineStr">
        <is>
          <t>10002</t>
        </is>
      </c>
      <c r="D2162" t="inlineStr">
        <is>
          <t>Japanese</t>
        </is>
      </c>
      <c r="E2162" s="8" t="n">
        <v>46128</v>
      </c>
      <c r="F2162" t="inlineStr">
        <is>
          <t>Establishment Closed by DOHMH. Violations were cited in the following area(s) and those requiring immediate action were addressed.</t>
        </is>
      </c>
      <c r="G2162" t="inlineStr">
        <is>
          <t>06D</t>
        </is>
      </c>
      <c r="H2162" t="inlineStr">
        <is>
          <t>Food contact surface not properly washed, rinsed and sanitized after each use and following any activity when contamination may have occurred.</t>
        </is>
      </c>
      <c r="I2162" t="inlineStr">
        <is>
          <t>Critical</t>
        </is>
      </c>
      <c r="J2162" t="n">
        <v>96</v>
      </c>
      <c r="L2162" s="9">
        <f>A2162&amp;"-"&amp;TEXT(E2162,"yyyymmdd")</f>
        <v/>
      </c>
    </row>
    <row r="2163">
      <c r="A2163" t="n">
        <v>50044864</v>
      </c>
      <c r="B2163" t="inlineStr">
        <is>
          <t>Manhattan</t>
        </is>
      </c>
      <c r="C2163" t="inlineStr">
        <is>
          <t>10002</t>
        </is>
      </c>
      <c r="D2163" t="inlineStr">
        <is>
          <t>Japanese</t>
        </is>
      </c>
      <c r="E2163" s="8" t="n">
        <v>46128</v>
      </c>
      <c r="F2163" t="inlineStr">
        <is>
          <t>Establishment Closed by DOHMH. Violations were cited in the following area(s) and those requiring immediate action were addressed.</t>
        </is>
      </c>
      <c r="G2163" t="inlineStr">
        <is>
          <t>06G</t>
        </is>
      </c>
      <c r="H2163" t="inlineStr">
        <is>
          <t>HACCP plan not approved or approved HACCP plan not maintained on premises.</t>
        </is>
      </c>
      <c r="I2163" t="inlineStr">
        <is>
          <t>Critical</t>
        </is>
      </c>
      <c r="J2163" t="n">
        <v>96</v>
      </c>
      <c r="L2163" s="9">
        <f>A2163&amp;"-"&amp;TEXT(E2163,"yyyymmdd")</f>
        <v/>
      </c>
    </row>
    <row r="2164">
      <c r="A2164" t="n">
        <v>50044864</v>
      </c>
      <c r="B2164" t="inlineStr">
        <is>
          <t>Manhattan</t>
        </is>
      </c>
      <c r="C2164" t="inlineStr">
        <is>
          <t>10002</t>
        </is>
      </c>
      <c r="D2164" t="inlineStr">
        <is>
          <t>Japanese</t>
        </is>
      </c>
      <c r="E2164" s="8" t="n">
        <v>46128</v>
      </c>
      <c r="F2164" t="inlineStr">
        <is>
          <t>Establishment Closed by DOHMH. Violations were cited in the following area(s) and those requiring immediate action were addressed.</t>
        </is>
      </c>
      <c r="G2164" t="inlineStr">
        <is>
          <t>08A</t>
        </is>
      </c>
      <c r="H2164" t="inlineStr">
        <is>
          <t>Establishment is not free of harborage or conditions conducive to rodents, insects or other pests.</t>
        </is>
      </c>
      <c r="I2164" t="inlineStr">
        <is>
          <t>Not Critical</t>
        </is>
      </c>
      <c r="J2164" t="n">
        <v>96</v>
      </c>
      <c r="L2164" s="9">
        <f>A2164&amp;"-"&amp;TEXT(E2164,"yyyymmdd")</f>
        <v/>
      </c>
    </row>
    <row r="2165">
      <c r="A2165" t="n">
        <v>50044864</v>
      </c>
      <c r="B2165" t="inlineStr">
        <is>
          <t>Manhattan</t>
        </is>
      </c>
      <c r="C2165" t="inlineStr">
        <is>
          <t>10002</t>
        </is>
      </c>
      <c r="D2165" t="inlineStr">
        <is>
          <t>Japanese</t>
        </is>
      </c>
      <c r="E2165" s="8" t="n">
        <v>46128</v>
      </c>
      <c r="F2165" t="inlineStr">
        <is>
          <t>Establishment Closed by DOHMH. Violations were cited in the following area(s) and those requiring immediate action were addressed.</t>
        </is>
      </c>
      <c r="G2165" t="inlineStr">
        <is>
          <t>28-06</t>
        </is>
      </c>
      <c r="H2165" t="inlineStr">
        <is>
          <t>Contract with a pest management professional not in place. Record of extermination activities not kept on premises.</t>
        </is>
      </c>
      <c r="I2165" t="inlineStr">
        <is>
          <t>Not Critical</t>
        </is>
      </c>
      <c r="J2165" t="n">
        <v>96</v>
      </c>
      <c r="L2165" s="9">
        <f>A2165&amp;"-"&amp;TEXT(E2165,"yyyymmdd")</f>
        <v/>
      </c>
    </row>
    <row r="2166">
      <c r="A2166" t="n">
        <v>50046581</v>
      </c>
      <c r="B2166" t="inlineStr">
        <is>
          <t>Brooklyn</t>
        </is>
      </c>
      <c r="C2166" t="inlineStr">
        <is>
          <t>11213</t>
        </is>
      </c>
      <c r="D2166" t="inlineStr">
        <is>
          <t>Coffee/Tea</t>
        </is>
      </c>
      <c r="E2166" s="8" t="n">
        <v>46128</v>
      </c>
      <c r="F2166" t="inlineStr">
        <is>
          <t>Violations were cited in the following area(s).</t>
        </is>
      </c>
      <c r="G2166" t="inlineStr">
        <is>
          <t>02G</t>
        </is>
      </c>
      <c r="H2166" t="inlineStr">
        <is>
          <t>Cold TCS food item held above 41 °F; smoked or processed fish held above 38 °F; intact raw eggs held above 45 °F; or reduced oxygen packaged (ROP) TCS foods held above required temperatures except during active necessary preparation.</t>
        </is>
      </c>
      <c r="I2166" t="inlineStr">
        <is>
          <t>Critical</t>
        </is>
      </c>
      <c r="J2166" t="n">
        <v>11</v>
      </c>
      <c r="K2166" t="inlineStr">
        <is>
          <t>A</t>
        </is>
      </c>
      <c r="L2166" s="9">
        <f>A2166&amp;"-"&amp;TEXT(E2166,"yyyymmdd")</f>
        <v/>
      </c>
    </row>
    <row r="2167">
      <c r="A2167" t="n">
        <v>50046581</v>
      </c>
      <c r="B2167" t="inlineStr">
        <is>
          <t>Brooklyn</t>
        </is>
      </c>
      <c r="C2167" t="inlineStr">
        <is>
          <t>11213</t>
        </is>
      </c>
      <c r="D2167" t="inlineStr">
        <is>
          <t>Coffee/Tea</t>
        </is>
      </c>
      <c r="E2167" s="8" t="n">
        <v>46128</v>
      </c>
      <c r="F2167" t="inlineStr">
        <is>
          <t>Violations were cited in the following area(s).</t>
        </is>
      </c>
      <c r="G2167" t="inlineStr">
        <is>
          <t>10H</t>
        </is>
      </c>
      <c r="H2167" t="inlineStr">
        <is>
          <t>Single service article not provided. Single service article reused or not protected from contamination when transported, stored, dispensed. Drinking straws not completely enclosed in wrapper or dispensed from a sanitary device.</t>
        </is>
      </c>
      <c r="I2167" t="inlineStr">
        <is>
          <t>Not Critical</t>
        </is>
      </c>
      <c r="J2167" t="n">
        <v>11</v>
      </c>
      <c r="K2167" t="inlineStr">
        <is>
          <t>A</t>
        </is>
      </c>
      <c r="L2167" s="9">
        <f>A2167&amp;"-"&amp;TEXT(E2167,"yyyymmdd")</f>
        <v/>
      </c>
    </row>
    <row r="2168">
      <c r="A2168" t="n">
        <v>50067916</v>
      </c>
      <c r="B2168" t="inlineStr">
        <is>
          <t>Brooklyn</t>
        </is>
      </c>
      <c r="C2168" t="inlineStr">
        <is>
          <t>11209</t>
        </is>
      </c>
      <c r="D2168" t="inlineStr">
        <is>
          <t>Italian</t>
        </is>
      </c>
      <c r="E2168" s="8" t="n">
        <v>46128</v>
      </c>
      <c r="F2168" t="inlineStr">
        <is>
          <t>Violations were cited in the following area(s).</t>
        </is>
      </c>
      <c r="G2168" t="inlineStr">
        <is>
          <t>10B</t>
        </is>
      </c>
      <c r="H2168" t="inlineStr">
        <is>
          <t>Anti-siphonage or back-flow prevention device not provided where required; equipment or floor not properly drained; sewage disposal system in disrepair or not functioning properly. Condensation or liquid waste improperly disposed of.</t>
        </is>
      </c>
      <c r="I2168" t="inlineStr">
        <is>
          <t>Not Critical</t>
        </is>
      </c>
      <c r="J2168" t="n">
        <v>7</v>
      </c>
      <c r="K2168" t="inlineStr">
        <is>
          <t>A</t>
        </is>
      </c>
      <c r="L2168" s="9">
        <f>A2168&amp;"-"&amp;TEXT(E2168,"yyyymmdd")</f>
        <v/>
      </c>
    </row>
    <row r="2169">
      <c r="A2169" t="n">
        <v>50067916</v>
      </c>
      <c r="B2169" t="inlineStr">
        <is>
          <t>Brooklyn</t>
        </is>
      </c>
      <c r="C2169" t="inlineStr">
        <is>
          <t>11209</t>
        </is>
      </c>
      <c r="D2169" t="inlineStr">
        <is>
          <t>Italian</t>
        </is>
      </c>
      <c r="E2169" s="8" t="n">
        <v>46128</v>
      </c>
      <c r="F2169" t="inlineStr">
        <is>
          <t>Violations were cited in the following area(s).</t>
        </is>
      </c>
      <c r="G2169" t="inlineStr">
        <is>
          <t>10D</t>
        </is>
      </c>
      <c r="H2169" t="inlineStr">
        <is>
          <t>Mechanical or natural ventilation not provided, inadequate, improperly installed, in disrepair or fails to prevent and control excessive build-up of grease, heat, steam condensation, vapors, odors, smoke or fumes.</t>
        </is>
      </c>
      <c r="I2169" t="inlineStr">
        <is>
          <t>Not Critical</t>
        </is>
      </c>
      <c r="J2169" t="n">
        <v>7</v>
      </c>
      <c r="K2169" t="inlineStr">
        <is>
          <t>A</t>
        </is>
      </c>
      <c r="L2169" s="9">
        <f>A2169&amp;"-"&amp;TEXT(E2169,"yyyymmdd")</f>
        <v/>
      </c>
    </row>
    <row r="2170">
      <c r="A2170" t="n">
        <v>50067916</v>
      </c>
      <c r="B2170" t="inlineStr">
        <is>
          <t>Brooklyn</t>
        </is>
      </c>
      <c r="C2170" t="inlineStr">
        <is>
          <t>11209</t>
        </is>
      </c>
      <c r="D2170" t="inlineStr">
        <is>
          <t>Italian</t>
        </is>
      </c>
      <c r="E2170" s="8" t="n">
        <v>46128</v>
      </c>
      <c r="F2170" t="inlineStr">
        <is>
          <t>Violations were cited in the following area(s).</t>
        </is>
      </c>
      <c r="G2170" t="inlineStr">
        <is>
          <t>10F</t>
        </is>
      </c>
      <c r="H2170" t="inlineStr">
        <is>
          <t>Non-food contact surface or equipment made of unacceptable material, not kept clean, or not properly sealed, raised, spaced or movable to allow accessibility for cleaning on all sides, above and underneath the unit.</t>
        </is>
      </c>
      <c r="I2170" t="inlineStr">
        <is>
          <t>Not Critical</t>
        </is>
      </c>
      <c r="J2170" t="n">
        <v>7</v>
      </c>
      <c r="K2170" t="inlineStr">
        <is>
          <t>A</t>
        </is>
      </c>
      <c r="L2170" s="9">
        <f>A2170&amp;"-"&amp;TEXT(E2170,"yyyymmdd")</f>
        <v/>
      </c>
    </row>
    <row r="2171">
      <c r="A2171" t="n">
        <v>50072003</v>
      </c>
      <c r="B2171" t="inlineStr">
        <is>
          <t>Brooklyn</t>
        </is>
      </c>
      <c r="C2171" t="inlineStr">
        <is>
          <t>11238</t>
        </is>
      </c>
      <c r="D2171" t="inlineStr">
        <is>
          <t>Italian</t>
        </is>
      </c>
      <c r="E2171" s="8" t="n">
        <v>46128</v>
      </c>
      <c r="F2171" t="inlineStr">
        <is>
          <t>Violations were cited in the following area(s).</t>
        </is>
      </c>
      <c r="G2171" t="inlineStr">
        <is>
          <t>06D</t>
        </is>
      </c>
      <c r="H2171" t="inlineStr">
        <is>
          <t>Food contact surface not properly washed, rinsed and sanitized after each use and following any activity when contamination may have occurred.</t>
        </is>
      </c>
      <c r="I2171" t="inlineStr">
        <is>
          <t>Critical</t>
        </is>
      </c>
      <c r="J2171" t="n">
        <v>13</v>
      </c>
      <c r="K2171" t="inlineStr">
        <is>
          <t>A</t>
        </is>
      </c>
      <c r="L2171" s="9">
        <f>A2171&amp;"-"&amp;TEXT(E2171,"yyyymmdd")</f>
        <v/>
      </c>
    </row>
    <row r="2172">
      <c r="A2172" t="n">
        <v>50072003</v>
      </c>
      <c r="B2172" t="inlineStr">
        <is>
          <t>Brooklyn</t>
        </is>
      </c>
      <c r="C2172" t="inlineStr">
        <is>
          <t>11238</t>
        </is>
      </c>
      <c r="D2172" t="inlineStr">
        <is>
          <t>Italian</t>
        </is>
      </c>
      <c r="E2172" s="8" t="n">
        <v>46128</v>
      </c>
      <c r="F2172" t="inlineStr">
        <is>
          <t>Violations were cited in the following area(s).</t>
        </is>
      </c>
      <c r="G2172" t="inlineStr">
        <is>
          <t>10F</t>
        </is>
      </c>
      <c r="H2172" t="inlineStr">
        <is>
          <t>Non-food contact surface or equipment made of unacceptable material, not kept clean, or not properly sealed, raised, spaced or movable to allow accessibility for cleaning on all sides, above and underneath the unit.</t>
        </is>
      </c>
      <c r="I2172" t="inlineStr">
        <is>
          <t>Not Critical</t>
        </is>
      </c>
      <c r="J2172" t="n">
        <v>13</v>
      </c>
      <c r="K2172" t="inlineStr">
        <is>
          <t>A</t>
        </is>
      </c>
      <c r="L2172" s="9">
        <f>A2172&amp;"-"&amp;TEXT(E2172,"yyyymmdd")</f>
        <v/>
      </c>
    </row>
    <row r="2173">
      <c r="A2173" t="n">
        <v>50072003</v>
      </c>
      <c r="B2173" t="inlineStr">
        <is>
          <t>Brooklyn</t>
        </is>
      </c>
      <c r="C2173" t="inlineStr">
        <is>
          <t>11238</t>
        </is>
      </c>
      <c r="D2173" t="inlineStr">
        <is>
          <t>Italian</t>
        </is>
      </c>
      <c r="E2173" s="8" t="n">
        <v>46128</v>
      </c>
      <c r="F2173" t="inlineStr">
        <is>
          <t>Violations were cited in the following area(s).</t>
        </is>
      </c>
      <c r="G2173" t="inlineStr">
        <is>
          <t>10G</t>
        </is>
      </c>
      <c r="H2173" t="inlineStr">
        <is>
          <t>Dishwashing and ware washing: Cleaning and sanitizing of tableware, including dishes, utensils, and equipment deficient.</t>
        </is>
      </c>
      <c r="I2173" t="inlineStr">
        <is>
          <t>Not Critical</t>
        </is>
      </c>
      <c r="J2173" t="n">
        <v>13</v>
      </c>
      <c r="K2173" t="inlineStr">
        <is>
          <t>A</t>
        </is>
      </c>
      <c r="L2173" s="9">
        <f>A2173&amp;"-"&amp;TEXT(E2173,"yyyymmdd")</f>
        <v/>
      </c>
    </row>
    <row r="2174">
      <c r="A2174" t="n">
        <v>50073652</v>
      </c>
      <c r="B2174" t="inlineStr">
        <is>
          <t>Brooklyn</t>
        </is>
      </c>
      <c r="C2174" t="inlineStr">
        <is>
          <t>11215</t>
        </is>
      </c>
      <c r="D2174" t="inlineStr">
        <is>
          <t>American</t>
        </is>
      </c>
      <c r="E2174" s="8" t="n">
        <v>46128</v>
      </c>
      <c r="F2174" t="inlineStr">
        <is>
          <t>Violations were cited in the following area(s).</t>
        </is>
      </c>
      <c r="G2174" t="inlineStr">
        <is>
          <t>06D</t>
        </is>
      </c>
      <c r="H2174" t="inlineStr">
        <is>
          <t>Food contact surface not properly washed, rinsed and sanitized after each use and following any activity when contamination may have occurred.</t>
        </is>
      </c>
      <c r="I2174" t="inlineStr">
        <is>
          <t>Critical</t>
        </is>
      </c>
      <c r="J2174" t="n">
        <v>12</v>
      </c>
      <c r="K2174" t="inlineStr">
        <is>
          <t>A</t>
        </is>
      </c>
      <c r="L2174" s="9">
        <f>A2174&amp;"-"&amp;TEXT(E2174,"yyyymmdd")</f>
        <v/>
      </c>
    </row>
    <row r="2175">
      <c r="A2175" t="n">
        <v>50073652</v>
      </c>
      <c r="B2175" t="inlineStr">
        <is>
          <t>Brooklyn</t>
        </is>
      </c>
      <c r="C2175" t="inlineStr">
        <is>
          <t>11215</t>
        </is>
      </c>
      <c r="D2175" t="inlineStr">
        <is>
          <t>American</t>
        </is>
      </c>
      <c r="E2175" s="8" t="n">
        <v>46128</v>
      </c>
      <c r="F2175" t="inlineStr">
        <is>
          <t>Violations were cited in the following area(s).</t>
        </is>
      </c>
      <c r="G2175" t="inlineStr">
        <is>
          <t>06F</t>
        </is>
      </c>
      <c r="H2175" t="inlineStr">
        <is>
          <t>Wiping cloths not stored clean and dry, or in a sanitizing solution, between uses.</t>
        </is>
      </c>
      <c r="I2175" t="inlineStr">
        <is>
          <t>Critical</t>
        </is>
      </c>
      <c r="J2175" t="n">
        <v>12</v>
      </c>
      <c r="K2175" t="inlineStr">
        <is>
          <t>A</t>
        </is>
      </c>
      <c r="L2175" s="9">
        <f>A2175&amp;"-"&amp;TEXT(E2175,"yyyymmdd")</f>
        <v/>
      </c>
    </row>
    <row r="2176">
      <c r="A2176" t="n">
        <v>50073652</v>
      </c>
      <c r="B2176" t="inlineStr">
        <is>
          <t>Brooklyn</t>
        </is>
      </c>
      <c r="C2176" t="inlineStr">
        <is>
          <t>11215</t>
        </is>
      </c>
      <c r="D2176" t="inlineStr">
        <is>
          <t>American</t>
        </is>
      </c>
      <c r="E2176" s="8" t="n">
        <v>46128</v>
      </c>
      <c r="F2176" t="inlineStr">
        <is>
          <t>Violations were cited in the following area(s).</t>
        </is>
      </c>
      <c r="G2176" t="inlineStr">
        <is>
          <t>10F</t>
        </is>
      </c>
      <c r="H2176" t="inlineStr">
        <is>
          <t>Non-food contact surface or equipment made of unacceptable material, not kept clean, or not properly sealed, raised, spaced or movable to allow accessibility for cleaning on all sides, above and underneath the unit.</t>
        </is>
      </c>
      <c r="I2176" t="inlineStr">
        <is>
          <t>Not Critical</t>
        </is>
      </c>
      <c r="J2176" t="n">
        <v>12</v>
      </c>
      <c r="K2176" t="inlineStr">
        <is>
          <t>A</t>
        </is>
      </c>
      <c r="L2176" s="9">
        <f>A2176&amp;"-"&amp;TEXT(E2176,"yyyymmdd")</f>
        <v/>
      </c>
    </row>
    <row r="2177">
      <c r="A2177" t="n">
        <v>50075625</v>
      </c>
      <c r="B2177" t="inlineStr">
        <is>
          <t>Queens</t>
        </is>
      </c>
      <c r="C2177" t="inlineStr">
        <is>
          <t>11101</t>
        </is>
      </c>
      <c r="D2177" t="inlineStr">
        <is>
          <t>American</t>
        </is>
      </c>
      <c r="E2177" s="8" t="n">
        <v>46128</v>
      </c>
      <c r="F2177" t="inlineStr">
        <is>
          <t>Violations were cited in the following area(s).</t>
        </is>
      </c>
      <c r="G2177" t="inlineStr">
        <is>
          <t>02G</t>
        </is>
      </c>
      <c r="H2177" t="inlineStr">
        <is>
          <t>Cold TCS food item held above 41 °F; smoked or processed fish held above 38 °F; intact raw eggs held above 45 °F; or reduced oxygen packaged (ROP) TCS foods held above required temperatures except during active necessary preparation.</t>
        </is>
      </c>
      <c r="I2177" t="inlineStr">
        <is>
          <t>Critical</t>
        </is>
      </c>
      <c r="J2177" t="n">
        <v>32</v>
      </c>
      <c r="L2177" s="9">
        <f>A2177&amp;"-"&amp;TEXT(E2177,"yyyymmdd")</f>
        <v/>
      </c>
    </row>
    <row r="2178">
      <c r="A2178" t="n">
        <v>50075625</v>
      </c>
      <c r="B2178" t="inlineStr">
        <is>
          <t>Queens</t>
        </is>
      </c>
      <c r="C2178" t="inlineStr">
        <is>
          <t>11101</t>
        </is>
      </c>
      <c r="D2178" t="inlineStr">
        <is>
          <t>American</t>
        </is>
      </c>
      <c r="E2178" s="8" t="n">
        <v>46128</v>
      </c>
      <c r="F2178" t="inlineStr">
        <is>
          <t>Violations were cited in the following area(s).</t>
        </is>
      </c>
      <c r="G2178" t="inlineStr">
        <is>
          <t>04L</t>
        </is>
      </c>
      <c r="H2178" t="inlineStr">
        <is>
          <t>Evidence of mice or live mice in establishment's food or non-food areas.</t>
        </is>
      </c>
      <c r="I2178" t="inlineStr">
        <is>
          <t>Critical</t>
        </is>
      </c>
      <c r="J2178" t="n">
        <v>32</v>
      </c>
      <c r="L2178" s="9">
        <f>A2178&amp;"-"&amp;TEXT(E2178,"yyyymmdd")</f>
        <v/>
      </c>
    </row>
    <row r="2179">
      <c r="A2179" t="n">
        <v>50075625</v>
      </c>
      <c r="B2179" t="inlineStr">
        <is>
          <t>Queens</t>
        </is>
      </c>
      <c r="C2179" t="inlineStr">
        <is>
          <t>11101</t>
        </is>
      </c>
      <c r="D2179" t="inlineStr">
        <is>
          <t>American</t>
        </is>
      </c>
      <c r="E2179" s="8" t="n">
        <v>46128</v>
      </c>
      <c r="F2179" t="inlineStr">
        <is>
          <t>Violations were cited in the following area(s).</t>
        </is>
      </c>
      <c r="G2179" t="inlineStr">
        <is>
          <t>04M</t>
        </is>
      </c>
      <c r="H2179" t="inlineStr">
        <is>
          <t>Live roaches in facility's food or non-food area.</t>
        </is>
      </c>
      <c r="I2179" t="inlineStr">
        <is>
          <t>Critical</t>
        </is>
      </c>
      <c r="J2179" t="n">
        <v>32</v>
      </c>
      <c r="L2179" s="9">
        <f>A2179&amp;"-"&amp;TEXT(E2179,"yyyymmdd")</f>
        <v/>
      </c>
    </row>
    <row r="2180">
      <c r="A2180" t="n">
        <v>50075625</v>
      </c>
      <c r="B2180" t="inlineStr">
        <is>
          <t>Queens</t>
        </is>
      </c>
      <c r="C2180" t="inlineStr">
        <is>
          <t>11101</t>
        </is>
      </c>
      <c r="D2180" t="inlineStr">
        <is>
          <t>American</t>
        </is>
      </c>
      <c r="E2180" s="8" t="n">
        <v>46128</v>
      </c>
      <c r="F2180" t="inlineStr">
        <is>
          <t>Violations were cited in the following area(s).</t>
        </is>
      </c>
      <c r="G2180" t="inlineStr">
        <is>
          <t>06C</t>
        </is>
      </c>
      <c r="H218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180" t="inlineStr">
        <is>
          <t>Critical</t>
        </is>
      </c>
      <c r="J2180" t="n">
        <v>32</v>
      </c>
      <c r="L2180" s="9">
        <f>A2180&amp;"-"&amp;TEXT(E2180,"yyyymmdd")</f>
        <v/>
      </c>
    </row>
    <row r="2181">
      <c r="A2181" t="n">
        <v>50075625</v>
      </c>
      <c r="B2181" t="inlineStr">
        <is>
          <t>Queens</t>
        </is>
      </c>
      <c r="C2181" t="inlineStr">
        <is>
          <t>11101</t>
        </is>
      </c>
      <c r="D2181" t="inlineStr">
        <is>
          <t>American</t>
        </is>
      </c>
      <c r="E2181" s="8" t="n">
        <v>46128</v>
      </c>
      <c r="F2181" t="inlineStr">
        <is>
          <t>Violations were cited in the following area(s).</t>
        </is>
      </c>
      <c r="G2181" t="inlineStr">
        <is>
          <t>08A</t>
        </is>
      </c>
      <c r="H2181" t="inlineStr">
        <is>
          <t>Establishment is not free of harborage or conditions conducive to rodents, insects or other pests.</t>
        </is>
      </c>
      <c r="I2181" t="inlineStr">
        <is>
          <t>Not Critical</t>
        </is>
      </c>
      <c r="J2181" t="n">
        <v>32</v>
      </c>
      <c r="L2181" s="9">
        <f>A2181&amp;"-"&amp;TEXT(E2181,"yyyymmdd")</f>
        <v/>
      </c>
    </row>
    <row r="2182">
      <c r="A2182" t="n">
        <v>50075625</v>
      </c>
      <c r="B2182" t="inlineStr">
        <is>
          <t>Queens</t>
        </is>
      </c>
      <c r="C2182" t="inlineStr">
        <is>
          <t>11101</t>
        </is>
      </c>
      <c r="D2182" t="inlineStr">
        <is>
          <t>American</t>
        </is>
      </c>
      <c r="E2182" s="8" t="n">
        <v>46128</v>
      </c>
      <c r="F2182" t="inlineStr">
        <is>
          <t>Violations were cited in the following area(s).</t>
        </is>
      </c>
      <c r="G2182" t="inlineStr">
        <is>
          <t>10B</t>
        </is>
      </c>
      <c r="H2182" t="inlineStr">
        <is>
          <t>Anti-siphonage or back-flow prevention device not provided where required; equipment or floor not properly drained; sewage disposal system in disrepair or not functioning properly. Condensation or liquid waste improperly disposed of.</t>
        </is>
      </c>
      <c r="I2182" t="inlineStr">
        <is>
          <t>Not Critical</t>
        </is>
      </c>
      <c r="J2182" t="n">
        <v>32</v>
      </c>
      <c r="L2182" s="9">
        <f>A2182&amp;"-"&amp;TEXT(E2182,"yyyymmdd")</f>
        <v/>
      </c>
    </row>
    <row r="2183">
      <c r="A2183" t="n">
        <v>50075625</v>
      </c>
      <c r="B2183" t="inlineStr">
        <is>
          <t>Queens</t>
        </is>
      </c>
      <c r="C2183" t="inlineStr">
        <is>
          <t>11101</t>
        </is>
      </c>
      <c r="D2183" t="inlineStr">
        <is>
          <t>American</t>
        </is>
      </c>
      <c r="E2183" s="8" t="n">
        <v>46128</v>
      </c>
      <c r="F2183" t="inlineStr">
        <is>
          <t>Violations were cited in the following area(s).</t>
        </is>
      </c>
      <c r="G2183" t="inlineStr">
        <is>
          <t>10F</t>
        </is>
      </c>
      <c r="H2183" t="inlineStr">
        <is>
          <t>Non-food contact surface or equipment made of unacceptable material, not kept clean, or not properly sealed, raised, spaced or movable to allow accessibility for cleaning on all sides, above and underneath the unit.</t>
        </is>
      </c>
      <c r="I2183" t="inlineStr">
        <is>
          <t>Not Critical</t>
        </is>
      </c>
      <c r="J2183" t="n">
        <v>32</v>
      </c>
      <c r="L2183" s="9">
        <f>A2183&amp;"-"&amp;TEXT(E2183,"yyyymmdd")</f>
        <v/>
      </c>
    </row>
    <row r="2184">
      <c r="A2184" t="n">
        <v>50075628</v>
      </c>
      <c r="B2184" t="inlineStr">
        <is>
          <t>Brooklyn</t>
        </is>
      </c>
      <c r="C2184" t="inlineStr">
        <is>
          <t>11226</t>
        </is>
      </c>
      <c r="D2184" t="inlineStr">
        <is>
          <t>Pizza</t>
        </is>
      </c>
      <c r="E2184" s="8" t="n">
        <v>46128</v>
      </c>
      <c r="F2184" t="inlineStr">
        <is>
          <t>Violations were cited in the following area(s).</t>
        </is>
      </c>
      <c r="G2184" t="inlineStr">
        <is>
          <t>02G</t>
        </is>
      </c>
      <c r="H2184" t="inlineStr">
        <is>
          <t>Cold TCS food item held above 41 °F; smoked or processed fish held above 38 °F; intact raw eggs held above 45 °F; or reduced oxygen packaged (ROP) TCS foods held above required temperatures except during active necessary preparation.</t>
        </is>
      </c>
      <c r="I2184" t="inlineStr">
        <is>
          <t>Critical</t>
        </is>
      </c>
      <c r="J2184" t="n">
        <v>42</v>
      </c>
      <c r="L2184" s="9">
        <f>A2184&amp;"-"&amp;TEXT(E2184,"yyyymmdd")</f>
        <v/>
      </c>
    </row>
    <row r="2185">
      <c r="A2185" t="n">
        <v>50075628</v>
      </c>
      <c r="B2185" t="inlineStr">
        <is>
          <t>Brooklyn</t>
        </is>
      </c>
      <c r="C2185" t="inlineStr">
        <is>
          <t>11226</t>
        </is>
      </c>
      <c r="D2185" t="inlineStr">
        <is>
          <t>Pizza</t>
        </is>
      </c>
      <c r="E2185" s="8" t="n">
        <v>46128</v>
      </c>
      <c r="F2185" t="inlineStr">
        <is>
          <t>Violations were cited in the following area(s).</t>
        </is>
      </c>
      <c r="G2185" t="inlineStr">
        <is>
          <t>05F</t>
        </is>
      </c>
      <c r="H2185" t="inlineStr">
        <is>
          <t>Insufficient or no hot holding, cold storage or cold holding equipment provided to maintain Time/Temperature Control for Safety Foods (TCS) at required temperatures</t>
        </is>
      </c>
      <c r="I2185" t="inlineStr">
        <is>
          <t>Critical</t>
        </is>
      </c>
      <c r="J2185" t="n">
        <v>42</v>
      </c>
      <c r="L2185" s="9">
        <f>A2185&amp;"-"&amp;TEXT(E2185,"yyyymmdd")</f>
        <v/>
      </c>
    </row>
    <row r="2186">
      <c r="A2186" t="n">
        <v>50075628</v>
      </c>
      <c r="B2186" t="inlineStr">
        <is>
          <t>Brooklyn</t>
        </is>
      </c>
      <c r="C2186" t="inlineStr">
        <is>
          <t>11226</t>
        </is>
      </c>
      <c r="D2186" t="inlineStr">
        <is>
          <t>Pizza</t>
        </is>
      </c>
      <c r="E2186" s="8" t="n">
        <v>46128</v>
      </c>
      <c r="F2186" t="inlineStr">
        <is>
          <t>Violations were cited in the following area(s).</t>
        </is>
      </c>
      <c r="G2186" t="inlineStr">
        <is>
          <t>10B</t>
        </is>
      </c>
      <c r="H2186" t="inlineStr">
        <is>
          <t>Anti-siphonage or back-flow prevention device not provided where required; equipment or floor not properly drained; sewage disposal system in disrepair or not functioning properly. Condensation or liquid waste improperly disposed of.</t>
        </is>
      </c>
      <c r="I2186" t="inlineStr">
        <is>
          <t>Not Critical</t>
        </is>
      </c>
      <c r="J2186" t="n">
        <v>42</v>
      </c>
      <c r="L2186" s="9">
        <f>A2186&amp;"-"&amp;TEXT(E2186,"yyyymmdd")</f>
        <v/>
      </c>
    </row>
    <row r="2187">
      <c r="A2187" t="n">
        <v>50075628</v>
      </c>
      <c r="B2187" t="inlineStr">
        <is>
          <t>Brooklyn</t>
        </is>
      </c>
      <c r="C2187" t="inlineStr">
        <is>
          <t>11226</t>
        </is>
      </c>
      <c r="D2187" t="inlineStr">
        <is>
          <t>Pizza</t>
        </is>
      </c>
      <c r="E2187" s="8" t="n">
        <v>46128</v>
      </c>
      <c r="F2187" t="inlineStr">
        <is>
          <t>Violations were cited in the following area(s).</t>
        </is>
      </c>
      <c r="G2187" t="inlineStr">
        <is>
          <t>10F</t>
        </is>
      </c>
      <c r="H2187" t="inlineStr">
        <is>
          <t>Non-food contact surface or equipment made of unacceptable material, not kept clean, or not properly sealed, raised, spaced or movable to allow accessibility for cleaning on all sides, above and underneath the unit.</t>
        </is>
      </c>
      <c r="I2187" t="inlineStr">
        <is>
          <t>Not Critical</t>
        </is>
      </c>
      <c r="J2187" t="n">
        <v>42</v>
      </c>
      <c r="L2187" s="9">
        <f>A2187&amp;"-"&amp;TEXT(E2187,"yyyymmdd")</f>
        <v/>
      </c>
    </row>
    <row r="2188">
      <c r="A2188" t="n">
        <v>50082140</v>
      </c>
      <c r="B2188" t="inlineStr">
        <is>
          <t>Manhattan</t>
        </is>
      </c>
      <c r="C2188" t="inlineStr">
        <is>
          <t>10001</t>
        </is>
      </c>
      <c r="D2188" t="inlineStr">
        <is>
          <t>Korean</t>
        </is>
      </c>
      <c r="E2188" s="8" t="n">
        <v>46128</v>
      </c>
      <c r="F2188" t="inlineStr">
        <is>
          <t>Violations were cited in the following area(s).</t>
        </is>
      </c>
      <c r="G2188" t="inlineStr">
        <is>
          <t>02B</t>
        </is>
      </c>
      <c r="H2188" t="inlineStr">
        <is>
          <t>Hot TCS food item not held at or above 140 °F.</t>
        </is>
      </c>
      <c r="I2188" t="inlineStr">
        <is>
          <t>Critical</t>
        </is>
      </c>
      <c r="J2188" t="n">
        <v>22</v>
      </c>
      <c r="L2188" s="9">
        <f>A2188&amp;"-"&amp;TEXT(E2188,"yyyymmdd")</f>
        <v/>
      </c>
    </row>
    <row r="2189">
      <c r="A2189" t="n">
        <v>50082140</v>
      </c>
      <c r="B2189" t="inlineStr">
        <is>
          <t>Manhattan</t>
        </is>
      </c>
      <c r="C2189" t="inlineStr">
        <is>
          <t>10001</t>
        </is>
      </c>
      <c r="D2189" t="inlineStr">
        <is>
          <t>Korean</t>
        </is>
      </c>
      <c r="E2189" s="8" t="n">
        <v>46128</v>
      </c>
      <c r="F2189" t="inlineStr">
        <is>
          <t>Violations were cited in the following area(s).</t>
        </is>
      </c>
      <c r="G2189" t="inlineStr">
        <is>
          <t>02G</t>
        </is>
      </c>
      <c r="H2189" t="inlineStr">
        <is>
          <t>Cold TCS food item held above 41 °F; smoked or processed fish held above 38 °F; intact raw eggs held above 45 °F; or reduced oxygen packaged (ROP) TCS foods held above required temperatures except during active necessary preparation.</t>
        </is>
      </c>
      <c r="I2189" t="inlineStr">
        <is>
          <t>Critical</t>
        </is>
      </c>
      <c r="J2189" t="n">
        <v>22</v>
      </c>
      <c r="L2189" s="9">
        <f>A2189&amp;"-"&amp;TEXT(E2189,"yyyymmdd")</f>
        <v/>
      </c>
    </row>
    <row r="2190">
      <c r="A2190" t="n">
        <v>50082140</v>
      </c>
      <c r="B2190" t="inlineStr">
        <is>
          <t>Manhattan</t>
        </is>
      </c>
      <c r="C2190" t="inlineStr">
        <is>
          <t>10001</t>
        </is>
      </c>
      <c r="D2190" t="inlineStr">
        <is>
          <t>Korean</t>
        </is>
      </c>
      <c r="E2190" s="8" t="n">
        <v>46128</v>
      </c>
      <c r="F2190" t="inlineStr">
        <is>
          <t>Violations were cited in the following area(s).</t>
        </is>
      </c>
      <c r="G2190" t="inlineStr">
        <is>
          <t>09B</t>
        </is>
      </c>
      <c r="H2190" t="inlineStr">
        <is>
          <t>Thawing procedure improper.</t>
        </is>
      </c>
      <c r="I2190" t="inlineStr">
        <is>
          <t>Not Critical</t>
        </is>
      </c>
      <c r="J2190" t="n">
        <v>22</v>
      </c>
      <c r="L2190" s="9">
        <f>A2190&amp;"-"&amp;TEXT(E2190,"yyyymmdd")</f>
        <v/>
      </c>
    </row>
    <row r="2191">
      <c r="A2191" t="n">
        <v>50082140</v>
      </c>
      <c r="B2191" t="inlineStr">
        <is>
          <t>Manhattan</t>
        </is>
      </c>
      <c r="C2191" t="inlineStr">
        <is>
          <t>10001</t>
        </is>
      </c>
      <c r="D2191" t="inlineStr">
        <is>
          <t>Korean</t>
        </is>
      </c>
      <c r="E2191" s="8" t="n">
        <v>46128</v>
      </c>
      <c r="F2191" t="inlineStr">
        <is>
          <t>Violations were cited in the following area(s).</t>
        </is>
      </c>
      <c r="G2191" t="inlineStr">
        <is>
          <t>10F</t>
        </is>
      </c>
      <c r="H2191" t="inlineStr">
        <is>
          <t>Non-food contact surface or equipment made of unacceptable material, not kept clean, or not properly sealed, raised, spaced or movable to allow accessibility for cleaning on all sides, above and underneath the unit.</t>
        </is>
      </c>
      <c r="I2191" t="inlineStr">
        <is>
          <t>Not Critical</t>
        </is>
      </c>
      <c r="J2191" t="n">
        <v>22</v>
      </c>
      <c r="L2191" s="9">
        <f>A2191&amp;"-"&amp;TEXT(E2191,"yyyymmdd")</f>
        <v/>
      </c>
    </row>
    <row r="2192">
      <c r="A2192" t="n">
        <v>50089200</v>
      </c>
      <c r="B2192" t="inlineStr">
        <is>
          <t>Manhattan</t>
        </is>
      </c>
      <c r="C2192" t="inlineStr">
        <is>
          <t>10022</t>
        </is>
      </c>
      <c r="D2192" t="inlineStr">
        <is>
          <t>Donuts</t>
        </is>
      </c>
      <c r="E2192" s="8" t="n">
        <v>46128</v>
      </c>
      <c r="F2192" t="inlineStr">
        <is>
          <t>Violations were cited in the following area(s).</t>
        </is>
      </c>
      <c r="G2192" t="inlineStr">
        <is>
          <t>06A</t>
        </is>
      </c>
      <c r="H2192" t="inlineStr">
        <is>
          <t>Personal cleanliness is inadequate. Outer garment soiled with possible contaminant. Effective hair restraint not worn where required. Jewelry worn on hands or arms. Fingernail polish worn or fingernails not kept clean and trimmed.</t>
        </is>
      </c>
      <c r="I2192" t="inlineStr">
        <is>
          <t>Critical</t>
        </is>
      </c>
      <c r="J2192" t="n">
        <v>7</v>
      </c>
      <c r="K2192" t="inlineStr">
        <is>
          <t>A</t>
        </is>
      </c>
      <c r="L2192" s="9">
        <f>A2192&amp;"-"&amp;TEXT(E2192,"yyyymmdd")</f>
        <v/>
      </c>
    </row>
    <row r="2193">
      <c r="A2193" t="n">
        <v>50089200</v>
      </c>
      <c r="B2193" t="inlineStr">
        <is>
          <t>Manhattan</t>
        </is>
      </c>
      <c r="C2193" t="inlineStr">
        <is>
          <t>10022</t>
        </is>
      </c>
      <c r="D2193" t="inlineStr">
        <is>
          <t>Donuts</t>
        </is>
      </c>
      <c r="E2193" s="8" t="n">
        <v>46128</v>
      </c>
      <c r="F2193" t="inlineStr">
        <is>
          <t>Violations were cited in the following area(s).</t>
        </is>
      </c>
      <c r="G2193" t="inlineStr">
        <is>
          <t>10A</t>
        </is>
      </c>
      <c r="H2193" t="inlineStr">
        <is>
          <t>Toilet facility not maintained or provided with toilet paper, waste receptacle or self-closing door.</t>
        </is>
      </c>
      <c r="I2193" t="inlineStr">
        <is>
          <t>Not Critical</t>
        </is>
      </c>
      <c r="J2193" t="n">
        <v>7</v>
      </c>
      <c r="K2193" t="inlineStr">
        <is>
          <t>A</t>
        </is>
      </c>
      <c r="L2193" s="9">
        <f>A2193&amp;"-"&amp;TEXT(E2193,"yyyymmdd")</f>
        <v/>
      </c>
    </row>
    <row r="2194">
      <c r="A2194" t="n">
        <v>50093641</v>
      </c>
      <c r="B2194" t="inlineStr">
        <is>
          <t>Brooklyn</t>
        </is>
      </c>
      <c r="C2194" t="inlineStr">
        <is>
          <t>11232</t>
        </is>
      </c>
      <c r="D2194" t="inlineStr">
        <is>
          <t>Pizza</t>
        </is>
      </c>
      <c r="E2194" s="8" t="n">
        <v>46128</v>
      </c>
      <c r="F2194" t="inlineStr">
        <is>
          <t>Violations were cited in the following area(s).</t>
        </is>
      </c>
      <c r="G2194" t="inlineStr">
        <is>
          <t>10E</t>
        </is>
      </c>
      <c r="H2194" t="inlineStr">
        <is>
          <t>Accurate thermometer not provided or properly located in refrigerated, cold storage or hot holding equipment</t>
        </is>
      </c>
      <c r="I2194" t="inlineStr">
        <is>
          <t>Not Critical</t>
        </is>
      </c>
      <c r="J2194" t="n">
        <v>8</v>
      </c>
      <c r="K2194" t="inlineStr">
        <is>
          <t>A</t>
        </is>
      </c>
      <c r="L2194" s="9">
        <f>A2194&amp;"-"&amp;TEXT(E2194,"yyyymmdd")</f>
        <v/>
      </c>
    </row>
    <row r="2195">
      <c r="A2195" t="n">
        <v>50093641</v>
      </c>
      <c r="B2195" t="inlineStr">
        <is>
          <t>Brooklyn</t>
        </is>
      </c>
      <c r="C2195" t="inlineStr">
        <is>
          <t>11232</t>
        </is>
      </c>
      <c r="D2195" t="inlineStr">
        <is>
          <t>Pizza</t>
        </is>
      </c>
      <c r="E2195" s="8" t="n">
        <v>46128</v>
      </c>
      <c r="F2195" t="inlineStr">
        <is>
          <t>Violations were cited in the following area(s).</t>
        </is>
      </c>
      <c r="G2195" t="inlineStr">
        <is>
          <t>10G</t>
        </is>
      </c>
      <c r="H2195" t="inlineStr">
        <is>
          <t>Dishwashing and ware washing: Cleaning and sanitizing of tableware, including dishes, utensils, and equipment deficient.</t>
        </is>
      </c>
      <c r="I2195" t="inlineStr">
        <is>
          <t>Not Critical</t>
        </is>
      </c>
      <c r="J2195" t="n">
        <v>8</v>
      </c>
      <c r="K2195" t="inlineStr">
        <is>
          <t>A</t>
        </is>
      </c>
      <c r="L2195" s="9">
        <f>A2195&amp;"-"&amp;TEXT(E2195,"yyyymmdd")</f>
        <v/>
      </c>
    </row>
    <row r="2196">
      <c r="A2196" t="n">
        <v>50093726</v>
      </c>
      <c r="B2196" t="inlineStr">
        <is>
          <t>Manhattan</t>
        </is>
      </c>
      <c r="C2196" t="inlineStr">
        <is>
          <t>10018</t>
        </is>
      </c>
      <c r="D2196" t="inlineStr">
        <is>
          <t>Coffee/Tea</t>
        </is>
      </c>
      <c r="E2196" s="8" t="n">
        <v>46128</v>
      </c>
      <c r="F2196" t="inlineStr">
        <is>
          <t>Violations were cited in the following area(s).</t>
        </is>
      </c>
      <c r="G2196" t="inlineStr">
        <is>
          <t>10F</t>
        </is>
      </c>
      <c r="H2196" t="inlineStr">
        <is>
          <t>Non-food contact surface or equipment made of unacceptable material, not kept clean, or not properly sealed, raised, spaced or movable to allow accessibility for cleaning on all sides, above and underneath the unit.</t>
        </is>
      </c>
      <c r="I2196" t="inlineStr">
        <is>
          <t>Not Critical</t>
        </is>
      </c>
      <c r="J2196" t="n">
        <v>2</v>
      </c>
      <c r="K2196" t="inlineStr">
        <is>
          <t>A</t>
        </is>
      </c>
      <c r="L2196" s="9">
        <f>A2196&amp;"-"&amp;TEXT(E2196,"yyyymmdd")</f>
        <v/>
      </c>
    </row>
    <row r="2197">
      <c r="A2197" t="n">
        <v>50097242</v>
      </c>
      <c r="B2197" t="inlineStr">
        <is>
          <t>Staten Island</t>
        </is>
      </c>
      <c r="C2197" t="inlineStr">
        <is>
          <t>10303</t>
        </is>
      </c>
      <c r="D2197" t="inlineStr">
        <is>
          <t>Korean</t>
        </is>
      </c>
      <c r="E2197" s="8" t="n">
        <v>46128</v>
      </c>
      <c r="F2197" t="inlineStr">
        <is>
          <t>Violations were cited in the following area(s).</t>
        </is>
      </c>
      <c r="G2197" t="inlineStr">
        <is>
          <t>02B</t>
        </is>
      </c>
      <c r="H2197" t="inlineStr">
        <is>
          <t>Hot TCS food item not held at or above 140 °F.</t>
        </is>
      </c>
      <c r="I2197" t="inlineStr">
        <is>
          <t>Critical</t>
        </is>
      </c>
      <c r="J2197" t="n">
        <v>12</v>
      </c>
      <c r="K2197" t="inlineStr">
        <is>
          <t>A</t>
        </is>
      </c>
      <c r="L2197" s="9">
        <f>A2197&amp;"-"&amp;TEXT(E2197,"yyyymmdd")</f>
        <v/>
      </c>
    </row>
    <row r="2198">
      <c r="A2198" t="n">
        <v>50097242</v>
      </c>
      <c r="B2198" t="inlineStr">
        <is>
          <t>Staten Island</t>
        </is>
      </c>
      <c r="C2198" t="inlineStr">
        <is>
          <t>10303</t>
        </is>
      </c>
      <c r="D2198" t="inlineStr">
        <is>
          <t>Korean</t>
        </is>
      </c>
      <c r="E2198" s="8" t="n">
        <v>46128</v>
      </c>
      <c r="F2198" t="inlineStr">
        <is>
          <t>Violations were cited in the following area(s).</t>
        </is>
      </c>
      <c r="G2198" t="inlineStr">
        <is>
          <t>08C</t>
        </is>
      </c>
      <c r="H2198" t="inlineStr">
        <is>
          <t>Pesticide not properly labeled or used by unlicensed individual. Pesticide, other toxic chemical improperly used/stored. Unprotected, unlocked bait station used.</t>
        </is>
      </c>
      <c r="I2198" t="inlineStr">
        <is>
          <t>Not Critical</t>
        </is>
      </c>
      <c r="J2198" t="n">
        <v>12</v>
      </c>
      <c r="K2198" t="inlineStr">
        <is>
          <t>A</t>
        </is>
      </c>
      <c r="L2198" s="9">
        <f>A2198&amp;"-"&amp;TEXT(E2198,"yyyymmdd")</f>
        <v/>
      </c>
    </row>
    <row r="2199">
      <c r="A2199" t="n">
        <v>50097242</v>
      </c>
      <c r="B2199" t="inlineStr">
        <is>
          <t>Staten Island</t>
        </is>
      </c>
      <c r="C2199" t="inlineStr">
        <is>
          <t>10303</t>
        </is>
      </c>
      <c r="D2199" t="inlineStr">
        <is>
          <t>Korean</t>
        </is>
      </c>
      <c r="E2199" s="8" t="n">
        <v>46128</v>
      </c>
      <c r="F2199" t="inlineStr">
        <is>
          <t>Violations were cited in the following area(s).</t>
        </is>
      </c>
      <c r="G2199" t="inlineStr">
        <is>
          <t>10F</t>
        </is>
      </c>
      <c r="H2199" t="inlineStr">
        <is>
          <t>Non-food contact surface or equipment made of unacceptable material, not kept clean, or not properly sealed, raised, spaced or movable to allow accessibility for cleaning on all sides, above and underneath the unit.</t>
        </is>
      </c>
      <c r="I2199" t="inlineStr">
        <is>
          <t>Not Critical</t>
        </is>
      </c>
      <c r="J2199" t="n">
        <v>12</v>
      </c>
      <c r="K2199" t="inlineStr">
        <is>
          <t>A</t>
        </is>
      </c>
      <c r="L2199" s="9">
        <f>A2199&amp;"-"&amp;TEXT(E2199,"yyyymmdd")</f>
        <v/>
      </c>
    </row>
    <row r="2200">
      <c r="A2200" t="n">
        <v>50102459</v>
      </c>
      <c r="B2200" t="inlineStr">
        <is>
          <t>Manhattan</t>
        </is>
      </c>
      <c r="C2200" t="inlineStr">
        <is>
          <t>10022</t>
        </is>
      </c>
      <c r="D2200" t="inlineStr">
        <is>
          <t>Japanese</t>
        </is>
      </c>
      <c r="E2200" s="8" t="n">
        <v>46128</v>
      </c>
      <c r="F2200" t="inlineStr">
        <is>
          <t>Violations were cited in the following area(s).</t>
        </is>
      </c>
      <c r="G2200" t="inlineStr">
        <is>
          <t>02B</t>
        </is>
      </c>
      <c r="H2200" t="inlineStr">
        <is>
          <t>Hot TCS food item not held at or above 140 °F.</t>
        </is>
      </c>
      <c r="I2200" t="inlineStr">
        <is>
          <t>Critical</t>
        </is>
      </c>
      <c r="J2200" t="n">
        <v>17</v>
      </c>
      <c r="L2200" s="9">
        <f>A2200&amp;"-"&amp;TEXT(E2200,"yyyymmdd")</f>
        <v/>
      </c>
    </row>
    <row r="2201">
      <c r="A2201" t="n">
        <v>50102459</v>
      </c>
      <c r="B2201" t="inlineStr">
        <is>
          <t>Manhattan</t>
        </is>
      </c>
      <c r="C2201" t="inlineStr">
        <is>
          <t>10022</t>
        </is>
      </c>
      <c r="D2201" t="inlineStr">
        <is>
          <t>Japanese</t>
        </is>
      </c>
      <c r="E2201" s="8" t="n">
        <v>46128</v>
      </c>
      <c r="F2201" t="inlineStr">
        <is>
          <t>Violations were cited in the following area(s).</t>
        </is>
      </c>
      <c r="G2201" t="inlineStr">
        <is>
          <t>02G</t>
        </is>
      </c>
      <c r="H2201" t="inlineStr">
        <is>
          <t>Cold TCS food item held above 41 °F; smoked or processed fish held above 38 °F; intact raw eggs held above 45 °F; or reduced oxygen packaged (ROP) TCS foods held above required temperatures except during active necessary preparation.</t>
        </is>
      </c>
      <c r="I2201" t="inlineStr">
        <is>
          <t>Critical</t>
        </is>
      </c>
      <c r="J2201" t="n">
        <v>17</v>
      </c>
      <c r="L2201" s="9">
        <f>A2201&amp;"-"&amp;TEXT(E2201,"yyyymmdd")</f>
        <v/>
      </c>
    </row>
    <row r="2202">
      <c r="A2202" t="n">
        <v>50102459</v>
      </c>
      <c r="B2202" t="inlineStr">
        <is>
          <t>Manhattan</t>
        </is>
      </c>
      <c r="C2202" t="inlineStr">
        <is>
          <t>10022</t>
        </is>
      </c>
      <c r="D2202" t="inlineStr">
        <is>
          <t>Japanese</t>
        </is>
      </c>
      <c r="E2202" s="8" t="n">
        <v>46128</v>
      </c>
      <c r="F2202" t="inlineStr">
        <is>
          <t>Violations were cited in the following area(s).</t>
        </is>
      </c>
      <c r="G2202" t="inlineStr">
        <is>
          <t>10B</t>
        </is>
      </c>
      <c r="H2202" t="inlineStr">
        <is>
          <t>Anti-siphonage or back-flow prevention device not provided where required; equipment or floor not properly drained; sewage disposal system in disrepair or not functioning properly. Condensation or liquid waste improperly disposed of.</t>
        </is>
      </c>
      <c r="I2202" t="inlineStr">
        <is>
          <t>Not Critical</t>
        </is>
      </c>
      <c r="J2202" t="n">
        <v>17</v>
      </c>
      <c r="L2202" s="9">
        <f>A2202&amp;"-"&amp;TEXT(E2202,"yyyymmdd")</f>
        <v/>
      </c>
    </row>
    <row r="2203">
      <c r="A2203" t="n">
        <v>50106065</v>
      </c>
      <c r="B2203" t="inlineStr">
        <is>
          <t>Manhattan</t>
        </is>
      </c>
      <c r="C2203" t="inlineStr">
        <is>
          <t>10025</t>
        </is>
      </c>
      <c r="D2203" t="inlineStr">
        <is>
          <t>Mexican</t>
        </is>
      </c>
      <c r="E2203" s="8" t="n">
        <v>46128</v>
      </c>
      <c r="F2203" t="inlineStr">
        <is>
          <t>Violations were cited in the following area(s).</t>
        </is>
      </c>
      <c r="G2203" t="inlineStr">
        <is>
          <t>02H</t>
        </is>
      </c>
      <c r="H2203" t="inlineStr">
        <is>
          <t>After cooking or removal from hot holding, TCS food not cooled by an approved method whereby the internal temperature is reduced from 140 °F to 70 °F or less within 2 hours, and from 70 °F to 41 °F or less within 4 additional hours.</t>
        </is>
      </c>
      <c r="I2203" t="inlineStr">
        <is>
          <t>Critical</t>
        </is>
      </c>
      <c r="J2203" t="n">
        <v>21</v>
      </c>
      <c r="L2203" s="9">
        <f>A2203&amp;"-"&amp;TEXT(E2203,"yyyymmdd")</f>
        <v/>
      </c>
    </row>
    <row r="2204">
      <c r="A2204" t="n">
        <v>50106065</v>
      </c>
      <c r="B2204" t="inlineStr">
        <is>
          <t>Manhattan</t>
        </is>
      </c>
      <c r="C2204" t="inlineStr">
        <is>
          <t>10025</t>
        </is>
      </c>
      <c r="D2204" t="inlineStr">
        <is>
          <t>Mexican</t>
        </is>
      </c>
      <c r="E2204" s="8" t="n">
        <v>46128</v>
      </c>
      <c r="F2204" t="inlineStr">
        <is>
          <t>Violations were cited in the following area(s).</t>
        </is>
      </c>
      <c r="G2204" t="inlineStr">
        <is>
          <t>04H</t>
        </is>
      </c>
      <c r="H2204" t="inlineStr">
        <is>
          <t>Raw, cooked or prepared food is adulterated, contaminated, cross-contaminated, or not discarded in accordance with HACCP plan.</t>
        </is>
      </c>
      <c r="I2204" t="inlineStr">
        <is>
          <t>Critical</t>
        </is>
      </c>
      <c r="J2204" t="n">
        <v>21</v>
      </c>
      <c r="L2204" s="9">
        <f>A2204&amp;"-"&amp;TEXT(E2204,"yyyymmdd")</f>
        <v/>
      </c>
    </row>
    <row r="2205">
      <c r="A2205" t="n">
        <v>50106065</v>
      </c>
      <c r="B2205" t="inlineStr">
        <is>
          <t>Manhattan</t>
        </is>
      </c>
      <c r="C2205" t="inlineStr">
        <is>
          <t>10025</t>
        </is>
      </c>
      <c r="D2205" t="inlineStr">
        <is>
          <t>Mexican</t>
        </is>
      </c>
      <c r="E2205" s="8" t="n">
        <v>46128</v>
      </c>
      <c r="F2205" t="inlineStr">
        <is>
          <t>Violations were cited in the following area(s).</t>
        </is>
      </c>
      <c r="G2205" t="inlineStr">
        <is>
          <t>06D</t>
        </is>
      </c>
      <c r="H2205" t="inlineStr">
        <is>
          <t>Food contact surface not properly washed, rinsed and sanitized after each use and following any activity when contamination may have occurred.</t>
        </is>
      </c>
      <c r="I2205" t="inlineStr">
        <is>
          <t>Critical</t>
        </is>
      </c>
      <c r="J2205" t="n">
        <v>21</v>
      </c>
      <c r="L2205" s="9">
        <f>A2205&amp;"-"&amp;TEXT(E2205,"yyyymmdd")</f>
        <v/>
      </c>
    </row>
    <row r="2206">
      <c r="A2206" t="n">
        <v>50106065</v>
      </c>
      <c r="B2206" t="inlineStr">
        <is>
          <t>Manhattan</t>
        </is>
      </c>
      <c r="C2206" t="inlineStr">
        <is>
          <t>10025</t>
        </is>
      </c>
      <c r="D2206" t="inlineStr">
        <is>
          <t>Mexican</t>
        </is>
      </c>
      <c r="E2206" s="8" t="n">
        <v>46128</v>
      </c>
      <c r="F2206" t="inlineStr">
        <is>
          <t>Violations were cited in the following area(s).</t>
        </is>
      </c>
      <c r="G2206" t="inlineStr">
        <is>
          <t>10B</t>
        </is>
      </c>
      <c r="H2206" t="inlineStr">
        <is>
          <t>Anti-siphonage or back-flow prevention device not provided where required; equipment or floor not properly drained; sewage disposal system in disrepair or not functioning properly. Condensation or liquid waste improperly disposed of.</t>
        </is>
      </c>
      <c r="I2206" t="inlineStr">
        <is>
          <t>Not Critical</t>
        </is>
      </c>
      <c r="J2206" t="n">
        <v>21</v>
      </c>
      <c r="L2206" s="9">
        <f>A2206&amp;"-"&amp;TEXT(E2206,"yyyymmdd")</f>
        <v/>
      </c>
    </row>
    <row r="2207">
      <c r="A2207" t="n">
        <v>50107104</v>
      </c>
      <c r="B2207" t="inlineStr">
        <is>
          <t>Bronx</t>
        </is>
      </c>
      <c r="C2207" t="inlineStr">
        <is>
          <t>10458</t>
        </is>
      </c>
      <c r="D2207" t="inlineStr">
        <is>
          <t>Pizza</t>
        </is>
      </c>
      <c r="E2207" s="8" t="n">
        <v>46128</v>
      </c>
      <c r="F2207" t="inlineStr">
        <is>
          <t>Violations were cited in the following area(s).</t>
        </is>
      </c>
      <c r="G2207" t="inlineStr">
        <is>
          <t>02B</t>
        </is>
      </c>
      <c r="H2207" t="inlineStr">
        <is>
          <t>Hot TCS food item not held at or above 140 °F.</t>
        </is>
      </c>
      <c r="I2207" t="inlineStr">
        <is>
          <t>Critical</t>
        </is>
      </c>
      <c r="J2207" t="n">
        <v>13</v>
      </c>
      <c r="K2207" t="inlineStr">
        <is>
          <t>A</t>
        </is>
      </c>
      <c r="L2207" s="9">
        <f>A2207&amp;"-"&amp;TEXT(E2207,"yyyymmdd")</f>
        <v/>
      </c>
    </row>
    <row r="2208">
      <c r="A2208" t="n">
        <v>50107104</v>
      </c>
      <c r="B2208" t="inlineStr">
        <is>
          <t>Bronx</t>
        </is>
      </c>
      <c r="C2208" t="inlineStr">
        <is>
          <t>10458</t>
        </is>
      </c>
      <c r="D2208" t="inlineStr">
        <is>
          <t>Pizza</t>
        </is>
      </c>
      <c r="E2208" s="8" t="n">
        <v>46128</v>
      </c>
      <c r="F2208" t="inlineStr">
        <is>
          <t>Violations were cited in the following area(s).</t>
        </is>
      </c>
      <c r="G2208" t="inlineStr">
        <is>
          <t>10G</t>
        </is>
      </c>
      <c r="H2208" t="inlineStr">
        <is>
          <t>Dishwashing and ware washing: Cleaning and sanitizing of tableware, including dishes, utensils, and equipment deficient.</t>
        </is>
      </c>
      <c r="I2208" t="inlineStr">
        <is>
          <t>Not Critical</t>
        </is>
      </c>
      <c r="J2208" t="n">
        <v>13</v>
      </c>
      <c r="K2208" t="inlineStr">
        <is>
          <t>A</t>
        </is>
      </c>
      <c r="L2208" s="9">
        <f>A2208&amp;"-"&amp;TEXT(E2208,"yyyymmdd")</f>
        <v/>
      </c>
    </row>
    <row r="2209">
      <c r="A2209" t="n">
        <v>50107904</v>
      </c>
      <c r="B2209" t="inlineStr">
        <is>
          <t>Manhattan</t>
        </is>
      </c>
      <c r="C2209" t="inlineStr">
        <is>
          <t>10025</t>
        </is>
      </c>
      <c r="D2209" t="inlineStr">
        <is>
          <t>Asian/Asian Fusion</t>
        </is>
      </c>
      <c r="E2209" s="8" t="n">
        <v>46128</v>
      </c>
      <c r="F2209" t="inlineStr">
        <is>
          <t>Violations were cited in the following area(s).</t>
        </is>
      </c>
      <c r="G2209" t="inlineStr">
        <is>
          <t>02B</t>
        </is>
      </c>
      <c r="H2209" t="inlineStr">
        <is>
          <t>Hot TCS food item not held at or above 140 °F.</t>
        </is>
      </c>
      <c r="I2209" t="inlineStr">
        <is>
          <t>Critical</t>
        </is>
      </c>
      <c r="J2209" t="n">
        <v>50</v>
      </c>
      <c r="L2209" s="9">
        <f>A2209&amp;"-"&amp;TEXT(E2209,"yyyymmdd")</f>
        <v/>
      </c>
    </row>
    <row r="2210">
      <c r="A2210" t="n">
        <v>50107904</v>
      </c>
      <c r="B2210" t="inlineStr">
        <is>
          <t>Manhattan</t>
        </is>
      </c>
      <c r="C2210" t="inlineStr">
        <is>
          <t>10025</t>
        </is>
      </c>
      <c r="D2210" t="inlineStr">
        <is>
          <t>Asian/Asian Fusion</t>
        </is>
      </c>
      <c r="E2210" s="8" t="n">
        <v>46128</v>
      </c>
      <c r="F2210" t="inlineStr">
        <is>
          <t>Violations were cited in the following area(s).</t>
        </is>
      </c>
      <c r="G2210" t="inlineStr">
        <is>
          <t>02G</t>
        </is>
      </c>
      <c r="H2210" t="inlineStr">
        <is>
          <t>Cold TCS food item held above 41 °F; smoked or processed fish held above 38 °F; intact raw eggs held above 45 °F; or reduced oxygen packaged (ROP) TCS foods held above required temperatures except during active necessary preparation.</t>
        </is>
      </c>
      <c r="I2210" t="inlineStr">
        <is>
          <t>Critical</t>
        </is>
      </c>
      <c r="J2210" t="n">
        <v>50</v>
      </c>
      <c r="L2210" s="9">
        <f>A2210&amp;"-"&amp;TEXT(E2210,"yyyymmdd")</f>
        <v/>
      </c>
    </row>
    <row r="2211">
      <c r="A2211" t="n">
        <v>50107904</v>
      </c>
      <c r="B2211" t="inlineStr">
        <is>
          <t>Manhattan</t>
        </is>
      </c>
      <c r="C2211" t="inlineStr">
        <is>
          <t>10025</t>
        </is>
      </c>
      <c r="D2211" t="inlineStr">
        <is>
          <t>Asian/Asian Fusion</t>
        </is>
      </c>
      <c r="E2211" s="8" t="n">
        <v>46128</v>
      </c>
      <c r="F2211" t="inlineStr">
        <is>
          <t>Violations were cited in the following area(s).</t>
        </is>
      </c>
      <c r="G2211" t="inlineStr">
        <is>
          <t>04A</t>
        </is>
      </c>
      <c r="H2211" t="inlineStr">
        <is>
          <t>Food Protection Certificate (FPC) not held by manager or supervisor of food operations.</t>
        </is>
      </c>
      <c r="I2211" t="inlineStr">
        <is>
          <t>Critical</t>
        </is>
      </c>
      <c r="J2211" t="n">
        <v>50</v>
      </c>
      <c r="L2211" s="9">
        <f>A2211&amp;"-"&amp;TEXT(E2211,"yyyymmdd")</f>
        <v/>
      </c>
    </row>
    <row r="2212">
      <c r="A2212" t="n">
        <v>50107904</v>
      </c>
      <c r="B2212" t="inlineStr">
        <is>
          <t>Manhattan</t>
        </is>
      </c>
      <c r="C2212" t="inlineStr">
        <is>
          <t>10025</t>
        </is>
      </c>
      <c r="D2212" t="inlineStr">
        <is>
          <t>Asian/Asian Fusion</t>
        </is>
      </c>
      <c r="E2212" s="8" t="n">
        <v>46128</v>
      </c>
      <c r="F2212" t="inlineStr">
        <is>
          <t>Violations were cited in the following area(s).</t>
        </is>
      </c>
      <c r="G2212" t="inlineStr">
        <is>
          <t>04L</t>
        </is>
      </c>
      <c r="H2212" t="inlineStr">
        <is>
          <t>Evidence of mice or live mice in establishment's food or non-food areas.</t>
        </is>
      </c>
      <c r="I2212" t="inlineStr">
        <is>
          <t>Critical</t>
        </is>
      </c>
      <c r="J2212" t="n">
        <v>50</v>
      </c>
      <c r="L2212" s="9">
        <f>A2212&amp;"-"&amp;TEXT(E2212,"yyyymmdd")</f>
        <v/>
      </c>
    </row>
    <row r="2213">
      <c r="A2213" t="n">
        <v>50107904</v>
      </c>
      <c r="B2213" t="inlineStr">
        <is>
          <t>Manhattan</t>
        </is>
      </c>
      <c r="C2213" t="inlineStr">
        <is>
          <t>10025</t>
        </is>
      </c>
      <c r="D2213" t="inlineStr">
        <is>
          <t>Asian/Asian Fusion</t>
        </is>
      </c>
      <c r="E2213" s="8" t="n">
        <v>46128</v>
      </c>
      <c r="F2213" t="inlineStr">
        <is>
          <t>Violations were cited in the following area(s).</t>
        </is>
      </c>
      <c r="G2213" t="inlineStr">
        <is>
          <t>04N</t>
        </is>
      </c>
      <c r="H2213" t="inlineStr">
        <is>
          <t>Filth flies or food/refuse/sewage associated with (FRSA) flies or other nuisance pests in establishment’s food and/or non-food areas. FRSA flies include house flies, blow flies, bottle flies, flesh flies, drain flies, Phorid flies and fruit flies.</t>
        </is>
      </c>
      <c r="I2213" t="inlineStr">
        <is>
          <t>Critical</t>
        </is>
      </c>
      <c r="J2213" t="n">
        <v>50</v>
      </c>
      <c r="L2213" s="9">
        <f>A2213&amp;"-"&amp;TEXT(E2213,"yyyymmdd")</f>
        <v/>
      </c>
    </row>
    <row r="2214">
      <c r="A2214" t="n">
        <v>50107904</v>
      </c>
      <c r="B2214" t="inlineStr">
        <is>
          <t>Manhattan</t>
        </is>
      </c>
      <c r="C2214" t="inlineStr">
        <is>
          <t>10025</t>
        </is>
      </c>
      <c r="D2214" t="inlineStr">
        <is>
          <t>Asian/Asian Fusion</t>
        </is>
      </c>
      <c r="E2214" s="8" t="n">
        <v>46128</v>
      </c>
      <c r="F2214" t="inlineStr">
        <is>
          <t>Violations were cited in the following area(s).</t>
        </is>
      </c>
      <c r="G2214" t="inlineStr">
        <is>
          <t>06D</t>
        </is>
      </c>
      <c r="H2214" t="inlineStr">
        <is>
          <t>Food contact surface not properly washed, rinsed and sanitized after each use and following any activity when contamination may have occurred.</t>
        </is>
      </c>
      <c r="I2214" t="inlineStr">
        <is>
          <t>Critical</t>
        </is>
      </c>
      <c r="J2214" t="n">
        <v>50</v>
      </c>
      <c r="L2214" s="9">
        <f>A2214&amp;"-"&amp;TEXT(E2214,"yyyymmdd")</f>
        <v/>
      </c>
    </row>
    <row r="2215">
      <c r="A2215" t="n">
        <v>50107904</v>
      </c>
      <c r="B2215" t="inlineStr">
        <is>
          <t>Manhattan</t>
        </is>
      </c>
      <c r="C2215" t="inlineStr">
        <is>
          <t>10025</t>
        </is>
      </c>
      <c r="D2215" t="inlineStr">
        <is>
          <t>Asian/Asian Fusion</t>
        </is>
      </c>
      <c r="E2215" s="8" t="n">
        <v>46128</v>
      </c>
      <c r="F2215" t="inlineStr">
        <is>
          <t>Violations were cited in the following area(s).</t>
        </is>
      </c>
      <c r="G2215" t="inlineStr">
        <is>
          <t>08A</t>
        </is>
      </c>
      <c r="H2215" t="inlineStr">
        <is>
          <t>Establishment is not free of harborage or conditions conducive to rodents, insects or other pests.</t>
        </is>
      </c>
      <c r="I2215" t="inlineStr">
        <is>
          <t>Not Critical</t>
        </is>
      </c>
      <c r="J2215" t="n">
        <v>50</v>
      </c>
      <c r="L2215" s="9">
        <f>A2215&amp;"-"&amp;TEXT(E2215,"yyyymmdd")</f>
        <v/>
      </c>
    </row>
    <row r="2216">
      <c r="A2216" t="n">
        <v>50107904</v>
      </c>
      <c r="B2216" t="inlineStr">
        <is>
          <t>Manhattan</t>
        </is>
      </c>
      <c r="C2216" t="inlineStr">
        <is>
          <t>10025</t>
        </is>
      </c>
      <c r="D2216" t="inlineStr">
        <is>
          <t>Asian/Asian Fusion</t>
        </is>
      </c>
      <c r="E2216" s="8" t="n">
        <v>46128</v>
      </c>
      <c r="F2216" t="inlineStr">
        <is>
          <t>Violations were cited in the following area(s).</t>
        </is>
      </c>
      <c r="G2216" t="inlineStr">
        <is>
          <t>10B</t>
        </is>
      </c>
      <c r="H2216" t="inlineStr">
        <is>
          <t>Anti-siphonage or back-flow prevention device not provided where required; equipment or floor not properly drained; sewage disposal system in disrepair or not functioning properly. Condensation or liquid waste improperly disposed of.</t>
        </is>
      </c>
      <c r="I2216" t="inlineStr">
        <is>
          <t>Not Critical</t>
        </is>
      </c>
      <c r="J2216" t="n">
        <v>50</v>
      </c>
      <c r="L2216" s="9">
        <f>A2216&amp;"-"&amp;TEXT(E2216,"yyyymmdd")</f>
        <v/>
      </c>
    </row>
    <row r="2217">
      <c r="A2217" t="n">
        <v>50107904</v>
      </c>
      <c r="B2217" t="inlineStr">
        <is>
          <t>Manhattan</t>
        </is>
      </c>
      <c r="C2217" t="inlineStr">
        <is>
          <t>10025</t>
        </is>
      </c>
      <c r="D2217" t="inlineStr">
        <is>
          <t>Asian/Asian Fusion</t>
        </is>
      </c>
      <c r="E2217" s="8" t="n">
        <v>46128</v>
      </c>
      <c r="F2217" t="inlineStr">
        <is>
          <t>Violations were cited in the following area(s).</t>
        </is>
      </c>
      <c r="G2217" t="inlineStr">
        <is>
          <t>10F</t>
        </is>
      </c>
      <c r="H2217" t="inlineStr">
        <is>
          <t>Non-food contact surface or equipment made of unacceptable material, not kept clean, or not properly sealed, raised, spaced or movable to allow accessibility for cleaning on all sides, above and underneath the unit.</t>
        </is>
      </c>
      <c r="I2217" t="inlineStr">
        <is>
          <t>Not Critical</t>
        </is>
      </c>
      <c r="J2217" t="n">
        <v>50</v>
      </c>
      <c r="L2217" s="9">
        <f>A2217&amp;"-"&amp;TEXT(E2217,"yyyymmdd")</f>
        <v/>
      </c>
    </row>
    <row r="2218">
      <c r="A2218" t="n">
        <v>50108855</v>
      </c>
      <c r="B2218" t="inlineStr">
        <is>
          <t>Manhattan</t>
        </is>
      </c>
      <c r="C2218" t="inlineStr">
        <is>
          <t>10018</t>
        </is>
      </c>
      <c r="D2218" t="inlineStr">
        <is>
          <t>American</t>
        </is>
      </c>
      <c r="E2218" s="8" t="n">
        <v>46128</v>
      </c>
      <c r="F2218" t="inlineStr">
        <is>
          <t>Violations were cited in the following area(s).</t>
        </is>
      </c>
      <c r="G2218" t="inlineStr">
        <is>
          <t>02B</t>
        </is>
      </c>
      <c r="H2218" t="inlineStr">
        <is>
          <t>Hot TCS food item not held at or above 140 °F.</t>
        </is>
      </c>
      <c r="I2218" t="inlineStr">
        <is>
          <t>Critical</t>
        </is>
      </c>
      <c r="J2218" t="n">
        <v>7</v>
      </c>
      <c r="K2218" t="inlineStr">
        <is>
          <t>A</t>
        </is>
      </c>
      <c r="L2218" s="9">
        <f>A2218&amp;"-"&amp;TEXT(E2218,"yyyymmdd")</f>
        <v/>
      </c>
    </row>
    <row r="2219">
      <c r="A2219" t="n">
        <v>50109489</v>
      </c>
      <c r="B2219" t="inlineStr">
        <is>
          <t>Queens</t>
        </is>
      </c>
      <c r="C2219" t="inlineStr">
        <is>
          <t>11372</t>
        </is>
      </c>
      <c r="D2219" t="inlineStr">
        <is>
          <t>Latin American</t>
        </is>
      </c>
      <c r="E2219" s="8" t="n">
        <v>46128</v>
      </c>
      <c r="F2219" t="inlineStr">
        <is>
          <t>Violations were cited in the following area(s).</t>
        </is>
      </c>
      <c r="G2219" t="inlineStr">
        <is>
          <t>06D</t>
        </is>
      </c>
      <c r="H2219" t="inlineStr">
        <is>
          <t>Food contact surface not properly washed, rinsed and sanitized after each use and following any activity when contamination may have occurred.</t>
        </is>
      </c>
      <c r="I2219" t="inlineStr">
        <is>
          <t>Critical</t>
        </is>
      </c>
      <c r="J2219" t="n">
        <v>8</v>
      </c>
      <c r="K2219" t="inlineStr">
        <is>
          <t>A</t>
        </is>
      </c>
      <c r="L2219" s="9">
        <f>A2219&amp;"-"&amp;TEXT(E2219,"yyyymmdd")</f>
        <v/>
      </c>
    </row>
    <row r="2220">
      <c r="A2220" t="n">
        <v>50109489</v>
      </c>
      <c r="B2220" t="inlineStr">
        <is>
          <t>Queens</t>
        </is>
      </c>
      <c r="C2220" t="inlineStr">
        <is>
          <t>11372</t>
        </is>
      </c>
      <c r="D2220" t="inlineStr">
        <is>
          <t>Latin American</t>
        </is>
      </c>
      <c r="E2220" s="8" t="n">
        <v>46128</v>
      </c>
      <c r="F2220" t="inlineStr">
        <is>
          <t>Violations were cited in the following area(s).</t>
        </is>
      </c>
      <c r="G2220" t="inlineStr">
        <is>
          <t>10F</t>
        </is>
      </c>
      <c r="H2220" t="inlineStr">
        <is>
          <t>Non-food contact surface or equipment made of unacceptable material, not kept clean, or not properly sealed, raised, spaced or movable to allow accessibility for cleaning on all sides, above and underneath the unit.</t>
        </is>
      </c>
      <c r="I2220" t="inlineStr">
        <is>
          <t>Not Critical</t>
        </is>
      </c>
      <c r="J2220" t="n">
        <v>8</v>
      </c>
      <c r="K2220" t="inlineStr">
        <is>
          <t>A</t>
        </is>
      </c>
      <c r="L2220" s="9">
        <f>A2220&amp;"-"&amp;TEXT(E2220,"yyyymmdd")</f>
        <v/>
      </c>
    </row>
    <row r="2221">
      <c r="A2221" t="n">
        <v>50110163</v>
      </c>
      <c r="B2221" t="inlineStr">
        <is>
          <t>Queens</t>
        </is>
      </c>
      <c r="C2221" t="inlineStr">
        <is>
          <t>11375</t>
        </is>
      </c>
      <c r="D2221" t="inlineStr">
        <is>
          <t>Coffee/Tea</t>
        </is>
      </c>
      <c r="E2221" s="8" t="n">
        <v>46128</v>
      </c>
      <c r="F2221" t="inlineStr">
        <is>
          <t>Violations were cited in the following area(s).</t>
        </is>
      </c>
      <c r="G2221" t="inlineStr">
        <is>
          <t>06D</t>
        </is>
      </c>
      <c r="H2221" t="inlineStr">
        <is>
          <t>Food contact surface not properly washed, rinsed and sanitized after each use and following any activity when contamination may have occurred.</t>
        </is>
      </c>
      <c r="I2221" t="inlineStr">
        <is>
          <t>Critical</t>
        </is>
      </c>
      <c r="J2221" t="n">
        <v>7</v>
      </c>
      <c r="K2221" t="inlineStr">
        <is>
          <t>A</t>
        </is>
      </c>
      <c r="L2221" s="9">
        <f>A2221&amp;"-"&amp;TEXT(E2221,"yyyymmdd")</f>
        <v/>
      </c>
    </row>
    <row r="2222">
      <c r="A2222" t="n">
        <v>50110163</v>
      </c>
      <c r="B2222" t="inlineStr">
        <is>
          <t>Queens</t>
        </is>
      </c>
      <c r="C2222" t="inlineStr">
        <is>
          <t>11375</t>
        </is>
      </c>
      <c r="D2222" t="inlineStr">
        <is>
          <t>Coffee/Tea</t>
        </is>
      </c>
      <c r="E2222" s="8" t="n">
        <v>46128</v>
      </c>
      <c r="F2222" t="inlineStr">
        <is>
          <t>Violations were cited in the following area(s).</t>
        </is>
      </c>
      <c r="G2222" t="inlineStr">
        <is>
          <t>10B</t>
        </is>
      </c>
      <c r="H2222" t="inlineStr">
        <is>
          <t>Anti-siphonage or back-flow prevention device not provided where required; equipment or floor not properly drained; sewage disposal system in disrepair or not functioning properly. Condensation or liquid waste improperly disposed of.</t>
        </is>
      </c>
      <c r="I2222" t="inlineStr">
        <is>
          <t>Not Critical</t>
        </is>
      </c>
      <c r="J2222" t="n">
        <v>7</v>
      </c>
      <c r="K2222" t="inlineStr">
        <is>
          <t>A</t>
        </is>
      </c>
      <c r="L2222" s="9">
        <f>A2222&amp;"-"&amp;TEXT(E2222,"yyyymmdd")</f>
        <v/>
      </c>
    </row>
    <row r="2223">
      <c r="A2223" t="n">
        <v>50110984</v>
      </c>
      <c r="B2223" t="inlineStr">
        <is>
          <t>Queens</t>
        </is>
      </c>
      <c r="C2223" t="inlineStr">
        <is>
          <t>11375</t>
        </is>
      </c>
      <c r="D2223" t="inlineStr">
        <is>
          <t>Donuts</t>
        </is>
      </c>
      <c r="E2223" s="8" t="n">
        <v>46128</v>
      </c>
      <c r="F2223" t="inlineStr">
        <is>
          <t>Violations were cited in the following area(s).</t>
        </is>
      </c>
      <c r="G2223" t="inlineStr">
        <is>
          <t>09A</t>
        </is>
      </c>
      <c r="H2223" t="inlineStr">
        <is>
          <t>Swollen, leaking, rusted or otherwise damaged canned food to be returned to distributor not segregated from intact product and clearly labeled DO NOT USE</t>
        </is>
      </c>
      <c r="I2223" t="inlineStr">
        <is>
          <t>Not Critical</t>
        </is>
      </c>
      <c r="J2223" t="n">
        <v>4</v>
      </c>
      <c r="K2223" t="inlineStr">
        <is>
          <t>A</t>
        </is>
      </c>
      <c r="L2223" s="9">
        <f>A2223&amp;"-"&amp;TEXT(E2223,"yyyymmdd")</f>
        <v/>
      </c>
    </row>
    <row r="2224">
      <c r="A2224" t="n">
        <v>50110984</v>
      </c>
      <c r="B2224" t="inlineStr">
        <is>
          <t>Queens</t>
        </is>
      </c>
      <c r="C2224" t="inlineStr">
        <is>
          <t>11375</t>
        </is>
      </c>
      <c r="D2224" t="inlineStr">
        <is>
          <t>Donuts</t>
        </is>
      </c>
      <c r="E2224" s="8" t="n">
        <v>46128</v>
      </c>
      <c r="F2224" t="inlineStr">
        <is>
          <t>Violations were cited in the following area(s).</t>
        </is>
      </c>
      <c r="G2224" t="inlineStr">
        <is>
          <t>10F</t>
        </is>
      </c>
      <c r="H2224" t="inlineStr">
        <is>
          <t>Non-food contact surface or equipment made of unacceptable material, not kept clean, or not properly sealed, raised, spaced or movable to allow accessibility for cleaning on all sides, above and underneath the unit.</t>
        </is>
      </c>
      <c r="I2224" t="inlineStr">
        <is>
          <t>Not Critical</t>
        </is>
      </c>
      <c r="J2224" t="n">
        <v>4</v>
      </c>
      <c r="K2224" t="inlineStr">
        <is>
          <t>A</t>
        </is>
      </c>
      <c r="L2224" s="9">
        <f>A2224&amp;"-"&amp;TEXT(E2224,"yyyymmdd")</f>
        <v/>
      </c>
    </row>
    <row r="2225">
      <c r="A2225" t="n">
        <v>50115276</v>
      </c>
      <c r="B2225" t="inlineStr">
        <is>
          <t>Manhattan</t>
        </is>
      </c>
      <c r="C2225" t="inlineStr">
        <is>
          <t>10022</t>
        </is>
      </c>
      <c r="D2225" t="inlineStr">
        <is>
          <t>Coffee/Tea</t>
        </is>
      </c>
      <c r="E2225" s="8" t="n">
        <v>46128</v>
      </c>
      <c r="F2225" t="inlineStr">
        <is>
          <t>Violations were cited in the following area(s).</t>
        </is>
      </c>
      <c r="G2225" t="inlineStr">
        <is>
          <t>04H</t>
        </is>
      </c>
      <c r="H2225" t="inlineStr">
        <is>
          <t>Raw, cooked or prepared food is adulterated, contaminated, cross-contaminated, or not discarded in accordance with HACCP plan.</t>
        </is>
      </c>
      <c r="I2225" t="inlineStr">
        <is>
          <t>Critical</t>
        </is>
      </c>
      <c r="J2225" t="n">
        <v>7</v>
      </c>
      <c r="K2225" t="inlineStr">
        <is>
          <t>A</t>
        </is>
      </c>
      <c r="L2225" s="9">
        <f>A2225&amp;"-"&amp;TEXT(E2225,"yyyymmdd")</f>
        <v/>
      </c>
    </row>
    <row r="2226">
      <c r="A2226" t="n">
        <v>50116821</v>
      </c>
      <c r="B2226" t="inlineStr">
        <is>
          <t>Manhattan</t>
        </is>
      </c>
      <c r="C2226" t="inlineStr">
        <is>
          <t>10014</t>
        </is>
      </c>
      <c r="D2226" t="inlineStr">
        <is>
          <t>Italian</t>
        </is>
      </c>
      <c r="E2226" s="8" t="n">
        <v>46128</v>
      </c>
      <c r="F2226" t="inlineStr">
        <is>
          <t>Violations were cited in the following area(s).</t>
        </is>
      </c>
      <c r="G2226" t="inlineStr">
        <is>
          <t>02G</t>
        </is>
      </c>
      <c r="H2226" t="inlineStr">
        <is>
          <t>Cold TCS food item held above 41 °F; smoked or processed fish held above 38 °F; intact raw eggs held above 45 °F; or reduced oxygen packaged (ROP) TCS foods held above required temperatures except during active necessary preparation.</t>
        </is>
      </c>
      <c r="I2226" t="inlineStr">
        <is>
          <t>Critical</t>
        </is>
      </c>
      <c r="J2226" t="n">
        <v>36</v>
      </c>
      <c r="L2226" s="9">
        <f>A2226&amp;"-"&amp;TEXT(E2226,"yyyymmdd")</f>
        <v/>
      </c>
    </row>
    <row r="2227">
      <c r="A2227" t="n">
        <v>50116821</v>
      </c>
      <c r="B2227" t="inlineStr">
        <is>
          <t>Manhattan</t>
        </is>
      </c>
      <c r="C2227" t="inlineStr">
        <is>
          <t>10014</t>
        </is>
      </c>
      <c r="D2227" t="inlineStr">
        <is>
          <t>Italian</t>
        </is>
      </c>
      <c r="E2227" s="8" t="n">
        <v>46128</v>
      </c>
      <c r="F2227" t="inlineStr">
        <is>
          <t>Violations were cited in the following area(s).</t>
        </is>
      </c>
      <c r="G2227" t="inlineStr">
        <is>
          <t>04H</t>
        </is>
      </c>
      <c r="H2227" t="inlineStr">
        <is>
          <t>Raw, cooked or prepared food is adulterated, contaminated, cross-contaminated, or not discarded in accordance with HACCP plan.</t>
        </is>
      </c>
      <c r="I2227" t="inlineStr">
        <is>
          <t>Critical</t>
        </is>
      </c>
      <c r="J2227" t="n">
        <v>36</v>
      </c>
      <c r="L2227" s="9">
        <f>A2227&amp;"-"&amp;TEXT(E2227,"yyyymmdd")</f>
        <v/>
      </c>
    </row>
    <row r="2228">
      <c r="A2228" t="n">
        <v>50116821</v>
      </c>
      <c r="B2228" t="inlineStr">
        <is>
          <t>Manhattan</t>
        </is>
      </c>
      <c r="C2228" t="inlineStr">
        <is>
          <t>10014</t>
        </is>
      </c>
      <c r="D2228" t="inlineStr">
        <is>
          <t>Italian</t>
        </is>
      </c>
      <c r="E2228" s="8" t="n">
        <v>46128</v>
      </c>
      <c r="F2228" t="inlineStr">
        <is>
          <t>Violations were cited in the following area(s).</t>
        </is>
      </c>
      <c r="G2228" t="inlineStr">
        <is>
          <t>04L</t>
        </is>
      </c>
      <c r="H2228" t="inlineStr">
        <is>
          <t>Evidence of mice or live mice in establishment's food or non-food areas.</t>
        </is>
      </c>
      <c r="I2228" t="inlineStr">
        <is>
          <t>Critical</t>
        </is>
      </c>
      <c r="J2228" t="n">
        <v>36</v>
      </c>
      <c r="L2228" s="9">
        <f>A2228&amp;"-"&amp;TEXT(E2228,"yyyymmdd")</f>
        <v/>
      </c>
    </row>
    <row r="2229">
      <c r="A2229" t="n">
        <v>50116821</v>
      </c>
      <c r="B2229" t="inlineStr">
        <is>
          <t>Manhattan</t>
        </is>
      </c>
      <c r="C2229" t="inlineStr">
        <is>
          <t>10014</t>
        </is>
      </c>
      <c r="D2229" t="inlineStr">
        <is>
          <t>Italian</t>
        </is>
      </c>
      <c r="E2229" s="8" t="n">
        <v>46128</v>
      </c>
      <c r="F2229" t="inlineStr">
        <is>
          <t>Violations were cited in the following area(s).</t>
        </is>
      </c>
      <c r="G2229" t="inlineStr">
        <is>
          <t>04N</t>
        </is>
      </c>
      <c r="H2229" t="inlineStr">
        <is>
          <t>Filth flies or food/refuse/sewage associated with (FRSA) flies or other nuisance pests in establishment’s food and/or non-food areas. FRSA flies include house flies, blow flies, bottle flies, flesh flies, drain flies, Phorid flies and fruit flies.</t>
        </is>
      </c>
      <c r="I2229" t="inlineStr">
        <is>
          <t>Critical</t>
        </is>
      </c>
      <c r="J2229" t="n">
        <v>36</v>
      </c>
      <c r="L2229" s="9">
        <f>A2229&amp;"-"&amp;TEXT(E2229,"yyyymmdd")</f>
        <v/>
      </c>
    </row>
    <row r="2230">
      <c r="A2230" t="n">
        <v>50116821</v>
      </c>
      <c r="B2230" t="inlineStr">
        <is>
          <t>Manhattan</t>
        </is>
      </c>
      <c r="C2230" t="inlineStr">
        <is>
          <t>10014</t>
        </is>
      </c>
      <c r="D2230" t="inlineStr">
        <is>
          <t>Italian</t>
        </is>
      </c>
      <c r="E2230" s="8" t="n">
        <v>46128</v>
      </c>
      <c r="F2230" t="inlineStr">
        <is>
          <t>Violations were cited in the following area(s).</t>
        </is>
      </c>
      <c r="G2230" t="inlineStr">
        <is>
          <t>06A</t>
        </is>
      </c>
      <c r="H2230" t="inlineStr">
        <is>
          <t>Personal cleanliness is inadequate. Outer garment soiled with possible contaminant. Effective hair restraint not worn where required. Jewelry worn on hands or arms. Fingernail polish worn or fingernails not kept clean and trimmed.</t>
        </is>
      </c>
      <c r="I2230" t="inlineStr">
        <is>
          <t>Critical</t>
        </is>
      </c>
      <c r="J2230" t="n">
        <v>36</v>
      </c>
      <c r="L2230" s="9">
        <f>A2230&amp;"-"&amp;TEXT(E2230,"yyyymmdd")</f>
        <v/>
      </c>
    </row>
    <row r="2231">
      <c r="A2231" t="n">
        <v>50116821</v>
      </c>
      <c r="B2231" t="inlineStr">
        <is>
          <t>Manhattan</t>
        </is>
      </c>
      <c r="C2231" t="inlineStr">
        <is>
          <t>10014</t>
        </is>
      </c>
      <c r="D2231" t="inlineStr">
        <is>
          <t>Italian</t>
        </is>
      </c>
      <c r="E2231" s="8" t="n">
        <v>46128</v>
      </c>
      <c r="F2231" t="inlineStr">
        <is>
          <t>Violations were cited in the following area(s).</t>
        </is>
      </c>
      <c r="G2231" t="inlineStr">
        <is>
          <t>08A</t>
        </is>
      </c>
      <c r="H2231" t="inlineStr">
        <is>
          <t>Establishment is not free of harborage or conditions conducive to rodents, insects or other pests.</t>
        </is>
      </c>
      <c r="I2231" t="inlineStr">
        <is>
          <t>Not Critical</t>
        </is>
      </c>
      <c r="J2231" t="n">
        <v>36</v>
      </c>
      <c r="L2231" s="9">
        <f>A2231&amp;"-"&amp;TEXT(E2231,"yyyymmdd")</f>
        <v/>
      </c>
    </row>
    <row r="2232">
      <c r="A2232" t="n">
        <v>50116821</v>
      </c>
      <c r="B2232" t="inlineStr">
        <is>
          <t>Manhattan</t>
        </is>
      </c>
      <c r="C2232" t="inlineStr">
        <is>
          <t>10014</t>
        </is>
      </c>
      <c r="D2232" t="inlineStr">
        <is>
          <t>Italian</t>
        </is>
      </c>
      <c r="E2232" s="8" t="n">
        <v>46128</v>
      </c>
      <c r="F2232" t="inlineStr">
        <is>
          <t>Violations were cited in the following area(s).</t>
        </is>
      </c>
      <c r="G2232" t="inlineStr">
        <is>
          <t>10F</t>
        </is>
      </c>
      <c r="H2232" t="inlineStr">
        <is>
          <t>Non-food contact surface or equipment made of unacceptable material, not kept clean, or not properly sealed, raised, spaced or movable to allow accessibility for cleaning on all sides, above and underneath the unit.</t>
        </is>
      </c>
      <c r="I2232" t="inlineStr">
        <is>
          <t>Not Critical</t>
        </is>
      </c>
      <c r="J2232" t="n">
        <v>36</v>
      </c>
      <c r="L2232" s="9">
        <f>A2232&amp;"-"&amp;TEXT(E2232,"yyyymmdd")</f>
        <v/>
      </c>
    </row>
    <row r="2233">
      <c r="A2233" t="n">
        <v>50117880</v>
      </c>
      <c r="B2233" t="inlineStr">
        <is>
          <t>Brooklyn</t>
        </is>
      </c>
      <c r="C2233" t="inlineStr">
        <is>
          <t>11204</t>
        </is>
      </c>
      <c r="D2233" t="inlineStr">
        <is>
          <t>Chinese</t>
        </is>
      </c>
      <c r="E2233" s="8" t="n">
        <v>46128</v>
      </c>
      <c r="F2233" t="inlineStr">
        <is>
          <t>Violations were cited in the following area(s).</t>
        </is>
      </c>
      <c r="G2233" t="inlineStr">
        <is>
          <t>02G</t>
        </is>
      </c>
      <c r="H2233" t="inlineStr">
        <is>
          <t>Cold TCS food item held above 41 °F; smoked or processed fish held above 38 °F; intact raw eggs held above 45 °F; or reduced oxygen packaged (ROP) TCS foods held above required temperatures except during active necessary preparation.</t>
        </is>
      </c>
      <c r="I2233" t="inlineStr">
        <is>
          <t>Critical</t>
        </is>
      </c>
      <c r="J2233" t="n">
        <v>13</v>
      </c>
      <c r="K2233" t="inlineStr">
        <is>
          <t>A</t>
        </is>
      </c>
      <c r="L2233" s="9">
        <f>A2233&amp;"-"&amp;TEXT(E2233,"yyyymmdd")</f>
        <v/>
      </c>
    </row>
    <row r="2234">
      <c r="A2234" t="n">
        <v>50117880</v>
      </c>
      <c r="B2234" t="inlineStr">
        <is>
          <t>Brooklyn</t>
        </is>
      </c>
      <c r="C2234" t="inlineStr">
        <is>
          <t>11204</t>
        </is>
      </c>
      <c r="D2234" t="inlineStr">
        <is>
          <t>Chinese</t>
        </is>
      </c>
      <c r="E2234" s="8" t="n">
        <v>46128</v>
      </c>
      <c r="F2234" t="inlineStr">
        <is>
          <t>Violations were cited in the following area(s).</t>
        </is>
      </c>
      <c r="G2234" t="inlineStr">
        <is>
          <t>10F</t>
        </is>
      </c>
      <c r="H2234" t="inlineStr">
        <is>
          <t>Non-food contact surface or equipment made of unacceptable material, not kept clean, or not properly sealed, raised, spaced or movable to allow accessibility for cleaning on all sides, above and underneath the unit.</t>
        </is>
      </c>
      <c r="I2234" t="inlineStr">
        <is>
          <t>Not Critical</t>
        </is>
      </c>
      <c r="J2234" t="n">
        <v>13</v>
      </c>
      <c r="K2234" t="inlineStr">
        <is>
          <t>A</t>
        </is>
      </c>
      <c r="L2234" s="9">
        <f>A2234&amp;"-"&amp;TEXT(E2234,"yyyymmdd")</f>
        <v/>
      </c>
    </row>
    <row r="2235">
      <c r="A2235" t="n">
        <v>50118971</v>
      </c>
      <c r="B2235" t="inlineStr">
        <is>
          <t>Queens</t>
        </is>
      </c>
      <c r="C2235" t="inlineStr">
        <is>
          <t>11378</t>
        </is>
      </c>
      <c r="D2235" t="inlineStr">
        <is>
          <t>Latin American</t>
        </is>
      </c>
      <c r="E2235" s="8" t="n">
        <v>46128</v>
      </c>
      <c r="F2235" t="inlineStr">
        <is>
          <t>Violations were cited in the following area(s).</t>
        </is>
      </c>
      <c r="G2235" t="inlineStr">
        <is>
          <t>02H</t>
        </is>
      </c>
      <c r="H2235" t="inlineStr">
        <is>
          <t>After cooking or removal from hot holding, TCS food not cooled by an approved method whereby the internal temperature is reduced from 140 °F to 70 °F or less within 2 hours, and from 70 °F to 41 °F or less within 4 additional hours.</t>
        </is>
      </c>
      <c r="I2235" t="inlineStr">
        <is>
          <t>Critical</t>
        </is>
      </c>
      <c r="J2235" t="n">
        <v>21</v>
      </c>
      <c r="L2235" s="9">
        <f>A2235&amp;"-"&amp;TEXT(E2235,"yyyymmdd")</f>
        <v/>
      </c>
    </row>
    <row r="2236">
      <c r="A2236" t="n">
        <v>50118971</v>
      </c>
      <c r="B2236" t="inlineStr">
        <is>
          <t>Queens</t>
        </is>
      </c>
      <c r="C2236" t="inlineStr">
        <is>
          <t>11378</t>
        </is>
      </c>
      <c r="D2236" t="inlineStr">
        <is>
          <t>Latin American</t>
        </is>
      </c>
      <c r="E2236" s="8" t="n">
        <v>46128</v>
      </c>
      <c r="F2236" t="inlineStr">
        <is>
          <t>Violations were cited in the following area(s).</t>
        </is>
      </c>
      <c r="G2236" t="inlineStr">
        <is>
          <t>05D</t>
        </is>
      </c>
      <c r="H223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236" t="inlineStr">
        <is>
          <t>Critical</t>
        </is>
      </c>
      <c r="J2236" t="n">
        <v>21</v>
      </c>
      <c r="L2236" s="9">
        <f>A2236&amp;"-"&amp;TEXT(E2236,"yyyymmdd")</f>
        <v/>
      </c>
    </row>
    <row r="2237">
      <c r="A2237" t="n">
        <v>50118971</v>
      </c>
      <c r="B2237" t="inlineStr">
        <is>
          <t>Queens</t>
        </is>
      </c>
      <c r="C2237" t="inlineStr">
        <is>
          <t>11378</t>
        </is>
      </c>
      <c r="D2237" t="inlineStr">
        <is>
          <t>Latin American</t>
        </is>
      </c>
      <c r="E2237" s="8" t="n">
        <v>46128</v>
      </c>
      <c r="F2237" t="inlineStr">
        <is>
          <t>Violations were cited in the following area(s).</t>
        </is>
      </c>
      <c r="G2237" t="inlineStr">
        <is>
          <t>10B</t>
        </is>
      </c>
      <c r="H2237" t="inlineStr">
        <is>
          <t>Anti-siphonage or back-flow prevention device not provided where required; equipment or floor not properly drained; sewage disposal system in disrepair or not functioning properly. Condensation or liquid waste improperly disposed of.</t>
        </is>
      </c>
      <c r="I2237" t="inlineStr">
        <is>
          <t>Not Critical</t>
        </is>
      </c>
      <c r="J2237" t="n">
        <v>21</v>
      </c>
      <c r="L2237" s="9">
        <f>A2237&amp;"-"&amp;TEXT(E2237,"yyyymmdd")</f>
        <v/>
      </c>
    </row>
    <row r="2238">
      <c r="A2238" t="n">
        <v>50118971</v>
      </c>
      <c r="B2238" t="inlineStr">
        <is>
          <t>Queens</t>
        </is>
      </c>
      <c r="C2238" t="inlineStr">
        <is>
          <t>11378</t>
        </is>
      </c>
      <c r="D2238" t="inlineStr">
        <is>
          <t>Latin American</t>
        </is>
      </c>
      <c r="E2238" s="8" t="n">
        <v>46128</v>
      </c>
      <c r="F2238" t="inlineStr">
        <is>
          <t>Violations were cited in the following area(s).</t>
        </is>
      </c>
      <c r="G2238" t="inlineStr">
        <is>
          <t>10F</t>
        </is>
      </c>
      <c r="H2238" t="inlineStr">
        <is>
          <t>Non-food contact surface or equipment made of unacceptable material, not kept clean, or not properly sealed, raised, spaced or movable to allow accessibility for cleaning on all sides, above and underneath the unit.</t>
        </is>
      </c>
      <c r="I2238" t="inlineStr">
        <is>
          <t>Not Critical</t>
        </is>
      </c>
      <c r="J2238" t="n">
        <v>21</v>
      </c>
      <c r="L2238" s="9">
        <f>A2238&amp;"-"&amp;TEXT(E2238,"yyyymmdd")</f>
        <v/>
      </c>
    </row>
    <row r="2239">
      <c r="A2239" t="n">
        <v>50119827</v>
      </c>
      <c r="B2239" t="inlineStr">
        <is>
          <t>Brooklyn</t>
        </is>
      </c>
      <c r="C2239" t="inlineStr">
        <is>
          <t>11215</t>
        </is>
      </c>
      <c r="D2239" t="inlineStr">
        <is>
          <t>American</t>
        </is>
      </c>
      <c r="E2239" s="8" t="n">
        <v>46128</v>
      </c>
      <c r="F2239" t="inlineStr">
        <is>
          <t>Violations were cited in the following area(s).</t>
        </is>
      </c>
      <c r="G2239" t="inlineStr">
        <is>
          <t>02G</t>
        </is>
      </c>
      <c r="H2239" t="inlineStr">
        <is>
          <t>Cold TCS food item held above 41 °F; smoked or processed fish held above 38 °F; intact raw eggs held above 45 °F; or reduced oxygen packaged (ROP) TCS foods held above required temperatures except during active necessary preparation.</t>
        </is>
      </c>
      <c r="I2239" t="inlineStr">
        <is>
          <t>Critical</t>
        </is>
      </c>
      <c r="J2239" t="n">
        <v>11</v>
      </c>
      <c r="K2239" t="inlineStr">
        <is>
          <t>A</t>
        </is>
      </c>
      <c r="L2239" s="9">
        <f>A2239&amp;"-"&amp;TEXT(E2239,"yyyymmdd")</f>
        <v/>
      </c>
    </row>
    <row r="2240">
      <c r="A2240" t="n">
        <v>50119827</v>
      </c>
      <c r="B2240" t="inlineStr">
        <is>
          <t>Brooklyn</t>
        </is>
      </c>
      <c r="C2240" t="inlineStr">
        <is>
          <t>11215</t>
        </is>
      </c>
      <c r="D2240" t="inlineStr">
        <is>
          <t>American</t>
        </is>
      </c>
      <c r="E2240" s="8" t="n">
        <v>46128</v>
      </c>
      <c r="F2240" t="inlineStr">
        <is>
          <t>Violations were cited in the following area(s).</t>
        </is>
      </c>
      <c r="G2240" t="inlineStr">
        <is>
          <t>10F</t>
        </is>
      </c>
      <c r="H2240" t="inlineStr">
        <is>
          <t>Non-food contact surface or equipment made of unacceptable material, not kept clean, or not properly sealed, raised, spaced or movable to allow accessibility for cleaning on all sides, above and underneath the unit.</t>
        </is>
      </c>
      <c r="I2240" t="inlineStr">
        <is>
          <t>Not Critical</t>
        </is>
      </c>
      <c r="J2240" t="n">
        <v>11</v>
      </c>
      <c r="K2240" t="inlineStr">
        <is>
          <t>A</t>
        </is>
      </c>
      <c r="L2240" s="9">
        <f>A2240&amp;"-"&amp;TEXT(E2240,"yyyymmdd")</f>
        <v/>
      </c>
    </row>
    <row r="2241">
      <c r="A2241" t="n">
        <v>50119936</v>
      </c>
      <c r="B2241" t="inlineStr">
        <is>
          <t>Queens</t>
        </is>
      </c>
      <c r="C2241" t="inlineStr">
        <is>
          <t>11413</t>
        </is>
      </c>
      <c r="D2241" t="inlineStr">
        <is>
          <t>Fusion</t>
        </is>
      </c>
      <c r="E2241" s="8" t="n">
        <v>46128</v>
      </c>
      <c r="F2241" t="inlineStr">
        <is>
          <t>Violations were cited in the following area(s).</t>
        </is>
      </c>
      <c r="G2241" t="inlineStr">
        <is>
          <t>04L</t>
        </is>
      </c>
      <c r="H2241" t="inlineStr">
        <is>
          <t>Evidence of mice or live mice in establishment's food or non-food areas.</t>
        </is>
      </c>
      <c r="I2241" t="inlineStr">
        <is>
          <t>Critical</t>
        </is>
      </c>
      <c r="J2241" t="n">
        <v>9</v>
      </c>
      <c r="K2241" t="inlineStr">
        <is>
          <t>A</t>
        </is>
      </c>
      <c r="L2241" s="9">
        <f>A2241&amp;"-"&amp;TEXT(E2241,"yyyymmdd")</f>
        <v/>
      </c>
    </row>
    <row r="2242">
      <c r="A2242" t="n">
        <v>50119936</v>
      </c>
      <c r="B2242" t="inlineStr">
        <is>
          <t>Queens</t>
        </is>
      </c>
      <c r="C2242" t="inlineStr">
        <is>
          <t>11413</t>
        </is>
      </c>
      <c r="D2242" t="inlineStr">
        <is>
          <t>Fusion</t>
        </is>
      </c>
      <c r="E2242" s="8" t="n">
        <v>46128</v>
      </c>
      <c r="F2242" t="inlineStr">
        <is>
          <t>Violations were cited in the following area(s).</t>
        </is>
      </c>
      <c r="G2242" t="inlineStr">
        <is>
          <t>08A</t>
        </is>
      </c>
      <c r="H2242" t="inlineStr">
        <is>
          <t>Establishment is not free of harborage or conditions conducive to rodents, insects or other pests.</t>
        </is>
      </c>
      <c r="I2242" t="inlineStr">
        <is>
          <t>Not Critical</t>
        </is>
      </c>
      <c r="J2242" t="n">
        <v>9</v>
      </c>
      <c r="K2242" t="inlineStr">
        <is>
          <t>A</t>
        </is>
      </c>
      <c r="L2242" s="9">
        <f>A2242&amp;"-"&amp;TEXT(E2242,"yyyymmdd")</f>
        <v/>
      </c>
    </row>
    <row r="2243">
      <c r="A2243" t="n">
        <v>50122299</v>
      </c>
      <c r="B2243" t="inlineStr">
        <is>
          <t>Staten Island</t>
        </is>
      </c>
      <c r="C2243" t="inlineStr">
        <is>
          <t>10303</t>
        </is>
      </c>
      <c r="D2243" t="inlineStr">
        <is>
          <t>Pizza</t>
        </is>
      </c>
      <c r="E2243" s="8" t="n">
        <v>46128</v>
      </c>
      <c r="F2243" t="inlineStr">
        <is>
          <t>Violations were cited in the following area(s).</t>
        </is>
      </c>
      <c r="G2243" t="inlineStr">
        <is>
          <t>04C</t>
        </is>
      </c>
      <c r="H2243" t="inlineStr">
        <is>
          <t>Food worker/food vendor does not use utensil or other barrier to eliminate bare hand contact with food that will not receive adequate additional heat treatment.</t>
        </is>
      </c>
      <c r="I2243" t="inlineStr">
        <is>
          <t>Critical</t>
        </is>
      </c>
      <c r="J2243" t="n">
        <v>7</v>
      </c>
      <c r="K2243" t="inlineStr">
        <is>
          <t>A</t>
        </is>
      </c>
      <c r="L2243" s="9">
        <f>A2243&amp;"-"&amp;TEXT(E2243,"yyyymmdd")</f>
        <v/>
      </c>
    </row>
    <row r="2244">
      <c r="A2244" t="n">
        <v>50124799</v>
      </c>
      <c r="B2244" t="inlineStr">
        <is>
          <t>Manhattan</t>
        </is>
      </c>
      <c r="C2244" t="inlineStr">
        <is>
          <t>10009</t>
        </is>
      </c>
      <c r="D2244" t="inlineStr">
        <is>
          <t>Juice, Smoothies, Fruit Salads</t>
        </is>
      </c>
      <c r="E2244" s="8" t="n">
        <v>46128</v>
      </c>
      <c r="F2244" t="inlineStr">
        <is>
          <t>Violations were cited in the following area(s).</t>
        </is>
      </c>
      <c r="G2244" t="inlineStr">
        <is>
          <t>02B</t>
        </is>
      </c>
      <c r="H2244" t="inlineStr">
        <is>
          <t>Hot TCS food item not held at or above 140 °F.</t>
        </is>
      </c>
      <c r="I2244" t="inlineStr">
        <is>
          <t>Critical</t>
        </is>
      </c>
      <c r="J2244" t="n">
        <v>12</v>
      </c>
      <c r="K2244" t="inlineStr">
        <is>
          <t>A</t>
        </is>
      </c>
      <c r="L2244" s="9">
        <f>A2244&amp;"-"&amp;TEXT(E2244,"yyyymmdd")</f>
        <v/>
      </c>
    </row>
    <row r="2245">
      <c r="A2245" t="n">
        <v>50124799</v>
      </c>
      <c r="B2245" t="inlineStr">
        <is>
          <t>Manhattan</t>
        </is>
      </c>
      <c r="C2245" t="inlineStr">
        <is>
          <t>10009</t>
        </is>
      </c>
      <c r="D2245" t="inlineStr">
        <is>
          <t>Juice, Smoothies, Fruit Salads</t>
        </is>
      </c>
      <c r="E2245" s="8" t="n">
        <v>46128</v>
      </c>
      <c r="F2245" t="inlineStr">
        <is>
          <t>Violations were cited in the following area(s).</t>
        </is>
      </c>
      <c r="G2245" t="inlineStr">
        <is>
          <t>06D</t>
        </is>
      </c>
      <c r="H2245" t="inlineStr">
        <is>
          <t>Food contact surface not properly washed, rinsed and sanitized after each use and following any activity when contamination may have occurred.</t>
        </is>
      </c>
      <c r="I2245" t="inlineStr">
        <is>
          <t>Critical</t>
        </is>
      </c>
      <c r="J2245" t="n">
        <v>12</v>
      </c>
      <c r="K2245" t="inlineStr">
        <is>
          <t>A</t>
        </is>
      </c>
      <c r="L2245" s="9">
        <f>A2245&amp;"-"&amp;TEXT(E2245,"yyyymmdd")</f>
        <v/>
      </c>
    </row>
    <row r="2246">
      <c r="A2246" t="n">
        <v>50125399</v>
      </c>
      <c r="B2246" t="inlineStr">
        <is>
          <t>Manhattan</t>
        </is>
      </c>
      <c r="C2246" t="inlineStr">
        <is>
          <t>10025</t>
        </is>
      </c>
      <c r="D2246" t="inlineStr">
        <is>
          <t>Mexican</t>
        </is>
      </c>
      <c r="E2246" s="8" t="n">
        <v>46128</v>
      </c>
      <c r="F2246" t="inlineStr">
        <is>
          <t>Violations were cited in the following area(s).</t>
        </is>
      </c>
      <c r="G2246" t="inlineStr">
        <is>
          <t>02B</t>
        </is>
      </c>
      <c r="H2246" t="inlineStr">
        <is>
          <t>Hot TCS food item not held at or above 140 °F.</t>
        </is>
      </c>
      <c r="I2246" t="inlineStr">
        <is>
          <t>Critical</t>
        </is>
      </c>
      <c r="J2246" t="n">
        <v>40</v>
      </c>
      <c r="L2246" s="9">
        <f>A2246&amp;"-"&amp;TEXT(E2246,"yyyymmdd")</f>
        <v/>
      </c>
    </row>
    <row r="2247">
      <c r="A2247" t="n">
        <v>50125399</v>
      </c>
      <c r="B2247" t="inlineStr">
        <is>
          <t>Manhattan</t>
        </is>
      </c>
      <c r="C2247" t="inlineStr">
        <is>
          <t>10025</t>
        </is>
      </c>
      <c r="D2247" t="inlineStr">
        <is>
          <t>Mexican</t>
        </is>
      </c>
      <c r="E2247" s="8" t="n">
        <v>46128</v>
      </c>
      <c r="F2247" t="inlineStr">
        <is>
          <t>Violations were cited in the following area(s).</t>
        </is>
      </c>
      <c r="G2247" t="inlineStr">
        <is>
          <t>02F</t>
        </is>
      </c>
      <c r="H2247" t="inlineStr">
        <is>
          <t>Meat, fish, molluscan shellfish, unpasteurized raw shell eggs, poultry or other TCS offered or served raw or undercooked and written notice not provided to consumer.</t>
        </is>
      </c>
      <c r="I2247" t="inlineStr">
        <is>
          <t>Critical</t>
        </is>
      </c>
      <c r="J2247" t="n">
        <v>40</v>
      </c>
      <c r="L2247" s="9">
        <f>A2247&amp;"-"&amp;TEXT(E2247,"yyyymmdd")</f>
        <v/>
      </c>
    </row>
    <row r="2248">
      <c r="A2248" t="n">
        <v>50125399</v>
      </c>
      <c r="B2248" t="inlineStr">
        <is>
          <t>Manhattan</t>
        </is>
      </c>
      <c r="C2248" t="inlineStr">
        <is>
          <t>10025</t>
        </is>
      </c>
      <c r="D2248" t="inlineStr">
        <is>
          <t>Mexican</t>
        </is>
      </c>
      <c r="E2248" s="8" t="n">
        <v>46128</v>
      </c>
      <c r="F2248" t="inlineStr">
        <is>
          <t>Violations were cited in the following area(s).</t>
        </is>
      </c>
      <c r="G2248" t="inlineStr">
        <is>
          <t>02G</t>
        </is>
      </c>
      <c r="H2248" t="inlineStr">
        <is>
          <t>Cold TCS food item held above 41 °F; smoked or processed fish held above 38 °F; intact raw eggs held above 45 °F; or reduced oxygen packaged (ROP) TCS foods held above required temperatures except during active necessary preparation.</t>
        </is>
      </c>
      <c r="I2248" t="inlineStr">
        <is>
          <t>Critical</t>
        </is>
      </c>
      <c r="J2248" t="n">
        <v>40</v>
      </c>
      <c r="L2248" s="9">
        <f>A2248&amp;"-"&amp;TEXT(E2248,"yyyymmdd")</f>
        <v/>
      </c>
    </row>
    <row r="2249">
      <c r="A2249" t="n">
        <v>50125399</v>
      </c>
      <c r="B2249" t="inlineStr">
        <is>
          <t>Manhattan</t>
        </is>
      </c>
      <c r="C2249" t="inlineStr">
        <is>
          <t>10025</t>
        </is>
      </c>
      <c r="D2249" t="inlineStr">
        <is>
          <t>Mexican</t>
        </is>
      </c>
      <c r="E2249" s="8" t="n">
        <v>46128</v>
      </c>
      <c r="F2249" t="inlineStr">
        <is>
          <t>Violations were cited in the following area(s).</t>
        </is>
      </c>
      <c r="G2249" t="inlineStr">
        <is>
          <t>04L</t>
        </is>
      </c>
      <c r="H2249" t="inlineStr">
        <is>
          <t>Evidence of mice or live mice in establishment's food or non-food areas.</t>
        </is>
      </c>
      <c r="I2249" t="inlineStr">
        <is>
          <t>Critical</t>
        </is>
      </c>
      <c r="J2249" t="n">
        <v>40</v>
      </c>
      <c r="L2249" s="9">
        <f>A2249&amp;"-"&amp;TEXT(E2249,"yyyymmdd")</f>
        <v/>
      </c>
    </row>
    <row r="2250">
      <c r="A2250" t="n">
        <v>50125399</v>
      </c>
      <c r="B2250" t="inlineStr">
        <is>
          <t>Manhattan</t>
        </is>
      </c>
      <c r="C2250" t="inlineStr">
        <is>
          <t>10025</t>
        </is>
      </c>
      <c r="D2250" t="inlineStr">
        <is>
          <t>Mexican</t>
        </is>
      </c>
      <c r="E2250" s="8" t="n">
        <v>46128</v>
      </c>
      <c r="F2250" t="inlineStr">
        <is>
          <t>Violations were cited in the following area(s).</t>
        </is>
      </c>
      <c r="G2250" t="inlineStr">
        <is>
          <t>06D</t>
        </is>
      </c>
      <c r="H2250" t="inlineStr">
        <is>
          <t>Food contact surface not properly washed, rinsed and sanitized after each use and following any activity when contamination may have occurred.</t>
        </is>
      </c>
      <c r="I2250" t="inlineStr">
        <is>
          <t>Critical</t>
        </is>
      </c>
      <c r="J2250" t="n">
        <v>40</v>
      </c>
      <c r="L2250" s="9">
        <f>A2250&amp;"-"&amp;TEXT(E2250,"yyyymmdd")</f>
        <v/>
      </c>
    </row>
    <row r="2251">
      <c r="A2251" t="n">
        <v>50125399</v>
      </c>
      <c r="B2251" t="inlineStr">
        <is>
          <t>Manhattan</t>
        </is>
      </c>
      <c r="C2251" t="inlineStr">
        <is>
          <t>10025</t>
        </is>
      </c>
      <c r="D2251" t="inlineStr">
        <is>
          <t>Mexican</t>
        </is>
      </c>
      <c r="E2251" s="8" t="n">
        <v>46128</v>
      </c>
      <c r="F2251" t="inlineStr">
        <is>
          <t>Violations were cited in the following area(s).</t>
        </is>
      </c>
      <c r="G2251" t="inlineStr">
        <is>
          <t>08A</t>
        </is>
      </c>
      <c r="H2251" t="inlineStr">
        <is>
          <t>Establishment is not free of harborage or conditions conducive to rodents, insects or other pests.</t>
        </is>
      </c>
      <c r="I2251" t="inlineStr">
        <is>
          <t>Not Critical</t>
        </is>
      </c>
      <c r="J2251" t="n">
        <v>40</v>
      </c>
      <c r="L2251" s="9">
        <f>A2251&amp;"-"&amp;TEXT(E2251,"yyyymmdd")</f>
        <v/>
      </c>
    </row>
    <row r="2252">
      <c r="A2252" t="n">
        <v>50125399</v>
      </c>
      <c r="B2252" t="inlineStr">
        <is>
          <t>Manhattan</t>
        </is>
      </c>
      <c r="C2252" t="inlineStr">
        <is>
          <t>10025</t>
        </is>
      </c>
      <c r="D2252" t="inlineStr">
        <is>
          <t>Mexican</t>
        </is>
      </c>
      <c r="E2252" s="8" t="n">
        <v>46128</v>
      </c>
      <c r="F2252" t="inlineStr">
        <is>
          <t>Violations were cited in the following area(s).</t>
        </is>
      </c>
      <c r="G2252" t="inlineStr">
        <is>
          <t>08C</t>
        </is>
      </c>
      <c r="H2252" t="inlineStr">
        <is>
          <t>Pesticide not properly labeled or used by unlicensed individual. Pesticide, other toxic chemical improperly used/stored. Unprotected, unlocked bait station used.</t>
        </is>
      </c>
      <c r="I2252" t="inlineStr">
        <is>
          <t>Not Critical</t>
        </is>
      </c>
      <c r="J2252" t="n">
        <v>40</v>
      </c>
      <c r="L2252" s="9">
        <f>A2252&amp;"-"&amp;TEXT(E2252,"yyyymmdd")</f>
        <v/>
      </c>
    </row>
    <row r="2253">
      <c r="A2253" t="n">
        <v>50125399</v>
      </c>
      <c r="B2253" t="inlineStr">
        <is>
          <t>Manhattan</t>
        </is>
      </c>
      <c r="C2253" t="inlineStr">
        <is>
          <t>10025</t>
        </is>
      </c>
      <c r="D2253" t="inlineStr">
        <is>
          <t>Mexican</t>
        </is>
      </c>
      <c r="E2253" s="8" t="n">
        <v>46128</v>
      </c>
      <c r="F2253" t="inlineStr">
        <is>
          <t>Violations were cited in the following area(s).</t>
        </is>
      </c>
      <c r="G2253" t="inlineStr">
        <is>
          <t>10F</t>
        </is>
      </c>
      <c r="H2253" t="inlineStr">
        <is>
          <t>Non-food contact surface or equipment made of unacceptable material, not kept clean, or not properly sealed, raised, spaced or movable to allow accessibility for cleaning on all sides, above and underneath the unit.</t>
        </is>
      </c>
      <c r="I2253" t="inlineStr">
        <is>
          <t>Not Critical</t>
        </is>
      </c>
      <c r="J2253" t="n">
        <v>40</v>
      </c>
      <c r="L2253" s="9">
        <f>A2253&amp;"-"&amp;TEXT(E2253,"yyyymmdd")</f>
        <v/>
      </c>
    </row>
    <row r="2254">
      <c r="A2254" t="n">
        <v>50127595</v>
      </c>
      <c r="B2254" t="inlineStr">
        <is>
          <t>Manhattan</t>
        </is>
      </c>
      <c r="C2254" t="inlineStr">
        <is>
          <t>10011</t>
        </is>
      </c>
      <c r="D2254" t="inlineStr">
        <is>
          <t>Japanese</t>
        </is>
      </c>
      <c r="E2254" s="8" t="n">
        <v>46128</v>
      </c>
      <c r="F2254" t="inlineStr">
        <is>
          <t>Violations were cited in the following area(s).</t>
        </is>
      </c>
      <c r="G2254" t="inlineStr">
        <is>
          <t>02G</t>
        </is>
      </c>
      <c r="H2254" t="inlineStr">
        <is>
          <t>Cold TCS food item held above 41 °F; smoked or processed fish held above 38 °F; intact raw eggs held above 45 °F; or reduced oxygen packaged (ROP) TCS foods held above required temperatures except during active necessary preparation.</t>
        </is>
      </c>
      <c r="I2254" t="inlineStr">
        <is>
          <t>Critical</t>
        </is>
      </c>
      <c r="J2254" t="n">
        <v>28</v>
      </c>
      <c r="L2254" s="9">
        <f>A2254&amp;"-"&amp;TEXT(E2254,"yyyymmdd")</f>
        <v/>
      </c>
    </row>
    <row r="2255">
      <c r="A2255" t="n">
        <v>50127595</v>
      </c>
      <c r="B2255" t="inlineStr">
        <is>
          <t>Manhattan</t>
        </is>
      </c>
      <c r="C2255" t="inlineStr">
        <is>
          <t>10011</t>
        </is>
      </c>
      <c r="D2255" t="inlineStr">
        <is>
          <t>Japanese</t>
        </is>
      </c>
      <c r="E2255" s="8" t="n">
        <v>46128</v>
      </c>
      <c r="F2255" t="inlineStr">
        <is>
          <t>Violations were cited in the following area(s).</t>
        </is>
      </c>
      <c r="G2255" t="inlineStr">
        <is>
          <t>04L</t>
        </is>
      </c>
      <c r="H2255" t="inlineStr">
        <is>
          <t>Evidence of mice or live mice in establishment's food or non-food areas.</t>
        </is>
      </c>
      <c r="I2255" t="inlineStr">
        <is>
          <t>Critical</t>
        </is>
      </c>
      <c r="J2255" t="n">
        <v>28</v>
      </c>
      <c r="L2255" s="9">
        <f>A2255&amp;"-"&amp;TEXT(E2255,"yyyymmdd")</f>
        <v/>
      </c>
    </row>
    <row r="2256">
      <c r="A2256" t="n">
        <v>50127595</v>
      </c>
      <c r="B2256" t="inlineStr">
        <is>
          <t>Manhattan</t>
        </is>
      </c>
      <c r="C2256" t="inlineStr">
        <is>
          <t>10011</t>
        </is>
      </c>
      <c r="D2256" t="inlineStr">
        <is>
          <t>Japanese</t>
        </is>
      </c>
      <c r="E2256" s="8" t="n">
        <v>46128</v>
      </c>
      <c r="F2256" t="inlineStr">
        <is>
          <t>Violations were cited in the following area(s).</t>
        </is>
      </c>
      <c r="G2256" t="inlineStr">
        <is>
          <t>04M</t>
        </is>
      </c>
      <c r="H2256" t="inlineStr">
        <is>
          <t>Live roaches in facility's food or non-food area.</t>
        </is>
      </c>
      <c r="I2256" t="inlineStr">
        <is>
          <t>Critical</t>
        </is>
      </c>
      <c r="J2256" t="n">
        <v>28</v>
      </c>
      <c r="L2256" s="9">
        <f>A2256&amp;"-"&amp;TEXT(E2256,"yyyymmdd")</f>
        <v/>
      </c>
    </row>
    <row r="2257">
      <c r="A2257" t="n">
        <v>50127595</v>
      </c>
      <c r="B2257" t="inlineStr">
        <is>
          <t>Manhattan</t>
        </is>
      </c>
      <c r="C2257" t="inlineStr">
        <is>
          <t>10011</t>
        </is>
      </c>
      <c r="D2257" t="inlineStr">
        <is>
          <t>Japanese</t>
        </is>
      </c>
      <c r="E2257" s="8" t="n">
        <v>46128</v>
      </c>
      <c r="F2257" t="inlineStr">
        <is>
          <t>Violations were cited in the following area(s).</t>
        </is>
      </c>
      <c r="G2257" t="inlineStr">
        <is>
          <t>05D</t>
        </is>
      </c>
      <c r="H225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257" t="inlineStr">
        <is>
          <t>Critical</t>
        </is>
      </c>
      <c r="J2257" t="n">
        <v>28</v>
      </c>
      <c r="L2257" s="9">
        <f>A2257&amp;"-"&amp;TEXT(E2257,"yyyymmdd")</f>
        <v/>
      </c>
    </row>
    <row r="2258">
      <c r="A2258" t="n">
        <v>50127595</v>
      </c>
      <c r="B2258" t="inlineStr">
        <is>
          <t>Manhattan</t>
        </is>
      </c>
      <c r="C2258" t="inlineStr">
        <is>
          <t>10011</t>
        </is>
      </c>
      <c r="D2258" t="inlineStr">
        <is>
          <t>Japanese</t>
        </is>
      </c>
      <c r="E2258" s="8" t="n">
        <v>46128</v>
      </c>
      <c r="F2258" t="inlineStr">
        <is>
          <t>Violations were cited in the following area(s).</t>
        </is>
      </c>
      <c r="G2258" t="inlineStr">
        <is>
          <t>08A</t>
        </is>
      </c>
      <c r="H2258" t="inlineStr">
        <is>
          <t>Establishment is not free of harborage or conditions conducive to rodents, insects or other pests.</t>
        </is>
      </c>
      <c r="I2258" t="inlineStr">
        <is>
          <t>Not Critical</t>
        </is>
      </c>
      <c r="J2258" t="n">
        <v>28</v>
      </c>
      <c r="L2258" s="9">
        <f>A2258&amp;"-"&amp;TEXT(E2258,"yyyymmdd")</f>
        <v/>
      </c>
    </row>
    <row r="2259">
      <c r="A2259" t="n">
        <v>50127595</v>
      </c>
      <c r="B2259" t="inlineStr">
        <is>
          <t>Manhattan</t>
        </is>
      </c>
      <c r="C2259" t="inlineStr">
        <is>
          <t>10011</t>
        </is>
      </c>
      <c r="D2259" t="inlineStr">
        <is>
          <t>Japanese</t>
        </is>
      </c>
      <c r="E2259" s="8" t="n">
        <v>46128</v>
      </c>
      <c r="F2259" t="inlineStr">
        <is>
          <t>Violations were cited in the following area(s).</t>
        </is>
      </c>
      <c r="G2259" t="inlineStr">
        <is>
          <t>10F</t>
        </is>
      </c>
      <c r="H2259" t="inlineStr">
        <is>
          <t>Non-food contact surface or equipment made of unacceptable material, not kept clean, or not properly sealed, raised, spaced or movable to allow accessibility for cleaning on all sides, above and underneath the unit.</t>
        </is>
      </c>
      <c r="I2259" t="inlineStr">
        <is>
          <t>Not Critical</t>
        </is>
      </c>
      <c r="J2259" t="n">
        <v>28</v>
      </c>
      <c r="L2259" s="9">
        <f>A2259&amp;"-"&amp;TEXT(E2259,"yyyymmdd")</f>
        <v/>
      </c>
    </row>
    <row r="2260">
      <c r="A2260" t="n">
        <v>50129124</v>
      </c>
      <c r="B2260" t="inlineStr">
        <is>
          <t>Queens</t>
        </is>
      </c>
      <c r="C2260" t="inlineStr">
        <is>
          <t>11354</t>
        </is>
      </c>
      <c r="D2260" t="inlineStr">
        <is>
          <t>Chicken</t>
        </is>
      </c>
      <c r="E2260" s="8" t="n">
        <v>46128</v>
      </c>
      <c r="F2260" t="inlineStr">
        <is>
          <t>Violations were cited in the following area(s).</t>
        </is>
      </c>
      <c r="G2260" t="inlineStr">
        <is>
          <t>04M</t>
        </is>
      </c>
      <c r="H2260" t="inlineStr">
        <is>
          <t>Live roaches in facility's food or non-food area.</t>
        </is>
      </c>
      <c r="I2260" t="inlineStr">
        <is>
          <t>Critical</t>
        </is>
      </c>
      <c r="J2260" t="n">
        <v>30</v>
      </c>
      <c r="L2260" s="9">
        <f>A2260&amp;"-"&amp;TEXT(E2260,"yyyymmdd")</f>
        <v/>
      </c>
    </row>
    <row r="2261">
      <c r="A2261" t="n">
        <v>50129124</v>
      </c>
      <c r="B2261" t="inlineStr">
        <is>
          <t>Queens</t>
        </is>
      </c>
      <c r="C2261" t="inlineStr">
        <is>
          <t>11354</t>
        </is>
      </c>
      <c r="D2261" t="inlineStr">
        <is>
          <t>Chicken</t>
        </is>
      </c>
      <c r="E2261" s="8" t="n">
        <v>46128</v>
      </c>
      <c r="F2261" t="inlineStr">
        <is>
          <t>Violations were cited in the following area(s).</t>
        </is>
      </c>
      <c r="G2261" t="inlineStr">
        <is>
          <t>06C</t>
        </is>
      </c>
      <c r="H226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261" t="inlineStr">
        <is>
          <t>Critical</t>
        </is>
      </c>
      <c r="J2261" t="n">
        <v>30</v>
      </c>
      <c r="L2261" s="9">
        <f>A2261&amp;"-"&amp;TEXT(E2261,"yyyymmdd")</f>
        <v/>
      </c>
    </row>
    <row r="2262">
      <c r="A2262" t="n">
        <v>50129124</v>
      </c>
      <c r="B2262" t="inlineStr">
        <is>
          <t>Queens</t>
        </is>
      </c>
      <c r="C2262" t="inlineStr">
        <is>
          <t>11354</t>
        </is>
      </c>
      <c r="D2262" t="inlineStr">
        <is>
          <t>Chicken</t>
        </is>
      </c>
      <c r="E2262" s="8" t="n">
        <v>46128</v>
      </c>
      <c r="F2262" t="inlineStr">
        <is>
          <t>Violations were cited in the following area(s).</t>
        </is>
      </c>
      <c r="G2262" t="inlineStr">
        <is>
          <t>06D</t>
        </is>
      </c>
      <c r="H2262" t="inlineStr">
        <is>
          <t>Food contact surface not properly washed, rinsed and sanitized after each use and following any activity when contamination may have occurred.</t>
        </is>
      </c>
      <c r="I2262" t="inlineStr">
        <is>
          <t>Critical</t>
        </is>
      </c>
      <c r="J2262" t="n">
        <v>30</v>
      </c>
      <c r="L2262" s="9">
        <f>A2262&amp;"-"&amp;TEXT(E2262,"yyyymmdd")</f>
        <v/>
      </c>
    </row>
    <row r="2263">
      <c r="A2263" t="n">
        <v>50129124</v>
      </c>
      <c r="B2263" t="inlineStr">
        <is>
          <t>Queens</t>
        </is>
      </c>
      <c r="C2263" t="inlineStr">
        <is>
          <t>11354</t>
        </is>
      </c>
      <c r="D2263" t="inlineStr">
        <is>
          <t>Chicken</t>
        </is>
      </c>
      <c r="E2263" s="8" t="n">
        <v>46128</v>
      </c>
      <c r="F2263" t="inlineStr">
        <is>
          <t>Violations were cited in the following area(s).</t>
        </is>
      </c>
      <c r="G2263" t="inlineStr">
        <is>
          <t>08A</t>
        </is>
      </c>
      <c r="H2263" t="inlineStr">
        <is>
          <t>Establishment is not free of harborage or conditions conducive to rodents, insects or other pests.</t>
        </is>
      </c>
      <c r="I2263" t="inlineStr">
        <is>
          <t>Not Critical</t>
        </is>
      </c>
      <c r="J2263" t="n">
        <v>30</v>
      </c>
      <c r="L2263" s="9">
        <f>A2263&amp;"-"&amp;TEXT(E2263,"yyyymmdd")</f>
        <v/>
      </c>
    </row>
    <row r="2264">
      <c r="A2264" t="n">
        <v>50129124</v>
      </c>
      <c r="B2264" t="inlineStr">
        <is>
          <t>Queens</t>
        </is>
      </c>
      <c r="C2264" t="inlineStr">
        <is>
          <t>11354</t>
        </is>
      </c>
      <c r="D2264" t="inlineStr">
        <is>
          <t>Chicken</t>
        </is>
      </c>
      <c r="E2264" s="8" t="n">
        <v>46128</v>
      </c>
      <c r="F2264" t="inlineStr">
        <is>
          <t>Violations were cited in the following area(s).</t>
        </is>
      </c>
      <c r="G2264" t="inlineStr">
        <is>
          <t>10B</t>
        </is>
      </c>
      <c r="H2264" t="inlineStr">
        <is>
          <t>Anti-siphonage or back-flow prevention device not provided where required; equipment or floor not properly drained; sewage disposal system in disrepair or not functioning properly. Condensation or liquid waste improperly disposed of.</t>
        </is>
      </c>
      <c r="I2264" t="inlineStr">
        <is>
          <t>Not Critical</t>
        </is>
      </c>
      <c r="J2264" t="n">
        <v>30</v>
      </c>
      <c r="L2264" s="9">
        <f>A2264&amp;"-"&amp;TEXT(E2264,"yyyymmdd")</f>
        <v/>
      </c>
    </row>
    <row r="2265">
      <c r="A2265" t="n">
        <v>50129124</v>
      </c>
      <c r="B2265" t="inlineStr">
        <is>
          <t>Queens</t>
        </is>
      </c>
      <c r="C2265" t="inlineStr">
        <is>
          <t>11354</t>
        </is>
      </c>
      <c r="D2265" t="inlineStr">
        <is>
          <t>Chicken</t>
        </is>
      </c>
      <c r="E2265" s="8" t="n">
        <v>46128</v>
      </c>
      <c r="F2265" t="inlineStr">
        <is>
          <t>Violations were cited in the following area(s).</t>
        </is>
      </c>
      <c r="G2265" t="inlineStr">
        <is>
          <t>10F</t>
        </is>
      </c>
      <c r="H2265" t="inlineStr">
        <is>
          <t>Non-food contact surface or equipment made of unacceptable material, not kept clean, or not properly sealed, raised, spaced or movable to allow accessibility for cleaning on all sides, above and underneath the unit.</t>
        </is>
      </c>
      <c r="I2265" t="inlineStr">
        <is>
          <t>Not Critical</t>
        </is>
      </c>
      <c r="J2265" t="n">
        <v>30</v>
      </c>
      <c r="L2265" s="9">
        <f>A2265&amp;"-"&amp;TEXT(E2265,"yyyymmdd")</f>
        <v/>
      </c>
    </row>
    <row r="2266">
      <c r="A2266" t="n">
        <v>50130624</v>
      </c>
      <c r="B2266" t="inlineStr">
        <is>
          <t>Manhattan</t>
        </is>
      </c>
      <c r="C2266" t="inlineStr">
        <is>
          <t>10011</t>
        </is>
      </c>
      <c r="D2266" t="inlineStr">
        <is>
          <t>American</t>
        </is>
      </c>
      <c r="E2266" s="8" t="n">
        <v>46128</v>
      </c>
      <c r="F2266" t="inlineStr">
        <is>
          <t>Violations were cited in the following area(s).</t>
        </is>
      </c>
      <c r="G2266" t="inlineStr">
        <is>
          <t>06D</t>
        </is>
      </c>
      <c r="H2266" t="inlineStr">
        <is>
          <t>Food contact surface not properly washed, rinsed and sanitized after each use and following any activity when contamination may have occurred.</t>
        </is>
      </c>
      <c r="I2266" t="inlineStr">
        <is>
          <t>Critical</t>
        </is>
      </c>
      <c r="J2266" t="n">
        <v>7</v>
      </c>
      <c r="K2266" t="inlineStr">
        <is>
          <t>A</t>
        </is>
      </c>
      <c r="L2266" s="9">
        <f>A2266&amp;"-"&amp;TEXT(E2266,"yyyymmdd")</f>
        <v/>
      </c>
    </row>
    <row r="2267">
      <c r="A2267" t="n">
        <v>50130624</v>
      </c>
      <c r="B2267" t="inlineStr">
        <is>
          <t>Manhattan</t>
        </is>
      </c>
      <c r="C2267" t="inlineStr">
        <is>
          <t>10011</t>
        </is>
      </c>
      <c r="D2267" t="inlineStr">
        <is>
          <t>American</t>
        </is>
      </c>
      <c r="E2267" s="8" t="n">
        <v>46128</v>
      </c>
      <c r="F2267" t="inlineStr">
        <is>
          <t>Violations were cited in the following area(s).</t>
        </is>
      </c>
      <c r="G2267" t="inlineStr">
        <is>
          <t>10E</t>
        </is>
      </c>
      <c r="H2267" t="inlineStr">
        <is>
          <t>Accurate thermometer not provided or properly located in refrigerated, cold storage or hot holding equipment</t>
        </is>
      </c>
      <c r="I2267" t="inlineStr">
        <is>
          <t>Not Critical</t>
        </is>
      </c>
      <c r="J2267" t="n">
        <v>7</v>
      </c>
      <c r="K2267" t="inlineStr">
        <is>
          <t>A</t>
        </is>
      </c>
      <c r="L2267" s="9">
        <f>A2267&amp;"-"&amp;TEXT(E2267,"yyyymmdd")</f>
        <v/>
      </c>
    </row>
    <row r="2268">
      <c r="A2268" t="n">
        <v>50133694</v>
      </c>
      <c r="B2268" t="inlineStr">
        <is>
          <t>Queens</t>
        </is>
      </c>
      <c r="C2268" t="inlineStr">
        <is>
          <t>11361</t>
        </is>
      </c>
      <c r="D2268" t="inlineStr">
        <is>
          <t>American</t>
        </is>
      </c>
      <c r="E2268" s="8" t="n">
        <v>46128</v>
      </c>
      <c r="F2268" t="inlineStr">
        <is>
          <t>Violations were cited in the following area(s).</t>
        </is>
      </c>
      <c r="G2268" t="inlineStr">
        <is>
          <t>02G</t>
        </is>
      </c>
      <c r="H2268" t="inlineStr">
        <is>
          <t>Cold TCS food item held above 41 °F; smoked or processed fish held above 38 °F; intact raw eggs held above 45 °F; or reduced oxygen packaged (ROP) TCS foods held above required temperatures except during active necessary preparation.</t>
        </is>
      </c>
      <c r="I2268" t="inlineStr">
        <is>
          <t>Critical</t>
        </is>
      </c>
      <c r="J2268" t="n">
        <v>45</v>
      </c>
      <c r="L2268" s="9">
        <f>A2268&amp;"-"&amp;TEXT(E2268,"yyyymmdd")</f>
        <v/>
      </c>
    </row>
    <row r="2269">
      <c r="A2269" t="n">
        <v>50133694</v>
      </c>
      <c r="B2269" t="inlineStr">
        <is>
          <t>Queens</t>
        </is>
      </c>
      <c r="C2269" t="inlineStr">
        <is>
          <t>11361</t>
        </is>
      </c>
      <c r="D2269" t="inlineStr">
        <is>
          <t>American</t>
        </is>
      </c>
      <c r="E2269" s="8" t="n">
        <v>46128</v>
      </c>
      <c r="F2269" t="inlineStr">
        <is>
          <t>Violations were cited in the following area(s).</t>
        </is>
      </c>
      <c r="G2269" t="inlineStr">
        <is>
          <t>04H</t>
        </is>
      </c>
      <c r="H2269" t="inlineStr">
        <is>
          <t>Raw, cooked or prepared food is adulterated, contaminated, cross-contaminated, or not discarded in accordance with HACCP plan.</t>
        </is>
      </c>
      <c r="I2269" t="inlineStr">
        <is>
          <t>Critical</t>
        </is>
      </c>
      <c r="J2269" t="n">
        <v>45</v>
      </c>
      <c r="L2269" s="9">
        <f>A2269&amp;"-"&amp;TEXT(E2269,"yyyymmdd")</f>
        <v/>
      </c>
    </row>
    <row r="2270">
      <c r="A2270" t="n">
        <v>50133694</v>
      </c>
      <c r="B2270" t="inlineStr">
        <is>
          <t>Queens</t>
        </is>
      </c>
      <c r="C2270" t="inlineStr">
        <is>
          <t>11361</t>
        </is>
      </c>
      <c r="D2270" t="inlineStr">
        <is>
          <t>American</t>
        </is>
      </c>
      <c r="E2270" s="8" t="n">
        <v>46128</v>
      </c>
      <c r="F2270" t="inlineStr">
        <is>
          <t>Violations were cited in the following area(s).</t>
        </is>
      </c>
      <c r="G2270" t="inlineStr">
        <is>
          <t>04L</t>
        </is>
      </c>
      <c r="H2270" t="inlineStr">
        <is>
          <t>Evidence of mice or live mice in establishment's food or non-food areas.</t>
        </is>
      </c>
      <c r="I2270" t="inlineStr">
        <is>
          <t>Critical</t>
        </is>
      </c>
      <c r="J2270" t="n">
        <v>45</v>
      </c>
      <c r="L2270" s="9">
        <f>A2270&amp;"-"&amp;TEXT(E2270,"yyyymmdd")</f>
        <v/>
      </c>
    </row>
    <row r="2271">
      <c r="A2271" t="n">
        <v>50133694</v>
      </c>
      <c r="B2271" t="inlineStr">
        <is>
          <t>Queens</t>
        </is>
      </c>
      <c r="C2271" t="inlineStr">
        <is>
          <t>11361</t>
        </is>
      </c>
      <c r="D2271" t="inlineStr">
        <is>
          <t>American</t>
        </is>
      </c>
      <c r="E2271" s="8" t="n">
        <v>46128</v>
      </c>
      <c r="F2271" t="inlineStr">
        <is>
          <t>Violations were cited in the following area(s).</t>
        </is>
      </c>
      <c r="G2271" t="inlineStr">
        <is>
          <t>06A</t>
        </is>
      </c>
      <c r="H2271" t="inlineStr">
        <is>
          <t>Personal cleanliness is inadequate. Outer garment soiled with possible contaminant. Effective hair restraint not worn where required. Jewelry worn on hands or arms. Fingernail polish worn or fingernails not kept clean and trimmed.</t>
        </is>
      </c>
      <c r="I2271" t="inlineStr">
        <is>
          <t>Critical</t>
        </is>
      </c>
      <c r="J2271" t="n">
        <v>45</v>
      </c>
      <c r="L2271" s="9">
        <f>A2271&amp;"-"&amp;TEXT(E2271,"yyyymmdd")</f>
        <v/>
      </c>
    </row>
    <row r="2272">
      <c r="A2272" t="n">
        <v>50133694</v>
      </c>
      <c r="B2272" t="inlineStr">
        <is>
          <t>Queens</t>
        </is>
      </c>
      <c r="C2272" t="inlineStr">
        <is>
          <t>11361</t>
        </is>
      </c>
      <c r="D2272" t="inlineStr">
        <is>
          <t>American</t>
        </is>
      </c>
      <c r="E2272" s="8" t="n">
        <v>46128</v>
      </c>
      <c r="F2272" t="inlineStr">
        <is>
          <t>Violations were cited in the following area(s).</t>
        </is>
      </c>
      <c r="G2272" t="inlineStr">
        <is>
          <t>06D</t>
        </is>
      </c>
      <c r="H2272" t="inlineStr">
        <is>
          <t>Food contact surface not properly washed, rinsed and sanitized after each use and following any activity when contamination may have occurred.</t>
        </is>
      </c>
      <c r="I2272" t="inlineStr">
        <is>
          <t>Critical</t>
        </is>
      </c>
      <c r="J2272" t="n">
        <v>45</v>
      </c>
      <c r="L2272" s="9">
        <f>A2272&amp;"-"&amp;TEXT(E2272,"yyyymmdd")</f>
        <v/>
      </c>
    </row>
    <row r="2273">
      <c r="A2273" t="n">
        <v>50133694</v>
      </c>
      <c r="B2273" t="inlineStr">
        <is>
          <t>Queens</t>
        </is>
      </c>
      <c r="C2273" t="inlineStr">
        <is>
          <t>11361</t>
        </is>
      </c>
      <c r="D2273" t="inlineStr">
        <is>
          <t>American</t>
        </is>
      </c>
      <c r="E2273" s="8" t="n">
        <v>46128</v>
      </c>
      <c r="F2273" t="inlineStr">
        <is>
          <t>Violations were cited in the following area(s).</t>
        </is>
      </c>
      <c r="G2273" t="inlineStr">
        <is>
          <t>08A</t>
        </is>
      </c>
      <c r="H2273" t="inlineStr">
        <is>
          <t>Establishment is not free of harborage or conditions conducive to rodents, insects or other pests.</t>
        </is>
      </c>
      <c r="I2273" t="inlineStr">
        <is>
          <t>Not Critical</t>
        </is>
      </c>
      <c r="J2273" t="n">
        <v>45</v>
      </c>
      <c r="L2273" s="9">
        <f>A2273&amp;"-"&amp;TEXT(E2273,"yyyymmdd")</f>
        <v/>
      </c>
    </row>
    <row r="2274">
      <c r="A2274" t="n">
        <v>50133694</v>
      </c>
      <c r="B2274" t="inlineStr">
        <is>
          <t>Queens</t>
        </is>
      </c>
      <c r="C2274" t="inlineStr">
        <is>
          <t>11361</t>
        </is>
      </c>
      <c r="D2274" t="inlineStr">
        <is>
          <t>American</t>
        </is>
      </c>
      <c r="E2274" s="8" t="n">
        <v>46128</v>
      </c>
      <c r="F2274" t="inlineStr">
        <is>
          <t>Violations were cited in the following area(s).</t>
        </is>
      </c>
      <c r="G2274" t="inlineStr">
        <is>
          <t>10B</t>
        </is>
      </c>
      <c r="H2274" t="inlineStr">
        <is>
          <t>Anti-siphonage or back-flow prevention device not provided where required; equipment or floor not properly drained; sewage disposal system in disrepair or not functioning properly. Condensation or liquid waste improperly disposed of.</t>
        </is>
      </c>
      <c r="I2274" t="inlineStr">
        <is>
          <t>Not Critical</t>
        </is>
      </c>
      <c r="J2274" t="n">
        <v>45</v>
      </c>
      <c r="L2274" s="9">
        <f>A2274&amp;"-"&amp;TEXT(E2274,"yyyymmdd")</f>
        <v/>
      </c>
    </row>
    <row r="2275">
      <c r="A2275" t="n">
        <v>50133694</v>
      </c>
      <c r="B2275" t="inlineStr">
        <is>
          <t>Queens</t>
        </is>
      </c>
      <c r="C2275" t="inlineStr">
        <is>
          <t>11361</t>
        </is>
      </c>
      <c r="D2275" t="inlineStr">
        <is>
          <t>American</t>
        </is>
      </c>
      <c r="E2275" s="8" t="n">
        <v>46128</v>
      </c>
      <c r="F2275" t="inlineStr">
        <is>
          <t>Violations were cited in the following area(s).</t>
        </is>
      </c>
      <c r="G2275" t="inlineStr">
        <is>
          <t>10F</t>
        </is>
      </c>
      <c r="H2275" t="inlineStr">
        <is>
          <t>Non-food contact surface or equipment made of unacceptable material, not kept clean, or not properly sealed, raised, spaced or movable to allow accessibility for cleaning on all sides, above and underneath the unit.</t>
        </is>
      </c>
      <c r="I2275" t="inlineStr">
        <is>
          <t>Not Critical</t>
        </is>
      </c>
      <c r="J2275" t="n">
        <v>45</v>
      </c>
      <c r="L2275" s="9">
        <f>A2275&amp;"-"&amp;TEXT(E2275,"yyyymmdd")</f>
        <v/>
      </c>
    </row>
    <row r="2276">
      <c r="A2276" t="n">
        <v>50133694</v>
      </c>
      <c r="B2276" t="inlineStr">
        <is>
          <t>Queens</t>
        </is>
      </c>
      <c r="C2276" t="inlineStr">
        <is>
          <t>11361</t>
        </is>
      </c>
      <c r="D2276" t="inlineStr">
        <is>
          <t>American</t>
        </is>
      </c>
      <c r="E2276" s="8" t="n">
        <v>46128</v>
      </c>
      <c r="F2276" t="inlineStr">
        <is>
          <t>Violations were cited in the following area(s).</t>
        </is>
      </c>
      <c r="G2276" t="inlineStr">
        <is>
          <t>28-06</t>
        </is>
      </c>
      <c r="H2276" t="inlineStr">
        <is>
          <t>Contract with a pest management professional not in place. Record of extermination activities not kept on premises.</t>
        </is>
      </c>
      <c r="I2276" t="inlineStr">
        <is>
          <t>Not Critical</t>
        </is>
      </c>
      <c r="J2276" t="n">
        <v>45</v>
      </c>
      <c r="L2276" s="9">
        <f>A2276&amp;"-"&amp;TEXT(E2276,"yyyymmdd")</f>
        <v/>
      </c>
    </row>
    <row r="2277">
      <c r="A2277" t="n">
        <v>50135724</v>
      </c>
      <c r="B2277" t="inlineStr">
        <is>
          <t>Queens</t>
        </is>
      </c>
      <c r="C2277" t="inlineStr">
        <is>
          <t>11354</t>
        </is>
      </c>
      <c r="D2277" t="inlineStr">
        <is>
          <t>Chinese</t>
        </is>
      </c>
      <c r="E2277" s="8" t="n">
        <v>46128</v>
      </c>
      <c r="F2277" t="inlineStr">
        <is>
          <t>Violations were cited in the following area(s).</t>
        </is>
      </c>
      <c r="G2277" t="inlineStr">
        <is>
          <t>02B</t>
        </is>
      </c>
      <c r="H2277" t="inlineStr">
        <is>
          <t>Hot TCS food item not held at or above 140 °F.</t>
        </is>
      </c>
      <c r="I2277" t="inlineStr">
        <is>
          <t>Critical</t>
        </is>
      </c>
      <c r="J2277" t="n">
        <v>32</v>
      </c>
      <c r="L2277" s="9">
        <f>A2277&amp;"-"&amp;TEXT(E2277,"yyyymmdd")</f>
        <v/>
      </c>
    </row>
    <row r="2278">
      <c r="A2278" t="n">
        <v>50135724</v>
      </c>
      <c r="B2278" t="inlineStr">
        <is>
          <t>Queens</t>
        </is>
      </c>
      <c r="C2278" t="inlineStr">
        <is>
          <t>11354</t>
        </is>
      </c>
      <c r="D2278" t="inlineStr">
        <is>
          <t>Chinese</t>
        </is>
      </c>
      <c r="E2278" s="8" t="n">
        <v>46128</v>
      </c>
      <c r="F2278" t="inlineStr">
        <is>
          <t>Violations were cited in the following area(s).</t>
        </is>
      </c>
      <c r="G2278" t="inlineStr">
        <is>
          <t>02G</t>
        </is>
      </c>
      <c r="H2278" t="inlineStr">
        <is>
          <t>Cold TCS food item held above 41 °F; smoked or processed fish held above 38 °F; intact raw eggs held above 45 °F; or reduced oxygen packaged (ROP) TCS foods held above required temperatures except during active necessary preparation.</t>
        </is>
      </c>
      <c r="I2278" t="inlineStr">
        <is>
          <t>Critical</t>
        </is>
      </c>
      <c r="J2278" t="n">
        <v>32</v>
      </c>
      <c r="L2278" s="9">
        <f>A2278&amp;"-"&amp;TEXT(E2278,"yyyymmdd")</f>
        <v/>
      </c>
    </row>
    <row r="2279">
      <c r="A2279" t="n">
        <v>50135724</v>
      </c>
      <c r="B2279" t="inlineStr">
        <is>
          <t>Queens</t>
        </is>
      </c>
      <c r="C2279" t="inlineStr">
        <is>
          <t>11354</t>
        </is>
      </c>
      <c r="D2279" t="inlineStr">
        <is>
          <t>Chinese</t>
        </is>
      </c>
      <c r="E2279" s="8" t="n">
        <v>46128</v>
      </c>
      <c r="F2279" t="inlineStr">
        <is>
          <t>Violations were cited in the following area(s).</t>
        </is>
      </c>
      <c r="G2279" t="inlineStr">
        <is>
          <t>02H</t>
        </is>
      </c>
      <c r="H2279" t="inlineStr">
        <is>
          <t>After cooking or removal from hot holding, TCS food not cooled by an approved method whereby the internal temperature is reduced from 140 °F to 70 °F or less within 2 hours, and from 70 °F to 41 °F or less within 4 additional hours.</t>
        </is>
      </c>
      <c r="I2279" t="inlineStr">
        <is>
          <t>Critical</t>
        </is>
      </c>
      <c r="J2279" t="n">
        <v>32</v>
      </c>
      <c r="L2279" s="9">
        <f>A2279&amp;"-"&amp;TEXT(E2279,"yyyymmdd")</f>
        <v/>
      </c>
    </row>
    <row r="2280">
      <c r="A2280" t="n">
        <v>50135724</v>
      </c>
      <c r="B2280" t="inlineStr">
        <is>
          <t>Queens</t>
        </is>
      </c>
      <c r="C2280" t="inlineStr">
        <is>
          <t>11354</t>
        </is>
      </c>
      <c r="D2280" t="inlineStr">
        <is>
          <t>Chinese</t>
        </is>
      </c>
      <c r="E2280" s="8" t="n">
        <v>46128</v>
      </c>
      <c r="F2280" t="inlineStr">
        <is>
          <t>Violations were cited in the following area(s).</t>
        </is>
      </c>
      <c r="G2280" t="inlineStr">
        <is>
          <t>09C</t>
        </is>
      </c>
      <c r="H2280" t="inlineStr">
        <is>
          <t>Design, construction, materials used or maintenance of food contact surface improper. Surface not easily cleanable, sanitized and maintained.</t>
        </is>
      </c>
      <c r="I2280" t="inlineStr">
        <is>
          <t>Not Critical</t>
        </is>
      </c>
      <c r="J2280" t="n">
        <v>32</v>
      </c>
      <c r="L2280" s="9">
        <f>A2280&amp;"-"&amp;TEXT(E2280,"yyyymmdd")</f>
        <v/>
      </c>
    </row>
    <row r="2281">
      <c r="A2281" t="n">
        <v>50135724</v>
      </c>
      <c r="B2281" t="inlineStr">
        <is>
          <t>Queens</t>
        </is>
      </c>
      <c r="C2281" t="inlineStr">
        <is>
          <t>11354</t>
        </is>
      </c>
      <c r="D2281" t="inlineStr">
        <is>
          <t>Chinese</t>
        </is>
      </c>
      <c r="E2281" s="8" t="n">
        <v>46128</v>
      </c>
      <c r="F2281" t="inlineStr">
        <is>
          <t>Violations were cited in the following area(s).</t>
        </is>
      </c>
      <c r="G2281" t="inlineStr">
        <is>
          <t>09E</t>
        </is>
      </c>
      <c r="H2281" t="inlineStr">
        <is>
          <t>Wash hands sign not posted near or above hand washing sink.</t>
        </is>
      </c>
      <c r="I2281" t="inlineStr">
        <is>
          <t>Not Critical</t>
        </is>
      </c>
      <c r="J2281" t="n">
        <v>32</v>
      </c>
      <c r="L2281" s="9">
        <f>A2281&amp;"-"&amp;TEXT(E2281,"yyyymmdd")</f>
        <v/>
      </c>
    </row>
    <row r="2282">
      <c r="A2282" t="n">
        <v>50135724</v>
      </c>
      <c r="B2282" t="inlineStr">
        <is>
          <t>Queens</t>
        </is>
      </c>
      <c r="C2282" t="inlineStr">
        <is>
          <t>11354</t>
        </is>
      </c>
      <c r="D2282" t="inlineStr">
        <is>
          <t>Chinese</t>
        </is>
      </c>
      <c r="E2282" s="8" t="n">
        <v>46128</v>
      </c>
      <c r="F2282" t="inlineStr">
        <is>
          <t>Violations were cited in the following area(s).</t>
        </is>
      </c>
      <c r="G2282" t="inlineStr">
        <is>
          <t>10B</t>
        </is>
      </c>
      <c r="H2282" t="inlineStr">
        <is>
          <t>Anti-siphonage or back-flow prevention device not provided where required; equipment or floor not properly drained; sewage disposal system in disrepair or not functioning properly. Condensation or liquid waste improperly disposed of.</t>
        </is>
      </c>
      <c r="I2282" t="inlineStr">
        <is>
          <t>Not Critical</t>
        </is>
      </c>
      <c r="J2282" t="n">
        <v>32</v>
      </c>
      <c r="L2282" s="9">
        <f>A2282&amp;"-"&amp;TEXT(E2282,"yyyymmdd")</f>
        <v/>
      </c>
    </row>
    <row r="2283">
      <c r="A2283" t="n">
        <v>50135724</v>
      </c>
      <c r="B2283" t="inlineStr">
        <is>
          <t>Queens</t>
        </is>
      </c>
      <c r="C2283" t="inlineStr">
        <is>
          <t>11354</t>
        </is>
      </c>
      <c r="D2283" t="inlineStr">
        <is>
          <t>Chinese</t>
        </is>
      </c>
      <c r="E2283" s="8" t="n">
        <v>46128</v>
      </c>
      <c r="F2283" t="inlineStr">
        <is>
          <t>Violations were cited in the following area(s).</t>
        </is>
      </c>
      <c r="G2283" t="inlineStr">
        <is>
          <t>10F</t>
        </is>
      </c>
      <c r="H2283" t="inlineStr">
        <is>
          <t>Non-food contact surface or equipment made of unacceptable material, not kept clean, or not properly sealed, raised, spaced or movable to allow accessibility for cleaning on all sides, above and underneath the unit.</t>
        </is>
      </c>
      <c r="I2283" t="inlineStr">
        <is>
          <t>Not Critical</t>
        </is>
      </c>
      <c r="J2283" t="n">
        <v>32</v>
      </c>
      <c r="L2283" s="9">
        <f>A2283&amp;"-"&amp;TEXT(E2283,"yyyymmdd")</f>
        <v/>
      </c>
    </row>
    <row r="2284">
      <c r="A2284" t="n">
        <v>50136556</v>
      </c>
      <c r="B2284" t="inlineStr">
        <is>
          <t>Brooklyn</t>
        </is>
      </c>
      <c r="C2284" t="inlineStr">
        <is>
          <t>11220</t>
        </is>
      </c>
      <c r="D2284" t="inlineStr">
        <is>
          <t>Coffee/Tea</t>
        </is>
      </c>
      <c r="E2284" s="8" t="n">
        <v>46128</v>
      </c>
      <c r="F2284" t="inlineStr">
        <is>
          <t>Violations were cited in the following area(s).</t>
        </is>
      </c>
      <c r="G2284" t="inlineStr">
        <is>
          <t>04A</t>
        </is>
      </c>
      <c r="H2284" t="inlineStr">
        <is>
          <t>Food Protection Certificate (FPC) not held by manager or supervisor of food operations.</t>
        </is>
      </c>
      <c r="I2284" t="inlineStr">
        <is>
          <t>Critical</t>
        </is>
      </c>
      <c r="J2284" t="n">
        <v>10</v>
      </c>
      <c r="K2284" t="inlineStr">
        <is>
          <t>A</t>
        </is>
      </c>
      <c r="L2284" s="9">
        <f>A2284&amp;"-"&amp;TEXT(E2284,"yyyymmdd")</f>
        <v/>
      </c>
    </row>
    <row r="2285">
      <c r="A2285" t="n">
        <v>50137294</v>
      </c>
      <c r="B2285" t="inlineStr">
        <is>
          <t>Staten Island</t>
        </is>
      </c>
      <c r="C2285" t="inlineStr">
        <is>
          <t>10312</t>
        </is>
      </c>
      <c r="D2285" t="inlineStr">
        <is>
          <t>Tex-Mex</t>
        </is>
      </c>
      <c r="E2285" s="8" t="n">
        <v>46128</v>
      </c>
      <c r="F2285" t="inlineStr">
        <is>
          <t>Violations were cited in the following area(s).</t>
        </is>
      </c>
      <c r="G2285" t="inlineStr">
        <is>
          <t>02G</t>
        </is>
      </c>
      <c r="H2285" t="inlineStr">
        <is>
          <t>Cold TCS food item held above 41 °F; smoked or processed fish held above 38 °F; intact raw eggs held above 45 °F; or reduced oxygen packaged (ROP) TCS foods held above required temperatures except during active necessary preparation.</t>
        </is>
      </c>
      <c r="I2285" t="inlineStr">
        <is>
          <t>Critical</t>
        </is>
      </c>
      <c r="J2285" t="n">
        <v>18</v>
      </c>
      <c r="L2285" s="9">
        <f>A2285&amp;"-"&amp;TEXT(E2285,"yyyymmdd")</f>
        <v/>
      </c>
    </row>
    <row r="2286">
      <c r="A2286" t="n">
        <v>50137294</v>
      </c>
      <c r="B2286" t="inlineStr">
        <is>
          <t>Staten Island</t>
        </is>
      </c>
      <c r="C2286" t="inlineStr">
        <is>
          <t>10312</t>
        </is>
      </c>
      <c r="D2286" t="inlineStr">
        <is>
          <t>Tex-Mex</t>
        </is>
      </c>
      <c r="E2286" s="8" t="n">
        <v>46128</v>
      </c>
      <c r="F2286" t="inlineStr">
        <is>
          <t>Violations were cited in the following area(s).</t>
        </is>
      </c>
      <c r="G2286" t="inlineStr">
        <is>
          <t>04N</t>
        </is>
      </c>
      <c r="H2286" t="inlineStr">
        <is>
          <t>Filth flies or food/refuse/sewage associated with (FRSA) flies or other nuisance pests in establishment’s food and/or non-food areas. FRSA flies include house flies, blow flies, bottle flies, flesh flies, drain flies, Phorid flies and fruit flies.</t>
        </is>
      </c>
      <c r="I2286" t="inlineStr">
        <is>
          <t>Critical</t>
        </is>
      </c>
      <c r="J2286" t="n">
        <v>18</v>
      </c>
      <c r="L2286" s="9">
        <f>A2286&amp;"-"&amp;TEXT(E2286,"yyyymmdd")</f>
        <v/>
      </c>
    </row>
    <row r="2287">
      <c r="A2287" t="n">
        <v>50137294</v>
      </c>
      <c r="B2287" t="inlineStr">
        <is>
          <t>Staten Island</t>
        </is>
      </c>
      <c r="C2287" t="inlineStr">
        <is>
          <t>10312</t>
        </is>
      </c>
      <c r="D2287" t="inlineStr">
        <is>
          <t>Tex-Mex</t>
        </is>
      </c>
      <c r="E2287" s="8" t="n">
        <v>46128</v>
      </c>
      <c r="F2287" t="inlineStr">
        <is>
          <t>Violations were cited in the following area(s).</t>
        </is>
      </c>
      <c r="G2287" t="inlineStr">
        <is>
          <t>06D</t>
        </is>
      </c>
      <c r="H2287" t="inlineStr">
        <is>
          <t>Food contact surface not properly washed, rinsed and sanitized after each use and following any activity when contamination may have occurred.</t>
        </is>
      </c>
      <c r="I2287" t="inlineStr">
        <is>
          <t>Critical</t>
        </is>
      </c>
      <c r="J2287" t="n">
        <v>18</v>
      </c>
      <c r="L2287" s="9">
        <f>A2287&amp;"-"&amp;TEXT(E2287,"yyyymmdd")</f>
        <v/>
      </c>
    </row>
    <row r="2288">
      <c r="A2288" t="n">
        <v>50138796</v>
      </c>
      <c r="B2288" t="inlineStr">
        <is>
          <t>Manhattan</t>
        </is>
      </c>
      <c r="C2288" t="inlineStr">
        <is>
          <t>10014</t>
        </is>
      </c>
      <c r="D2288" t="inlineStr">
        <is>
          <t>Japanese</t>
        </is>
      </c>
      <c r="E2288" s="8" t="n">
        <v>46128</v>
      </c>
      <c r="F2288" t="inlineStr">
        <is>
          <t>Violations were cited in the following area(s).</t>
        </is>
      </c>
      <c r="G2288" t="inlineStr">
        <is>
          <t>02B</t>
        </is>
      </c>
      <c r="H2288" t="inlineStr">
        <is>
          <t>Hot TCS food item not held at or above 140 °F.</t>
        </is>
      </c>
      <c r="I2288" t="inlineStr">
        <is>
          <t>Critical</t>
        </is>
      </c>
      <c r="J2288" t="n">
        <v>21</v>
      </c>
      <c r="L2288" s="9">
        <f>A2288&amp;"-"&amp;TEXT(E2288,"yyyymmdd")</f>
        <v/>
      </c>
    </row>
    <row r="2289">
      <c r="A2289" t="n">
        <v>50138796</v>
      </c>
      <c r="B2289" t="inlineStr">
        <is>
          <t>Manhattan</t>
        </is>
      </c>
      <c r="C2289" t="inlineStr">
        <is>
          <t>10014</t>
        </is>
      </c>
      <c r="D2289" t="inlineStr">
        <is>
          <t>Japanese</t>
        </is>
      </c>
      <c r="E2289" s="8" t="n">
        <v>46128</v>
      </c>
      <c r="F2289" t="inlineStr">
        <is>
          <t>Violations were cited in the following area(s).</t>
        </is>
      </c>
      <c r="G2289" t="inlineStr">
        <is>
          <t>04J</t>
        </is>
      </c>
      <c r="H2289" t="inlineStr">
        <is>
          <t>Properly scaled and calibrated thermometer or thermocouple not provided or not readily accessible in food preparation and hot/cold holding areas to measure temperatures of TCS foods during cooking, cooling, reheating, and holding.</t>
        </is>
      </c>
      <c r="I2289" t="inlineStr">
        <is>
          <t>Critical</t>
        </is>
      </c>
      <c r="J2289" t="n">
        <v>21</v>
      </c>
      <c r="L2289" s="9">
        <f>A2289&amp;"-"&amp;TEXT(E2289,"yyyymmdd")</f>
        <v/>
      </c>
    </row>
    <row r="2290">
      <c r="A2290" t="n">
        <v>50138796</v>
      </c>
      <c r="B2290" t="inlineStr">
        <is>
          <t>Manhattan</t>
        </is>
      </c>
      <c r="C2290" t="inlineStr">
        <is>
          <t>10014</t>
        </is>
      </c>
      <c r="D2290" t="inlineStr">
        <is>
          <t>Japanese</t>
        </is>
      </c>
      <c r="E2290" s="8" t="n">
        <v>46128</v>
      </c>
      <c r="F2290" t="inlineStr">
        <is>
          <t>Violations were cited in the following area(s).</t>
        </is>
      </c>
      <c r="G2290" t="inlineStr">
        <is>
          <t>10B</t>
        </is>
      </c>
      <c r="H2290" t="inlineStr">
        <is>
          <t>Anti-siphonage or back-flow prevention device not provided where required; equipment or floor not properly drained; sewage disposal system in disrepair or not functioning properly. Condensation or liquid waste improperly disposed of.</t>
        </is>
      </c>
      <c r="I2290" t="inlineStr">
        <is>
          <t>Not Critical</t>
        </is>
      </c>
      <c r="J2290" t="n">
        <v>21</v>
      </c>
      <c r="L2290" s="9">
        <f>A2290&amp;"-"&amp;TEXT(E2290,"yyyymmdd")</f>
        <v/>
      </c>
    </row>
    <row r="2291">
      <c r="A2291" t="n">
        <v>50138796</v>
      </c>
      <c r="B2291" t="inlineStr">
        <is>
          <t>Manhattan</t>
        </is>
      </c>
      <c r="C2291" t="inlineStr">
        <is>
          <t>10014</t>
        </is>
      </c>
      <c r="D2291" t="inlineStr">
        <is>
          <t>Japanese</t>
        </is>
      </c>
      <c r="E2291" s="8" t="n">
        <v>46128</v>
      </c>
      <c r="F2291" t="inlineStr">
        <is>
          <t>Violations were cited in the following area(s).</t>
        </is>
      </c>
      <c r="G2291" t="inlineStr">
        <is>
          <t>10F</t>
        </is>
      </c>
      <c r="H2291" t="inlineStr">
        <is>
          <t>Non-food contact surface or equipment made of unacceptable material, not kept clean, or not properly sealed, raised, spaced or movable to allow accessibility for cleaning on all sides, above and underneath the unit.</t>
        </is>
      </c>
      <c r="I2291" t="inlineStr">
        <is>
          <t>Not Critical</t>
        </is>
      </c>
      <c r="J2291" t="n">
        <v>21</v>
      </c>
      <c r="L2291" s="9">
        <f>A2291&amp;"-"&amp;TEXT(E2291,"yyyymmdd")</f>
        <v/>
      </c>
    </row>
    <row r="2292">
      <c r="A2292" t="n">
        <v>50138796</v>
      </c>
      <c r="B2292" t="inlineStr">
        <is>
          <t>Manhattan</t>
        </is>
      </c>
      <c r="C2292" t="inlineStr">
        <is>
          <t>10014</t>
        </is>
      </c>
      <c r="D2292" t="inlineStr">
        <is>
          <t>Japanese</t>
        </is>
      </c>
      <c r="E2292" s="8" t="n">
        <v>46128</v>
      </c>
      <c r="F2292" t="inlineStr">
        <is>
          <t>Violations were cited in the following area(s).</t>
        </is>
      </c>
      <c r="G2292" t="inlineStr">
        <is>
          <t>10G</t>
        </is>
      </c>
      <c r="H2292" t="inlineStr">
        <is>
          <t>Dishwashing and ware washing: Cleaning and sanitizing of tableware, including dishes, utensils, and equipment deficient.</t>
        </is>
      </c>
      <c r="I2292" t="inlineStr">
        <is>
          <t>Not Critical</t>
        </is>
      </c>
      <c r="J2292" t="n">
        <v>21</v>
      </c>
      <c r="L2292" s="9">
        <f>A2292&amp;"-"&amp;TEXT(E2292,"yyyymmdd")</f>
        <v/>
      </c>
    </row>
    <row r="2293">
      <c r="A2293" t="n">
        <v>50143448</v>
      </c>
      <c r="B2293" t="inlineStr">
        <is>
          <t>Manhattan</t>
        </is>
      </c>
      <c r="C2293" t="inlineStr">
        <is>
          <t>10009</t>
        </is>
      </c>
      <c r="D2293" t="inlineStr">
        <is>
          <t>Coffee/Tea</t>
        </is>
      </c>
      <c r="E2293" s="8" t="n">
        <v>46128</v>
      </c>
      <c r="F2293" t="inlineStr">
        <is>
          <t>Violations were cited in the following area(s).</t>
        </is>
      </c>
      <c r="G2293" t="inlineStr">
        <is>
          <t>06C</t>
        </is>
      </c>
      <c r="H229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293" t="inlineStr">
        <is>
          <t>Critical</t>
        </is>
      </c>
      <c r="J2293" t="n">
        <v>7</v>
      </c>
      <c r="K2293" t="inlineStr">
        <is>
          <t>A</t>
        </is>
      </c>
      <c r="L2293" s="9">
        <f>A2293&amp;"-"&amp;TEXT(E2293,"yyyymmdd")</f>
        <v/>
      </c>
    </row>
    <row r="2294">
      <c r="A2294" t="n">
        <v>50143448</v>
      </c>
      <c r="B2294" t="inlineStr">
        <is>
          <t>Manhattan</t>
        </is>
      </c>
      <c r="C2294" t="inlineStr">
        <is>
          <t>10009</t>
        </is>
      </c>
      <c r="D2294" t="inlineStr">
        <is>
          <t>Coffee/Tea</t>
        </is>
      </c>
      <c r="E2294" s="8" t="n">
        <v>46128</v>
      </c>
      <c r="F2294" t="inlineStr">
        <is>
          <t>Violations were cited in the following area(s).</t>
        </is>
      </c>
      <c r="G2294" t="inlineStr">
        <is>
          <t>10F</t>
        </is>
      </c>
      <c r="H2294" t="inlineStr">
        <is>
          <t>Non-food contact surface or equipment made of unacceptable material, not kept clean, or not properly sealed, raised, spaced or movable to allow accessibility for cleaning on all sides, above and underneath the unit.</t>
        </is>
      </c>
      <c r="I2294" t="inlineStr">
        <is>
          <t>Not Critical</t>
        </is>
      </c>
      <c r="J2294" t="n">
        <v>7</v>
      </c>
      <c r="K2294" t="inlineStr">
        <is>
          <t>A</t>
        </is>
      </c>
      <c r="L2294" s="9">
        <f>A2294&amp;"-"&amp;TEXT(E2294,"yyyymmdd")</f>
        <v/>
      </c>
    </row>
    <row r="2295">
      <c r="A2295" t="n">
        <v>50150196</v>
      </c>
      <c r="B2295" t="inlineStr">
        <is>
          <t>Manhattan</t>
        </is>
      </c>
      <c r="C2295" t="inlineStr">
        <is>
          <t>10009</t>
        </is>
      </c>
      <c r="D2295" t="inlineStr">
        <is>
          <t>Coffee/Tea</t>
        </is>
      </c>
      <c r="E2295" s="8" t="n">
        <v>46128</v>
      </c>
      <c r="F2295" t="inlineStr">
        <is>
          <t>Violations were cited in the following area(s).</t>
        </is>
      </c>
      <c r="G2295" t="inlineStr">
        <is>
          <t>08C</t>
        </is>
      </c>
      <c r="H2295" t="inlineStr">
        <is>
          <t>Pesticide not properly labeled or used by unlicensed individual. Pesticide, other toxic chemical improperly used/stored. Unprotected, unlocked bait station used.</t>
        </is>
      </c>
      <c r="I2295" t="inlineStr">
        <is>
          <t>Not Critical</t>
        </is>
      </c>
      <c r="J2295" t="n">
        <v>6</v>
      </c>
      <c r="K2295" t="inlineStr">
        <is>
          <t>A</t>
        </is>
      </c>
      <c r="L2295" s="9">
        <f>A2295&amp;"-"&amp;TEXT(E2295,"yyyymmdd")</f>
        <v/>
      </c>
    </row>
    <row r="2296">
      <c r="A2296" t="n">
        <v>50150196</v>
      </c>
      <c r="B2296" t="inlineStr">
        <is>
          <t>Manhattan</t>
        </is>
      </c>
      <c r="C2296" t="inlineStr">
        <is>
          <t>10009</t>
        </is>
      </c>
      <c r="D2296" t="inlineStr">
        <is>
          <t>Coffee/Tea</t>
        </is>
      </c>
      <c r="E2296" s="8" t="n">
        <v>46128</v>
      </c>
      <c r="F2296" t="inlineStr">
        <is>
          <t>Violations were cited in the following area(s).</t>
        </is>
      </c>
      <c r="G2296" t="inlineStr">
        <is>
          <t>10F</t>
        </is>
      </c>
      <c r="H2296" t="inlineStr">
        <is>
          <t>Non-food contact surface or equipment made of unacceptable material, not kept clean, or not properly sealed, raised, spaced or movable to allow accessibility for cleaning on all sides, above and underneath the unit.</t>
        </is>
      </c>
      <c r="I2296" t="inlineStr">
        <is>
          <t>Not Critical</t>
        </is>
      </c>
      <c r="J2296" t="n">
        <v>6</v>
      </c>
      <c r="K2296" t="inlineStr">
        <is>
          <t>A</t>
        </is>
      </c>
      <c r="L2296" s="9">
        <f>A2296&amp;"-"&amp;TEXT(E2296,"yyyymmdd")</f>
        <v/>
      </c>
    </row>
    <row r="2297">
      <c r="A2297" t="n">
        <v>50153165</v>
      </c>
      <c r="B2297" t="inlineStr">
        <is>
          <t>Manhattan</t>
        </is>
      </c>
      <c r="C2297" t="inlineStr">
        <is>
          <t>10036</t>
        </is>
      </c>
      <c r="D2297" t="inlineStr">
        <is>
          <t>Japanese</t>
        </is>
      </c>
      <c r="E2297" s="8" t="n">
        <v>46128</v>
      </c>
      <c r="F2297" t="inlineStr">
        <is>
          <t>Violations were cited in the following area(s).</t>
        </is>
      </c>
      <c r="G2297" t="inlineStr">
        <is>
          <t>02B</t>
        </is>
      </c>
      <c r="H2297" t="inlineStr">
        <is>
          <t>Hot TCS food item not held at or above 140 °F.</t>
        </is>
      </c>
      <c r="I2297" t="inlineStr">
        <is>
          <t>Critical</t>
        </is>
      </c>
      <c r="J2297" t="n">
        <v>46</v>
      </c>
      <c r="L2297" s="9">
        <f>A2297&amp;"-"&amp;TEXT(E2297,"yyyymmdd")</f>
        <v/>
      </c>
    </row>
    <row r="2298">
      <c r="A2298" t="n">
        <v>50153165</v>
      </c>
      <c r="B2298" t="inlineStr">
        <is>
          <t>Manhattan</t>
        </is>
      </c>
      <c r="C2298" t="inlineStr">
        <is>
          <t>10036</t>
        </is>
      </c>
      <c r="D2298" t="inlineStr">
        <is>
          <t>Japanese</t>
        </is>
      </c>
      <c r="E2298" s="8" t="n">
        <v>46128</v>
      </c>
      <c r="F2298" t="inlineStr">
        <is>
          <t>Violations were cited in the following area(s).</t>
        </is>
      </c>
      <c r="G2298" t="inlineStr">
        <is>
          <t>06D</t>
        </is>
      </c>
      <c r="H2298" t="inlineStr">
        <is>
          <t>Food contact surface not properly washed, rinsed and sanitized after each use and following any activity when contamination may have occurred.</t>
        </is>
      </c>
      <c r="I2298" t="inlineStr">
        <is>
          <t>Critical</t>
        </is>
      </c>
      <c r="J2298" t="n">
        <v>46</v>
      </c>
      <c r="L2298" s="9">
        <f>A2298&amp;"-"&amp;TEXT(E2298,"yyyymmdd")</f>
        <v/>
      </c>
    </row>
    <row r="2299">
      <c r="A2299" t="n">
        <v>50153165</v>
      </c>
      <c r="B2299" t="inlineStr">
        <is>
          <t>Manhattan</t>
        </is>
      </c>
      <c r="C2299" t="inlineStr">
        <is>
          <t>10036</t>
        </is>
      </c>
      <c r="D2299" t="inlineStr">
        <is>
          <t>Japanese</t>
        </is>
      </c>
      <c r="E2299" s="8" t="n">
        <v>46128</v>
      </c>
      <c r="F2299" t="inlineStr">
        <is>
          <t>Violations were cited in the following area(s).</t>
        </is>
      </c>
      <c r="G2299" t="inlineStr">
        <is>
          <t>06G</t>
        </is>
      </c>
      <c r="H2299" t="inlineStr">
        <is>
          <t>HACCP plan not approved or approved HACCP plan not maintained on premises.</t>
        </is>
      </c>
      <c r="I2299" t="inlineStr">
        <is>
          <t>Critical</t>
        </is>
      </c>
      <c r="J2299" t="n">
        <v>46</v>
      </c>
      <c r="L2299" s="9">
        <f>A2299&amp;"-"&amp;TEXT(E2299,"yyyymmdd")</f>
        <v/>
      </c>
    </row>
    <row r="2300">
      <c r="A2300" t="n">
        <v>50153165</v>
      </c>
      <c r="B2300" t="inlineStr">
        <is>
          <t>Manhattan</t>
        </is>
      </c>
      <c r="C2300" t="inlineStr">
        <is>
          <t>10036</t>
        </is>
      </c>
      <c r="D2300" t="inlineStr">
        <is>
          <t>Japanese</t>
        </is>
      </c>
      <c r="E2300" s="8" t="n">
        <v>46128</v>
      </c>
      <c r="F2300" t="inlineStr">
        <is>
          <t>Violations were cited in the following area(s).</t>
        </is>
      </c>
      <c r="G2300" t="inlineStr">
        <is>
          <t>10B</t>
        </is>
      </c>
      <c r="H2300" t="inlineStr">
        <is>
          <t>Anti-siphonage or back-flow prevention device not provided where required; equipment or floor not properly drained; sewage disposal system in disrepair or not functioning properly. Condensation or liquid waste improperly disposed of.</t>
        </is>
      </c>
      <c r="I2300" t="inlineStr">
        <is>
          <t>Not Critical</t>
        </is>
      </c>
      <c r="J2300" t="n">
        <v>46</v>
      </c>
      <c r="L2300" s="9">
        <f>A2300&amp;"-"&amp;TEXT(E2300,"yyyymmdd")</f>
        <v/>
      </c>
    </row>
    <row r="2301">
      <c r="A2301" t="n">
        <v>50153165</v>
      </c>
      <c r="B2301" t="inlineStr">
        <is>
          <t>Manhattan</t>
        </is>
      </c>
      <c r="C2301" t="inlineStr">
        <is>
          <t>10036</t>
        </is>
      </c>
      <c r="D2301" t="inlineStr">
        <is>
          <t>Japanese</t>
        </is>
      </c>
      <c r="E2301" s="8" t="n">
        <v>46128</v>
      </c>
      <c r="F2301" t="inlineStr">
        <is>
          <t>Violations were cited in the following area(s).</t>
        </is>
      </c>
      <c r="G2301" t="inlineStr">
        <is>
          <t>10F</t>
        </is>
      </c>
      <c r="H2301" t="inlineStr">
        <is>
          <t>Non-food contact surface or equipment made of unacceptable material, not kept clean, or not properly sealed, raised, spaced or movable to allow accessibility for cleaning on all sides, above and underneath the unit.</t>
        </is>
      </c>
      <c r="I2301" t="inlineStr">
        <is>
          <t>Not Critical</t>
        </is>
      </c>
      <c r="J2301" t="n">
        <v>46</v>
      </c>
      <c r="L2301" s="9">
        <f>A2301&amp;"-"&amp;TEXT(E2301,"yyyymmdd")</f>
        <v/>
      </c>
    </row>
    <row r="2302">
      <c r="A2302" t="n">
        <v>50153413</v>
      </c>
      <c r="B2302" t="inlineStr">
        <is>
          <t>Bronx</t>
        </is>
      </c>
      <c r="C2302" t="inlineStr">
        <is>
          <t>10455</t>
        </is>
      </c>
      <c r="D2302" t="inlineStr">
        <is>
          <t>Japanese</t>
        </is>
      </c>
      <c r="E2302" s="8" t="n">
        <v>46128</v>
      </c>
      <c r="F2302" t="inlineStr">
        <is>
          <t>Violations were cited in the following area(s).</t>
        </is>
      </c>
      <c r="G2302" t="inlineStr">
        <is>
          <t>06F</t>
        </is>
      </c>
      <c r="H2302" t="inlineStr">
        <is>
          <t>Wiping cloths not stored clean and dry, or in a sanitizing solution, between uses.</t>
        </is>
      </c>
      <c r="I2302" t="inlineStr">
        <is>
          <t>Critical</t>
        </is>
      </c>
      <c r="J2302" t="n">
        <v>9</v>
      </c>
      <c r="K2302" t="inlineStr">
        <is>
          <t>A</t>
        </is>
      </c>
      <c r="L2302" s="9">
        <f>A2302&amp;"-"&amp;TEXT(E2302,"yyyymmdd")</f>
        <v/>
      </c>
    </row>
    <row r="2303">
      <c r="A2303" t="n">
        <v>50153413</v>
      </c>
      <c r="B2303" t="inlineStr">
        <is>
          <t>Bronx</t>
        </is>
      </c>
      <c r="C2303" t="inlineStr">
        <is>
          <t>10455</t>
        </is>
      </c>
      <c r="D2303" t="inlineStr">
        <is>
          <t>Japanese</t>
        </is>
      </c>
      <c r="E2303" s="8" t="n">
        <v>46128</v>
      </c>
      <c r="F2303" t="inlineStr">
        <is>
          <t>Violations were cited in the following area(s).</t>
        </is>
      </c>
      <c r="G2303" t="inlineStr">
        <is>
          <t>10B</t>
        </is>
      </c>
      <c r="H2303" t="inlineStr">
        <is>
          <t>Anti-siphonage or back-flow prevention device not provided where required; equipment or floor not properly drained; sewage disposal system in disrepair or not functioning properly. Condensation or liquid waste improperly disposed of.</t>
        </is>
      </c>
      <c r="I2303" t="inlineStr">
        <is>
          <t>Not Critical</t>
        </is>
      </c>
      <c r="J2303" t="n">
        <v>9</v>
      </c>
      <c r="K2303" t="inlineStr">
        <is>
          <t>A</t>
        </is>
      </c>
      <c r="L2303" s="9">
        <f>A2303&amp;"-"&amp;TEXT(E2303,"yyyymmdd")</f>
        <v/>
      </c>
    </row>
    <row r="2304">
      <c r="A2304" t="n">
        <v>50154030</v>
      </c>
      <c r="B2304" t="inlineStr">
        <is>
          <t>Manhattan</t>
        </is>
      </c>
      <c r="C2304" t="inlineStr">
        <is>
          <t>10009</t>
        </is>
      </c>
      <c r="D2304" t="inlineStr">
        <is>
          <t>Coffee/Tea</t>
        </is>
      </c>
      <c r="E2304" s="8" t="n">
        <v>46128</v>
      </c>
      <c r="F2304" t="inlineStr">
        <is>
          <t>Violations were cited in the following area(s).</t>
        </is>
      </c>
      <c r="G2304" t="inlineStr">
        <is>
          <t>04A</t>
        </is>
      </c>
      <c r="H2304" t="inlineStr">
        <is>
          <t>Food Protection Certificate (FPC) not held by manager or supervisor of food operations.</t>
        </is>
      </c>
      <c r="I2304" t="inlineStr">
        <is>
          <t>Critical</t>
        </is>
      </c>
      <c r="J2304" t="n">
        <v>18</v>
      </c>
      <c r="L2304" s="9">
        <f>A2304&amp;"-"&amp;TEXT(E2304,"yyyymmdd")</f>
        <v/>
      </c>
    </row>
    <row r="2305">
      <c r="A2305" t="n">
        <v>50154030</v>
      </c>
      <c r="B2305" t="inlineStr">
        <is>
          <t>Manhattan</t>
        </is>
      </c>
      <c r="C2305" t="inlineStr">
        <is>
          <t>10009</t>
        </is>
      </c>
      <c r="D2305" t="inlineStr">
        <is>
          <t>Coffee/Tea</t>
        </is>
      </c>
      <c r="E2305" s="8" t="n">
        <v>46128</v>
      </c>
      <c r="F2305" t="inlineStr">
        <is>
          <t>Violations were cited in the following area(s).</t>
        </is>
      </c>
      <c r="G2305" t="inlineStr">
        <is>
          <t>06C</t>
        </is>
      </c>
      <c r="H230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305" t="inlineStr">
        <is>
          <t>Critical</t>
        </is>
      </c>
      <c r="J2305" t="n">
        <v>18</v>
      </c>
      <c r="L2305" s="9">
        <f>A2305&amp;"-"&amp;TEXT(E2305,"yyyymmdd")</f>
        <v/>
      </c>
    </row>
    <row r="2306">
      <c r="A2306" t="n">
        <v>50158477</v>
      </c>
      <c r="B2306" t="inlineStr">
        <is>
          <t>Manhattan</t>
        </is>
      </c>
      <c r="C2306" t="inlineStr">
        <is>
          <t>10002</t>
        </is>
      </c>
      <c r="D2306" t="inlineStr">
        <is>
          <t>Japanese</t>
        </is>
      </c>
      <c r="E2306" s="8" t="n">
        <v>46128</v>
      </c>
      <c r="F2306" t="inlineStr">
        <is>
          <t>Violations were cited in the following area(s).</t>
        </is>
      </c>
      <c r="G2306" t="inlineStr">
        <is>
          <t>02B</t>
        </is>
      </c>
      <c r="H2306" t="inlineStr">
        <is>
          <t>Hot TCS food item not held at or above 140 °F.</t>
        </is>
      </c>
      <c r="I2306" t="inlineStr">
        <is>
          <t>Critical</t>
        </is>
      </c>
      <c r="J2306" t="n">
        <v>59</v>
      </c>
      <c r="L2306" s="9">
        <f>A2306&amp;"-"&amp;TEXT(E2306,"yyyymmdd")</f>
        <v/>
      </c>
    </row>
    <row r="2307">
      <c r="A2307" t="n">
        <v>50158477</v>
      </c>
      <c r="B2307" t="inlineStr">
        <is>
          <t>Manhattan</t>
        </is>
      </c>
      <c r="C2307" t="inlineStr">
        <is>
          <t>10002</t>
        </is>
      </c>
      <c r="D2307" t="inlineStr">
        <is>
          <t>Japanese</t>
        </is>
      </c>
      <c r="E2307" s="8" t="n">
        <v>46128</v>
      </c>
      <c r="F2307" t="inlineStr">
        <is>
          <t>Violations were cited in the following area(s).</t>
        </is>
      </c>
      <c r="G2307" t="inlineStr">
        <is>
          <t>02G</t>
        </is>
      </c>
      <c r="H2307" t="inlineStr">
        <is>
          <t>Cold TCS food item held above 41 °F; smoked or processed fish held above 38 °F; intact raw eggs held above 45 °F; or reduced oxygen packaged (ROP) TCS foods held above required temperatures except during active necessary preparation.</t>
        </is>
      </c>
      <c r="I2307" t="inlineStr">
        <is>
          <t>Critical</t>
        </is>
      </c>
      <c r="J2307" t="n">
        <v>59</v>
      </c>
      <c r="L2307" s="9">
        <f>A2307&amp;"-"&amp;TEXT(E2307,"yyyymmdd")</f>
        <v/>
      </c>
    </row>
    <row r="2308">
      <c r="A2308" t="n">
        <v>50158477</v>
      </c>
      <c r="B2308" t="inlineStr">
        <is>
          <t>Manhattan</t>
        </is>
      </c>
      <c r="C2308" t="inlineStr">
        <is>
          <t>10002</t>
        </is>
      </c>
      <c r="D2308" t="inlineStr">
        <is>
          <t>Japanese</t>
        </is>
      </c>
      <c r="E2308" s="8" t="n">
        <v>46128</v>
      </c>
      <c r="F2308" t="inlineStr">
        <is>
          <t>Violations were cited in the following area(s).</t>
        </is>
      </c>
      <c r="G2308" t="inlineStr">
        <is>
          <t>02H</t>
        </is>
      </c>
      <c r="H2308" t="inlineStr">
        <is>
          <t>After cooking or removal from hot holding, TCS food not cooled by an approved method whereby the internal temperature is reduced from 140 °F to 70 °F or less within 2 hours, and from 70 °F to 41 °F or less within 4 additional hours.</t>
        </is>
      </c>
      <c r="I2308" t="inlineStr">
        <is>
          <t>Critical</t>
        </is>
      </c>
      <c r="J2308" t="n">
        <v>59</v>
      </c>
      <c r="L2308" s="9">
        <f>A2308&amp;"-"&amp;TEXT(E2308,"yyyymmdd")</f>
        <v/>
      </c>
    </row>
    <row r="2309">
      <c r="A2309" t="n">
        <v>50158477</v>
      </c>
      <c r="B2309" t="inlineStr">
        <is>
          <t>Manhattan</t>
        </is>
      </c>
      <c r="C2309" t="inlineStr">
        <is>
          <t>10002</t>
        </is>
      </c>
      <c r="D2309" t="inlineStr">
        <is>
          <t>Japanese</t>
        </is>
      </c>
      <c r="E2309" s="8" t="n">
        <v>46128</v>
      </c>
      <c r="F2309" t="inlineStr">
        <is>
          <t>Violations were cited in the following area(s).</t>
        </is>
      </c>
      <c r="G2309" t="inlineStr">
        <is>
          <t>03A</t>
        </is>
      </c>
      <c r="H2309"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2309" t="inlineStr">
        <is>
          <t>Critical</t>
        </is>
      </c>
      <c r="J2309" t="n">
        <v>59</v>
      </c>
      <c r="L2309" s="9">
        <f>A2309&amp;"-"&amp;TEXT(E2309,"yyyymmdd")</f>
        <v/>
      </c>
    </row>
    <row r="2310">
      <c r="A2310" t="n">
        <v>50158477</v>
      </c>
      <c r="B2310" t="inlineStr">
        <is>
          <t>Manhattan</t>
        </is>
      </c>
      <c r="C2310" t="inlineStr">
        <is>
          <t>10002</t>
        </is>
      </c>
      <c r="D2310" t="inlineStr">
        <is>
          <t>Japanese</t>
        </is>
      </c>
      <c r="E2310" s="8" t="n">
        <v>46128</v>
      </c>
      <c r="F2310" t="inlineStr">
        <is>
          <t>Violations were cited in the following area(s).</t>
        </is>
      </c>
      <c r="G2310" t="inlineStr">
        <is>
          <t>05D</t>
        </is>
      </c>
      <c r="H231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310" t="inlineStr">
        <is>
          <t>Critical</t>
        </is>
      </c>
      <c r="J2310" t="n">
        <v>59</v>
      </c>
      <c r="L2310" s="9">
        <f>A2310&amp;"-"&amp;TEXT(E2310,"yyyymmdd")</f>
        <v/>
      </c>
    </row>
    <row r="2311">
      <c r="A2311" t="n">
        <v>50158477</v>
      </c>
      <c r="B2311" t="inlineStr">
        <is>
          <t>Manhattan</t>
        </is>
      </c>
      <c r="C2311" t="inlineStr">
        <is>
          <t>10002</t>
        </is>
      </c>
      <c r="D2311" t="inlineStr">
        <is>
          <t>Japanese</t>
        </is>
      </c>
      <c r="E2311" s="8" t="n">
        <v>46128</v>
      </c>
      <c r="F2311" t="inlineStr">
        <is>
          <t>Violations were cited in the following area(s).</t>
        </is>
      </c>
      <c r="G2311" t="inlineStr">
        <is>
          <t>06C</t>
        </is>
      </c>
      <c r="H231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311" t="inlineStr">
        <is>
          <t>Critical</t>
        </is>
      </c>
      <c r="J2311" t="n">
        <v>59</v>
      </c>
      <c r="L2311" s="9">
        <f>A2311&amp;"-"&amp;TEXT(E2311,"yyyymmdd")</f>
        <v/>
      </c>
    </row>
    <row r="2312">
      <c r="A2312" t="n">
        <v>50158477</v>
      </c>
      <c r="B2312" t="inlineStr">
        <is>
          <t>Manhattan</t>
        </is>
      </c>
      <c r="C2312" t="inlineStr">
        <is>
          <t>10002</t>
        </is>
      </c>
      <c r="D2312" t="inlineStr">
        <is>
          <t>Japanese</t>
        </is>
      </c>
      <c r="E2312" s="8" t="n">
        <v>46128</v>
      </c>
      <c r="F2312" t="inlineStr">
        <is>
          <t>Violations were cited in the following area(s).</t>
        </is>
      </c>
      <c r="G2312" t="inlineStr">
        <is>
          <t>06D</t>
        </is>
      </c>
      <c r="H2312" t="inlineStr">
        <is>
          <t>Food contact surface not properly washed, rinsed and sanitized after each use and following any activity when contamination may have occurred.</t>
        </is>
      </c>
      <c r="I2312" t="inlineStr">
        <is>
          <t>Critical</t>
        </is>
      </c>
      <c r="J2312" t="n">
        <v>59</v>
      </c>
      <c r="L2312" s="9">
        <f>A2312&amp;"-"&amp;TEXT(E2312,"yyyymmdd")</f>
        <v/>
      </c>
    </row>
    <row r="2313">
      <c r="A2313" t="n">
        <v>50158477</v>
      </c>
      <c r="B2313" t="inlineStr">
        <is>
          <t>Manhattan</t>
        </is>
      </c>
      <c r="C2313" t="inlineStr">
        <is>
          <t>10002</t>
        </is>
      </c>
      <c r="D2313" t="inlineStr">
        <is>
          <t>Japanese</t>
        </is>
      </c>
      <c r="E2313" s="8" t="n">
        <v>46128</v>
      </c>
      <c r="F2313" t="inlineStr">
        <is>
          <t>Violations were cited in the following area(s).</t>
        </is>
      </c>
      <c r="G2313" t="inlineStr">
        <is>
          <t>08A</t>
        </is>
      </c>
      <c r="H2313" t="inlineStr">
        <is>
          <t>Establishment is not free of harborage or conditions conducive to rodents, insects or other pests.</t>
        </is>
      </c>
      <c r="I2313" t="inlineStr">
        <is>
          <t>Not Critical</t>
        </is>
      </c>
      <c r="J2313" t="n">
        <v>59</v>
      </c>
      <c r="L2313" s="9">
        <f>A2313&amp;"-"&amp;TEXT(E2313,"yyyymmdd")</f>
        <v/>
      </c>
    </row>
    <row r="2314">
      <c r="A2314" t="n">
        <v>50158477</v>
      </c>
      <c r="B2314" t="inlineStr">
        <is>
          <t>Manhattan</t>
        </is>
      </c>
      <c r="C2314" t="inlineStr">
        <is>
          <t>10002</t>
        </is>
      </c>
      <c r="D2314" t="inlineStr">
        <is>
          <t>Japanese</t>
        </is>
      </c>
      <c r="E2314" s="8" t="n">
        <v>46128</v>
      </c>
      <c r="F2314" t="inlineStr">
        <is>
          <t>Violations were cited in the following area(s).</t>
        </is>
      </c>
      <c r="G2314" t="inlineStr">
        <is>
          <t>09B</t>
        </is>
      </c>
      <c r="H2314" t="inlineStr">
        <is>
          <t>Thawing procedure improper.</t>
        </is>
      </c>
      <c r="I2314" t="inlineStr">
        <is>
          <t>Not Critical</t>
        </is>
      </c>
      <c r="J2314" t="n">
        <v>59</v>
      </c>
      <c r="L2314" s="9">
        <f>A2314&amp;"-"&amp;TEXT(E2314,"yyyymmdd")</f>
        <v/>
      </c>
    </row>
    <row r="2315">
      <c r="A2315" t="n">
        <v>50158477</v>
      </c>
      <c r="B2315" t="inlineStr">
        <is>
          <t>Manhattan</t>
        </is>
      </c>
      <c r="C2315" t="inlineStr">
        <is>
          <t>10002</t>
        </is>
      </c>
      <c r="D2315" t="inlineStr">
        <is>
          <t>Japanese</t>
        </is>
      </c>
      <c r="E2315" s="8" t="n">
        <v>46128</v>
      </c>
      <c r="F2315" t="inlineStr">
        <is>
          <t>Violations were cited in the following area(s).</t>
        </is>
      </c>
      <c r="G2315" t="inlineStr">
        <is>
          <t>10F</t>
        </is>
      </c>
      <c r="H2315" t="inlineStr">
        <is>
          <t>Non-food contact surface or equipment made of unacceptable material, not kept clean, or not properly sealed, raised, spaced or movable to allow accessibility for cleaning on all sides, above and underneath the unit.</t>
        </is>
      </c>
      <c r="I2315" t="inlineStr">
        <is>
          <t>Not Critical</t>
        </is>
      </c>
      <c r="J2315" t="n">
        <v>59</v>
      </c>
      <c r="L2315" s="9">
        <f>A2315&amp;"-"&amp;TEXT(E2315,"yyyymmdd")</f>
        <v/>
      </c>
    </row>
    <row r="2316">
      <c r="A2316" t="n">
        <v>50162131</v>
      </c>
      <c r="B2316" t="inlineStr">
        <is>
          <t>Brooklyn</t>
        </is>
      </c>
      <c r="C2316" t="inlineStr">
        <is>
          <t>11232</t>
        </is>
      </c>
      <c r="D2316" t="inlineStr">
        <is>
          <t>Chinese</t>
        </is>
      </c>
      <c r="E2316" s="8" t="n">
        <v>46128</v>
      </c>
      <c r="F2316" t="inlineStr">
        <is>
          <t>Violations were cited in the following area(s).</t>
        </is>
      </c>
      <c r="G2316" t="inlineStr">
        <is>
          <t>02G</t>
        </is>
      </c>
      <c r="H2316" t="inlineStr">
        <is>
          <t>Cold TCS food item held above 41 °F; smoked or processed fish held above 38 °F; intact raw eggs held above 45 °F; or reduced oxygen packaged (ROP) TCS foods held above required temperatures except during active necessary preparation.</t>
        </is>
      </c>
      <c r="I2316" t="inlineStr">
        <is>
          <t>Critical</t>
        </is>
      </c>
      <c r="J2316" t="n">
        <v>12</v>
      </c>
      <c r="K2316" t="inlineStr">
        <is>
          <t>A</t>
        </is>
      </c>
      <c r="L2316" s="9">
        <f>A2316&amp;"-"&amp;TEXT(E2316,"yyyymmdd")</f>
        <v/>
      </c>
    </row>
    <row r="2317">
      <c r="A2317" t="n">
        <v>50162131</v>
      </c>
      <c r="B2317" t="inlineStr">
        <is>
          <t>Brooklyn</t>
        </is>
      </c>
      <c r="C2317" t="inlineStr">
        <is>
          <t>11232</t>
        </is>
      </c>
      <c r="D2317" t="inlineStr">
        <is>
          <t>Chinese</t>
        </is>
      </c>
      <c r="E2317" s="8" t="n">
        <v>46128</v>
      </c>
      <c r="F2317" t="inlineStr">
        <is>
          <t>Violations were cited in the following area(s).</t>
        </is>
      </c>
      <c r="G2317" t="inlineStr">
        <is>
          <t>10F</t>
        </is>
      </c>
      <c r="H2317" t="inlineStr">
        <is>
          <t>Non-food contact surface or equipment made of unacceptable material, not kept clean, or not properly sealed, raised, spaced or movable to allow accessibility for cleaning on all sides, above and underneath the unit.</t>
        </is>
      </c>
      <c r="I2317" t="inlineStr">
        <is>
          <t>Not Critical</t>
        </is>
      </c>
      <c r="J2317" t="n">
        <v>12</v>
      </c>
      <c r="K2317" t="inlineStr">
        <is>
          <t>A</t>
        </is>
      </c>
      <c r="L2317" s="9">
        <f>A2317&amp;"-"&amp;TEXT(E2317,"yyyymmdd")</f>
        <v/>
      </c>
    </row>
    <row r="2318">
      <c r="A2318" t="n">
        <v>50162131</v>
      </c>
      <c r="B2318" t="inlineStr">
        <is>
          <t>Brooklyn</t>
        </is>
      </c>
      <c r="C2318" t="inlineStr">
        <is>
          <t>11232</t>
        </is>
      </c>
      <c r="D2318" t="inlineStr">
        <is>
          <t>Chinese</t>
        </is>
      </c>
      <c r="E2318" s="8" t="n">
        <v>46128</v>
      </c>
      <c r="F2318" t="inlineStr">
        <is>
          <t>Violations were cited in the following area(s).</t>
        </is>
      </c>
      <c r="G2318" t="inlineStr">
        <is>
          <t>10H</t>
        </is>
      </c>
      <c r="H2318" t="inlineStr">
        <is>
          <t>Single service article not provided. Single service article reused or not protected from contamination when transported, stored, dispensed. Drinking straws not completely enclosed in wrapper or dispensed from a sanitary device.</t>
        </is>
      </c>
      <c r="I2318" t="inlineStr">
        <is>
          <t>Not Critical</t>
        </is>
      </c>
      <c r="J2318" t="n">
        <v>12</v>
      </c>
      <c r="K2318" t="inlineStr">
        <is>
          <t>A</t>
        </is>
      </c>
      <c r="L2318" s="9">
        <f>A2318&amp;"-"&amp;TEXT(E2318,"yyyymmdd")</f>
        <v/>
      </c>
    </row>
    <row r="2319">
      <c r="A2319" t="n">
        <v>50170245</v>
      </c>
      <c r="B2319" t="inlineStr">
        <is>
          <t>Brooklyn</t>
        </is>
      </c>
      <c r="C2319" t="inlineStr">
        <is>
          <t>11215</t>
        </is>
      </c>
      <c r="D2319" t="inlineStr">
        <is>
          <t>Caribbean</t>
        </is>
      </c>
      <c r="E2319" s="8" t="n">
        <v>46128</v>
      </c>
      <c r="F2319" t="inlineStr">
        <is>
          <t>Violations were cited in the following area(s).</t>
        </is>
      </c>
      <c r="G2319" t="inlineStr">
        <is>
          <t>02B</t>
        </is>
      </c>
      <c r="H2319" t="inlineStr">
        <is>
          <t>Hot TCS food item not held at or above 140 °F.</t>
        </is>
      </c>
      <c r="I2319" t="inlineStr">
        <is>
          <t>Critical</t>
        </is>
      </c>
      <c r="J2319" t="n">
        <v>26</v>
      </c>
      <c r="K2319" t="inlineStr">
        <is>
          <t>N</t>
        </is>
      </c>
      <c r="L2319" s="9">
        <f>A2319&amp;"-"&amp;TEXT(E2319,"yyyymmdd")</f>
        <v/>
      </c>
    </row>
    <row r="2320">
      <c r="A2320" t="n">
        <v>50170245</v>
      </c>
      <c r="B2320" t="inlineStr">
        <is>
          <t>Brooklyn</t>
        </is>
      </c>
      <c r="C2320" t="inlineStr">
        <is>
          <t>11215</t>
        </is>
      </c>
      <c r="D2320" t="inlineStr">
        <is>
          <t>Caribbean</t>
        </is>
      </c>
      <c r="E2320" s="8" t="n">
        <v>46128</v>
      </c>
      <c r="F2320" t="inlineStr">
        <is>
          <t>Violations were cited in the following area(s).</t>
        </is>
      </c>
      <c r="G2320" t="inlineStr">
        <is>
          <t>02G</t>
        </is>
      </c>
      <c r="H2320" t="inlineStr">
        <is>
          <t>Cold TCS food item held above 41 °F; smoked or processed fish held above 38 °F; intact raw eggs held above 45 °F; or reduced oxygen packaged (ROP) TCS foods held above required temperatures except during active necessary preparation.</t>
        </is>
      </c>
      <c r="I2320" t="inlineStr">
        <is>
          <t>Critical</t>
        </is>
      </c>
      <c r="J2320" t="n">
        <v>26</v>
      </c>
      <c r="K2320" t="inlineStr">
        <is>
          <t>N</t>
        </is>
      </c>
      <c r="L2320" s="9">
        <f>A2320&amp;"-"&amp;TEXT(E2320,"yyyymmdd")</f>
        <v/>
      </c>
    </row>
    <row r="2321">
      <c r="A2321" t="n">
        <v>50170245</v>
      </c>
      <c r="B2321" t="inlineStr">
        <is>
          <t>Brooklyn</t>
        </is>
      </c>
      <c r="C2321" t="inlineStr">
        <is>
          <t>11215</t>
        </is>
      </c>
      <c r="D2321" t="inlineStr">
        <is>
          <t>Caribbean</t>
        </is>
      </c>
      <c r="E2321" s="8" t="n">
        <v>46128</v>
      </c>
      <c r="F2321" t="inlineStr">
        <is>
          <t>Violations were cited in the following area(s).</t>
        </is>
      </c>
      <c r="G2321" t="inlineStr">
        <is>
          <t>04A</t>
        </is>
      </c>
      <c r="H2321" t="inlineStr">
        <is>
          <t>Food Protection Certificate (FPC) not held by manager or supervisor of food operations.</t>
        </is>
      </c>
      <c r="I2321" t="inlineStr">
        <is>
          <t>Critical</t>
        </is>
      </c>
      <c r="J2321" t="n">
        <v>26</v>
      </c>
      <c r="K2321" t="inlineStr">
        <is>
          <t>N</t>
        </is>
      </c>
      <c r="L2321" s="9">
        <f>A2321&amp;"-"&amp;TEXT(E2321,"yyyymmdd")</f>
        <v/>
      </c>
    </row>
    <row r="2322">
      <c r="A2322" t="n">
        <v>50170245</v>
      </c>
      <c r="B2322" t="inlineStr">
        <is>
          <t>Brooklyn</t>
        </is>
      </c>
      <c r="C2322" t="inlineStr">
        <is>
          <t>11215</t>
        </is>
      </c>
      <c r="D2322" t="inlineStr">
        <is>
          <t>Caribbean</t>
        </is>
      </c>
      <c r="E2322" s="8" t="n">
        <v>46128</v>
      </c>
      <c r="F2322" t="inlineStr">
        <is>
          <t>Violations were cited in the following area(s).</t>
        </is>
      </c>
      <c r="G2322" t="inlineStr">
        <is>
          <t>10F</t>
        </is>
      </c>
      <c r="H2322" t="inlineStr">
        <is>
          <t>Non-food contact surface or equipment made of unacceptable material, not kept clean, or not properly sealed, raised, spaced or movable to allow accessibility for cleaning on all sides, above and underneath the unit.</t>
        </is>
      </c>
      <c r="I2322" t="inlineStr">
        <is>
          <t>Not Critical</t>
        </is>
      </c>
      <c r="J2322" t="n">
        <v>26</v>
      </c>
      <c r="K2322" t="inlineStr">
        <is>
          <t>N</t>
        </is>
      </c>
      <c r="L2322" s="9">
        <f>A2322&amp;"-"&amp;TEXT(E2322,"yyyymmdd")</f>
        <v/>
      </c>
    </row>
    <row r="2323">
      <c r="A2323" t="n">
        <v>50170274</v>
      </c>
      <c r="B2323" t="inlineStr">
        <is>
          <t>Manhattan</t>
        </is>
      </c>
      <c r="C2323" t="inlineStr">
        <is>
          <t>10011</t>
        </is>
      </c>
      <c r="D2323" t="inlineStr">
        <is>
          <t>Peruvian</t>
        </is>
      </c>
      <c r="E2323" s="8" t="n">
        <v>46128</v>
      </c>
      <c r="F2323" t="inlineStr">
        <is>
          <t>Violations were cited in the following area(s).</t>
        </is>
      </c>
      <c r="G2323" t="inlineStr">
        <is>
          <t>02G</t>
        </is>
      </c>
      <c r="H2323" t="inlineStr">
        <is>
          <t>Cold TCS food item held above 41 °F; smoked or processed fish held above 38 °F; intact raw eggs held above 45 °F; or reduced oxygen packaged (ROP) TCS foods held above required temperatures except during active necessary preparation.</t>
        </is>
      </c>
      <c r="I2323" t="inlineStr">
        <is>
          <t>Critical</t>
        </is>
      </c>
      <c r="J2323" t="n">
        <v>20</v>
      </c>
      <c r="K2323" t="inlineStr">
        <is>
          <t>N</t>
        </is>
      </c>
      <c r="L2323" s="9">
        <f>A2323&amp;"-"&amp;TEXT(E2323,"yyyymmdd")</f>
        <v/>
      </c>
    </row>
    <row r="2324">
      <c r="A2324" t="n">
        <v>50170274</v>
      </c>
      <c r="B2324" t="inlineStr">
        <is>
          <t>Manhattan</t>
        </is>
      </c>
      <c r="C2324" t="inlineStr">
        <is>
          <t>10011</t>
        </is>
      </c>
      <c r="D2324" t="inlineStr">
        <is>
          <t>Peruvian</t>
        </is>
      </c>
      <c r="E2324" s="8" t="n">
        <v>46128</v>
      </c>
      <c r="F2324" t="inlineStr">
        <is>
          <t>Violations were cited in the following area(s).</t>
        </is>
      </c>
      <c r="G2324" t="inlineStr">
        <is>
          <t>06C</t>
        </is>
      </c>
      <c r="H232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324" t="inlineStr">
        <is>
          <t>Critical</t>
        </is>
      </c>
      <c r="J2324" t="n">
        <v>20</v>
      </c>
      <c r="K2324" t="inlineStr">
        <is>
          <t>N</t>
        </is>
      </c>
      <c r="L2324" s="9">
        <f>A2324&amp;"-"&amp;TEXT(E2324,"yyyymmdd")</f>
        <v/>
      </c>
    </row>
    <row r="2325">
      <c r="A2325" t="n">
        <v>50170274</v>
      </c>
      <c r="B2325" t="inlineStr">
        <is>
          <t>Manhattan</t>
        </is>
      </c>
      <c r="C2325" t="inlineStr">
        <is>
          <t>10011</t>
        </is>
      </c>
      <c r="D2325" t="inlineStr">
        <is>
          <t>Peruvian</t>
        </is>
      </c>
      <c r="E2325" s="8" t="n">
        <v>46128</v>
      </c>
      <c r="F2325" t="inlineStr">
        <is>
          <t>Violations were cited in the following area(s).</t>
        </is>
      </c>
      <c r="G2325" t="inlineStr">
        <is>
          <t>06D</t>
        </is>
      </c>
      <c r="H2325" t="inlineStr">
        <is>
          <t>Food contact surface not properly washed, rinsed and sanitized after each use and following any activity when contamination may have occurred.</t>
        </is>
      </c>
      <c r="I2325" t="inlineStr">
        <is>
          <t>Critical</t>
        </is>
      </c>
      <c r="J2325" t="n">
        <v>20</v>
      </c>
      <c r="K2325" t="inlineStr">
        <is>
          <t>N</t>
        </is>
      </c>
      <c r="L2325" s="9">
        <f>A2325&amp;"-"&amp;TEXT(E2325,"yyyymmdd")</f>
        <v/>
      </c>
    </row>
    <row r="2326">
      <c r="A2326" t="n">
        <v>50170274</v>
      </c>
      <c r="B2326" t="inlineStr">
        <is>
          <t>Manhattan</t>
        </is>
      </c>
      <c r="C2326" t="inlineStr">
        <is>
          <t>10011</t>
        </is>
      </c>
      <c r="D2326" t="inlineStr">
        <is>
          <t>Peruvian</t>
        </is>
      </c>
      <c r="E2326" s="8" t="n">
        <v>46128</v>
      </c>
      <c r="F2326" t="inlineStr">
        <is>
          <t>Violations were cited in the following area(s).</t>
        </is>
      </c>
      <c r="G2326" t="inlineStr">
        <is>
          <t>10F</t>
        </is>
      </c>
      <c r="H2326" t="inlineStr">
        <is>
          <t>Non-food contact surface or equipment made of unacceptable material, not kept clean, or not properly sealed, raised, spaced or movable to allow accessibility for cleaning on all sides, above and underneath the unit.</t>
        </is>
      </c>
      <c r="I2326" t="inlineStr">
        <is>
          <t>Not Critical</t>
        </is>
      </c>
      <c r="J2326" t="n">
        <v>20</v>
      </c>
      <c r="K2326" t="inlineStr">
        <is>
          <t>N</t>
        </is>
      </c>
      <c r="L2326" s="9">
        <f>A2326&amp;"-"&amp;TEXT(E2326,"yyyymmdd")</f>
        <v/>
      </c>
    </row>
    <row r="2327">
      <c r="A2327" t="n">
        <v>40391979</v>
      </c>
      <c r="B2327" t="inlineStr">
        <is>
          <t>Manhattan</t>
        </is>
      </c>
      <c r="C2327" t="inlineStr">
        <is>
          <t>10022</t>
        </is>
      </c>
      <c r="D2327" t="inlineStr">
        <is>
          <t>American</t>
        </is>
      </c>
      <c r="E2327" s="8" t="n">
        <v>46129</v>
      </c>
      <c r="F2327" t="inlineStr">
        <is>
          <t>Establishment Closed by DOHMH. Violations were cited in the following area(s) and those requiring immediate action were addressed.</t>
        </is>
      </c>
      <c r="G2327" t="inlineStr">
        <is>
          <t>04L</t>
        </is>
      </c>
      <c r="H2327" t="inlineStr">
        <is>
          <t>Evidence of mice or live mice in establishment's food or non-food areas.</t>
        </is>
      </c>
      <c r="I2327" t="inlineStr">
        <is>
          <t>Critical</t>
        </is>
      </c>
      <c r="J2327" t="n">
        <v>40</v>
      </c>
      <c r="L2327" s="9">
        <f>A2327&amp;"-"&amp;TEXT(E2327,"yyyymmdd")</f>
        <v/>
      </c>
    </row>
    <row r="2328">
      <c r="A2328" t="n">
        <v>40391979</v>
      </c>
      <c r="B2328" t="inlineStr">
        <is>
          <t>Manhattan</t>
        </is>
      </c>
      <c r="C2328" t="inlineStr">
        <is>
          <t>10022</t>
        </is>
      </c>
      <c r="D2328" t="inlineStr">
        <is>
          <t>American</t>
        </is>
      </c>
      <c r="E2328" s="8" t="n">
        <v>46129</v>
      </c>
      <c r="F2328" t="inlineStr">
        <is>
          <t>Establishment Closed by DOHMH. Violations were cited in the following area(s) and those requiring immediate action were addressed.</t>
        </is>
      </c>
      <c r="G2328" t="inlineStr">
        <is>
          <t>04M</t>
        </is>
      </c>
      <c r="H2328" t="inlineStr">
        <is>
          <t>Live roaches in facility's food or non-food area.</t>
        </is>
      </c>
      <c r="I2328" t="inlineStr">
        <is>
          <t>Critical</t>
        </is>
      </c>
      <c r="J2328" t="n">
        <v>40</v>
      </c>
      <c r="L2328" s="9">
        <f>A2328&amp;"-"&amp;TEXT(E2328,"yyyymmdd")</f>
        <v/>
      </c>
    </row>
    <row r="2329">
      <c r="A2329" t="n">
        <v>40391979</v>
      </c>
      <c r="B2329" t="inlineStr">
        <is>
          <t>Manhattan</t>
        </is>
      </c>
      <c r="C2329" t="inlineStr">
        <is>
          <t>10022</t>
        </is>
      </c>
      <c r="D2329" t="inlineStr">
        <is>
          <t>American</t>
        </is>
      </c>
      <c r="E2329" s="8" t="n">
        <v>46129</v>
      </c>
      <c r="F2329" t="inlineStr">
        <is>
          <t>Establishment Closed by DOHMH. Violations were cited in the following area(s) and those requiring immediate action were addressed.</t>
        </is>
      </c>
      <c r="G2329" t="inlineStr">
        <is>
          <t>06D</t>
        </is>
      </c>
      <c r="H2329" t="inlineStr">
        <is>
          <t>Food contact surface not properly washed, rinsed and sanitized after each use and following any activity when contamination may have occurred.</t>
        </is>
      </c>
      <c r="I2329" t="inlineStr">
        <is>
          <t>Critical</t>
        </is>
      </c>
      <c r="J2329" t="n">
        <v>40</v>
      </c>
      <c r="L2329" s="9">
        <f>A2329&amp;"-"&amp;TEXT(E2329,"yyyymmdd")</f>
        <v/>
      </c>
    </row>
    <row r="2330">
      <c r="A2330" t="n">
        <v>40391979</v>
      </c>
      <c r="B2330" t="inlineStr">
        <is>
          <t>Manhattan</t>
        </is>
      </c>
      <c r="C2330" t="inlineStr">
        <is>
          <t>10022</t>
        </is>
      </c>
      <c r="D2330" t="inlineStr">
        <is>
          <t>American</t>
        </is>
      </c>
      <c r="E2330" s="8" t="n">
        <v>46129</v>
      </c>
      <c r="F2330" t="inlineStr">
        <is>
          <t>Establishment Closed by DOHMH. Violations were cited in the following area(s) and those requiring immediate action were addressed.</t>
        </is>
      </c>
      <c r="G2330" t="inlineStr">
        <is>
          <t>08A</t>
        </is>
      </c>
      <c r="H2330" t="inlineStr">
        <is>
          <t>Establishment is not free of harborage or conditions conducive to rodents, insects or other pests.</t>
        </is>
      </c>
      <c r="I2330" t="inlineStr">
        <is>
          <t>Not Critical</t>
        </is>
      </c>
      <c r="J2330" t="n">
        <v>40</v>
      </c>
      <c r="L2330" s="9">
        <f>A2330&amp;"-"&amp;TEXT(E2330,"yyyymmdd")</f>
        <v/>
      </c>
    </row>
    <row r="2331">
      <c r="A2331" t="n">
        <v>40391979</v>
      </c>
      <c r="B2331" t="inlineStr">
        <is>
          <t>Manhattan</t>
        </is>
      </c>
      <c r="C2331" t="inlineStr">
        <is>
          <t>10022</t>
        </is>
      </c>
      <c r="D2331" t="inlineStr">
        <is>
          <t>American</t>
        </is>
      </c>
      <c r="E2331" s="8" t="n">
        <v>46129</v>
      </c>
      <c r="F2331" t="inlineStr">
        <is>
          <t>Establishment Closed by DOHMH. Violations were cited in the following area(s) and those requiring immediate action were addressed.</t>
        </is>
      </c>
      <c r="G2331" t="inlineStr">
        <is>
          <t>10F</t>
        </is>
      </c>
      <c r="H2331" t="inlineStr">
        <is>
          <t>Non-food contact surface or equipment made of unacceptable material, not kept clean, or not properly sealed, raised, spaced or movable to allow accessibility for cleaning on all sides, above and underneath the unit.</t>
        </is>
      </c>
      <c r="I2331" t="inlineStr">
        <is>
          <t>Not Critical</t>
        </is>
      </c>
      <c r="J2331" t="n">
        <v>40</v>
      </c>
      <c r="L2331" s="9">
        <f>A2331&amp;"-"&amp;TEXT(E2331,"yyyymmdd")</f>
        <v/>
      </c>
    </row>
    <row r="2332">
      <c r="A2332" t="n">
        <v>40721162</v>
      </c>
      <c r="B2332" t="inlineStr">
        <is>
          <t>Queens</t>
        </is>
      </c>
      <c r="C2332" t="inlineStr">
        <is>
          <t>11375</t>
        </is>
      </c>
      <c r="D2332" t="inlineStr">
        <is>
          <t>Sandwiches</t>
        </is>
      </c>
      <c r="E2332" s="8" t="n">
        <v>46129</v>
      </c>
      <c r="F2332" t="inlineStr">
        <is>
          <t>Violations were cited in the following area(s).</t>
        </is>
      </c>
      <c r="G2332" t="inlineStr">
        <is>
          <t>02B</t>
        </is>
      </c>
      <c r="H2332" t="inlineStr">
        <is>
          <t>Hot TCS food item not held at or above 140 °F.</t>
        </is>
      </c>
      <c r="I2332" t="inlineStr">
        <is>
          <t>Critical</t>
        </is>
      </c>
      <c r="J2332" t="n">
        <v>32</v>
      </c>
      <c r="L2332" s="9">
        <f>A2332&amp;"-"&amp;TEXT(E2332,"yyyymmdd")</f>
        <v/>
      </c>
    </row>
    <row r="2333">
      <c r="A2333" t="n">
        <v>40721162</v>
      </c>
      <c r="B2333" t="inlineStr">
        <is>
          <t>Queens</t>
        </is>
      </c>
      <c r="C2333" t="inlineStr">
        <is>
          <t>11375</t>
        </is>
      </c>
      <c r="D2333" t="inlineStr">
        <is>
          <t>Sandwiches</t>
        </is>
      </c>
      <c r="E2333" s="8" t="n">
        <v>46129</v>
      </c>
      <c r="F2333" t="inlineStr">
        <is>
          <t>Violations were cited in the following area(s).</t>
        </is>
      </c>
      <c r="G2333" t="inlineStr">
        <is>
          <t>02G</t>
        </is>
      </c>
      <c r="H2333" t="inlineStr">
        <is>
          <t>Cold TCS food item held above 41 °F; smoked or processed fish held above 38 °F; intact raw eggs held above 45 °F; or reduced oxygen packaged (ROP) TCS foods held above required temperatures except during active necessary preparation.</t>
        </is>
      </c>
      <c r="I2333" t="inlineStr">
        <is>
          <t>Critical</t>
        </is>
      </c>
      <c r="J2333" t="n">
        <v>32</v>
      </c>
      <c r="L2333" s="9">
        <f>A2333&amp;"-"&amp;TEXT(E2333,"yyyymmdd")</f>
        <v/>
      </c>
    </row>
    <row r="2334">
      <c r="A2334" t="n">
        <v>40721162</v>
      </c>
      <c r="B2334" t="inlineStr">
        <is>
          <t>Queens</t>
        </is>
      </c>
      <c r="C2334" t="inlineStr">
        <is>
          <t>11375</t>
        </is>
      </c>
      <c r="D2334" t="inlineStr">
        <is>
          <t>Sandwiches</t>
        </is>
      </c>
      <c r="E2334" s="8" t="n">
        <v>46129</v>
      </c>
      <c r="F2334" t="inlineStr">
        <is>
          <t>Violations were cited in the following area(s).</t>
        </is>
      </c>
      <c r="G2334" t="inlineStr">
        <is>
          <t>06A</t>
        </is>
      </c>
      <c r="H2334" t="inlineStr">
        <is>
          <t>Personal cleanliness is inadequate. Outer garment soiled with possible contaminant. Effective hair restraint not worn where required. Jewelry worn on hands or arms. Fingernail polish worn or fingernails not kept clean and trimmed.</t>
        </is>
      </c>
      <c r="I2334" t="inlineStr">
        <is>
          <t>Critical</t>
        </is>
      </c>
      <c r="J2334" t="n">
        <v>32</v>
      </c>
      <c r="L2334" s="9">
        <f>A2334&amp;"-"&amp;TEXT(E2334,"yyyymmdd")</f>
        <v/>
      </c>
    </row>
    <row r="2335">
      <c r="A2335" t="n">
        <v>40721162</v>
      </c>
      <c r="B2335" t="inlineStr">
        <is>
          <t>Queens</t>
        </is>
      </c>
      <c r="C2335" t="inlineStr">
        <is>
          <t>11375</t>
        </is>
      </c>
      <c r="D2335" t="inlineStr">
        <is>
          <t>Sandwiches</t>
        </is>
      </c>
      <c r="E2335" s="8" t="n">
        <v>46129</v>
      </c>
      <c r="F2335" t="inlineStr">
        <is>
          <t>Violations were cited in the following area(s).</t>
        </is>
      </c>
      <c r="G2335" t="inlineStr">
        <is>
          <t>06F</t>
        </is>
      </c>
      <c r="H2335" t="inlineStr">
        <is>
          <t>Wiping cloths not stored clean and dry, or in a sanitizing solution, between uses.</t>
        </is>
      </c>
      <c r="I2335" t="inlineStr">
        <is>
          <t>Critical</t>
        </is>
      </c>
      <c r="J2335" t="n">
        <v>32</v>
      </c>
      <c r="L2335" s="9">
        <f>A2335&amp;"-"&amp;TEXT(E2335,"yyyymmdd")</f>
        <v/>
      </c>
    </row>
    <row r="2336">
      <c r="A2336" t="n">
        <v>40721162</v>
      </c>
      <c r="B2336" t="inlineStr">
        <is>
          <t>Queens</t>
        </is>
      </c>
      <c r="C2336" t="inlineStr">
        <is>
          <t>11375</t>
        </is>
      </c>
      <c r="D2336" t="inlineStr">
        <is>
          <t>Sandwiches</t>
        </is>
      </c>
      <c r="E2336" s="8" t="n">
        <v>46129</v>
      </c>
      <c r="F2336" t="inlineStr">
        <is>
          <t>Violations were cited in the following area(s).</t>
        </is>
      </c>
      <c r="G2336" t="inlineStr">
        <is>
          <t>10F</t>
        </is>
      </c>
      <c r="H2336" t="inlineStr">
        <is>
          <t>Non-food contact surface or equipment made of unacceptable material, not kept clean, or not properly sealed, raised, spaced or movable to allow accessibility for cleaning on all sides, above and underneath the unit.</t>
        </is>
      </c>
      <c r="I2336" t="inlineStr">
        <is>
          <t>Not Critical</t>
        </is>
      </c>
      <c r="J2336" t="n">
        <v>32</v>
      </c>
      <c r="L2336" s="9">
        <f>A2336&amp;"-"&amp;TEXT(E2336,"yyyymmdd")</f>
        <v/>
      </c>
    </row>
    <row r="2337">
      <c r="A2337" t="n">
        <v>41011581</v>
      </c>
      <c r="B2337" t="inlineStr">
        <is>
          <t>Manhattan</t>
        </is>
      </c>
      <c r="C2337" t="inlineStr">
        <is>
          <t>10014</t>
        </is>
      </c>
      <c r="D2337" t="inlineStr">
        <is>
          <t>American</t>
        </is>
      </c>
      <c r="E2337" s="8" t="n">
        <v>46129</v>
      </c>
      <c r="F2337" t="inlineStr">
        <is>
          <t>Violations were cited in the following area(s).</t>
        </is>
      </c>
      <c r="G2337" t="inlineStr">
        <is>
          <t>06D</t>
        </is>
      </c>
      <c r="H2337" t="inlineStr">
        <is>
          <t>Food contact surface not properly washed, rinsed and sanitized after each use and following any activity when contamination may have occurred.</t>
        </is>
      </c>
      <c r="I2337" t="inlineStr">
        <is>
          <t>Critical</t>
        </is>
      </c>
      <c r="J2337" t="n">
        <v>12</v>
      </c>
      <c r="K2337" t="inlineStr">
        <is>
          <t>A</t>
        </is>
      </c>
      <c r="L2337" s="9">
        <f>A2337&amp;"-"&amp;TEXT(E2337,"yyyymmdd")</f>
        <v/>
      </c>
    </row>
    <row r="2338">
      <c r="A2338" t="n">
        <v>41011581</v>
      </c>
      <c r="B2338" t="inlineStr">
        <is>
          <t>Manhattan</t>
        </is>
      </c>
      <c r="C2338" t="inlineStr">
        <is>
          <t>10014</t>
        </is>
      </c>
      <c r="D2338" t="inlineStr">
        <is>
          <t>American</t>
        </is>
      </c>
      <c r="E2338" s="8" t="n">
        <v>46129</v>
      </c>
      <c r="F2338" t="inlineStr">
        <is>
          <t>Violations were cited in the following area(s).</t>
        </is>
      </c>
      <c r="G2338" t="inlineStr">
        <is>
          <t>10F</t>
        </is>
      </c>
      <c r="H2338" t="inlineStr">
        <is>
          <t>Non-food contact surface or equipment made of unacceptable material, not kept clean, or not properly sealed, raised, spaced or movable to allow accessibility for cleaning on all sides, above and underneath the unit.</t>
        </is>
      </c>
      <c r="I2338" t="inlineStr">
        <is>
          <t>Not Critical</t>
        </is>
      </c>
      <c r="J2338" t="n">
        <v>12</v>
      </c>
      <c r="K2338" t="inlineStr">
        <is>
          <t>A</t>
        </is>
      </c>
      <c r="L2338" s="9">
        <f>A2338&amp;"-"&amp;TEXT(E2338,"yyyymmdd")</f>
        <v/>
      </c>
    </row>
    <row r="2339">
      <c r="A2339" t="n">
        <v>41011581</v>
      </c>
      <c r="B2339" t="inlineStr">
        <is>
          <t>Manhattan</t>
        </is>
      </c>
      <c r="C2339" t="inlineStr">
        <is>
          <t>10014</t>
        </is>
      </c>
      <c r="D2339" t="inlineStr">
        <is>
          <t>American</t>
        </is>
      </c>
      <c r="E2339" s="8" t="n">
        <v>46129</v>
      </c>
      <c r="F2339" t="inlineStr">
        <is>
          <t>Violations were cited in the following area(s).</t>
        </is>
      </c>
      <c r="G2339" t="inlineStr">
        <is>
          <t>10G</t>
        </is>
      </c>
      <c r="H2339" t="inlineStr">
        <is>
          <t>Dishwashing and ware washing: Cleaning and sanitizing of tableware, including dishes, utensils, and equipment deficient.</t>
        </is>
      </c>
      <c r="I2339" t="inlineStr">
        <is>
          <t>Not Critical</t>
        </is>
      </c>
      <c r="J2339" t="n">
        <v>12</v>
      </c>
      <c r="K2339" t="inlineStr">
        <is>
          <t>A</t>
        </is>
      </c>
      <c r="L2339" s="9">
        <f>A2339&amp;"-"&amp;TEXT(E2339,"yyyymmdd")</f>
        <v/>
      </c>
    </row>
    <row r="2340">
      <c r="A2340" t="n">
        <v>41096631</v>
      </c>
      <c r="B2340" t="inlineStr">
        <is>
          <t>Bronx</t>
        </is>
      </c>
      <c r="C2340" t="inlineStr">
        <is>
          <t>10470</t>
        </is>
      </c>
      <c r="D2340" t="inlineStr">
        <is>
          <t>Irish</t>
        </is>
      </c>
      <c r="E2340" s="8" t="n">
        <v>46129</v>
      </c>
      <c r="F2340" t="inlineStr">
        <is>
          <t>Violations were cited in the following area(s).</t>
        </is>
      </c>
      <c r="G2340" t="inlineStr">
        <is>
          <t>06D</t>
        </is>
      </c>
      <c r="H2340" t="inlineStr">
        <is>
          <t>Food contact surface not properly washed, rinsed and sanitized after each use and following any activity when contamination may have occurred.</t>
        </is>
      </c>
      <c r="I2340" t="inlineStr">
        <is>
          <t>Critical</t>
        </is>
      </c>
      <c r="J2340" t="n">
        <v>7</v>
      </c>
      <c r="K2340" t="inlineStr">
        <is>
          <t>A</t>
        </is>
      </c>
      <c r="L2340" s="9">
        <f>A2340&amp;"-"&amp;TEXT(E2340,"yyyymmdd")</f>
        <v/>
      </c>
    </row>
    <row r="2341">
      <c r="A2341" t="n">
        <v>41096631</v>
      </c>
      <c r="B2341" t="inlineStr">
        <is>
          <t>Bronx</t>
        </is>
      </c>
      <c r="C2341" t="inlineStr">
        <is>
          <t>10470</t>
        </is>
      </c>
      <c r="D2341" t="inlineStr">
        <is>
          <t>Irish</t>
        </is>
      </c>
      <c r="E2341" s="8" t="n">
        <v>46129</v>
      </c>
      <c r="F2341" t="inlineStr">
        <is>
          <t>Violations were cited in the following area(s).</t>
        </is>
      </c>
      <c r="G2341" t="inlineStr">
        <is>
          <t>10F</t>
        </is>
      </c>
      <c r="H2341" t="inlineStr">
        <is>
          <t>Non-food contact surface or equipment made of unacceptable material, not kept clean, or not properly sealed, raised, spaced or movable to allow accessibility for cleaning on all sides, above and underneath the unit.</t>
        </is>
      </c>
      <c r="I2341" t="inlineStr">
        <is>
          <t>Not Critical</t>
        </is>
      </c>
      <c r="J2341" t="n">
        <v>7</v>
      </c>
      <c r="K2341" t="inlineStr">
        <is>
          <t>A</t>
        </is>
      </c>
      <c r="L2341" s="9">
        <f>A2341&amp;"-"&amp;TEXT(E2341,"yyyymmdd")</f>
        <v/>
      </c>
    </row>
    <row r="2342">
      <c r="A2342" t="n">
        <v>41168748</v>
      </c>
      <c r="B2342" t="inlineStr">
        <is>
          <t>Bronx</t>
        </is>
      </c>
      <c r="C2342" t="inlineStr">
        <is>
          <t>10474</t>
        </is>
      </c>
      <c r="D2342" t="inlineStr">
        <is>
          <t>Donuts</t>
        </is>
      </c>
      <c r="E2342" s="8" t="n">
        <v>46129</v>
      </c>
      <c r="F2342" t="inlineStr">
        <is>
          <t>Violations were cited in the following area(s).</t>
        </is>
      </c>
      <c r="G2342" t="inlineStr">
        <is>
          <t>10F</t>
        </is>
      </c>
      <c r="H2342" t="inlineStr">
        <is>
          <t>Non-food contact surface or equipment made of unacceptable material, not kept clean, or not properly sealed, raised, spaced or movable to allow accessibility for cleaning on all sides, above and underneath the unit.</t>
        </is>
      </c>
      <c r="I2342" t="inlineStr">
        <is>
          <t>Not Critical</t>
        </is>
      </c>
      <c r="J2342" t="n">
        <v>2</v>
      </c>
      <c r="K2342" t="inlineStr">
        <is>
          <t>A</t>
        </is>
      </c>
      <c r="L2342" s="9">
        <f>A2342&amp;"-"&amp;TEXT(E2342,"yyyymmdd")</f>
        <v/>
      </c>
    </row>
    <row r="2343">
      <c r="A2343" t="n">
        <v>41180283</v>
      </c>
      <c r="B2343" t="inlineStr">
        <is>
          <t>Manhattan</t>
        </is>
      </c>
      <c r="C2343" t="inlineStr">
        <is>
          <t>10022</t>
        </is>
      </c>
      <c r="D2343" t="inlineStr">
        <is>
          <t>Coffee/Tea</t>
        </is>
      </c>
      <c r="E2343" s="8" t="n">
        <v>46129</v>
      </c>
      <c r="F2343" t="inlineStr">
        <is>
          <t>Violations were cited in the following area(s).</t>
        </is>
      </c>
      <c r="G2343" t="inlineStr">
        <is>
          <t>10F</t>
        </is>
      </c>
      <c r="H2343" t="inlineStr">
        <is>
          <t>Non-food contact surface or equipment made of unacceptable material, not kept clean, or not properly sealed, raised, spaced or movable to allow accessibility for cleaning on all sides, above and underneath the unit.</t>
        </is>
      </c>
      <c r="I2343" t="inlineStr">
        <is>
          <t>Not Critical</t>
        </is>
      </c>
      <c r="J2343" t="n">
        <v>3</v>
      </c>
      <c r="K2343" t="inlineStr">
        <is>
          <t>A</t>
        </is>
      </c>
      <c r="L2343" s="9">
        <f>A2343&amp;"-"&amp;TEXT(E2343,"yyyymmdd")</f>
        <v/>
      </c>
    </row>
    <row r="2344">
      <c r="A2344" t="n">
        <v>41197487</v>
      </c>
      <c r="B2344" t="inlineStr">
        <is>
          <t>Manhattan</t>
        </is>
      </c>
      <c r="C2344" t="inlineStr">
        <is>
          <t>10019</t>
        </is>
      </c>
      <c r="D2344" t="inlineStr">
        <is>
          <t>American</t>
        </is>
      </c>
      <c r="E2344" s="8" t="n">
        <v>46129</v>
      </c>
      <c r="F2344" t="inlineStr">
        <is>
          <t>Violations were cited in the following area(s).</t>
        </is>
      </c>
      <c r="G2344" t="inlineStr">
        <is>
          <t>09C</t>
        </is>
      </c>
      <c r="H2344" t="inlineStr">
        <is>
          <t>Design, construction, materials used or maintenance of food contact surface improper. Surface not easily cleanable, sanitized and maintained.</t>
        </is>
      </c>
      <c r="I2344" t="inlineStr">
        <is>
          <t>Not Critical</t>
        </is>
      </c>
      <c r="J2344" t="n">
        <v>4</v>
      </c>
      <c r="K2344" t="inlineStr">
        <is>
          <t>A</t>
        </is>
      </c>
      <c r="L2344" s="9">
        <f>A2344&amp;"-"&amp;TEXT(E2344,"yyyymmdd")</f>
        <v/>
      </c>
    </row>
    <row r="2345">
      <c r="A2345" t="n">
        <v>41205293</v>
      </c>
      <c r="B2345" t="inlineStr">
        <is>
          <t>Queens</t>
        </is>
      </c>
      <c r="C2345" t="inlineStr">
        <is>
          <t>11354</t>
        </is>
      </c>
      <c r="D2345" t="inlineStr">
        <is>
          <t>Bakery Products/Desserts</t>
        </is>
      </c>
      <c r="E2345" s="8" t="n">
        <v>46129</v>
      </c>
      <c r="F2345" t="inlineStr">
        <is>
          <t>Violations were cited in the following area(s).</t>
        </is>
      </c>
      <c r="G2345" t="inlineStr">
        <is>
          <t>02G</t>
        </is>
      </c>
      <c r="H2345" t="inlineStr">
        <is>
          <t>Cold TCS food item held above 41 °F; smoked or processed fish held above 38 °F; intact raw eggs held above 45 °F; or reduced oxygen packaged (ROP) TCS foods held above required temperatures except during active necessary preparation.</t>
        </is>
      </c>
      <c r="I2345" t="inlineStr">
        <is>
          <t>Critical</t>
        </is>
      </c>
      <c r="J2345" t="n">
        <v>26</v>
      </c>
      <c r="L2345" s="9">
        <f>A2345&amp;"-"&amp;TEXT(E2345,"yyyymmdd")</f>
        <v/>
      </c>
    </row>
    <row r="2346">
      <c r="A2346" t="n">
        <v>41205293</v>
      </c>
      <c r="B2346" t="inlineStr">
        <is>
          <t>Queens</t>
        </is>
      </c>
      <c r="C2346" t="inlineStr">
        <is>
          <t>11354</t>
        </is>
      </c>
      <c r="D2346" t="inlineStr">
        <is>
          <t>Bakery Products/Desserts</t>
        </is>
      </c>
      <c r="E2346" s="8" t="n">
        <v>46129</v>
      </c>
      <c r="F2346" t="inlineStr">
        <is>
          <t>Violations were cited in the following area(s).</t>
        </is>
      </c>
      <c r="G2346" t="inlineStr">
        <is>
          <t>04M</t>
        </is>
      </c>
      <c r="H2346" t="inlineStr">
        <is>
          <t>Live roaches in facility's food or non-food area.</t>
        </is>
      </c>
      <c r="I2346" t="inlineStr">
        <is>
          <t>Critical</t>
        </is>
      </c>
      <c r="J2346" t="n">
        <v>26</v>
      </c>
      <c r="L2346" s="9">
        <f>A2346&amp;"-"&amp;TEXT(E2346,"yyyymmdd")</f>
        <v/>
      </c>
    </row>
    <row r="2347">
      <c r="A2347" t="n">
        <v>41205293</v>
      </c>
      <c r="B2347" t="inlineStr">
        <is>
          <t>Queens</t>
        </is>
      </c>
      <c r="C2347" t="inlineStr">
        <is>
          <t>11354</t>
        </is>
      </c>
      <c r="D2347" t="inlineStr">
        <is>
          <t>Bakery Products/Desserts</t>
        </is>
      </c>
      <c r="E2347" s="8" t="n">
        <v>46129</v>
      </c>
      <c r="F2347" t="inlineStr">
        <is>
          <t>Violations were cited in the following area(s).</t>
        </is>
      </c>
      <c r="G2347" t="inlineStr">
        <is>
          <t>06D</t>
        </is>
      </c>
      <c r="H2347" t="inlineStr">
        <is>
          <t>Food contact surface not properly washed, rinsed and sanitized after each use and following any activity when contamination may have occurred.</t>
        </is>
      </c>
      <c r="I2347" t="inlineStr">
        <is>
          <t>Critical</t>
        </is>
      </c>
      <c r="J2347" t="n">
        <v>26</v>
      </c>
      <c r="L2347" s="9">
        <f>A2347&amp;"-"&amp;TEXT(E2347,"yyyymmdd")</f>
        <v/>
      </c>
    </row>
    <row r="2348">
      <c r="A2348" t="n">
        <v>41205293</v>
      </c>
      <c r="B2348" t="inlineStr">
        <is>
          <t>Queens</t>
        </is>
      </c>
      <c r="C2348" t="inlineStr">
        <is>
          <t>11354</t>
        </is>
      </c>
      <c r="D2348" t="inlineStr">
        <is>
          <t>Bakery Products/Desserts</t>
        </is>
      </c>
      <c r="E2348" s="8" t="n">
        <v>46129</v>
      </c>
      <c r="F2348" t="inlineStr">
        <is>
          <t>Violations were cited in the following area(s).</t>
        </is>
      </c>
      <c r="G2348" t="inlineStr">
        <is>
          <t>08A</t>
        </is>
      </c>
      <c r="H2348" t="inlineStr">
        <is>
          <t>Establishment is not free of harborage or conditions conducive to rodents, insects or other pests.</t>
        </is>
      </c>
      <c r="I2348" t="inlineStr">
        <is>
          <t>Not Critical</t>
        </is>
      </c>
      <c r="J2348" t="n">
        <v>26</v>
      </c>
      <c r="L2348" s="9">
        <f>A2348&amp;"-"&amp;TEXT(E2348,"yyyymmdd")</f>
        <v/>
      </c>
    </row>
    <row r="2349">
      <c r="A2349" t="n">
        <v>41205293</v>
      </c>
      <c r="B2349" t="inlineStr">
        <is>
          <t>Queens</t>
        </is>
      </c>
      <c r="C2349" t="inlineStr">
        <is>
          <t>11354</t>
        </is>
      </c>
      <c r="D2349" t="inlineStr">
        <is>
          <t>Bakery Products/Desserts</t>
        </is>
      </c>
      <c r="E2349" s="8" t="n">
        <v>46129</v>
      </c>
      <c r="F2349" t="inlineStr">
        <is>
          <t>Violations were cited in the following area(s).</t>
        </is>
      </c>
      <c r="G2349" t="inlineStr">
        <is>
          <t>08C</t>
        </is>
      </c>
      <c r="H2349" t="inlineStr">
        <is>
          <t>Pesticide not properly labeled or used by unlicensed individual. Pesticide, other toxic chemical improperly used/stored. Unprotected, unlocked bait station used.</t>
        </is>
      </c>
      <c r="I2349" t="inlineStr">
        <is>
          <t>Not Critical</t>
        </is>
      </c>
      <c r="J2349" t="n">
        <v>26</v>
      </c>
      <c r="L2349" s="9">
        <f>A2349&amp;"-"&amp;TEXT(E2349,"yyyymmdd")</f>
        <v/>
      </c>
    </row>
    <row r="2350">
      <c r="A2350" t="n">
        <v>41205293</v>
      </c>
      <c r="B2350" t="inlineStr">
        <is>
          <t>Queens</t>
        </is>
      </c>
      <c r="C2350" t="inlineStr">
        <is>
          <t>11354</t>
        </is>
      </c>
      <c r="D2350" t="inlineStr">
        <is>
          <t>Bakery Products/Desserts</t>
        </is>
      </c>
      <c r="E2350" s="8" t="n">
        <v>46129</v>
      </c>
      <c r="F2350" t="inlineStr">
        <is>
          <t>Violations were cited in the following area(s).</t>
        </is>
      </c>
      <c r="G2350" t="inlineStr">
        <is>
          <t>10F</t>
        </is>
      </c>
      <c r="H2350" t="inlineStr">
        <is>
          <t>Non-food contact surface or equipment made of unacceptable material, not kept clean, or not properly sealed, raised, spaced or movable to allow accessibility for cleaning on all sides, above and underneath the unit.</t>
        </is>
      </c>
      <c r="I2350" t="inlineStr">
        <is>
          <t>Not Critical</t>
        </is>
      </c>
      <c r="J2350" t="n">
        <v>26</v>
      </c>
      <c r="L2350" s="9">
        <f>A2350&amp;"-"&amp;TEXT(E2350,"yyyymmdd")</f>
        <v/>
      </c>
    </row>
    <row r="2351">
      <c r="A2351" t="n">
        <v>41258369</v>
      </c>
      <c r="B2351" t="inlineStr">
        <is>
          <t>Brooklyn</t>
        </is>
      </c>
      <c r="C2351" t="inlineStr">
        <is>
          <t>11222</t>
        </is>
      </c>
      <c r="D2351" t="inlineStr">
        <is>
          <t>American</t>
        </is>
      </c>
      <c r="E2351" s="8" t="n">
        <v>46129</v>
      </c>
      <c r="F2351" t="inlineStr">
        <is>
          <t>Violations were cited in the following area(s).</t>
        </is>
      </c>
      <c r="G2351" t="inlineStr">
        <is>
          <t>04H</t>
        </is>
      </c>
      <c r="H2351" t="inlineStr">
        <is>
          <t>Raw, cooked or prepared food is adulterated, contaminated, cross-contaminated, or not discarded in accordance with HACCP plan.</t>
        </is>
      </c>
      <c r="I2351" t="inlineStr">
        <is>
          <t>Critical</t>
        </is>
      </c>
      <c r="J2351" t="n">
        <v>10</v>
      </c>
      <c r="K2351" t="inlineStr">
        <is>
          <t>A</t>
        </is>
      </c>
      <c r="L2351" s="9">
        <f>A2351&amp;"-"&amp;TEXT(E2351,"yyyymmdd")</f>
        <v/>
      </c>
    </row>
    <row r="2352">
      <c r="A2352" t="n">
        <v>41258369</v>
      </c>
      <c r="B2352" t="inlineStr">
        <is>
          <t>Brooklyn</t>
        </is>
      </c>
      <c r="C2352" t="inlineStr">
        <is>
          <t>11222</t>
        </is>
      </c>
      <c r="D2352" t="inlineStr">
        <is>
          <t>American</t>
        </is>
      </c>
      <c r="E2352" s="8" t="n">
        <v>46129</v>
      </c>
      <c r="F2352" t="inlineStr">
        <is>
          <t>Violations were cited in the following area(s).</t>
        </is>
      </c>
      <c r="G2352" t="inlineStr">
        <is>
          <t>10F</t>
        </is>
      </c>
      <c r="H2352" t="inlineStr">
        <is>
          <t>Non-food contact surface or equipment made of unacceptable material, not kept clean, or not properly sealed, raised, spaced or movable to allow accessibility for cleaning on all sides, above and underneath the unit.</t>
        </is>
      </c>
      <c r="I2352" t="inlineStr">
        <is>
          <t>Not Critical</t>
        </is>
      </c>
      <c r="J2352" t="n">
        <v>10</v>
      </c>
      <c r="K2352" t="inlineStr">
        <is>
          <t>A</t>
        </is>
      </c>
      <c r="L2352" s="9">
        <f>A2352&amp;"-"&amp;TEXT(E2352,"yyyymmdd")</f>
        <v/>
      </c>
    </row>
    <row r="2353">
      <c r="A2353" t="n">
        <v>41348028</v>
      </c>
      <c r="B2353" t="inlineStr">
        <is>
          <t>Bronx</t>
        </is>
      </c>
      <c r="C2353" t="inlineStr">
        <is>
          <t>10466</t>
        </is>
      </c>
      <c r="D2353" t="inlineStr">
        <is>
          <t>Caribbean</t>
        </is>
      </c>
      <c r="E2353" s="8" t="n">
        <v>46129</v>
      </c>
      <c r="F2353" t="inlineStr">
        <is>
          <t>Violations were cited in the following area(s).</t>
        </is>
      </c>
      <c r="G2353" t="inlineStr">
        <is>
          <t>02G</t>
        </is>
      </c>
      <c r="H2353" t="inlineStr">
        <is>
          <t>Cold TCS food item held above 41 °F; smoked or processed fish held above 38 °F; intact raw eggs held above 45 °F; or reduced oxygen packaged (ROP) TCS foods held above required temperatures except during active necessary preparation.</t>
        </is>
      </c>
      <c r="I2353" t="inlineStr">
        <is>
          <t>Critical</t>
        </is>
      </c>
      <c r="J2353" t="n">
        <v>10</v>
      </c>
      <c r="K2353" t="inlineStr">
        <is>
          <t>A</t>
        </is>
      </c>
      <c r="L2353" s="9">
        <f>A2353&amp;"-"&amp;TEXT(E2353,"yyyymmdd")</f>
        <v/>
      </c>
    </row>
    <row r="2354">
      <c r="A2354" t="n">
        <v>41348028</v>
      </c>
      <c r="B2354" t="inlineStr">
        <is>
          <t>Bronx</t>
        </is>
      </c>
      <c r="C2354" t="inlineStr">
        <is>
          <t>10466</t>
        </is>
      </c>
      <c r="D2354" t="inlineStr">
        <is>
          <t>Caribbean</t>
        </is>
      </c>
      <c r="E2354" s="8" t="n">
        <v>46129</v>
      </c>
      <c r="F2354" t="inlineStr">
        <is>
          <t>Violations were cited in the following area(s).</t>
        </is>
      </c>
      <c r="G2354" t="inlineStr">
        <is>
          <t>08C</t>
        </is>
      </c>
      <c r="H2354" t="inlineStr">
        <is>
          <t>Pesticide not properly labeled or used by unlicensed individual. Pesticide, other toxic chemical improperly used/stored. Unprotected, unlocked bait station used.</t>
        </is>
      </c>
      <c r="I2354" t="inlineStr">
        <is>
          <t>Not Critical</t>
        </is>
      </c>
      <c r="J2354" t="n">
        <v>10</v>
      </c>
      <c r="K2354" t="inlineStr">
        <is>
          <t>A</t>
        </is>
      </c>
      <c r="L2354" s="9">
        <f>A2354&amp;"-"&amp;TEXT(E2354,"yyyymmdd")</f>
        <v/>
      </c>
    </row>
    <row r="2355">
      <c r="A2355" t="n">
        <v>41448719</v>
      </c>
      <c r="B2355" t="inlineStr">
        <is>
          <t>Manhattan</t>
        </is>
      </c>
      <c r="C2355" t="inlineStr">
        <is>
          <t>10282</t>
        </is>
      </c>
      <c r="D2355" t="inlineStr">
        <is>
          <t>American</t>
        </is>
      </c>
      <c r="E2355" s="8" t="n">
        <v>46129</v>
      </c>
      <c r="F2355" t="inlineStr">
        <is>
          <t>Violations were cited in the following area(s).</t>
        </is>
      </c>
      <c r="G2355" t="inlineStr">
        <is>
          <t>10F</t>
        </is>
      </c>
      <c r="H2355" t="inlineStr">
        <is>
          <t>Non-food contact surface or equipment made of unacceptable material, not kept clean, or not properly sealed, raised, spaced or movable to allow accessibility for cleaning on all sides, above and underneath the unit.</t>
        </is>
      </c>
      <c r="I2355" t="inlineStr">
        <is>
          <t>Not Critical</t>
        </is>
      </c>
      <c r="J2355" t="n">
        <v>2</v>
      </c>
      <c r="K2355" t="inlineStr">
        <is>
          <t>A</t>
        </is>
      </c>
      <c r="L2355" s="9">
        <f>A2355&amp;"-"&amp;TEXT(E2355,"yyyymmdd")</f>
        <v/>
      </c>
    </row>
    <row r="2356">
      <c r="A2356" t="n">
        <v>41479962</v>
      </c>
      <c r="B2356" t="inlineStr">
        <is>
          <t>Manhattan</t>
        </is>
      </c>
      <c r="D2356" t="inlineStr">
        <is>
          <t>American</t>
        </is>
      </c>
      <c r="E2356" s="8" t="n">
        <v>46129</v>
      </c>
      <c r="F2356" t="inlineStr">
        <is>
          <t>Violations were cited in the following area(s).</t>
        </is>
      </c>
      <c r="G2356" t="inlineStr">
        <is>
          <t>06C</t>
        </is>
      </c>
      <c r="H235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356" t="inlineStr">
        <is>
          <t>Critical</t>
        </is>
      </c>
      <c r="J2356" t="n">
        <v>13</v>
      </c>
      <c r="K2356" t="inlineStr">
        <is>
          <t>A</t>
        </is>
      </c>
      <c r="L2356" s="9">
        <f>A2356&amp;"-"&amp;TEXT(E2356,"yyyymmdd")</f>
        <v/>
      </c>
    </row>
    <row r="2357">
      <c r="A2357" t="n">
        <v>41479962</v>
      </c>
      <c r="B2357" t="inlineStr">
        <is>
          <t>Manhattan</t>
        </is>
      </c>
      <c r="D2357" t="inlineStr">
        <is>
          <t>American</t>
        </is>
      </c>
      <c r="E2357" s="8" t="n">
        <v>46129</v>
      </c>
      <c r="F2357" t="inlineStr">
        <is>
          <t>Violations were cited in the following area(s).</t>
        </is>
      </c>
      <c r="G2357" t="inlineStr">
        <is>
          <t>06D</t>
        </is>
      </c>
      <c r="H2357" t="inlineStr">
        <is>
          <t>Food contact surface not properly washed, rinsed and sanitized after each use and following any activity when contamination may have occurred.</t>
        </is>
      </c>
      <c r="I2357" t="inlineStr">
        <is>
          <t>Critical</t>
        </is>
      </c>
      <c r="J2357" t="n">
        <v>13</v>
      </c>
      <c r="K2357" t="inlineStr">
        <is>
          <t>A</t>
        </is>
      </c>
      <c r="L2357" s="9">
        <f>A2357&amp;"-"&amp;TEXT(E2357,"yyyymmdd")</f>
        <v/>
      </c>
    </row>
    <row r="2358">
      <c r="A2358" t="n">
        <v>41479962</v>
      </c>
      <c r="B2358" t="inlineStr">
        <is>
          <t>Manhattan</t>
        </is>
      </c>
      <c r="D2358" t="inlineStr">
        <is>
          <t>American</t>
        </is>
      </c>
      <c r="E2358" s="8" t="n">
        <v>46129</v>
      </c>
      <c r="F2358" t="inlineStr">
        <is>
          <t>Violations were cited in the following area(s).</t>
        </is>
      </c>
      <c r="G2358" t="inlineStr">
        <is>
          <t>10F</t>
        </is>
      </c>
      <c r="H2358" t="inlineStr">
        <is>
          <t>Non-food contact surface or equipment made of unacceptable material, not kept clean, or not properly sealed, raised, spaced or movable to allow accessibility for cleaning on all sides, above and underneath the unit.</t>
        </is>
      </c>
      <c r="I2358" t="inlineStr">
        <is>
          <t>Not Critical</t>
        </is>
      </c>
      <c r="J2358" t="n">
        <v>13</v>
      </c>
      <c r="K2358" t="inlineStr">
        <is>
          <t>A</t>
        </is>
      </c>
      <c r="L2358" s="9">
        <f>A2358&amp;"-"&amp;TEXT(E2358,"yyyymmdd")</f>
        <v/>
      </c>
    </row>
    <row r="2359">
      <c r="A2359" t="n">
        <v>41621807</v>
      </c>
      <c r="B2359" t="inlineStr">
        <is>
          <t>Manhattan</t>
        </is>
      </c>
      <c r="C2359" t="inlineStr">
        <is>
          <t>10282</t>
        </is>
      </c>
      <c r="D2359" t="inlineStr">
        <is>
          <t>Asian/Asian Fusion</t>
        </is>
      </c>
      <c r="E2359" s="8" t="n">
        <v>46129</v>
      </c>
      <c r="F2359" t="inlineStr">
        <is>
          <t>Violations were cited in the following area(s).</t>
        </is>
      </c>
      <c r="G2359" t="inlineStr">
        <is>
          <t>02B</t>
        </is>
      </c>
      <c r="H2359" t="inlineStr">
        <is>
          <t>Hot TCS food item not held at or above 140 °F.</t>
        </is>
      </c>
      <c r="I2359" t="inlineStr">
        <is>
          <t>Critical</t>
        </is>
      </c>
      <c r="J2359" t="n">
        <v>12</v>
      </c>
      <c r="K2359" t="inlineStr">
        <is>
          <t>A</t>
        </is>
      </c>
      <c r="L2359" s="9">
        <f>A2359&amp;"-"&amp;TEXT(E2359,"yyyymmdd")</f>
        <v/>
      </c>
    </row>
    <row r="2360">
      <c r="A2360" t="n">
        <v>41621807</v>
      </c>
      <c r="B2360" t="inlineStr">
        <is>
          <t>Manhattan</t>
        </is>
      </c>
      <c r="C2360" t="inlineStr">
        <is>
          <t>10282</t>
        </is>
      </c>
      <c r="D2360" t="inlineStr">
        <is>
          <t>Asian/Asian Fusion</t>
        </is>
      </c>
      <c r="E2360" s="8" t="n">
        <v>46129</v>
      </c>
      <c r="F2360" t="inlineStr">
        <is>
          <t>Violations were cited in the following area(s).</t>
        </is>
      </c>
      <c r="G2360" t="inlineStr">
        <is>
          <t>06D</t>
        </is>
      </c>
      <c r="H2360" t="inlineStr">
        <is>
          <t>Food contact surface not properly washed, rinsed and sanitized after each use and following any activity when contamination may have occurred.</t>
        </is>
      </c>
      <c r="I2360" t="inlineStr">
        <is>
          <t>Critical</t>
        </is>
      </c>
      <c r="J2360" t="n">
        <v>12</v>
      </c>
      <c r="K2360" t="inlineStr">
        <is>
          <t>A</t>
        </is>
      </c>
      <c r="L2360" s="9">
        <f>A2360&amp;"-"&amp;TEXT(E2360,"yyyymmdd")</f>
        <v/>
      </c>
    </row>
    <row r="2361">
      <c r="A2361" t="n">
        <v>41688349</v>
      </c>
      <c r="B2361" t="inlineStr">
        <is>
          <t>Manhattan</t>
        </is>
      </c>
      <c r="C2361" t="inlineStr">
        <is>
          <t>10026</t>
        </is>
      </c>
      <c r="D2361" t="inlineStr">
        <is>
          <t>Donuts</t>
        </is>
      </c>
      <c r="E2361" s="8" t="n">
        <v>46129</v>
      </c>
      <c r="F2361" t="inlineStr">
        <is>
          <t>Violations were cited in the following area(s).</t>
        </is>
      </c>
      <c r="G2361" t="inlineStr">
        <is>
          <t>06D</t>
        </is>
      </c>
      <c r="H2361" t="inlineStr">
        <is>
          <t>Food contact surface not properly washed, rinsed and sanitized after each use and following any activity when contamination may have occurred.</t>
        </is>
      </c>
      <c r="I2361" t="inlineStr">
        <is>
          <t>Critical</t>
        </is>
      </c>
      <c r="J2361" t="n">
        <v>7</v>
      </c>
      <c r="K2361" t="inlineStr">
        <is>
          <t>A</t>
        </is>
      </c>
      <c r="L2361" s="9">
        <f>A2361&amp;"-"&amp;TEXT(E2361,"yyyymmdd")</f>
        <v/>
      </c>
    </row>
    <row r="2362">
      <c r="A2362" t="n">
        <v>41688349</v>
      </c>
      <c r="B2362" t="inlineStr">
        <is>
          <t>Manhattan</t>
        </is>
      </c>
      <c r="C2362" t="inlineStr">
        <is>
          <t>10026</t>
        </is>
      </c>
      <c r="D2362" t="inlineStr">
        <is>
          <t>Donuts</t>
        </is>
      </c>
      <c r="E2362" s="8" t="n">
        <v>46129</v>
      </c>
      <c r="F2362" t="inlineStr">
        <is>
          <t>Violations were cited in the following area(s).</t>
        </is>
      </c>
      <c r="G2362" t="inlineStr">
        <is>
          <t>10F</t>
        </is>
      </c>
      <c r="H2362" t="inlineStr">
        <is>
          <t>Non-food contact surface or equipment made of unacceptable material, not kept clean, or not properly sealed, raised, spaced or movable to allow accessibility for cleaning on all sides, above and underneath the unit.</t>
        </is>
      </c>
      <c r="I2362" t="inlineStr">
        <is>
          <t>Not Critical</t>
        </is>
      </c>
      <c r="J2362" t="n">
        <v>7</v>
      </c>
      <c r="K2362" t="inlineStr">
        <is>
          <t>A</t>
        </is>
      </c>
      <c r="L2362" s="9">
        <f>A2362&amp;"-"&amp;TEXT(E2362,"yyyymmdd")</f>
        <v/>
      </c>
    </row>
    <row r="2363">
      <c r="A2363" t="n">
        <v>41722053</v>
      </c>
      <c r="B2363" t="inlineStr">
        <is>
          <t>Manhattan</t>
        </is>
      </c>
      <c r="C2363" t="inlineStr">
        <is>
          <t>10036</t>
        </is>
      </c>
      <c r="D2363" t="inlineStr">
        <is>
          <t>Salads</t>
        </is>
      </c>
      <c r="E2363" s="8" t="n">
        <v>46129</v>
      </c>
      <c r="F2363" t="inlineStr">
        <is>
          <t>Violations were cited in the following area(s).</t>
        </is>
      </c>
      <c r="G2363" t="inlineStr">
        <is>
          <t>05D</t>
        </is>
      </c>
      <c r="H236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363" t="inlineStr">
        <is>
          <t>Critical</t>
        </is>
      </c>
      <c r="J2363" t="n">
        <v>12</v>
      </c>
      <c r="K2363" t="inlineStr">
        <is>
          <t>A</t>
        </is>
      </c>
      <c r="L2363" s="9">
        <f>A2363&amp;"-"&amp;TEXT(E2363,"yyyymmdd")</f>
        <v/>
      </c>
    </row>
    <row r="2364">
      <c r="A2364" t="n">
        <v>41722053</v>
      </c>
      <c r="B2364" t="inlineStr">
        <is>
          <t>Manhattan</t>
        </is>
      </c>
      <c r="C2364" t="inlineStr">
        <is>
          <t>10036</t>
        </is>
      </c>
      <c r="D2364" t="inlineStr">
        <is>
          <t>Salads</t>
        </is>
      </c>
      <c r="E2364" s="8" t="n">
        <v>46129</v>
      </c>
      <c r="F2364" t="inlineStr">
        <is>
          <t>Violations were cited in the following area(s).</t>
        </is>
      </c>
      <c r="G2364" t="inlineStr">
        <is>
          <t>10F</t>
        </is>
      </c>
      <c r="H2364" t="inlineStr">
        <is>
          <t>Non-food contact surface or equipment made of unacceptable material, not kept clean, or not properly sealed, raised, spaced or movable to allow accessibility for cleaning on all sides, above and underneath the unit.</t>
        </is>
      </c>
      <c r="I2364" t="inlineStr">
        <is>
          <t>Not Critical</t>
        </is>
      </c>
      <c r="J2364" t="n">
        <v>12</v>
      </c>
      <c r="K2364" t="inlineStr">
        <is>
          <t>A</t>
        </is>
      </c>
      <c r="L2364" s="9">
        <f>A2364&amp;"-"&amp;TEXT(E2364,"yyyymmdd")</f>
        <v/>
      </c>
    </row>
    <row r="2365">
      <c r="A2365" t="n">
        <v>50005093</v>
      </c>
      <c r="B2365" t="inlineStr">
        <is>
          <t>Queens</t>
        </is>
      </c>
      <c r="C2365" t="inlineStr">
        <is>
          <t>11105</t>
        </is>
      </c>
      <c r="D2365" t="inlineStr">
        <is>
          <t>Sandwiches</t>
        </is>
      </c>
      <c r="E2365" s="8" t="n">
        <v>46129</v>
      </c>
      <c r="F2365" t="inlineStr">
        <is>
          <t>Violations were cited in the following area(s).</t>
        </is>
      </c>
      <c r="G2365" t="inlineStr">
        <is>
          <t>06D</t>
        </is>
      </c>
      <c r="H2365" t="inlineStr">
        <is>
          <t>Food contact surface not properly washed, rinsed and sanitized after each use and following any activity when contamination may have occurred.</t>
        </is>
      </c>
      <c r="I2365" t="inlineStr">
        <is>
          <t>Critical</t>
        </is>
      </c>
      <c r="J2365" t="n">
        <v>7</v>
      </c>
      <c r="K2365" t="inlineStr">
        <is>
          <t>A</t>
        </is>
      </c>
      <c r="L2365" s="9">
        <f>A2365&amp;"-"&amp;TEXT(E2365,"yyyymmdd")</f>
        <v/>
      </c>
    </row>
    <row r="2366">
      <c r="A2366" t="n">
        <v>50005093</v>
      </c>
      <c r="B2366" t="inlineStr">
        <is>
          <t>Queens</t>
        </is>
      </c>
      <c r="C2366" t="inlineStr">
        <is>
          <t>11105</t>
        </is>
      </c>
      <c r="D2366" t="inlineStr">
        <is>
          <t>Sandwiches</t>
        </is>
      </c>
      <c r="E2366" s="8" t="n">
        <v>46129</v>
      </c>
      <c r="F2366" t="inlineStr">
        <is>
          <t>Violations were cited in the following area(s).</t>
        </is>
      </c>
      <c r="G2366" t="inlineStr">
        <is>
          <t>10F</t>
        </is>
      </c>
      <c r="H2366" t="inlineStr">
        <is>
          <t>Non-food contact surface or equipment made of unacceptable material, not kept clean, or not properly sealed, raised, spaced or movable to allow accessibility for cleaning on all sides, above and underneath the unit.</t>
        </is>
      </c>
      <c r="I2366" t="inlineStr">
        <is>
          <t>Not Critical</t>
        </is>
      </c>
      <c r="J2366" t="n">
        <v>7</v>
      </c>
      <c r="K2366" t="inlineStr">
        <is>
          <t>A</t>
        </is>
      </c>
      <c r="L2366" s="9">
        <f>A2366&amp;"-"&amp;TEXT(E2366,"yyyymmdd")</f>
        <v/>
      </c>
    </row>
    <row r="2367">
      <c r="A2367" t="n">
        <v>50013792</v>
      </c>
      <c r="B2367" t="inlineStr">
        <is>
          <t>Staten Island</t>
        </is>
      </c>
      <c r="C2367" t="inlineStr">
        <is>
          <t>10314</t>
        </is>
      </c>
      <c r="D2367" t="inlineStr">
        <is>
          <t>Donuts</t>
        </is>
      </c>
      <c r="E2367" s="8" t="n">
        <v>46129</v>
      </c>
      <c r="F2367" t="inlineStr">
        <is>
          <t>Violations were cited in the following area(s).</t>
        </is>
      </c>
      <c r="G2367" t="inlineStr">
        <is>
          <t>04D</t>
        </is>
      </c>
      <c r="H2367" t="inlineStr">
        <is>
          <t>Food worker/food vendor does not wash hands thoroughly after using the toilet, or after coughing, sneezing, smoking, eating, preparing raw foods or otherwise contaminating hands or does not change gloves when required; Worker fails to refrain from smoking or being fully clothed in clean outer garments.</t>
        </is>
      </c>
      <c r="I2367" t="inlineStr">
        <is>
          <t>Critical</t>
        </is>
      </c>
      <c r="J2367" t="n">
        <v>17</v>
      </c>
      <c r="L2367" s="9">
        <f>A2367&amp;"-"&amp;TEXT(E2367,"yyyymmdd")</f>
        <v/>
      </c>
    </row>
    <row r="2368">
      <c r="A2368" t="n">
        <v>50013792</v>
      </c>
      <c r="B2368" t="inlineStr">
        <is>
          <t>Staten Island</t>
        </is>
      </c>
      <c r="C2368" t="inlineStr">
        <is>
          <t>10314</t>
        </is>
      </c>
      <c r="D2368" t="inlineStr">
        <is>
          <t>Donuts</t>
        </is>
      </c>
      <c r="E2368" s="8" t="n">
        <v>46129</v>
      </c>
      <c r="F2368" t="inlineStr">
        <is>
          <t>Violations were cited in the following area(s).</t>
        </is>
      </c>
      <c r="G2368" t="inlineStr">
        <is>
          <t>10F</t>
        </is>
      </c>
      <c r="H2368" t="inlineStr">
        <is>
          <t>Non-food contact surface or equipment made of unacceptable material, not kept clean, or not properly sealed, raised, spaced or movable to allow accessibility for cleaning on all sides, above and underneath the unit.</t>
        </is>
      </c>
      <c r="I2368" t="inlineStr">
        <is>
          <t>Not Critical</t>
        </is>
      </c>
      <c r="J2368" t="n">
        <v>17</v>
      </c>
      <c r="L2368" s="9">
        <f>A2368&amp;"-"&amp;TEXT(E2368,"yyyymmdd")</f>
        <v/>
      </c>
    </row>
    <row r="2369">
      <c r="A2369" t="n">
        <v>50013792</v>
      </c>
      <c r="B2369" t="inlineStr">
        <is>
          <t>Staten Island</t>
        </is>
      </c>
      <c r="C2369" t="inlineStr">
        <is>
          <t>10314</t>
        </is>
      </c>
      <c r="D2369" t="inlineStr">
        <is>
          <t>Donuts</t>
        </is>
      </c>
      <c r="E2369" s="8" t="n">
        <v>46129</v>
      </c>
      <c r="F2369" t="inlineStr">
        <is>
          <t>Violations were cited in the following area(s).</t>
        </is>
      </c>
      <c r="G2369" t="inlineStr">
        <is>
          <t>10G</t>
        </is>
      </c>
      <c r="H2369" t="inlineStr">
        <is>
          <t>Dishwashing and ware washing: Cleaning and sanitizing of tableware, including dishes, utensils, and equipment deficient.</t>
        </is>
      </c>
      <c r="I2369" t="inlineStr">
        <is>
          <t>Not Critical</t>
        </is>
      </c>
      <c r="J2369" t="n">
        <v>17</v>
      </c>
      <c r="L2369" s="9">
        <f>A2369&amp;"-"&amp;TEXT(E2369,"yyyymmdd")</f>
        <v/>
      </c>
    </row>
    <row r="2370">
      <c r="A2370" t="n">
        <v>50017223</v>
      </c>
      <c r="B2370" t="inlineStr">
        <is>
          <t>Manhattan</t>
        </is>
      </c>
      <c r="C2370" t="inlineStr">
        <is>
          <t>10038</t>
        </is>
      </c>
      <c r="D2370" t="inlineStr">
        <is>
          <t>Continental</t>
        </is>
      </c>
      <c r="E2370" s="8" t="n">
        <v>46129</v>
      </c>
      <c r="F2370" t="inlineStr">
        <is>
          <t>Violations were cited in the following area(s).</t>
        </is>
      </c>
      <c r="G2370" t="inlineStr">
        <is>
          <t>02G</t>
        </is>
      </c>
      <c r="H2370" t="inlineStr">
        <is>
          <t>Cold TCS food item held above 41 °F; smoked or processed fish held above 38 °F; intact raw eggs held above 45 °F; or reduced oxygen packaged (ROP) TCS foods held above required temperatures except during active necessary preparation.</t>
        </is>
      </c>
      <c r="I2370" t="inlineStr">
        <is>
          <t>Critical</t>
        </is>
      </c>
      <c r="J2370" t="n">
        <v>16</v>
      </c>
      <c r="L2370" s="9">
        <f>A2370&amp;"-"&amp;TEXT(E2370,"yyyymmdd")</f>
        <v/>
      </c>
    </row>
    <row r="2371">
      <c r="A2371" t="n">
        <v>50017223</v>
      </c>
      <c r="B2371" t="inlineStr">
        <is>
          <t>Manhattan</t>
        </is>
      </c>
      <c r="C2371" t="inlineStr">
        <is>
          <t>10038</t>
        </is>
      </c>
      <c r="D2371" t="inlineStr">
        <is>
          <t>Continental</t>
        </is>
      </c>
      <c r="E2371" s="8" t="n">
        <v>46129</v>
      </c>
      <c r="F2371" t="inlineStr">
        <is>
          <t>Violations were cited in the following area(s).</t>
        </is>
      </c>
      <c r="G2371" t="inlineStr">
        <is>
          <t>10B</t>
        </is>
      </c>
      <c r="H2371" t="inlineStr">
        <is>
          <t>Anti-siphonage or back-flow prevention device not provided where required; equipment or floor not properly drained; sewage disposal system in disrepair or not functioning properly. Condensation or liquid waste improperly disposed of.</t>
        </is>
      </c>
      <c r="I2371" t="inlineStr">
        <is>
          <t>Not Critical</t>
        </is>
      </c>
      <c r="J2371" t="n">
        <v>16</v>
      </c>
      <c r="L2371" s="9">
        <f>A2371&amp;"-"&amp;TEXT(E2371,"yyyymmdd")</f>
        <v/>
      </c>
    </row>
    <row r="2372">
      <c r="A2372" t="n">
        <v>50017223</v>
      </c>
      <c r="B2372" t="inlineStr">
        <is>
          <t>Manhattan</t>
        </is>
      </c>
      <c r="C2372" t="inlineStr">
        <is>
          <t>10038</t>
        </is>
      </c>
      <c r="D2372" t="inlineStr">
        <is>
          <t>Continental</t>
        </is>
      </c>
      <c r="E2372" s="8" t="n">
        <v>46129</v>
      </c>
      <c r="F2372" t="inlineStr">
        <is>
          <t>Violations were cited in the following area(s).</t>
        </is>
      </c>
      <c r="G2372" t="inlineStr">
        <is>
          <t>10G</t>
        </is>
      </c>
      <c r="H2372" t="inlineStr">
        <is>
          <t>Dishwashing and ware washing: Cleaning and sanitizing of tableware, including dishes, utensils, and equipment deficient.</t>
        </is>
      </c>
      <c r="I2372" t="inlineStr">
        <is>
          <t>Not Critical</t>
        </is>
      </c>
      <c r="J2372" t="n">
        <v>16</v>
      </c>
      <c r="L2372" s="9">
        <f>A2372&amp;"-"&amp;TEXT(E2372,"yyyymmdd")</f>
        <v/>
      </c>
    </row>
    <row r="2373">
      <c r="A2373" t="n">
        <v>50017814</v>
      </c>
      <c r="B2373" t="inlineStr">
        <is>
          <t>Brooklyn</t>
        </is>
      </c>
      <c r="C2373" t="inlineStr">
        <is>
          <t>11207</t>
        </is>
      </c>
      <c r="D2373" t="inlineStr">
        <is>
          <t>Sandwiches</t>
        </is>
      </c>
      <c r="E2373" s="8" t="n">
        <v>46129</v>
      </c>
      <c r="F2373" t="inlineStr">
        <is>
          <t>Violations were cited in the following area(s).</t>
        </is>
      </c>
      <c r="G2373" t="inlineStr">
        <is>
          <t>02B</t>
        </is>
      </c>
      <c r="H2373" t="inlineStr">
        <is>
          <t>Hot TCS food item not held at or above 140 °F.</t>
        </is>
      </c>
      <c r="I2373" t="inlineStr">
        <is>
          <t>Critical</t>
        </is>
      </c>
      <c r="J2373" t="n">
        <v>20</v>
      </c>
      <c r="L2373" s="9">
        <f>A2373&amp;"-"&amp;TEXT(E2373,"yyyymmdd")</f>
        <v/>
      </c>
    </row>
    <row r="2374">
      <c r="A2374" t="n">
        <v>50017814</v>
      </c>
      <c r="B2374" t="inlineStr">
        <is>
          <t>Brooklyn</t>
        </is>
      </c>
      <c r="C2374" t="inlineStr">
        <is>
          <t>11207</t>
        </is>
      </c>
      <c r="D2374" t="inlineStr">
        <is>
          <t>Sandwiches</t>
        </is>
      </c>
      <c r="E2374" s="8" t="n">
        <v>46129</v>
      </c>
      <c r="F2374" t="inlineStr">
        <is>
          <t>Violations were cited in the following area(s).</t>
        </is>
      </c>
      <c r="G2374" t="inlineStr">
        <is>
          <t>06C</t>
        </is>
      </c>
      <c r="H237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374" t="inlineStr">
        <is>
          <t>Critical</t>
        </is>
      </c>
      <c r="J2374" t="n">
        <v>20</v>
      </c>
      <c r="L2374" s="9">
        <f>A2374&amp;"-"&amp;TEXT(E2374,"yyyymmdd")</f>
        <v/>
      </c>
    </row>
    <row r="2375">
      <c r="A2375" t="n">
        <v>50017814</v>
      </c>
      <c r="B2375" t="inlineStr">
        <is>
          <t>Brooklyn</t>
        </is>
      </c>
      <c r="C2375" t="inlineStr">
        <is>
          <t>11207</t>
        </is>
      </c>
      <c r="D2375" t="inlineStr">
        <is>
          <t>Sandwiches</t>
        </is>
      </c>
      <c r="E2375" s="8" t="n">
        <v>46129</v>
      </c>
      <c r="F2375" t="inlineStr">
        <is>
          <t>Violations were cited in the following area(s).</t>
        </is>
      </c>
      <c r="G2375" t="inlineStr">
        <is>
          <t>09B</t>
        </is>
      </c>
      <c r="H2375" t="inlineStr">
        <is>
          <t>Thawing procedure improper.</t>
        </is>
      </c>
      <c r="I2375" t="inlineStr">
        <is>
          <t>Not Critical</t>
        </is>
      </c>
      <c r="J2375" t="n">
        <v>20</v>
      </c>
      <c r="L2375" s="9">
        <f>A2375&amp;"-"&amp;TEXT(E2375,"yyyymmdd")</f>
        <v/>
      </c>
    </row>
    <row r="2376">
      <c r="A2376" t="n">
        <v>50017814</v>
      </c>
      <c r="B2376" t="inlineStr">
        <is>
          <t>Brooklyn</t>
        </is>
      </c>
      <c r="C2376" t="inlineStr">
        <is>
          <t>11207</t>
        </is>
      </c>
      <c r="D2376" t="inlineStr">
        <is>
          <t>Sandwiches</t>
        </is>
      </c>
      <c r="E2376" s="8" t="n">
        <v>46129</v>
      </c>
      <c r="F2376" t="inlineStr">
        <is>
          <t>Violations were cited in the following area(s).</t>
        </is>
      </c>
      <c r="G2376" t="inlineStr">
        <is>
          <t>10B</t>
        </is>
      </c>
      <c r="H2376" t="inlineStr">
        <is>
          <t>Anti-siphonage or back-flow prevention device not provided where required; equipment or floor not properly drained; sewage disposal system in disrepair or not functioning properly. Condensation or liquid waste improperly disposed of.</t>
        </is>
      </c>
      <c r="I2376" t="inlineStr">
        <is>
          <t>Not Critical</t>
        </is>
      </c>
      <c r="J2376" t="n">
        <v>20</v>
      </c>
      <c r="L2376" s="9">
        <f>A2376&amp;"-"&amp;TEXT(E2376,"yyyymmdd")</f>
        <v/>
      </c>
    </row>
    <row r="2377">
      <c r="A2377" t="n">
        <v>50017814</v>
      </c>
      <c r="B2377" t="inlineStr">
        <is>
          <t>Brooklyn</t>
        </is>
      </c>
      <c r="C2377" t="inlineStr">
        <is>
          <t>11207</t>
        </is>
      </c>
      <c r="D2377" t="inlineStr">
        <is>
          <t>Sandwiches</t>
        </is>
      </c>
      <c r="E2377" s="8" t="n">
        <v>46129</v>
      </c>
      <c r="F2377" t="inlineStr">
        <is>
          <t>Violations were cited in the following area(s).</t>
        </is>
      </c>
      <c r="G2377" t="inlineStr">
        <is>
          <t>10D</t>
        </is>
      </c>
      <c r="H2377" t="inlineStr">
        <is>
          <t>Mechanical or natural ventilation not provided, inadequate, improperly installed, in disrepair or fails to prevent and control excessive build-up of grease, heat, steam condensation, vapors, odors, smoke or fumes.</t>
        </is>
      </c>
      <c r="I2377" t="inlineStr">
        <is>
          <t>Not Critical</t>
        </is>
      </c>
      <c r="J2377" t="n">
        <v>20</v>
      </c>
      <c r="L2377" s="9">
        <f>A2377&amp;"-"&amp;TEXT(E2377,"yyyymmdd")</f>
        <v/>
      </c>
    </row>
    <row r="2378">
      <c r="A2378" t="n">
        <v>50017814</v>
      </c>
      <c r="B2378" t="inlineStr">
        <is>
          <t>Brooklyn</t>
        </is>
      </c>
      <c r="C2378" t="inlineStr">
        <is>
          <t>11207</t>
        </is>
      </c>
      <c r="D2378" t="inlineStr">
        <is>
          <t>Sandwiches</t>
        </is>
      </c>
      <c r="E2378" s="8" t="n">
        <v>46129</v>
      </c>
      <c r="F2378" t="inlineStr">
        <is>
          <t>Violations were cited in the following area(s).</t>
        </is>
      </c>
      <c r="G2378" t="inlineStr">
        <is>
          <t>10F</t>
        </is>
      </c>
      <c r="H2378" t="inlineStr">
        <is>
          <t>Non-food contact surface or equipment made of unacceptable material, not kept clean, or not properly sealed, raised, spaced or movable to allow accessibility for cleaning on all sides, above and underneath the unit.</t>
        </is>
      </c>
      <c r="I2378" t="inlineStr">
        <is>
          <t>Not Critical</t>
        </is>
      </c>
      <c r="J2378" t="n">
        <v>20</v>
      </c>
      <c r="L2378" s="9">
        <f>A2378&amp;"-"&amp;TEXT(E2378,"yyyymmdd")</f>
        <v/>
      </c>
    </row>
    <row r="2379">
      <c r="A2379" t="n">
        <v>50034982</v>
      </c>
      <c r="B2379" t="inlineStr">
        <is>
          <t>Brooklyn</t>
        </is>
      </c>
      <c r="C2379" t="inlineStr">
        <is>
          <t>11237</t>
        </is>
      </c>
      <c r="D2379" t="inlineStr">
        <is>
          <t>Coffee/Tea</t>
        </is>
      </c>
      <c r="E2379" s="8" t="n">
        <v>46129</v>
      </c>
      <c r="F2379" t="inlineStr">
        <is>
          <t>Violations were cited in the following area(s).</t>
        </is>
      </c>
      <c r="G2379" t="inlineStr">
        <is>
          <t>02H</t>
        </is>
      </c>
      <c r="H2379" t="inlineStr">
        <is>
          <t>After cooking or removal from hot holding, TCS food not cooled by an approved method whereby the internal temperature is reduced from 140 °F to 70 °F or less within 2 hours, and from 70 °F to 41 °F or less within 4 additional hours.</t>
        </is>
      </c>
      <c r="I2379" t="inlineStr">
        <is>
          <t>Critical</t>
        </is>
      </c>
      <c r="J2379" t="n">
        <v>27</v>
      </c>
      <c r="L2379" s="9">
        <f>A2379&amp;"-"&amp;TEXT(E2379,"yyyymmdd")</f>
        <v/>
      </c>
    </row>
    <row r="2380">
      <c r="A2380" t="n">
        <v>50034982</v>
      </c>
      <c r="B2380" t="inlineStr">
        <is>
          <t>Brooklyn</t>
        </is>
      </c>
      <c r="C2380" t="inlineStr">
        <is>
          <t>11237</t>
        </is>
      </c>
      <c r="D2380" t="inlineStr">
        <is>
          <t>Coffee/Tea</t>
        </is>
      </c>
      <c r="E2380" s="8" t="n">
        <v>46129</v>
      </c>
      <c r="F2380" t="inlineStr">
        <is>
          <t>Violations were cited in the following area(s).</t>
        </is>
      </c>
      <c r="G2380" t="inlineStr">
        <is>
          <t>04L</t>
        </is>
      </c>
      <c r="H2380" t="inlineStr">
        <is>
          <t>Evidence of mice or live mice in establishment's food or non-food areas.</t>
        </is>
      </c>
      <c r="I2380" t="inlineStr">
        <is>
          <t>Critical</t>
        </is>
      </c>
      <c r="J2380" t="n">
        <v>27</v>
      </c>
      <c r="L2380" s="9">
        <f>A2380&amp;"-"&amp;TEXT(E2380,"yyyymmdd")</f>
        <v/>
      </c>
    </row>
    <row r="2381">
      <c r="A2381" t="n">
        <v>50034982</v>
      </c>
      <c r="B2381" t="inlineStr">
        <is>
          <t>Brooklyn</t>
        </is>
      </c>
      <c r="C2381" t="inlineStr">
        <is>
          <t>11237</t>
        </is>
      </c>
      <c r="D2381" t="inlineStr">
        <is>
          <t>Coffee/Tea</t>
        </is>
      </c>
      <c r="E2381" s="8" t="n">
        <v>46129</v>
      </c>
      <c r="F2381" t="inlineStr">
        <is>
          <t>Violations were cited in the following area(s).</t>
        </is>
      </c>
      <c r="G2381" t="inlineStr">
        <is>
          <t>05D</t>
        </is>
      </c>
      <c r="H238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381" t="inlineStr">
        <is>
          <t>Critical</t>
        </is>
      </c>
      <c r="J2381" t="n">
        <v>27</v>
      </c>
      <c r="L2381" s="9">
        <f>A2381&amp;"-"&amp;TEXT(E2381,"yyyymmdd")</f>
        <v/>
      </c>
    </row>
    <row r="2382">
      <c r="A2382" t="n">
        <v>50034982</v>
      </c>
      <c r="B2382" t="inlineStr">
        <is>
          <t>Brooklyn</t>
        </is>
      </c>
      <c r="C2382" t="inlineStr">
        <is>
          <t>11237</t>
        </is>
      </c>
      <c r="D2382" t="inlineStr">
        <is>
          <t>Coffee/Tea</t>
        </is>
      </c>
      <c r="E2382" s="8" t="n">
        <v>46129</v>
      </c>
      <c r="F2382" t="inlineStr">
        <is>
          <t>Violations were cited in the following area(s).</t>
        </is>
      </c>
      <c r="G2382" t="inlineStr">
        <is>
          <t>08A</t>
        </is>
      </c>
      <c r="H2382" t="inlineStr">
        <is>
          <t>Establishment is not free of harborage or conditions conducive to rodents, insects or other pests.</t>
        </is>
      </c>
      <c r="I2382" t="inlineStr">
        <is>
          <t>Not Critical</t>
        </is>
      </c>
      <c r="J2382" t="n">
        <v>27</v>
      </c>
      <c r="L2382" s="9">
        <f>A2382&amp;"-"&amp;TEXT(E2382,"yyyymmdd")</f>
        <v/>
      </c>
    </row>
    <row r="2383">
      <c r="A2383" t="n">
        <v>50044993</v>
      </c>
      <c r="B2383" t="inlineStr">
        <is>
          <t>Brooklyn</t>
        </is>
      </c>
      <c r="C2383" t="inlineStr">
        <is>
          <t>11211</t>
        </is>
      </c>
      <c r="D2383" t="inlineStr">
        <is>
          <t>Hamburgers</t>
        </is>
      </c>
      <c r="E2383" s="8" t="n">
        <v>46129</v>
      </c>
      <c r="F2383" t="inlineStr">
        <is>
          <t>Violations were cited in the following area(s).</t>
        </is>
      </c>
      <c r="G2383" t="inlineStr">
        <is>
          <t>06C</t>
        </is>
      </c>
      <c r="H238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383" t="inlineStr">
        <is>
          <t>Critical</t>
        </is>
      </c>
      <c r="J2383" t="n">
        <v>13</v>
      </c>
      <c r="K2383" t="inlineStr">
        <is>
          <t>A</t>
        </is>
      </c>
      <c r="L2383" s="9">
        <f>A2383&amp;"-"&amp;TEXT(E2383,"yyyymmdd")</f>
        <v/>
      </c>
    </row>
    <row r="2384">
      <c r="A2384" t="n">
        <v>50044993</v>
      </c>
      <c r="B2384" t="inlineStr">
        <is>
          <t>Brooklyn</t>
        </is>
      </c>
      <c r="C2384" t="inlineStr">
        <is>
          <t>11211</t>
        </is>
      </c>
      <c r="D2384" t="inlineStr">
        <is>
          <t>Hamburgers</t>
        </is>
      </c>
      <c r="E2384" s="8" t="n">
        <v>46129</v>
      </c>
      <c r="F2384" t="inlineStr">
        <is>
          <t>Violations were cited in the following area(s).</t>
        </is>
      </c>
      <c r="G2384" t="inlineStr">
        <is>
          <t>06D</t>
        </is>
      </c>
      <c r="H2384" t="inlineStr">
        <is>
          <t>Food contact surface not properly washed, rinsed and sanitized after each use and following any activity when contamination may have occurred.</t>
        </is>
      </c>
      <c r="I2384" t="inlineStr">
        <is>
          <t>Critical</t>
        </is>
      </c>
      <c r="J2384" t="n">
        <v>13</v>
      </c>
      <c r="K2384" t="inlineStr">
        <is>
          <t>A</t>
        </is>
      </c>
      <c r="L2384" s="9">
        <f>A2384&amp;"-"&amp;TEXT(E2384,"yyyymmdd")</f>
        <v/>
      </c>
    </row>
    <row r="2385">
      <c r="A2385" t="n">
        <v>50044993</v>
      </c>
      <c r="B2385" t="inlineStr">
        <is>
          <t>Brooklyn</t>
        </is>
      </c>
      <c r="C2385" t="inlineStr">
        <is>
          <t>11211</t>
        </is>
      </c>
      <c r="D2385" t="inlineStr">
        <is>
          <t>Hamburgers</t>
        </is>
      </c>
      <c r="E2385" s="8" t="n">
        <v>46129</v>
      </c>
      <c r="F2385" t="inlineStr">
        <is>
          <t>Violations were cited in the following area(s).</t>
        </is>
      </c>
      <c r="G2385" t="inlineStr">
        <is>
          <t>10F</t>
        </is>
      </c>
      <c r="H2385" t="inlineStr">
        <is>
          <t>Non-food contact surface or equipment made of unacceptable material, not kept clean, or not properly sealed, raised, spaced or movable to allow accessibility for cleaning on all sides, above and underneath the unit.</t>
        </is>
      </c>
      <c r="I2385" t="inlineStr">
        <is>
          <t>Not Critical</t>
        </is>
      </c>
      <c r="J2385" t="n">
        <v>13</v>
      </c>
      <c r="K2385" t="inlineStr">
        <is>
          <t>A</t>
        </is>
      </c>
      <c r="L2385" s="9">
        <f>A2385&amp;"-"&amp;TEXT(E2385,"yyyymmdd")</f>
        <v/>
      </c>
    </row>
    <row r="2386">
      <c r="A2386" t="n">
        <v>50049598</v>
      </c>
      <c r="B2386" t="inlineStr">
        <is>
          <t>Bronx</t>
        </is>
      </c>
      <c r="C2386" t="inlineStr">
        <is>
          <t>10470</t>
        </is>
      </c>
      <c r="D2386" t="inlineStr">
        <is>
          <t>Latin American</t>
        </is>
      </c>
      <c r="E2386" s="8" t="n">
        <v>46129</v>
      </c>
      <c r="F2386" t="inlineStr">
        <is>
          <t>Violations were cited in the following area(s).</t>
        </is>
      </c>
      <c r="G2386" t="inlineStr">
        <is>
          <t>02B</t>
        </is>
      </c>
      <c r="H2386" t="inlineStr">
        <is>
          <t>Hot TCS food item not held at or above 140 °F.</t>
        </is>
      </c>
      <c r="I2386" t="inlineStr">
        <is>
          <t>Critical</t>
        </is>
      </c>
      <c r="J2386" t="n">
        <v>26</v>
      </c>
      <c r="K2386" t="inlineStr">
        <is>
          <t>N</t>
        </is>
      </c>
      <c r="L2386" s="9">
        <f>A2386&amp;"-"&amp;TEXT(E2386,"yyyymmdd")</f>
        <v/>
      </c>
    </row>
    <row r="2387">
      <c r="A2387" t="n">
        <v>50049598</v>
      </c>
      <c r="B2387" t="inlineStr">
        <is>
          <t>Bronx</t>
        </is>
      </c>
      <c r="C2387" t="inlineStr">
        <is>
          <t>10470</t>
        </is>
      </c>
      <c r="D2387" t="inlineStr">
        <is>
          <t>Latin American</t>
        </is>
      </c>
      <c r="E2387" s="8" t="n">
        <v>46129</v>
      </c>
      <c r="F2387" t="inlineStr">
        <is>
          <t>Violations were cited in the following area(s).</t>
        </is>
      </c>
      <c r="G2387" t="inlineStr">
        <is>
          <t>06D</t>
        </is>
      </c>
      <c r="H2387" t="inlineStr">
        <is>
          <t>Food contact surface not properly washed, rinsed and sanitized after each use and following any activity when contamination may have occurred.</t>
        </is>
      </c>
      <c r="I2387" t="inlineStr">
        <is>
          <t>Critical</t>
        </is>
      </c>
      <c r="J2387" t="n">
        <v>26</v>
      </c>
      <c r="K2387" t="inlineStr">
        <is>
          <t>N</t>
        </is>
      </c>
      <c r="L2387" s="9">
        <f>A2387&amp;"-"&amp;TEXT(E2387,"yyyymmdd")</f>
        <v/>
      </c>
    </row>
    <row r="2388">
      <c r="A2388" t="n">
        <v>50049598</v>
      </c>
      <c r="B2388" t="inlineStr">
        <is>
          <t>Bronx</t>
        </is>
      </c>
      <c r="C2388" t="inlineStr">
        <is>
          <t>10470</t>
        </is>
      </c>
      <c r="D2388" t="inlineStr">
        <is>
          <t>Latin American</t>
        </is>
      </c>
      <c r="E2388" s="8" t="n">
        <v>46129</v>
      </c>
      <c r="F2388" t="inlineStr">
        <is>
          <t>Violations were cited in the following area(s).</t>
        </is>
      </c>
      <c r="G2388" t="inlineStr">
        <is>
          <t>08C</t>
        </is>
      </c>
      <c r="H2388" t="inlineStr">
        <is>
          <t>Pesticide not properly labeled or used by unlicensed individual. Pesticide, other toxic chemical improperly used/stored. Unprotected, unlocked bait station used.</t>
        </is>
      </c>
      <c r="I2388" t="inlineStr">
        <is>
          <t>Not Critical</t>
        </is>
      </c>
      <c r="J2388" t="n">
        <v>26</v>
      </c>
      <c r="K2388" t="inlineStr">
        <is>
          <t>N</t>
        </is>
      </c>
      <c r="L2388" s="9">
        <f>A2388&amp;"-"&amp;TEXT(E2388,"yyyymmdd")</f>
        <v/>
      </c>
    </row>
    <row r="2389">
      <c r="A2389" t="n">
        <v>50049598</v>
      </c>
      <c r="B2389" t="inlineStr">
        <is>
          <t>Bronx</t>
        </is>
      </c>
      <c r="C2389" t="inlineStr">
        <is>
          <t>10470</t>
        </is>
      </c>
      <c r="D2389" t="inlineStr">
        <is>
          <t>Latin American</t>
        </is>
      </c>
      <c r="E2389" s="8" t="n">
        <v>46129</v>
      </c>
      <c r="F2389" t="inlineStr">
        <is>
          <t>Violations were cited in the following area(s).</t>
        </is>
      </c>
      <c r="G2389" t="inlineStr">
        <is>
          <t>09E</t>
        </is>
      </c>
      <c r="H2389" t="inlineStr">
        <is>
          <t>Wash hands sign not posted near or above hand washing sink.</t>
        </is>
      </c>
      <c r="I2389" t="inlineStr">
        <is>
          <t>Not Critical</t>
        </is>
      </c>
      <c r="J2389" t="n">
        <v>26</v>
      </c>
      <c r="K2389" t="inlineStr">
        <is>
          <t>N</t>
        </is>
      </c>
      <c r="L2389" s="9">
        <f>A2389&amp;"-"&amp;TEXT(E2389,"yyyymmdd")</f>
        <v/>
      </c>
    </row>
    <row r="2390">
      <c r="A2390" t="n">
        <v>50049598</v>
      </c>
      <c r="B2390" t="inlineStr">
        <is>
          <t>Bronx</t>
        </is>
      </c>
      <c r="C2390" t="inlineStr">
        <is>
          <t>10470</t>
        </is>
      </c>
      <c r="D2390" t="inlineStr">
        <is>
          <t>Latin American</t>
        </is>
      </c>
      <c r="E2390" s="8" t="n">
        <v>46129</v>
      </c>
      <c r="F2390" t="inlineStr">
        <is>
          <t>Violations were cited in the following area(s).</t>
        </is>
      </c>
      <c r="G2390" t="inlineStr">
        <is>
          <t>10B</t>
        </is>
      </c>
      <c r="H2390" t="inlineStr">
        <is>
          <t>Anti-siphonage or back-flow prevention device not provided where required; equipment or floor not properly drained; sewage disposal system in disrepair or not functioning properly. Condensation or liquid waste improperly disposed of.</t>
        </is>
      </c>
      <c r="I2390" t="inlineStr">
        <is>
          <t>Not Critical</t>
        </is>
      </c>
      <c r="J2390" t="n">
        <v>26</v>
      </c>
      <c r="K2390" t="inlineStr">
        <is>
          <t>N</t>
        </is>
      </c>
      <c r="L2390" s="9">
        <f>A2390&amp;"-"&amp;TEXT(E2390,"yyyymmdd")</f>
        <v/>
      </c>
    </row>
    <row r="2391">
      <c r="A2391" t="n">
        <v>50049598</v>
      </c>
      <c r="B2391" t="inlineStr">
        <is>
          <t>Bronx</t>
        </is>
      </c>
      <c r="C2391" t="inlineStr">
        <is>
          <t>10470</t>
        </is>
      </c>
      <c r="D2391" t="inlineStr">
        <is>
          <t>Latin American</t>
        </is>
      </c>
      <c r="E2391" s="8" t="n">
        <v>46129</v>
      </c>
      <c r="F2391" t="inlineStr">
        <is>
          <t>Violations were cited in the following area(s).</t>
        </is>
      </c>
      <c r="G2391" t="inlineStr">
        <is>
          <t>10F</t>
        </is>
      </c>
      <c r="H2391" t="inlineStr">
        <is>
          <t>Non-food contact surface or equipment made of unacceptable material, not kept clean, or not properly sealed, raised, spaced or movable to allow accessibility for cleaning on all sides, above and underneath the unit.</t>
        </is>
      </c>
      <c r="I2391" t="inlineStr">
        <is>
          <t>Not Critical</t>
        </is>
      </c>
      <c r="J2391" t="n">
        <v>26</v>
      </c>
      <c r="K2391" t="inlineStr">
        <is>
          <t>N</t>
        </is>
      </c>
      <c r="L2391" s="9">
        <f>A2391&amp;"-"&amp;TEXT(E2391,"yyyymmdd")</f>
        <v/>
      </c>
    </row>
    <row r="2392">
      <c r="A2392" t="n">
        <v>50049804</v>
      </c>
      <c r="B2392" t="inlineStr">
        <is>
          <t>Brooklyn</t>
        </is>
      </c>
      <c r="C2392" t="inlineStr">
        <is>
          <t>11249</t>
        </is>
      </c>
      <c r="D2392" t="inlineStr">
        <is>
          <t>Scandinavian</t>
        </is>
      </c>
      <c r="E2392" s="8" t="n">
        <v>46129</v>
      </c>
      <c r="F2392" t="inlineStr">
        <is>
          <t>Violations were cited in the following area(s).</t>
        </is>
      </c>
      <c r="G2392" t="inlineStr">
        <is>
          <t>10F</t>
        </is>
      </c>
      <c r="H2392" t="inlineStr">
        <is>
          <t>Non-food contact surface or equipment made of unacceptable material, not kept clean, or not properly sealed, raised, spaced or movable to allow accessibility for cleaning on all sides, above and underneath the unit.</t>
        </is>
      </c>
      <c r="I2392" t="inlineStr">
        <is>
          <t>Not Critical</t>
        </is>
      </c>
      <c r="J2392" t="n">
        <v>2</v>
      </c>
      <c r="K2392" t="inlineStr">
        <is>
          <t>A</t>
        </is>
      </c>
      <c r="L2392" s="9">
        <f>A2392&amp;"-"&amp;TEXT(E2392,"yyyymmdd")</f>
        <v/>
      </c>
    </row>
    <row r="2393">
      <c r="A2393" t="n">
        <v>50054044</v>
      </c>
      <c r="B2393" t="inlineStr">
        <is>
          <t>Manhattan</t>
        </is>
      </c>
      <c r="C2393" t="inlineStr">
        <is>
          <t>10019</t>
        </is>
      </c>
      <c r="D2393" t="inlineStr">
        <is>
          <t>Korean</t>
        </is>
      </c>
      <c r="E2393" s="8" t="n">
        <v>46129</v>
      </c>
      <c r="F2393" t="inlineStr">
        <is>
          <t>Violations were cited in the following area(s).</t>
        </is>
      </c>
      <c r="G2393" t="inlineStr">
        <is>
          <t>02G</t>
        </is>
      </c>
      <c r="H2393" t="inlineStr">
        <is>
          <t>Cold TCS food item held above 41 °F; smoked or processed fish held above 38 °F; intact raw eggs held above 45 °F; or reduced oxygen packaged (ROP) TCS foods held above required temperatures except during active necessary preparation.</t>
        </is>
      </c>
      <c r="I2393" t="inlineStr">
        <is>
          <t>Critical</t>
        </is>
      </c>
      <c r="J2393" t="n">
        <v>9</v>
      </c>
      <c r="K2393" t="inlineStr">
        <is>
          <t>A</t>
        </is>
      </c>
      <c r="L2393" s="9">
        <f>A2393&amp;"-"&amp;TEXT(E2393,"yyyymmdd")</f>
        <v/>
      </c>
    </row>
    <row r="2394">
      <c r="A2394" t="n">
        <v>50054044</v>
      </c>
      <c r="B2394" t="inlineStr">
        <is>
          <t>Manhattan</t>
        </is>
      </c>
      <c r="C2394" t="inlineStr">
        <is>
          <t>10019</t>
        </is>
      </c>
      <c r="D2394" t="inlineStr">
        <is>
          <t>Korean</t>
        </is>
      </c>
      <c r="E2394" s="8" t="n">
        <v>46129</v>
      </c>
      <c r="F2394" t="inlineStr">
        <is>
          <t>Violations were cited in the following area(s).</t>
        </is>
      </c>
      <c r="G2394" t="inlineStr">
        <is>
          <t>10F</t>
        </is>
      </c>
      <c r="H2394" t="inlineStr">
        <is>
          <t>Non-food contact surface or equipment made of unacceptable material, not kept clean, or not properly sealed, raised, spaced or movable to allow accessibility for cleaning on all sides, above and underneath the unit.</t>
        </is>
      </c>
      <c r="I2394" t="inlineStr">
        <is>
          <t>Not Critical</t>
        </is>
      </c>
      <c r="J2394" t="n">
        <v>9</v>
      </c>
      <c r="K2394" t="inlineStr">
        <is>
          <t>A</t>
        </is>
      </c>
      <c r="L2394" s="9">
        <f>A2394&amp;"-"&amp;TEXT(E2394,"yyyymmdd")</f>
        <v/>
      </c>
    </row>
    <row r="2395">
      <c r="A2395" t="n">
        <v>50060223</v>
      </c>
      <c r="B2395" t="inlineStr">
        <is>
          <t>Manhattan</t>
        </is>
      </c>
      <c r="C2395" t="inlineStr">
        <is>
          <t>10019</t>
        </is>
      </c>
      <c r="D2395" t="inlineStr">
        <is>
          <t>Juice, Smoothies, Fruit Salads</t>
        </is>
      </c>
      <c r="E2395" s="8" t="n">
        <v>46129</v>
      </c>
      <c r="F2395" t="inlineStr">
        <is>
          <t>Violations were cited in the following area(s).</t>
        </is>
      </c>
      <c r="G2395" t="inlineStr">
        <is>
          <t>10F</t>
        </is>
      </c>
      <c r="H2395" t="inlineStr">
        <is>
          <t>Non-food contact surface or equipment made of unacceptable material, not kept clean, or not properly sealed, raised, spaced or movable to allow accessibility for cleaning on all sides, above and underneath the unit.</t>
        </is>
      </c>
      <c r="I2395" t="inlineStr">
        <is>
          <t>Not Critical</t>
        </is>
      </c>
      <c r="J2395" t="n">
        <v>3</v>
      </c>
      <c r="K2395" t="inlineStr">
        <is>
          <t>A</t>
        </is>
      </c>
      <c r="L2395" s="9">
        <f>A2395&amp;"-"&amp;TEXT(E2395,"yyyymmdd")</f>
        <v/>
      </c>
    </row>
    <row r="2396">
      <c r="A2396" t="n">
        <v>50063996</v>
      </c>
      <c r="B2396" t="inlineStr">
        <is>
          <t>Brooklyn</t>
        </is>
      </c>
      <c r="C2396" t="inlineStr">
        <is>
          <t>11232</t>
        </is>
      </c>
      <c r="D2396" t="inlineStr">
        <is>
          <t>Hamburgers</t>
        </is>
      </c>
      <c r="E2396" s="8" t="n">
        <v>46129</v>
      </c>
      <c r="F2396" t="inlineStr">
        <is>
          <t>Violations were cited in the following area(s).</t>
        </is>
      </c>
      <c r="G2396" t="inlineStr">
        <is>
          <t>02G</t>
        </is>
      </c>
      <c r="H2396" t="inlineStr">
        <is>
          <t>Cold TCS food item held above 41 °F; smoked or processed fish held above 38 °F; intact raw eggs held above 45 °F; or reduced oxygen packaged (ROP) TCS foods held above required temperatures except during active necessary preparation.</t>
        </is>
      </c>
      <c r="I2396" t="inlineStr">
        <is>
          <t>Critical</t>
        </is>
      </c>
      <c r="J2396" t="n">
        <v>13</v>
      </c>
      <c r="K2396" t="inlineStr">
        <is>
          <t>A</t>
        </is>
      </c>
      <c r="L2396" s="9">
        <f>A2396&amp;"-"&amp;TEXT(E2396,"yyyymmdd")</f>
        <v/>
      </c>
    </row>
    <row r="2397">
      <c r="A2397" t="n">
        <v>50063996</v>
      </c>
      <c r="B2397" t="inlineStr">
        <is>
          <t>Brooklyn</t>
        </is>
      </c>
      <c r="C2397" t="inlineStr">
        <is>
          <t>11232</t>
        </is>
      </c>
      <c r="D2397" t="inlineStr">
        <is>
          <t>Hamburgers</t>
        </is>
      </c>
      <c r="E2397" s="8" t="n">
        <v>46129</v>
      </c>
      <c r="F2397" t="inlineStr">
        <is>
          <t>Violations were cited in the following area(s).</t>
        </is>
      </c>
      <c r="G2397" t="inlineStr">
        <is>
          <t>06D</t>
        </is>
      </c>
      <c r="H2397" t="inlineStr">
        <is>
          <t>Food contact surface not properly washed, rinsed and sanitized after each use and following any activity when contamination may have occurred.</t>
        </is>
      </c>
      <c r="I2397" t="inlineStr">
        <is>
          <t>Critical</t>
        </is>
      </c>
      <c r="J2397" t="n">
        <v>13</v>
      </c>
      <c r="K2397" t="inlineStr">
        <is>
          <t>A</t>
        </is>
      </c>
      <c r="L2397" s="9">
        <f>A2397&amp;"-"&amp;TEXT(E2397,"yyyymmdd")</f>
        <v/>
      </c>
    </row>
    <row r="2398">
      <c r="A2398" t="n">
        <v>50085500</v>
      </c>
      <c r="B2398" t="inlineStr">
        <is>
          <t>Brooklyn</t>
        </is>
      </c>
      <c r="C2398" t="inlineStr">
        <is>
          <t>11220</t>
        </is>
      </c>
      <c r="D2398" t="inlineStr">
        <is>
          <t>Chinese</t>
        </is>
      </c>
      <c r="E2398" s="8" t="n">
        <v>46129</v>
      </c>
      <c r="F2398" t="inlineStr">
        <is>
          <t>Violations were cited in the following area(s).</t>
        </is>
      </c>
      <c r="G2398" t="inlineStr">
        <is>
          <t>04L</t>
        </is>
      </c>
      <c r="H2398" t="inlineStr">
        <is>
          <t>Evidence of mice or live mice in establishment's food or non-food areas.</t>
        </is>
      </c>
      <c r="I2398" t="inlineStr">
        <is>
          <t>Critical</t>
        </is>
      </c>
      <c r="J2398" t="n">
        <v>8</v>
      </c>
      <c r="K2398" t="inlineStr">
        <is>
          <t>A</t>
        </is>
      </c>
      <c r="L2398" s="9">
        <f>A2398&amp;"-"&amp;TEXT(E2398,"yyyymmdd")</f>
        <v/>
      </c>
    </row>
    <row r="2399">
      <c r="A2399" t="n">
        <v>50085500</v>
      </c>
      <c r="B2399" t="inlineStr">
        <is>
          <t>Brooklyn</t>
        </is>
      </c>
      <c r="C2399" t="inlineStr">
        <is>
          <t>11220</t>
        </is>
      </c>
      <c r="D2399" t="inlineStr">
        <is>
          <t>Chinese</t>
        </is>
      </c>
      <c r="E2399" s="8" t="n">
        <v>46129</v>
      </c>
      <c r="F2399" t="inlineStr">
        <is>
          <t>Violations were cited in the following area(s).</t>
        </is>
      </c>
      <c r="G2399" t="inlineStr">
        <is>
          <t>10B</t>
        </is>
      </c>
      <c r="H2399" t="inlineStr">
        <is>
          <t>Anti-siphonage or back-flow prevention device not provided where required; equipment or floor not properly drained; sewage disposal system in disrepair or not functioning properly. Condensation or liquid waste improperly disposed of.</t>
        </is>
      </c>
      <c r="I2399" t="inlineStr">
        <is>
          <t>Not Critical</t>
        </is>
      </c>
      <c r="J2399" t="n">
        <v>8</v>
      </c>
      <c r="K2399" t="inlineStr">
        <is>
          <t>A</t>
        </is>
      </c>
      <c r="L2399" s="9">
        <f>A2399&amp;"-"&amp;TEXT(E2399,"yyyymmdd")</f>
        <v/>
      </c>
    </row>
    <row r="2400">
      <c r="A2400" t="n">
        <v>50088573</v>
      </c>
      <c r="B2400" t="inlineStr">
        <is>
          <t>Manhattan</t>
        </is>
      </c>
      <c r="C2400" t="inlineStr">
        <is>
          <t>10019</t>
        </is>
      </c>
      <c r="D2400" t="inlineStr">
        <is>
          <t>American</t>
        </is>
      </c>
      <c r="E2400" s="8" t="n">
        <v>46129</v>
      </c>
      <c r="F2400" t="inlineStr">
        <is>
          <t>Violations were cited in the following area(s).</t>
        </is>
      </c>
      <c r="G2400" t="inlineStr">
        <is>
          <t>09C</t>
        </is>
      </c>
      <c r="H2400" t="inlineStr">
        <is>
          <t>Design, construction, materials used or maintenance of food contact surface improper. Surface not easily cleanable, sanitized and maintained.</t>
        </is>
      </c>
      <c r="I2400" t="inlineStr">
        <is>
          <t>Not Critical</t>
        </is>
      </c>
      <c r="J2400" t="n">
        <v>5</v>
      </c>
      <c r="K2400" t="inlineStr">
        <is>
          <t>A</t>
        </is>
      </c>
      <c r="L2400" s="9">
        <f>A2400&amp;"-"&amp;TEXT(E2400,"yyyymmdd")</f>
        <v/>
      </c>
    </row>
    <row r="2401">
      <c r="A2401" t="n">
        <v>50097856</v>
      </c>
      <c r="B2401" t="inlineStr">
        <is>
          <t>Manhattan</t>
        </is>
      </c>
      <c r="C2401" t="inlineStr">
        <is>
          <t>10017</t>
        </is>
      </c>
      <c r="D2401" t="inlineStr">
        <is>
          <t>Donuts</t>
        </is>
      </c>
      <c r="E2401" s="8" t="n">
        <v>46129</v>
      </c>
      <c r="F2401" t="inlineStr">
        <is>
          <t>Violations were cited in the following area(s).</t>
        </is>
      </c>
      <c r="G2401" t="inlineStr">
        <is>
          <t>06C</t>
        </is>
      </c>
      <c r="H240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401" t="inlineStr">
        <is>
          <t>Critical</t>
        </is>
      </c>
      <c r="J2401" t="n">
        <v>12</v>
      </c>
      <c r="K2401" t="inlineStr">
        <is>
          <t>A</t>
        </is>
      </c>
      <c r="L2401" s="9">
        <f>A2401&amp;"-"&amp;TEXT(E2401,"yyyymmdd")</f>
        <v/>
      </c>
    </row>
    <row r="2402">
      <c r="A2402" t="n">
        <v>50097856</v>
      </c>
      <c r="B2402" t="inlineStr">
        <is>
          <t>Manhattan</t>
        </is>
      </c>
      <c r="C2402" t="inlineStr">
        <is>
          <t>10017</t>
        </is>
      </c>
      <c r="D2402" t="inlineStr">
        <is>
          <t>Donuts</t>
        </is>
      </c>
      <c r="E2402" s="8" t="n">
        <v>46129</v>
      </c>
      <c r="F2402" t="inlineStr">
        <is>
          <t>Violations were cited in the following area(s).</t>
        </is>
      </c>
      <c r="G2402" t="inlineStr">
        <is>
          <t>06E</t>
        </is>
      </c>
      <c r="H2402" t="inlineStr">
        <is>
          <t>Sanitized equipment or utensil, including in-use food dispensing utensil, improperly used or stored.</t>
        </is>
      </c>
      <c r="I2402" t="inlineStr">
        <is>
          <t>Critical</t>
        </is>
      </c>
      <c r="J2402" t="n">
        <v>12</v>
      </c>
      <c r="K2402" t="inlineStr">
        <is>
          <t>A</t>
        </is>
      </c>
      <c r="L2402" s="9">
        <f>A2402&amp;"-"&amp;TEXT(E2402,"yyyymmdd")</f>
        <v/>
      </c>
    </row>
    <row r="2403">
      <c r="A2403" t="n">
        <v>50097856</v>
      </c>
      <c r="B2403" t="inlineStr">
        <is>
          <t>Manhattan</t>
        </is>
      </c>
      <c r="C2403" t="inlineStr">
        <is>
          <t>10017</t>
        </is>
      </c>
      <c r="D2403" t="inlineStr">
        <is>
          <t>Donuts</t>
        </is>
      </c>
      <c r="E2403" s="8" t="n">
        <v>46129</v>
      </c>
      <c r="F2403" t="inlineStr">
        <is>
          <t>Violations were cited in the following area(s).</t>
        </is>
      </c>
      <c r="G2403" t="inlineStr">
        <is>
          <t>10F</t>
        </is>
      </c>
      <c r="H2403" t="inlineStr">
        <is>
          <t>Non-food contact surface or equipment made of unacceptable material, not kept clean, or not properly sealed, raised, spaced or movable to allow accessibility for cleaning on all sides, above and underneath the unit.</t>
        </is>
      </c>
      <c r="I2403" t="inlineStr">
        <is>
          <t>Not Critical</t>
        </is>
      </c>
      <c r="J2403" t="n">
        <v>12</v>
      </c>
      <c r="K2403" t="inlineStr">
        <is>
          <t>A</t>
        </is>
      </c>
      <c r="L2403" s="9">
        <f>A2403&amp;"-"&amp;TEXT(E2403,"yyyymmdd")</f>
        <v/>
      </c>
    </row>
    <row r="2404">
      <c r="A2404" t="n">
        <v>50109552</v>
      </c>
      <c r="B2404" t="inlineStr">
        <is>
          <t>Manhattan</t>
        </is>
      </c>
      <c r="C2404" t="inlineStr">
        <is>
          <t>10282</t>
        </is>
      </c>
      <c r="D2404" t="inlineStr">
        <is>
          <t>Australian</t>
        </is>
      </c>
      <c r="E2404" s="8" t="n">
        <v>46129</v>
      </c>
      <c r="F2404" t="inlineStr">
        <is>
          <t>Violations were cited in the following area(s).</t>
        </is>
      </c>
      <c r="G2404" t="inlineStr">
        <is>
          <t>02G</t>
        </is>
      </c>
      <c r="H2404" t="inlineStr">
        <is>
          <t>Cold TCS food item held above 41 °F; smoked or processed fish held above 38 °F; intact raw eggs held above 45 °F; or reduced oxygen packaged (ROP) TCS foods held above required temperatures except during active necessary preparation.</t>
        </is>
      </c>
      <c r="I2404" t="inlineStr">
        <is>
          <t>Critical</t>
        </is>
      </c>
      <c r="J2404" t="n">
        <v>13</v>
      </c>
      <c r="K2404" t="inlineStr">
        <is>
          <t>A</t>
        </is>
      </c>
      <c r="L2404" s="9">
        <f>A2404&amp;"-"&amp;TEXT(E2404,"yyyymmdd")</f>
        <v/>
      </c>
    </row>
    <row r="2405">
      <c r="A2405" t="n">
        <v>50109552</v>
      </c>
      <c r="B2405" t="inlineStr">
        <is>
          <t>Manhattan</t>
        </is>
      </c>
      <c r="C2405" t="inlineStr">
        <is>
          <t>10282</t>
        </is>
      </c>
      <c r="D2405" t="inlineStr">
        <is>
          <t>Australian</t>
        </is>
      </c>
      <c r="E2405" s="8" t="n">
        <v>46129</v>
      </c>
      <c r="F2405" t="inlineStr">
        <is>
          <t>Violations were cited in the following area(s).</t>
        </is>
      </c>
      <c r="G2405" t="inlineStr">
        <is>
          <t>06F</t>
        </is>
      </c>
      <c r="H2405" t="inlineStr">
        <is>
          <t>Wiping cloths not stored clean and dry, or in a sanitizing solution, between uses.</t>
        </is>
      </c>
      <c r="I2405" t="inlineStr">
        <is>
          <t>Critical</t>
        </is>
      </c>
      <c r="J2405" t="n">
        <v>13</v>
      </c>
      <c r="K2405" t="inlineStr">
        <is>
          <t>A</t>
        </is>
      </c>
      <c r="L2405" s="9">
        <f>A2405&amp;"-"&amp;TEXT(E2405,"yyyymmdd")</f>
        <v/>
      </c>
    </row>
    <row r="2406">
      <c r="A2406" t="n">
        <v>50118392</v>
      </c>
      <c r="B2406" t="inlineStr">
        <is>
          <t>Manhattan</t>
        </is>
      </c>
      <c r="C2406" t="inlineStr">
        <is>
          <t>10019</t>
        </is>
      </c>
      <c r="D2406" t="inlineStr">
        <is>
          <t>Korean</t>
        </is>
      </c>
      <c r="E2406" s="8" t="n">
        <v>46129</v>
      </c>
      <c r="F2406" t="inlineStr">
        <is>
          <t>Violations were cited in the following area(s).</t>
        </is>
      </c>
      <c r="G2406" t="inlineStr">
        <is>
          <t>04K</t>
        </is>
      </c>
      <c r="H2406" t="inlineStr">
        <is>
          <t>Evidence of rats or live rats in establishment's food or non-food areas.</t>
        </is>
      </c>
      <c r="I2406" t="inlineStr">
        <is>
          <t>Critical</t>
        </is>
      </c>
      <c r="J2406" t="n">
        <v>12</v>
      </c>
      <c r="K2406" t="inlineStr">
        <is>
          <t>A</t>
        </is>
      </c>
      <c r="L2406" s="9">
        <f>A2406&amp;"-"&amp;TEXT(E2406,"yyyymmdd")</f>
        <v/>
      </c>
    </row>
    <row r="2407">
      <c r="A2407" t="n">
        <v>50118392</v>
      </c>
      <c r="B2407" t="inlineStr">
        <is>
          <t>Manhattan</t>
        </is>
      </c>
      <c r="C2407" t="inlineStr">
        <is>
          <t>10019</t>
        </is>
      </c>
      <c r="D2407" t="inlineStr">
        <is>
          <t>Korean</t>
        </is>
      </c>
      <c r="E2407" s="8" t="n">
        <v>46129</v>
      </c>
      <c r="F2407" t="inlineStr">
        <is>
          <t>Violations were cited in the following area(s).</t>
        </is>
      </c>
      <c r="G2407" t="inlineStr">
        <is>
          <t>08A</t>
        </is>
      </c>
      <c r="H2407" t="inlineStr">
        <is>
          <t>Establishment is not free of harborage or conditions conducive to rodents, insects or other pests.</t>
        </is>
      </c>
      <c r="I2407" t="inlineStr">
        <is>
          <t>Not Critical</t>
        </is>
      </c>
      <c r="J2407" t="n">
        <v>12</v>
      </c>
      <c r="K2407" t="inlineStr">
        <is>
          <t>A</t>
        </is>
      </c>
      <c r="L2407" s="9">
        <f>A2407&amp;"-"&amp;TEXT(E2407,"yyyymmdd")</f>
        <v/>
      </c>
    </row>
    <row r="2408">
      <c r="A2408" t="n">
        <v>50118392</v>
      </c>
      <c r="B2408" t="inlineStr">
        <is>
          <t>Manhattan</t>
        </is>
      </c>
      <c r="C2408" t="inlineStr">
        <is>
          <t>10019</t>
        </is>
      </c>
      <c r="D2408" t="inlineStr">
        <is>
          <t>Korean</t>
        </is>
      </c>
      <c r="E2408" s="8" t="n">
        <v>46129</v>
      </c>
      <c r="F2408" t="inlineStr">
        <is>
          <t>Violations were cited in the following area(s).</t>
        </is>
      </c>
      <c r="G2408" t="inlineStr">
        <is>
          <t>10B</t>
        </is>
      </c>
      <c r="H2408" t="inlineStr">
        <is>
          <t>Anti-siphonage or back-flow prevention device not provided where required; equipment or floor not properly drained; sewage disposal system in disrepair or not functioning properly. Condensation or liquid waste improperly disposed of.</t>
        </is>
      </c>
      <c r="I2408" t="inlineStr">
        <is>
          <t>Not Critical</t>
        </is>
      </c>
      <c r="J2408" t="n">
        <v>12</v>
      </c>
      <c r="K2408" t="inlineStr">
        <is>
          <t>A</t>
        </is>
      </c>
      <c r="L2408" s="9">
        <f>A2408&amp;"-"&amp;TEXT(E2408,"yyyymmdd")</f>
        <v/>
      </c>
    </row>
    <row r="2409">
      <c r="A2409" t="n">
        <v>50122895</v>
      </c>
      <c r="B2409" t="inlineStr">
        <is>
          <t>Brooklyn</t>
        </is>
      </c>
      <c r="C2409" t="inlineStr">
        <is>
          <t>11249</t>
        </is>
      </c>
      <c r="D2409" t="inlineStr">
        <is>
          <t>French</t>
        </is>
      </c>
      <c r="E2409" s="8" t="n">
        <v>46129</v>
      </c>
      <c r="F2409" t="inlineStr">
        <is>
          <t>Violations were cited in the following area(s).</t>
        </is>
      </c>
      <c r="G2409" t="inlineStr">
        <is>
          <t>06C</t>
        </is>
      </c>
      <c r="H240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409" t="inlineStr">
        <is>
          <t>Critical</t>
        </is>
      </c>
      <c r="J2409" t="n">
        <v>5</v>
      </c>
      <c r="K2409" t="inlineStr">
        <is>
          <t>A</t>
        </is>
      </c>
      <c r="L2409" s="9">
        <f>A2409&amp;"-"&amp;TEXT(E2409,"yyyymmdd")</f>
        <v/>
      </c>
    </row>
    <row r="2410">
      <c r="A2410" t="n">
        <v>50128677</v>
      </c>
      <c r="B2410" t="inlineStr">
        <is>
          <t>Brooklyn</t>
        </is>
      </c>
      <c r="C2410" t="inlineStr">
        <is>
          <t>11201</t>
        </is>
      </c>
      <c r="D2410" t="inlineStr">
        <is>
          <t>Southeast Asian</t>
        </is>
      </c>
      <c r="E2410" s="8" t="n">
        <v>46129</v>
      </c>
      <c r="F2410" t="inlineStr">
        <is>
          <t>Violations were cited in the following area(s).</t>
        </is>
      </c>
      <c r="G2410" t="inlineStr">
        <is>
          <t>02G</t>
        </is>
      </c>
      <c r="H2410" t="inlineStr">
        <is>
          <t>Cold TCS food item held above 41 °F; smoked or processed fish held above 38 °F; intact raw eggs held above 45 °F; or reduced oxygen packaged (ROP) TCS foods held above required temperatures except during active necessary preparation.</t>
        </is>
      </c>
      <c r="I2410" t="inlineStr">
        <is>
          <t>Critical</t>
        </is>
      </c>
      <c r="J2410" t="n">
        <v>12</v>
      </c>
      <c r="K2410" t="inlineStr">
        <is>
          <t>A</t>
        </is>
      </c>
      <c r="L2410" s="9">
        <f>A2410&amp;"-"&amp;TEXT(E2410,"yyyymmdd")</f>
        <v/>
      </c>
    </row>
    <row r="2411">
      <c r="A2411" t="n">
        <v>50128677</v>
      </c>
      <c r="B2411" t="inlineStr">
        <is>
          <t>Brooklyn</t>
        </is>
      </c>
      <c r="C2411" t="inlineStr">
        <is>
          <t>11201</t>
        </is>
      </c>
      <c r="D2411" t="inlineStr">
        <is>
          <t>Southeast Asian</t>
        </is>
      </c>
      <c r="E2411" s="8" t="n">
        <v>46129</v>
      </c>
      <c r="F2411" t="inlineStr">
        <is>
          <t>Violations were cited in the following area(s).</t>
        </is>
      </c>
      <c r="G2411" t="inlineStr">
        <is>
          <t>06A</t>
        </is>
      </c>
      <c r="H2411" t="inlineStr">
        <is>
          <t>Personal cleanliness is inadequate. Outer garment soiled with possible contaminant. Effective hair restraint not worn where required. Jewelry worn on hands or arms. Fingernail polish worn or fingernails not kept clean and trimmed.</t>
        </is>
      </c>
      <c r="I2411" t="inlineStr">
        <is>
          <t>Critical</t>
        </is>
      </c>
      <c r="J2411" t="n">
        <v>12</v>
      </c>
      <c r="K2411" t="inlineStr">
        <is>
          <t>A</t>
        </is>
      </c>
      <c r="L2411" s="9">
        <f>A2411&amp;"-"&amp;TEXT(E2411,"yyyymmdd")</f>
        <v/>
      </c>
    </row>
    <row r="2412">
      <c r="A2412" t="n">
        <v>50133062</v>
      </c>
      <c r="B2412" t="inlineStr">
        <is>
          <t>Brooklyn</t>
        </is>
      </c>
      <c r="C2412" t="inlineStr">
        <is>
          <t>11229</t>
        </is>
      </c>
      <c r="D2412" t="inlineStr">
        <is>
          <t>Eastern European</t>
        </is>
      </c>
      <c r="E2412" s="8" t="n">
        <v>46129</v>
      </c>
      <c r="F2412" t="inlineStr">
        <is>
          <t>Violations were cited in the following area(s).</t>
        </is>
      </c>
      <c r="G2412" t="inlineStr">
        <is>
          <t>04K</t>
        </is>
      </c>
      <c r="H2412" t="inlineStr">
        <is>
          <t>Evidence of rats or live rats in establishment's food or non-food areas.</t>
        </is>
      </c>
      <c r="I2412" t="inlineStr">
        <is>
          <t>Critical</t>
        </is>
      </c>
      <c r="J2412" t="n">
        <v>14</v>
      </c>
      <c r="L2412" s="9">
        <f>A2412&amp;"-"&amp;TEXT(E2412,"yyyymmdd")</f>
        <v/>
      </c>
    </row>
    <row r="2413">
      <c r="A2413" t="n">
        <v>50133062</v>
      </c>
      <c r="B2413" t="inlineStr">
        <is>
          <t>Brooklyn</t>
        </is>
      </c>
      <c r="C2413" t="inlineStr">
        <is>
          <t>11229</t>
        </is>
      </c>
      <c r="D2413" t="inlineStr">
        <is>
          <t>Eastern European</t>
        </is>
      </c>
      <c r="E2413" s="8" t="n">
        <v>46129</v>
      </c>
      <c r="F2413" t="inlineStr">
        <is>
          <t>Violations were cited in the following area(s).</t>
        </is>
      </c>
      <c r="G2413" t="inlineStr">
        <is>
          <t>04N</t>
        </is>
      </c>
      <c r="H2413" t="inlineStr">
        <is>
          <t>Filth flies or food/refuse/sewage associated with (FRSA) flies or other nuisance pests in establishment’s food and/or non-food areas. FRSA flies include house flies, blow flies, bottle flies, flesh flies, drain flies, Phorid flies and fruit flies.</t>
        </is>
      </c>
      <c r="I2413" t="inlineStr">
        <is>
          <t>Critical</t>
        </is>
      </c>
      <c r="J2413" t="n">
        <v>14</v>
      </c>
      <c r="L2413" s="9">
        <f>A2413&amp;"-"&amp;TEXT(E2413,"yyyymmdd")</f>
        <v/>
      </c>
    </row>
    <row r="2414">
      <c r="A2414" t="n">
        <v>50133062</v>
      </c>
      <c r="B2414" t="inlineStr">
        <is>
          <t>Brooklyn</t>
        </is>
      </c>
      <c r="C2414" t="inlineStr">
        <is>
          <t>11229</t>
        </is>
      </c>
      <c r="D2414" t="inlineStr">
        <is>
          <t>Eastern European</t>
        </is>
      </c>
      <c r="E2414" s="8" t="n">
        <v>46129</v>
      </c>
      <c r="F2414" t="inlineStr">
        <is>
          <t>Violations were cited in the following area(s).</t>
        </is>
      </c>
      <c r="G2414" t="inlineStr">
        <is>
          <t>08A</t>
        </is>
      </c>
      <c r="H2414" t="inlineStr">
        <is>
          <t>Establishment is not free of harborage or conditions conducive to rodents, insects or other pests.</t>
        </is>
      </c>
      <c r="I2414" t="inlineStr">
        <is>
          <t>Not Critical</t>
        </is>
      </c>
      <c r="J2414" t="n">
        <v>14</v>
      </c>
      <c r="L2414" s="9">
        <f>A2414&amp;"-"&amp;TEXT(E2414,"yyyymmdd")</f>
        <v/>
      </c>
    </row>
    <row r="2415">
      <c r="A2415" t="n">
        <v>50133062</v>
      </c>
      <c r="B2415" t="inlineStr">
        <is>
          <t>Brooklyn</t>
        </is>
      </c>
      <c r="C2415" t="inlineStr">
        <is>
          <t>11229</t>
        </is>
      </c>
      <c r="D2415" t="inlineStr">
        <is>
          <t>Eastern European</t>
        </is>
      </c>
      <c r="E2415" s="8" t="n">
        <v>46129</v>
      </c>
      <c r="F2415" t="inlineStr">
        <is>
          <t>Violations were cited in the following area(s).</t>
        </is>
      </c>
      <c r="G2415" t="inlineStr">
        <is>
          <t>08C</t>
        </is>
      </c>
      <c r="H2415" t="inlineStr">
        <is>
          <t>Pesticide not properly labeled or used by unlicensed individual. Pesticide, other toxic chemical improperly used/stored. Unprotected, unlocked bait station used.</t>
        </is>
      </c>
      <c r="I2415" t="inlineStr">
        <is>
          <t>Not Critical</t>
        </is>
      </c>
      <c r="J2415" t="n">
        <v>14</v>
      </c>
      <c r="L2415" s="9">
        <f>A2415&amp;"-"&amp;TEXT(E2415,"yyyymmdd")</f>
        <v/>
      </c>
    </row>
    <row r="2416">
      <c r="A2416" t="n">
        <v>50134844</v>
      </c>
      <c r="B2416" t="inlineStr">
        <is>
          <t>Bronx</t>
        </is>
      </c>
      <c r="C2416" t="inlineStr">
        <is>
          <t>10451</t>
        </is>
      </c>
      <c r="D2416" t="inlineStr">
        <is>
          <t>Sandwiches/Salads/Mixed Buffet</t>
        </is>
      </c>
      <c r="E2416" s="8" t="n">
        <v>46129</v>
      </c>
      <c r="F2416" t="inlineStr">
        <is>
          <t>Violations were cited in the following area(s).</t>
        </is>
      </c>
      <c r="G2416" t="inlineStr">
        <is>
          <t>02G</t>
        </is>
      </c>
      <c r="H2416" t="inlineStr">
        <is>
          <t>Cold TCS food item held above 41 °F; smoked or processed fish held above 38 °F; intact raw eggs held above 45 °F; or reduced oxygen packaged (ROP) TCS foods held above required temperatures except during active necessary preparation.</t>
        </is>
      </c>
      <c r="I2416" t="inlineStr">
        <is>
          <t>Critical</t>
        </is>
      </c>
      <c r="J2416" t="n">
        <v>11</v>
      </c>
      <c r="K2416" t="inlineStr">
        <is>
          <t>A</t>
        </is>
      </c>
      <c r="L2416" s="9">
        <f>A2416&amp;"-"&amp;TEXT(E2416,"yyyymmdd")</f>
        <v/>
      </c>
    </row>
    <row r="2417">
      <c r="A2417" t="n">
        <v>50134844</v>
      </c>
      <c r="B2417" t="inlineStr">
        <is>
          <t>Bronx</t>
        </is>
      </c>
      <c r="C2417" t="inlineStr">
        <is>
          <t>10451</t>
        </is>
      </c>
      <c r="D2417" t="inlineStr">
        <is>
          <t>Sandwiches/Salads/Mixed Buffet</t>
        </is>
      </c>
      <c r="E2417" s="8" t="n">
        <v>46129</v>
      </c>
      <c r="F2417" t="inlineStr">
        <is>
          <t>Violations were cited in the following area(s).</t>
        </is>
      </c>
      <c r="G2417" t="inlineStr">
        <is>
          <t>10F</t>
        </is>
      </c>
      <c r="H2417" t="inlineStr">
        <is>
          <t>Non-food contact surface or equipment made of unacceptable material, not kept clean, or not properly sealed, raised, spaced or movable to allow accessibility for cleaning on all sides, above and underneath the unit.</t>
        </is>
      </c>
      <c r="I2417" t="inlineStr">
        <is>
          <t>Not Critical</t>
        </is>
      </c>
      <c r="J2417" t="n">
        <v>11</v>
      </c>
      <c r="K2417" t="inlineStr">
        <is>
          <t>A</t>
        </is>
      </c>
      <c r="L2417" s="9">
        <f>A2417&amp;"-"&amp;TEXT(E2417,"yyyymmdd")</f>
        <v/>
      </c>
    </row>
    <row r="2418">
      <c r="A2418" t="n">
        <v>50140834</v>
      </c>
      <c r="B2418" t="inlineStr">
        <is>
          <t>Bronx</t>
        </is>
      </c>
      <c r="C2418" t="inlineStr">
        <is>
          <t>10472</t>
        </is>
      </c>
      <c r="D2418" t="inlineStr">
        <is>
          <t>Spanish</t>
        </is>
      </c>
      <c r="E2418" s="8" t="n">
        <v>46129</v>
      </c>
      <c r="F2418" t="inlineStr">
        <is>
          <t>Violations were cited in the following area(s).</t>
        </is>
      </c>
      <c r="G2418" t="inlineStr">
        <is>
          <t>02B</t>
        </is>
      </c>
      <c r="H2418" t="inlineStr">
        <is>
          <t>Hot TCS food item not held at or above 140 °F.</t>
        </is>
      </c>
      <c r="I2418" t="inlineStr">
        <is>
          <t>Critical</t>
        </is>
      </c>
      <c r="J2418" t="n">
        <v>38</v>
      </c>
      <c r="L2418" s="9">
        <f>A2418&amp;"-"&amp;TEXT(E2418,"yyyymmdd")</f>
        <v/>
      </c>
    </row>
    <row r="2419">
      <c r="A2419" t="n">
        <v>50140834</v>
      </c>
      <c r="B2419" t="inlineStr">
        <is>
          <t>Bronx</t>
        </is>
      </c>
      <c r="C2419" t="inlineStr">
        <is>
          <t>10472</t>
        </is>
      </c>
      <c r="D2419" t="inlineStr">
        <is>
          <t>Spanish</t>
        </is>
      </c>
      <c r="E2419" s="8" t="n">
        <v>46129</v>
      </c>
      <c r="F2419" t="inlineStr">
        <is>
          <t>Violations were cited in the following area(s).</t>
        </is>
      </c>
      <c r="G2419" t="inlineStr">
        <is>
          <t>04C</t>
        </is>
      </c>
      <c r="H2419" t="inlineStr">
        <is>
          <t>Food worker/food vendor does not use utensil or other barrier to eliminate bare hand contact with food that will not receive adequate additional heat treatment.</t>
        </is>
      </c>
      <c r="I2419" t="inlineStr">
        <is>
          <t>Critical</t>
        </is>
      </c>
      <c r="J2419" t="n">
        <v>38</v>
      </c>
      <c r="L2419" s="9">
        <f>A2419&amp;"-"&amp;TEXT(E2419,"yyyymmdd")</f>
        <v/>
      </c>
    </row>
    <row r="2420">
      <c r="A2420" t="n">
        <v>50140834</v>
      </c>
      <c r="B2420" t="inlineStr">
        <is>
          <t>Bronx</t>
        </is>
      </c>
      <c r="C2420" t="inlineStr">
        <is>
          <t>10472</t>
        </is>
      </c>
      <c r="D2420" t="inlineStr">
        <is>
          <t>Spanish</t>
        </is>
      </c>
      <c r="E2420" s="8" t="n">
        <v>46129</v>
      </c>
      <c r="F2420" t="inlineStr">
        <is>
          <t>Violations were cited in the following area(s).</t>
        </is>
      </c>
      <c r="G2420" t="inlineStr">
        <is>
          <t>04J</t>
        </is>
      </c>
      <c r="H2420" t="inlineStr">
        <is>
          <t>Properly scaled and calibrated thermometer or thermocouple not provided or not readily accessible in food preparation and hot/cold holding areas to measure temperatures of TCS foods during cooking, cooling, reheating, and holding.</t>
        </is>
      </c>
      <c r="I2420" t="inlineStr">
        <is>
          <t>Critical</t>
        </is>
      </c>
      <c r="J2420" t="n">
        <v>38</v>
      </c>
      <c r="L2420" s="9">
        <f>A2420&amp;"-"&amp;TEXT(E2420,"yyyymmdd")</f>
        <v/>
      </c>
    </row>
    <row r="2421">
      <c r="A2421" t="n">
        <v>50140834</v>
      </c>
      <c r="B2421" t="inlineStr">
        <is>
          <t>Bronx</t>
        </is>
      </c>
      <c r="C2421" t="inlineStr">
        <is>
          <t>10472</t>
        </is>
      </c>
      <c r="D2421" t="inlineStr">
        <is>
          <t>Spanish</t>
        </is>
      </c>
      <c r="E2421" s="8" t="n">
        <v>46129</v>
      </c>
      <c r="F2421" t="inlineStr">
        <is>
          <t>Violations were cited in the following area(s).</t>
        </is>
      </c>
      <c r="G2421" t="inlineStr">
        <is>
          <t>05D</t>
        </is>
      </c>
      <c r="H242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421" t="inlineStr">
        <is>
          <t>Critical</t>
        </is>
      </c>
      <c r="J2421" t="n">
        <v>38</v>
      </c>
      <c r="L2421" s="9">
        <f>A2421&amp;"-"&amp;TEXT(E2421,"yyyymmdd")</f>
        <v/>
      </c>
    </row>
    <row r="2422">
      <c r="A2422" t="n">
        <v>50140834</v>
      </c>
      <c r="B2422" t="inlineStr">
        <is>
          <t>Bronx</t>
        </is>
      </c>
      <c r="C2422" t="inlineStr">
        <is>
          <t>10472</t>
        </is>
      </c>
      <c r="D2422" t="inlineStr">
        <is>
          <t>Spanish</t>
        </is>
      </c>
      <c r="E2422" s="8" t="n">
        <v>46129</v>
      </c>
      <c r="F2422" t="inlineStr">
        <is>
          <t>Violations were cited in the following area(s).</t>
        </is>
      </c>
      <c r="G2422" t="inlineStr">
        <is>
          <t>06C</t>
        </is>
      </c>
      <c r="H242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422" t="inlineStr">
        <is>
          <t>Critical</t>
        </is>
      </c>
      <c r="J2422" t="n">
        <v>38</v>
      </c>
      <c r="L2422" s="9">
        <f>A2422&amp;"-"&amp;TEXT(E2422,"yyyymmdd")</f>
        <v/>
      </c>
    </row>
    <row r="2423">
      <c r="A2423" t="n">
        <v>50140834</v>
      </c>
      <c r="B2423" t="inlineStr">
        <is>
          <t>Bronx</t>
        </is>
      </c>
      <c r="C2423" t="inlineStr">
        <is>
          <t>10472</t>
        </is>
      </c>
      <c r="D2423" t="inlineStr">
        <is>
          <t>Spanish</t>
        </is>
      </c>
      <c r="E2423" s="8" t="n">
        <v>46129</v>
      </c>
      <c r="F2423" t="inlineStr">
        <is>
          <t>Violations were cited in the following area(s).</t>
        </is>
      </c>
      <c r="G2423" t="inlineStr">
        <is>
          <t>09B</t>
        </is>
      </c>
      <c r="H2423" t="inlineStr">
        <is>
          <t>Thawing procedure improper.</t>
        </is>
      </c>
      <c r="I2423" t="inlineStr">
        <is>
          <t>Not Critical</t>
        </is>
      </c>
      <c r="J2423" t="n">
        <v>38</v>
      </c>
      <c r="L2423" s="9">
        <f>A2423&amp;"-"&amp;TEXT(E2423,"yyyymmdd")</f>
        <v/>
      </c>
    </row>
    <row r="2424">
      <c r="A2424" t="n">
        <v>50140834</v>
      </c>
      <c r="B2424" t="inlineStr">
        <is>
          <t>Bronx</t>
        </is>
      </c>
      <c r="C2424" t="inlineStr">
        <is>
          <t>10472</t>
        </is>
      </c>
      <c r="D2424" t="inlineStr">
        <is>
          <t>Spanish</t>
        </is>
      </c>
      <c r="E2424" s="8" t="n">
        <v>46129</v>
      </c>
      <c r="F2424" t="inlineStr">
        <is>
          <t>Violations were cited in the following area(s).</t>
        </is>
      </c>
      <c r="G2424" t="inlineStr">
        <is>
          <t>10E</t>
        </is>
      </c>
      <c r="H2424" t="inlineStr">
        <is>
          <t>Accurate thermometer not provided or properly located in refrigerated, cold storage or hot holding equipment</t>
        </is>
      </c>
      <c r="I2424" t="inlineStr">
        <is>
          <t>Not Critical</t>
        </is>
      </c>
      <c r="J2424" t="n">
        <v>38</v>
      </c>
      <c r="L2424" s="9">
        <f>A2424&amp;"-"&amp;TEXT(E2424,"yyyymmdd")</f>
        <v/>
      </c>
    </row>
    <row r="2425">
      <c r="A2425" t="n">
        <v>50144949</v>
      </c>
      <c r="B2425" t="inlineStr">
        <is>
          <t>Brooklyn</t>
        </is>
      </c>
      <c r="C2425" t="inlineStr">
        <is>
          <t>11224</t>
        </is>
      </c>
      <c r="D2425" t="inlineStr">
        <is>
          <t>Chicken</t>
        </is>
      </c>
      <c r="E2425" s="8" t="n">
        <v>46129</v>
      </c>
      <c r="F2425" t="inlineStr">
        <is>
          <t>Violations were cited in the following area(s).</t>
        </is>
      </c>
      <c r="G2425" t="inlineStr">
        <is>
          <t>02G</t>
        </is>
      </c>
      <c r="H2425" t="inlineStr">
        <is>
          <t>Cold TCS food item held above 41 °F; smoked or processed fish held above 38 °F; intact raw eggs held above 45 °F; or reduced oxygen packaged (ROP) TCS foods held above required temperatures except during active necessary preparation.</t>
        </is>
      </c>
      <c r="I2425" t="inlineStr">
        <is>
          <t>Critical</t>
        </is>
      </c>
      <c r="J2425" t="n">
        <v>21</v>
      </c>
      <c r="L2425" s="9">
        <f>A2425&amp;"-"&amp;TEXT(E2425,"yyyymmdd")</f>
        <v/>
      </c>
    </row>
    <row r="2426">
      <c r="A2426" t="n">
        <v>50144949</v>
      </c>
      <c r="B2426" t="inlineStr">
        <is>
          <t>Brooklyn</t>
        </is>
      </c>
      <c r="C2426" t="inlineStr">
        <is>
          <t>11224</t>
        </is>
      </c>
      <c r="D2426" t="inlineStr">
        <is>
          <t>Chicken</t>
        </is>
      </c>
      <c r="E2426" s="8" t="n">
        <v>46129</v>
      </c>
      <c r="F2426" t="inlineStr">
        <is>
          <t>Violations were cited in the following area(s).</t>
        </is>
      </c>
      <c r="G2426" t="inlineStr">
        <is>
          <t>06A</t>
        </is>
      </c>
      <c r="H2426" t="inlineStr">
        <is>
          <t>Personal cleanliness is inadequate. Outer garment soiled with possible contaminant. Effective hair restraint not worn where required. Jewelry worn on hands or arms. Fingernail polish worn or fingernails not kept clean and trimmed.</t>
        </is>
      </c>
      <c r="I2426" t="inlineStr">
        <is>
          <t>Critical</t>
        </is>
      </c>
      <c r="J2426" t="n">
        <v>21</v>
      </c>
      <c r="L2426" s="9">
        <f>A2426&amp;"-"&amp;TEXT(E2426,"yyyymmdd")</f>
        <v/>
      </c>
    </row>
    <row r="2427">
      <c r="A2427" t="n">
        <v>50144949</v>
      </c>
      <c r="B2427" t="inlineStr">
        <is>
          <t>Brooklyn</t>
        </is>
      </c>
      <c r="C2427" t="inlineStr">
        <is>
          <t>11224</t>
        </is>
      </c>
      <c r="D2427" t="inlineStr">
        <is>
          <t>Chicken</t>
        </is>
      </c>
      <c r="E2427" s="8" t="n">
        <v>46129</v>
      </c>
      <c r="F2427" t="inlineStr">
        <is>
          <t>Violations were cited in the following area(s).</t>
        </is>
      </c>
      <c r="G2427" t="inlineStr">
        <is>
          <t>06F</t>
        </is>
      </c>
      <c r="H2427" t="inlineStr">
        <is>
          <t>Wiping cloths not stored clean and dry, or in a sanitizing solution, between uses.</t>
        </is>
      </c>
      <c r="I2427" t="inlineStr">
        <is>
          <t>Critical</t>
        </is>
      </c>
      <c r="J2427" t="n">
        <v>21</v>
      </c>
      <c r="L2427" s="9">
        <f>A2427&amp;"-"&amp;TEXT(E2427,"yyyymmdd")</f>
        <v/>
      </c>
    </row>
    <row r="2428">
      <c r="A2428" t="n">
        <v>50144949</v>
      </c>
      <c r="B2428" t="inlineStr">
        <is>
          <t>Brooklyn</t>
        </is>
      </c>
      <c r="C2428" t="inlineStr">
        <is>
          <t>11224</t>
        </is>
      </c>
      <c r="D2428" t="inlineStr">
        <is>
          <t>Chicken</t>
        </is>
      </c>
      <c r="E2428" s="8" t="n">
        <v>46129</v>
      </c>
      <c r="F2428" t="inlineStr">
        <is>
          <t>Violations were cited in the following area(s).</t>
        </is>
      </c>
      <c r="G2428" t="inlineStr">
        <is>
          <t>10B</t>
        </is>
      </c>
      <c r="H2428" t="inlineStr">
        <is>
          <t>Anti-siphonage or back-flow prevention device not provided where required; equipment or floor not properly drained; sewage disposal system in disrepair or not functioning properly. Condensation or liquid waste improperly disposed of.</t>
        </is>
      </c>
      <c r="I2428" t="inlineStr">
        <is>
          <t>Not Critical</t>
        </is>
      </c>
      <c r="J2428" t="n">
        <v>21</v>
      </c>
      <c r="L2428" s="9">
        <f>A2428&amp;"-"&amp;TEXT(E2428,"yyyymmdd")</f>
        <v/>
      </c>
    </row>
    <row r="2429">
      <c r="A2429" t="n">
        <v>50144949</v>
      </c>
      <c r="B2429" t="inlineStr">
        <is>
          <t>Brooklyn</t>
        </is>
      </c>
      <c r="C2429" t="inlineStr">
        <is>
          <t>11224</t>
        </is>
      </c>
      <c r="D2429" t="inlineStr">
        <is>
          <t>Chicken</t>
        </is>
      </c>
      <c r="E2429" s="8" t="n">
        <v>46129</v>
      </c>
      <c r="F2429" t="inlineStr">
        <is>
          <t>Violations were cited in the following area(s).</t>
        </is>
      </c>
      <c r="G2429" t="inlineStr">
        <is>
          <t>10F</t>
        </is>
      </c>
      <c r="H2429" t="inlineStr">
        <is>
          <t>Non-food contact surface or equipment made of unacceptable material, not kept clean, or not properly sealed, raised, spaced or movable to allow accessibility for cleaning on all sides, above and underneath the unit.</t>
        </is>
      </c>
      <c r="I2429" t="inlineStr">
        <is>
          <t>Not Critical</t>
        </is>
      </c>
      <c r="J2429" t="n">
        <v>21</v>
      </c>
      <c r="L2429" s="9">
        <f>A2429&amp;"-"&amp;TEXT(E2429,"yyyymmdd")</f>
        <v/>
      </c>
    </row>
    <row r="2430">
      <c r="A2430" t="n">
        <v>50150010</v>
      </c>
      <c r="B2430" t="inlineStr">
        <is>
          <t>Manhattan</t>
        </is>
      </c>
      <c r="C2430" t="inlineStr">
        <is>
          <t>10010</t>
        </is>
      </c>
      <c r="D2430" t="inlineStr">
        <is>
          <t>Coffee/Tea</t>
        </is>
      </c>
      <c r="E2430" s="8" t="n">
        <v>46129</v>
      </c>
      <c r="F2430" t="inlineStr">
        <is>
          <t>Violations were cited in the following area(s).</t>
        </is>
      </c>
      <c r="G2430" t="inlineStr">
        <is>
          <t>10H</t>
        </is>
      </c>
      <c r="H2430" t="inlineStr">
        <is>
          <t>Single service article not provided. Single service article reused or not protected from contamination when transported, stored, dispensed. Drinking straws not completely enclosed in wrapper or dispensed from a sanitary device.</t>
        </is>
      </c>
      <c r="I2430" t="inlineStr">
        <is>
          <t>Not Critical</t>
        </is>
      </c>
      <c r="J2430" t="n">
        <v>2</v>
      </c>
      <c r="K2430" t="inlineStr">
        <is>
          <t>A</t>
        </is>
      </c>
      <c r="L2430" s="9">
        <f>A2430&amp;"-"&amp;TEXT(E2430,"yyyymmdd")</f>
        <v/>
      </c>
    </row>
    <row r="2431">
      <c r="A2431" t="n">
        <v>50159730</v>
      </c>
      <c r="B2431" t="inlineStr">
        <is>
          <t>Brooklyn</t>
        </is>
      </c>
      <c r="C2431" t="inlineStr">
        <is>
          <t>11205</t>
        </is>
      </c>
      <c r="D2431" t="inlineStr">
        <is>
          <t>American</t>
        </is>
      </c>
      <c r="E2431" s="8" t="n">
        <v>46129</v>
      </c>
      <c r="F2431" t="inlineStr">
        <is>
          <t>Violations were cited in the following area(s).</t>
        </is>
      </c>
      <c r="G2431" t="inlineStr">
        <is>
          <t>02G</t>
        </is>
      </c>
      <c r="H2431" t="inlineStr">
        <is>
          <t>Cold TCS food item held above 41 °F; smoked or processed fish held above 38 °F; intact raw eggs held above 45 °F; or reduced oxygen packaged (ROP) TCS foods held above required temperatures except during active necessary preparation.</t>
        </is>
      </c>
      <c r="I2431" t="inlineStr">
        <is>
          <t>Critical</t>
        </is>
      </c>
      <c r="J2431" t="n">
        <v>12</v>
      </c>
      <c r="K2431" t="inlineStr">
        <is>
          <t>A</t>
        </is>
      </c>
      <c r="L2431" s="9">
        <f>A2431&amp;"-"&amp;TEXT(E2431,"yyyymmdd")</f>
        <v/>
      </c>
    </row>
    <row r="2432">
      <c r="A2432" t="n">
        <v>50159730</v>
      </c>
      <c r="B2432" t="inlineStr">
        <is>
          <t>Brooklyn</t>
        </is>
      </c>
      <c r="C2432" t="inlineStr">
        <is>
          <t>11205</t>
        </is>
      </c>
      <c r="D2432" t="inlineStr">
        <is>
          <t>American</t>
        </is>
      </c>
      <c r="E2432" s="8" t="n">
        <v>46129</v>
      </c>
      <c r="F2432" t="inlineStr">
        <is>
          <t>Violations were cited in the following area(s).</t>
        </is>
      </c>
      <c r="G2432" t="inlineStr">
        <is>
          <t>06B</t>
        </is>
      </c>
      <c r="H2432" t="inlineStr">
        <is>
          <t>Tobacco or electronic cigarette use, eating, or drinking from open container in food preparation, food storage or dishwashing area.</t>
        </is>
      </c>
      <c r="I2432" t="inlineStr">
        <is>
          <t>Critical</t>
        </is>
      </c>
      <c r="J2432" t="n">
        <v>12</v>
      </c>
      <c r="K2432" t="inlineStr">
        <is>
          <t>A</t>
        </is>
      </c>
      <c r="L2432" s="9">
        <f>A2432&amp;"-"&amp;TEXT(E2432,"yyyymmdd")</f>
        <v/>
      </c>
    </row>
    <row r="2433">
      <c r="A2433" t="n">
        <v>50168504</v>
      </c>
      <c r="B2433" t="inlineStr">
        <is>
          <t>Brooklyn</t>
        </is>
      </c>
      <c r="C2433" t="inlineStr">
        <is>
          <t>11211</t>
        </is>
      </c>
      <c r="D2433" t="inlineStr">
        <is>
          <t>Chinese</t>
        </is>
      </c>
      <c r="E2433" s="8" t="n">
        <v>46129</v>
      </c>
      <c r="F2433" t="inlineStr">
        <is>
          <t>Violations were cited in the following area(s).</t>
        </is>
      </c>
      <c r="G2433" t="inlineStr">
        <is>
          <t>02G</t>
        </is>
      </c>
      <c r="H2433" t="inlineStr">
        <is>
          <t>Cold TCS food item held above 41 °F; smoked or processed fish held above 38 °F; intact raw eggs held above 45 °F; or reduced oxygen packaged (ROP) TCS foods held above required temperatures except during active necessary preparation.</t>
        </is>
      </c>
      <c r="I2433" t="inlineStr">
        <is>
          <t>Critical</t>
        </is>
      </c>
      <c r="J2433" t="n">
        <v>17</v>
      </c>
      <c r="L2433" s="9">
        <f>A2433&amp;"-"&amp;TEXT(E2433,"yyyymmdd")</f>
        <v/>
      </c>
    </row>
    <row r="2434">
      <c r="A2434" t="n">
        <v>50168504</v>
      </c>
      <c r="B2434" t="inlineStr">
        <is>
          <t>Brooklyn</t>
        </is>
      </c>
      <c r="C2434" t="inlineStr">
        <is>
          <t>11211</t>
        </is>
      </c>
      <c r="D2434" t="inlineStr">
        <is>
          <t>Chinese</t>
        </is>
      </c>
      <c r="E2434" s="8" t="n">
        <v>46129</v>
      </c>
      <c r="F2434" t="inlineStr">
        <is>
          <t>Violations were cited in the following area(s).</t>
        </is>
      </c>
      <c r="G2434" t="inlineStr">
        <is>
          <t>02H</t>
        </is>
      </c>
      <c r="H2434" t="inlineStr">
        <is>
          <t>After cooking or removal from hot holding, TCS food not cooled by an approved method whereby the internal temperature is reduced from 140 °F to 70 °F or less within 2 hours, and from 70 °F to 41 °F or less within 4 additional hours.</t>
        </is>
      </c>
      <c r="I2434" t="inlineStr">
        <is>
          <t>Critical</t>
        </is>
      </c>
      <c r="J2434" t="n">
        <v>17</v>
      </c>
      <c r="L2434" s="9">
        <f>A2434&amp;"-"&amp;TEXT(E2434,"yyyymmdd")</f>
        <v/>
      </c>
    </row>
    <row r="2435">
      <c r="A2435" t="n">
        <v>50168504</v>
      </c>
      <c r="B2435" t="inlineStr">
        <is>
          <t>Brooklyn</t>
        </is>
      </c>
      <c r="C2435" t="inlineStr">
        <is>
          <t>11211</t>
        </is>
      </c>
      <c r="D2435" t="inlineStr">
        <is>
          <t>Chinese</t>
        </is>
      </c>
      <c r="E2435" s="8" t="n">
        <v>46129</v>
      </c>
      <c r="F2435" t="inlineStr">
        <is>
          <t>Violations were cited in the following area(s).</t>
        </is>
      </c>
      <c r="G2435" t="inlineStr">
        <is>
          <t>10F</t>
        </is>
      </c>
      <c r="H2435" t="inlineStr">
        <is>
          <t>Non-food contact surface or equipment made of unacceptable material, not kept clean, or not properly sealed, raised, spaced or movable to allow accessibility for cleaning on all sides, above and underneath the unit.</t>
        </is>
      </c>
      <c r="I2435" t="inlineStr">
        <is>
          <t>Not Critical</t>
        </is>
      </c>
      <c r="J2435" t="n">
        <v>17</v>
      </c>
      <c r="L2435" s="9">
        <f>A2435&amp;"-"&amp;TEXT(E2435,"yyyymmdd")</f>
        <v/>
      </c>
    </row>
    <row r="2436">
      <c r="A2436" t="n">
        <v>50176468</v>
      </c>
      <c r="B2436" t="inlineStr">
        <is>
          <t>Queens</t>
        </is>
      </c>
      <c r="C2436" t="inlineStr">
        <is>
          <t>11103</t>
        </is>
      </c>
      <c r="D2436" t="inlineStr">
        <is>
          <t>Spanish</t>
        </is>
      </c>
      <c r="E2436" s="8" t="n">
        <v>46129</v>
      </c>
      <c r="F2436" t="inlineStr">
        <is>
          <t>Violations were cited in the following area(s).</t>
        </is>
      </c>
      <c r="G2436" t="inlineStr">
        <is>
          <t>05D</t>
        </is>
      </c>
      <c r="H243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436" t="inlineStr">
        <is>
          <t>Critical</t>
        </is>
      </c>
      <c r="J2436" t="n">
        <v>12</v>
      </c>
      <c r="K2436" t="inlineStr">
        <is>
          <t>A</t>
        </is>
      </c>
      <c r="L2436" s="9">
        <f>A2436&amp;"-"&amp;TEXT(E2436,"yyyymmdd")</f>
        <v/>
      </c>
    </row>
    <row r="2437">
      <c r="A2437" t="n">
        <v>50176468</v>
      </c>
      <c r="B2437" t="inlineStr">
        <is>
          <t>Queens</t>
        </is>
      </c>
      <c r="C2437" t="inlineStr">
        <is>
          <t>11103</t>
        </is>
      </c>
      <c r="D2437" t="inlineStr">
        <is>
          <t>Spanish</t>
        </is>
      </c>
      <c r="E2437" s="8" t="n">
        <v>46129</v>
      </c>
      <c r="F2437" t="inlineStr">
        <is>
          <t>Violations were cited in the following area(s).</t>
        </is>
      </c>
      <c r="G2437" t="inlineStr">
        <is>
          <t>10F</t>
        </is>
      </c>
      <c r="H2437" t="inlineStr">
        <is>
          <t>Non-food contact surface or equipment made of unacceptable material, not kept clean, or not properly sealed, raised, spaced or movable to allow accessibility for cleaning on all sides, above and underneath the unit.</t>
        </is>
      </c>
      <c r="I2437" t="inlineStr">
        <is>
          <t>Not Critical</t>
        </is>
      </c>
      <c r="J2437" t="n">
        <v>12</v>
      </c>
      <c r="K2437" t="inlineStr">
        <is>
          <t>A</t>
        </is>
      </c>
      <c r="L2437" s="9">
        <f>A2437&amp;"-"&amp;TEXT(E2437,"yyyymmdd")</f>
        <v/>
      </c>
    </row>
    <row r="2438">
      <c r="A2438" t="n">
        <v>40742056</v>
      </c>
      <c r="B2438" t="inlineStr">
        <is>
          <t>Manhattan</t>
        </is>
      </c>
      <c r="C2438" t="inlineStr">
        <is>
          <t>10022</t>
        </is>
      </c>
      <c r="D2438" t="inlineStr">
        <is>
          <t>Chinese</t>
        </is>
      </c>
      <c r="E2438" s="8" t="n">
        <v>46130</v>
      </c>
      <c r="F2438" t="inlineStr">
        <is>
          <t>Violations were cited in the following area(s).</t>
        </is>
      </c>
      <c r="G2438" t="inlineStr">
        <is>
          <t>06C</t>
        </is>
      </c>
      <c r="H243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438" t="inlineStr">
        <is>
          <t>Critical</t>
        </is>
      </c>
      <c r="J2438" t="n">
        <v>12</v>
      </c>
      <c r="K2438" t="inlineStr">
        <is>
          <t>A</t>
        </is>
      </c>
      <c r="L2438" s="9">
        <f>A2438&amp;"-"&amp;TEXT(E2438,"yyyymmdd")</f>
        <v/>
      </c>
    </row>
    <row r="2439">
      <c r="A2439" t="n">
        <v>40742056</v>
      </c>
      <c r="B2439" t="inlineStr">
        <is>
          <t>Manhattan</t>
        </is>
      </c>
      <c r="C2439" t="inlineStr">
        <is>
          <t>10022</t>
        </is>
      </c>
      <c r="D2439" t="inlineStr">
        <is>
          <t>Chinese</t>
        </is>
      </c>
      <c r="E2439" s="8" t="n">
        <v>46130</v>
      </c>
      <c r="F2439" t="inlineStr">
        <is>
          <t>Violations were cited in the following area(s).</t>
        </is>
      </c>
      <c r="G2439" t="inlineStr">
        <is>
          <t>06F</t>
        </is>
      </c>
      <c r="H2439" t="inlineStr">
        <is>
          <t>Wiping cloths not stored clean and dry, or in a sanitizing solution, between uses.</t>
        </is>
      </c>
      <c r="I2439" t="inlineStr">
        <is>
          <t>Critical</t>
        </is>
      </c>
      <c r="J2439" t="n">
        <v>12</v>
      </c>
      <c r="K2439" t="inlineStr">
        <is>
          <t>A</t>
        </is>
      </c>
      <c r="L2439" s="9">
        <f>A2439&amp;"-"&amp;TEXT(E2439,"yyyymmdd")</f>
        <v/>
      </c>
    </row>
    <row r="2440">
      <c r="A2440" t="n">
        <v>40918355</v>
      </c>
      <c r="B2440" t="inlineStr">
        <is>
          <t>Manhattan</t>
        </is>
      </c>
      <c r="C2440" t="inlineStr">
        <is>
          <t>10065</t>
        </is>
      </c>
      <c r="D2440" t="inlineStr">
        <is>
          <t>New American</t>
        </is>
      </c>
      <c r="E2440" s="8" t="n">
        <v>46130</v>
      </c>
      <c r="F2440" t="inlineStr">
        <is>
          <t>Violations were cited in the following area(s).</t>
        </is>
      </c>
      <c r="G2440" t="inlineStr">
        <is>
          <t>02G</t>
        </is>
      </c>
      <c r="H2440" t="inlineStr">
        <is>
          <t>Cold TCS food item held above 41 °F; smoked or processed fish held above 38 °F; intact raw eggs held above 45 °F; or reduced oxygen packaged (ROP) TCS foods held above required temperatures except during active necessary preparation.</t>
        </is>
      </c>
      <c r="I2440" t="inlineStr">
        <is>
          <t>Critical</t>
        </is>
      </c>
      <c r="J2440" t="n">
        <v>10</v>
      </c>
      <c r="K2440" t="inlineStr">
        <is>
          <t>A</t>
        </is>
      </c>
      <c r="L2440" s="9">
        <f>A2440&amp;"-"&amp;TEXT(E2440,"yyyymmdd")</f>
        <v/>
      </c>
    </row>
    <row r="2441">
      <c r="A2441" t="n">
        <v>40918355</v>
      </c>
      <c r="B2441" t="inlineStr">
        <is>
          <t>Manhattan</t>
        </is>
      </c>
      <c r="C2441" t="inlineStr">
        <is>
          <t>10065</t>
        </is>
      </c>
      <c r="D2441" t="inlineStr">
        <is>
          <t>New American</t>
        </is>
      </c>
      <c r="E2441" s="8" t="n">
        <v>46130</v>
      </c>
      <c r="F2441" t="inlineStr">
        <is>
          <t>Violations were cited in the following area(s).</t>
        </is>
      </c>
      <c r="G2441" t="inlineStr">
        <is>
          <t>10F</t>
        </is>
      </c>
      <c r="H2441" t="inlineStr">
        <is>
          <t>Non-food contact surface or equipment made of unacceptable material, not kept clean, or not properly sealed, raised, spaced or movable to allow accessibility for cleaning on all sides, above and underneath the unit.</t>
        </is>
      </c>
      <c r="I2441" t="inlineStr">
        <is>
          <t>Not Critical</t>
        </is>
      </c>
      <c r="J2441" t="n">
        <v>10</v>
      </c>
      <c r="K2441" t="inlineStr">
        <is>
          <t>A</t>
        </is>
      </c>
      <c r="L2441" s="9">
        <f>A2441&amp;"-"&amp;TEXT(E2441,"yyyymmdd")</f>
        <v/>
      </c>
    </row>
    <row r="2442">
      <c r="A2442" t="n">
        <v>40936721</v>
      </c>
      <c r="B2442" t="inlineStr">
        <is>
          <t>Queens</t>
        </is>
      </c>
      <c r="C2442" t="inlineStr">
        <is>
          <t>11372</t>
        </is>
      </c>
      <c r="D2442" t="inlineStr">
        <is>
          <t>Latin American</t>
        </is>
      </c>
      <c r="E2442" s="8" t="n">
        <v>46130</v>
      </c>
      <c r="F2442" t="inlineStr">
        <is>
          <t>Violations were cited in the following area(s).</t>
        </is>
      </c>
      <c r="G2442" t="inlineStr">
        <is>
          <t>04A</t>
        </is>
      </c>
      <c r="H2442" t="inlineStr">
        <is>
          <t>Food Protection Certificate (FPC) not held by manager or supervisor of food operations.</t>
        </is>
      </c>
      <c r="I2442" t="inlineStr">
        <is>
          <t>Critical</t>
        </is>
      </c>
      <c r="J2442" t="n">
        <v>29</v>
      </c>
      <c r="L2442" s="9">
        <f>A2442&amp;"-"&amp;TEXT(E2442,"yyyymmdd")</f>
        <v/>
      </c>
    </row>
    <row r="2443">
      <c r="A2443" t="n">
        <v>40936721</v>
      </c>
      <c r="B2443" t="inlineStr">
        <is>
          <t>Queens</t>
        </is>
      </c>
      <c r="C2443" t="inlineStr">
        <is>
          <t>11372</t>
        </is>
      </c>
      <c r="D2443" t="inlineStr">
        <is>
          <t>Latin American</t>
        </is>
      </c>
      <c r="E2443" s="8" t="n">
        <v>46130</v>
      </c>
      <c r="F2443" t="inlineStr">
        <is>
          <t>Violations were cited in the following area(s).</t>
        </is>
      </c>
      <c r="G2443" t="inlineStr">
        <is>
          <t>04N</t>
        </is>
      </c>
      <c r="H2443" t="inlineStr">
        <is>
          <t>Filth flies or food/refuse/sewage associated with (FRSA) flies or other nuisance pests in establishment’s food and/or non-food areas. FRSA flies include house flies, blow flies, bottle flies, flesh flies, drain flies, Phorid flies and fruit flies.</t>
        </is>
      </c>
      <c r="I2443" t="inlineStr">
        <is>
          <t>Critical</t>
        </is>
      </c>
      <c r="J2443" t="n">
        <v>29</v>
      </c>
      <c r="L2443" s="9">
        <f>A2443&amp;"-"&amp;TEXT(E2443,"yyyymmdd")</f>
        <v/>
      </c>
    </row>
    <row r="2444">
      <c r="A2444" t="n">
        <v>40936721</v>
      </c>
      <c r="B2444" t="inlineStr">
        <is>
          <t>Queens</t>
        </is>
      </c>
      <c r="C2444" t="inlineStr">
        <is>
          <t>11372</t>
        </is>
      </c>
      <c r="D2444" t="inlineStr">
        <is>
          <t>Latin American</t>
        </is>
      </c>
      <c r="E2444" s="8" t="n">
        <v>46130</v>
      </c>
      <c r="F2444" t="inlineStr">
        <is>
          <t>Violations were cited in the following area(s).</t>
        </is>
      </c>
      <c r="G2444" t="inlineStr">
        <is>
          <t>06D</t>
        </is>
      </c>
      <c r="H2444" t="inlineStr">
        <is>
          <t>Food contact surface not properly washed, rinsed and sanitized after each use and following any activity when contamination may have occurred.</t>
        </is>
      </c>
      <c r="I2444" t="inlineStr">
        <is>
          <t>Critical</t>
        </is>
      </c>
      <c r="J2444" t="n">
        <v>29</v>
      </c>
      <c r="L2444" s="9">
        <f>A2444&amp;"-"&amp;TEXT(E2444,"yyyymmdd")</f>
        <v/>
      </c>
    </row>
    <row r="2445">
      <c r="A2445" t="n">
        <v>40936721</v>
      </c>
      <c r="B2445" t="inlineStr">
        <is>
          <t>Queens</t>
        </is>
      </c>
      <c r="C2445" t="inlineStr">
        <is>
          <t>11372</t>
        </is>
      </c>
      <c r="D2445" t="inlineStr">
        <is>
          <t>Latin American</t>
        </is>
      </c>
      <c r="E2445" s="8" t="n">
        <v>46130</v>
      </c>
      <c r="F2445" t="inlineStr">
        <is>
          <t>Violations were cited in the following area(s).</t>
        </is>
      </c>
      <c r="G2445" t="inlineStr">
        <is>
          <t>08A</t>
        </is>
      </c>
      <c r="H2445" t="inlineStr">
        <is>
          <t>Establishment is not free of harborage or conditions conducive to rodents, insects or other pests.</t>
        </is>
      </c>
      <c r="I2445" t="inlineStr">
        <is>
          <t>Not Critical</t>
        </is>
      </c>
      <c r="J2445" t="n">
        <v>29</v>
      </c>
      <c r="L2445" s="9">
        <f>A2445&amp;"-"&amp;TEXT(E2445,"yyyymmdd")</f>
        <v/>
      </c>
    </row>
    <row r="2446">
      <c r="A2446" t="n">
        <v>40936721</v>
      </c>
      <c r="B2446" t="inlineStr">
        <is>
          <t>Queens</t>
        </is>
      </c>
      <c r="C2446" t="inlineStr">
        <is>
          <t>11372</t>
        </is>
      </c>
      <c r="D2446" t="inlineStr">
        <is>
          <t>Latin American</t>
        </is>
      </c>
      <c r="E2446" s="8" t="n">
        <v>46130</v>
      </c>
      <c r="F2446" t="inlineStr">
        <is>
          <t>Violations were cited in the following area(s).</t>
        </is>
      </c>
      <c r="G2446" t="inlineStr">
        <is>
          <t>09C</t>
        </is>
      </c>
      <c r="H2446" t="inlineStr">
        <is>
          <t>Design, construction, materials used or maintenance of food contact surface improper. Surface not easily cleanable, sanitized and maintained.</t>
        </is>
      </c>
      <c r="I2446" t="inlineStr">
        <is>
          <t>Not Critical</t>
        </is>
      </c>
      <c r="J2446" t="n">
        <v>29</v>
      </c>
      <c r="L2446" s="9">
        <f>A2446&amp;"-"&amp;TEXT(E2446,"yyyymmdd")</f>
        <v/>
      </c>
    </row>
    <row r="2447">
      <c r="A2447" t="n">
        <v>40936721</v>
      </c>
      <c r="B2447" t="inlineStr">
        <is>
          <t>Queens</t>
        </is>
      </c>
      <c r="C2447" t="inlineStr">
        <is>
          <t>11372</t>
        </is>
      </c>
      <c r="D2447" t="inlineStr">
        <is>
          <t>Latin American</t>
        </is>
      </c>
      <c r="E2447" s="8" t="n">
        <v>46130</v>
      </c>
      <c r="F2447" t="inlineStr">
        <is>
          <t>Violations were cited in the following area(s).</t>
        </is>
      </c>
      <c r="G2447" t="inlineStr">
        <is>
          <t>28-06</t>
        </is>
      </c>
      <c r="H2447" t="inlineStr">
        <is>
          <t>Contract with a pest management professional not in place. Record of extermination activities not kept on premises.</t>
        </is>
      </c>
      <c r="I2447" t="inlineStr">
        <is>
          <t>Not Critical</t>
        </is>
      </c>
      <c r="J2447" t="n">
        <v>29</v>
      </c>
      <c r="L2447" s="9">
        <f>A2447&amp;"-"&amp;TEXT(E2447,"yyyymmdd")</f>
        <v/>
      </c>
    </row>
    <row r="2448">
      <c r="A2448" t="n">
        <v>41056253</v>
      </c>
      <c r="B2448" t="inlineStr">
        <is>
          <t>Queens</t>
        </is>
      </c>
      <c r="C2448" t="inlineStr">
        <is>
          <t>11356</t>
        </is>
      </c>
      <c r="D2448" t="inlineStr">
        <is>
          <t>American</t>
        </is>
      </c>
      <c r="E2448" s="8" t="n">
        <v>46130</v>
      </c>
      <c r="F2448" t="inlineStr">
        <is>
          <t>Violations were cited in the following area(s).</t>
        </is>
      </c>
      <c r="G2448" t="inlineStr">
        <is>
          <t>06C</t>
        </is>
      </c>
      <c r="H244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448" t="inlineStr">
        <is>
          <t>Critical</t>
        </is>
      </c>
      <c r="J2448" t="n">
        <v>14</v>
      </c>
      <c r="L2448" s="9">
        <f>A2448&amp;"-"&amp;TEXT(E2448,"yyyymmdd")</f>
        <v/>
      </c>
    </row>
    <row r="2449">
      <c r="A2449" t="n">
        <v>41056253</v>
      </c>
      <c r="B2449" t="inlineStr">
        <is>
          <t>Queens</t>
        </is>
      </c>
      <c r="C2449" t="inlineStr">
        <is>
          <t>11356</t>
        </is>
      </c>
      <c r="D2449" t="inlineStr">
        <is>
          <t>American</t>
        </is>
      </c>
      <c r="E2449" s="8" t="n">
        <v>46130</v>
      </c>
      <c r="F2449" t="inlineStr">
        <is>
          <t>Violations were cited in the following area(s).</t>
        </is>
      </c>
      <c r="G2449" t="inlineStr">
        <is>
          <t>06D</t>
        </is>
      </c>
      <c r="H2449" t="inlineStr">
        <is>
          <t>Food contact surface not properly washed, rinsed and sanitized after each use and following any activity when contamination may have occurred.</t>
        </is>
      </c>
      <c r="I2449" t="inlineStr">
        <is>
          <t>Critical</t>
        </is>
      </c>
      <c r="J2449" t="n">
        <v>14</v>
      </c>
      <c r="L2449" s="9">
        <f>A2449&amp;"-"&amp;TEXT(E2449,"yyyymmdd")</f>
        <v/>
      </c>
    </row>
    <row r="2450">
      <c r="A2450" t="n">
        <v>41056253</v>
      </c>
      <c r="B2450" t="inlineStr">
        <is>
          <t>Queens</t>
        </is>
      </c>
      <c r="C2450" t="inlineStr">
        <is>
          <t>11356</t>
        </is>
      </c>
      <c r="D2450" t="inlineStr">
        <is>
          <t>American</t>
        </is>
      </c>
      <c r="E2450" s="8" t="n">
        <v>46130</v>
      </c>
      <c r="F2450" t="inlineStr">
        <is>
          <t>Violations were cited in the following area(s).</t>
        </is>
      </c>
      <c r="G2450" t="inlineStr">
        <is>
          <t>10F</t>
        </is>
      </c>
      <c r="H2450" t="inlineStr">
        <is>
          <t>Non-food contact surface or equipment made of unacceptable material, not kept clean, or not properly sealed, raised, spaced or movable to allow accessibility for cleaning on all sides, above and underneath the unit.</t>
        </is>
      </c>
      <c r="I2450" t="inlineStr">
        <is>
          <t>Not Critical</t>
        </is>
      </c>
      <c r="J2450" t="n">
        <v>14</v>
      </c>
      <c r="L2450" s="9">
        <f>A2450&amp;"-"&amp;TEXT(E2450,"yyyymmdd")</f>
        <v/>
      </c>
    </row>
    <row r="2451">
      <c r="A2451" t="n">
        <v>41056253</v>
      </c>
      <c r="B2451" t="inlineStr">
        <is>
          <t>Queens</t>
        </is>
      </c>
      <c r="C2451" t="inlineStr">
        <is>
          <t>11356</t>
        </is>
      </c>
      <c r="D2451" t="inlineStr">
        <is>
          <t>American</t>
        </is>
      </c>
      <c r="E2451" s="8" t="n">
        <v>46130</v>
      </c>
      <c r="F2451" t="inlineStr">
        <is>
          <t>Violations were cited in the following area(s).</t>
        </is>
      </c>
      <c r="G2451" t="inlineStr">
        <is>
          <t>10H</t>
        </is>
      </c>
      <c r="H2451" t="inlineStr">
        <is>
          <t>Single service article not provided. Single service article reused or not protected from contamination when transported, stored, dispensed. Drinking straws not completely enclosed in wrapper or dispensed from a sanitary device.</t>
        </is>
      </c>
      <c r="I2451" t="inlineStr">
        <is>
          <t>Not Critical</t>
        </is>
      </c>
      <c r="J2451" t="n">
        <v>14</v>
      </c>
      <c r="L2451" s="9">
        <f>A2451&amp;"-"&amp;TEXT(E2451,"yyyymmdd")</f>
        <v/>
      </c>
    </row>
    <row r="2452">
      <c r="A2452" t="n">
        <v>41243506</v>
      </c>
      <c r="B2452" t="inlineStr">
        <is>
          <t>Brooklyn</t>
        </is>
      </c>
      <c r="C2452" t="inlineStr">
        <is>
          <t>11249</t>
        </is>
      </c>
      <c r="D2452" t="inlineStr">
        <is>
          <t>French</t>
        </is>
      </c>
      <c r="E2452" s="8" t="n">
        <v>46130</v>
      </c>
      <c r="F2452" t="inlineStr">
        <is>
          <t>Violations were cited in the following area(s).</t>
        </is>
      </c>
      <c r="G2452" t="inlineStr">
        <is>
          <t>04H</t>
        </is>
      </c>
      <c r="H2452" t="inlineStr">
        <is>
          <t>Raw, cooked or prepared food is adulterated, contaminated, cross-contaminated, or not discarded in accordance with HACCP plan.</t>
        </is>
      </c>
      <c r="I2452" t="inlineStr">
        <is>
          <t>Critical</t>
        </is>
      </c>
      <c r="J2452" t="n">
        <v>13</v>
      </c>
      <c r="K2452" t="inlineStr">
        <is>
          <t>A</t>
        </is>
      </c>
      <c r="L2452" s="9">
        <f>A2452&amp;"-"&amp;TEXT(E2452,"yyyymmdd")</f>
        <v/>
      </c>
    </row>
    <row r="2453">
      <c r="A2453" t="n">
        <v>41243506</v>
      </c>
      <c r="B2453" t="inlineStr">
        <is>
          <t>Brooklyn</t>
        </is>
      </c>
      <c r="C2453" t="inlineStr">
        <is>
          <t>11249</t>
        </is>
      </c>
      <c r="D2453" t="inlineStr">
        <is>
          <t>French</t>
        </is>
      </c>
      <c r="E2453" s="8" t="n">
        <v>46130</v>
      </c>
      <c r="F2453" t="inlineStr">
        <is>
          <t>Violations were cited in the following area(s).</t>
        </is>
      </c>
      <c r="G2453" t="inlineStr">
        <is>
          <t>08B</t>
        </is>
      </c>
      <c r="H2453"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2453" t="inlineStr">
        <is>
          <t>Not Critical</t>
        </is>
      </c>
      <c r="J2453" t="n">
        <v>13</v>
      </c>
      <c r="K2453" t="inlineStr">
        <is>
          <t>A</t>
        </is>
      </c>
      <c r="L2453" s="9">
        <f>A2453&amp;"-"&amp;TEXT(E2453,"yyyymmdd")</f>
        <v/>
      </c>
    </row>
    <row r="2454">
      <c r="A2454" t="n">
        <v>41243506</v>
      </c>
      <c r="B2454" t="inlineStr">
        <is>
          <t>Brooklyn</t>
        </is>
      </c>
      <c r="C2454" t="inlineStr">
        <is>
          <t>11249</t>
        </is>
      </c>
      <c r="D2454" t="inlineStr">
        <is>
          <t>French</t>
        </is>
      </c>
      <c r="E2454" s="8" t="n">
        <v>46130</v>
      </c>
      <c r="F2454" t="inlineStr">
        <is>
          <t>Violations were cited in the following area(s).</t>
        </is>
      </c>
      <c r="G2454" t="inlineStr">
        <is>
          <t>10B</t>
        </is>
      </c>
      <c r="H2454" t="inlineStr">
        <is>
          <t>Anti-siphonage or back-flow prevention device not provided where required; equipment or floor not properly drained; sewage disposal system in disrepair or not functioning properly. Condensation or liquid waste improperly disposed of.</t>
        </is>
      </c>
      <c r="I2454" t="inlineStr">
        <is>
          <t>Not Critical</t>
        </is>
      </c>
      <c r="J2454" t="n">
        <v>13</v>
      </c>
      <c r="K2454" t="inlineStr">
        <is>
          <t>A</t>
        </is>
      </c>
      <c r="L2454" s="9">
        <f>A2454&amp;"-"&amp;TEXT(E2454,"yyyymmdd")</f>
        <v/>
      </c>
    </row>
    <row r="2455">
      <c r="A2455" t="n">
        <v>41243506</v>
      </c>
      <c r="B2455" t="inlineStr">
        <is>
          <t>Brooklyn</t>
        </is>
      </c>
      <c r="C2455" t="inlineStr">
        <is>
          <t>11249</t>
        </is>
      </c>
      <c r="D2455" t="inlineStr">
        <is>
          <t>French</t>
        </is>
      </c>
      <c r="E2455" s="8" t="n">
        <v>46130</v>
      </c>
      <c r="F2455" t="inlineStr">
        <is>
          <t>Violations were cited in the following area(s).</t>
        </is>
      </c>
      <c r="G2455" t="inlineStr">
        <is>
          <t>10E</t>
        </is>
      </c>
      <c r="H2455" t="inlineStr">
        <is>
          <t>Accurate thermometer not provided or properly located in refrigerated, cold storage or hot holding equipment</t>
        </is>
      </c>
      <c r="I2455" t="inlineStr">
        <is>
          <t>Not Critical</t>
        </is>
      </c>
      <c r="J2455" t="n">
        <v>13</v>
      </c>
      <c r="K2455" t="inlineStr">
        <is>
          <t>A</t>
        </is>
      </c>
      <c r="L2455" s="9">
        <f>A2455&amp;"-"&amp;TEXT(E2455,"yyyymmdd")</f>
        <v/>
      </c>
    </row>
    <row r="2456">
      <c r="A2456" t="n">
        <v>41420128</v>
      </c>
      <c r="B2456" t="inlineStr">
        <is>
          <t>Brooklyn</t>
        </is>
      </c>
      <c r="C2456" t="inlineStr">
        <is>
          <t>11249</t>
        </is>
      </c>
      <c r="D2456" t="inlineStr">
        <is>
          <t>American</t>
        </is>
      </c>
      <c r="E2456" s="8" t="n">
        <v>46130</v>
      </c>
      <c r="F2456" t="inlineStr">
        <is>
          <t>Violations were cited in the following area(s).</t>
        </is>
      </c>
      <c r="G2456" t="inlineStr">
        <is>
          <t>08B</t>
        </is>
      </c>
      <c r="H2456"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2456" t="inlineStr">
        <is>
          <t>Not Critical</t>
        </is>
      </c>
      <c r="J2456" t="n">
        <v>5</v>
      </c>
      <c r="K2456" t="inlineStr">
        <is>
          <t>A</t>
        </is>
      </c>
      <c r="L2456" s="9">
        <f>A2456&amp;"-"&amp;TEXT(E2456,"yyyymmdd")</f>
        <v/>
      </c>
    </row>
    <row r="2457">
      <c r="A2457" t="n">
        <v>41420128</v>
      </c>
      <c r="B2457" t="inlineStr">
        <is>
          <t>Brooklyn</t>
        </is>
      </c>
      <c r="C2457" t="inlineStr">
        <is>
          <t>11249</t>
        </is>
      </c>
      <c r="D2457" t="inlineStr">
        <is>
          <t>American</t>
        </is>
      </c>
      <c r="E2457" s="8" t="n">
        <v>46130</v>
      </c>
      <c r="F2457" t="inlineStr">
        <is>
          <t>Violations were cited in the following area(s).</t>
        </is>
      </c>
      <c r="G2457" t="inlineStr">
        <is>
          <t>10F</t>
        </is>
      </c>
      <c r="H2457" t="inlineStr">
        <is>
          <t>Non-food contact surface or equipment made of unacceptable material, not kept clean, or not properly sealed, raised, spaced or movable to allow accessibility for cleaning on all sides, above and underneath the unit.</t>
        </is>
      </c>
      <c r="I2457" t="inlineStr">
        <is>
          <t>Not Critical</t>
        </is>
      </c>
      <c r="J2457" t="n">
        <v>5</v>
      </c>
      <c r="K2457" t="inlineStr">
        <is>
          <t>A</t>
        </is>
      </c>
      <c r="L2457" s="9">
        <f>A2457&amp;"-"&amp;TEXT(E2457,"yyyymmdd")</f>
        <v/>
      </c>
    </row>
    <row r="2458">
      <c r="A2458" t="n">
        <v>41564907</v>
      </c>
      <c r="B2458" t="inlineStr">
        <is>
          <t>Brooklyn</t>
        </is>
      </c>
      <c r="C2458" t="inlineStr">
        <is>
          <t>11238</t>
        </is>
      </c>
      <c r="D2458" t="inlineStr">
        <is>
          <t>American</t>
        </is>
      </c>
      <c r="E2458" s="8" t="n">
        <v>46130</v>
      </c>
      <c r="F2458" t="inlineStr">
        <is>
          <t>Violations were cited in the following area(s).</t>
        </is>
      </c>
      <c r="G2458" t="inlineStr">
        <is>
          <t>02G</t>
        </is>
      </c>
      <c r="H2458" t="inlineStr">
        <is>
          <t>Cold TCS food item held above 41 °F; smoked or processed fish held above 38 °F; intact raw eggs held above 45 °F; or reduced oxygen packaged (ROP) TCS foods held above required temperatures except during active necessary preparation.</t>
        </is>
      </c>
      <c r="I2458" t="inlineStr">
        <is>
          <t>Critical</t>
        </is>
      </c>
      <c r="J2458" t="n">
        <v>20</v>
      </c>
      <c r="L2458" s="9">
        <f>A2458&amp;"-"&amp;TEXT(E2458,"yyyymmdd")</f>
        <v/>
      </c>
    </row>
    <row r="2459">
      <c r="A2459" t="n">
        <v>41564907</v>
      </c>
      <c r="B2459" t="inlineStr">
        <is>
          <t>Brooklyn</t>
        </is>
      </c>
      <c r="C2459" t="inlineStr">
        <is>
          <t>11238</t>
        </is>
      </c>
      <c r="D2459" t="inlineStr">
        <is>
          <t>American</t>
        </is>
      </c>
      <c r="E2459" s="8" t="n">
        <v>46130</v>
      </c>
      <c r="F2459" t="inlineStr">
        <is>
          <t>Violations were cited in the following area(s).</t>
        </is>
      </c>
      <c r="G2459" t="inlineStr">
        <is>
          <t>06C</t>
        </is>
      </c>
      <c r="H245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459" t="inlineStr">
        <is>
          <t>Critical</t>
        </is>
      </c>
      <c r="J2459" t="n">
        <v>20</v>
      </c>
      <c r="L2459" s="9">
        <f>A2459&amp;"-"&amp;TEXT(E2459,"yyyymmdd")</f>
        <v/>
      </c>
    </row>
    <row r="2460">
      <c r="A2460" t="n">
        <v>41564907</v>
      </c>
      <c r="B2460" t="inlineStr">
        <is>
          <t>Brooklyn</t>
        </is>
      </c>
      <c r="C2460" t="inlineStr">
        <is>
          <t>11238</t>
        </is>
      </c>
      <c r="D2460" t="inlineStr">
        <is>
          <t>American</t>
        </is>
      </c>
      <c r="E2460" s="8" t="n">
        <v>46130</v>
      </c>
      <c r="F2460" t="inlineStr">
        <is>
          <t>Violations were cited in the following area(s).</t>
        </is>
      </c>
      <c r="G2460" t="inlineStr">
        <is>
          <t>06D</t>
        </is>
      </c>
      <c r="H2460" t="inlineStr">
        <is>
          <t>Food contact surface not properly washed, rinsed and sanitized after each use and following any activity when contamination may have occurred.</t>
        </is>
      </c>
      <c r="I2460" t="inlineStr">
        <is>
          <t>Critical</t>
        </is>
      </c>
      <c r="J2460" t="n">
        <v>20</v>
      </c>
      <c r="L2460" s="9">
        <f>A2460&amp;"-"&amp;TEXT(E2460,"yyyymmdd")</f>
        <v/>
      </c>
    </row>
    <row r="2461">
      <c r="A2461" t="n">
        <v>41564907</v>
      </c>
      <c r="B2461" t="inlineStr">
        <is>
          <t>Brooklyn</t>
        </is>
      </c>
      <c r="C2461" t="inlineStr">
        <is>
          <t>11238</t>
        </is>
      </c>
      <c r="D2461" t="inlineStr">
        <is>
          <t>American</t>
        </is>
      </c>
      <c r="E2461" s="8" t="n">
        <v>46130</v>
      </c>
      <c r="F2461" t="inlineStr">
        <is>
          <t>Violations were cited in the following area(s).</t>
        </is>
      </c>
      <c r="G2461" t="inlineStr">
        <is>
          <t>10B</t>
        </is>
      </c>
      <c r="H2461" t="inlineStr">
        <is>
          <t>Anti-siphonage or back-flow prevention device not provided where required; equipment or floor not properly drained; sewage disposal system in disrepair or not functioning properly. Condensation or liquid waste improperly disposed of.</t>
        </is>
      </c>
      <c r="I2461" t="inlineStr">
        <is>
          <t>Not Critical</t>
        </is>
      </c>
      <c r="J2461" t="n">
        <v>20</v>
      </c>
      <c r="L2461" s="9">
        <f>A2461&amp;"-"&amp;TEXT(E2461,"yyyymmdd")</f>
        <v/>
      </c>
    </row>
    <row r="2462">
      <c r="A2462" t="n">
        <v>41623260</v>
      </c>
      <c r="B2462" t="inlineStr">
        <is>
          <t>Brooklyn</t>
        </is>
      </c>
      <c r="C2462" t="inlineStr">
        <is>
          <t>11238</t>
        </is>
      </c>
      <c r="D2462" t="inlineStr">
        <is>
          <t>American</t>
        </is>
      </c>
      <c r="E2462" s="8" t="n">
        <v>46130</v>
      </c>
      <c r="F2462" t="inlineStr">
        <is>
          <t>Violations were cited in the following area(s).</t>
        </is>
      </c>
      <c r="G2462" t="inlineStr">
        <is>
          <t>04J</t>
        </is>
      </c>
      <c r="H2462" t="inlineStr">
        <is>
          <t>Properly scaled and calibrated thermometer or thermocouple not provided or not readily accessible in food preparation and hot/cold holding areas to measure temperatures of TCS foods during cooking, cooling, reheating, and holding.</t>
        </is>
      </c>
      <c r="I2462" t="inlineStr">
        <is>
          <t>Critical</t>
        </is>
      </c>
      <c r="J2462" t="n">
        <v>12</v>
      </c>
      <c r="K2462" t="inlineStr">
        <is>
          <t>A</t>
        </is>
      </c>
      <c r="L2462" s="9">
        <f>A2462&amp;"-"&amp;TEXT(E2462,"yyyymmdd")</f>
        <v/>
      </c>
    </row>
    <row r="2463">
      <c r="A2463" t="n">
        <v>41623260</v>
      </c>
      <c r="B2463" t="inlineStr">
        <is>
          <t>Brooklyn</t>
        </is>
      </c>
      <c r="C2463" t="inlineStr">
        <is>
          <t>11238</t>
        </is>
      </c>
      <c r="D2463" t="inlineStr">
        <is>
          <t>American</t>
        </is>
      </c>
      <c r="E2463" s="8" t="n">
        <v>46130</v>
      </c>
      <c r="F2463" t="inlineStr">
        <is>
          <t>Violations were cited in the following area(s).</t>
        </is>
      </c>
      <c r="G2463" t="inlineStr">
        <is>
          <t>06D</t>
        </is>
      </c>
      <c r="H2463" t="inlineStr">
        <is>
          <t>Food contact surface not properly washed, rinsed and sanitized after each use and following any activity when contamination may have occurred.</t>
        </is>
      </c>
      <c r="I2463" t="inlineStr">
        <is>
          <t>Critical</t>
        </is>
      </c>
      <c r="J2463" t="n">
        <v>12</v>
      </c>
      <c r="K2463" t="inlineStr">
        <is>
          <t>A</t>
        </is>
      </c>
      <c r="L2463" s="9">
        <f>A2463&amp;"-"&amp;TEXT(E2463,"yyyymmdd")</f>
        <v/>
      </c>
    </row>
    <row r="2464">
      <c r="A2464" t="n">
        <v>41623260</v>
      </c>
      <c r="B2464" t="inlineStr">
        <is>
          <t>Brooklyn</t>
        </is>
      </c>
      <c r="C2464" t="inlineStr">
        <is>
          <t>11238</t>
        </is>
      </c>
      <c r="D2464" t="inlineStr">
        <is>
          <t>American</t>
        </is>
      </c>
      <c r="E2464" s="8" t="n">
        <v>46130</v>
      </c>
      <c r="F2464" t="inlineStr">
        <is>
          <t>Violations were cited in the following area(s).</t>
        </is>
      </c>
      <c r="G2464" t="inlineStr">
        <is>
          <t>10B</t>
        </is>
      </c>
      <c r="H2464" t="inlineStr">
        <is>
          <t>Anti-siphonage or back-flow prevention device not provided where required; equipment or floor not properly drained; sewage disposal system in disrepair or not functioning properly. Condensation or liquid waste improperly disposed of.</t>
        </is>
      </c>
      <c r="I2464" t="inlineStr">
        <is>
          <t>Not Critical</t>
        </is>
      </c>
      <c r="J2464" t="n">
        <v>12</v>
      </c>
      <c r="K2464" t="inlineStr">
        <is>
          <t>A</t>
        </is>
      </c>
      <c r="L2464" s="9">
        <f>A2464&amp;"-"&amp;TEXT(E2464,"yyyymmdd")</f>
        <v/>
      </c>
    </row>
    <row r="2465">
      <c r="A2465" t="n">
        <v>41680332</v>
      </c>
      <c r="B2465" t="inlineStr">
        <is>
          <t>Brooklyn</t>
        </is>
      </c>
      <c r="C2465" t="inlineStr">
        <is>
          <t>11238</t>
        </is>
      </c>
      <c r="D2465" t="inlineStr">
        <is>
          <t>American</t>
        </is>
      </c>
      <c r="E2465" s="8" t="n">
        <v>46130</v>
      </c>
      <c r="F2465" t="inlineStr">
        <is>
          <t>Violations were cited in the following area(s).</t>
        </is>
      </c>
      <c r="G2465" t="inlineStr">
        <is>
          <t>04L</t>
        </is>
      </c>
      <c r="H2465" t="inlineStr">
        <is>
          <t>Evidence of mice or live mice in establishment's food or non-food areas.</t>
        </is>
      </c>
      <c r="I2465" t="inlineStr">
        <is>
          <t>Critical</t>
        </is>
      </c>
      <c r="J2465" t="n">
        <v>21</v>
      </c>
      <c r="K2465" t="inlineStr">
        <is>
          <t>N</t>
        </is>
      </c>
      <c r="L2465" s="9">
        <f>A2465&amp;"-"&amp;TEXT(E2465,"yyyymmdd")</f>
        <v/>
      </c>
    </row>
    <row r="2466">
      <c r="A2466" t="n">
        <v>41680332</v>
      </c>
      <c r="B2466" t="inlineStr">
        <is>
          <t>Brooklyn</t>
        </is>
      </c>
      <c r="C2466" t="inlineStr">
        <is>
          <t>11238</t>
        </is>
      </c>
      <c r="D2466" t="inlineStr">
        <is>
          <t>American</t>
        </is>
      </c>
      <c r="E2466" s="8" t="n">
        <v>46130</v>
      </c>
      <c r="F2466" t="inlineStr">
        <is>
          <t>Violations were cited in the following area(s).</t>
        </is>
      </c>
      <c r="G2466" t="inlineStr">
        <is>
          <t>06D</t>
        </is>
      </c>
      <c r="H2466" t="inlineStr">
        <is>
          <t>Food contact surface not properly washed, rinsed and sanitized after each use and following any activity when contamination may have occurred.</t>
        </is>
      </c>
      <c r="I2466" t="inlineStr">
        <is>
          <t>Critical</t>
        </is>
      </c>
      <c r="J2466" t="n">
        <v>21</v>
      </c>
      <c r="K2466" t="inlineStr">
        <is>
          <t>N</t>
        </is>
      </c>
      <c r="L2466" s="9">
        <f>A2466&amp;"-"&amp;TEXT(E2466,"yyyymmdd")</f>
        <v/>
      </c>
    </row>
    <row r="2467">
      <c r="A2467" t="n">
        <v>41680332</v>
      </c>
      <c r="B2467" t="inlineStr">
        <is>
          <t>Brooklyn</t>
        </is>
      </c>
      <c r="C2467" t="inlineStr">
        <is>
          <t>11238</t>
        </is>
      </c>
      <c r="D2467" t="inlineStr">
        <is>
          <t>American</t>
        </is>
      </c>
      <c r="E2467" s="8" t="n">
        <v>46130</v>
      </c>
      <c r="F2467" t="inlineStr">
        <is>
          <t>Violations were cited in the following area(s).</t>
        </is>
      </c>
      <c r="G2467" t="inlineStr">
        <is>
          <t>08A</t>
        </is>
      </c>
      <c r="H2467" t="inlineStr">
        <is>
          <t>Establishment is not free of harborage or conditions conducive to rodents, insects or other pests.</t>
        </is>
      </c>
      <c r="I2467" t="inlineStr">
        <is>
          <t>Not Critical</t>
        </is>
      </c>
      <c r="J2467" t="n">
        <v>21</v>
      </c>
      <c r="K2467" t="inlineStr">
        <is>
          <t>N</t>
        </is>
      </c>
      <c r="L2467" s="9">
        <f>A2467&amp;"-"&amp;TEXT(E2467,"yyyymmdd")</f>
        <v/>
      </c>
    </row>
    <row r="2468">
      <c r="A2468" t="n">
        <v>41680332</v>
      </c>
      <c r="B2468" t="inlineStr">
        <is>
          <t>Brooklyn</t>
        </is>
      </c>
      <c r="C2468" t="inlineStr">
        <is>
          <t>11238</t>
        </is>
      </c>
      <c r="D2468" t="inlineStr">
        <is>
          <t>American</t>
        </is>
      </c>
      <c r="E2468" s="8" t="n">
        <v>46130</v>
      </c>
      <c r="F2468" t="inlineStr">
        <is>
          <t>Violations were cited in the following area(s).</t>
        </is>
      </c>
      <c r="G2468" t="inlineStr">
        <is>
          <t>10F</t>
        </is>
      </c>
      <c r="H2468" t="inlineStr">
        <is>
          <t>Non-food contact surface or equipment made of unacceptable material, not kept clean, or not properly sealed, raised, spaced or movable to allow accessibility for cleaning on all sides, above and underneath the unit.</t>
        </is>
      </c>
      <c r="I2468" t="inlineStr">
        <is>
          <t>Not Critical</t>
        </is>
      </c>
      <c r="J2468" t="n">
        <v>21</v>
      </c>
      <c r="K2468" t="inlineStr">
        <is>
          <t>N</t>
        </is>
      </c>
      <c r="L2468" s="9">
        <f>A2468&amp;"-"&amp;TEXT(E2468,"yyyymmdd")</f>
        <v/>
      </c>
    </row>
    <row r="2469">
      <c r="A2469" t="n">
        <v>50000096</v>
      </c>
      <c r="B2469" t="inlineStr">
        <is>
          <t>Brooklyn</t>
        </is>
      </c>
      <c r="C2469" t="inlineStr">
        <is>
          <t>11233</t>
        </is>
      </c>
      <c r="D2469" t="inlineStr">
        <is>
          <t>Caribbean</t>
        </is>
      </c>
      <c r="E2469" s="8" t="n">
        <v>46130</v>
      </c>
      <c r="F2469" t="inlineStr">
        <is>
          <t>Violations were cited in the following area(s).</t>
        </is>
      </c>
      <c r="G2469" t="inlineStr">
        <is>
          <t>04L</t>
        </is>
      </c>
      <c r="H2469" t="inlineStr">
        <is>
          <t>Evidence of mice or live mice in establishment's food or non-food areas.</t>
        </is>
      </c>
      <c r="I2469" t="inlineStr">
        <is>
          <t>Critical</t>
        </is>
      </c>
      <c r="J2469" t="n">
        <v>11</v>
      </c>
      <c r="K2469" t="inlineStr">
        <is>
          <t>A</t>
        </is>
      </c>
      <c r="L2469" s="9">
        <f>A2469&amp;"-"&amp;TEXT(E2469,"yyyymmdd")</f>
        <v/>
      </c>
    </row>
    <row r="2470">
      <c r="A2470" t="n">
        <v>50000096</v>
      </c>
      <c r="B2470" t="inlineStr">
        <is>
          <t>Brooklyn</t>
        </is>
      </c>
      <c r="C2470" t="inlineStr">
        <is>
          <t>11233</t>
        </is>
      </c>
      <c r="D2470" t="inlineStr">
        <is>
          <t>Caribbean</t>
        </is>
      </c>
      <c r="E2470" s="8" t="n">
        <v>46130</v>
      </c>
      <c r="F2470" t="inlineStr">
        <is>
          <t>Violations were cited in the following area(s).</t>
        </is>
      </c>
      <c r="G2470" t="inlineStr">
        <is>
          <t>08A</t>
        </is>
      </c>
      <c r="H2470" t="inlineStr">
        <is>
          <t>Establishment is not free of harborage or conditions conducive to rodents, insects or other pests.</t>
        </is>
      </c>
      <c r="I2470" t="inlineStr">
        <is>
          <t>Not Critical</t>
        </is>
      </c>
      <c r="J2470" t="n">
        <v>11</v>
      </c>
      <c r="K2470" t="inlineStr">
        <is>
          <t>A</t>
        </is>
      </c>
      <c r="L2470" s="9">
        <f>A2470&amp;"-"&amp;TEXT(E2470,"yyyymmdd")</f>
        <v/>
      </c>
    </row>
    <row r="2471">
      <c r="A2471" t="n">
        <v>50033403</v>
      </c>
      <c r="B2471" t="inlineStr">
        <is>
          <t>Queens</t>
        </is>
      </c>
      <c r="C2471" t="inlineStr">
        <is>
          <t>11354</t>
        </is>
      </c>
      <c r="D2471" t="inlineStr">
        <is>
          <t>Chinese</t>
        </is>
      </c>
      <c r="E2471" s="8" t="n">
        <v>46130</v>
      </c>
      <c r="F2471" t="inlineStr">
        <is>
          <t>Violations were cited in the following area(s).</t>
        </is>
      </c>
      <c r="G2471" t="inlineStr">
        <is>
          <t>02B</t>
        </is>
      </c>
      <c r="H2471" t="inlineStr">
        <is>
          <t>Hot TCS food item not held at or above 140 °F.</t>
        </is>
      </c>
      <c r="I2471" t="inlineStr">
        <is>
          <t>Critical</t>
        </is>
      </c>
      <c r="J2471" t="n">
        <v>25</v>
      </c>
      <c r="L2471" s="9">
        <f>A2471&amp;"-"&amp;TEXT(E2471,"yyyymmdd")</f>
        <v/>
      </c>
    </row>
    <row r="2472">
      <c r="A2472" t="n">
        <v>50033403</v>
      </c>
      <c r="B2472" t="inlineStr">
        <is>
          <t>Queens</t>
        </is>
      </c>
      <c r="C2472" t="inlineStr">
        <is>
          <t>11354</t>
        </is>
      </c>
      <c r="D2472" t="inlineStr">
        <is>
          <t>Chinese</t>
        </is>
      </c>
      <c r="E2472" s="8" t="n">
        <v>46130</v>
      </c>
      <c r="F2472" t="inlineStr">
        <is>
          <t>Violations were cited in the following area(s).</t>
        </is>
      </c>
      <c r="G2472" t="inlineStr">
        <is>
          <t>02G</t>
        </is>
      </c>
      <c r="H2472" t="inlineStr">
        <is>
          <t>Cold TCS food item held above 41 °F; smoked or processed fish held above 38 °F; intact raw eggs held above 45 °F; or reduced oxygen packaged (ROP) TCS foods held above required temperatures except during active necessary preparation.</t>
        </is>
      </c>
      <c r="I2472" t="inlineStr">
        <is>
          <t>Critical</t>
        </is>
      </c>
      <c r="J2472" t="n">
        <v>25</v>
      </c>
      <c r="L2472" s="9">
        <f>A2472&amp;"-"&amp;TEXT(E2472,"yyyymmdd")</f>
        <v/>
      </c>
    </row>
    <row r="2473">
      <c r="A2473" t="n">
        <v>50033403</v>
      </c>
      <c r="B2473" t="inlineStr">
        <is>
          <t>Queens</t>
        </is>
      </c>
      <c r="C2473" t="inlineStr">
        <is>
          <t>11354</t>
        </is>
      </c>
      <c r="D2473" t="inlineStr">
        <is>
          <t>Chinese</t>
        </is>
      </c>
      <c r="E2473" s="8" t="n">
        <v>46130</v>
      </c>
      <c r="F2473" t="inlineStr">
        <is>
          <t>Violations were cited in the following area(s).</t>
        </is>
      </c>
      <c r="G2473" t="inlineStr">
        <is>
          <t>04J</t>
        </is>
      </c>
      <c r="H2473" t="inlineStr">
        <is>
          <t>Properly scaled and calibrated thermometer or thermocouple not provided or not readily accessible in food preparation and hot/cold holding areas to measure temperatures of TCS foods during cooking, cooling, reheating, and holding.</t>
        </is>
      </c>
      <c r="I2473" t="inlineStr">
        <is>
          <t>Critical</t>
        </is>
      </c>
      <c r="J2473" t="n">
        <v>25</v>
      </c>
      <c r="L2473" s="9">
        <f>A2473&amp;"-"&amp;TEXT(E2473,"yyyymmdd")</f>
        <v/>
      </c>
    </row>
    <row r="2474">
      <c r="A2474" t="n">
        <v>50033403</v>
      </c>
      <c r="B2474" t="inlineStr">
        <is>
          <t>Queens</t>
        </is>
      </c>
      <c r="C2474" t="inlineStr">
        <is>
          <t>11354</t>
        </is>
      </c>
      <c r="D2474" t="inlineStr">
        <is>
          <t>Chinese</t>
        </is>
      </c>
      <c r="E2474" s="8" t="n">
        <v>46130</v>
      </c>
      <c r="F2474" t="inlineStr">
        <is>
          <t>Violations were cited in the following area(s).</t>
        </is>
      </c>
      <c r="G2474" t="inlineStr">
        <is>
          <t>10G</t>
        </is>
      </c>
      <c r="H2474" t="inlineStr">
        <is>
          <t>Dishwashing and ware washing: Cleaning and sanitizing of tableware, including dishes, utensils, and equipment deficient.</t>
        </is>
      </c>
      <c r="I2474" t="inlineStr">
        <is>
          <t>Not Critical</t>
        </is>
      </c>
      <c r="J2474" t="n">
        <v>25</v>
      </c>
      <c r="L2474" s="9">
        <f>A2474&amp;"-"&amp;TEXT(E2474,"yyyymmdd")</f>
        <v/>
      </c>
    </row>
    <row r="2475">
      <c r="A2475" t="n">
        <v>50033403</v>
      </c>
      <c r="B2475" t="inlineStr">
        <is>
          <t>Queens</t>
        </is>
      </c>
      <c r="C2475" t="inlineStr">
        <is>
          <t>11354</t>
        </is>
      </c>
      <c r="D2475" t="inlineStr">
        <is>
          <t>Chinese</t>
        </is>
      </c>
      <c r="E2475" s="8" t="n">
        <v>46130</v>
      </c>
      <c r="F2475" t="inlineStr">
        <is>
          <t>Violations were cited in the following area(s).</t>
        </is>
      </c>
      <c r="G2475" t="inlineStr">
        <is>
          <t>28-06</t>
        </is>
      </c>
      <c r="H2475" t="inlineStr">
        <is>
          <t>Contract with a pest management professional not in place. Record of extermination activities not kept on premises.</t>
        </is>
      </c>
      <c r="I2475" t="inlineStr">
        <is>
          <t>Not Critical</t>
        </is>
      </c>
      <c r="J2475" t="n">
        <v>25</v>
      </c>
      <c r="L2475" s="9">
        <f>A2475&amp;"-"&amp;TEXT(E2475,"yyyymmdd")</f>
        <v/>
      </c>
    </row>
    <row r="2476">
      <c r="A2476" t="n">
        <v>50040600</v>
      </c>
      <c r="B2476" t="inlineStr">
        <is>
          <t>Brooklyn</t>
        </is>
      </c>
      <c r="C2476" t="inlineStr">
        <is>
          <t>11238</t>
        </is>
      </c>
      <c r="D2476" t="inlineStr">
        <is>
          <t>Bakery Products/Desserts</t>
        </is>
      </c>
      <c r="E2476" s="8" t="n">
        <v>46130</v>
      </c>
      <c r="F2476" t="inlineStr">
        <is>
          <t>Violations were cited in the following area(s).</t>
        </is>
      </c>
      <c r="G2476" t="inlineStr">
        <is>
          <t>04L</t>
        </is>
      </c>
      <c r="H2476" t="inlineStr">
        <is>
          <t>Evidence of mice or live mice in establishment's food or non-food areas.</t>
        </is>
      </c>
      <c r="I2476" t="inlineStr">
        <is>
          <t>Critical</t>
        </is>
      </c>
      <c r="J2476" t="n">
        <v>23</v>
      </c>
      <c r="L2476" s="9">
        <f>A2476&amp;"-"&amp;TEXT(E2476,"yyyymmdd")</f>
        <v/>
      </c>
    </row>
    <row r="2477">
      <c r="A2477" t="n">
        <v>50040600</v>
      </c>
      <c r="B2477" t="inlineStr">
        <is>
          <t>Brooklyn</t>
        </is>
      </c>
      <c r="C2477" t="inlineStr">
        <is>
          <t>11238</t>
        </is>
      </c>
      <c r="D2477" t="inlineStr">
        <is>
          <t>Bakery Products/Desserts</t>
        </is>
      </c>
      <c r="E2477" s="8" t="n">
        <v>46130</v>
      </c>
      <c r="F2477" t="inlineStr">
        <is>
          <t>Violations were cited in the following area(s).</t>
        </is>
      </c>
      <c r="G2477" t="inlineStr">
        <is>
          <t>06C</t>
        </is>
      </c>
      <c r="H247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477" t="inlineStr">
        <is>
          <t>Critical</t>
        </is>
      </c>
      <c r="J2477" t="n">
        <v>23</v>
      </c>
      <c r="L2477" s="9">
        <f>A2477&amp;"-"&amp;TEXT(E2477,"yyyymmdd")</f>
        <v/>
      </c>
    </row>
    <row r="2478">
      <c r="A2478" t="n">
        <v>50040600</v>
      </c>
      <c r="B2478" t="inlineStr">
        <is>
          <t>Brooklyn</t>
        </is>
      </c>
      <c r="C2478" t="inlineStr">
        <is>
          <t>11238</t>
        </is>
      </c>
      <c r="D2478" t="inlineStr">
        <is>
          <t>Bakery Products/Desserts</t>
        </is>
      </c>
      <c r="E2478" s="8" t="n">
        <v>46130</v>
      </c>
      <c r="F2478" t="inlineStr">
        <is>
          <t>Violations were cited in the following area(s).</t>
        </is>
      </c>
      <c r="G2478" t="inlineStr">
        <is>
          <t>06D</t>
        </is>
      </c>
      <c r="H2478" t="inlineStr">
        <is>
          <t>Food contact surface not properly washed, rinsed and sanitized after each use and following any activity when contamination may have occurred.</t>
        </is>
      </c>
      <c r="I2478" t="inlineStr">
        <is>
          <t>Critical</t>
        </is>
      </c>
      <c r="J2478" t="n">
        <v>23</v>
      </c>
      <c r="L2478" s="9">
        <f>A2478&amp;"-"&amp;TEXT(E2478,"yyyymmdd")</f>
        <v/>
      </c>
    </row>
    <row r="2479">
      <c r="A2479" t="n">
        <v>50040600</v>
      </c>
      <c r="B2479" t="inlineStr">
        <is>
          <t>Brooklyn</t>
        </is>
      </c>
      <c r="C2479" t="inlineStr">
        <is>
          <t>11238</t>
        </is>
      </c>
      <c r="D2479" t="inlineStr">
        <is>
          <t>Bakery Products/Desserts</t>
        </is>
      </c>
      <c r="E2479" s="8" t="n">
        <v>46130</v>
      </c>
      <c r="F2479" t="inlineStr">
        <is>
          <t>Violations were cited in the following area(s).</t>
        </is>
      </c>
      <c r="G2479" t="inlineStr">
        <is>
          <t>08A</t>
        </is>
      </c>
      <c r="H2479" t="inlineStr">
        <is>
          <t>Establishment is not free of harborage or conditions conducive to rodents, insects or other pests.</t>
        </is>
      </c>
      <c r="I2479" t="inlineStr">
        <is>
          <t>Not Critical</t>
        </is>
      </c>
      <c r="J2479" t="n">
        <v>23</v>
      </c>
      <c r="L2479" s="9">
        <f>A2479&amp;"-"&amp;TEXT(E2479,"yyyymmdd")</f>
        <v/>
      </c>
    </row>
    <row r="2480">
      <c r="A2480" t="n">
        <v>50044061</v>
      </c>
      <c r="B2480" t="inlineStr">
        <is>
          <t>Queens</t>
        </is>
      </c>
      <c r="C2480" t="inlineStr">
        <is>
          <t>11357</t>
        </is>
      </c>
      <c r="D2480" t="inlineStr">
        <is>
          <t>American</t>
        </is>
      </c>
      <c r="E2480" s="8" t="n">
        <v>46130</v>
      </c>
      <c r="F2480" t="inlineStr">
        <is>
          <t>Violations were cited in the following area(s).</t>
        </is>
      </c>
      <c r="G2480" t="inlineStr">
        <is>
          <t>06C</t>
        </is>
      </c>
      <c r="H248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480" t="inlineStr">
        <is>
          <t>Critical</t>
        </is>
      </c>
      <c r="J2480" t="n">
        <v>8</v>
      </c>
      <c r="K2480" t="inlineStr">
        <is>
          <t>A</t>
        </is>
      </c>
      <c r="L2480" s="9">
        <f>A2480&amp;"-"&amp;TEXT(E2480,"yyyymmdd")</f>
        <v/>
      </c>
    </row>
    <row r="2481">
      <c r="A2481" t="n">
        <v>50044061</v>
      </c>
      <c r="B2481" t="inlineStr">
        <is>
          <t>Queens</t>
        </is>
      </c>
      <c r="C2481" t="inlineStr">
        <is>
          <t>11357</t>
        </is>
      </c>
      <c r="D2481" t="inlineStr">
        <is>
          <t>American</t>
        </is>
      </c>
      <c r="E2481" s="8" t="n">
        <v>46130</v>
      </c>
      <c r="F2481" t="inlineStr">
        <is>
          <t>Violations were cited in the following area(s).</t>
        </is>
      </c>
      <c r="G2481" t="inlineStr">
        <is>
          <t>10F</t>
        </is>
      </c>
      <c r="H2481" t="inlineStr">
        <is>
          <t>Non-food contact surface or equipment made of unacceptable material, not kept clean, or not properly sealed, raised, spaced or movable to allow accessibility for cleaning on all sides, above and underneath the unit.</t>
        </is>
      </c>
      <c r="I2481" t="inlineStr">
        <is>
          <t>Not Critical</t>
        </is>
      </c>
      <c r="J2481" t="n">
        <v>8</v>
      </c>
      <c r="K2481" t="inlineStr">
        <is>
          <t>A</t>
        </is>
      </c>
      <c r="L2481" s="9">
        <f>A2481&amp;"-"&amp;TEXT(E2481,"yyyymmdd")</f>
        <v/>
      </c>
    </row>
    <row r="2482">
      <c r="A2482" t="n">
        <v>50089666</v>
      </c>
      <c r="B2482" t="inlineStr">
        <is>
          <t>Brooklyn</t>
        </is>
      </c>
      <c r="C2482" t="inlineStr">
        <is>
          <t>11209</t>
        </is>
      </c>
      <c r="D2482" t="inlineStr">
        <is>
          <t>Middle Eastern</t>
        </is>
      </c>
      <c r="E2482" s="8" t="n">
        <v>46130</v>
      </c>
      <c r="F2482" t="inlineStr">
        <is>
          <t>Violations were cited in the following area(s).</t>
        </is>
      </c>
      <c r="G2482" t="inlineStr">
        <is>
          <t>04A</t>
        </is>
      </c>
      <c r="H2482" t="inlineStr">
        <is>
          <t>Food Protection Certificate (FPC) not held by manager or supervisor of food operations.</t>
        </is>
      </c>
      <c r="I2482" t="inlineStr">
        <is>
          <t>Critical</t>
        </is>
      </c>
      <c r="J2482" t="n">
        <v>27</v>
      </c>
      <c r="L2482" s="9">
        <f>A2482&amp;"-"&amp;TEXT(E2482,"yyyymmdd")</f>
        <v/>
      </c>
    </row>
    <row r="2483">
      <c r="A2483" t="n">
        <v>50089666</v>
      </c>
      <c r="B2483" t="inlineStr">
        <is>
          <t>Brooklyn</t>
        </is>
      </c>
      <c r="C2483" t="inlineStr">
        <is>
          <t>11209</t>
        </is>
      </c>
      <c r="D2483" t="inlineStr">
        <is>
          <t>Middle Eastern</t>
        </is>
      </c>
      <c r="E2483" s="8" t="n">
        <v>46130</v>
      </c>
      <c r="F2483" t="inlineStr">
        <is>
          <t>Violations were cited in the following area(s).</t>
        </is>
      </c>
      <c r="G2483" t="inlineStr">
        <is>
          <t>06A</t>
        </is>
      </c>
      <c r="H2483" t="inlineStr">
        <is>
          <t>Personal cleanliness is inadequate. Outer garment soiled with possible contaminant. Effective hair restraint not worn where required. Jewelry worn on hands or arms. Fingernail polish worn or fingernails not kept clean and trimmed.</t>
        </is>
      </c>
      <c r="I2483" t="inlineStr">
        <is>
          <t>Critical</t>
        </is>
      </c>
      <c r="J2483" t="n">
        <v>27</v>
      </c>
      <c r="L2483" s="9">
        <f>A2483&amp;"-"&amp;TEXT(E2483,"yyyymmdd")</f>
        <v/>
      </c>
    </row>
    <row r="2484">
      <c r="A2484" t="n">
        <v>50089666</v>
      </c>
      <c r="B2484" t="inlineStr">
        <is>
          <t>Brooklyn</t>
        </is>
      </c>
      <c r="C2484" t="inlineStr">
        <is>
          <t>11209</t>
        </is>
      </c>
      <c r="D2484" t="inlineStr">
        <is>
          <t>Middle Eastern</t>
        </is>
      </c>
      <c r="E2484" s="8" t="n">
        <v>46130</v>
      </c>
      <c r="F2484" t="inlineStr">
        <is>
          <t>Violations were cited in the following area(s).</t>
        </is>
      </c>
      <c r="G2484" t="inlineStr">
        <is>
          <t>06C</t>
        </is>
      </c>
      <c r="H248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484" t="inlineStr">
        <is>
          <t>Critical</t>
        </is>
      </c>
      <c r="J2484" t="n">
        <v>27</v>
      </c>
      <c r="L2484" s="9">
        <f>A2484&amp;"-"&amp;TEXT(E2484,"yyyymmdd")</f>
        <v/>
      </c>
    </row>
    <row r="2485">
      <c r="A2485" t="n">
        <v>50089666</v>
      </c>
      <c r="B2485" t="inlineStr">
        <is>
          <t>Brooklyn</t>
        </is>
      </c>
      <c r="C2485" t="inlineStr">
        <is>
          <t>11209</t>
        </is>
      </c>
      <c r="D2485" t="inlineStr">
        <is>
          <t>Middle Eastern</t>
        </is>
      </c>
      <c r="E2485" s="8" t="n">
        <v>46130</v>
      </c>
      <c r="F2485" t="inlineStr">
        <is>
          <t>Violations were cited in the following area(s).</t>
        </is>
      </c>
      <c r="G2485" t="inlineStr">
        <is>
          <t>06E</t>
        </is>
      </c>
      <c r="H2485" t="inlineStr">
        <is>
          <t>Sanitized equipment or utensil, including in-use food dispensing utensil, improperly used or stored.</t>
        </is>
      </c>
      <c r="I2485" t="inlineStr">
        <is>
          <t>Critical</t>
        </is>
      </c>
      <c r="J2485" t="n">
        <v>27</v>
      </c>
      <c r="L2485" s="9">
        <f>A2485&amp;"-"&amp;TEXT(E2485,"yyyymmdd")</f>
        <v/>
      </c>
    </row>
    <row r="2486">
      <c r="A2486" t="n">
        <v>50100916</v>
      </c>
      <c r="B2486" t="inlineStr">
        <is>
          <t>Brooklyn</t>
        </is>
      </c>
      <c r="C2486" t="inlineStr">
        <is>
          <t>11217</t>
        </is>
      </c>
      <c r="D2486" t="inlineStr">
        <is>
          <t>Japanese</t>
        </is>
      </c>
      <c r="E2486" s="8" t="n">
        <v>46130</v>
      </c>
      <c r="F2486" t="inlineStr">
        <is>
          <t>Violations were cited in the following area(s).</t>
        </is>
      </c>
      <c r="G2486" t="inlineStr">
        <is>
          <t>02G</t>
        </is>
      </c>
      <c r="H2486" t="inlineStr">
        <is>
          <t>Cold TCS food item held above 41 °F; smoked or processed fish held above 38 °F; intact raw eggs held above 45 °F; or reduced oxygen packaged (ROP) TCS foods held above required temperatures except during active necessary preparation.</t>
        </is>
      </c>
      <c r="I2486" t="inlineStr">
        <is>
          <t>Critical</t>
        </is>
      </c>
      <c r="J2486" t="n">
        <v>33</v>
      </c>
      <c r="L2486" s="9">
        <f>A2486&amp;"-"&amp;TEXT(E2486,"yyyymmdd")</f>
        <v/>
      </c>
    </row>
    <row r="2487">
      <c r="A2487" t="n">
        <v>50100916</v>
      </c>
      <c r="B2487" t="inlineStr">
        <is>
          <t>Brooklyn</t>
        </is>
      </c>
      <c r="C2487" t="inlineStr">
        <is>
          <t>11217</t>
        </is>
      </c>
      <c r="D2487" t="inlineStr">
        <is>
          <t>Japanese</t>
        </is>
      </c>
      <c r="E2487" s="8" t="n">
        <v>46130</v>
      </c>
      <c r="F2487" t="inlineStr">
        <is>
          <t>Violations were cited in the following area(s).</t>
        </is>
      </c>
      <c r="G2487" t="inlineStr">
        <is>
          <t>04L</t>
        </is>
      </c>
      <c r="H2487" t="inlineStr">
        <is>
          <t>Evidence of mice or live mice in establishment's food or non-food areas.</t>
        </is>
      </c>
      <c r="I2487" t="inlineStr">
        <is>
          <t>Critical</t>
        </is>
      </c>
      <c r="J2487" t="n">
        <v>33</v>
      </c>
      <c r="L2487" s="9">
        <f>A2487&amp;"-"&amp;TEXT(E2487,"yyyymmdd")</f>
        <v/>
      </c>
    </row>
    <row r="2488">
      <c r="A2488" t="n">
        <v>50100916</v>
      </c>
      <c r="B2488" t="inlineStr">
        <is>
          <t>Brooklyn</t>
        </is>
      </c>
      <c r="C2488" t="inlineStr">
        <is>
          <t>11217</t>
        </is>
      </c>
      <c r="D2488" t="inlineStr">
        <is>
          <t>Japanese</t>
        </is>
      </c>
      <c r="E2488" s="8" t="n">
        <v>46130</v>
      </c>
      <c r="F2488" t="inlineStr">
        <is>
          <t>Violations were cited in the following area(s).</t>
        </is>
      </c>
      <c r="G2488" t="inlineStr">
        <is>
          <t>06C</t>
        </is>
      </c>
      <c r="H248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488" t="inlineStr">
        <is>
          <t>Critical</t>
        </is>
      </c>
      <c r="J2488" t="n">
        <v>33</v>
      </c>
      <c r="L2488" s="9">
        <f>A2488&amp;"-"&amp;TEXT(E2488,"yyyymmdd")</f>
        <v/>
      </c>
    </row>
    <row r="2489">
      <c r="A2489" t="n">
        <v>50100916</v>
      </c>
      <c r="B2489" t="inlineStr">
        <is>
          <t>Brooklyn</t>
        </is>
      </c>
      <c r="C2489" t="inlineStr">
        <is>
          <t>11217</t>
        </is>
      </c>
      <c r="D2489" t="inlineStr">
        <is>
          <t>Japanese</t>
        </is>
      </c>
      <c r="E2489" s="8" t="n">
        <v>46130</v>
      </c>
      <c r="F2489" t="inlineStr">
        <is>
          <t>Violations were cited in the following area(s).</t>
        </is>
      </c>
      <c r="G2489" t="inlineStr">
        <is>
          <t>06D</t>
        </is>
      </c>
      <c r="H2489" t="inlineStr">
        <is>
          <t>Food contact surface not properly washed, rinsed and sanitized after each use and following any activity when contamination may have occurred.</t>
        </is>
      </c>
      <c r="I2489" t="inlineStr">
        <is>
          <t>Critical</t>
        </is>
      </c>
      <c r="J2489" t="n">
        <v>33</v>
      </c>
      <c r="L2489" s="9">
        <f>A2489&amp;"-"&amp;TEXT(E2489,"yyyymmdd")</f>
        <v/>
      </c>
    </row>
    <row r="2490">
      <c r="A2490" t="n">
        <v>50100916</v>
      </c>
      <c r="B2490" t="inlineStr">
        <is>
          <t>Brooklyn</t>
        </is>
      </c>
      <c r="C2490" t="inlineStr">
        <is>
          <t>11217</t>
        </is>
      </c>
      <c r="D2490" t="inlineStr">
        <is>
          <t>Japanese</t>
        </is>
      </c>
      <c r="E2490" s="8" t="n">
        <v>46130</v>
      </c>
      <c r="F2490" t="inlineStr">
        <is>
          <t>Violations were cited in the following area(s).</t>
        </is>
      </c>
      <c r="G2490" t="inlineStr">
        <is>
          <t>08A</t>
        </is>
      </c>
      <c r="H2490" t="inlineStr">
        <is>
          <t>Establishment is not free of harborage or conditions conducive to rodents, insects or other pests.</t>
        </is>
      </c>
      <c r="I2490" t="inlineStr">
        <is>
          <t>Not Critical</t>
        </is>
      </c>
      <c r="J2490" t="n">
        <v>33</v>
      </c>
      <c r="L2490" s="9">
        <f>A2490&amp;"-"&amp;TEXT(E2490,"yyyymmdd")</f>
        <v/>
      </c>
    </row>
    <row r="2491">
      <c r="A2491" t="n">
        <v>50100916</v>
      </c>
      <c r="B2491" t="inlineStr">
        <is>
          <t>Brooklyn</t>
        </is>
      </c>
      <c r="C2491" t="inlineStr">
        <is>
          <t>11217</t>
        </is>
      </c>
      <c r="D2491" t="inlineStr">
        <is>
          <t>Japanese</t>
        </is>
      </c>
      <c r="E2491" s="8" t="n">
        <v>46130</v>
      </c>
      <c r="F2491" t="inlineStr">
        <is>
          <t>Violations were cited in the following area(s).</t>
        </is>
      </c>
      <c r="G2491" t="inlineStr">
        <is>
          <t>10B</t>
        </is>
      </c>
      <c r="H2491" t="inlineStr">
        <is>
          <t>Anti-siphonage or back-flow prevention device not provided where required; equipment or floor not properly drained; sewage disposal system in disrepair or not functioning properly. Condensation or liquid waste improperly disposed of.</t>
        </is>
      </c>
      <c r="I2491" t="inlineStr">
        <is>
          <t>Not Critical</t>
        </is>
      </c>
      <c r="J2491" t="n">
        <v>33</v>
      </c>
      <c r="L2491" s="9">
        <f>A2491&amp;"-"&amp;TEXT(E2491,"yyyymmdd")</f>
        <v/>
      </c>
    </row>
    <row r="2492">
      <c r="A2492" t="n">
        <v>50100916</v>
      </c>
      <c r="B2492" t="inlineStr">
        <is>
          <t>Brooklyn</t>
        </is>
      </c>
      <c r="C2492" t="inlineStr">
        <is>
          <t>11217</t>
        </is>
      </c>
      <c r="D2492" t="inlineStr">
        <is>
          <t>Japanese</t>
        </is>
      </c>
      <c r="E2492" s="8" t="n">
        <v>46130</v>
      </c>
      <c r="F2492" t="inlineStr">
        <is>
          <t>Violations were cited in the following area(s).</t>
        </is>
      </c>
      <c r="G2492" t="inlineStr">
        <is>
          <t>10F</t>
        </is>
      </c>
      <c r="H2492" t="inlineStr">
        <is>
          <t>Non-food contact surface or equipment made of unacceptable material, not kept clean, or not properly sealed, raised, spaced or movable to allow accessibility for cleaning on all sides, above and underneath the unit.</t>
        </is>
      </c>
      <c r="I2492" t="inlineStr">
        <is>
          <t>Not Critical</t>
        </is>
      </c>
      <c r="J2492" t="n">
        <v>33</v>
      </c>
      <c r="L2492" s="9">
        <f>A2492&amp;"-"&amp;TEXT(E2492,"yyyymmdd")</f>
        <v/>
      </c>
    </row>
    <row r="2493">
      <c r="A2493" t="n">
        <v>50103228</v>
      </c>
      <c r="B2493" t="inlineStr">
        <is>
          <t>Brooklyn</t>
        </is>
      </c>
      <c r="C2493" t="inlineStr">
        <is>
          <t>11249</t>
        </is>
      </c>
      <c r="D2493" t="inlineStr">
        <is>
          <t>Caribbean</t>
        </is>
      </c>
      <c r="E2493" s="8" t="n">
        <v>46130</v>
      </c>
      <c r="F2493" t="inlineStr">
        <is>
          <t>Violations were cited in the following area(s).</t>
        </is>
      </c>
      <c r="G2493" t="inlineStr">
        <is>
          <t>02G</t>
        </is>
      </c>
      <c r="H2493" t="inlineStr">
        <is>
          <t>Cold TCS food item held above 41 °F; smoked or processed fish held above 38 °F; intact raw eggs held above 45 °F; or reduced oxygen packaged (ROP) TCS foods held above required temperatures except during active necessary preparation.</t>
        </is>
      </c>
      <c r="I2493" t="inlineStr">
        <is>
          <t>Critical</t>
        </is>
      </c>
      <c r="J2493" t="n">
        <v>45</v>
      </c>
      <c r="L2493" s="9">
        <f>A2493&amp;"-"&amp;TEXT(E2493,"yyyymmdd")</f>
        <v/>
      </c>
    </row>
    <row r="2494">
      <c r="A2494" t="n">
        <v>50103228</v>
      </c>
      <c r="B2494" t="inlineStr">
        <is>
          <t>Brooklyn</t>
        </is>
      </c>
      <c r="C2494" t="inlineStr">
        <is>
          <t>11249</t>
        </is>
      </c>
      <c r="D2494" t="inlineStr">
        <is>
          <t>Caribbean</t>
        </is>
      </c>
      <c r="E2494" s="8" t="n">
        <v>46130</v>
      </c>
      <c r="F2494" t="inlineStr">
        <is>
          <t>Violations were cited in the following area(s).</t>
        </is>
      </c>
      <c r="G2494" t="inlineStr">
        <is>
          <t>02H</t>
        </is>
      </c>
      <c r="H2494" t="inlineStr">
        <is>
          <t>After cooking or removal from hot holding, TCS food not cooled by an approved method whereby the internal temperature is reduced from 140 °F to 70 °F or less within 2 hours, and from 70 °F to 41 °F or less within 4 additional hours.</t>
        </is>
      </c>
      <c r="I2494" t="inlineStr">
        <is>
          <t>Critical</t>
        </is>
      </c>
      <c r="J2494" t="n">
        <v>45</v>
      </c>
      <c r="L2494" s="9">
        <f>A2494&amp;"-"&amp;TEXT(E2494,"yyyymmdd")</f>
        <v/>
      </c>
    </row>
    <row r="2495">
      <c r="A2495" t="n">
        <v>50103228</v>
      </c>
      <c r="B2495" t="inlineStr">
        <is>
          <t>Brooklyn</t>
        </is>
      </c>
      <c r="C2495" t="inlineStr">
        <is>
          <t>11249</t>
        </is>
      </c>
      <c r="D2495" t="inlineStr">
        <is>
          <t>Caribbean</t>
        </is>
      </c>
      <c r="E2495" s="8" t="n">
        <v>46130</v>
      </c>
      <c r="F2495" t="inlineStr">
        <is>
          <t>Violations were cited in the following area(s).</t>
        </is>
      </c>
      <c r="G2495" t="inlineStr">
        <is>
          <t>04A</t>
        </is>
      </c>
      <c r="H2495" t="inlineStr">
        <is>
          <t>Food Protection Certificate (FPC) not held by manager or supervisor of food operations.</t>
        </is>
      </c>
      <c r="I2495" t="inlineStr">
        <is>
          <t>Critical</t>
        </is>
      </c>
      <c r="J2495" t="n">
        <v>45</v>
      </c>
      <c r="L2495" s="9">
        <f>A2495&amp;"-"&amp;TEXT(E2495,"yyyymmdd")</f>
        <v/>
      </c>
    </row>
    <row r="2496">
      <c r="A2496" t="n">
        <v>50103228</v>
      </c>
      <c r="B2496" t="inlineStr">
        <is>
          <t>Brooklyn</t>
        </is>
      </c>
      <c r="C2496" t="inlineStr">
        <is>
          <t>11249</t>
        </is>
      </c>
      <c r="D2496" t="inlineStr">
        <is>
          <t>Caribbean</t>
        </is>
      </c>
      <c r="E2496" s="8" t="n">
        <v>46130</v>
      </c>
      <c r="F2496" t="inlineStr">
        <is>
          <t>Violations were cited in the following area(s).</t>
        </is>
      </c>
      <c r="G2496" t="inlineStr">
        <is>
          <t>06D</t>
        </is>
      </c>
      <c r="H2496" t="inlineStr">
        <is>
          <t>Food contact surface not properly washed, rinsed and sanitized after each use and following any activity when contamination may have occurred.</t>
        </is>
      </c>
      <c r="I2496" t="inlineStr">
        <is>
          <t>Critical</t>
        </is>
      </c>
      <c r="J2496" t="n">
        <v>45</v>
      </c>
      <c r="L2496" s="9">
        <f>A2496&amp;"-"&amp;TEXT(E2496,"yyyymmdd")</f>
        <v/>
      </c>
    </row>
    <row r="2497">
      <c r="A2497" t="n">
        <v>50103228</v>
      </c>
      <c r="B2497" t="inlineStr">
        <is>
          <t>Brooklyn</t>
        </is>
      </c>
      <c r="C2497" t="inlineStr">
        <is>
          <t>11249</t>
        </is>
      </c>
      <c r="D2497" t="inlineStr">
        <is>
          <t>Caribbean</t>
        </is>
      </c>
      <c r="E2497" s="8" t="n">
        <v>46130</v>
      </c>
      <c r="F2497" t="inlineStr">
        <is>
          <t>Violations were cited in the following area(s).</t>
        </is>
      </c>
      <c r="G2497" t="inlineStr">
        <is>
          <t>06E</t>
        </is>
      </c>
      <c r="H2497" t="inlineStr">
        <is>
          <t>Sanitized equipment or utensil, including in-use food dispensing utensil, improperly used or stored.</t>
        </is>
      </c>
      <c r="I2497" t="inlineStr">
        <is>
          <t>Critical</t>
        </is>
      </c>
      <c r="J2497" t="n">
        <v>45</v>
      </c>
      <c r="L2497" s="9">
        <f>A2497&amp;"-"&amp;TEXT(E2497,"yyyymmdd")</f>
        <v/>
      </c>
    </row>
    <row r="2498">
      <c r="A2498" t="n">
        <v>50103228</v>
      </c>
      <c r="B2498" t="inlineStr">
        <is>
          <t>Brooklyn</t>
        </is>
      </c>
      <c r="C2498" t="inlineStr">
        <is>
          <t>11249</t>
        </is>
      </c>
      <c r="D2498" t="inlineStr">
        <is>
          <t>Caribbean</t>
        </is>
      </c>
      <c r="E2498" s="8" t="n">
        <v>46130</v>
      </c>
      <c r="F2498" t="inlineStr">
        <is>
          <t>Violations were cited in the following area(s).</t>
        </is>
      </c>
      <c r="G2498" t="inlineStr">
        <is>
          <t>10F</t>
        </is>
      </c>
      <c r="H2498" t="inlineStr">
        <is>
          <t>Non-food contact surface or equipment made of unacceptable material, not kept clean, or not properly sealed, raised, spaced or movable to allow accessibility for cleaning on all sides, above and underneath the unit.</t>
        </is>
      </c>
      <c r="I2498" t="inlineStr">
        <is>
          <t>Not Critical</t>
        </is>
      </c>
      <c r="J2498" t="n">
        <v>45</v>
      </c>
      <c r="L2498" s="9">
        <f>A2498&amp;"-"&amp;TEXT(E2498,"yyyymmdd")</f>
        <v/>
      </c>
    </row>
    <row r="2499">
      <c r="A2499" t="n">
        <v>50110679</v>
      </c>
      <c r="B2499" t="inlineStr">
        <is>
          <t>Queens</t>
        </is>
      </c>
      <c r="C2499" t="inlineStr">
        <is>
          <t>11373</t>
        </is>
      </c>
      <c r="D2499" t="inlineStr">
        <is>
          <t>Latin American</t>
        </is>
      </c>
      <c r="E2499" s="8" t="n">
        <v>46130</v>
      </c>
      <c r="F2499" t="inlineStr">
        <is>
          <t>Violations were cited in the following area(s).</t>
        </is>
      </c>
      <c r="G2499" t="inlineStr">
        <is>
          <t>06A</t>
        </is>
      </c>
      <c r="H2499" t="inlineStr">
        <is>
          <t>Personal cleanliness is inadequate. Outer garment soiled with possible contaminant. Effective hair restraint not worn where required. Jewelry worn on hands or arms. Fingernail polish worn or fingernails not kept clean and trimmed.</t>
        </is>
      </c>
      <c r="I2499" t="inlineStr">
        <is>
          <t>Critical</t>
        </is>
      </c>
      <c r="J2499" t="n">
        <v>12</v>
      </c>
      <c r="K2499" t="inlineStr">
        <is>
          <t>A</t>
        </is>
      </c>
      <c r="L2499" s="9">
        <f>A2499&amp;"-"&amp;TEXT(E2499,"yyyymmdd")</f>
        <v/>
      </c>
    </row>
    <row r="2500">
      <c r="A2500" t="n">
        <v>50110679</v>
      </c>
      <c r="B2500" t="inlineStr">
        <is>
          <t>Queens</t>
        </is>
      </c>
      <c r="C2500" t="inlineStr">
        <is>
          <t>11373</t>
        </is>
      </c>
      <c r="D2500" t="inlineStr">
        <is>
          <t>Latin American</t>
        </is>
      </c>
      <c r="E2500" s="8" t="n">
        <v>46130</v>
      </c>
      <c r="F2500" t="inlineStr">
        <is>
          <t>Violations were cited in the following area(s).</t>
        </is>
      </c>
      <c r="G2500" t="inlineStr">
        <is>
          <t>06D</t>
        </is>
      </c>
      <c r="H2500" t="inlineStr">
        <is>
          <t>Food contact surface not properly washed, rinsed and sanitized after each use and following any activity when contamination may have occurred.</t>
        </is>
      </c>
      <c r="I2500" t="inlineStr">
        <is>
          <t>Critical</t>
        </is>
      </c>
      <c r="J2500" t="n">
        <v>12</v>
      </c>
      <c r="K2500" t="inlineStr">
        <is>
          <t>A</t>
        </is>
      </c>
      <c r="L2500" s="9">
        <f>A2500&amp;"-"&amp;TEXT(E2500,"yyyymmdd")</f>
        <v/>
      </c>
    </row>
    <row r="2501">
      <c r="A2501" t="n">
        <v>50118524</v>
      </c>
      <c r="B2501" t="inlineStr">
        <is>
          <t>Brooklyn</t>
        </is>
      </c>
      <c r="C2501" t="inlineStr">
        <is>
          <t>11201</t>
        </is>
      </c>
      <c r="D2501" t="inlineStr">
        <is>
          <t>Italian</t>
        </is>
      </c>
      <c r="E2501" s="8" t="n">
        <v>46130</v>
      </c>
      <c r="F2501" t="inlineStr">
        <is>
          <t>Violations were cited in the following area(s).</t>
        </is>
      </c>
      <c r="G2501" t="inlineStr">
        <is>
          <t>02G</t>
        </is>
      </c>
      <c r="H2501" t="inlineStr">
        <is>
          <t>Cold TCS food item held above 41 °F; smoked or processed fish held above 38 °F; intact raw eggs held above 45 °F; or reduced oxygen packaged (ROP) TCS foods held above required temperatures except during active necessary preparation.</t>
        </is>
      </c>
      <c r="I2501" t="inlineStr">
        <is>
          <t>Critical</t>
        </is>
      </c>
      <c r="J2501" t="n">
        <v>24</v>
      </c>
      <c r="L2501" s="9">
        <f>A2501&amp;"-"&amp;TEXT(E2501,"yyyymmdd")</f>
        <v/>
      </c>
    </row>
    <row r="2502">
      <c r="A2502" t="n">
        <v>50118524</v>
      </c>
      <c r="B2502" t="inlineStr">
        <is>
          <t>Brooklyn</t>
        </is>
      </c>
      <c r="C2502" t="inlineStr">
        <is>
          <t>11201</t>
        </is>
      </c>
      <c r="D2502" t="inlineStr">
        <is>
          <t>Italian</t>
        </is>
      </c>
      <c r="E2502" s="8" t="n">
        <v>46130</v>
      </c>
      <c r="F2502" t="inlineStr">
        <is>
          <t>Violations were cited in the following area(s).</t>
        </is>
      </c>
      <c r="G2502" t="inlineStr">
        <is>
          <t>06A</t>
        </is>
      </c>
      <c r="H2502" t="inlineStr">
        <is>
          <t>Personal cleanliness is inadequate. Outer garment soiled with possible contaminant. Effective hair restraint not worn where required. Jewelry worn on hands or arms. Fingernail polish worn or fingernails not kept clean and trimmed.</t>
        </is>
      </c>
      <c r="I2502" t="inlineStr">
        <is>
          <t>Critical</t>
        </is>
      </c>
      <c r="J2502" t="n">
        <v>24</v>
      </c>
      <c r="L2502" s="9">
        <f>A2502&amp;"-"&amp;TEXT(E2502,"yyyymmdd")</f>
        <v/>
      </c>
    </row>
    <row r="2503">
      <c r="A2503" t="n">
        <v>50118524</v>
      </c>
      <c r="B2503" t="inlineStr">
        <is>
          <t>Brooklyn</t>
        </is>
      </c>
      <c r="C2503" t="inlineStr">
        <is>
          <t>11201</t>
        </is>
      </c>
      <c r="D2503" t="inlineStr">
        <is>
          <t>Italian</t>
        </is>
      </c>
      <c r="E2503" s="8" t="n">
        <v>46130</v>
      </c>
      <c r="F2503" t="inlineStr">
        <is>
          <t>Violations were cited in the following area(s).</t>
        </is>
      </c>
      <c r="G2503" t="inlineStr">
        <is>
          <t>06C</t>
        </is>
      </c>
      <c r="H250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503" t="inlineStr">
        <is>
          <t>Critical</t>
        </is>
      </c>
      <c r="J2503" t="n">
        <v>24</v>
      </c>
      <c r="L2503" s="9">
        <f>A2503&amp;"-"&amp;TEXT(E2503,"yyyymmdd")</f>
        <v/>
      </c>
    </row>
    <row r="2504">
      <c r="A2504" t="n">
        <v>50118524</v>
      </c>
      <c r="B2504" t="inlineStr">
        <is>
          <t>Brooklyn</t>
        </is>
      </c>
      <c r="C2504" t="inlineStr">
        <is>
          <t>11201</t>
        </is>
      </c>
      <c r="D2504" t="inlineStr">
        <is>
          <t>Italian</t>
        </is>
      </c>
      <c r="E2504" s="8" t="n">
        <v>46130</v>
      </c>
      <c r="F2504" t="inlineStr">
        <is>
          <t>Violations were cited in the following area(s).</t>
        </is>
      </c>
      <c r="G2504" t="inlineStr">
        <is>
          <t>06E</t>
        </is>
      </c>
      <c r="H2504" t="inlineStr">
        <is>
          <t>Sanitized equipment or utensil, including in-use food dispensing utensil, improperly used or stored.</t>
        </is>
      </c>
      <c r="I2504" t="inlineStr">
        <is>
          <t>Critical</t>
        </is>
      </c>
      <c r="J2504" t="n">
        <v>24</v>
      </c>
      <c r="L2504" s="9">
        <f>A2504&amp;"-"&amp;TEXT(E2504,"yyyymmdd")</f>
        <v/>
      </c>
    </row>
    <row r="2505">
      <c r="A2505" t="n">
        <v>50140673</v>
      </c>
      <c r="B2505" t="inlineStr">
        <is>
          <t>Queens</t>
        </is>
      </c>
      <c r="C2505" t="inlineStr">
        <is>
          <t>11354</t>
        </is>
      </c>
      <c r="D2505" t="inlineStr">
        <is>
          <t>Chinese</t>
        </is>
      </c>
      <c r="E2505" s="8" t="n">
        <v>46130</v>
      </c>
      <c r="F2505" t="inlineStr">
        <is>
          <t>Violations were cited in the following area(s).</t>
        </is>
      </c>
      <c r="G2505" t="inlineStr">
        <is>
          <t>06A</t>
        </is>
      </c>
      <c r="H2505" t="inlineStr">
        <is>
          <t>Personal cleanliness is inadequate. Outer garment soiled with possible contaminant. Effective hair restraint not worn where required. Jewelry worn on hands or arms. Fingernail polish worn or fingernails not kept clean and trimmed.</t>
        </is>
      </c>
      <c r="I2505" t="inlineStr">
        <is>
          <t>Critical</t>
        </is>
      </c>
      <c r="J2505" t="n">
        <v>13</v>
      </c>
      <c r="K2505" t="inlineStr">
        <is>
          <t>A</t>
        </is>
      </c>
      <c r="L2505" s="9">
        <f>A2505&amp;"-"&amp;TEXT(E2505,"yyyymmdd")</f>
        <v/>
      </c>
    </row>
    <row r="2506">
      <c r="A2506" t="n">
        <v>50140673</v>
      </c>
      <c r="B2506" t="inlineStr">
        <is>
          <t>Queens</t>
        </is>
      </c>
      <c r="C2506" t="inlineStr">
        <is>
          <t>11354</t>
        </is>
      </c>
      <c r="D2506" t="inlineStr">
        <is>
          <t>Chinese</t>
        </is>
      </c>
      <c r="E2506" s="8" t="n">
        <v>46130</v>
      </c>
      <c r="F2506" t="inlineStr">
        <is>
          <t>Violations were cited in the following area(s).</t>
        </is>
      </c>
      <c r="G2506" t="inlineStr">
        <is>
          <t>06D</t>
        </is>
      </c>
      <c r="H2506" t="inlineStr">
        <is>
          <t>Food contact surface not properly washed, rinsed and sanitized after each use and following any activity when contamination may have occurred.</t>
        </is>
      </c>
      <c r="I2506" t="inlineStr">
        <is>
          <t>Critical</t>
        </is>
      </c>
      <c r="J2506" t="n">
        <v>13</v>
      </c>
      <c r="K2506" t="inlineStr">
        <is>
          <t>A</t>
        </is>
      </c>
      <c r="L2506" s="9">
        <f>A2506&amp;"-"&amp;TEXT(E2506,"yyyymmdd")</f>
        <v/>
      </c>
    </row>
    <row r="2507">
      <c r="A2507" t="n">
        <v>50140673</v>
      </c>
      <c r="B2507" t="inlineStr">
        <is>
          <t>Queens</t>
        </is>
      </c>
      <c r="C2507" t="inlineStr">
        <is>
          <t>11354</t>
        </is>
      </c>
      <c r="D2507" t="inlineStr">
        <is>
          <t>Chinese</t>
        </is>
      </c>
      <c r="E2507" s="8" t="n">
        <v>46130</v>
      </c>
      <c r="F2507" t="inlineStr">
        <is>
          <t>Violations were cited in the following area(s).</t>
        </is>
      </c>
      <c r="G2507" t="inlineStr">
        <is>
          <t>09B</t>
        </is>
      </c>
      <c r="H2507" t="inlineStr">
        <is>
          <t>Thawing procedure improper.</t>
        </is>
      </c>
      <c r="I2507" t="inlineStr">
        <is>
          <t>Not Critical</t>
        </is>
      </c>
      <c r="J2507" t="n">
        <v>13</v>
      </c>
      <c r="K2507" t="inlineStr">
        <is>
          <t>A</t>
        </is>
      </c>
      <c r="L2507" s="9">
        <f>A2507&amp;"-"&amp;TEXT(E2507,"yyyymmdd")</f>
        <v/>
      </c>
    </row>
    <row r="2508">
      <c r="A2508" t="n">
        <v>50145523</v>
      </c>
      <c r="B2508" t="inlineStr">
        <is>
          <t>Queens</t>
        </is>
      </c>
      <c r="C2508" t="inlineStr">
        <is>
          <t>11354</t>
        </is>
      </c>
      <c r="D2508" t="inlineStr">
        <is>
          <t>Chinese</t>
        </is>
      </c>
      <c r="E2508" s="8" t="n">
        <v>46130</v>
      </c>
      <c r="F2508" t="inlineStr">
        <is>
          <t>Violations were cited in the following area(s).</t>
        </is>
      </c>
      <c r="G2508" t="inlineStr">
        <is>
          <t>02G</t>
        </is>
      </c>
      <c r="H2508" t="inlineStr">
        <is>
          <t>Cold TCS food item held above 41 °F; smoked or processed fish held above 38 °F; intact raw eggs held above 45 °F; or reduced oxygen packaged (ROP) TCS foods held above required temperatures except during active necessary preparation.</t>
        </is>
      </c>
      <c r="I2508" t="inlineStr">
        <is>
          <t>Critical</t>
        </is>
      </c>
      <c r="J2508" t="n">
        <v>28</v>
      </c>
      <c r="L2508" s="9">
        <f>A2508&amp;"-"&amp;TEXT(E2508,"yyyymmdd")</f>
        <v/>
      </c>
    </row>
    <row r="2509">
      <c r="A2509" t="n">
        <v>50145523</v>
      </c>
      <c r="B2509" t="inlineStr">
        <is>
          <t>Queens</t>
        </is>
      </c>
      <c r="C2509" t="inlineStr">
        <is>
          <t>11354</t>
        </is>
      </c>
      <c r="D2509" t="inlineStr">
        <is>
          <t>Chinese</t>
        </is>
      </c>
      <c r="E2509" s="8" t="n">
        <v>46130</v>
      </c>
      <c r="F2509" t="inlineStr">
        <is>
          <t>Violations were cited in the following area(s).</t>
        </is>
      </c>
      <c r="G2509" t="inlineStr">
        <is>
          <t>04A</t>
        </is>
      </c>
      <c r="H2509" t="inlineStr">
        <is>
          <t>Food Protection Certificate (FPC) not held by manager or supervisor of food operations.</t>
        </is>
      </c>
      <c r="I2509" t="inlineStr">
        <is>
          <t>Critical</t>
        </is>
      </c>
      <c r="J2509" t="n">
        <v>28</v>
      </c>
      <c r="L2509" s="9">
        <f>A2509&amp;"-"&amp;TEXT(E2509,"yyyymmdd")</f>
        <v/>
      </c>
    </row>
    <row r="2510">
      <c r="A2510" t="n">
        <v>50145523</v>
      </c>
      <c r="B2510" t="inlineStr">
        <is>
          <t>Queens</t>
        </is>
      </c>
      <c r="C2510" t="inlineStr">
        <is>
          <t>11354</t>
        </is>
      </c>
      <c r="D2510" t="inlineStr">
        <is>
          <t>Chinese</t>
        </is>
      </c>
      <c r="E2510" s="8" t="n">
        <v>46130</v>
      </c>
      <c r="F2510" t="inlineStr">
        <is>
          <t>Violations were cited in the following area(s).</t>
        </is>
      </c>
      <c r="G2510" t="inlineStr">
        <is>
          <t>05D</t>
        </is>
      </c>
      <c r="H251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510" t="inlineStr">
        <is>
          <t>Critical</t>
        </is>
      </c>
      <c r="J2510" t="n">
        <v>28</v>
      </c>
      <c r="L2510" s="9">
        <f>A2510&amp;"-"&amp;TEXT(E2510,"yyyymmdd")</f>
        <v/>
      </c>
    </row>
    <row r="2511">
      <c r="A2511" t="n">
        <v>50145523</v>
      </c>
      <c r="B2511" t="inlineStr">
        <is>
          <t>Queens</t>
        </is>
      </c>
      <c r="C2511" t="inlineStr">
        <is>
          <t>11354</t>
        </is>
      </c>
      <c r="D2511" t="inlineStr">
        <is>
          <t>Chinese</t>
        </is>
      </c>
      <c r="E2511" s="8" t="n">
        <v>46130</v>
      </c>
      <c r="F2511" t="inlineStr">
        <is>
          <t>Violations were cited in the following area(s).</t>
        </is>
      </c>
      <c r="G2511" t="inlineStr">
        <is>
          <t>28-06</t>
        </is>
      </c>
      <c r="H2511" t="inlineStr">
        <is>
          <t>Contract with a pest management professional not in place. Record of extermination activities not kept on premises.</t>
        </is>
      </c>
      <c r="I2511" t="inlineStr">
        <is>
          <t>Not Critical</t>
        </is>
      </c>
      <c r="J2511" t="n">
        <v>28</v>
      </c>
      <c r="L2511" s="9">
        <f>A2511&amp;"-"&amp;TEXT(E2511,"yyyymmdd")</f>
        <v/>
      </c>
    </row>
    <row r="2512">
      <c r="A2512" t="n">
        <v>50086291</v>
      </c>
      <c r="B2512" t="inlineStr">
        <is>
          <t>Manhattan</t>
        </is>
      </c>
      <c r="C2512" t="inlineStr">
        <is>
          <t>10026</t>
        </is>
      </c>
      <c r="D2512" t="inlineStr">
        <is>
          <t>American</t>
        </is>
      </c>
      <c r="E2512" s="8" t="n">
        <v>46131</v>
      </c>
      <c r="F2512" t="inlineStr">
        <is>
          <t>Violations were cited in the following area(s).</t>
        </is>
      </c>
      <c r="G2512" t="inlineStr">
        <is>
          <t>02B</t>
        </is>
      </c>
      <c r="H2512" t="inlineStr">
        <is>
          <t>Hot TCS food item not held at or above 140 °F.</t>
        </is>
      </c>
      <c r="I2512" t="inlineStr">
        <is>
          <t>Critical</t>
        </is>
      </c>
      <c r="J2512" t="n">
        <v>21</v>
      </c>
      <c r="K2512" t="inlineStr">
        <is>
          <t>N</t>
        </is>
      </c>
      <c r="L2512" s="9">
        <f>A2512&amp;"-"&amp;TEXT(E2512,"yyyymmdd")</f>
        <v/>
      </c>
    </row>
    <row r="2513">
      <c r="A2513" t="n">
        <v>50086291</v>
      </c>
      <c r="B2513" t="inlineStr">
        <is>
          <t>Manhattan</t>
        </is>
      </c>
      <c r="C2513" t="inlineStr">
        <is>
          <t>10026</t>
        </is>
      </c>
      <c r="D2513" t="inlineStr">
        <is>
          <t>American</t>
        </is>
      </c>
      <c r="E2513" s="8" t="n">
        <v>46131</v>
      </c>
      <c r="F2513" t="inlineStr">
        <is>
          <t>Violations were cited in the following area(s).</t>
        </is>
      </c>
      <c r="G2513" t="inlineStr">
        <is>
          <t>02G</t>
        </is>
      </c>
      <c r="H2513" t="inlineStr">
        <is>
          <t>Cold TCS food item held above 41 °F; smoked or processed fish held above 38 °F; intact raw eggs held above 45 °F; or reduced oxygen packaged (ROP) TCS foods held above required temperatures except during active necessary preparation.</t>
        </is>
      </c>
      <c r="I2513" t="inlineStr">
        <is>
          <t>Critical</t>
        </is>
      </c>
      <c r="J2513" t="n">
        <v>21</v>
      </c>
      <c r="K2513" t="inlineStr">
        <is>
          <t>N</t>
        </is>
      </c>
      <c r="L2513" s="9">
        <f>A2513&amp;"-"&amp;TEXT(E2513,"yyyymmdd")</f>
        <v/>
      </c>
    </row>
    <row r="2514">
      <c r="A2514" t="n">
        <v>50086291</v>
      </c>
      <c r="B2514" t="inlineStr">
        <is>
          <t>Manhattan</t>
        </is>
      </c>
      <c r="C2514" t="inlineStr">
        <is>
          <t>10026</t>
        </is>
      </c>
      <c r="D2514" t="inlineStr">
        <is>
          <t>American</t>
        </is>
      </c>
      <c r="E2514" s="8" t="n">
        <v>46131</v>
      </c>
      <c r="F2514" t="inlineStr">
        <is>
          <t>Violations were cited in the following area(s).</t>
        </is>
      </c>
      <c r="G2514" t="inlineStr">
        <is>
          <t>06C</t>
        </is>
      </c>
      <c r="H251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514" t="inlineStr">
        <is>
          <t>Critical</t>
        </is>
      </c>
      <c r="J2514" t="n">
        <v>21</v>
      </c>
      <c r="K2514" t="inlineStr">
        <is>
          <t>N</t>
        </is>
      </c>
      <c r="L2514" s="9">
        <f>A2514&amp;"-"&amp;TEXT(E2514,"yyyymmdd")</f>
        <v/>
      </c>
    </row>
    <row r="2515">
      <c r="A2515" t="n">
        <v>50086291</v>
      </c>
      <c r="B2515" t="inlineStr">
        <is>
          <t>Manhattan</t>
        </is>
      </c>
      <c r="C2515" t="inlineStr">
        <is>
          <t>10026</t>
        </is>
      </c>
      <c r="D2515" t="inlineStr">
        <is>
          <t>American</t>
        </is>
      </c>
      <c r="E2515" s="8" t="n">
        <v>46131</v>
      </c>
      <c r="F2515" t="inlineStr">
        <is>
          <t>Violations were cited in the following area(s).</t>
        </is>
      </c>
      <c r="G2515" t="inlineStr">
        <is>
          <t>10F</t>
        </is>
      </c>
      <c r="H2515" t="inlineStr">
        <is>
          <t>Non-food contact surface or equipment made of unacceptable material, not kept clean, or not properly sealed, raised, spaced or movable to allow accessibility for cleaning on all sides, above and underneath the unit.</t>
        </is>
      </c>
      <c r="I2515" t="inlineStr">
        <is>
          <t>Not Critical</t>
        </is>
      </c>
      <c r="J2515" t="n">
        <v>21</v>
      </c>
      <c r="K2515" t="inlineStr">
        <is>
          <t>N</t>
        </is>
      </c>
      <c r="L2515" s="9">
        <f>A2515&amp;"-"&amp;TEXT(E2515,"yyyymmdd")</f>
        <v/>
      </c>
    </row>
    <row r="2516">
      <c r="A2516" t="n">
        <v>40368374</v>
      </c>
      <c r="B2516" t="inlineStr">
        <is>
          <t>Manhattan</t>
        </is>
      </c>
      <c r="C2516" t="inlineStr">
        <is>
          <t>10036</t>
        </is>
      </c>
      <c r="D2516" t="inlineStr">
        <is>
          <t>American</t>
        </is>
      </c>
      <c r="E2516" s="8" t="n">
        <v>46132</v>
      </c>
      <c r="F2516" t="inlineStr">
        <is>
          <t>Violations were cited in the following area(s).</t>
        </is>
      </c>
      <c r="G2516" t="inlineStr">
        <is>
          <t>04N</t>
        </is>
      </c>
      <c r="H2516" t="inlineStr">
        <is>
          <t>Filth flies or food/refuse/sewage associated with (FRSA) flies or other nuisance pests in establishment’s food and/or non-food areas. FRSA flies include house flies, blow flies, bottle flies, flesh flies, drain flies, Phorid flies and fruit flies.</t>
        </is>
      </c>
      <c r="I2516" t="inlineStr">
        <is>
          <t>Critical</t>
        </is>
      </c>
      <c r="J2516" t="n">
        <v>21</v>
      </c>
      <c r="L2516" s="9">
        <f>A2516&amp;"-"&amp;TEXT(E2516,"yyyymmdd")</f>
        <v/>
      </c>
    </row>
    <row r="2517">
      <c r="A2517" t="n">
        <v>40368374</v>
      </c>
      <c r="B2517" t="inlineStr">
        <is>
          <t>Manhattan</t>
        </is>
      </c>
      <c r="C2517" t="inlineStr">
        <is>
          <t>10036</t>
        </is>
      </c>
      <c r="D2517" t="inlineStr">
        <is>
          <t>American</t>
        </is>
      </c>
      <c r="E2517" s="8" t="n">
        <v>46132</v>
      </c>
      <c r="F2517" t="inlineStr">
        <is>
          <t>Violations were cited in the following area(s).</t>
        </is>
      </c>
      <c r="G2517" t="inlineStr">
        <is>
          <t>08A</t>
        </is>
      </c>
      <c r="H2517" t="inlineStr">
        <is>
          <t>Establishment is not free of harborage or conditions conducive to rodents, insects or other pests.</t>
        </is>
      </c>
      <c r="I2517" t="inlineStr">
        <is>
          <t>Not Critical</t>
        </is>
      </c>
      <c r="J2517" t="n">
        <v>21</v>
      </c>
      <c r="L2517" s="9">
        <f>A2517&amp;"-"&amp;TEXT(E2517,"yyyymmdd")</f>
        <v/>
      </c>
    </row>
    <row r="2518">
      <c r="A2518" t="n">
        <v>40368374</v>
      </c>
      <c r="B2518" t="inlineStr">
        <is>
          <t>Manhattan</t>
        </is>
      </c>
      <c r="C2518" t="inlineStr">
        <is>
          <t>10036</t>
        </is>
      </c>
      <c r="D2518" t="inlineStr">
        <is>
          <t>American</t>
        </is>
      </c>
      <c r="E2518" s="8" t="n">
        <v>46132</v>
      </c>
      <c r="F2518" t="inlineStr">
        <is>
          <t>Violations were cited in the following area(s).</t>
        </is>
      </c>
      <c r="G2518" t="inlineStr">
        <is>
          <t>08B</t>
        </is>
      </c>
      <c r="H2518"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2518" t="inlineStr">
        <is>
          <t>Not Critical</t>
        </is>
      </c>
      <c r="J2518" t="n">
        <v>21</v>
      </c>
      <c r="L2518" s="9">
        <f>A2518&amp;"-"&amp;TEXT(E2518,"yyyymmdd")</f>
        <v/>
      </c>
    </row>
    <row r="2519">
      <c r="A2519" t="n">
        <v>40368374</v>
      </c>
      <c r="B2519" t="inlineStr">
        <is>
          <t>Manhattan</t>
        </is>
      </c>
      <c r="C2519" t="inlineStr">
        <is>
          <t>10036</t>
        </is>
      </c>
      <c r="D2519" t="inlineStr">
        <is>
          <t>American</t>
        </is>
      </c>
      <c r="E2519" s="8" t="n">
        <v>46132</v>
      </c>
      <c r="F2519" t="inlineStr">
        <is>
          <t>Violations were cited in the following area(s).</t>
        </is>
      </c>
      <c r="G2519" t="inlineStr">
        <is>
          <t>08C</t>
        </is>
      </c>
      <c r="H2519" t="inlineStr">
        <is>
          <t>Pesticide not properly labeled or used by unlicensed individual. Pesticide, other toxic chemical improperly used/stored. Unprotected, unlocked bait station used.</t>
        </is>
      </c>
      <c r="I2519" t="inlineStr">
        <is>
          <t>Not Critical</t>
        </is>
      </c>
      <c r="J2519" t="n">
        <v>21</v>
      </c>
      <c r="L2519" s="9">
        <f>A2519&amp;"-"&amp;TEXT(E2519,"yyyymmdd")</f>
        <v/>
      </c>
    </row>
    <row r="2520">
      <c r="A2520" t="n">
        <v>40368374</v>
      </c>
      <c r="B2520" t="inlineStr">
        <is>
          <t>Manhattan</t>
        </is>
      </c>
      <c r="C2520" t="inlineStr">
        <is>
          <t>10036</t>
        </is>
      </c>
      <c r="D2520" t="inlineStr">
        <is>
          <t>American</t>
        </is>
      </c>
      <c r="E2520" s="8" t="n">
        <v>46132</v>
      </c>
      <c r="F2520" t="inlineStr">
        <is>
          <t>Violations were cited in the following area(s).</t>
        </is>
      </c>
      <c r="G2520" t="inlineStr">
        <is>
          <t>09E</t>
        </is>
      </c>
      <c r="H2520" t="inlineStr">
        <is>
          <t>Wash hands sign not posted near or above hand washing sink.</t>
        </is>
      </c>
      <c r="I2520" t="inlineStr">
        <is>
          <t>Not Critical</t>
        </is>
      </c>
      <c r="J2520" t="n">
        <v>21</v>
      </c>
      <c r="L2520" s="9">
        <f>A2520&amp;"-"&amp;TEXT(E2520,"yyyymmdd")</f>
        <v/>
      </c>
    </row>
    <row r="2521">
      <c r="A2521" t="n">
        <v>40368374</v>
      </c>
      <c r="B2521" t="inlineStr">
        <is>
          <t>Manhattan</t>
        </is>
      </c>
      <c r="C2521" t="inlineStr">
        <is>
          <t>10036</t>
        </is>
      </c>
      <c r="D2521" t="inlineStr">
        <is>
          <t>American</t>
        </is>
      </c>
      <c r="E2521" s="8" t="n">
        <v>46132</v>
      </c>
      <c r="F2521" t="inlineStr">
        <is>
          <t>Violations were cited in the following area(s).</t>
        </is>
      </c>
      <c r="G2521" t="inlineStr">
        <is>
          <t>10G</t>
        </is>
      </c>
      <c r="H2521" t="inlineStr">
        <is>
          <t>Dishwashing and ware washing: Cleaning and sanitizing of tableware, including dishes, utensils, and equipment deficient.</t>
        </is>
      </c>
      <c r="I2521" t="inlineStr">
        <is>
          <t>Not Critical</t>
        </is>
      </c>
      <c r="J2521" t="n">
        <v>21</v>
      </c>
      <c r="L2521" s="9">
        <f>A2521&amp;"-"&amp;TEXT(E2521,"yyyymmdd")</f>
        <v/>
      </c>
    </row>
    <row r="2522">
      <c r="A2522" t="n">
        <v>40388260</v>
      </c>
      <c r="B2522" t="inlineStr">
        <is>
          <t>Brooklyn</t>
        </is>
      </c>
      <c r="C2522" t="inlineStr">
        <is>
          <t>11219</t>
        </is>
      </c>
      <c r="D2522" t="inlineStr">
        <is>
          <t>Jewish/Kosher</t>
        </is>
      </c>
      <c r="E2522" s="8" t="n">
        <v>46132</v>
      </c>
      <c r="F2522" t="inlineStr">
        <is>
          <t>Violations were cited in the following area(s).</t>
        </is>
      </c>
      <c r="G2522" t="inlineStr">
        <is>
          <t>04L</t>
        </is>
      </c>
      <c r="H2522" t="inlineStr">
        <is>
          <t>Evidence of mice or live mice in establishment's food or non-food areas.</t>
        </is>
      </c>
      <c r="I2522" t="inlineStr">
        <is>
          <t>Critical</t>
        </is>
      </c>
      <c r="J2522" t="n">
        <v>13</v>
      </c>
      <c r="K2522" t="inlineStr">
        <is>
          <t>A</t>
        </is>
      </c>
      <c r="L2522" s="9">
        <f>A2522&amp;"-"&amp;TEXT(E2522,"yyyymmdd")</f>
        <v/>
      </c>
    </row>
    <row r="2523">
      <c r="A2523" t="n">
        <v>40388260</v>
      </c>
      <c r="B2523" t="inlineStr">
        <is>
          <t>Brooklyn</t>
        </is>
      </c>
      <c r="C2523" t="inlineStr">
        <is>
          <t>11219</t>
        </is>
      </c>
      <c r="D2523" t="inlineStr">
        <is>
          <t>Jewish/Kosher</t>
        </is>
      </c>
      <c r="E2523" s="8" t="n">
        <v>46132</v>
      </c>
      <c r="F2523" t="inlineStr">
        <is>
          <t>Violations were cited in the following area(s).</t>
        </is>
      </c>
      <c r="G2523" t="inlineStr">
        <is>
          <t>08A</t>
        </is>
      </c>
      <c r="H2523" t="inlineStr">
        <is>
          <t>Establishment is not free of harborage or conditions conducive to rodents, insects or other pests.</t>
        </is>
      </c>
      <c r="I2523" t="inlineStr">
        <is>
          <t>Not Critical</t>
        </is>
      </c>
      <c r="J2523" t="n">
        <v>13</v>
      </c>
      <c r="K2523" t="inlineStr">
        <is>
          <t>A</t>
        </is>
      </c>
      <c r="L2523" s="9">
        <f>A2523&amp;"-"&amp;TEXT(E2523,"yyyymmdd")</f>
        <v/>
      </c>
    </row>
    <row r="2524">
      <c r="A2524" t="n">
        <v>40388260</v>
      </c>
      <c r="B2524" t="inlineStr">
        <is>
          <t>Brooklyn</t>
        </is>
      </c>
      <c r="C2524" t="inlineStr">
        <is>
          <t>11219</t>
        </is>
      </c>
      <c r="D2524" t="inlineStr">
        <is>
          <t>Jewish/Kosher</t>
        </is>
      </c>
      <c r="E2524" s="8" t="n">
        <v>46132</v>
      </c>
      <c r="F2524" t="inlineStr">
        <is>
          <t>Violations were cited in the following area(s).</t>
        </is>
      </c>
      <c r="G2524" t="inlineStr">
        <is>
          <t>10H</t>
        </is>
      </c>
      <c r="H2524" t="inlineStr">
        <is>
          <t>Single service article not provided. Single service article reused or not protected from contamination when transported, stored, dispensed. Drinking straws not completely enclosed in wrapper or dispensed from a sanitary device.</t>
        </is>
      </c>
      <c r="I2524" t="inlineStr">
        <is>
          <t>Not Critical</t>
        </is>
      </c>
      <c r="J2524" t="n">
        <v>13</v>
      </c>
      <c r="K2524" t="inlineStr">
        <is>
          <t>A</t>
        </is>
      </c>
      <c r="L2524" s="9">
        <f>A2524&amp;"-"&amp;TEXT(E2524,"yyyymmdd")</f>
        <v/>
      </c>
    </row>
    <row r="2525">
      <c r="A2525" t="n">
        <v>40399955</v>
      </c>
      <c r="B2525" t="inlineStr">
        <is>
          <t>Brooklyn</t>
        </is>
      </c>
      <c r="C2525" t="inlineStr">
        <is>
          <t>11219</t>
        </is>
      </c>
      <c r="D2525" t="inlineStr">
        <is>
          <t>Jewish/Kosher</t>
        </is>
      </c>
      <c r="E2525" s="8" t="n">
        <v>46132</v>
      </c>
      <c r="F2525" t="inlineStr">
        <is>
          <t>Violations were cited in the following area(s).</t>
        </is>
      </c>
      <c r="G2525" t="inlineStr">
        <is>
          <t>06C</t>
        </is>
      </c>
      <c r="H252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525" t="inlineStr">
        <is>
          <t>Critical</t>
        </is>
      </c>
      <c r="J2525" t="n">
        <v>12</v>
      </c>
      <c r="K2525" t="inlineStr">
        <is>
          <t>A</t>
        </is>
      </c>
      <c r="L2525" s="9">
        <f>A2525&amp;"-"&amp;TEXT(E2525,"yyyymmdd")</f>
        <v/>
      </c>
    </row>
    <row r="2526">
      <c r="A2526" t="n">
        <v>40399955</v>
      </c>
      <c r="B2526" t="inlineStr">
        <is>
          <t>Brooklyn</t>
        </is>
      </c>
      <c r="C2526" t="inlineStr">
        <is>
          <t>11219</t>
        </is>
      </c>
      <c r="D2526" t="inlineStr">
        <is>
          <t>Jewish/Kosher</t>
        </is>
      </c>
      <c r="E2526" s="8" t="n">
        <v>46132</v>
      </c>
      <c r="F2526" t="inlineStr">
        <is>
          <t>Violations were cited in the following area(s).</t>
        </is>
      </c>
      <c r="G2526" t="inlineStr">
        <is>
          <t>06D</t>
        </is>
      </c>
      <c r="H2526" t="inlineStr">
        <is>
          <t>Food contact surface not properly washed, rinsed and sanitized after each use and following any activity when contamination may have occurred.</t>
        </is>
      </c>
      <c r="I2526" t="inlineStr">
        <is>
          <t>Critical</t>
        </is>
      </c>
      <c r="J2526" t="n">
        <v>12</v>
      </c>
      <c r="K2526" t="inlineStr">
        <is>
          <t>A</t>
        </is>
      </c>
      <c r="L2526" s="9">
        <f>A2526&amp;"-"&amp;TEXT(E2526,"yyyymmdd")</f>
        <v/>
      </c>
    </row>
    <row r="2527">
      <c r="A2527" t="n">
        <v>40399955</v>
      </c>
      <c r="B2527" t="inlineStr">
        <is>
          <t>Brooklyn</t>
        </is>
      </c>
      <c r="C2527" t="inlineStr">
        <is>
          <t>11219</t>
        </is>
      </c>
      <c r="D2527" t="inlineStr">
        <is>
          <t>Jewish/Kosher</t>
        </is>
      </c>
      <c r="E2527" s="8" t="n">
        <v>46132</v>
      </c>
      <c r="F2527" t="inlineStr">
        <is>
          <t>Violations were cited in the following area(s).</t>
        </is>
      </c>
      <c r="G2527" t="inlineStr">
        <is>
          <t>10B</t>
        </is>
      </c>
      <c r="H2527" t="inlineStr">
        <is>
          <t>Anti-siphonage or back-flow prevention device not provided where required; equipment or floor not properly drained; sewage disposal system in disrepair or not functioning properly. Condensation or liquid waste improperly disposed of.</t>
        </is>
      </c>
      <c r="I2527" t="inlineStr">
        <is>
          <t>Not Critical</t>
        </is>
      </c>
      <c r="J2527" t="n">
        <v>12</v>
      </c>
      <c r="K2527" t="inlineStr">
        <is>
          <t>A</t>
        </is>
      </c>
      <c r="L2527" s="9">
        <f>A2527&amp;"-"&amp;TEXT(E2527,"yyyymmdd")</f>
        <v/>
      </c>
    </row>
    <row r="2528">
      <c r="A2528" t="n">
        <v>40571128</v>
      </c>
      <c r="B2528" t="inlineStr">
        <is>
          <t>Manhattan</t>
        </is>
      </c>
      <c r="C2528" t="inlineStr">
        <is>
          <t>10025</t>
        </is>
      </c>
      <c r="D2528" t="inlineStr">
        <is>
          <t>American</t>
        </is>
      </c>
      <c r="E2528" s="8" t="n">
        <v>46132</v>
      </c>
      <c r="F2528" t="inlineStr">
        <is>
          <t>Violations were cited in the following area(s).</t>
        </is>
      </c>
      <c r="G2528" t="inlineStr">
        <is>
          <t>04A</t>
        </is>
      </c>
      <c r="H2528" t="inlineStr">
        <is>
          <t>Food Protection Certificate (FPC) not held by manager or supervisor of food operations.</t>
        </is>
      </c>
      <c r="I2528" t="inlineStr">
        <is>
          <t>Critical</t>
        </is>
      </c>
      <c r="J2528" t="n">
        <v>27</v>
      </c>
      <c r="L2528" s="9">
        <f>A2528&amp;"-"&amp;TEXT(E2528,"yyyymmdd")</f>
        <v/>
      </c>
    </row>
    <row r="2529">
      <c r="A2529" t="n">
        <v>40571128</v>
      </c>
      <c r="B2529" t="inlineStr">
        <is>
          <t>Manhattan</t>
        </is>
      </c>
      <c r="C2529" t="inlineStr">
        <is>
          <t>10025</t>
        </is>
      </c>
      <c r="D2529" t="inlineStr">
        <is>
          <t>American</t>
        </is>
      </c>
      <c r="E2529" s="8" t="n">
        <v>46132</v>
      </c>
      <c r="F2529" t="inlineStr">
        <is>
          <t>Violations were cited in the following area(s).</t>
        </is>
      </c>
      <c r="G2529" t="inlineStr">
        <is>
          <t>06C</t>
        </is>
      </c>
      <c r="H252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529" t="inlineStr">
        <is>
          <t>Critical</t>
        </is>
      </c>
      <c r="J2529" t="n">
        <v>27</v>
      </c>
      <c r="L2529" s="9">
        <f>A2529&amp;"-"&amp;TEXT(E2529,"yyyymmdd")</f>
        <v/>
      </c>
    </row>
    <row r="2530">
      <c r="A2530" t="n">
        <v>40571128</v>
      </c>
      <c r="B2530" t="inlineStr">
        <is>
          <t>Manhattan</t>
        </is>
      </c>
      <c r="C2530" t="inlineStr">
        <is>
          <t>10025</t>
        </is>
      </c>
      <c r="D2530" t="inlineStr">
        <is>
          <t>American</t>
        </is>
      </c>
      <c r="E2530" s="8" t="n">
        <v>46132</v>
      </c>
      <c r="F2530" t="inlineStr">
        <is>
          <t>Violations were cited in the following area(s).</t>
        </is>
      </c>
      <c r="G2530" t="inlineStr">
        <is>
          <t>06D</t>
        </is>
      </c>
      <c r="H2530" t="inlineStr">
        <is>
          <t>Food contact surface not properly washed, rinsed and sanitized after each use and following any activity when contamination may have occurred.</t>
        </is>
      </c>
      <c r="I2530" t="inlineStr">
        <is>
          <t>Critical</t>
        </is>
      </c>
      <c r="J2530" t="n">
        <v>27</v>
      </c>
      <c r="L2530" s="9">
        <f>A2530&amp;"-"&amp;TEXT(E2530,"yyyymmdd")</f>
        <v/>
      </c>
    </row>
    <row r="2531">
      <c r="A2531" t="n">
        <v>40571128</v>
      </c>
      <c r="B2531" t="inlineStr">
        <is>
          <t>Manhattan</t>
        </is>
      </c>
      <c r="C2531" t="inlineStr">
        <is>
          <t>10025</t>
        </is>
      </c>
      <c r="D2531" t="inlineStr">
        <is>
          <t>American</t>
        </is>
      </c>
      <c r="E2531" s="8" t="n">
        <v>46132</v>
      </c>
      <c r="F2531" t="inlineStr">
        <is>
          <t>Violations were cited in the following area(s).</t>
        </is>
      </c>
      <c r="G2531" t="inlineStr">
        <is>
          <t>06E</t>
        </is>
      </c>
      <c r="H2531" t="inlineStr">
        <is>
          <t>Sanitized equipment or utensil, including in-use food dispensing utensil, improperly used or stored.</t>
        </is>
      </c>
      <c r="I2531" t="inlineStr">
        <is>
          <t>Critical</t>
        </is>
      </c>
      <c r="J2531" t="n">
        <v>27</v>
      </c>
      <c r="L2531" s="9">
        <f>A2531&amp;"-"&amp;TEXT(E2531,"yyyymmdd")</f>
        <v/>
      </c>
    </row>
    <row r="2532">
      <c r="A2532" t="n">
        <v>40571128</v>
      </c>
      <c r="B2532" t="inlineStr">
        <is>
          <t>Manhattan</t>
        </is>
      </c>
      <c r="C2532" t="inlineStr">
        <is>
          <t>10025</t>
        </is>
      </c>
      <c r="D2532" t="inlineStr">
        <is>
          <t>American</t>
        </is>
      </c>
      <c r="E2532" s="8" t="n">
        <v>46132</v>
      </c>
      <c r="F2532" t="inlineStr">
        <is>
          <t>Violations were cited in the following area(s).</t>
        </is>
      </c>
      <c r="G2532" t="inlineStr">
        <is>
          <t>10F</t>
        </is>
      </c>
      <c r="H2532" t="inlineStr">
        <is>
          <t>Non-food contact surface or equipment made of unacceptable material, not kept clean, or not properly sealed, raised, spaced or movable to allow accessibility for cleaning on all sides, above and underneath the unit.</t>
        </is>
      </c>
      <c r="I2532" t="inlineStr">
        <is>
          <t>Not Critical</t>
        </is>
      </c>
      <c r="J2532" t="n">
        <v>27</v>
      </c>
      <c r="L2532" s="9">
        <f>A2532&amp;"-"&amp;TEXT(E2532,"yyyymmdd")</f>
        <v/>
      </c>
    </row>
    <row r="2533">
      <c r="A2533" t="n">
        <v>40578252</v>
      </c>
      <c r="B2533" t="inlineStr">
        <is>
          <t>Manhattan</t>
        </is>
      </c>
      <c r="C2533" t="inlineStr">
        <is>
          <t>10017</t>
        </is>
      </c>
      <c r="D2533" t="inlineStr">
        <is>
          <t>Italian</t>
        </is>
      </c>
      <c r="E2533" s="8" t="n">
        <v>46132</v>
      </c>
      <c r="F2533" t="inlineStr">
        <is>
          <t>Violations were cited in the following area(s).</t>
        </is>
      </c>
      <c r="G2533" t="inlineStr">
        <is>
          <t>02B</t>
        </is>
      </c>
      <c r="H2533" t="inlineStr">
        <is>
          <t>Hot TCS food item not held at or above 140 °F.</t>
        </is>
      </c>
      <c r="I2533" t="inlineStr">
        <is>
          <t>Critical</t>
        </is>
      </c>
      <c r="J2533" t="n">
        <v>12</v>
      </c>
      <c r="K2533" t="inlineStr">
        <is>
          <t>A</t>
        </is>
      </c>
      <c r="L2533" s="9">
        <f>A2533&amp;"-"&amp;TEXT(E2533,"yyyymmdd")</f>
        <v/>
      </c>
    </row>
    <row r="2534">
      <c r="A2534" t="n">
        <v>40578252</v>
      </c>
      <c r="B2534" t="inlineStr">
        <is>
          <t>Manhattan</t>
        </is>
      </c>
      <c r="C2534" t="inlineStr">
        <is>
          <t>10017</t>
        </is>
      </c>
      <c r="D2534" t="inlineStr">
        <is>
          <t>Italian</t>
        </is>
      </c>
      <c r="E2534" s="8" t="n">
        <v>46132</v>
      </c>
      <c r="F2534" t="inlineStr">
        <is>
          <t>Violations were cited in the following area(s).</t>
        </is>
      </c>
      <c r="G2534" t="inlineStr">
        <is>
          <t>06C</t>
        </is>
      </c>
      <c r="H253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534" t="inlineStr">
        <is>
          <t>Critical</t>
        </is>
      </c>
      <c r="J2534" t="n">
        <v>12</v>
      </c>
      <c r="K2534" t="inlineStr">
        <is>
          <t>A</t>
        </is>
      </c>
      <c r="L2534" s="9">
        <f>A2534&amp;"-"&amp;TEXT(E2534,"yyyymmdd")</f>
        <v/>
      </c>
    </row>
    <row r="2535">
      <c r="A2535" t="n">
        <v>40735965</v>
      </c>
      <c r="B2535" t="inlineStr">
        <is>
          <t>Brooklyn</t>
        </is>
      </c>
      <c r="C2535" t="inlineStr">
        <is>
          <t>11219</t>
        </is>
      </c>
      <c r="D2535" t="inlineStr">
        <is>
          <t>Jewish/Kosher</t>
        </is>
      </c>
      <c r="E2535" s="8" t="n">
        <v>46132</v>
      </c>
      <c r="F2535" t="inlineStr">
        <is>
          <t>Violations were cited in the following area(s).</t>
        </is>
      </c>
      <c r="G2535" t="inlineStr">
        <is>
          <t>06C</t>
        </is>
      </c>
      <c r="H253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535" t="inlineStr">
        <is>
          <t>Critical</t>
        </is>
      </c>
      <c r="J2535" t="n">
        <v>11</v>
      </c>
      <c r="K2535" t="inlineStr">
        <is>
          <t>A</t>
        </is>
      </c>
      <c r="L2535" s="9">
        <f>A2535&amp;"-"&amp;TEXT(E2535,"yyyymmdd")</f>
        <v/>
      </c>
    </row>
    <row r="2536">
      <c r="A2536" t="n">
        <v>40735965</v>
      </c>
      <c r="B2536" t="inlineStr">
        <is>
          <t>Brooklyn</t>
        </is>
      </c>
      <c r="C2536" t="inlineStr">
        <is>
          <t>11219</t>
        </is>
      </c>
      <c r="D2536" t="inlineStr">
        <is>
          <t>Jewish/Kosher</t>
        </is>
      </c>
      <c r="E2536" s="8" t="n">
        <v>46132</v>
      </c>
      <c r="F2536" t="inlineStr">
        <is>
          <t>Violations were cited in the following area(s).</t>
        </is>
      </c>
      <c r="G2536" t="inlineStr">
        <is>
          <t>10F</t>
        </is>
      </c>
      <c r="H2536" t="inlineStr">
        <is>
          <t>Non-food contact surface or equipment made of unacceptable material, not kept clean, or not properly sealed, raised, spaced or movable to allow accessibility for cleaning on all sides, above and underneath the unit.</t>
        </is>
      </c>
      <c r="I2536" t="inlineStr">
        <is>
          <t>Not Critical</t>
        </is>
      </c>
      <c r="J2536" t="n">
        <v>11</v>
      </c>
      <c r="K2536" t="inlineStr">
        <is>
          <t>A</t>
        </is>
      </c>
      <c r="L2536" s="9">
        <f>A2536&amp;"-"&amp;TEXT(E2536,"yyyymmdd")</f>
        <v/>
      </c>
    </row>
    <row r="2537">
      <c r="A2537" t="n">
        <v>40735965</v>
      </c>
      <c r="B2537" t="inlineStr">
        <is>
          <t>Brooklyn</t>
        </is>
      </c>
      <c r="C2537" t="inlineStr">
        <is>
          <t>11219</t>
        </is>
      </c>
      <c r="D2537" t="inlineStr">
        <is>
          <t>Jewish/Kosher</t>
        </is>
      </c>
      <c r="E2537" s="8" t="n">
        <v>46132</v>
      </c>
      <c r="F2537" t="inlineStr">
        <is>
          <t>Violations were cited in the following area(s).</t>
        </is>
      </c>
      <c r="G2537" t="inlineStr">
        <is>
          <t>10H</t>
        </is>
      </c>
      <c r="H2537" t="inlineStr">
        <is>
          <t>Single service article not provided. Single service article reused or not protected from contamination when transported, stored, dispensed. Drinking straws not completely enclosed in wrapper or dispensed from a sanitary device.</t>
        </is>
      </c>
      <c r="I2537" t="inlineStr">
        <is>
          <t>Not Critical</t>
        </is>
      </c>
      <c r="J2537" t="n">
        <v>11</v>
      </c>
      <c r="K2537" t="inlineStr">
        <is>
          <t>A</t>
        </is>
      </c>
      <c r="L2537" s="9">
        <f>A2537&amp;"-"&amp;TEXT(E2537,"yyyymmdd")</f>
        <v/>
      </c>
    </row>
    <row r="2538">
      <c r="A2538" t="n">
        <v>40741534</v>
      </c>
      <c r="B2538" t="inlineStr">
        <is>
          <t>Queens</t>
        </is>
      </c>
      <c r="C2538" t="inlineStr">
        <is>
          <t>11354</t>
        </is>
      </c>
      <c r="D2538" t="inlineStr">
        <is>
          <t>Bakery Products/Desserts</t>
        </is>
      </c>
      <c r="E2538" s="8" t="n">
        <v>46132</v>
      </c>
      <c r="F2538" t="inlineStr">
        <is>
          <t>Violations were cited in the following area(s).</t>
        </is>
      </c>
      <c r="G2538" t="inlineStr">
        <is>
          <t>02B</t>
        </is>
      </c>
      <c r="H2538" t="inlineStr">
        <is>
          <t>Hot TCS food item not held at or above 140 °F.</t>
        </is>
      </c>
      <c r="I2538" t="inlineStr">
        <is>
          <t>Critical</t>
        </is>
      </c>
      <c r="J2538" t="n">
        <v>34</v>
      </c>
      <c r="L2538" s="9">
        <f>A2538&amp;"-"&amp;TEXT(E2538,"yyyymmdd")</f>
        <v/>
      </c>
    </row>
    <row r="2539">
      <c r="A2539" t="n">
        <v>40741534</v>
      </c>
      <c r="B2539" t="inlineStr">
        <is>
          <t>Queens</t>
        </is>
      </c>
      <c r="C2539" t="inlineStr">
        <is>
          <t>11354</t>
        </is>
      </c>
      <c r="D2539" t="inlineStr">
        <is>
          <t>Bakery Products/Desserts</t>
        </is>
      </c>
      <c r="E2539" s="8" t="n">
        <v>46132</v>
      </c>
      <c r="F2539" t="inlineStr">
        <is>
          <t>Violations were cited in the following area(s).</t>
        </is>
      </c>
      <c r="G2539" t="inlineStr">
        <is>
          <t>02G</t>
        </is>
      </c>
      <c r="H2539" t="inlineStr">
        <is>
          <t>Cold TCS food item held above 41 °F; smoked or processed fish held above 38 °F; intact raw eggs held above 45 °F; or reduced oxygen packaged (ROP) TCS foods held above required temperatures except during active necessary preparation.</t>
        </is>
      </c>
      <c r="I2539" t="inlineStr">
        <is>
          <t>Critical</t>
        </is>
      </c>
      <c r="J2539" t="n">
        <v>34</v>
      </c>
      <c r="L2539" s="9">
        <f>A2539&amp;"-"&amp;TEXT(E2539,"yyyymmdd")</f>
        <v/>
      </c>
    </row>
    <row r="2540">
      <c r="A2540" t="n">
        <v>40741534</v>
      </c>
      <c r="B2540" t="inlineStr">
        <is>
          <t>Queens</t>
        </is>
      </c>
      <c r="C2540" t="inlineStr">
        <is>
          <t>11354</t>
        </is>
      </c>
      <c r="D2540" t="inlineStr">
        <is>
          <t>Bakery Products/Desserts</t>
        </is>
      </c>
      <c r="E2540" s="8" t="n">
        <v>46132</v>
      </c>
      <c r="F2540" t="inlineStr">
        <is>
          <t>Violations were cited in the following area(s).</t>
        </is>
      </c>
      <c r="G2540" t="inlineStr">
        <is>
          <t>06C</t>
        </is>
      </c>
      <c r="H254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540" t="inlineStr">
        <is>
          <t>Critical</t>
        </is>
      </c>
      <c r="J2540" t="n">
        <v>34</v>
      </c>
      <c r="L2540" s="9">
        <f>A2540&amp;"-"&amp;TEXT(E2540,"yyyymmdd")</f>
        <v/>
      </c>
    </row>
    <row r="2541">
      <c r="A2541" t="n">
        <v>40741534</v>
      </c>
      <c r="B2541" t="inlineStr">
        <is>
          <t>Queens</t>
        </is>
      </c>
      <c r="C2541" t="inlineStr">
        <is>
          <t>11354</t>
        </is>
      </c>
      <c r="D2541" t="inlineStr">
        <is>
          <t>Bakery Products/Desserts</t>
        </is>
      </c>
      <c r="E2541" s="8" t="n">
        <v>46132</v>
      </c>
      <c r="F2541" t="inlineStr">
        <is>
          <t>Violations were cited in the following area(s).</t>
        </is>
      </c>
      <c r="G2541" t="inlineStr">
        <is>
          <t>06D</t>
        </is>
      </c>
      <c r="H2541" t="inlineStr">
        <is>
          <t>Food contact surface not properly washed, rinsed and sanitized after each use and following any activity when contamination may have occurred.</t>
        </is>
      </c>
      <c r="I2541" t="inlineStr">
        <is>
          <t>Critical</t>
        </is>
      </c>
      <c r="J2541" t="n">
        <v>34</v>
      </c>
      <c r="L2541" s="9">
        <f>A2541&amp;"-"&amp;TEXT(E2541,"yyyymmdd")</f>
        <v/>
      </c>
    </row>
    <row r="2542">
      <c r="A2542" t="n">
        <v>40741534</v>
      </c>
      <c r="B2542" t="inlineStr">
        <is>
          <t>Queens</t>
        </is>
      </c>
      <c r="C2542" t="inlineStr">
        <is>
          <t>11354</t>
        </is>
      </c>
      <c r="D2542" t="inlineStr">
        <is>
          <t>Bakery Products/Desserts</t>
        </is>
      </c>
      <c r="E2542" s="8" t="n">
        <v>46132</v>
      </c>
      <c r="F2542" t="inlineStr">
        <is>
          <t>Violations were cited in the following area(s).</t>
        </is>
      </c>
      <c r="G2542" t="inlineStr">
        <is>
          <t>06F</t>
        </is>
      </c>
      <c r="H2542" t="inlineStr">
        <is>
          <t>Wiping cloths not stored clean and dry, or in a sanitizing solution, between uses.</t>
        </is>
      </c>
      <c r="I2542" t="inlineStr">
        <is>
          <t>Critical</t>
        </is>
      </c>
      <c r="J2542" t="n">
        <v>34</v>
      </c>
      <c r="L2542" s="9">
        <f>A2542&amp;"-"&amp;TEXT(E2542,"yyyymmdd")</f>
        <v/>
      </c>
    </row>
    <row r="2543">
      <c r="A2543" t="n">
        <v>40741534</v>
      </c>
      <c r="B2543" t="inlineStr">
        <is>
          <t>Queens</t>
        </is>
      </c>
      <c r="C2543" t="inlineStr">
        <is>
          <t>11354</t>
        </is>
      </c>
      <c r="D2543" t="inlineStr">
        <is>
          <t>Bakery Products/Desserts</t>
        </is>
      </c>
      <c r="E2543" s="8" t="n">
        <v>46132</v>
      </c>
      <c r="F2543" t="inlineStr">
        <is>
          <t>Violations were cited in the following area(s).</t>
        </is>
      </c>
      <c r="G2543" t="inlineStr">
        <is>
          <t>10F</t>
        </is>
      </c>
      <c r="H2543" t="inlineStr">
        <is>
          <t>Non-food contact surface or equipment made of unacceptable material, not kept clean, or not properly sealed, raised, spaced or movable to allow accessibility for cleaning on all sides, above and underneath the unit.</t>
        </is>
      </c>
      <c r="I2543" t="inlineStr">
        <is>
          <t>Not Critical</t>
        </is>
      </c>
      <c r="J2543" t="n">
        <v>34</v>
      </c>
      <c r="L2543" s="9">
        <f>A2543&amp;"-"&amp;TEXT(E2543,"yyyymmdd")</f>
        <v/>
      </c>
    </row>
    <row r="2544">
      <c r="A2544" t="n">
        <v>40936803</v>
      </c>
      <c r="B2544" t="inlineStr">
        <is>
          <t>Queens</t>
        </is>
      </c>
      <c r="C2544" t="inlineStr">
        <is>
          <t>11435</t>
        </is>
      </c>
      <c r="D2544" t="inlineStr">
        <is>
          <t>Portuguese</t>
        </is>
      </c>
      <c r="E2544" s="8" t="n">
        <v>46132</v>
      </c>
      <c r="F2544" t="inlineStr">
        <is>
          <t>Violations were cited in the following area(s).</t>
        </is>
      </c>
      <c r="G2544" t="inlineStr">
        <is>
          <t>10F</t>
        </is>
      </c>
      <c r="H2544" t="inlineStr">
        <is>
          <t>Non-food contact surface or equipment made of unacceptable material, not kept clean, or not properly sealed, raised, spaced or movable to allow accessibility for cleaning on all sides, above and underneath the unit.</t>
        </is>
      </c>
      <c r="I2544" t="inlineStr">
        <is>
          <t>Not Critical</t>
        </is>
      </c>
      <c r="J2544" t="n">
        <v>8</v>
      </c>
      <c r="K2544" t="inlineStr">
        <is>
          <t>A</t>
        </is>
      </c>
      <c r="L2544" s="9">
        <f>A2544&amp;"-"&amp;TEXT(E2544,"yyyymmdd")</f>
        <v/>
      </c>
    </row>
    <row r="2545">
      <c r="A2545" t="n">
        <v>40936803</v>
      </c>
      <c r="B2545" t="inlineStr">
        <is>
          <t>Queens</t>
        </is>
      </c>
      <c r="C2545" t="inlineStr">
        <is>
          <t>11435</t>
        </is>
      </c>
      <c r="D2545" t="inlineStr">
        <is>
          <t>Portuguese</t>
        </is>
      </c>
      <c r="E2545" s="8" t="n">
        <v>46132</v>
      </c>
      <c r="F2545" t="inlineStr">
        <is>
          <t>Violations were cited in the following area(s).</t>
        </is>
      </c>
      <c r="G2545" t="inlineStr">
        <is>
          <t>10G</t>
        </is>
      </c>
      <c r="H2545" t="inlineStr">
        <is>
          <t>Dishwashing and ware washing: Cleaning and sanitizing of tableware, including dishes, utensils, and equipment deficient.</t>
        </is>
      </c>
      <c r="I2545" t="inlineStr">
        <is>
          <t>Not Critical</t>
        </is>
      </c>
      <c r="J2545" t="n">
        <v>8</v>
      </c>
      <c r="K2545" t="inlineStr">
        <is>
          <t>A</t>
        </is>
      </c>
      <c r="L2545" s="9">
        <f>A2545&amp;"-"&amp;TEXT(E2545,"yyyymmdd")</f>
        <v/>
      </c>
    </row>
    <row r="2546">
      <c r="A2546" t="n">
        <v>41071980</v>
      </c>
      <c r="B2546" t="inlineStr">
        <is>
          <t>Manhattan</t>
        </is>
      </c>
      <c r="C2546" t="inlineStr">
        <is>
          <t>10022</t>
        </is>
      </c>
      <c r="D2546" t="inlineStr">
        <is>
          <t>Italian</t>
        </is>
      </c>
      <c r="E2546" s="8" t="n">
        <v>46132</v>
      </c>
      <c r="F2546" t="inlineStr">
        <is>
          <t>Violations were cited in the following area(s).</t>
        </is>
      </c>
      <c r="G2546" t="inlineStr">
        <is>
          <t>02G</t>
        </is>
      </c>
      <c r="H2546" t="inlineStr">
        <is>
          <t>Cold TCS food item held above 41 °F; smoked or processed fish held above 38 °F; intact raw eggs held above 45 °F; or reduced oxygen packaged (ROP) TCS foods held above required temperatures except during active necessary preparation.</t>
        </is>
      </c>
      <c r="I2546" t="inlineStr">
        <is>
          <t>Critical</t>
        </is>
      </c>
      <c r="J2546" t="n">
        <v>24</v>
      </c>
      <c r="L2546" s="9">
        <f>A2546&amp;"-"&amp;TEXT(E2546,"yyyymmdd")</f>
        <v/>
      </c>
    </row>
    <row r="2547">
      <c r="A2547" t="n">
        <v>41071980</v>
      </c>
      <c r="B2547" t="inlineStr">
        <is>
          <t>Manhattan</t>
        </is>
      </c>
      <c r="C2547" t="inlineStr">
        <is>
          <t>10022</t>
        </is>
      </c>
      <c r="D2547" t="inlineStr">
        <is>
          <t>Italian</t>
        </is>
      </c>
      <c r="E2547" s="8" t="n">
        <v>46132</v>
      </c>
      <c r="F2547" t="inlineStr">
        <is>
          <t>Violations were cited in the following area(s).</t>
        </is>
      </c>
      <c r="G2547" t="inlineStr">
        <is>
          <t>04H</t>
        </is>
      </c>
      <c r="H2547" t="inlineStr">
        <is>
          <t>Raw, cooked or prepared food is adulterated, contaminated, cross-contaminated, or not discarded in accordance with HACCP plan.</t>
        </is>
      </c>
      <c r="I2547" t="inlineStr">
        <is>
          <t>Critical</t>
        </is>
      </c>
      <c r="J2547" t="n">
        <v>24</v>
      </c>
      <c r="L2547" s="9">
        <f>A2547&amp;"-"&amp;TEXT(E2547,"yyyymmdd")</f>
        <v/>
      </c>
    </row>
    <row r="2548">
      <c r="A2548" t="n">
        <v>41071980</v>
      </c>
      <c r="B2548" t="inlineStr">
        <is>
          <t>Manhattan</t>
        </is>
      </c>
      <c r="C2548" t="inlineStr">
        <is>
          <t>10022</t>
        </is>
      </c>
      <c r="D2548" t="inlineStr">
        <is>
          <t>Italian</t>
        </is>
      </c>
      <c r="E2548" s="8" t="n">
        <v>46132</v>
      </c>
      <c r="F2548" t="inlineStr">
        <is>
          <t>Violations were cited in the following area(s).</t>
        </is>
      </c>
      <c r="G2548" t="inlineStr">
        <is>
          <t>08C</t>
        </is>
      </c>
      <c r="H2548" t="inlineStr">
        <is>
          <t>Pesticide not properly labeled or used by unlicensed individual. Pesticide, other toxic chemical improperly used/stored. Unprotected, unlocked bait station used.</t>
        </is>
      </c>
      <c r="I2548" t="inlineStr">
        <is>
          <t>Not Critical</t>
        </is>
      </c>
      <c r="J2548" t="n">
        <v>24</v>
      </c>
      <c r="L2548" s="9">
        <f>A2548&amp;"-"&amp;TEXT(E2548,"yyyymmdd")</f>
        <v/>
      </c>
    </row>
    <row r="2549">
      <c r="A2549" t="n">
        <v>41071980</v>
      </c>
      <c r="B2549" t="inlineStr">
        <is>
          <t>Manhattan</t>
        </is>
      </c>
      <c r="C2549" t="inlineStr">
        <is>
          <t>10022</t>
        </is>
      </c>
      <c r="D2549" t="inlineStr">
        <is>
          <t>Italian</t>
        </is>
      </c>
      <c r="E2549" s="8" t="n">
        <v>46132</v>
      </c>
      <c r="F2549" t="inlineStr">
        <is>
          <t>Violations were cited in the following area(s).</t>
        </is>
      </c>
      <c r="G2549" t="inlineStr">
        <is>
          <t>10B</t>
        </is>
      </c>
      <c r="H2549" t="inlineStr">
        <is>
          <t>Anti-siphonage or back-flow prevention device not provided where required; equipment or floor not properly drained; sewage disposal system in disrepair or not functioning properly. Condensation or liquid waste improperly disposed of.</t>
        </is>
      </c>
      <c r="I2549" t="inlineStr">
        <is>
          <t>Not Critical</t>
        </is>
      </c>
      <c r="J2549" t="n">
        <v>24</v>
      </c>
      <c r="L2549" s="9">
        <f>A2549&amp;"-"&amp;TEXT(E2549,"yyyymmdd")</f>
        <v/>
      </c>
    </row>
    <row r="2550">
      <c r="A2550" t="n">
        <v>41071980</v>
      </c>
      <c r="B2550" t="inlineStr">
        <is>
          <t>Manhattan</t>
        </is>
      </c>
      <c r="C2550" t="inlineStr">
        <is>
          <t>10022</t>
        </is>
      </c>
      <c r="D2550" t="inlineStr">
        <is>
          <t>Italian</t>
        </is>
      </c>
      <c r="E2550" s="8" t="n">
        <v>46132</v>
      </c>
      <c r="F2550" t="inlineStr">
        <is>
          <t>Violations were cited in the following area(s).</t>
        </is>
      </c>
      <c r="G2550" t="inlineStr">
        <is>
          <t>10F</t>
        </is>
      </c>
      <c r="H2550" t="inlineStr">
        <is>
          <t>Non-food contact surface or equipment made of unacceptable material, not kept clean, or not properly sealed, raised, spaced or movable to allow accessibility for cleaning on all sides, above and underneath the unit.</t>
        </is>
      </c>
      <c r="I2550" t="inlineStr">
        <is>
          <t>Not Critical</t>
        </is>
      </c>
      <c r="J2550" t="n">
        <v>24</v>
      </c>
      <c r="L2550" s="9">
        <f>A2550&amp;"-"&amp;TEXT(E2550,"yyyymmdd")</f>
        <v/>
      </c>
    </row>
    <row r="2551">
      <c r="A2551" t="n">
        <v>41122841</v>
      </c>
      <c r="B2551" t="inlineStr">
        <is>
          <t>Manhattan</t>
        </is>
      </c>
      <c r="C2551" t="inlineStr">
        <is>
          <t>10036</t>
        </is>
      </c>
      <c r="D2551" t="inlineStr">
        <is>
          <t>Irish</t>
        </is>
      </c>
      <c r="E2551" s="8" t="n">
        <v>46132</v>
      </c>
      <c r="F2551" t="inlineStr">
        <is>
          <t>Violations were cited in the following area(s).</t>
        </is>
      </c>
      <c r="G2551" t="inlineStr">
        <is>
          <t>02B</t>
        </is>
      </c>
      <c r="H2551" t="inlineStr">
        <is>
          <t>Hot TCS food item not held at or above 140 °F.</t>
        </is>
      </c>
      <c r="I2551" t="inlineStr">
        <is>
          <t>Critical</t>
        </is>
      </c>
      <c r="J2551" t="n">
        <v>31</v>
      </c>
      <c r="L2551" s="9">
        <f>A2551&amp;"-"&amp;TEXT(E2551,"yyyymmdd")</f>
        <v/>
      </c>
    </row>
    <row r="2552">
      <c r="A2552" t="n">
        <v>41122841</v>
      </c>
      <c r="B2552" t="inlineStr">
        <is>
          <t>Manhattan</t>
        </is>
      </c>
      <c r="C2552" t="inlineStr">
        <is>
          <t>10036</t>
        </is>
      </c>
      <c r="D2552" t="inlineStr">
        <is>
          <t>Irish</t>
        </is>
      </c>
      <c r="E2552" s="8" t="n">
        <v>46132</v>
      </c>
      <c r="F2552" t="inlineStr">
        <is>
          <t>Violations were cited in the following area(s).</t>
        </is>
      </c>
      <c r="G2552" t="inlineStr">
        <is>
          <t>04L</t>
        </is>
      </c>
      <c r="H2552" t="inlineStr">
        <is>
          <t>Evidence of mice or live mice in establishment's food or non-food areas.</t>
        </is>
      </c>
      <c r="I2552" t="inlineStr">
        <is>
          <t>Critical</t>
        </is>
      </c>
      <c r="J2552" t="n">
        <v>31</v>
      </c>
      <c r="L2552" s="9">
        <f>A2552&amp;"-"&amp;TEXT(E2552,"yyyymmdd")</f>
        <v/>
      </c>
    </row>
    <row r="2553">
      <c r="A2553" t="n">
        <v>41122841</v>
      </c>
      <c r="B2553" t="inlineStr">
        <is>
          <t>Manhattan</t>
        </is>
      </c>
      <c r="C2553" t="inlineStr">
        <is>
          <t>10036</t>
        </is>
      </c>
      <c r="D2553" t="inlineStr">
        <is>
          <t>Irish</t>
        </is>
      </c>
      <c r="E2553" s="8" t="n">
        <v>46132</v>
      </c>
      <c r="F2553" t="inlineStr">
        <is>
          <t>Violations were cited in the following area(s).</t>
        </is>
      </c>
      <c r="G2553" t="inlineStr">
        <is>
          <t>06C</t>
        </is>
      </c>
      <c r="H255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553" t="inlineStr">
        <is>
          <t>Critical</t>
        </is>
      </c>
      <c r="J2553" t="n">
        <v>31</v>
      </c>
      <c r="L2553" s="9">
        <f>A2553&amp;"-"&amp;TEXT(E2553,"yyyymmdd")</f>
        <v/>
      </c>
    </row>
    <row r="2554">
      <c r="A2554" t="n">
        <v>41122841</v>
      </c>
      <c r="B2554" t="inlineStr">
        <is>
          <t>Manhattan</t>
        </is>
      </c>
      <c r="C2554" t="inlineStr">
        <is>
          <t>10036</t>
        </is>
      </c>
      <c r="D2554" t="inlineStr">
        <is>
          <t>Irish</t>
        </is>
      </c>
      <c r="E2554" s="8" t="n">
        <v>46132</v>
      </c>
      <c r="F2554" t="inlineStr">
        <is>
          <t>Violations were cited in the following area(s).</t>
        </is>
      </c>
      <c r="G2554" t="inlineStr">
        <is>
          <t>08A</t>
        </is>
      </c>
      <c r="H2554" t="inlineStr">
        <is>
          <t>Establishment is not free of harborage or conditions conducive to rodents, insects or other pests.</t>
        </is>
      </c>
      <c r="I2554" t="inlineStr">
        <is>
          <t>Not Critical</t>
        </is>
      </c>
      <c r="J2554" t="n">
        <v>31</v>
      </c>
      <c r="L2554" s="9">
        <f>A2554&amp;"-"&amp;TEXT(E2554,"yyyymmdd")</f>
        <v/>
      </c>
    </row>
    <row r="2555">
      <c r="A2555" t="n">
        <v>41122841</v>
      </c>
      <c r="B2555" t="inlineStr">
        <is>
          <t>Manhattan</t>
        </is>
      </c>
      <c r="C2555" t="inlineStr">
        <is>
          <t>10036</t>
        </is>
      </c>
      <c r="D2555" t="inlineStr">
        <is>
          <t>Irish</t>
        </is>
      </c>
      <c r="E2555" s="8" t="n">
        <v>46132</v>
      </c>
      <c r="F2555" t="inlineStr">
        <is>
          <t>Violations were cited in the following area(s).</t>
        </is>
      </c>
      <c r="G2555" t="inlineStr">
        <is>
          <t>10B</t>
        </is>
      </c>
      <c r="H2555" t="inlineStr">
        <is>
          <t>Anti-siphonage or back-flow prevention device not provided where required; equipment or floor not properly drained; sewage disposal system in disrepair or not functioning properly. Condensation or liquid waste improperly disposed of.</t>
        </is>
      </c>
      <c r="I2555" t="inlineStr">
        <is>
          <t>Not Critical</t>
        </is>
      </c>
      <c r="J2555" t="n">
        <v>31</v>
      </c>
      <c r="L2555" s="9">
        <f>A2555&amp;"-"&amp;TEXT(E2555,"yyyymmdd")</f>
        <v/>
      </c>
    </row>
    <row r="2556">
      <c r="A2556" t="n">
        <v>41122841</v>
      </c>
      <c r="B2556" t="inlineStr">
        <is>
          <t>Manhattan</t>
        </is>
      </c>
      <c r="C2556" t="inlineStr">
        <is>
          <t>10036</t>
        </is>
      </c>
      <c r="D2556" t="inlineStr">
        <is>
          <t>Irish</t>
        </is>
      </c>
      <c r="E2556" s="8" t="n">
        <v>46132</v>
      </c>
      <c r="F2556" t="inlineStr">
        <is>
          <t>Violations were cited in the following area(s).</t>
        </is>
      </c>
      <c r="G2556" t="inlineStr">
        <is>
          <t>10F</t>
        </is>
      </c>
      <c r="H2556" t="inlineStr">
        <is>
          <t>Non-food contact surface or equipment made of unacceptable material, not kept clean, or not properly sealed, raised, spaced or movable to allow accessibility for cleaning on all sides, above and underneath the unit.</t>
        </is>
      </c>
      <c r="I2556" t="inlineStr">
        <is>
          <t>Not Critical</t>
        </is>
      </c>
      <c r="J2556" t="n">
        <v>31</v>
      </c>
      <c r="L2556" s="9">
        <f>A2556&amp;"-"&amp;TEXT(E2556,"yyyymmdd")</f>
        <v/>
      </c>
    </row>
    <row r="2557">
      <c r="A2557" t="n">
        <v>41147318</v>
      </c>
      <c r="B2557" t="inlineStr">
        <is>
          <t>Brooklyn</t>
        </is>
      </c>
      <c r="C2557" t="inlineStr">
        <is>
          <t>11220</t>
        </is>
      </c>
      <c r="D2557" t="inlineStr">
        <is>
          <t>American</t>
        </is>
      </c>
      <c r="E2557" s="8" t="n">
        <v>46132</v>
      </c>
      <c r="F2557" t="inlineStr">
        <is>
          <t>Violations were cited in the following area(s).</t>
        </is>
      </c>
      <c r="G2557" t="inlineStr">
        <is>
          <t>10F</t>
        </is>
      </c>
      <c r="H2557" t="inlineStr">
        <is>
          <t>Non-food contact surface or equipment made of unacceptable material, not kept clean, or not properly sealed, raised, spaced or movable to allow accessibility for cleaning on all sides, above and underneath the unit.</t>
        </is>
      </c>
      <c r="I2557" t="inlineStr">
        <is>
          <t>Not Critical</t>
        </is>
      </c>
      <c r="J2557" t="n">
        <v>2</v>
      </c>
      <c r="K2557" t="inlineStr">
        <is>
          <t>A</t>
        </is>
      </c>
      <c r="L2557" s="9">
        <f>A2557&amp;"-"&amp;TEXT(E2557,"yyyymmdd")</f>
        <v/>
      </c>
    </row>
    <row r="2558">
      <c r="A2558" t="n">
        <v>41166868</v>
      </c>
      <c r="B2558" t="inlineStr">
        <is>
          <t>Queens</t>
        </is>
      </c>
      <c r="C2558" t="inlineStr">
        <is>
          <t>11435</t>
        </is>
      </c>
      <c r="D2558" t="inlineStr">
        <is>
          <t>Tapas</t>
        </is>
      </c>
      <c r="E2558" s="8" t="n">
        <v>46132</v>
      </c>
      <c r="F2558" t="inlineStr">
        <is>
          <t>Violations were cited in the following area(s).</t>
        </is>
      </c>
      <c r="G2558" t="inlineStr">
        <is>
          <t>06D</t>
        </is>
      </c>
      <c r="H2558" t="inlineStr">
        <is>
          <t>Food contact surface not properly washed, rinsed and sanitized after each use and following any activity when contamination may have occurred.</t>
        </is>
      </c>
      <c r="I2558" t="inlineStr">
        <is>
          <t>Critical</t>
        </is>
      </c>
      <c r="J2558" t="n">
        <v>12</v>
      </c>
      <c r="K2558" t="inlineStr">
        <is>
          <t>A</t>
        </is>
      </c>
      <c r="L2558" s="9">
        <f>A2558&amp;"-"&amp;TEXT(E2558,"yyyymmdd")</f>
        <v/>
      </c>
    </row>
    <row r="2559">
      <c r="A2559" t="n">
        <v>41166868</v>
      </c>
      <c r="B2559" t="inlineStr">
        <is>
          <t>Queens</t>
        </is>
      </c>
      <c r="C2559" t="inlineStr">
        <is>
          <t>11435</t>
        </is>
      </c>
      <c r="D2559" t="inlineStr">
        <is>
          <t>Tapas</t>
        </is>
      </c>
      <c r="E2559" s="8" t="n">
        <v>46132</v>
      </c>
      <c r="F2559" t="inlineStr">
        <is>
          <t>Violations were cited in the following area(s).</t>
        </is>
      </c>
      <c r="G2559" t="inlineStr">
        <is>
          <t>10B</t>
        </is>
      </c>
      <c r="H2559" t="inlineStr">
        <is>
          <t>Anti-siphonage or back-flow prevention device not provided where required; equipment or floor not properly drained; sewage disposal system in disrepair or not functioning properly. Condensation or liquid waste improperly disposed of.</t>
        </is>
      </c>
      <c r="I2559" t="inlineStr">
        <is>
          <t>Not Critical</t>
        </is>
      </c>
      <c r="J2559" t="n">
        <v>12</v>
      </c>
      <c r="K2559" t="inlineStr">
        <is>
          <t>A</t>
        </is>
      </c>
      <c r="L2559" s="9">
        <f>A2559&amp;"-"&amp;TEXT(E2559,"yyyymmdd")</f>
        <v/>
      </c>
    </row>
    <row r="2560">
      <c r="A2560" t="n">
        <v>41166868</v>
      </c>
      <c r="B2560" t="inlineStr">
        <is>
          <t>Queens</t>
        </is>
      </c>
      <c r="C2560" t="inlineStr">
        <is>
          <t>11435</t>
        </is>
      </c>
      <c r="D2560" t="inlineStr">
        <is>
          <t>Tapas</t>
        </is>
      </c>
      <c r="E2560" s="8" t="n">
        <v>46132</v>
      </c>
      <c r="F2560" t="inlineStr">
        <is>
          <t>Violations were cited in the following area(s).</t>
        </is>
      </c>
      <c r="G2560" t="inlineStr">
        <is>
          <t>10G</t>
        </is>
      </c>
      <c r="H2560" t="inlineStr">
        <is>
          <t>Dishwashing and ware washing: Cleaning and sanitizing of tableware, including dishes, utensils, and equipment deficient.</t>
        </is>
      </c>
      <c r="I2560" t="inlineStr">
        <is>
          <t>Not Critical</t>
        </is>
      </c>
      <c r="J2560" t="n">
        <v>12</v>
      </c>
      <c r="K2560" t="inlineStr">
        <is>
          <t>A</t>
        </is>
      </c>
      <c r="L2560" s="9">
        <f>A2560&amp;"-"&amp;TEXT(E2560,"yyyymmdd")</f>
        <v/>
      </c>
    </row>
    <row r="2561">
      <c r="A2561" t="n">
        <v>41174270</v>
      </c>
      <c r="B2561" t="inlineStr">
        <is>
          <t>Queens</t>
        </is>
      </c>
      <c r="C2561" t="inlineStr">
        <is>
          <t>11418</t>
        </is>
      </c>
      <c r="D2561" t="inlineStr">
        <is>
          <t>Donuts</t>
        </is>
      </c>
      <c r="E2561" s="8" t="n">
        <v>46132</v>
      </c>
      <c r="F2561" t="inlineStr">
        <is>
          <t>Violations were cited in the following area(s).</t>
        </is>
      </c>
      <c r="G2561" t="inlineStr">
        <is>
          <t>04N</t>
        </is>
      </c>
      <c r="H2561" t="inlineStr">
        <is>
          <t>Filth flies or food/refuse/sewage associated with (FRSA) flies or other nuisance pests in establishment’s food and/or non-food areas. FRSA flies include house flies, blow flies, bottle flies, flesh flies, drain flies, Phorid flies and fruit flies.</t>
        </is>
      </c>
      <c r="I2561" t="inlineStr">
        <is>
          <t>Critical</t>
        </is>
      </c>
      <c r="J2561" t="n">
        <v>17</v>
      </c>
      <c r="L2561" s="9">
        <f>A2561&amp;"-"&amp;TEXT(E2561,"yyyymmdd")</f>
        <v/>
      </c>
    </row>
    <row r="2562">
      <c r="A2562" t="n">
        <v>41174270</v>
      </c>
      <c r="B2562" t="inlineStr">
        <is>
          <t>Queens</t>
        </is>
      </c>
      <c r="C2562" t="inlineStr">
        <is>
          <t>11418</t>
        </is>
      </c>
      <c r="D2562" t="inlineStr">
        <is>
          <t>Donuts</t>
        </is>
      </c>
      <c r="E2562" s="8" t="n">
        <v>46132</v>
      </c>
      <c r="F2562" t="inlineStr">
        <is>
          <t>Violations were cited in the following area(s).</t>
        </is>
      </c>
      <c r="G2562" t="inlineStr">
        <is>
          <t>08A</t>
        </is>
      </c>
      <c r="H2562" t="inlineStr">
        <is>
          <t>Establishment is not free of harborage or conditions conducive to rodents, insects or other pests.</t>
        </is>
      </c>
      <c r="I2562" t="inlineStr">
        <is>
          <t>Not Critical</t>
        </is>
      </c>
      <c r="J2562" t="n">
        <v>17</v>
      </c>
      <c r="L2562" s="9">
        <f>A2562&amp;"-"&amp;TEXT(E2562,"yyyymmdd")</f>
        <v/>
      </c>
    </row>
    <row r="2563">
      <c r="A2563" t="n">
        <v>41174270</v>
      </c>
      <c r="B2563" t="inlineStr">
        <is>
          <t>Queens</t>
        </is>
      </c>
      <c r="C2563" t="inlineStr">
        <is>
          <t>11418</t>
        </is>
      </c>
      <c r="D2563" t="inlineStr">
        <is>
          <t>Donuts</t>
        </is>
      </c>
      <c r="E2563" s="8" t="n">
        <v>46132</v>
      </c>
      <c r="F2563" t="inlineStr">
        <is>
          <t>Violations were cited in the following area(s).</t>
        </is>
      </c>
      <c r="G2563" t="inlineStr">
        <is>
          <t>10B</t>
        </is>
      </c>
      <c r="H2563" t="inlineStr">
        <is>
          <t>Anti-siphonage or back-flow prevention device not provided where required; equipment or floor not properly drained; sewage disposal system in disrepair or not functioning properly. Condensation or liquid waste improperly disposed of.</t>
        </is>
      </c>
      <c r="I2563" t="inlineStr">
        <is>
          <t>Not Critical</t>
        </is>
      </c>
      <c r="J2563" t="n">
        <v>17</v>
      </c>
      <c r="L2563" s="9">
        <f>A2563&amp;"-"&amp;TEXT(E2563,"yyyymmdd")</f>
        <v/>
      </c>
    </row>
    <row r="2564">
      <c r="A2564" t="n">
        <v>41174270</v>
      </c>
      <c r="B2564" t="inlineStr">
        <is>
          <t>Queens</t>
        </is>
      </c>
      <c r="C2564" t="inlineStr">
        <is>
          <t>11418</t>
        </is>
      </c>
      <c r="D2564" t="inlineStr">
        <is>
          <t>Donuts</t>
        </is>
      </c>
      <c r="E2564" s="8" t="n">
        <v>46132</v>
      </c>
      <c r="F2564" t="inlineStr">
        <is>
          <t>Violations were cited in the following area(s).</t>
        </is>
      </c>
      <c r="G2564" t="inlineStr">
        <is>
          <t>10F</t>
        </is>
      </c>
      <c r="H2564" t="inlineStr">
        <is>
          <t>Non-food contact surface or equipment made of unacceptable material, not kept clean, or not properly sealed, raised, spaced or movable to allow accessibility for cleaning on all sides, above and underneath the unit.</t>
        </is>
      </c>
      <c r="I2564" t="inlineStr">
        <is>
          <t>Not Critical</t>
        </is>
      </c>
      <c r="J2564" t="n">
        <v>17</v>
      </c>
      <c r="L2564" s="9">
        <f>A2564&amp;"-"&amp;TEXT(E2564,"yyyymmdd")</f>
        <v/>
      </c>
    </row>
    <row r="2565">
      <c r="A2565" t="n">
        <v>41174270</v>
      </c>
      <c r="B2565" t="inlineStr">
        <is>
          <t>Queens</t>
        </is>
      </c>
      <c r="C2565" t="inlineStr">
        <is>
          <t>11418</t>
        </is>
      </c>
      <c r="D2565" t="inlineStr">
        <is>
          <t>Donuts</t>
        </is>
      </c>
      <c r="E2565" s="8" t="n">
        <v>46132</v>
      </c>
      <c r="F2565" t="inlineStr">
        <is>
          <t>Violations were cited in the following area(s).</t>
        </is>
      </c>
      <c r="G2565" t="inlineStr">
        <is>
          <t>10H</t>
        </is>
      </c>
      <c r="H2565" t="inlineStr">
        <is>
          <t>Single service article not provided. Single service article reused or not protected from contamination when transported, stored, dispensed. Drinking straws not completely enclosed in wrapper or dispensed from a sanitary device.</t>
        </is>
      </c>
      <c r="I2565" t="inlineStr">
        <is>
          <t>Not Critical</t>
        </is>
      </c>
      <c r="J2565" t="n">
        <v>17</v>
      </c>
      <c r="L2565" s="9">
        <f>A2565&amp;"-"&amp;TEXT(E2565,"yyyymmdd")</f>
        <v/>
      </c>
    </row>
    <row r="2566">
      <c r="A2566" t="n">
        <v>41223492</v>
      </c>
      <c r="B2566" t="inlineStr">
        <is>
          <t>Manhattan</t>
        </is>
      </c>
      <c r="C2566" t="inlineStr">
        <is>
          <t>10036</t>
        </is>
      </c>
      <c r="D2566" t="inlineStr">
        <is>
          <t>Irish</t>
        </is>
      </c>
      <c r="E2566" s="8" t="n">
        <v>46132</v>
      </c>
      <c r="F2566" t="inlineStr">
        <is>
          <t>Violations were cited in the following area(s).</t>
        </is>
      </c>
      <c r="G2566" t="inlineStr">
        <is>
          <t>06D</t>
        </is>
      </c>
      <c r="H2566" t="inlineStr">
        <is>
          <t>Food contact surface not properly washed, rinsed and sanitized after each use and following any activity when contamination may have occurred.</t>
        </is>
      </c>
      <c r="I2566" t="inlineStr">
        <is>
          <t>Critical</t>
        </is>
      </c>
      <c r="J2566" t="n">
        <v>10</v>
      </c>
      <c r="K2566" t="inlineStr">
        <is>
          <t>A</t>
        </is>
      </c>
      <c r="L2566" s="9">
        <f>A2566&amp;"-"&amp;TEXT(E2566,"yyyymmdd")</f>
        <v/>
      </c>
    </row>
    <row r="2567">
      <c r="A2567" t="n">
        <v>41223492</v>
      </c>
      <c r="B2567" t="inlineStr">
        <is>
          <t>Manhattan</t>
        </is>
      </c>
      <c r="C2567" t="inlineStr">
        <is>
          <t>10036</t>
        </is>
      </c>
      <c r="D2567" t="inlineStr">
        <is>
          <t>Irish</t>
        </is>
      </c>
      <c r="E2567" s="8" t="n">
        <v>46132</v>
      </c>
      <c r="F2567" t="inlineStr">
        <is>
          <t>Violations were cited in the following area(s).</t>
        </is>
      </c>
      <c r="G2567" t="inlineStr">
        <is>
          <t>10F</t>
        </is>
      </c>
      <c r="H2567" t="inlineStr">
        <is>
          <t>Non-food contact surface or equipment made of unacceptable material, not kept clean, or not properly sealed, raised, spaced or movable to allow accessibility for cleaning on all sides, above and underneath the unit.</t>
        </is>
      </c>
      <c r="I2567" t="inlineStr">
        <is>
          <t>Not Critical</t>
        </is>
      </c>
      <c r="J2567" t="n">
        <v>10</v>
      </c>
      <c r="K2567" t="inlineStr">
        <is>
          <t>A</t>
        </is>
      </c>
      <c r="L2567" s="9">
        <f>A2567&amp;"-"&amp;TEXT(E2567,"yyyymmdd")</f>
        <v/>
      </c>
    </row>
    <row r="2568">
      <c r="A2568" t="n">
        <v>41241627</v>
      </c>
      <c r="B2568" t="inlineStr">
        <is>
          <t>Bronx</t>
        </is>
      </c>
      <c r="C2568" t="inlineStr">
        <is>
          <t>10453</t>
        </is>
      </c>
      <c r="D2568" t="inlineStr">
        <is>
          <t>Hamburgers</t>
        </is>
      </c>
      <c r="E2568" s="8" t="n">
        <v>46132</v>
      </c>
      <c r="F2568" t="inlineStr">
        <is>
          <t>Violations were cited in the following area(s).</t>
        </is>
      </c>
      <c r="G2568" t="inlineStr">
        <is>
          <t>06C</t>
        </is>
      </c>
      <c r="H256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568" t="inlineStr">
        <is>
          <t>Critical</t>
        </is>
      </c>
      <c r="J2568" t="n">
        <v>9</v>
      </c>
      <c r="K2568" t="inlineStr">
        <is>
          <t>A</t>
        </is>
      </c>
      <c r="L2568" s="9">
        <f>A2568&amp;"-"&amp;TEXT(E2568,"yyyymmdd")</f>
        <v/>
      </c>
    </row>
    <row r="2569">
      <c r="A2569" t="n">
        <v>41241627</v>
      </c>
      <c r="B2569" t="inlineStr">
        <is>
          <t>Bronx</t>
        </is>
      </c>
      <c r="C2569" t="inlineStr">
        <is>
          <t>10453</t>
        </is>
      </c>
      <c r="D2569" t="inlineStr">
        <is>
          <t>Hamburgers</t>
        </is>
      </c>
      <c r="E2569" s="8" t="n">
        <v>46132</v>
      </c>
      <c r="F2569" t="inlineStr">
        <is>
          <t>Violations were cited in the following area(s).</t>
        </is>
      </c>
      <c r="G2569" t="inlineStr">
        <is>
          <t>10F</t>
        </is>
      </c>
      <c r="H2569" t="inlineStr">
        <is>
          <t>Non-food contact surface or equipment made of unacceptable material, not kept clean, or not properly sealed, raised, spaced or movable to allow accessibility for cleaning on all sides, above and underneath the unit.</t>
        </is>
      </c>
      <c r="I2569" t="inlineStr">
        <is>
          <t>Not Critical</t>
        </is>
      </c>
      <c r="J2569" t="n">
        <v>9</v>
      </c>
      <c r="K2569" t="inlineStr">
        <is>
          <t>A</t>
        </is>
      </c>
      <c r="L2569" s="9">
        <f>A2569&amp;"-"&amp;TEXT(E2569,"yyyymmdd")</f>
        <v/>
      </c>
    </row>
    <row r="2570">
      <c r="A2570" t="n">
        <v>41379121</v>
      </c>
      <c r="B2570" t="inlineStr">
        <is>
          <t>Manhattan</t>
        </is>
      </c>
      <c r="C2570" t="inlineStr">
        <is>
          <t>10036</t>
        </is>
      </c>
      <c r="D2570" t="inlineStr">
        <is>
          <t>Asian/Asian Fusion</t>
        </is>
      </c>
      <c r="E2570" s="8" t="n">
        <v>46132</v>
      </c>
      <c r="F2570" t="inlineStr">
        <is>
          <t>Violations were cited in the following area(s).</t>
        </is>
      </c>
      <c r="G2570" t="inlineStr">
        <is>
          <t>04L</t>
        </is>
      </c>
      <c r="H2570" t="inlineStr">
        <is>
          <t>Evidence of mice or live mice in establishment's food or non-food areas.</t>
        </is>
      </c>
      <c r="I2570" t="inlineStr">
        <is>
          <t>Critical</t>
        </is>
      </c>
      <c r="J2570" t="n">
        <v>51</v>
      </c>
      <c r="L2570" s="9">
        <f>A2570&amp;"-"&amp;TEXT(E2570,"yyyymmdd")</f>
        <v/>
      </c>
    </row>
    <row r="2571">
      <c r="A2571" t="n">
        <v>41379121</v>
      </c>
      <c r="B2571" t="inlineStr">
        <is>
          <t>Manhattan</t>
        </is>
      </c>
      <c r="C2571" t="inlineStr">
        <is>
          <t>10036</t>
        </is>
      </c>
      <c r="D2571" t="inlineStr">
        <is>
          <t>Asian/Asian Fusion</t>
        </is>
      </c>
      <c r="E2571" s="8" t="n">
        <v>46132</v>
      </c>
      <c r="F2571" t="inlineStr">
        <is>
          <t>Violations were cited in the following area(s).</t>
        </is>
      </c>
      <c r="G2571" t="inlineStr">
        <is>
          <t>06D</t>
        </is>
      </c>
      <c r="H2571" t="inlineStr">
        <is>
          <t>Food contact surface not properly washed, rinsed and sanitized after each use and following any activity when contamination may have occurred.</t>
        </is>
      </c>
      <c r="I2571" t="inlineStr">
        <is>
          <t>Critical</t>
        </is>
      </c>
      <c r="J2571" t="n">
        <v>51</v>
      </c>
      <c r="L2571" s="9">
        <f>A2571&amp;"-"&amp;TEXT(E2571,"yyyymmdd")</f>
        <v/>
      </c>
    </row>
    <row r="2572">
      <c r="A2572" t="n">
        <v>41379121</v>
      </c>
      <c r="B2572" t="inlineStr">
        <is>
          <t>Manhattan</t>
        </is>
      </c>
      <c r="C2572" t="inlineStr">
        <is>
          <t>10036</t>
        </is>
      </c>
      <c r="D2572" t="inlineStr">
        <is>
          <t>Asian/Asian Fusion</t>
        </is>
      </c>
      <c r="E2572" s="8" t="n">
        <v>46132</v>
      </c>
      <c r="F2572" t="inlineStr">
        <is>
          <t>Violations were cited in the following area(s).</t>
        </is>
      </c>
      <c r="G2572" t="inlineStr">
        <is>
          <t>08A</t>
        </is>
      </c>
      <c r="H2572" t="inlineStr">
        <is>
          <t>Establishment is not free of harborage or conditions conducive to rodents, insects or other pests.</t>
        </is>
      </c>
      <c r="I2572" t="inlineStr">
        <is>
          <t>Not Critical</t>
        </is>
      </c>
      <c r="J2572" t="n">
        <v>51</v>
      </c>
      <c r="L2572" s="9">
        <f>A2572&amp;"-"&amp;TEXT(E2572,"yyyymmdd")</f>
        <v/>
      </c>
    </row>
    <row r="2573">
      <c r="A2573" t="n">
        <v>41379121</v>
      </c>
      <c r="B2573" t="inlineStr">
        <is>
          <t>Manhattan</t>
        </is>
      </c>
      <c r="C2573" t="inlineStr">
        <is>
          <t>10036</t>
        </is>
      </c>
      <c r="D2573" t="inlineStr">
        <is>
          <t>Asian/Asian Fusion</t>
        </is>
      </c>
      <c r="E2573" s="8" t="n">
        <v>46132</v>
      </c>
      <c r="F2573" t="inlineStr">
        <is>
          <t>Violations were cited in the following area(s).</t>
        </is>
      </c>
      <c r="G2573" t="inlineStr">
        <is>
          <t>10B</t>
        </is>
      </c>
      <c r="H2573" t="inlineStr">
        <is>
          <t>Anti-siphonage or back-flow prevention device not provided where required; equipment or floor not properly drained; sewage disposal system in disrepair or not functioning properly. Condensation or liquid waste improperly disposed of.</t>
        </is>
      </c>
      <c r="I2573" t="inlineStr">
        <is>
          <t>Not Critical</t>
        </is>
      </c>
      <c r="J2573" t="n">
        <v>51</v>
      </c>
      <c r="L2573" s="9">
        <f>A2573&amp;"-"&amp;TEXT(E2573,"yyyymmdd")</f>
        <v/>
      </c>
    </row>
    <row r="2574">
      <c r="A2574" t="n">
        <v>41379121</v>
      </c>
      <c r="B2574" t="inlineStr">
        <is>
          <t>Manhattan</t>
        </is>
      </c>
      <c r="C2574" t="inlineStr">
        <is>
          <t>10036</t>
        </is>
      </c>
      <c r="D2574" t="inlineStr">
        <is>
          <t>Asian/Asian Fusion</t>
        </is>
      </c>
      <c r="E2574" s="8" t="n">
        <v>46132</v>
      </c>
      <c r="F2574" t="inlineStr">
        <is>
          <t>Violations were cited in the following area(s).</t>
        </is>
      </c>
      <c r="G2574" t="inlineStr">
        <is>
          <t>10F</t>
        </is>
      </c>
      <c r="H2574" t="inlineStr">
        <is>
          <t>Non-food contact surface or equipment made of unacceptable material, not kept clean, or not properly sealed, raised, spaced or movable to allow accessibility for cleaning on all sides, above and underneath the unit.</t>
        </is>
      </c>
      <c r="I2574" t="inlineStr">
        <is>
          <t>Not Critical</t>
        </is>
      </c>
      <c r="J2574" t="n">
        <v>51</v>
      </c>
      <c r="L2574" s="9">
        <f>A2574&amp;"-"&amp;TEXT(E2574,"yyyymmdd")</f>
        <v/>
      </c>
    </row>
    <row r="2575">
      <c r="A2575" t="n">
        <v>41379121</v>
      </c>
      <c r="B2575" t="inlineStr">
        <is>
          <t>Manhattan</t>
        </is>
      </c>
      <c r="C2575" t="inlineStr">
        <is>
          <t>10036</t>
        </is>
      </c>
      <c r="D2575" t="inlineStr">
        <is>
          <t>Asian/Asian Fusion</t>
        </is>
      </c>
      <c r="E2575" s="8" t="n">
        <v>46132</v>
      </c>
      <c r="F2575" t="inlineStr">
        <is>
          <t>Violations were cited in the following area(s).</t>
        </is>
      </c>
      <c r="G2575" t="inlineStr">
        <is>
          <t>10G</t>
        </is>
      </c>
      <c r="H2575" t="inlineStr">
        <is>
          <t>Dishwashing and ware washing: Cleaning and sanitizing of tableware, including dishes, utensils, and equipment deficient.</t>
        </is>
      </c>
      <c r="I2575" t="inlineStr">
        <is>
          <t>Not Critical</t>
        </is>
      </c>
      <c r="J2575" t="n">
        <v>51</v>
      </c>
      <c r="L2575" s="9">
        <f>A2575&amp;"-"&amp;TEXT(E2575,"yyyymmdd")</f>
        <v/>
      </c>
    </row>
    <row r="2576">
      <c r="A2576" t="n">
        <v>41404956</v>
      </c>
      <c r="B2576" t="inlineStr">
        <is>
          <t>Queens</t>
        </is>
      </c>
      <c r="C2576" t="inlineStr">
        <is>
          <t>11372</t>
        </is>
      </c>
      <c r="D2576" t="inlineStr">
        <is>
          <t>Mexican</t>
        </is>
      </c>
      <c r="E2576" s="8" t="n">
        <v>46132</v>
      </c>
      <c r="F2576" t="inlineStr">
        <is>
          <t>Violations were cited in the following area(s).</t>
        </is>
      </c>
      <c r="G2576" t="inlineStr">
        <is>
          <t>08C</t>
        </is>
      </c>
      <c r="H2576" t="inlineStr">
        <is>
          <t>Pesticide not properly labeled or used by unlicensed individual. Pesticide, other toxic chemical improperly used/stored. Unprotected, unlocked bait station used.</t>
        </is>
      </c>
      <c r="I2576" t="inlineStr">
        <is>
          <t>Not Critical</t>
        </is>
      </c>
      <c r="J2576" t="n">
        <v>13</v>
      </c>
      <c r="K2576" t="inlineStr">
        <is>
          <t>A</t>
        </is>
      </c>
      <c r="L2576" s="9">
        <f>A2576&amp;"-"&amp;TEXT(E2576,"yyyymmdd")</f>
        <v/>
      </c>
    </row>
    <row r="2577">
      <c r="A2577" t="n">
        <v>41404956</v>
      </c>
      <c r="B2577" t="inlineStr">
        <is>
          <t>Queens</t>
        </is>
      </c>
      <c r="C2577" t="inlineStr">
        <is>
          <t>11372</t>
        </is>
      </c>
      <c r="D2577" t="inlineStr">
        <is>
          <t>Mexican</t>
        </is>
      </c>
      <c r="E2577" s="8" t="n">
        <v>46132</v>
      </c>
      <c r="F2577" t="inlineStr">
        <is>
          <t>Violations were cited in the following area(s).</t>
        </is>
      </c>
      <c r="G2577" t="inlineStr">
        <is>
          <t>09C</t>
        </is>
      </c>
      <c r="H2577" t="inlineStr">
        <is>
          <t>Design, construction, materials used or maintenance of food contact surface improper. Surface not easily cleanable, sanitized and maintained.</t>
        </is>
      </c>
      <c r="I2577" t="inlineStr">
        <is>
          <t>Not Critical</t>
        </is>
      </c>
      <c r="J2577" t="n">
        <v>13</v>
      </c>
      <c r="K2577" t="inlineStr">
        <is>
          <t>A</t>
        </is>
      </c>
      <c r="L2577" s="9">
        <f>A2577&amp;"-"&amp;TEXT(E2577,"yyyymmdd")</f>
        <v/>
      </c>
    </row>
    <row r="2578">
      <c r="A2578" t="n">
        <v>41404956</v>
      </c>
      <c r="B2578" t="inlineStr">
        <is>
          <t>Queens</t>
        </is>
      </c>
      <c r="C2578" t="inlineStr">
        <is>
          <t>11372</t>
        </is>
      </c>
      <c r="D2578" t="inlineStr">
        <is>
          <t>Mexican</t>
        </is>
      </c>
      <c r="E2578" s="8" t="n">
        <v>46132</v>
      </c>
      <c r="F2578" t="inlineStr">
        <is>
          <t>Violations were cited in the following area(s).</t>
        </is>
      </c>
      <c r="G2578" t="inlineStr">
        <is>
          <t>10B</t>
        </is>
      </c>
      <c r="H2578" t="inlineStr">
        <is>
          <t>Anti-siphonage or back-flow prevention device not provided where required; equipment or floor not properly drained; sewage disposal system in disrepair or not functioning properly. Condensation or liquid waste improperly disposed of.</t>
        </is>
      </c>
      <c r="I2578" t="inlineStr">
        <is>
          <t>Not Critical</t>
        </is>
      </c>
      <c r="J2578" t="n">
        <v>13</v>
      </c>
      <c r="K2578" t="inlineStr">
        <is>
          <t>A</t>
        </is>
      </c>
      <c r="L2578" s="9">
        <f>A2578&amp;"-"&amp;TEXT(E2578,"yyyymmdd")</f>
        <v/>
      </c>
    </row>
    <row r="2579">
      <c r="A2579" t="n">
        <v>41404956</v>
      </c>
      <c r="B2579" t="inlineStr">
        <is>
          <t>Queens</t>
        </is>
      </c>
      <c r="C2579" t="inlineStr">
        <is>
          <t>11372</t>
        </is>
      </c>
      <c r="D2579" t="inlineStr">
        <is>
          <t>Mexican</t>
        </is>
      </c>
      <c r="E2579" s="8" t="n">
        <v>46132</v>
      </c>
      <c r="F2579" t="inlineStr">
        <is>
          <t>Violations were cited in the following area(s).</t>
        </is>
      </c>
      <c r="G2579" t="inlineStr">
        <is>
          <t>10G</t>
        </is>
      </c>
      <c r="H2579" t="inlineStr">
        <is>
          <t>Dishwashing and ware washing: Cleaning and sanitizing of tableware, including dishes, utensils, and equipment deficient.</t>
        </is>
      </c>
      <c r="I2579" t="inlineStr">
        <is>
          <t>Not Critical</t>
        </is>
      </c>
      <c r="J2579" t="n">
        <v>13</v>
      </c>
      <c r="K2579" t="inlineStr">
        <is>
          <t>A</t>
        </is>
      </c>
      <c r="L2579" s="9">
        <f>A2579&amp;"-"&amp;TEXT(E2579,"yyyymmdd")</f>
        <v/>
      </c>
    </row>
    <row r="2580">
      <c r="A2580" t="n">
        <v>41444866</v>
      </c>
      <c r="B2580" t="inlineStr">
        <is>
          <t>Brooklyn</t>
        </is>
      </c>
      <c r="C2580" t="inlineStr">
        <is>
          <t>11211</t>
        </is>
      </c>
      <c r="D2580" t="inlineStr">
        <is>
          <t>Soul Food</t>
        </is>
      </c>
      <c r="E2580" s="8" t="n">
        <v>46132</v>
      </c>
      <c r="F2580" t="inlineStr">
        <is>
          <t>Violations were cited in the following area(s).</t>
        </is>
      </c>
      <c r="G2580" t="inlineStr">
        <is>
          <t>10F</t>
        </is>
      </c>
      <c r="H2580" t="inlineStr">
        <is>
          <t>Non-food contact surface or equipment made of unacceptable material, not kept clean, or not properly sealed, raised, spaced or movable to allow accessibility for cleaning on all sides, above and underneath the unit.</t>
        </is>
      </c>
      <c r="I2580" t="inlineStr">
        <is>
          <t>Not Critical</t>
        </is>
      </c>
      <c r="J2580" t="n">
        <v>4</v>
      </c>
      <c r="K2580" t="inlineStr">
        <is>
          <t>A</t>
        </is>
      </c>
      <c r="L2580" s="9">
        <f>A2580&amp;"-"&amp;TEXT(E2580,"yyyymmdd")</f>
        <v/>
      </c>
    </row>
    <row r="2581">
      <c r="A2581" t="n">
        <v>41444866</v>
      </c>
      <c r="B2581" t="inlineStr">
        <is>
          <t>Brooklyn</t>
        </is>
      </c>
      <c r="C2581" t="inlineStr">
        <is>
          <t>11211</t>
        </is>
      </c>
      <c r="D2581" t="inlineStr">
        <is>
          <t>Soul Food</t>
        </is>
      </c>
      <c r="E2581" s="8" t="n">
        <v>46132</v>
      </c>
      <c r="F2581" t="inlineStr">
        <is>
          <t>Violations were cited in the following area(s).</t>
        </is>
      </c>
      <c r="G2581" t="inlineStr">
        <is>
          <t>10H</t>
        </is>
      </c>
      <c r="H2581" t="inlineStr">
        <is>
          <t>Single service article not provided. Single service article reused or not protected from contamination when transported, stored, dispensed. Drinking straws not completely enclosed in wrapper or dispensed from a sanitary device.</t>
        </is>
      </c>
      <c r="I2581" t="inlineStr">
        <is>
          <t>Not Critical</t>
        </is>
      </c>
      <c r="J2581" t="n">
        <v>4</v>
      </c>
      <c r="K2581" t="inlineStr">
        <is>
          <t>A</t>
        </is>
      </c>
      <c r="L2581" s="9">
        <f>A2581&amp;"-"&amp;TEXT(E2581,"yyyymmdd")</f>
        <v/>
      </c>
    </row>
    <row r="2582">
      <c r="A2582" t="n">
        <v>41454419</v>
      </c>
      <c r="B2582" t="inlineStr">
        <is>
          <t>Queens</t>
        </is>
      </c>
      <c r="C2582" t="inlineStr">
        <is>
          <t>11354</t>
        </is>
      </c>
      <c r="D2582" t="inlineStr">
        <is>
          <t>Korean</t>
        </is>
      </c>
      <c r="E2582" s="8" t="n">
        <v>46132</v>
      </c>
      <c r="F2582" t="inlineStr">
        <is>
          <t>Violations were cited in the following area(s).</t>
        </is>
      </c>
      <c r="G2582" t="inlineStr">
        <is>
          <t>02B</t>
        </is>
      </c>
      <c r="H2582" t="inlineStr">
        <is>
          <t>Hot TCS food item not held at or above 140 °F.</t>
        </is>
      </c>
      <c r="I2582" t="inlineStr">
        <is>
          <t>Critical</t>
        </is>
      </c>
      <c r="J2582" t="n">
        <v>19</v>
      </c>
      <c r="L2582" s="9">
        <f>A2582&amp;"-"&amp;TEXT(E2582,"yyyymmdd")</f>
        <v/>
      </c>
    </row>
    <row r="2583">
      <c r="A2583" t="n">
        <v>41454419</v>
      </c>
      <c r="B2583" t="inlineStr">
        <is>
          <t>Queens</t>
        </is>
      </c>
      <c r="C2583" t="inlineStr">
        <is>
          <t>11354</t>
        </is>
      </c>
      <c r="D2583" t="inlineStr">
        <is>
          <t>Korean</t>
        </is>
      </c>
      <c r="E2583" s="8" t="n">
        <v>46132</v>
      </c>
      <c r="F2583" t="inlineStr">
        <is>
          <t>Violations were cited in the following area(s).</t>
        </is>
      </c>
      <c r="G2583" t="inlineStr">
        <is>
          <t>06C</t>
        </is>
      </c>
      <c r="H258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583" t="inlineStr">
        <is>
          <t>Critical</t>
        </is>
      </c>
      <c r="J2583" t="n">
        <v>19</v>
      </c>
      <c r="L2583" s="9">
        <f>A2583&amp;"-"&amp;TEXT(E2583,"yyyymmdd")</f>
        <v/>
      </c>
    </row>
    <row r="2584">
      <c r="A2584" t="n">
        <v>41454419</v>
      </c>
      <c r="B2584" t="inlineStr">
        <is>
          <t>Queens</t>
        </is>
      </c>
      <c r="C2584" t="inlineStr">
        <is>
          <t>11354</t>
        </is>
      </c>
      <c r="D2584" t="inlineStr">
        <is>
          <t>Korean</t>
        </is>
      </c>
      <c r="E2584" s="8" t="n">
        <v>46132</v>
      </c>
      <c r="F2584" t="inlineStr">
        <is>
          <t>Violations were cited in the following area(s).</t>
        </is>
      </c>
      <c r="G2584" t="inlineStr">
        <is>
          <t>10E</t>
        </is>
      </c>
      <c r="H2584" t="inlineStr">
        <is>
          <t>Accurate thermometer not provided or properly located in refrigerated, cold storage or hot holding equipment</t>
        </is>
      </c>
      <c r="I2584" t="inlineStr">
        <is>
          <t>Not Critical</t>
        </is>
      </c>
      <c r="J2584" t="n">
        <v>19</v>
      </c>
      <c r="L2584" s="9">
        <f>A2584&amp;"-"&amp;TEXT(E2584,"yyyymmdd")</f>
        <v/>
      </c>
    </row>
    <row r="2585">
      <c r="A2585" t="n">
        <v>41454419</v>
      </c>
      <c r="B2585" t="inlineStr">
        <is>
          <t>Queens</t>
        </is>
      </c>
      <c r="C2585" t="inlineStr">
        <is>
          <t>11354</t>
        </is>
      </c>
      <c r="D2585" t="inlineStr">
        <is>
          <t>Korean</t>
        </is>
      </c>
      <c r="E2585" s="8" t="n">
        <v>46132</v>
      </c>
      <c r="F2585" t="inlineStr">
        <is>
          <t>Violations were cited in the following area(s).</t>
        </is>
      </c>
      <c r="G2585" t="inlineStr">
        <is>
          <t>10F</t>
        </is>
      </c>
      <c r="H2585" t="inlineStr">
        <is>
          <t>Non-food contact surface or equipment made of unacceptable material, not kept clean, or not properly sealed, raised, spaced or movable to allow accessibility for cleaning on all sides, above and underneath the unit.</t>
        </is>
      </c>
      <c r="I2585" t="inlineStr">
        <is>
          <t>Not Critical</t>
        </is>
      </c>
      <c r="J2585" t="n">
        <v>19</v>
      </c>
      <c r="L2585" s="9">
        <f>A2585&amp;"-"&amp;TEXT(E2585,"yyyymmdd")</f>
        <v/>
      </c>
    </row>
    <row r="2586">
      <c r="A2586" t="n">
        <v>41511019</v>
      </c>
      <c r="B2586" t="inlineStr">
        <is>
          <t>Brooklyn</t>
        </is>
      </c>
      <c r="C2586" t="inlineStr">
        <is>
          <t>11206</t>
        </is>
      </c>
      <c r="D2586" t="inlineStr">
        <is>
          <t>American</t>
        </is>
      </c>
      <c r="E2586" s="8" t="n">
        <v>46132</v>
      </c>
      <c r="F2586" t="inlineStr">
        <is>
          <t>Violations were cited in the following area(s).</t>
        </is>
      </c>
      <c r="G2586" t="inlineStr">
        <is>
          <t>04L</t>
        </is>
      </c>
      <c r="H2586" t="inlineStr">
        <is>
          <t>Evidence of mice or live mice in establishment's food or non-food areas.</t>
        </is>
      </c>
      <c r="I2586" t="inlineStr">
        <is>
          <t>Critical</t>
        </is>
      </c>
      <c r="J2586" t="n">
        <v>22</v>
      </c>
      <c r="L2586" s="9">
        <f>A2586&amp;"-"&amp;TEXT(E2586,"yyyymmdd")</f>
        <v/>
      </c>
    </row>
    <row r="2587">
      <c r="A2587" t="n">
        <v>41511019</v>
      </c>
      <c r="B2587" t="inlineStr">
        <is>
          <t>Brooklyn</t>
        </is>
      </c>
      <c r="C2587" t="inlineStr">
        <is>
          <t>11206</t>
        </is>
      </c>
      <c r="D2587" t="inlineStr">
        <is>
          <t>American</t>
        </is>
      </c>
      <c r="E2587" s="8" t="n">
        <v>46132</v>
      </c>
      <c r="F2587" t="inlineStr">
        <is>
          <t>Violations were cited in the following area(s).</t>
        </is>
      </c>
      <c r="G2587" t="inlineStr">
        <is>
          <t>06E</t>
        </is>
      </c>
      <c r="H2587" t="inlineStr">
        <is>
          <t>Sanitized equipment or utensil, including in-use food dispensing utensil, improperly used or stored.</t>
        </is>
      </c>
      <c r="I2587" t="inlineStr">
        <is>
          <t>Critical</t>
        </is>
      </c>
      <c r="J2587" t="n">
        <v>22</v>
      </c>
      <c r="L2587" s="9">
        <f>A2587&amp;"-"&amp;TEXT(E2587,"yyyymmdd")</f>
        <v/>
      </c>
    </row>
    <row r="2588">
      <c r="A2588" t="n">
        <v>41511019</v>
      </c>
      <c r="B2588" t="inlineStr">
        <is>
          <t>Brooklyn</t>
        </is>
      </c>
      <c r="C2588" t="inlineStr">
        <is>
          <t>11206</t>
        </is>
      </c>
      <c r="D2588" t="inlineStr">
        <is>
          <t>American</t>
        </is>
      </c>
      <c r="E2588" s="8" t="n">
        <v>46132</v>
      </c>
      <c r="F2588" t="inlineStr">
        <is>
          <t>Violations were cited in the following area(s).</t>
        </is>
      </c>
      <c r="G2588" t="inlineStr">
        <is>
          <t>08A</t>
        </is>
      </c>
      <c r="H2588" t="inlineStr">
        <is>
          <t>Establishment is not free of harborage or conditions conducive to rodents, insects or other pests.</t>
        </is>
      </c>
      <c r="I2588" t="inlineStr">
        <is>
          <t>Not Critical</t>
        </is>
      </c>
      <c r="J2588" t="n">
        <v>22</v>
      </c>
      <c r="L2588" s="9">
        <f>A2588&amp;"-"&amp;TEXT(E2588,"yyyymmdd")</f>
        <v/>
      </c>
    </row>
    <row r="2589">
      <c r="A2589" t="n">
        <v>41511019</v>
      </c>
      <c r="B2589" t="inlineStr">
        <is>
          <t>Brooklyn</t>
        </is>
      </c>
      <c r="C2589" t="inlineStr">
        <is>
          <t>11206</t>
        </is>
      </c>
      <c r="D2589" t="inlineStr">
        <is>
          <t>American</t>
        </is>
      </c>
      <c r="E2589" s="8" t="n">
        <v>46132</v>
      </c>
      <c r="F2589" t="inlineStr">
        <is>
          <t>Violations were cited in the following area(s).</t>
        </is>
      </c>
      <c r="G2589" t="inlineStr">
        <is>
          <t>08C</t>
        </is>
      </c>
      <c r="H2589" t="inlineStr">
        <is>
          <t>Pesticide not properly labeled or used by unlicensed individual. Pesticide, other toxic chemical improperly used/stored. Unprotected, unlocked bait station used.</t>
        </is>
      </c>
      <c r="I2589" t="inlineStr">
        <is>
          <t>Not Critical</t>
        </is>
      </c>
      <c r="J2589" t="n">
        <v>22</v>
      </c>
      <c r="L2589" s="9">
        <f>A2589&amp;"-"&amp;TEXT(E2589,"yyyymmdd")</f>
        <v/>
      </c>
    </row>
    <row r="2590">
      <c r="A2590" t="n">
        <v>41575838</v>
      </c>
      <c r="B2590" t="inlineStr">
        <is>
          <t>Bronx</t>
        </is>
      </c>
      <c r="C2590" t="inlineStr">
        <is>
          <t>10467</t>
        </is>
      </c>
      <c r="D2590" t="inlineStr">
        <is>
          <t>Caribbean</t>
        </is>
      </c>
      <c r="E2590" s="8" t="n">
        <v>46132</v>
      </c>
      <c r="F2590" t="inlineStr">
        <is>
          <t>Violations were cited in the following area(s).</t>
        </is>
      </c>
      <c r="G2590" t="inlineStr">
        <is>
          <t>03I</t>
        </is>
      </c>
      <c r="H2590" t="inlineStr">
        <is>
          <t>Juice packaged on premises with no or incomplete label, no warning statement</t>
        </is>
      </c>
      <c r="I2590" t="inlineStr">
        <is>
          <t>Critical</t>
        </is>
      </c>
      <c r="J2590" t="n">
        <v>29</v>
      </c>
      <c r="L2590" s="9">
        <f>A2590&amp;"-"&amp;TEXT(E2590,"yyyymmdd")</f>
        <v/>
      </c>
    </row>
    <row r="2591">
      <c r="A2591" t="n">
        <v>41575838</v>
      </c>
      <c r="B2591" t="inlineStr">
        <is>
          <t>Bronx</t>
        </is>
      </c>
      <c r="C2591" t="inlineStr">
        <is>
          <t>10467</t>
        </is>
      </c>
      <c r="D2591" t="inlineStr">
        <is>
          <t>Caribbean</t>
        </is>
      </c>
      <c r="E2591" s="8" t="n">
        <v>46132</v>
      </c>
      <c r="F2591" t="inlineStr">
        <is>
          <t>Violations were cited in the following area(s).</t>
        </is>
      </c>
      <c r="G2591" t="inlineStr">
        <is>
          <t>04K</t>
        </is>
      </c>
      <c r="H2591" t="inlineStr">
        <is>
          <t>Evidence of rats or live rats in establishment's food or non-food areas.</t>
        </is>
      </c>
      <c r="I2591" t="inlineStr">
        <is>
          <t>Critical</t>
        </is>
      </c>
      <c r="J2591" t="n">
        <v>29</v>
      </c>
      <c r="L2591" s="9">
        <f>A2591&amp;"-"&amp;TEXT(E2591,"yyyymmdd")</f>
        <v/>
      </c>
    </row>
    <row r="2592">
      <c r="A2592" t="n">
        <v>41575838</v>
      </c>
      <c r="B2592" t="inlineStr">
        <is>
          <t>Bronx</t>
        </is>
      </c>
      <c r="C2592" t="inlineStr">
        <is>
          <t>10467</t>
        </is>
      </c>
      <c r="D2592" t="inlineStr">
        <is>
          <t>Caribbean</t>
        </is>
      </c>
      <c r="E2592" s="8" t="n">
        <v>46132</v>
      </c>
      <c r="F2592" t="inlineStr">
        <is>
          <t>Violations were cited in the following area(s).</t>
        </is>
      </c>
      <c r="G2592" t="inlineStr">
        <is>
          <t>06D</t>
        </is>
      </c>
      <c r="H2592" t="inlineStr">
        <is>
          <t>Food contact surface not properly washed, rinsed and sanitized after each use and following any activity when contamination may have occurred.</t>
        </is>
      </c>
      <c r="I2592" t="inlineStr">
        <is>
          <t>Critical</t>
        </is>
      </c>
      <c r="J2592" t="n">
        <v>29</v>
      </c>
      <c r="L2592" s="9">
        <f>A2592&amp;"-"&amp;TEXT(E2592,"yyyymmdd")</f>
        <v/>
      </c>
    </row>
    <row r="2593">
      <c r="A2593" t="n">
        <v>41575838</v>
      </c>
      <c r="B2593" t="inlineStr">
        <is>
          <t>Bronx</t>
        </is>
      </c>
      <c r="C2593" t="inlineStr">
        <is>
          <t>10467</t>
        </is>
      </c>
      <c r="D2593" t="inlineStr">
        <is>
          <t>Caribbean</t>
        </is>
      </c>
      <c r="E2593" s="8" t="n">
        <v>46132</v>
      </c>
      <c r="F2593" t="inlineStr">
        <is>
          <t>Violations were cited in the following area(s).</t>
        </is>
      </c>
      <c r="G2593" t="inlineStr">
        <is>
          <t>08A</t>
        </is>
      </c>
      <c r="H2593" t="inlineStr">
        <is>
          <t>Establishment is not free of harborage or conditions conducive to rodents, insects or other pests.</t>
        </is>
      </c>
      <c r="I2593" t="inlineStr">
        <is>
          <t>Not Critical</t>
        </is>
      </c>
      <c r="J2593" t="n">
        <v>29</v>
      </c>
      <c r="L2593" s="9">
        <f>A2593&amp;"-"&amp;TEXT(E2593,"yyyymmdd")</f>
        <v/>
      </c>
    </row>
    <row r="2594">
      <c r="A2594" t="n">
        <v>41575838</v>
      </c>
      <c r="B2594" t="inlineStr">
        <is>
          <t>Bronx</t>
        </is>
      </c>
      <c r="C2594" t="inlineStr">
        <is>
          <t>10467</t>
        </is>
      </c>
      <c r="D2594" t="inlineStr">
        <is>
          <t>Caribbean</t>
        </is>
      </c>
      <c r="E2594" s="8" t="n">
        <v>46132</v>
      </c>
      <c r="F2594" t="inlineStr">
        <is>
          <t>Violations were cited in the following area(s).</t>
        </is>
      </c>
      <c r="G2594" t="inlineStr">
        <is>
          <t>09E</t>
        </is>
      </c>
      <c r="H2594" t="inlineStr">
        <is>
          <t>Wash hands sign not posted near or above hand washing sink.</t>
        </is>
      </c>
      <c r="I2594" t="inlineStr">
        <is>
          <t>Not Critical</t>
        </is>
      </c>
      <c r="J2594" t="n">
        <v>29</v>
      </c>
      <c r="L2594" s="9">
        <f>A2594&amp;"-"&amp;TEXT(E2594,"yyyymmdd")</f>
        <v/>
      </c>
    </row>
    <row r="2595">
      <c r="A2595" t="n">
        <v>50000307</v>
      </c>
      <c r="B2595" t="inlineStr">
        <is>
          <t>Bronx</t>
        </is>
      </c>
      <c r="C2595" t="inlineStr">
        <is>
          <t>10452</t>
        </is>
      </c>
      <c r="D2595" t="inlineStr">
        <is>
          <t>Chicken</t>
        </is>
      </c>
      <c r="E2595" s="8" t="n">
        <v>46132</v>
      </c>
      <c r="F2595" t="inlineStr">
        <is>
          <t>Violations were cited in the following area(s).</t>
        </is>
      </c>
      <c r="G2595" t="inlineStr">
        <is>
          <t>02B</t>
        </is>
      </c>
      <c r="H2595" t="inlineStr">
        <is>
          <t>Hot TCS food item not held at or above 140 °F.</t>
        </is>
      </c>
      <c r="I2595" t="inlineStr">
        <is>
          <t>Critical</t>
        </is>
      </c>
      <c r="J2595" t="n">
        <v>25</v>
      </c>
      <c r="L2595" s="9">
        <f>A2595&amp;"-"&amp;TEXT(E2595,"yyyymmdd")</f>
        <v/>
      </c>
    </row>
    <row r="2596">
      <c r="A2596" t="n">
        <v>50000307</v>
      </c>
      <c r="B2596" t="inlineStr">
        <is>
          <t>Bronx</t>
        </is>
      </c>
      <c r="C2596" t="inlineStr">
        <is>
          <t>10452</t>
        </is>
      </c>
      <c r="D2596" t="inlineStr">
        <is>
          <t>Chicken</t>
        </is>
      </c>
      <c r="E2596" s="8" t="n">
        <v>46132</v>
      </c>
      <c r="F2596" t="inlineStr">
        <is>
          <t>Violations were cited in the following area(s).</t>
        </is>
      </c>
      <c r="G2596" t="inlineStr">
        <is>
          <t>02G</t>
        </is>
      </c>
      <c r="H2596" t="inlineStr">
        <is>
          <t>Cold TCS food item held above 41 °F; smoked or processed fish held above 38 °F; intact raw eggs held above 45 °F; or reduced oxygen packaged (ROP) TCS foods held above required temperatures except during active necessary preparation.</t>
        </is>
      </c>
      <c r="I2596" t="inlineStr">
        <is>
          <t>Critical</t>
        </is>
      </c>
      <c r="J2596" t="n">
        <v>25</v>
      </c>
      <c r="L2596" s="9">
        <f>A2596&amp;"-"&amp;TEXT(E2596,"yyyymmdd")</f>
        <v/>
      </c>
    </row>
    <row r="2597">
      <c r="A2597" t="n">
        <v>50000307</v>
      </c>
      <c r="B2597" t="inlineStr">
        <is>
          <t>Bronx</t>
        </is>
      </c>
      <c r="C2597" t="inlineStr">
        <is>
          <t>10452</t>
        </is>
      </c>
      <c r="D2597" t="inlineStr">
        <is>
          <t>Chicken</t>
        </is>
      </c>
      <c r="E2597" s="8" t="n">
        <v>46132</v>
      </c>
      <c r="F2597" t="inlineStr">
        <is>
          <t>Violations were cited in the following area(s).</t>
        </is>
      </c>
      <c r="G2597" t="inlineStr">
        <is>
          <t>10F</t>
        </is>
      </c>
      <c r="H2597" t="inlineStr">
        <is>
          <t>Non-food contact surface or equipment made of unacceptable material, not kept clean, or not properly sealed, raised, spaced or movable to allow accessibility for cleaning on all sides, above and underneath the unit.</t>
        </is>
      </c>
      <c r="I2597" t="inlineStr">
        <is>
          <t>Not Critical</t>
        </is>
      </c>
      <c r="J2597" t="n">
        <v>25</v>
      </c>
      <c r="L2597" s="9">
        <f>A2597&amp;"-"&amp;TEXT(E2597,"yyyymmdd")</f>
        <v/>
      </c>
    </row>
    <row r="2598">
      <c r="A2598" t="n">
        <v>50000307</v>
      </c>
      <c r="B2598" t="inlineStr">
        <is>
          <t>Bronx</t>
        </is>
      </c>
      <c r="C2598" t="inlineStr">
        <is>
          <t>10452</t>
        </is>
      </c>
      <c r="D2598" t="inlineStr">
        <is>
          <t>Chicken</t>
        </is>
      </c>
      <c r="E2598" s="8" t="n">
        <v>46132</v>
      </c>
      <c r="F2598" t="inlineStr">
        <is>
          <t>Violations were cited in the following area(s).</t>
        </is>
      </c>
      <c r="G2598" t="inlineStr">
        <is>
          <t>10G</t>
        </is>
      </c>
      <c r="H2598" t="inlineStr">
        <is>
          <t>Dishwashing and ware washing: Cleaning and sanitizing of tableware, including dishes, utensils, and equipment deficient.</t>
        </is>
      </c>
      <c r="I2598" t="inlineStr">
        <is>
          <t>Not Critical</t>
        </is>
      </c>
      <c r="J2598" t="n">
        <v>25</v>
      </c>
      <c r="L2598" s="9">
        <f>A2598&amp;"-"&amp;TEXT(E2598,"yyyymmdd")</f>
        <v/>
      </c>
    </row>
    <row r="2599">
      <c r="A2599" t="n">
        <v>50018857</v>
      </c>
      <c r="B2599" t="inlineStr">
        <is>
          <t>Queens</t>
        </is>
      </c>
      <c r="C2599" t="inlineStr">
        <is>
          <t>11385</t>
        </is>
      </c>
      <c r="D2599" t="inlineStr">
        <is>
          <t>Greek</t>
        </is>
      </c>
      <c r="E2599" s="8" t="n">
        <v>46132</v>
      </c>
      <c r="F2599" t="inlineStr">
        <is>
          <t>Violations were cited in the following area(s).</t>
        </is>
      </c>
      <c r="G2599" t="inlineStr">
        <is>
          <t>02G</t>
        </is>
      </c>
      <c r="H2599" t="inlineStr">
        <is>
          <t>Cold TCS food item held above 41 °F; smoked or processed fish held above 38 °F; intact raw eggs held above 45 °F; or reduced oxygen packaged (ROP) TCS foods held above required temperatures except during active necessary preparation.</t>
        </is>
      </c>
      <c r="I2599" t="inlineStr">
        <is>
          <t>Critical</t>
        </is>
      </c>
      <c r="J2599" t="n">
        <v>27</v>
      </c>
      <c r="L2599" s="9">
        <f>A2599&amp;"-"&amp;TEXT(E2599,"yyyymmdd")</f>
        <v/>
      </c>
    </row>
    <row r="2600">
      <c r="A2600" t="n">
        <v>50018857</v>
      </c>
      <c r="B2600" t="inlineStr">
        <is>
          <t>Queens</t>
        </is>
      </c>
      <c r="C2600" t="inlineStr">
        <is>
          <t>11385</t>
        </is>
      </c>
      <c r="D2600" t="inlineStr">
        <is>
          <t>Greek</t>
        </is>
      </c>
      <c r="E2600" s="8" t="n">
        <v>46132</v>
      </c>
      <c r="F2600" t="inlineStr">
        <is>
          <t>Violations were cited in the following area(s).</t>
        </is>
      </c>
      <c r="G2600" t="inlineStr">
        <is>
          <t>04A</t>
        </is>
      </c>
      <c r="H2600" t="inlineStr">
        <is>
          <t>Food Protection Certificate (FPC) not held by manager or supervisor of food operations.</t>
        </is>
      </c>
      <c r="I2600" t="inlineStr">
        <is>
          <t>Critical</t>
        </is>
      </c>
      <c r="J2600" t="n">
        <v>27</v>
      </c>
      <c r="L2600" s="9">
        <f>A2600&amp;"-"&amp;TEXT(E2600,"yyyymmdd")</f>
        <v/>
      </c>
    </row>
    <row r="2601">
      <c r="A2601" t="n">
        <v>50018857</v>
      </c>
      <c r="B2601" t="inlineStr">
        <is>
          <t>Queens</t>
        </is>
      </c>
      <c r="C2601" t="inlineStr">
        <is>
          <t>11385</t>
        </is>
      </c>
      <c r="D2601" t="inlineStr">
        <is>
          <t>Greek</t>
        </is>
      </c>
      <c r="E2601" s="8" t="n">
        <v>46132</v>
      </c>
      <c r="F2601" t="inlineStr">
        <is>
          <t>Violations were cited in the following area(s).</t>
        </is>
      </c>
      <c r="G2601" t="inlineStr">
        <is>
          <t>10B</t>
        </is>
      </c>
      <c r="H2601" t="inlineStr">
        <is>
          <t>Anti-siphonage or back-flow prevention device not provided where required; equipment or floor not properly drained; sewage disposal system in disrepair or not functioning properly. Condensation or liquid waste improperly disposed of.</t>
        </is>
      </c>
      <c r="I2601" t="inlineStr">
        <is>
          <t>Not Critical</t>
        </is>
      </c>
      <c r="J2601" t="n">
        <v>27</v>
      </c>
      <c r="L2601" s="9">
        <f>A2601&amp;"-"&amp;TEXT(E2601,"yyyymmdd")</f>
        <v/>
      </c>
    </row>
    <row r="2602">
      <c r="A2602" t="n">
        <v>50018857</v>
      </c>
      <c r="B2602" t="inlineStr">
        <is>
          <t>Queens</t>
        </is>
      </c>
      <c r="C2602" t="inlineStr">
        <is>
          <t>11385</t>
        </is>
      </c>
      <c r="D2602" t="inlineStr">
        <is>
          <t>Greek</t>
        </is>
      </c>
      <c r="E2602" s="8" t="n">
        <v>46132</v>
      </c>
      <c r="F2602" t="inlineStr">
        <is>
          <t>Violations were cited in the following area(s).</t>
        </is>
      </c>
      <c r="G2602" t="inlineStr">
        <is>
          <t>10F</t>
        </is>
      </c>
      <c r="H2602" t="inlineStr">
        <is>
          <t>Non-food contact surface or equipment made of unacceptable material, not kept clean, or not properly sealed, raised, spaced or movable to allow accessibility for cleaning on all sides, above and underneath the unit.</t>
        </is>
      </c>
      <c r="I2602" t="inlineStr">
        <is>
          <t>Not Critical</t>
        </is>
      </c>
      <c r="J2602" t="n">
        <v>27</v>
      </c>
      <c r="L2602" s="9">
        <f>A2602&amp;"-"&amp;TEXT(E2602,"yyyymmdd")</f>
        <v/>
      </c>
    </row>
    <row r="2603">
      <c r="A2603" t="n">
        <v>50033696</v>
      </c>
      <c r="B2603" t="inlineStr">
        <is>
          <t>Queens</t>
        </is>
      </c>
      <c r="C2603" t="inlineStr">
        <is>
          <t>11104</t>
        </is>
      </c>
      <c r="D2603" t="inlineStr">
        <is>
          <t>Italian</t>
        </is>
      </c>
      <c r="E2603" s="8" t="n">
        <v>46132</v>
      </c>
      <c r="F2603" t="inlineStr">
        <is>
          <t>Violations were cited in the following area(s).</t>
        </is>
      </c>
      <c r="G2603" t="inlineStr">
        <is>
          <t>02C</t>
        </is>
      </c>
      <c r="H2603" t="inlineStr">
        <is>
          <t>Hot TCS food item that has been cooked and cooled is being held for service without first being reheated to 165º F or above within 2 hours.</t>
        </is>
      </c>
      <c r="I2603" t="inlineStr">
        <is>
          <t>Critical</t>
        </is>
      </c>
      <c r="J2603" t="n">
        <v>8</v>
      </c>
      <c r="K2603" t="inlineStr">
        <is>
          <t>A</t>
        </is>
      </c>
      <c r="L2603" s="9">
        <f>A2603&amp;"-"&amp;TEXT(E2603,"yyyymmdd")</f>
        <v/>
      </c>
    </row>
    <row r="2604">
      <c r="A2604" t="n">
        <v>50033696</v>
      </c>
      <c r="B2604" t="inlineStr">
        <is>
          <t>Queens</t>
        </is>
      </c>
      <c r="C2604" t="inlineStr">
        <is>
          <t>11104</t>
        </is>
      </c>
      <c r="D2604" t="inlineStr">
        <is>
          <t>Italian</t>
        </is>
      </c>
      <c r="E2604" s="8" t="n">
        <v>46132</v>
      </c>
      <c r="F2604" t="inlineStr">
        <is>
          <t>Violations were cited in the following area(s).</t>
        </is>
      </c>
      <c r="G2604" t="inlineStr">
        <is>
          <t>10F</t>
        </is>
      </c>
      <c r="H2604" t="inlineStr">
        <is>
          <t>Non-food contact surface or equipment made of unacceptable material, not kept clean, or not properly sealed, raised, spaced or movable to allow accessibility for cleaning on all sides, above and underneath the unit.</t>
        </is>
      </c>
      <c r="I2604" t="inlineStr">
        <is>
          <t>Not Critical</t>
        </is>
      </c>
      <c r="J2604" t="n">
        <v>8</v>
      </c>
      <c r="K2604" t="inlineStr">
        <is>
          <t>A</t>
        </is>
      </c>
      <c r="L2604" s="9">
        <f>A2604&amp;"-"&amp;TEXT(E2604,"yyyymmdd")</f>
        <v/>
      </c>
    </row>
    <row r="2605">
      <c r="A2605" t="n">
        <v>50037522</v>
      </c>
      <c r="B2605" t="inlineStr">
        <is>
          <t>Manhattan</t>
        </is>
      </c>
      <c r="C2605" t="inlineStr">
        <is>
          <t>10036</t>
        </is>
      </c>
      <c r="D2605" t="inlineStr">
        <is>
          <t>American</t>
        </is>
      </c>
      <c r="E2605" s="8" t="n">
        <v>46132</v>
      </c>
      <c r="F2605" t="inlineStr">
        <is>
          <t>Violations were cited in the following area(s).</t>
        </is>
      </c>
      <c r="G2605" t="inlineStr">
        <is>
          <t>02B</t>
        </is>
      </c>
      <c r="H2605" t="inlineStr">
        <is>
          <t>Hot TCS food item not held at or above 140 °F.</t>
        </is>
      </c>
      <c r="I2605" t="inlineStr">
        <is>
          <t>Critical</t>
        </is>
      </c>
      <c r="J2605" t="n">
        <v>42</v>
      </c>
      <c r="L2605" s="9">
        <f>A2605&amp;"-"&amp;TEXT(E2605,"yyyymmdd")</f>
        <v/>
      </c>
    </row>
    <row r="2606">
      <c r="A2606" t="n">
        <v>50037522</v>
      </c>
      <c r="B2606" t="inlineStr">
        <is>
          <t>Manhattan</t>
        </is>
      </c>
      <c r="C2606" t="inlineStr">
        <is>
          <t>10036</t>
        </is>
      </c>
      <c r="D2606" t="inlineStr">
        <is>
          <t>American</t>
        </is>
      </c>
      <c r="E2606" s="8" t="n">
        <v>46132</v>
      </c>
      <c r="F2606" t="inlineStr">
        <is>
          <t>Violations were cited in the following area(s).</t>
        </is>
      </c>
      <c r="G2606" t="inlineStr">
        <is>
          <t>02G</t>
        </is>
      </c>
      <c r="H2606" t="inlineStr">
        <is>
          <t>Cold TCS food item held above 41 °F; smoked or processed fish held above 38 °F; intact raw eggs held above 45 °F; or reduced oxygen packaged (ROP) TCS foods held above required temperatures except during active necessary preparation.</t>
        </is>
      </c>
      <c r="I2606" t="inlineStr">
        <is>
          <t>Critical</t>
        </is>
      </c>
      <c r="J2606" t="n">
        <v>42</v>
      </c>
      <c r="L2606" s="9">
        <f>A2606&amp;"-"&amp;TEXT(E2606,"yyyymmdd")</f>
        <v/>
      </c>
    </row>
    <row r="2607">
      <c r="A2607" t="n">
        <v>50037522</v>
      </c>
      <c r="B2607" t="inlineStr">
        <is>
          <t>Manhattan</t>
        </is>
      </c>
      <c r="C2607" t="inlineStr">
        <is>
          <t>10036</t>
        </is>
      </c>
      <c r="D2607" t="inlineStr">
        <is>
          <t>American</t>
        </is>
      </c>
      <c r="E2607" s="8" t="n">
        <v>46132</v>
      </c>
      <c r="F2607" t="inlineStr">
        <is>
          <t>Violations were cited in the following area(s).</t>
        </is>
      </c>
      <c r="G2607" t="inlineStr">
        <is>
          <t>03A</t>
        </is>
      </c>
      <c r="H2607"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2607" t="inlineStr">
        <is>
          <t>Critical</t>
        </is>
      </c>
      <c r="J2607" t="n">
        <v>42</v>
      </c>
      <c r="L2607" s="9">
        <f>A2607&amp;"-"&amp;TEXT(E2607,"yyyymmdd")</f>
        <v/>
      </c>
    </row>
    <row r="2608">
      <c r="A2608" t="n">
        <v>50037522</v>
      </c>
      <c r="B2608" t="inlineStr">
        <is>
          <t>Manhattan</t>
        </is>
      </c>
      <c r="C2608" t="inlineStr">
        <is>
          <t>10036</t>
        </is>
      </c>
      <c r="D2608" t="inlineStr">
        <is>
          <t>American</t>
        </is>
      </c>
      <c r="E2608" s="8" t="n">
        <v>46132</v>
      </c>
      <c r="F2608" t="inlineStr">
        <is>
          <t>Violations were cited in the following area(s).</t>
        </is>
      </c>
      <c r="G2608" t="inlineStr">
        <is>
          <t>04N</t>
        </is>
      </c>
      <c r="H2608" t="inlineStr">
        <is>
          <t>Filth flies or food/refuse/sewage associated with (FRSA) flies or other nuisance pests in establishment’s food and/or non-food areas. FRSA flies include house flies, blow flies, bottle flies, flesh flies, drain flies, Phorid flies and fruit flies.</t>
        </is>
      </c>
      <c r="I2608" t="inlineStr">
        <is>
          <t>Critical</t>
        </is>
      </c>
      <c r="J2608" t="n">
        <v>42</v>
      </c>
      <c r="L2608" s="9">
        <f>A2608&amp;"-"&amp;TEXT(E2608,"yyyymmdd")</f>
        <v/>
      </c>
    </row>
    <row r="2609">
      <c r="A2609" t="n">
        <v>50037522</v>
      </c>
      <c r="B2609" t="inlineStr">
        <is>
          <t>Manhattan</t>
        </is>
      </c>
      <c r="C2609" t="inlineStr">
        <is>
          <t>10036</t>
        </is>
      </c>
      <c r="D2609" t="inlineStr">
        <is>
          <t>American</t>
        </is>
      </c>
      <c r="E2609" s="8" t="n">
        <v>46132</v>
      </c>
      <c r="F2609" t="inlineStr">
        <is>
          <t>Violations were cited in the following area(s).</t>
        </is>
      </c>
      <c r="G2609" t="inlineStr">
        <is>
          <t>08A</t>
        </is>
      </c>
      <c r="H2609" t="inlineStr">
        <is>
          <t>Establishment is not free of harborage or conditions conducive to rodents, insects or other pests.</t>
        </is>
      </c>
      <c r="I2609" t="inlineStr">
        <is>
          <t>Not Critical</t>
        </is>
      </c>
      <c r="J2609" t="n">
        <v>42</v>
      </c>
      <c r="L2609" s="9">
        <f>A2609&amp;"-"&amp;TEXT(E2609,"yyyymmdd")</f>
        <v/>
      </c>
    </row>
    <row r="2610">
      <c r="A2610" t="n">
        <v>50037522</v>
      </c>
      <c r="B2610" t="inlineStr">
        <is>
          <t>Manhattan</t>
        </is>
      </c>
      <c r="C2610" t="inlineStr">
        <is>
          <t>10036</t>
        </is>
      </c>
      <c r="D2610" t="inlineStr">
        <is>
          <t>American</t>
        </is>
      </c>
      <c r="E2610" s="8" t="n">
        <v>46132</v>
      </c>
      <c r="F2610" t="inlineStr">
        <is>
          <t>Violations were cited in the following area(s).</t>
        </is>
      </c>
      <c r="G2610" t="inlineStr">
        <is>
          <t>10B</t>
        </is>
      </c>
      <c r="H2610" t="inlineStr">
        <is>
          <t>Anti-siphonage or back-flow prevention device not provided where required; equipment or floor not properly drained; sewage disposal system in disrepair or not functioning properly. Condensation or liquid waste improperly disposed of.</t>
        </is>
      </c>
      <c r="I2610" t="inlineStr">
        <is>
          <t>Not Critical</t>
        </is>
      </c>
      <c r="J2610" t="n">
        <v>42</v>
      </c>
      <c r="L2610" s="9">
        <f>A2610&amp;"-"&amp;TEXT(E2610,"yyyymmdd")</f>
        <v/>
      </c>
    </row>
    <row r="2611">
      <c r="A2611" t="n">
        <v>50037522</v>
      </c>
      <c r="B2611" t="inlineStr">
        <is>
          <t>Manhattan</t>
        </is>
      </c>
      <c r="C2611" t="inlineStr">
        <is>
          <t>10036</t>
        </is>
      </c>
      <c r="D2611" t="inlineStr">
        <is>
          <t>American</t>
        </is>
      </c>
      <c r="E2611" s="8" t="n">
        <v>46132</v>
      </c>
      <c r="F2611" t="inlineStr">
        <is>
          <t>Violations were cited in the following area(s).</t>
        </is>
      </c>
      <c r="G2611" t="inlineStr">
        <is>
          <t>10F</t>
        </is>
      </c>
      <c r="H2611" t="inlineStr">
        <is>
          <t>Non-food contact surface or equipment made of unacceptable material, not kept clean, or not properly sealed, raised, spaced or movable to allow accessibility for cleaning on all sides, above and underneath the unit.</t>
        </is>
      </c>
      <c r="I2611" t="inlineStr">
        <is>
          <t>Not Critical</t>
        </is>
      </c>
      <c r="J2611" t="n">
        <v>42</v>
      </c>
      <c r="L2611" s="9">
        <f>A2611&amp;"-"&amp;TEXT(E2611,"yyyymmdd")</f>
        <v/>
      </c>
    </row>
    <row r="2612">
      <c r="A2612" t="n">
        <v>50037823</v>
      </c>
      <c r="B2612" t="inlineStr">
        <is>
          <t>Brooklyn</t>
        </is>
      </c>
      <c r="C2612" t="inlineStr">
        <is>
          <t>11220</t>
        </is>
      </c>
      <c r="D2612" t="inlineStr">
        <is>
          <t>Mediterranean</t>
        </is>
      </c>
      <c r="E2612" s="8" t="n">
        <v>46132</v>
      </c>
      <c r="F2612" t="inlineStr">
        <is>
          <t>Violations were cited in the following area(s).</t>
        </is>
      </c>
      <c r="G2612" t="inlineStr">
        <is>
          <t>02B</t>
        </is>
      </c>
      <c r="H2612" t="inlineStr">
        <is>
          <t>Hot TCS food item not held at or above 140 °F.</t>
        </is>
      </c>
      <c r="I2612" t="inlineStr">
        <is>
          <t>Critical</t>
        </is>
      </c>
      <c r="J2612" t="n">
        <v>7</v>
      </c>
      <c r="K2612" t="inlineStr">
        <is>
          <t>A</t>
        </is>
      </c>
      <c r="L2612" s="9">
        <f>A2612&amp;"-"&amp;TEXT(E2612,"yyyymmdd")</f>
        <v/>
      </c>
    </row>
    <row r="2613">
      <c r="A2613" t="n">
        <v>50038299</v>
      </c>
      <c r="B2613" t="inlineStr">
        <is>
          <t>Brooklyn</t>
        </is>
      </c>
      <c r="C2613" t="inlineStr">
        <is>
          <t>11216</t>
        </is>
      </c>
      <c r="D2613" t="inlineStr">
        <is>
          <t>American</t>
        </is>
      </c>
      <c r="E2613" s="8" t="n">
        <v>46132</v>
      </c>
      <c r="F2613" t="inlineStr">
        <is>
          <t>Violations were cited in the following area(s).</t>
        </is>
      </c>
      <c r="G2613" t="inlineStr">
        <is>
          <t>10B</t>
        </is>
      </c>
      <c r="H2613" t="inlineStr">
        <is>
          <t>Anti-siphonage or back-flow prevention device not provided where required; equipment or floor not properly drained; sewage disposal system in disrepair or not functioning properly. Condensation or liquid waste improperly disposed of.</t>
        </is>
      </c>
      <c r="I2613" t="inlineStr">
        <is>
          <t>Not Critical</t>
        </is>
      </c>
      <c r="J2613" t="n">
        <v>4</v>
      </c>
      <c r="K2613" t="inlineStr">
        <is>
          <t>A</t>
        </is>
      </c>
      <c r="L2613" s="9">
        <f>A2613&amp;"-"&amp;TEXT(E2613,"yyyymmdd")</f>
        <v/>
      </c>
    </row>
    <row r="2614">
      <c r="A2614" t="n">
        <v>50038299</v>
      </c>
      <c r="B2614" t="inlineStr">
        <is>
          <t>Brooklyn</t>
        </is>
      </c>
      <c r="C2614" t="inlineStr">
        <is>
          <t>11216</t>
        </is>
      </c>
      <c r="D2614" t="inlineStr">
        <is>
          <t>American</t>
        </is>
      </c>
      <c r="E2614" s="8" t="n">
        <v>46132</v>
      </c>
      <c r="F2614" t="inlineStr">
        <is>
          <t>Violations were cited in the following area(s).</t>
        </is>
      </c>
      <c r="G2614" t="inlineStr">
        <is>
          <t>10F</t>
        </is>
      </c>
      <c r="H2614" t="inlineStr">
        <is>
          <t>Non-food contact surface or equipment made of unacceptable material, not kept clean, or not properly sealed, raised, spaced or movable to allow accessibility for cleaning on all sides, above and underneath the unit.</t>
        </is>
      </c>
      <c r="I2614" t="inlineStr">
        <is>
          <t>Not Critical</t>
        </is>
      </c>
      <c r="J2614" t="n">
        <v>4</v>
      </c>
      <c r="K2614" t="inlineStr">
        <is>
          <t>A</t>
        </is>
      </c>
      <c r="L2614" s="9">
        <f>A2614&amp;"-"&amp;TEXT(E2614,"yyyymmdd")</f>
        <v/>
      </c>
    </row>
    <row r="2615">
      <c r="A2615" t="n">
        <v>50044006</v>
      </c>
      <c r="B2615" t="inlineStr">
        <is>
          <t>Brooklyn</t>
        </is>
      </c>
      <c r="C2615" t="inlineStr">
        <is>
          <t>11220</t>
        </is>
      </c>
      <c r="D2615" t="inlineStr">
        <is>
          <t>Chicken</t>
        </is>
      </c>
      <c r="E2615" s="8" t="n">
        <v>46132</v>
      </c>
      <c r="F2615" t="inlineStr">
        <is>
          <t>Violations were cited in the following area(s).</t>
        </is>
      </c>
      <c r="G2615" t="inlineStr">
        <is>
          <t>10F</t>
        </is>
      </c>
      <c r="H2615" t="inlineStr">
        <is>
          <t>Non-food contact surface or equipment made of unacceptable material, not kept clean, or not properly sealed, raised, spaced or movable to allow accessibility for cleaning on all sides, above and underneath the unit.</t>
        </is>
      </c>
      <c r="I2615" t="inlineStr">
        <is>
          <t>Not Critical</t>
        </is>
      </c>
      <c r="J2615" t="n">
        <v>2</v>
      </c>
      <c r="K2615" t="inlineStr">
        <is>
          <t>A</t>
        </is>
      </c>
      <c r="L2615" s="9">
        <f>A2615&amp;"-"&amp;TEXT(E2615,"yyyymmdd")</f>
        <v/>
      </c>
    </row>
    <row r="2616">
      <c r="A2616" t="n">
        <v>50052709</v>
      </c>
      <c r="B2616" t="inlineStr">
        <is>
          <t>Queens</t>
        </is>
      </c>
      <c r="C2616" t="inlineStr">
        <is>
          <t>11372</t>
        </is>
      </c>
      <c r="D2616" t="inlineStr">
        <is>
          <t>Mexican</t>
        </is>
      </c>
      <c r="E2616" s="8" t="n">
        <v>46132</v>
      </c>
      <c r="F2616" t="inlineStr">
        <is>
          <t>Violations were cited in the following area(s).</t>
        </is>
      </c>
      <c r="G2616" t="inlineStr">
        <is>
          <t>04L</t>
        </is>
      </c>
      <c r="H2616" t="inlineStr">
        <is>
          <t>Evidence of mice or live mice in establishment's food or non-food areas.</t>
        </is>
      </c>
      <c r="I2616" t="inlineStr">
        <is>
          <t>Critical</t>
        </is>
      </c>
      <c r="J2616" t="n">
        <v>40</v>
      </c>
      <c r="L2616" s="9">
        <f>A2616&amp;"-"&amp;TEXT(E2616,"yyyymmdd")</f>
        <v/>
      </c>
    </row>
    <row r="2617">
      <c r="A2617" t="n">
        <v>50052709</v>
      </c>
      <c r="B2617" t="inlineStr">
        <is>
          <t>Queens</t>
        </is>
      </c>
      <c r="C2617" t="inlineStr">
        <is>
          <t>11372</t>
        </is>
      </c>
      <c r="D2617" t="inlineStr">
        <is>
          <t>Mexican</t>
        </is>
      </c>
      <c r="E2617" s="8" t="n">
        <v>46132</v>
      </c>
      <c r="F2617" t="inlineStr">
        <is>
          <t>Violations were cited in the following area(s).</t>
        </is>
      </c>
      <c r="G2617" t="inlineStr">
        <is>
          <t>04M</t>
        </is>
      </c>
      <c r="H2617" t="inlineStr">
        <is>
          <t>Live roaches in facility's food or non-food area.</t>
        </is>
      </c>
      <c r="I2617" t="inlineStr">
        <is>
          <t>Critical</t>
        </is>
      </c>
      <c r="J2617" t="n">
        <v>40</v>
      </c>
      <c r="L2617" s="9">
        <f>A2617&amp;"-"&amp;TEXT(E2617,"yyyymmdd")</f>
        <v/>
      </c>
    </row>
    <row r="2618">
      <c r="A2618" t="n">
        <v>50052709</v>
      </c>
      <c r="B2618" t="inlineStr">
        <is>
          <t>Queens</t>
        </is>
      </c>
      <c r="C2618" t="inlineStr">
        <is>
          <t>11372</t>
        </is>
      </c>
      <c r="D2618" t="inlineStr">
        <is>
          <t>Mexican</t>
        </is>
      </c>
      <c r="E2618" s="8" t="n">
        <v>46132</v>
      </c>
      <c r="F2618" t="inlineStr">
        <is>
          <t>Violations were cited in the following area(s).</t>
        </is>
      </c>
      <c r="G2618" t="inlineStr">
        <is>
          <t>06C</t>
        </is>
      </c>
      <c r="H261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618" t="inlineStr">
        <is>
          <t>Critical</t>
        </is>
      </c>
      <c r="J2618" t="n">
        <v>40</v>
      </c>
      <c r="L2618" s="9">
        <f>A2618&amp;"-"&amp;TEXT(E2618,"yyyymmdd")</f>
        <v/>
      </c>
    </row>
    <row r="2619">
      <c r="A2619" t="n">
        <v>50052709</v>
      </c>
      <c r="B2619" t="inlineStr">
        <is>
          <t>Queens</t>
        </is>
      </c>
      <c r="C2619" t="inlineStr">
        <is>
          <t>11372</t>
        </is>
      </c>
      <c r="D2619" t="inlineStr">
        <is>
          <t>Mexican</t>
        </is>
      </c>
      <c r="E2619" s="8" t="n">
        <v>46132</v>
      </c>
      <c r="F2619" t="inlineStr">
        <is>
          <t>Violations were cited in the following area(s).</t>
        </is>
      </c>
      <c r="G2619" t="inlineStr">
        <is>
          <t>06E</t>
        </is>
      </c>
      <c r="H2619" t="inlineStr">
        <is>
          <t>Sanitized equipment or utensil, including in-use food dispensing utensil, improperly used or stored.</t>
        </is>
      </c>
      <c r="I2619" t="inlineStr">
        <is>
          <t>Critical</t>
        </is>
      </c>
      <c r="J2619" t="n">
        <v>40</v>
      </c>
      <c r="L2619" s="9">
        <f>A2619&amp;"-"&amp;TEXT(E2619,"yyyymmdd")</f>
        <v/>
      </c>
    </row>
    <row r="2620">
      <c r="A2620" t="n">
        <v>50052709</v>
      </c>
      <c r="B2620" t="inlineStr">
        <is>
          <t>Queens</t>
        </is>
      </c>
      <c r="C2620" t="inlineStr">
        <is>
          <t>11372</t>
        </is>
      </c>
      <c r="D2620" t="inlineStr">
        <is>
          <t>Mexican</t>
        </is>
      </c>
      <c r="E2620" s="8" t="n">
        <v>46132</v>
      </c>
      <c r="F2620" t="inlineStr">
        <is>
          <t>Violations were cited in the following area(s).</t>
        </is>
      </c>
      <c r="G2620" t="inlineStr">
        <is>
          <t>08A</t>
        </is>
      </c>
      <c r="H2620" t="inlineStr">
        <is>
          <t>Establishment is not free of harborage or conditions conducive to rodents, insects or other pests.</t>
        </is>
      </c>
      <c r="I2620" t="inlineStr">
        <is>
          <t>Not Critical</t>
        </is>
      </c>
      <c r="J2620" t="n">
        <v>40</v>
      </c>
      <c r="L2620" s="9">
        <f>A2620&amp;"-"&amp;TEXT(E2620,"yyyymmdd")</f>
        <v/>
      </c>
    </row>
    <row r="2621">
      <c r="A2621" t="n">
        <v>50052709</v>
      </c>
      <c r="B2621" t="inlineStr">
        <is>
          <t>Queens</t>
        </is>
      </c>
      <c r="C2621" t="inlineStr">
        <is>
          <t>11372</t>
        </is>
      </c>
      <c r="D2621" t="inlineStr">
        <is>
          <t>Mexican</t>
        </is>
      </c>
      <c r="E2621" s="8" t="n">
        <v>46132</v>
      </c>
      <c r="F2621" t="inlineStr">
        <is>
          <t>Violations were cited in the following area(s).</t>
        </is>
      </c>
      <c r="G2621" t="inlineStr">
        <is>
          <t>09B</t>
        </is>
      </c>
      <c r="H2621" t="inlineStr">
        <is>
          <t>Thawing procedure improper.</t>
        </is>
      </c>
      <c r="I2621" t="inlineStr">
        <is>
          <t>Not Critical</t>
        </is>
      </c>
      <c r="J2621" t="n">
        <v>40</v>
      </c>
      <c r="L2621" s="9">
        <f>A2621&amp;"-"&amp;TEXT(E2621,"yyyymmdd")</f>
        <v/>
      </c>
    </row>
    <row r="2622">
      <c r="A2622" t="n">
        <v>50052709</v>
      </c>
      <c r="B2622" t="inlineStr">
        <is>
          <t>Queens</t>
        </is>
      </c>
      <c r="C2622" t="inlineStr">
        <is>
          <t>11372</t>
        </is>
      </c>
      <c r="D2622" t="inlineStr">
        <is>
          <t>Mexican</t>
        </is>
      </c>
      <c r="E2622" s="8" t="n">
        <v>46132</v>
      </c>
      <c r="F2622" t="inlineStr">
        <is>
          <t>Violations were cited in the following area(s).</t>
        </is>
      </c>
      <c r="G2622" t="inlineStr">
        <is>
          <t>09C</t>
        </is>
      </c>
      <c r="H2622" t="inlineStr">
        <is>
          <t>Design, construction, materials used or maintenance of food contact surface improper. Surface not easily cleanable, sanitized and maintained.</t>
        </is>
      </c>
      <c r="I2622" t="inlineStr">
        <is>
          <t>Not Critical</t>
        </is>
      </c>
      <c r="J2622" t="n">
        <v>40</v>
      </c>
      <c r="L2622" s="9">
        <f>A2622&amp;"-"&amp;TEXT(E2622,"yyyymmdd")</f>
        <v/>
      </c>
    </row>
    <row r="2623">
      <c r="A2623" t="n">
        <v>50052709</v>
      </c>
      <c r="B2623" t="inlineStr">
        <is>
          <t>Queens</t>
        </is>
      </c>
      <c r="C2623" t="inlineStr">
        <is>
          <t>11372</t>
        </is>
      </c>
      <c r="D2623" t="inlineStr">
        <is>
          <t>Mexican</t>
        </is>
      </c>
      <c r="E2623" s="8" t="n">
        <v>46132</v>
      </c>
      <c r="F2623" t="inlineStr">
        <is>
          <t>Violations were cited in the following area(s).</t>
        </is>
      </c>
      <c r="G2623" t="inlineStr">
        <is>
          <t>09E</t>
        </is>
      </c>
      <c r="H2623" t="inlineStr">
        <is>
          <t>Wash hands sign not posted near or above hand washing sink.</t>
        </is>
      </c>
      <c r="I2623" t="inlineStr">
        <is>
          <t>Not Critical</t>
        </is>
      </c>
      <c r="J2623" t="n">
        <v>40</v>
      </c>
      <c r="L2623" s="9">
        <f>A2623&amp;"-"&amp;TEXT(E2623,"yyyymmdd")</f>
        <v/>
      </c>
    </row>
    <row r="2624">
      <c r="A2624" t="n">
        <v>50052709</v>
      </c>
      <c r="B2624" t="inlineStr">
        <is>
          <t>Queens</t>
        </is>
      </c>
      <c r="C2624" t="inlineStr">
        <is>
          <t>11372</t>
        </is>
      </c>
      <c r="D2624" t="inlineStr">
        <is>
          <t>Mexican</t>
        </is>
      </c>
      <c r="E2624" s="8" t="n">
        <v>46132</v>
      </c>
      <c r="F2624" t="inlineStr">
        <is>
          <t>Violations were cited in the following area(s).</t>
        </is>
      </c>
      <c r="G2624" t="inlineStr">
        <is>
          <t>10B</t>
        </is>
      </c>
      <c r="H2624" t="inlineStr">
        <is>
          <t>Anti-siphonage or back-flow prevention device not provided where required; equipment or floor not properly drained; sewage disposal system in disrepair or not functioning properly. Condensation or liquid waste improperly disposed of.</t>
        </is>
      </c>
      <c r="I2624" t="inlineStr">
        <is>
          <t>Not Critical</t>
        </is>
      </c>
      <c r="J2624" t="n">
        <v>40</v>
      </c>
      <c r="L2624" s="9">
        <f>A2624&amp;"-"&amp;TEXT(E2624,"yyyymmdd")</f>
        <v/>
      </c>
    </row>
    <row r="2625">
      <c r="A2625" t="n">
        <v>50052709</v>
      </c>
      <c r="B2625" t="inlineStr">
        <is>
          <t>Queens</t>
        </is>
      </c>
      <c r="C2625" t="inlineStr">
        <is>
          <t>11372</t>
        </is>
      </c>
      <c r="D2625" t="inlineStr">
        <is>
          <t>Mexican</t>
        </is>
      </c>
      <c r="E2625" s="8" t="n">
        <v>46132</v>
      </c>
      <c r="F2625" t="inlineStr">
        <is>
          <t>Violations were cited in the following area(s).</t>
        </is>
      </c>
      <c r="G2625" t="inlineStr">
        <is>
          <t>10G</t>
        </is>
      </c>
      <c r="H2625" t="inlineStr">
        <is>
          <t>Dishwashing and ware washing: Cleaning and sanitizing of tableware, including dishes, utensils, and equipment deficient.</t>
        </is>
      </c>
      <c r="I2625" t="inlineStr">
        <is>
          <t>Not Critical</t>
        </is>
      </c>
      <c r="J2625" t="n">
        <v>40</v>
      </c>
      <c r="L2625" s="9">
        <f>A2625&amp;"-"&amp;TEXT(E2625,"yyyymmdd")</f>
        <v/>
      </c>
    </row>
    <row r="2626">
      <c r="A2626" t="n">
        <v>50052709</v>
      </c>
      <c r="B2626" t="inlineStr">
        <is>
          <t>Queens</t>
        </is>
      </c>
      <c r="C2626" t="inlineStr">
        <is>
          <t>11372</t>
        </is>
      </c>
      <c r="D2626" t="inlineStr">
        <is>
          <t>Mexican</t>
        </is>
      </c>
      <c r="E2626" s="8" t="n">
        <v>46132</v>
      </c>
      <c r="F2626" t="inlineStr">
        <is>
          <t>Violations were cited in the following area(s).</t>
        </is>
      </c>
      <c r="G2626" t="inlineStr">
        <is>
          <t>28-06</t>
        </is>
      </c>
      <c r="H2626" t="inlineStr">
        <is>
          <t>Contract with a pest management professional not in place. Record of extermination activities not kept on premises.</t>
        </is>
      </c>
      <c r="I2626" t="inlineStr">
        <is>
          <t>Not Critical</t>
        </is>
      </c>
      <c r="J2626" t="n">
        <v>40</v>
      </c>
      <c r="L2626" s="9">
        <f>A2626&amp;"-"&amp;TEXT(E2626,"yyyymmdd")</f>
        <v/>
      </c>
    </row>
    <row r="2627">
      <c r="A2627" t="n">
        <v>50052772</v>
      </c>
      <c r="B2627" t="inlineStr">
        <is>
          <t>Bronx</t>
        </is>
      </c>
      <c r="C2627" t="inlineStr">
        <is>
          <t>10453</t>
        </is>
      </c>
      <c r="D2627" t="inlineStr">
        <is>
          <t>Chinese</t>
        </is>
      </c>
      <c r="E2627" s="8" t="n">
        <v>46132</v>
      </c>
      <c r="F2627" t="inlineStr">
        <is>
          <t>Violations were cited in the following area(s).</t>
        </is>
      </c>
      <c r="G2627" t="inlineStr">
        <is>
          <t>02G</t>
        </is>
      </c>
      <c r="H2627" t="inlineStr">
        <is>
          <t>Cold TCS food item held above 41 °F; smoked or processed fish held above 38 °F; intact raw eggs held above 45 °F; or reduced oxygen packaged (ROP) TCS foods held above required temperatures except during active necessary preparation.</t>
        </is>
      </c>
      <c r="I2627" t="inlineStr">
        <is>
          <t>Critical</t>
        </is>
      </c>
      <c r="J2627" t="n">
        <v>24</v>
      </c>
      <c r="L2627" s="9">
        <f>A2627&amp;"-"&amp;TEXT(E2627,"yyyymmdd")</f>
        <v/>
      </c>
    </row>
    <row r="2628">
      <c r="A2628" t="n">
        <v>50052772</v>
      </c>
      <c r="B2628" t="inlineStr">
        <is>
          <t>Bronx</t>
        </is>
      </c>
      <c r="C2628" t="inlineStr">
        <is>
          <t>10453</t>
        </is>
      </c>
      <c r="D2628" t="inlineStr">
        <is>
          <t>Chinese</t>
        </is>
      </c>
      <c r="E2628" s="8" t="n">
        <v>46132</v>
      </c>
      <c r="F2628" t="inlineStr">
        <is>
          <t>Violations were cited in the following area(s).</t>
        </is>
      </c>
      <c r="G2628" t="inlineStr">
        <is>
          <t>04L</t>
        </is>
      </c>
      <c r="H2628" t="inlineStr">
        <is>
          <t>Evidence of mice or live mice in establishment's food or non-food areas.</t>
        </is>
      </c>
      <c r="I2628" t="inlineStr">
        <is>
          <t>Critical</t>
        </is>
      </c>
      <c r="J2628" t="n">
        <v>24</v>
      </c>
      <c r="L2628" s="9">
        <f>A2628&amp;"-"&amp;TEXT(E2628,"yyyymmdd")</f>
        <v/>
      </c>
    </row>
    <row r="2629">
      <c r="A2629" t="n">
        <v>50052772</v>
      </c>
      <c r="B2629" t="inlineStr">
        <is>
          <t>Bronx</t>
        </is>
      </c>
      <c r="C2629" t="inlineStr">
        <is>
          <t>10453</t>
        </is>
      </c>
      <c r="D2629" t="inlineStr">
        <is>
          <t>Chinese</t>
        </is>
      </c>
      <c r="E2629" s="8" t="n">
        <v>46132</v>
      </c>
      <c r="F2629" t="inlineStr">
        <is>
          <t>Violations were cited in the following area(s).</t>
        </is>
      </c>
      <c r="G2629" t="inlineStr">
        <is>
          <t>06F</t>
        </is>
      </c>
      <c r="H2629" t="inlineStr">
        <is>
          <t>Wiping cloths not stored clean and dry, or in a sanitizing solution, between uses.</t>
        </is>
      </c>
      <c r="I2629" t="inlineStr">
        <is>
          <t>Critical</t>
        </is>
      </c>
      <c r="J2629" t="n">
        <v>24</v>
      </c>
      <c r="L2629" s="9">
        <f>A2629&amp;"-"&amp;TEXT(E2629,"yyyymmdd")</f>
        <v/>
      </c>
    </row>
    <row r="2630">
      <c r="A2630" t="n">
        <v>50052772</v>
      </c>
      <c r="B2630" t="inlineStr">
        <is>
          <t>Bronx</t>
        </is>
      </c>
      <c r="C2630" t="inlineStr">
        <is>
          <t>10453</t>
        </is>
      </c>
      <c r="D2630" t="inlineStr">
        <is>
          <t>Chinese</t>
        </is>
      </c>
      <c r="E2630" s="8" t="n">
        <v>46132</v>
      </c>
      <c r="F2630" t="inlineStr">
        <is>
          <t>Violations were cited in the following area(s).</t>
        </is>
      </c>
      <c r="G2630" t="inlineStr">
        <is>
          <t>08A</t>
        </is>
      </c>
      <c r="H2630" t="inlineStr">
        <is>
          <t>Establishment is not free of harborage or conditions conducive to rodents, insects or other pests.</t>
        </is>
      </c>
      <c r="I2630" t="inlineStr">
        <is>
          <t>Not Critical</t>
        </is>
      </c>
      <c r="J2630" t="n">
        <v>24</v>
      </c>
      <c r="L2630" s="9">
        <f>A2630&amp;"-"&amp;TEXT(E2630,"yyyymmdd")</f>
        <v/>
      </c>
    </row>
    <row r="2631">
      <c r="A2631" t="n">
        <v>50062487</v>
      </c>
      <c r="B2631" t="inlineStr">
        <is>
          <t>Manhattan</t>
        </is>
      </c>
      <c r="C2631" t="inlineStr">
        <is>
          <t>10002</t>
        </is>
      </c>
      <c r="D2631" t="inlineStr">
        <is>
          <t>Indian</t>
        </is>
      </c>
      <c r="E2631" s="8" t="n">
        <v>46132</v>
      </c>
      <c r="F2631" t="inlineStr">
        <is>
          <t>Violations were cited in the following area(s).</t>
        </is>
      </c>
      <c r="G2631" t="inlineStr">
        <is>
          <t>02G</t>
        </is>
      </c>
      <c r="H2631" t="inlineStr">
        <is>
          <t>Cold TCS food item held above 41 °F; smoked or processed fish held above 38 °F; intact raw eggs held above 45 °F; or reduced oxygen packaged (ROP) TCS foods held above required temperatures except during active necessary preparation.</t>
        </is>
      </c>
      <c r="I2631" t="inlineStr">
        <is>
          <t>Critical</t>
        </is>
      </c>
      <c r="J2631" t="n">
        <v>31</v>
      </c>
      <c r="L2631" s="9">
        <f>A2631&amp;"-"&amp;TEXT(E2631,"yyyymmdd")</f>
        <v/>
      </c>
    </row>
    <row r="2632">
      <c r="A2632" t="n">
        <v>50062487</v>
      </c>
      <c r="B2632" t="inlineStr">
        <is>
          <t>Manhattan</t>
        </is>
      </c>
      <c r="C2632" t="inlineStr">
        <is>
          <t>10002</t>
        </is>
      </c>
      <c r="D2632" t="inlineStr">
        <is>
          <t>Indian</t>
        </is>
      </c>
      <c r="E2632" s="8" t="n">
        <v>46132</v>
      </c>
      <c r="F2632" t="inlineStr">
        <is>
          <t>Violations were cited in the following area(s).</t>
        </is>
      </c>
      <c r="G2632" t="inlineStr">
        <is>
          <t>04M</t>
        </is>
      </c>
      <c r="H2632" t="inlineStr">
        <is>
          <t>Live roaches in facility's food or non-food area.</t>
        </is>
      </c>
      <c r="I2632" t="inlineStr">
        <is>
          <t>Critical</t>
        </is>
      </c>
      <c r="J2632" t="n">
        <v>31</v>
      </c>
      <c r="L2632" s="9">
        <f>A2632&amp;"-"&amp;TEXT(E2632,"yyyymmdd")</f>
        <v/>
      </c>
    </row>
    <row r="2633">
      <c r="A2633" t="n">
        <v>50062487</v>
      </c>
      <c r="B2633" t="inlineStr">
        <is>
          <t>Manhattan</t>
        </is>
      </c>
      <c r="C2633" t="inlineStr">
        <is>
          <t>10002</t>
        </is>
      </c>
      <c r="D2633" t="inlineStr">
        <is>
          <t>Indian</t>
        </is>
      </c>
      <c r="E2633" s="8" t="n">
        <v>46132</v>
      </c>
      <c r="F2633" t="inlineStr">
        <is>
          <t>Violations were cited in the following area(s).</t>
        </is>
      </c>
      <c r="G2633" t="inlineStr">
        <is>
          <t>06C</t>
        </is>
      </c>
      <c r="H263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633" t="inlineStr">
        <is>
          <t>Critical</t>
        </is>
      </c>
      <c r="J2633" t="n">
        <v>31</v>
      </c>
      <c r="L2633" s="9">
        <f>A2633&amp;"-"&amp;TEXT(E2633,"yyyymmdd")</f>
        <v/>
      </c>
    </row>
    <row r="2634">
      <c r="A2634" t="n">
        <v>50062487</v>
      </c>
      <c r="B2634" t="inlineStr">
        <is>
          <t>Manhattan</t>
        </is>
      </c>
      <c r="C2634" t="inlineStr">
        <is>
          <t>10002</t>
        </is>
      </c>
      <c r="D2634" t="inlineStr">
        <is>
          <t>Indian</t>
        </is>
      </c>
      <c r="E2634" s="8" t="n">
        <v>46132</v>
      </c>
      <c r="F2634" t="inlineStr">
        <is>
          <t>Violations were cited in the following area(s).</t>
        </is>
      </c>
      <c r="G2634" t="inlineStr">
        <is>
          <t>06D</t>
        </is>
      </c>
      <c r="H2634" t="inlineStr">
        <is>
          <t>Food contact surface not properly washed, rinsed and sanitized after each use and following any activity when contamination may have occurred.</t>
        </is>
      </c>
      <c r="I2634" t="inlineStr">
        <is>
          <t>Critical</t>
        </is>
      </c>
      <c r="J2634" t="n">
        <v>31</v>
      </c>
      <c r="L2634" s="9">
        <f>A2634&amp;"-"&amp;TEXT(E2634,"yyyymmdd")</f>
        <v/>
      </c>
    </row>
    <row r="2635">
      <c r="A2635" t="n">
        <v>50062487</v>
      </c>
      <c r="B2635" t="inlineStr">
        <is>
          <t>Manhattan</t>
        </is>
      </c>
      <c r="C2635" t="inlineStr">
        <is>
          <t>10002</t>
        </is>
      </c>
      <c r="D2635" t="inlineStr">
        <is>
          <t>Indian</t>
        </is>
      </c>
      <c r="E2635" s="8" t="n">
        <v>46132</v>
      </c>
      <c r="F2635" t="inlineStr">
        <is>
          <t>Violations were cited in the following area(s).</t>
        </is>
      </c>
      <c r="G2635" t="inlineStr">
        <is>
          <t>08A</t>
        </is>
      </c>
      <c r="H2635" t="inlineStr">
        <is>
          <t>Establishment is not free of harborage or conditions conducive to rodents, insects or other pests.</t>
        </is>
      </c>
      <c r="I2635" t="inlineStr">
        <is>
          <t>Not Critical</t>
        </is>
      </c>
      <c r="J2635" t="n">
        <v>31</v>
      </c>
      <c r="L2635" s="9">
        <f>A2635&amp;"-"&amp;TEXT(E2635,"yyyymmdd")</f>
        <v/>
      </c>
    </row>
    <row r="2636">
      <c r="A2636" t="n">
        <v>50062487</v>
      </c>
      <c r="B2636" t="inlineStr">
        <is>
          <t>Manhattan</t>
        </is>
      </c>
      <c r="C2636" t="inlineStr">
        <is>
          <t>10002</t>
        </is>
      </c>
      <c r="D2636" t="inlineStr">
        <is>
          <t>Indian</t>
        </is>
      </c>
      <c r="E2636" s="8" t="n">
        <v>46132</v>
      </c>
      <c r="F2636" t="inlineStr">
        <is>
          <t>Violations were cited in the following area(s).</t>
        </is>
      </c>
      <c r="G2636" t="inlineStr">
        <is>
          <t>10F</t>
        </is>
      </c>
      <c r="H2636" t="inlineStr">
        <is>
          <t>Non-food contact surface or equipment made of unacceptable material, not kept clean, or not properly sealed, raised, spaced or movable to allow accessibility for cleaning on all sides, above and underneath the unit.</t>
        </is>
      </c>
      <c r="I2636" t="inlineStr">
        <is>
          <t>Not Critical</t>
        </is>
      </c>
      <c r="J2636" t="n">
        <v>31</v>
      </c>
      <c r="L2636" s="9">
        <f>A2636&amp;"-"&amp;TEXT(E2636,"yyyymmdd")</f>
        <v/>
      </c>
    </row>
    <row r="2637">
      <c r="A2637" t="n">
        <v>50066854</v>
      </c>
      <c r="B2637" t="inlineStr">
        <is>
          <t>Manhattan</t>
        </is>
      </c>
      <c r="C2637" t="inlineStr">
        <is>
          <t>10005</t>
        </is>
      </c>
      <c r="D2637" t="inlineStr">
        <is>
          <t>Brazilian</t>
        </is>
      </c>
      <c r="E2637" s="8" t="n">
        <v>46132</v>
      </c>
      <c r="F2637" t="inlineStr">
        <is>
          <t>Violations were cited in the following area(s).</t>
        </is>
      </c>
      <c r="G2637" t="inlineStr">
        <is>
          <t>02G</t>
        </is>
      </c>
      <c r="H2637" t="inlineStr">
        <is>
          <t>Cold TCS food item held above 41 °F; smoked or processed fish held above 38 °F; intact raw eggs held above 45 °F; or reduced oxygen packaged (ROP) TCS foods held above required temperatures except during active necessary preparation.</t>
        </is>
      </c>
      <c r="I2637" t="inlineStr">
        <is>
          <t>Critical</t>
        </is>
      </c>
      <c r="J2637" t="n">
        <v>40</v>
      </c>
      <c r="L2637" s="9">
        <f>A2637&amp;"-"&amp;TEXT(E2637,"yyyymmdd")</f>
        <v/>
      </c>
    </row>
    <row r="2638">
      <c r="A2638" t="n">
        <v>50066854</v>
      </c>
      <c r="B2638" t="inlineStr">
        <is>
          <t>Manhattan</t>
        </is>
      </c>
      <c r="C2638" t="inlineStr">
        <is>
          <t>10005</t>
        </is>
      </c>
      <c r="D2638" t="inlineStr">
        <is>
          <t>Brazilian</t>
        </is>
      </c>
      <c r="E2638" s="8" t="n">
        <v>46132</v>
      </c>
      <c r="F2638" t="inlineStr">
        <is>
          <t>Violations were cited in the following area(s).</t>
        </is>
      </c>
      <c r="G2638" t="inlineStr">
        <is>
          <t>02H</t>
        </is>
      </c>
      <c r="H2638" t="inlineStr">
        <is>
          <t>After cooking or removal from hot holding, TCS food not cooled by an approved method whereby the internal temperature is reduced from 140 °F to 70 °F or less within 2 hours, and from 70 °F to 41 °F or less within 4 additional hours.</t>
        </is>
      </c>
      <c r="I2638" t="inlineStr">
        <is>
          <t>Critical</t>
        </is>
      </c>
      <c r="J2638" t="n">
        <v>40</v>
      </c>
      <c r="L2638" s="9">
        <f>A2638&amp;"-"&amp;TEXT(E2638,"yyyymmdd")</f>
        <v/>
      </c>
    </row>
    <row r="2639">
      <c r="A2639" t="n">
        <v>50066854</v>
      </c>
      <c r="B2639" t="inlineStr">
        <is>
          <t>Manhattan</t>
        </is>
      </c>
      <c r="C2639" t="inlineStr">
        <is>
          <t>10005</t>
        </is>
      </c>
      <c r="D2639" t="inlineStr">
        <is>
          <t>Brazilian</t>
        </is>
      </c>
      <c r="E2639" s="8" t="n">
        <v>46132</v>
      </c>
      <c r="F2639" t="inlineStr">
        <is>
          <t>Violations were cited in the following area(s).</t>
        </is>
      </c>
      <c r="G2639" t="inlineStr">
        <is>
          <t>04H</t>
        </is>
      </c>
      <c r="H2639" t="inlineStr">
        <is>
          <t>Raw, cooked or prepared food is adulterated, contaminated, cross-contaminated, or not discarded in accordance with HACCP plan.</t>
        </is>
      </c>
      <c r="I2639" t="inlineStr">
        <is>
          <t>Critical</t>
        </is>
      </c>
      <c r="J2639" t="n">
        <v>40</v>
      </c>
      <c r="L2639" s="9">
        <f>A2639&amp;"-"&amp;TEXT(E2639,"yyyymmdd")</f>
        <v/>
      </c>
    </row>
    <row r="2640">
      <c r="A2640" t="n">
        <v>50066854</v>
      </c>
      <c r="B2640" t="inlineStr">
        <is>
          <t>Manhattan</t>
        </is>
      </c>
      <c r="C2640" t="inlineStr">
        <is>
          <t>10005</t>
        </is>
      </c>
      <c r="D2640" t="inlineStr">
        <is>
          <t>Brazilian</t>
        </is>
      </c>
      <c r="E2640" s="8" t="n">
        <v>46132</v>
      </c>
      <c r="F2640" t="inlineStr">
        <is>
          <t>Violations were cited in the following area(s).</t>
        </is>
      </c>
      <c r="G2640" t="inlineStr">
        <is>
          <t>05F</t>
        </is>
      </c>
      <c r="H2640" t="inlineStr">
        <is>
          <t>Insufficient or no hot holding, cold storage or cold holding equipment provided to maintain Time/Temperature Control for Safety Foods (TCS) at required temperatures</t>
        </is>
      </c>
      <c r="I2640" t="inlineStr">
        <is>
          <t>Critical</t>
        </is>
      </c>
      <c r="J2640" t="n">
        <v>40</v>
      </c>
      <c r="L2640" s="9">
        <f>A2640&amp;"-"&amp;TEXT(E2640,"yyyymmdd")</f>
        <v/>
      </c>
    </row>
    <row r="2641">
      <c r="A2641" t="n">
        <v>50066854</v>
      </c>
      <c r="B2641" t="inlineStr">
        <is>
          <t>Manhattan</t>
        </is>
      </c>
      <c r="C2641" t="inlineStr">
        <is>
          <t>10005</t>
        </is>
      </c>
      <c r="D2641" t="inlineStr">
        <is>
          <t>Brazilian</t>
        </is>
      </c>
      <c r="E2641" s="8" t="n">
        <v>46132</v>
      </c>
      <c r="F2641" t="inlineStr">
        <is>
          <t>Violations were cited in the following area(s).</t>
        </is>
      </c>
      <c r="G2641" t="inlineStr">
        <is>
          <t>06C</t>
        </is>
      </c>
      <c r="H264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641" t="inlineStr">
        <is>
          <t>Critical</t>
        </is>
      </c>
      <c r="J2641" t="n">
        <v>40</v>
      </c>
      <c r="L2641" s="9">
        <f>A2641&amp;"-"&amp;TEXT(E2641,"yyyymmdd")</f>
        <v/>
      </c>
    </row>
    <row r="2642">
      <c r="A2642" t="n">
        <v>50069904</v>
      </c>
      <c r="B2642" t="inlineStr">
        <is>
          <t>Brooklyn</t>
        </is>
      </c>
      <c r="C2642" t="inlineStr">
        <is>
          <t>11206</t>
        </is>
      </c>
      <c r="D2642" t="inlineStr">
        <is>
          <t>American</t>
        </is>
      </c>
      <c r="E2642" s="8" t="n">
        <v>46132</v>
      </c>
      <c r="F2642" t="inlineStr">
        <is>
          <t>Violations were cited in the following area(s).</t>
        </is>
      </c>
      <c r="G2642" t="inlineStr">
        <is>
          <t>02B</t>
        </is>
      </c>
      <c r="H2642" t="inlineStr">
        <is>
          <t>Hot TCS food item not held at or above 140 °F.</t>
        </is>
      </c>
      <c r="I2642" t="inlineStr">
        <is>
          <t>Critical</t>
        </is>
      </c>
      <c r="J2642" t="n">
        <v>34</v>
      </c>
      <c r="L2642" s="9">
        <f>A2642&amp;"-"&amp;TEXT(E2642,"yyyymmdd")</f>
        <v/>
      </c>
    </row>
    <row r="2643">
      <c r="A2643" t="n">
        <v>50069904</v>
      </c>
      <c r="B2643" t="inlineStr">
        <is>
          <t>Brooklyn</t>
        </is>
      </c>
      <c r="C2643" t="inlineStr">
        <is>
          <t>11206</t>
        </is>
      </c>
      <c r="D2643" t="inlineStr">
        <is>
          <t>American</t>
        </is>
      </c>
      <c r="E2643" s="8" t="n">
        <v>46132</v>
      </c>
      <c r="F2643" t="inlineStr">
        <is>
          <t>Violations were cited in the following area(s).</t>
        </is>
      </c>
      <c r="G2643" t="inlineStr">
        <is>
          <t>04H</t>
        </is>
      </c>
      <c r="H2643" t="inlineStr">
        <is>
          <t>Raw, cooked or prepared food is adulterated, contaminated, cross-contaminated, or not discarded in accordance with HACCP plan.</t>
        </is>
      </c>
      <c r="I2643" t="inlineStr">
        <is>
          <t>Critical</t>
        </is>
      </c>
      <c r="J2643" t="n">
        <v>34</v>
      </c>
      <c r="L2643" s="9">
        <f>A2643&amp;"-"&amp;TEXT(E2643,"yyyymmdd")</f>
        <v/>
      </c>
    </row>
    <row r="2644">
      <c r="A2644" t="n">
        <v>50069904</v>
      </c>
      <c r="B2644" t="inlineStr">
        <is>
          <t>Brooklyn</t>
        </is>
      </c>
      <c r="C2644" t="inlineStr">
        <is>
          <t>11206</t>
        </is>
      </c>
      <c r="D2644" t="inlineStr">
        <is>
          <t>American</t>
        </is>
      </c>
      <c r="E2644" s="8" t="n">
        <v>46132</v>
      </c>
      <c r="F2644" t="inlineStr">
        <is>
          <t>Violations were cited in the following area(s).</t>
        </is>
      </c>
      <c r="G2644" t="inlineStr">
        <is>
          <t>04K</t>
        </is>
      </c>
      <c r="H2644" t="inlineStr">
        <is>
          <t>Evidence of rats or live rats in establishment's food or non-food areas.</t>
        </is>
      </c>
      <c r="I2644" t="inlineStr">
        <is>
          <t>Critical</t>
        </is>
      </c>
      <c r="J2644" t="n">
        <v>34</v>
      </c>
      <c r="L2644" s="9">
        <f>A2644&amp;"-"&amp;TEXT(E2644,"yyyymmdd")</f>
        <v/>
      </c>
    </row>
    <row r="2645">
      <c r="A2645" t="n">
        <v>50069904</v>
      </c>
      <c r="B2645" t="inlineStr">
        <is>
          <t>Brooklyn</t>
        </is>
      </c>
      <c r="C2645" t="inlineStr">
        <is>
          <t>11206</t>
        </is>
      </c>
      <c r="D2645" t="inlineStr">
        <is>
          <t>American</t>
        </is>
      </c>
      <c r="E2645" s="8" t="n">
        <v>46132</v>
      </c>
      <c r="F2645" t="inlineStr">
        <is>
          <t>Violations were cited in the following area(s).</t>
        </is>
      </c>
      <c r="G2645" t="inlineStr">
        <is>
          <t>06C</t>
        </is>
      </c>
      <c r="H264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645" t="inlineStr">
        <is>
          <t>Critical</t>
        </is>
      </c>
      <c r="J2645" t="n">
        <v>34</v>
      </c>
      <c r="L2645" s="9">
        <f>A2645&amp;"-"&amp;TEXT(E2645,"yyyymmdd")</f>
        <v/>
      </c>
    </row>
    <row r="2646">
      <c r="A2646" t="n">
        <v>50069904</v>
      </c>
      <c r="B2646" t="inlineStr">
        <is>
          <t>Brooklyn</t>
        </is>
      </c>
      <c r="C2646" t="inlineStr">
        <is>
          <t>11206</t>
        </is>
      </c>
      <c r="D2646" t="inlineStr">
        <is>
          <t>American</t>
        </is>
      </c>
      <c r="E2646" s="8" t="n">
        <v>46132</v>
      </c>
      <c r="F2646" t="inlineStr">
        <is>
          <t>Violations were cited in the following area(s).</t>
        </is>
      </c>
      <c r="G2646" t="inlineStr">
        <is>
          <t>08A</t>
        </is>
      </c>
      <c r="H2646" t="inlineStr">
        <is>
          <t>Establishment is not free of harborage or conditions conducive to rodents, insects or other pests.</t>
        </is>
      </c>
      <c r="I2646" t="inlineStr">
        <is>
          <t>Not Critical</t>
        </is>
      </c>
      <c r="J2646" t="n">
        <v>34</v>
      </c>
      <c r="L2646" s="9">
        <f>A2646&amp;"-"&amp;TEXT(E2646,"yyyymmdd")</f>
        <v/>
      </c>
    </row>
    <row r="2647">
      <c r="A2647" t="n">
        <v>50070066</v>
      </c>
      <c r="B2647" t="inlineStr">
        <is>
          <t>Manhattan</t>
        </is>
      </c>
      <c r="C2647" t="inlineStr">
        <is>
          <t>10022</t>
        </is>
      </c>
      <c r="D2647" t="inlineStr">
        <is>
          <t>Hamburgers</t>
        </is>
      </c>
      <c r="E2647" s="8" t="n">
        <v>46132</v>
      </c>
      <c r="F2647" t="inlineStr">
        <is>
          <t>Violations were cited in the following area(s).</t>
        </is>
      </c>
      <c r="G2647" t="inlineStr">
        <is>
          <t>10F</t>
        </is>
      </c>
      <c r="H2647" t="inlineStr">
        <is>
          <t>Non-food contact surface or equipment made of unacceptable material, not kept clean, or not properly sealed, raised, spaced or movable to allow accessibility for cleaning on all sides, above and underneath the unit.</t>
        </is>
      </c>
      <c r="I2647" t="inlineStr">
        <is>
          <t>Not Critical</t>
        </is>
      </c>
      <c r="J2647" t="n">
        <v>3</v>
      </c>
      <c r="K2647" t="inlineStr">
        <is>
          <t>A</t>
        </is>
      </c>
      <c r="L2647" s="9">
        <f>A2647&amp;"-"&amp;TEXT(E2647,"yyyymmdd")</f>
        <v/>
      </c>
    </row>
    <row r="2648">
      <c r="A2648" t="n">
        <v>50070387</v>
      </c>
      <c r="B2648" t="inlineStr">
        <is>
          <t>Bronx</t>
        </is>
      </c>
      <c r="C2648" t="inlineStr">
        <is>
          <t>10467</t>
        </is>
      </c>
      <c r="D2648" t="inlineStr">
        <is>
          <t>Latin American</t>
        </is>
      </c>
      <c r="E2648" s="8" t="n">
        <v>46132</v>
      </c>
      <c r="F2648" t="inlineStr">
        <is>
          <t>Violations were cited in the following area(s).</t>
        </is>
      </c>
      <c r="G2648" t="inlineStr">
        <is>
          <t>06F</t>
        </is>
      </c>
      <c r="H2648" t="inlineStr">
        <is>
          <t>Wiping cloths not stored clean and dry, or in a sanitizing solution, between uses.</t>
        </is>
      </c>
      <c r="I2648" t="inlineStr">
        <is>
          <t>Critical</t>
        </is>
      </c>
      <c r="J2648" t="n">
        <v>10</v>
      </c>
      <c r="K2648" t="inlineStr">
        <is>
          <t>A</t>
        </is>
      </c>
      <c r="L2648" s="9">
        <f>A2648&amp;"-"&amp;TEXT(E2648,"yyyymmdd")</f>
        <v/>
      </c>
    </row>
    <row r="2649">
      <c r="A2649" t="n">
        <v>50070387</v>
      </c>
      <c r="B2649" t="inlineStr">
        <is>
          <t>Bronx</t>
        </is>
      </c>
      <c r="C2649" t="inlineStr">
        <is>
          <t>10467</t>
        </is>
      </c>
      <c r="D2649" t="inlineStr">
        <is>
          <t>Latin American</t>
        </is>
      </c>
      <c r="E2649" s="8" t="n">
        <v>46132</v>
      </c>
      <c r="F2649" t="inlineStr">
        <is>
          <t>Violations were cited in the following area(s).</t>
        </is>
      </c>
      <c r="G2649" t="inlineStr">
        <is>
          <t>10B</t>
        </is>
      </c>
      <c r="H2649" t="inlineStr">
        <is>
          <t>Anti-siphonage or back-flow prevention device not provided where required; equipment or floor not properly drained; sewage disposal system in disrepair or not functioning properly. Condensation or liquid waste improperly disposed of.</t>
        </is>
      </c>
      <c r="I2649" t="inlineStr">
        <is>
          <t>Not Critical</t>
        </is>
      </c>
      <c r="J2649" t="n">
        <v>10</v>
      </c>
      <c r="K2649" t="inlineStr">
        <is>
          <t>A</t>
        </is>
      </c>
      <c r="L2649" s="9">
        <f>A2649&amp;"-"&amp;TEXT(E2649,"yyyymmdd")</f>
        <v/>
      </c>
    </row>
    <row r="2650">
      <c r="A2650" t="n">
        <v>50070387</v>
      </c>
      <c r="B2650" t="inlineStr">
        <is>
          <t>Bronx</t>
        </is>
      </c>
      <c r="C2650" t="inlineStr">
        <is>
          <t>10467</t>
        </is>
      </c>
      <c r="D2650" t="inlineStr">
        <is>
          <t>Latin American</t>
        </is>
      </c>
      <c r="E2650" s="8" t="n">
        <v>46132</v>
      </c>
      <c r="F2650" t="inlineStr">
        <is>
          <t>Violations were cited in the following area(s).</t>
        </is>
      </c>
      <c r="G2650" t="inlineStr">
        <is>
          <t>10F</t>
        </is>
      </c>
      <c r="H2650" t="inlineStr">
        <is>
          <t>Non-food contact surface or equipment made of unacceptable material, not kept clean, or not properly sealed, raised, spaced or movable to allow accessibility for cleaning on all sides, above and underneath the unit.</t>
        </is>
      </c>
      <c r="I2650" t="inlineStr">
        <is>
          <t>Not Critical</t>
        </is>
      </c>
      <c r="J2650" t="n">
        <v>10</v>
      </c>
      <c r="K2650" t="inlineStr">
        <is>
          <t>A</t>
        </is>
      </c>
      <c r="L2650" s="9">
        <f>A2650&amp;"-"&amp;TEXT(E2650,"yyyymmdd")</f>
        <v/>
      </c>
    </row>
    <row r="2651">
      <c r="A2651" t="n">
        <v>50071707</v>
      </c>
      <c r="B2651" t="inlineStr">
        <is>
          <t>Manhattan</t>
        </is>
      </c>
      <c r="C2651" t="inlineStr">
        <is>
          <t>10012</t>
        </is>
      </c>
      <c r="D2651" t="inlineStr">
        <is>
          <t>Juice, Smoothies, Fruit Salads</t>
        </is>
      </c>
      <c r="E2651" s="8" t="n">
        <v>46132</v>
      </c>
      <c r="F2651" t="inlineStr">
        <is>
          <t>Violations were cited in the following area(s).</t>
        </is>
      </c>
      <c r="G2651" t="inlineStr">
        <is>
          <t>10B</t>
        </is>
      </c>
      <c r="H2651" t="inlineStr">
        <is>
          <t>Anti-siphonage or back-flow prevention device not provided where required; equipment or floor not properly drained; sewage disposal system in disrepair or not functioning properly. Condensation or liquid waste improperly disposed of.</t>
        </is>
      </c>
      <c r="I2651" t="inlineStr">
        <is>
          <t>Not Critical</t>
        </is>
      </c>
      <c r="J2651" t="n">
        <v>9</v>
      </c>
      <c r="K2651" t="inlineStr">
        <is>
          <t>A</t>
        </is>
      </c>
      <c r="L2651" s="9">
        <f>A2651&amp;"-"&amp;TEXT(E2651,"yyyymmdd")</f>
        <v/>
      </c>
    </row>
    <row r="2652">
      <c r="A2652" t="n">
        <v>50071707</v>
      </c>
      <c r="B2652" t="inlineStr">
        <is>
          <t>Manhattan</t>
        </is>
      </c>
      <c r="C2652" t="inlineStr">
        <is>
          <t>10012</t>
        </is>
      </c>
      <c r="D2652" t="inlineStr">
        <is>
          <t>Juice, Smoothies, Fruit Salads</t>
        </is>
      </c>
      <c r="E2652" s="8" t="n">
        <v>46132</v>
      </c>
      <c r="F2652" t="inlineStr">
        <is>
          <t>Violations were cited in the following area(s).</t>
        </is>
      </c>
      <c r="G2652" t="inlineStr">
        <is>
          <t>10F</t>
        </is>
      </c>
      <c r="H2652" t="inlineStr">
        <is>
          <t>Non-food contact surface or equipment made of unacceptable material, not kept clean, or not properly sealed, raised, spaced or movable to allow accessibility for cleaning on all sides, above and underneath the unit.</t>
        </is>
      </c>
      <c r="I2652" t="inlineStr">
        <is>
          <t>Not Critical</t>
        </is>
      </c>
      <c r="J2652" t="n">
        <v>9</v>
      </c>
      <c r="K2652" t="inlineStr">
        <is>
          <t>A</t>
        </is>
      </c>
      <c r="L2652" s="9">
        <f>A2652&amp;"-"&amp;TEXT(E2652,"yyyymmdd")</f>
        <v/>
      </c>
    </row>
    <row r="2653">
      <c r="A2653" t="n">
        <v>50071707</v>
      </c>
      <c r="B2653" t="inlineStr">
        <is>
          <t>Manhattan</t>
        </is>
      </c>
      <c r="C2653" t="inlineStr">
        <is>
          <t>10012</t>
        </is>
      </c>
      <c r="D2653" t="inlineStr">
        <is>
          <t>Juice, Smoothies, Fruit Salads</t>
        </is>
      </c>
      <c r="E2653" s="8" t="n">
        <v>46132</v>
      </c>
      <c r="F2653" t="inlineStr">
        <is>
          <t>Violations were cited in the following area(s).</t>
        </is>
      </c>
      <c r="G2653" t="inlineStr">
        <is>
          <t>10G</t>
        </is>
      </c>
      <c r="H2653" t="inlineStr">
        <is>
          <t>Dishwashing and ware washing: Cleaning and sanitizing of tableware, including dishes, utensils, and equipment deficient.</t>
        </is>
      </c>
      <c r="I2653" t="inlineStr">
        <is>
          <t>Not Critical</t>
        </is>
      </c>
      <c r="J2653" t="n">
        <v>9</v>
      </c>
      <c r="K2653" t="inlineStr">
        <is>
          <t>A</t>
        </is>
      </c>
      <c r="L2653" s="9">
        <f>A2653&amp;"-"&amp;TEXT(E2653,"yyyymmdd")</f>
        <v/>
      </c>
    </row>
    <row r="2654">
      <c r="A2654" t="n">
        <v>50072884</v>
      </c>
      <c r="B2654" t="inlineStr">
        <is>
          <t>Bronx</t>
        </is>
      </c>
      <c r="C2654" t="inlineStr">
        <is>
          <t>10467</t>
        </is>
      </c>
      <c r="D2654" t="inlineStr">
        <is>
          <t>Pizza</t>
        </is>
      </c>
      <c r="E2654" s="8" t="n">
        <v>46132</v>
      </c>
      <c r="F2654" t="inlineStr">
        <is>
          <t>Violations were cited in the following area(s).</t>
        </is>
      </c>
      <c r="G2654" t="inlineStr">
        <is>
          <t>02G</t>
        </is>
      </c>
      <c r="H2654" t="inlineStr">
        <is>
          <t>Cold TCS food item held above 41 °F; smoked or processed fish held above 38 °F; intact raw eggs held above 45 °F; or reduced oxygen packaged (ROP) TCS foods held above required temperatures except during active necessary preparation.</t>
        </is>
      </c>
      <c r="I2654" t="inlineStr">
        <is>
          <t>Critical</t>
        </is>
      </c>
      <c r="J2654" t="n">
        <v>27</v>
      </c>
      <c r="L2654" s="9">
        <f>A2654&amp;"-"&amp;TEXT(E2654,"yyyymmdd")</f>
        <v/>
      </c>
    </row>
    <row r="2655">
      <c r="A2655" t="n">
        <v>50072884</v>
      </c>
      <c r="B2655" t="inlineStr">
        <is>
          <t>Bronx</t>
        </is>
      </c>
      <c r="C2655" t="inlineStr">
        <is>
          <t>10467</t>
        </is>
      </c>
      <c r="D2655" t="inlineStr">
        <is>
          <t>Pizza</t>
        </is>
      </c>
      <c r="E2655" s="8" t="n">
        <v>46132</v>
      </c>
      <c r="F2655" t="inlineStr">
        <is>
          <t>Violations were cited in the following area(s).</t>
        </is>
      </c>
      <c r="G2655" t="inlineStr">
        <is>
          <t>04A</t>
        </is>
      </c>
      <c r="H2655" t="inlineStr">
        <is>
          <t>Food Protection Certificate (FPC) not held by manager or supervisor of food operations.</t>
        </is>
      </c>
      <c r="I2655" t="inlineStr">
        <is>
          <t>Critical</t>
        </is>
      </c>
      <c r="J2655" t="n">
        <v>27</v>
      </c>
      <c r="L2655" s="9">
        <f>A2655&amp;"-"&amp;TEXT(E2655,"yyyymmdd")</f>
        <v/>
      </c>
    </row>
    <row r="2656">
      <c r="A2656" t="n">
        <v>50072884</v>
      </c>
      <c r="B2656" t="inlineStr">
        <is>
          <t>Bronx</t>
        </is>
      </c>
      <c r="C2656" t="inlineStr">
        <is>
          <t>10467</t>
        </is>
      </c>
      <c r="D2656" t="inlineStr">
        <is>
          <t>Pizza</t>
        </is>
      </c>
      <c r="E2656" s="8" t="n">
        <v>46132</v>
      </c>
      <c r="F2656" t="inlineStr">
        <is>
          <t>Violations were cited in the following area(s).</t>
        </is>
      </c>
      <c r="G2656" t="inlineStr">
        <is>
          <t>06C</t>
        </is>
      </c>
      <c r="H265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656" t="inlineStr">
        <is>
          <t>Critical</t>
        </is>
      </c>
      <c r="J2656" t="n">
        <v>27</v>
      </c>
      <c r="L2656" s="9">
        <f>A2656&amp;"-"&amp;TEXT(E2656,"yyyymmdd")</f>
        <v/>
      </c>
    </row>
    <row r="2657">
      <c r="A2657" t="n">
        <v>50072884</v>
      </c>
      <c r="B2657" t="inlineStr">
        <is>
          <t>Bronx</t>
        </is>
      </c>
      <c r="C2657" t="inlineStr">
        <is>
          <t>10467</t>
        </is>
      </c>
      <c r="D2657" t="inlineStr">
        <is>
          <t>Pizza</t>
        </is>
      </c>
      <c r="E2657" s="8" t="n">
        <v>46132</v>
      </c>
      <c r="F2657" t="inlineStr">
        <is>
          <t>Violations were cited in the following area(s).</t>
        </is>
      </c>
      <c r="G2657" t="inlineStr">
        <is>
          <t>10B</t>
        </is>
      </c>
      <c r="H2657" t="inlineStr">
        <is>
          <t>Anti-siphonage or back-flow prevention device not provided where required; equipment or floor not properly drained; sewage disposal system in disrepair or not functioning properly. Condensation or liquid waste improperly disposed of.</t>
        </is>
      </c>
      <c r="I2657" t="inlineStr">
        <is>
          <t>Not Critical</t>
        </is>
      </c>
      <c r="J2657" t="n">
        <v>27</v>
      </c>
      <c r="L2657" s="9">
        <f>A2657&amp;"-"&amp;TEXT(E2657,"yyyymmdd")</f>
        <v/>
      </c>
    </row>
    <row r="2658">
      <c r="A2658" t="n">
        <v>50072884</v>
      </c>
      <c r="B2658" t="inlineStr">
        <is>
          <t>Bronx</t>
        </is>
      </c>
      <c r="C2658" t="inlineStr">
        <is>
          <t>10467</t>
        </is>
      </c>
      <c r="D2658" t="inlineStr">
        <is>
          <t>Pizza</t>
        </is>
      </c>
      <c r="E2658" s="8" t="n">
        <v>46132</v>
      </c>
      <c r="F2658" t="inlineStr">
        <is>
          <t>Violations were cited in the following area(s).</t>
        </is>
      </c>
      <c r="G2658" t="inlineStr">
        <is>
          <t>10F</t>
        </is>
      </c>
      <c r="H2658" t="inlineStr">
        <is>
          <t>Non-food contact surface or equipment made of unacceptable material, not kept clean, or not properly sealed, raised, spaced or movable to allow accessibility for cleaning on all sides, above and underneath the unit.</t>
        </is>
      </c>
      <c r="I2658" t="inlineStr">
        <is>
          <t>Not Critical</t>
        </is>
      </c>
      <c r="J2658" t="n">
        <v>27</v>
      </c>
      <c r="L2658" s="9">
        <f>A2658&amp;"-"&amp;TEXT(E2658,"yyyymmdd")</f>
        <v/>
      </c>
    </row>
    <row r="2659">
      <c r="A2659" t="n">
        <v>50073244</v>
      </c>
      <c r="B2659" t="inlineStr">
        <is>
          <t>Queens</t>
        </is>
      </c>
      <c r="C2659" t="inlineStr">
        <is>
          <t>11372</t>
        </is>
      </c>
      <c r="D2659" t="inlineStr">
        <is>
          <t>French</t>
        </is>
      </c>
      <c r="E2659" s="8" t="n">
        <v>46132</v>
      </c>
      <c r="F2659" t="inlineStr">
        <is>
          <t>Violations were cited in the following area(s).</t>
        </is>
      </c>
      <c r="G2659" t="inlineStr">
        <is>
          <t>10E</t>
        </is>
      </c>
      <c r="H2659" t="inlineStr">
        <is>
          <t>Accurate thermometer not provided or properly located in refrigerated, cold storage or hot holding equipment</t>
        </is>
      </c>
      <c r="I2659" t="inlineStr">
        <is>
          <t>Not Critical</t>
        </is>
      </c>
      <c r="J2659" t="n">
        <v>5</v>
      </c>
      <c r="K2659" t="inlineStr">
        <is>
          <t>A</t>
        </is>
      </c>
      <c r="L2659" s="9">
        <f>A2659&amp;"-"&amp;TEXT(E2659,"yyyymmdd")</f>
        <v/>
      </c>
    </row>
    <row r="2660">
      <c r="A2660" t="n">
        <v>50073244</v>
      </c>
      <c r="B2660" t="inlineStr">
        <is>
          <t>Queens</t>
        </is>
      </c>
      <c r="C2660" t="inlineStr">
        <is>
          <t>11372</t>
        </is>
      </c>
      <c r="D2660" t="inlineStr">
        <is>
          <t>French</t>
        </is>
      </c>
      <c r="E2660" s="8" t="n">
        <v>46132</v>
      </c>
      <c r="F2660" t="inlineStr">
        <is>
          <t>Violations were cited in the following area(s).</t>
        </is>
      </c>
      <c r="G2660" t="inlineStr">
        <is>
          <t>10F</t>
        </is>
      </c>
      <c r="H2660" t="inlineStr">
        <is>
          <t>Non-food contact surface or equipment made of unacceptable material, not kept clean, or not properly sealed, raised, spaced or movable to allow accessibility for cleaning on all sides, above and underneath the unit.</t>
        </is>
      </c>
      <c r="I2660" t="inlineStr">
        <is>
          <t>Not Critical</t>
        </is>
      </c>
      <c r="J2660" t="n">
        <v>5</v>
      </c>
      <c r="K2660" t="inlineStr">
        <is>
          <t>A</t>
        </is>
      </c>
      <c r="L2660" s="9">
        <f>A2660&amp;"-"&amp;TEXT(E2660,"yyyymmdd")</f>
        <v/>
      </c>
    </row>
    <row r="2661">
      <c r="A2661" t="n">
        <v>50074873</v>
      </c>
      <c r="B2661" t="inlineStr">
        <is>
          <t>Manhattan</t>
        </is>
      </c>
      <c r="C2661" t="inlineStr">
        <is>
          <t>10002</t>
        </is>
      </c>
      <c r="D2661" t="inlineStr">
        <is>
          <t>Japanese</t>
        </is>
      </c>
      <c r="E2661" s="8" t="n">
        <v>46132</v>
      </c>
      <c r="F2661" t="inlineStr">
        <is>
          <t>Violations were cited in the following area(s).</t>
        </is>
      </c>
      <c r="G2661" t="inlineStr">
        <is>
          <t>02B</t>
        </is>
      </c>
      <c r="H2661" t="inlineStr">
        <is>
          <t>Hot TCS food item not held at or above 140 °F.</t>
        </is>
      </c>
      <c r="I2661" t="inlineStr">
        <is>
          <t>Critical</t>
        </is>
      </c>
      <c r="J2661" t="n">
        <v>21</v>
      </c>
      <c r="L2661" s="9">
        <f>A2661&amp;"-"&amp;TEXT(E2661,"yyyymmdd")</f>
        <v/>
      </c>
    </row>
    <row r="2662">
      <c r="A2662" t="n">
        <v>50074873</v>
      </c>
      <c r="B2662" t="inlineStr">
        <is>
          <t>Manhattan</t>
        </is>
      </c>
      <c r="C2662" t="inlineStr">
        <is>
          <t>10002</t>
        </is>
      </c>
      <c r="D2662" t="inlineStr">
        <is>
          <t>Japanese</t>
        </is>
      </c>
      <c r="E2662" s="8" t="n">
        <v>46132</v>
      </c>
      <c r="F2662" t="inlineStr">
        <is>
          <t>Violations were cited in the following area(s).</t>
        </is>
      </c>
      <c r="G2662" t="inlineStr">
        <is>
          <t>06C</t>
        </is>
      </c>
      <c r="H266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662" t="inlineStr">
        <is>
          <t>Critical</t>
        </is>
      </c>
      <c r="J2662" t="n">
        <v>21</v>
      </c>
      <c r="L2662" s="9">
        <f>A2662&amp;"-"&amp;TEXT(E2662,"yyyymmdd")</f>
        <v/>
      </c>
    </row>
    <row r="2663">
      <c r="A2663" t="n">
        <v>50074873</v>
      </c>
      <c r="B2663" t="inlineStr">
        <is>
          <t>Manhattan</t>
        </is>
      </c>
      <c r="C2663" t="inlineStr">
        <is>
          <t>10002</t>
        </is>
      </c>
      <c r="D2663" t="inlineStr">
        <is>
          <t>Japanese</t>
        </is>
      </c>
      <c r="E2663" s="8" t="n">
        <v>46132</v>
      </c>
      <c r="F2663" t="inlineStr">
        <is>
          <t>Violations were cited in the following area(s).</t>
        </is>
      </c>
      <c r="G2663" t="inlineStr">
        <is>
          <t>06D</t>
        </is>
      </c>
      <c r="H2663" t="inlineStr">
        <is>
          <t>Food contact surface not properly washed, rinsed and sanitized after each use and following any activity when contamination may have occurred.</t>
        </is>
      </c>
      <c r="I2663" t="inlineStr">
        <is>
          <t>Critical</t>
        </is>
      </c>
      <c r="J2663" t="n">
        <v>21</v>
      </c>
      <c r="L2663" s="9">
        <f>A2663&amp;"-"&amp;TEXT(E2663,"yyyymmdd")</f>
        <v/>
      </c>
    </row>
    <row r="2664">
      <c r="A2664" t="n">
        <v>50074873</v>
      </c>
      <c r="B2664" t="inlineStr">
        <is>
          <t>Manhattan</t>
        </is>
      </c>
      <c r="C2664" t="inlineStr">
        <is>
          <t>10002</t>
        </is>
      </c>
      <c r="D2664" t="inlineStr">
        <is>
          <t>Japanese</t>
        </is>
      </c>
      <c r="E2664" s="8" t="n">
        <v>46132</v>
      </c>
      <c r="F2664" t="inlineStr">
        <is>
          <t>Violations were cited in the following area(s).</t>
        </is>
      </c>
      <c r="G2664" t="inlineStr">
        <is>
          <t>10F</t>
        </is>
      </c>
      <c r="H2664" t="inlineStr">
        <is>
          <t>Non-food contact surface or equipment made of unacceptable material, not kept clean, or not properly sealed, raised, spaced or movable to allow accessibility for cleaning on all sides, above and underneath the unit.</t>
        </is>
      </c>
      <c r="I2664" t="inlineStr">
        <is>
          <t>Not Critical</t>
        </is>
      </c>
      <c r="J2664" t="n">
        <v>21</v>
      </c>
      <c r="L2664" s="9">
        <f>A2664&amp;"-"&amp;TEXT(E2664,"yyyymmdd")</f>
        <v/>
      </c>
    </row>
    <row r="2665">
      <c r="A2665" t="n">
        <v>50079705</v>
      </c>
      <c r="B2665" t="inlineStr">
        <is>
          <t>Manhattan</t>
        </is>
      </c>
      <c r="C2665" t="inlineStr">
        <is>
          <t>10023</t>
        </is>
      </c>
      <c r="D2665" t="inlineStr">
        <is>
          <t>American</t>
        </is>
      </c>
      <c r="E2665" s="8" t="n">
        <v>46132</v>
      </c>
      <c r="F2665" t="inlineStr">
        <is>
          <t>Violations were cited in the following area(s).</t>
        </is>
      </c>
      <c r="G2665" t="inlineStr">
        <is>
          <t>10F</t>
        </is>
      </c>
      <c r="H2665" t="inlineStr">
        <is>
          <t>Non-food contact surface or equipment made of unacceptable material, not kept clean, or not properly sealed, raised, spaced or movable to allow accessibility for cleaning on all sides, above and underneath the unit.</t>
        </is>
      </c>
      <c r="I2665" t="inlineStr">
        <is>
          <t>Not Critical</t>
        </is>
      </c>
      <c r="J2665" t="n">
        <v>5</v>
      </c>
      <c r="K2665" t="inlineStr">
        <is>
          <t>A</t>
        </is>
      </c>
      <c r="L2665" s="9">
        <f>A2665&amp;"-"&amp;TEXT(E2665,"yyyymmdd")</f>
        <v/>
      </c>
    </row>
    <row r="2666">
      <c r="A2666" t="n">
        <v>50084352</v>
      </c>
      <c r="B2666" t="inlineStr">
        <is>
          <t>Brooklyn</t>
        </is>
      </c>
      <c r="C2666" t="inlineStr">
        <is>
          <t>11220</t>
        </is>
      </c>
      <c r="D2666" t="inlineStr">
        <is>
          <t>Chinese</t>
        </is>
      </c>
      <c r="E2666" s="8" t="n">
        <v>46132</v>
      </c>
      <c r="F2666" t="inlineStr">
        <is>
          <t>Establishment Closed by DOHMH. Violations were cited in the following area(s) and those requiring immediate action were addressed.</t>
        </is>
      </c>
      <c r="G2666" t="inlineStr">
        <is>
          <t>04L</t>
        </is>
      </c>
      <c r="H2666" t="inlineStr">
        <is>
          <t>Evidence of mice or live mice in establishment's food or non-food areas.</t>
        </is>
      </c>
      <c r="I2666" t="inlineStr">
        <is>
          <t>Critical</t>
        </is>
      </c>
      <c r="J2666" t="n">
        <v>62</v>
      </c>
      <c r="L2666" s="9">
        <f>A2666&amp;"-"&amp;TEXT(E2666,"yyyymmdd")</f>
        <v/>
      </c>
    </row>
    <row r="2667">
      <c r="A2667" t="n">
        <v>50084352</v>
      </c>
      <c r="B2667" t="inlineStr">
        <is>
          <t>Brooklyn</t>
        </is>
      </c>
      <c r="C2667" t="inlineStr">
        <is>
          <t>11220</t>
        </is>
      </c>
      <c r="D2667" t="inlineStr">
        <is>
          <t>Chinese</t>
        </is>
      </c>
      <c r="E2667" s="8" t="n">
        <v>46132</v>
      </c>
      <c r="F2667" t="inlineStr">
        <is>
          <t>Establishment Closed by DOHMH. Violations were cited in the following area(s) and those requiring immediate action were addressed.</t>
        </is>
      </c>
      <c r="G2667" t="inlineStr">
        <is>
          <t>05D</t>
        </is>
      </c>
      <c r="H266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667" t="inlineStr">
        <is>
          <t>Critical</t>
        </is>
      </c>
      <c r="J2667" t="n">
        <v>62</v>
      </c>
      <c r="L2667" s="9">
        <f>A2667&amp;"-"&amp;TEXT(E2667,"yyyymmdd")</f>
        <v/>
      </c>
    </row>
    <row r="2668">
      <c r="A2668" t="n">
        <v>50084352</v>
      </c>
      <c r="B2668" t="inlineStr">
        <is>
          <t>Brooklyn</t>
        </is>
      </c>
      <c r="C2668" t="inlineStr">
        <is>
          <t>11220</t>
        </is>
      </c>
      <c r="D2668" t="inlineStr">
        <is>
          <t>Chinese</t>
        </is>
      </c>
      <c r="E2668" s="8" t="n">
        <v>46132</v>
      </c>
      <c r="F2668" t="inlineStr">
        <is>
          <t>Establishment Closed by DOHMH. Violations were cited in the following area(s) and those requiring immediate action were addressed.</t>
        </is>
      </c>
      <c r="G2668" t="inlineStr">
        <is>
          <t>06D</t>
        </is>
      </c>
      <c r="H2668" t="inlineStr">
        <is>
          <t>Food contact surface not properly washed, rinsed and sanitized after each use and following any activity when contamination may have occurred.</t>
        </is>
      </c>
      <c r="I2668" t="inlineStr">
        <is>
          <t>Critical</t>
        </is>
      </c>
      <c r="J2668" t="n">
        <v>62</v>
      </c>
      <c r="L2668" s="9">
        <f>A2668&amp;"-"&amp;TEXT(E2668,"yyyymmdd")</f>
        <v/>
      </c>
    </row>
    <row r="2669">
      <c r="A2669" t="n">
        <v>50084352</v>
      </c>
      <c r="B2669" t="inlineStr">
        <is>
          <t>Brooklyn</t>
        </is>
      </c>
      <c r="C2669" t="inlineStr">
        <is>
          <t>11220</t>
        </is>
      </c>
      <c r="D2669" t="inlineStr">
        <is>
          <t>Chinese</t>
        </is>
      </c>
      <c r="E2669" s="8" t="n">
        <v>46132</v>
      </c>
      <c r="F2669" t="inlineStr">
        <is>
          <t>Establishment Closed by DOHMH. Violations were cited in the following area(s) and those requiring immediate action were addressed.</t>
        </is>
      </c>
      <c r="G2669" t="inlineStr">
        <is>
          <t>06F</t>
        </is>
      </c>
      <c r="H2669" t="inlineStr">
        <is>
          <t>Wiping cloths not stored clean and dry, or in a sanitizing solution, between uses.</t>
        </is>
      </c>
      <c r="I2669" t="inlineStr">
        <is>
          <t>Critical</t>
        </is>
      </c>
      <c r="J2669" t="n">
        <v>62</v>
      </c>
      <c r="L2669" s="9">
        <f>A2669&amp;"-"&amp;TEXT(E2669,"yyyymmdd")</f>
        <v/>
      </c>
    </row>
    <row r="2670">
      <c r="A2670" t="n">
        <v>50084352</v>
      </c>
      <c r="B2670" t="inlineStr">
        <is>
          <t>Brooklyn</t>
        </is>
      </c>
      <c r="C2670" t="inlineStr">
        <is>
          <t>11220</t>
        </is>
      </c>
      <c r="D2670" t="inlineStr">
        <is>
          <t>Chinese</t>
        </is>
      </c>
      <c r="E2670" s="8" t="n">
        <v>46132</v>
      </c>
      <c r="F2670" t="inlineStr">
        <is>
          <t>Establishment Closed by DOHMH. Violations were cited in the following area(s) and those requiring immediate action were addressed.</t>
        </is>
      </c>
      <c r="G2670" t="inlineStr">
        <is>
          <t>08A</t>
        </is>
      </c>
      <c r="H2670" t="inlineStr">
        <is>
          <t>Establishment is not free of harborage or conditions conducive to rodents, insects or other pests.</t>
        </is>
      </c>
      <c r="I2670" t="inlineStr">
        <is>
          <t>Not Critical</t>
        </is>
      </c>
      <c r="J2670" t="n">
        <v>62</v>
      </c>
      <c r="L2670" s="9">
        <f>A2670&amp;"-"&amp;TEXT(E2670,"yyyymmdd")</f>
        <v/>
      </c>
    </row>
    <row r="2671">
      <c r="A2671" t="n">
        <v>50084352</v>
      </c>
      <c r="B2671" t="inlineStr">
        <is>
          <t>Brooklyn</t>
        </is>
      </c>
      <c r="C2671" t="inlineStr">
        <is>
          <t>11220</t>
        </is>
      </c>
      <c r="D2671" t="inlineStr">
        <is>
          <t>Chinese</t>
        </is>
      </c>
      <c r="E2671" s="8" t="n">
        <v>46132</v>
      </c>
      <c r="F2671" t="inlineStr">
        <is>
          <t>Establishment Closed by DOHMH. Violations were cited in the following area(s) and those requiring immediate action were addressed.</t>
        </is>
      </c>
      <c r="G2671" t="inlineStr">
        <is>
          <t>08C</t>
        </is>
      </c>
      <c r="H2671" t="inlineStr">
        <is>
          <t>Pesticide not properly labeled or used by unlicensed individual. Pesticide, other toxic chemical improperly used/stored. Unprotected, unlocked bait station used.</t>
        </is>
      </c>
      <c r="I2671" t="inlineStr">
        <is>
          <t>Not Critical</t>
        </is>
      </c>
      <c r="J2671" t="n">
        <v>62</v>
      </c>
      <c r="L2671" s="9">
        <f>A2671&amp;"-"&amp;TEXT(E2671,"yyyymmdd")</f>
        <v/>
      </c>
    </row>
    <row r="2672">
      <c r="A2672" t="n">
        <v>50084352</v>
      </c>
      <c r="B2672" t="inlineStr">
        <is>
          <t>Brooklyn</t>
        </is>
      </c>
      <c r="C2672" t="inlineStr">
        <is>
          <t>11220</t>
        </is>
      </c>
      <c r="D2672" t="inlineStr">
        <is>
          <t>Chinese</t>
        </is>
      </c>
      <c r="E2672" s="8" t="n">
        <v>46132</v>
      </c>
      <c r="F2672" t="inlineStr">
        <is>
          <t>Establishment Closed by DOHMH. Violations were cited in the following area(s) and those requiring immediate action were addressed.</t>
        </is>
      </c>
      <c r="G2672" t="inlineStr">
        <is>
          <t>09C</t>
        </is>
      </c>
      <c r="H2672" t="inlineStr">
        <is>
          <t>Design, construction, materials used or maintenance of food contact surface improper. Surface not easily cleanable, sanitized and maintained.</t>
        </is>
      </c>
      <c r="I2672" t="inlineStr">
        <is>
          <t>Not Critical</t>
        </is>
      </c>
      <c r="J2672" t="n">
        <v>62</v>
      </c>
      <c r="L2672" s="9">
        <f>A2672&amp;"-"&amp;TEXT(E2672,"yyyymmdd")</f>
        <v/>
      </c>
    </row>
    <row r="2673">
      <c r="A2673" t="n">
        <v>50084352</v>
      </c>
      <c r="B2673" t="inlineStr">
        <is>
          <t>Brooklyn</t>
        </is>
      </c>
      <c r="C2673" t="inlineStr">
        <is>
          <t>11220</t>
        </is>
      </c>
      <c r="D2673" t="inlineStr">
        <is>
          <t>Chinese</t>
        </is>
      </c>
      <c r="E2673" s="8" t="n">
        <v>46132</v>
      </c>
      <c r="F2673" t="inlineStr">
        <is>
          <t>Establishment Closed by DOHMH. Violations were cited in the following area(s) and those requiring immediate action were addressed.</t>
        </is>
      </c>
      <c r="G2673" t="inlineStr">
        <is>
          <t>10F</t>
        </is>
      </c>
      <c r="H2673" t="inlineStr">
        <is>
          <t>Non-food contact surface or equipment made of unacceptable material, not kept clean, or not properly sealed, raised, spaced or movable to allow accessibility for cleaning on all sides, above and underneath the unit.</t>
        </is>
      </c>
      <c r="I2673" t="inlineStr">
        <is>
          <t>Not Critical</t>
        </is>
      </c>
      <c r="J2673" t="n">
        <v>62</v>
      </c>
      <c r="L2673" s="9">
        <f>A2673&amp;"-"&amp;TEXT(E2673,"yyyymmdd")</f>
        <v/>
      </c>
    </row>
    <row r="2674">
      <c r="A2674" t="n">
        <v>50087721</v>
      </c>
      <c r="B2674" t="inlineStr">
        <is>
          <t>Manhattan</t>
        </is>
      </c>
      <c r="C2674" t="inlineStr">
        <is>
          <t>10036</t>
        </is>
      </c>
      <c r="D2674" t="inlineStr">
        <is>
          <t>American</t>
        </is>
      </c>
      <c r="E2674" s="8" t="n">
        <v>46132</v>
      </c>
      <c r="F2674" t="inlineStr">
        <is>
          <t>Violations were cited in the following area(s).</t>
        </is>
      </c>
      <c r="G2674" t="inlineStr">
        <is>
          <t>04H</t>
        </is>
      </c>
      <c r="H2674" t="inlineStr">
        <is>
          <t>Raw, cooked or prepared food is adulterated, contaminated, cross-contaminated, or not discarded in accordance with HACCP plan.</t>
        </is>
      </c>
      <c r="I2674" t="inlineStr">
        <is>
          <t>Critical</t>
        </is>
      </c>
      <c r="J2674" t="n">
        <v>13</v>
      </c>
      <c r="K2674" t="inlineStr">
        <is>
          <t>A</t>
        </is>
      </c>
      <c r="L2674" s="9">
        <f>A2674&amp;"-"&amp;TEXT(E2674,"yyyymmdd")</f>
        <v/>
      </c>
    </row>
    <row r="2675">
      <c r="A2675" t="n">
        <v>50087721</v>
      </c>
      <c r="B2675" t="inlineStr">
        <is>
          <t>Manhattan</t>
        </is>
      </c>
      <c r="C2675" t="inlineStr">
        <is>
          <t>10036</t>
        </is>
      </c>
      <c r="D2675" t="inlineStr">
        <is>
          <t>American</t>
        </is>
      </c>
      <c r="E2675" s="8" t="n">
        <v>46132</v>
      </c>
      <c r="F2675" t="inlineStr">
        <is>
          <t>Violations were cited in the following area(s).</t>
        </is>
      </c>
      <c r="G2675" t="inlineStr">
        <is>
          <t>10G</t>
        </is>
      </c>
      <c r="H2675" t="inlineStr">
        <is>
          <t>Dishwashing and ware washing: Cleaning and sanitizing of tableware, including dishes, utensils, and equipment deficient.</t>
        </is>
      </c>
      <c r="I2675" t="inlineStr">
        <is>
          <t>Not Critical</t>
        </is>
      </c>
      <c r="J2675" t="n">
        <v>13</v>
      </c>
      <c r="K2675" t="inlineStr">
        <is>
          <t>A</t>
        </is>
      </c>
      <c r="L2675" s="9">
        <f>A2675&amp;"-"&amp;TEXT(E2675,"yyyymmdd")</f>
        <v/>
      </c>
    </row>
    <row r="2676">
      <c r="A2676" t="n">
        <v>50088272</v>
      </c>
      <c r="B2676" t="inlineStr">
        <is>
          <t>Staten Island</t>
        </is>
      </c>
      <c r="C2676" t="inlineStr">
        <is>
          <t>10310</t>
        </is>
      </c>
      <c r="D2676" t="inlineStr">
        <is>
          <t>Frozen Desserts</t>
        </is>
      </c>
      <c r="E2676" s="8" t="n">
        <v>46132</v>
      </c>
      <c r="F2676" t="inlineStr">
        <is>
          <t>Violations were cited in the following area(s).</t>
        </is>
      </c>
      <c r="G2676" t="inlineStr">
        <is>
          <t>06F</t>
        </is>
      </c>
      <c r="H2676" t="inlineStr">
        <is>
          <t>Wiping cloths not stored clean and dry, or in a sanitizing solution, between uses.</t>
        </is>
      </c>
      <c r="I2676" t="inlineStr">
        <is>
          <t>Critical</t>
        </is>
      </c>
      <c r="J2676" t="n">
        <v>5</v>
      </c>
      <c r="K2676" t="inlineStr">
        <is>
          <t>A</t>
        </is>
      </c>
      <c r="L2676" s="9">
        <f>A2676&amp;"-"&amp;TEXT(E2676,"yyyymmdd")</f>
        <v/>
      </c>
    </row>
    <row r="2677">
      <c r="A2677" t="n">
        <v>50091854</v>
      </c>
      <c r="B2677" t="inlineStr">
        <is>
          <t>Queens</t>
        </is>
      </c>
      <c r="C2677" t="inlineStr">
        <is>
          <t>11354</t>
        </is>
      </c>
      <c r="D2677" t="inlineStr">
        <is>
          <t>Donuts</t>
        </is>
      </c>
      <c r="E2677" s="8" t="n">
        <v>46132</v>
      </c>
      <c r="F2677" t="inlineStr">
        <is>
          <t>Violations were cited in the following area(s).</t>
        </is>
      </c>
      <c r="G2677" t="inlineStr">
        <is>
          <t>04A</t>
        </is>
      </c>
      <c r="H2677" t="inlineStr">
        <is>
          <t>Food Protection Certificate (FPC) not held by manager or supervisor of food operations.</t>
        </is>
      </c>
      <c r="I2677" t="inlineStr">
        <is>
          <t>Critical</t>
        </is>
      </c>
      <c r="J2677" t="n">
        <v>22</v>
      </c>
      <c r="L2677" s="9">
        <f>A2677&amp;"-"&amp;TEXT(E2677,"yyyymmdd")</f>
        <v/>
      </c>
    </row>
    <row r="2678">
      <c r="A2678" t="n">
        <v>50091854</v>
      </c>
      <c r="B2678" t="inlineStr">
        <is>
          <t>Queens</t>
        </is>
      </c>
      <c r="C2678" t="inlineStr">
        <is>
          <t>11354</t>
        </is>
      </c>
      <c r="D2678" t="inlineStr">
        <is>
          <t>Donuts</t>
        </is>
      </c>
      <c r="E2678" s="8" t="n">
        <v>46132</v>
      </c>
      <c r="F2678" t="inlineStr">
        <is>
          <t>Violations were cited in the following area(s).</t>
        </is>
      </c>
      <c r="G2678" t="inlineStr">
        <is>
          <t>06D</t>
        </is>
      </c>
      <c r="H2678" t="inlineStr">
        <is>
          <t>Food contact surface not properly washed, rinsed and sanitized after each use and following any activity when contamination may have occurred.</t>
        </is>
      </c>
      <c r="I2678" t="inlineStr">
        <is>
          <t>Critical</t>
        </is>
      </c>
      <c r="J2678" t="n">
        <v>22</v>
      </c>
      <c r="L2678" s="9">
        <f>A2678&amp;"-"&amp;TEXT(E2678,"yyyymmdd")</f>
        <v/>
      </c>
    </row>
    <row r="2679">
      <c r="A2679" t="n">
        <v>50091854</v>
      </c>
      <c r="B2679" t="inlineStr">
        <is>
          <t>Queens</t>
        </is>
      </c>
      <c r="C2679" t="inlineStr">
        <is>
          <t>11354</t>
        </is>
      </c>
      <c r="D2679" t="inlineStr">
        <is>
          <t>Donuts</t>
        </is>
      </c>
      <c r="E2679" s="8" t="n">
        <v>46132</v>
      </c>
      <c r="F2679" t="inlineStr">
        <is>
          <t>Violations were cited in the following area(s).</t>
        </is>
      </c>
      <c r="G2679" t="inlineStr">
        <is>
          <t>06F</t>
        </is>
      </c>
      <c r="H2679" t="inlineStr">
        <is>
          <t>Wiping cloths not stored clean and dry, or in a sanitizing solution, between uses.</t>
        </is>
      </c>
      <c r="I2679" t="inlineStr">
        <is>
          <t>Critical</t>
        </is>
      </c>
      <c r="J2679" t="n">
        <v>22</v>
      </c>
      <c r="L2679" s="9">
        <f>A2679&amp;"-"&amp;TEXT(E2679,"yyyymmdd")</f>
        <v/>
      </c>
    </row>
    <row r="2680">
      <c r="A2680" t="n">
        <v>50091854</v>
      </c>
      <c r="B2680" t="inlineStr">
        <is>
          <t>Queens</t>
        </is>
      </c>
      <c r="C2680" t="inlineStr">
        <is>
          <t>11354</t>
        </is>
      </c>
      <c r="D2680" t="inlineStr">
        <is>
          <t>Donuts</t>
        </is>
      </c>
      <c r="E2680" s="8" t="n">
        <v>46132</v>
      </c>
      <c r="F2680" t="inlineStr">
        <is>
          <t>Violations were cited in the following area(s).</t>
        </is>
      </c>
      <c r="G2680" t="inlineStr">
        <is>
          <t>10B</t>
        </is>
      </c>
      <c r="H2680" t="inlineStr">
        <is>
          <t>Anti-siphonage or back-flow prevention device not provided where required; equipment or floor not properly drained; sewage disposal system in disrepair or not functioning properly. Condensation or liquid waste improperly disposed of.</t>
        </is>
      </c>
      <c r="I2680" t="inlineStr">
        <is>
          <t>Not Critical</t>
        </is>
      </c>
      <c r="J2680" t="n">
        <v>22</v>
      </c>
      <c r="L2680" s="9">
        <f>A2680&amp;"-"&amp;TEXT(E2680,"yyyymmdd")</f>
        <v/>
      </c>
    </row>
    <row r="2681">
      <c r="A2681" t="n">
        <v>50101925</v>
      </c>
      <c r="B2681" t="inlineStr">
        <is>
          <t>Queens</t>
        </is>
      </c>
      <c r="C2681" t="inlineStr">
        <is>
          <t>11416</t>
        </is>
      </c>
      <c r="D2681" t="inlineStr">
        <is>
          <t>Chicken</t>
        </is>
      </c>
      <c r="E2681" s="8" t="n">
        <v>46132</v>
      </c>
      <c r="F2681" t="inlineStr">
        <is>
          <t>Violations were cited in the following area(s).</t>
        </is>
      </c>
      <c r="G2681" t="inlineStr">
        <is>
          <t>06C</t>
        </is>
      </c>
      <c r="H268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681" t="inlineStr">
        <is>
          <t>Critical</t>
        </is>
      </c>
      <c r="J2681" t="n">
        <v>9</v>
      </c>
      <c r="K2681" t="inlineStr">
        <is>
          <t>A</t>
        </is>
      </c>
      <c r="L2681" s="9">
        <f>A2681&amp;"-"&amp;TEXT(E2681,"yyyymmdd")</f>
        <v/>
      </c>
    </row>
    <row r="2682">
      <c r="A2682" t="n">
        <v>50101925</v>
      </c>
      <c r="B2682" t="inlineStr">
        <is>
          <t>Queens</t>
        </is>
      </c>
      <c r="C2682" t="inlineStr">
        <is>
          <t>11416</t>
        </is>
      </c>
      <c r="D2682" t="inlineStr">
        <is>
          <t>Chicken</t>
        </is>
      </c>
      <c r="E2682" s="8" t="n">
        <v>46132</v>
      </c>
      <c r="F2682" t="inlineStr">
        <is>
          <t>Violations were cited in the following area(s).</t>
        </is>
      </c>
      <c r="G2682" t="inlineStr">
        <is>
          <t>10F</t>
        </is>
      </c>
      <c r="H2682" t="inlineStr">
        <is>
          <t>Non-food contact surface or equipment made of unacceptable material, not kept clean, or not properly sealed, raised, spaced or movable to allow accessibility for cleaning on all sides, above and underneath the unit.</t>
        </is>
      </c>
      <c r="I2682" t="inlineStr">
        <is>
          <t>Not Critical</t>
        </is>
      </c>
      <c r="J2682" t="n">
        <v>9</v>
      </c>
      <c r="K2682" t="inlineStr">
        <is>
          <t>A</t>
        </is>
      </c>
      <c r="L2682" s="9">
        <f>A2682&amp;"-"&amp;TEXT(E2682,"yyyymmdd")</f>
        <v/>
      </c>
    </row>
    <row r="2683">
      <c r="A2683" t="n">
        <v>50103737</v>
      </c>
      <c r="B2683" t="inlineStr">
        <is>
          <t>Brooklyn</t>
        </is>
      </c>
      <c r="C2683" t="inlineStr">
        <is>
          <t>11216</t>
        </is>
      </c>
      <c r="D2683" t="inlineStr">
        <is>
          <t>Bagels/Pretzels</t>
        </is>
      </c>
      <c r="E2683" s="8" t="n">
        <v>46132</v>
      </c>
      <c r="F2683" t="inlineStr">
        <is>
          <t>Violations were cited in the following area(s).</t>
        </is>
      </c>
      <c r="G2683" t="inlineStr">
        <is>
          <t>02G</t>
        </is>
      </c>
      <c r="H2683" t="inlineStr">
        <is>
          <t>Cold TCS food item held above 41 °F; smoked or processed fish held above 38 °F; intact raw eggs held above 45 °F; or reduced oxygen packaged (ROP) TCS foods held above required temperatures except during active necessary preparation.</t>
        </is>
      </c>
      <c r="I2683" t="inlineStr">
        <is>
          <t>Critical</t>
        </is>
      </c>
      <c r="J2683" t="n">
        <v>13</v>
      </c>
      <c r="K2683" t="inlineStr">
        <is>
          <t>A</t>
        </is>
      </c>
      <c r="L2683" s="9">
        <f>A2683&amp;"-"&amp;TEXT(E2683,"yyyymmdd")</f>
        <v/>
      </c>
    </row>
    <row r="2684">
      <c r="A2684" t="n">
        <v>50103737</v>
      </c>
      <c r="B2684" t="inlineStr">
        <is>
          <t>Brooklyn</t>
        </is>
      </c>
      <c r="C2684" t="inlineStr">
        <is>
          <t>11216</t>
        </is>
      </c>
      <c r="D2684" t="inlineStr">
        <is>
          <t>Bagels/Pretzels</t>
        </is>
      </c>
      <c r="E2684" s="8" t="n">
        <v>46132</v>
      </c>
      <c r="F2684" t="inlineStr">
        <is>
          <t>Violations were cited in the following area(s).</t>
        </is>
      </c>
      <c r="G2684" t="inlineStr">
        <is>
          <t>10F</t>
        </is>
      </c>
      <c r="H2684" t="inlineStr">
        <is>
          <t>Non-food contact surface or equipment made of unacceptable material, not kept clean, or not properly sealed, raised, spaced or movable to allow accessibility for cleaning on all sides, above and underneath the unit.</t>
        </is>
      </c>
      <c r="I2684" t="inlineStr">
        <is>
          <t>Not Critical</t>
        </is>
      </c>
      <c r="J2684" t="n">
        <v>13</v>
      </c>
      <c r="K2684" t="inlineStr">
        <is>
          <t>A</t>
        </is>
      </c>
      <c r="L2684" s="9">
        <f>A2684&amp;"-"&amp;TEXT(E2684,"yyyymmdd")</f>
        <v/>
      </c>
    </row>
    <row r="2685">
      <c r="A2685" t="n">
        <v>50104628</v>
      </c>
      <c r="B2685" t="inlineStr">
        <is>
          <t>Brooklyn</t>
        </is>
      </c>
      <c r="C2685" t="inlineStr">
        <is>
          <t>11203</t>
        </is>
      </c>
      <c r="D2685" t="inlineStr">
        <is>
          <t>Caribbean</t>
        </is>
      </c>
      <c r="E2685" s="8" t="n">
        <v>46132</v>
      </c>
      <c r="F2685" t="inlineStr">
        <is>
          <t>Violations were cited in the following area(s).</t>
        </is>
      </c>
      <c r="G2685" t="inlineStr">
        <is>
          <t>02B</t>
        </is>
      </c>
      <c r="H2685" t="inlineStr">
        <is>
          <t>Hot TCS food item not held at or above 140 °F.</t>
        </is>
      </c>
      <c r="I2685" t="inlineStr">
        <is>
          <t>Critical</t>
        </is>
      </c>
      <c r="J2685" t="n">
        <v>12</v>
      </c>
      <c r="K2685" t="inlineStr">
        <is>
          <t>A</t>
        </is>
      </c>
      <c r="L2685" s="9">
        <f>A2685&amp;"-"&amp;TEXT(E2685,"yyyymmdd")</f>
        <v/>
      </c>
    </row>
    <row r="2686">
      <c r="A2686" t="n">
        <v>50104628</v>
      </c>
      <c r="B2686" t="inlineStr">
        <is>
          <t>Brooklyn</t>
        </is>
      </c>
      <c r="C2686" t="inlineStr">
        <is>
          <t>11203</t>
        </is>
      </c>
      <c r="D2686" t="inlineStr">
        <is>
          <t>Caribbean</t>
        </is>
      </c>
      <c r="E2686" s="8" t="n">
        <v>46132</v>
      </c>
      <c r="F2686" t="inlineStr">
        <is>
          <t>Violations were cited in the following area(s).</t>
        </is>
      </c>
      <c r="G2686" t="inlineStr">
        <is>
          <t>10H</t>
        </is>
      </c>
      <c r="H2686" t="inlineStr">
        <is>
          <t>Single service article not provided. Single service article reused or not protected from contamination when transported, stored, dispensed. Drinking straws not completely enclosed in wrapper or dispensed from a sanitary device.</t>
        </is>
      </c>
      <c r="I2686" t="inlineStr">
        <is>
          <t>Not Critical</t>
        </is>
      </c>
      <c r="J2686" t="n">
        <v>12</v>
      </c>
      <c r="K2686" t="inlineStr">
        <is>
          <t>A</t>
        </is>
      </c>
      <c r="L2686" s="9">
        <f>A2686&amp;"-"&amp;TEXT(E2686,"yyyymmdd")</f>
        <v/>
      </c>
    </row>
    <row r="2687">
      <c r="A2687" t="n">
        <v>50106782</v>
      </c>
      <c r="B2687" t="inlineStr">
        <is>
          <t>Queens</t>
        </is>
      </c>
      <c r="C2687" t="inlineStr">
        <is>
          <t>11375</t>
        </is>
      </c>
      <c r="D2687" t="inlineStr">
        <is>
          <t>Bakery Products/Desserts</t>
        </is>
      </c>
      <c r="E2687" s="8" t="n">
        <v>46132</v>
      </c>
      <c r="F2687" t="inlineStr">
        <is>
          <t>Violations were cited in the following area(s).</t>
        </is>
      </c>
      <c r="G2687" t="inlineStr">
        <is>
          <t>04A</t>
        </is>
      </c>
      <c r="H2687" t="inlineStr">
        <is>
          <t>Food Protection Certificate (FPC) not held by manager or supervisor of food operations.</t>
        </is>
      </c>
      <c r="I2687" t="inlineStr">
        <is>
          <t>Critical</t>
        </is>
      </c>
      <c r="J2687" t="n">
        <v>38</v>
      </c>
      <c r="L2687" s="9">
        <f>A2687&amp;"-"&amp;TEXT(E2687,"yyyymmdd")</f>
        <v/>
      </c>
    </row>
    <row r="2688">
      <c r="A2688" t="n">
        <v>50106782</v>
      </c>
      <c r="B2688" t="inlineStr">
        <is>
          <t>Queens</t>
        </is>
      </c>
      <c r="C2688" t="inlineStr">
        <is>
          <t>11375</t>
        </is>
      </c>
      <c r="D2688" t="inlineStr">
        <is>
          <t>Bakery Products/Desserts</t>
        </is>
      </c>
      <c r="E2688" s="8" t="n">
        <v>46132</v>
      </c>
      <c r="F2688" t="inlineStr">
        <is>
          <t>Violations were cited in the following area(s).</t>
        </is>
      </c>
      <c r="G2688" t="inlineStr">
        <is>
          <t>04H</t>
        </is>
      </c>
      <c r="H2688" t="inlineStr">
        <is>
          <t>Raw, cooked or prepared food is adulterated, contaminated, cross-contaminated, or not discarded in accordance with HACCP plan.</t>
        </is>
      </c>
      <c r="I2688" t="inlineStr">
        <is>
          <t>Critical</t>
        </is>
      </c>
      <c r="J2688" t="n">
        <v>38</v>
      </c>
      <c r="L2688" s="9">
        <f>A2688&amp;"-"&amp;TEXT(E2688,"yyyymmdd")</f>
        <v/>
      </c>
    </row>
    <row r="2689">
      <c r="A2689" t="n">
        <v>50106782</v>
      </c>
      <c r="B2689" t="inlineStr">
        <is>
          <t>Queens</t>
        </is>
      </c>
      <c r="C2689" t="inlineStr">
        <is>
          <t>11375</t>
        </is>
      </c>
      <c r="D2689" t="inlineStr">
        <is>
          <t>Bakery Products/Desserts</t>
        </is>
      </c>
      <c r="E2689" s="8" t="n">
        <v>46132</v>
      </c>
      <c r="F2689" t="inlineStr">
        <is>
          <t>Violations were cited in the following area(s).</t>
        </is>
      </c>
      <c r="G2689" t="inlineStr">
        <is>
          <t>04L</t>
        </is>
      </c>
      <c r="H2689" t="inlineStr">
        <is>
          <t>Evidence of mice or live mice in establishment's food or non-food areas.</t>
        </is>
      </c>
      <c r="I2689" t="inlineStr">
        <is>
          <t>Critical</t>
        </is>
      </c>
      <c r="J2689" t="n">
        <v>38</v>
      </c>
      <c r="L2689" s="9">
        <f>A2689&amp;"-"&amp;TEXT(E2689,"yyyymmdd")</f>
        <v/>
      </c>
    </row>
    <row r="2690">
      <c r="A2690" t="n">
        <v>50106782</v>
      </c>
      <c r="B2690" t="inlineStr">
        <is>
          <t>Queens</t>
        </is>
      </c>
      <c r="C2690" t="inlineStr">
        <is>
          <t>11375</t>
        </is>
      </c>
      <c r="D2690" t="inlineStr">
        <is>
          <t>Bakery Products/Desserts</t>
        </is>
      </c>
      <c r="E2690" s="8" t="n">
        <v>46132</v>
      </c>
      <c r="F2690" t="inlineStr">
        <is>
          <t>Violations were cited in the following area(s).</t>
        </is>
      </c>
      <c r="G2690" t="inlineStr">
        <is>
          <t>04M</t>
        </is>
      </c>
      <c r="H2690" t="inlineStr">
        <is>
          <t>Live roaches in facility's food or non-food area.</t>
        </is>
      </c>
      <c r="I2690" t="inlineStr">
        <is>
          <t>Critical</t>
        </is>
      </c>
      <c r="J2690" t="n">
        <v>38</v>
      </c>
      <c r="L2690" s="9">
        <f>A2690&amp;"-"&amp;TEXT(E2690,"yyyymmdd")</f>
        <v/>
      </c>
    </row>
    <row r="2691">
      <c r="A2691" t="n">
        <v>50106782</v>
      </c>
      <c r="B2691" t="inlineStr">
        <is>
          <t>Queens</t>
        </is>
      </c>
      <c r="C2691" t="inlineStr">
        <is>
          <t>11375</t>
        </is>
      </c>
      <c r="D2691" t="inlineStr">
        <is>
          <t>Bakery Products/Desserts</t>
        </is>
      </c>
      <c r="E2691" s="8" t="n">
        <v>46132</v>
      </c>
      <c r="F2691" t="inlineStr">
        <is>
          <t>Violations were cited in the following area(s).</t>
        </is>
      </c>
      <c r="G2691" t="inlineStr">
        <is>
          <t>06F</t>
        </is>
      </c>
      <c r="H2691" t="inlineStr">
        <is>
          <t>Wiping cloths not stored clean and dry, or in a sanitizing solution, between uses.</t>
        </is>
      </c>
      <c r="I2691" t="inlineStr">
        <is>
          <t>Critical</t>
        </is>
      </c>
      <c r="J2691" t="n">
        <v>38</v>
      </c>
      <c r="L2691" s="9">
        <f>A2691&amp;"-"&amp;TEXT(E2691,"yyyymmdd")</f>
        <v/>
      </c>
    </row>
    <row r="2692">
      <c r="A2692" t="n">
        <v>50106782</v>
      </c>
      <c r="B2692" t="inlineStr">
        <is>
          <t>Queens</t>
        </is>
      </c>
      <c r="C2692" t="inlineStr">
        <is>
          <t>11375</t>
        </is>
      </c>
      <c r="D2692" t="inlineStr">
        <is>
          <t>Bakery Products/Desserts</t>
        </is>
      </c>
      <c r="E2692" s="8" t="n">
        <v>46132</v>
      </c>
      <c r="F2692" t="inlineStr">
        <is>
          <t>Violations were cited in the following area(s).</t>
        </is>
      </c>
      <c r="G2692" t="inlineStr">
        <is>
          <t>08A</t>
        </is>
      </c>
      <c r="H2692" t="inlineStr">
        <is>
          <t>Establishment is not free of harborage or conditions conducive to rodents, insects or other pests.</t>
        </is>
      </c>
      <c r="I2692" t="inlineStr">
        <is>
          <t>Not Critical</t>
        </is>
      </c>
      <c r="J2692" t="n">
        <v>38</v>
      </c>
      <c r="L2692" s="9">
        <f>A2692&amp;"-"&amp;TEXT(E2692,"yyyymmdd")</f>
        <v/>
      </c>
    </row>
    <row r="2693">
      <c r="A2693" t="n">
        <v>50106782</v>
      </c>
      <c r="B2693" t="inlineStr">
        <is>
          <t>Queens</t>
        </is>
      </c>
      <c r="C2693" t="inlineStr">
        <is>
          <t>11375</t>
        </is>
      </c>
      <c r="D2693" t="inlineStr">
        <is>
          <t>Bakery Products/Desserts</t>
        </is>
      </c>
      <c r="E2693" s="8" t="n">
        <v>46132</v>
      </c>
      <c r="F2693" t="inlineStr">
        <is>
          <t>Violations were cited in the following area(s).</t>
        </is>
      </c>
      <c r="G2693" t="inlineStr">
        <is>
          <t>09E</t>
        </is>
      </c>
      <c r="H2693" t="inlineStr">
        <is>
          <t>Wash hands sign not posted near or above hand washing sink.</t>
        </is>
      </c>
      <c r="I2693" t="inlineStr">
        <is>
          <t>Not Critical</t>
        </is>
      </c>
      <c r="J2693" t="n">
        <v>38</v>
      </c>
      <c r="L2693" s="9">
        <f>A2693&amp;"-"&amp;TEXT(E2693,"yyyymmdd")</f>
        <v/>
      </c>
    </row>
    <row r="2694">
      <c r="A2694" t="n">
        <v>50106782</v>
      </c>
      <c r="B2694" t="inlineStr">
        <is>
          <t>Queens</t>
        </is>
      </c>
      <c r="C2694" t="inlineStr">
        <is>
          <t>11375</t>
        </is>
      </c>
      <c r="D2694" t="inlineStr">
        <is>
          <t>Bakery Products/Desserts</t>
        </is>
      </c>
      <c r="E2694" s="8" t="n">
        <v>46132</v>
      </c>
      <c r="F2694" t="inlineStr">
        <is>
          <t>Violations were cited in the following area(s).</t>
        </is>
      </c>
      <c r="G2694" t="inlineStr">
        <is>
          <t>10F</t>
        </is>
      </c>
      <c r="H2694" t="inlineStr">
        <is>
          <t>Non-food contact surface or equipment made of unacceptable material, not kept clean, or not properly sealed, raised, spaced or movable to allow accessibility for cleaning on all sides, above and underneath the unit.</t>
        </is>
      </c>
      <c r="I2694" t="inlineStr">
        <is>
          <t>Not Critical</t>
        </is>
      </c>
      <c r="J2694" t="n">
        <v>38</v>
      </c>
      <c r="L2694" s="9">
        <f>A2694&amp;"-"&amp;TEXT(E2694,"yyyymmdd")</f>
        <v/>
      </c>
    </row>
    <row r="2695">
      <c r="A2695" t="n">
        <v>50108282</v>
      </c>
      <c r="B2695" t="inlineStr">
        <is>
          <t>Queens</t>
        </is>
      </c>
      <c r="C2695" t="inlineStr">
        <is>
          <t>11375</t>
        </is>
      </c>
      <c r="D2695" t="inlineStr">
        <is>
          <t>Chinese</t>
        </is>
      </c>
      <c r="E2695" s="8" t="n">
        <v>46132</v>
      </c>
      <c r="F2695" t="inlineStr">
        <is>
          <t>Violations were cited in the following area(s).</t>
        </is>
      </c>
      <c r="G2695" t="inlineStr">
        <is>
          <t>06B</t>
        </is>
      </c>
      <c r="H2695" t="inlineStr">
        <is>
          <t>Tobacco or electronic cigarette use, eating, or drinking from open container in food preparation, food storage or dishwashing area.</t>
        </is>
      </c>
      <c r="I2695" t="inlineStr">
        <is>
          <t>Critical</t>
        </is>
      </c>
      <c r="J2695" t="n">
        <v>7</v>
      </c>
      <c r="K2695" t="inlineStr">
        <is>
          <t>A</t>
        </is>
      </c>
      <c r="L2695" s="9">
        <f>A2695&amp;"-"&amp;TEXT(E2695,"yyyymmdd")</f>
        <v/>
      </c>
    </row>
    <row r="2696">
      <c r="A2696" t="n">
        <v>50108282</v>
      </c>
      <c r="B2696" t="inlineStr">
        <is>
          <t>Queens</t>
        </is>
      </c>
      <c r="C2696" t="inlineStr">
        <is>
          <t>11375</t>
        </is>
      </c>
      <c r="D2696" t="inlineStr">
        <is>
          <t>Chinese</t>
        </is>
      </c>
      <c r="E2696" s="8" t="n">
        <v>46132</v>
      </c>
      <c r="F2696" t="inlineStr">
        <is>
          <t>Violations were cited in the following area(s).</t>
        </is>
      </c>
      <c r="G2696" t="inlineStr">
        <is>
          <t>10H</t>
        </is>
      </c>
      <c r="H2696" t="inlineStr">
        <is>
          <t>Single service article not provided. Single service article reused or not protected from contamination when transported, stored, dispensed. Drinking straws not completely enclosed in wrapper or dispensed from a sanitary device.</t>
        </is>
      </c>
      <c r="I2696" t="inlineStr">
        <is>
          <t>Not Critical</t>
        </is>
      </c>
      <c r="J2696" t="n">
        <v>7</v>
      </c>
      <c r="K2696" t="inlineStr">
        <is>
          <t>A</t>
        </is>
      </c>
      <c r="L2696" s="9">
        <f>A2696&amp;"-"&amp;TEXT(E2696,"yyyymmdd")</f>
        <v/>
      </c>
    </row>
    <row r="2697">
      <c r="A2697" t="n">
        <v>50109964</v>
      </c>
      <c r="B2697" t="inlineStr">
        <is>
          <t>Brooklyn</t>
        </is>
      </c>
      <c r="C2697" t="inlineStr">
        <is>
          <t>11211</t>
        </is>
      </c>
      <c r="D2697" t="inlineStr">
        <is>
          <t>Juice, Smoothies, Fruit Salads</t>
        </is>
      </c>
      <c r="E2697" s="8" t="n">
        <v>46132</v>
      </c>
      <c r="F2697" t="inlineStr">
        <is>
          <t>Violations were cited in the following area(s).</t>
        </is>
      </c>
      <c r="G2697" t="inlineStr">
        <is>
          <t>05D</t>
        </is>
      </c>
      <c r="H269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697" t="inlineStr">
        <is>
          <t>Critical</t>
        </is>
      </c>
      <c r="J2697" t="n">
        <v>20</v>
      </c>
      <c r="L2697" s="9">
        <f>A2697&amp;"-"&amp;TEXT(E2697,"yyyymmdd")</f>
        <v/>
      </c>
    </row>
    <row r="2698">
      <c r="A2698" t="n">
        <v>50109964</v>
      </c>
      <c r="B2698" t="inlineStr">
        <is>
          <t>Brooklyn</t>
        </is>
      </c>
      <c r="C2698" t="inlineStr">
        <is>
          <t>11211</t>
        </is>
      </c>
      <c r="D2698" t="inlineStr">
        <is>
          <t>Juice, Smoothies, Fruit Salads</t>
        </is>
      </c>
      <c r="E2698" s="8" t="n">
        <v>46132</v>
      </c>
      <c r="F2698" t="inlineStr">
        <is>
          <t>Violations were cited in the following area(s).</t>
        </is>
      </c>
      <c r="G2698" t="inlineStr">
        <is>
          <t>06E</t>
        </is>
      </c>
      <c r="H2698" t="inlineStr">
        <is>
          <t>Sanitized equipment or utensil, including in-use food dispensing utensil, improperly used or stored.</t>
        </is>
      </c>
      <c r="I2698" t="inlineStr">
        <is>
          <t>Critical</t>
        </is>
      </c>
      <c r="J2698" t="n">
        <v>20</v>
      </c>
      <c r="L2698" s="9">
        <f>A2698&amp;"-"&amp;TEXT(E2698,"yyyymmdd")</f>
        <v/>
      </c>
    </row>
    <row r="2699">
      <c r="A2699" t="n">
        <v>50109964</v>
      </c>
      <c r="B2699" t="inlineStr">
        <is>
          <t>Brooklyn</t>
        </is>
      </c>
      <c r="C2699" t="inlineStr">
        <is>
          <t>11211</t>
        </is>
      </c>
      <c r="D2699" t="inlineStr">
        <is>
          <t>Juice, Smoothies, Fruit Salads</t>
        </is>
      </c>
      <c r="E2699" s="8" t="n">
        <v>46132</v>
      </c>
      <c r="F2699" t="inlineStr">
        <is>
          <t>Violations were cited in the following area(s).</t>
        </is>
      </c>
      <c r="G2699" t="inlineStr">
        <is>
          <t>10A</t>
        </is>
      </c>
      <c r="H2699" t="inlineStr">
        <is>
          <t>Toilet facility not maintained or provided with toilet paper, waste receptacle or self-closing door.</t>
        </is>
      </c>
      <c r="I2699" t="inlineStr">
        <is>
          <t>Not Critical</t>
        </is>
      </c>
      <c r="J2699" t="n">
        <v>20</v>
      </c>
      <c r="L2699" s="9">
        <f>A2699&amp;"-"&amp;TEXT(E2699,"yyyymmdd")</f>
        <v/>
      </c>
    </row>
    <row r="2700">
      <c r="A2700" t="n">
        <v>50109964</v>
      </c>
      <c r="B2700" t="inlineStr">
        <is>
          <t>Brooklyn</t>
        </is>
      </c>
      <c r="C2700" t="inlineStr">
        <is>
          <t>11211</t>
        </is>
      </c>
      <c r="D2700" t="inlineStr">
        <is>
          <t>Juice, Smoothies, Fruit Salads</t>
        </is>
      </c>
      <c r="E2700" s="8" t="n">
        <v>46132</v>
      </c>
      <c r="F2700" t="inlineStr">
        <is>
          <t>Violations were cited in the following area(s).</t>
        </is>
      </c>
      <c r="G2700" t="inlineStr">
        <is>
          <t>10B</t>
        </is>
      </c>
      <c r="H2700" t="inlineStr">
        <is>
          <t>Anti-siphonage or back-flow prevention device not provided where required; equipment or floor not properly drained; sewage disposal system in disrepair or not functioning properly. Condensation or liquid waste improperly disposed of.</t>
        </is>
      </c>
      <c r="I2700" t="inlineStr">
        <is>
          <t>Not Critical</t>
        </is>
      </c>
      <c r="J2700" t="n">
        <v>20</v>
      </c>
      <c r="L2700" s="9">
        <f>A2700&amp;"-"&amp;TEXT(E2700,"yyyymmdd")</f>
        <v/>
      </c>
    </row>
    <row r="2701">
      <c r="A2701" t="n">
        <v>50112433</v>
      </c>
      <c r="B2701" t="inlineStr">
        <is>
          <t>Brooklyn</t>
        </is>
      </c>
      <c r="C2701" t="inlineStr">
        <is>
          <t>11219</t>
        </is>
      </c>
      <c r="D2701" t="inlineStr">
        <is>
          <t>Bakery Products/Desserts</t>
        </is>
      </c>
      <c r="E2701" s="8" t="n">
        <v>46132</v>
      </c>
      <c r="F2701" t="inlineStr">
        <is>
          <t>Violations were cited in the following area(s).</t>
        </is>
      </c>
      <c r="G2701" t="inlineStr">
        <is>
          <t>02B</t>
        </is>
      </c>
      <c r="H2701" t="inlineStr">
        <is>
          <t>Hot TCS food item not held at or above 140 °F.</t>
        </is>
      </c>
      <c r="I2701" t="inlineStr">
        <is>
          <t>Critical</t>
        </is>
      </c>
      <c r="J2701" t="n">
        <v>19</v>
      </c>
      <c r="L2701" s="9">
        <f>A2701&amp;"-"&amp;TEXT(E2701,"yyyymmdd")</f>
        <v/>
      </c>
    </row>
    <row r="2702">
      <c r="A2702" t="n">
        <v>50112433</v>
      </c>
      <c r="B2702" t="inlineStr">
        <is>
          <t>Brooklyn</t>
        </is>
      </c>
      <c r="C2702" t="inlineStr">
        <is>
          <t>11219</t>
        </is>
      </c>
      <c r="D2702" t="inlineStr">
        <is>
          <t>Bakery Products/Desserts</t>
        </is>
      </c>
      <c r="E2702" s="8" t="n">
        <v>46132</v>
      </c>
      <c r="F2702" t="inlineStr">
        <is>
          <t>Violations were cited in the following area(s).</t>
        </is>
      </c>
      <c r="G2702" t="inlineStr">
        <is>
          <t>04L</t>
        </is>
      </c>
      <c r="H2702" t="inlineStr">
        <is>
          <t>Evidence of mice or live mice in establishment's food or non-food areas.</t>
        </is>
      </c>
      <c r="I2702" t="inlineStr">
        <is>
          <t>Critical</t>
        </is>
      </c>
      <c r="J2702" t="n">
        <v>19</v>
      </c>
      <c r="L2702" s="9">
        <f>A2702&amp;"-"&amp;TEXT(E2702,"yyyymmdd")</f>
        <v/>
      </c>
    </row>
    <row r="2703">
      <c r="A2703" t="n">
        <v>50112433</v>
      </c>
      <c r="B2703" t="inlineStr">
        <is>
          <t>Brooklyn</t>
        </is>
      </c>
      <c r="C2703" t="inlineStr">
        <is>
          <t>11219</t>
        </is>
      </c>
      <c r="D2703" t="inlineStr">
        <is>
          <t>Bakery Products/Desserts</t>
        </is>
      </c>
      <c r="E2703" s="8" t="n">
        <v>46132</v>
      </c>
      <c r="F2703" t="inlineStr">
        <is>
          <t>Violations were cited in the following area(s).</t>
        </is>
      </c>
      <c r="G2703" t="inlineStr">
        <is>
          <t>06D</t>
        </is>
      </c>
      <c r="H2703" t="inlineStr">
        <is>
          <t>Food contact surface not properly washed, rinsed and sanitized after each use and following any activity when contamination may have occurred.</t>
        </is>
      </c>
      <c r="I2703" t="inlineStr">
        <is>
          <t>Critical</t>
        </is>
      </c>
      <c r="J2703" t="n">
        <v>19</v>
      </c>
      <c r="L2703" s="9">
        <f>A2703&amp;"-"&amp;TEXT(E2703,"yyyymmdd")</f>
        <v/>
      </c>
    </row>
    <row r="2704">
      <c r="A2704" t="n">
        <v>50113614</v>
      </c>
      <c r="B2704" t="inlineStr">
        <is>
          <t>Queens</t>
        </is>
      </c>
      <c r="C2704" t="inlineStr">
        <is>
          <t>11365</t>
        </is>
      </c>
      <c r="D2704" t="inlineStr">
        <is>
          <t>Afghan</t>
        </is>
      </c>
      <c r="E2704" s="8" t="n">
        <v>46132</v>
      </c>
      <c r="F2704" t="inlineStr">
        <is>
          <t>Violations were cited in the following area(s).</t>
        </is>
      </c>
      <c r="G2704" t="inlineStr">
        <is>
          <t>02G</t>
        </is>
      </c>
      <c r="H2704" t="inlineStr">
        <is>
          <t>Cold TCS food item held above 41 °F; smoked or processed fish held above 38 °F; intact raw eggs held above 45 °F; or reduced oxygen packaged (ROP) TCS foods held above required temperatures except during active necessary preparation.</t>
        </is>
      </c>
      <c r="I2704" t="inlineStr">
        <is>
          <t>Critical</t>
        </is>
      </c>
      <c r="J2704" t="n">
        <v>21</v>
      </c>
      <c r="L2704" s="9">
        <f>A2704&amp;"-"&amp;TEXT(E2704,"yyyymmdd")</f>
        <v/>
      </c>
    </row>
    <row r="2705">
      <c r="A2705" t="n">
        <v>50113614</v>
      </c>
      <c r="B2705" t="inlineStr">
        <is>
          <t>Queens</t>
        </is>
      </c>
      <c r="C2705" t="inlineStr">
        <is>
          <t>11365</t>
        </is>
      </c>
      <c r="D2705" t="inlineStr">
        <is>
          <t>Afghan</t>
        </is>
      </c>
      <c r="E2705" s="8" t="n">
        <v>46132</v>
      </c>
      <c r="F2705" t="inlineStr">
        <is>
          <t>Violations were cited in the following area(s).</t>
        </is>
      </c>
      <c r="G2705" t="inlineStr">
        <is>
          <t>06D</t>
        </is>
      </c>
      <c r="H2705" t="inlineStr">
        <is>
          <t>Food contact surface not properly washed, rinsed and sanitized after each use and following any activity when contamination may have occurred.</t>
        </is>
      </c>
      <c r="I2705" t="inlineStr">
        <is>
          <t>Critical</t>
        </is>
      </c>
      <c r="J2705" t="n">
        <v>21</v>
      </c>
      <c r="L2705" s="9">
        <f>A2705&amp;"-"&amp;TEXT(E2705,"yyyymmdd")</f>
        <v/>
      </c>
    </row>
    <row r="2706">
      <c r="A2706" t="n">
        <v>50113614</v>
      </c>
      <c r="B2706" t="inlineStr">
        <is>
          <t>Queens</t>
        </is>
      </c>
      <c r="C2706" t="inlineStr">
        <is>
          <t>11365</t>
        </is>
      </c>
      <c r="D2706" t="inlineStr">
        <is>
          <t>Afghan</t>
        </is>
      </c>
      <c r="E2706" s="8" t="n">
        <v>46132</v>
      </c>
      <c r="F2706" t="inlineStr">
        <is>
          <t>Violations were cited in the following area(s).</t>
        </is>
      </c>
      <c r="G2706" t="inlineStr">
        <is>
          <t>09C</t>
        </is>
      </c>
      <c r="H2706" t="inlineStr">
        <is>
          <t>Design, construction, materials used or maintenance of food contact surface improper. Surface not easily cleanable, sanitized and maintained.</t>
        </is>
      </c>
      <c r="I2706" t="inlineStr">
        <is>
          <t>Not Critical</t>
        </is>
      </c>
      <c r="J2706" t="n">
        <v>21</v>
      </c>
      <c r="L2706" s="9">
        <f>A2706&amp;"-"&amp;TEXT(E2706,"yyyymmdd")</f>
        <v/>
      </c>
    </row>
    <row r="2707">
      <c r="A2707" t="n">
        <v>50113614</v>
      </c>
      <c r="B2707" t="inlineStr">
        <is>
          <t>Queens</t>
        </is>
      </c>
      <c r="C2707" t="inlineStr">
        <is>
          <t>11365</t>
        </is>
      </c>
      <c r="D2707" t="inlineStr">
        <is>
          <t>Afghan</t>
        </is>
      </c>
      <c r="E2707" s="8" t="n">
        <v>46132</v>
      </c>
      <c r="F2707" t="inlineStr">
        <is>
          <t>Violations were cited in the following area(s).</t>
        </is>
      </c>
      <c r="G2707" t="inlineStr">
        <is>
          <t>10F</t>
        </is>
      </c>
      <c r="H2707" t="inlineStr">
        <is>
          <t>Non-food contact surface or equipment made of unacceptable material, not kept clean, or not properly sealed, raised, spaced or movable to allow accessibility for cleaning on all sides, above and underneath the unit.</t>
        </is>
      </c>
      <c r="I2707" t="inlineStr">
        <is>
          <t>Not Critical</t>
        </is>
      </c>
      <c r="J2707" t="n">
        <v>21</v>
      </c>
      <c r="L2707" s="9">
        <f>A2707&amp;"-"&amp;TEXT(E2707,"yyyymmdd")</f>
        <v/>
      </c>
    </row>
    <row r="2708">
      <c r="A2708" t="n">
        <v>50117094</v>
      </c>
      <c r="B2708" t="inlineStr">
        <is>
          <t>Staten Island</t>
        </is>
      </c>
      <c r="C2708" t="inlineStr">
        <is>
          <t>10310</t>
        </is>
      </c>
      <c r="D2708" t="inlineStr">
        <is>
          <t>American</t>
        </is>
      </c>
      <c r="E2708" s="8" t="n">
        <v>46132</v>
      </c>
      <c r="F2708" t="inlineStr">
        <is>
          <t>Violations were cited in the following area(s).</t>
        </is>
      </c>
      <c r="G2708" t="inlineStr">
        <is>
          <t>04A</t>
        </is>
      </c>
      <c r="H2708" t="inlineStr">
        <is>
          <t>Food Protection Certificate (FPC) not held by manager or supervisor of food operations.</t>
        </is>
      </c>
      <c r="I2708" t="inlineStr">
        <is>
          <t>Critical</t>
        </is>
      </c>
      <c r="J2708" t="n">
        <v>10</v>
      </c>
      <c r="K2708" t="inlineStr">
        <is>
          <t>A</t>
        </is>
      </c>
      <c r="L2708" s="9">
        <f>A2708&amp;"-"&amp;TEXT(E2708,"yyyymmdd")</f>
        <v/>
      </c>
    </row>
    <row r="2709">
      <c r="A2709" t="n">
        <v>50117697</v>
      </c>
      <c r="B2709" t="inlineStr">
        <is>
          <t>Queens</t>
        </is>
      </c>
      <c r="C2709" t="inlineStr">
        <is>
          <t>11362</t>
        </is>
      </c>
      <c r="D2709" t="inlineStr">
        <is>
          <t>Chinese</t>
        </is>
      </c>
      <c r="E2709" s="8" t="n">
        <v>46132</v>
      </c>
      <c r="F2709" t="inlineStr">
        <is>
          <t>Violations were cited in the following area(s).</t>
        </is>
      </c>
      <c r="G2709" t="inlineStr">
        <is>
          <t>06C</t>
        </is>
      </c>
      <c r="H270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709" t="inlineStr">
        <is>
          <t>Critical</t>
        </is>
      </c>
      <c r="J2709" t="n">
        <v>7</v>
      </c>
      <c r="K2709" t="inlineStr">
        <is>
          <t>A</t>
        </is>
      </c>
      <c r="L2709" s="9">
        <f>A2709&amp;"-"&amp;TEXT(E2709,"yyyymmdd")</f>
        <v/>
      </c>
    </row>
    <row r="2710">
      <c r="A2710" t="n">
        <v>50117697</v>
      </c>
      <c r="B2710" t="inlineStr">
        <is>
          <t>Queens</t>
        </is>
      </c>
      <c r="C2710" t="inlineStr">
        <is>
          <t>11362</t>
        </is>
      </c>
      <c r="D2710" t="inlineStr">
        <is>
          <t>Chinese</t>
        </is>
      </c>
      <c r="E2710" s="8" t="n">
        <v>46132</v>
      </c>
      <c r="F2710" t="inlineStr">
        <is>
          <t>Violations were cited in the following area(s).</t>
        </is>
      </c>
      <c r="G2710" t="inlineStr">
        <is>
          <t>10F</t>
        </is>
      </c>
      <c r="H2710" t="inlineStr">
        <is>
          <t>Non-food contact surface or equipment made of unacceptable material, not kept clean, or not properly sealed, raised, spaced or movable to allow accessibility for cleaning on all sides, above and underneath the unit.</t>
        </is>
      </c>
      <c r="I2710" t="inlineStr">
        <is>
          <t>Not Critical</t>
        </is>
      </c>
      <c r="J2710" t="n">
        <v>7</v>
      </c>
      <c r="K2710" t="inlineStr">
        <is>
          <t>A</t>
        </is>
      </c>
      <c r="L2710" s="9">
        <f>A2710&amp;"-"&amp;TEXT(E2710,"yyyymmdd")</f>
        <v/>
      </c>
    </row>
    <row r="2711">
      <c r="A2711" t="n">
        <v>50121749</v>
      </c>
      <c r="B2711" t="inlineStr">
        <is>
          <t>Queens</t>
        </is>
      </c>
      <c r="C2711" t="inlineStr">
        <is>
          <t>11362</t>
        </is>
      </c>
      <c r="D2711" t="inlineStr">
        <is>
          <t>Mexican</t>
        </is>
      </c>
      <c r="E2711" s="8" t="n">
        <v>46132</v>
      </c>
      <c r="F2711" t="inlineStr">
        <is>
          <t>Violations were cited in the following area(s).</t>
        </is>
      </c>
      <c r="G2711" t="inlineStr">
        <is>
          <t>02G</t>
        </is>
      </c>
      <c r="H2711" t="inlineStr">
        <is>
          <t>Cold TCS food item held above 41 °F; smoked or processed fish held above 38 °F; intact raw eggs held above 45 °F; or reduced oxygen packaged (ROP) TCS foods held above required temperatures except during active necessary preparation.</t>
        </is>
      </c>
      <c r="I2711" t="inlineStr">
        <is>
          <t>Critical</t>
        </is>
      </c>
      <c r="J2711" t="n">
        <v>7</v>
      </c>
      <c r="K2711" t="inlineStr">
        <is>
          <t>A</t>
        </is>
      </c>
      <c r="L2711" s="9">
        <f>A2711&amp;"-"&amp;TEXT(E2711,"yyyymmdd")</f>
        <v/>
      </c>
    </row>
    <row r="2712">
      <c r="A2712" t="n">
        <v>50123431</v>
      </c>
      <c r="B2712" t="inlineStr">
        <is>
          <t>Queens</t>
        </is>
      </c>
      <c r="C2712" t="inlineStr">
        <is>
          <t>11411</t>
        </is>
      </c>
      <c r="D2712" t="inlineStr">
        <is>
          <t>American</t>
        </is>
      </c>
      <c r="E2712" s="8" t="n">
        <v>46132</v>
      </c>
      <c r="F2712" t="inlineStr">
        <is>
          <t>Violations were cited in the following area(s).</t>
        </is>
      </c>
      <c r="G2712" t="inlineStr">
        <is>
          <t>04L</t>
        </is>
      </c>
      <c r="H2712" t="inlineStr">
        <is>
          <t>Evidence of mice or live mice in establishment's food or non-food areas.</t>
        </is>
      </c>
      <c r="I2712" t="inlineStr">
        <is>
          <t>Critical</t>
        </is>
      </c>
      <c r="J2712" t="n">
        <v>11</v>
      </c>
      <c r="K2712" t="inlineStr">
        <is>
          <t>A</t>
        </is>
      </c>
      <c r="L2712" s="9">
        <f>A2712&amp;"-"&amp;TEXT(E2712,"yyyymmdd")</f>
        <v/>
      </c>
    </row>
    <row r="2713">
      <c r="A2713" t="n">
        <v>50123431</v>
      </c>
      <c r="B2713" t="inlineStr">
        <is>
          <t>Queens</t>
        </is>
      </c>
      <c r="C2713" t="inlineStr">
        <is>
          <t>11411</t>
        </is>
      </c>
      <c r="D2713" t="inlineStr">
        <is>
          <t>American</t>
        </is>
      </c>
      <c r="E2713" s="8" t="n">
        <v>46132</v>
      </c>
      <c r="F2713" t="inlineStr">
        <is>
          <t>Violations were cited in the following area(s).</t>
        </is>
      </c>
      <c r="G2713" t="inlineStr">
        <is>
          <t>08A</t>
        </is>
      </c>
      <c r="H2713" t="inlineStr">
        <is>
          <t>Establishment is not free of harborage or conditions conducive to rodents, insects or other pests.</t>
        </is>
      </c>
      <c r="I2713" t="inlineStr">
        <is>
          <t>Not Critical</t>
        </is>
      </c>
      <c r="J2713" t="n">
        <v>11</v>
      </c>
      <c r="K2713" t="inlineStr">
        <is>
          <t>A</t>
        </is>
      </c>
      <c r="L2713" s="9">
        <f>A2713&amp;"-"&amp;TEXT(E2713,"yyyymmdd")</f>
        <v/>
      </c>
    </row>
    <row r="2714">
      <c r="A2714" t="n">
        <v>50123431</v>
      </c>
      <c r="B2714" t="inlineStr">
        <is>
          <t>Queens</t>
        </is>
      </c>
      <c r="C2714" t="inlineStr">
        <is>
          <t>11411</t>
        </is>
      </c>
      <c r="D2714" t="inlineStr">
        <is>
          <t>American</t>
        </is>
      </c>
      <c r="E2714" s="8" t="n">
        <v>46132</v>
      </c>
      <c r="F2714" t="inlineStr">
        <is>
          <t>Violations were cited in the following area(s).</t>
        </is>
      </c>
      <c r="G2714" t="inlineStr">
        <is>
          <t>10H</t>
        </is>
      </c>
      <c r="H2714" t="inlineStr">
        <is>
          <t>Single service article not provided. Single service article reused or not protected from contamination when transported, stored, dispensed. Drinking straws not completely enclosed in wrapper or dispensed from a sanitary device.</t>
        </is>
      </c>
      <c r="I2714" t="inlineStr">
        <is>
          <t>Not Critical</t>
        </is>
      </c>
      <c r="J2714" t="n">
        <v>11</v>
      </c>
      <c r="K2714" t="inlineStr">
        <is>
          <t>A</t>
        </is>
      </c>
      <c r="L2714" s="9">
        <f>A2714&amp;"-"&amp;TEXT(E2714,"yyyymmdd")</f>
        <v/>
      </c>
    </row>
    <row r="2715">
      <c r="A2715" t="n">
        <v>50123997</v>
      </c>
      <c r="B2715" t="inlineStr">
        <is>
          <t>Manhattan</t>
        </is>
      </c>
      <c r="C2715" t="inlineStr">
        <is>
          <t>10019</t>
        </is>
      </c>
      <c r="D2715" t="inlineStr">
        <is>
          <t>Bakery Products/Desserts</t>
        </is>
      </c>
      <c r="E2715" s="8" t="n">
        <v>46132</v>
      </c>
      <c r="F2715" t="inlineStr">
        <is>
          <t>Violations were cited in the following area(s).</t>
        </is>
      </c>
      <c r="G2715" t="inlineStr">
        <is>
          <t>02B</t>
        </is>
      </c>
      <c r="H2715" t="inlineStr">
        <is>
          <t>Hot TCS food item not held at or above 140 °F.</t>
        </is>
      </c>
      <c r="I2715" t="inlineStr">
        <is>
          <t>Critical</t>
        </is>
      </c>
      <c r="J2715" t="n">
        <v>26</v>
      </c>
      <c r="L2715" s="9">
        <f>A2715&amp;"-"&amp;TEXT(E2715,"yyyymmdd")</f>
        <v/>
      </c>
    </row>
    <row r="2716">
      <c r="A2716" t="n">
        <v>50123997</v>
      </c>
      <c r="B2716" t="inlineStr">
        <is>
          <t>Manhattan</t>
        </is>
      </c>
      <c r="C2716" t="inlineStr">
        <is>
          <t>10019</t>
        </is>
      </c>
      <c r="D2716" t="inlineStr">
        <is>
          <t>Bakery Products/Desserts</t>
        </is>
      </c>
      <c r="E2716" s="8" t="n">
        <v>46132</v>
      </c>
      <c r="F2716" t="inlineStr">
        <is>
          <t>Violations were cited in the following area(s).</t>
        </is>
      </c>
      <c r="G2716" t="inlineStr">
        <is>
          <t>02G</t>
        </is>
      </c>
      <c r="H2716" t="inlineStr">
        <is>
          <t>Cold TCS food item held above 41 °F; smoked or processed fish held above 38 °F; intact raw eggs held above 45 °F; or reduced oxygen packaged (ROP) TCS foods held above required temperatures except during active necessary preparation.</t>
        </is>
      </c>
      <c r="I2716" t="inlineStr">
        <is>
          <t>Critical</t>
        </is>
      </c>
      <c r="J2716" t="n">
        <v>26</v>
      </c>
      <c r="L2716" s="9">
        <f>A2716&amp;"-"&amp;TEXT(E2716,"yyyymmdd")</f>
        <v/>
      </c>
    </row>
    <row r="2717">
      <c r="A2717" t="n">
        <v>50123997</v>
      </c>
      <c r="B2717" t="inlineStr">
        <is>
          <t>Manhattan</t>
        </is>
      </c>
      <c r="C2717" t="inlineStr">
        <is>
          <t>10019</t>
        </is>
      </c>
      <c r="D2717" t="inlineStr">
        <is>
          <t>Bakery Products/Desserts</t>
        </is>
      </c>
      <c r="E2717" s="8" t="n">
        <v>46132</v>
      </c>
      <c r="F2717" t="inlineStr">
        <is>
          <t>Violations were cited in the following area(s).</t>
        </is>
      </c>
      <c r="G2717" t="inlineStr">
        <is>
          <t>06D</t>
        </is>
      </c>
      <c r="H2717" t="inlineStr">
        <is>
          <t>Food contact surface not properly washed, rinsed and sanitized after each use and following any activity when contamination may have occurred.</t>
        </is>
      </c>
      <c r="I2717" t="inlineStr">
        <is>
          <t>Critical</t>
        </is>
      </c>
      <c r="J2717" t="n">
        <v>26</v>
      </c>
      <c r="L2717" s="9">
        <f>A2717&amp;"-"&amp;TEXT(E2717,"yyyymmdd")</f>
        <v/>
      </c>
    </row>
    <row r="2718">
      <c r="A2718" t="n">
        <v>50123997</v>
      </c>
      <c r="B2718" t="inlineStr">
        <is>
          <t>Manhattan</t>
        </is>
      </c>
      <c r="C2718" t="inlineStr">
        <is>
          <t>10019</t>
        </is>
      </c>
      <c r="D2718" t="inlineStr">
        <is>
          <t>Bakery Products/Desserts</t>
        </is>
      </c>
      <c r="E2718" s="8" t="n">
        <v>46132</v>
      </c>
      <c r="F2718" t="inlineStr">
        <is>
          <t>Violations were cited in the following area(s).</t>
        </is>
      </c>
      <c r="G2718" t="inlineStr">
        <is>
          <t>10G</t>
        </is>
      </c>
      <c r="H2718" t="inlineStr">
        <is>
          <t>Dishwashing and ware washing: Cleaning and sanitizing of tableware, including dishes, utensils, and equipment deficient.</t>
        </is>
      </c>
      <c r="I2718" t="inlineStr">
        <is>
          <t>Not Critical</t>
        </is>
      </c>
      <c r="J2718" t="n">
        <v>26</v>
      </c>
      <c r="L2718" s="9">
        <f>A2718&amp;"-"&amp;TEXT(E2718,"yyyymmdd")</f>
        <v/>
      </c>
    </row>
    <row r="2719">
      <c r="A2719" t="n">
        <v>50129516</v>
      </c>
      <c r="B2719" t="inlineStr">
        <is>
          <t>Queens</t>
        </is>
      </c>
      <c r="C2719" t="inlineStr">
        <is>
          <t>11372</t>
        </is>
      </c>
      <c r="D2719" t="inlineStr">
        <is>
          <t>Latin American</t>
        </is>
      </c>
      <c r="E2719" s="8" t="n">
        <v>46132</v>
      </c>
      <c r="F2719" t="inlineStr">
        <is>
          <t>Violations were cited in the following area(s).</t>
        </is>
      </c>
      <c r="G2719" t="inlineStr">
        <is>
          <t>04A</t>
        </is>
      </c>
      <c r="H2719" t="inlineStr">
        <is>
          <t>Food Protection Certificate (FPC) not held by manager or supervisor of food operations.</t>
        </is>
      </c>
      <c r="I2719" t="inlineStr">
        <is>
          <t>Critical</t>
        </is>
      </c>
      <c r="J2719" t="n">
        <v>27</v>
      </c>
      <c r="L2719" s="9">
        <f>A2719&amp;"-"&amp;TEXT(E2719,"yyyymmdd")</f>
        <v/>
      </c>
    </row>
    <row r="2720">
      <c r="A2720" t="n">
        <v>50129516</v>
      </c>
      <c r="B2720" t="inlineStr">
        <is>
          <t>Queens</t>
        </is>
      </c>
      <c r="C2720" t="inlineStr">
        <is>
          <t>11372</t>
        </is>
      </c>
      <c r="D2720" t="inlineStr">
        <is>
          <t>Latin American</t>
        </is>
      </c>
      <c r="E2720" s="8" t="n">
        <v>46132</v>
      </c>
      <c r="F2720" t="inlineStr">
        <is>
          <t>Violations were cited in the following area(s).</t>
        </is>
      </c>
      <c r="G2720" t="inlineStr">
        <is>
          <t>06D</t>
        </is>
      </c>
      <c r="H2720" t="inlineStr">
        <is>
          <t>Food contact surface not properly washed, rinsed and sanitized after each use and following any activity when contamination may have occurred.</t>
        </is>
      </c>
      <c r="I2720" t="inlineStr">
        <is>
          <t>Critical</t>
        </is>
      </c>
      <c r="J2720" t="n">
        <v>27</v>
      </c>
      <c r="L2720" s="9">
        <f>A2720&amp;"-"&amp;TEXT(E2720,"yyyymmdd")</f>
        <v/>
      </c>
    </row>
    <row r="2721">
      <c r="A2721" t="n">
        <v>50129516</v>
      </c>
      <c r="B2721" t="inlineStr">
        <is>
          <t>Queens</t>
        </is>
      </c>
      <c r="C2721" t="inlineStr">
        <is>
          <t>11372</t>
        </is>
      </c>
      <c r="D2721" t="inlineStr">
        <is>
          <t>Latin American</t>
        </is>
      </c>
      <c r="E2721" s="8" t="n">
        <v>46132</v>
      </c>
      <c r="F2721" t="inlineStr">
        <is>
          <t>Violations were cited in the following area(s).</t>
        </is>
      </c>
      <c r="G2721" t="inlineStr">
        <is>
          <t>08C</t>
        </is>
      </c>
      <c r="H2721" t="inlineStr">
        <is>
          <t>Pesticide not properly labeled or used by unlicensed individual. Pesticide, other toxic chemical improperly used/stored. Unprotected, unlocked bait station used.</t>
        </is>
      </c>
      <c r="I2721" t="inlineStr">
        <is>
          <t>Not Critical</t>
        </is>
      </c>
      <c r="J2721" t="n">
        <v>27</v>
      </c>
      <c r="L2721" s="9">
        <f>A2721&amp;"-"&amp;TEXT(E2721,"yyyymmdd")</f>
        <v/>
      </c>
    </row>
    <row r="2722">
      <c r="A2722" t="n">
        <v>50129516</v>
      </c>
      <c r="B2722" t="inlineStr">
        <is>
          <t>Queens</t>
        </is>
      </c>
      <c r="C2722" t="inlineStr">
        <is>
          <t>11372</t>
        </is>
      </c>
      <c r="D2722" t="inlineStr">
        <is>
          <t>Latin American</t>
        </is>
      </c>
      <c r="E2722" s="8" t="n">
        <v>46132</v>
      </c>
      <c r="F2722" t="inlineStr">
        <is>
          <t>Violations were cited in the following area(s).</t>
        </is>
      </c>
      <c r="G2722" t="inlineStr">
        <is>
          <t>10F</t>
        </is>
      </c>
      <c r="H2722" t="inlineStr">
        <is>
          <t>Non-food contact surface or equipment made of unacceptable material, not kept clean, or not properly sealed, raised, spaced or movable to allow accessibility for cleaning on all sides, above and underneath the unit.</t>
        </is>
      </c>
      <c r="I2722" t="inlineStr">
        <is>
          <t>Not Critical</t>
        </is>
      </c>
      <c r="J2722" t="n">
        <v>27</v>
      </c>
      <c r="L2722" s="9">
        <f>A2722&amp;"-"&amp;TEXT(E2722,"yyyymmdd")</f>
        <v/>
      </c>
    </row>
    <row r="2723">
      <c r="A2723" t="n">
        <v>50129516</v>
      </c>
      <c r="B2723" t="inlineStr">
        <is>
          <t>Queens</t>
        </is>
      </c>
      <c r="C2723" t="inlineStr">
        <is>
          <t>11372</t>
        </is>
      </c>
      <c r="D2723" t="inlineStr">
        <is>
          <t>Latin American</t>
        </is>
      </c>
      <c r="E2723" s="8" t="n">
        <v>46132</v>
      </c>
      <c r="F2723" t="inlineStr">
        <is>
          <t>Violations were cited in the following area(s).</t>
        </is>
      </c>
      <c r="G2723" t="inlineStr">
        <is>
          <t>10G</t>
        </is>
      </c>
      <c r="H2723" t="inlineStr">
        <is>
          <t>Dishwashing and ware washing: Cleaning and sanitizing of tableware, including dishes, utensils, and equipment deficient.</t>
        </is>
      </c>
      <c r="I2723" t="inlineStr">
        <is>
          <t>Not Critical</t>
        </is>
      </c>
      <c r="J2723" t="n">
        <v>27</v>
      </c>
      <c r="L2723" s="9">
        <f>A2723&amp;"-"&amp;TEXT(E2723,"yyyymmdd")</f>
        <v/>
      </c>
    </row>
    <row r="2724">
      <c r="A2724" t="n">
        <v>50131213</v>
      </c>
      <c r="B2724" t="inlineStr">
        <is>
          <t>Manhattan</t>
        </is>
      </c>
      <c r="C2724" t="inlineStr">
        <is>
          <t>10016</t>
        </is>
      </c>
      <c r="D2724" t="inlineStr">
        <is>
          <t>American</t>
        </is>
      </c>
      <c r="E2724" s="8" t="n">
        <v>46132</v>
      </c>
      <c r="F2724" t="inlineStr">
        <is>
          <t>Violations were cited in the following area(s).</t>
        </is>
      </c>
      <c r="G2724" t="inlineStr">
        <is>
          <t>02H</t>
        </is>
      </c>
      <c r="H2724" t="inlineStr">
        <is>
          <t>After cooking or removal from hot holding, TCS food not cooled by an approved method whereby the internal temperature is reduced from 140 °F to 70 °F or less within 2 hours, and from 70 °F to 41 °F or less within 4 additional hours.</t>
        </is>
      </c>
      <c r="I2724" t="inlineStr">
        <is>
          <t>Critical</t>
        </is>
      </c>
      <c r="J2724" t="n">
        <v>12</v>
      </c>
      <c r="K2724" t="inlineStr">
        <is>
          <t>A</t>
        </is>
      </c>
      <c r="L2724" s="9">
        <f>A2724&amp;"-"&amp;TEXT(E2724,"yyyymmdd")</f>
        <v/>
      </c>
    </row>
    <row r="2725">
      <c r="A2725" t="n">
        <v>50131213</v>
      </c>
      <c r="B2725" t="inlineStr">
        <is>
          <t>Manhattan</t>
        </is>
      </c>
      <c r="C2725" t="inlineStr">
        <is>
          <t>10016</t>
        </is>
      </c>
      <c r="D2725" t="inlineStr">
        <is>
          <t>American</t>
        </is>
      </c>
      <c r="E2725" s="8" t="n">
        <v>46132</v>
      </c>
      <c r="F2725" t="inlineStr">
        <is>
          <t>Violations were cited in the following area(s).</t>
        </is>
      </c>
      <c r="G2725" t="inlineStr">
        <is>
          <t>06D</t>
        </is>
      </c>
      <c r="H2725" t="inlineStr">
        <is>
          <t>Food contact surface not properly washed, rinsed and sanitized after each use and following any activity when contamination may have occurred.</t>
        </is>
      </c>
      <c r="I2725" t="inlineStr">
        <is>
          <t>Critical</t>
        </is>
      </c>
      <c r="J2725" t="n">
        <v>12</v>
      </c>
      <c r="K2725" t="inlineStr">
        <is>
          <t>A</t>
        </is>
      </c>
      <c r="L2725" s="9">
        <f>A2725&amp;"-"&amp;TEXT(E2725,"yyyymmdd")</f>
        <v/>
      </c>
    </row>
    <row r="2726">
      <c r="A2726" t="n">
        <v>50131667</v>
      </c>
      <c r="B2726" t="inlineStr">
        <is>
          <t>Brooklyn</t>
        </is>
      </c>
      <c r="C2726" t="inlineStr">
        <is>
          <t>11211</t>
        </is>
      </c>
      <c r="D2726" t="inlineStr">
        <is>
          <t>Pizza</t>
        </is>
      </c>
      <c r="E2726" s="8" t="n">
        <v>46132</v>
      </c>
      <c r="F2726" t="inlineStr">
        <is>
          <t>Violations were cited in the following area(s).</t>
        </is>
      </c>
      <c r="G2726" t="inlineStr">
        <is>
          <t>06D</t>
        </is>
      </c>
      <c r="H2726" t="inlineStr">
        <is>
          <t>Food contact surface not properly washed, rinsed and sanitized after each use and following any activity when contamination may have occurred.</t>
        </is>
      </c>
      <c r="I2726" t="inlineStr">
        <is>
          <t>Critical</t>
        </is>
      </c>
      <c r="J2726" t="n">
        <v>7</v>
      </c>
      <c r="K2726" t="inlineStr">
        <is>
          <t>A</t>
        </is>
      </c>
      <c r="L2726" s="9">
        <f>A2726&amp;"-"&amp;TEXT(E2726,"yyyymmdd")</f>
        <v/>
      </c>
    </row>
    <row r="2727">
      <c r="A2727" t="n">
        <v>50131667</v>
      </c>
      <c r="B2727" t="inlineStr">
        <is>
          <t>Brooklyn</t>
        </is>
      </c>
      <c r="C2727" t="inlineStr">
        <is>
          <t>11211</t>
        </is>
      </c>
      <c r="D2727" t="inlineStr">
        <is>
          <t>Pizza</t>
        </is>
      </c>
      <c r="E2727" s="8" t="n">
        <v>46132</v>
      </c>
      <c r="F2727" t="inlineStr">
        <is>
          <t>Violations were cited in the following area(s).</t>
        </is>
      </c>
      <c r="G2727" t="inlineStr">
        <is>
          <t>09E</t>
        </is>
      </c>
      <c r="H2727" t="inlineStr">
        <is>
          <t>Wash hands sign not posted near or above hand washing sink.</t>
        </is>
      </c>
      <c r="I2727" t="inlineStr">
        <is>
          <t>Not Critical</t>
        </is>
      </c>
      <c r="J2727" t="n">
        <v>7</v>
      </c>
      <c r="K2727" t="inlineStr">
        <is>
          <t>A</t>
        </is>
      </c>
      <c r="L2727" s="9">
        <f>A2727&amp;"-"&amp;TEXT(E2727,"yyyymmdd")</f>
        <v/>
      </c>
    </row>
    <row r="2728">
      <c r="A2728" t="n">
        <v>50132764</v>
      </c>
      <c r="B2728" t="inlineStr">
        <is>
          <t>Bronx</t>
        </is>
      </c>
      <c r="C2728" t="inlineStr">
        <is>
          <t>10452</t>
        </is>
      </c>
      <c r="D2728" t="inlineStr">
        <is>
          <t>Chicken</t>
        </is>
      </c>
      <c r="E2728" s="8" t="n">
        <v>46132</v>
      </c>
      <c r="F2728" t="inlineStr">
        <is>
          <t>Violations were cited in the following area(s).</t>
        </is>
      </c>
      <c r="G2728" t="inlineStr">
        <is>
          <t>02B</t>
        </is>
      </c>
      <c r="H2728" t="inlineStr">
        <is>
          <t>Hot TCS food item not held at or above 140 °F.</t>
        </is>
      </c>
      <c r="I2728" t="inlineStr">
        <is>
          <t>Critical</t>
        </is>
      </c>
      <c r="J2728" t="n">
        <v>58</v>
      </c>
      <c r="L2728" s="9">
        <f>A2728&amp;"-"&amp;TEXT(E2728,"yyyymmdd")</f>
        <v/>
      </c>
    </row>
    <row r="2729">
      <c r="A2729" t="n">
        <v>50132764</v>
      </c>
      <c r="B2729" t="inlineStr">
        <is>
          <t>Bronx</t>
        </is>
      </c>
      <c r="C2729" t="inlineStr">
        <is>
          <t>10452</t>
        </is>
      </c>
      <c r="D2729" t="inlineStr">
        <is>
          <t>Chicken</t>
        </is>
      </c>
      <c r="E2729" s="8" t="n">
        <v>46132</v>
      </c>
      <c r="F2729" t="inlineStr">
        <is>
          <t>Violations were cited in the following area(s).</t>
        </is>
      </c>
      <c r="G2729" t="inlineStr">
        <is>
          <t>02C</t>
        </is>
      </c>
      <c r="H2729" t="inlineStr">
        <is>
          <t>Hot TCS food item that has been cooked and cooled is being held for service without first being reheated to 165º F or above within 2 hours.</t>
        </is>
      </c>
      <c r="I2729" t="inlineStr">
        <is>
          <t>Critical</t>
        </is>
      </c>
      <c r="J2729" t="n">
        <v>58</v>
      </c>
      <c r="L2729" s="9">
        <f>A2729&amp;"-"&amp;TEXT(E2729,"yyyymmdd")</f>
        <v/>
      </c>
    </row>
    <row r="2730">
      <c r="A2730" t="n">
        <v>50132764</v>
      </c>
      <c r="B2730" t="inlineStr">
        <is>
          <t>Bronx</t>
        </is>
      </c>
      <c r="C2730" t="inlineStr">
        <is>
          <t>10452</t>
        </is>
      </c>
      <c r="D2730" t="inlineStr">
        <is>
          <t>Chicken</t>
        </is>
      </c>
      <c r="E2730" s="8" t="n">
        <v>46132</v>
      </c>
      <c r="F2730" t="inlineStr">
        <is>
          <t>Violations were cited in the following area(s).</t>
        </is>
      </c>
      <c r="G2730" t="inlineStr">
        <is>
          <t>02G</t>
        </is>
      </c>
      <c r="H2730" t="inlineStr">
        <is>
          <t>Cold TCS food item held above 41 °F; smoked or processed fish held above 38 °F; intact raw eggs held above 45 °F; or reduced oxygen packaged (ROP) TCS foods held above required temperatures except during active necessary preparation.</t>
        </is>
      </c>
      <c r="I2730" t="inlineStr">
        <is>
          <t>Critical</t>
        </is>
      </c>
      <c r="J2730" t="n">
        <v>58</v>
      </c>
      <c r="L2730" s="9">
        <f>A2730&amp;"-"&amp;TEXT(E2730,"yyyymmdd")</f>
        <v/>
      </c>
    </row>
    <row r="2731">
      <c r="A2731" t="n">
        <v>50132764</v>
      </c>
      <c r="B2731" t="inlineStr">
        <is>
          <t>Bronx</t>
        </is>
      </c>
      <c r="C2731" t="inlineStr">
        <is>
          <t>10452</t>
        </is>
      </c>
      <c r="D2731" t="inlineStr">
        <is>
          <t>Chicken</t>
        </is>
      </c>
      <c r="E2731" s="8" t="n">
        <v>46132</v>
      </c>
      <c r="F2731" t="inlineStr">
        <is>
          <t>Violations were cited in the following area(s).</t>
        </is>
      </c>
      <c r="G2731" t="inlineStr">
        <is>
          <t>04L</t>
        </is>
      </c>
      <c r="H2731" t="inlineStr">
        <is>
          <t>Evidence of mice or live mice in establishment's food or non-food areas.</t>
        </is>
      </c>
      <c r="I2731" t="inlineStr">
        <is>
          <t>Critical</t>
        </is>
      </c>
      <c r="J2731" t="n">
        <v>58</v>
      </c>
      <c r="L2731" s="9">
        <f>A2731&amp;"-"&amp;TEXT(E2731,"yyyymmdd")</f>
        <v/>
      </c>
    </row>
    <row r="2732">
      <c r="A2732" t="n">
        <v>50132764</v>
      </c>
      <c r="B2732" t="inlineStr">
        <is>
          <t>Bronx</t>
        </is>
      </c>
      <c r="C2732" t="inlineStr">
        <is>
          <t>10452</t>
        </is>
      </c>
      <c r="D2732" t="inlineStr">
        <is>
          <t>Chicken</t>
        </is>
      </c>
      <c r="E2732" s="8" t="n">
        <v>46132</v>
      </c>
      <c r="F2732" t="inlineStr">
        <is>
          <t>Violations were cited in the following area(s).</t>
        </is>
      </c>
      <c r="G2732" t="inlineStr">
        <is>
          <t>04N</t>
        </is>
      </c>
      <c r="H2732" t="inlineStr">
        <is>
          <t>Filth flies or food/refuse/sewage associated with (FRSA) flies or other nuisance pests in establishment’s food and/or non-food areas. FRSA flies include house flies, blow flies, bottle flies, flesh flies, drain flies, Phorid flies and fruit flies.</t>
        </is>
      </c>
      <c r="I2732" t="inlineStr">
        <is>
          <t>Critical</t>
        </is>
      </c>
      <c r="J2732" t="n">
        <v>58</v>
      </c>
      <c r="L2732" s="9">
        <f>A2732&amp;"-"&amp;TEXT(E2732,"yyyymmdd")</f>
        <v/>
      </c>
    </row>
    <row r="2733">
      <c r="A2733" t="n">
        <v>50132764</v>
      </c>
      <c r="B2733" t="inlineStr">
        <is>
          <t>Bronx</t>
        </is>
      </c>
      <c r="C2733" t="inlineStr">
        <is>
          <t>10452</t>
        </is>
      </c>
      <c r="D2733" t="inlineStr">
        <is>
          <t>Chicken</t>
        </is>
      </c>
      <c r="E2733" s="8" t="n">
        <v>46132</v>
      </c>
      <c r="F2733" t="inlineStr">
        <is>
          <t>Violations were cited in the following area(s).</t>
        </is>
      </c>
      <c r="G2733" t="inlineStr">
        <is>
          <t>08A</t>
        </is>
      </c>
      <c r="H2733" t="inlineStr">
        <is>
          <t>Establishment is not free of harborage or conditions conducive to rodents, insects or other pests.</t>
        </is>
      </c>
      <c r="I2733" t="inlineStr">
        <is>
          <t>Not Critical</t>
        </is>
      </c>
      <c r="J2733" t="n">
        <v>58</v>
      </c>
      <c r="L2733" s="9">
        <f>A2733&amp;"-"&amp;TEXT(E2733,"yyyymmdd")</f>
        <v/>
      </c>
    </row>
    <row r="2734">
      <c r="A2734" t="n">
        <v>50132764</v>
      </c>
      <c r="B2734" t="inlineStr">
        <is>
          <t>Bronx</t>
        </is>
      </c>
      <c r="C2734" t="inlineStr">
        <is>
          <t>10452</t>
        </is>
      </c>
      <c r="D2734" t="inlineStr">
        <is>
          <t>Chicken</t>
        </is>
      </c>
      <c r="E2734" s="8" t="n">
        <v>46132</v>
      </c>
      <c r="F2734" t="inlineStr">
        <is>
          <t>Violations were cited in the following area(s).</t>
        </is>
      </c>
      <c r="G2734" t="inlineStr">
        <is>
          <t>08B</t>
        </is>
      </c>
      <c r="H2734"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2734" t="inlineStr">
        <is>
          <t>Not Critical</t>
        </is>
      </c>
      <c r="J2734" t="n">
        <v>58</v>
      </c>
      <c r="L2734" s="9">
        <f>A2734&amp;"-"&amp;TEXT(E2734,"yyyymmdd")</f>
        <v/>
      </c>
    </row>
    <row r="2735">
      <c r="A2735" t="n">
        <v>50132764</v>
      </c>
      <c r="B2735" t="inlineStr">
        <is>
          <t>Bronx</t>
        </is>
      </c>
      <c r="C2735" t="inlineStr">
        <is>
          <t>10452</t>
        </is>
      </c>
      <c r="D2735" t="inlineStr">
        <is>
          <t>Chicken</t>
        </is>
      </c>
      <c r="E2735" s="8" t="n">
        <v>46132</v>
      </c>
      <c r="F2735" t="inlineStr">
        <is>
          <t>Violations were cited in the following area(s).</t>
        </is>
      </c>
      <c r="G2735" t="inlineStr">
        <is>
          <t>10B</t>
        </is>
      </c>
      <c r="H2735" t="inlineStr">
        <is>
          <t>Anti-siphonage or back-flow prevention device not provided where required; equipment or floor not properly drained; sewage disposal system in disrepair or not functioning properly. Condensation or liquid waste improperly disposed of.</t>
        </is>
      </c>
      <c r="I2735" t="inlineStr">
        <is>
          <t>Not Critical</t>
        </is>
      </c>
      <c r="J2735" t="n">
        <v>58</v>
      </c>
      <c r="L2735" s="9">
        <f>A2735&amp;"-"&amp;TEXT(E2735,"yyyymmdd")</f>
        <v/>
      </c>
    </row>
    <row r="2736">
      <c r="A2736" t="n">
        <v>50133033</v>
      </c>
      <c r="B2736" t="inlineStr">
        <is>
          <t>Manhattan</t>
        </is>
      </c>
      <c r="C2736" t="inlineStr">
        <is>
          <t>10022</t>
        </is>
      </c>
      <c r="D2736" t="inlineStr">
        <is>
          <t>Japanese</t>
        </is>
      </c>
      <c r="E2736" s="8" t="n">
        <v>46132</v>
      </c>
      <c r="F2736" t="inlineStr">
        <is>
          <t>Violations were cited in the following area(s).</t>
        </is>
      </c>
      <c r="G2736" t="inlineStr">
        <is>
          <t>02F</t>
        </is>
      </c>
      <c r="H2736" t="inlineStr">
        <is>
          <t>Meat, fish, molluscan shellfish, unpasteurized raw shell eggs, poultry or other TCS offered or served raw or undercooked and written notice not provided to consumer.</t>
        </is>
      </c>
      <c r="I2736" t="inlineStr">
        <is>
          <t>Critical</t>
        </is>
      </c>
      <c r="J2736" t="n">
        <v>7</v>
      </c>
      <c r="K2736" t="inlineStr">
        <is>
          <t>A</t>
        </is>
      </c>
      <c r="L2736" s="9">
        <f>A2736&amp;"-"&amp;TEXT(E2736,"yyyymmdd")</f>
        <v/>
      </c>
    </row>
    <row r="2737">
      <c r="A2737" t="n">
        <v>50133033</v>
      </c>
      <c r="B2737" t="inlineStr">
        <is>
          <t>Manhattan</t>
        </is>
      </c>
      <c r="C2737" t="inlineStr">
        <is>
          <t>10022</t>
        </is>
      </c>
      <c r="D2737" t="inlineStr">
        <is>
          <t>Japanese</t>
        </is>
      </c>
      <c r="E2737" s="8" t="n">
        <v>46132</v>
      </c>
      <c r="F2737" t="inlineStr">
        <is>
          <t>Violations were cited in the following area(s).</t>
        </is>
      </c>
      <c r="G2737" t="inlineStr">
        <is>
          <t>10F</t>
        </is>
      </c>
      <c r="H2737" t="inlineStr">
        <is>
          <t>Non-food contact surface or equipment made of unacceptable material, not kept clean, or not properly sealed, raised, spaced or movable to allow accessibility for cleaning on all sides, above and underneath the unit.</t>
        </is>
      </c>
      <c r="I2737" t="inlineStr">
        <is>
          <t>Not Critical</t>
        </is>
      </c>
      <c r="J2737" t="n">
        <v>7</v>
      </c>
      <c r="K2737" t="inlineStr">
        <is>
          <t>A</t>
        </is>
      </c>
      <c r="L2737" s="9">
        <f>A2737&amp;"-"&amp;TEXT(E2737,"yyyymmdd")</f>
        <v/>
      </c>
    </row>
    <row r="2738">
      <c r="A2738" t="n">
        <v>50133960</v>
      </c>
      <c r="B2738" t="inlineStr">
        <is>
          <t>Brooklyn</t>
        </is>
      </c>
      <c r="C2738" t="inlineStr">
        <is>
          <t>11220</t>
        </is>
      </c>
      <c r="D2738" t="inlineStr">
        <is>
          <t>Juice, Smoothies, Fruit Salads</t>
        </is>
      </c>
      <c r="E2738" s="8" t="n">
        <v>46132</v>
      </c>
      <c r="F2738" t="inlineStr">
        <is>
          <t>Violations were cited in the following area(s).</t>
        </is>
      </c>
      <c r="G2738" t="inlineStr">
        <is>
          <t>04L</t>
        </is>
      </c>
      <c r="H2738" t="inlineStr">
        <is>
          <t>Evidence of mice or live mice in establishment's food or non-food areas.</t>
        </is>
      </c>
      <c r="I2738" t="inlineStr">
        <is>
          <t>Critical</t>
        </is>
      </c>
      <c r="J2738" t="n">
        <v>11</v>
      </c>
      <c r="K2738" t="inlineStr">
        <is>
          <t>A</t>
        </is>
      </c>
      <c r="L2738" s="9">
        <f>A2738&amp;"-"&amp;TEXT(E2738,"yyyymmdd")</f>
        <v/>
      </c>
    </row>
    <row r="2739">
      <c r="A2739" t="n">
        <v>50133960</v>
      </c>
      <c r="B2739" t="inlineStr">
        <is>
          <t>Brooklyn</t>
        </is>
      </c>
      <c r="C2739" t="inlineStr">
        <is>
          <t>11220</t>
        </is>
      </c>
      <c r="D2739" t="inlineStr">
        <is>
          <t>Juice, Smoothies, Fruit Salads</t>
        </is>
      </c>
      <c r="E2739" s="8" t="n">
        <v>46132</v>
      </c>
      <c r="F2739" t="inlineStr">
        <is>
          <t>Violations were cited in the following area(s).</t>
        </is>
      </c>
      <c r="G2739" t="inlineStr">
        <is>
          <t>08A</t>
        </is>
      </c>
      <c r="H2739" t="inlineStr">
        <is>
          <t>Establishment is not free of harborage or conditions conducive to rodents, insects or other pests.</t>
        </is>
      </c>
      <c r="I2739" t="inlineStr">
        <is>
          <t>Not Critical</t>
        </is>
      </c>
      <c r="J2739" t="n">
        <v>11</v>
      </c>
      <c r="K2739" t="inlineStr">
        <is>
          <t>A</t>
        </is>
      </c>
      <c r="L2739" s="9">
        <f>A2739&amp;"-"&amp;TEXT(E2739,"yyyymmdd")</f>
        <v/>
      </c>
    </row>
    <row r="2740">
      <c r="A2740" t="n">
        <v>50134623</v>
      </c>
      <c r="B2740" t="inlineStr">
        <is>
          <t>Queens</t>
        </is>
      </c>
      <c r="C2740" t="inlineStr">
        <is>
          <t>11372</t>
        </is>
      </c>
      <c r="D2740" t="inlineStr">
        <is>
          <t>Latin American</t>
        </is>
      </c>
      <c r="E2740" s="8" t="n">
        <v>46132</v>
      </c>
      <c r="F2740" t="inlineStr">
        <is>
          <t>Violations were cited in the following area(s).</t>
        </is>
      </c>
      <c r="G2740" t="inlineStr">
        <is>
          <t>02B</t>
        </is>
      </c>
      <c r="H2740" t="inlineStr">
        <is>
          <t>Hot TCS food item not held at or above 140 °F.</t>
        </is>
      </c>
      <c r="I2740" t="inlineStr">
        <is>
          <t>Critical</t>
        </is>
      </c>
      <c r="J2740" t="n">
        <v>22</v>
      </c>
      <c r="L2740" s="9">
        <f>A2740&amp;"-"&amp;TEXT(E2740,"yyyymmdd")</f>
        <v/>
      </c>
    </row>
    <row r="2741">
      <c r="A2741" t="n">
        <v>50134623</v>
      </c>
      <c r="B2741" t="inlineStr">
        <is>
          <t>Queens</t>
        </is>
      </c>
      <c r="C2741" t="inlineStr">
        <is>
          <t>11372</t>
        </is>
      </c>
      <c r="D2741" t="inlineStr">
        <is>
          <t>Latin American</t>
        </is>
      </c>
      <c r="E2741" s="8" t="n">
        <v>46132</v>
      </c>
      <c r="F2741" t="inlineStr">
        <is>
          <t>Violations were cited in the following area(s).</t>
        </is>
      </c>
      <c r="G2741" t="inlineStr">
        <is>
          <t>02G</t>
        </is>
      </c>
      <c r="H2741" t="inlineStr">
        <is>
          <t>Cold TCS food item held above 41 °F; smoked or processed fish held above 38 °F; intact raw eggs held above 45 °F; or reduced oxygen packaged (ROP) TCS foods held above required temperatures except during active necessary preparation.</t>
        </is>
      </c>
      <c r="I2741" t="inlineStr">
        <is>
          <t>Critical</t>
        </is>
      </c>
      <c r="J2741" t="n">
        <v>22</v>
      </c>
      <c r="L2741" s="9">
        <f>A2741&amp;"-"&amp;TEXT(E2741,"yyyymmdd")</f>
        <v/>
      </c>
    </row>
    <row r="2742">
      <c r="A2742" t="n">
        <v>50134623</v>
      </c>
      <c r="B2742" t="inlineStr">
        <is>
          <t>Queens</t>
        </is>
      </c>
      <c r="C2742" t="inlineStr">
        <is>
          <t>11372</t>
        </is>
      </c>
      <c r="D2742" t="inlineStr">
        <is>
          <t>Latin American</t>
        </is>
      </c>
      <c r="E2742" s="8" t="n">
        <v>46132</v>
      </c>
      <c r="F2742" t="inlineStr">
        <is>
          <t>Violations were cited in the following area(s).</t>
        </is>
      </c>
      <c r="G2742" t="inlineStr">
        <is>
          <t>10F</t>
        </is>
      </c>
      <c r="H2742" t="inlineStr">
        <is>
          <t>Non-food contact surface or equipment made of unacceptable material, not kept clean, or not properly sealed, raised, spaced or movable to allow accessibility for cleaning on all sides, above and underneath the unit.</t>
        </is>
      </c>
      <c r="I2742" t="inlineStr">
        <is>
          <t>Not Critical</t>
        </is>
      </c>
      <c r="J2742" t="n">
        <v>22</v>
      </c>
      <c r="L2742" s="9">
        <f>A2742&amp;"-"&amp;TEXT(E2742,"yyyymmdd")</f>
        <v/>
      </c>
    </row>
    <row r="2743">
      <c r="A2743" t="n">
        <v>50134685</v>
      </c>
      <c r="B2743" t="inlineStr">
        <is>
          <t>Brooklyn</t>
        </is>
      </c>
      <c r="C2743" t="inlineStr">
        <is>
          <t>11222</t>
        </is>
      </c>
      <c r="D2743" t="inlineStr">
        <is>
          <t>American</t>
        </is>
      </c>
      <c r="E2743" s="8" t="n">
        <v>46132</v>
      </c>
      <c r="F2743" t="inlineStr">
        <is>
          <t>Violations were cited in the following area(s).</t>
        </is>
      </c>
      <c r="G2743" t="inlineStr">
        <is>
          <t>02B</t>
        </is>
      </c>
      <c r="H2743" t="inlineStr">
        <is>
          <t>Hot TCS food item not held at or above 140 °F.</t>
        </is>
      </c>
      <c r="I2743" t="inlineStr">
        <is>
          <t>Critical</t>
        </is>
      </c>
      <c r="J2743" t="n">
        <v>56</v>
      </c>
      <c r="L2743" s="9">
        <f>A2743&amp;"-"&amp;TEXT(E2743,"yyyymmdd")</f>
        <v/>
      </c>
    </row>
    <row r="2744">
      <c r="A2744" t="n">
        <v>50134685</v>
      </c>
      <c r="B2744" t="inlineStr">
        <is>
          <t>Brooklyn</t>
        </is>
      </c>
      <c r="C2744" t="inlineStr">
        <is>
          <t>11222</t>
        </is>
      </c>
      <c r="D2744" t="inlineStr">
        <is>
          <t>American</t>
        </is>
      </c>
      <c r="E2744" s="8" t="n">
        <v>46132</v>
      </c>
      <c r="F2744" t="inlineStr">
        <is>
          <t>Violations were cited in the following area(s).</t>
        </is>
      </c>
      <c r="G2744" t="inlineStr">
        <is>
          <t>04L</t>
        </is>
      </c>
      <c r="H2744" t="inlineStr">
        <is>
          <t>Evidence of mice or live mice in establishment's food or non-food areas.</t>
        </is>
      </c>
      <c r="I2744" t="inlineStr">
        <is>
          <t>Critical</t>
        </is>
      </c>
      <c r="J2744" t="n">
        <v>56</v>
      </c>
      <c r="L2744" s="9">
        <f>A2744&amp;"-"&amp;TEXT(E2744,"yyyymmdd")</f>
        <v/>
      </c>
    </row>
    <row r="2745">
      <c r="A2745" t="n">
        <v>50134685</v>
      </c>
      <c r="B2745" t="inlineStr">
        <is>
          <t>Brooklyn</t>
        </is>
      </c>
      <c r="C2745" t="inlineStr">
        <is>
          <t>11222</t>
        </is>
      </c>
      <c r="D2745" t="inlineStr">
        <is>
          <t>American</t>
        </is>
      </c>
      <c r="E2745" s="8" t="n">
        <v>46132</v>
      </c>
      <c r="F2745" t="inlineStr">
        <is>
          <t>Violations were cited in the following area(s).</t>
        </is>
      </c>
      <c r="G2745" t="inlineStr">
        <is>
          <t>06C</t>
        </is>
      </c>
      <c r="H274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745" t="inlineStr">
        <is>
          <t>Critical</t>
        </is>
      </c>
      <c r="J2745" t="n">
        <v>56</v>
      </c>
      <c r="L2745" s="9">
        <f>A2745&amp;"-"&amp;TEXT(E2745,"yyyymmdd")</f>
        <v/>
      </c>
    </row>
    <row r="2746">
      <c r="A2746" t="n">
        <v>50134685</v>
      </c>
      <c r="B2746" t="inlineStr">
        <is>
          <t>Brooklyn</t>
        </is>
      </c>
      <c r="C2746" t="inlineStr">
        <is>
          <t>11222</t>
        </is>
      </c>
      <c r="D2746" t="inlineStr">
        <is>
          <t>American</t>
        </is>
      </c>
      <c r="E2746" s="8" t="n">
        <v>46132</v>
      </c>
      <c r="F2746" t="inlineStr">
        <is>
          <t>Violations were cited in the following area(s).</t>
        </is>
      </c>
      <c r="G2746" t="inlineStr">
        <is>
          <t>08A</t>
        </is>
      </c>
      <c r="H2746" t="inlineStr">
        <is>
          <t>Establishment is not free of harborage or conditions conducive to rodents, insects or other pests.</t>
        </is>
      </c>
      <c r="I2746" t="inlineStr">
        <is>
          <t>Not Critical</t>
        </is>
      </c>
      <c r="J2746" t="n">
        <v>56</v>
      </c>
      <c r="L2746" s="9">
        <f>A2746&amp;"-"&amp;TEXT(E2746,"yyyymmdd")</f>
        <v/>
      </c>
    </row>
    <row r="2747">
      <c r="A2747" t="n">
        <v>50134685</v>
      </c>
      <c r="B2747" t="inlineStr">
        <is>
          <t>Brooklyn</t>
        </is>
      </c>
      <c r="C2747" t="inlineStr">
        <is>
          <t>11222</t>
        </is>
      </c>
      <c r="D2747" t="inlineStr">
        <is>
          <t>American</t>
        </is>
      </c>
      <c r="E2747" s="8" t="n">
        <v>46132</v>
      </c>
      <c r="F2747" t="inlineStr">
        <is>
          <t>Violations were cited in the following area(s).</t>
        </is>
      </c>
      <c r="G2747" t="inlineStr">
        <is>
          <t>09C</t>
        </is>
      </c>
      <c r="H2747" t="inlineStr">
        <is>
          <t>Design, construction, materials used or maintenance of food contact surface improper. Surface not easily cleanable, sanitized and maintained.</t>
        </is>
      </c>
      <c r="I2747" t="inlineStr">
        <is>
          <t>Not Critical</t>
        </is>
      </c>
      <c r="J2747" t="n">
        <v>56</v>
      </c>
      <c r="L2747" s="9">
        <f>A2747&amp;"-"&amp;TEXT(E2747,"yyyymmdd")</f>
        <v/>
      </c>
    </row>
    <row r="2748">
      <c r="A2748" t="n">
        <v>50134685</v>
      </c>
      <c r="B2748" t="inlineStr">
        <is>
          <t>Brooklyn</t>
        </is>
      </c>
      <c r="C2748" t="inlineStr">
        <is>
          <t>11222</t>
        </is>
      </c>
      <c r="D2748" t="inlineStr">
        <is>
          <t>American</t>
        </is>
      </c>
      <c r="E2748" s="8" t="n">
        <v>46132</v>
      </c>
      <c r="F2748" t="inlineStr">
        <is>
          <t>Violations were cited in the following area(s).</t>
        </is>
      </c>
      <c r="G2748" t="inlineStr">
        <is>
          <t>10G</t>
        </is>
      </c>
      <c r="H2748" t="inlineStr">
        <is>
          <t>Dishwashing and ware washing: Cleaning and sanitizing of tableware, including dishes, utensils, and equipment deficient.</t>
        </is>
      </c>
      <c r="I2748" t="inlineStr">
        <is>
          <t>Not Critical</t>
        </is>
      </c>
      <c r="J2748" t="n">
        <v>56</v>
      </c>
      <c r="L2748" s="9">
        <f>A2748&amp;"-"&amp;TEXT(E2748,"yyyymmdd")</f>
        <v/>
      </c>
    </row>
    <row r="2749">
      <c r="A2749" t="n">
        <v>50135605</v>
      </c>
      <c r="B2749" t="inlineStr">
        <is>
          <t>Manhattan</t>
        </is>
      </c>
      <c r="C2749" t="inlineStr">
        <is>
          <t>10012</t>
        </is>
      </c>
      <c r="D2749" t="inlineStr">
        <is>
          <t>Seafood</t>
        </is>
      </c>
      <c r="E2749" s="8" t="n">
        <v>46132</v>
      </c>
      <c r="F2749" t="inlineStr">
        <is>
          <t>Violations were cited in the following area(s).</t>
        </is>
      </c>
      <c r="G2749" t="inlineStr">
        <is>
          <t>02B</t>
        </is>
      </c>
      <c r="H2749" t="inlineStr">
        <is>
          <t>Hot TCS food item not held at or above 140 °F.</t>
        </is>
      </c>
      <c r="I2749" t="inlineStr">
        <is>
          <t>Critical</t>
        </is>
      </c>
      <c r="J2749" t="n">
        <v>22</v>
      </c>
      <c r="L2749" s="9">
        <f>A2749&amp;"-"&amp;TEXT(E2749,"yyyymmdd")</f>
        <v/>
      </c>
    </row>
    <row r="2750">
      <c r="A2750" t="n">
        <v>50135605</v>
      </c>
      <c r="B2750" t="inlineStr">
        <is>
          <t>Manhattan</t>
        </is>
      </c>
      <c r="C2750" t="inlineStr">
        <is>
          <t>10012</t>
        </is>
      </c>
      <c r="D2750" t="inlineStr">
        <is>
          <t>Seafood</t>
        </is>
      </c>
      <c r="E2750" s="8" t="n">
        <v>46132</v>
      </c>
      <c r="F2750" t="inlineStr">
        <is>
          <t>Violations were cited in the following area(s).</t>
        </is>
      </c>
      <c r="G2750" t="inlineStr">
        <is>
          <t>08B</t>
        </is>
      </c>
      <c r="H2750"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2750" t="inlineStr">
        <is>
          <t>Not Critical</t>
        </is>
      </c>
      <c r="J2750" t="n">
        <v>22</v>
      </c>
      <c r="L2750" s="9">
        <f>A2750&amp;"-"&amp;TEXT(E2750,"yyyymmdd")</f>
        <v/>
      </c>
    </row>
    <row r="2751">
      <c r="A2751" t="n">
        <v>50135605</v>
      </c>
      <c r="B2751" t="inlineStr">
        <is>
          <t>Manhattan</t>
        </is>
      </c>
      <c r="C2751" t="inlineStr">
        <is>
          <t>10012</t>
        </is>
      </c>
      <c r="D2751" t="inlineStr">
        <is>
          <t>Seafood</t>
        </is>
      </c>
      <c r="E2751" s="8" t="n">
        <v>46132</v>
      </c>
      <c r="F2751" t="inlineStr">
        <is>
          <t>Violations were cited in the following area(s).</t>
        </is>
      </c>
      <c r="G2751" t="inlineStr">
        <is>
          <t>08C</t>
        </is>
      </c>
      <c r="H2751" t="inlineStr">
        <is>
          <t>Pesticide not properly labeled or used by unlicensed individual. Pesticide, other toxic chemical improperly used/stored. Unprotected, unlocked bait station used.</t>
        </is>
      </c>
      <c r="I2751" t="inlineStr">
        <is>
          <t>Not Critical</t>
        </is>
      </c>
      <c r="J2751" t="n">
        <v>22</v>
      </c>
      <c r="L2751" s="9">
        <f>A2751&amp;"-"&amp;TEXT(E2751,"yyyymmdd")</f>
        <v/>
      </c>
    </row>
    <row r="2752">
      <c r="A2752" t="n">
        <v>50135605</v>
      </c>
      <c r="B2752" t="inlineStr">
        <is>
          <t>Manhattan</t>
        </is>
      </c>
      <c r="C2752" t="inlineStr">
        <is>
          <t>10012</t>
        </is>
      </c>
      <c r="D2752" t="inlineStr">
        <is>
          <t>Seafood</t>
        </is>
      </c>
      <c r="E2752" s="8" t="n">
        <v>46132</v>
      </c>
      <c r="F2752" t="inlineStr">
        <is>
          <t>Violations were cited in the following area(s).</t>
        </is>
      </c>
      <c r="G2752" t="inlineStr">
        <is>
          <t>10B</t>
        </is>
      </c>
      <c r="H2752" t="inlineStr">
        <is>
          <t>Anti-siphonage or back-flow prevention device not provided where required; equipment or floor not properly drained; sewage disposal system in disrepair or not functioning properly. Condensation or liquid waste improperly disposed of.</t>
        </is>
      </c>
      <c r="I2752" t="inlineStr">
        <is>
          <t>Not Critical</t>
        </is>
      </c>
      <c r="J2752" t="n">
        <v>22</v>
      </c>
      <c r="L2752" s="9">
        <f>A2752&amp;"-"&amp;TEXT(E2752,"yyyymmdd")</f>
        <v/>
      </c>
    </row>
    <row r="2753">
      <c r="A2753" t="n">
        <v>50135605</v>
      </c>
      <c r="B2753" t="inlineStr">
        <is>
          <t>Manhattan</t>
        </is>
      </c>
      <c r="C2753" t="inlineStr">
        <is>
          <t>10012</t>
        </is>
      </c>
      <c r="D2753" t="inlineStr">
        <is>
          <t>Seafood</t>
        </is>
      </c>
      <c r="E2753" s="8" t="n">
        <v>46132</v>
      </c>
      <c r="F2753" t="inlineStr">
        <is>
          <t>Violations were cited in the following area(s).</t>
        </is>
      </c>
      <c r="G2753" t="inlineStr">
        <is>
          <t>10F</t>
        </is>
      </c>
      <c r="H2753" t="inlineStr">
        <is>
          <t>Non-food contact surface or equipment made of unacceptable material, not kept clean, or not properly sealed, raised, spaced or movable to allow accessibility for cleaning on all sides, above and underneath the unit.</t>
        </is>
      </c>
      <c r="I2753" t="inlineStr">
        <is>
          <t>Not Critical</t>
        </is>
      </c>
      <c r="J2753" t="n">
        <v>22</v>
      </c>
      <c r="L2753" s="9">
        <f>A2753&amp;"-"&amp;TEXT(E2753,"yyyymmdd")</f>
        <v/>
      </c>
    </row>
    <row r="2754">
      <c r="A2754" t="n">
        <v>50135605</v>
      </c>
      <c r="B2754" t="inlineStr">
        <is>
          <t>Manhattan</t>
        </is>
      </c>
      <c r="C2754" t="inlineStr">
        <is>
          <t>10012</t>
        </is>
      </c>
      <c r="D2754" t="inlineStr">
        <is>
          <t>Seafood</t>
        </is>
      </c>
      <c r="E2754" s="8" t="n">
        <v>46132</v>
      </c>
      <c r="F2754" t="inlineStr">
        <is>
          <t>Violations were cited in the following area(s).</t>
        </is>
      </c>
      <c r="G2754" t="inlineStr">
        <is>
          <t>10G</t>
        </is>
      </c>
      <c r="H2754" t="inlineStr">
        <is>
          <t>Dishwashing and ware washing: Cleaning and sanitizing of tableware, including dishes, utensils, and equipment deficient.</t>
        </is>
      </c>
      <c r="I2754" t="inlineStr">
        <is>
          <t>Not Critical</t>
        </is>
      </c>
      <c r="J2754" t="n">
        <v>22</v>
      </c>
      <c r="L2754" s="9">
        <f>A2754&amp;"-"&amp;TEXT(E2754,"yyyymmdd")</f>
        <v/>
      </c>
    </row>
    <row r="2755">
      <c r="A2755" t="n">
        <v>50135605</v>
      </c>
      <c r="B2755" t="inlineStr">
        <is>
          <t>Manhattan</t>
        </is>
      </c>
      <c r="C2755" t="inlineStr">
        <is>
          <t>10012</t>
        </is>
      </c>
      <c r="D2755" t="inlineStr">
        <is>
          <t>Seafood</t>
        </is>
      </c>
      <c r="E2755" s="8" t="n">
        <v>46132</v>
      </c>
      <c r="F2755" t="inlineStr">
        <is>
          <t>Violations were cited in the following area(s).</t>
        </is>
      </c>
      <c r="G2755" t="inlineStr">
        <is>
          <t>10H</t>
        </is>
      </c>
      <c r="H2755" t="inlineStr">
        <is>
          <t>Single service article not provided. Single service article reused or not protected from contamination when transported, stored, dispensed. Drinking straws not completely enclosed in wrapper or dispensed from a sanitary device.</t>
        </is>
      </c>
      <c r="I2755" t="inlineStr">
        <is>
          <t>Not Critical</t>
        </is>
      </c>
      <c r="J2755" t="n">
        <v>22</v>
      </c>
      <c r="L2755" s="9">
        <f>A2755&amp;"-"&amp;TEXT(E2755,"yyyymmdd")</f>
        <v/>
      </c>
    </row>
    <row r="2756">
      <c r="A2756" t="n">
        <v>50137267</v>
      </c>
      <c r="B2756" t="inlineStr">
        <is>
          <t>Bronx</t>
        </is>
      </c>
      <c r="C2756" t="inlineStr">
        <is>
          <t>10459</t>
        </is>
      </c>
      <c r="D2756" t="inlineStr">
        <is>
          <t>Chinese</t>
        </is>
      </c>
      <c r="E2756" s="8" t="n">
        <v>46132</v>
      </c>
      <c r="F2756" t="inlineStr">
        <is>
          <t>Violations were cited in the following area(s).</t>
        </is>
      </c>
      <c r="G2756" t="inlineStr">
        <is>
          <t>04L</t>
        </is>
      </c>
      <c r="H2756" t="inlineStr">
        <is>
          <t>Evidence of mice or live mice in establishment's food or non-food areas.</t>
        </is>
      </c>
      <c r="I2756" t="inlineStr">
        <is>
          <t>Critical</t>
        </is>
      </c>
      <c r="J2756" t="n">
        <v>13</v>
      </c>
      <c r="K2756" t="inlineStr">
        <is>
          <t>A</t>
        </is>
      </c>
      <c r="L2756" s="9">
        <f>A2756&amp;"-"&amp;TEXT(E2756,"yyyymmdd")</f>
        <v/>
      </c>
    </row>
    <row r="2757">
      <c r="A2757" t="n">
        <v>50137267</v>
      </c>
      <c r="B2757" t="inlineStr">
        <is>
          <t>Bronx</t>
        </is>
      </c>
      <c r="C2757" t="inlineStr">
        <is>
          <t>10459</t>
        </is>
      </c>
      <c r="D2757" t="inlineStr">
        <is>
          <t>Chinese</t>
        </is>
      </c>
      <c r="E2757" s="8" t="n">
        <v>46132</v>
      </c>
      <c r="F2757" t="inlineStr">
        <is>
          <t>Violations were cited in the following area(s).</t>
        </is>
      </c>
      <c r="G2757" t="inlineStr">
        <is>
          <t>08A</t>
        </is>
      </c>
      <c r="H2757" t="inlineStr">
        <is>
          <t>Establishment is not free of harborage or conditions conducive to rodents, insects or other pests.</t>
        </is>
      </c>
      <c r="I2757" t="inlineStr">
        <is>
          <t>Not Critical</t>
        </is>
      </c>
      <c r="J2757" t="n">
        <v>13</v>
      </c>
      <c r="K2757" t="inlineStr">
        <is>
          <t>A</t>
        </is>
      </c>
      <c r="L2757" s="9">
        <f>A2757&amp;"-"&amp;TEXT(E2757,"yyyymmdd")</f>
        <v/>
      </c>
    </row>
    <row r="2758">
      <c r="A2758" t="n">
        <v>50137267</v>
      </c>
      <c r="B2758" t="inlineStr">
        <is>
          <t>Bronx</t>
        </is>
      </c>
      <c r="C2758" t="inlineStr">
        <is>
          <t>10459</t>
        </is>
      </c>
      <c r="D2758" t="inlineStr">
        <is>
          <t>Chinese</t>
        </is>
      </c>
      <c r="E2758" s="8" t="n">
        <v>46132</v>
      </c>
      <c r="F2758" t="inlineStr">
        <is>
          <t>Violations were cited in the following area(s).</t>
        </is>
      </c>
      <c r="G2758" t="inlineStr">
        <is>
          <t>09C</t>
        </is>
      </c>
      <c r="H2758" t="inlineStr">
        <is>
          <t>Design, construction, materials used or maintenance of food contact surface improper. Surface not easily cleanable, sanitized and maintained.</t>
        </is>
      </c>
      <c r="I2758" t="inlineStr">
        <is>
          <t>Not Critical</t>
        </is>
      </c>
      <c r="J2758" t="n">
        <v>13</v>
      </c>
      <c r="K2758" t="inlineStr">
        <is>
          <t>A</t>
        </is>
      </c>
      <c r="L2758" s="9">
        <f>A2758&amp;"-"&amp;TEXT(E2758,"yyyymmdd")</f>
        <v/>
      </c>
    </row>
    <row r="2759">
      <c r="A2759" t="n">
        <v>50139440</v>
      </c>
      <c r="B2759" t="inlineStr">
        <is>
          <t>Manhattan</t>
        </is>
      </c>
      <c r="C2759" t="inlineStr">
        <is>
          <t>10019</t>
        </is>
      </c>
      <c r="D2759" t="inlineStr">
        <is>
          <t>American</t>
        </is>
      </c>
      <c r="E2759" s="8" t="n">
        <v>46132</v>
      </c>
      <c r="F2759" t="inlineStr">
        <is>
          <t>Violations were cited in the following area(s).</t>
        </is>
      </c>
      <c r="G2759" t="inlineStr">
        <is>
          <t>06D</t>
        </is>
      </c>
      <c r="H2759" t="inlineStr">
        <is>
          <t>Food contact surface not properly washed, rinsed and sanitized after each use and following any activity when contamination may have occurred.</t>
        </is>
      </c>
      <c r="I2759" t="inlineStr">
        <is>
          <t>Critical</t>
        </is>
      </c>
      <c r="J2759" t="n">
        <v>5</v>
      </c>
      <c r="K2759" t="inlineStr">
        <is>
          <t>A</t>
        </is>
      </c>
      <c r="L2759" s="9">
        <f>A2759&amp;"-"&amp;TEXT(E2759,"yyyymmdd")</f>
        <v/>
      </c>
    </row>
    <row r="2760">
      <c r="A2760" t="n">
        <v>50139943</v>
      </c>
      <c r="B2760" t="inlineStr">
        <is>
          <t>Brooklyn</t>
        </is>
      </c>
      <c r="C2760" t="inlineStr">
        <is>
          <t>11219</t>
        </is>
      </c>
      <c r="D2760" t="inlineStr">
        <is>
          <t>Eastern European</t>
        </is>
      </c>
      <c r="E2760" s="8" t="n">
        <v>46132</v>
      </c>
      <c r="F2760" t="inlineStr">
        <is>
          <t>Violations were cited in the following area(s).</t>
        </is>
      </c>
      <c r="G2760" t="inlineStr">
        <is>
          <t>06C</t>
        </is>
      </c>
      <c r="H27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760" t="inlineStr">
        <is>
          <t>Critical</t>
        </is>
      </c>
      <c r="J2760" t="n">
        <v>12</v>
      </c>
      <c r="K2760" t="inlineStr">
        <is>
          <t>A</t>
        </is>
      </c>
      <c r="L2760" s="9">
        <f>A2760&amp;"-"&amp;TEXT(E2760,"yyyymmdd")</f>
        <v/>
      </c>
    </row>
    <row r="2761">
      <c r="A2761" t="n">
        <v>50139943</v>
      </c>
      <c r="B2761" t="inlineStr">
        <is>
          <t>Brooklyn</t>
        </is>
      </c>
      <c r="C2761" t="inlineStr">
        <is>
          <t>11219</t>
        </is>
      </c>
      <c r="D2761" t="inlineStr">
        <is>
          <t>Eastern European</t>
        </is>
      </c>
      <c r="E2761" s="8" t="n">
        <v>46132</v>
      </c>
      <c r="F2761" t="inlineStr">
        <is>
          <t>Violations were cited in the following area(s).</t>
        </is>
      </c>
      <c r="G2761" t="inlineStr">
        <is>
          <t>10B</t>
        </is>
      </c>
      <c r="H2761" t="inlineStr">
        <is>
          <t>Anti-siphonage or back-flow prevention device not provided where required; equipment or floor not properly drained; sewage disposal system in disrepair or not functioning properly. Condensation or liquid waste improperly disposed of.</t>
        </is>
      </c>
      <c r="I2761" t="inlineStr">
        <is>
          <t>Not Critical</t>
        </is>
      </c>
      <c r="J2761" t="n">
        <v>12</v>
      </c>
      <c r="K2761" t="inlineStr">
        <is>
          <t>A</t>
        </is>
      </c>
      <c r="L2761" s="9">
        <f>A2761&amp;"-"&amp;TEXT(E2761,"yyyymmdd")</f>
        <v/>
      </c>
    </row>
    <row r="2762">
      <c r="A2762" t="n">
        <v>50139943</v>
      </c>
      <c r="B2762" t="inlineStr">
        <is>
          <t>Brooklyn</t>
        </is>
      </c>
      <c r="C2762" t="inlineStr">
        <is>
          <t>11219</t>
        </is>
      </c>
      <c r="D2762" t="inlineStr">
        <is>
          <t>Eastern European</t>
        </is>
      </c>
      <c r="E2762" s="8" t="n">
        <v>46132</v>
      </c>
      <c r="F2762" t="inlineStr">
        <is>
          <t>Violations were cited in the following area(s).</t>
        </is>
      </c>
      <c r="G2762" t="inlineStr">
        <is>
          <t>10F</t>
        </is>
      </c>
      <c r="H2762" t="inlineStr">
        <is>
          <t>Non-food contact surface or equipment made of unacceptable material, not kept clean, or not properly sealed, raised, spaced or movable to allow accessibility for cleaning on all sides, above and underneath the unit.</t>
        </is>
      </c>
      <c r="I2762" t="inlineStr">
        <is>
          <t>Not Critical</t>
        </is>
      </c>
      <c r="J2762" t="n">
        <v>12</v>
      </c>
      <c r="K2762" t="inlineStr">
        <is>
          <t>A</t>
        </is>
      </c>
      <c r="L2762" s="9">
        <f>A2762&amp;"-"&amp;TEXT(E2762,"yyyymmdd")</f>
        <v/>
      </c>
    </row>
    <row r="2763">
      <c r="A2763" t="n">
        <v>50139943</v>
      </c>
      <c r="B2763" t="inlineStr">
        <is>
          <t>Brooklyn</t>
        </is>
      </c>
      <c r="C2763" t="inlineStr">
        <is>
          <t>11219</t>
        </is>
      </c>
      <c r="D2763" t="inlineStr">
        <is>
          <t>Eastern European</t>
        </is>
      </c>
      <c r="E2763" s="8" t="n">
        <v>46132</v>
      </c>
      <c r="F2763" t="inlineStr">
        <is>
          <t>Violations were cited in the following area(s).</t>
        </is>
      </c>
      <c r="G2763" t="inlineStr">
        <is>
          <t>10H</t>
        </is>
      </c>
      <c r="H2763" t="inlineStr">
        <is>
          <t>Single service article not provided. Single service article reused or not protected from contamination when transported, stored, dispensed. Drinking straws not completely enclosed in wrapper or dispensed from a sanitary device.</t>
        </is>
      </c>
      <c r="I2763" t="inlineStr">
        <is>
          <t>Not Critical</t>
        </is>
      </c>
      <c r="J2763" t="n">
        <v>12</v>
      </c>
      <c r="K2763" t="inlineStr">
        <is>
          <t>A</t>
        </is>
      </c>
      <c r="L2763" s="9">
        <f>A2763&amp;"-"&amp;TEXT(E2763,"yyyymmdd")</f>
        <v/>
      </c>
    </row>
    <row r="2764">
      <c r="A2764" t="n">
        <v>50140750</v>
      </c>
      <c r="B2764" t="inlineStr">
        <is>
          <t>Manhattan</t>
        </is>
      </c>
      <c r="C2764" t="inlineStr">
        <is>
          <t>10017</t>
        </is>
      </c>
      <c r="D2764" t="inlineStr">
        <is>
          <t>Soups/Salads/Sandwiches</t>
        </is>
      </c>
      <c r="E2764" s="8" t="n">
        <v>46132</v>
      </c>
      <c r="F2764" t="inlineStr">
        <is>
          <t>Violations were cited in the following area(s).</t>
        </is>
      </c>
      <c r="G2764" t="inlineStr">
        <is>
          <t>10F</t>
        </is>
      </c>
      <c r="H2764" t="inlineStr">
        <is>
          <t>Non-food contact surface or equipment made of unacceptable material, not kept clean, or not properly sealed, raised, spaced or movable to allow accessibility for cleaning on all sides, above and underneath the unit.</t>
        </is>
      </c>
      <c r="I2764" t="inlineStr">
        <is>
          <t>Not Critical</t>
        </is>
      </c>
      <c r="J2764" t="n">
        <v>3</v>
      </c>
      <c r="K2764" t="inlineStr">
        <is>
          <t>A</t>
        </is>
      </c>
      <c r="L2764" s="9">
        <f>A2764&amp;"-"&amp;TEXT(E2764,"yyyymmdd")</f>
        <v/>
      </c>
    </row>
    <row r="2765">
      <c r="A2765" t="n">
        <v>50141610</v>
      </c>
      <c r="B2765" t="inlineStr">
        <is>
          <t>Manhattan</t>
        </is>
      </c>
      <c r="C2765" t="inlineStr">
        <is>
          <t>10022</t>
        </is>
      </c>
      <c r="D2765" t="inlineStr">
        <is>
          <t>Frozen Desserts</t>
        </is>
      </c>
      <c r="E2765" s="8" t="n">
        <v>46132</v>
      </c>
      <c r="F2765" t="inlineStr">
        <is>
          <t>Violations were cited in the following area(s).</t>
        </is>
      </c>
      <c r="G2765" t="inlineStr">
        <is>
          <t>04L</t>
        </is>
      </c>
      <c r="H2765" t="inlineStr">
        <is>
          <t>Evidence of mice or live mice in establishment's food or non-food areas.</t>
        </is>
      </c>
      <c r="I2765" t="inlineStr">
        <is>
          <t>Critical</t>
        </is>
      </c>
      <c r="J2765" t="n">
        <v>25</v>
      </c>
      <c r="L2765" s="9">
        <f>A2765&amp;"-"&amp;TEXT(E2765,"yyyymmdd")</f>
        <v/>
      </c>
    </row>
    <row r="2766">
      <c r="A2766" t="n">
        <v>50141610</v>
      </c>
      <c r="B2766" t="inlineStr">
        <is>
          <t>Manhattan</t>
        </is>
      </c>
      <c r="C2766" t="inlineStr">
        <is>
          <t>10022</t>
        </is>
      </c>
      <c r="D2766" t="inlineStr">
        <is>
          <t>Frozen Desserts</t>
        </is>
      </c>
      <c r="E2766" s="8" t="n">
        <v>46132</v>
      </c>
      <c r="F2766" t="inlineStr">
        <is>
          <t>Violations were cited in the following area(s).</t>
        </is>
      </c>
      <c r="G2766" t="inlineStr">
        <is>
          <t>06C</t>
        </is>
      </c>
      <c r="H276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766" t="inlineStr">
        <is>
          <t>Critical</t>
        </is>
      </c>
      <c r="J2766" t="n">
        <v>25</v>
      </c>
      <c r="L2766" s="9">
        <f>A2766&amp;"-"&amp;TEXT(E2766,"yyyymmdd")</f>
        <v/>
      </c>
    </row>
    <row r="2767">
      <c r="A2767" t="n">
        <v>50141610</v>
      </c>
      <c r="B2767" t="inlineStr">
        <is>
          <t>Manhattan</t>
        </is>
      </c>
      <c r="C2767" t="inlineStr">
        <is>
          <t>10022</t>
        </is>
      </c>
      <c r="D2767" t="inlineStr">
        <is>
          <t>Frozen Desserts</t>
        </is>
      </c>
      <c r="E2767" s="8" t="n">
        <v>46132</v>
      </c>
      <c r="F2767" t="inlineStr">
        <is>
          <t>Violations were cited in the following area(s).</t>
        </is>
      </c>
      <c r="G2767" t="inlineStr">
        <is>
          <t>06F</t>
        </is>
      </c>
      <c r="H2767" t="inlineStr">
        <is>
          <t>Wiping cloths not stored clean and dry, or in a sanitizing solution, between uses.</t>
        </is>
      </c>
      <c r="I2767" t="inlineStr">
        <is>
          <t>Critical</t>
        </is>
      </c>
      <c r="J2767" t="n">
        <v>25</v>
      </c>
      <c r="L2767" s="9">
        <f>A2767&amp;"-"&amp;TEXT(E2767,"yyyymmdd")</f>
        <v/>
      </c>
    </row>
    <row r="2768">
      <c r="A2768" t="n">
        <v>50141610</v>
      </c>
      <c r="B2768" t="inlineStr">
        <is>
          <t>Manhattan</t>
        </is>
      </c>
      <c r="C2768" t="inlineStr">
        <is>
          <t>10022</t>
        </is>
      </c>
      <c r="D2768" t="inlineStr">
        <is>
          <t>Frozen Desserts</t>
        </is>
      </c>
      <c r="E2768" s="8" t="n">
        <v>46132</v>
      </c>
      <c r="F2768" t="inlineStr">
        <is>
          <t>Violations were cited in the following area(s).</t>
        </is>
      </c>
      <c r="G2768" t="inlineStr">
        <is>
          <t>08A</t>
        </is>
      </c>
      <c r="H2768" t="inlineStr">
        <is>
          <t>Establishment is not free of harborage or conditions conducive to rodents, insects or other pests.</t>
        </is>
      </c>
      <c r="I2768" t="inlineStr">
        <is>
          <t>Not Critical</t>
        </is>
      </c>
      <c r="J2768" t="n">
        <v>25</v>
      </c>
      <c r="L2768" s="9">
        <f>A2768&amp;"-"&amp;TEXT(E2768,"yyyymmdd")</f>
        <v/>
      </c>
    </row>
    <row r="2769">
      <c r="A2769" t="n">
        <v>50141610</v>
      </c>
      <c r="B2769" t="inlineStr">
        <is>
          <t>Manhattan</t>
        </is>
      </c>
      <c r="C2769" t="inlineStr">
        <is>
          <t>10022</t>
        </is>
      </c>
      <c r="D2769" t="inlineStr">
        <is>
          <t>Frozen Desserts</t>
        </is>
      </c>
      <c r="E2769" s="8" t="n">
        <v>46132</v>
      </c>
      <c r="F2769" t="inlineStr">
        <is>
          <t>Violations were cited in the following area(s).</t>
        </is>
      </c>
      <c r="G2769" t="inlineStr">
        <is>
          <t>10F</t>
        </is>
      </c>
      <c r="H2769" t="inlineStr">
        <is>
          <t>Non-food contact surface or equipment made of unacceptable material, not kept clean, or not properly sealed, raised, spaced or movable to allow accessibility for cleaning on all sides, above and underneath the unit.</t>
        </is>
      </c>
      <c r="I2769" t="inlineStr">
        <is>
          <t>Not Critical</t>
        </is>
      </c>
      <c r="J2769" t="n">
        <v>25</v>
      </c>
      <c r="L2769" s="9">
        <f>A2769&amp;"-"&amp;TEXT(E2769,"yyyymmdd")</f>
        <v/>
      </c>
    </row>
    <row r="2770">
      <c r="A2770" t="n">
        <v>50143809</v>
      </c>
      <c r="B2770" t="inlineStr">
        <is>
          <t>Manhattan</t>
        </is>
      </c>
      <c r="C2770" t="inlineStr">
        <is>
          <t>10002</t>
        </is>
      </c>
      <c r="D2770" t="inlineStr">
        <is>
          <t>Chicken</t>
        </is>
      </c>
      <c r="E2770" s="8" t="n">
        <v>46132</v>
      </c>
      <c r="F2770" t="inlineStr">
        <is>
          <t>Violations were cited in the following area(s).</t>
        </is>
      </c>
      <c r="G2770" t="inlineStr">
        <is>
          <t>04H</t>
        </is>
      </c>
      <c r="H2770" t="inlineStr">
        <is>
          <t>Raw, cooked or prepared food is adulterated, contaminated, cross-contaminated, or not discarded in accordance with HACCP plan.</t>
        </is>
      </c>
      <c r="I2770" t="inlineStr">
        <is>
          <t>Critical</t>
        </is>
      </c>
      <c r="J2770" t="n">
        <v>13</v>
      </c>
      <c r="K2770" t="inlineStr">
        <is>
          <t>A</t>
        </is>
      </c>
      <c r="L2770" s="9">
        <f>A2770&amp;"-"&amp;TEXT(E2770,"yyyymmdd")</f>
        <v/>
      </c>
    </row>
    <row r="2771">
      <c r="A2771" t="n">
        <v>50143809</v>
      </c>
      <c r="B2771" t="inlineStr">
        <is>
          <t>Manhattan</t>
        </is>
      </c>
      <c r="C2771" t="inlineStr">
        <is>
          <t>10002</t>
        </is>
      </c>
      <c r="D2771" t="inlineStr">
        <is>
          <t>Chicken</t>
        </is>
      </c>
      <c r="E2771" s="8" t="n">
        <v>46132</v>
      </c>
      <c r="F2771" t="inlineStr">
        <is>
          <t>Violations were cited in the following area(s).</t>
        </is>
      </c>
      <c r="G2771" t="inlineStr">
        <is>
          <t>06D</t>
        </is>
      </c>
      <c r="H2771" t="inlineStr">
        <is>
          <t>Food contact surface not properly washed, rinsed and sanitized after each use and following any activity when contamination may have occurred.</t>
        </is>
      </c>
      <c r="I2771" t="inlineStr">
        <is>
          <t>Critical</t>
        </is>
      </c>
      <c r="J2771" t="n">
        <v>13</v>
      </c>
      <c r="K2771" t="inlineStr">
        <is>
          <t>A</t>
        </is>
      </c>
      <c r="L2771" s="9">
        <f>A2771&amp;"-"&amp;TEXT(E2771,"yyyymmdd")</f>
        <v/>
      </c>
    </row>
    <row r="2772">
      <c r="A2772" t="n">
        <v>50145609</v>
      </c>
      <c r="B2772" t="inlineStr">
        <is>
          <t>Queens</t>
        </is>
      </c>
      <c r="C2772" t="inlineStr">
        <is>
          <t>11375</t>
        </is>
      </c>
      <c r="D2772" t="inlineStr">
        <is>
          <t>Chinese</t>
        </is>
      </c>
      <c r="E2772" s="8" t="n">
        <v>46132</v>
      </c>
      <c r="F2772" t="inlineStr">
        <is>
          <t>Violations were cited in the following area(s).</t>
        </is>
      </c>
      <c r="G2772" t="inlineStr">
        <is>
          <t>06D</t>
        </is>
      </c>
      <c r="H2772" t="inlineStr">
        <is>
          <t>Food contact surface not properly washed, rinsed and sanitized after each use and following any activity when contamination may have occurred.</t>
        </is>
      </c>
      <c r="I2772" t="inlineStr">
        <is>
          <t>Critical</t>
        </is>
      </c>
      <c r="J2772" t="n">
        <v>9</v>
      </c>
      <c r="K2772" t="inlineStr">
        <is>
          <t>A</t>
        </is>
      </c>
      <c r="L2772" s="9">
        <f>A2772&amp;"-"&amp;TEXT(E2772,"yyyymmdd")</f>
        <v/>
      </c>
    </row>
    <row r="2773">
      <c r="A2773" t="n">
        <v>50145609</v>
      </c>
      <c r="B2773" t="inlineStr">
        <is>
          <t>Queens</t>
        </is>
      </c>
      <c r="C2773" t="inlineStr">
        <is>
          <t>11375</t>
        </is>
      </c>
      <c r="D2773" t="inlineStr">
        <is>
          <t>Chinese</t>
        </is>
      </c>
      <c r="E2773" s="8" t="n">
        <v>46132</v>
      </c>
      <c r="F2773" t="inlineStr">
        <is>
          <t>Violations were cited in the following area(s).</t>
        </is>
      </c>
      <c r="G2773" t="inlineStr">
        <is>
          <t>08C</t>
        </is>
      </c>
      <c r="H2773" t="inlineStr">
        <is>
          <t>Pesticide not properly labeled or used by unlicensed individual. Pesticide, other toxic chemical improperly used/stored. Unprotected, unlocked bait station used.</t>
        </is>
      </c>
      <c r="I2773" t="inlineStr">
        <is>
          <t>Not Critical</t>
        </is>
      </c>
      <c r="J2773" t="n">
        <v>9</v>
      </c>
      <c r="K2773" t="inlineStr">
        <is>
          <t>A</t>
        </is>
      </c>
      <c r="L2773" s="9">
        <f>A2773&amp;"-"&amp;TEXT(E2773,"yyyymmdd")</f>
        <v/>
      </c>
    </row>
    <row r="2774">
      <c r="A2774" t="n">
        <v>50145609</v>
      </c>
      <c r="B2774" t="inlineStr">
        <is>
          <t>Queens</t>
        </is>
      </c>
      <c r="C2774" t="inlineStr">
        <is>
          <t>11375</t>
        </is>
      </c>
      <c r="D2774" t="inlineStr">
        <is>
          <t>Chinese</t>
        </is>
      </c>
      <c r="E2774" s="8" t="n">
        <v>46132</v>
      </c>
      <c r="F2774" t="inlineStr">
        <is>
          <t>Violations were cited in the following area(s).</t>
        </is>
      </c>
      <c r="G2774" t="inlineStr">
        <is>
          <t>10F</t>
        </is>
      </c>
      <c r="H2774" t="inlineStr">
        <is>
          <t>Non-food contact surface or equipment made of unacceptable material, not kept clean, or not properly sealed, raised, spaced or movable to allow accessibility for cleaning on all sides, above and underneath the unit.</t>
        </is>
      </c>
      <c r="I2774" t="inlineStr">
        <is>
          <t>Not Critical</t>
        </is>
      </c>
      <c r="J2774" t="n">
        <v>9</v>
      </c>
      <c r="K2774" t="inlineStr">
        <is>
          <t>A</t>
        </is>
      </c>
      <c r="L2774" s="9">
        <f>A2774&amp;"-"&amp;TEXT(E2774,"yyyymmdd")</f>
        <v/>
      </c>
    </row>
    <row r="2775">
      <c r="A2775" t="n">
        <v>50145930</v>
      </c>
      <c r="B2775" t="inlineStr">
        <is>
          <t>Brooklyn</t>
        </is>
      </c>
      <c r="C2775" t="inlineStr">
        <is>
          <t>11216</t>
        </is>
      </c>
      <c r="D2775" t="inlineStr">
        <is>
          <t>Bakery Products/Desserts</t>
        </is>
      </c>
      <c r="E2775" s="8" t="n">
        <v>46132</v>
      </c>
      <c r="F2775" t="inlineStr">
        <is>
          <t>Violations were cited in the following area(s).</t>
        </is>
      </c>
      <c r="G2775" t="inlineStr">
        <is>
          <t>06C</t>
        </is>
      </c>
      <c r="H277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775" t="inlineStr">
        <is>
          <t>Critical</t>
        </is>
      </c>
      <c r="J2775" t="n">
        <v>12</v>
      </c>
      <c r="K2775" t="inlineStr">
        <is>
          <t>A</t>
        </is>
      </c>
      <c r="L2775" s="9">
        <f>A2775&amp;"-"&amp;TEXT(E2775,"yyyymmdd")</f>
        <v/>
      </c>
    </row>
    <row r="2776">
      <c r="A2776" t="n">
        <v>50145930</v>
      </c>
      <c r="B2776" t="inlineStr">
        <is>
          <t>Brooklyn</t>
        </is>
      </c>
      <c r="C2776" t="inlineStr">
        <is>
          <t>11216</t>
        </is>
      </c>
      <c r="D2776" t="inlineStr">
        <is>
          <t>Bakery Products/Desserts</t>
        </is>
      </c>
      <c r="E2776" s="8" t="n">
        <v>46132</v>
      </c>
      <c r="F2776" t="inlineStr">
        <is>
          <t>Violations were cited in the following area(s).</t>
        </is>
      </c>
      <c r="G2776" t="inlineStr">
        <is>
          <t>06D</t>
        </is>
      </c>
      <c r="H2776" t="inlineStr">
        <is>
          <t>Food contact surface not properly washed, rinsed and sanitized after each use and following any activity when contamination may have occurred.</t>
        </is>
      </c>
      <c r="I2776" t="inlineStr">
        <is>
          <t>Critical</t>
        </is>
      </c>
      <c r="J2776" t="n">
        <v>12</v>
      </c>
      <c r="K2776" t="inlineStr">
        <is>
          <t>A</t>
        </is>
      </c>
      <c r="L2776" s="9">
        <f>A2776&amp;"-"&amp;TEXT(E2776,"yyyymmdd")</f>
        <v/>
      </c>
    </row>
    <row r="2777">
      <c r="A2777" t="n">
        <v>50145930</v>
      </c>
      <c r="B2777" t="inlineStr">
        <is>
          <t>Brooklyn</t>
        </is>
      </c>
      <c r="C2777" t="inlineStr">
        <is>
          <t>11216</t>
        </is>
      </c>
      <c r="D2777" t="inlineStr">
        <is>
          <t>Bakery Products/Desserts</t>
        </is>
      </c>
      <c r="E2777" s="8" t="n">
        <v>46132</v>
      </c>
      <c r="F2777" t="inlineStr">
        <is>
          <t>Violations were cited in the following area(s).</t>
        </is>
      </c>
      <c r="G2777" t="inlineStr">
        <is>
          <t>10F</t>
        </is>
      </c>
      <c r="H2777" t="inlineStr">
        <is>
          <t>Non-food contact surface or equipment made of unacceptable material, not kept clean, or not properly sealed, raised, spaced or movable to allow accessibility for cleaning on all sides, above and underneath the unit.</t>
        </is>
      </c>
      <c r="I2777" t="inlineStr">
        <is>
          <t>Not Critical</t>
        </is>
      </c>
      <c r="J2777" t="n">
        <v>12</v>
      </c>
      <c r="K2777" t="inlineStr">
        <is>
          <t>A</t>
        </is>
      </c>
      <c r="L2777" s="9">
        <f>A2777&amp;"-"&amp;TEXT(E2777,"yyyymmdd")</f>
        <v/>
      </c>
    </row>
    <row r="2778">
      <c r="A2778" t="n">
        <v>50148091</v>
      </c>
      <c r="B2778" t="inlineStr">
        <is>
          <t>Brooklyn</t>
        </is>
      </c>
      <c r="C2778" t="inlineStr">
        <is>
          <t>11219</t>
        </is>
      </c>
      <c r="D2778" t="inlineStr">
        <is>
          <t>Latin American</t>
        </is>
      </c>
      <c r="E2778" s="8" t="n">
        <v>46132</v>
      </c>
      <c r="F2778" t="inlineStr">
        <is>
          <t>Violations were cited in the following area(s).</t>
        </is>
      </c>
      <c r="G2778" t="inlineStr">
        <is>
          <t>02B</t>
        </is>
      </c>
      <c r="H2778" t="inlineStr">
        <is>
          <t>Hot TCS food item not held at or above 140 °F.</t>
        </is>
      </c>
      <c r="I2778" t="inlineStr">
        <is>
          <t>Critical</t>
        </is>
      </c>
      <c r="J2778" t="n">
        <v>22</v>
      </c>
      <c r="L2778" s="9">
        <f>A2778&amp;"-"&amp;TEXT(E2778,"yyyymmdd")</f>
        <v/>
      </c>
    </row>
    <row r="2779">
      <c r="A2779" t="n">
        <v>50148091</v>
      </c>
      <c r="B2779" t="inlineStr">
        <is>
          <t>Brooklyn</t>
        </is>
      </c>
      <c r="C2779" t="inlineStr">
        <is>
          <t>11219</t>
        </is>
      </c>
      <c r="D2779" t="inlineStr">
        <is>
          <t>Latin American</t>
        </is>
      </c>
      <c r="E2779" s="8" t="n">
        <v>46132</v>
      </c>
      <c r="F2779" t="inlineStr">
        <is>
          <t>Violations were cited in the following area(s).</t>
        </is>
      </c>
      <c r="G2779" t="inlineStr">
        <is>
          <t>04A</t>
        </is>
      </c>
      <c r="H2779" t="inlineStr">
        <is>
          <t>Food Protection Certificate (FPC) not held by manager or supervisor of food operations.</t>
        </is>
      </c>
      <c r="I2779" t="inlineStr">
        <is>
          <t>Critical</t>
        </is>
      </c>
      <c r="J2779" t="n">
        <v>22</v>
      </c>
      <c r="L2779" s="9">
        <f>A2779&amp;"-"&amp;TEXT(E2779,"yyyymmdd")</f>
        <v/>
      </c>
    </row>
    <row r="2780">
      <c r="A2780" t="n">
        <v>50148091</v>
      </c>
      <c r="B2780" t="inlineStr">
        <is>
          <t>Brooklyn</t>
        </is>
      </c>
      <c r="C2780" t="inlineStr">
        <is>
          <t>11219</t>
        </is>
      </c>
      <c r="D2780" t="inlineStr">
        <is>
          <t>Latin American</t>
        </is>
      </c>
      <c r="E2780" s="8" t="n">
        <v>46132</v>
      </c>
      <c r="F2780" t="inlineStr">
        <is>
          <t>Violations were cited in the following area(s).</t>
        </is>
      </c>
      <c r="G2780" t="inlineStr">
        <is>
          <t>04L</t>
        </is>
      </c>
      <c r="H2780" t="inlineStr">
        <is>
          <t>Evidence of mice or live mice in establishment's food or non-food areas.</t>
        </is>
      </c>
      <c r="I2780" t="inlineStr">
        <is>
          <t>Critical</t>
        </is>
      </c>
      <c r="J2780" t="n">
        <v>22</v>
      </c>
      <c r="L2780" s="9">
        <f>A2780&amp;"-"&amp;TEXT(E2780,"yyyymmdd")</f>
        <v/>
      </c>
    </row>
    <row r="2781">
      <c r="A2781" t="n">
        <v>50154670</v>
      </c>
      <c r="B2781" t="inlineStr">
        <is>
          <t>Manhattan</t>
        </is>
      </c>
      <c r="C2781" t="inlineStr">
        <is>
          <t>10006</t>
        </is>
      </c>
      <c r="D2781" t="inlineStr">
        <is>
          <t>American</t>
        </is>
      </c>
      <c r="E2781" s="8" t="n">
        <v>46132</v>
      </c>
      <c r="F2781" t="inlineStr">
        <is>
          <t>Violations were cited in the following area(s).</t>
        </is>
      </c>
      <c r="G2781" t="inlineStr">
        <is>
          <t>02G</t>
        </is>
      </c>
      <c r="H2781" t="inlineStr">
        <is>
          <t>Cold TCS food item held above 41 °F; smoked or processed fish held above 38 °F; intact raw eggs held above 45 °F; or reduced oxygen packaged (ROP) TCS foods held above required temperatures except during active necessary preparation.</t>
        </is>
      </c>
      <c r="I2781" t="inlineStr">
        <is>
          <t>Critical</t>
        </is>
      </c>
      <c r="J2781" t="n">
        <v>11</v>
      </c>
      <c r="K2781" t="inlineStr">
        <is>
          <t>A</t>
        </is>
      </c>
      <c r="L2781" s="9">
        <f>A2781&amp;"-"&amp;TEXT(E2781,"yyyymmdd")</f>
        <v/>
      </c>
    </row>
    <row r="2782">
      <c r="A2782" t="n">
        <v>50154670</v>
      </c>
      <c r="B2782" t="inlineStr">
        <is>
          <t>Manhattan</t>
        </is>
      </c>
      <c r="C2782" t="inlineStr">
        <is>
          <t>10006</t>
        </is>
      </c>
      <c r="D2782" t="inlineStr">
        <is>
          <t>American</t>
        </is>
      </c>
      <c r="E2782" s="8" t="n">
        <v>46132</v>
      </c>
      <c r="F2782" t="inlineStr">
        <is>
          <t>Violations were cited in the following area(s).</t>
        </is>
      </c>
      <c r="G2782" t="inlineStr">
        <is>
          <t>10F</t>
        </is>
      </c>
      <c r="H2782" t="inlineStr">
        <is>
          <t>Non-food contact surface or equipment made of unacceptable material, not kept clean, or not properly sealed, raised, spaced or movable to allow accessibility for cleaning on all sides, above and underneath the unit.</t>
        </is>
      </c>
      <c r="I2782" t="inlineStr">
        <is>
          <t>Not Critical</t>
        </is>
      </c>
      <c r="J2782" t="n">
        <v>11</v>
      </c>
      <c r="K2782" t="inlineStr">
        <is>
          <t>A</t>
        </is>
      </c>
      <c r="L2782" s="9">
        <f>A2782&amp;"-"&amp;TEXT(E2782,"yyyymmdd")</f>
        <v/>
      </c>
    </row>
    <row r="2783">
      <c r="A2783" t="n">
        <v>50155062</v>
      </c>
      <c r="B2783" t="inlineStr">
        <is>
          <t>Manhattan</t>
        </is>
      </c>
      <c r="C2783" t="inlineStr">
        <is>
          <t>10019</t>
        </is>
      </c>
      <c r="D2783" t="inlineStr">
        <is>
          <t>American</t>
        </is>
      </c>
      <c r="E2783" s="8" t="n">
        <v>46132</v>
      </c>
      <c r="F2783" t="inlineStr">
        <is>
          <t>Violations were cited in the following area(s).</t>
        </is>
      </c>
      <c r="G2783" t="inlineStr">
        <is>
          <t>02B</t>
        </is>
      </c>
      <c r="H2783" t="inlineStr">
        <is>
          <t>Hot TCS food item not held at or above 140 °F.</t>
        </is>
      </c>
      <c r="I2783" t="inlineStr">
        <is>
          <t>Critical</t>
        </is>
      </c>
      <c r="J2783" t="n">
        <v>24</v>
      </c>
      <c r="L2783" s="9">
        <f>A2783&amp;"-"&amp;TEXT(E2783,"yyyymmdd")</f>
        <v/>
      </c>
    </row>
    <row r="2784">
      <c r="A2784" t="n">
        <v>50155062</v>
      </c>
      <c r="B2784" t="inlineStr">
        <is>
          <t>Manhattan</t>
        </is>
      </c>
      <c r="C2784" t="inlineStr">
        <is>
          <t>10019</t>
        </is>
      </c>
      <c r="D2784" t="inlineStr">
        <is>
          <t>American</t>
        </is>
      </c>
      <c r="E2784" s="8" t="n">
        <v>46132</v>
      </c>
      <c r="F2784" t="inlineStr">
        <is>
          <t>Violations were cited in the following area(s).</t>
        </is>
      </c>
      <c r="G2784" t="inlineStr">
        <is>
          <t>02G</t>
        </is>
      </c>
      <c r="H2784" t="inlineStr">
        <is>
          <t>Cold TCS food item held above 41 °F; smoked or processed fish held above 38 °F; intact raw eggs held above 45 °F; or reduced oxygen packaged (ROP) TCS foods held above required temperatures except during active necessary preparation.</t>
        </is>
      </c>
      <c r="I2784" t="inlineStr">
        <is>
          <t>Critical</t>
        </is>
      </c>
      <c r="J2784" t="n">
        <v>24</v>
      </c>
      <c r="L2784" s="9">
        <f>A2784&amp;"-"&amp;TEXT(E2784,"yyyymmdd")</f>
        <v/>
      </c>
    </row>
    <row r="2785">
      <c r="A2785" t="n">
        <v>50155062</v>
      </c>
      <c r="B2785" t="inlineStr">
        <is>
          <t>Manhattan</t>
        </is>
      </c>
      <c r="C2785" t="inlineStr">
        <is>
          <t>10019</t>
        </is>
      </c>
      <c r="D2785" t="inlineStr">
        <is>
          <t>American</t>
        </is>
      </c>
      <c r="E2785" s="8" t="n">
        <v>46132</v>
      </c>
      <c r="F2785" t="inlineStr">
        <is>
          <t>Violations were cited in the following area(s).</t>
        </is>
      </c>
      <c r="G2785" t="inlineStr">
        <is>
          <t>04H</t>
        </is>
      </c>
      <c r="H2785" t="inlineStr">
        <is>
          <t>Raw, cooked or prepared food is adulterated, contaminated, cross-contaminated, or not discarded in accordance with HACCP plan.</t>
        </is>
      </c>
      <c r="I2785" t="inlineStr">
        <is>
          <t>Critical</t>
        </is>
      </c>
      <c r="J2785" t="n">
        <v>24</v>
      </c>
      <c r="L2785" s="9">
        <f>A2785&amp;"-"&amp;TEXT(E2785,"yyyymmdd")</f>
        <v/>
      </c>
    </row>
    <row r="2786">
      <c r="A2786" t="n">
        <v>50156709</v>
      </c>
      <c r="B2786" t="inlineStr">
        <is>
          <t>Bronx</t>
        </is>
      </c>
      <c r="C2786" t="inlineStr">
        <is>
          <t>10459</t>
        </is>
      </c>
      <c r="D2786" t="inlineStr">
        <is>
          <t>Pizza</t>
        </is>
      </c>
      <c r="E2786" s="8" t="n">
        <v>46132</v>
      </c>
      <c r="F2786" t="inlineStr">
        <is>
          <t>Violations were cited in the following area(s).</t>
        </is>
      </c>
      <c r="G2786" t="inlineStr">
        <is>
          <t>02B</t>
        </is>
      </c>
      <c r="H2786" t="inlineStr">
        <is>
          <t>Hot TCS food item not held at or above 140 °F.</t>
        </is>
      </c>
      <c r="I2786" t="inlineStr">
        <is>
          <t>Critical</t>
        </is>
      </c>
      <c r="J2786" t="n">
        <v>12</v>
      </c>
      <c r="K2786" t="inlineStr">
        <is>
          <t>A</t>
        </is>
      </c>
      <c r="L2786" s="9">
        <f>A2786&amp;"-"&amp;TEXT(E2786,"yyyymmdd")</f>
        <v/>
      </c>
    </row>
    <row r="2787">
      <c r="A2787" t="n">
        <v>50156709</v>
      </c>
      <c r="B2787" t="inlineStr">
        <is>
          <t>Bronx</t>
        </is>
      </c>
      <c r="C2787" t="inlineStr">
        <is>
          <t>10459</t>
        </is>
      </c>
      <c r="D2787" t="inlineStr">
        <is>
          <t>Pizza</t>
        </is>
      </c>
      <c r="E2787" s="8" t="n">
        <v>46132</v>
      </c>
      <c r="F2787" t="inlineStr">
        <is>
          <t>Violations were cited in the following area(s).</t>
        </is>
      </c>
      <c r="G2787" t="inlineStr">
        <is>
          <t>10F</t>
        </is>
      </c>
      <c r="H2787" t="inlineStr">
        <is>
          <t>Non-food contact surface or equipment made of unacceptable material, not kept clean, or not properly sealed, raised, spaced or movable to allow accessibility for cleaning on all sides, above and underneath the unit.</t>
        </is>
      </c>
      <c r="I2787" t="inlineStr">
        <is>
          <t>Not Critical</t>
        </is>
      </c>
      <c r="J2787" t="n">
        <v>12</v>
      </c>
      <c r="K2787" t="inlineStr">
        <is>
          <t>A</t>
        </is>
      </c>
      <c r="L2787" s="9">
        <f>A2787&amp;"-"&amp;TEXT(E2787,"yyyymmdd")</f>
        <v/>
      </c>
    </row>
    <row r="2788">
      <c r="A2788" t="n">
        <v>50161799</v>
      </c>
      <c r="B2788" t="inlineStr">
        <is>
          <t>Brooklyn</t>
        </is>
      </c>
      <c r="C2788" t="inlineStr">
        <is>
          <t>11216</t>
        </is>
      </c>
      <c r="D2788" t="inlineStr">
        <is>
          <t>Mediterranean</t>
        </is>
      </c>
      <c r="E2788" s="8" t="n">
        <v>46132</v>
      </c>
      <c r="F2788" t="inlineStr">
        <is>
          <t>Violations were cited in the following area(s).</t>
        </is>
      </c>
      <c r="G2788" t="inlineStr">
        <is>
          <t>06E</t>
        </is>
      </c>
      <c r="H2788" t="inlineStr">
        <is>
          <t>Sanitized equipment or utensil, including in-use food dispensing utensil, improperly used or stored.</t>
        </is>
      </c>
      <c r="I2788" t="inlineStr">
        <is>
          <t>Critical</t>
        </is>
      </c>
      <c r="J2788" t="n">
        <v>7</v>
      </c>
      <c r="K2788" t="inlineStr">
        <is>
          <t>A</t>
        </is>
      </c>
      <c r="L2788" s="9">
        <f>A2788&amp;"-"&amp;TEXT(E2788,"yyyymmdd")</f>
        <v/>
      </c>
    </row>
    <row r="2789">
      <c r="A2789" t="n">
        <v>50168852</v>
      </c>
      <c r="B2789" t="inlineStr">
        <is>
          <t>Manhattan</t>
        </is>
      </c>
      <c r="C2789" t="inlineStr">
        <is>
          <t>10025</t>
        </is>
      </c>
      <c r="D2789" t="inlineStr">
        <is>
          <t>Chinese</t>
        </is>
      </c>
      <c r="E2789" s="8" t="n">
        <v>46132</v>
      </c>
      <c r="F2789" t="inlineStr">
        <is>
          <t>Violations were cited in the following area(s).</t>
        </is>
      </c>
      <c r="G2789" t="inlineStr">
        <is>
          <t>06E</t>
        </is>
      </c>
      <c r="H2789" t="inlineStr">
        <is>
          <t>Sanitized equipment or utensil, including in-use food dispensing utensil, improperly used or stored.</t>
        </is>
      </c>
      <c r="I2789" t="inlineStr">
        <is>
          <t>Critical</t>
        </is>
      </c>
      <c r="J2789" t="n">
        <v>8</v>
      </c>
      <c r="K2789" t="inlineStr">
        <is>
          <t>A</t>
        </is>
      </c>
      <c r="L2789" s="9">
        <f>A2789&amp;"-"&amp;TEXT(E2789,"yyyymmdd")</f>
        <v/>
      </c>
    </row>
    <row r="2790">
      <c r="A2790" t="n">
        <v>50168852</v>
      </c>
      <c r="B2790" t="inlineStr">
        <is>
          <t>Manhattan</t>
        </is>
      </c>
      <c r="C2790" t="inlineStr">
        <is>
          <t>10025</t>
        </is>
      </c>
      <c r="D2790" t="inlineStr">
        <is>
          <t>Chinese</t>
        </is>
      </c>
      <c r="E2790" s="8" t="n">
        <v>46132</v>
      </c>
      <c r="F2790" t="inlineStr">
        <is>
          <t>Violations were cited in the following area(s).</t>
        </is>
      </c>
      <c r="G2790" t="inlineStr">
        <is>
          <t>10F</t>
        </is>
      </c>
      <c r="H2790" t="inlineStr">
        <is>
          <t>Non-food contact surface or equipment made of unacceptable material, not kept clean, or not properly sealed, raised, spaced or movable to allow accessibility for cleaning on all sides, above and underneath the unit.</t>
        </is>
      </c>
      <c r="I2790" t="inlineStr">
        <is>
          <t>Not Critical</t>
        </is>
      </c>
      <c r="J2790" t="n">
        <v>8</v>
      </c>
      <c r="K2790" t="inlineStr">
        <is>
          <t>A</t>
        </is>
      </c>
      <c r="L2790" s="9">
        <f>A2790&amp;"-"&amp;TEXT(E2790,"yyyymmdd")</f>
        <v/>
      </c>
    </row>
    <row r="2791">
      <c r="A2791" t="n">
        <v>40368034</v>
      </c>
      <c r="B2791" t="inlineStr">
        <is>
          <t>Staten Island</t>
        </is>
      </c>
      <c r="C2791" t="inlineStr">
        <is>
          <t>10301</t>
        </is>
      </c>
      <c r="D2791" t="inlineStr">
        <is>
          <t>Italian</t>
        </is>
      </c>
      <c r="E2791" s="8" t="n">
        <v>46133</v>
      </c>
      <c r="F2791" t="inlineStr">
        <is>
          <t>Violations were cited in the following area(s).</t>
        </is>
      </c>
      <c r="G2791" t="inlineStr">
        <is>
          <t>06F</t>
        </is>
      </c>
      <c r="H2791" t="inlineStr">
        <is>
          <t>Wiping cloths not stored clean and dry, or in a sanitizing solution, between uses.</t>
        </is>
      </c>
      <c r="I2791" t="inlineStr">
        <is>
          <t>Critical</t>
        </is>
      </c>
      <c r="J2791" t="n">
        <v>7</v>
      </c>
      <c r="K2791" t="inlineStr">
        <is>
          <t>A</t>
        </is>
      </c>
      <c r="L2791" s="9">
        <f>A2791&amp;"-"&amp;TEXT(E2791,"yyyymmdd")</f>
        <v/>
      </c>
    </row>
    <row r="2792">
      <c r="A2792" t="n">
        <v>40368034</v>
      </c>
      <c r="B2792" t="inlineStr">
        <is>
          <t>Staten Island</t>
        </is>
      </c>
      <c r="C2792" t="inlineStr">
        <is>
          <t>10301</t>
        </is>
      </c>
      <c r="D2792" t="inlineStr">
        <is>
          <t>Italian</t>
        </is>
      </c>
      <c r="E2792" s="8" t="n">
        <v>46133</v>
      </c>
      <c r="F2792" t="inlineStr">
        <is>
          <t>Violations were cited in the following area(s).</t>
        </is>
      </c>
      <c r="G2792" t="inlineStr">
        <is>
          <t>10F</t>
        </is>
      </c>
      <c r="H2792" t="inlineStr">
        <is>
          <t>Non-food contact surface or equipment made of unacceptable material, not kept clean, or not properly sealed, raised, spaced or movable to allow accessibility for cleaning on all sides, above and underneath the unit.</t>
        </is>
      </c>
      <c r="I2792" t="inlineStr">
        <is>
          <t>Not Critical</t>
        </is>
      </c>
      <c r="J2792" t="n">
        <v>7</v>
      </c>
      <c r="K2792" t="inlineStr">
        <is>
          <t>A</t>
        </is>
      </c>
      <c r="L2792" s="9">
        <f>A2792&amp;"-"&amp;TEXT(E2792,"yyyymmdd")</f>
        <v/>
      </c>
    </row>
    <row r="2793">
      <c r="A2793" t="n">
        <v>40396532</v>
      </c>
      <c r="B2793" t="inlineStr">
        <is>
          <t>Manhattan</t>
        </is>
      </c>
      <c r="C2793" t="inlineStr">
        <is>
          <t>10025</t>
        </is>
      </c>
      <c r="D2793" t="inlineStr">
        <is>
          <t>American</t>
        </is>
      </c>
      <c r="E2793" s="8" t="n">
        <v>46133</v>
      </c>
      <c r="F2793" t="inlineStr">
        <is>
          <t>Violations were cited in the following area(s).</t>
        </is>
      </c>
      <c r="G2793" t="inlineStr">
        <is>
          <t>02B</t>
        </is>
      </c>
      <c r="H2793" t="inlineStr">
        <is>
          <t>Hot TCS food item not held at or above 140 °F.</t>
        </is>
      </c>
      <c r="I2793" t="inlineStr">
        <is>
          <t>Critical</t>
        </is>
      </c>
      <c r="J2793" t="n">
        <v>58</v>
      </c>
      <c r="L2793" s="9">
        <f>A2793&amp;"-"&amp;TEXT(E2793,"yyyymmdd")</f>
        <v/>
      </c>
    </row>
    <row r="2794">
      <c r="A2794" t="n">
        <v>40396532</v>
      </c>
      <c r="B2794" t="inlineStr">
        <is>
          <t>Manhattan</t>
        </is>
      </c>
      <c r="C2794" t="inlineStr">
        <is>
          <t>10025</t>
        </is>
      </c>
      <c r="D2794" t="inlineStr">
        <is>
          <t>American</t>
        </is>
      </c>
      <c r="E2794" s="8" t="n">
        <v>46133</v>
      </c>
      <c r="F2794" t="inlineStr">
        <is>
          <t>Violations were cited in the following area(s).</t>
        </is>
      </c>
      <c r="G2794" t="inlineStr">
        <is>
          <t>02H</t>
        </is>
      </c>
      <c r="H2794" t="inlineStr">
        <is>
          <t>After cooking or removal from hot holding, TCS food not cooled by an approved method whereby the internal temperature is reduced from 140 °F to 70 °F or less within 2 hours, and from 70 °F to 41 °F or less within 4 additional hours.</t>
        </is>
      </c>
      <c r="I2794" t="inlineStr">
        <is>
          <t>Critical</t>
        </is>
      </c>
      <c r="J2794" t="n">
        <v>58</v>
      </c>
      <c r="L2794" s="9">
        <f>A2794&amp;"-"&amp;TEXT(E2794,"yyyymmdd")</f>
        <v/>
      </c>
    </row>
    <row r="2795">
      <c r="A2795" t="n">
        <v>40396532</v>
      </c>
      <c r="B2795" t="inlineStr">
        <is>
          <t>Manhattan</t>
        </is>
      </c>
      <c r="C2795" t="inlineStr">
        <is>
          <t>10025</t>
        </is>
      </c>
      <c r="D2795" t="inlineStr">
        <is>
          <t>American</t>
        </is>
      </c>
      <c r="E2795" s="8" t="n">
        <v>46133</v>
      </c>
      <c r="F2795" t="inlineStr">
        <is>
          <t>Violations were cited in the following area(s).</t>
        </is>
      </c>
      <c r="G2795" t="inlineStr">
        <is>
          <t>04H</t>
        </is>
      </c>
      <c r="H2795" t="inlineStr">
        <is>
          <t>Raw, cooked or prepared food is adulterated, contaminated, cross-contaminated, or not discarded in accordance with HACCP plan.</t>
        </is>
      </c>
      <c r="I2795" t="inlineStr">
        <is>
          <t>Critical</t>
        </is>
      </c>
      <c r="J2795" t="n">
        <v>58</v>
      </c>
      <c r="L2795" s="9">
        <f>A2795&amp;"-"&amp;TEXT(E2795,"yyyymmdd")</f>
        <v/>
      </c>
    </row>
    <row r="2796">
      <c r="A2796" t="n">
        <v>40396532</v>
      </c>
      <c r="B2796" t="inlineStr">
        <is>
          <t>Manhattan</t>
        </is>
      </c>
      <c r="C2796" t="inlineStr">
        <is>
          <t>10025</t>
        </is>
      </c>
      <c r="D2796" t="inlineStr">
        <is>
          <t>American</t>
        </is>
      </c>
      <c r="E2796" s="8" t="n">
        <v>46133</v>
      </c>
      <c r="F2796" t="inlineStr">
        <is>
          <t>Violations were cited in the following area(s).</t>
        </is>
      </c>
      <c r="G2796" t="inlineStr">
        <is>
          <t>05D</t>
        </is>
      </c>
      <c r="H279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796" t="inlineStr">
        <is>
          <t>Critical</t>
        </is>
      </c>
      <c r="J2796" t="n">
        <v>58</v>
      </c>
      <c r="L2796" s="9">
        <f>A2796&amp;"-"&amp;TEXT(E2796,"yyyymmdd")</f>
        <v/>
      </c>
    </row>
    <row r="2797">
      <c r="A2797" t="n">
        <v>40396532</v>
      </c>
      <c r="B2797" t="inlineStr">
        <is>
          <t>Manhattan</t>
        </is>
      </c>
      <c r="C2797" t="inlineStr">
        <is>
          <t>10025</t>
        </is>
      </c>
      <c r="D2797" t="inlineStr">
        <is>
          <t>American</t>
        </is>
      </c>
      <c r="E2797" s="8" t="n">
        <v>46133</v>
      </c>
      <c r="F2797" t="inlineStr">
        <is>
          <t>Violations were cited in the following area(s).</t>
        </is>
      </c>
      <c r="G2797" t="inlineStr">
        <is>
          <t>06A</t>
        </is>
      </c>
      <c r="H2797" t="inlineStr">
        <is>
          <t>Personal cleanliness is inadequate. Outer garment soiled with possible contaminant. Effective hair restraint not worn where required. Jewelry worn on hands or arms. Fingernail polish worn or fingernails not kept clean and trimmed.</t>
        </is>
      </c>
      <c r="I2797" t="inlineStr">
        <is>
          <t>Critical</t>
        </is>
      </c>
      <c r="J2797" t="n">
        <v>58</v>
      </c>
      <c r="L2797" s="9">
        <f>A2797&amp;"-"&amp;TEXT(E2797,"yyyymmdd")</f>
        <v/>
      </c>
    </row>
    <row r="2798">
      <c r="A2798" t="n">
        <v>40396532</v>
      </c>
      <c r="B2798" t="inlineStr">
        <is>
          <t>Manhattan</t>
        </is>
      </c>
      <c r="C2798" t="inlineStr">
        <is>
          <t>10025</t>
        </is>
      </c>
      <c r="D2798" t="inlineStr">
        <is>
          <t>American</t>
        </is>
      </c>
      <c r="E2798" s="8" t="n">
        <v>46133</v>
      </c>
      <c r="F2798" t="inlineStr">
        <is>
          <t>Violations were cited in the following area(s).</t>
        </is>
      </c>
      <c r="G2798" t="inlineStr">
        <is>
          <t>10B</t>
        </is>
      </c>
      <c r="H2798" t="inlineStr">
        <is>
          <t>Anti-siphonage or back-flow prevention device not provided where required; equipment or floor not properly drained; sewage disposal system in disrepair or not functioning properly. Condensation or liquid waste improperly disposed of.</t>
        </is>
      </c>
      <c r="I2798" t="inlineStr">
        <is>
          <t>Not Critical</t>
        </is>
      </c>
      <c r="J2798" t="n">
        <v>58</v>
      </c>
      <c r="L2798" s="9">
        <f>A2798&amp;"-"&amp;TEXT(E2798,"yyyymmdd")</f>
        <v/>
      </c>
    </row>
    <row r="2799">
      <c r="A2799" t="n">
        <v>40643227</v>
      </c>
      <c r="B2799" t="inlineStr">
        <is>
          <t>Queens</t>
        </is>
      </c>
      <c r="C2799" t="inlineStr">
        <is>
          <t>11435</t>
        </is>
      </c>
      <c r="D2799" t="inlineStr">
        <is>
          <t>Hamburgers</t>
        </is>
      </c>
      <c r="E2799" s="8" t="n">
        <v>46133</v>
      </c>
      <c r="F2799" t="inlineStr">
        <is>
          <t>Violations were cited in the following area(s).</t>
        </is>
      </c>
      <c r="G2799" t="inlineStr">
        <is>
          <t>02G</t>
        </is>
      </c>
      <c r="H2799" t="inlineStr">
        <is>
          <t>Cold TCS food item held above 41 °F; smoked or processed fish held above 38 °F; intact raw eggs held above 45 °F; or reduced oxygen packaged (ROP) TCS foods held above required temperatures except during active necessary preparation.</t>
        </is>
      </c>
      <c r="I2799" t="inlineStr">
        <is>
          <t>Critical</t>
        </is>
      </c>
      <c r="J2799" t="n">
        <v>11</v>
      </c>
      <c r="K2799" t="inlineStr">
        <is>
          <t>A</t>
        </is>
      </c>
      <c r="L2799" s="9">
        <f>A2799&amp;"-"&amp;TEXT(E2799,"yyyymmdd")</f>
        <v/>
      </c>
    </row>
    <row r="2800">
      <c r="A2800" t="n">
        <v>40643227</v>
      </c>
      <c r="B2800" t="inlineStr">
        <is>
          <t>Queens</t>
        </is>
      </c>
      <c r="C2800" t="inlineStr">
        <is>
          <t>11435</t>
        </is>
      </c>
      <c r="D2800" t="inlineStr">
        <is>
          <t>Hamburgers</t>
        </is>
      </c>
      <c r="E2800" s="8" t="n">
        <v>46133</v>
      </c>
      <c r="F2800" t="inlineStr">
        <is>
          <t>Violations were cited in the following area(s).</t>
        </is>
      </c>
      <c r="G2800" t="inlineStr">
        <is>
          <t>10F</t>
        </is>
      </c>
      <c r="H2800" t="inlineStr">
        <is>
          <t>Non-food contact surface or equipment made of unacceptable material, not kept clean, or not properly sealed, raised, spaced or movable to allow accessibility for cleaning on all sides, above and underneath the unit.</t>
        </is>
      </c>
      <c r="I2800" t="inlineStr">
        <is>
          <t>Not Critical</t>
        </is>
      </c>
      <c r="J2800" t="n">
        <v>11</v>
      </c>
      <c r="K2800" t="inlineStr">
        <is>
          <t>A</t>
        </is>
      </c>
      <c r="L2800" s="9">
        <f>A2800&amp;"-"&amp;TEXT(E2800,"yyyymmdd")</f>
        <v/>
      </c>
    </row>
    <row r="2801">
      <c r="A2801" t="n">
        <v>40677553</v>
      </c>
      <c r="B2801" t="inlineStr">
        <is>
          <t>Manhattan</t>
        </is>
      </c>
      <c r="C2801" t="inlineStr">
        <is>
          <t>10036</t>
        </is>
      </c>
      <c r="D2801" t="inlineStr">
        <is>
          <t>American</t>
        </is>
      </c>
      <c r="E2801" s="8" t="n">
        <v>46133</v>
      </c>
      <c r="F2801" t="inlineStr">
        <is>
          <t>Violations were cited in the following area(s).</t>
        </is>
      </c>
      <c r="G2801" t="inlineStr">
        <is>
          <t>04L</t>
        </is>
      </c>
      <c r="H2801" t="inlineStr">
        <is>
          <t>Evidence of mice or live mice in establishment's food or non-food areas.</t>
        </is>
      </c>
      <c r="I2801" t="inlineStr">
        <is>
          <t>Critical</t>
        </is>
      </c>
      <c r="J2801" t="n">
        <v>20</v>
      </c>
      <c r="L2801" s="9">
        <f>A2801&amp;"-"&amp;TEXT(E2801,"yyyymmdd")</f>
        <v/>
      </c>
    </row>
    <row r="2802">
      <c r="A2802" t="n">
        <v>40677553</v>
      </c>
      <c r="B2802" t="inlineStr">
        <is>
          <t>Manhattan</t>
        </is>
      </c>
      <c r="C2802" t="inlineStr">
        <is>
          <t>10036</t>
        </is>
      </c>
      <c r="D2802" t="inlineStr">
        <is>
          <t>American</t>
        </is>
      </c>
      <c r="E2802" s="8" t="n">
        <v>46133</v>
      </c>
      <c r="F2802" t="inlineStr">
        <is>
          <t>Violations were cited in the following area(s).</t>
        </is>
      </c>
      <c r="G2802" t="inlineStr">
        <is>
          <t>06E</t>
        </is>
      </c>
      <c r="H2802" t="inlineStr">
        <is>
          <t>Sanitized equipment or utensil, including in-use food dispensing utensil, improperly used or stored.</t>
        </is>
      </c>
      <c r="I2802" t="inlineStr">
        <is>
          <t>Critical</t>
        </is>
      </c>
      <c r="J2802" t="n">
        <v>20</v>
      </c>
      <c r="L2802" s="9">
        <f>A2802&amp;"-"&amp;TEXT(E2802,"yyyymmdd")</f>
        <v/>
      </c>
    </row>
    <row r="2803">
      <c r="A2803" t="n">
        <v>40677553</v>
      </c>
      <c r="B2803" t="inlineStr">
        <is>
          <t>Manhattan</t>
        </is>
      </c>
      <c r="C2803" t="inlineStr">
        <is>
          <t>10036</t>
        </is>
      </c>
      <c r="D2803" t="inlineStr">
        <is>
          <t>American</t>
        </is>
      </c>
      <c r="E2803" s="8" t="n">
        <v>46133</v>
      </c>
      <c r="F2803" t="inlineStr">
        <is>
          <t>Violations were cited in the following area(s).</t>
        </is>
      </c>
      <c r="G2803" t="inlineStr">
        <is>
          <t>08A</t>
        </is>
      </c>
      <c r="H2803" t="inlineStr">
        <is>
          <t>Establishment is not free of harborage or conditions conducive to rodents, insects or other pests.</t>
        </is>
      </c>
      <c r="I2803" t="inlineStr">
        <is>
          <t>Not Critical</t>
        </is>
      </c>
      <c r="J2803" t="n">
        <v>20</v>
      </c>
      <c r="L2803" s="9">
        <f>A2803&amp;"-"&amp;TEXT(E2803,"yyyymmdd")</f>
        <v/>
      </c>
    </row>
    <row r="2804">
      <c r="A2804" t="n">
        <v>40677553</v>
      </c>
      <c r="B2804" t="inlineStr">
        <is>
          <t>Manhattan</t>
        </is>
      </c>
      <c r="C2804" t="inlineStr">
        <is>
          <t>10036</t>
        </is>
      </c>
      <c r="D2804" t="inlineStr">
        <is>
          <t>American</t>
        </is>
      </c>
      <c r="E2804" s="8" t="n">
        <v>46133</v>
      </c>
      <c r="F2804" t="inlineStr">
        <is>
          <t>Violations were cited in the following area(s).</t>
        </is>
      </c>
      <c r="G2804" t="inlineStr">
        <is>
          <t>10H</t>
        </is>
      </c>
      <c r="H2804" t="inlineStr">
        <is>
          <t>Single service article not provided. Single service article reused or not protected from contamination when transported, stored, dispensed. Drinking straws not completely enclosed in wrapper or dispensed from a sanitary device.</t>
        </is>
      </c>
      <c r="I2804" t="inlineStr">
        <is>
          <t>Not Critical</t>
        </is>
      </c>
      <c r="J2804" t="n">
        <v>20</v>
      </c>
      <c r="L2804" s="9">
        <f>A2804&amp;"-"&amp;TEXT(E2804,"yyyymmdd")</f>
        <v/>
      </c>
    </row>
    <row r="2805">
      <c r="A2805" t="n">
        <v>40691569</v>
      </c>
      <c r="B2805" t="inlineStr">
        <is>
          <t>Manhattan</t>
        </is>
      </c>
      <c r="C2805" t="inlineStr">
        <is>
          <t>10017</t>
        </is>
      </c>
      <c r="D2805" t="inlineStr">
        <is>
          <t>American</t>
        </is>
      </c>
      <c r="E2805" s="8" t="n">
        <v>46133</v>
      </c>
      <c r="F2805" t="inlineStr">
        <is>
          <t>Violations were cited in the following area(s).</t>
        </is>
      </c>
      <c r="G2805" t="inlineStr">
        <is>
          <t>09E</t>
        </is>
      </c>
      <c r="H2805" t="inlineStr">
        <is>
          <t>Wash hands sign not posted near or above hand washing sink.</t>
        </is>
      </c>
      <c r="I2805" t="inlineStr">
        <is>
          <t>Not Critical</t>
        </is>
      </c>
      <c r="J2805" t="n">
        <v>5</v>
      </c>
      <c r="K2805" t="inlineStr">
        <is>
          <t>A</t>
        </is>
      </c>
      <c r="L2805" s="9">
        <f>A2805&amp;"-"&amp;TEXT(E2805,"yyyymmdd")</f>
        <v/>
      </c>
    </row>
    <row r="2806">
      <c r="A2806" t="n">
        <v>40691569</v>
      </c>
      <c r="B2806" t="inlineStr">
        <is>
          <t>Manhattan</t>
        </is>
      </c>
      <c r="C2806" t="inlineStr">
        <is>
          <t>10017</t>
        </is>
      </c>
      <c r="D2806" t="inlineStr">
        <is>
          <t>American</t>
        </is>
      </c>
      <c r="E2806" s="8" t="n">
        <v>46133</v>
      </c>
      <c r="F2806" t="inlineStr">
        <is>
          <t>Violations were cited in the following area(s).</t>
        </is>
      </c>
      <c r="G2806" t="inlineStr">
        <is>
          <t>10F</t>
        </is>
      </c>
      <c r="H2806" t="inlineStr">
        <is>
          <t>Non-food contact surface or equipment made of unacceptable material, not kept clean, or not properly sealed, raised, spaced or movable to allow accessibility for cleaning on all sides, above and underneath the unit.</t>
        </is>
      </c>
      <c r="I2806" t="inlineStr">
        <is>
          <t>Not Critical</t>
        </is>
      </c>
      <c r="J2806" t="n">
        <v>5</v>
      </c>
      <c r="K2806" t="inlineStr">
        <is>
          <t>A</t>
        </is>
      </c>
      <c r="L2806" s="9">
        <f>A2806&amp;"-"&amp;TEXT(E2806,"yyyymmdd")</f>
        <v/>
      </c>
    </row>
    <row r="2807">
      <c r="A2807" t="n">
        <v>41171815</v>
      </c>
      <c r="B2807" t="inlineStr">
        <is>
          <t>Manhattan</t>
        </is>
      </c>
      <c r="C2807" t="inlineStr">
        <is>
          <t>10034</t>
        </is>
      </c>
      <c r="D2807" t="inlineStr">
        <is>
          <t>American</t>
        </is>
      </c>
      <c r="E2807" s="8" t="n">
        <v>46133</v>
      </c>
      <c r="F2807" t="inlineStr">
        <is>
          <t>Violations were cited in the following area(s).</t>
        </is>
      </c>
      <c r="G2807" t="inlineStr">
        <is>
          <t>06F</t>
        </is>
      </c>
      <c r="H2807" t="inlineStr">
        <is>
          <t>Wiping cloths not stored clean and dry, or in a sanitizing solution, between uses.</t>
        </is>
      </c>
      <c r="I2807" t="inlineStr">
        <is>
          <t>Critical</t>
        </is>
      </c>
      <c r="J2807" t="n">
        <v>10</v>
      </c>
      <c r="K2807" t="inlineStr">
        <is>
          <t>A</t>
        </is>
      </c>
      <c r="L2807" s="9">
        <f>A2807&amp;"-"&amp;TEXT(E2807,"yyyymmdd")</f>
        <v/>
      </c>
    </row>
    <row r="2808">
      <c r="A2808" t="n">
        <v>41171815</v>
      </c>
      <c r="B2808" t="inlineStr">
        <is>
          <t>Manhattan</t>
        </is>
      </c>
      <c r="C2808" t="inlineStr">
        <is>
          <t>10034</t>
        </is>
      </c>
      <c r="D2808" t="inlineStr">
        <is>
          <t>American</t>
        </is>
      </c>
      <c r="E2808" s="8" t="n">
        <v>46133</v>
      </c>
      <c r="F2808" t="inlineStr">
        <is>
          <t>Violations were cited in the following area(s).</t>
        </is>
      </c>
      <c r="G2808" t="inlineStr">
        <is>
          <t>10F</t>
        </is>
      </c>
      <c r="H2808" t="inlineStr">
        <is>
          <t>Non-food contact surface or equipment made of unacceptable material, not kept clean, or not properly sealed, raised, spaced or movable to allow accessibility for cleaning on all sides, above and underneath the unit.</t>
        </is>
      </c>
      <c r="I2808" t="inlineStr">
        <is>
          <t>Not Critical</t>
        </is>
      </c>
      <c r="J2808" t="n">
        <v>10</v>
      </c>
      <c r="K2808" t="inlineStr">
        <is>
          <t>A</t>
        </is>
      </c>
      <c r="L2808" s="9">
        <f>A2808&amp;"-"&amp;TEXT(E2808,"yyyymmdd")</f>
        <v/>
      </c>
    </row>
    <row r="2809">
      <c r="A2809" t="n">
        <v>41214353</v>
      </c>
      <c r="B2809" t="inlineStr">
        <is>
          <t>Manhattan</t>
        </is>
      </c>
      <c r="C2809" t="inlineStr">
        <is>
          <t>10003</t>
        </is>
      </c>
      <c r="D2809" t="inlineStr">
        <is>
          <t>American</t>
        </is>
      </c>
      <c r="E2809" s="8" t="n">
        <v>46133</v>
      </c>
      <c r="F2809" t="inlineStr">
        <is>
          <t>Violations were cited in the following area(s).</t>
        </is>
      </c>
      <c r="G2809" t="inlineStr">
        <is>
          <t>10D</t>
        </is>
      </c>
      <c r="H2809" t="inlineStr">
        <is>
          <t>Mechanical or natural ventilation not provided, inadequate, improperly installed, in disrepair or fails to prevent and control excessive build-up of grease, heat, steam condensation, vapors, odors, smoke or fumes.</t>
        </is>
      </c>
      <c r="I2809" t="inlineStr">
        <is>
          <t>Not Critical</t>
        </is>
      </c>
      <c r="J2809" t="n">
        <v>5</v>
      </c>
      <c r="K2809" t="inlineStr">
        <is>
          <t>A</t>
        </is>
      </c>
      <c r="L2809" s="9">
        <f>A2809&amp;"-"&amp;TEXT(E2809,"yyyymmdd")</f>
        <v/>
      </c>
    </row>
    <row r="2810">
      <c r="A2810" t="n">
        <v>41214353</v>
      </c>
      <c r="B2810" t="inlineStr">
        <is>
          <t>Manhattan</t>
        </is>
      </c>
      <c r="C2810" t="inlineStr">
        <is>
          <t>10003</t>
        </is>
      </c>
      <c r="D2810" t="inlineStr">
        <is>
          <t>American</t>
        </is>
      </c>
      <c r="E2810" s="8" t="n">
        <v>46133</v>
      </c>
      <c r="F2810" t="inlineStr">
        <is>
          <t>Violations were cited in the following area(s).</t>
        </is>
      </c>
      <c r="G2810" t="inlineStr">
        <is>
          <t>10F</t>
        </is>
      </c>
      <c r="H2810" t="inlineStr">
        <is>
          <t>Non-food contact surface or equipment made of unacceptable material, not kept clean, or not properly sealed, raised, spaced or movable to allow accessibility for cleaning on all sides, above and underneath the unit.</t>
        </is>
      </c>
      <c r="I2810" t="inlineStr">
        <is>
          <t>Not Critical</t>
        </is>
      </c>
      <c r="J2810" t="n">
        <v>5</v>
      </c>
      <c r="K2810" t="inlineStr">
        <is>
          <t>A</t>
        </is>
      </c>
      <c r="L2810" s="9">
        <f>A2810&amp;"-"&amp;TEXT(E2810,"yyyymmdd")</f>
        <v/>
      </c>
    </row>
    <row r="2811">
      <c r="A2811" t="n">
        <v>41273144</v>
      </c>
      <c r="B2811" t="inlineStr">
        <is>
          <t>Manhattan</t>
        </is>
      </c>
      <c r="C2811" t="inlineStr">
        <is>
          <t>10013</t>
        </is>
      </c>
      <c r="D2811" t="inlineStr">
        <is>
          <t>Coffee/Tea</t>
        </is>
      </c>
      <c r="E2811" s="8" t="n">
        <v>46133</v>
      </c>
      <c r="F2811" t="inlineStr">
        <is>
          <t>Violations were cited in the following area(s).</t>
        </is>
      </c>
      <c r="G2811" t="inlineStr">
        <is>
          <t>02G</t>
        </is>
      </c>
      <c r="H2811" t="inlineStr">
        <is>
          <t>Cold TCS food item held above 41 °F; smoked or processed fish held above 38 °F; intact raw eggs held above 45 °F; or reduced oxygen packaged (ROP) TCS foods held above required temperatures except during active necessary preparation.</t>
        </is>
      </c>
      <c r="I2811" t="inlineStr">
        <is>
          <t>Critical</t>
        </is>
      </c>
      <c r="J2811" t="n">
        <v>26</v>
      </c>
      <c r="L2811" s="9">
        <f>A2811&amp;"-"&amp;TEXT(E2811,"yyyymmdd")</f>
        <v/>
      </c>
    </row>
    <row r="2812">
      <c r="A2812" t="n">
        <v>41273144</v>
      </c>
      <c r="B2812" t="inlineStr">
        <is>
          <t>Manhattan</t>
        </is>
      </c>
      <c r="C2812" t="inlineStr">
        <is>
          <t>10013</t>
        </is>
      </c>
      <c r="D2812" t="inlineStr">
        <is>
          <t>Coffee/Tea</t>
        </is>
      </c>
      <c r="E2812" s="8" t="n">
        <v>46133</v>
      </c>
      <c r="F2812" t="inlineStr">
        <is>
          <t>Violations were cited in the following area(s).</t>
        </is>
      </c>
      <c r="G2812" t="inlineStr">
        <is>
          <t>05D</t>
        </is>
      </c>
      <c r="H281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812" t="inlineStr">
        <is>
          <t>Critical</t>
        </is>
      </c>
      <c r="J2812" t="n">
        <v>26</v>
      </c>
      <c r="L2812" s="9">
        <f>A2812&amp;"-"&amp;TEXT(E2812,"yyyymmdd")</f>
        <v/>
      </c>
    </row>
    <row r="2813">
      <c r="A2813" t="n">
        <v>41273144</v>
      </c>
      <c r="B2813" t="inlineStr">
        <is>
          <t>Manhattan</t>
        </is>
      </c>
      <c r="C2813" t="inlineStr">
        <is>
          <t>10013</t>
        </is>
      </c>
      <c r="D2813" t="inlineStr">
        <is>
          <t>Coffee/Tea</t>
        </is>
      </c>
      <c r="E2813" s="8" t="n">
        <v>46133</v>
      </c>
      <c r="F2813" t="inlineStr">
        <is>
          <t>Violations were cited in the following area(s).</t>
        </is>
      </c>
      <c r="G2813" t="inlineStr">
        <is>
          <t>06D</t>
        </is>
      </c>
      <c r="H2813" t="inlineStr">
        <is>
          <t>Food contact surface not properly washed, rinsed and sanitized after each use and following any activity when contamination may have occurred.</t>
        </is>
      </c>
      <c r="I2813" t="inlineStr">
        <is>
          <t>Critical</t>
        </is>
      </c>
      <c r="J2813" t="n">
        <v>26</v>
      </c>
      <c r="L2813" s="9">
        <f>A2813&amp;"-"&amp;TEXT(E2813,"yyyymmdd")</f>
        <v/>
      </c>
    </row>
    <row r="2814">
      <c r="A2814" t="n">
        <v>41273144</v>
      </c>
      <c r="B2814" t="inlineStr">
        <is>
          <t>Manhattan</t>
        </is>
      </c>
      <c r="C2814" t="inlineStr">
        <is>
          <t>10013</t>
        </is>
      </c>
      <c r="D2814" t="inlineStr">
        <is>
          <t>Coffee/Tea</t>
        </is>
      </c>
      <c r="E2814" s="8" t="n">
        <v>46133</v>
      </c>
      <c r="F2814" t="inlineStr">
        <is>
          <t>Violations were cited in the following area(s).</t>
        </is>
      </c>
      <c r="G2814" t="inlineStr">
        <is>
          <t>10F</t>
        </is>
      </c>
      <c r="H2814" t="inlineStr">
        <is>
          <t>Non-food contact surface or equipment made of unacceptable material, not kept clean, or not properly sealed, raised, spaced or movable to allow accessibility for cleaning on all sides, above and underneath the unit.</t>
        </is>
      </c>
      <c r="I2814" t="inlineStr">
        <is>
          <t>Not Critical</t>
        </is>
      </c>
      <c r="J2814" t="n">
        <v>26</v>
      </c>
      <c r="L2814" s="9">
        <f>A2814&amp;"-"&amp;TEXT(E2814,"yyyymmdd")</f>
        <v/>
      </c>
    </row>
    <row r="2815">
      <c r="A2815" t="n">
        <v>41280221</v>
      </c>
      <c r="B2815" t="inlineStr">
        <is>
          <t>Manhattan</t>
        </is>
      </c>
      <c r="C2815" t="inlineStr">
        <is>
          <t>10001</t>
        </is>
      </c>
      <c r="D2815" t="inlineStr">
        <is>
          <t>Korean</t>
        </is>
      </c>
      <c r="E2815" s="8" t="n">
        <v>46133</v>
      </c>
      <c r="F2815" t="inlineStr">
        <is>
          <t>Violations were cited in the following area(s).</t>
        </is>
      </c>
      <c r="G2815" t="inlineStr">
        <is>
          <t>06C</t>
        </is>
      </c>
      <c r="H281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815" t="inlineStr">
        <is>
          <t>Critical</t>
        </is>
      </c>
      <c r="J2815" t="n">
        <v>13</v>
      </c>
      <c r="K2815" t="inlineStr">
        <is>
          <t>A</t>
        </is>
      </c>
      <c r="L2815" s="9">
        <f>A2815&amp;"-"&amp;TEXT(E2815,"yyyymmdd")</f>
        <v/>
      </c>
    </row>
    <row r="2816">
      <c r="A2816" t="n">
        <v>41280221</v>
      </c>
      <c r="B2816" t="inlineStr">
        <is>
          <t>Manhattan</t>
        </is>
      </c>
      <c r="C2816" t="inlineStr">
        <is>
          <t>10001</t>
        </is>
      </c>
      <c r="D2816" t="inlineStr">
        <is>
          <t>Korean</t>
        </is>
      </c>
      <c r="E2816" s="8" t="n">
        <v>46133</v>
      </c>
      <c r="F2816" t="inlineStr">
        <is>
          <t>Violations were cited in the following area(s).</t>
        </is>
      </c>
      <c r="G2816" t="inlineStr">
        <is>
          <t>06D</t>
        </is>
      </c>
      <c r="H2816" t="inlineStr">
        <is>
          <t>Food contact surface not properly washed, rinsed and sanitized after each use and following any activity when contamination may have occurred.</t>
        </is>
      </c>
      <c r="I2816" t="inlineStr">
        <is>
          <t>Critical</t>
        </is>
      </c>
      <c r="J2816" t="n">
        <v>13</v>
      </c>
      <c r="K2816" t="inlineStr">
        <is>
          <t>A</t>
        </is>
      </c>
      <c r="L2816" s="9">
        <f>A2816&amp;"-"&amp;TEXT(E2816,"yyyymmdd")</f>
        <v/>
      </c>
    </row>
    <row r="2817">
      <c r="A2817" t="n">
        <v>41315226</v>
      </c>
      <c r="B2817" t="inlineStr">
        <is>
          <t>Manhattan</t>
        </is>
      </c>
      <c r="C2817" t="inlineStr">
        <is>
          <t>10019</t>
        </is>
      </c>
      <c r="D2817" t="inlineStr">
        <is>
          <t>Salads</t>
        </is>
      </c>
      <c r="E2817" s="8" t="n">
        <v>46133</v>
      </c>
      <c r="F2817" t="inlineStr">
        <is>
          <t>Violations were cited in the following area(s).</t>
        </is>
      </c>
      <c r="G2817" t="inlineStr">
        <is>
          <t>02G</t>
        </is>
      </c>
      <c r="H2817" t="inlineStr">
        <is>
          <t>Cold TCS food item held above 41 °F; smoked or processed fish held above 38 °F; intact raw eggs held above 45 °F; or reduced oxygen packaged (ROP) TCS foods held above required temperatures except during active necessary preparation.</t>
        </is>
      </c>
      <c r="I2817" t="inlineStr">
        <is>
          <t>Critical</t>
        </is>
      </c>
      <c r="J2817" t="n">
        <v>9</v>
      </c>
      <c r="K2817" t="inlineStr">
        <is>
          <t>A</t>
        </is>
      </c>
      <c r="L2817" s="9">
        <f>A2817&amp;"-"&amp;TEXT(E2817,"yyyymmdd")</f>
        <v/>
      </c>
    </row>
    <row r="2818">
      <c r="A2818" t="n">
        <v>41315226</v>
      </c>
      <c r="B2818" t="inlineStr">
        <is>
          <t>Manhattan</t>
        </is>
      </c>
      <c r="C2818" t="inlineStr">
        <is>
          <t>10019</t>
        </is>
      </c>
      <c r="D2818" t="inlineStr">
        <is>
          <t>Salads</t>
        </is>
      </c>
      <c r="E2818" s="8" t="n">
        <v>46133</v>
      </c>
      <c r="F2818" t="inlineStr">
        <is>
          <t>Violations were cited in the following area(s).</t>
        </is>
      </c>
      <c r="G2818" t="inlineStr">
        <is>
          <t>10F</t>
        </is>
      </c>
      <c r="H2818" t="inlineStr">
        <is>
          <t>Non-food contact surface or equipment made of unacceptable material, not kept clean, or not properly sealed, raised, spaced or movable to allow accessibility for cleaning on all sides, above and underneath the unit.</t>
        </is>
      </c>
      <c r="I2818" t="inlineStr">
        <is>
          <t>Not Critical</t>
        </is>
      </c>
      <c r="J2818" t="n">
        <v>9</v>
      </c>
      <c r="K2818" t="inlineStr">
        <is>
          <t>A</t>
        </is>
      </c>
      <c r="L2818" s="9">
        <f>A2818&amp;"-"&amp;TEXT(E2818,"yyyymmdd")</f>
        <v/>
      </c>
    </row>
    <row r="2819">
      <c r="A2819" t="n">
        <v>41322735</v>
      </c>
      <c r="B2819" t="inlineStr">
        <is>
          <t>Manhattan</t>
        </is>
      </c>
      <c r="C2819" t="inlineStr">
        <is>
          <t>10002</t>
        </is>
      </c>
      <c r="D2819" t="inlineStr">
        <is>
          <t>French</t>
        </is>
      </c>
      <c r="E2819" s="8" t="n">
        <v>46133</v>
      </c>
      <c r="F2819" t="inlineStr">
        <is>
          <t>Violations were cited in the following area(s).</t>
        </is>
      </c>
      <c r="G2819" t="inlineStr">
        <is>
          <t>02G</t>
        </is>
      </c>
      <c r="H2819" t="inlineStr">
        <is>
          <t>Cold TCS food item held above 41 °F; smoked or processed fish held above 38 °F; intact raw eggs held above 45 °F; or reduced oxygen packaged (ROP) TCS foods held above required temperatures except during active necessary preparation.</t>
        </is>
      </c>
      <c r="I2819" t="inlineStr">
        <is>
          <t>Critical</t>
        </is>
      </c>
      <c r="J2819" t="n">
        <v>20</v>
      </c>
      <c r="L2819" s="9">
        <f>A2819&amp;"-"&amp;TEXT(E2819,"yyyymmdd")</f>
        <v/>
      </c>
    </row>
    <row r="2820">
      <c r="A2820" t="n">
        <v>41322735</v>
      </c>
      <c r="B2820" t="inlineStr">
        <is>
          <t>Manhattan</t>
        </is>
      </c>
      <c r="C2820" t="inlineStr">
        <is>
          <t>10002</t>
        </is>
      </c>
      <c r="D2820" t="inlineStr">
        <is>
          <t>French</t>
        </is>
      </c>
      <c r="E2820" s="8" t="n">
        <v>46133</v>
      </c>
      <c r="F2820" t="inlineStr">
        <is>
          <t>Violations were cited in the following area(s).</t>
        </is>
      </c>
      <c r="G2820" t="inlineStr">
        <is>
          <t>02H</t>
        </is>
      </c>
      <c r="H2820" t="inlineStr">
        <is>
          <t>After cooking or removal from hot holding, TCS food not cooled by an approved method whereby the internal temperature is reduced from 140 °F to 70 °F or less within 2 hours, and from 70 °F to 41 °F or less within 4 additional hours.</t>
        </is>
      </c>
      <c r="I2820" t="inlineStr">
        <is>
          <t>Critical</t>
        </is>
      </c>
      <c r="J2820" t="n">
        <v>20</v>
      </c>
      <c r="L2820" s="9">
        <f>A2820&amp;"-"&amp;TEXT(E2820,"yyyymmdd")</f>
        <v/>
      </c>
    </row>
    <row r="2821">
      <c r="A2821" t="n">
        <v>41322735</v>
      </c>
      <c r="B2821" t="inlineStr">
        <is>
          <t>Manhattan</t>
        </is>
      </c>
      <c r="C2821" t="inlineStr">
        <is>
          <t>10002</t>
        </is>
      </c>
      <c r="D2821" t="inlineStr">
        <is>
          <t>French</t>
        </is>
      </c>
      <c r="E2821" s="8" t="n">
        <v>46133</v>
      </c>
      <c r="F2821" t="inlineStr">
        <is>
          <t>Violations were cited in the following area(s).</t>
        </is>
      </c>
      <c r="G2821" t="inlineStr">
        <is>
          <t>06F</t>
        </is>
      </c>
      <c r="H2821" t="inlineStr">
        <is>
          <t>Wiping cloths not stored clean and dry, or in a sanitizing solution, between uses.</t>
        </is>
      </c>
      <c r="I2821" t="inlineStr">
        <is>
          <t>Critical</t>
        </is>
      </c>
      <c r="J2821" t="n">
        <v>20</v>
      </c>
      <c r="L2821" s="9">
        <f>A2821&amp;"-"&amp;TEXT(E2821,"yyyymmdd")</f>
        <v/>
      </c>
    </row>
    <row r="2822">
      <c r="A2822" t="n">
        <v>41324657</v>
      </c>
      <c r="B2822" t="inlineStr">
        <is>
          <t>Brooklyn</t>
        </is>
      </c>
      <c r="C2822" t="inlineStr">
        <is>
          <t>11205</t>
        </is>
      </c>
      <c r="D2822" t="inlineStr">
        <is>
          <t>Caribbean</t>
        </is>
      </c>
      <c r="E2822" s="8" t="n">
        <v>46133</v>
      </c>
      <c r="F2822" t="inlineStr">
        <is>
          <t>Violations were cited in the following area(s).</t>
        </is>
      </c>
      <c r="G2822" t="inlineStr">
        <is>
          <t>02B</t>
        </is>
      </c>
      <c r="H2822" t="inlineStr">
        <is>
          <t>Hot TCS food item not held at or above 140 °F.</t>
        </is>
      </c>
      <c r="I2822" t="inlineStr">
        <is>
          <t>Critical</t>
        </is>
      </c>
      <c r="J2822" t="n">
        <v>19</v>
      </c>
      <c r="L2822" s="9">
        <f>A2822&amp;"-"&amp;TEXT(E2822,"yyyymmdd")</f>
        <v/>
      </c>
    </row>
    <row r="2823">
      <c r="A2823" t="n">
        <v>41324657</v>
      </c>
      <c r="B2823" t="inlineStr">
        <is>
          <t>Brooklyn</t>
        </is>
      </c>
      <c r="C2823" t="inlineStr">
        <is>
          <t>11205</t>
        </is>
      </c>
      <c r="D2823" t="inlineStr">
        <is>
          <t>Caribbean</t>
        </is>
      </c>
      <c r="E2823" s="8" t="n">
        <v>46133</v>
      </c>
      <c r="F2823" t="inlineStr">
        <is>
          <t>Violations were cited in the following area(s).</t>
        </is>
      </c>
      <c r="G2823" t="inlineStr">
        <is>
          <t>04L</t>
        </is>
      </c>
      <c r="H2823" t="inlineStr">
        <is>
          <t>Evidence of mice or live mice in establishment's food or non-food areas.</t>
        </is>
      </c>
      <c r="I2823" t="inlineStr">
        <is>
          <t>Critical</t>
        </is>
      </c>
      <c r="J2823" t="n">
        <v>19</v>
      </c>
      <c r="L2823" s="9">
        <f>A2823&amp;"-"&amp;TEXT(E2823,"yyyymmdd")</f>
        <v/>
      </c>
    </row>
    <row r="2824">
      <c r="A2824" t="n">
        <v>41324657</v>
      </c>
      <c r="B2824" t="inlineStr">
        <is>
          <t>Brooklyn</t>
        </is>
      </c>
      <c r="C2824" t="inlineStr">
        <is>
          <t>11205</t>
        </is>
      </c>
      <c r="D2824" t="inlineStr">
        <is>
          <t>Caribbean</t>
        </is>
      </c>
      <c r="E2824" s="8" t="n">
        <v>46133</v>
      </c>
      <c r="F2824" t="inlineStr">
        <is>
          <t>Violations were cited in the following area(s).</t>
        </is>
      </c>
      <c r="G2824" t="inlineStr">
        <is>
          <t>08A</t>
        </is>
      </c>
      <c r="H2824" t="inlineStr">
        <is>
          <t>Establishment is not free of harborage or conditions conducive to rodents, insects or other pests.</t>
        </is>
      </c>
      <c r="I2824" t="inlineStr">
        <is>
          <t>Not Critical</t>
        </is>
      </c>
      <c r="J2824" t="n">
        <v>19</v>
      </c>
      <c r="L2824" s="9">
        <f>A2824&amp;"-"&amp;TEXT(E2824,"yyyymmdd")</f>
        <v/>
      </c>
    </row>
    <row r="2825">
      <c r="A2825" t="n">
        <v>41324657</v>
      </c>
      <c r="B2825" t="inlineStr">
        <is>
          <t>Brooklyn</t>
        </is>
      </c>
      <c r="C2825" t="inlineStr">
        <is>
          <t>11205</t>
        </is>
      </c>
      <c r="D2825" t="inlineStr">
        <is>
          <t>Caribbean</t>
        </is>
      </c>
      <c r="E2825" s="8" t="n">
        <v>46133</v>
      </c>
      <c r="F2825" t="inlineStr">
        <is>
          <t>Violations were cited in the following area(s).</t>
        </is>
      </c>
      <c r="G2825" t="inlineStr">
        <is>
          <t>09B</t>
        </is>
      </c>
      <c r="H2825" t="inlineStr">
        <is>
          <t>Thawing procedure improper.</t>
        </is>
      </c>
      <c r="I2825" t="inlineStr">
        <is>
          <t>Not Critical</t>
        </is>
      </c>
      <c r="J2825" t="n">
        <v>19</v>
      </c>
      <c r="L2825" s="9">
        <f>A2825&amp;"-"&amp;TEXT(E2825,"yyyymmdd")</f>
        <v/>
      </c>
    </row>
    <row r="2826">
      <c r="A2826" t="n">
        <v>41351011</v>
      </c>
      <c r="B2826" t="inlineStr">
        <is>
          <t>Manhattan</t>
        </is>
      </c>
      <c r="C2826" t="inlineStr">
        <is>
          <t>10033</t>
        </is>
      </c>
      <c r="D2826" t="inlineStr">
        <is>
          <t>American</t>
        </is>
      </c>
      <c r="E2826" s="8" t="n">
        <v>46133</v>
      </c>
      <c r="F2826" t="inlineStr">
        <is>
          <t>Violations were cited in the following area(s).</t>
        </is>
      </c>
      <c r="G2826" t="inlineStr">
        <is>
          <t>06D</t>
        </is>
      </c>
      <c r="H2826" t="inlineStr">
        <is>
          <t>Food contact surface not properly washed, rinsed and sanitized after each use and following any activity when contamination may have occurred.</t>
        </is>
      </c>
      <c r="I2826" t="inlineStr">
        <is>
          <t>Critical</t>
        </is>
      </c>
      <c r="J2826" t="n">
        <v>10</v>
      </c>
      <c r="K2826" t="inlineStr">
        <is>
          <t>A</t>
        </is>
      </c>
      <c r="L2826" s="9">
        <f>A2826&amp;"-"&amp;TEXT(E2826,"yyyymmdd")</f>
        <v/>
      </c>
    </row>
    <row r="2827">
      <c r="A2827" t="n">
        <v>41351011</v>
      </c>
      <c r="B2827" t="inlineStr">
        <is>
          <t>Manhattan</t>
        </is>
      </c>
      <c r="C2827" t="inlineStr">
        <is>
          <t>10033</t>
        </is>
      </c>
      <c r="D2827" t="inlineStr">
        <is>
          <t>American</t>
        </is>
      </c>
      <c r="E2827" s="8" t="n">
        <v>46133</v>
      </c>
      <c r="F2827" t="inlineStr">
        <is>
          <t>Violations were cited in the following area(s).</t>
        </is>
      </c>
      <c r="G2827" t="inlineStr">
        <is>
          <t>10F</t>
        </is>
      </c>
      <c r="H2827" t="inlineStr">
        <is>
          <t>Non-food contact surface or equipment made of unacceptable material, not kept clean, or not properly sealed, raised, spaced or movable to allow accessibility for cleaning on all sides, above and underneath the unit.</t>
        </is>
      </c>
      <c r="I2827" t="inlineStr">
        <is>
          <t>Not Critical</t>
        </is>
      </c>
      <c r="J2827" t="n">
        <v>10</v>
      </c>
      <c r="K2827" t="inlineStr">
        <is>
          <t>A</t>
        </is>
      </c>
      <c r="L2827" s="9">
        <f>A2827&amp;"-"&amp;TEXT(E2827,"yyyymmdd")</f>
        <v/>
      </c>
    </row>
    <row r="2828">
      <c r="A2828" t="n">
        <v>41482441</v>
      </c>
      <c r="B2828" t="inlineStr">
        <is>
          <t>Manhattan</t>
        </is>
      </c>
      <c r="C2828" t="inlineStr">
        <is>
          <t>10013</t>
        </is>
      </c>
      <c r="D2828" t="inlineStr">
        <is>
          <t>Bakery Products/Desserts</t>
        </is>
      </c>
      <c r="E2828" s="8" t="n">
        <v>46133</v>
      </c>
      <c r="F2828" t="inlineStr">
        <is>
          <t>Violations were cited in the following area(s).</t>
        </is>
      </c>
      <c r="G2828" t="inlineStr">
        <is>
          <t>02G</t>
        </is>
      </c>
      <c r="H2828" t="inlineStr">
        <is>
          <t>Cold TCS food item held above 41 °F; smoked or processed fish held above 38 °F; intact raw eggs held above 45 °F; or reduced oxygen packaged (ROP) TCS foods held above required temperatures except during active necessary preparation.</t>
        </is>
      </c>
      <c r="I2828" t="inlineStr">
        <is>
          <t>Critical</t>
        </is>
      </c>
      <c r="J2828" t="n">
        <v>46</v>
      </c>
      <c r="L2828" s="9">
        <f>A2828&amp;"-"&amp;TEXT(E2828,"yyyymmdd")</f>
        <v/>
      </c>
    </row>
    <row r="2829">
      <c r="A2829" t="n">
        <v>41482441</v>
      </c>
      <c r="B2829" t="inlineStr">
        <is>
          <t>Manhattan</t>
        </is>
      </c>
      <c r="C2829" t="inlineStr">
        <is>
          <t>10013</t>
        </is>
      </c>
      <c r="D2829" t="inlineStr">
        <is>
          <t>Bakery Products/Desserts</t>
        </is>
      </c>
      <c r="E2829" s="8" t="n">
        <v>46133</v>
      </c>
      <c r="F2829" t="inlineStr">
        <is>
          <t>Violations were cited in the following area(s).</t>
        </is>
      </c>
      <c r="G2829" t="inlineStr">
        <is>
          <t>03A</t>
        </is>
      </c>
      <c r="H2829"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2829" t="inlineStr">
        <is>
          <t>Critical</t>
        </is>
      </c>
      <c r="J2829" t="n">
        <v>46</v>
      </c>
      <c r="L2829" s="9">
        <f>A2829&amp;"-"&amp;TEXT(E2829,"yyyymmdd")</f>
        <v/>
      </c>
    </row>
    <row r="2830">
      <c r="A2830" t="n">
        <v>41482441</v>
      </c>
      <c r="B2830" t="inlineStr">
        <is>
          <t>Manhattan</t>
        </is>
      </c>
      <c r="C2830" t="inlineStr">
        <is>
          <t>10013</t>
        </is>
      </c>
      <c r="D2830" t="inlineStr">
        <is>
          <t>Bakery Products/Desserts</t>
        </is>
      </c>
      <c r="E2830" s="8" t="n">
        <v>46133</v>
      </c>
      <c r="F2830" t="inlineStr">
        <is>
          <t>Violations were cited in the following area(s).</t>
        </is>
      </c>
      <c r="G2830" t="inlineStr">
        <is>
          <t>04M</t>
        </is>
      </c>
      <c r="H2830" t="inlineStr">
        <is>
          <t>Live roaches in facility's food or non-food area.</t>
        </is>
      </c>
      <c r="I2830" t="inlineStr">
        <is>
          <t>Critical</t>
        </is>
      </c>
      <c r="J2830" t="n">
        <v>46</v>
      </c>
      <c r="L2830" s="9">
        <f>A2830&amp;"-"&amp;TEXT(E2830,"yyyymmdd")</f>
        <v/>
      </c>
    </row>
    <row r="2831">
      <c r="A2831" t="n">
        <v>41482441</v>
      </c>
      <c r="B2831" t="inlineStr">
        <is>
          <t>Manhattan</t>
        </is>
      </c>
      <c r="C2831" t="inlineStr">
        <is>
          <t>10013</t>
        </is>
      </c>
      <c r="D2831" t="inlineStr">
        <is>
          <t>Bakery Products/Desserts</t>
        </is>
      </c>
      <c r="E2831" s="8" t="n">
        <v>46133</v>
      </c>
      <c r="F2831" t="inlineStr">
        <is>
          <t>Violations were cited in the following area(s).</t>
        </is>
      </c>
      <c r="G2831" t="inlineStr">
        <is>
          <t>06C</t>
        </is>
      </c>
      <c r="H283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831" t="inlineStr">
        <is>
          <t>Critical</t>
        </is>
      </c>
      <c r="J2831" t="n">
        <v>46</v>
      </c>
      <c r="L2831" s="9">
        <f>A2831&amp;"-"&amp;TEXT(E2831,"yyyymmdd")</f>
        <v/>
      </c>
    </row>
    <row r="2832">
      <c r="A2832" t="n">
        <v>41482441</v>
      </c>
      <c r="B2832" t="inlineStr">
        <is>
          <t>Manhattan</t>
        </is>
      </c>
      <c r="C2832" t="inlineStr">
        <is>
          <t>10013</t>
        </is>
      </c>
      <c r="D2832" t="inlineStr">
        <is>
          <t>Bakery Products/Desserts</t>
        </is>
      </c>
      <c r="E2832" s="8" t="n">
        <v>46133</v>
      </c>
      <c r="F2832" t="inlineStr">
        <is>
          <t>Violations were cited in the following area(s).</t>
        </is>
      </c>
      <c r="G2832" t="inlineStr">
        <is>
          <t>06D</t>
        </is>
      </c>
      <c r="H2832" t="inlineStr">
        <is>
          <t>Food contact surface not properly washed, rinsed and sanitized after each use and following any activity when contamination may have occurred.</t>
        </is>
      </c>
      <c r="I2832" t="inlineStr">
        <is>
          <t>Critical</t>
        </is>
      </c>
      <c r="J2832" t="n">
        <v>46</v>
      </c>
      <c r="L2832" s="9">
        <f>A2832&amp;"-"&amp;TEXT(E2832,"yyyymmdd")</f>
        <v/>
      </c>
    </row>
    <row r="2833">
      <c r="A2833" t="n">
        <v>41482441</v>
      </c>
      <c r="B2833" t="inlineStr">
        <is>
          <t>Manhattan</t>
        </is>
      </c>
      <c r="C2833" t="inlineStr">
        <is>
          <t>10013</t>
        </is>
      </c>
      <c r="D2833" t="inlineStr">
        <is>
          <t>Bakery Products/Desserts</t>
        </is>
      </c>
      <c r="E2833" s="8" t="n">
        <v>46133</v>
      </c>
      <c r="F2833" t="inlineStr">
        <is>
          <t>Violations were cited in the following area(s).</t>
        </is>
      </c>
      <c r="G2833" t="inlineStr">
        <is>
          <t>06E</t>
        </is>
      </c>
      <c r="H2833" t="inlineStr">
        <is>
          <t>Sanitized equipment or utensil, including in-use food dispensing utensil, improperly used or stored.</t>
        </is>
      </c>
      <c r="I2833" t="inlineStr">
        <is>
          <t>Critical</t>
        </is>
      </c>
      <c r="J2833" t="n">
        <v>46</v>
      </c>
      <c r="L2833" s="9">
        <f>A2833&amp;"-"&amp;TEXT(E2833,"yyyymmdd")</f>
        <v/>
      </c>
    </row>
    <row r="2834">
      <c r="A2834" t="n">
        <v>41482441</v>
      </c>
      <c r="B2834" t="inlineStr">
        <is>
          <t>Manhattan</t>
        </is>
      </c>
      <c r="C2834" t="inlineStr">
        <is>
          <t>10013</t>
        </is>
      </c>
      <c r="D2834" t="inlineStr">
        <is>
          <t>Bakery Products/Desserts</t>
        </is>
      </c>
      <c r="E2834" s="8" t="n">
        <v>46133</v>
      </c>
      <c r="F2834" t="inlineStr">
        <is>
          <t>Violations were cited in the following area(s).</t>
        </is>
      </c>
      <c r="G2834" t="inlineStr">
        <is>
          <t>08A</t>
        </is>
      </c>
      <c r="H2834" t="inlineStr">
        <is>
          <t>Establishment is not free of harborage or conditions conducive to rodents, insects or other pests.</t>
        </is>
      </c>
      <c r="I2834" t="inlineStr">
        <is>
          <t>Not Critical</t>
        </is>
      </c>
      <c r="J2834" t="n">
        <v>46</v>
      </c>
      <c r="L2834" s="9">
        <f>A2834&amp;"-"&amp;TEXT(E2834,"yyyymmdd")</f>
        <v/>
      </c>
    </row>
    <row r="2835">
      <c r="A2835" t="n">
        <v>41482441</v>
      </c>
      <c r="B2835" t="inlineStr">
        <is>
          <t>Manhattan</t>
        </is>
      </c>
      <c r="C2835" t="inlineStr">
        <is>
          <t>10013</t>
        </is>
      </c>
      <c r="D2835" t="inlineStr">
        <is>
          <t>Bakery Products/Desserts</t>
        </is>
      </c>
      <c r="E2835" s="8" t="n">
        <v>46133</v>
      </c>
      <c r="F2835" t="inlineStr">
        <is>
          <t>Violations were cited in the following area(s).</t>
        </is>
      </c>
      <c r="G2835" t="inlineStr">
        <is>
          <t>10B</t>
        </is>
      </c>
      <c r="H2835" t="inlineStr">
        <is>
          <t>Anti-siphonage or back-flow prevention device not provided where required; equipment or floor not properly drained; sewage disposal system in disrepair or not functioning properly. Condensation or liquid waste improperly disposed of.</t>
        </is>
      </c>
      <c r="I2835" t="inlineStr">
        <is>
          <t>Not Critical</t>
        </is>
      </c>
      <c r="J2835" t="n">
        <v>46</v>
      </c>
      <c r="L2835" s="9">
        <f>A2835&amp;"-"&amp;TEXT(E2835,"yyyymmdd")</f>
        <v/>
      </c>
    </row>
    <row r="2836">
      <c r="A2836" t="n">
        <v>41503575</v>
      </c>
      <c r="B2836" t="inlineStr">
        <is>
          <t>Manhattan</t>
        </is>
      </c>
      <c r="C2836" t="inlineStr">
        <is>
          <t>10034</t>
        </is>
      </c>
      <c r="D2836" t="inlineStr">
        <is>
          <t>Thai</t>
        </is>
      </c>
      <c r="E2836" s="8" t="n">
        <v>46133</v>
      </c>
      <c r="F2836" t="inlineStr">
        <is>
          <t>Violations were cited in the following area(s).</t>
        </is>
      </c>
      <c r="G2836" t="inlineStr">
        <is>
          <t>06C</t>
        </is>
      </c>
      <c r="H283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836" t="inlineStr">
        <is>
          <t>Critical</t>
        </is>
      </c>
      <c r="J2836" t="n">
        <v>13</v>
      </c>
      <c r="K2836" t="inlineStr">
        <is>
          <t>A</t>
        </is>
      </c>
      <c r="L2836" s="9">
        <f>A2836&amp;"-"&amp;TEXT(E2836,"yyyymmdd")</f>
        <v/>
      </c>
    </row>
    <row r="2837">
      <c r="A2837" t="n">
        <v>41503575</v>
      </c>
      <c r="B2837" t="inlineStr">
        <is>
          <t>Manhattan</t>
        </is>
      </c>
      <c r="C2837" t="inlineStr">
        <is>
          <t>10034</t>
        </is>
      </c>
      <c r="D2837" t="inlineStr">
        <is>
          <t>Thai</t>
        </is>
      </c>
      <c r="E2837" s="8" t="n">
        <v>46133</v>
      </c>
      <c r="F2837" t="inlineStr">
        <is>
          <t>Violations were cited in the following area(s).</t>
        </is>
      </c>
      <c r="G2837" t="inlineStr">
        <is>
          <t>09C</t>
        </is>
      </c>
      <c r="H2837" t="inlineStr">
        <is>
          <t>Design, construction, materials used or maintenance of food contact surface improper. Surface not easily cleanable, sanitized and maintained.</t>
        </is>
      </c>
      <c r="I2837" t="inlineStr">
        <is>
          <t>Not Critical</t>
        </is>
      </c>
      <c r="J2837" t="n">
        <v>13</v>
      </c>
      <c r="K2837" t="inlineStr">
        <is>
          <t>A</t>
        </is>
      </c>
      <c r="L2837" s="9">
        <f>A2837&amp;"-"&amp;TEXT(E2837,"yyyymmdd")</f>
        <v/>
      </c>
    </row>
    <row r="2838">
      <c r="A2838" t="n">
        <v>41503575</v>
      </c>
      <c r="B2838" t="inlineStr">
        <is>
          <t>Manhattan</t>
        </is>
      </c>
      <c r="C2838" t="inlineStr">
        <is>
          <t>10034</t>
        </is>
      </c>
      <c r="D2838" t="inlineStr">
        <is>
          <t>Thai</t>
        </is>
      </c>
      <c r="E2838" s="8" t="n">
        <v>46133</v>
      </c>
      <c r="F2838" t="inlineStr">
        <is>
          <t>Violations were cited in the following area(s).</t>
        </is>
      </c>
      <c r="G2838" t="inlineStr">
        <is>
          <t>10B</t>
        </is>
      </c>
      <c r="H2838" t="inlineStr">
        <is>
          <t>Anti-siphonage or back-flow prevention device not provided where required; equipment or floor not properly drained; sewage disposal system in disrepair or not functioning properly. Condensation or liquid waste improperly disposed of.</t>
        </is>
      </c>
      <c r="I2838" t="inlineStr">
        <is>
          <t>Not Critical</t>
        </is>
      </c>
      <c r="J2838" t="n">
        <v>13</v>
      </c>
      <c r="K2838" t="inlineStr">
        <is>
          <t>A</t>
        </is>
      </c>
      <c r="L2838" s="9">
        <f>A2838&amp;"-"&amp;TEXT(E2838,"yyyymmdd")</f>
        <v/>
      </c>
    </row>
    <row r="2839">
      <c r="A2839" t="n">
        <v>41503575</v>
      </c>
      <c r="B2839" t="inlineStr">
        <is>
          <t>Manhattan</t>
        </is>
      </c>
      <c r="C2839" t="inlineStr">
        <is>
          <t>10034</t>
        </is>
      </c>
      <c r="D2839" t="inlineStr">
        <is>
          <t>Thai</t>
        </is>
      </c>
      <c r="E2839" s="8" t="n">
        <v>46133</v>
      </c>
      <c r="F2839" t="inlineStr">
        <is>
          <t>Violations were cited in the following area(s).</t>
        </is>
      </c>
      <c r="G2839" t="inlineStr">
        <is>
          <t>10F</t>
        </is>
      </c>
      <c r="H2839" t="inlineStr">
        <is>
          <t>Non-food contact surface or equipment made of unacceptable material, not kept clean, or not properly sealed, raised, spaced or movable to allow accessibility for cleaning on all sides, above and underneath the unit.</t>
        </is>
      </c>
      <c r="I2839" t="inlineStr">
        <is>
          <t>Not Critical</t>
        </is>
      </c>
      <c r="J2839" t="n">
        <v>13</v>
      </c>
      <c r="K2839" t="inlineStr">
        <is>
          <t>A</t>
        </is>
      </c>
      <c r="L2839" s="9">
        <f>A2839&amp;"-"&amp;TEXT(E2839,"yyyymmdd")</f>
        <v/>
      </c>
    </row>
    <row r="2840">
      <c r="A2840" t="n">
        <v>41537124</v>
      </c>
      <c r="B2840" t="inlineStr">
        <is>
          <t>Queens</t>
        </is>
      </c>
      <c r="C2840" t="inlineStr">
        <is>
          <t>11361</t>
        </is>
      </c>
      <c r="D2840" t="inlineStr">
        <is>
          <t>Korean</t>
        </is>
      </c>
      <c r="E2840" s="8" t="n">
        <v>46133</v>
      </c>
      <c r="F2840" t="inlineStr">
        <is>
          <t>Violations were cited in the following area(s).</t>
        </is>
      </c>
      <c r="G2840" t="inlineStr">
        <is>
          <t>02G</t>
        </is>
      </c>
      <c r="H2840" t="inlineStr">
        <is>
          <t>Cold TCS food item held above 41 °F; smoked or processed fish held above 38 °F; intact raw eggs held above 45 °F; or reduced oxygen packaged (ROP) TCS foods held above required temperatures except during active necessary preparation.</t>
        </is>
      </c>
      <c r="I2840" t="inlineStr">
        <is>
          <t>Critical</t>
        </is>
      </c>
      <c r="J2840" t="n">
        <v>13</v>
      </c>
      <c r="K2840" t="inlineStr">
        <is>
          <t>A</t>
        </is>
      </c>
      <c r="L2840" s="9">
        <f>A2840&amp;"-"&amp;TEXT(E2840,"yyyymmdd")</f>
        <v/>
      </c>
    </row>
    <row r="2841">
      <c r="A2841" t="n">
        <v>41537124</v>
      </c>
      <c r="B2841" t="inlineStr">
        <is>
          <t>Queens</t>
        </is>
      </c>
      <c r="C2841" t="inlineStr">
        <is>
          <t>11361</t>
        </is>
      </c>
      <c r="D2841" t="inlineStr">
        <is>
          <t>Korean</t>
        </is>
      </c>
      <c r="E2841" s="8" t="n">
        <v>46133</v>
      </c>
      <c r="F2841" t="inlineStr">
        <is>
          <t>Violations were cited in the following area(s).</t>
        </is>
      </c>
      <c r="G2841" t="inlineStr">
        <is>
          <t>06C</t>
        </is>
      </c>
      <c r="H284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841" t="inlineStr">
        <is>
          <t>Critical</t>
        </is>
      </c>
      <c r="J2841" t="n">
        <v>13</v>
      </c>
      <c r="K2841" t="inlineStr">
        <is>
          <t>A</t>
        </is>
      </c>
      <c r="L2841" s="9">
        <f>A2841&amp;"-"&amp;TEXT(E2841,"yyyymmdd")</f>
        <v/>
      </c>
    </row>
    <row r="2842">
      <c r="A2842" t="n">
        <v>41602357</v>
      </c>
      <c r="B2842" t="inlineStr">
        <is>
          <t>Manhattan</t>
        </is>
      </c>
      <c r="C2842" t="inlineStr">
        <is>
          <t>10011</t>
        </is>
      </c>
      <c r="D2842" t="inlineStr">
        <is>
          <t>Japanese</t>
        </is>
      </c>
      <c r="E2842" s="8" t="n">
        <v>46133</v>
      </c>
      <c r="F2842" t="inlineStr">
        <is>
          <t>Violations were cited in the following area(s).</t>
        </is>
      </c>
      <c r="G2842" t="inlineStr">
        <is>
          <t>02B</t>
        </is>
      </c>
      <c r="H2842" t="inlineStr">
        <is>
          <t>Hot TCS food item not held at or above 140 °F.</t>
        </is>
      </c>
      <c r="I2842" t="inlineStr">
        <is>
          <t>Critical</t>
        </is>
      </c>
      <c r="J2842" t="n">
        <v>13</v>
      </c>
      <c r="K2842" t="inlineStr">
        <is>
          <t>A</t>
        </is>
      </c>
      <c r="L2842" s="9">
        <f>A2842&amp;"-"&amp;TEXT(E2842,"yyyymmdd")</f>
        <v/>
      </c>
    </row>
    <row r="2843">
      <c r="A2843" t="n">
        <v>41602357</v>
      </c>
      <c r="B2843" t="inlineStr">
        <is>
          <t>Manhattan</t>
        </is>
      </c>
      <c r="C2843" t="inlineStr">
        <is>
          <t>10011</t>
        </is>
      </c>
      <c r="D2843" t="inlineStr">
        <is>
          <t>Japanese</t>
        </is>
      </c>
      <c r="E2843" s="8" t="n">
        <v>46133</v>
      </c>
      <c r="F2843" t="inlineStr">
        <is>
          <t>Violations were cited in the following area(s).</t>
        </is>
      </c>
      <c r="G2843" t="inlineStr">
        <is>
          <t>06C</t>
        </is>
      </c>
      <c r="H284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843" t="inlineStr">
        <is>
          <t>Critical</t>
        </is>
      </c>
      <c r="J2843" t="n">
        <v>13</v>
      </c>
      <c r="K2843" t="inlineStr">
        <is>
          <t>A</t>
        </is>
      </c>
      <c r="L2843" s="9">
        <f>A2843&amp;"-"&amp;TEXT(E2843,"yyyymmdd")</f>
        <v/>
      </c>
    </row>
    <row r="2844">
      <c r="A2844" t="n">
        <v>41686709</v>
      </c>
      <c r="B2844" t="inlineStr">
        <is>
          <t>Manhattan</t>
        </is>
      </c>
      <c r="C2844" t="inlineStr">
        <is>
          <t>10013</t>
        </is>
      </c>
      <c r="D2844" t="inlineStr">
        <is>
          <t>French</t>
        </is>
      </c>
      <c r="E2844" s="8" t="n">
        <v>46133</v>
      </c>
      <c r="F2844" t="inlineStr">
        <is>
          <t>Violations were cited in the following area(s).</t>
        </is>
      </c>
      <c r="G2844" t="inlineStr">
        <is>
          <t>02G</t>
        </is>
      </c>
      <c r="H2844" t="inlineStr">
        <is>
          <t>Cold TCS food item held above 41 °F; smoked or processed fish held above 38 °F; intact raw eggs held above 45 °F; or reduced oxygen packaged (ROP) TCS foods held above required temperatures except during active necessary preparation.</t>
        </is>
      </c>
      <c r="I2844" t="inlineStr">
        <is>
          <t>Critical</t>
        </is>
      </c>
      <c r="J2844" t="n">
        <v>29</v>
      </c>
      <c r="K2844" t="inlineStr">
        <is>
          <t>N</t>
        </is>
      </c>
      <c r="L2844" s="9">
        <f>A2844&amp;"-"&amp;TEXT(E2844,"yyyymmdd")</f>
        <v/>
      </c>
    </row>
    <row r="2845">
      <c r="A2845" t="n">
        <v>41686709</v>
      </c>
      <c r="B2845" t="inlineStr">
        <is>
          <t>Manhattan</t>
        </is>
      </c>
      <c r="C2845" t="inlineStr">
        <is>
          <t>10013</t>
        </is>
      </c>
      <c r="D2845" t="inlineStr">
        <is>
          <t>French</t>
        </is>
      </c>
      <c r="E2845" s="8" t="n">
        <v>46133</v>
      </c>
      <c r="F2845" t="inlineStr">
        <is>
          <t>Violations were cited in the following area(s).</t>
        </is>
      </c>
      <c r="G2845" t="inlineStr">
        <is>
          <t>04A</t>
        </is>
      </c>
      <c r="H2845" t="inlineStr">
        <is>
          <t>Food Protection Certificate (FPC) not held by manager or supervisor of food operations.</t>
        </is>
      </c>
      <c r="I2845" t="inlineStr">
        <is>
          <t>Critical</t>
        </is>
      </c>
      <c r="J2845" t="n">
        <v>29</v>
      </c>
      <c r="K2845" t="inlineStr">
        <is>
          <t>N</t>
        </is>
      </c>
      <c r="L2845" s="9">
        <f>A2845&amp;"-"&amp;TEXT(E2845,"yyyymmdd")</f>
        <v/>
      </c>
    </row>
    <row r="2846">
      <c r="A2846" t="n">
        <v>41686709</v>
      </c>
      <c r="B2846" t="inlineStr">
        <is>
          <t>Manhattan</t>
        </is>
      </c>
      <c r="C2846" t="inlineStr">
        <is>
          <t>10013</t>
        </is>
      </c>
      <c r="D2846" t="inlineStr">
        <is>
          <t>French</t>
        </is>
      </c>
      <c r="E2846" s="8" t="n">
        <v>46133</v>
      </c>
      <c r="F2846" t="inlineStr">
        <is>
          <t>Violations were cited in the following area(s).</t>
        </is>
      </c>
      <c r="G2846" t="inlineStr">
        <is>
          <t>04C</t>
        </is>
      </c>
      <c r="H2846" t="inlineStr">
        <is>
          <t>Food worker/food vendor does not use utensil or other barrier to eliminate bare hand contact with food that will not receive adequate additional heat treatment.</t>
        </is>
      </c>
      <c r="I2846" t="inlineStr">
        <is>
          <t>Critical</t>
        </is>
      </c>
      <c r="J2846" t="n">
        <v>29</v>
      </c>
      <c r="K2846" t="inlineStr">
        <is>
          <t>N</t>
        </is>
      </c>
      <c r="L2846" s="9">
        <f>A2846&amp;"-"&amp;TEXT(E2846,"yyyymmdd")</f>
        <v/>
      </c>
    </row>
    <row r="2847">
      <c r="A2847" t="n">
        <v>41686709</v>
      </c>
      <c r="B2847" t="inlineStr">
        <is>
          <t>Manhattan</t>
        </is>
      </c>
      <c r="C2847" t="inlineStr">
        <is>
          <t>10013</t>
        </is>
      </c>
      <c r="D2847" t="inlineStr">
        <is>
          <t>French</t>
        </is>
      </c>
      <c r="E2847" s="8" t="n">
        <v>46133</v>
      </c>
      <c r="F2847" t="inlineStr">
        <is>
          <t>Violations were cited in the following area(s).</t>
        </is>
      </c>
      <c r="G2847" t="inlineStr">
        <is>
          <t>10F</t>
        </is>
      </c>
      <c r="H2847" t="inlineStr">
        <is>
          <t>Non-food contact surface or equipment made of unacceptable material, not kept clean, or not properly sealed, raised, spaced or movable to allow accessibility for cleaning on all sides, above and underneath the unit.</t>
        </is>
      </c>
      <c r="I2847" t="inlineStr">
        <is>
          <t>Not Critical</t>
        </is>
      </c>
      <c r="J2847" t="n">
        <v>29</v>
      </c>
      <c r="K2847" t="inlineStr">
        <is>
          <t>N</t>
        </is>
      </c>
      <c r="L2847" s="9">
        <f>A2847&amp;"-"&amp;TEXT(E2847,"yyyymmdd")</f>
        <v/>
      </c>
    </row>
    <row r="2848">
      <c r="A2848" t="n">
        <v>41702705</v>
      </c>
      <c r="B2848" t="inlineStr">
        <is>
          <t>Staten Island</t>
        </is>
      </c>
      <c r="C2848" t="inlineStr">
        <is>
          <t>10301</t>
        </is>
      </c>
      <c r="D2848" t="inlineStr">
        <is>
          <t>Pizza</t>
        </is>
      </c>
      <c r="E2848" s="8" t="n">
        <v>46133</v>
      </c>
      <c r="F2848" t="inlineStr">
        <is>
          <t>Violations were cited in the following area(s).</t>
        </is>
      </c>
      <c r="G2848" t="inlineStr">
        <is>
          <t>02B</t>
        </is>
      </c>
      <c r="H2848" t="inlineStr">
        <is>
          <t>Hot TCS food item not held at or above 140 °F.</t>
        </is>
      </c>
      <c r="I2848" t="inlineStr">
        <is>
          <t>Critical</t>
        </is>
      </c>
      <c r="J2848" t="n">
        <v>26</v>
      </c>
      <c r="L2848" s="9">
        <f>A2848&amp;"-"&amp;TEXT(E2848,"yyyymmdd")</f>
        <v/>
      </c>
    </row>
    <row r="2849">
      <c r="A2849" t="n">
        <v>41702705</v>
      </c>
      <c r="B2849" t="inlineStr">
        <is>
          <t>Staten Island</t>
        </is>
      </c>
      <c r="C2849" t="inlineStr">
        <is>
          <t>10301</t>
        </is>
      </c>
      <c r="D2849" t="inlineStr">
        <is>
          <t>Pizza</t>
        </is>
      </c>
      <c r="E2849" s="8" t="n">
        <v>46133</v>
      </c>
      <c r="F2849" t="inlineStr">
        <is>
          <t>Violations were cited in the following area(s).</t>
        </is>
      </c>
      <c r="G2849" t="inlineStr">
        <is>
          <t>04A</t>
        </is>
      </c>
      <c r="H2849" t="inlineStr">
        <is>
          <t>Food Protection Certificate (FPC) not held by manager or supervisor of food operations.</t>
        </is>
      </c>
      <c r="I2849" t="inlineStr">
        <is>
          <t>Critical</t>
        </is>
      </c>
      <c r="J2849" t="n">
        <v>26</v>
      </c>
      <c r="L2849" s="9">
        <f>A2849&amp;"-"&amp;TEXT(E2849,"yyyymmdd")</f>
        <v/>
      </c>
    </row>
    <row r="2850">
      <c r="A2850" t="n">
        <v>41702705</v>
      </c>
      <c r="B2850" t="inlineStr">
        <is>
          <t>Staten Island</t>
        </is>
      </c>
      <c r="C2850" t="inlineStr">
        <is>
          <t>10301</t>
        </is>
      </c>
      <c r="D2850" t="inlineStr">
        <is>
          <t>Pizza</t>
        </is>
      </c>
      <c r="E2850" s="8" t="n">
        <v>46133</v>
      </c>
      <c r="F2850" t="inlineStr">
        <is>
          <t>Violations were cited in the following area(s).</t>
        </is>
      </c>
      <c r="G2850" t="inlineStr">
        <is>
          <t>04L</t>
        </is>
      </c>
      <c r="H2850" t="inlineStr">
        <is>
          <t>Evidence of mice or live mice in establishment's food or non-food areas.</t>
        </is>
      </c>
      <c r="I2850" t="inlineStr">
        <is>
          <t>Critical</t>
        </is>
      </c>
      <c r="J2850" t="n">
        <v>26</v>
      </c>
      <c r="L2850" s="9">
        <f>A2850&amp;"-"&amp;TEXT(E2850,"yyyymmdd")</f>
        <v/>
      </c>
    </row>
    <row r="2851">
      <c r="A2851" t="n">
        <v>41702705</v>
      </c>
      <c r="B2851" t="inlineStr">
        <is>
          <t>Staten Island</t>
        </is>
      </c>
      <c r="C2851" t="inlineStr">
        <is>
          <t>10301</t>
        </is>
      </c>
      <c r="D2851" t="inlineStr">
        <is>
          <t>Pizza</t>
        </is>
      </c>
      <c r="E2851" s="8" t="n">
        <v>46133</v>
      </c>
      <c r="F2851" t="inlineStr">
        <is>
          <t>Violations were cited in the following area(s).</t>
        </is>
      </c>
      <c r="G2851" t="inlineStr">
        <is>
          <t>08A</t>
        </is>
      </c>
      <c r="H2851" t="inlineStr">
        <is>
          <t>Establishment is not free of harborage or conditions conducive to rodents, insects or other pests.</t>
        </is>
      </c>
      <c r="I2851" t="inlineStr">
        <is>
          <t>Not Critical</t>
        </is>
      </c>
      <c r="J2851" t="n">
        <v>26</v>
      </c>
      <c r="L2851" s="9">
        <f>A2851&amp;"-"&amp;TEXT(E2851,"yyyymmdd")</f>
        <v/>
      </c>
    </row>
    <row r="2852">
      <c r="A2852" t="n">
        <v>41710310</v>
      </c>
      <c r="B2852" t="inlineStr">
        <is>
          <t>Manhattan</t>
        </is>
      </c>
      <c r="C2852" t="inlineStr">
        <is>
          <t>10022</t>
        </is>
      </c>
      <c r="D2852" t="inlineStr">
        <is>
          <t>Salads</t>
        </is>
      </c>
      <c r="E2852" s="8" t="n">
        <v>46133</v>
      </c>
      <c r="F2852" t="inlineStr">
        <is>
          <t>Violations were cited in the following area(s).</t>
        </is>
      </c>
      <c r="G2852" t="inlineStr">
        <is>
          <t>02B</t>
        </is>
      </c>
      <c r="H2852" t="inlineStr">
        <is>
          <t>Hot TCS food item not held at or above 140 °F.</t>
        </is>
      </c>
      <c r="I2852" t="inlineStr">
        <is>
          <t>Critical</t>
        </is>
      </c>
      <c r="J2852" t="n">
        <v>31</v>
      </c>
      <c r="L2852" s="9">
        <f>A2852&amp;"-"&amp;TEXT(E2852,"yyyymmdd")</f>
        <v/>
      </c>
    </row>
    <row r="2853">
      <c r="A2853" t="n">
        <v>41710310</v>
      </c>
      <c r="B2853" t="inlineStr">
        <is>
          <t>Manhattan</t>
        </is>
      </c>
      <c r="C2853" t="inlineStr">
        <is>
          <t>10022</t>
        </is>
      </c>
      <c r="D2853" t="inlineStr">
        <is>
          <t>Salads</t>
        </is>
      </c>
      <c r="E2853" s="8" t="n">
        <v>46133</v>
      </c>
      <c r="F2853" t="inlineStr">
        <is>
          <t>Violations were cited in the following area(s).</t>
        </is>
      </c>
      <c r="G2853" t="inlineStr">
        <is>
          <t>04N</t>
        </is>
      </c>
      <c r="H2853" t="inlineStr">
        <is>
          <t>Filth flies or food/refuse/sewage associated with (FRSA) flies or other nuisance pests in establishment’s food and/or non-food areas. FRSA flies include house flies, blow flies, bottle flies, flesh flies, drain flies, Phorid flies and fruit flies.</t>
        </is>
      </c>
      <c r="I2853" t="inlineStr">
        <is>
          <t>Critical</t>
        </is>
      </c>
      <c r="J2853" t="n">
        <v>31</v>
      </c>
      <c r="L2853" s="9">
        <f>A2853&amp;"-"&amp;TEXT(E2853,"yyyymmdd")</f>
        <v/>
      </c>
    </row>
    <row r="2854">
      <c r="A2854" t="n">
        <v>41710310</v>
      </c>
      <c r="B2854" t="inlineStr">
        <is>
          <t>Manhattan</t>
        </is>
      </c>
      <c r="C2854" t="inlineStr">
        <is>
          <t>10022</t>
        </is>
      </c>
      <c r="D2854" t="inlineStr">
        <is>
          <t>Salads</t>
        </is>
      </c>
      <c r="E2854" s="8" t="n">
        <v>46133</v>
      </c>
      <c r="F2854" t="inlineStr">
        <is>
          <t>Violations were cited in the following area(s).</t>
        </is>
      </c>
      <c r="G2854" t="inlineStr">
        <is>
          <t>06A</t>
        </is>
      </c>
      <c r="H2854" t="inlineStr">
        <is>
          <t>Personal cleanliness is inadequate. Outer garment soiled with possible contaminant. Effective hair restraint not worn where required. Jewelry worn on hands or arms. Fingernail polish worn or fingernails not kept clean and trimmed.</t>
        </is>
      </c>
      <c r="I2854" t="inlineStr">
        <is>
          <t>Critical</t>
        </is>
      </c>
      <c r="J2854" t="n">
        <v>31</v>
      </c>
      <c r="L2854" s="9">
        <f>A2854&amp;"-"&amp;TEXT(E2854,"yyyymmdd")</f>
        <v/>
      </c>
    </row>
    <row r="2855">
      <c r="A2855" t="n">
        <v>41710310</v>
      </c>
      <c r="B2855" t="inlineStr">
        <is>
          <t>Manhattan</t>
        </is>
      </c>
      <c r="C2855" t="inlineStr">
        <is>
          <t>10022</t>
        </is>
      </c>
      <c r="D2855" t="inlineStr">
        <is>
          <t>Salads</t>
        </is>
      </c>
      <c r="E2855" s="8" t="n">
        <v>46133</v>
      </c>
      <c r="F2855" t="inlineStr">
        <is>
          <t>Violations were cited in the following area(s).</t>
        </is>
      </c>
      <c r="G2855" t="inlineStr">
        <is>
          <t>08A</t>
        </is>
      </c>
      <c r="H2855" t="inlineStr">
        <is>
          <t>Establishment is not free of harborage or conditions conducive to rodents, insects or other pests.</t>
        </is>
      </c>
      <c r="I2855" t="inlineStr">
        <is>
          <t>Not Critical</t>
        </is>
      </c>
      <c r="J2855" t="n">
        <v>31</v>
      </c>
      <c r="L2855" s="9">
        <f>A2855&amp;"-"&amp;TEXT(E2855,"yyyymmdd")</f>
        <v/>
      </c>
    </row>
    <row r="2856">
      <c r="A2856" t="n">
        <v>41710310</v>
      </c>
      <c r="B2856" t="inlineStr">
        <is>
          <t>Manhattan</t>
        </is>
      </c>
      <c r="C2856" t="inlineStr">
        <is>
          <t>10022</t>
        </is>
      </c>
      <c r="D2856" t="inlineStr">
        <is>
          <t>Salads</t>
        </is>
      </c>
      <c r="E2856" s="8" t="n">
        <v>46133</v>
      </c>
      <c r="F2856" t="inlineStr">
        <is>
          <t>Violations were cited in the following area(s).</t>
        </is>
      </c>
      <c r="G2856" t="inlineStr">
        <is>
          <t>10B</t>
        </is>
      </c>
      <c r="H2856" t="inlineStr">
        <is>
          <t>Anti-siphonage or back-flow prevention device not provided where required; equipment or floor not properly drained; sewage disposal system in disrepair or not functioning properly. Condensation or liquid waste improperly disposed of.</t>
        </is>
      </c>
      <c r="I2856" t="inlineStr">
        <is>
          <t>Not Critical</t>
        </is>
      </c>
      <c r="J2856" t="n">
        <v>31</v>
      </c>
      <c r="L2856" s="9">
        <f>A2856&amp;"-"&amp;TEXT(E2856,"yyyymmdd")</f>
        <v/>
      </c>
    </row>
    <row r="2857">
      <c r="A2857" t="n">
        <v>41710310</v>
      </c>
      <c r="B2857" t="inlineStr">
        <is>
          <t>Manhattan</t>
        </is>
      </c>
      <c r="C2857" t="inlineStr">
        <is>
          <t>10022</t>
        </is>
      </c>
      <c r="D2857" t="inlineStr">
        <is>
          <t>Salads</t>
        </is>
      </c>
      <c r="E2857" s="8" t="n">
        <v>46133</v>
      </c>
      <c r="F2857" t="inlineStr">
        <is>
          <t>Violations were cited in the following area(s).</t>
        </is>
      </c>
      <c r="G2857" t="inlineStr">
        <is>
          <t>10F</t>
        </is>
      </c>
      <c r="H2857" t="inlineStr">
        <is>
          <t>Non-food contact surface or equipment made of unacceptable material, not kept clean, or not properly sealed, raised, spaced or movable to allow accessibility for cleaning on all sides, above and underneath the unit.</t>
        </is>
      </c>
      <c r="I2857" t="inlineStr">
        <is>
          <t>Not Critical</t>
        </is>
      </c>
      <c r="J2857" t="n">
        <v>31</v>
      </c>
      <c r="L2857" s="9">
        <f>A2857&amp;"-"&amp;TEXT(E2857,"yyyymmdd")</f>
        <v/>
      </c>
    </row>
    <row r="2858">
      <c r="A2858" t="n">
        <v>50001168</v>
      </c>
      <c r="B2858" t="inlineStr">
        <is>
          <t>Bronx</t>
        </is>
      </c>
      <c r="C2858" t="inlineStr">
        <is>
          <t>10466</t>
        </is>
      </c>
      <c r="D2858" t="inlineStr">
        <is>
          <t>Chinese</t>
        </is>
      </c>
      <c r="E2858" s="8" t="n">
        <v>46133</v>
      </c>
      <c r="F2858" t="inlineStr">
        <is>
          <t>Violations were cited in the following area(s).</t>
        </is>
      </c>
      <c r="G2858" t="inlineStr">
        <is>
          <t>02B</t>
        </is>
      </c>
      <c r="H2858" t="inlineStr">
        <is>
          <t>Hot TCS food item not held at or above 140 °F.</t>
        </is>
      </c>
      <c r="I2858" t="inlineStr">
        <is>
          <t>Critical</t>
        </is>
      </c>
      <c r="J2858" t="n">
        <v>11</v>
      </c>
      <c r="K2858" t="inlineStr">
        <is>
          <t>A</t>
        </is>
      </c>
      <c r="L2858" s="9">
        <f>A2858&amp;"-"&amp;TEXT(E2858,"yyyymmdd")</f>
        <v/>
      </c>
    </row>
    <row r="2859">
      <c r="A2859" t="n">
        <v>50001168</v>
      </c>
      <c r="B2859" t="inlineStr">
        <is>
          <t>Bronx</t>
        </is>
      </c>
      <c r="C2859" t="inlineStr">
        <is>
          <t>10466</t>
        </is>
      </c>
      <c r="D2859" t="inlineStr">
        <is>
          <t>Chinese</t>
        </is>
      </c>
      <c r="E2859" s="8" t="n">
        <v>46133</v>
      </c>
      <c r="F2859" t="inlineStr">
        <is>
          <t>Violations were cited in the following area(s).</t>
        </is>
      </c>
      <c r="G2859" t="inlineStr">
        <is>
          <t>10F</t>
        </is>
      </c>
      <c r="H2859" t="inlineStr">
        <is>
          <t>Non-food contact surface or equipment made of unacceptable material, not kept clean, or not properly sealed, raised, spaced or movable to allow accessibility for cleaning on all sides, above and underneath the unit.</t>
        </is>
      </c>
      <c r="I2859" t="inlineStr">
        <is>
          <t>Not Critical</t>
        </is>
      </c>
      <c r="J2859" t="n">
        <v>11</v>
      </c>
      <c r="K2859" t="inlineStr">
        <is>
          <t>A</t>
        </is>
      </c>
      <c r="L2859" s="9">
        <f>A2859&amp;"-"&amp;TEXT(E2859,"yyyymmdd")</f>
        <v/>
      </c>
    </row>
    <row r="2860">
      <c r="A2860" t="n">
        <v>50003842</v>
      </c>
      <c r="B2860" t="inlineStr">
        <is>
          <t>Manhattan</t>
        </is>
      </c>
      <c r="C2860" t="inlineStr">
        <is>
          <t>10036</t>
        </is>
      </c>
      <c r="D2860" t="inlineStr">
        <is>
          <t>American</t>
        </is>
      </c>
      <c r="E2860" s="8" t="n">
        <v>46133</v>
      </c>
      <c r="F2860" t="inlineStr">
        <is>
          <t>Violations were cited in the following area(s).</t>
        </is>
      </c>
      <c r="G2860" t="inlineStr">
        <is>
          <t>04A</t>
        </is>
      </c>
      <c r="H2860" t="inlineStr">
        <is>
          <t>Food Protection Certificate (FPC) not held by manager or supervisor of food operations.</t>
        </is>
      </c>
      <c r="I2860" t="inlineStr">
        <is>
          <t>Critical</t>
        </is>
      </c>
      <c r="J2860" t="n">
        <v>12</v>
      </c>
      <c r="K2860" t="inlineStr">
        <is>
          <t>A</t>
        </is>
      </c>
      <c r="L2860" s="9">
        <f>A2860&amp;"-"&amp;TEXT(E2860,"yyyymmdd")</f>
        <v/>
      </c>
    </row>
    <row r="2861">
      <c r="A2861" t="n">
        <v>50003842</v>
      </c>
      <c r="B2861" t="inlineStr">
        <is>
          <t>Manhattan</t>
        </is>
      </c>
      <c r="C2861" t="inlineStr">
        <is>
          <t>10036</t>
        </is>
      </c>
      <c r="D2861" t="inlineStr">
        <is>
          <t>American</t>
        </is>
      </c>
      <c r="E2861" s="8" t="n">
        <v>46133</v>
      </c>
      <c r="F2861" t="inlineStr">
        <is>
          <t>Violations were cited in the following area(s).</t>
        </is>
      </c>
      <c r="G2861" t="inlineStr">
        <is>
          <t>10B</t>
        </is>
      </c>
      <c r="H2861" t="inlineStr">
        <is>
          <t>Anti-siphonage or back-flow prevention device not provided where required; equipment or floor not properly drained; sewage disposal system in disrepair or not functioning properly. Condensation or liquid waste improperly disposed of.</t>
        </is>
      </c>
      <c r="I2861" t="inlineStr">
        <is>
          <t>Not Critical</t>
        </is>
      </c>
      <c r="J2861" t="n">
        <v>12</v>
      </c>
      <c r="K2861" t="inlineStr">
        <is>
          <t>A</t>
        </is>
      </c>
      <c r="L2861" s="9">
        <f>A2861&amp;"-"&amp;TEXT(E2861,"yyyymmdd")</f>
        <v/>
      </c>
    </row>
    <row r="2862">
      <c r="A2862" t="n">
        <v>50017824</v>
      </c>
      <c r="B2862" t="inlineStr">
        <is>
          <t>Manhattan</t>
        </is>
      </c>
      <c r="C2862" t="inlineStr">
        <is>
          <t>10035</t>
        </is>
      </c>
      <c r="D2862" t="inlineStr">
        <is>
          <t>Mexican</t>
        </is>
      </c>
      <c r="E2862" s="8" t="n">
        <v>46133</v>
      </c>
      <c r="F2862" t="inlineStr">
        <is>
          <t>Violations were cited in the following area(s).</t>
        </is>
      </c>
      <c r="G2862" t="inlineStr">
        <is>
          <t>06C</t>
        </is>
      </c>
      <c r="H286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862" t="inlineStr">
        <is>
          <t>Critical</t>
        </is>
      </c>
      <c r="J2862" t="n">
        <v>8</v>
      </c>
      <c r="K2862" t="inlineStr">
        <is>
          <t>A</t>
        </is>
      </c>
      <c r="L2862" s="9">
        <f>A2862&amp;"-"&amp;TEXT(E2862,"yyyymmdd")</f>
        <v/>
      </c>
    </row>
    <row r="2863">
      <c r="A2863" t="n">
        <v>50017824</v>
      </c>
      <c r="B2863" t="inlineStr">
        <is>
          <t>Manhattan</t>
        </is>
      </c>
      <c r="C2863" t="inlineStr">
        <is>
          <t>10035</t>
        </is>
      </c>
      <c r="D2863" t="inlineStr">
        <is>
          <t>Mexican</t>
        </is>
      </c>
      <c r="E2863" s="8" t="n">
        <v>46133</v>
      </c>
      <c r="F2863" t="inlineStr">
        <is>
          <t>Violations were cited in the following area(s).</t>
        </is>
      </c>
      <c r="G2863" t="inlineStr">
        <is>
          <t>10F</t>
        </is>
      </c>
      <c r="H2863" t="inlineStr">
        <is>
          <t>Non-food contact surface or equipment made of unacceptable material, not kept clean, or not properly sealed, raised, spaced or movable to allow accessibility for cleaning on all sides, above and underneath the unit.</t>
        </is>
      </c>
      <c r="I2863" t="inlineStr">
        <is>
          <t>Not Critical</t>
        </is>
      </c>
      <c r="J2863" t="n">
        <v>8</v>
      </c>
      <c r="K2863" t="inlineStr">
        <is>
          <t>A</t>
        </is>
      </c>
      <c r="L2863" s="9">
        <f>A2863&amp;"-"&amp;TEXT(E2863,"yyyymmdd")</f>
        <v/>
      </c>
    </row>
    <row r="2864">
      <c r="A2864" t="n">
        <v>50033595</v>
      </c>
      <c r="B2864" t="inlineStr">
        <is>
          <t>Manhattan</t>
        </is>
      </c>
      <c r="C2864" t="inlineStr">
        <is>
          <t>10013</t>
        </is>
      </c>
      <c r="D2864" t="inlineStr">
        <is>
          <t>American</t>
        </is>
      </c>
      <c r="E2864" s="8" t="n">
        <v>46133</v>
      </c>
      <c r="F2864" t="inlineStr">
        <is>
          <t>Violations were cited in the following area(s).</t>
        </is>
      </c>
      <c r="G2864" t="inlineStr">
        <is>
          <t>02G</t>
        </is>
      </c>
      <c r="H2864" t="inlineStr">
        <is>
          <t>Cold TCS food item held above 41 °F; smoked or processed fish held above 38 °F; intact raw eggs held above 45 °F; or reduced oxygen packaged (ROP) TCS foods held above required temperatures except during active necessary preparation.</t>
        </is>
      </c>
      <c r="I2864" t="inlineStr">
        <is>
          <t>Critical</t>
        </is>
      </c>
      <c r="J2864" t="n">
        <v>12</v>
      </c>
      <c r="L2864" s="9">
        <f>A2864&amp;"-"&amp;TEXT(E2864,"yyyymmdd")</f>
        <v/>
      </c>
    </row>
    <row r="2865">
      <c r="A2865" t="n">
        <v>50033595</v>
      </c>
      <c r="B2865" t="inlineStr">
        <is>
          <t>Manhattan</t>
        </is>
      </c>
      <c r="C2865" t="inlineStr">
        <is>
          <t>10013</t>
        </is>
      </c>
      <c r="D2865" t="inlineStr">
        <is>
          <t>American</t>
        </is>
      </c>
      <c r="E2865" s="8" t="n">
        <v>46133</v>
      </c>
      <c r="F2865" t="inlineStr">
        <is>
          <t>Violations were cited in the following area(s).</t>
        </is>
      </c>
      <c r="G2865" t="inlineStr">
        <is>
          <t>06E</t>
        </is>
      </c>
      <c r="H2865" t="inlineStr">
        <is>
          <t>Sanitized equipment or utensil, including in-use food dispensing utensil, improperly used or stored.</t>
        </is>
      </c>
      <c r="I2865" t="inlineStr">
        <is>
          <t>Critical</t>
        </is>
      </c>
      <c r="J2865" t="n">
        <v>12</v>
      </c>
      <c r="L2865" s="9">
        <f>A2865&amp;"-"&amp;TEXT(E2865,"yyyymmdd")</f>
        <v/>
      </c>
    </row>
    <row r="2866">
      <c r="A2866" t="n">
        <v>50034683</v>
      </c>
      <c r="B2866" t="inlineStr">
        <is>
          <t>Manhattan</t>
        </is>
      </c>
      <c r="C2866" t="inlineStr">
        <is>
          <t>10002</t>
        </is>
      </c>
      <c r="D2866" t="inlineStr">
        <is>
          <t>Middle Eastern</t>
        </is>
      </c>
      <c r="E2866" s="8" t="n">
        <v>46133</v>
      </c>
      <c r="F2866" t="inlineStr">
        <is>
          <t>Violations were cited in the following area(s).</t>
        </is>
      </c>
      <c r="G2866" t="inlineStr">
        <is>
          <t>06D</t>
        </is>
      </c>
      <c r="H2866" t="inlineStr">
        <is>
          <t>Food contact surface not properly washed, rinsed and sanitized after each use and following any activity when contamination may have occurred.</t>
        </is>
      </c>
      <c r="I2866" t="inlineStr">
        <is>
          <t>Critical</t>
        </is>
      </c>
      <c r="J2866" t="n">
        <v>7</v>
      </c>
      <c r="K2866" t="inlineStr">
        <is>
          <t>A</t>
        </is>
      </c>
      <c r="L2866" s="9">
        <f>A2866&amp;"-"&amp;TEXT(E2866,"yyyymmdd")</f>
        <v/>
      </c>
    </row>
    <row r="2867">
      <c r="A2867" t="n">
        <v>50034683</v>
      </c>
      <c r="B2867" t="inlineStr">
        <is>
          <t>Manhattan</t>
        </is>
      </c>
      <c r="C2867" t="inlineStr">
        <is>
          <t>10002</t>
        </is>
      </c>
      <c r="D2867" t="inlineStr">
        <is>
          <t>Middle Eastern</t>
        </is>
      </c>
      <c r="E2867" s="8" t="n">
        <v>46133</v>
      </c>
      <c r="F2867" t="inlineStr">
        <is>
          <t>Violations were cited in the following area(s).</t>
        </is>
      </c>
      <c r="G2867" t="inlineStr">
        <is>
          <t>08B</t>
        </is>
      </c>
      <c r="H2867"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2867" t="inlineStr">
        <is>
          <t>Not Critical</t>
        </is>
      </c>
      <c r="J2867" t="n">
        <v>7</v>
      </c>
      <c r="K2867" t="inlineStr">
        <is>
          <t>A</t>
        </is>
      </c>
      <c r="L2867" s="9">
        <f>A2867&amp;"-"&amp;TEXT(E2867,"yyyymmdd")</f>
        <v/>
      </c>
    </row>
    <row r="2868">
      <c r="A2868" t="n">
        <v>50043384</v>
      </c>
      <c r="B2868" t="inlineStr">
        <is>
          <t>Bronx</t>
        </is>
      </c>
      <c r="C2868" t="inlineStr">
        <is>
          <t>10472</t>
        </is>
      </c>
      <c r="D2868" t="inlineStr">
        <is>
          <t>Hamburgers</t>
        </is>
      </c>
      <c r="E2868" s="8" t="n">
        <v>46133</v>
      </c>
      <c r="F2868" t="inlineStr">
        <is>
          <t>Violations were cited in the following area(s).</t>
        </is>
      </c>
      <c r="G2868" t="inlineStr">
        <is>
          <t>02B</t>
        </is>
      </c>
      <c r="H2868" t="inlineStr">
        <is>
          <t>Hot TCS food item not held at or above 140 °F.</t>
        </is>
      </c>
      <c r="I2868" t="inlineStr">
        <is>
          <t>Critical</t>
        </is>
      </c>
      <c r="J2868" t="n">
        <v>13</v>
      </c>
      <c r="K2868" t="inlineStr">
        <is>
          <t>A</t>
        </is>
      </c>
      <c r="L2868" s="9">
        <f>A2868&amp;"-"&amp;TEXT(E2868,"yyyymmdd")</f>
        <v/>
      </c>
    </row>
    <row r="2869">
      <c r="A2869" t="n">
        <v>50043384</v>
      </c>
      <c r="B2869" t="inlineStr">
        <is>
          <t>Bronx</t>
        </is>
      </c>
      <c r="C2869" t="inlineStr">
        <is>
          <t>10472</t>
        </is>
      </c>
      <c r="D2869" t="inlineStr">
        <is>
          <t>Hamburgers</t>
        </is>
      </c>
      <c r="E2869" s="8" t="n">
        <v>46133</v>
      </c>
      <c r="F2869" t="inlineStr">
        <is>
          <t>Violations were cited in the following area(s).</t>
        </is>
      </c>
      <c r="G2869" t="inlineStr">
        <is>
          <t>10B</t>
        </is>
      </c>
      <c r="H2869" t="inlineStr">
        <is>
          <t>Anti-siphonage or back-flow prevention device not provided where required; equipment or floor not properly drained; sewage disposal system in disrepair or not functioning properly. Condensation or liquid waste improperly disposed of.</t>
        </is>
      </c>
      <c r="I2869" t="inlineStr">
        <is>
          <t>Not Critical</t>
        </is>
      </c>
      <c r="J2869" t="n">
        <v>13</v>
      </c>
      <c r="K2869" t="inlineStr">
        <is>
          <t>A</t>
        </is>
      </c>
      <c r="L2869" s="9">
        <f>A2869&amp;"-"&amp;TEXT(E2869,"yyyymmdd")</f>
        <v/>
      </c>
    </row>
    <row r="2870">
      <c r="A2870" t="n">
        <v>50043384</v>
      </c>
      <c r="B2870" t="inlineStr">
        <is>
          <t>Bronx</t>
        </is>
      </c>
      <c r="C2870" t="inlineStr">
        <is>
          <t>10472</t>
        </is>
      </c>
      <c r="D2870" t="inlineStr">
        <is>
          <t>Hamburgers</t>
        </is>
      </c>
      <c r="E2870" s="8" t="n">
        <v>46133</v>
      </c>
      <c r="F2870" t="inlineStr">
        <is>
          <t>Violations were cited in the following area(s).</t>
        </is>
      </c>
      <c r="G2870" t="inlineStr">
        <is>
          <t>10F</t>
        </is>
      </c>
      <c r="H2870" t="inlineStr">
        <is>
          <t>Non-food contact surface or equipment made of unacceptable material, not kept clean, or not properly sealed, raised, spaced or movable to allow accessibility for cleaning on all sides, above and underneath the unit.</t>
        </is>
      </c>
      <c r="I2870" t="inlineStr">
        <is>
          <t>Not Critical</t>
        </is>
      </c>
      <c r="J2870" t="n">
        <v>13</v>
      </c>
      <c r="K2870" t="inlineStr">
        <is>
          <t>A</t>
        </is>
      </c>
      <c r="L2870" s="9">
        <f>A2870&amp;"-"&amp;TEXT(E2870,"yyyymmdd")</f>
        <v/>
      </c>
    </row>
    <row r="2871">
      <c r="A2871" t="n">
        <v>50045048</v>
      </c>
      <c r="B2871" t="inlineStr">
        <is>
          <t>Manhattan</t>
        </is>
      </c>
      <c r="C2871" t="inlineStr">
        <is>
          <t>10001</t>
        </is>
      </c>
      <c r="D2871" t="inlineStr">
        <is>
          <t>Asian/Asian Fusion</t>
        </is>
      </c>
      <c r="E2871" s="8" t="n">
        <v>46133</v>
      </c>
      <c r="F2871" t="inlineStr">
        <is>
          <t>Violations were cited in the following area(s).</t>
        </is>
      </c>
      <c r="G2871" t="inlineStr">
        <is>
          <t>08C</t>
        </is>
      </c>
      <c r="H2871" t="inlineStr">
        <is>
          <t>Pesticide not properly labeled or used by unlicensed individual. Pesticide, other toxic chemical improperly used/stored. Unprotected, unlocked bait station used.</t>
        </is>
      </c>
      <c r="I2871" t="inlineStr">
        <is>
          <t>Not Critical</t>
        </is>
      </c>
      <c r="J2871" t="n">
        <v>12</v>
      </c>
      <c r="K2871" t="inlineStr">
        <is>
          <t>A</t>
        </is>
      </c>
      <c r="L2871" s="9">
        <f>A2871&amp;"-"&amp;TEXT(E2871,"yyyymmdd")</f>
        <v/>
      </c>
    </row>
    <row r="2872">
      <c r="A2872" t="n">
        <v>50045048</v>
      </c>
      <c r="B2872" t="inlineStr">
        <is>
          <t>Manhattan</t>
        </is>
      </c>
      <c r="C2872" t="inlineStr">
        <is>
          <t>10001</t>
        </is>
      </c>
      <c r="D2872" t="inlineStr">
        <is>
          <t>Asian/Asian Fusion</t>
        </is>
      </c>
      <c r="E2872" s="8" t="n">
        <v>46133</v>
      </c>
      <c r="F2872" t="inlineStr">
        <is>
          <t>Violations were cited in the following area(s).</t>
        </is>
      </c>
      <c r="G2872" t="inlineStr">
        <is>
          <t>09A</t>
        </is>
      </c>
      <c r="H2872" t="inlineStr">
        <is>
          <t>Swollen, leaking, rusted or otherwise damaged canned food to be returned to distributor not segregated from intact product and clearly labeled DO NOT USE</t>
        </is>
      </c>
      <c r="I2872" t="inlineStr">
        <is>
          <t>Not Critical</t>
        </is>
      </c>
      <c r="J2872" t="n">
        <v>12</v>
      </c>
      <c r="K2872" t="inlineStr">
        <is>
          <t>A</t>
        </is>
      </c>
      <c r="L2872" s="9">
        <f>A2872&amp;"-"&amp;TEXT(E2872,"yyyymmdd")</f>
        <v/>
      </c>
    </row>
    <row r="2873">
      <c r="A2873" t="n">
        <v>50045048</v>
      </c>
      <c r="B2873" t="inlineStr">
        <is>
          <t>Manhattan</t>
        </is>
      </c>
      <c r="C2873" t="inlineStr">
        <is>
          <t>10001</t>
        </is>
      </c>
      <c r="D2873" t="inlineStr">
        <is>
          <t>Asian/Asian Fusion</t>
        </is>
      </c>
      <c r="E2873" s="8" t="n">
        <v>46133</v>
      </c>
      <c r="F2873" t="inlineStr">
        <is>
          <t>Violations were cited in the following area(s).</t>
        </is>
      </c>
      <c r="G2873" t="inlineStr">
        <is>
          <t>09B</t>
        </is>
      </c>
      <c r="H2873" t="inlineStr">
        <is>
          <t>Thawing procedure improper.</t>
        </is>
      </c>
      <c r="I2873" t="inlineStr">
        <is>
          <t>Not Critical</t>
        </is>
      </c>
      <c r="J2873" t="n">
        <v>12</v>
      </c>
      <c r="K2873" t="inlineStr">
        <is>
          <t>A</t>
        </is>
      </c>
      <c r="L2873" s="9">
        <f>A2873&amp;"-"&amp;TEXT(E2873,"yyyymmdd")</f>
        <v/>
      </c>
    </row>
    <row r="2874">
      <c r="A2874" t="n">
        <v>50045048</v>
      </c>
      <c r="B2874" t="inlineStr">
        <is>
          <t>Manhattan</t>
        </is>
      </c>
      <c r="C2874" t="inlineStr">
        <is>
          <t>10001</t>
        </is>
      </c>
      <c r="D2874" t="inlineStr">
        <is>
          <t>Asian/Asian Fusion</t>
        </is>
      </c>
      <c r="E2874" s="8" t="n">
        <v>46133</v>
      </c>
      <c r="F2874" t="inlineStr">
        <is>
          <t>Violations were cited in the following area(s).</t>
        </is>
      </c>
      <c r="G2874" t="inlineStr">
        <is>
          <t>10F</t>
        </is>
      </c>
      <c r="H2874" t="inlineStr">
        <is>
          <t>Non-food contact surface or equipment made of unacceptable material, not kept clean, or not properly sealed, raised, spaced or movable to allow accessibility for cleaning on all sides, above and underneath the unit.</t>
        </is>
      </c>
      <c r="I2874" t="inlineStr">
        <is>
          <t>Not Critical</t>
        </is>
      </c>
      <c r="J2874" t="n">
        <v>12</v>
      </c>
      <c r="K2874" t="inlineStr">
        <is>
          <t>A</t>
        </is>
      </c>
      <c r="L2874" s="9">
        <f>A2874&amp;"-"&amp;TEXT(E2874,"yyyymmdd")</f>
        <v/>
      </c>
    </row>
    <row r="2875">
      <c r="A2875" t="n">
        <v>50047910</v>
      </c>
      <c r="B2875" t="inlineStr">
        <is>
          <t>Manhattan</t>
        </is>
      </c>
      <c r="C2875" t="inlineStr">
        <is>
          <t>10003</t>
        </is>
      </c>
      <c r="D2875" t="inlineStr">
        <is>
          <t>Middle Eastern</t>
        </is>
      </c>
      <c r="E2875" s="8" t="n">
        <v>46133</v>
      </c>
      <c r="F2875" t="inlineStr">
        <is>
          <t>Violations were cited in the following area(s).</t>
        </is>
      </c>
      <c r="G2875" t="inlineStr">
        <is>
          <t>06C</t>
        </is>
      </c>
      <c r="H287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875" t="inlineStr">
        <is>
          <t>Critical</t>
        </is>
      </c>
      <c r="J2875" t="n">
        <v>6</v>
      </c>
      <c r="K2875" t="inlineStr">
        <is>
          <t>A</t>
        </is>
      </c>
      <c r="L2875" s="9">
        <f>A2875&amp;"-"&amp;TEXT(E2875,"yyyymmdd")</f>
        <v/>
      </c>
    </row>
    <row r="2876">
      <c r="A2876" t="n">
        <v>50053392</v>
      </c>
      <c r="B2876" t="inlineStr">
        <is>
          <t>Staten Island</t>
        </is>
      </c>
      <c r="C2876" t="inlineStr">
        <is>
          <t>10306</t>
        </is>
      </c>
      <c r="D2876" t="inlineStr">
        <is>
          <t>Pizza</t>
        </is>
      </c>
      <c r="E2876" s="8" t="n">
        <v>46133</v>
      </c>
      <c r="F2876" t="inlineStr">
        <is>
          <t>Violations were cited in the following area(s).</t>
        </is>
      </c>
      <c r="G2876" t="inlineStr">
        <is>
          <t>02B</t>
        </is>
      </c>
      <c r="H2876" t="inlineStr">
        <is>
          <t>Hot TCS food item not held at or above 140 °F.</t>
        </is>
      </c>
      <c r="I2876" t="inlineStr">
        <is>
          <t>Critical</t>
        </is>
      </c>
      <c r="J2876" t="n">
        <v>12</v>
      </c>
      <c r="K2876" t="inlineStr">
        <is>
          <t>A</t>
        </is>
      </c>
      <c r="L2876" s="9">
        <f>A2876&amp;"-"&amp;TEXT(E2876,"yyyymmdd")</f>
        <v/>
      </c>
    </row>
    <row r="2877">
      <c r="A2877" t="n">
        <v>50053392</v>
      </c>
      <c r="B2877" t="inlineStr">
        <is>
          <t>Staten Island</t>
        </is>
      </c>
      <c r="C2877" t="inlineStr">
        <is>
          <t>10306</t>
        </is>
      </c>
      <c r="D2877" t="inlineStr">
        <is>
          <t>Pizza</t>
        </is>
      </c>
      <c r="E2877" s="8" t="n">
        <v>46133</v>
      </c>
      <c r="F2877" t="inlineStr">
        <is>
          <t>Violations were cited in the following area(s).</t>
        </is>
      </c>
      <c r="G2877" t="inlineStr">
        <is>
          <t>06C</t>
        </is>
      </c>
      <c r="H287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877" t="inlineStr">
        <is>
          <t>Critical</t>
        </is>
      </c>
      <c r="J2877" t="n">
        <v>12</v>
      </c>
      <c r="K2877" t="inlineStr">
        <is>
          <t>A</t>
        </is>
      </c>
      <c r="L2877" s="9">
        <f>A2877&amp;"-"&amp;TEXT(E2877,"yyyymmdd")</f>
        <v/>
      </c>
    </row>
    <row r="2878">
      <c r="A2878" t="n">
        <v>50053932</v>
      </c>
      <c r="B2878" t="inlineStr">
        <is>
          <t>Manhattan</t>
        </is>
      </c>
      <c r="C2878" t="inlineStr">
        <is>
          <t>10001</t>
        </is>
      </c>
      <c r="D2878" t="inlineStr">
        <is>
          <t>Sandwiches</t>
        </is>
      </c>
      <c r="E2878" s="8" t="n">
        <v>46133</v>
      </c>
      <c r="F2878" t="inlineStr">
        <is>
          <t>Violations were cited in the following area(s).</t>
        </is>
      </c>
      <c r="G2878" t="inlineStr">
        <is>
          <t>02B</t>
        </is>
      </c>
      <c r="H2878" t="inlineStr">
        <is>
          <t>Hot TCS food item not held at or above 140 °F.</t>
        </is>
      </c>
      <c r="I2878" t="inlineStr">
        <is>
          <t>Critical</t>
        </is>
      </c>
      <c r="J2878" t="n">
        <v>12</v>
      </c>
      <c r="K2878" t="inlineStr">
        <is>
          <t>A</t>
        </is>
      </c>
      <c r="L2878" s="9">
        <f>A2878&amp;"-"&amp;TEXT(E2878,"yyyymmdd")</f>
        <v/>
      </c>
    </row>
    <row r="2879">
      <c r="A2879" t="n">
        <v>50053932</v>
      </c>
      <c r="B2879" t="inlineStr">
        <is>
          <t>Manhattan</t>
        </is>
      </c>
      <c r="C2879" t="inlineStr">
        <is>
          <t>10001</t>
        </is>
      </c>
      <c r="D2879" t="inlineStr">
        <is>
          <t>Sandwiches</t>
        </is>
      </c>
      <c r="E2879" s="8" t="n">
        <v>46133</v>
      </c>
      <c r="F2879" t="inlineStr">
        <is>
          <t>Violations were cited in the following area(s).</t>
        </is>
      </c>
      <c r="G2879" t="inlineStr">
        <is>
          <t>10F</t>
        </is>
      </c>
      <c r="H2879" t="inlineStr">
        <is>
          <t>Non-food contact surface or equipment made of unacceptable material, not kept clean, or not properly sealed, raised, spaced or movable to allow accessibility for cleaning on all sides, above and underneath the unit.</t>
        </is>
      </c>
      <c r="I2879" t="inlineStr">
        <is>
          <t>Not Critical</t>
        </is>
      </c>
      <c r="J2879" t="n">
        <v>12</v>
      </c>
      <c r="K2879" t="inlineStr">
        <is>
          <t>A</t>
        </is>
      </c>
      <c r="L2879" s="9">
        <f>A2879&amp;"-"&amp;TEXT(E2879,"yyyymmdd")</f>
        <v/>
      </c>
    </row>
    <row r="2880">
      <c r="A2880" t="n">
        <v>50061571</v>
      </c>
      <c r="B2880" t="inlineStr">
        <is>
          <t>Manhattan</t>
        </is>
      </c>
      <c r="C2880" t="inlineStr">
        <is>
          <t>10019</t>
        </is>
      </c>
      <c r="D2880" t="inlineStr">
        <is>
          <t>American</t>
        </is>
      </c>
      <c r="E2880" s="8" t="n">
        <v>46133</v>
      </c>
      <c r="F2880" t="inlineStr">
        <is>
          <t>Violations were cited in the following area(s).</t>
        </is>
      </c>
      <c r="G2880" t="inlineStr">
        <is>
          <t>04H</t>
        </is>
      </c>
      <c r="H2880" t="inlineStr">
        <is>
          <t>Raw, cooked or prepared food is adulterated, contaminated, cross-contaminated, or not discarded in accordance with HACCP plan.</t>
        </is>
      </c>
      <c r="I2880" t="inlineStr">
        <is>
          <t>Critical</t>
        </is>
      </c>
      <c r="J2880" t="n">
        <v>12</v>
      </c>
      <c r="K2880" t="inlineStr">
        <is>
          <t>A</t>
        </is>
      </c>
      <c r="L2880" s="9">
        <f>A2880&amp;"-"&amp;TEXT(E2880,"yyyymmdd")</f>
        <v/>
      </c>
    </row>
    <row r="2881">
      <c r="A2881" t="n">
        <v>50061571</v>
      </c>
      <c r="B2881" t="inlineStr">
        <is>
          <t>Manhattan</t>
        </is>
      </c>
      <c r="C2881" t="inlineStr">
        <is>
          <t>10019</t>
        </is>
      </c>
      <c r="D2881" t="inlineStr">
        <is>
          <t>American</t>
        </is>
      </c>
      <c r="E2881" s="8" t="n">
        <v>46133</v>
      </c>
      <c r="F2881" t="inlineStr">
        <is>
          <t>Violations were cited in the following area(s).</t>
        </is>
      </c>
      <c r="G2881" t="inlineStr">
        <is>
          <t>09E</t>
        </is>
      </c>
      <c r="H2881" t="inlineStr">
        <is>
          <t>Wash hands sign not posted near or above hand washing sink.</t>
        </is>
      </c>
      <c r="I2881" t="inlineStr">
        <is>
          <t>Not Critical</t>
        </is>
      </c>
      <c r="J2881" t="n">
        <v>12</v>
      </c>
      <c r="K2881" t="inlineStr">
        <is>
          <t>A</t>
        </is>
      </c>
      <c r="L2881" s="9">
        <f>A2881&amp;"-"&amp;TEXT(E2881,"yyyymmdd")</f>
        <v/>
      </c>
    </row>
    <row r="2882">
      <c r="A2882" t="n">
        <v>50061571</v>
      </c>
      <c r="B2882" t="inlineStr">
        <is>
          <t>Manhattan</t>
        </is>
      </c>
      <c r="C2882" t="inlineStr">
        <is>
          <t>10019</t>
        </is>
      </c>
      <c r="D2882" t="inlineStr">
        <is>
          <t>American</t>
        </is>
      </c>
      <c r="E2882" s="8" t="n">
        <v>46133</v>
      </c>
      <c r="F2882" t="inlineStr">
        <is>
          <t>Violations were cited in the following area(s).</t>
        </is>
      </c>
      <c r="G2882" t="inlineStr">
        <is>
          <t>10F</t>
        </is>
      </c>
      <c r="H2882" t="inlineStr">
        <is>
          <t>Non-food contact surface or equipment made of unacceptable material, not kept clean, or not properly sealed, raised, spaced or movable to allow accessibility for cleaning on all sides, above and underneath the unit.</t>
        </is>
      </c>
      <c r="I2882" t="inlineStr">
        <is>
          <t>Not Critical</t>
        </is>
      </c>
      <c r="J2882" t="n">
        <v>12</v>
      </c>
      <c r="K2882" t="inlineStr">
        <is>
          <t>A</t>
        </is>
      </c>
      <c r="L2882" s="9">
        <f>A2882&amp;"-"&amp;TEXT(E2882,"yyyymmdd")</f>
        <v/>
      </c>
    </row>
    <row r="2883">
      <c r="A2883" t="n">
        <v>50064425</v>
      </c>
      <c r="B2883" t="inlineStr">
        <is>
          <t>Manhattan</t>
        </is>
      </c>
      <c r="C2883" t="inlineStr">
        <is>
          <t>10003</t>
        </is>
      </c>
      <c r="D2883" t="inlineStr">
        <is>
          <t>Seafood</t>
        </is>
      </c>
      <c r="E2883" s="8" t="n">
        <v>46133</v>
      </c>
      <c r="F2883" t="inlineStr">
        <is>
          <t>Violations were cited in the following area(s).</t>
        </is>
      </c>
      <c r="G2883" t="inlineStr">
        <is>
          <t>10F</t>
        </is>
      </c>
      <c r="H2883" t="inlineStr">
        <is>
          <t>Non-food contact surface or equipment made of unacceptable material, not kept clean, or not properly sealed, raised, spaced or movable to allow accessibility for cleaning on all sides, above and underneath the unit.</t>
        </is>
      </c>
      <c r="I2883" t="inlineStr">
        <is>
          <t>Not Critical</t>
        </is>
      </c>
      <c r="J2883" t="n">
        <v>3</v>
      </c>
      <c r="K2883" t="inlineStr">
        <is>
          <t>A</t>
        </is>
      </c>
      <c r="L2883" s="9">
        <f>A2883&amp;"-"&amp;TEXT(E2883,"yyyymmdd")</f>
        <v/>
      </c>
    </row>
    <row r="2884">
      <c r="A2884" t="n">
        <v>50066244</v>
      </c>
      <c r="B2884" t="inlineStr">
        <is>
          <t>Brooklyn</t>
        </is>
      </c>
      <c r="C2884" t="inlineStr">
        <is>
          <t>11238</t>
        </is>
      </c>
      <c r="D2884" t="inlineStr">
        <is>
          <t>Pizza</t>
        </is>
      </c>
      <c r="E2884" s="8" t="n">
        <v>46133</v>
      </c>
      <c r="F2884" t="inlineStr">
        <is>
          <t>Violations were cited in the following area(s).</t>
        </is>
      </c>
      <c r="G2884" t="inlineStr">
        <is>
          <t>04K</t>
        </is>
      </c>
      <c r="H2884" t="inlineStr">
        <is>
          <t>Evidence of rats or live rats in establishment's food or non-food areas.</t>
        </is>
      </c>
      <c r="I2884" t="inlineStr">
        <is>
          <t>Critical</t>
        </is>
      </c>
      <c r="J2884" t="n">
        <v>10</v>
      </c>
      <c r="K2884" t="inlineStr">
        <is>
          <t>A</t>
        </is>
      </c>
      <c r="L2884" s="9">
        <f>A2884&amp;"-"&amp;TEXT(E2884,"yyyymmdd")</f>
        <v/>
      </c>
    </row>
    <row r="2885">
      <c r="A2885" t="n">
        <v>50066244</v>
      </c>
      <c r="B2885" t="inlineStr">
        <is>
          <t>Brooklyn</t>
        </is>
      </c>
      <c r="C2885" t="inlineStr">
        <is>
          <t>11238</t>
        </is>
      </c>
      <c r="D2885" t="inlineStr">
        <is>
          <t>Pizza</t>
        </is>
      </c>
      <c r="E2885" s="8" t="n">
        <v>46133</v>
      </c>
      <c r="F2885" t="inlineStr">
        <is>
          <t>Violations were cited in the following area(s).</t>
        </is>
      </c>
      <c r="G2885" t="inlineStr">
        <is>
          <t>08A</t>
        </is>
      </c>
      <c r="H2885" t="inlineStr">
        <is>
          <t>Establishment is not free of harborage or conditions conducive to rodents, insects or other pests.</t>
        </is>
      </c>
      <c r="I2885" t="inlineStr">
        <is>
          <t>Not Critical</t>
        </is>
      </c>
      <c r="J2885" t="n">
        <v>10</v>
      </c>
      <c r="K2885" t="inlineStr">
        <is>
          <t>A</t>
        </is>
      </c>
      <c r="L2885" s="9">
        <f>A2885&amp;"-"&amp;TEXT(E2885,"yyyymmdd")</f>
        <v/>
      </c>
    </row>
    <row r="2886">
      <c r="A2886" t="n">
        <v>50067426</v>
      </c>
      <c r="B2886" t="inlineStr">
        <is>
          <t>Manhattan</t>
        </is>
      </c>
      <c r="C2886" t="inlineStr">
        <is>
          <t>10016</t>
        </is>
      </c>
      <c r="D2886" t="inlineStr">
        <is>
          <t>American</t>
        </is>
      </c>
      <c r="E2886" s="8" t="n">
        <v>46133</v>
      </c>
      <c r="F2886" t="inlineStr">
        <is>
          <t>Violations were cited in the following area(s).</t>
        </is>
      </c>
      <c r="G2886" t="inlineStr">
        <is>
          <t>09C</t>
        </is>
      </c>
      <c r="H2886" t="inlineStr">
        <is>
          <t>Design, construction, materials used or maintenance of food contact surface improper. Surface not easily cleanable, sanitized and maintained.</t>
        </is>
      </c>
      <c r="I2886" t="inlineStr">
        <is>
          <t>Not Critical</t>
        </is>
      </c>
      <c r="J2886" t="n">
        <v>4</v>
      </c>
      <c r="K2886" t="inlineStr">
        <is>
          <t>A</t>
        </is>
      </c>
      <c r="L2886" s="9">
        <f>A2886&amp;"-"&amp;TEXT(E2886,"yyyymmdd")</f>
        <v/>
      </c>
    </row>
    <row r="2887">
      <c r="A2887" t="n">
        <v>50067426</v>
      </c>
      <c r="B2887" t="inlineStr">
        <is>
          <t>Manhattan</t>
        </is>
      </c>
      <c r="C2887" t="inlineStr">
        <is>
          <t>10016</t>
        </is>
      </c>
      <c r="D2887" t="inlineStr">
        <is>
          <t>American</t>
        </is>
      </c>
      <c r="E2887" s="8" t="n">
        <v>46133</v>
      </c>
      <c r="F2887" t="inlineStr">
        <is>
          <t>Violations were cited in the following area(s).</t>
        </is>
      </c>
      <c r="G2887" t="inlineStr">
        <is>
          <t>10F</t>
        </is>
      </c>
      <c r="H2887" t="inlineStr">
        <is>
          <t>Non-food contact surface or equipment made of unacceptable material, not kept clean, or not properly sealed, raised, spaced or movable to allow accessibility for cleaning on all sides, above and underneath the unit.</t>
        </is>
      </c>
      <c r="I2887" t="inlineStr">
        <is>
          <t>Not Critical</t>
        </is>
      </c>
      <c r="J2887" t="n">
        <v>4</v>
      </c>
      <c r="K2887" t="inlineStr">
        <is>
          <t>A</t>
        </is>
      </c>
      <c r="L2887" s="9">
        <f>A2887&amp;"-"&amp;TEXT(E2887,"yyyymmdd")</f>
        <v/>
      </c>
    </row>
    <row r="2888">
      <c r="A2888" t="n">
        <v>50071207</v>
      </c>
      <c r="B2888" t="inlineStr">
        <is>
          <t>Staten Island</t>
        </is>
      </c>
      <c r="C2888" t="inlineStr">
        <is>
          <t>10306</t>
        </is>
      </c>
      <c r="D2888" t="inlineStr">
        <is>
          <t>American</t>
        </is>
      </c>
      <c r="E2888" s="8" t="n">
        <v>46133</v>
      </c>
      <c r="F2888" t="inlineStr">
        <is>
          <t>Violations were cited in the following area(s).</t>
        </is>
      </c>
      <c r="G2888" t="inlineStr">
        <is>
          <t>02G</t>
        </is>
      </c>
      <c r="H2888" t="inlineStr">
        <is>
          <t>Cold TCS food item held above 41 °F; smoked or processed fish held above 38 °F; intact raw eggs held above 45 °F; or reduced oxygen packaged (ROP) TCS foods held above required temperatures except during active necessary preparation.</t>
        </is>
      </c>
      <c r="I2888" t="inlineStr">
        <is>
          <t>Critical</t>
        </is>
      </c>
      <c r="J2888" t="n">
        <v>12</v>
      </c>
      <c r="K2888" t="inlineStr">
        <is>
          <t>A</t>
        </is>
      </c>
      <c r="L2888" s="9">
        <f>A2888&amp;"-"&amp;TEXT(E2888,"yyyymmdd")</f>
        <v/>
      </c>
    </row>
    <row r="2889">
      <c r="A2889" t="n">
        <v>50071207</v>
      </c>
      <c r="B2889" t="inlineStr">
        <is>
          <t>Staten Island</t>
        </is>
      </c>
      <c r="C2889" t="inlineStr">
        <is>
          <t>10306</t>
        </is>
      </c>
      <c r="D2889" t="inlineStr">
        <is>
          <t>American</t>
        </is>
      </c>
      <c r="E2889" s="8" t="n">
        <v>46133</v>
      </c>
      <c r="F2889" t="inlineStr">
        <is>
          <t>Violations were cited in the following area(s).</t>
        </is>
      </c>
      <c r="G2889" t="inlineStr">
        <is>
          <t>06D</t>
        </is>
      </c>
      <c r="H2889" t="inlineStr">
        <is>
          <t>Food contact surface not properly washed, rinsed and sanitized after each use and following any activity when contamination may have occurred.</t>
        </is>
      </c>
      <c r="I2889" t="inlineStr">
        <is>
          <t>Critical</t>
        </is>
      </c>
      <c r="J2889" t="n">
        <v>12</v>
      </c>
      <c r="K2889" t="inlineStr">
        <is>
          <t>A</t>
        </is>
      </c>
      <c r="L2889" s="9">
        <f>A2889&amp;"-"&amp;TEXT(E2889,"yyyymmdd")</f>
        <v/>
      </c>
    </row>
    <row r="2890">
      <c r="A2890" t="n">
        <v>50072570</v>
      </c>
      <c r="B2890" t="inlineStr">
        <is>
          <t>Manhattan</t>
        </is>
      </c>
      <c r="C2890" t="inlineStr">
        <is>
          <t>10013</t>
        </is>
      </c>
      <c r="D2890" t="inlineStr">
        <is>
          <t>French</t>
        </is>
      </c>
      <c r="E2890" s="8" t="n">
        <v>46133</v>
      </c>
      <c r="F2890" t="inlineStr">
        <is>
          <t>Violations were cited in the following area(s).</t>
        </is>
      </c>
      <c r="G2890" t="inlineStr">
        <is>
          <t>02B</t>
        </is>
      </c>
      <c r="H2890" t="inlineStr">
        <is>
          <t>Hot TCS food item not held at or above 140 °F.</t>
        </is>
      </c>
      <c r="I2890" t="inlineStr">
        <is>
          <t>Critical</t>
        </is>
      </c>
      <c r="J2890" t="n">
        <v>12</v>
      </c>
      <c r="K2890" t="inlineStr">
        <is>
          <t>A</t>
        </is>
      </c>
      <c r="L2890" s="9">
        <f>A2890&amp;"-"&amp;TEXT(E2890,"yyyymmdd")</f>
        <v/>
      </c>
    </row>
    <row r="2891">
      <c r="A2891" t="n">
        <v>50072570</v>
      </c>
      <c r="B2891" t="inlineStr">
        <is>
          <t>Manhattan</t>
        </is>
      </c>
      <c r="C2891" t="inlineStr">
        <is>
          <t>10013</t>
        </is>
      </c>
      <c r="D2891" t="inlineStr">
        <is>
          <t>French</t>
        </is>
      </c>
      <c r="E2891" s="8" t="n">
        <v>46133</v>
      </c>
      <c r="F2891" t="inlineStr">
        <is>
          <t>Violations were cited in the following area(s).</t>
        </is>
      </c>
      <c r="G2891" t="inlineStr">
        <is>
          <t>10B</t>
        </is>
      </c>
      <c r="H2891" t="inlineStr">
        <is>
          <t>Anti-siphonage or back-flow prevention device not provided where required; equipment or floor not properly drained; sewage disposal system in disrepair or not functioning properly. Condensation or liquid waste improperly disposed of.</t>
        </is>
      </c>
      <c r="I2891" t="inlineStr">
        <is>
          <t>Not Critical</t>
        </is>
      </c>
      <c r="J2891" t="n">
        <v>12</v>
      </c>
      <c r="K2891" t="inlineStr">
        <is>
          <t>A</t>
        </is>
      </c>
      <c r="L2891" s="9">
        <f>A2891&amp;"-"&amp;TEXT(E2891,"yyyymmdd")</f>
        <v/>
      </c>
    </row>
    <row r="2892">
      <c r="A2892" t="n">
        <v>50072570</v>
      </c>
      <c r="B2892" t="inlineStr">
        <is>
          <t>Manhattan</t>
        </is>
      </c>
      <c r="C2892" t="inlineStr">
        <is>
          <t>10013</t>
        </is>
      </c>
      <c r="D2892" t="inlineStr">
        <is>
          <t>French</t>
        </is>
      </c>
      <c r="E2892" s="8" t="n">
        <v>46133</v>
      </c>
      <c r="F2892" t="inlineStr">
        <is>
          <t>Violations were cited in the following area(s).</t>
        </is>
      </c>
      <c r="G2892" t="inlineStr">
        <is>
          <t>10F</t>
        </is>
      </c>
      <c r="H2892" t="inlineStr">
        <is>
          <t>Non-food contact surface or equipment made of unacceptable material, not kept clean, or not properly sealed, raised, spaced or movable to allow accessibility for cleaning on all sides, above and underneath the unit.</t>
        </is>
      </c>
      <c r="I2892" t="inlineStr">
        <is>
          <t>Not Critical</t>
        </is>
      </c>
      <c r="J2892" t="n">
        <v>12</v>
      </c>
      <c r="K2892" t="inlineStr">
        <is>
          <t>A</t>
        </is>
      </c>
      <c r="L2892" s="9">
        <f>A2892&amp;"-"&amp;TEXT(E2892,"yyyymmdd")</f>
        <v/>
      </c>
    </row>
    <row r="2893">
      <c r="A2893" t="n">
        <v>50080064</v>
      </c>
      <c r="B2893" t="inlineStr">
        <is>
          <t>Manhattan</t>
        </is>
      </c>
      <c r="C2893" t="inlineStr">
        <is>
          <t>10001</t>
        </is>
      </c>
      <c r="D2893" t="inlineStr">
        <is>
          <t>Salads</t>
        </is>
      </c>
      <c r="E2893" s="8" t="n">
        <v>46133</v>
      </c>
      <c r="F2893" t="inlineStr">
        <is>
          <t>Violations were cited in the following area(s).</t>
        </is>
      </c>
      <c r="G2893" t="inlineStr">
        <is>
          <t>02B</t>
        </is>
      </c>
      <c r="H2893" t="inlineStr">
        <is>
          <t>Hot TCS food item not held at or above 140 °F.</t>
        </is>
      </c>
      <c r="I2893" t="inlineStr">
        <is>
          <t>Critical</t>
        </is>
      </c>
      <c r="J2893" t="n">
        <v>9</v>
      </c>
      <c r="K2893" t="inlineStr">
        <is>
          <t>A</t>
        </is>
      </c>
      <c r="L2893" s="9">
        <f>A2893&amp;"-"&amp;TEXT(E2893,"yyyymmdd")</f>
        <v/>
      </c>
    </row>
    <row r="2894">
      <c r="A2894" t="n">
        <v>50080064</v>
      </c>
      <c r="B2894" t="inlineStr">
        <is>
          <t>Manhattan</t>
        </is>
      </c>
      <c r="C2894" t="inlineStr">
        <is>
          <t>10001</t>
        </is>
      </c>
      <c r="D2894" t="inlineStr">
        <is>
          <t>Salads</t>
        </is>
      </c>
      <c r="E2894" s="8" t="n">
        <v>46133</v>
      </c>
      <c r="F2894" t="inlineStr">
        <is>
          <t>Violations were cited in the following area(s).</t>
        </is>
      </c>
      <c r="G2894" t="inlineStr">
        <is>
          <t>10F</t>
        </is>
      </c>
      <c r="H2894" t="inlineStr">
        <is>
          <t>Non-food contact surface or equipment made of unacceptable material, not kept clean, or not properly sealed, raised, spaced or movable to allow accessibility for cleaning on all sides, above and underneath the unit.</t>
        </is>
      </c>
      <c r="I2894" t="inlineStr">
        <is>
          <t>Not Critical</t>
        </is>
      </c>
      <c r="J2894" t="n">
        <v>9</v>
      </c>
      <c r="K2894" t="inlineStr">
        <is>
          <t>A</t>
        </is>
      </c>
      <c r="L2894" s="9">
        <f>A2894&amp;"-"&amp;TEXT(E2894,"yyyymmdd")</f>
        <v/>
      </c>
    </row>
    <row r="2895">
      <c r="A2895" t="n">
        <v>50086349</v>
      </c>
      <c r="B2895" t="inlineStr">
        <is>
          <t>Bronx</t>
        </is>
      </c>
      <c r="C2895" t="inlineStr">
        <is>
          <t>10472</t>
        </is>
      </c>
      <c r="D2895" t="inlineStr">
        <is>
          <t>Mexican</t>
        </is>
      </c>
      <c r="E2895" s="8" t="n">
        <v>46133</v>
      </c>
      <c r="F2895" t="inlineStr">
        <is>
          <t>Violations were cited in the following area(s).</t>
        </is>
      </c>
      <c r="G2895" t="inlineStr">
        <is>
          <t>09C</t>
        </is>
      </c>
      <c r="H2895" t="inlineStr">
        <is>
          <t>Design, construction, materials used or maintenance of food contact surface improper. Surface not easily cleanable, sanitized and maintained.</t>
        </is>
      </c>
      <c r="I2895" t="inlineStr">
        <is>
          <t>Not Critical</t>
        </is>
      </c>
      <c r="J2895" t="n">
        <v>11</v>
      </c>
      <c r="K2895" t="inlineStr">
        <is>
          <t>A</t>
        </is>
      </c>
      <c r="L2895" s="9">
        <f>A2895&amp;"-"&amp;TEXT(E2895,"yyyymmdd")</f>
        <v/>
      </c>
    </row>
    <row r="2896">
      <c r="A2896" t="n">
        <v>50086349</v>
      </c>
      <c r="B2896" t="inlineStr">
        <is>
          <t>Bronx</t>
        </is>
      </c>
      <c r="C2896" t="inlineStr">
        <is>
          <t>10472</t>
        </is>
      </c>
      <c r="D2896" t="inlineStr">
        <is>
          <t>Mexican</t>
        </is>
      </c>
      <c r="E2896" s="8" t="n">
        <v>46133</v>
      </c>
      <c r="F2896" t="inlineStr">
        <is>
          <t>Violations were cited in the following area(s).</t>
        </is>
      </c>
      <c r="G2896" t="inlineStr">
        <is>
          <t>10F</t>
        </is>
      </c>
      <c r="H2896" t="inlineStr">
        <is>
          <t>Non-food contact surface or equipment made of unacceptable material, not kept clean, or not properly sealed, raised, spaced or movable to allow accessibility for cleaning on all sides, above and underneath the unit.</t>
        </is>
      </c>
      <c r="I2896" t="inlineStr">
        <is>
          <t>Not Critical</t>
        </is>
      </c>
      <c r="J2896" t="n">
        <v>11</v>
      </c>
      <c r="K2896" t="inlineStr">
        <is>
          <t>A</t>
        </is>
      </c>
      <c r="L2896" s="9">
        <f>A2896&amp;"-"&amp;TEXT(E2896,"yyyymmdd")</f>
        <v/>
      </c>
    </row>
    <row r="2897">
      <c r="A2897" t="n">
        <v>50086349</v>
      </c>
      <c r="B2897" t="inlineStr">
        <is>
          <t>Bronx</t>
        </is>
      </c>
      <c r="C2897" t="inlineStr">
        <is>
          <t>10472</t>
        </is>
      </c>
      <c r="D2897" t="inlineStr">
        <is>
          <t>Mexican</t>
        </is>
      </c>
      <c r="E2897" s="8" t="n">
        <v>46133</v>
      </c>
      <c r="F2897" t="inlineStr">
        <is>
          <t>Violations were cited in the following area(s).</t>
        </is>
      </c>
      <c r="G2897" t="inlineStr">
        <is>
          <t>10G</t>
        </is>
      </c>
      <c r="H2897" t="inlineStr">
        <is>
          <t>Dishwashing and ware washing: Cleaning and sanitizing of tableware, including dishes, utensils, and equipment deficient.</t>
        </is>
      </c>
      <c r="I2897" t="inlineStr">
        <is>
          <t>Not Critical</t>
        </is>
      </c>
      <c r="J2897" t="n">
        <v>11</v>
      </c>
      <c r="K2897" t="inlineStr">
        <is>
          <t>A</t>
        </is>
      </c>
      <c r="L2897" s="9">
        <f>A2897&amp;"-"&amp;TEXT(E2897,"yyyymmdd")</f>
        <v/>
      </c>
    </row>
    <row r="2898">
      <c r="A2898" t="n">
        <v>50086349</v>
      </c>
      <c r="B2898" t="inlineStr">
        <is>
          <t>Bronx</t>
        </is>
      </c>
      <c r="C2898" t="inlineStr">
        <is>
          <t>10472</t>
        </is>
      </c>
      <c r="D2898" t="inlineStr">
        <is>
          <t>Mexican</t>
        </is>
      </c>
      <c r="E2898" s="8" t="n">
        <v>46133</v>
      </c>
      <c r="F2898" t="inlineStr">
        <is>
          <t>Violations were cited in the following area(s).</t>
        </is>
      </c>
      <c r="G2898" t="inlineStr">
        <is>
          <t>10H</t>
        </is>
      </c>
      <c r="H2898" t="inlineStr">
        <is>
          <t>Single service article not provided. Single service article reused or not protected from contamination when transported, stored, dispensed. Drinking straws not completely enclosed in wrapper or dispensed from a sanitary device.</t>
        </is>
      </c>
      <c r="I2898" t="inlineStr">
        <is>
          <t>Not Critical</t>
        </is>
      </c>
      <c r="J2898" t="n">
        <v>11</v>
      </c>
      <c r="K2898" t="inlineStr">
        <is>
          <t>A</t>
        </is>
      </c>
      <c r="L2898" s="9">
        <f>A2898&amp;"-"&amp;TEXT(E2898,"yyyymmdd")</f>
        <v/>
      </c>
    </row>
    <row r="2899">
      <c r="A2899" t="n">
        <v>50086684</v>
      </c>
      <c r="B2899" t="inlineStr">
        <is>
          <t>Manhattan</t>
        </is>
      </c>
      <c r="C2899" t="inlineStr">
        <is>
          <t>10003</t>
        </is>
      </c>
      <c r="D2899" t="inlineStr">
        <is>
          <t>Bottled Beverages</t>
        </is>
      </c>
      <c r="E2899" s="8" t="n">
        <v>46133</v>
      </c>
      <c r="F2899" t="inlineStr">
        <is>
          <t>Violations were cited in the following area(s).</t>
        </is>
      </c>
      <c r="G2899" t="inlineStr">
        <is>
          <t>04H</t>
        </is>
      </c>
      <c r="H2899" t="inlineStr">
        <is>
          <t>Raw, cooked or prepared food is adulterated, contaminated, cross-contaminated, or not discarded in accordance with HACCP plan.</t>
        </is>
      </c>
      <c r="I2899" t="inlineStr">
        <is>
          <t>Critical</t>
        </is>
      </c>
      <c r="J2899" t="n">
        <v>28</v>
      </c>
      <c r="L2899" s="9">
        <f>A2899&amp;"-"&amp;TEXT(E2899,"yyyymmdd")</f>
        <v/>
      </c>
    </row>
    <row r="2900">
      <c r="A2900" t="n">
        <v>50086684</v>
      </c>
      <c r="B2900" t="inlineStr">
        <is>
          <t>Manhattan</t>
        </is>
      </c>
      <c r="C2900" t="inlineStr">
        <is>
          <t>10003</t>
        </is>
      </c>
      <c r="D2900" t="inlineStr">
        <is>
          <t>Bottled Beverages</t>
        </is>
      </c>
      <c r="E2900" s="8" t="n">
        <v>46133</v>
      </c>
      <c r="F2900" t="inlineStr">
        <is>
          <t>Violations were cited in the following area(s).</t>
        </is>
      </c>
      <c r="G2900" t="inlineStr">
        <is>
          <t>04N</t>
        </is>
      </c>
      <c r="H2900" t="inlineStr">
        <is>
          <t>Filth flies or food/refuse/sewage associated with (FRSA) flies or other nuisance pests in establishment’s food and/or non-food areas. FRSA flies include house flies, blow flies, bottle flies, flesh flies, drain flies, Phorid flies and fruit flies.</t>
        </is>
      </c>
      <c r="I2900" t="inlineStr">
        <is>
          <t>Critical</t>
        </is>
      </c>
      <c r="J2900" t="n">
        <v>28</v>
      </c>
      <c r="L2900" s="9">
        <f>A2900&amp;"-"&amp;TEXT(E2900,"yyyymmdd")</f>
        <v/>
      </c>
    </row>
    <row r="2901">
      <c r="A2901" t="n">
        <v>50086684</v>
      </c>
      <c r="B2901" t="inlineStr">
        <is>
          <t>Manhattan</t>
        </is>
      </c>
      <c r="C2901" t="inlineStr">
        <is>
          <t>10003</t>
        </is>
      </c>
      <c r="D2901" t="inlineStr">
        <is>
          <t>Bottled Beverages</t>
        </is>
      </c>
      <c r="E2901" s="8" t="n">
        <v>46133</v>
      </c>
      <c r="F2901" t="inlineStr">
        <is>
          <t>Violations were cited in the following area(s).</t>
        </is>
      </c>
      <c r="G2901" t="inlineStr">
        <is>
          <t>08A</t>
        </is>
      </c>
      <c r="H2901" t="inlineStr">
        <is>
          <t>Establishment is not free of harborage or conditions conducive to rodents, insects or other pests.</t>
        </is>
      </c>
      <c r="I2901" t="inlineStr">
        <is>
          <t>Not Critical</t>
        </is>
      </c>
      <c r="J2901" t="n">
        <v>28</v>
      </c>
      <c r="L2901" s="9">
        <f>A2901&amp;"-"&amp;TEXT(E2901,"yyyymmdd")</f>
        <v/>
      </c>
    </row>
    <row r="2902">
      <c r="A2902" t="n">
        <v>50086684</v>
      </c>
      <c r="B2902" t="inlineStr">
        <is>
          <t>Manhattan</t>
        </is>
      </c>
      <c r="C2902" t="inlineStr">
        <is>
          <t>10003</t>
        </is>
      </c>
      <c r="D2902" t="inlineStr">
        <is>
          <t>Bottled Beverages</t>
        </is>
      </c>
      <c r="E2902" s="8" t="n">
        <v>46133</v>
      </c>
      <c r="F2902" t="inlineStr">
        <is>
          <t>Violations were cited in the following area(s).</t>
        </is>
      </c>
      <c r="G2902" t="inlineStr">
        <is>
          <t>10B</t>
        </is>
      </c>
      <c r="H2902" t="inlineStr">
        <is>
          <t>Anti-siphonage or back-flow prevention device not provided where required; equipment or floor not properly drained; sewage disposal system in disrepair or not functioning properly. Condensation or liquid waste improperly disposed of.</t>
        </is>
      </c>
      <c r="I2902" t="inlineStr">
        <is>
          <t>Not Critical</t>
        </is>
      </c>
      <c r="J2902" t="n">
        <v>28</v>
      </c>
      <c r="L2902" s="9">
        <f>A2902&amp;"-"&amp;TEXT(E2902,"yyyymmdd")</f>
        <v/>
      </c>
    </row>
    <row r="2903">
      <c r="A2903" t="n">
        <v>50086684</v>
      </c>
      <c r="B2903" t="inlineStr">
        <is>
          <t>Manhattan</t>
        </is>
      </c>
      <c r="C2903" t="inlineStr">
        <is>
          <t>10003</t>
        </is>
      </c>
      <c r="D2903" t="inlineStr">
        <is>
          <t>Bottled Beverages</t>
        </is>
      </c>
      <c r="E2903" s="8" t="n">
        <v>46133</v>
      </c>
      <c r="F2903" t="inlineStr">
        <is>
          <t>Violations were cited in the following area(s).</t>
        </is>
      </c>
      <c r="G2903" t="inlineStr">
        <is>
          <t>10F</t>
        </is>
      </c>
      <c r="H2903" t="inlineStr">
        <is>
          <t>Non-food contact surface or equipment made of unacceptable material, not kept clean, or not properly sealed, raised, spaced or movable to allow accessibility for cleaning on all sides, above and underneath the unit.</t>
        </is>
      </c>
      <c r="I2903" t="inlineStr">
        <is>
          <t>Not Critical</t>
        </is>
      </c>
      <c r="J2903" t="n">
        <v>28</v>
      </c>
      <c r="L2903" s="9">
        <f>A2903&amp;"-"&amp;TEXT(E2903,"yyyymmdd")</f>
        <v/>
      </c>
    </row>
    <row r="2904">
      <c r="A2904" t="n">
        <v>50086684</v>
      </c>
      <c r="B2904" t="inlineStr">
        <is>
          <t>Manhattan</t>
        </is>
      </c>
      <c r="C2904" t="inlineStr">
        <is>
          <t>10003</t>
        </is>
      </c>
      <c r="D2904" t="inlineStr">
        <is>
          <t>Bottled Beverages</t>
        </is>
      </c>
      <c r="E2904" s="8" t="n">
        <v>46133</v>
      </c>
      <c r="F2904" t="inlineStr">
        <is>
          <t>Violations were cited in the following area(s).</t>
        </is>
      </c>
      <c r="G2904" t="inlineStr">
        <is>
          <t>10G</t>
        </is>
      </c>
      <c r="H2904" t="inlineStr">
        <is>
          <t>Dishwashing and ware washing: Cleaning and sanitizing of tableware, including dishes, utensils, and equipment deficient.</t>
        </is>
      </c>
      <c r="I2904" t="inlineStr">
        <is>
          <t>Not Critical</t>
        </is>
      </c>
      <c r="J2904" t="n">
        <v>28</v>
      </c>
      <c r="L2904" s="9">
        <f>A2904&amp;"-"&amp;TEXT(E2904,"yyyymmdd")</f>
        <v/>
      </c>
    </row>
    <row r="2905">
      <c r="A2905" t="n">
        <v>50091817</v>
      </c>
      <c r="B2905" t="inlineStr">
        <is>
          <t>Bronx</t>
        </is>
      </c>
      <c r="C2905" t="inlineStr">
        <is>
          <t>10472</t>
        </is>
      </c>
      <c r="D2905" t="inlineStr">
        <is>
          <t>Pizza</t>
        </is>
      </c>
      <c r="E2905" s="8" t="n">
        <v>46133</v>
      </c>
      <c r="F2905" t="inlineStr">
        <is>
          <t>Violations were cited in the following area(s).</t>
        </is>
      </c>
      <c r="G2905" t="inlineStr">
        <is>
          <t>10F</t>
        </is>
      </c>
      <c r="H2905" t="inlineStr">
        <is>
          <t>Non-food contact surface or equipment made of unacceptable material, not kept clean, or not properly sealed, raised, spaced or movable to allow accessibility for cleaning on all sides, above and underneath the unit.</t>
        </is>
      </c>
      <c r="I2905" t="inlineStr">
        <is>
          <t>Not Critical</t>
        </is>
      </c>
      <c r="J2905" t="n">
        <v>3</v>
      </c>
      <c r="K2905" t="inlineStr">
        <is>
          <t>A</t>
        </is>
      </c>
      <c r="L2905" s="9">
        <f>A2905&amp;"-"&amp;TEXT(E2905,"yyyymmdd")</f>
        <v/>
      </c>
    </row>
    <row r="2906">
      <c r="A2906" t="n">
        <v>50093644</v>
      </c>
      <c r="B2906" t="inlineStr">
        <is>
          <t>Queens</t>
        </is>
      </c>
      <c r="C2906" t="inlineStr">
        <is>
          <t>11418</t>
        </is>
      </c>
      <c r="D2906" t="inlineStr">
        <is>
          <t>Pizza</t>
        </is>
      </c>
      <c r="E2906" s="8" t="n">
        <v>46133</v>
      </c>
      <c r="F2906" t="inlineStr">
        <is>
          <t>Violations were cited in the following area(s).</t>
        </is>
      </c>
      <c r="G2906" t="inlineStr">
        <is>
          <t>06C</t>
        </is>
      </c>
      <c r="H290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906" t="inlineStr">
        <is>
          <t>Critical</t>
        </is>
      </c>
      <c r="J2906" t="n">
        <v>5</v>
      </c>
      <c r="K2906" t="inlineStr">
        <is>
          <t>A</t>
        </is>
      </c>
      <c r="L2906" s="9">
        <f>A2906&amp;"-"&amp;TEXT(E2906,"yyyymmdd")</f>
        <v/>
      </c>
    </row>
    <row r="2907">
      <c r="A2907" t="n">
        <v>50094553</v>
      </c>
      <c r="B2907" t="inlineStr">
        <is>
          <t>Brooklyn</t>
        </is>
      </c>
      <c r="C2907" t="inlineStr">
        <is>
          <t>11223</t>
        </is>
      </c>
      <c r="D2907" t="inlineStr">
        <is>
          <t>Mexican</t>
        </is>
      </c>
      <c r="E2907" s="8" t="n">
        <v>46133</v>
      </c>
      <c r="F2907" t="inlineStr">
        <is>
          <t>Violations were cited in the following area(s).</t>
        </is>
      </c>
      <c r="G2907" t="inlineStr">
        <is>
          <t>04L</t>
        </is>
      </c>
      <c r="H2907" t="inlineStr">
        <is>
          <t>Evidence of mice or live mice in establishment's food or non-food areas.</t>
        </is>
      </c>
      <c r="I2907" t="inlineStr">
        <is>
          <t>Critical</t>
        </is>
      </c>
      <c r="J2907" t="n">
        <v>11</v>
      </c>
      <c r="K2907" t="inlineStr">
        <is>
          <t>A</t>
        </is>
      </c>
      <c r="L2907" s="9">
        <f>A2907&amp;"-"&amp;TEXT(E2907,"yyyymmdd")</f>
        <v/>
      </c>
    </row>
    <row r="2908">
      <c r="A2908" t="n">
        <v>50094553</v>
      </c>
      <c r="B2908" t="inlineStr">
        <is>
          <t>Brooklyn</t>
        </is>
      </c>
      <c r="C2908" t="inlineStr">
        <is>
          <t>11223</t>
        </is>
      </c>
      <c r="D2908" t="inlineStr">
        <is>
          <t>Mexican</t>
        </is>
      </c>
      <c r="E2908" s="8" t="n">
        <v>46133</v>
      </c>
      <c r="F2908" t="inlineStr">
        <is>
          <t>Violations were cited in the following area(s).</t>
        </is>
      </c>
      <c r="G2908" t="inlineStr">
        <is>
          <t>08A</t>
        </is>
      </c>
      <c r="H2908" t="inlineStr">
        <is>
          <t>Establishment is not free of harborage or conditions conducive to rodents, insects or other pests.</t>
        </is>
      </c>
      <c r="I2908" t="inlineStr">
        <is>
          <t>Not Critical</t>
        </is>
      </c>
      <c r="J2908" t="n">
        <v>11</v>
      </c>
      <c r="K2908" t="inlineStr">
        <is>
          <t>A</t>
        </is>
      </c>
      <c r="L2908" s="9">
        <f>A2908&amp;"-"&amp;TEXT(E2908,"yyyymmdd")</f>
        <v/>
      </c>
    </row>
    <row r="2909">
      <c r="A2909" t="n">
        <v>50095033</v>
      </c>
      <c r="B2909" t="inlineStr">
        <is>
          <t>Manhattan</t>
        </is>
      </c>
      <c r="C2909" t="inlineStr">
        <is>
          <t>10031</t>
        </is>
      </c>
      <c r="D2909" t="inlineStr">
        <is>
          <t>Thai</t>
        </is>
      </c>
      <c r="E2909" s="8" t="n">
        <v>46133</v>
      </c>
      <c r="F2909" t="inlineStr">
        <is>
          <t>Violations were cited in the following area(s).</t>
        </is>
      </c>
      <c r="G2909" t="inlineStr">
        <is>
          <t>02B</t>
        </is>
      </c>
      <c r="H2909" t="inlineStr">
        <is>
          <t>Hot TCS food item not held at or above 140 °F.</t>
        </is>
      </c>
      <c r="I2909" t="inlineStr">
        <is>
          <t>Critical</t>
        </is>
      </c>
      <c r="J2909" t="n">
        <v>18</v>
      </c>
      <c r="L2909" s="9">
        <f>A2909&amp;"-"&amp;TEXT(E2909,"yyyymmdd")</f>
        <v/>
      </c>
    </row>
    <row r="2910">
      <c r="A2910" t="n">
        <v>50095033</v>
      </c>
      <c r="B2910" t="inlineStr">
        <is>
          <t>Manhattan</t>
        </is>
      </c>
      <c r="C2910" t="inlineStr">
        <is>
          <t>10031</t>
        </is>
      </c>
      <c r="D2910" t="inlineStr">
        <is>
          <t>Thai</t>
        </is>
      </c>
      <c r="E2910" s="8" t="n">
        <v>46133</v>
      </c>
      <c r="F2910" t="inlineStr">
        <is>
          <t>Violations were cited in the following area(s).</t>
        </is>
      </c>
      <c r="G2910" t="inlineStr">
        <is>
          <t>04L</t>
        </is>
      </c>
      <c r="H2910" t="inlineStr">
        <is>
          <t>Evidence of mice or live mice in establishment's food or non-food areas.</t>
        </is>
      </c>
      <c r="I2910" t="inlineStr">
        <is>
          <t>Critical</t>
        </is>
      </c>
      <c r="J2910" t="n">
        <v>18</v>
      </c>
      <c r="L2910" s="9">
        <f>A2910&amp;"-"&amp;TEXT(E2910,"yyyymmdd")</f>
        <v/>
      </c>
    </row>
    <row r="2911">
      <c r="A2911" t="n">
        <v>50095033</v>
      </c>
      <c r="B2911" t="inlineStr">
        <is>
          <t>Manhattan</t>
        </is>
      </c>
      <c r="C2911" t="inlineStr">
        <is>
          <t>10031</t>
        </is>
      </c>
      <c r="D2911" t="inlineStr">
        <is>
          <t>Thai</t>
        </is>
      </c>
      <c r="E2911" s="8" t="n">
        <v>46133</v>
      </c>
      <c r="F2911" t="inlineStr">
        <is>
          <t>Violations were cited in the following area(s).</t>
        </is>
      </c>
      <c r="G2911" t="inlineStr">
        <is>
          <t>08A</t>
        </is>
      </c>
      <c r="H2911" t="inlineStr">
        <is>
          <t>Establishment is not free of harborage or conditions conducive to rodents, insects or other pests.</t>
        </is>
      </c>
      <c r="I2911" t="inlineStr">
        <is>
          <t>Not Critical</t>
        </is>
      </c>
      <c r="J2911" t="n">
        <v>18</v>
      </c>
      <c r="L2911" s="9">
        <f>A2911&amp;"-"&amp;TEXT(E2911,"yyyymmdd")</f>
        <v/>
      </c>
    </row>
    <row r="2912">
      <c r="A2912" t="n">
        <v>50095033</v>
      </c>
      <c r="B2912" t="inlineStr">
        <is>
          <t>Manhattan</t>
        </is>
      </c>
      <c r="C2912" t="inlineStr">
        <is>
          <t>10031</t>
        </is>
      </c>
      <c r="D2912" t="inlineStr">
        <is>
          <t>Thai</t>
        </is>
      </c>
      <c r="E2912" s="8" t="n">
        <v>46133</v>
      </c>
      <c r="F2912" t="inlineStr">
        <is>
          <t>Violations were cited in the following area(s).</t>
        </is>
      </c>
      <c r="G2912" t="inlineStr">
        <is>
          <t>10F</t>
        </is>
      </c>
      <c r="H2912" t="inlineStr">
        <is>
          <t>Non-food contact surface or equipment made of unacceptable material, not kept clean, or not properly sealed, raised, spaced or movable to allow accessibility for cleaning on all sides, above and underneath the unit.</t>
        </is>
      </c>
      <c r="I2912" t="inlineStr">
        <is>
          <t>Not Critical</t>
        </is>
      </c>
      <c r="J2912" t="n">
        <v>18</v>
      </c>
      <c r="L2912" s="9">
        <f>A2912&amp;"-"&amp;TEXT(E2912,"yyyymmdd")</f>
        <v/>
      </c>
    </row>
    <row r="2913">
      <c r="A2913" t="n">
        <v>50103595</v>
      </c>
      <c r="B2913" t="inlineStr">
        <is>
          <t>Manhattan</t>
        </is>
      </c>
      <c r="C2913" t="inlineStr">
        <is>
          <t>10018</t>
        </is>
      </c>
      <c r="D2913" t="inlineStr">
        <is>
          <t>American</t>
        </is>
      </c>
      <c r="E2913" s="8" t="n">
        <v>46133</v>
      </c>
      <c r="F2913" t="inlineStr">
        <is>
          <t>Violations were cited in the following area(s).</t>
        </is>
      </c>
      <c r="G2913" t="inlineStr">
        <is>
          <t>02B</t>
        </is>
      </c>
      <c r="H2913" t="inlineStr">
        <is>
          <t>Hot TCS food item not held at or above 140 °F.</t>
        </is>
      </c>
      <c r="I2913" t="inlineStr">
        <is>
          <t>Critical</t>
        </is>
      </c>
      <c r="J2913" t="n">
        <v>51</v>
      </c>
      <c r="L2913" s="9">
        <f>A2913&amp;"-"&amp;TEXT(E2913,"yyyymmdd")</f>
        <v/>
      </c>
    </row>
    <row r="2914">
      <c r="A2914" t="n">
        <v>50103595</v>
      </c>
      <c r="B2914" t="inlineStr">
        <is>
          <t>Manhattan</t>
        </is>
      </c>
      <c r="C2914" t="inlineStr">
        <is>
          <t>10018</t>
        </is>
      </c>
      <c r="D2914" t="inlineStr">
        <is>
          <t>American</t>
        </is>
      </c>
      <c r="E2914" s="8" t="n">
        <v>46133</v>
      </c>
      <c r="F2914" t="inlineStr">
        <is>
          <t>Violations were cited in the following area(s).</t>
        </is>
      </c>
      <c r="G2914" t="inlineStr">
        <is>
          <t>04F</t>
        </is>
      </c>
      <c r="H2914" t="inlineStr">
        <is>
          <t>Food preparation area, food storage area, or other area used by employees or patrons, contaminated by sewage or liquid waste.</t>
        </is>
      </c>
      <c r="I2914" t="inlineStr">
        <is>
          <t>Critical</t>
        </is>
      </c>
      <c r="J2914" t="n">
        <v>51</v>
      </c>
      <c r="L2914" s="9">
        <f>A2914&amp;"-"&amp;TEXT(E2914,"yyyymmdd")</f>
        <v/>
      </c>
    </row>
    <row r="2915">
      <c r="A2915" t="n">
        <v>50103595</v>
      </c>
      <c r="B2915" t="inlineStr">
        <is>
          <t>Manhattan</t>
        </is>
      </c>
      <c r="C2915" t="inlineStr">
        <is>
          <t>10018</t>
        </is>
      </c>
      <c r="D2915" t="inlineStr">
        <is>
          <t>American</t>
        </is>
      </c>
      <c r="E2915" s="8" t="n">
        <v>46133</v>
      </c>
      <c r="F2915" t="inlineStr">
        <is>
          <t>Violations were cited in the following area(s).</t>
        </is>
      </c>
      <c r="G2915" t="inlineStr">
        <is>
          <t>05A</t>
        </is>
      </c>
      <c r="H2915" t="inlineStr">
        <is>
          <t>Sewage disposal system is not provided, improper, inadequate or unapproved.</t>
        </is>
      </c>
      <c r="I2915" t="inlineStr">
        <is>
          <t>Critical</t>
        </is>
      </c>
      <c r="J2915" t="n">
        <v>51</v>
      </c>
      <c r="L2915" s="9">
        <f>A2915&amp;"-"&amp;TEXT(E2915,"yyyymmdd")</f>
        <v/>
      </c>
    </row>
    <row r="2916">
      <c r="A2916" t="n">
        <v>50103595</v>
      </c>
      <c r="B2916" t="inlineStr">
        <is>
          <t>Manhattan</t>
        </is>
      </c>
      <c r="C2916" t="inlineStr">
        <is>
          <t>10018</t>
        </is>
      </c>
      <c r="D2916" t="inlineStr">
        <is>
          <t>American</t>
        </is>
      </c>
      <c r="E2916" s="8" t="n">
        <v>46133</v>
      </c>
      <c r="F2916" t="inlineStr">
        <is>
          <t>Violations were cited in the following area(s).</t>
        </is>
      </c>
      <c r="G2916" t="inlineStr">
        <is>
          <t>06C</t>
        </is>
      </c>
      <c r="H291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916" t="inlineStr">
        <is>
          <t>Critical</t>
        </is>
      </c>
      <c r="J2916" t="n">
        <v>51</v>
      </c>
      <c r="L2916" s="9">
        <f>A2916&amp;"-"&amp;TEXT(E2916,"yyyymmdd")</f>
        <v/>
      </c>
    </row>
    <row r="2917">
      <c r="A2917" t="n">
        <v>50103595</v>
      </c>
      <c r="B2917" t="inlineStr">
        <is>
          <t>Manhattan</t>
        </is>
      </c>
      <c r="C2917" t="inlineStr">
        <is>
          <t>10018</t>
        </is>
      </c>
      <c r="D2917" t="inlineStr">
        <is>
          <t>American</t>
        </is>
      </c>
      <c r="E2917" s="8" t="n">
        <v>46133</v>
      </c>
      <c r="F2917" t="inlineStr">
        <is>
          <t>Violations were cited in the following area(s).</t>
        </is>
      </c>
      <c r="G2917" t="inlineStr">
        <is>
          <t>06D</t>
        </is>
      </c>
      <c r="H2917" t="inlineStr">
        <is>
          <t>Food contact surface not properly washed, rinsed and sanitized after each use and following any activity when contamination may have occurred.</t>
        </is>
      </c>
      <c r="I2917" t="inlineStr">
        <is>
          <t>Critical</t>
        </is>
      </c>
      <c r="J2917" t="n">
        <v>51</v>
      </c>
      <c r="L2917" s="9">
        <f>A2917&amp;"-"&amp;TEXT(E2917,"yyyymmdd")</f>
        <v/>
      </c>
    </row>
    <row r="2918">
      <c r="A2918" t="n">
        <v>50103595</v>
      </c>
      <c r="B2918" t="inlineStr">
        <is>
          <t>Manhattan</t>
        </is>
      </c>
      <c r="C2918" t="inlineStr">
        <is>
          <t>10018</t>
        </is>
      </c>
      <c r="D2918" t="inlineStr">
        <is>
          <t>American</t>
        </is>
      </c>
      <c r="E2918" s="8" t="n">
        <v>46133</v>
      </c>
      <c r="F2918" t="inlineStr">
        <is>
          <t>Violations were cited in the following area(s).</t>
        </is>
      </c>
      <c r="G2918" t="inlineStr">
        <is>
          <t>06E</t>
        </is>
      </c>
      <c r="H2918" t="inlineStr">
        <is>
          <t>Sanitized equipment or utensil, including in-use food dispensing utensil, improperly used or stored.</t>
        </is>
      </c>
      <c r="I2918" t="inlineStr">
        <is>
          <t>Critical</t>
        </is>
      </c>
      <c r="J2918" t="n">
        <v>51</v>
      </c>
      <c r="L2918" s="9">
        <f>A2918&amp;"-"&amp;TEXT(E2918,"yyyymmdd")</f>
        <v/>
      </c>
    </row>
    <row r="2919">
      <c r="A2919" t="n">
        <v>50103595</v>
      </c>
      <c r="B2919" t="inlineStr">
        <is>
          <t>Manhattan</t>
        </is>
      </c>
      <c r="C2919" t="inlineStr">
        <is>
          <t>10018</t>
        </is>
      </c>
      <c r="D2919" t="inlineStr">
        <is>
          <t>American</t>
        </is>
      </c>
      <c r="E2919" s="8" t="n">
        <v>46133</v>
      </c>
      <c r="F2919" t="inlineStr">
        <is>
          <t>Violations were cited in the following area(s).</t>
        </is>
      </c>
      <c r="G2919" t="inlineStr">
        <is>
          <t>10F</t>
        </is>
      </c>
      <c r="H2919" t="inlineStr">
        <is>
          <t>Non-food contact surface or equipment made of unacceptable material, not kept clean, or not properly sealed, raised, spaced or movable to allow accessibility for cleaning on all sides, above and underneath the unit.</t>
        </is>
      </c>
      <c r="I2919" t="inlineStr">
        <is>
          <t>Not Critical</t>
        </is>
      </c>
      <c r="J2919" t="n">
        <v>51</v>
      </c>
      <c r="L2919" s="9">
        <f>A2919&amp;"-"&amp;TEXT(E2919,"yyyymmdd")</f>
        <v/>
      </c>
    </row>
    <row r="2920">
      <c r="A2920" t="n">
        <v>50106095</v>
      </c>
      <c r="B2920" t="inlineStr">
        <is>
          <t>Manhattan</t>
        </is>
      </c>
      <c r="C2920" t="inlineStr">
        <is>
          <t>10019</t>
        </is>
      </c>
      <c r="D2920" t="inlineStr">
        <is>
          <t>Chinese</t>
        </is>
      </c>
      <c r="E2920" s="8" t="n">
        <v>46133</v>
      </c>
      <c r="F2920" t="inlineStr">
        <is>
          <t>Violations were cited in the following area(s).</t>
        </is>
      </c>
      <c r="G2920" t="inlineStr">
        <is>
          <t>02B</t>
        </is>
      </c>
      <c r="H2920" t="inlineStr">
        <is>
          <t>Hot TCS food item not held at or above 140 °F.</t>
        </is>
      </c>
      <c r="I2920" t="inlineStr">
        <is>
          <t>Critical</t>
        </is>
      </c>
      <c r="J2920" t="n">
        <v>38</v>
      </c>
      <c r="L2920" s="9">
        <f>A2920&amp;"-"&amp;TEXT(E2920,"yyyymmdd")</f>
        <v/>
      </c>
    </row>
    <row r="2921">
      <c r="A2921" t="n">
        <v>50106095</v>
      </c>
      <c r="B2921" t="inlineStr">
        <is>
          <t>Manhattan</t>
        </is>
      </c>
      <c r="C2921" t="inlineStr">
        <is>
          <t>10019</t>
        </is>
      </c>
      <c r="D2921" t="inlineStr">
        <is>
          <t>Chinese</t>
        </is>
      </c>
      <c r="E2921" s="8" t="n">
        <v>46133</v>
      </c>
      <c r="F2921" t="inlineStr">
        <is>
          <t>Violations were cited in the following area(s).</t>
        </is>
      </c>
      <c r="G2921" t="inlineStr">
        <is>
          <t>02G</t>
        </is>
      </c>
      <c r="H2921" t="inlineStr">
        <is>
          <t>Cold TCS food item held above 41 °F; smoked or processed fish held above 38 °F; intact raw eggs held above 45 °F; or reduced oxygen packaged (ROP) TCS foods held above required temperatures except during active necessary preparation.</t>
        </is>
      </c>
      <c r="I2921" t="inlineStr">
        <is>
          <t>Critical</t>
        </is>
      </c>
      <c r="J2921" t="n">
        <v>38</v>
      </c>
      <c r="L2921" s="9">
        <f>A2921&amp;"-"&amp;TEXT(E2921,"yyyymmdd")</f>
        <v/>
      </c>
    </row>
    <row r="2922">
      <c r="A2922" t="n">
        <v>50106095</v>
      </c>
      <c r="B2922" t="inlineStr">
        <is>
          <t>Manhattan</t>
        </is>
      </c>
      <c r="C2922" t="inlineStr">
        <is>
          <t>10019</t>
        </is>
      </c>
      <c r="D2922" t="inlineStr">
        <is>
          <t>Chinese</t>
        </is>
      </c>
      <c r="E2922" s="8" t="n">
        <v>46133</v>
      </c>
      <c r="F2922" t="inlineStr">
        <is>
          <t>Violations were cited in the following area(s).</t>
        </is>
      </c>
      <c r="G2922" t="inlineStr">
        <is>
          <t>05D</t>
        </is>
      </c>
      <c r="H292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2922" t="inlineStr">
        <is>
          <t>Critical</t>
        </is>
      </c>
      <c r="J2922" t="n">
        <v>38</v>
      </c>
      <c r="L2922" s="9">
        <f>A2922&amp;"-"&amp;TEXT(E2922,"yyyymmdd")</f>
        <v/>
      </c>
    </row>
    <row r="2923">
      <c r="A2923" t="n">
        <v>50106095</v>
      </c>
      <c r="B2923" t="inlineStr">
        <is>
          <t>Manhattan</t>
        </is>
      </c>
      <c r="C2923" t="inlineStr">
        <is>
          <t>10019</t>
        </is>
      </c>
      <c r="D2923" t="inlineStr">
        <is>
          <t>Chinese</t>
        </is>
      </c>
      <c r="E2923" s="8" t="n">
        <v>46133</v>
      </c>
      <c r="F2923" t="inlineStr">
        <is>
          <t>Violations were cited in the following area(s).</t>
        </is>
      </c>
      <c r="G2923" t="inlineStr">
        <is>
          <t>06C</t>
        </is>
      </c>
      <c r="H292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923" t="inlineStr">
        <is>
          <t>Critical</t>
        </is>
      </c>
      <c r="J2923" t="n">
        <v>38</v>
      </c>
      <c r="L2923" s="9">
        <f>A2923&amp;"-"&amp;TEXT(E2923,"yyyymmdd")</f>
        <v/>
      </c>
    </row>
    <row r="2924">
      <c r="A2924" t="n">
        <v>50106095</v>
      </c>
      <c r="B2924" t="inlineStr">
        <is>
          <t>Manhattan</t>
        </is>
      </c>
      <c r="C2924" t="inlineStr">
        <is>
          <t>10019</t>
        </is>
      </c>
      <c r="D2924" t="inlineStr">
        <is>
          <t>Chinese</t>
        </is>
      </c>
      <c r="E2924" s="8" t="n">
        <v>46133</v>
      </c>
      <c r="F2924" t="inlineStr">
        <is>
          <t>Violations were cited in the following area(s).</t>
        </is>
      </c>
      <c r="G2924" t="inlineStr">
        <is>
          <t>09B</t>
        </is>
      </c>
      <c r="H2924" t="inlineStr">
        <is>
          <t>Thawing procedure improper.</t>
        </is>
      </c>
      <c r="I2924" t="inlineStr">
        <is>
          <t>Not Critical</t>
        </is>
      </c>
      <c r="J2924" t="n">
        <v>38</v>
      </c>
      <c r="L2924" s="9">
        <f>A2924&amp;"-"&amp;TEXT(E2924,"yyyymmdd")</f>
        <v/>
      </c>
    </row>
    <row r="2925">
      <c r="A2925" t="n">
        <v>50106095</v>
      </c>
      <c r="B2925" t="inlineStr">
        <is>
          <t>Manhattan</t>
        </is>
      </c>
      <c r="C2925" t="inlineStr">
        <is>
          <t>10019</t>
        </is>
      </c>
      <c r="D2925" t="inlineStr">
        <is>
          <t>Chinese</t>
        </is>
      </c>
      <c r="E2925" s="8" t="n">
        <v>46133</v>
      </c>
      <c r="F2925" t="inlineStr">
        <is>
          <t>Violations were cited in the following area(s).</t>
        </is>
      </c>
      <c r="G2925" t="inlineStr">
        <is>
          <t>09E</t>
        </is>
      </c>
      <c r="H2925" t="inlineStr">
        <is>
          <t>Wash hands sign not posted near or above hand washing sink.</t>
        </is>
      </c>
      <c r="I2925" t="inlineStr">
        <is>
          <t>Not Critical</t>
        </is>
      </c>
      <c r="J2925" t="n">
        <v>38</v>
      </c>
      <c r="L2925" s="9">
        <f>A2925&amp;"-"&amp;TEXT(E2925,"yyyymmdd")</f>
        <v/>
      </c>
    </row>
    <row r="2926">
      <c r="A2926" t="n">
        <v>50106095</v>
      </c>
      <c r="B2926" t="inlineStr">
        <is>
          <t>Manhattan</t>
        </is>
      </c>
      <c r="C2926" t="inlineStr">
        <is>
          <t>10019</t>
        </is>
      </c>
      <c r="D2926" t="inlineStr">
        <is>
          <t>Chinese</t>
        </is>
      </c>
      <c r="E2926" s="8" t="n">
        <v>46133</v>
      </c>
      <c r="F2926" t="inlineStr">
        <is>
          <t>Violations were cited in the following area(s).</t>
        </is>
      </c>
      <c r="G2926" t="inlineStr">
        <is>
          <t>10B</t>
        </is>
      </c>
      <c r="H2926" t="inlineStr">
        <is>
          <t>Anti-siphonage or back-flow prevention device not provided where required; equipment or floor not properly drained; sewage disposal system in disrepair or not functioning properly. Condensation or liquid waste improperly disposed of.</t>
        </is>
      </c>
      <c r="I2926" t="inlineStr">
        <is>
          <t>Not Critical</t>
        </is>
      </c>
      <c r="J2926" t="n">
        <v>38</v>
      </c>
      <c r="L2926" s="9">
        <f>A2926&amp;"-"&amp;TEXT(E2926,"yyyymmdd")</f>
        <v/>
      </c>
    </row>
    <row r="2927">
      <c r="A2927" t="n">
        <v>50106343</v>
      </c>
      <c r="B2927" t="inlineStr">
        <is>
          <t>Manhattan</t>
        </is>
      </c>
      <c r="C2927" t="inlineStr">
        <is>
          <t>10013</t>
        </is>
      </c>
      <c r="D2927" t="inlineStr">
        <is>
          <t>Chinese</t>
        </is>
      </c>
      <c r="E2927" s="8" t="n">
        <v>46133</v>
      </c>
      <c r="F2927" t="inlineStr">
        <is>
          <t>Violations were cited in the following area(s).</t>
        </is>
      </c>
      <c r="G2927" t="inlineStr">
        <is>
          <t>04L</t>
        </is>
      </c>
      <c r="H2927" t="inlineStr">
        <is>
          <t>Evidence of mice or live mice in establishment's food or non-food areas.</t>
        </is>
      </c>
      <c r="I2927" t="inlineStr">
        <is>
          <t>Critical</t>
        </is>
      </c>
      <c r="J2927" t="n">
        <v>32</v>
      </c>
      <c r="L2927" s="9">
        <f>A2927&amp;"-"&amp;TEXT(E2927,"yyyymmdd")</f>
        <v/>
      </c>
    </row>
    <row r="2928">
      <c r="A2928" t="n">
        <v>50106343</v>
      </c>
      <c r="B2928" t="inlineStr">
        <is>
          <t>Manhattan</t>
        </is>
      </c>
      <c r="C2928" t="inlineStr">
        <is>
          <t>10013</t>
        </is>
      </c>
      <c r="D2928" t="inlineStr">
        <is>
          <t>Chinese</t>
        </is>
      </c>
      <c r="E2928" s="8" t="n">
        <v>46133</v>
      </c>
      <c r="F2928" t="inlineStr">
        <is>
          <t>Violations were cited in the following area(s).</t>
        </is>
      </c>
      <c r="G2928" t="inlineStr">
        <is>
          <t>04M</t>
        </is>
      </c>
      <c r="H2928" t="inlineStr">
        <is>
          <t>Live roaches in facility's food or non-food area.</t>
        </is>
      </c>
      <c r="I2928" t="inlineStr">
        <is>
          <t>Critical</t>
        </is>
      </c>
      <c r="J2928" t="n">
        <v>32</v>
      </c>
      <c r="L2928" s="9">
        <f>A2928&amp;"-"&amp;TEXT(E2928,"yyyymmdd")</f>
        <v/>
      </c>
    </row>
    <row r="2929">
      <c r="A2929" t="n">
        <v>50106343</v>
      </c>
      <c r="B2929" t="inlineStr">
        <is>
          <t>Manhattan</t>
        </is>
      </c>
      <c r="C2929" t="inlineStr">
        <is>
          <t>10013</t>
        </is>
      </c>
      <c r="D2929" t="inlineStr">
        <is>
          <t>Chinese</t>
        </is>
      </c>
      <c r="E2929" s="8" t="n">
        <v>46133</v>
      </c>
      <c r="F2929" t="inlineStr">
        <is>
          <t>Violations were cited in the following area(s).</t>
        </is>
      </c>
      <c r="G2929" t="inlineStr">
        <is>
          <t>06C</t>
        </is>
      </c>
      <c r="H292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929" t="inlineStr">
        <is>
          <t>Critical</t>
        </is>
      </c>
      <c r="J2929" t="n">
        <v>32</v>
      </c>
      <c r="L2929" s="9">
        <f>A2929&amp;"-"&amp;TEXT(E2929,"yyyymmdd")</f>
        <v/>
      </c>
    </row>
    <row r="2930">
      <c r="A2930" t="n">
        <v>50106343</v>
      </c>
      <c r="B2930" t="inlineStr">
        <is>
          <t>Manhattan</t>
        </is>
      </c>
      <c r="C2930" t="inlineStr">
        <is>
          <t>10013</t>
        </is>
      </c>
      <c r="D2930" t="inlineStr">
        <is>
          <t>Chinese</t>
        </is>
      </c>
      <c r="E2930" s="8" t="n">
        <v>46133</v>
      </c>
      <c r="F2930" t="inlineStr">
        <is>
          <t>Violations were cited in the following area(s).</t>
        </is>
      </c>
      <c r="G2930" t="inlineStr">
        <is>
          <t>06D</t>
        </is>
      </c>
      <c r="H2930" t="inlineStr">
        <is>
          <t>Food contact surface not properly washed, rinsed and sanitized after each use and following any activity when contamination may have occurred.</t>
        </is>
      </c>
      <c r="I2930" t="inlineStr">
        <is>
          <t>Critical</t>
        </is>
      </c>
      <c r="J2930" t="n">
        <v>32</v>
      </c>
      <c r="L2930" s="9">
        <f>A2930&amp;"-"&amp;TEXT(E2930,"yyyymmdd")</f>
        <v/>
      </c>
    </row>
    <row r="2931">
      <c r="A2931" t="n">
        <v>50106343</v>
      </c>
      <c r="B2931" t="inlineStr">
        <is>
          <t>Manhattan</t>
        </is>
      </c>
      <c r="C2931" t="inlineStr">
        <is>
          <t>10013</t>
        </is>
      </c>
      <c r="D2931" t="inlineStr">
        <is>
          <t>Chinese</t>
        </is>
      </c>
      <c r="E2931" s="8" t="n">
        <v>46133</v>
      </c>
      <c r="F2931" t="inlineStr">
        <is>
          <t>Violations were cited in the following area(s).</t>
        </is>
      </c>
      <c r="G2931" t="inlineStr">
        <is>
          <t>06E</t>
        </is>
      </c>
      <c r="H2931" t="inlineStr">
        <is>
          <t>Sanitized equipment or utensil, including in-use food dispensing utensil, improperly used or stored.</t>
        </is>
      </c>
      <c r="I2931" t="inlineStr">
        <is>
          <t>Critical</t>
        </is>
      </c>
      <c r="J2931" t="n">
        <v>32</v>
      </c>
      <c r="L2931" s="9">
        <f>A2931&amp;"-"&amp;TEXT(E2931,"yyyymmdd")</f>
        <v/>
      </c>
    </row>
    <row r="2932">
      <c r="A2932" t="n">
        <v>50106343</v>
      </c>
      <c r="B2932" t="inlineStr">
        <is>
          <t>Manhattan</t>
        </is>
      </c>
      <c r="C2932" t="inlineStr">
        <is>
          <t>10013</t>
        </is>
      </c>
      <c r="D2932" t="inlineStr">
        <is>
          <t>Chinese</t>
        </is>
      </c>
      <c r="E2932" s="8" t="n">
        <v>46133</v>
      </c>
      <c r="F2932" t="inlineStr">
        <is>
          <t>Violations were cited in the following area(s).</t>
        </is>
      </c>
      <c r="G2932" t="inlineStr">
        <is>
          <t>08A</t>
        </is>
      </c>
      <c r="H2932" t="inlineStr">
        <is>
          <t>Establishment is not free of harborage or conditions conducive to rodents, insects or other pests.</t>
        </is>
      </c>
      <c r="I2932" t="inlineStr">
        <is>
          <t>Not Critical</t>
        </is>
      </c>
      <c r="J2932" t="n">
        <v>32</v>
      </c>
      <c r="L2932" s="9">
        <f>A2932&amp;"-"&amp;TEXT(E2932,"yyyymmdd")</f>
        <v/>
      </c>
    </row>
    <row r="2933">
      <c r="A2933" t="n">
        <v>50106343</v>
      </c>
      <c r="B2933" t="inlineStr">
        <is>
          <t>Manhattan</t>
        </is>
      </c>
      <c r="C2933" t="inlineStr">
        <is>
          <t>10013</t>
        </is>
      </c>
      <c r="D2933" t="inlineStr">
        <is>
          <t>Chinese</t>
        </is>
      </c>
      <c r="E2933" s="8" t="n">
        <v>46133</v>
      </c>
      <c r="F2933" t="inlineStr">
        <is>
          <t>Violations were cited in the following area(s).</t>
        </is>
      </c>
      <c r="G2933" t="inlineStr">
        <is>
          <t>08C</t>
        </is>
      </c>
      <c r="H2933" t="inlineStr">
        <is>
          <t>Pesticide not properly labeled or used by unlicensed individual. Pesticide, other toxic chemical improperly used/stored. Unprotected, unlocked bait station used.</t>
        </is>
      </c>
      <c r="I2933" t="inlineStr">
        <is>
          <t>Not Critical</t>
        </is>
      </c>
      <c r="J2933" t="n">
        <v>32</v>
      </c>
      <c r="L2933" s="9">
        <f>A2933&amp;"-"&amp;TEXT(E2933,"yyyymmdd")</f>
        <v/>
      </c>
    </row>
    <row r="2934">
      <c r="A2934" t="n">
        <v>50106343</v>
      </c>
      <c r="B2934" t="inlineStr">
        <is>
          <t>Manhattan</t>
        </is>
      </c>
      <c r="C2934" t="inlineStr">
        <is>
          <t>10013</t>
        </is>
      </c>
      <c r="D2934" t="inlineStr">
        <is>
          <t>Chinese</t>
        </is>
      </c>
      <c r="E2934" s="8" t="n">
        <v>46133</v>
      </c>
      <c r="F2934" t="inlineStr">
        <is>
          <t>Violations were cited in the following area(s).</t>
        </is>
      </c>
      <c r="G2934" t="inlineStr">
        <is>
          <t>10F</t>
        </is>
      </c>
      <c r="H2934" t="inlineStr">
        <is>
          <t>Non-food contact surface or equipment made of unacceptable material, not kept clean, or not properly sealed, raised, spaced or movable to allow accessibility for cleaning on all sides, above and underneath the unit.</t>
        </is>
      </c>
      <c r="I2934" t="inlineStr">
        <is>
          <t>Not Critical</t>
        </is>
      </c>
      <c r="J2934" t="n">
        <v>32</v>
      </c>
      <c r="L2934" s="9">
        <f>A2934&amp;"-"&amp;TEXT(E2934,"yyyymmdd")</f>
        <v/>
      </c>
    </row>
    <row r="2935">
      <c r="A2935" t="n">
        <v>50106343</v>
      </c>
      <c r="B2935" t="inlineStr">
        <is>
          <t>Manhattan</t>
        </is>
      </c>
      <c r="C2935" t="inlineStr">
        <is>
          <t>10013</t>
        </is>
      </c>
      <c r="D2935" t="inlineStr">
        <is>
          <t>Chinese</t>
        </is>
      </c>
      <c r="E2935" s="8" t="n">
        <v>46133</v>
      </c>
      <c r="F2935" t="inlineStr">
        <is>
          <t>Violations were cited in the following area(s).</t>
        </is>
      </c>
      <c r="G2935" t="inlineStr">
        <is>
          <t>28-06</t>
        </is>
      </c>
      <c r="H2935" t="inlineStr">
        <is>
          <t>Contract with a pest management professional not in place. Record of extermination activities not kept on premises.</t>
        </is>
      </c>
      <c r="I2935" t="inlineStr">
        <is>
          <t>Not Critical</t>
        </is>
      </c>
      <c r="J2935" t="n">
        <v>32</v>
      </c>
      <c r="L2935" s="9">
        <f>A2935&amp;"-"&amp;TEXT(E2935,"yyyymmdd")</f>
        <v/>
      </c>
    </row>
    <row r="2936">
      <c r="A2936" t="n">
        <v>50107354</v>
      </c>
      <c r="B2936" t="inlineStr">
        <is>
          <t>Brooklyn</t>
        </is>
      </c>
      <c r="C2936" t="inlineStr">
        <is>
          <t>11221</t>
        </is>
      </c>
      <c r="D2936" t="inlineStr">
        <is>
          <t>Latin American</t>
        </is>
      </c>
      <c r="E2936" s="8" t="n">
        <v>46133</v>
      </c>
      <c r="F2936" t="inlineStr">
        <is>
          <t>Violations were cited in the following area(s).</t>
        </is>
      </c>
      <c r="G2936" t="inlineStr">
        <is>
          <t>02B</t>
        </is>
      </c>
      <c r="H2936" t="inlineStr">
        <is>
          <t>Hot TCS food item not held at or above 140 °F.</t>
        </is>
      </c>
      <c r="I2936" t="inlineStr">
        <is>
          <t>Critical</t>
        </is>
      </c>
      <c r="J2936" t="n">
        <v>37</v>
      </c>
      <c r="L2936" s="9">
        <f>A2936&amp;"-"&amp;TEXT(E2936,"yyyymmdd")</f>
        <v/>
      </c>
    </row>
    <row r="2937">
      <c r="A2937" t="n">
        <v>50107354</v>
      </c>
      <c r="B2937" t="inlineStr">
        <is>
          <t>Brooklyn</t>
        </is>
      </c>
      <c r="C2937" t="inlineStr">
        <is>
          <t>11221</t>
        </is>
      </c>
      <c r="D2937" t="inlineStr">
        <is>
          <t>Latin American</t>
        </is>
      </c>
      <c r="E2937" s="8" t="n">
        <v>46133</v>
      </c>
      <c r="F2937" t="inlineStr">
        <is>
          <t>Violations were cited in the following area(s).</t>
        </is>
      </c>
      <c r="G2937" t="inlineStr">
        <is>
          <t>02H</t>
        </is>
      </c>
      <c r="H2937" t="inlineStr">
        <is>
          <t>After cooking or removal from hot holding, TCS food not cooled by an approved method whereby the internal temperature is reduced from 140 °F to 70 °F or less within 2 hours, and from 70 °F to 41 °F or less within 4 additional hours.</t>
        </is>
      </c>
      <c r="I2937" t="inlineStr">
        <is>
          <t>Critical</t>
        </is>
      </c>
      <c r="J2937" t="n">
        <v>37</v>
      </c>
      <c r="L2937" s="9">
        <f>A2937&amp;"-"&amp;TEXT(E2937,"yyyymmdd")</f>
        <v/>
      </c>
    </row>
    <row r="2938">
      <c r="A2938" t="n">
        <v>50107354</v>
      </c>
      <c r="B2938" t="inlineStr">
        <is>
          <t>Brooklyn</t>
        </is>
      </c>
      <c r="C2938" t="inlineStr">
        <is>
          <t>11221</t>
        </is>
      </c>
      <c r="D2938" t="inlineStr">
        <is>
          <t>Latin American</t>
        </is>
      </c>
      <c r="E2938" s="8" t="n">
        <v>46133</v>
      </c>
      <c r="F2938" t="inlineStr">
        <is>
          <t>Violations were cited in the following area(s).</t>
        </is>
      </c>
      <c r="G2938" t="inlineStr">
        <is>
          <t>04L</t>
        </is>
      </c>
      <c r="H2938" t="inlineStr">
        <is>
          <t>Evidence of mice or live mice in establishment's food or non-food areas.</t>
        </is>
      </c>
      <c r="I2938" t="inlineStr">
        <is>
          <t>Critical</t>
        </is>
      </c>
      <c r="J2938" t="n">
        <v>37</v>
      </c>
      <c r="L2938" s="9">
        <f>A2938&amp;"-"&amp;TEXT(E2938,"yyyymmdd")</f>
        <v/>
      </c>
    </row>
    <row r="2939">
      <c r="A2939" t="n">
        <v>50107354</v>
      </c>
      <c r="B2939" t="inlineStr">
        <is>
          <t>Brooklyn</t>
        </is>
      </c>
      <c r="C2939" t="inlineStr">
        <is>
          <t>11221</t>
        </is>
      </c>
      <c r="D2939" t="inlineStr">
        <is>
          <t>Latin American</t>
        </is>
      </c>
      <c r="E2939" s="8" t="n">
        <v>46133</v>
      </c>
      <c r="F2939" t="inlineStr">
        <is>
          <t>Violations were cited in the following area(s).</t>
        </is>
      </c>
      <c r="G2939" t="inlineStr">
        <is>
          <t>06C</t>
        </is>
      </c>
      <c r="H293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939" t="inlineStr">
        <is>
          <t>Critical</t>
        </is>
      </c>
      <c r="J2939" t="n">
        <v>37</v>
      </c>
      <c r="L2939" s="9">
        <f>A2939&amp;"-"&amp;TEXT(E2939,"yyyymmdd")</f>
        <v/>
      </c>
    </row>
    <row r="2940">
      <c r="A2940" t="n">
        <v>50107354</v>
      </c>
      <c r="B2940" t="inlineStr">
        <is>
          <t>Brooklyn</t>
        </is>
      </c>
      <c r="C2940" t="inlineStr">
        <is>
          <t>11221</t>
        </is>
      </c>
      <c r="D2940" t="inlineStr">
        <is>
          <t>Latin American</t>
        </is>
      </c>
      <c r="E2940" s="8" t="n">
        <v>46133</v>
      </c>
      <c r="F2940" t="inlineStr">
        <is>
          <t>Violations were cited in the following area(s).</t>
        </is>
      </c>
      <c r="G2940" t="inlineStr">
        <is>
          <t>08A</t>
        </is>
      </c>
      <c r="H2940" t="inlineStr">
        <is>
          <t>Establishment is not free of harborage or conditions conducive to rodents, insects or other pests.</t>
        </is>
      </c>
      <c r="I2940" t="inlineStr">
        <is>
          <t>Not Critical</t>
        </is>
      </c>
      <c r="J2940" t="n">
        <v>37</v>
      </c>
      <c r="L2940" s="9">
        <f>A2940&amp;"-"&amp;TEXT(E2940,"yyyymmdd")</f>
        <v/>
      </c>
    </row>
    <row r="2941">
      <c r="A2941" t="n">
        <v>50107354</v>
      </c>
      <c r="B2941" t="inlineStr">
        <is>
          <t>Brooklyn</t>
        </is>
      </c>
      <c r="C2941" t="inlineStr">
        <is>
          <t>11221</t>
        </is>
      </c>
      <c r="D2941" t="inlineStr">
        <is>
          <t>Latin American</t>
        </is>
      </c>
      <c r="E2941" s="8" t="n">
        <v>46133</v>
      </c>
      <c r="F2941" t="inlineStr">
        <is>
          <t>Violations were cited in the following area(s).</t>
        </is>
      </c>
      <c r="G2941" t="inlineStr">
        <is>
          <t>10B</t>
        </is>
      </c>
      <c r="H2941" t="inlineStr">
        <is>
          <t>Anti-siphonage or back-flow prevention device not provided where required; equipment or floor not properly drained; sewage disposal system in disrepair or not functioning properly. Condensation or liquid waste improperly disposed of.</t>
        </is>
      </c>
      <c r="I2941" t="inlineStr">
        <is>
          <t>Not Critical</t>
        </is>
      </c>
      <c r="J2941" t="n">
        <v>37</v>
      </c>
      <c r="L2941" s="9">
        <f>A2941&amp;"-"&amp;TEXT(E2941,"yyyymmdd")</f>
        <v/>
      </c>
    </row>
    <row r="2942">
      <c r="A2942" t="n">
        <v>50108288</v>
      </c>
      <c r="B2942" t="inlineStr">
        <is>
          <t>Staten Island</t>
        </is>
      </c>
      <c r="C2942" t="inlineStr">
        <is>
          <t>10306</t>
        </is>
      </c>
      <c r="D2942" t="inlineStr">
        <is>
          <t>Coffee/Tea</t>
        </is>
      </c>
      <c r="E2942" s="8" t="n">
        <v>46133</v>
      </c>
      <c r="F2942" t="inlineStr">
        <is>
          <t>Violations were cited in the following area(s).</t>
        </is>
      </c>
      <c r="G2942" t="inlineStr">
        <is>
          <t>02G</t>
        </is>
      </c>
      <c r="H2942" t="inlineStr">
        <is>
          <t>Cold TCS food item held above 41 °F; smoked or processed fish held above 38 °F; intact raw eggs held above 45 °F; or reduced oxygen packaged (ROP) TCS foods held above required temperatures except during active necessary preparation.</t>
        </is>
      </c>
      <c r="I2942" t="inlineStr">
        <is>
          <t>Critical</t>
        </is>
      </c>
      <c r="J2942" t="n">
        <v>12</v>
      </c>
      <c r="K2942" t="inlineStr">
        <is>
          <t>A</t>
        </is>
      </c>
      <c r="L2942" s="9">
        <f>A2942&amp;"-"&amp;TEXT(E2942,"yyyymmdd")</f>
        <v/>
      </c>
    </row>
    <row r="2943">
      <c r="A2943" t="n">
        <v>50108288</v>
      </c>
      <c r="B2943" t="inlineStr">
        <is>
          <t>Staten Island</t>
        </is>
      </c>
      <c r="C2943" t="inlineStr">
        <is>
          <t>10306</t>
        </is>
      </c>
      <c r="D2943" t="inlineStr">
        <is>
          <t>Coffee/Tea</t>
        </is>
      </c>
      <c r="E2943" s="8" t="n">
        <v>46133</v>
      </c>
      <c r="F2943" t="inlineStr">
        <is>
          <t>Violations were cited in the following area(s).</t>
        </is>
      </c>
      <c r="G2943" t="inlineStr">
        <is>
          <t>06D</t>
        </is>
      </c>
      <c r="H2943" t="inlineStr">
        <is>
          <t>Food contact surface not properly washed, rinsed and sanitized after each use and following any activity when contamination may have occurred.</t>
        </is>
      </c>
      <c r="I2943" t="inlineStr">
        <is>
          <t>Critical</t>
        </is>
      </c>
      <c r="J2943" t="n">
        <v>12</v>
      </c>
      <c r="K2943" t="inlineStr">
        <is>
          <t>A</t>
        </is>
      </c>
      <c r="L2943" s="9">
        <f>A2943&amp;"-"&amp;TEXT(E2943,"yyyymmdd")</f>
        <v/>
      </c>
    </row>
    <row r="2944">
      <c r="A2944" t="n">
        <v>50113252</v>
      </c>
      <c r="B2944" t="inlineStr">
        <is>
          <t>Manhattan</t>
        </is>
      </c>
      <c r="C2944" t="inlineStr">
        <is>
          <t>10011</t>
        </is>
      </c>
      <c r="D2944" t="inlineStr">
        <is>
          <t>Coffee/Tea</t>
        </is>
      </c>
      <c r="E2944" s="8" t="n">
        <v>46133</v>
      </c>
      <c r="F2944" t="inlineStr">
        <is>
          <t>Violations were cited in the following area(s).</t>
        </is>
      </c>
      <c r="G2944" t="inlineStr">
        <is>
          <t>04L</t>
        </is>
      </c>
      <c r="H2944" t="inlineStr">
        <is>
          <t>Evidence of mice or live mice in establishment's food or non-food areas.</t>
        </is>
      </c>
      <c r="I2944" t="inlineStr">
        <is>
          <t>Critical</t>
        </is>
      </c>
      <c r="J2944" t="n">
        <v>12</v>
      </c>
      <c r="K2944" t="inlineStr">
        <is>
          <t>A</t>
        </is>
      </c>
      <c r="L2944" s="9">
        <f>A2944&amp;"-"&amp;TEXT(E2944,"yyyymmdd")</f>
        <v/>
      </c>
    </row>
    <row r="2945">
      <c r="A2945" t="n">
        <v>50113252</v>
      </c>
      <c r="B2945" t="inlineStr">
        <is>
          <t>Manhattan</t>
        </is>
      </c>
      <c r="C2945" t="inlineStr">
        <is>
          <t>10011</t>
        </is>
      </c>
      <c r="D2945" t="inlineStr">
        <is>
          <t>Coffee/Tea</t>
        </is>
      </c>
      <c r="E2945" s="8" t="n">
        <v>46133</v>
      </c>
      <c r="F2945" t="inlineStr">
        <is>
          <t>Violations were cited in the following area(s).</t>
        </is>
      </c>
      <c r="G2945" t="inlineStr">
        <is>
          <t>04N</t>
        </is>
      </c>
      <c r="H2945" t="inlineStr">
        <is>
          <t>Filth flies or food/refuse/sewage associated with (FRSA) flies or other nuisance pests in establishment’s food and/or non-food areas. FRSA flies include house flies, blow flies, bottle flies, flesh flies, drain flies, Phorid flies and fruit flies.</t>
        </is>
      </c>
      <c r="I2945" t="inlineStr">
        <is>
          <t>Critical</t>
        </is>
      </c>
      <c r="J2945" t="n">
        <v>12</v>
      </c>
      <c r="K2945" t="inlineStr">
        <is>
          <t>A</t>
        </is>
      </c>
      <c r="L2945" s="9">
        <f>A2945&amp;"-"&amp;TEXT(E2945,"yyyymmdd")</f>
        <v/>
      </c>
    </row>
    <row r="2946">
      <c r="A2946" t="n">
        <v>50113252</v>
      </c>
      <c r="B2946" t="inlineStr">
        <is>
          <t>Manhattan</t>
        </is>
      </c>
      <c r="C2946" t="inlineStr">
        <is>
          <t>10011</t>
        </is>
      </c>
      <c r="D2946" t="inlineStr">
        <is>
          <t>Coffee/Tea</t>
        </is>
      </c>
      <c r="E2946" s="8" t="n">
        <v>46133</v>
      </c>
      <c r="F2946" t="inlineStr">
        <is>
          <t>Violations were cited in the following area(s).</t>
        </is>
      </c>
      <c r="G2946" t="inlineStr">
        <is>
          <t>08A</t>
        </is>
      </c>
      <c r="H2946" t="inlineStr">
        <is>
          <t>Establishment is not free of harborage or conditions conducive to rodents, insects or other pests.</t>
        </is>
      </c>
      <c r="I2946" t="inlineStr">
        <is>
          <t>Not Critical</t>
        </is>
      </c>
      <c r="J2946" t="n">
        <v>12</v>
      </c>
      <c r="K2946" t="inlineStr">
        <is>
          <t>A</t>
        </is>
      </c>
      <c r="L2946" s="9">
        <f>A2946&amp;"-"&amp;TEXT(E2946,"yyyymmdd")</f>
        <v/>
      </c>
    </row>
    <row r="2947">
      <c r="A2947" t="n">
        <v>50114943</v>
      </c>
      <c r="B2947" t="inlineStr">
        <is>
          <t>Queens</t>
        </is>
      </c>
      <c r="C2947" t="inlineStr">
        <is>
          <t>11418</t>
        </is>
      </c>
      <c r="D2947" t="inlineStr">
        <is>
          <t>Mexican</t>
        </is>
      </c>
      <c r="E2947" s="8" t="n">
        <v>46133</v>
      </c>
      <c r="F2947" t="inlineStr">
        <is>
          <t>Violations were cited in the following area(s).</t>
        </is>
      </c>
      <c r="G2947" t="inlineStr">
        <is>
          <t>10F</t>
        </is>
      </c>
      <c r="H2947" t="inlineStr">
        <is>
          <t>Non-food contact surface or equipment made of unacceptable material, not kept clean, or not properly sealed, raised, spaced or movable to allow accessibility for cleaning on all sides, above and underneath the unit.</t>
        </is>
      </c>
      <c r="I2947" t="inlineStr">
        <is>
          <t>Not Critical</t>
        </is>
      </c>
      <c r="J2947" t="n">
        <v>2</v>
      </c>
      <c r="K2947" t="inlineStr">
        <is>
          <t>A</t>
        </is>
      </c>
      <c r="L2947" s="9">
        <f>A2947&amp;"-"&amp;TEXT(E2947,"yyyymmdd")</f>
        <v/>
      </c>
    </row>
    <row r="2948">
      <c r="A2948" t="n">
        <v>50117983</v>
      </c>
      <c r="B2948" t="inlineStr">
        <is>
          <t>Manhattan</t>
        </is>
      </c>
      <c r="C2948" t="inlineStr">
        <is>
          <t>10007</t>
        </is>
      </c>
      <c r="D2948" t="inlineStr">
        <is>
          <t>Japanese</t>
        </is>
      </c>
      <c r="E2948" s="8" t="n">
        <v>46133</v>
      </c>
      <c r="F2948" t="inlineStr">
        <is>
          <t>Violations were cited in the following area(s).</t>
        </is>
      </c>
      <c r="G2948" t="inlineStr">
        <is>
          <t>06C</t>
        </is>
      </c>
      <c r="H294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948" t="inlineStr">
        <is>
          <t>Critical</t>
        </is>
      </c>
      <c r="J2948" t="n">
        <v>13</v>
      </c>
      <c r="K2948" t="inlineStr">
        <is>
          <t>A</t>
        </is>
      </c>
      <c r="L2948" s="9">
        <f>A2948&amp;"-"&amp;TEXT(E2948,"yyyymmdd")</f>
        <v/>
      </c>
    </row>
    <row r="2949">
      <c r="A2949" t="n">
        <v>50117983</v>
      </c>
      <c r="B2949" t="inlineStr">
        <is>
          <t>Manhattan</t>
        </is>
      </c>
      <c r="C2949" t="inlineStr">
        <is>
          <t>10007</t>
        </is>
      </c>
      <c r="D2949" t="inlineStr">
        <is>
          <t>Japanese</t>
        </is>
      </c>
      <c r="E2949" s="8" t="n">
        <v>46133</v>
      </c>
      <c r="F2949" t="inlineStr">
        <is>
          <t>Violations were cited in the following area(s).</t>
        </is>
      </c>
      <c r="G2949" t="inlineStr">
        <is>
          <t>06D</t>
        </is>
      </c>
      <c r="H2949" t="inlineStr">
        <is>
          <t>Food contact surface not properly washed, rinsed and sanitized after each use and following any activity when contamination may have occurred.</t>
        </is>
      </c>
      <c r="I2949" t="inlineStr">
        <is>
          <t>Critical</t>
        </is>
      </c>
      <c r="J2949" t="n">
        <v>13</v>
      </c>
      <c r="K2949" t="inlineStr">
        <is>
          <t>A</t>
        </is>
      </c>
      <c r="L2949" s="9">
        <f>A2949&amp;"-"&amp;TEXT(E2949,"yyyymmdd")</f>
        <v/>
      </c>
    </row>
    <row r="2950">
      <c r="A2950" t="n">
        <v>50117983</v>
      </c>
      <c r="B2950" t="inlineStr">
        <is>
          <t>Manhattan</t>
        </is>
      </c>
      <c r="C2950" t="inlineStr">
        <is>
          <t>10007</t>
        </is>
      </c>
      <c r="D2950" t="inlineStr">
        <is>
          <t>Japanese</t>
        </is>
      </c>
      <c r="E2950" s="8" t="n">
        <v>46133</v>
      </c>
      <c r="F2950" t="inlineStr">
        <is>
          <t>Violations were cited in the following area(s).</t>
        </is>
      </c>
      <c r="G2950" t="inlineStr">
        <is>
          <t>10F</t>
        </is>
      </c>
      <c r="H2950" t="inlineStr">
        <is>
          <t>Non-food contact surface or equipment made of unacceptable material, not kept clean, or not properly sealed, raised, spaced or movable to allow accessibility for cleaning on all sides, above and underneath the unit.</t>
        </is>
      </c>
      <c r="I2950" t="inlineStr">
        <is>
          <t>Not Critical</t>
        </is>
      </c>
      <c r="J2950" t="n">
        <v>13</v>
      </c>
      <c r="K2950" t="inlineStr">
        <is>
          <t>A</t>
        </is>
      </c>
      <c r="L2950" s="9">
        <f>A2950&amp;"-"&amp;TEXT(E2950,"yyyymmdd")</f>
        <v/>
      </c>
    </row>
    <row r="2951">
      <c r="A2951" t="n">
        <v>50119066</v>
      </c>
      <c r="B2951" t="inlineStr">
        <is>
          <t>Brooklyn</t>
        </is>
      </c>
      <c r="C2951" t="inlineStr">
        <is>
          <t>11205</t>
        </is>
      </c>
      <c r="D2951" t="inlineStr">
        <is>
          <t>Pizza</t>
        </is>
      </c>
      <c r="E2951" s="8" t="n">
        <v>46133</v>
      </c>
      <c r="F2951" t="inlineStr">
        <is>
          <t>Violations were cited in the following area(s).</t>
        </is>
      </c>
      <c r="G2951" t="inlineStr">
        <is>
          <t>02B</t>
        </is>
      </c>
      <c r="H2951" t="inlineStr">
        <is>
          <t>Hot TCS food item not held at or above 140 °F.</t>
        </is>
      </c>
      <c r="I2951" t="inlineStr">
        <is>
          <t>Critical</t>
        </is>
      </c>
      <c r="J2951" t="n">
        <v>13</v>
      </c>
      <c r="K2951" t="inlineStr">
        <is>
          <t>A</t>
        </is>
      </c>
      <c r="L2951" s="9">
        <f>A2951&amp;"-"&amp;TEXT(E2951,"yyyymmdd")</f>
        <v/>
      </c>
    </row>
    <row r="2952">
      <c r="A2952" t="n">
        <v>50119066</v>
      </c>
      <c r="B2952" t="inlineStr">
        <is>
          <t>Brooklyn</t>
        </is>
      </c>
      <c r="C2952" t="inlineStr">
        <is>
          <t>11205</t>
        </is>
      </c>
      <c r="D2952" t="inlineStr">
        <is>
          <t>Pizza</t>
        </is>
      </c>
      <c r="E2952" s="8" t="n">
        <v>46133</v>
      </c>
      <c r="F2952" t="inlineStr">
        <is>
          <t>Violations were cited in the following area(s).</t>
        </is>
      </c>
      <c r="G2952" t="inlineStr">
        <is>
          <t>10F</t>
        </is>
      </c>
      <c r="H2952" t="inlineStr">
        <is>
          <t>Non-food contact surface or equipment made of unacceptable material, not kept clean, or not properly sealed, raised, spaced or movable to allow accessibility for cleaning on all sides, above and underneath the unit.</t>
        </is>
      </c>
      <c r="I2952" t="inlineStr">
        <is>
          <t>Not Critical</t>
        </is>
      </c>
      <c r="J2952" t="n">
        <v>13</v>
      </c>
      <c r="K2952" t="inlineStr">
        <is>
          <t>A</t>
        </is>
      </c>
      <c r="L2952" s="9">
        <f>A2952&amp;"-"&amp;TEXT(E2952,"yyyymmdd")</f>
        <v/>
      </c>
    </row>
    <row r="2953">
      <c r="A2953" t="n">
        <v>50119217</v>
      </c>
      <c r="B2953" t="inlineStr">
        <is>
          <t>Manhattan</t>
        </is>
      </c>
      <c r="C2953" t="inlineStr">
        <is>
          <t>10013</t>
        </is>
      </c>
      <c r="D2953" t="inlineStr">
        <is>
          <t>Asian/Asian Fusion</t>
        </is>
      </c>
      <c r="E2953" s="8" t="n">
        <v>46133</v>
      </c>
      <c r="F2953" t="inlineStr">
        <is>
          <t>Violations were cited in the following area(s).</t>
        </is>
      </c>
      <c r="G2953" t="inlineStr">
        <is>
          <t>02B</t>
        </is>
      </c>
      <c r="H2953" t="inlineStr">
        <is>
          <t>Hot TCS food item not held at or above 140 °F.</t>
        </is>
      </c>
      <c r="I2953" t="inlineStr">
        <is>
          <t>Critical</t>
        </is>
      </c>
      <c r="J2953" t="n">
        <v>33</v>
      </c>
      <c r="L2953" s="9">
        <f>A2953&amp;"-"&amp;TEXT(E2953,"yyyymmdd")</f>
        <v/>
      </c>
    </row>
    <row r="2954">
      <c r="A2954" t="n">
        <v>50119217</v>
      </c>
      <c r="B2954" t="inlineStr">
        <is>
          <t>Manhattan</t>
        </is>
      </c>
      <c r="C2954" t="inlineStr">
        <is>
          <t>10013</t>
        </is>
      </c>
      <c r="D2954" t="inlineStr">
        <is>
          <t>Asian/Asian Fusion</t>
        </is>
      </c>
      <c r="E2954" s="8" t="n">
        <v>46133</v>
      </c>
      <c r="F2954" t="inlineStr">
        <is>
          <t>Violations were cited in the following area(s).</t>
        </is>
      </c>
      <c r="G2954" t="inlineStr">
        <is>
          <t>02G</t>
        </is>
      </c>
      <c r="H2954" t="inlineStr">
        <is>
          <t>Cold TCS food item held above 41 °F; smoked or processed fish held above 38 °F; intact raw eggs held above 45 °F; or reduced oxygen packaged (ROP) TCS foods held above required temperatures except during active necessary preparation.</t>
        </is>
      </c>
      <c r="I2954" t="inlineStr">
        <is>
          <t>Critical</t>
        </is>
      </c>
      <c r="J2954" t="n">
        <v>33</v>
      </c>
      <c r="L2954" s="9">
        <f>A2954&amp;"-"&amp;TEXT(E2954,"yyyymmdd")</f>
        <v/>
      </c>
    </row>
    <row r="2955">
      <c r="A2955" t="n">
        <v>50119217</v>
      </c>
      <c r="B2955" t="inlineStr">
        <is>
          <t>Manhattan</t>
        </is>
      </c>
      <c r="C2955" t="inlineStr">
        <is>
          <t>10013</t>
        </is>
      </c>
      <c r="D2955" t="inlineStr">
        <is>
          <t>Asian/Asian Fusion</t>
        </is>
      </c>
      <c r="E2955" s="8" t="n">
        <v>46133</v>
      </c>
      <c r="F2955" t="inlineStr">
        <is>
          <t>Violations were cited in the following area(s).</t>
        </is>
      </c>
      <c r="G2955" t="inlineStr">
        <is>
          <t>04L</t>
        </is>
      </c>
      <c r="H2955" t="inlineStr">
        <is>
          <t>Evidence of mice or live mice in establishment's food or non-food areas.</t>
        </is>
      </c>
      <c r="I2955" t="inlineStr">
        <is>
          <t>Critical</t>
        </is>
      </c>
      <c r="J2955" t="n">
        <v>33</v>
      </c>
      <c r="L2955" s="9">
        <f>A2955&amp;"-"&amp;TEXT(E2955,"yyyymmdd")</f>
        <v/>
      </c>
    </row>
    <row r="2956">
      <c r="A2956" t="n">
        <v>50119217</v>
      </c>
      <c r="B2956" t="inlineStr">
        <is>
          <t>Manhattan</t>
        </is>
      </c>
      <c r="C2956" t="inlineStr">
        <is>
          <t>10013</t>
        </is>
      </c>
      <c r="D2956" t="inlineStr">
        <is>
          <t>Asian/Asian Fusion</t>
        </is>
      </c>
      <c r="E2956" s="8" t="n">
        <v>46133</v>
      </c>
      <c r="F2956" t="inlineStr">
        <is>
          <t>Violations were cited in the following area(s).</t>
        </is>
      </c>
      <c r="G2956" t="inlineStr">
        <is>
          <t>08A</t>
        </is>
      </c>
      <c r="H2956" t="inlineStr">
        <is>
          <t>Establishment is not free of harborage or conditions conducive to rodents, insects or other pests.</t>
        </is>
      </c>
      <c r="I2956" t="inlineStr">
        <is>
          <t>Not Critical</t>
        </is>
      </c>
      <c r="J2956" t="n">
        <v>33</v>
      </c>
      <c r="L2956" s="9">
        <f>A2956&amp;"-"&amp;TEXT(E2956,"yyyymmdd")</f>
        <v/>
      </c>
    </row>
    <row r="2957">
      <c r="A2957" t="n">
        <v>50119217</v>
      </c>
      <c r="B2957" t="inlineStr">
        <is>
          <t>Manhattan</t>
        </is>
      </c>
      <c r="C2957" t="inlineStr">
        <is>
          <t>10013</t>
        </is>
      </c>
      <c r="D2957" t="inlineStr">
        <is>
          <t>Asian/Asian Fusion</t>
        </is>
      </c>
      <c r="E2957" s="8" t="n">
        <v>46133</v>
      </c>
      <c r="F2957" t="inlineStr">
        <is>
          <t>Violations were cited in the following area(s).</t>
        </is>
      </c>
      <c r="G2957" t="inlineStr">
        <is>
          <t>08C</t>
        </is>
      </c>
      <c r="H2957" t="inlineStr">
        <is>
          <t>Pesticide not properly labeled or used by unlicensed individual. Pesticide, other toxic chemical improperly used/stored. Unprotected, unlocked bait station used.</t>
        </is>
      </c>
      <c r="I2957" t="inlineStr">
        <is>
          <t>Not Critical</t>
        </is>
      </c>
      <c r="J2957" t="n">
        <v>33</v>
      </c>
      <c r="L2957" s="9">
        <f>A2957&amp;"-"&amp;TEXT(E2957,"yyyymmdd")</f>
        <v/>
      </c>
    </row>
    <row r="2958">
      <c r="A2958" t="n">
        <v>50119217</v>
      </c>
      <c r="B2958" t="inlineStr">
        <is>
          <t>Manhattan</t>
        </is>
      </c>
      <c r="C2958" t="inlineStr">
        <is>
          <t>10013</t>
        </is>
      </c>
      <c r="D2958" t="inlineStr">
        <is>
          <t>Asian/Asian Fusion</t>
        </is>
      </c>
      <c r="E2958" s="8" t="n">
        <v>46133</v>
      </c>
      <c r="F2958" t="inlineStr">
        <is>
          <t>Violations were cited in the following area(s).</t>
        </is>
      </c>
      <c r="G2958" t="inlineStr">
        <is>
          <t>09C</t>
        </is>
      </c>
      <c r="H2958" t="inlineStr">
        <is>
          <t>Design, construction, materials used or maintenance of food contact surface improper. Surface not easily cleanable, sanitized and maintained.</t>
        </is>
      </c>
      <c r="I2958" t="inlineStr">
        <is>
          <t>Not Critical</t>
        </is>
      </c>
      <c r="J2958" t="n">
        <v>33</v>
      </c>
      <c r="L2958" s="9">
        <f>A2958&amp;"-"&amp;TEXT(E2958,"yyyymmdd")</f>
        <v/>
      </c>
    </row>
    <row r="2959">
      <c r="A2959" t="n">
        <v>50119717</v>
      </c>
      <c r="B2959" t="inlineStr">
        <is>
          <t>Manhattan</t>
        </is>
      </c>
      <c r="C2959" t="inlineStr">
        <is>
          <t>10016</t>
        </is>
      </c>
      <c r="D2959" t="inlineStr">
        <is>
          <t>American</t>
        </is>
      </c>
      <c r="E2959" s="8" t="n">
        <v>46133</v>
      </c>
      <c r="F2959" t="inlineStr">
        <is>
          <t>Violations were cited in the following area(s).</t>
        </is>
      </c>
      <c r="G2959" t="inlineStr">
        <is>
          <t>04L</t>
        </is>
      </c>
      <c r="H2959" t="inlineStr">
        <is>
          <t>Evidence of mice or live mice in establishment's food or non-food areas.</t>
        </is>
      </c>
      <c r="I2959" t="inlineStr">
        <is>
          <t>Critical</t>
        </is>
      </c>
      <c r="J2959" t="n">
        <v>10</v>
      </c>
      <c r="K2959" t="inlineStr">
        <is>
          <t>A</t>
        </is>
      </c>
      <c r="L2959" s="9">
        <f>A2959&amp;"-"&amp;TEXT(E2959,"yyyymmdd")</f>
        <v/>
      </c>
    </row>
    <row r="2960">
      <c r="A2960" t="n">
        <v>50119717</v>
      </c>
      <c r="B2960" t="inlineStr">
        <is>
          <t>Manhattan</t>
        </is>
      </c>
      <c r="C2960" t="inlineStr">
        <is>
          <t>10016</t>
        </is>
      </c>
      <c r="D2960" t="inlineStr">
        <is>
          <t>American</t>
        </is>
      </c>
      <c r="E2960" s="8" t="n">
        <v>46133</v>
      </c>
      <c r="F2960" t="inlineStr">
        <is>
          <t>Violations were cited in the following area(s).</t>
        </is>
      </c>
      <c r="G2960" t="inlineStr">
        <is>
          <t>08A</t>
        </is>
      </c>
      <c r="H2960" t="inlineStr">
        <is>
          <t>Establishment is not free of harborage or conditions conducive to rodents, insects or other pests.</t>
        </is>
      </c>
      <c r="I2960" t="inlineStr">
        <is>
          <t>Not Critical</t>
        </is>
      </c>
      <c r="J2960" t="n">
        <v>10</v>
      </c>
      <c r="K2960" t="inlineStr">
        <is>
          <t>A</t>
        </is>
      </c>
      <c r="L2960" s="9">
        <f>A2960&amp;"-"&amp;TEXT(E2960,"yyyymmdd")</f>
        <v/>
      </c>
    </row>
    <row r="2961">
      <c r="A2961" t="n">
        <v>50120496</v>
      </c>
      <c r="B2961" t="inlineStr">
        <is>
          <t>Manhattan</t>
        </is>
      </c>
      <c r="C2961" t="inlineStr">
        <is>
          <t>10007</t>
        </is>
      </c>
      <c r="D2961" t="inlineStr">
        <is>
          <t>Italian</t>
        </is>
      </c>
      <c r="E2961" s="8" t="n">
        <v>46133</v>
      </c>
      <c r="F2961" t="inlineStr">
        <is>
          <t>Violations were cited in the following area(s).</t>
        </is>
      </c>
      <c r="G2961" t="inlineStr">
        <is>
          <t>06D</t>
        </is>
      </c>
      <c r="H2961" t="inlineStr">
        <is>
          <t>Food contact surface not properly washed, rinsed and sanitized after each use and following any activity when contamination may have occurred.</t>
        </is>
      </c>
      <c r="I2961" t="inlineStr">
        <is>
          <t>Critical</t>
        </is>
      </c>
      <c r="J2961" t="n">
        <v>13</v>
      </c>
      <c r="K2961" t="inlineStr">
        <is>
          <t>A</t>
        </is>
      </c>
      <c r="L2961" s="9">
        <f>A2961&amp;"-"&amp;TEXT(E2961,"yyyymmdd")</f>
        <v/>
      </c>
    </row>
    <row r="2962">
      <c r="A2962" t="n">
        <v>50120496</v>
      </c>
      <c r="B2962" t="inlineStr">
        <is>
          <t>Manhattan</t>
        </is>
      </c>
      <c r="C2962" t="inlineStr">
        <is>
          <t>10007</t>
        </is>
      </c>
      <c r="D2962" t="inlineStr">
        <is>
          <t>Italian</t>
        </is>
      </c>
      <c r="E2962" s="8" t="n">
        <v>46133</v>
      </c>
      <c r="F2962" t="inlineStr">
        <is>
          <t>Violations were cited in the following area(s).</t>
        </is>
      </c>
      <c r="G2962" t="inlineStr">
        <is>
          <t>10F</t>
        </is>
      </c>
      <c r="H2962" t="inlineStr">
        <is>
          <t>Non-food contact surface or equipment made of unacceptable material, not kept clean, or not properly sealed, raised, spaced or movable to allow accessibility for cleaning on all sides, above and underneath the unit.</t>
        </is>
      </c>
      <c r="I2962" t="inlineStr">
        <is>
          <t>Not Critical</t>
        </is>
      </c>
      <c r="J2962" t="n">
        <v>13</v>
      </c>
      <c r="K2962" t="inlineStr">
        <is>
          <t>A</t>
        </is>
      </c>
      <c r="L2962" s="9">
        <f>A2962&amp;"-"&amp;TEXT(E2962,"yyyymmdd")</f>
        <v/>
      </c>
    </row>
    <row r="2963">
      <c r="A2963" t="n">
        <v>50120496</v>
      </c>
      <c r="B2963" t="inlineStr">
        <is>
          <t>Manhattan</t>
        </is>
      </c>
      <c r="C2963" t="inlineStr">
        <is>
          <t>10007</t>
        </is>
      </c>
      <c r="D2963" t="inlineStr">
        <is>
          <t>Italian</t>
        </is>
      </c>
      <c r="E2963" s="8" t="n">
        <v>46133</v>
      </c>
      <c r="F2963" t="inlineStr">
        <is>
          <t>Violations were cited in the following area(s).</t>
        </is>
      </c>
      <c r="G2963" t="inlineStr">
        <is>
          <t>10G</t>
        </is>
      </c>
      <c r="H2963" t="inlineStr">
        <is>
          <t>Dishwashing and ware washing: Cleaning and sanitizing of tableware, including dishes, utensils, and equipment deficient.</t>
        </is>
      </c>
      <c r="I2963" t="inlineStr">
        <is>
          <t>Not Critical</t>
        </is>
      </c>
      <c r="J2963" t="n">
        <v>13</v>
      </c>
      <c r="K2963" t="inlineStr">
        <is>
          <t>A</t>
        </is>
      </c>
      <c r="L2963" s="9">
        <f>A2963&amp;"-"&amp;TEXT(E2963,"yyyymmdd")</f>
        <v/>
      </c>
    </row>
    <row r="2964">
      <c r="A2964" t="n">
        <v>50123955</v>
      </c>
      <c r="B2964" t="inlineStr">
        <is>
          <t>Manhattan</t>
        </is>
      </c>
      <c r="C2964" t="inlineStr">
        <is>
          <t>10013</t>
        </is>
      </c>
      <c r="D2964" t="inlineStr">
        <is>
          <t>Coffee/Tea</t>
        </is>
      </c>
      <c r="E2964" s="8" t="n">
        <v>46133</v>
      </c>
      <c r="F2964" t="inlineStr">
        <is>
          <t>Violations were cited in the following area(s).</t>
        </is>
      </c>
      <c r="G2964" t="inlineStr">
        <is>
          <t>04O</t>
        </is>
      </c>
      <c r="H2964" t="inlineStr">
        <is>
          <t>Live animal other than fish in tank or service animal present in facility’s food or non-food area.</t>
        </is>
      </c>
      <c r="I2964" t="inlineStr">
        <is>
          <t>Critical</t>
        </is>
      </c>
      <c r="J2964" t="n">
        <v>11</v>
      </c>
      <c r="K2964" t="inlineStr">
        <is>
          <t>A</t>
        </is>
      </c>
      <c r="L2964" s="9">
        <f>A2964&amp;"-"&amp;TEXT(E2964,"yyyymmdd")</f>
        <v/>
      </c>
    </row>
    <row r="2965">
      <c r="A2965" t="n">
        <v>50123955</v>
      </c>
      <c r="B2965" t="inlineStr">
        <is>
          <t>Manhattan</t>
        </is>
      </c>
      <c r="C2965" t="inlineStr">
        <is>
          <t>10013</t>
        </is>
      </c>
      <c r="D2965" t="inlineStr">
        <is>
          <t>Coffee/Tea</t>
        </is>
      </c>
      <c r="E2965" s="8" t="n">
        <v>46133</v>
      </c>
      <c r="F2965" t="inlineStr">
        <is>
          <t>Violations were cited in the following area(s).</t>
        </is>
      </c>
      <c r="G2965" t="inlineStr">
        <is>
          <t>06A</t>
        </is>
      </c>
      <c r="H2965" t="inlineStr">
        <is>
          <t>Personal cleanliness is inadequate. Outer garment soiled with possible contaminant. Effective hair restraint not worn where required. Jewelry worn on hands or arms. Fingernail polish worn or fingernails not kept clean and trimmed.</t>
        </is>
      </c>
      <c r="I2965" t="inlineStr">
        <is>
          <t>Critical</t>
        </is>
      </c>
      <c r="J2965" t="n">
        <v>11</v>
      </c>
      <c r="K2965" t="inlineStr">
        <is>
          <t>A</t>
        </is>
      </c>
      <c r="L2965" s="9">
        <f>A2965&amp;"-"&amp;TEXT(E2965,"yyyymmdd")</f>
        <v/>
      </c>
    </row>
    <row r="2966">
      <c r="A2966" t="n">
        <v>50124488</v>
      </c>
      <c r="B2966" t="inlineStr">
        <is>
          <t>Manhattan</t>
        </is>
      </c>
      <c r="C2966" t="inlineStr">
        <is>
          <t>10001</t>
        </is>
      </c>
      <c r="D2966" t="inlineStr">
        <is>
          <t>Chinese</t>
        </is>
      </c>
      <c r="E2966" s="8" t="n">
        <v>46133</v>
      </c>
      <c r="F2966" t="inlineStr">
        <is>
          <t>Violations were cited in the following area(s).</t>
        </is>
      </c>
      <c r="G2966" t="inlineStr">
        <is>
          <t>04M</t>
        </is>
      </c>
      <c r="H2966" t="inlineStr">
        <is>
          <t>Live roaches in facility's food or non-food area.</t>
        </is>
      </c>
      <c r="I2966" t="inlineStr">
        <is>
          <t>Critical</t>
        </is>
      </c>
      <c r="J2966" t="n">
        <v>11</v>
      </c>
      <c r="K2966" t="inlineStr">
        <is>
          <t>A</t>
        </is>
      </c>
      <c r="L2966" s="9">
        <f>A2966&amp;"-"&amp;TEXT(E2966,"yyyymmdd")</f>
        <v/>
      </c>
    </row>
    <row r="2967">
      <c r="A2967" t="n">
        <v>50124488</v>
      </c>
      <c r="B2967" t="inlineStr">
        <is>
          <t>Manhattan</t>
        </is>
      </c>
      <c r="C2967" t="inlineStr">
        <is>
          <t>10001</t>
        </is>
      </c>
      <c r="D2967" t="inlineStr">
        <is>
          <t>Chinese</t>
        </is>
      </c>
      <c r="E2967" s="8" t="n">
        <v>46133</v>
      </c>
      <c r="F2967" t="inlineStr">
        <is>
          <t>Violations were cited in the following area(s).</t>
        </is>
      </c>
      <c r="G2967" t="inlineStr">
        <is>
          <t>08A</t>
        </is>
      </c>
      <c r="H2967" t="inlineStr">
        <is>
          <t>Establishment is not free of harborage or conditions conducive to rodents, insects or other pests.</t>
        </is>
      </c>
      <c r="I2967" t="inlineStr">
        <is>
          <t>Not Critical</t>
        </is>
      </c>
      <c r="J2967" t="n">
        <v>11</v>
      </c>
      <c r="K2967" t="inlineStr">
        <is>
          <t>A</t>
        </is>
      </c>
      <c r="L2967" s="9">
        <f>A2967&amp;"-"&amp;TEXT(E2967,"yyyymmdd")</f>
        <v/>
      </c>
    </row>
    <row r="2968">
      <c r="A2968" t="n">
        <v>50124488</v>
      </c>
      <c r="B2968" t="inlineStr">
        <is>
          <t>Manhattan</t>
        </is>
      </c>
      <c r="C2968" t="inlineStr">
        <is>
          <t>10001</t>
        </is>
      </c>
      <c r="D2968" t="inlineStr">
        <is>
          <t>Chinese</t>
        </is>
      </c>
      <c r="E2968" s="8" t="n">
        <v>46133</v>
      </c>
      <c r="F2968" t="inlineStr">
        <is>
          <t>Violations were cited in the following area(s).</t>
        </is>
      </c>
      <c r="G2968" t="inlineStr">
        <is>
          <t>10B</t>
        </is>
      </c>
      <c r="H2968" t="inlineStr">
        <is>
          <t>Anti-siphonage or back-flow prevention device not provided where required; equipment or floor not properly drained; sewage disposal system in disrepair or not functioning properly. Condensation or liquid waste improperly disposed of.</t>
        </is>
      </c>
      <c r="I2968" t="inlineStr">
        <is>
          <t>Not Critical</t>
        </is>
      </c>
      <c r="J2968" t="n">
        <v>11</v>
      </c>
      <c r="K2968" t="inlineStr">
        <is>
          <t>A</t>
        </is>
      </c>
      <c r="L2968" s="9">
        <f>A2968&amp;"-"&amp;TEXT(E2968,"yyyymmdd")</f>
        <v/>
      </c>
    </row>
    <row r="2969">
      <c r="A2969" t="n">
        <v>50125601</v>
      </c>
      <c r="B2969" t="inlineStr">
        <is>
          <t>Manhattan</t>
        </is>
      </c>
      <c r="C2969" t="inlineStr">
        <is>
          <t>10031</t>
        </is>
      </c>
      <c r="D2969" t="inlineStr">
        <is>
          <t>Hamburgers</t>
        </is>
      </c>
      <c r="E2969" s="8" t="n">
        <v>46133</v>
      </c>
      <c r="F2969" t="inlineStr">
        <is>
          <t>Violations were cited in the following area(s).</t>
        </is>
      </c>
      <c r="G2969" t="inlineStr">
        <is>
          <t>02B</t>
        </is>
      </c>
      <c r="H2969" t="inlineStr">
        <is>
          <t>Hot TCS food item not held at or above 140 °F.</t>
        </is>
      </c>
      <c r="I2969" t="inlineStr">
        <is>
          <t>Critical</t>
        </is>
      </c>
      <c r="J2969" t="n">
        <v>17</v>
      </c>
      <c r="L2969" s="9">
        <f>A2969&amp;"-"&amp;TEXT(E2969,"yyyymmdd")</f>
        <v/>
      </c>
    </row>
    <row r="2970">
      <c r="A2970" t="n">
        <v>50125601</v>
      </c>
      <c r="B2970" t="inlineStr">
        <is>
          <t>Manhattan</t>
        </is>
      </c>
      <c r="C2970" t="inlineStr">
        <is>
          <t>10031</t>
        </is>
      </c>
      <c r="D2970" t="inlineStr">
        <is>
          <t>Hamburgers</t>
        </is>
      </c>
      <c r="E2970" s="8" t="n">
        <v>46133</v>
      </c>
      <c r="F2970" t="inlineStr">
        <is>
          <t>Violations were cited in the following area(s).</t>
        </is>
      </c>
      <c r="G2970" t="inlineStr">
        <is>
          <t>04K</t>
        </is>
      </c>
      <c r="H2970" t="inlineStr">
        <is>
          <t>Evidence of rats or live rats in establishment's food or non-food areas.</t>
        </is>
      </c>
      <c r="I2970" t="inlineStr">
        <is>
          <t>Critical</t>
        </is>
      </c>
      <c r="J2970" t="n">
        <v>17</v>
      </c>
      <c r="L2970" s="9">
        <f>A2970&amp;"-"&amp;TEXT(E2970,"yyyymmdd")</f>
        <v/>
      </c>
    </row>
    <row r="2971">
      <c r="A2971" t="n">
        <v>50125601</v>
      </c>
      <c r="B2971" t="inlineStr">
        <is>
          <t>Manhattan</t>
        </is>
      </c>
      <c r="C2971" t="inlineStr">
        <is>
          <t>10031</t>
        </is>
      </c>
      <c r="D2971" t="inlineStr">
        <is>
          <t>Hamburgers</t>
        </is>
      </c>
      <c r="E2971" s="8" t="n">
        <v>46133</v>
      </c>
      <c r="F2971" t="inlineStr">
        <is>
          <t>Violations were cited in the following area(s).</t>
        </is>
      </c>
      <c r="G2971" t="inlineStr">
        <is>
          <t>04L</t>
        </is>
      </c>
      <c r="H2971" t="inlineStr">
        <is>
          <t>Evidence of mice or live mice in establishment's food or non-food areas.</t>
        </is>
      </c>
      <c r="I2971" t="inlineStr">
        <is>
          <t>Critical</t>
        </is>
      </c>
      <c r="J2971" t="n">
        <v>17</v>
      </c>
      <c r="L2971" s="9">
        <f>A2971&amp;"-"&amp;TEXT(E2971,"yyyymmdd")</f>
        <v/>
      </c>
    </row>
    <row r="2972">
      <c r="A2972" t="n">
        <v>50125601</v>
      </c>
      <c r="B2972" t="inlineStr">
        <is>
          <t>Manhattan</t>
        </is>
      </c>
      <c r="C2972" t="inlineStr">
        <is>
          <t>10031</t>
        </is>
      </c>
      <c r="D2972" t="inlineStr">
        <is>
          <t>Hamburgers</t>
        </is>
      </c>
      <c r="E2972" s="8" t="n">
        <v>46133</v>
      </c>
      <c r="F2972" t="inlineStr">
        <is>
          <t>Violations were cited in the following area(s).</t>
        </is>
      </c>
      <c r="G2972" t="inlineStr">
        <is>
          <t>08A</t>
        </is>
      </c>
      <c r="H2972" t="inlineStr">
        <is>
          <t>Establishment is not free of harborage or conditions conducive to rodents, insects or other pests.</t>
        </is>
      </c>
      <c r="I2972" t="inlineStr">
        <is>
          <t>Not Critical</t>
        </is>
      </c>
      <c r="J2972" t="n">
        <v>17</v>
      </c>
      <c r="L2972" s="9">
        <f>A2972&amp;"-"&amp;TEXT(E2972,"yyyymmdd")</f>
        <v/>
      </c>
    </row>
    <row r="2973">
      <c r="A2973" t="n">
        <v>50125649</v>
      </c>
      <c r="B2973" t="inlineStr">
        <is>
          <t>Manhattan</t>
        </is>
      </c>
      <c r="C2973" t="inlineStr">
        <is>
          <t>10034</t>
        </is>
      </c>
      <c r="D2973" t="inlineStr">
        <is>
          <t>Chinese</t>
        </is>
      </c>
      <c r="E2973" s="8" t="n">
        <v>46133</v>
      </c>
      <c r="F2973" t="inlineStr">
        <is>
          <t>Violations were cited in the following area(s).</t>
        </is>
      </c>
      <c r="G2973" t="inlineStr">
        <is>
          <t>04M</t>
        </is>
      </c>
      <c r="H2973" t="inlineStr">
        <is>
          <t>Live roaches in facility's food or non-food area.</t>
        </is>
      </c>
      <c r="I2973" t="inlineStr">
        <is>
          <t>Critical</t>
        </is>
      </c>
      <c r="J2973" t="n">
        <v>5</v>
      </c>
      <c r="L2973" s="9">
        <f>A2973&amp;"-"&amp;TEXT(E2973,"yyyymmdd")</f>
        <v/>
      </c>
    </row>
    <row r="2974">
      <c r="A2974" t="n">
        <v>50126094</v>
      </c>
      <c r="B2974" t="inlineStr">
        <is>
          <t>Queens</t>
        </is>
      </c>
      <c r="C2974" t="inlineStr">
        <is>
          <t>11354</t>
        </is>
      </c>
      <c r="D2974" t="inlineStr">
        <is>
          <t>Bakery Products/Desserts</t>
        </is>
      </c>
      <c r="E2974" s="8" t="n">
        <v>46133</v>
      </c>
      <c r="F2974" t="inlineStr">
        <is>
          <t>Violations were cited in the following area(s).</t>
        </is>
      </c>
      <c r="G2974" t="inlineStr">
        <is>
          <t>03A</t>
        </is>
      </c>
      <c r="H2974"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2974" t="inlineStr">
        <is>
          <t>Critical</t>
        </is>
      </c>
      <c r="J2974" t="n">
        <v>12</v>
      </c>
      <c r="K2974" t="inlineStr">
        <is>
          <t>A</t>
        </is>
      </c>
      <c r="L2974" s="9">
        <f>A2974&amp;"-"&amp;TEXT(E2974,"yyyymmdd")</f>
        <v/>
      </c>
    </row>
    <row r="2975">
      <c r="A2975" t="n">
        <v>50126094</v>
      </c>
      <c r="B2975" t="inlineStr">
        <is>
          <t>Queens</t>
        </is>
      </c>
      <c r="C2975" t="inlineStr">
        <is>
          <t>11354</t>
        </is>
      </c>
      <c r="D2975" t="inlineStr">
        <is>
          <t>Bakery Products/Desserts</t>
        </is>
      </c>
      <c r="E2975" s="8" t="n">
        <v>46133</v>
      </c>
      <c r="F2975" t="inlineStr">
        <is>
          <t>Violations were cited in the following area(s).</t>
        </is>
      </c>
      <c r="G2975" t="inlineStr">
        <is>
          <t>10F</t>
        </is>
      </c>
      <c r="H2975" t="inlineStr">
        <is>
          <t>Non-food contact surface or equipment made of unacceptable material, not kept clean, or not properly sealed, raised, spaced or movable to allow accessibility for cleaning on all sides, above and underneath the unit.</t>
        </is>
      </c>
      <c r="I2975" t="inlineStr">
        <is>
          <t>Not Critical</t>
        </is>
      </c>
      <c r="J2975" t="n">
        <v>12</v>
      </c>
      <c r="K2975" t="inlineStr">
        <is>
          <t>A</t>
        </is>
      </c>
      <c r="L2975" s="9">
        <f>A2975&amp;"-"&amp;TEXT(E2975,"yyyymmdd")</f>
        <v/>
      </c>
    </row>
    <row r="2976">
      <c r="A2976" t="n">
        <v>50128133</v>
      </c>
      <c r="B2976" t="inlineStr">
        <is>
          <t>Brooklyn</t>
        </is>
      </c>
      <c r="C2976" t="inlineStr">
        <is>
          <t>11249</t>
        </is>
      </c>
      <c r="D2976" t="inlineStr">
        <is>
          <t>Coffee/Tea</t>
        </is>
      </c>
      <c r="E2976" s="8" t="n">
        <v>46133</v>
      </c>
      <c r="F2976" t="inlineStr">
        <is>
          <t>Violations were cited in the following area(s).</t>
        </is>
      </c>
      <c r="G2976" t="inlineStr">
        <is>
          <t>02F</t>
        </is>
      </c>
      <c r="H2976" t="inlineStr">
        <is>
          <t>Meat, fish, molluscan shellfish, unpasteurized raw shell eggs, poultry or other TCS offered or served raw or undercooked and written notice not provided to consumer.</t>
        </is>
      </c>
      <c r="I2976" t="inlineStr">
        <is>
          <t>Critical</t>
        </is>
      </c>
      <c r="J2976" t="n">
        <v>23</v>
      </c>
      <c r="L2976" s="9">
        <f>A2976&amp;"-"&amp;TEXT(E2976,"yyyymmdd")</f>
        <v/>
      </c>
    </row>
    <row r="2977">
      <c r="A2977" t="n">
        <v>50128133</v>
      </c>
      <c r="B2977" t="inlineStr">
        <is>
          <t>Brooklyn</t>
        </is>
      </c>
      <c r="C2977" t="inlineStr">
        <is>
          <t>11249</t>
        </is>
      </c>
      <c r="D2977" t="inlineStr">
        <is>
          <t>Coffee/Tea</t>
        </is>
      </c>
      <c r="E2977" s="8" t="n">
        <v>46133</v>
      </c>
      <c r="F2977" t="inlineStr">
        <is>
          <t>Violations were cited in the following area(s).</t>
        </is>
      </c>
      <c r="G2977" t="inlineStr">
        <is>
          <t>04A</t>
        </is>
      </c>
      <c r="H2977" t="inlineStr">
        <is>
          <t>Food Protection Certificate (FPC) not held by manager or supervisor of food operations.</t>
        </is>
      </c>
      <c r="I2977" t="inlineStr">
        <is>
          <t>Critical</t>
        </is>
      </c>
      <c r="J2977" t="n">
        <v>23</v>
      </c>
      <c r="L2977" s="9">
        <f>A2977&amp;"-"&amp;TEXT(E2977,"yyyymmdd")</f>
        <v/>
      </c>
    </row>
    <row r="2978">
      <c r="A2978" t="n">
        <v>50128133</v>
      </c>
      <c r="B2978" t="inlineStr">
        <is>
          <t>Brooklyn</t>
        </is>
      </c>
      <c r="C2978" t="inlineStr">
        <is>
          <t>11249</t>
        </is>
      </c>
      <c r="D2978" t="inlineStr">
        <is>
          <t>Coffee/Tea</t>
        </is>
      </c>
      <c r="E2978" s="8" t="n">
        <v>46133</v>
      </c>
      <c r="F2978" t="inlineStr">
        <is>
          <t>Violations were cited in the following area(s).</t>
        </is>
      </c>
      <c r="G2978" t="inlineStr">
        <is>
          <t>06C</t>
        </is>
      </c>
      <c r="H297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978" t="inlineStr">
        <is>
          <t>Critical</t>
        </is>
      </c>
      <c r="J2978" t="n">
        <v>23</v>
      </c>
      <c r="L2978" s="9">
        <f>A2978&amp;"-"&amp;TEXT(E2978,"yyyymmdd")</f>
        <v/>
      </c>
    </row>
    <row r="2979">
      <c r="A2979" t="n">
        <v>50131324</v>
      </c>
      <c r="B2979" t="inlineStr">
        <is>
          <t>Queens</t>
        </is>
      </c>
      <c r="C2979" t="inlineStr">
        <is>
          <t>11432</t>
        </is>
      </c>
      <c r="D2979" t="inlineStr">
        <is>
          <t>Mexican</t>
        </is>
      </c>
      <c r="E2979" s="8" t="n">
        <v>46133</v>
      </c>
      <c r="F2979" t="inlineStr">
        <is>
          <t>Violations were cited in the following area(s).</t>
        </is>
      </c>
      <c r="G2979" t="inlineStr">
        <is>
          <t>06B</t>
        </is>
      </c>
      <c r="H2979" t="inlineStr">
        <is>
          <t>Tobacco or electronic cigarette use, eating, or drinking from open container in food preparation, food storage or dishwashing area.</t>
        </is>
      </c>
      <c r="I2979" t="inlineStr">
        <is>
          <t>Critical</t>
        </is>
      </c>
      <c r="J2979" t="n">
        <v>10</v>
      </c>
      <c r="K2979" t="inlineStr">
        <is>
          <t>A</t>
        </is>
      </c>
      <c r="L2979" s="9">
        <f>A2979&amp;"-"&amp;TEXT(E2979,"yyyymmdd")</f>
        <v/>
      </c>
    </row>
    <row r="2980">
      <c r="A2980" t="n">
        <v>50131324</v>
      </c>
      <c r="B2980" t="inlineStr">
        <is>
          <t>Queens</t>
        </is>
      </c>
      <c r="C2980" t="inlineStr">
        <is>
          <t>11432</t>
        </is>
      </c>
      <c r="D2980" t="inlineStr">
        <is>
          <t>Mexican</t>
        </is>
      </c>
      <c r="E2980" s="8" t="n">
        <v>46133</v>
      </c>
      <c r="F2980" t="inlineStr">
        <is>
          <t>Violations were cited in the following area(s).</t>
        </is>
      </c>
      <c r="G2980" t="inlineStr">
        <is>
          <t>10B</t>
        </is>
      </c>
      <c r="H2980" t="inlineStr">
        <is>
          <t>Anti-siphonage or back-flow prevention device not provided where required; equipment or floor not properly drained; sewage disposal system in disrepair or not functioning properly. Condensation or liquid waste improperly disposed of.</t>
        </is>
      </c>
      <c r="I2980" t="inlineStr">
        <is>
          <t>Not Critical</t>
        </is>
      </c>
      <c r="J2980" t="n">
        <v>10</v>
      </c>
      <c r="K2980" t="inlineStr">
        <is>
          <t>A</t>
        </is>
      </c>
      <c r="L2980" s="9">
        <f>A2980&amp;"-"&amp;TEXT(E2980,"yyyymmdd")</f>
        <v/>
      </c>
    </row>
    <row r="2981">
      <c r="A2981" t="n">
        <v>50131324</v>
      </c>
      <c r="B2981" t="inlineStr">
        <is>
          <t>Queens</t>
        </is>
      </c>
      <c r="C2981" t="inlineStr">
        <is>
          <t>11432</t>
        </is>
      </c>
      <c r="D2981" t="inlineStr">
        <is>
          <t>Mexican</t>
        </is>
      </c>
      <c r="E2981" s="8" t="n">
        <v>46133</v>
      </c>
      <c r="F2981" t="inlineStr">
        <is>
          <t>Violations were cited in the following area(s).</t>
        </is>
      </c>
      <c r="G2981" t="inlineStr">
        <is>
          <t>10H</t>
        </is>
      </c>
      <c r="H2981" t="inlineStr">
        <is>
          <t>Single service article not provided. Single service article reused or not protected from contamination when transported, stored, dispensed. Drinking straws not completely enclosed in wrapper or dispensed from a sanitary device.</t>
        </is>
      </c>
      <c r="I2981" t="inlineStr">
        <is>
          <t>Not Critical</t>
        </is>
      </c>
      <c r="J2981" t="n">
        <v>10</v>
      </c>
      <c r="K2981" t="inlineStr">
        <is>
          <t>A</t>
        </is>
      </c>
      <c r="L2981" s="9">
        <f>A2981&amp;"-"&amp;TEXT(E2981,"yyyymmdd")</f>
        <v/>
      </c>
    </row>
    <row r="2982">
      <c r="A2982" t="n">
        <v>50142687</v>
      </c>
      <c r="B2982" t="inlineStr">
        <is>
          <t>Manhattan</t>
        </is>
      </c>
      <c r="C2982" t="inlineStr">
        <is>
          <t>10022</t>
        </is>
      </c>
      <c r="D2982" t="inlineStr">
        <is>
          <t>Italian</t>
        </is>
      </c>
      <c r="E2982" s="8" t="n">
        <v>46133</v>
      </c>
      <c r="F2982" t="inlineStr">
        <is>
          <t>Violations were cited in the following area(s).</t>
        </is>
      </c>
      <c r="G2982" t="inlineStr">
        <is>
          <t>06D</t>
        </is>
      </c>
      <c r="H2982" t="inlineStr">
        <is>
          <t>Food contact surface not properly washed, rinsed and sanitized after each use and following any activity when contamination may have occurred.</t>
        </is>
      </c>
      <c r="I2982" t="inlineStr">
        <is>
          <t>Critical</t>
        </is>
      </c>
      <c r="J2982" t="n">
        <v>9</v>
      </c>
      <c r="K2982" t="inlineStr">
        <is>
          <t>A</t>
        </is>
      </c>
      <c r="L2982" s="9">
        <f>A2982&amp;"-"&amp;TEXT(E2982,"yyyymmdd")</f>
        <v/>
      </c>
    </row>
    <row r="2983">
      <c r="A2983" t="n">
        <v>50142687</v>
      </c>
      <c r="B2983" t="inlineStr">
        <is>
          <t>Manhattan</t>
        </is>
      </c>
      <c r="C2983" t="inlineStr">
        <is>
          <t>10022</t>
        </is>
      </c>
      <c r="D2983" t="inlineStr">
        <is>
          <t>Italian</t>
        </is>
      </c>
      <c r="E2983" s="8" t="n">
        <v>46133</v>
      </c>
      <c r="F2983" t="inlineStr">
        <is>
          <t>Violations were cited in the following area(s).</t>
        </is>
      </c>
      <c r="G2983" t="inlineStr">
        <is>
          <t>09B</t>
        </is>
      </c>
      <c r="H2983" t="inlineStr">
        <is>
          <t>Thawing procedure improper.</t>
        </is>
      </c>
      <c r="I2983" t="inlineStr">
        <is>
          <t>Not Critical</t>
        </is>
      </c>
      <c r="J2983" t="n">
        <v>9</v>
      </c>
      <c r="K2983" t="inlineStr">
        <is>
          <t>A</t>
        </is>
      </c>
      <c r="L2983" s="9">
        <f>A2983&amp;"-"&amp;TEXT(E2983,"yyyymmdd")</f>
        <v/>
      </c>
    </row>
    <row r="2984">
      <c r="A2984" t="n">
        <v>50142687</v>
      </c>
      <c r="B2984" t="inlineStr">
        <is>
          <t>Manhattan</t>
        </is>
      </c>
      <c r="C2984" t="inlineStr">
        <is>
          <t>10022</t>
        </is>
      </c>
      <c r="D2984" t="inlineStr">
        <is>
          <t>Italian</t>
        </is>
      </c>
      <c r="E2984" s="8" t="n">
        <v>46133</v>
      </c>
      <c r="F2984" t="inlineStr">
        <is>
          <t>Violations were cited in the following area(s).</t>
        </is>
      </c>
      <c r="G2984" t="inlineStr">
        <is>
          <t>10B</t>
        </is>
      </c>
      <c r="H2984" t="inlineStr">
        <is>
          <t>Anti-siphonage or back-flow prevention device not provided where required; equipment or floor not properly drained; sewage disposal system in disrepair or not functioning properly. Condensation or liquid waste improperly disposed of.</t>
        </is>
      </c>
      <c r="I2984" t="inlineStr">
        <is>
          <t>Not Critical</t>
        </is>
      </c>
      <c r="J2984" t="n">
        <v>9</v>
      </c>
      <c r="K2984" t="inlineStr">
        <is>
          <t>A</t>
        </is>
      </c>
      <c r="L2984" s="9">
        <f>A2984&amp;"-"&amp;TEXT(E2984,"yyyymmdd")</f>
        <v/>
      </c>
    </row>
    <row r="2985">
      <c r="A2985" t="n">
        <v>50146161</v>
      </c>
      <c r="B2985" t="inlineStr">
        <is>
          <t>Manhattan</t>
        </is>
      </c>
      <c r="C2985" t="inlineStr">
        <is>
          <t>10022</t>
        </is>
      </c>
      <c r="D2985" t="inlineStr">
        <is>
          <t>Continental</t>
        </is>
      </c>
      <c r="E2985" s="8" t="n">
        <v>46133</v>
      </c>
      <c r="F2985" t="inlineStr">
        <is>
          <t>Violations were cited in the following area(s).</t>
        </is>
      </c>
      <c r="G2985" t="inlineStr">
        <is>
          <t>06E</t>
        </is>
      </c>
      <c r="H2985" t="inlineStr">
        <is>
          <t>Sanitized equipment or utensil, including in-use food dispensing utensil, improperly used or stored.</t>
        </is>
      </c>
      <c r="I2985" t="inlineStr">
        <is>
          <t>Critical</t>
        </is>
      </c>
      <c r="J2985" t="n">
        <v>8</v>
      </c>
      <c r="K2985" t="inlineStr">
        <is>
          <t>A</t>
        </is>
      </c>
      <c r="L2985" s="9">
        <f>A2985&amp;"-"&amp;TEXT(E2985,"yyyymmdd")</f>
        <v/>
      </c>
    </row>
    <row r="2986">
      <c r="A2986" t="n">
        <v>50146161</v>
      </c>
      <c r="B2986" t="inlineStr">
        <is>
          <t>Manhattan</t>
        </is>
      </c>
      <c r="C2986" t="inlineStr">
        <is>
          <t>10022</t>
        </is>
      </c>
      <c r="D2986" t="inlineStr">
        <is>
          <t>Continental</t>
        </is>
      </c>
      <c r="E2986" s="8" t="n">
        <v>46133</v>
      </c>
      <c r="F2986" t="inlineStr">
        <is>
          <t>Violations were cited in the following area(s).</t>
        </is>
      </c>
      <c r="G2986" t="inlineStr">
        <is>
          <t>10F</t>
        </is>
      </c>
      <c r="H2986" t="inlineStr">
        <is>
          <t>Non-food contact surface or equipment made of unacceptable material, not kept clean, or not properly sealed, raised, spaced or movable to allow accessibility for cleaning on all sides, above and underneath the unit.</t>
        </is>
      </c>
      <c r="I2986" t="inlineStr">
        <is>
          <t>Not Critical</t>
        </is>
      </c>
      <c r="J2986" t="n">
        <v>8</v>
      </c>
      <c r="K2986" t="inlineStr">
        <is>
          <t>A</t>
        </is>
      </c>
      <c r="L2986" s="9">
        <f>A2986&amp;"-"&amp;TEXT(E2986,"yyyymmdd")</f>
        <v/>
      </c>
    </row>
    <row r="2987">
      <c r="A2987" t="n">
        <v>50149838</v>
      </c>
      <c r="B2987" t="inlineStr">
        <is>
          <t>Manhattan</t>
        </is>
      </c>
      <c r="C2987" t="inlineStr">
        <is>
          <t>10016</t>
        </is>
      </c>
      <c r="D2987" t="inlineStr">
        <is>
          <t>Coffee/Tea</t>
        </is>
      </c>
      <c r="E2987" s="8" t="n">
        <v>46133</v>
      </c>
      <c r="F2987" t="inlineStr">
        <is>
          <t>Violations were cited in the following area(s).</t>
        </is>
      </c>
      <c r="G2987" t="inlineStr">
        <is>
          <t>10F</t>
        </is>
      </c>
      <c r="H2987" t="inlineStr">
        <is>
          <t>Non-food contact surface or equipment made of unacceptable material, not kept clean, or not properly sealed, raised, spaced or movable to allow accessibility for cleaning on all sides, above and underneath the unit.</t>
        </is>
      </c>
      <c r="I2987" t="inlineStr">
        <is>
          <t>Not Critical</t>
        </is>
      </c>
      <c r="J2987" t="n">
        <v>2</v>
      </c>
      <c r="K2987" t="inlineStr">
        <is>
          <t>A</t>
        </is>
      </c>
      <c r="L2987" s="9">
        <f>A2987&amp;"-"&amp;TEXT(E2987,"yyyymmdd")</f>
        <v/>
      </c>
    </row>
    <row r="2988">
      <c r="A2988" t="n">
        <v>50151262</v>
      </c>
      <c r="B2988" t="inlineStr">
        <is>
          <t>Manhattan</t>
        </is>
      </c>
      <c r="C2988" t="inlineStr">
        <is>
          <t>10040</t>
        </is>
      </c>
      <c r="D2988" t="inlineStr">
        <is>
          <t>Chicken</t>
        </is>
      </c>
      <c r="E2988" s="8" t="n">
        <v>46133</v>
      </c>
      <c r="F2988" t="inlineStr">
        <is>
          <t>Violations were cited in the following area(s).</t>
        </is>
      </c>
      <c r="G2988" t="inlineStr">
        <is>
          <t>04A</t>
        </is>
      </c>
      <c r="H2988" t="inlineStr">
        <is>
          <t>Food Protection Certificate (FPC) not held by manager or supervisor of food operations.</t>
        </is>
      </c>
      <c r="I2988" t="inlineStr">
        <is>
          <t>Critical</t>
        </is>
      </c>
      <c r="J2988" t="n">
        <v>12</v>
      </c>
      <c r="K2988" t="inlineStr">
        <is>
          <t>A</t>
        </is>
      </c>
      <c r="L2988" s="9">
        <f>A2988&amp;"-"&amp;TEXT(E2988,"yyyymmdd")</f>
        <v/>
      </c>
    </row>
    <row r="2989">
      <c r="A2989" t="n">
        <v>50151262</v>
      </c>
      <c r="B2989" t="inlineStr">
        <is>
          <t>Manhattan</t>
        </is>
      </c>
      <c r="C2989" t="inlineStr">
        <is>
          <t>10040</t>
        </is>
      </c>
      <c r="D2989" t="inlineStr">
        <is>
          <t>Chicken</t>
        </is>
      </c>
      <c r="E2989" s="8" t="n">
        <v>46133</v>
      </c>
      <c r="F2989" t="inlineStr">
        <is>
          <t>Violations were cited in the following area(s).</t>
        </is>
      </c>
      <c r="G2989" t="inlineStr">
        <is>
          <t>10B</t>
        </is>
      </c>
      <c r="H2989" t="inlineStr">
        <is>
          <t>Anti-siphonage or back-flow prevention device not provided where required; equipment or floor not properly drained; sewage disposal system in disrepair or not functioning properly. Condensation or liquid waste improperly disposed of.</t>
        </is>
      </c>
      <c r="I2989" t="inlineStr">
        <is>
          <t>Not Critical</t>
        </is>
      </c>
      <c r="J2989" t="n">
        <v>12</v>
      </c>
      <c r="K2989" t="inlineStr">
        <is>
          <t>A</t>
        </is>
      </c>
      <c r="L2989" s="9">
        <f>A2989&amp;"-"&amp;TEXT(E2989,"yyyymmdd")</f>
        <v/>
      </c>
    </row>
    <row r="2990">
      <c r="A2990" t="n">
        <v>50151764</v>
      </c>
      <c r="B2990" t="inlineStr">
        <is>
          <t>Manhattan</t>
        </is>
      </c>
      <c r="C2990" t="inlineStr">
        <is>
          <t>10010</t>
        </is>
      </c>
      <c r="D2990" t="inlineStr">
        <is>
          <t>Sandwiches</t>
        </is>
      </c>
      <c r="E2990" s="8" t="n">
        <v>46133</v>
      </c>
      <c r="F2990" t="inlineStr">
        <is>
          <t>Violations were cited in the following area(s).</t>
        </is>
      </c>
      <c r="G2990" t="inlineStr">
        <is>
          <t>02I</t>
        </is>
      </c>
      <c r="H2990" t="inlineStr">
        <is>
          <t>TCS food removed from cold holding or prepared from or combined with ingredients at room temperature not cooled by an approved method to 41 °F or below within 4 hours.</t>
        </is>
      </c>
      <c r="I2990" t="inlineStr">
        <is>
          <t>Critical</t>
        </is>
      </c>
      <c r="J2990" t="n">
        <v>7</v>
      </c>
      <c r="K2990" t="inlineStr">
        <is>
          <t>A</t>
        </is>
      </c>
      <c r="L2990" s="9">
        <f>A2990&amp;"-"&amp;TEXT(E2990,"yyyymmdd")</f>
        <v/>
      </c>
    </row>
    <row r="2991">
      <c r="A2991" t="n">
        <v>50151764</v>
      </c>
      <c r="B2991" t="inlineStr">
        <is>
          <t>Manhattan</t>
        </is>
      </c>
      <c r="C2991" t="inlineStr">
        <is>
          <t>10010</t>
        </is>
      </c>
      <c r="D2991" t="inlineStr">
        <is>
          <t>Sandwiches</t>
        </is>
      </c>
      <c r="E2991" s="8" t="n">
        <v>46133</v>
      </c>
      <c r="F2991" t="inlineStr">
        <is>
          <t>Violations were cited in the following area(s).</t>
        </is>
      </c>
      <c r="G2991" t="inlineStr">
        <is>
          <t>10F</t>
        </is>
      </c>
      <c r="H2991" t="inlineStr">
        <is>
          <t>Non-food contact surface or equipment made of unacceptable material, not kept clean, or not properly sealed, raised, spaced or movable to allow accessibility for cleaning on all sides, above and underneath the unit.</t>
        </is>
      </c>
      <c r="I2991" t="inlineStr">
        <is>
          <t>Not Critical</t>
        </is>
      </c>
      <c r="J2991" t="n">
        <v>7</v>
      </c>
      <c r="K2991" t="inlineStr">
        <is>
          <t>A</t>
        </is>
      </c>
      <c r="L2991" s="9">
        <f>A2991&amp;"-"&amp;TEXT(E2991,"yyyymmdd")</f>
        <v/>
      </c>
    </row>
    <row r="2992">
      <c r="A2992" t="n">
        <v>50153649</v>
      </c>
      <c r="B2992" t="inlineStr">
        <is>
          <t>Brooklyn</t>
        </is>
      </c>
      <c r="C2992" t="inlineStr">
        <is>
          <t>11205</t>
        </is>
      </c>
      <c r="D2992" t="inlineStr">
        <is>
          <t>Juice, Smoothies, Fruit Salads</t>
        </is>
      </c>
      <c r="E2992" s="8" t="n">
        <v>46133</v>
      </c>
      <c r="F2992" t="inlineStr">
        <is>
          <t>Violations were cited in the following area(s).</t>
        </is>
      </c>
      <c r="G2992" t="inlineStr">
        <is>
          <t>06C</t>
        </is>
      </c>
      <c r="H299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2992" t="inlineStr">
        <is>
          <t>Critical</t>
        </is>
      </c>
      <c r="J2992" t="n">
        <v>10</v>
      </c>
      <c r="K2992" t="inlineStr">
        <is>
          <t>A</t>
        </is>
      </c>
      <c r="L2992" s="9">
        <f>A2992&amp;"-"&amp;TEXT(E2992,"yyyymmdd")</f>
        <v/>
      </c>
    </row>
    <row r="2993">
      <c r="A2993" t="n">
        <v>50153649</v>
      </c>
      <c r="B2993" t="inlineStr">
        <is>
          <t>Brooklyn</t>
        </is>
      </c>
      <c r="C2993" t="inlineStr">
        <is>
          <t>11205</t>
        </is>
      </c>
      <c r="D2993" t="inlineStr">
        <is>
          <t>Juice, Smoothies, Fruit Salads</t>
        </is>
      </c>
      <c r="E2993" s="8" t="n">
        <v>46133</v>
      </c>
      <c r="F2993" t="inlineStr">
        <is>
          <t>Violations were cited in the following area(s).</t>
        </is>
      </c>
      <c r="G2993" t="inlineStr">
        <is>
          <t>06E</t>
        </is>
      </c>
      <c r="H2993" t="inlineStr">
        <is>
          <t>Sanitized equipment or utensil, including in-use food dispensing utensil, improperly used or stored.</t>
        </is>
      </c>
      <c r="I2993" t="inlineStr">
        <is>
          <t>Critical</t>
        </is>
      </c>
      <c r="J2993" t="n">
        <v>10</v>
      </c>
      <c r="K2993" t="inlineStr">
        <is>
          <t>A</t>
        </is>
      </c>
      <c r="L2993" s="9">
        <f>A2993&amp;"-"&amp;TEXT(E2993,"yyyymmdd")</f>
        <v/>
      </c>
    </row>
    <row r="2994">
      <c r="A2994" t="n">
        <v>50156959</v>
      </c>
      <c r="B2994" t="inlineStr">
        <is>
          <t>Manhattan</t>
        </is>
      </c>
      <c r="C2994" t="inlineStr">
        <is>
          <t>10001</t>
        </is>
      </c>
      <c r="D2994" t="inlineStr">
        <is>
          <t>Frozen Desserts</t>
        </is>
      </c>
      <c r="E2994" s="8" t="n">
        <v>46133</v>
      </c>
      <c r="F2994" t="inlineStr">
        <is>
          <t>Violations were cited in the following area(s).</t>
        </is>
      </c>
      <c r="G2994" t="inlineStr">
        <is>
          <t>04A</t>
        </is>
      </c>
      <c r="H2994" t="inlineStr">
        <is>
          <t>Food Protection Certificate (FPC) not held by manager or supervisor of food operations.</t>
        </is>
      </c>
      <c r="I2994" t="inlineStr">
        <is>
          <t>Critical</t>
        </is>
      </c>
      <c r="J2994" t="n">
        <v>12</v>
      </c>
      <c r="K2994" t="inlineStr">
        <is>
          <t>A</t>
        </is>
      </c>
      <c r="L2994" s="9">
        <f>A2994&amp;"-"&amp;TEXT(E2994,"yyyymmdd")</f>
        <v/>
      </c>
    </row>
    <row r="2995">
      <c r="A2995" t="n">
        <v>50156959</v>
      </c>
      <c r="B2995" t="inlineStr">
        <is>
          <t>Manhattan</t>
        </is>
      </c>
      <c r="C2995" t="inlineStr">
        <is>
          <t>10001</t>
        </is>
      </c>
      <c r="D2995" t="inlineStr">
        <is>
          <t>Frozen Desserts</t>
        </is>
      </c>
      <c r="E2995" s="8" t="n">
        <v>46133</v>
      </c>
      <c r="F2995" t="inlineStr">
        <is>
          <t>Violations were cited in the following area(s).</t>
        </is>
      </c>
      <c r="G2995" t="inlineStr">
        <is>
          <t>10F</t>
        </is>
      </c>
      <c r="H2995" t="inlineStr">
        <is>
          <t>Non-food contact surface or equipment made of unacceptable material, not kept clean, or not properly sealed, raised, spaced or movable to allow accessibility for cleaning on all sides, above and underneath the unit.</t>
        </is>
      </c>
      <c r="I2995" t="inlineStr">
        <is>
          <t>Not Critical</t>
        </is>
      </c>
      <c r="J2995" t="n">
        <v>12</v>
      </c>
      <c r="K2995" t="inlineStr">
        <is>
          <t>A</t>
        </is>
      </c>
      <c r="L2995" s="9">
        <f>A2995&amp;"-"&amp;TEXT(E2995,"yyyymmdd")</f>
        <v/>
      </c>
    </row>
    <row r="2996">
      <c r="A2996" t="n">
        <v>50156959</v>
      </c>
      <c r="B2996" t="inlineStr">
        <is>
          <t>Manhattan</t>
        </is>
      </c>
      <c r="C2996" t="inlineStr">
        <is>
          <t>10001</t>
        </is>
      </c>
      <c r="D2996" t="inlineStr">
        <is>
          <t>Frozen Desserts</t>
        </is>
      </c>
      <c r="E2996" s="8" t="n">
        <v>46133</v>
      </c>
      <c r="F2996" t="inlineStr">
        <is>
          <t>Violations were cited in the following area(s).</t>
        </is>
      </c>
      <c r="G2996" t="inlineStr">
        <is>
          <t>28-05</t>
        </is>
      </c>
      <c r="H2996" t="inlineStr">
        <is>
          <t>Food adulterated or misbranded. Adulterated or misbranded food possessed, being manufactured, produced, packed, sold, offered for sale, delivered or given away</t>
        </is>
      </c>
      <c r="I2996" t="inlineStr">
        <is>
          <t>Not Critical</t>
        </is>
      </c>
      <c r="J2996" t="n">
        <v>12</v>
      </c>
      <c r="K2996" t="inlineStr">
        <is>
          <t>A</t>
        </is>
      </c>
      <c r="L2996" s="9">
        <f>A2996&amp;"-"&amp;TEXT(E2996,"yyyymmdd")</f>
        <v/>
      </c>
    </row>
    <row r="2997">
      <c r="A2997" t="n">
        <v>50160910</v>
      </c>
      <c r="B2997" t="inlineStr">
        <is>
          <t>Manhattan</t>
        </is>
      </c>
      <c r="C2997" t="inlineStr">
        <is>
          <t>10010</t>
        </is>
      </c>
      <c r="D2997" t="inlineStr">
        <is>
          <t>Coffee/Tea</t>
        </is>
      </c>
      <c r="E2997" s="8" t="n">
        <v>46133</v>
      </c>
      <c r="F2997" t="inlineStr">
        <is>
          <t>Violations were cited in the following area(s).</t>
        </is>
      </c>
      <c r="G2997" t="inlineStr">
        <is>
          <t>04A</t>
        </is>
      </c>
      <c r="H2997" t="inlineStr">
        <is>
          <t>Food Protection Certificate (FPC) not held by manager or supervisor of food operations.</t>
        </is>
      </c>
      <c r="I2997" t="inlineStr">
        <is>
          <t>Critical</t>
        </is>
      </c>
      <c r="J2997" t="n">
        <v>20</v>
      </c>
      <c r="L2997" s="9">
        <f>A2997&amp;"-"&amp;TEXT(E2997,"yyyymmdd")</f>
        <v/>
      </c>
    </row>
    <row r="2998">
      <c r="A2998" t="n">
        <v>50160910</v>
      </c>
      <c r="B2998" t="inlineStr">
        <is>
          <t>Manhattan</t>
        </is>
      </c>
      <c r="C2998" t="inlineStr">
        <is>
          <t>10010</t>
        </is>
      </c>
      <c r="D2998" t="inlineStr">
        <is>
          <t>Coffee/Tea</t>
        </is>
      </c>
      <c r="E2998" s="8" t="n">
        <v>46133</v>
      </c>
      <c r="F2998" t="inlineStr">
        <is>
          <t>Violations were cited in the following area(s).</t>
        </is>
      </c>
      <c r="G2998" t="inlineStr">
        <is>
          <t>10B</t>
        </is>
      </c>
      <c r="H2998" t="inlineStr">
        <is>
          <t>Anti-siphonage or back-flow prevention device not provided where required; equipment or floor not properly drained; sewage disposal system in disrepair or not functioning properly. Condensation or liquid waste improperly disposed of.</t>
        </is>
      </c>
      <c r="I2998" t="inlineStr">
        <is>
          <t>Not Critical</t>
        </is>
      </c>
      <c r="J2998" t="n">
        <v>20</v>
      </c>
      <c r="L2998" s="9">
        <f>A2998&amp;"-"&amp;TEXT(E2998,"yyyymmdd")</f>
        <v/>
      </c>
    </row>
    <row r="2999">
      <c r="A2999" t="n">
        <v>50160910</v>
      </c>
      <c r="B2999" t="inlineStr">
        <is>
          <t>Manhattan</t>
        </is>
      </c>
      <c r="C2999" t="inlineStr">
        <is>
          <t>10010</t>
        </is>
      </c>
      <c r="D2999" t="inlineStr">
        <is>
          <t>Coffee/Tea</t>
        </is>
      </c>
      <c r="E2999" s="8" t="n">
        <v>46133</v>
      </c>
      <c r="F2999" t="inlineStr">
        <is>
          <t>Violations were cited in the following area(s).</t>
        </is>
      </c>
      <c r="G2999" t="inlineStr">
        <is>
          <t>10F</t>
        </is>
      </c>
      <c r="H2999" t="inlineStr">
        <is>
          <t>Non-food contact surface or equipment made of unacceptable material, not kept clean, or not properly sealed, raised, spaced or movable to allow accessibility for cleaning on all sides, above and underneath the unit.</t>
        </is>
      </c>
      <c r="I2999" t="inlineStr">
        <is>
          <t>Not Critical</t>
        </is>
      </c>
      <c r="J2999" t="n">
        <v>20</v>
      </c>
      <c r="L2999" s="9">
        <f>A2999&amp;"-"&amp;TEXT(E2999,"yyyymmdd")</f>
        <v/>
      </c>
    </row>
    <row r="3000">
      <c r="A3000" t="n">
        <v>50160910</v>
      </c>
      <c r="B3000" t="inlineStr">
        <is>
          <t>Manhattan</t>
        </is>
      </c>
      <c r="C3000" t="inlineStr">
        <is>
          <t>10010</t>
        </is>
      </c>
      <c r="D3000" t="inlineStr">
        <is>
          <t>Coffee/Tea</t>
        </is>
      </c>
      <c r="E3000" s="8" t="n">
        <v>46133</v>
      </c>
      <c r="F3000" t="inlineStr">
        <is>
          <t>Violations were cited in the following area(s).</t>
        </is>
      </c>
      <c r="G3000" t="inlineStr">
        <is>
          <t>10G</t>
        </is>
      </c>
      <c r="H3000" t="inlineStr">
        <is>
          <t>Dishwashing and ware washing: Cleaning and sanitizing of tableware, including dishes, utensils, and equipment deficient.</t>
        </is>
      </c>
      <c r="I3000" t="inlineStr">
        <is>
          <t>Not Critical</t>
        </is>
      </c>
      <c r="J3000" t="n">
        <v>20</v>
      </c>
      <c r="L3000" s="9">
        <f>A3000&amp;"-"&amp;TEXT(E3000,"yyyymmdd")</f>
        <v/>
      </c>
    </row>
    <row r="3001">
      <c r="A3001" t="n">
        <v>50171485</v>
      </c>
      <c r="B3001" t="inlineStr">
        <is>
          <t>Queens</t>
        </is>
      </c>
      <c r="C3001" t="inlineStr">
        <is>
          <t>11432</t>
        </is>
      </c>
      <c r="D3001" t="inlineStr">
        <is>
          <t>Bangladeshi</t>
        </is>
      </c>
      <c r="E3001" s="8" t="n">
        <v>46133</v>
      </c>
      <c r="F3001" t="inlineStr">
        <is>
          <t>Violations were cited in the following area(s).</t>
        </is>
      </c>
      <c r="G3001" t="inlineStr">
        <is>
          <t>02B</t>
        </is>
      </c>
      <c r="H3001" t="inlineStr">
        <is>
          <t>Hot TCS food item not held at or above 140 °F.</t>
        </is>
      </c>
      <c r="I3001" t="inlineStr">
        <is>
          <t>Critical</t>
        </is>
      </c>
      <c r="J3001" t="n">
        <v>34</v>
      </c>
      <c r="L3001" s="9">
        <f>A3001&amp;"-"&amp;TEXT(E3001,"yyyymmdd")</f>
        <v/>
      </c>
    </row>
    <row r="3002">
      <c r="A3002" t="n">
        <v>50171485</v>
      </c>
      <c r="B3002" t="inlineStr">
        <is>
          <t>Queens</t>
        </is>
      </c>
      <c r="C3002" t="inlineStr">
        <is>
          <t>11432</t>
        </is>
      </c>
      <c r="D3002" t="inlineStr">
        <is>
          <t>Bangladeshi</t>
        </is>
      </c>
      <c r="E3002" s="8" t="n">
        <v>46133</v>
      </c>
      <c r="F3002" t="inlineStr">
        <is>
          <t>Violations were cited in the following area(s).</t>
        </is>
      </c>
      <c r="G3002" t="inlineStr">
        <is>
          <t>04A</t>
        </is>
      </c>
      <c r="H3002" t="inlineStr">
        <is>
          <t>Food Protection Certificate (FPC) not held by manager or supervisor of food operations.</t>
        </is>
      </c>
      <c r="I3002" t="inlineStr">
        <is>
          <t>Critical</t>
        </is>
      </c>
      <c r="J3002" t="n">
        <v>34</v>
      </c>
      <c r="L3002" s="9">
        <f>A3002&amp;"-"&amp;TEXT(E3002,"yyyymmdd")</f>
        <v/>
      </c>
    </row>
    <row r="3003">
      <c r="A3003" t="n">
        <v>50171485</v>
      </c>
      <c r="B3003" t="inlineStr">
        <is>
          <t>Queens</t>
        </is>
      </c>
      <c r="C3003" t="inlineStr">
        <is>
          <t>11432</t>
        </is>
      </c>
      <c r="D3003" t="inlineStr">
        <is>
          <t>Bangladeshi</t>
        </is>
      </c>
      <c r="E3003" s="8" t="n">
        <v>46133</v>
      </c>
      <c r="F3003" t="inlineStr">
        <is>
          <t>Violations were cited in the following area(s).</t>
        </is>
      </c>
      <c r="G3003" t="inlineStr">
        <is>
          <t>04H</t>
        </is>
      </c>
      <c r="H3003" t="inlineStr">
        <is>
          <t>Raw, cooked or prepared food is adulterated, contaminated, cross-contaminated, or not discarded in accordance with HACCP plan.</t>
        </is>
      </c>
      <c r="I3003" t="inlineStr">
        <is>
          <t>Critical</t>
        </is>
      </c>
      <c r="J3003" t="n">
        <v>34</v>
      </c>
      <c r="L3003" s="9">
        <f>A3003&amp;"-"&amp;TEXT(E3003,"yyyymmdd")</f>
        <v/>
      </c>
    </row>
    <row r="3004">
      <c r="A3004" t="n">
        <v>50171485</v>
      </c>
      <c r="B3004" t="inlineStr">
        <is>
          <t>Queens</t>
        </is>
      </c>
      <c r="C3004" t="inlineStr">
        <is>
          <t>11432</t>
        </is>
      </c>
      <c r="D3004" t="inlineStr">
        <is>
          <t>Bangladeshi</t>
        </is>
      </c>
      <c r="E3004" s="8" t="n">
        <v>46133</v>
      </c>
      <c r="F3004" t="inlineStr">
        <is>
          <t>Violations were cited in the following area(s).</t>
        </is>
      </c>
      <c r="G3004" t="inlineStr">
        <is>
          <t>04M</t>
        </is>
      </c>
      <c r="H3004" t="inlineStr">
        <is>
          <t>Live roaches in facility's food or non-food area.</t>
        </is>
      </c>
      <c r="I3004" t="inlineStr">
        <is>
          <t>Critical</t>
        </is>
      </c>
      <c r="J3004" t="n">
        <v>34</v>
      </c>
      <c r="L3004" s="9">
        <f>A3004&amp;"-"&amp;TEXT(E3004,"yyyymmdd")</f>
        <v/>
      </c>
    </row>
    <row r="3005">
      <c r="A3005" t="n">
        <v>50171485</v>
      </c>
      <c r="B3005" t="inlineStr">
        <is>
          <t>Queens</t>
        </is>
      </c>
      <c r="C3005" t="inlineStr">
        <is>
          <t>11432</t>
        </is>
      </c>
      <c r="D3005" t="inlineStr">
        <is>
          <t>Bangladeshi</t>
        </is>
      </c>
      <c r="E3005" s="8" t="n">
        <v>46133</v>
      </c>
      <c r="F3005" t="inlineStr">
        <is>
          <t>Violations were cited in the following area(s).</t>
        </is>
      </c>
      <c r="G3005" t="inlineStr">
        <is>
          <t>08A</t>
        </is>
      </c>
      <c r="H3005" t="inlineStr">
        <is>
          <t>Establishment is not free of harborage or conditions conducive to rodents, insects or other pests.</t>
        </is>
      </c>
      <c r="I3005" t="inlineStr">
        <is>
          <t>Not Critical</t>
        </is>
      </c>
      <c r="J3005" t="n">
        <v>34</v>
      </c>
      <c r="L3005" s="9">
        <f>A3005&amp;"-"&amp;TEXT(E3005,"yyyymmdd")</f>
        <v/>
      </c>
    </row>
    <row r="3006">
      <c r="A3006" t="n">
        <v>40388639</v>
      </c>
      <c r="B3006" t="inlineStr">
        <is>
          <t>Queens</t>
        </is>
      </c>
      <c r="C3006" t="inlineStr">
        <is>
          <t>11385</t>
        </is>
      </c>
      <c r="D3006" t="inlineStr">
        <is>
          <t>Pizza</t>
        </is>
      </c>
      <c r="E3006" s="8" t="n">
        <v>46134</v>
      </c>
      <c r="F3006" t="inlineStr">
        <is>
          <t>Violations were cited in the following area(s).</t>
        </is>
      </c>
      <c r="G3006" t="inlineStr">
        <is>
          <t>04L</t>
        </is>
      </c>
      <c r="H3006" t="inlineStr">
        <is>
          <t>Evidence of mice or live mice in establishment's food or non-food areas.</t>
        </is>
      </c>
      <c r="I3006" t="inlineStr">
        <is>
          <t>Critical</t>
        </is>
      </c>
      <c r="J3006" t="n">
        <v>12</v>
      </c>
      <c r="K3006" t="inlineStr">
        <is>
          <t>A</t>
        </is>
      </c>
      <c r="L3006" s="9">
        <f>A3006&amp;"-"&amp;TEXT(E3006,"yyyymmdd")</f>
        <v/>
      </c>
    </row>
    <row r="3007">
      <c r="A3007" t="n">
        <v>40388639</v>
      </c>
      <c r="B3007" t="inlineStr">
        <is>
          <t>Queens</t>
        </is>
      </c>
      <c r="C3007" t="inlineStr">
        <is>
          <t>11385</t>
        </is>
      </c>
      <c r="D3007" t="inlineStr">
        <is>
          <t>Pizza</t>
        </is>
      </c>
      <c r="E3007" s="8" t="n">
        <v>46134</v>
      </c>
      <c r="F3007" t="inlineStr">
        <is>
          <t>Violations were cited in the following area(s).</t>
        </is>
      </c>
      <c r="G3007" t="inlineStr">
        <is>
          <t>08A</t>
        </is>
      </c>
      <c r="H3007" t="inlineStr">
        <is>
          <t>Establishment is not free of harborage or conditions conducive to rodents, insects or other pests.</t>
        </is>
      </c>
      <c r="I3007" t="inlineStr">
        <is>
          <t>Not Critical</t>
        </is>
      </c>
      <c r="J3007" t="n">
        <v>12</v>
      </c>
      <c r="K3007" t="inlineStr">
        <is>
          <t>A</t>
        </is>
      </c>
      <c r="L3007" s="9">
        <f>A3007&amp;"-"&amp;TEXT(E3007,"yyyymmdd")</f>
        <v/>
      </c>
    </row>
    <row r="3008">
      <c r="A3008" t="n">
        <v>40388639</v>
      </c>
      <c r="B3008" t="inlineStr">
        <is>
          <t>Queens</t>
        </is>
      </c>
      <c r="C3008" t="inlineStr">
        <is>
          <t>11385</t>
        </is>
      </c>
      <c r="D3008" t="inlineStr">
        <is>
          <t>Pizza</t>
        </is>
      </c>
      <c r="E3008" s="8" t="n">
        <v>46134</v>
      </c>
      <c r="F3008" t="inlineStr">
        <is>
          <t>Violations were cited in the following area(s).</t>
        </is>
      </c>
      <c r="G3008" t="inlineStr">
        <is>
          <t>09A</t>
        </is>
      </c>
      <c r="H3008" t="inlineStr">
        <is>
          <t>Swollen, leaking, rusted or otherwise damaged canned food to be returned to distributor not segregated from intact product and clearly labeled DO NOT USE</t>
        </is>
      </c>
      <c r="I3008" t="inlineStr">
        <is>
          <t>Not Critical</t>
        </is>
      </c>
      <c r="J3008" t="n">
        <v>12</v>
      </c>
      <c r="K3008" t="inlineStr">
        <is>
          <t>A</t>
        </is>
      </c>
      <c r="L3008" s="9">
        <f>A3008&amp;"-"&amp;TEXT(E3008,"yyyymmdd")</f>
        <v/>
      </c>
    </row>
    <row r="3009">
      <c r="A3009" t="n">
        <v>40394838</v>
      </c>
      <c r="B3009" t="inlineStr">
        <is>
          <t>Bronx</t>
        </is>
      </c>
      <c r="C3009" t="inlineStr">
        <is>
          <t>10466</t>
        </is>
      </c>
      <c r="D3009" t="inlineStr">
        <is>
          <t>American</t>
        </is>
      </c>
      <c r="E3009" s="8" t="n">
        <v>46134</v>
      </c>
      <c r="F3009" t="inlineStr">
        <is>
          <t>Violations were cited in the following area(s).</t>
        </is>
      </c>
      <c r="G3009" t="inlineStr">
        <is>
          <t>04A</t>
        </is>
      </c>
      <c r="H3009" t="inlineStr">
        <is>
          <t>Food Protection Certificate (FPC) not held by manager or supervisor of food operations.</t>
        </is>
      </c>
      <c r="I3009" t="inlineStr">
        <is>
          <t>Critical</t>
        </is>
      </c>
      <c r="J3009" t="n">
        <v>25</v>
      </c>
      <c r="L3009" s="9">
        <f>A3009&amp;"-"&amp;TEXT(E3009,"yyyymmdd")</f>
        <v/>
      </c>
    </row>
    <row r="3010">
      <c r="A3010" t="n">
        <v>40394838</v>
      </c>
      <c r="B3010" t="inlineStr">
        <is>
          <t>Bronx</t>
        </is>
      </c>
      <c r="C3010" t="inlineStr">
        <is>
          <t>10466</t>
        </is>
      </c>
      <c r="D3010" t="inlineStr">
        <is>
          <t>American</t>
        </is>
      </c>
      <c r="E3010" s="8" t="n">
        <v>46134</v>
      </c>
      <c r="F3010" t="inlineStr">
        <is>
          <t>Violations were cited in the following area(s).</t>
        </is>
      </c>
      <c r="G3010" t="inlineStr">
        <is>
          <t>04M</t>
        </is>
      </c>
      <c r="H3010" t="inlineStr">
        <is>
          <t>Live roaches in facility's food or non-food area.</t>
        </is>
      </c>
      <c r="I3010" t="inlineStr">
        <is>
          <t>Critical</t>
        </is>
      </c>
      <c r="J3010" t="n">
        <v>25</v>
      </c>
      <c r="L3010" s="9">
        <f>A3010&amp;"-"&amp;TEXT(E3010,"yyyymmdd")</f>
        <v/>
      </c>
    </row>
    <row r="3011">
      <c r="A3011" t="n">
        <v>40394838</v>
      </c>
      <c r="B3011" t="inlineStr">
        <is>
          <t>Bronx</t>
        </is>
      </c>
      <c r="C3011" t="inlineStr">
        <is>
          <t>10466</t>
        </is>
      </c>
      <c r="D3011" t="inlineStr">
        <is>
          <t>American</t>
        </is>
      </c>
      <c r="E3011" s="8" t="n">
        <v>46134</v>
      </c>
      <c r="F3011" t="inlineStr">
        <is>
          <t>Violations were cited in the following area(s).</t>
        </is>
      </c>
      <c r="G3011" t="inlineStr">
        <is>
          <t>08A</t>
        </is>
      </c>
      <c r="H3011" t="inlineStr">
        <is>
          <t>Establishment is not free of harborage or conditions conducive to rodents, insects or other pests.</t>
        </is>
      </c>
      <c r="I3011" t="inlineStr">
        <is>
          <t>Not Critical</t>
        </is>
      </c>
      <c r="J3011" t="n">
        <v>25</v>
      </c>
      <c r="L3011" s="9">
        <f>A3011&amp;"-"&amp;TEXT(E3011,"yyyymmdd")</f>
        <v/>
      </c>
    </row>
    <row r="3012">
      <c r="A3012" t="n">
        <v>40394838</v>
      </c>
      <c r="B3012" t="inlineStr">
        <is>
          <t>Bronx</t>
        </is>
      </c>
      <c r="C3012" t="inlineStr">
        <is>
          <t>10466</t>
        </is>
      </c>
      <c r="D3012" t="inlineStr">
        <is>
          <t>American</t>
        </is>
      </c>
      <c r="E3012" s="8" t="n">
        <v>46134</v>
      </c>
      <c r="F3012" t="inlineStr">
        <is>
          <t>Violations were cited in the following area(s).</t>
        </is>
      </c>
      <c r="G3012" t="inlineStr">
        <is>
          <t>10F</t>
        </is>
      </c>
      <c r="H3012" t="inlineStr">
        <is>
          <t>Non-food contact surface or equipment made of unacceptable material, not kept clean, or not properly sealed, raised, spaced or movable to allow accessibility for cleaning on all sides, above and underneath the unit.</t>
        </is>
      </c>
      <c r="I3012" t="inlineStr">
        <is>
          <t>Not Critical</t>
        </is>
      </c>
      <c r="J3012" t="n">
        <v>25</v>
      </c>
      <c r="L3012" s="9">
        <f>A3012&amp;"-"&amp;TEXT(E3012,"yyyymmdd")</f>
        <v/>
      </c>
    </row>
    <row r="3013">
      <c r="A3013" t="n">
        <v>40400898</v>
      </c>
      <c r="B3013" t="inlineStr">
        <is>
          <t>Staten Island</t>
        </is>
      </c>
      <c r="C3013" t="inlineStr">
        <is>
          <t>10314</t>
        </is>
      </c>
      <c r="D3013" t="inlineStr">
        <is>
          <t>Pizza</t>
        </is>
      </c>
      <c r="E3013" s="8" t="n">
        <v>46134</v>
      </c>
      <c r="F3013" t="inlineStr">
        <is>
          <t>Violations were cited in the following area(s).</t>
        </is>
      </c>
      <c r="G3013" t="inlineStr">
        <is>
          <t>02H</t>
        </is>
      </c>
      <c r="H3013" t="inlineStr">
        <is>
          <t>After cooking or removal from hot holding, TCS food not cooled by an approved method whereby the internal temperature is reduced from 140 °F to 70 °F or less within 2 hours, and from 70 °F to 41 °F or less within 4 additional hours.</t>
        </is>
      </c>
      <c r="I3013" t="inlineStr">
        <is>
          <t>Critical</t>
        </is>
      </c>
      <c r="J3013" t="n">
        <v>12</v>
      </c>
      <c r="K3013" t="inlineStr">
        <is>
          <t>A</t>
        </is>
      </c>
      <c r="L3013" s="9">
        <f>A3013&amp;"-"&amp;TEXT(E3013,"yyyymmdd")</f>
        <v/>
      </c>
    </row>
    <row r="3014">
      <c r="A3014" t="n">
        <v>40400898</v>
      </c>
      <c r="B3014" t="inlineStr">
        <is>
          <t>Staten Island</t>
        </is>
      </c>
      <c r="C3014" t="inlineStr">
        <is>
          <t>10314</t>
        </is>
      </c>
      <c r="D3014" t="inlineStr">
        <is>
          <t>Pizza</t>
        </is>
      </c>
      <c r="E3014" s="8" t="n">
        <v>46134</v>
      </c>
      <c r="F3014" t="inlineStr">
        <is>
          <t>Violations were cited in the following area(s).</t>
        </is>
      </c>
      <c r="G3014" t="inlineStr">
        <is>
          <t>06E</t>
        </is>
      </c>
      <c r="H3014" t="inlineStr">
        <is>
          <t>Sanitized equipment or utensil, including in-use food dispensing utensil, improperly used or stored.</t>
        </is>
      </c>
      <c r="I3014" t="inlineStr">
        <is>
          <t>Critical</t>
        </is>
      </c>
      <c r="J3014" t="n">
        <v>12</v>
      </c>
      <c r="K3014" t="inlineStr">
        <is>
          <t>A</t>
        </is>
      </c>
      <c r="L3014" s="9">
        <f>A3014&amp;"-"&amp;TEXT(E3014,"yyyymmdd")</f>
        <v/>
      </c>
    </row>
    <row r="3015">
      <c r="A3015" t="n">
        <v>40803254</v>
      </c>
      <c r="B3015" t="inlineStr">
        <is>
          <t>Manhattan</t>
        </is>
      </c>
      <c r="C3015" t="inlineStr">
        <is>
          <t>10014</t>
        </is>
      </c>
      <c r="D3015" t="inlineStr">
        <is>
          <t>Italian</t>
        </is>
      </c>
      <c r="E3015" s="8" t="n">
        <v>46134</v>
      </c>
      <c r="F3015" t="inlineStr">
        <is>
          <t>Violations were cited in the following area(s).</t>
        </is>
      </c>
      <c r="G3015" t="inlineStr">
        <is>
          <t>02B</t>
        </is>
      </c>
      <c r="H3015" t="inlineStr">
        <is>
          <t>Hot TCS food item not held at or above 140 °F.</t>
        </is>
      </c>
      <c r="I3015" t="inlineStr">
        <is>
          <t>Critical</t>
        </is>
      </c>
      <c r="J3015" t="n">
        <v>48</v>
      </c>
      <c r="K3015" t="inlineStr">
        <is>
          <t>N</t>
        </is>
      </c>
      <c r="L3015" s="9">
        <f>A3015&amp;"-"&amp;TEXT(E3015,"yyyymmdd")</f>
        <v/>
      </c>
    </row>
    <row r="3016">
      <c r="A3016" t="n">
        <v>40803254</v>
      </c>
      <c r="B3016" t="inlineStr">
        <is>
          <t>Manhattan</t>
        </is>
      </c>
      <c r="C3016" t="inlineStr">
        <is>
          <t>10014</t>
        </is>
      </c>
      <c r="D3016" t="inlineStr">
        <is>
          <t>Italian</t>
        </is>
      </c>
      <c r="E3016" s="8" t="n">
        <v>46134</v>
      </c>
      <c r="F3016" t="inlineStr">
        <is>
          <t>Violations were cited in the following area(s).</t>
        </is>
      </c>
      <c r="G3016" t="inlineStr">
        <is>
          <t>02G</t>
        </is>
      </c>
      <c r="H3016" t="inlineStr">
        <is>
          <t>Cold TCS food item held above 41 °F; smoked or processed fish held above 38 °F; intact raw eggs held above 45 °F; or reduced oxygen packaged (ROP) TCS foods held above required temperatures except during active necessary preparation.</t>
        </is>
      </c>
      <c r="I3016" t="inlineStr">
        <is>
          <t>Critical</t>
        </is>
      </c>
      <c r="J3016" t="n">
        <v>48</v>
      </c>
      <c r="K3016" t="inlineStr">
        <is>
          <t>N</t>
        </is>
      </c>
      <c r="L3016" s="9">
        <f>A3016&amp;"-"&amp;TEXT(E3016,"yyyymmdd")</f>
        <v/>
      </c>
    </row>
    <row r="3017">
      <c r="A3017" t="n">
        <v>40803254</v>
      </c>
      <c r="B3017" t="inlineStr">
        <is>
          <t>Manhattan</t>
        </is>
      </c>
      <c r="C3017" t="inlineStr">
        <is>
          <t>10014</t>
        </is>
      </c>
      <c r="D3017" t="inlineStr">
        <is>
          <t>Italian</t>
        </is>
      </c>
      <c r="E3017" s="8" t="n">
        <v>46134</v>
      </c>
      <c r="F3017" t="inlineStr">
        <is>
          <t>Violations were cited in the following area(s).</t>
        </is>
      </c>
      <c r="G3017" t="inlineStr">
        <is>
          <t>04K</t>
        </is>
      </c>
      <c r="H3017" t="inlineStr">
        <is>
          <t>Evidence of rats or live rats in establishment's food or non-food areas.</t>
        </is>
      </c>
      <c r="I3017" t="inlineStr">
        <is>
          <t>Critical</t>
        </is>
      </c>
      <c r="J3017" t="n">
        <v>48</v>
      </c>
      <c r="K3017" t="inlineStr">
        <is>
          <t>N</t>
        </is>
      </c>
      <c r="L3017" s="9">
        <f>A3017&amp;"-"&amp;TEXT(E3017,"yyyymmdd")</f>
        <v/>
      </c>
    </row>
    <row r="3018">
      <c r="A3018" t="n">
        <v>40803254</v>
      </c>
      <c r="B3018" t="inlineStr">
        <is>
          <t>Manhattan</t>
        </is>
      </c>
      <c r="C3018" t="inlineStr">
        <is>
          <t>10014</t>
        </is>
      </c>
      <c r="D3018" t="inlineStr">
        <is>
          <t>Italian</t>
        </is>
      </c>
      <c r="E3018" s="8" t="n">
        <v>46134</v>
      </c>
      <c r="F3018" t="inlineStr">
        <is>
          <t>Violations were cited in the following area(s).</t>
        </is>
      </c>
      <c r="G3018" t="inlineStr">
        <is>
          <t>04L</t>
        </is>
      </c>
      <c r="H3018" t="inlineStr">
        <is>
          <t>Evidence of mice or live mice in establishment's food or non-food areas.</t>
        </is>
      </c>
      <c r="I3018" t="inlineStr">
        <is>
          <t>Critical</t>
        </is>
      </c>
      <c r="J3018" t="n">
        <v>48</v>
      </c>
      <c r="K3018" t="inlineStr">
        <is>
          <t>N</t>
        </is>
      </c>
      <c r="L3018" s="9">
        <f>A3018&amp;"-"&amp;TEXT(E3018,"yyyymmdd")</f>
        <v/>
      </c>
    </row>
    <row r="3019">
      <c r="A3019" t="n">
        <v>40803254</v>
      </c>
      <c r="B3019" t="inlineStr">
        <is>
          <t>Manhattan</t>
        </is>
      </c>
      <c r="C3019" t="inlineStr">
        <is>
          <t>10014</t>
        </is>
      </c>
      <c r="D3019" t="inlineStr">
        <is>
          <t>Italian</t>
        </is>
      </c>
      <c r="E3019" s="8" t="n">
        <v>46134</v>
      </c>
      <c r="F3019" t="inlineStr">
        <is>
          <t>Violations were cited in the following area(s).</t>
        </is>
      </c>
      <c r="G3019" t="inlineStr">
        <is>
          <t>04N</t>
        </is>
      </c>
      <c r="H3019" t="inlineStr">
        <is>
          <t>Filth flies or food/refuse/sewage associated with (FRSA) flies or other nuisance pests in establishment’s food and/or non-food areas. FRSA flies include house flies, blow flies, bottle flies, flesh flies, drain flies, Phorid flies and fruit flies.</t>
        </is>
      </c>
      <c r="I3019" t="inlineStr">
        <is>
          <t>Critical</t>
        </is>
      </c>
      <c r="J3019" t="n">
        <v>48</v>
      </c>
      <c r="K3019" t="inlineStr">
        <is>
          <t>N</t>
        </is>
      </c>
      <c r="L3019" s="9">
        <f>A3019&amp;"-"&amp;TEXT(E3019,"yyyymmdd")</f>
        <v/>
      </c>
    </row>
    <row r="3020">
      <c r="A3020" t="n">
        <v>40803254</v>
      </c>
      <c r="B3020" t="inlineStr">
        <is>
          <t>Manhattan</t>
        </is>
      </c>
      <c r="C3020" t="inlineStr">
        <is>
          <t>10014</t>
        </is>
      </c>
      <c r="D3020" t="inlineStr">
        <is>
          <t>Italian</t>
        </is>
      </c>
      <c r="E3020" s="8" t="n">
        <v>46134</v>
      </c>
      <c r="F3020" t="inlineStr">
        <is>
          <t>Violations were cited in the following area(s).</t>
        </is>
      </c>
      <c r="G3020" t="inlineStr">
        <is>
          <t>05D</t>
        </is>
      </c>
      <c r="H302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020" t="inlineStr">
        <is>
          <t>Critical</t>
        </is>
      </c>
      <c r="J3020" t="n">
        <v>48</v>
      </c>
      <c r="K3020" t="inlineStr">
        <is>
          <t>N</t>
        </is>
      </c>
      <c r="L3020" s="9">
        <f>A3020&amp;"-"&amp;TEXT(E3020,"yyyymmdd")</f>
        <v/>
      </c>
    </row>
    <row r="3021">
      <c r="A3021" t="n">
        <v>40803254</v>
      </c>
      <c r="B3021" t="inlineStr">
        <is>
          <t>Manhattan</t>
        </is>
      </c>
      <c r="C3021" t="inlineStr">
        <is>
          <t>10014</t>
        </is>
      </c>
      <c r="D3021" t="inlineStr">
        <is>
          <t>Italian</t>
        </is>
      </c>
      <c r="E3021" s="8" t="n">
        <v>46134</v>
      </c>
      <c r="F3021" t="inlineStr">
        <is>
          <t>Violations were cited in the following area(s).</t>
        </is>
      </c>
      <c r="G3021" t="inlineStr">
        <is>
          <t>06E</t>
        </is>
      </c>
      <c r="H3021" t="inlineStr">
        <is>
          <t>Sanitized equipment or utensil, including in-use food dispensing utensil, improperly used or stored.</t>
        </is>
      </c>
      <c r="I3021" t="inlineStr">
        <is>
          <t>Critical</t>
        </is>
      </c>
      <c r="J3021" t="n">
        <v>48</v>
      </c>
      <c r="K3021" t="inlineStr">
        <is>
          <t>N</t>
        </is>
      </c>
      <c r="L3021" s="9">
        <f>A3021&amp;"-"&amp;TEXT(E3021,"yyyymmdd")</f>
        <v/>
      </c>
    </row>
    <row r="3022">
      <c r="A3022" t="n">
        <v>40803254</v>
      </c>
      <c r="B3022" t="inlineStr">
        <is>
          <t>Manhattan</t>
        </is>
      </c>
      <c r="C3022" t="inlineStr">
        <is>
          <t>10014</t>
        </is>
      </c>
      <c r="D3022" t="inlineStr">
        <is>
          <t>Italian</t>
        </is>
      </c>
      <c r="E3022" s="8" t="n">
        <v>46134</v>
      </c>
      <c r="F3022" t="inlineStr">
        <is>
          <t>Violations were cited in the following area(s).</t>
        </is>
      </c>
      <c r="G3022" t="inlineStr">
        <is>
          <t>08A</t>
        </is>
      </c>
      <c r="H3022" t="inlineStr">
        <is>
          <t>Establishment is not free of harborage or conditions conducive to rodents, insects or other pests.</t>
        </is>
      </c>
      <c r="I3022" t="inlineStr">
        <is>
          <t>Not Critical</t>
        </is>
      </c>
      <c r="J3022" t="n">
        <v>48</v>
      </c>
      <c r="K3022" t="inlineStr">
        <is>
          <t>N</t>
        </is>
      </c>
      <c r="L3022" s="9">
        <f>A3022&amp;"-"&amp;TEXT(E3022,"yyyymmdd")</f>
        <v/>
      </c>
    </row>
    <row r="3023">
      <c r="A3023" t="n">
        <v>40803254</v>
      </c>
      <c r="B3023" t="inlineStr">
        <is>
          <t>Manhattan</t>
        </is>
      </c>
      <c r="C3023" t="inlineStr">
        <is>
          <t>10014</t>
        </is>
      </c>
      <c r="D3023" t="inlineStr">
        <is>
          <t>Italian</t>
        </is>
      </c>
      <c r="E3023" s="8" t="n">
        <v>46134</v>
      </c>
      <c r="F3023" t="inlineStr">
        <is>
          <t>Violations were cited in the following area(s).</t>
        </is>
      </c>
      <c r="G3023" t="inlineStr">
        <is>
          <t>10B</t>
        </is>
      </c>
      <c r="H3023" t="inlineStr">
        <is>
          <t>Anti-siphonage or back-flow prevention device not provided where required; equipment or floor not properly drained; sewage disposal system in disrepair or not functioning properly. Condensation or liquid waste improperly disposed of.</t>
        </is>
      </c>
      <c r="I3023" t="inlineStr">
        <is>
          <t>Not Critical</t>
        </is>
      </c>
      <c r="J3023" t="n">
        <v>48</v>
      </c>
      <c r="K3023" t="inlineStr">
        <is>
          <t>N</t>
        </is>
      </c>
      <c r="L3023" s="9">
        <f>A3023&amp;"-"&amp;TEXT(E3023,"yyyymmdd")</f>
        <v/>
      </c>
    </row>
    <row r="3024">
      <c r="A3024" t="n">
        <v>40803254</v>
      </c>
      <c r="B3024" t="inlineStr">
        <is>
          <t>Manhattan</t>
        </is>
      </c>
      <c r="C3024" t="inlineStr">
        <is>
          <t>10014</t>
        </is>
      </c>
      <c r="D3024" t="inlineStr">
        <is>
          <t>Italian</t>
        </is>
      </c>
      <c r="E3024" s="8" t="n">
        <v>46134</v>
      </c>
      <c r="F3024" t="inlineStr">
        <is>
          <t>Violations were cited in the following area(s).</t>
        </is>
      </c>
      <c r="G3024" t="inlineStr">
        <is>
          <t>10F</t>
        </is>
      </c>
      <c r="H3024" t="inlineStr">
        <is>
          <t>Non-food contact surface or equipment made of unacceptable material, not kept clean, or not properly sealed, raised, spaced or movable to allow accessibility for cleaning on all sides, above and underneath the unit.</t>
        </is>
      </c>
      <c r="I3024" t="inlineStr">
        <is>
          <t>Not Critical</t>
        </is>
      </c>
      <c r="J3024" t="n">
        <v>48</v>
      </c>
      <c r="K3024" t="inlineStr">
        <is>
          <t>N</t>
        </is>
      </c>
      <c r="L3024" s="9">
        <f>A3024&amp;"-"&amp;TEXT(E3024,"yyyymmdd")</f>
        <v/>
      </c>
    </row>
    <row r="3025">
      <c r="A3025" t="n">
        <v>41034539</v>
      </c>
      <c r="B3025" t="inlineStr">
        <is>
          <t>Manhattan</t>
        </is>
      </c>
      <c r="C3025" t="inlineStr">
        <is>
          <t>10011</t>
        </is>
      </c>
      <c r="D3025" t="inlineStr">
        <is>
          <t>American</t>
        </is>
      </c>
      <c r="E3025" s="8" t="n">
        <v>46134</v>
      </c>
      <c r="F3025" t="inlineStr">
        <is>
          <t>Violations were cited in the following area(s).</t>
        </is>
      </c>
      <c r="G3025" t="inlineStr">
        <is>
          <t>02G</t>
        </is>
      </c>
      <c r="H3025" t="inlineStr">
        <is>
          <t>Cold TCS food item held above 41 °F; smoked or processed fish held above 38 °F; intact raw eggs held above 45 °F; or reduced oxygen packaged (ROP) TCS foods held above required temperatures except during active necessary preparation.</t>
        </is>
      </c>
      <c r="I3025" t="inlineStr">
        <is>
          <t>Critical</t>
        </is>
      </c>
      <c r="J3025" t="n">
        <v>17</v>
      </c>
      <c r="L3025" s="9">
        <f>A3025&amp;"-"&amp;TEXT(E3025,"yyyymmdd")</f>
        <v/>
      </c>
    </row>
    <row r="3026">
      <c r="A3026" t="n">
        <v>41034539</v>
      </c>
      <c r="B3026" t="inlineStr">
        <is>
          <t>Manhattan</t>
        </is>
      </c>
      <c r="C3026" t="inlineStr">
        <is>
          <t>10011</t>
        </is>
      </c>
      <c r="D3026" t="inlineStr">
        <is>
          <t>American</t>
        </is>
      </c>
      <c r="E3026" s="8" t="n">
        <v>46134</v>
      </c>
      <c r="F3026" t="inlineStr">
        <is>
          <t>Violations were cited in the following area(s).</t>
        </is>
      </c>
      <c r="G3026" t="inlineStr">
        <is>
          <t>06C</t>
        </is>
      </c>
      <c r="H302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026" t="inlineStr">
        <is>
          <t>Critical</t>
        </is>
      </c>
      <c r="J3026" t="n">
        <v>17</v>
      </c>
      <c r="L3026" s="9">
        <f>A3026&amp;"-"&amp;TEXT(E3026,"yyyymmdd")</f>
        <v/>
      </c>
    </row>
    <row r="3027">
      <c r="A3027" t="n">
        <v>41034539</v>
      </c>
      <c r="B3027" t="inlineStr">
        <is>
          <t>Manhattan</t>
        </is>
      </c>
      <c r="C3027" t="inlineStr">
        <is>
          <t>10011</t>
        </is>
      </c>
      <c r="D3027" t="inlineStr">
        <is>
          <t>American</t>
        </is>
      </c>
      <c r="E3027" s="8" t="n">
        <v>46134</v>
      </c>
      <c r="F3027" t="inlineStr">
        <is>
          <t>Violations were cited in the following area(s).</t>
        </is>
      </c>
      <c r="G3027" t="inlineStr">
        <is>
          <t>10B</t>
        </is>
      </c>
      <c r="H3027" t="inlineStr">
        <is>
          <t>Anti-siphonage or back-flow prevention device not provided where required; equipment or floor not properly drained; sewage disposal system in disrepair or not functioning properly. Condensation or liquid waste improperly disposed of.</t>
        </is>
      </c>
      <c r="I3027" t="inlineStr">
        <is>
          <t>Not Critical</t>
        </is>
      </c>
      <c r="J3027" t="n">
        <v>17</v>
      </c>
      <c r="L3027" s="9">
        <f>A3027&amp;"-"&amp;TEXT(E3027,"yyyymmdd")</f>
        <v/>
      </c>
    </row>
    <row r="3028">
      <c r="A3028" t="n">
        <v>41062076</v>
      </c>
      <c r="B3028" t="inlineStr">
        <is>
          <t>Brooklyn</t>
        </is>
      </c>
      <c r="C3028" t="inlineStr">
        <is>
          <t>11201</t>
        </is>
      </c>
      <c r="D3028" t="inlineStr">
        <is>
          <t>Coffee/Tea</t>
        </is>
      </c>
      <c r="E3028" s="8" t="n">
        <v>46134</v>
      </c>
      <c r="F3028" t="inlineStr">
        <is>
          <t>Violations were cited in the following area(s).</t>
        </is>
      </c>
      <c r="G3028" t="inlineStr">
        <is>
          <t>10F</t>
        </is>
      </c>
      <c r="H3028" t="inlineStr">
        <is>
          <t>Non-food contact surface or equipment made of unacceptable material, not kept clean, or not properly sealed, raised, spaced or movable to allow accessibility for cleaning on all sides, above and underneath the unit.</t>
        </is>
      </c>
      <c r="I3028" t="inlineStr">
        <is>
          <t>Not Critical</t>
        </is>
      </c>
      <c r="J3028" t="n">
        <v>5</v>
      </c>
      <c r="K3028" t="inlineStr">
        <is>
          <t>A</t>
        </is>
      </c>
      <c r="L3028" s="9">
        <f>A3028&amp;"-"&amp;TEXT(E3028,"yyyymmdd")</f>
        <v/>
      </c>
    </row>
    <row r="3029">
      <c r="A3029" t="n">
        <v>41138581</v>
      </c>
      <c r="B3029" t="inlineStr">
        <is>
          <t>Manhattan</t>
        </is>
      </c>
      <c r="C3029" t="inlineStr">
        <is>
          <t>10024</t>
        </is>
      </c>
      <c r="D3029" t="inlineStr">
        <is>
          <t>Sandwiches</t>
        </is>
      </c>
      <c r="E3029" s="8" t="n">
        <v>46134</v>
      </c>
      <c r="F3029" t="inlineStr">
        <is>
          <t>Violations were cited in the following area(s).</t>
        </is>
      </c>
      <c r="G3029" t="inlineStr">
        <is>
          <t>04L</t>
        </is>
      </c>
      <c r="H3029" t="inlineStr">
        <is>
          <t>Evidence of mice or live mice in establishment's food or non-food areas.</t>
        </is>
      </c>
      <c r="I3029" t="inlineStr">
        <is>
          <t>Critical</t>
        </is>
      </c>
      <c r="J3029" t="n">
        <v>21</v>
      </c>
      <c r="L3029" s="9">
        <f>A3029&amp;"-"&amp;TEXT(E3029,"yyyymmdd")</f>
        <v/>
      </c>
    </row>
    <row r="3030">
      <c r="A3030" t="n">
        <v>41138581</v>
      </c>
      <c r="B3030" t="inlineStr">
        <is>
          <t>Manhattan</t>
        </is>
      </c>
      <c r="C3030" t="inlineStr">
        <is>
          <t>10024</t>
        </is>
      </c>
      <c r="D3030" t="inlineStr">
        <is>
          <t>Sandwiches</t>
        </is>
      </c>
      <c r="E3030" s="8" t="n">
        <v>46134</v>
      </c>
      <c r="F3030" t="inlineStr">
        <is>
          <t>Violations were cited in the following area(s).</t>
        </is>
      </c>
      <c r="G3030" t="inlineStr">
        <is>
          <t>04O</t>
        </is>
      </c>
      <c r="H3030" t="inlineStr">
        <is>
          <t>Live animal other than fish in tank or service animal present in facility’s food or non-food area.</t>
        </is>
      </c>
      <c r="I3030" t="inlineStr">
        <is>
          <t>Critical</t>
        </is>
      </c>
      <c r="J3030" t="n">
        <v>21</v>
      </c>
      <c r="L3030" s="9">
        <f>A3030&amp;"-"&amp;TEXT(E3030,"yyyymmdd")</f>
        <v/>
      </c>
    </row>
    <row r="3031">
      <c r="A3031" t="n">
        <v>41138581</v>
      </c>
      <c r="B3031" t="inlineStr">
        <is>
          <t>Manhattan</t>
        </is>
      </c>
      <c r="C3031" t="inlineStr">
        <is>
          <t>10024</t>
        </is>
      </c>
      <c r="D3031" t="inlineStr">
        <is>
          <t>Sandwiches</t>
        </is>
      </c>
      <c r="E3031" s="8" t="n">
        <v>46134</v>
      </c>
      <c r="F3031" t="inlineStr">
        <is>
          <t>Violations were cited in the following area(s).</t>
        </is>
      </c>
      <c r="G3031" t="inlineStr">
        <is>
          <t>06D</t>
        </is>
      </c>
      <c r="H3031" t="inlineStr">
        <is>
          <t>Food contact surface not properly washed, rinsed and sanitized after each use and following any activity when contamination may have occurred.</t>
        </is>
      </c>
      <c r="I3031" t="inlineStr">
        <is>
          <t>Critical</t>
        </is>
      </c>
      <c r="J3031" t="n">
        <v>21</v>
      </c>
      <c r="L3031" s="9">
        <f>A3031&amp;"-"&amp;TEXT(E3031,"yyyymmdd")</f>
        <v/>
      </c>
    </row>
    <row r="3032">
      <c r="A3032" t="n">
        <v>41138581</v>
      </c>
      <c r="B3032" t="inlineStr">
        <is>
          <t>Manhattan</t>
        </is>
      </c>
      <c r="C3032" t="inlineStr">
        <is>
          <t>10024</t>
        </is>
      </c>
      <c r="D3032" t="inlineStr">
        <is>
          <t>Sandwiches</t>
        </is>
      </c>
      <c r="E3032" s="8" t="n">
        <v>46134</v>
      </c>
      <c r="F3032" t="inlineStr">
        <is>
          <t>Violations were cited in the following area(s).</t>
        </is>
      </c>
      <c r="G3032" t="inlineStr">
        <is>
          <t>08A</t>
        </is>
      </c>
      <c r="H3032" t="inlineStr">
        <is>
          <t>Establishment is not free of harborage or conditions conducive to rodents, insects or other pests.</t>
        </is>
      </c>
      <c r="I3032" t="inlineStr">
        <is>
          <t>Not Critical</t>
        </is>
      </c>
      <c r="J3032" t="n">
        <v>21</v>
      </c>
      <c r="L3032" s="9">
        <f>A3032&amp;"-"&amp;TEXT(E3032,"yyyymmdd")</f>
        <v/>
      </c>
    </row>
    <row r="3033">
      <c r="A3033" t="n">
        <v>41246951</v>
      </c>
      <c r="B3033" t="inlineStr">
        <is>
          <t>Manhattan</t>
        </is>
      </c>
      <c r="C3033" t="inlineStr">
        <is>
          <t>10023</t>
        </is>
      </c>
      <c r="D3033" t="inlineStr">
        <is>
          <t>American</t>
        </is>
      </c>
      <c r="E3033" s="8" t="n">
        <v>46134</v>
      </c>
      <c r="F3033" t="inlineStr">
        <is>
          <t>Violations were cited in the following area(s).</t>
        </is>
      </c>
      <c r="G3033" t="inlineStr">
        <is>
          <t>02B</t>
        </is>
      </c>
      <c r="H3033" t="inlineStr">
        <is>
          <t>Hot TCS food item not held at or above 140 °F.</t>
        </is>
      </c>
      <c r="I3033" t="inlineStr">
        <is>
          <t>Critical</t>
        </is>
      </c>
      <c r="J3033" t="n">
        <v>25</v>
      </c>
      <c r="L3033" s="9">
        <f>A3033&amp;"-"&amp;TEXT(E3033,"yyyymmdd")</f>
        <v/>
      </c>
    </row>
    <row r="3034">
      <c r="A3034" t="n">
        <v>41246951</v>
      </c>
      <c r="B3034" t="inlineStr">
        <is>
          <t>Manhattan</t>
        </is>
      </c>
      <c r="C3034" t="inlineStr">
        <is>
          <t>10023</t>
        </is>
      </c>
      <c r="D3034" t="inlineStr">
        <is>
          <t>American</t>
        </is>
      </c>
      <c r="E3034" s="8" t="n">
        <v>46134</v>
      </c>
      <c r="F3034" t="inlineStr">
        <is>
          <t>Violations were cited in the following area(s).</t>
        </is>
      </c>
      <c r="G3034" t="inlineStr">
        <is>
          <t>02G</t>
        </is>
      </c>
      <c r="H3034" t="inlineStr">
        <is>
          <t>Cold TCS food item held above 41 °F; smoked or processed fish held above 38 °F; intact raw eggs held above 45 °F; or reduced oxygen packaged (ROP) TCS foods held above required temperatures except during active necessary preparation.</t>
        </is>
      </c>
      <c r="I3034" t="inlineStr">
        <is>
          <t>Critical</t>
        </is>
      </c>
      <c r="J3034" t="n">
        <v>25</v>
      </c>
      <c r="L3034" s="9">
        <f>A3034&amp;"-"&amp;TEXT(E3034,"yyyymmdd")</f>
        <v/>
      </c>
    </row>
    <row r="3035">
      <c r="A3035" t="n">
        <v>41246951</v>
      </c>
      <c r="B3035" t="inlineStr">
        <is>
          <t>Manhattan</t>
        </is>
      </c>
      <c r="C3035" t="inlineStr">
        <is>
          <t>10023</t>
        </is>
      </c>
      <c r="D3035" t="inlineStr">
        <is>
          <t>American</t>
        </is>
      </c>
      <c r="E3035" s="8" t="n">
        <v>46134</v>
      </c>
      <c r="F3035" t="inlineStr">
        <is>
          <t>Violations were cited in the following area(s).</t>
        </is>
      </c>
      <c r="G3035" t="inlineStr">
        <is>
          <t>06D</t>
        </is>
      </c>
      <c r="H3035" t="inlineStr">
        <is>
          <t>Food contact surface not properly washed, rinsed and sanitized after each use and following any activity when contamination may have occurred.</t>
        </is>
      </c>
      <c r="I3035" t="inlineStr">
        <is>
          <t>Critical</t>
        </is>
      </c>
      <c r="J3035" t="n">
        <v>25</v>
      </c>
      <c r="L3035" s="9">
        <f>A3035&amp;"-"&amp;TEXT(E3035,"yyyymmdd")</f>
        <v/>
      </c>
    </row>
    <row r="3036">
      <c r="A3036" t="n">
        <v>41246951</v>
      </c>
      <c r="B3036" t="inlineStr">
        <is>
          <t>Manhattan</t>
        </is>
      </c>
      <c r="C3036" t="inlineStr">
        <is>
          <t>10023</t>
        </is>
      </c>
      <c r="D3036" t="inlineStr">
        <is>
          <t>American</t>
        </is>
      </c>
      <c r="E3036" s="8" t="n">
        <v>46134</v>
      </c>
      <c r="F3036" t="inlineStr">
        <is>
          <t>Violations were cited in the following area(s).</t>
        </is>
      </c>
      <c r="G3036" t="inlineStr">
        <is>
          <t>09C</t>
        </is>
      </c>
      <c r="H3036" t="inlineStr">
        <is>
          <t>Design, construction, materials used or maintenance of food contact surface improper. Surface not easily cleanable, sanitized and maintained.</t>
        </is>
      </c>
      <c r="I3036" t="inlineStr">
        <is>
          <t>Not Critical</t>
        </is>
      </c>
      <c r="J3036" t="n">
        <v>25</v>
      </c>
      <c r="L3036" s="9">
        <f>A3036&amp;"-"&amp;TEXT(E3036,"yyyymmdd")</f>
        <v/>
      </c>
    </row>
    <row r="3037">
      <c r="A3037" t="n">
        <v>41246951</v>
      </c>
      <c r="B3037" t="inlineStr">
        <is>
          <t>Manhattan</t>
        </is>
      </c>
      <c r="C3037" t="inlineStr">
        <is>
          <t>10023</t>
        </is>
      </c>
      <c r="D3037" t="inlineStr">
        <is>
          <t>American</t>
        </is>
      </c>
      <c r="E3037" s="8" t="n">
        <v>46134</v>
      </c>
      <c r="F3037" t="inlineStr">
        <is>
          <t>Violations were cited in the following area(s).</t>
        </is>
      </c>
      <c r="G3037" t="inlineStr">
        <is>
          <t>10F</t>
        </is>
      </c>
      <c r="H3037" t="inlineStr">
        <is>
          <t>Non-food contact surface or equipment made of unacceptable material, not kept clean, or not properly sealed, raised, spaced or movable to allow accessibility for cleaning on all sides, above and underneath the unit.</t>
        </is>
      </c>
      <c r="I3037" t="inlineStr">
        <is>
          <t>Not Critical</t>
        </is>
      </c>
      <c r="J3037" t="n">
        <v>25</v>
      </c>
      <c r="L3037" s="9">
        <f>A3037&amp;"-"&amp;TEXT(E3037,"yyyymmdd")</f>
        <v/>
      </c>
    </row>
    <row r="3038">
      <c r="A3038" t="n">
        <v>41299396</v>
      </c>
      <c r="B3038" t="inlineStr">
        <is>
          <t>Manhattan</t>
        </is>
      </c>
      <c r="D3038" t="inlineStr">
        <is>
          <t>Coffee/Tea</t>
        </is>
      </c>
      <c r="E3038" s="8" t="n">
        <v>46134</v>
      </c>
      <c r="F3038" t="inlineStr">
        <is>
          <t>Violations were cited in the following area(s).</t>
        </is>
      </c>
      <c r="G3038" t="inlineStr">
        <is>
          <t>10F</t>
        </is>
      </c>
      <c r="H3038" t="inlineStr">
        <is>
          <t>Non-food contact surface or equipment made of unacceptable material, not kept clean, or not properly sealed, raised, spaced or movable to allow accessibility for cleaning on all sides, above and underneath the unit.</t>
        </is>
      </c>
      <c r="I3038" t="inlineStr">
        <is>
          <t>Not Critical</t>
        </is>
      </c>
      <c r="J3038" t="n">
        <v>4</v>
      </c>
      <c r="K3038" t="inlineStr">
        <is>
          <t>A</t>
        </is>
      </c>
      <c r="L3038" s="9">
        <f>A3038&amp;"-"&amp;TEXT(E3038,"yyyymmdd")</f>
        <v/>
      </c>
    </row>
    <row r="3039">
      <c r="A3039" t="n">
        <v>41312523</v>
      </c>
      <c r="B3039" t="inlineStr">
        <is>
          <t>Manhattan</t>
        </is>
      </c>
      <c r="C3039" t="inlineStr">
        <is>
          <t>10014</t>
        </is>
      </c>
      <c r="D3039" t="inlineStr">
        <is>
          <t>Hamburgers</t>
        </is>
      </c>
      <c r="E3039" s="8" t="n">
        <v>46134</v>
      </c>
      <c r="F3039" t="inlineStr">
        <is>
          <t>Violations were cited in the following area(s).</t>
        </is>
      </c>
      <c r="G3039" t="inlineStr">
        <is>
          <t>02B</t>
        </is>
      </c>
      <c r="H3039" t="inlineStr">
        <is>
          <t>Hot TCS food item not held at or above 140 °F.</t>
        </is>
      </c>
      <c r="I3039" t="inlineStr">
        <is>
          <t>Critical</t>
        </is>
      </c>
      <c r="J3039" t="n">
        <v>16</v>
      </c>
      <c r="L3039" s="9">
        <f>A3039&amp;"-"&amp;TEXT(E3039,"yyyymmdd")</f>
        <v/>
      </c>
    </row>
    <row r="3040">
      <c r="A3040" t="n">
        <v>41312523</v>
      </c>
      <c r="B3040" t="inlineStr">
        <is>
          <t>Manhattan</t>
        </is>
      </c>
      <c r="C3040" t="inlineStr">
        <is>
          <t>10014</t>
        </is>
      </c>
      <c r="D3040" t="inlineStr">
        <is>
          <t>Hamburgers</t>
        </is>
      </c>
      <c r="E3040" s="8" t="n">
        <v>46134</v>
      </c>
      <c r="F3040" t="inlineStr">
        <is>
          <t>Violations were cited in the following area(s).</t>
        </is>
      </c>
      <c r="G3040" t="inlineStr">
        <is>
          <t>04N</t>
        </is>
      </c>
      <c r="H3040" t="inlineStr">
        <is>
          <t>Filth flies or food/refuse/sewage associated with (FRSA) flies or other nuisance pests in establishment’s food and/or non-food areas. FRSA flies include house flies, blow flies, bottle flies, flesh flies, drain flies, Phorid flies and fruit flies.</t>
        </is>
      </c>
      <c r="I3040" t="inlineStr">
        <is>
          <t>Critical</t>
        </is>
      </c>
      <c r="J3040" t="n">
        <v>16</v>
      </c>
      <c r="L3040" s="9">
        <f>A3040&amp;"-"&amp;TEXT(E3040,"yyyymmdd")</f>
        <v/>
      </c>
    </row>
    <row r="3041">
      <c r="A3041" t="n">
        <v>41312523</v>
      </c>
      <c r="B3041" t="inlineStr">
        <is>
          <t>Manhattan</t>
        </is>
      </c>
      <c r="C3041" t="inlineStr">
        <is>
          <t>10014</t>
        </is>
      </c>
      <c r="D3041" t="inlineStr">
        <is>
          <t>Hamburgers</t>
        </is>
      </c>
      <c r="E3041" s="8" t="n">
        <v>46134</v>
      </c>
      <c r="F3041" t="inlineStr">
        <is>
          <t>Violations were cited in the following area(s).</t>
        </is>
      </c>
      <c r="G3041" t="inlineStr">
        <is>
          <t>08A</t>
        </is>
      </c>
      <c r="H3041" t="inlineStr">
        <is>
          <t>Establishment is not free of harborage or conditions conducive to rodents, insects or other pests.</t>
        </is>
      </c>
      <c r="I3041" t="inlineStr">
        <is>
          <t>Not Critical</t>
        </is>
      </c>
      <c r="J3041" t="n">
        <v>16</v>
      </c>
      <c r="L3041" s="9">
        <f>A3041&amp;"-"&amp;TEXT(E3041,"yyyymmdd")</f>
        <v/>
      </c>
    </row>
    <row r="3042">
      <c r="A3042" t="n">
        <v>41341336</v>
      </c>
      <c r="B3042" t="inlineStr">
        <is>
          <t>Queens</t>
        </is>
      </c>
      <c r="C3042" t="inlineStr">
        <is>
          <t>11377</t>
        </is>
      </c>
      <c r="D3042" t="inlineStr">
        <is>
          <t>Latin American</t>
        </is>
      </c>
      <c r="E3042" s="8" t="n">
        <v>46134</v>
      </c>
      <c r="F3042" t="inlineStr">
        <is>
          <t>Violations were cited in the following area(s).</t>
        </is>
      </c>
      <c r="G3042" t="inlineStr">
        <is>
          <t>02B</t>
        </is>
      </c>
      <c r="H3042" t="inlineStr">
        <is>
          <t>Hot TCS food item not held at or above 140 °F.</t>
        </is>
      </c>
      <c r="I3042" t="inlineStr">
        <is>
          <t>Critical</t>
        </is>
      </c>
      <c r="J3042" t="n">
        <v>11</v>
      </c>
      <c r="K3042" t="inlineStr">
        <is>
          <t>A</t>
        </is>
      </c>
      <c r="L3042" s="9">
        <f>A3042&amp;"-"&amp;TEXT(E3042,"yyyymmdd")</f>
        <v/>
      </c>
    </row>
    <row r="3043">
      <c r="A3043" t="n">
        <v>41341336</v>
      </c>
      <c r="B3043" t="inlineStr">
        <is>
          <t>Queens</t>
        </is>
      </c>
      <c r="C3043" t="inlineStr">
        <is>
          <t>11377</t>
        </is>
      </c>
      <c r="D3043" t="inlineStr">
        <is>
          <t>Latin American</t>
        </is>
      </c>
      <c r="E3043" s="8" t="n">
        <v>46134</v>
      </c>
      <c r="F3043" t="inlineStr">
        <is>
          <t>Violations were cited in the following area(s).</t>
        </is>
      </c>
      <c r="G3043" t="inlineStr">
        <is>
          <t>10F</t>
        </is>
      </c>
      <c r="H3043" t="inlineStr">
        <is>
          <t>Non-food contact surface or equipment made of unacceptable material, not kept clean, or not properly sealed, raised, spaced or movable to allow accessibility for cleaning on all sides, above and underneath the unit.</t>
        </is>
      </c>
      <c r="I3043" t="inlineStr">
        <is>
          <t>Not Critical</t>
        </is>
      </c>
      <c r="J3043" t="n">
        <v>11</v>
      </c>
      <c r="K3043" t="inlineStr">
        <is>
          <t>A</t>
        </is>
      </c>
      <c r="L3043" s="9">
        <f>A3043&amp;"-"&amp;TEXT(E3043,"yyyymmdd")</f>
        <v/>
      </c>
    </row>
    <row r="3044">
      <c r="A3044" t="n">
        <v>41344229</v>
      </c>
      <c r="B3044" t="inlineStr">
        <is>
          <t>Queens</t>
        </is>
      </c>
      <c r="C3044" t="inlineStr">
        <is>
          <t>11385</t>
        </is>
      </c>
      <c r="D3044" t="inlineStr">
        <is>
          <t>Pizza</t>
        </is>
      </c>
      <c r="E3044" s="8" t="n">
        <v>46134</v>
      </c>
      <c r="F3044" t="inlineStr">
        <is>
          <t>Violations were cited in the following area(s).</t>
        </is>
      </c>
      <c r="G3044" t="inlineStr">
        <is>
          <t>02G</t>
        </is>
      </c>
      <c r="H3044" t="inlineStr">
        <is>
          <t>Cold TCS food item held above 41 °F; smoked or processed fish held above 38 °F; intact raw eggs held above 45 °F; or reduced oxygen packaged (ROP) TCS foods held above required temperatures except during active necessary preparation.</t>
        </is>
      </c>
      <c r="I3044" t="inlineStr">
        <is>
          <t>Critical</t>
        </is>
      </c>
      <c r="J3044" t="n">
        <v>19</v>
      </c>
      <c r="L3044" s="9">
        <f>A3044&amp;"-"&amp;TEXT(E3044,"yyyymmdd")</f>
        <v/>
      </c>
    </row>
    <row r="3045">
      <c r="A3045" t="n">
        <v>41344229</v>
      </c>
      <c r="B3045" t="inlineStr">
        <is>
          <t>Queens</t>
        </is>
      </c>
      <c r="C3045" t="inlineStr">
        <is>
          <t>11385</t>
        </is>
      </c>
      <c r="D3045" t="inlineStr">
        <is>
          <t>Pizza</t>
        </is>
      </c>
      <c r="E3045" s="8" t="n">
        <v>46134</v>
      </c>
      <c r="F3045" t="inlineStr">
        <is>
          <t>Violations were cited in the following area(s).</t>
        </is>
      </c>
      <c r="G3045" t="inlineStr">
        <is>
          <t>04L</t>
        </is>
      </c>
      <c r="H3045" t="inlineStr">
        <is>
          <t>Evidence of mice or live mice in establishment's food or non-food areas.</t>
        </is>
      </c>
      <c r="I3045" t="inlineStr">
        <is>
          <t>Critical</t>
        </is>
      </c>
      <c r="J3045" t="n">
        <v>19</v>
      </c>
      <c r="L3045" s="9">
        <f>A3045&amp;"-"&amp;TEXT(E3045,"yyyymmdd")</f>
        <v/>
      </c>
    </row>
    <row r="3046">
      <c r="A3046" t="n">
        <v>41344229</v>
      </c>
      <c r="B3046" t="inlineStr">
        <is>
          <t>Queens</t>
        </is>
      </c>
      <c r="C3046" t="inlineStr">
        <is>
          <t>11385</t>
        </is>
      </c>
      <c r="D3046" t="inlineStr">
        <is>
          <t>Pizza</t>
        </is>
      </c>
      <c r="E3046" s="8" t="n">
        <v>46134</v>
      </c>
      <c r="F3046" t="inlineStr">
        <is>
          <t>Violations were cited in the following area(s).</t>
        </is>
      </c>
      <c r="G3046" t="inlineStr">
        <is>
          <t>06F</t>
        </is>
      </c>
      <c r="H3046" t="inlineStr">
        <is>
          <t>Wiping cloths not stored clean and dry, or in a sanitizing solution, between uses.</t>
        </is>
      </c>
      <c r="I3046" t="inlineStr">
        <is>
          <t>Critical</t>
        </is>
      </c>
      <c r="J3046" t="n">
        <v>19</v>
      </c>
      <c r="L3046" s="9">
        <f>A3046&amp;"-"&amp;TEXT(E3046,"yyyymmdd")</f>
        <v/>
      </c>
    </row>
    <row r="3047">
      <c r="A3047" t="n">
        <v>41344229</v>
      </c>
      <c r="B3047" t="inlineStr">
        <is>
          <t>Queens</t>
        </is>
      </c>
      <c r="C3047" t="inlineStr">
        <is>
          <t>11385</t>
        </is>
      </c>
      <c r="D3047" t="inlineStr">
        <is>
          <t>Pizza</t>
        </is>
      </c>
      <c r="E3047" s="8" t="n">
        <v>46134</v>
      </c>
      <c r="F3047" t="inlineStr">
        <is>
          <t>Violations were cited in the following area(s).</t>
        </is>
      </c>
      <c r="G3047" t="inlineStr">
        <is>
          <t>10B</t>
        </is>
      </c>
      <c r="H3047" t="inlineStr">
        <is>
          <t>Anti-siphonage or back-flow prevention device not provided where required; equipment or floor not properly drained; sewage disposal system in disrepair or not functioning properly. Condensation or liquid waste improperly disposed of.</t>
        </is>
      </c>
      <c r="I3047" t="inlineStr">
        <is>
          <t>Not Critical</t>
        </is>
      </c>
      <c r="J3047" t="n">
        <v>19</v>
      </c>
      <c r="L3047" s="9">
        <f>A3047&amp;"-"&amp;TEXT(E3047,"yyyymmdd")</f>
        <v/>
      </c>
    </row>
    <row r="3048">
      <c r="A3048" t="n">
        <v>41430562</v>
      </c>
      <c r="B3048" t="inlineStr">
        <is>
          <t>Brooklyn</t>
        </is>
      </c>
      <c r="C3048" t="inlineStr">
        <is>
          <t>11211</t>
        </is>
      </c>
      <c r="D3048" t="inlineStr">
        <is>
          <t>American</t>
        </is>
      </c>
      <c r="E3048" s="8" t="n">
        <v>46134</v>
      </c>
      <c r="F3048" t="inlineStr">
        <is>
          <t>Violations were cited in the following area(s).</t>
        </is>
      </c>
      <c r="G3048" t="inlineStr">
        <is>
          <t>04H</t>
        </is>
      </c>
      <c r="H3048" t="inlineStr">
        <is>
          <t>Raw, cooked or prepared food is adulterated, contaminated, cross-contaminated, or not discarded in accordance with HACCP plan.</t>
        </is>
      </c>
      <c r="I3048" t="inlineStr">
        <is>
          <t>Critical</t>
        </is>
      </c>
      <c r="J3048" t="n">
        <v>10</v>
      </c>
      <c r="K3048" t="inlineStr">
        <is>
          <t>A</t>
        </is>
      </c>
      <c r="L3048" s="9">
        <f>A3048&amp;"-"&amp;TEXT(E3048,"yyyymmdd")</f>
        <v/>
      </c>
    </row>
    <row r="3049">
      <c r="A3049" t="n">
        <v>41430562</v>
      </c>
      <c r="B3049" t="inlineStr">
        <is>
          <t>Brooklyn</t>
        </is>
      </c>
      <c r="C3049" t="inlineStr">
        <is>
          <t>11211</t>
        </is>
      </c>
      <c r="D3049" t="inlineStr">
        <is>
          <t>American</t>
        </is>
      </c>
      <c r="E3049" s="8" t="n">
        <v>46134</v>
      </c>
      <c r="F3049" t="inlineStr">
        <is>
          <t>Violations were cited in the following area(s).</t>
        </is>
      </c>
      <c r="G3049" t="inlineStr">
        <is>
          <t>10D</t>
        </is>
      </c>
      <c r="H3049" t="inlineStr">
        <is>
          <t>Mechanical or natural ventilation not provided, inadequate, improperly installed, in disrepair or fails to prevent and control excessive build-up of grease, heat, steam condensation, vapors, odors, smoke or fumes.</t>
        </is>
      </c>
      <c r="I3049" t="inlineStr">
        <is>
          <t>Not Critical</t>
        </is>
      </c>
      <c r="J3049" t="n">
        <v>10</v>
      </c>
      <c r="K3049" t="inlineStr">
        <is>
          <t>A</t>
        </is>
      </c>
      <c r="L3049" s="9">
        <f>A3049&amp;"-"&amp;TEXT(E3049,"yyyymmdd")</f>
        <v/>
      </c>
    </row>
    <row r="3050">
      <c r="A3050" t="n">
        <v>41433950</v>
      </c>
      <c r="B3050" t="inlineStr">
        <is>
          <t>Bronx</t>
        </is>
      </c>
      <c r="C3050" t="inlineStr">
        <is>
          <t>10461</t>
        </is>
      </c>
      <c r="D3050" t="inlineStr">
        <is>
          <t>Latin American</t>
        </is>
      </c>
      <c r="E3050" s="8" t="n">
        <v>46134</v>
      </c>
      <c r="F3050" t="inlineStr">
        <is>
          <t>Violations were cited in the following area(s).</t>
        </is>
      </c>
      <c r="G3050" t="inlineStr">
        <is>
          <t>04H</t>
        </is>
      </c>
      <c r="H3050" t="inlineStr">
        <is>
          <t>Raw, cooked or prepared food is adulterated, contaminated, cross-contaminated, or not discarded in accordance with HACCP plan.</t>
        </is>
      </c>
      <c r="I3050" t="inlineStr">
        <is>
          <t>Critical</t>
        </is>
      </c>
      <c r="J3050" t="n">
        <v>9</v>
      </c>
      <c r="K3050" t="inlineStr">
        <is>
          <t>A</t>
        </is>
      </c>
      <c r="L3050" s="9">
        <f>A3050&amp;"-"&amp;TEXT(E3050,"yyyymmdd")</f>
        <v/>
      </c>
    </row>
    <row r="3051">
      <c r="A3051" t="n">
        <v>41433950</v>
      </c>
      <c r="B3051" t="inlineStr">
        <is>
          <t>Bronx</t>
        </is>
      </c>
      <c r="C3051" t="inlineStr">
        <is>
          <t>10461</t>
        </is>
      </c>
      <c r="D3051" t="inlineStr">
        <is>
          <t>Latin American</t>
        </is>
      </c>
      <c r="E3051" s="8" t="n">
        <v>46134</v>
      </c>
      <c r="F3051" t="inlineStr">
        <is>
          <t>Violations were cited in the following area(s).</t>
        </is>
      </c>
      <c r="G3051" t="inlineStr">
        <is>
          <t>10B</t>
        </is>
      </c>
      <c r="H3051" t="inlineStr">
        <is>
          <t>Anti-siphonage or back-flow prevention device not provided where required; equipment or floor not properly drained; sewage disposal system in disrepair or not functioning properly. Condensation or liquid waste improperly disposed of.</t>
        </is>
      </c>
      <c r="I3051" t="inlineStr">
        <is>
          <t>Not Critical</t>
        </is>
      </c>
      <c r="J3051" t="n">
        <v>9</v>
      </c>
      <c r="K3051" t="inlineStr">
        <is>
          <t>A</t>
        </is>
      </c>
      <c r="L3051" s="9">
        <f>A3051&amp;"-"&amp;TEXT(E3051,"yyyymmdd")</f>
        <v/>
      </c>
    </row>
    <row r="3052">
      <c r="A3052" t="n">
        <v>41454810</v>
      </c>
      <c r="B3052" t="inlineStr">
        <is>
          <t>Queens</t>
        </is>
      </c>
      <c r="C3052" t="inlineStr">
        <is>
          <t>11358</t>
        </is>
      </c>
      <c r="D3052" t="inlineStr">
        <is>
          <t>Pizza</t>
        </is>
      </c>
      <c r="E3052" s="8" t="n">
        <v>46134</v>
      </c>
      <c r="F3052" t="inlineStr">
        <is>
          <t>Violations were cited in the following area(s).</t>
        </is>
      </c>
      <c r="G3052" t="inlineStr">
        <is>
          <t>02B</t>
        </is>
      </c>
      <c r="H3052" t="inlineStr">
        <is>
          <t>Hot TCS food item not held at or above 140 °F.</t>
        </is>
      </c>
      <c r="I3052" t="inlineStr">
        <is>
          <t>Critical</t>
        </is>
      </c>
      <c r="J3052" t="n">
        <v>10</v>
      </c>
      <c r="K3052" t="inlineStr">
        <is>
          <t>A</t>
        </is>
      </c>
      <c r="L3052" s="9">
        <f>A3052&amp;"-"&amp;TEXT(E3052,"yyyymmdd")</f>
        <v/>
      </c>
    </row>
    <row r="3053">
      <c r="A3053" t="n">
        <v>41454810</v>
      </c>
      <c r="B3053" t="inlineStr">
        <is>
          <t>Queens</t>
        </is>
      </c>
      <c r="C3053" t="inlineStr">
        <is>
          <t>11358</t>
        </is>
      </c>
      <c r="D3053" t="inlineStr">
        <is>
          <t>Pizza</t>
        </is>
      </c>
      <c r="E3053" s="8" t="n">
        <v>46134</v>
      </c>
      <c r="F3053" t="inlineStr">
        <is>
          <t>Violations were cited in the following area(s).</t>
        </is>
      </c>
      <c r="G3053" t="inlineStr">
        <is>
          <t>10F</t>
        </is>
      </c>
      <c r="H3053" t="inlineStr">
        <is>
          <t>Non-food contact surface or equipment made of unacceptable material, not kept clean, or not properly sealed, raised, spaced or movable to allow accessibility for cleaning on all sides, above and underneath the unit.</t>
        </is>
      </c>
      <c r="I3053" t="inlineStr">
        <is>
          <t>Not Critical</t>
        </is>
      </c>
      <c r="J3053" t="n">
        <v>10</v>
      </c>
      <c r="K3053" t="inlineStr">
        <is>
          <t>A</t>
        </is>
      </c>
      <c r="L3053" s="9">
        <f>A3053&amp;"-"&amp;TEXT(E3053,"yyyymmdd")</f>
        <v/>
      </c>
    </row>
    <row r="3054">
      <c r="A3054" t="n">
        <v>41454948</v>
      </c>
      <c r="B3054" t="inlineStr">
        <is>
          <t>Queens</t>
        </is>
      </c>
      <c r="C3054" t="inlineStr">
        <is>
          <t>11365</t>
        </is>
      </c>
      <c r="D3054" t="inlineStr">
        <is>
          <t>Chinese</t>
        </is>
      </c>
      <c r="E3054" s="8" t="n">
        <v>46134</v>
      </c>
      <c r="F3054" t="inlineStr">
        <is>
          <t>Violations were cited in the following area(s).</t>
        </is>
      </c>
      <c r="G3054" t="inlineStr">
        <is>
          <t>02G</t>
        </is>
      </c>
      <c r="H3054" t="inlineStr">
        <is>
          <t>Cold TCS food item held above 41 °F; smoked or processed fish held above 38 °F; intact raw eggs held above 45 °F; or reduced oxygen packaged (ROP) TCS foods held above required temperatures except during active necessary preparation.</t>
        </is>
      </c>
      <c r="I3054" t="inlineStr">
        <is>
          <t>Critical</t>
        </is>
      </c>
      <c r="J3054" t="n">
        <v>23</v>
      </c>
      <c r="L3054" s="9">
        <f>A3054&amp;"-"&amp;TEXT(E3054,"yyyymmdd")</f>
        <v/>
      </c>
    </row>
    <row r="3055">
      <c r="A3055" t="n">
        <v>41454948</v>
      </c>
      <c r="B3055" t="inlineStr">
        <is>
          <t>Queens</t>
        </is>
      </c>
      <c r="C3055" t="inlineStr">
        <is>
          <t>11365</t>
        </is>
      </c>
      <c r="D3055" t="inlineStr">
        <is>
          <t>Chinese</t>
        </is>
      </c>
      <c r="E3055" s="8" t="n">
        <v>46134</v>
      </c>
      <c r="F3055" t="inlineStr">
        <is>
          <t>Violations were cited in the following area(s).</t>
        </is>
      </c>
      <c r="G3055" t="inlineStr">
        <is>
          <t>06C</t>
        </is>
      </c>
      <c r="H305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055" t="inlineStr">
        <is>
          <t>Critical</t>
        </is>
      </c>
      <c r="J3055" t="n">
        <v>23</v>
      </c>
      <c r="L3055" s="9">
        <f>A3055&amp;"-"&amp;TEXT(E3055,"yyyymmdd")</f>
        <v/>
      </c>
    </row>
    <row r="3056">
      <c r="A3056" t="n">
        <v>41454948</v>
      </c>
      <c r="B3056" t="inlineStr">
        <is>
          <t>Queens</t>
        </is>
      </c>
      <c r="C3056" t="inlineStr">
        <is>
          <t>11365</t>
        </is>
      </c>
      <c r="D3056" t="inlineStr">
        <is>
          <t>Chinese</t>
        </is>
      </c>
      <c r="E3056" s="8" t="n">
        <v>46134</v>
      </c>
      <c r="F3056" t="inlineStr">
        <is>
          <t>Violations were cited in the following area(s).</t>
        </is>
      </c>
      <c r="G3056" t="inlineStr">
        <is>
          <t>09E</t>
        </is>
      </c>
      <c r="H3056" t="inlineStr">
        <is>
          <t>Wash hands sign not posted near or above hand washing sink.</t>
        </is>
      </c>
      <c r="I3056" t="inlineStr">
        <is>
          <t>Not Critical</t>
        </is>
      </c>
      <c r="J3056" t="n">
        <v>23</v>
      </c>
      <c r="L3056" s="9">
        <f>A3056&amp;"-"&amp;TEXT(E3056,"yyyymmdd")</f>
        <v/>
      </c>
    </row>
    <row r="3057">
      <c r="A3057" t="n">
        <v>41454948</v>
      </c>
      <c r="B3057" t="inlineStr">
        <is>
          <t>Queens</t>
        </is>
      </c>
      <c r="C3057" t="inlineStr">
        <is>
          <t>11365</t>
        </is>
      </c>
      <c r="D3057" t="inlineStr">
        <is>
          <t>Chinese</t>
        </is>
      </c>
      <c r="E3057" s="8" t="n">
        <v>46134</v>
      </c>
      <c r="F3057" t="inlineStr">
        <is>
          <t>Violations were cited in the following area(s).</t>
        </is>
      </c>
      <c r="G3057" t="inlineStr">
        <is>
          <t>10B</t>
        </is>
      </c>
      <c r="H3057" t="inlineStr">
        <is>
          <t>Anti-siphonage or back-flow prevention device not provided where required; equipment or floor not properly drained; sewage disposal system in disrepair or not functioning properly. Condensation or liquid waste improperly disposed of.</t>
        </is>
      </c>
      <c r="I3057" t="inlineStr">
        <is>
          <t>Not Critical</t>
        </is>
      </c>
      <c r="J3057" t="n">
        <v>23</v>
      </c>
      <c r="L3057" s="9">
        <f>A3057&amp;"-"&amp;TEXT(E3057,"yyyymmdd")</f>
        <v/>
      </c>
    </row>
    <row r="3058">
      <c r="A3058" t="n">
        <v>41454948</v>
      </c>
      <c r="B3058" t="inlineStr">
        <is>
          <t>Queens</t>
        </is>
      </c>
      <c r="C3058" t="inlineStr">
        <is>
          <t>11365</t>
        </is>
      </c>
      <c r="D3058" t="inlineStr">
        <is>
          <t>Chinese</t>
        </is>
      </c>
      <c r="E3058" s="8" t="n">
        <v>46134</v>
      </c>
      <c r="F3058" t="inlineStr">
        <is>
          <t>Violations were cited in the following area(s).</t>
        </is>
      </c>
      <c r="G3058" t="inlineStr">
        <is>
          <t>10F</t>
        </is>
      </c>
      <c r="H3058" t="inlineStr">
        <is>
          <t>Non-food contact surface or equipment made of unacceptable material, not kept clean, or not properly sealed, raised, spaced or movable to allow accessibility for cleaning on all sides, above and underneath the unit.</t>
        </is>
      </c>
      <c r="I3058" t="inlineStr">
        <is>
          <t>Not Critical</t>
        </is>
      </c>
      <c r="J3058" t="n">
        <v>23</v>
      </c>
      <c r="L3058" s="9">
        <f>A3058&amp;"-"&amp;TEXT(E3058,"yyyymmdd")</f>
        <v/>
      </c>
    </row>
    <row r="3059">
      <c r="A3059" t="n">
        <v>41699603</v>
      </c>
      <c r="B3059" t="inlineStr">
        <is>
          <t>Queens</t>
        </is>
      </c>
      <c r="C3059" t="inlineStr">
        <is>
          <t>11358</t>
        </is>
      </c>
      <c r="D3059" t="inlineStr">
        <is>
          <t>Latin American</t>
        </is>
      </c>
      <c r="E3059" s="8" t="n">
        <v>46134</v>
      </c>
      <c r="F3059" t="inlineStr">
        <is>
          <t>Violations were cited in the following area(s).</t>
        </is>
      </c>
      <c r="G3059" t="inlineStr">
        <is>
          <t>02G</t>
        </is>
      </c>
      <c r="H3059" t="inlineStr">
        <is>
          <t>Cold TCS food item held above 41 °F; smoked or processed fish held above 38 °F; intact raw eggs held above 45 °F; or reduced oxygen packaged (ROP) TCS foods held above required temperatures except during active necessary preparation.</t>
        </is>
      </c>
      <c r="I3059" t="inlineStr">
        <is>
          <t>Critical</t>
        </is>
      </c>
      <c r="J3059" t="n">
        <v>16</v>
      </c>
      <c r="L3059" s="9">
        <f>A3059&amp;"-"&amp;TEXT(E3059,"yyyymmdd")</f>
        <v/>
      </c>
    </row>
    <row r="3060">
      <c r="A3060" t="n">
        <v>41699603</v>
      </c>
      <c r="B3060" t="inlineStr">
        <is>
          <t>Queens</t>
        </is>
      </c>
      <c r="C3060" t="inlineStr">
        <is>
          <t>11358</t>
        </is>
      </c>
      <c r="D3060" t="inlineStr">
        <is>
          <t>Latin American</t>
        </is>
      </c>
      <c r="E3060" s="8" t="n">
        <v>46134</v>
      </c>
      <c r="F3060" t="inlineStr">
        <is>
          <t>Violations were cited in the following area(s).</t>
        </is>
      </c>
      <c r="G3060" t="inlineStr">
        <is>
          <t>04L</t>
        </is>
      </c>
      <c r="H3060" t="inlineStr">
        <is>
          <t>Evidence of mice or live mice in establishment's food or non-food areas.</t>
        </is>
      </c>
      <c r="I3060" t="inlineStr">
        <is>
          <t>Critical</t>
        </is>
      </c>
      <c r="J3060" t="n">
        <v>16</v>
      </c>
      <c r="L3060" s="9">
        <f>A3060&amp;"-"&amp;TEXT(E3060,"yyyymmdd")</f>
        <v/>
      </c>
    </row>
    <row r="3061">
      <c r="A3061" t="n">
        <v>41699603</v>
      </c>
      <c r="B3061" t="inlineStr">
        <is>
          <t>Queens</t>
        </is>
      </c>
      <c r="C3061" t="inlineStr">
        <is>
          <t>11358</t>
        </is>
      </c>
      <c r="D3061" t="inlineStr">
        <is>
          <t>Latin American</t>
        </is>
      </c>
      <c r="E3061" s="8" t="n">
        <v>46134</v>
      </c>
      <c r="F3061" t="inlineStr">
        <is>
          <t>Violations were cited in the following area(s).</t>
        </is>
      </c>
      <c r="G3061" t="inlineStr">
        <is>
          <t>08A</t>
        </is>
      </c>
      <c r="H3061" t="inlineStr">
        <is>
          <t>Establishment is not free of harborage or conditions conducive to rodents, insects or other pests.</t>
        </is>
      </c>
      <c r="I3061" t="inlineStr">
        <is>
          <t>Not Critical</t>
        </is>
      </c>
      <c r="J3061" t="n">
        <v>16</v>
      </c>
      <c r="L3061" s="9">
        <f>A3061&amp;"-"&amp;TEXT(E3061,"yyyymmdd")</f>
        <v/>
      </c>
    </row>
    <row r="3062">
      <c r="A3062" t="n">
        <v>41702602</v>
      </c>
      <c r="B3062" t="inlineStr">
        <is>
          <t>Queens</t>
        </is>
      </c>
      <c r="C3062" t="inlineStr">
        <is>
          <t>11373</t>
        </is>
      </c>
      <c r="D3062" t="inlineStr">
        <is>
          <t>Tex-Mex</t>
        </is>
      </c>
      <c r="E3062" s="8" t="n">
        <v>46134</v>
      </c>
      <c r="F3062" t="inlineStr">
        <is>
          <t>Violations were cited in the following area(s).</t>
        </is>
      </c>
      <c r="G3062" t="inlineStr">
        <is>
          <t>04L</t>
        </is>
      </c>
      <c r="H3062" t="inlineStr">
        <is>
          <t>Evidence of mice or live mice in establishment's food or non-food areas.</t>
        </is>
      </c>
      <c r="I3062" t="inlineStr">
        <is>
          <t>Critical</t>
        </is>
      </c>
      <c r="J3062" t="n">
        <v>13</v>
      </c>
      <c r="K3062" t="inlineStr">
        <is>
          <t>A</t>
        </is>
      </c>
      <c r="L3062" s="9">
        <f>A3062&amp;"-"&amp;TEXT(E3062,"yyyymmdd")</f>
        <v/>
      </c>
    </row>
    <row r="3063">
      <c r="A3063" t="n">
        <v>41702602</v>
      </c>
      <c r="B3063" t="inlineStr">
        <is>
          <t>Queens</t>
        </is>
      </c>
      <c r="C3063" t="inlineStr">
        <is>
          <t>11373</t>
        </is>
      </c>
      <c r="D3063" t="inlineStr">
        <is>
          <t>Tex-Mex</t>
        </is>
      </c>
      <c r="E3063" s="8" t="n">
        <v>46134</v>
      </c>
      <c r="F3063" t="inlineStr">
        <is>
          <t>Violations were cited in the following area(s).</t>
        </is>
      </c>
      <c r="G3063" t="inlineStr">
        <is>
          <t>08A</t>
        </is>
      </c>
      <c r="H3063" t="inlineStr">
        <is>
          <t>Establishment is not free of harborage or conditions conducive to rodents, insects or other pests.</t>
        </is>
      </c>
      <c r="I3063" t="inlineStr">
        <is>
          <t>Not Critical</t>
        </is>
      </c>
      <c r="J3063" t="n">
        <v>13</v>
      </c>
      <c r="K3063" t="inlineStr">
        <is>
          <t>A</t>
        </is>
      </c>
      <c r="L3063" s="9">
        <f>A3063&amp;"-"&amp;TEXT(E3063,"yyyymmdd")</f>
        <v/>
      </c>
    </row>
    <row r="3064">
      <c r="A3064" t="n">
        <v>41702602</v>
      </c>
      <c r="B3064" t="inlineStr">
        <is>
          <t>Queens</t>
        </is>
      </c>
      <c r="C3064" t="inlineStr">
        <is>
          <t>11373</t>
        </is>
      </c>
      <c r="D3064" t="inlineStr">
        <is>
          <t>Tex-Mex</t>
        </is>
      </c>
      <c r="E3064" s="8" t="n">
        <v>46134</v>
      </c>
      <c r="F3064" t="inlineStr">
        <is>
          <t>Violations were cited in the following area(s).</t>
        </is>
      </c>
      <c r="G3064" t="inlineStr">
        <is>
          <t>10F</t>
        </is>
      </c>
      <c r="H3064" t="inlineStr">
        <is>
          <t>Non-food contact surface or equipment made of unacceptable material, not kept clean, or not properly sealed, raised, spaced or movable to allow accessibility for cleaning on all sides, above and underneath the unit.</t>
        </is>
      </c>
      <c r="I3064" t="inlineStr">
        <is>
          <t>Not Critical</t>
        </is>
      </c>
      <c r="J3064" t="n">
        <v>13</v>
      </c>
      <c r="K3064" t="inlineStr">
        <is>
          <t>A</t>
        </is>
      </c>
      <c r="L3064" s="9">
        <f>A3064&amp;"-"&amp;TEXT(E3064,"yyyymmdd")</f>
        <v/>
      </c>
    </row>
    <row r="3065">
      <c r="A3065" t="n">
        <v>50000030</v>
      </c>
      <c r="B3065" t="inlineStr">
        <is>
          <t>Staten Island</t>
        </is>
      </c>
      <c r="C3065" t="inlineStr">
        <is>
          <t>10308</t>
        </is>
      </c>
      <c r="D3065" t="inlineStr">
        <is>
          <t>Pizza</t>
        </is>
      </c>
      <c r="E3065" s="8" t="n">
        <v>46134</v>
      </c>
      <c r="F3065" t="inlineStr">
        <is>
          <t>Violations were cited in the following area(s).</t>
        </is>
      </c>
      <c r="G3065" t="inlineStr">
        <is>
          <t>02G</t>
        </is>
      </c>
      <c r="H3065" t="inlineStr">
        <is>
          <t>Cold TCS food item held above 41 °F; smoked or processed fish held above 38 °F; intact raw eggs held above 45 °F; or reduced oxygen packaged (ROP) TCS foods held above required temperatures except during active necessary preparation.</t>
        </is>
      </c>
      <c r="I3065" t="inlineStr">
        <is>
          <t>Critical</t>
        </is>
      </c>
      <c r="J3065" t="n">
        <v>12</v>
      </c>
      <c r="K3065" t="inlineStr">
        <is>
          <t>A</t>
        </is>
      </c>
      <c r="L3065" s="9">
        <f>A3065&amp;"-"&amp;TEXT(E3065,"yyyymmdd")</f>
        <v/>
      </c>
    </row>
    <row r="3066">
      <c r="A3066" t="n">
        <v>50000030</v>
      </c>
      <c r="B3066" t="inlineStr">
        <is>
          <t>Staten Island</t>
        </is>
      </c>
      <c r="C3066" t="inlineStr">
        <is>
          <t>10308</t>
        </is>
      </c>
      <c r="D3066" t="inlineStr">
        <is>
          <t>Pizza</t>
        </is>
      </c>
      <c r="E3066" s="8" t="n">
        <v>46134</v>
      </c>
      <c r="F3066" t="inlineStr">
        <is>
          <t>Violations were cited in the following area(s).</t>
        </is>
      </c>
      <c r="G3066" t="inlineStr">
        <is>
          <t>10E</t>
        </is>
      </c>
      <c r="H3066" t="inlineStr">
        <is>
          <t>Accurate thermometer not provided or properly located in refrigerated, cold storage or hot holding equipment</t>
        </is>
      </c>
      <c r="I3066" t="inlineStr">
        <is>
          <t>Not Critical</t>
        </is>
      </c>
      <c r="J3066" t="n">
        <v>12</v>
      </c>
      <c r="K3066" t="inlineStr">
        <is>
          <t>A</t>
        </is>
      </c>
      <c r="L3066" s="9">
        <f>A3066&amp;"-"&amp;TEXT(E3066,"yyyymmdd")</f>
        <v/>
      </c>
    </row>
    <row r="3067">
      <c r="A3067" t="n">
        <v>50000030</v>
      </c>
      <c r="B3067" t="inlineStr">
        <is>
          <t>Staten Island</t>
        </is>
      </c>
      <c r="C3067" t="inlineStr">
        <is>
          <t>10308</t>
        </is>
      </c>
      <c r="D3067" t="inlineStr">
        <is>
          <t>Pizza</t>
        </is>
      </c>
      <c r="E3067" s="8" t="n">
        <v>46134</v>
      </c>
      <c r="F3067" t="inlineStr">
        <is>
          <t>Violations were cited in the following area(s).</t>
        </is>
      </c>
      <c r="G3067" t="inlineStr">
        <is>
          <t>10H</t>
        </is>
      </c>
      <c r="H3067" t="inlineStr">
        <is>
          <t>Single service article not provided. Single service article reused or not protected from contamination when transported, stored, dispensed. Drinking straws not completely enclosed in wrapper or dispensed from a sanitary device.</t>
        </is>
      </c>
      <c r="I3067" t="inlineStr">
        <is>
          <t>Not Critical</t>
        </is>
      </c>
      <c r="J3067" t="n">
        <v>12</v>
      </c>
      <c r="K3067" t="inlineStr">
        <is>
          <t>A</t>
        </is>
      </c>
      <c r="L3067" s="9">
        <f>A3067&amp;"-"&amp;TEXT(E3067,"yyyymmdd")</f>
        <v/>
      </c>
    </row>
    <row r="3068">
      <c r="A3068" t="n">
        <v>50003664</v>
      </c>
      <c r="B3068" t="inlineStr">
        <is>
          <t>Bronx</t>
        </is>
      </c>
      <c r="C3068" t="inlineStr">
        <is>
          <t>10451</t>
        </is>
      </c>
      <c r="D3068" t="inlineStr">
        <is>
          <t>Donuts</t>
        </is>
      </c>
      <c r="E3068" s="8" t="n">
        <v>46134</v>
      </c>
      <c r="F3068" t="inlineStr">
        <is>
          <t>Violations were cited in the following area(s).</t>
        </is>
      </c>
      <c r="G3068" t="inlineStr">
        <is>
          <t>10F</t>
        </is>
      </c>
      <c r="H3068" t="inlineStr">
        <is>
          <t>Non-food contact surface or equipment made of unacceptable material, not kept clean, or not properly sealed, raised, spaced or movable to allow accessibility for cleaning on all sides, above and underneath the unit.</t>
        </is>
      </c>
      <c r="I3068" t="inlineStr">
        <is>
          <t>Not Critical</t>
        </is>
      </c>
      <c r="J3068" t="n">
        <v>5</v>
      </c>
      <c r="K3068" t="inlineStr">
        <is>
          <t>A</t>
        </is>
      </c>
      <c r="L3068" s="9">
        <f>A3068&amp;"-"&amp;TEXT(E3068,"yyyymmdd")</f>
        <v/>
      </c>
    </row>
    <row r="3069">
      <c r="A3069" t="n">
        <v>50009827</v>
      </c>
      <c r="B3069" t="inlineStr">
        <is>
          <t>Brooklyn</t>
        </is>
      </c>
      <c r="C3069" t="inlineStr">
        <is>
          <t>11201</t>
        </is>
      </c>
      <c r="D3069" t="inlineStr">
        <is>
          <t>Bagels/Pretzels</t>
        </is>
      </c>
      <c r="E3069" s="8" t="n">
        <v>46134</v>
      </c>
      <c r="F3069" t="inlineStr">
        <is>
          <t>Violations were cited in the following area(s).</t>
        </is>
      </c>
      <c r="G3069" t="inlineStr">
        <is>
          <t>02B</t>
        </is>
      </c>
      <c r="H3069" t="inlineStr">
        <is>
          <t>Hot TCS food item not held at or above 140 °F.</t>
        </is>
      </c>
      <c r="I3069" t="inlineStr">
        <is>
          <t>Critical</t>
        </is>
      </c>
      <c r="J3069" t="n">
        <v>28</v>
      </c>
      <c r="L3069" s="9">
        <f>A3069&amp;"-"&amp;TEXT(E3069,"yyyymmdd")</f>
        <v/>
      </c>
    </row>
    <row r="3070">
      <c r="A3070" t="n">
        <v>50009827</v>
      </c>
      <c r="B3070" t="inlineStr">
        <is>
          <t>Brooklyn</t>
        </is>
      </c>
      <c r="C3070" t="inlineStr">
        <is>
          <t>11201</t>
        </is>
      </c>
      <c r="D3070" t="inlineStr">
        <is>
          <t>Bagels/Pretzels</t>
        </is>
      </c>
      <c r="E3070" s="8" t="n">
        <v>46134</v>
      </c>
      <c r="F3070" t="inlineStr">
        <is>
          <t>Violations were cited in the following area(s).</t>
        </is>
      </c>
      <c r="G3070" t="inlineStr">
        <is>
          <t>02G</t>
        </is>
      </c>
      <c r="H3070" t="inlineStr">
        <is>
          <t>Cold TCS food item held above 41 °F; smoked or processed fish held above 38 °F; intact raw eggs held above 45 °F; or reduced oxygen packaged (ROP) TCS foods held above required temperatures except during active necessary preparation.</t>
        </is>
      </c>
      <c r="I3070" t="inlineStr">
        <is>
          <t>Critical</t>
        </is>
      </c>
      <c r="J3070" t="n">
        <v>28</v>
      </c>
      <c r="L3070" s="9">
        <f>A3070&amp;"-"&amp;TEXT(E3070,"yyyymmdd")</f>
        <v/>
      </c>
    </row>
    <row r="3071">
      <c r="A3071" t="n">
        <v>50009827</v>
      </c>
      <c r="B3071" t="inlineStr">
        <is>
          <t>Brooklyn</t>
        </is>
      </c>
      <c r="C3071" t="inlineStr">
        <is>
          <t>11201</t>
        </is>
      </c>
      <c r="D3071" t="inlineStr">
        <is>
          <t>Bagels/Pretzels</t>
        </is>
      </c>
      <c r="E3071" s="8" t="n">
        <v>46134</v>
      </c>
      <c r="F3071" t="inlineStr">
        <is>
          <t>Violations were cited in the following area(s).</t>
        </is>
      </c>
      <c r="G3071" t="inlineStr">
        <is>
          <t>06C</t>
        </is>
      </c>
      <c r="H307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071" t="inlineStr">
        <is>
          <t>Critical</t>
        </is>
      </c>
      <c r="J3071" t="n">
        <v>28</v>
      </c>
      <c r="L3071" s="9">
        <f>A3071&amp;"-"&amp;TEXT(E3071,"yyyymmdd")</f>
        <v/>
      </c>
    </row>
    <row r="3072">
      <c r="A3072" t="n">
        <v>50009827</v>
      </c>
      <c r="B3072" t="inlineStr">
        <is>
          <t>Brooklyn</t>
        </is>
      </c>
      <c r="C3072" t="inlineStr">
        <is>
          <t>11201</t>
        </is>
      </c>
      <c r="D3072" t="inlineStr">
        <is>
          <t>Bagels/Pretzels</t>
        </is>
      </c>
      <c r="E3072" s="8" t="n">
        <v>46134</v>
      </c>
      <c r="F3072" t="inlineStr">
        <is>
          <t>Violations were cited in the following area(s).</t>
        </is>
      </c>
      <c r="G3072" t="inlineStr">
        <is>
          <t>10B</t>
        </is>
      </c>
      <c r="H3072" t="inlineStr">
        <is>
          <t>Anti-siphonage or back-flow prevention device not provided where required; equipment or floor not properly drained; sewage disposal system in disrepair or not functioning properly. Condensation or liquid waste improperly disposed of.</t>
        </is>
      </c>
      <c r="I3072" t="inlineStr">
        <is>
          <t>Not Critical</t>
        </is>
      </c>
      <c r="J3072" t="n">
        <v>28</v>
      </c>
      <c r="L3072" s="9">
        <f>A3072&amp;"-"&amp;TEXT(E3072,"yyyymmdd")</f>
        <v/>
      </c>
    </row>
    <row r="3073">
      <c r="A3073" t="n">
        <v>50009827</v>
      </c>
      <c r="B3073" t="inlineStr">
        <is>
          <t>Brooklyn</t>
        </is>
      </c>
      <c r="C3073" t="inlineStr">
        <is>
          <t>11201</t>
        </is>
      </c>
      <c r="D3073" t="inlineStr">
        <is>
          <t>Bagels/Pretzels</t>
        </is>
      </c>
      <c r="E3073" s="8" t="n">
        <v>46134</v>
      </c>
      <c r="F3073" t="inlineStr">
        <is>
          <t>Violations were cited in the following area(s).</t>
        </is>
      </c>
      <c r="G3073" t="inlineStr">
        <is>
          <t>10F</t>
        </is>
      </c>
      <c r="H3073" t="inlineStr">
        <is>
          <t>Non-food contact surface or equipment made of unacceptable material, not kept clean, or not properly sealed, raised, spaced or movable to allow accessibility for cleaning on all sides, above and underneath the unit.</t>
        </is>
      </c>
      <c r="I3073" t="inlineStr">
        <is>
          <t>Not Critical</t>
        </is>
      </c>
      <c r="J3073" t="n">
        <v>28</v>
      </c>
      <c r="L3073" s="9">
        <f>A3073&amp;"-"&amp;TEXT(E3073,"yyyymmdd")</f>
        <v/>
      </c>
    </row>
    <row r="3074">
      <c r="A3074" t="n">
        <v>50017151</v>
      </c>
      <c r="B3074" t="inlineStr">
        <is>
          <t>Manhattan</t>
        </is>
      </c>
      <c r="C3074" t="inlineStr">
        <is>
          <t>10011</t>
        </is>
      </c>
      <c r="D3074" t="inlineStr">
        <is>
          <t>Tex-Mex</t>
        </is>
      </c>
      <c r="E3074" s="8" t="n">
        <v>46134</v>
      </c>
      <c r="F3074" t="inlineStr">
        <is>
          <t>Violations were cited in the following area(s).</t>
        </is>
      </c>
      <c r="G3074" t="inlineStr">
        <is>
          <t>06F</t>
        </is>
      </c>
      <c r="H3074" t="inlineStr">
        <is>
          <t>Wiping cloths not stored clean and dry, or in a sanitizing solution, between uses.</t>
        </is>
      </c>
      <c r="I3074" t="inlineStr">
        <is>
          <t>Critical</t>
        </is>
      </c>
      <c r="J3074" t="n">
        <v>10</v>
      </c>
      <c r="K3074" t="inlineStr">
        <is>
          <t>A</t>
        </is>
      </c>
      <c r="L3074" s="9">
        <f>A3074&amp;"-"&amp;TEXT(E3074,"yyyymmdd")</f>
        <v/>
      </c>
    </row>
    <row r="3075">
      <c r="A3075" t="n">
        <v>50017151</v>
      </c>
      <c r="B3075" t="inlineStr">
        <is>
          <t>Manhattan</t>
        </is>
      </c>
      <c r="C3075" t="inlineStr">
        <is>
          <t>10011</t>
        </is>
      </c>
      <c r="D3075" t="inlineStr">
        <is>
          <t>Tex-Mex</t>
        </is>
      </c>
      <c r="E3075" s="8" t="n">
        <v>46134</v>
      </c>
      <c r="F3075" t="inlineStr">
        <is>
          <t>Violations were cited in the following area(s).</t>
        </is>
      </c>
      <c r="G3075" t="inlineStr">
        <is>
          <t>10G</t>
        </is>
      </c>
      <c r="H3075" t="inlineStr">
        <is>
          <t>Dishwashing and ware washing: Cleaning and sanitizing of tableware, including dishes, utensils, and equipment deficient.</t>
        </is>
      </c>
      <c r="I3075" t="inlineStr">
        <is>
          <t>Not Critical</t>
        </is>
      </c>
      <c r="J3075" t="n">
        <v>10</v>
      </c>
      <c r="K3075" t="inlineStr">
        <is>
          <t>A</t>
        </is>
      </c>
      <c r="L3075" s="9">
        <f>A3075&amp;"-"&amp;TEXT(E3075,"yyyymmdd")</f>
        <v/>
      </c>
    </row>
    <row r="3076">
      <c r="A3076" t="n">
        <v>50033249</v>
      </c>
      <c r="B3076" t="inlineStr">
        <is>
          <t>Manhattan</t>
        </is>
      </c>
      <c r="C3076" t="inlineStr">
        <is>
          <t>10009</t>
        </is>
      </c>
      <c r="D3076" t="inlineStr">
        <is>
          <t>American</t>
        </is>
      </c>
      <c r="E3076" s="8" t="n">
        <v>46134</v>
      </c>
      <c r="F3076" t="inlineStr">
        <is>
          <t>Violations were cited in the following area(s).</t>
        </is>
      </c>
      <c r="G3076" t="inlineStr">
        <is>
          <t>10F</t>
        </is>
      </c>
      <c r="H3076" t="inlineStr">
        <is>
          <t>Non-food contact surface or equipment made of unacceptable material, not kept clean, or not properly sealed, raised, spaced or movable to allow accessibility for cleaning on all sides, above and underneath the unit.</t>
        </is>
      </c>
      <c r="I3076" t="inlineStr">
        <is>
          <t>Not Critical</t>
        </is>
      </c>
      <c r="J3076" t="n">
        <v>2</v>
      </c>
      <c r="L3076" s="9">
        <f>A3076&amp;"-"&amp;TEXT(E3076,"yyyymmdd")</f>
        <v/>
      </c>
    </row>
    <row r="3077">
      <c r="A3077" t="n">
        <v>50034506</v>
      </c>
      <c r="B3077" t="inlineStr">
        <is>
          <t>Brooklyn</t>
        </is>
      </c>
      <c r="C3077" t="inlineStr">
        <is>
          <t>11236</t>
        </is>
      </c>
      <c r="D3077" t="inlineStr">
        <is>
          <t>Hamburgers</t>
        </is>
      </c>
      <c r="E3077" s="8" t="n">
        <v>46134</v>
      </c>
      <c r="F3077" t="inlineStr">
        <is>
          <t>Violations were cited in the following area(s).</t>
        </is>
      </c>
      <c r="G3077" t="inlineStr">
        <is>
          <t>10B</t>
        </is>
      </c>
      <c r="H3077" t="inlineStr">
        <is>
          <t>Anti-siphonage or back-flow prevention device not provided where required; equipment or floor not properly drained; sewage disposal system in disrepair or not functioning properly. Condensation or liquid waste improperly disposed of.</t>
        </is>
      </c>
      <c r="I3077" t="inlineStr">
        <is>
          <t>Not Critical</t>
        </is>
      </c>
      <c r="J3077" t="n">
        <v>4</v>
      </c>
      <c r="K3077" t="inlineStr">
        <is>
          <t>A</t>
        </is>
      </c>
      <c r="L3077" s="9">
        <f>A3077&amp;"-"&amp;TEXT(E3077,"yyyymmdd")</f>
        <v/>
      </c>
    </row>
    <row r="3078">
      <c r="A3078" t="n">
        <v>50034506</v>
      </c>
      <c r="B3078" t="inlineStr">
        <is>
          <t>Brooklyn</t>
        </is>
      </c>
      <c r="C3078" t="inlineStr">
        <is>
          <t>11236</t>
        </is>
      </c>
      <c r="D3078" t="inlineStr">
        <is>
          <t>Hamburgers</t>
        </is>
      </c>
      <c r="E3078" s="8" t="n">
        <v>46134</v>
      </c>
      <c r="F3078" t="inlineStr">
        <is>
          <t>Violations were cited in the following area(s).</t>
        </is>
      </c>
      <c r="G3078" t="inlineStr">
        <is>
          <t>10F</t>
        </is>
      </c>
      <c r="H3078" t="inlineStr">
        <is>
          <t>Non-food contact surface or equipment made of unacceptable material, not kept clean, or not properly sealed, raised, spaced or movable to allow accessibility for cleaning on all sides, above and underneath the unit.</t>
        </is>
      </c>
      <c r="I3078" t="inlineStr">
        <is>
          <t>Not Critical</t>
        </is>
      </c>
      <c r="J3078" t="n">
        <v>4</v>
      </c>
      <c r="K3078" t="inlineStr">
        <is>
          <t>A</t>
        </is>
      </c>
      <c r="L3078" s="9">
        <f>A3078&amp;"-"&amp;TEXT(E3078,"yyyymmdd")</f>
        <v/>
      </c>
    </row>
    <row r="3079">
      <c r="A3079" t="n">
        <v>50042441</v>
      </c>
      <c r="B3079" t="inlineStr">
        <is>
          <t>Brooklyn</t>
        </is>
      </c>
      <c r="C3079" t="inlineStr">
        <is>
          <t>11210</t>
        </is>
      </c>
      <c r="D3079" t="inlineStr">
        <is>
          <t>Hamburgers</t>
        </is>
      </c>
      <c r="E3079" s="8" t="n">
        <v>46134</v>
      </c>
      <c r="F3079" t="inlineStr">
        <is>
          <t>Violations were cited in the following area(s).</t>
        </is>
      </c>
      <c r="G3079" t="inlineStr">
        <is>
          <t>02G</t>
        </is>
      </c>
      <c r="H3079" t="inlineStr">
        <is>
          <t>Cold TCS food item held above 41 °F; smoked or processed fish held above 38 °F; intact raw eggs held above 45 °F; or reduced oxygen packaged (ROP) TCS foods held above required temperatures except during active necessary preparation.</t>
        </is>
      </c>
      <c r="I3079" t="inlineStr">
        <is>
          <t>Critical</t>
        </is>
      </c>
      <c r="J3079" t="n">
        <v>12</v>
      </c>
      <c r="K3079" t="inlineStr">
        <is>
          <t>A</t>
        </is>
      </c>
      <c r="L3079" s="9">
        <f>A3079&amp;"-"&amp;TEXT(E3079,"yyyymmdd")</f>
        <v/>
      </c>
    </row>
    <row r="3080">
      <c r="A3080" t="n">
        <v>50042441</v>
      </c>
      <c r="B3080" t="inlineStr">
        <is>
          <t>Brooklyn</t>
        </is>
      </c>
      <c r="C3080" t="inlineStr">
        <is>
          <t>11210</t>
        </is>
      </c>
      <c r="D3080" t="inlineStr">
        <is>
          <t>Hamburgers</t>
        </is>
      </c>
      <c r="E3080" s="8" t="n">
        <v>46134</v>
      </c>
      <c r="F3080" t="inlineStr">
        <is>
          <t>Violations were cited in the following area(s).</t>
        </is>
      </c>
      <c r="G3080" t="inlineStr">
        <is>
          <t>10F</t>
        </is>
      </c>
      <c r="H3080" t="inlineStr">
        <is>
          <t>Non-food contact surface or equipment made of unacceptable material, not kept clean, or not properly sealed, raised, spaced or movable to allow accessibility for cleaning on all sides, above and underneath the unit.</t>
        </is>
      </c>
      <c r="I3080" t="inlineStr">
        <is>
          <t>Not Critical</t>
        </is>
      </c>
      <c r="J3080" t="n">
        <v>12</v>
      </c>
      <c r="K3080" t="inlineStr">
        <is>
          <t>A</t>
        </is>
      </c>
      <c r="L3080" s="9">
        <f>A3080&amp;"-"&amp;TEXT(E3080,"yyyymmdd")</f>
        <v/>
      </c>
    </row>
    <row r="3081">
      <c r="A3081" t="n">
        <v>50043897</v>
      </c>
      <c r="B3081" t="inlineStr">
        <is>
          <t>Bronx</t>
        </is>
      </c>
      <c r="C3081" t="inlineStr">
        <is>
          <t>10466</t>
        </is>
      </c>
      <c r="D3081" t="inlineStr">
        <is>
          <t>Caribbean</t>
        </is>
      </c>
      <c r="E3081" s="8" t="n">
        <v>46134</v>
      </c>
      <c r="F3081" t="inlineStr">
        <is>
          <t>Violations were cited in the following area(s).</t>
        </is>
      </c>
      <c r="G3081" t="inlineStr">
        <is>
          <t>02B</t>
        </is>
      </c>
      <c r="H3081" t="inlineStr">
        <is>
          <t>Hot TCS food item not held at or above 140 °F.</t>
        </is>
      </c>
      <c r="I3081" t="inlineStr">
        <is>
          <t>Critical</t>
        </is>
      </c>
      <c r="J3081" t="n">
        <v>28</v>
      </c>
      <c r="L3081" s="9">
        <f>A3081&amp;"-"&amp;TEXT(E3081,"yyyymmdd")</f>
        <v/>
      </c>
    </row>
    <row r="3082">
      <c r="A3082" t="n">
        <v>50043897</v>
      </c>
      <c r="B3082" t="inlineStr">
        <is>
          <t>Bronx</t>
        </is>
      </c>
      <c r="C3082" t="inlineStr">
        <is>
          <t>10466</t>
        </is>
      </c>
      <c r="D3082" t="inlineStr">
        <is>
          <t>Caribbean</t>
        </is>
      </c>
      <c r="E3082" s="8" t="n">
        <v>46134</v>
      </c>
      <c r="F3082" t="inlineStr">
        <is>
          <t>Violations were cited in the following area(s).</t>
        </is>
      </c>
      <c r="G3082" t="inlineStr">
        <is>
          <t>04J</t>
        </is>
      </c>
      <c r="H3082" t="inlineStr">
        <is>
          <t>Properly scaled and calibrated thermometer or thermocouple not provided or not readily accessible in food preparation and hot/cold holding areas to measure temperatures of TCS foods during cooking, cooling, reheating, and holding.</t>
        </is>
      </c>
      <c r="I3082" t="inlineStr">
        <is>
          <t>Critical</t>
        </is>
      </c>
      <c r="J3082" t="n">
        <v>28</v>
      </c>
      <c r="L3082" s="9">
        <f>A3082&amp;"-"&amp;TEXT(E3082,"yyyymmdd")</f>
        <v/>
      </c>
    </row>
    <row r="3083">
      <c r="A3083" t="n">
        <v>50043897</v>
      </c>
      <c r="B3083" t="inlineStr">
        <is>
          <t>Bronx</t>
        </is>
      </c>
      <c r="C3083" t="inlineStr">
        <is>
          <t>10466</t>
        </is>
      </c>
      <c r="D3083" t="inlineStr">
        <is>
          <t>Caribbean</t>
        </is>
      </c>
      <c r="E3083" s="8" t="n">
        <v>46134</v>
      </c>
      <c r="F3083" t="inlineStr">
        <is>
          <t>Violations were cited in the following area(s).</t>
        </is>
      </c>
      <c r="G3083" t="inlineStr">
        <is>
          <t>04L</t>
        </is>
      </c>
      <c r="H3083" t="inlineStr">
        <is>
          <t>Evidence of mice or live mice in establishment's food or non-food areas.</t>
        </is>
      </c>
      <c r="I3083" t="inlineStr">
        <is>
          <t>Critical</t>
        </is>
      </c>
      <c r="J3083" t="n">
        <v>28</v>
      </c>
      <c r="L3083" s="9">
        <f>A3083&amp;"-"&amp;TEXT(E3083,"yyyymmdd")</f>
        <v/>
      </c>
    </row>
    <row r="3084">
      <c r="A3084" t="n">
        <v>50043897</v>
      </c>
      <c r="B3084" t="inlineStr">
        <is>
          <t>Bronx</t>
        </is>
      </c>
      <c r="C3084" t="inlineStr">
        <is>
          <t>10466</t>
        </is>
      </c>
      <c r="D3084" t="inlineStr">
        <is>
          <t>Caribbean</t>
        </is>
      </c>
      <c r="E3084" s="8" t="n">
        <v>46134</v>
      </c>
      <c r="F3084" t="inlineStr">
        <is>
          <t>Violations were cited in the following area(s).</t>
        </is>
      </c>
      <c r="G3084" t="inlineStr">
        <is>
          <t>08A</t>
        </is>
      </c>
      <c r="H3084" t="inlineStr">
        <is>
          <t>Establishment is not free of harborage or conditions conducive to rodents, insects or other pests.</t>
        </is>
      </c>
      <c r="I3084" t="inlineStr">
        <is>
          <t>Not Critical</t>
        </is>
      </c>
      <c r="J3084" t="n">
        <v>28</v>
      </c>
      <c r="L3084" s="9">
        <f>A3084&amp;"-"&amp;TEXT(E3084,"yyyymmdd")</f>
        <v/>
      </c>
    </row>
    <row r="3085">
      <c r="A3085" t="n">
        <v>50043897</v>
      </c>
      <c r="B3085" t="inlineStr">
        <is>
          <t>Bronx</t>
        </is>
      </c>
      <c r="C3085" t="inlineStr">
        <is>
          <t>10466</t>
        </is>
      </c>
      <c r="D3085" t="inlineStr">
        <is>
          <t>Caribbean</t>
        </is>
      </c>
      <c r="E3085" s="8" t="n">
        <v>46134</v>
      </c>
      <c r="F3085" t="inlineStr">
        <is>
          <t>Violations were cited in the following area(s).</t>
        </is>
      </c>
      <c r="G3085" t="inlineStr">
        <is>
          <t>10F</t>
        </is>
      </c>
      <c r="H3085" t="inlineStr">
        <is>
          <t>Non-food contact surface or equipment made of unacceptable material, not kept clean, or not properly sealed, raised, spaced or movable to allow accessibility for cleaning on all sides, above and underneath the unit.</t>
        </is>
      </c>
      <c r="I3085" t="inlineStr">
        <is>
          <t>Not Critical</t>
        </is>
      </c>
      <c r="J3085" t="n">
        <v>28</v>
      </c>
      <c r="L3085" s="9">
        <f>A3085&amp;"-"&amp;TEXT(E3085,"yyyymmdd")</f>
        <v/>
      </c>
    </row>
    <row r="3086">
      <c r="A3086" t="n">
        <v>50044460</v>
      </c>
      <c r="B3086" t="inlineStr">
        <is>
          <t>Queens</t>
        </is>
      </c>
      <c r="C3086" t="inlineStr">
        <is>
          <t>11368</t>
        </is>
      </c>
      <c r="D3086" t="inlineStr">
        <is>
          <t>Latin American</t>
        </is>
      </c>
      <c r="E3086" s="8" t="n">
        <v>46134</v>
      </c>
      <c r="F3086" t="inlineStr">
        <is>
          <t>Violations were cited in the following area(s).</t>
        </is>
      </c>
      <c r="G3086" t="inlineStr">
        <is>
          <t>02B</t>
        </is>
      </c>
      <c r="H3086" t="inlineStr">
        <is>
          <t>Hot TCS food item not held at or above 140 °F.</t>
        </is>
      </c>
      <c r="I3086" t="inlineStr">
        <is>
          <t>Critical</t>
        </is>
      </c>
      <c r="J3086" t="n">
        <v>30</v>
      </c>
      <c r="L3086" s="9">
        <f>A3086&amp;"-"&amp;TEXT(E3086,"yyyymmdd")</f>
        <v/>
      </c>
    </row>
    <row r="3087">
      <c r="A3087" t="n">
        <v>50044460</v>
      </c>
      <c r="B3087" t="inlineStr">
        <is>
          <t>Queens</t>
        </is>
      </c>
      <c r="C3087" t="inlineStr">
        <is>
          <t>11368</t>
        </is>
      </c>
      <c r="D3087" t="inlineStr">
        <is>
          <t>Latin American</t>
        </is>
      </c>
      <c r="E3087" s="8" t="n">
        <v>46134</v>
      </c>
      <c r="F3087" t="inlineStr">
        <is>
          <t>Violations were cited in the following area(s).</t>
        </is>
      </c>
      <c r="G3087" t="inlineStr">
        <is>
          <t>06C</t>
        </is>
      </c>
      <c r="H308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087" t="inlineStr">
        <is>
          <t>Critical</t>
        </is>
      </c>
      <c r="J3087" t="n">
        <v>30</v>
      </c>
      <c r="L3087" s="9">
        <f>A3087&amp;"-"&amp;TEXT(E3087,"yyyymmdd")</f>
        <v/>
      </c>
    </row>
    <row r="3088">
      <c r="A3088" t="n">
        <v>50044460</v>
      </c>
      <c r="B3088" t="inlineStr">
        <is>
          <t>Queens</t>
        </is>
      </c>
      <c r="C3088" t="inlineStr">
        <is>
          <t>11368</t>
        </is>
      </c>
      <c r="D3088" t="inlineStr">
        <is>
          <t>Latin American</t>
        </is>
      </c>
      <c r="E3088" s="8" t="n">
        <v>46134</v>
      </c>
      <c r="F3088" t="inlineStr">
        <is>
          <t>Violations were cited in the following area(s).</t>
        </is>
      </c>
      <c r="G3088" t="inlineStr">
        <is>
          <t>06E</t>
        </is>
      </c>
      <c r="H3088" t="inlineStr">
        <is>
          <t>Sanitized equipment or utensil, including in-use food dispensing utensil, improperly used or stored.</t>
        </is>
      </c>
      <c r="I3088" t="inlineStr">
        <is>
          <t>Critical</t>
        </is>
      </c>
      <c r="J3088" t="n">
        <v>30</v>
      </c>
      <c r="L3088" s="9">
        <f>A3088&amp;"-"&amp;TEXT(E3088,"yyyymmdd")</f>
        <v/>
      </c>
    </row>
    <row r="3089">
      <c r="A3089" t="n">
        <v>50044460</v>
      </c>
      <c r="B3089" t="inlineStr">
        <is>
          <t>Queens</t>
        </is>
      </c>
      <c r="C3089" t="inlineStr">
        <is>
          <t>11368</t>
        </is>
      </c>
      <c r="D3089" t="inlineStr">
        <is>
          <t>Latin American</t>
        </is>
      </c>
      <c r="E3089" s="8" t="n">
        <v>46134</v>
      </c>
      <c r="F3089" t="inlineStr">
        <is>
          <t>Violations were cited in the following area(s).</t>
        </is>
      </c>
      <c r="G3089" t="inlineStr">
        <is>
          <t>06F</t>
        </is>
      </c>
      <c r="H3089" t="inlineStr">
        <is>
          <t>Wiping cloths not stored clean and dry, or in a sanitizing solution, between uses.</t>
        </is>
      </c>
      <c r="I3089" t="inlineStr">
        <is>
          <t>Critical</t>
        </is>
      </c>
      <c r="J3089" t="n">
        <v>30</v>
      </c>
      <c r="L3089" s="9">
        <f>A3089&amp;"-"&amp;TEXT(E3089,"yyyymmdd")</f>
        <v/>
      </c>
    </row>
    <row r="3090">
      <c r="A3090" t="n">
        <v>50044460</v>
      </c>
      <c r="B3090" t="inlineStr">
        <is>
          <t>Queens</t>
        </is>
      </c>
      <c r="C3090" t="inlineStr">
        <is>
          <t>11368</t>
        </is>
      </c>
      <c r="D3090" t="inlineStr">
        <is>
          <t>Latin American</t>
        </is>
      </c>
      <c r="E3090" s="8" t="n">
        <v>46134</v>
      </c>
      <c r="F3090" t="inlineStr">
        <is>
          <t>Violations were cited in the following area(s).</t>
        </is>
      </c>
      <c r="G3090" t="inlineStr">
        <is>
          <t>09B</t>
        </is>
      </c>
      <c r="H3090" t="inlineStr">
        <is>
          <t>Thawing procedure improper.</t>
        </is>
      </c>
      <c r="I3090" t="inlineStr">
        <is>
          <t>Not Critical</t>
        </is>
      </c>
      <c r="J3090" t="n">
        <v>30</v>
      </c>
      <c r="L3090" s="9">
        <f>A3090&amp;"-"&amp;TEXT(E3090,"yyyymmdd")</f>
        <v/>
      </c>
    </row>
    <row r="3091">
      <c r="A3091" t="n">
        <v>50044460</v>
      </c>
      <c r="B3091" t="inlineStr">
        <is>
          <t>Queens</t>
        </is>
      </c>
      <c r="C3091" t="inlineStr">
        <is>
          <t>11368</t>
        </is>
      </c>
      <c r="D3091" t="inlineStr">
        <is>
          <t>Latin American</t>
        </is>
      </c>
      <c r="E3091" s="8" t="n">
        <v>46134</v>
      </c>
      <c r="F3091" t="inlineStr">
        <is>
          <t>Violations were cited in the following area(s).</t>
        </is>
      </c>
      <c r="G3091" t="inlineStr">
        <is>
          <t>10H</t>
        </is>
      </c>
      <c r="H3091" t="inlineStr">
        <is>
          <t>Single service article not provided. Single service article reused or not protected from contamination when transported, stored, dispensed. Drinking straws not completely enclosed in wrapper or dispensed from a sanitary device.</t>
        </is>
      </c>
      <c r="I3091" t="inlineStr">
        <is>
          <t>Not Critical</t>
        </is>
      </c>
      <c r="J3091" t="n">
        <v>30</v>
      </c>
      <c r="L3091" s="9">
        <f>A3091&amp;"-"&amp;TEXT(E3091,"yyyymmdd")</f>
        <v/>
      </c>
    </row>
    <row r="3092">
      <c r="A3092" t="n">
        <v>50051609</v>
      </c>
      <c r="B3092" t="inlineStr">
        <is>
          <t>Manhattan</t>
        </is>
      </c>
      <c r="C3092" t="inlineStr">
        <is>
          <t>10003</t>
        </is>
      </c>
      <c r="D3092" t="inlineStr">
        <is>
          <t>Donuts</t>
        </is>
      </c>
      <c r="E3092" s="8" t="n">
        <v>46134</v>
      </c>
      <c r="F3092" t="inlineStr">
        <is>
          <t>Violations were cited in the following area(s).</t>
        </is>
      </c>
      <c r="G3092" t="inlineStr">
        <is>
          <t>02B</t>
        </is>
      </c>
      <c r="H3092" t="inlineStr">
        <is>
          <t>Hot TCS food item not held at or above 140 °F.</t>
        </is>
      </c>
      <c r="I3092" t="inlineStr">
        <is>
          <t>Critical</t>
        </is>
      </c>
      <c r="J3092" t="n">
        <v>11</v>
      </c>
      <c r="K3092" t="inlineStr">
        <is>
          <t>A</t>
        </is>
      </c>
      <c r="L3092" s="9">
        <f>A3092&amp;"-"&amp;TEXT(E3092,"yyyymmdd")</f>
        <v/>
      </c>
    </row>
    <row r="3093">
      <c r="A3093" t="n">
        <v>50051609</v>
      </c>
      <c r="B3093" t="inlineStr">
        <is>
          <t>Manhattan</t>
        </is>
      </c>
      <c r="C3093" t="inlineStr">
        <is>
          <t>10003</t>
        </is>
      </c>
      <c r="D3093" t="inlineStr">
        <is>
          <t>Donuts</t>
        </is>
      </c>
      <c r="E3093" s="8" t="n">
        <v>46134</v>
      </c>
      <c r="F3093" t="inlineStr">
        <is>
          <t>Violations were cited in the following area(s).</t>
        </is>
      </c>
      <c r="G3093" t="inlineStr">
        <is>
          <t>10F</t>
        </is>
      </c>
      <c r="H3093" t="inlineStr">
        <is>
          <t>Non-food contact surface or equipment made of unacceptable material, not kept clean, or not properly sealed, raised, spaced or movable to allow accessibility for cleaning on all sides, above and underneath the unit.</t>
        </is>
      </c>
      <c r="I3093" t="inlineStr">
        <is>
          <t>Not Critical</t>
        </is>
      </c>
      <c r="J3093" t="n">
        <v>11</v>
      </c>
      <c r="K3093" t="inlineStr">
        <is>
          <t>A</t>
        </is>
      </c>
      <c r="L3093" s="9">
        <f>A3093&amp;"-"&amp;TEXT(E3093,"yyyymmdd")</f>
        <v/>
      </c>
    </row>
    <row r="3094">
      <c r="A3094" t="n">
        <v>50054749</v>
      </c>
      <c r="B3094" t="inlineStr">
        <is>
          <t>Brooklyn</t>
        </is>
      </c>
      <c r="C3094" t="inlineStr">
        <is>
          <t>11237</t>
        </is>
      </c>
      <c r="D3094" t="inlineStr">
        <is>
          <t>American</t>
        </is>
      </c>
      <c r="E3094" s="8" t="n">
        <v>46134</v>
      </c>
      <c r="F3094" t="inlineStr">
        <is>
          <t>Violations were cited in the following area(s).</t>
        </is>
      </c>
      <c r="G3094" t="inlineStr">
        <is>
          <t>04J</t>
        </is>
      </c>
      <c r="H3094" t="inlineStr">
        <is>
          <t>Properly scaled and calibrated thermometer or thermocouple not provided or not readily accessible in food preparation and hot/cold holding areas to measure temperatures of TCS foods during cooking, cooling, reheating, and holding.</t>
        </is>
      </c>
      <c r="I3094" t="inlineStr">
        <is>
          <t>Critical</t>
        </is>
      </c>
      <c r="J3094" t="n">
        <v>25</v>
      </c>
      <c r="L3094" s="9">
        <f>A3094&amp;"-"&amp;TEXT(E3094,"yyyymmdd")</f>
        <v/>
      </c>
    </row>
    <row r="3095">
      <c r="A3095" t="n">
        <v>50054749</v>
      </c>
      <c r="B3095" t="inlineStr">
        <is>
          <t>Brooklyn</t>
        </is>
      </c>
      <c r="C3095" t="inlineStr">
        <is>
          <t>11237</t>
        </is>
      </c>
      <c r="D3095" t="inlineStr">
        <is>
          <t>American</t>
        </is>
      </c>
      <c r="E3095" s="8" t="n">
        <v>46134</v>
      </c>
      <c r="F3095" t="inlineStr">
        <is>
          <t>Violations were cited in the following area(s).</t>
        </is>
      </c>
      <c r="G3095" t="inlineStr">
        <is>
          <t>05D</t>
        </is>
      </c>
      <c r="H309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095" t="inlineStr">
        <is>
          <t>Critical</t>
        </is>
      </c>
      <c r="J3095" t="n">
        <v>25</v>
      </c>
      <c r="L3095" s="9">
        <f>A3095&amp;"-"&amp;TEXT(E3095,"yyyymmdd")</f>
        <v/>
      </c>
    </row>
    <row r="3096">
      <c r="A3096" t="n">
        <v>50054749</v>
      </c>
      <c r="B3096" t="inlineStr">
        <is>
          <t>Brooklyn</t>
        </is>
      </c>
      <c r="C3096" t="inlineStr">
        <is>
          <t>11237</t>
        </is>
      </c>
      <c r="D3096" t="inlineStr">
        <is>
          <t>American</t>
        </is>
      </c>
      <c r="E3096" s="8" t="n">
        <v>46134</v>
      </c>
      <c r="F3096" t="inlineStr">
        <is>
          <t>Violations were cited in the following area(s).</t>
        </is>
      </c>
      <c r="G3096" t="inlineStr">
        <is>
          <t>06D</t>
        </is>
      </c>
      <c r="H3096" t="inlineStr">
        <is>
          <t>Food contact surface not properly washed, rinsed and sanitized after each use and following any activity when contamination may have occurred.</t>
        </is>
      </c>
      <c r="I3096" t="inlineStr">
        <is>
          <t>Critical</t>
        </is>
      </c>
      <c r="J3096" t="n">
        <v>25</v>
      </c>
      <c r="L3096" s="9">
        <f>A3096&amp;"-"&amp;TEXT(E3096,"yyyymmdd")</f>
        <v/>
      </c>
    </row>
    <row r="3097">
      <c r="A3097" t="n">
        <v>50054749</v>
      </c>
      <c r="B3097" t="inlineStr">
        <is>
          <t>Brooklyn</t>
        </is>
      </c>
      <c r="C3097" t="inlineStr">
        <is>
          <t>11237</t>
        </is>
      </c>
      <c r="D3097" t="inlineStr">
        <is>
          <t>American</t>
        </is>
      </c>
      <c r="E3097" s="8" t="n">
        <v>46134</v>
      </c>
      <c r="F3097" t="inlineStr">
        <is>
          <t>Violations were cited in the following area(s).</t>
        </is>
      </c>
      <c r="G3097" t="inlineStr">
        <is>
          <t>10G</t>
        </is>
      </c>
      <c r="H3097" t="inlineStr">
        <is>
          <t>Dishwashing and ware washing: Cleaning and sanitizing of tableware, including dishes, utensils, and equipment deficient.</t>
        </is>
      </c>
      <c r="I3097" t="inlineStr">
        <is>
          <t>Not Critical</t>
        </is>
      </c>
      <c r="J3097" t="n">
        <v>25</v>
      </c>
      <c r="L3097" s="9">
        <f>A3097&amp;"-"&amp;TEXT(E3097,"yyyymmdd")</f>
        <v/>
      </c>
    </row>
    <row r="3098">
      <c r="A3098" t="n">
        <v>50055636</v>
      </c>
      <c r="B3098" t="inlineStr">
        <is>
          <t>Brooklyn</t>
        </is>
      </c>
      <c r="C3098" t="inlineStr">
        <is>
          <t>11201</t>
        </is>
      </c>
      <c r="D3098" t="inlineStr">
        <is>
          <t>Chinese</t>
        </is>
      </c>
      <c r="E3098" s="8" t="n">
        <v>46134</v>
      </c>
      <c r="F3098" t="inlineStr">
        <is>
          <t>Violations were cited in the following area(s).</t>
        </is>
      </c>
      <c r="G3098" t="inlineStr">
        <is>
          <t>04A</t>
        </is>
      </c>
      <c r="H3098" t="inlineStr">
        <is>
          <t>Food Protection Certificate (FPC) not held by manager or supervisor of food operations.</t>
        </is>
      </c>
      <c r="I3098" t="inlineStr">
        <is>
          <t>Critical</t>
        </is>
      </c>
      <c r="J3098" t="n">
        <v>13</v>
      </c>
      <c r="K3098" t="inlineStr">
        <is>
          <t>A</t>
        </is>
      </c>
      <c r="L3098" s="9">
        <f>A3098&amp;"-"&amp;TEXT(E3098,"yyyymmdd")</f>
        <v/>
      </c>
    </row>
    <row r="3099">
      <c r="A3099" t="n">
        <v>50055636</v>
      </c>
      <c r="B3099" t="inlineStr">
        <is>
          <t>Brooklyn</t>
        </is>
      </c>
      <c r="C3099" t="inlineStr">
        <is>
          <t>11201</t>
        </is>
      </c>
      <c r="D3099" t="inlineStr">
        <is>
          <t>Chinese</t>
        </is>
      </c>
      <c r="E3099" s="8" t="n">
        <v>46134</v>
      </c>
      <c r="F3099" t="inlineStr">
        <is>
          <t>Violations were cited in the following area(s).</t>
        </is>
      </c>
      <c r="G3099" t="inlineStr">
        <is>
          <t>08C</t>
        </is>
      </c>
      <c r="H3099" t="inlineStr">
        <is>
          <t>Pesticide not properly labeled or used by unlicensed individual. Pesticide, other toxic chemical improperly used/stored. Unprotected, unlocked bait station used.</t>
        </is>
      </c>
      <c r="I3099" t="inlineStr">
        <is>
          <t>Not Critical</t>
        </is>
      </c>
      <c r="J3099" t="n">
        <v>13</v>
      </c>
      <c r="K3099" t="inlineStr">
        <is>
          <t>A</t>
        </is>
      </c>
      <c r="L3099" s="9">
        <f>A3099&amp;"-"&amp;TEXT(E3099,"yyyymmdd")</f>
        <v/>
      </c>
    </row>
    <row r="3100">
      <c r="A3100" t="n">
        <v>50056365</v>
      </c>
      <c r="B3100" t="inlineStr">
        <is>
          <t>Manhattan</t>
        </is>
      </c>
      <c r="C3100" t="inlineStr">
        <is>
          <t>10037</t>
        </is>
      </c>
      <c r="D3100" t="inlineStr">
        <is>
          <t>Chinese</t>
        </is>
      </c>
      <c r="E3100" s="8" t="n">
        <v>46134</v>
      </c>
      <c r="F3100" t="inlineStr">
        <is>
          <t>Violations were cited in the following area(s).</t>
        </is>
      </c>
      <c r="G3100" t="inlineStr">
        <is>
          <t>02G</t>
        </is>
      </c>
      <c r="H3100" t="inlineStr">
        <is>
          <t>Cold TCS food item held above 41 °F; smoked or processed fish held above 38 °F; intact raw eggs held above 45 °F; or reduced oxygen packaged (ROP) TCS foods held above required temperatures except during active necessary preparation.</t>
        </is>
      </c>
      <c r="I3100" t="inlineStr">
        <is>
          <t>Critical</t>
        </is>
      </c>
      <c r="J3100" t="n">
        <v>10</v>
      </c>
      <c r="K3100" t="inlineStr">
        <is>
          <t>A</t>
        </is>
      </c>
      <c r="L3100" s="9">
        <f>A3100&amp;"-"&amp;TEXT(E3100,"yyyymmdd")</f>
        <v/>
      </c>
    </row>
    <row r="3101">
      <c r="A3101" t="n">
        <v>50056365</v>
      </c>
      <c r="B3101" t="inlineStr">
        <is>
          <t>Manhattan</t>
        </is>
      </c>
      <c r="C3101" t="inlineStr">
        <is>
          <t>10037</t>
        </is>
      </c>
      <c r="D3101" t="inlineStr">
        <is>
          <t>Chinese</t>
        </is>
      </c>
      <c r="E3101" s="8" t="n">
        <v>46134</v>
      </c>
      <c r="F3101" t="inlineStr">
        <is>
          <t>Violations were cited in the following area(s).</t>
        </is>
      </c>
      <c r="G3101" t="inlineStr">
        <is>
          <t>10F</t>
        </is>
      </c>
      <c r="H3101" t="inlineStr">
        <is>
          <t>Non-food contact surface or equipment made of unacceptable material, not kept clean, or not properly sealed, raised, spaced or movable to allow accessibility for cleaning on all sides, above and underneath the unit.</t>
        </is>
      </c>
      <c r="I3101" t="inlineStr">
        <is>
          <t>Not Critical</t>
        </is>
      </c>
      <c r="J3101" t="n">
        <v>10</v>
      </c>
      <c r="K3101" t="inlineStr">
        <is>
          <t>A</t>
        </is>
      </c>
      <c r="L3101" s="9">
        <f>A3101&amp;"-"&amp;TEXT(E3101,"yyyymmdd")</f>
        <v/>
      </c>
    </row>
    <row r="3102">
      <c r="A3102" t="n">
        <v>50057270</v>
      </c>
      <c r="B3102" t="inlineStr">
        <is>
          <t>Bronx</t>
        </is>
      </c>
      <c r="C3102" t="inlineStr">
        <is>
          <t>10463</t>
        </is>
      </c>
      <c r="D3102" t="inlineStr">
        <is>
          <t>Pizza</t>
        </is>
      </c>
      <c r="E3102" s="8" t="n">
        <v>46134</v>
      </c>
      <c r="F3102" t="inlineStr">
        <is>
          <t>Violations were cited in the following area(s).</t>
        </is>
      </c>
      <c r="G3102" t="inlineStr">
        <is>
          <t>06D</t>
        </is>
      </c>
      <c r="H3102" t="inlineStr">
        <is>
          <t>Food contact surface not properly washed, rinsed and sanitized after each use and following any activity when contamination may have occurred.</t>
        </is>
      </c>
      <c r="I3102" t="inlineStr">
        <is>
          <t>Critical</t>
        </is>
      </c>
      <c r="J3102" t="n">
        <v>12</v>
      </c>
      <c r="K3102" t="inlineStr">
        <is>
          <t>A</t>
        </is>
      </c>
      <c r="L3102" s="9">
        <f>A3102&amp;"-"&amp;TEXT(E3102,"yyyymmdd")</f>
        <v/>
      </c>
    </row>
    <row r="3103">
      <c r="A3103" t="n">
        <v>50057270</v>
      </c>
      <c r="B3103" t="inlineStr">
        <is>
          <t>Bronx</t>
        </is>
      </c>
      <c r="C3103" t="inlineStr">
        <is>
          <t>10463</t>
        </is>
      </c>
      <c r="D3103" t="inlineStr">
        <is>
          <t>Pizza</t>
        </is>
      </c>
      <c r="E3103" s="8" t="n">
        <v>46134</v>
      </c>
      <c r="F3103" t="inlineStr">
        <is>
          <t>Violations were cited in the following area(s).</t>
        </is>
      </c>
      <c r="G3103" t="inlineStr">
        <is>
          <t>09E</t>
        </is>
      </c>
      <c r="H3103" t="inlineStr">
        <is>
          <t>Wash hands sign not posted near or above hand washing sink.</t>
        </is>
      </c>
      <c r="I3103" t="inlineStr">
        <is>
          <t>Not Critical</t>
        </is>
      </c>
      <c r="J3103" t="n">
        <v>12</v>
      </c>
      <c r="K3103" t="inlineStr">
        <is>
          <t>A</t>
        </is>
      </c>
      <c r="L3103" s="9">
        <f>A3103&amp;"-"&amp;TEXT(E3103,"yyyymmdd")</f>
        <v/>
      </c>
    </row>
    <row r="3104">
      <c r="A3104" t="n">
        <v>50057270</v>
      </c>
      <c r="B3104" t="inlineStr">
        <is>
          <t>Bronx</t>
        </is>
      </c>
      <c r="C3104" t="inlineStr">
        <is>
          <t>10463</t>
        </is>
      </c>
      <c r="D3104" t="inlineStr">
        <is>
          <t>Pizza</t>
        </is>
      </c>
      <c r="E3104" s="8" t="n">
        <v>46134</v>
      </c>
      <c r="F3104" t="inlineStr">
        <is>
          <t>Violations were cited in the following area(s).</t>
        </is>
      </c>
      <c r="G3104" t="inlineStr">
        <is>
          <t>10G</t>
        </is>
      </c>
      <c r="H3104" t="inlineStr">
        <is>
          <t>Dishwashing and ware washing: Cleaning and sanitizing of tableware, including dishes, utensils, and equipment deficient.</t>
        </is>
      </c>
      <c r="I3104" t="inlineStr">
        <is>
          <t>Not Critical</t>
        </is>
      </c>
      <c r="J3104" t="n">
        <v>12</v>
      </c>
      <c r="K3104" t="inlineStr">
        <is>
          <t>A</t>
        </is>
      </c>
      <c r="L3104" s="9">
        <f>A3104&amp;"-"&amp;TEXT(E3104,"yyyymmdd")</f>
        <v/>
      </c>
    </row>
    <row r="3105">
      <c r="A3105" t="n">
        <v>50058588</v>
      </c>
      <c r="B3105" t="inlineStr">
        <is>
          <t>Manhattan</t>
        </is>
      </c>
      <c r="C3105" t="inlineStr">
        <is>
          <t>10022</t>
        </is>
      </c>
      <c r="D3105" t="inlineStr">
        <is>
          <t>Salads</t>
        </is>
      </c>
      <c r="E3105" s="8" t="n">
        <v>46134</v>
      </c>
      <c r="F3105" t="inlineStr">
        <is>
          <t>Violations were cited in the following area(s).</t>
        </is>
      </c>
      <c r="G3105" t="inlineStr">
        <is>
          <t>04N</t>
        </is>
      </c>
      <c r="H3105" t="inlineStr">
        <is>
          <t>Filth flies or food/refuse/sewage associated with (FRSA) flies or other nuisance pests in establishment’s food and/or non-food areas. FRSA flies include house flies, blow flies, bottle flies, flesh flies, drain flies, Phorid flies and fruit flies.</t>
        </is>
      </c>
      <c r="I3105" t="inlineStr">
        <is>
          <t>Critical</t>
        </is>
      </c>
      <c r="J3105" t="n">
        <v>9</v>
      </c>
      <c r="L3105" s="9">
        <f>A3105&amp;"-"&amp;TEXT(E3105,"yyyymmdd")</f>
        <v/>
      </c>
    </row>
    <row r="3106">
      <c r="A3106" t="n">
        <v>50058588</v>
      </c>
      <c r="B3106" t="inlineStr">
        <is>
          <t>Manhattan</t>
        </is>
      </c>
      <c r="C3106" t="inlineStr">
        <is>
          <t>10022</t>
        </is>
      </c>
      <c r="D3106" t="inlineStr">
        <is>
          <t>Salads</t>
        </is>
      </c>
      <c r="E3106" s="8" t="n">
        <v>46134</v>
      </c>
      <c r="F3106" t="inlineStr">
        <is>
          <t>Violations were cited in the following area(s).</t>
        </is>
      </c>
      <c r="G3106" t="inlineStr">
        <is>
          <t>08A</t>
        </is>
      </c>
      <c r="H3106" t="inlineStr">
        <is>
          <t>Establishment is not free of harborage or conditions conducive to rodents, insects or other pests.</t>
        </is>
      </c>
      <c r="I3106" t="inlineStr">
        <is>
          <t>Not Critical</t>
        </is>
      </c>
      <c r="J3106" t="n">
        <v>9</v>
      </c>
      <c r="L3106" s="9">
        <f>A3106&amp;"-"&amp;TEXT(E3106,"yyyymmdd")</f>
        <v/>
      </c>
    </row>
    <row r="3107">
      <c r="A3107" t="n">
        <v>50064037</v>
      </c>
      <c r="B3107" t="inlineStr">
        <is>
          <t>Brooklyn</t>
        </is>
      </c>
      <c r="C3107" t="inlineStr">
        <is>
          <t>11215</t>
        </is>
      </c>
      <c r="D3107" t="inlineStr">
        <is>
          <t>Coffee/Tea</t>
        </is>
      </c>
      <c r="E3107" s="8" t="n">
        <v>46134</v>
      </c>
      <c r="F3107" t="inlineStr">
        <is>
          <t>Violations were cited in the following area(s).</t>
        </is>
      </c>
      <c r="G3107" t="inlineStr">
        <is>
          <t>06F</t>
        </is>
      </c>
      <c r="H3107" t="inlineStr">
        <is>
          <t>Wiping cloths not stored clean and dry, or in a sanitizing solution, between uses.</t>
        </is>
      </c>
      <c r="I3107" t="inlineStr">
        <is>
          <t>Critical</t>
        </is>
      </c>
      <c r="J3107" t="n">
        <v>9</v>
      </c>
      <c r="K3107" t="inlineStr">
        <is>
          <t>A</t>
        </is>
      </c>
      <c r="L3107" s="9">
        <f>A3107&amp;"-"&amp;TEXT(E3107,"yyyymmdd")</f>
        <v/>
      </c>
    </row>
    <row r="3108">
      <c r="A3108" t="n">
        <v>50064037</v>
      </c>
      <c r="B3108" t="inlineStr">
        <is>
          <t>Brooklyn</t>
        </is>
      </c>
      <c r="C3108" t="inlineStr">
        <is>
          <t>11215</t>
        </is>
      </c>
      <c r="D3108" t="inlineStr">
        <is>
          <t>Coffee/Tea</t>
        </is>
      </c>
      <c r="E3108" s="8" t="n">
        <v>46134</v>
      </c>
      <c r="F3108" t="inlineStr">
        <is>
          <t>Violations were cited in the following area(s).</t>
        </is>
      </c>
      <c r="G3108" t="inlineStr">
        <is>
          <t>10F</t>
        </is>
      </c>
      <c r="H3108" t="inlineStr">
        <is>
          <t>Non-food contact surface or equipment made of unacceptable material, not kept clean, or not properly sealed, raised, spaced or movable to allow accessibility for cleaning on all sides, above and underneath the unit.</t>
        </is>
      </c>
      <c r="I3108" t="inlineStr">
        <is>
          <t>Not Critical</t>
        </is>
      </c>
      <c r="J3108" t="n">
        <v>9</v>
      </c>
      <c r="K3108" t="inlineStr">
        <is>
          <t>A</t>
        </is>
      </c>
      <c r="L3108" s="9">
        <f>A3108&amp;"-"&amp;TEXT(E3108,"yyyymmdd")</f>
        <v/>
      </c>
    </row>
    <row r="3109">
      <c r="A3109" t="n">
        <v>50065912</v>
      </c>
      <c r="B3109" t="inlineStr">
        <is>
          <t>Brooklyn</t>
        </is>
      </c>
      <c r="C3109" t="inlineStr">
        <is>
          <t>11237</t>
        </is>
      </c>
      <c r="D3109" t="inlineStr">
        <is>
          <t>Mexican</t>
        </is>
      </c>
      <c r="E3109" s="8" t="n">
        <v>46134</v>
      </c>
      <c r="F3109" t="inlineStr">
        <is>
          <t>Violations were cited in the following area(s).</t>
        </is>
      </c>
      <c r="G3109" t="inlineStr">
        <is>
          <t>05D</t>
        </is>
      </c>
      <c r="H310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109" t="inlineStr">
        <is>
          <t>Critical</t>
        </is>
      </c>
      <c r="J3109" t="n">
        <v>12</v>
      </c>
      <c r="K3109" t="inlineStr">
        <is>
          <t>A</t>
        </is>
      </c>
      <c r="L3109" s="9">
        <f>A3109&amp;"-"&amp;TEXT(E3109,"yyyymmdd")</f>
        <v/>
      </c>
    </row>
    <row r="3110">
      <c r="A3110" t="n">
        <v>50065912</v>
      </c>
      <c r="B3110" t="inlineStr">
        <is>
          <t>Brooklyn</t>
        </is>
      </c>
      <c r="C3110" t="inlineStr">
        <is>
          <t>11237</t>
        </is>
      </c>
      <c r="D3110" t="inlineStr">
        <is>
          <t>Mexican</t>
        </is>
      </c>
      <c r="E3110" s="8" t="n">
        <v>46134</v>
      </c>
      <c r="F3110" t="inlineStr">
        <is>
          <t>Violations were cited in the following area(s).</t>
        </is>
      </c>
      <c r="G3110" t="inlineStr">
        <is>
          <t>09E</t>
        </is>
      </c>
      <c r="H3110" t="inlineStr">
        <is>
          <t>Wash hands sign not posted near or above hand washing sink.</t>
        </is>
      </c>
      <c r="I3110" t="inlineStr">
        <is>
          <t>Not Critical</t>
        </is>
      </c>
      <c r="J3110" t="n">
        <v>12</v>
      </c>
      <c r="K3110" t="inlineStr">
        <is>
          <t>A</t>
        </is>
      </c>
      <c r="L3110" s="9">
        <f>A3110&amp;"-"&amp;TEXT(E3110,"yyyymmdd")</f>
        <v/>
      </c>
    </row>
    <row r="3111">
      <c r="A3111" t="n">
        <v>50066378</v>
      </c>
      <c r="B3111" t="inlineStr">
        <is>
          <t>Queens</t>
        </is>
      </c>
      <c r="C3111" t="inlineStr">
        <is>
          <t>11365</t>
        </is>
      </c>
      <c r="D3111" t="inlineStr">
        <is>
          <t>Japanese</t>
        </is>
      </c>
      <c r="E3111" s="8" t="n">
        <v>46134</v>
      </c>
      <c r="F3111" t="inlineStr">
        <is>
          <t>Violations were cited in the following area(s).</t>
        </is>
      </c>
      <c r="G3111" t="inlineStr">
        <is>
          <t>02B</t>
        </is>
      </c>
      <c r="H3111" t="inlineStr">
        <is>
          <t>Hot TCS food item not held at or above 140 °F.</t>
        </is>
      </c>
      <c r="I3111" t="inlineStr">
        <is>
          <t>Critical</t>
        </is>
      </c>
      <c r="J3111" t="n">
        <v>32</v>
      </c>
      <c r="L3111" s="9">
        <f>A3111&amp;"-"&amp;TEXT(E3111,"yyyymmdd")</f>
        <v/>
      </c>
    </row>
    <row r="3112">
      <c r="A3112" t="n">
        <v>50066378</v>
      </c>
      <c r="B3112" t="inlineStr">
        <is>
          <t>Queens</t>
        </is>
      </c>
      <c r="C3112" t="inlineStr">
        <is>
          <t>11365</t>
        </is>
      </c>
      <c r="D3112" t="inlineStr">
        <is>
          <t>Japanese</t>
        </is>
      </c>
      <c r="E3112" s="8" t="n">
        <v>46134</v>
      </c>
      <c r="F3112" t="inlineStr">
        <is>
          <t>Violations were cited in the following area(s).</t>
        </is>
      </c>
      <c r="G3112" t="inlineStr">
        <is>
          <t>02G</t>
        </is>
      </c>
      <c r="H3112" t="inlineStr">
        <is>
          <t>Cold TCS food item held above 41 °F; smoked or processed fish held above 38 °F; intact raw eggs held above 45 °F; or reduced oxygen packaged (ROP) TCS foods held above required temperatures except during active necessary preparation.</t>
        </is>
      </c>
      <c r="I3112" t="inlineStr">
        <is>
          <t>Critical</t>
        </is>
      </c>
      <c r="J3112" t="n">
        <v>32</v>
      </c>
      <c r="L3112" s="9">
        <f>A3112&amp;"-"&amp;TEXT(E3112,"yyyymmdd")</f>
        <v/>
      </c>
    </row>
    <row r="3113">
      <c r="A3113" t="n">
        <v>50066378</v>
      </c>
      <c r="B3113" t="inlineStr">
        <is>
          <t>Queens</t>
        </is>
      </c>
      <c r="C3113" t="inlineStr">
        <is>
          <t>11365</t>
        </is>
      </c>
      <c r="D3113" t="inlineStr">
        <is>
          <t>Japanese</t>
        </is>
      </c>
      <c r="E3113" s="8" t="n">
        <v>46134</v>
      </c>
      <c r="F3113" t="inlineStr">
        <is>
          <t>Violations were cited in the following area(s).</t>
        </is>
      </c>
      <c r="G3113" t="inlineStr">
        <is>
          <t>04L</t>
        </is>
      </c>
      <c r="H3113" t="inlineStr">
        <is>
          <t>Evidence of mice or live mice in establishment's food or non-food areas.</t>
        </is>
      </c>
      <c r="I3113" t="inlineStr">
        <is>
          <t>Critical</t>
        </is>
      </c>
      <c r="J3113" t="n">
        <v>32</v>
      </c>
      <c r="L3113" s="9">
        <f>A3113&amp;"-"&amp;TEXT(E3113,"yyyymmdd")</f>
        <v/>
      </c>
    </row>
    <row r="3114">
      <c r="A3114" t="n">
        <v>50066378</v>
      </c>
      <c r="B3114" t="inlineStr">
        <is>
          <t>Queens</t>
        </is>
      </c>
      <c r="C3114" t="inlineStr">
        <is>
          <t>11365</t>
        </is>
      </c>
      <c r="D3114" t="inlineStr">
        <is>
          <t>Japanese</t>
        </is>
      </c>
      <c r="E3114" s="8" t="n">
        <v>46134</v>
      </c>
      <c r="F3114" t="inlineStr">
        <is>
          <t>Violations were cited in the following area(s).</t>
        </is>
      </c>
      <c r="G3114" t="inlineStr">
        <is>
          <t>04N</t>
        </is>
      </c>
      <c r="H3114" t="inlineStr">
        <is>
          <t>Filth flies or food/refuse/sewage associated with (FRSA) flies or other nuisance pests in establishment’s food and/or non-food areas. FRSA flies include house flies, blow flies, bottle flies, flesh flies, drain flies, Phorid flies and fruit flies.</t>
        </is>
      </c>
      <c r="I3114" t="inlineStr">
        <is>
          <t>Critical</t>
        </is>
      </c>
      <c r="J3114" t="n">
        <v>32</v>
      </c>
      <c r="L3114" s="9">
        <f>A3114&amp;"-"&amp;TEXT(E3114,"yyyymmdd")</f>
        <v/>
      </c>
    </row>
    <row r="3115">
      <c r="A3115" t="n">
        <v>50066378</v>
      </c>
      <c r="B3115" t="inlineStr">
        <is>
          <t>Queens</t>
        </is>
      </c>
      <c r="C3115" t="inlineStr">
        <is>
          <t>11365</t>
        </is>
      </c>
      <c r="D3115" t="inlineStr">
        <is>
          <t>Japanese</t>
        </is>
      </c>
      <c r="E3115" s="8" t="n">
        <v>46134</v>
      </c>
      <c r="F3115" t="inlineStr">
        <is>
          <t>Violations were cited in the following area(s).</t>
        </is>
      </c>
      <c r="G3115" t="inlineStr">
        <is>
          <t>06C</t>
        </is>
      </c>
      <c r="H311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115" t="inlineStr">
        <is>
          <t>Critical</t>
        </is>
      </c>
      <c r="J3115" t="n">
        <v>32</v>
      </c>
      <c r="L3115" s="9">
        <f>A3115&amp;"-"&amp;TEXT(E3115,"yyyymmdd")</f>
        <v/>
      </c>
    </row>
    <row r="3116">
      <c r="A3116" t="n">
        <v>50066378</v>
      </c>
      <c r="B3116" t="inlineStr">
        <is>
          <t>Queens</t>
        </is>
      </c>
      <c r="C3116" t="inlineStr">
        <is>
          <t>11365</t>
        </is>
      </c>
      <c r="D3116" t="inlineStr">
        <is>
          <t>Japanese</t>
        </is>
      </c>
      <c r="E3116" s="8" t="n">
        <v>46134</v>
      </c>
      <c r="F3116" t="inlineStr">
        <is>
          <t>Violations were cited in the following area(s).</t>
        </is>
      </c>
      <c r="G3116" t="inlineStr">
        <is>
          <t>08A</t>
        </is>
      </c>
      <c r="H3116" t="inlineStr">
        <is>
          <t>Establishment is not free of harborage or conditions conducive to rodents, insects or other pests.</t>
        </is>
      </c>
      <c r="I3116" t="inlineStr">
        <is>
          <t>Not Critical</t>
        </is>
      </c>
      <c r="J3116" t="n">
        <v>32</v>
      </c>
      <c r="L3116" s="9">
        <f>A3116&amp;"-"&amp;TEXT(E3116,"yyyymmdd")</f>
        <v/>
      </c>
    </row>
    <row r="3117">
      <c r="A3117" t="n">
        <v>50066378</v>
      </c>
      <c r="B3117" t="inlineStr">
        <is>
          <t>Queens</t>
        </is>
      </c>
      <c r="C3117" t="inlineStr">
        <is>
          <t>11365</t>
        </is>
      </c>
      <c r="D3117" t="inlineStr">
        <is>
          <t>Japanese</t>
        </is>
      </c>
      <c r="E3117" s="8" t="n">
        <v>46134</v>
      </c>
      <c r="F3117" t="inlineStr">
        <is>
          <t>Violations were cited in the following area(s).</t>
        </is>
      </c>
      <c r="G3117" t="inlineStr">
        <is>
          <t>10B</t>
        </is>
      </c>
      <c r="H3117" t="inlineStr">
        <is>
          <t>Anti-siphonage or back-flow prevention device not provided where required; equipment or floor not properly drained; sewage disposal system in disrepair or not functioning properly. Condensation or liquid waste improperly disposed of.</t>
        </is>
      </c>
      <c r="I3117" t="inlineStr">
        <is>
          <t>Not Critical</t>
        </is>
      </c>
      <c r="J3117" t="n">
        <v>32</v>
      </c>
      <c r="L3117" s="9">
        <f>A3117&amp;"-"&amp;TEXT(E3117,"yyyymmdd")</f>
        <v/>
      </c>
    </row>
    <row r="3118">
      <c r="A3118" t="n">
        <v>50066378</v>
      </c>
      <c r="B3118" t="inlineStr">
        <is>
          <t>Queens</t>
        </is>
      </c>
      <c r="C3118" t="inlineStr">
        <is>
          <t>11365</t>
        </is>
      </c>
      <c r="D3118" t="inlineStr">
        <is>
          <t>Japanese</t>
        </is>
      </c>
      <c r="E3118" s="8" t="n">
        <v>46134</v>
      </c>
      <c r="F3118" t="inlineStr">
        <is>
          <t>Violations were cited in the following area(s).</t>
        </is>
      </c>
      <c r="G3118" t="inlineStr">
        <is>
          <t>10F</t>
        </is>
      </c>
      <c r="H3118" t="inlineStr">
        <is>
          <t>Non-food contact surface or equipment made of unacceptable material, not kept clean, or not properly sealed, raised, spaced or movable to allow accessibility for cleaning on all sides, above and underneath the unit.</t>
        </is>
      </c>
      <c r="I3118" t="inlineStr">
        <is>
          <t>Not Critical</t>
        </is>
      </c>
      <c r="J3118" t="n">
        <v>32</v>
      </c>
      <c r="L3118" s="9">
        <f>A3118&amp;"-"&amp;TEXT(E3118,"yyyymmdd")</f>
        <v/>
      </c>
    </row>
    <row r="3119">
      <c r="A3119" t="n">
        <v>50066806</v>
      </c>
      <c r="B3119" t="inlineStr">
        <is>
          <t>Queens</t>
        </is>
      </c>
      <c r="C3119" t="inlineStr">
        <is>
          <t>11358</t>
        </is>
      </c>
      <c r="D3119" t="inlineStr">
        <is>
          <t>American</t>
        </is>
      </c>
      <c r="E3119" s="8" t="n">
        <v>46134</v>
      </c>
      <c r="F3119" t="inlineStr">
        <is>
          <t>Violations were cited in the following area(s).</t>
        </is>
      </c>
      <c r="G3119" t="inlineStr">
        <is>
          <t>04L</t>
        </is>
      </c>
      <c r="H3119" t="inlineStr">
        <is>
          <t>Evidence of mice or live mice in establishment's food or non-food areas.</t>
        </is>
      </c>
      <c r="I3119" t="inlineStr">
        <is>
          <t>Critical</t>
        </is>
      </c>
      <c r="J3119" t="n">
        <v>13</v>
      </c>
      <c r="K3119" t="inlineStr">
        <is>
          <t>A</t>
        </is>
      </c>
      <c r="L3119" s="9">
        <f>A3119&amp;"-"&amp;TEXT(E3119,"yyyymmdd")</f>
        <v/>
      </c>
    </row>
    <row r="3120">
      <c r="A3120" t="n">
        <v>50066806</v>
      </c>
      <c r="B3120" t="inlineStr">
        <is>
          <t>Queens</t>
        </is>
      </c>
      <c r="C3120" t="inlineStr">
        <is>
          <t>11358</t>
        </is>
      </c>
      <c r="D3120" t="inlineStr">
        <is>
          <t>American</t>
        </is>
      </c>
      <c r="E3120" s="8" t="n">
        <v>46134</v>
      </c>
      <c r="F3120" t="inlineStr">
        <is>
          <t>Violations were cited in the following area(s).</t>
        </is>
      </c>
      <c r="G3120" t="inlineStr">
        <is>
          <t>04N</t>
        </is>
      </c>
      <c r="H3120" t="inlineStr">
        <is>
          <t>Filth flies or food/refuse/sewage associated with (FRSA) flies or other nuisance pests in establishment’s food and/or non-food areas. FRSA flies include house flies, blow flies, bottle flies, flesh flies, drain flies, Phorid flies and fruit flies.</t>
        </is>
      </c>
      <c r="I3120" t="inlineStr">
        <is>
          <t>Critical</t>
        </is>
      </c>
      <c r="J3120" t="n">
        <v>13</v>
      </c>
      <c r="K3120" t="inlineStr">
        <is>
          <t>A</t>
        </is>
      </c>
      <c r="L3120" s="9">
        <f>A3120&amp;"-"&amp;TEXT(E3120,"yyyymmdd")</f>
        <v/>
      </c>
    </row>
    <row r="3121">
      <c r="A3121" t="n">
        <v>50066806</v>
      </c>
      <c r="B3121" t="inlineStr">
        <is>
          <t>Queens</t>
        </is>
      </c>
      <c r="C3121" t="inlineStr">
        <is>
          <t>11358</t>
        </is>
      </c>
      <c r="D3121" t="inlineStr">
        <is>
          <t>American</t>
        </is>
      </c>
      <c r="E3121" s="8" t="n">
        <v>46134</v>
      </c>
      <c r="F3121" t="inlineStr">
        <is>
          <t>Violations were cited in the following area(s).</t>
        </is>
      </c>
      <c r="G3121" t="inlineStr">
        <is>
          <t>08A</t>
        </is>
      </c>
      <c r="H3121" t="inlineStr">
        <is>
          <t>Establishment is not free of harborage or conditions conducive to rodents, insects or other pests.</t>
        </is>
      </c>
      <c r="I3121" t="inlineStr">
        <is>
          <t>Not Critical</t>
        </is>
      </c>
      <c r="J3121" t="n">
        <v>13</v>
      </c>
      <c r="K3121" t="inlineStr">
        <is>
          <t>A</t>
        </is>
      </c>
      <c r="L3121" s="9">
        <f>A3121&amp;"-"&amp;TEXT(E3121,"yyyymmdd")</f>
        <v/>
      </c>
    </row>
    <row r="3122">
      <c r="A3122" t="n">
        <v>50066806</v>
      </c>
      <c r="B3122" t="inlineStr">
        <is>
          <t>Queens</t>
        </is>
      </c>
      <c r="C3122" t="inlineStr">
        <is>
          <t>11358</t>
        </is>
      </c>
      <c r="D3122" t="inlineStr">
        <is>
          <t>American</t>
        </is>
      </c>
      <c r="E3122" s="8" t="n">
        <v>46134</v>
      </c>
      <c r="F3122" t="inlineStr">
        <is>
          <t>Violations were cited in the following area(s).</t>
        </is>
      </c>
      <c r="G3122" t="inlineStr">
        <is>
          <t>10F</t>
        </is>
      </c>
      <c r="H3122" t="inlineStr">
        <is>
          <t>Non-food contact surface or equipment made of unacceptable material, not kept clean, or not properly sealed, raised, spaced or movable to allow accessibility for cleaning on all sides, above and underneath the unit.</t>
        </is>
      </c>
      <c r="I3122" t="inlineStr">
        <is>
          <t>Not Critical</t>
        </is>
      </c>
      <c r="J3122" t="n">
        <v>13</v>
      </c>
      <c r="K3122" t="inlineStr">
        <is>
          <t>A</t>
        </is>
      </c>
      <c r="L3122" s="9">
        <f>A3122&amp;"-"&amp;TEXT(E3122,"yyyymmdd")</f>
        <v/>
      </c>
    </row>
    <row r="3123">
      <c r="A3123" t="n">
        <v>50071777</v>
      </c>
      <c r="B3123" t="inlineStr">
        <is>
          <t>Queens</t>
        </is>
      </c>
      <c r="C3123" t="inlineStr">
        <is>
          <t>11377</t>
        </is>
      </c>
      <c r="D3123" t="inlineStr">
        <is>
          <t>Asian/Asian Fusion</t>
        </is>
      </c>
      <c r="E3123" s="8" t="n">
        <v>46134</v>
      </c>
      <c r="F3123" t="inlineStr">
        <is>
          <t>Violations were cited in the following area(s).</t>
        </is>
      </c>
      <c r="G3123" t="inlineStr">
        <is>
          <t>02B</t>
        </is>
      </c>
      <c r="H3123" t="inlineStr">
        <is>
          <t>Hot TCS food item not held at or above 140 °F.</t>
        </is>
      </c>
      <c r="I3123" t="inlineStr">
        <is>
          <t>Critical</t>
        </is>
      </c>
      <c r="J3123" t="n">
        <v>35</v>
      </c>
      <c r="L3123" s="9">
        <f>A3123&amp;"-"&amp;TEXT(E3123,"yyyymmdd")</f>
        <v/>
      </c>
    </row>
    <row r="3124">
      <c r="A3124" t="n">
        <v>50071777</v>
      </c>
      <c r="B3124" t="inlineStr">
        <is>
          <t>Queens</t>
        </is>
      </c>
      <c r="C3124" t="inlineStr">
        <is>
          <t>11377</t>
        </is>
      </c>
      <c r="D3124" t="inlineStr">
        <is>
          <t>Asian/Asian Fusion</t>
        </is>
      </c>
      <c r="E3124" s="8" t="n">
        <v>46134</v>
      </c>
      <c r="F3124" t="inlineStr">
        <is>
          <t>Violations were cited in the following area(s).</t>
        </is>
      </c>
      <c r="G3124" t="inlineStr">
        <is>
          <t>02G</t>
        </is>
      </c>
      <c r="H3124" t="inlineStr">
        <is>
          <t>Cold TCS food item held above 41 °F; smoked or processed fish held above 38 °F; intact raw eggs held above 45 °F; or reduced oxygen packaged (ROP) TCS foods held above required temperatures except during active necessary preparation.</t>
        </is>
      </c>
      <c r="I3124" t="inlineStr">
        <is>
          <t>Critical</t>
        </is>
      </c>
      <c r="J3124" t="n">
        <v>35</v>
      </c>
      <c r="L3124" s="9">
        <f>A3124&amp;"-"&amp;TEXT(E3124,"yyyymmdd")</f>
        <v/>
      </c>
    </row>
    <row r="3125">
      <c r="A3125" t="n">
        <v>50071777</v>
      </c>
      <c r="B3125" t="inlineStr">
        <is>
          <t>Queens</t>
        </is>
      </c>
      <c r="C3125" t="inlineStr">
        <is>
          <t>11377</t>
        </is>
      </c>
      <c r="D3125" t="inlineStr">
        <is>
          <t>Asian/Asian Fusion</t>
        </is>
      </c>
      <c r="E3125" s="8" t="n">
        <v>46134</v>
      </c>
      <c r="F3125" t="inlineStr">
        <is>
          <t>Violations were cited in the following area(s).</t>
        </is>
      </c>
      <c r="G3125" t="inlineStr">
        <is>
          <t>06C</t>
        </is>
      </c>
      <c r="H312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125" t="inlineStr">
        <is>
          <t>Critical</t>
        </is>
      </c>
      <c r="J3125" t="n">
        <v>35</v>
      </c>
      <c r="L3125" s="9">
        <f>A3125&amp;"-"&amp;TEXT(E3125,"yyyymmdd")</f>
        <v/>
      </c>
    </row>
    <row r="3126">
      <c r="A3126" t="n">
        <v>50071777</v>
      </c>
      <c r="B3126" t="inlineStr">
        <is>
          <t>Queens</t>
        </is>
      </c>
      <c r="C3126" t="inlineStr">
        <is>
          <t>11377</t>
        </is>
      </c>
      <c r="D3126" t="inlineStr">
        <is>
          <t>Asian/Asian Fusion</t>
        </is>
      </c>
      <c r="E3126" s="8" t="n">
        <v>46134</v>
      </c>
      <c r="F3126" t="inlineStr">
        <is>
          <t>Violations were cited in the following area(s).</t>
        </is>
      </c>
      <c r="G3126" t="inlineStr">
        <is>
          <t>06E</t>
        </is>
      </c>
      <c r="H3126" t="inlineStr">
        <is>
          <t>Sanitized equipment or utensil, including in-use food dispensing utensil, improperly used or stored.</t>
        </is>
      </c>
      <c r="I3126" t="inlineStr">
        <is>
          <t>Critical</t>
        </is>
      </c>
      <c r="J3126" t="n">
        <v>35</v>
      </c>
      <c r="L3126" s="9">
        <f>A3126&amp;"-"&amp;TEXT(E3126,"yyyymmdd")</f>
        <v/>
      </c>
    </row>
    <row r="3127">
      <c r="A3127" t="n">
        <v>50071777</v>
      </c>
      <c r="B3127" t="inlineStr">
        <is>
          <t>Queens</t>
        </is>
      </c>
      <c r="C3127" t="inlineStr">
        <is>
          <t>11377</t>
        </is>
      </c>
      <c r="D3127" t="inlineStr">
        <is>
          <t>Asian/Asian Fusion</t>
        </is>
      </c>
      <c r="E3127" s="8" t="n">
        <v>46134</v>
      </c>
      <c r="F3127" t="inlineStr">
        <is>
          <t>Violations were cited in the following area(s).</t>
        </is>
      </c>
      <c r="G3127" t="inlineStr">
        <is>
          <t>10F</t>
        </is>
      </c>
      <c r="H3127" t="inlineStr">
        <is>
          <t>Non-food contact surface or equipment made of unacceptable material, not kept clean, or not properly sealed, raised, spaced or movable to allow accessibility for cleaning on all sides, above and underneath the unit.</t>
        </is>
      </c>
      <c r="I3127" t="inlineStr">
        <is>
          <t>Not Critical</t>
        </is>
      </c>
      <c r="J3127" t="n">
        <v>35</v>
      </c>
      <c r="L3127" s="9">
        <f>A3127&amp;"-"&amp;TEXT(E3127,"yyyymmdd")</f>
        <v/>
      </c>
    </row>
    <row r="3128">
      <c r="A3128" t="n">
        <v>50071777</v>
      </c>
      <c r="B3128" t="inlineStr">
        <is>
          <t>Queens</t>
        </is>
      </c>
      <c r="C3128" t="inlineStr">
        <is>
          <t>11377</t>
        </is>
      </c>
      <c r="D3128" t="inlineStr">
        <is>
          <t>Asian/Asian Fusion</t>
        </is>
      </c>
      <c r="E3128" s="8" t="n">
        <v>46134</v>
      </c>
      <c r="F3128" t="inlineStr">
        <is>
          <t>Violations were cited in the following area(s).</t>
        </is>
      </c>
      <c r="G3128" t="inlineStr">
        <is>
          <t>10G</t>
        </is>
      </c>
      <c r="H3128" t="inlineStr">
        <is>
          <t>Dishwashing and ware washing: Cleaning and sanitizing of tableware, including dishes, utensils, and equipment deficient.</t>
        </is>
      </c>
      <c r="I3128" t="inlineStr">
        <is>
          <t>Not Critical</t>
        </is>
      </c>
      <c r="J3128" t="n">
        <v>35</v>
      </c>
      <c r="L3128" s="9">
        <f>A3128&amp;"-"&amp;TEXT(E3128,"yyyymmdd")</f>
        <v/>
      </c>
    </row>
    <row r="3129">
      <c r="A3129" t="n">
        <v>50086424</v>
      </c>
      <c r="B3129" t="inlineStr">
        <is>
          <t>Bronx</t>
        </is>
      </c>
      <c r="C3129" t="inlineStr">
        <is>
          <t>10461</t>
        </is>
      </c>
      <c r="D3129" t="inlineStr">
        <is>
          <t>Donuts</t>
        </is>
      </c>
      <c r="E3129" s="8" t="n">
        <v>46134</v>
      </c>
      <c r="F3129" t="inlineStr">
        <is>
          <t>Violations were cited in the following area(s).</t>
        </is>
      </c>
      <c r="G3129" t="inlineStr">
        <is>
          <t>06D</t>
        </is>
      </c>
      <c r="H3129" t="inlineStr">
        <is>
          <t>Food contact surface not properly washed, rinsed and sanitized after each use and following any activity when contamination may have occurred.</t>
        </is>
      </c>
      <c r="I3129" t="inlineStr">
        <is>
          <t>Critical</t>
        </is>
      </c>
      <c r="J3129" t="n">
        <v>8</v>
      </c>
      <c r="K3129" t="inlineStr">
        <is>
          <t>A</t>
        </is>
      </c>
      <c r="L3129" s="9">
        <f>A3129&amp;"-"&amp;TEXT(E3129,"yyyymmdd")</f>
        <v/>
      </c>
    </row>
    <row r="3130">
      <c r="A3130" t="n">
        <v>50086424</v>
      </c>
      <c r="B3130" t="inlineStr">
        <is>
          <t>Bronx</t>
        </is>
      </c>
      <c r="C3130" t="inlineStr">
        <is>
          <t>10461</t>
        </is>
      </c>
      <c r="D3130" t="inlineStr">
        <is>
          <t>Donuts</t>
        </is>
      </c>
      <c r="E3130" s="8" t="n">
        <v>46134</v>
      </c>
      <c r="F3130" t="inlineStr">
        <is>
          <t>Violations were cited in the following area(s).</t>
        </is>
      </c>
      <c r="G3130" t="inlineStr">
        <is>
          <t>10F</t>
        </is>
      </c>
      <c r="H3130" t="inlineStr">
        <is>
          <t>Non-food contact surface or equipment made of unacceptable material, not kept clean, or not properly sealed, raised, spaced or movable to allow accessibility for cleaning on all sides, above and underneath the unit.</t>
        </is>
      </c>
      <c r="I3130" t="inlineStr">
        <is>
          <t>Not Critical</t>
        </is>
      </c>
      <c r="J3130" t="n">
        <v>8</v>
      </c>
      <c r="K3130" t="inlineStr">
        <is>
          <t>A</t>
        </is>
      </c>
      <c r="L3130" s="9">
        <f>A3130&amp;"-"&amp;TEXT(E3130,"yyyymmdd")</f>
        <v/>
      </c>
    </row>
    <row r="3131">
      <c r="A3131" t="n">
        <v>50089768</v>
      </c>
      <c r="B3131" t="inlineStr">
        <is>
          <t>Queens</t>
        </is>
      </c>
      <c r="C3131" t="inlineStr">
        <is>
          <t>11691</t>
        </is>
      </c>
      <c r="D3131" t="inlineStr">
        <is>
          <t>Chicken</t>
        </is>
      </c>
      <c r="E3131" s="8" t="n">
        <v>46134</v>
      </c>
      <c r="F3131" t="inlineStr">
        <is>
          <t>Violations were cited in the following area(s).</t>
        </is>
      </c>
      <c r="G3131" t="inlineStr">
        <is>
          <t>02B</t>
        </is>
      </c>
      <c r="H3131" t="inlineStr">
        <is>
          <t>Hot TCS food item not held at or above 140 °F.</t>
        </is>
      </c>
      <c r="I3131" t="inlineStr">
        <is>
          <t>Critical</t>
        </is>
      </c>
      <c r="J3131" t="n">
        <v>8</v>
      </c>
      <c r="K3131" t="inlineStr">
        <is>
          <t>A</t>
        </is>
      </c>
      <c r="L3131" s="9">
        <f>A3131&amp;"-"&amp;TEXT(E3131,"yyyymmdd")</f>
        <v/>
      </c>
    </row>
    <row r="3132">
      <c r="A3132" t="n">
        <v>50092346</v>
      </c>
      <c r="B3132" t="inlineStr">
        <is>
          <t>Brooklyn</t>
        </is>
      </c>
      <c r="C3132" t="inlineStr">
        <is>
          <t>11238</t>
        </is>
      </c>
      <c r="D3132" t="inlineStr">
        <is>
          <t>Bottled Beverages</t>
        </is>
      </c>
      <c r="E3132" s="8" t="n">
        <v>46134</v>
      </c>
      <c r="F3132" t="inlineStr">
        <is>
          <t>Violations were cited in the following area(s).</t>
        </is>
      </c>
      <c r="G3132" t="inlineStr">
        <is>
          <t>06B</t>
        </is>
      </c>
      <c r="H3132" t="inlineStr">
        <is>
          <t>Tobacco or electronic cigarette use, eating, or drinking from open container in food preparation, food storage or dishwashing area.</t>
        </is>
      </c>
      <c r="I3132" t="inlineStr">
        <is>
          <t>Critical</t>
        </is>
      </c>
      <c r="J3132" t="n">
        <v>11</v>
      </c>
      <c r="K3132" t="inlineStr">
        <is>
          <t>A</t>
        </is>
      </c>
      <c r="L3132" s="9">
        <f>A3132&amp;"-"&amp;TEXT(E3132,"yyyymmdd")</f>
        <v/>
      </c>
    </row>
    <row r="3133">
      <c r="A3133" t="n">
        <v>50092346</v>
      </c>
      <c r="B3133" t="inlineStr">
        <is>
          <t>Brooklyn</t>
        </is>
      </c>
      <c r="C3133" t="inlineStr">
        <is>
          <t>11238</t>
        </is>
      </c>
      <c r="D3133" t="inlineStr">
        <is>
          <t>Bottled Beverages</t>
        </is>
      </c>
      <c r="E3133" s="8" t="n">
        <v>46134</v>
      </c>
      <c r="F3133" t="inlineStr">
        <is>
          <t>Violations were cited in the following area(s).</t>
        </is>
      </c>
      <c r="G3133" t="inlineStr">
        <is>
          <t>09E</t>
        </is>
      </c>
      <c r="H3133" t="inlineStr">
        <is>
          <t>Wash hands sign not posted near or above hand washing sink.</t>
        </is>
      </c>
      <c r="I3133" t="inlineStr">
        <is>
          <t>Not Critical</t>
        </is>
      </c>
      <c r="J3133" t="n">
        <v>11</v>
      </c>
      <c r="K3133" t="inlineStr">
        <is>
          <t>A</t>
        </is>
      </c>
      <c r="L3133" s="9">
        <f>A3133&amp;"-"&amp;TEXT(E3133,"yyyymmdd")</f>
        <v/>
      </c>
    </row>
    <row r="3134">
      <c r="A3134" t="n">
        <v>50092346</v>
      </c>
      <c r="B3134" t="inlineStr">
        <is>
          <t>Brooklyn</t>
        </is>
      </c>
      <c r="C3134" t="inlineStr">
        <is>
          <t>11238</t>
        </is>
      </c>
      <c r="D3134" t="inlineStr">
        <is>
          <t>Bottled Beverages</t>
        </is>
      </c>
      <c r="E3134" s="8" t="n">
        <v>46134</v>
      </c>
      <c r="F3134" t="inlineStr">
        <is>
          <t>Violations were cited in the following area(s).</t>
        </is>
      </c>
      <c r="G3134" t="inlineStr">
        <is>
          <t>10A</t>
        </is>
      </c>
      <c r="H3134" t="inlineStr">
        <is>
          <t>Toilet facility not maintained or provided with toilet paper, waste receptacle or self-closing door.</t>
        </is>
      </c>
      <c r="I3134" t="inlineStr">
        <is>
          <t>Not Critical</t>
        </is>
      </c>
      <c r="J3134" t="n">
        <v>11</v>
      </c>
      <c r="K3134" t="inlineStr">
        <is>
          <t>A</t>
        </is>
      </c>
      <c r="L3134" s="9">
        <f>A3134&amp;"-"&amp;TEXT(E3134,"yyyymmdd")</f>
        <v/>
      </c>
    </row>
    <row r="3135">
      <c r="A3135" t="n">
        <v>50092346</v>
      </c>
      <c r="B3135" t="inlineStr">
        <is>
          <t>Brooklyn</t>
        </is>
      </c>
      <c r="C3135" t="inlineStr">
        <is>
          <t>11238</t>
        </is>
      </c>
      <c r="D3135" t="inlineStr">
        <is>
          <t>Bottled Beverages</t>
        </is>
      </c>
      <c r="E3135" s="8" t="n">
        <v>46134</v>
      </c>
      <c r="F3135" t="inlineStr">
        <is>
          <t>Violations were cited in the following area(s).</t>
        </is>
      </c>
      <c r="G3135" t="inlineStr">
        <is>
          <t>10F</t>
        </is>
      </c>
      <c r="H3135" t="inlineStr">
        <is>
          <t>Non-food contact surface or equipment made of unacceptable material, not kept clean, or not properly sealed, raised, spaced or movable to allow accessibility for cleaning on all sides, above and underneath the unit.</t>
        </is>
      </c>
      <c r="I3135" t="inlineStr">
        <is>
          <t>Not Critical</t>
        </is>
      </c>
      <c r="J3135" t="n">
        <v>11</v>
      </c>
      <c r="K3135" t="inlineStr">
        <is>
          <t>A</t>
        </is>
      </c>
      <c r="L3135" s="9">
        <f>A3135&amp;"-"&amp;TEXT(E3135,"yyyymmdd")</f>
        <v/>
      </c>
    </row>
    <row r="3136">
      <c r="A3136" t="n">
        <v>50094742</v>
      </c>
      <c r="B3136" t="inlineStr">
        <is>
          <t>Brooklyn</t>
        </is>
      </c>
      <c r="C3136" t="inlineStr">
        <is>
          <t>11236</t>
        </is>
      </c>
      <c r="D3136" t="inlineStr">
        <is>
          <t>Caribbean</t>
        </is>
      </c>
      <c r="E3136" s="8" t="n">
        <v>46134</v>
      </c>
      <c r="F3136" t="inlineStr">
        <is>
          <t>Violations were cited in the following area(s).</t>
        </is>
      </c>
      <c r="G3136" t="inlineStr">
        <is>
          <t>02B</t>
        </is>
      </c>
      <c r="H3136" t="inlineStr">
        <is>
          <t>Hot TCS food item not held at or above 140 °F.</t>
        </is>
      </c>
      <c r="I3136" t="inlineStr">
        <is>
          <t>Critical</t>
        </is>
      </c>
      <c r="J3136" t="n">
        <v>41</v>
      </c>
      <c r="L3136" s="9">
        <f>A3136&amp;"-"&amp;TEXT(E3136,"yyyymmdd")</f>
        <v/>
      </c>
    </row>
    <row r="3137">
      <c r="A3137" t="n">
        <v>50094742</v>
      </c>
      <c r="B3137" t="inlineStr">
        <is>
          <t>Brooklyn</t>
        </is>
      </c>
      <c r="C3137" t="inlineStr">
        <is>
          <t>11236</t>
        </is>
      </c>
      <c r="D3137" t="inlineStr">
        <is>
          <t>Caribbean</t>
        </is>
      </c>
      <c r="E3137" s="8" t="n">
        <v>46134</v>
      </c>
      <c r="F3137" t="inlineStr">
        <is>
          <t>Violations were cited in the following area(s).</t>
        </is>
      </c>
      <c r="G3137" t="inlineStr">
        <is>
          <t>03I</t>
        </is>
      </c>
      <c r="H3137" t="inlineStr">
        <is>
          <t>Juice packaged on premises with no or incomplete label, no warning statement</t>
        </is>
      </c>
      <c r="I3137" t="inlineStr">
        <is>
          <t>Critical</t>
        </is>
      </c>
      <c r="J3137" t="n">
        <v>41</v>
      </c>
      <c r="L3137" s="9">
        <f>A3137&amp;"-"&amp;TEXT(E3137,"yyyymmdd")</f>
        <v/>
      </c>
    </row>
    <row r="3138">
      <c r="A3138" t="n">
        <v>50094742</v>
      </c>
      <c r="B3138" t="inlineStr">
        <is>
          <t>Brooklyn</t>
        </is>
      </c>
      <c r="C3138" t="inlineStr">
        <is>
          <t>11236</t>
        </is>
      </c>
      <c r="D3138" t="inlineStr">
        <is>
          <t>Caribbean</t>
        </is>
      </c>
      <c r="E3138" s="8" t="n">
        <v>46134</v>
      </c>
      <c r="F3138" t="inlineStr">
        <is>
          <t>Violations were cited in the following area(s).</t>
        </is>
      </c>
      <c r="G3138" t="inlineStr">
        <is>
          <t>04K</t>
        </is>
      </c>
      <c r="H3138" t="inlineStr">
        <is>
          <t>Evidence of rats or live rats in establishment's food or non-food areas.</t>
        </is>
      </c>
      <c r="I3138" t="inlineStr">
        <is>
          <t>Critical</t>
        </is>
      </c>
      <c r="J3138" t="n">
        <v>41</v>
      </c>
      <c r="L3138" s="9">
        <f>A3138&amp;"-"&amp;TEXT(E3138,"yyyymmdd")</f>
        <v/>
      </c>
    </row>
    <row r="3139">
      <c r="A3139" t="n">
        <v>50094742</v>
      </c>
      <c r="B3139" t="inlineStr">
        <is>
          <t>Brooklyn</t>
        </is>
      </c>
      <c r="C3139" t="inlineStr">
        <is>
          <t>11236</t>
        </is>
      </c>
      <c r="D3139" t="inlineStr">
        <is>
          <t>Caribbean</t>
        </is>
      </c>
      <c r="E3139" s="8" t="n">
        <v>46134</v>
      </c>
      <c r="F3139" t="inlineStr">
        <is>
          <t>Violations were cited in the following area(s).</t>
        </is>
      </c>
      <c r="G3139" t="inlineStr">
        <is>
          <t>04L</t>
        </is>
      </c>
      <c r="H3139" t="inlineStr">
        <is>
          <t>Evidence of mice or live mice in establishment's food or non-food areas.</t>
        </is>
      </c>
      <c r="I3139" t="inlineStr">
        <is>
          <t>Critical</t>
        </is>
      </c>
      <c r="J3139" t="n">
        <v>41</v>
      </c>
      <c r="L3139" s="9">
        <f>A3139&amp;"-"&amp;TEXT(E3139,"yyyymmdd")</f>
        <v/>
      </c>
    </row>
    <row r="3140">
      <c r="A3140" t="n">
        <v>50094742</v>
      </c>
      <c r="B3140" t="inlineStr">
        <is>
          <t>Brooklyn</t>
        </is>
      </c>
      <c r="C3140" t="inlineStr">
        <is>
          <t>11236</t>
        </is>
      </c>
      <c r="D3140" t="inlineStr">
        <is>
          <t>Caribbean</t>
        </is>
      </c>
      <c r="E3140" s="8" t="n">
        <v>46134</v>
      </c>
      <c r="F3140" t="inlineStr">
        <is>
          <t>Violations were cited in the following area(s).</t>
        </is>
      </c>
      <c r="G3140" t="inlineStr">
        <is>
          <t>06C</t>
        </is>
      </c>
      <c r="H314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140" t="inlineStr">
        <is>
          <t>Critical</t>
        </is>
      </c>
      <c r="J3140" t="n">
        <v>41</v>
      </c>
      <c r="L3140" s="9">
        <f>A3140&amp;"-"&amp;TEXT(E3140,"yyyymmdd")</f>
        <v/>
      </c>
    </row>
    <row r="3141">
      <c r="A3141" t="n">
        <v>50094742</v>
      </c>
      <c r="B3141" t="inlineStr">
        <is>
          <t>Brooklyn</t>
        </is>
      </c>
      <c r="C3141" t="inlineStr">
        <is>
          <t>11236</t>
        </is>
      </c>
      <c r="D3141" t="inlineStr">
        <is>
          <t>Caribbean</t>
        </is>
      </c>
      <c r="E3141" s="8" t="n">
        <v>46134</v>
      </c>
      <c r="F3141" t="inlineStr">
        <is>
          <t>Violations were cited in the following area(s).</t>
        </is>
      </c>
      <c r="G3141" t="inlineStr">
        <is>
          <t>06F</t>
        </is>
      </c>
      <c r="H3141" t="inlineStr">
        <is>
          <t>Wiping cloths not stored clean and dry, or in a sanitizing solution, between uses.</t>
        </is>
      </c>
      <c r="I3141" t="inlineStr">
        <is>
          <t>Critical</t>
        </is>
      </c>
      <c r="J3141" t="n">
        <v>41</v>
      </c>
      <c r="L3141" s="9">
        <f>A3141&amp;"-"&amp;TEXT(E3141,"yyyymmdd")</f>
        <v/>
      </c>
    </row>
    <row r="3142">
      <c r="A3142" t="n">
        <v>50094742</v>
      </c>
      <c r="B3142" t="inlineStr">
        <is>
          <t>Brooklyn</t>
        </is>
      </c>
      <c r="C3142" t="inlineStr">
        <is>
          <t>11236</t>
        </is>
      </c>
      <c r="D3142" t="inlineStr">
        <is>
          <t>Caribbean</t>
        </is>
      </c>
      <c r="E3142" s="8" t="n">
        <v>46134</v>
      </c>
      <c r="F3142" t="inlineStr">
        <is>
          <t>Violations were cited in the following area(s).</t>
        </is>
      </c>
      <c r="G3142" t="inlineStr">
        <is>
          <t>08A</t>
        </is>
      </c>
      <c r="H3142" t="inlineStr">
        <is>
          <t>Establishment is not free of harborage or conditions conducive to rodents, insects or other pests.</t>
        </is>
      </c>
      <c r="I3142" t="inlineStr">
        <is>
          <t>Not Critical</t>
        </is>
      </c>
      <c r="J3142" t="n">
        <v>41</v>
      </c>
      <c r="L3142" s="9">
        <f>A3142&amp;"-"&amp;TEXT(E3142,"yyyymmdd")</f>
        <v/>
      </c>
    </row>
    <row r="3143">
      <c r="A3143" t="n">
        <v>50098137</v>
      </c>
      <c r="B3143" t="inlineStr">
        <is>
          <t>Bronx</t>
        </is>
      </c>
      <c r="C3143" t="inlineStr">
        <is>
          <t>10466</t>
        </is>
      </c>
      <c r="D3143" t="inlineStr">
        <is>
          <t>Chicken</t>
        </is>
      </c>
      <c r="E3143" s="8" t="n">
        <v>46134</v>
      </c>
      <c r="F3143" t="inlineStr">
        <is>
          <t>Violations were cited in the following area(s).</t>
        </is>
      </c>
      <c r="G3143" t="inlineStr">
        <is>
          <t>10F</t>
        </is>
      </c>
      <c r="H3143" t="inlineStr">
        <is>
          <t>Non-food contact surface or equipment made of unacceptable material, not kept clean, or not properly sealed, raised, spaced or movable to allow accessibility for cleaning on all sides, above and underneath the unit.</t>
        </is>
      </c>
      <c r="I3143" t="inlineStr">
        <is>
          <t>Not Critical</t>
        </is>
      </c>
      <c r="J3143" t="n">
        <v>2</v>
      </c>
      <c r="K3143" t="inlineStr">
        <is>
          <t>A</t>
        </is>
      </c>
      <c r="L3143" s="9">
        <f>A3143&amp;"-"&amp;TEXT(E3143,"yyyymmdd")</f>
        <v/>
      </c>
    </row>
    <row r="3144">
      <c r="A3144" t="n">
        <v>50099859</v>
      </c>
      <c r="B3144" t="inlineStr">
        <is>
          <t>Manhattan</t>
        </is>
      </c>
      <c r="C3144" t="inlineStr">
        <is>
          <t>10014</t>
        </is>
      </c>
      <c r="D3144" t="inlineStr">
        <is>
          <t>Bakery Products/Desserts</t>
        </is>
      </c>
      <c r="E3144" s="8" t="n">
        <v>46134</v>
      </c>
      <c r="F3144" t="inlineStr">
        <is>
          <t>Violations were cited in the following area(s).</t>
        </is>
      </c>
      <c r="G3144" t="inlineStr">
        <is>
          <t>06C</t>
        </is>
      </c>
      <c r="H314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144" t="inlineStr">
        <is>
          <t>Critical</t>
        </is>
      </c>
      <c r="J3144" t="n">
        <v>5</v>
      </c>
      <c r="K3144" t="inlineStr">
        <is>
          <t>A</t>
        </is>
      </c>
      <c r="L3144" s="9">
        <f>A3144&amp;"-"&amp;TEXT(E3144,"yyyymmdd")</f>
        <v/>
      </c>
    </row>
    <row r="3145">
      <c r="A3145" t="n">
        <v>50099862</v>
      </c>
      <c r="B3145" t="inlineStr">
        <is>
          <t>Manhattan</t>
        </is>
      </c>
      <c r="C3145" t="inlineStr">
        <is>
          <t>10012</t>
        </is>
      </c>
      <c r="D3145" t="inlineStr">
        <is>
          <t>Vegan</t>
        </is>
      </c>
      <c r="E3145" s="8" t="n">
        <v>46134</v>
      </c>
      <c r="F3145" t="inlineStr">
        <is>
          <t>Violations were cited in the following area(s).</t>
        </is>
      </c>
      <c r="G3145" t="inlineStr">
        <is>
          <t>02B</t>
        </is>
      </c>
      <c r="H3145" t="inlineStr">
        <is>
          <t>Hot TCS food item not held at or above 140 °F.</t>
        </is>
      </c>
      <c r="I3145" t="inlineStr">
        <is>
          <t>Critical</t>
        </is>
      </c>
      <c r="J3145" t="n">
        <v>7</v>
      </c>
      <c r="K3145" t="inlineStr">
        <is>
          <t>A</t>
        </is>
      </c>
      <c r="L3145" s="9">
        <f>A3145&amp;"-"&amp;TEXT(E3145,"yyyymmdd")</f>
        <v/>
      </c>
    </row>
    <row r="3146">
      <c r="A3146" t="n">
        <v>50105727</v>
      </c>
      <c r="B3146" t="inlineStr">
        <is>
          <t>Brooklyn</t>
        </is>
      </c>
      <c r="C3146" t="inlineStr">
        <is>
          <t>11228</t>
        </is>
      </c>
      <c r="D3146" t="inlineStr">
        <is>
          <t>Coffee/Tea</t>
        </is>
      </c>
      <c r="E3146" s="8" t="n">
        <v>46134</v>
      </c>
      <c r="F3146" t="inlineStr">
        <is>
          <t>Violations were cited in the following area(s).</t>
        </is>
      </c>
      <c r="G3146" t="inlineStr">
        <is>
          <t>06D</t>
        </is>
      </c>
      <c r="H3146" t="inlineStr">
        <is>
          <t>Food contact surface not properly washed, rinsed and sanitized after each use and following any activity when contamination may have occurred.</t>
        </is>
      </c>
      <c r="I3146" t="inlineStr">
        <is>
          <t>Critical</t>
        </is>
      </c>
      <c r="J3146" t="n">
        <v>13</v>
      </c>
      <c r="K3146" t="inlineStr">
        <is>
          <t>A</t>
        </is>
      </c>
      <c r="L3146" s="9">
        <f>A3146&amp;"-"&amp;TEXT(E3146,"yyyymmdd")</f>
        <v/>
      </c>
    </row>
    <row r="3147">
      <c r="A3147" t="n">
        <v>50105727</v>
      </c>
      <c r="B3147" t="inlineStr">
        <is>
          <t>Brooklyn</t>
        </is>
      </c>
      <c r="C3147" t="inlineStr">
        <is>
          <t>11228</t>
        </is>
      </c>
      <c r="D3147" t="inlineStr">
        <is>
          <t>Coffee/Tea</t>
        </is>
      </c>
      <c r="E3147" s="8" t="n">
        <v>46134</v>
      </c>
      <c r="F3147" t="inlineStr">
        <is>
          <t>Violations were cited in the following area(s).</t>
        </is>
      </c>
      <c r="G3147" t="inlineStr">
        <is>
          <t>06F</t>
        </is>
      </c>
      <c r="H3147" t="inlineStr">
        <is>
          <t>Wiping cloths not stored clean and dry, or in a sanitizing solution, between uses.</t>
        </is>
      </c>
      <c r="I3147" t="inlineStr">
        <is>
          <t>Critical</t>
        </is>
      </c>
      <c r="J3147" t="n">
        <v>13</v>
      </c>
      <c r="K3147" t="inlineStr">
        <is>
          <t>A</t>
        </is>
      </c>
      <c r="L3147" s="9">
        <f>A3147&amp;"-"&amp;TEXT(E3147,"yyyymmdd")</f>
        <v/>
      </c>
    </row>
    <row r="3148">
      <c r="A3148" t="n">
        <v>50105727</v>
      </c>
      <c r="B3148" t="inlineStr">
        <is>
          <t>Brooklyn</t>
        </is>
      </c>
      <c r="C3148" t="inlineStr">
        <is>
          <t>11228</t>
        </is>
      </c>
      <c r="D3148" t="inlineStr">
        <is>
          <t>Coffee/Tea</t>
        </is>
      </c>
      <c r="E3148" s="8" t="n">
        <v>46134</v>
      </c>
      <c r="F3148" t="inlineStr">
        <is>
          <t>Violations were cited in the following area(s).</t>
        </is>
      </c>
      <c r="G3148" t="inlineStr">
        <is>
          <t>10E</t>
        </is>
      </c>
      <c r="H3148" t="inlineStr">
        <is>
          <t>Accurate thermometer not provided or properly located in refrigerated, cold storage or hot holding equipment</t>
        </is>
      </c>
      <c r="I3148" t="inlineStr">
        <is>
          <t>Not Critical</t>
        </is>
      </c>
      <c r="J3148" t="n">
        <v>13</v>
      </c>
      <c r="K3148" t="inlineStr">
        <is>
          <t>A</t>
        </is>
      </c>
      <c r="L3148" s="9">
        <f>A3148&amp;"-"&amp;TEXT(E3148,"yyyymmdd")</f>
        <v/>
      </c>
    </row>
    <row r="3149">
      <c r="A3149" t="n">
        <v>50106885</v>
      </c>
      <c r="B3149" t="inlineStr">
        <is>
          <t>Queens</t>
        </is>
      </c>
      <c r="C3149" t="inlineStr">
        <is>
          <t>11368</t>
        </is>
      </c>
      <c r="D3149" t="inlineStr">
        <is>
          <t>Peruvian</t>
        </is>
      </c>
      <c r="E3149" s="8" t="n">
        <v>46134</v>
      </c>
      <c r="F3149" t="inlineStr">
        <is>
          <t>Violations were cited in the following area(s).</t>
        </is>
      </c>
      <c r="G3149" t="inlineStr">
        <is>
          <t>02B</t>
        </is>
      </c>
      <c r="H3149" t="inlineStr">
        <is>
          <t>Hot TCS food item not held at or above 140 °F.</t>
        </is>
      </c>
      <c r="I3149" t="inlineStr">
        <is>
          <t>Critical</t>
        </is>
      </c>
      <c r="J3149" t="n">
        <v>39</v>
      </c>
      <c r="L3149" s="9">
        <f>A3149&amp;"-"&amp;TEXT(E3149,"yyyymmdd")</f>
        <v/>
      </c>
    </row>
    <row r="3150">
      <c r="A3150" t="n">
        <v>50106885</v>
      </c>
      <c r="B3150" t="inlineStr">
        <is>
          <t>Queens</t>
        </is>
      </c>
      <c r="C3150" t="inlineStr">
        <is>
          <t>11368</t>
        </is>
      </c>
      <c r="D3150" t="inlineStr">
        <is>
          <t>Peruvian</t>
        </is>
      </c>
      <c r="E3150" s="8" t="n">
        <v>46134</v>
      </c>
      <c r="F3150" t="inlineStr">
        <is>
          <t>Violations were cited in the following area(s).</t>
        </is>
      </c>
      <c r="G3150" t="inlineStr">
        <is>
          <t>02G</t>
        </is>
      </c>
      <c r="H3150" t="inlineStr">
        <is>
          <t>Cold TCS food item held above 41 °F; smoked or processed fish held above 38 °F; intact raw eggs held above 45 °F; or reduced oxygen packaged (ROP) TCS foods held above required temperatures except during active necessary preparation.</t>
        </is>
      </c>
      <c r="I3150" t="inlineStr">
        <is>
          <t>Critical</t>
        </is>
      </c>
      <c r="J3150" t="n">
        <v>39</v>
      </c>
      <c r="L3150" s="9">
        <f>A3150&amp;"-"&amp;TEXT(E3150,"yyyymmdd")</f>
        <v/>
      </c>
    </row>
    <row r="3151">
      <c r="A3151" t="n">
        <v>50106885</v>
      </c>
      <c r="B3151" t="inlineStr">
        <is>
          <t>Queens</t>
        </is>
      </c>
      <c r="C3151" t="inlineStr">
        <is>
          <t>11368</t>
        </is>
      </c>
      <c r="D3151" t="inlineStr">
        <is>
          <t>Peruvian</t>
        </is>
      </c>
      <c r="E3151" s="8" t="n">
        <v>46134</v>
      </c>
      <c r="F3151" t="inlineStr">
        <is>
          <t>Violations were cited in the following area(s).</t>
        </is>
      </c>
      <c r="G3151" t="inlineStr">
        <is>
          <t>06C</t>
        </is>
      </c>
      <c r="H315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151" t="inlineStr">
        <is>
          <t>Critical</t>
        </is>
      </c>
      <c r="J3151" t="n">
        <v>39</v>
      </c>
      <c r="L3151" s="9">
        <f>A3151&amp;"-"&amp;TEXT(E3151,"yyyymmdd")</f>
        <v/>
      </c>
    </row>
    <row r="3152">
      <c r="A3152" t="n">
        <v>50106885</v>
      </c>
      <c r="B3152" t="inlineStr">
        <is>
          <t>Queens</t>
        </is>
      </c>
      <c r="C3152" t="inlineStr">
        <is>
          <t>11368</t>
        </is>
      </c>
      <c r="D3152" t="inlineStr">
        <is>
          <t>Peruvian</t>
        </is>
      </c>
      <c r="E3152" s="8" t="n">
        <v>46134</v>
      </c>
      <c r="F3152" t="inlineStr">
        <is>
          <t>Violations were cited in the following area(s).</t>
        </is>
      </c>
      <c r="G3152" t="inlineStr">
        <is>
          <t>06D</t>
        </is>
      </c>
      <c r="H3152" t="inlineStr">
        <is>
          <t>Food contact surface not properly washed, rinsed and sanitized after each use and following any activity when contamination may have occurred.</t>
        </is>
      </c>
      <c r="I3152" t="inlineStr">
        <is>
          <t>Critical</t>
        </is>
      </c>
      <c r="J3152" t="n">
        <v>39</v>
      </c>
      <c r="L3152" s="9">
        <f>A3152&amp;"-"&amp;TEXT(E3152,"yyyymmdd")</f>
        <v/>
      </c>
    </row>
    <row r="3153">
      <c r="A3153" t="n">
        <v>50106885</v>
      </c>
      <c r="B3153" t="inlineStr">
        <is>
          <t>Queens</t>
        </is>
      </c>
      <c r="C3153" t="inlineStr">
        <is>
          <t>11368</t>
        </is>
      </c>
      <c r="D3153" t="inlineStr">
        <is>
          <t>Peruvian</t>
        </is>
      </c>
      <c r="E3153" s="8" t="n">
        <v>46134</v>
      </c>
      <c r="F3153" t="inlineStr">
        <is>
          <t>Violations were cited in the following area(s).</t>
        </is>
      </c>
      <c r="G3153" t="inlineStr">
        <is>
          <t>09C</t>
        </is>
      </c>
      <c r="H3153" t="inlineStr">
        <is>
          <t>Design, construction, materials used or maintenance of food contact surface improper. Surface not easily cleanable, sanitized and maintained.</t>
        </is>
      </c>
      <c r="I3153" t="inlineStr">
        <is>
          <t>Not Critical</t>
        </is>
      </c>
      <c r="J3153" t="n">
        <v>39</v>
      </c>
      <c r="L3153" s="9">
        <f>A3153&amp;"-"&amp;TEXT(E3153,"yyyymmdd")</f>
        <v/>
      </c>
    </row>
    <row r="3154">
      <c r="A3154" t="n">
        <v>50106885</v>
      </c>
      <c r="B3154" t="inlineStr">
        <is>
          <t>Queens</t>
        </is>
      </c>
      <c r="C3154" t="inlineStr">
        <is>
          <t>11368</t>
        </is>
      </c>
      <c r="D3154" t="inlineStr">
        <is>
          <t>Peruvian</t>
        </is>
      </c>
      <c r="E3154" s="8" t="n">
        <v>46134</v>
      </c>
      <c r="F3154" t="inlineStr">
        <is>
          <t>Violations were cited in the following area(s).</t>
        </is>
      </c>
      <c r="G3154" t="inlineStr">
        <is>
          <t>09E</t>
        </is>
      </c>
      <c r="H3154" t="inlineStr">
        <is>
          <t>Wash hands sign not posted near or above hand washing sink.</t>
        </is>
      </c>
      <c r="I3154" t="inlineStr">
        <is>
          <t>Not Critical</t>
        </is>
      </c>
      <c r="J3154" t="n">
        <v>39</v>
      </c>
      <c r="L3154" s="9">
        <f>A3154&amp;"-"&amp;TEXT(E3154,"yyyymmdd")</f>
        <v/>
      </c>
    </row>
    <row r="3155">
      <c r="A3155" t="n">
        <v>50106885</v>
      </c>
      <c r="B3155" t="inlineStr">
        <is>
          <t>Queens</t>
        </is>
      </c>
      <c r="C3155" t="inlineStr">
        <is>
          <t>11368</t>
        </is>
      </c>
      <c r="D3155" t="inlineStr">
        <is>
          <t>Peruvian</t>
        </is>
      </c>
      <c r="E3155" s="8" t="n">
        <v>46134</v>
      </c>
      <c r="F3155" t="inlineStr">
        <is>
          <t>Violations were cited in the following area(s).</t>
        </is>
      </c>
      <c r="G3155" t="inlineStr">
        <is>
          <t>10B</t>
        </is>
      </c>
      <c r="H3155" t="inlineStr">
        <is>
          <t>Anti-siphonage or back-flow prevention device not provided where required; equipment or floor not properly drained; sewage disposal system in disrepair or not functioning properly. Condensation or liquid waste improperly disposed of.</t>
        </is>
      </c>
      <c r="I3155" t="inlineStr">
        <is>
          <t>Not Critical</t>
        </is>
      </c>
      <c r="J3155" t="n">
        <v>39</v>
      </c>
      <c r="L3155" s="9">
        <f>A3155&amp;"-"&amp;TEXT(E3155,"yyyymmdd")</f>
        <v/>
      </c>
    </row>
    <row r="3156">
      <c r="A3156" t="n">
        <v>50106885</v>
      </c>
      <c r="B3156" t="inlineStr">
        <is>
          <t>Queens</t>
        </is>
      </c>
      <c r="C3156" t="inlineStr">
        <is>
          <t>11368</t>
        </is>
      </c>
      <c r="D3156" t="inlineStr">
        <is>
          <t>Peruvian</t>
        </is>
      </c>
      <c r="E3156" s="8" t="n">
        <v>46134</v>
      </c>
      <c r="F3156" t="inlineStr">
        <is>
          <t>Violations were cited in the following area(s).</t>
        </is>
      </c>
      <c r="G3156" t="inlineStr">
        <is>
          <t>10F</t>
        </is>
      </c>
      <c r="H3156" t="inlineStr">
        <is>
          <t>Non-food contact surface or equipment made of unacceptable material, not kept clean, or not properly sealed, raised, spaced or movable to allow accessibility for cleaning on all sides, above and underneath the unit.</t>
        </is>
      </c>
      <c r="I3156" t="inlineStr">
        <is>
          <t>Not Critical</t>
        </is>
      </c>
      <c r="J3156" t="n">
        <v>39</v>
      </c>
      <c r="L3156" s="9">
        <f>A3156&amp;"-"&amp;TEXT(E3156,"yyyymmdd")</f>
        <v/>
      </c>
    </row>
    <row r="3157">
      <c r="A3157" t="n">
        <v>50108083</v>
      </c>
      <c r="B3157" t="inlineStr">
        <is>
          <t>Queens</t>
        </is>
      </c>
      <c r="C3157" t="inlineStr">
        <is>
          <t>11103</t>
        </is>
      </c>
      <c r="D3157" t="inlineStr">
        <is>
          <t>Mediterranean</t>
        </is>
      </c>
      <c r="E3157" s="8" t="n">
        <v>46134</v>
      </c>
      <c r="F3157" t="inlineStr">
        <is>
          <t>Violations were cited in the following area(s).</t>
        </is>
      </c>
      <c r="G3157" t="inlineStr">
        <is>
          <t>02B</t>
        </is>
      </c>
      <c r="H3157" t="inlineStr">
        <is>
          <t>Hot TCS food item not held at or above 140 °F.</t>
        </is>
      </c>
      <c r="I3157" t="inlineStr">
        <is>
          <t>Critical</t>
        </is>
      </c>
      <c r="J3157" t="n">
        <v>37</v>
      </c>
      <c r="L3157" s="9">
        <f>A3157&amp;"-"&amp;TEXT(E3157,"yyyymmdd")</f>
        <v/>
      </c>
    </row>
    <row r="3158">
      <c r="A3158" t="n">
        <v>50108083</v>
      </c>
      <c r="B3158" t="inlineStr">
        <is>
          <t>Queens</t>
        </is>
      </c>
      <c r="C3158" t="inlineStr">
        <is>
          <t>11103</t>
        </is>
      </c>
      <c r="D3158" t="inlineStr">
        <is>
          <t>Mediterranean</t>
        </is>
      </c>
      <c r="E3158" s="8" t="n">
        <v>46134</v>
      </c>
      <c r="F3158" t="inlineStr">
        <is>
          <t>Violations were cited in the following area(s).</t>
        </is>
      </c>
      <c r="G3158" t="inlineStr">
        <is>
          <t>02G</t>
        </is>
      </c>
      <c r="H3158" t="inlineStr">
        <is>
          <t>Cold TCS food item held above 41 °F; smoked or processed fish held above 38 °F; intact raw eggs held above 45 °F; or reduced oxygen packaged (ROP) TCS foods held above required temperatures except during active necessary preparation.</t>
        </is>
      </c>
      <c r="I3158" t="inlineStr">
        <is>
          <t>Critical</t>
        </is>
      </c>
      <c r="J3158" t="n">
        <v>37</v>
      </c>
      <c r="L3158" s="9">
        <f>A3158&amp;"-"&amp;TEXT(E3158,"yyyymmdd")</f>
        <v/>
      </c>
    </row>
    <row r="3159">
      <c r="A3159" t="n">
        <v>50108083</v>
      </c>
      <c r="B3159" t="inlineStr">
        <is>
          <t>Queens</t>
        </is>
      </c>
      <c r="C3159" t="inlineStr">
        <is>
          <t>11103</t>
        </is>
      </c>
      <c r="D3159" t="inlineStr">
        <is>
          <t>Mediterranean</t>
        </is>
      </c>
      <c r="E3159" s="8" t="n">
        <v>46134</v>
      </c>
      <c r="F3159" t="inlineStr">
        <is>
          <t>Violations were cited in the following area(s).</t>
        </is>
      </c>
      <c r="G3159" t="inlineStr">
        <is>
          <t>04L</t>
        </is>
      </c>
      <c r="H3159" t="inlineStr">
        <is>
          <t>Evidence of mice or live mice in establishment's food or non-food areas.</t>
        </is>
      </c>
      <c r="I3159" t="inlineStr">
        <is>
          <t>Critical</t>
        </is>
      </c>
      <c r="J3159" t="n">
        <v>37</v>
      </c>
      <c r="L3159" s="9">
        <f>A3159&amp;"-"&amp;TEXT(E3159,"yyyymmdd")</f>
        <v/>
      </c>
    </row>
    <row r="3160">
      <c r="A3160" t="n">
        <v>50108083</v>
      </c>
      <c r="B3160" t="inlineStr">
        <is>
          <t>Queens</t>
        </is>
      </c>
      <c r="C3160" t="inlineStr">
        <is>
          <t>11103</t>
        </is>
      </c>
      <c r="D3160" t="inlineStr">
        <is>
          <t>Mediterranean</t>
        </is>
      </c>
      <c r="E3160" s="8" t="n">
        <v>46134</v>
      </c>
      <c r="F3160" t="inlineStr">
        <is>
          <t>Violations were cited in the following area(s).</t>
        </is>
      </c>
      <c r="G3160" t="inlineStr">
        <is>
          <t>06D</t>
        </is>
      </c>
      <c r="H3160" t="inlineStr">
        <is>
          <t>Food contact surface not properly washed, rinsed and sanitized after each use and following any activity when contamination may have occurred.</t>
        </is>
      </c>
      <c r="I3160" t="inlineStr">
        <is>
          <t>Critical</t>
        </is>
      </c>
      <c r="J3160" t="n">
        <v>37</v>
      </c>
      <c r="L3160" s="9">
        <f>A3160&amp;"-"&amp;TEXT(E3160,"yyyymmdd")</f>
        <v/>
      </c>
    </row>
    <row r="3161">
      <c r="A3161" t="n">
        <v>50108083</v>
      </c>
      <c r="B3161" t="inlineStr">
        <is>
          <t>Queens</t>
        </is>
      </c>
      <c r="C3161" t="inlineStr">
        <is>
          <t>11103</t>
        </is>
      </c>
      <c r="D3161" t="inlineStr">
        <is>
          <t>Mediterranean</t>
        </is>
      </c>
      <c r="E3161" s="8" t="n">
        <v>46134</v>
      </c>
      <c r="F3161" t="inlineStr">
        <is>
          <t>Violations were cited in the following area(s).</t>
        </is>
      </c>
      <c r="G3161" t="inlineStr">
        <is>
          <t>08A</t>
        </is>
      </c>
      <c r="H3161" t="inlineStr">
        <is>
          <t>Establishment is not free of harborage or conditions conducive to rodents, insects or other pests.</t>
        </is>
      </c>
      <c r="I3161" t="inlineStr">
        <is>
          <t>Not Critical</t>
        </is>
      </c>
      <c r="J3161" t="n">
        <v>37</v>
      </c>
      <c r="L3161" s="9">
        <f>A3161&amp;"-"&amp;TEXT(E3161,"yyyymmdd")</f>
        <v/>
      </c>
    </row>
    <row r="3162">
      <c r="A3162" t="n">
        <v>50108083</v>
      </c>
      <c r="B3162" t="inlineStr">
        <is>
          <t>Queens</t>
        </is>
      </c>
      <c r="C3162" t="inlineStr">
        <is>
          <t>11103</t>
        </is>
      </c>
      <c r="D3162" t="inlineStr">
        <is>
          <t>Mediterranean</t>
        </is>
      </c>
      <c r="E3162" s="8" t="n">
        <v>46134</v>
      </c>
      <c r="F3162" t="inlineStr">
        <is>
          <t>Violations were cited in the following area(s).</t>
        </is>
      </c>
      <c r="G3162" t="inlineStr">
        <is>
          <t>09B</t>
        </is>
      </c>
      <c r="H3162" t="inlineStr">
        <is>
          <t>Thawing procedure improper.</t>
        </is>
      </c>
      <c r="I3162" t="inlineStr">
        <is>
          <t>Not Critical</t>
        </is>
      </c>
      <c r="J3162" t="n">
        <v>37</v>
      </c>
      <c r="L3162" s="9">
        <f>A3162&amp;"-"&amp;TEXT(E3162,"yyyymmdd")</f>
        <v/>
      </c>
    </row>
    <row r="3163">
      <c r="A3163" t="n">
        <v>50108083</v>
      </c>
      <c r="B3163" t="inlineStr">
        <is>
          <t>Queens</t>
        </is>
      </c>
      <c r="C3163" t="inlineStr">
        <is>
          <t>11103</t>
        </is>
      </c>
      <c r="D3163" t="inlineStr">
        <is>
          <t>Mediterranean</t>
        </is>
      </c>
      <c r="E3163" s="8" t="n">
        <v>46134</v>
      </c>
      <c r="F3163" t="inlineStr">
        <is>
          <t>Violations were cited in the following area(s).</t>
        </is>
      </c>
      <c r="G3163" t="inlineStr">
        <is>
          <t>10F</t>
        </is>
      </c>
      <c r="H3163" t="inlineStr">
        <is>
          <t>Non-food contact surface or equipment made of unacceptable material, not kept clean, or not properly sealed, raised, spaced or movable to allow accessibility for cleaning on all sides, above and underneath the unit.</t>
        </is>
      </c>
      <c r="I3163" t="inlineStr">
        <is>
          <t>Not Critical</t>
        </is>
      </c>
      <c r="J3163" t="n">
        <v>37</v>
      </c>
      <c r="L3163" s="9">
        <f>A3163&amp;"-"&amp;TEXT(E3163,"yyyymmdd")</f>
        <v/>
      </c>
    </row>
    <row r="3164">
      <c r="A3164" t="n">
        <v>50108311</v>
      </c>
      <c r="B3164" t="inlineStr">
        <is>
          <t>Queens</t>
        </is>
      </c>
      <c r="C3164" t="inlineStr">
        <is>
          <t>11421</t>
        </is>
      </c>
      <c r="D3164" t="inlineStr">
        <is>
          <t>Chicken</t>
        </is>
      </c>
      <c r="E3164" s="8" t="n">
        <v>46134</v>
      </c>
      <c r="F3164" t="inlineStr">
        <is>
          <t>Violations were cited in the following area(s).</t>
        </is>
      </c>
      <c r="G3164" t="inlineStr">
        <is>
          <t>04L</t>
        </is>
      </c>
      <c r="H3164" t="inlineStr">
        <is>
          <t>Evidence of mice or live mice in establishment's food or non-food areas.</t>
        </is>
      </c>
      <c r="I3164" t="inlineStr">
        <is>
          <t>Critical</t>
        </is>
      </c>
      <c r="J3164" t="n">
        <v>20</v>
      </c>
      <c r="L3164" s="9">
        <f>A3164&amp;"-"&amp;TEXT(E3164,"yyyymmdd")</f>
        <v/>
      </c>
    </row>
    <row r="3165">
      <c r="A3165" t="n">
        <v>50108311</v>
      </c>
      <c r="B3165" t="inlineStr">
        <is>
          <t>Queens</t>
        </is>
      </c>
      <c r="C3165" t="inlineStr">
        <is>
          <t>11421</t>
        </is>
      </c>
      <c r="D3165" t="inlineStr">
        <is>
          <t>Chicken</t>
        </is>
      </c>
      <c r="E3165" s="8" t="n">
        <v>46134</v>
      </c>
      <c r="F3165" t="inlineStr">
        <is>
          <t>Violations were cited in the following area(s).</t>
        </is>
      </c>
      <c r="G3165" t="inlineStr">
        <is>
          <t>08A</t>
        </is>
      </c>
      <c r="H3165" t="inlineStr">
        <is>
          <t>Establishment is not free of harborage or conditions conducive to rodents, insects or other pests.</t>
        </is>
      </c>
      <c r="I3165" t="inlineStr">
        <is>
          <t>Not Critical</t>
        </is>
      </c>
      <c r="J3165" t="n">
        <v>20</v>
      </c>
      <c r="L3165" s="9">
        <f>A3165&amp;"-"&amp;TEXT(E3165,"yyyymmdd")</f>
        <v/>
      </c>
    </row>
    <row r="3166">
      <c r="A3166" t="n">
        <v>50108311</v>
      </c>
      <c r="B3166" t="inlineStr">
        <is>
          <t>Queens</t>
        </is>
      </c>
      <c r="C3166" t="inlineStr">
        <is>
          <t>11421</t>
        </is>
      </c>
      <c r="D3166" t="inlineStr">
        <is>
          <t>Chicken</t>
        </is>
      </c>
      <c r="E3166" s="8" t="n">
        <v>46134</v>
      </c>
      <c r="F3166" t="inlineStr">
        <is>
          <t>Violations were cited in the following area(s).</t>
        </is>
      </c>
      <c r="G3166" t="inlineStr">
        <is>
          <t>10B</t>
        </is>
      </c>
      <c r="H3166" t="inlineStr">
        <is>
          <t>Anti-siphonage or back-flow prevention device not provided where required; equipment or floor not properly drained; sewage disposal system in disrepair or not functioning properly. Condensation or liquid waste improperly disposed of.</t>
        </is>
      </c>
      <c r="I3166" t="inlineStr">
        <is>
          <t>Not Critical</t>
        </is>
      </c>
      <c r="J3166" t="n">
        <v>20</v>
      </c>
      <c r="L3166" s="9">
        <f>A3166&amp;"-"&amp;TEXT(E3166,"yyyymmdd")</f>
        <v/>
      </c>
    </row>
    <row r="3167">
      <c r="A3167" t="n">
        <v>50108311</v>
      </c>
      <c r="B3167" t="inlineStr">
        <is>
          <t>Queens</t>
        </is>
      </c>
      <c r="C3167" t="inlineStr">
        <is>
          <t>11421</t>
        </is>
      </c>
      <c r="D3167" t="inlineStr">
        <is>
          <t>Chicken</t>
        </is>
      </c>
      <c r="E3167" s="8" t="n">
        <v>46134</v>
      </c>
      <c r="F3167" t="inlineStr">
        <is>
          <t>Violations were cited in the following area(s).</t>
        </is>
      </c>
      <c r="G3167" t="inlineStr">
        <is>
          <t>10D</t>
        </is>
      </c>
      <c r="H3167" t="inlineStr">
        <is>
          <t>Mechanical or natural ventilation not provided, inadequate, improperly installed, in disrepair or fails to prevent and control excessive build-up of grease, heat, steam condensation, vapors, odors, smoke or fumes.</t>
        </is>
      </c>
      <c r="I3167" t="inlineStr">
        <is>
          <t>Not Critical</t>
        </is>
      </c>
      <c r="J3167" t="n">
        <v>20</v>
      </c>
      <c r="L3167" s="9">
        <f>A3167&amp;"-"&amp;TEXT(E3167,"yyyymmdd")</f>
        <v/>
      </c>
    </row>
    <row r="3168">
      <c r="A3168" t="n">
        <v>50108311</v>
      </c>
      <c r="B3168" t="inlineStr">
        <is>
          <t>Queens</t>
        </is>
      </c>
      <c r="C3168" t="inlineStr">
        <is>
          <t>11421</t>
        </is>
      </c>
      <c r="D3168" t="inlineStr">
        <is>
          <t>Chicken</t>
        </is>
      </c>
      <c r="E3168" s="8" t="n">
        <v>46134</v>
      </c>
      <c r="F3168" t="inlineStr">
        <is>
          <t>Violations were cited in the following area(s).</t>
        </is>
      </c>
      <c r="G3168" t="inlineStr">
        <is>
          <t>10F</t>
        </is>
      </c>
      <c r="H3168" t="inlineStr">
        <is>
          <t>Non-food contact surface or equipment made of unacceptable material, not kept clean, or not properly sealed, raised, spaced or movable to allow accessibility for cleaning on all sides, above and underneath the unit.</t>
        </is>
      </c>
      <c r="I3168" t="inlineStr">
        <is>
          <t>Not Critical</t>
        </is>
      </c>
      <c r="J3168" t="n">
        <v>20</v>
      </c>
      <c r="L3168" s="9">
        <f>A3168&amp;"-"&amp;TEXT(E3168,"yyyymmdd")</f>
        <v/>
      </c>
    </row>
    <row r="3169">
      <c r="A3169" t="n">
        <v>50110928</v>
      </c>
      <c r="B3169" t="inlineStr">
        <is>
          <t>Bronx</t>
        </is>
      </c>
      <c r="C3169" t="inlineStr">
        <is>
          <t>10458</t>
        </is>
      </c>
      <c r="D3169" t="inlineStr">
        <is>
          <t>Chicken</t>
        </is>
      </c>
      <c r="E3169" s="8" t="n">
        <v>46134</v>
      </c>
      <c r="F3169" t="inlineStr">
        <is>
          <t>Violations were cited in the following area(s).</t>
        </is>
      </c>
      <c r="G3169" t="inlineStr">
        <is>
          <t>06C</t>
        </is>
      </c>
      <c r="H316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169" t="inlineStr">
        <is>
          <t>Critical</t>
        </is>
      </c>
      <c r="J3169" t="n">
        <v>11</v>
      </c>
      <c r="K3169" t="inlineStr">
        <is>
          <t>A</t>
        </is>
      </c>
      <c r="L3169" s="9">
        <f>A3169&amp;"-"&amp;TEXT(E3169,"yyyymmdd")</f>
        <v/>
      </c>
    </row>
    <row r="3170">
      <c r="A3170" t="n">
        <v>50110928</v>
      </c>
      <c r="B3170" t="inlineStr">
        <is>
          <t>Bronx</t>
        </is>
      </c>
      <c r="C3170" t="inlineStr">
        <is>
          <t>10458</t>
        </is>
      </c>
      <c r="D3170" t="inlineStr">
        <is>
          <t>Chicken</t>
        </is>
      </c>
      <c r="E3170" s="8" t="n">
        <v>46134</v>
      </c>
      <c r="F3170" t="inlineStr">
        <is>
          <t>Violations were cited in the following area(s).</t>
        </is>
      </c>
      <c r="G3170" t="inlineStr">
        <is>
          <t>10B</t>
        </is>
      </c>
      <c r="H3170" t="inlineStr">
        <is>
          <t>Anti-siphonage or back-flow prevention device not provided where required; equipment or floor not properly drained; sewage disposal system in disrepair or not functioning properly. Condensation or liquid waste improperly disposed of.</t>
        </is>
      </c>
      <c r="I3170" t="inlineStr">
        <is>
          <t>Not Critical</t>
        </is>
      </c>
      <c r="J3170" t="n">
        <v>11</v>
      </c>
      <c r="K3170" t="inlineStr">
        <is>
          <t>A</t>
        </is>
      </c>
      <c r="L3170" s="9">
        <f>A3170&amp;"-"&amp;TEXT(E3170,"yyyymmdd")</f>
        <v/>
      </c>
    </row>
    <row r="3171">
      <c r="A3171" t="n">
        <v>50110928</v>
      </c>
      <c r="B3171" t="inlineStr">
        <is>
          <t>Bronx</t>
        </is>
      </c>
      <c r="C3171" t="inlineStr">
        <is>
          <t>10458</t>
        </is>
      </c>
      <c r="D3171" t="inlineStr">
        <is>
          <t>Chicken</t>
        </is>
      </c>
      <c r="E3171" s="8" t="n">
        <v>46134</v>
      </c>
      <c r="F3171" t="inlineStr">
        <is>
          <t>Violations were cited in the following area(s).</t>
        </is>
      </c>
      <c r="G3171" t="inlineStr">
        <is>
          <t>10F</t>
        </is>
      </c>
      <c r="H3171" t="inlineStr">
        <is>
          <t>Non-food contact surface or equipment made of unacceptable material, not kept clean, or not properly sealed, raised, spaced or movable to allow accessibility for cleaning on all sides, above and underneath the unit.</t>
        </is>
      </c>
      <c r="I3171" t="inlineStr">
        <is>
          <t>Not Critical</t>
        </is>
      </c>
      <c r="J3171" t="n">
        <v>11</v>
      </c>
      <c r="K3171" t="inlineStr">
        <is>
          <t>A</t>
        </is>
      </c>
      <c r="L3171" s="9">
        <f>A3171&amp;"-"&amp;TEXT(E3171,"yyyymmdd")</f>
        <v/>
      </c>
    </row>
    <row r="3172">
      <c r="A3172" t="n">
        <v>50111267</v>
      </c>
      <c r="B3172" t="inlineStr">
        <is>
          <t>Manhattan</t>
        </is>
      </c>
      <c r="C3172" t="inlineStr">
        <is>
          <t>10014</t>
        </is>
      </c>
      <c r="D3172" t="inlineStr">
        <is>
          <t>American</t>
        </is>
      </c>
      <c r="E3172" s="8" t="n">
        <v>46134</v>
      </c>
      <c r="F3172" t="inlineStr">
        <is>
          <t>Violations were cited in the following area(s).</t>
        </is>
      </c>
      <c r="G3172" t="inlineStr">
        <is>
          <t>10F</t>
        </is>
      </c>
      <c r="H3172" t="inlineStr">
        <is>
          <t>Non-food contact surface or equipment made of unacceptable material, not kept clean, or not properly sealed, raised, spaced or movable to allow accessibility for cleaning on all sides, above and underneath the unit.</t>
        </is>
      </c>
      <c r="I3172" t="inlineStr">
        <is>
          <t>Not Critical</t>
        </is>
      </c>
      <c r="J3172" t="n">
        <v>2</v>
      </c>
      <c r="K3172" t="inlineStr">
        <is>
          <t>A</t>
        </is>
      </c>
      <c r="L3172" s="9">
        <f>A3172&amp;"-"&amp;TEXT(E3172,"yyyymmdd")</f>
        <v/>
      </c>
    </row>
    <row r="3173">
      <c r="A3173" t="n">
        <v>50111720</v>
      </c>
      <c r="B3173" t="inlineStr">
        <is>
          <t>Queens</t>
        </is>
      </c>
      <c r="C3173" t="inlineStr">
        <is>
          <t>11377</t>
        </is>
      </c>
      <c r="D3173" t="inlineStr">
        <is>
          <t>Chicken</t>
        </is>
      </c>
      <c r="E3173" s="8" t="n">
        <v>46134</v>
      </c>
      <c r="F3173" t="inlineStr">
        <is>
          <t>Violations were cited in the following area(s).</t>
        </is>
      </c>
      <c r="G3173" t="inlineStr">
        <is>
          <t>04H</t>
        </is>
      </c>
      <c r="H3173" t="inlineStr">
        <is>
          <t>Raw, cooked or prepared food is adulterated, contaminated, cross-contaminated, or not discarded in accordance with HACCP plan.</t>
        </is>
      </c>
      <c r="I3173" t="inlineStr">
        <is>
          <t>Critical</t>
        </is>
      </c>
      <c r="J3173" t="n">
        <v>27</v>
      </c>
      <c r="L3173" s="9">
        <f>A3173&amp;"-"&amp;TEXT(E3173,"yyyymmdd")</f>
        <v/>
      </c>
    </row>
    <row r="3174">
      <c r="A3174" t="n">
        <v>50111720</v>
      </c>
      <c r="B3174" t="inlineStr">
        <is>
          <t>Queens</t>
        </is>
      </c>
      <c r="C3174" t="inlineStr">
        <is>
          <t>11377</t>
        </is>
      </c>
      <c r="D3174" t="inlineStr">
        <is>
          <t>Chicken</t>
        </is>
      </c>
      <c r="E3174" s="8" t="n">
        <v>46134</v>
      </c>
      <c r="F3174" t="inlineStr">
        <is>
          <t>Violations were cited in the following area(s).</t>
        </is>
      </c>
      <c r="G3174" t="inlineStr">
        <is>
          <t>04L</t>
        </is>
      </c>
      <c r="H3174" t="inlineStr">
        <is>
          <t>Evidence of mice or live mice in establishment's food or non-food areas.</t>
        </is>
      </c>
      <c r="I3174" t="inlineStr">
        <is>
          <t>Critical</t>
        </is>
      </c>
      <c r="J3174" t="n">
        <v>27</v>
      </c>
      <c r="L3174" s="9">
        <f>A3174&amp;"-"&amp;TEXT(E3174,"yyyymmdd")</f>
        <v/>
      </c>
    </row>
    <row r="3175">
      <c r="A3175" t="n">
        <v>50111720</v>
      </c>
      <c r="B3175" t="inlineStr">
        <is>
          <t>Queens</t>
        </is>
      </c>
      <c r="C3175" t="inlineStr">
        <is>
          <t>11377</t>
        </is>
      </c>
      <c r="D3175" t="inlineStr">
        <is>
          <t>Chicken</t>
        </is>
      </c>
      <c r="E3175" s="8" t="n">
        <v>46134</v>
      </c>
      <c r="F3175" t="inlineStr">
        <is>
          <t>Violations were cited in the following area(s).</t>
        </is>
      </c>
      <c r="G3175" t="inlineStr">
        <is>
          <t>08A</t>
        </is>
      </c>
      <c r="H3175" t="inlineStr">
        <is>
          <t>Establishment is not free of harborage or conditions conducive to rodents, insects or other pests.</t>
        </is>
      </c>
      <c r="I3175" t="inlineStr">
        <is>
          <t>Not Critical</t>
        </is>
      </c>
      <c r="J3175" t="n">
        <v>27</v>
      </c>
      <c r="L3175" s="9">
        <f>A3175&amp;"-"&amp;TEXT(E3175,"yyyymmdd")</f>
        <v/>
      </c>
    </row>
    <row r="3176">
      <c r="A3176" t="n">
        <v>50111720</v>
      </c>
      <c r="B3176" t="inlineStr">
        <is>
          <t>Queens</t>
        </is>
      </c>
      <c r="C3176" t="inlineStr">
        <is>
          <t>11377</t>
        </is>
      </c>
      <c r="D3176" t="inlineStr">
        <is>
          <t>Chicken</t>
        </is>
      </c>
      <c r="E3176" s="8" t="n">
        <v>46134</v>
      </c>
      <c r="F3176" t="inlineStr">
        <is>
          <t>Violations were cited in the following area(s).</t>
        </is>
      </c>
      <c r="G3176" t="inlineStr">
        <is>
          <t>08C</t>
        </is>
      </c>
      <c r="H3176" t="inlineStr">
        <is>
          <t>Pesticide not properly labeled or used by unlicensed individual. Pesticide, other toxic chemical improperly used/stored. Unprotected, unlocked bait station used.</t>
        </is>
      </c>
      <c r="I3176" t="inlineStr">
        <is>
          <t>Not Critical</t>
        </is>
      </c>
      <c r="J3176" t="n">
        <v>27</v>
      </c>
      <c r="L3176" s="9">
        <f>A3176&amp;"-"&amp;TEXT(E3176,"yyyymmdd")</f>
        <v/>
      </c>
    </row>
    <row r="3177">
      <c r="A3177" t="n">
        <v>50111720</v>
      </c>
      <c r="B3177" t="inlineStr">
        <is>
          <t>Queens</t>
        </is>
      </c>
      <c r="C3177" t="inlineStr">
        <is>
          <t>11377</t>
        </is>
      </c>
      <c r="D3177" t="inlineStr">
        <is>
          <t>Chicken</t>
        </is>
      </c>
      <c r="E3177" s="8" t="n">
        <v>46134</v>
      </c>
      <c r="F3177" t="inlineStr">
        <is>
          <t>Violations were cited in the following area(s).</t>
        </is>
      </c>
      <c r="G3177" t="inlineStr">
        <is>
          <t>09E</t>
        </is>
      </c>
      <c r="H3177" t="inlineStr">
        <is>
          <t>Wash hands sign not posted near or above hand washing sink.</t>
        </is>
      </c>
      <c r="I3177" t="inlineStr">
        <is>
          <t>Not Critical</t>
        </is>
      </c>
      <c r="J3177" t="n">
        <v>27</v>
      </c>
      <c r="L3177" s="9">
        <f>A3177&amp;"-"&amp;TEXT(E3177,"yyyymmdd")</f>
        <v/>
      </c>
    </row>
    <row r="3178">
      <c r="A3178" t="n">
        <v>50111720</v>
      </c>
      <c r="B3178" t="inlineStr">
        <is>
          <t>Queens</t>
        </is>
      </c>
      <c r="C3178" t="inlineStr">
        <is>
          <t>11377</t>
        </is>
      </c>
      <c r="D3178" t="inlineStr">
        <is>
          <t>Chicken</t>
        </is>
      </c>
      <c r="E3178" s="8" t="n">
        <v>46134</v>
      </c>
      <c r="F3178" t="inlineStr">
        <is>
          <t>Violations were cited in the following area(s).</t>
        </is>
      </c>
      <c r="G3178" t="inlineStr">
        <is>
          <t>10B</t>
        </is>
      </c>
      <c r="H3178" t="inlineStr">
        <is>
          <t>Anti-siphonage or back-flow prevention device not provided where required; equipment or floor not properly drained; sewage disposal system in disrepair or not functioning properly. Condensation or liquid waste improperly disposed of.</t>
        </is>
      </c>
      <c r="I3178" t="inlineStr">
        <is>
          <t>Not Critical</t>
        </is>
      </c>
      <c r="J3178" t="n">
        <v>27</v>
      </c>
      <c r="L3178" s="9">
        <f>A3178&amp;"-"&amp;TEXT(E3178,"yyyymmdd")</f>
        <v/>
      </c>
    </row>
    <row r="3179">
      <c r="A3179" t="n">
        <v>50111720</v>
      </c>
      <c r="B3179" t="inlineStr">
        <is>
          <t>Queens</t>
        </is>
      </c>
      <c r="C3179" t="inlineStr">
        <is>
          <t>11377</t>
        </is>
      </c>
      <c r="D3179" t="inlineStr">
        <is>
          <t>Chicken</t>
        </is>
      </c>
      <c r="E3179" s="8" t="n">
        <v>46134</v>
      </c>
      <c r="F3179" t="inlineStr">
        <is>
          <t>Violations were cited in the following area(s).</t>
        </is>
      </c>
      <c r="G3179" t="inlineStr">
        <is>
          <t>10F</t>
        </is>
      </c>
      <c r="H3179" t="inlineStr">
        <is>
          <t>Non-food contact surface or equipment made of unacceptable material, not kept clean, or not properly sealed, raised, spaced or movable to allow accessibility for cleaning on all sides, above and underneath the unit.</t>
        </is>
      </c>
      <c r="I3179" t="inlineStr">
        <is>
          <t>Not Critical</t>
        </is>
      </c>
      <c r="J3179" t="n">
        <v>27</v>
      </c>
      <c r="L3179" s="9">
        <f>A3179&amp;"-"&amp;TEXT(E3179,"yyyymmdd")</f>
        <v/>
      </c>
    </row>
    <row r="3180">
      <c r="A3180" t="n">
        <v>50116417</v>
      </c>
      <c r="B3180" t="inlineStr">
        <is>
          <t>Brooklyn</t>
        </is>
      </c>
      <c r="C3180" t="inlineStr">
        <is>
          <t>11237</t>
        </is>
      </c>
      <c r="D3180" t="inlineStr">
        <is>
          <t>Japanese</t>
        </is>
      </c>
      <c r="E3180" s="8" t="n">
        <v>46134</v>
      </c>
      <c r="F3180" t="inlineStr">
        <is>
          <t>Violations were cited in the following area(s).</t>
        </is>
      </c>
      <c r="G3180" t="inlineStr">
        <is>
          <t>06C</t>
        </is>
      </c>
      <c r="H318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180" t="inlineStr">
        <is>
          <t>Critical</t>
        </is>
      </c>
      <c r="J3180" t="n">
        <v>13</v>
      </c>
      <c r="K3180" t="inlineStr">
        <is>
          <t>A</t>
        </is>
      </c>
      <c r="L3180" s="9">
        <f>A3180&amp;"-"&amp;TEXT(E3180,"yyyymmdd")</f>
        <v/>
      </c>
    </row>
    <row r="3181">
      <c r="A3181" t="n">
        <v>50116417</v>
      </c>
      <c r="B3181" t="inlineStr">
        <is>
          <t>Brooklyn</t>
        </is>
      </c>
      <c r="C3181" t="inlineStr">
        <is>
          <t>11237</t>
        </is>
      </c>
      <c r="D3181" t="inlineStr">
        <is>
          <t>Japanese</t>
        </is>
      </c>
      <c r="E3181" s="8" t="n">
        <v>46134</v>
      </c>
      <c r="F3181" t="inlineStr">
        <is>
          <t>Violations were cited in the following area(s).</t>
        </is>
      </c>
      <c r="G3181" t="inlineStr">
        <is>
          <t>08C</t>
        </is>
      </c>
      <c r="H3181" t="inlineStr">
        <is>
          <t>Pesticide not properly labeled or used by unlicensed individual. Pesticide, other toxic chemical improperly used/stored. Unprotected, unlocked bait station used.</t>
        </is>
      </c>
      <c r="I3181" t="inlineStr">
        <is>
          <t>Not Critical</t>
        </is>
      </c>
      <c r="J3181" t="n">
        <v>13</v>
      </c>
      <c r="K3181" t="inlineStr">
        <is>
          <t>A</t>
        </is>
      </c>
      <c r="L3181" s="9">
        <f>A3181&amp;"-"&amp;TEXT(E3181,"yyyymmdd")</f>
        <v/>
      </c>
    </row>
    <row r="3182">
      <c r="A3182" t="n">
        <v>50116417</v>
      </c>
      <c r="B3182" t="inlineStr">
        <is>
          <t>Brooklyn</t>
        </is>
      </c>
      <c r="C3182" t="inlineStr">
        <is>
          <t>11237</t>
        </is>
      </c>
      <c r="D3182" t="inlineStr">
        <is>
          <t>Japanese</t>
        </is>
      </c>
      <c r="E3182" s="8" t="n">
        <v>46134</v>
      </c>
      <c r="F3182" t="inlineStr">
        <is>
          <t>Violations were cited in the following area(s).</t>
        </is>
      </c>
      <c r="G3182" t="inlineStr">
        <is>
          <t>10G</t>
        </is>
      </c>
      <c r="H3182" t="inlineStr">
        <is>
          <t>Dishwashing and ware washing: Cleaning and sanitizing of tableware, including dishes, utensils, and equipment deficient.</t>
        </is>
      </c>
      <c r="I3182" t="inlineStr">
        <is>
          <t>Not Critical</t>
        </is>
      </c>
      <c r="J3182" t="n">
        <v>13</v>
      </c>
      <c r="K3182" t="inlineStr">
        <is>
          <t>A</t>
        </is>
      </c>
      <c r="L3182" s="9">
        <f>A3182&amp;"-"&amp;TEXT(E3182,"yyyymmdd")</f>
        <v/>
      </c>
    </row>
    <row r="3183">
      <c r="A3183" t="n">
        <v>50117590</v>
      </c>
      <c r="B3183" t="inlineStr">
        <is>
          <t>Brooklyn</t>
        </is>
      </c>
      <c r="C3183" t="inlineStr">
        <is>
          <t>11236</t>
        </is>
      </c>
      <c r="D3183" t="inlineStr">
        <is>
          <t>Chinese</t>
        </is>
      </c>
      <c r="E3183" s="8" t="n">
        <v>46134</v>
      </c>
      <c r="F3183" t="inlineStr">
        <is>
          <t>Violations were cited in the following area(s).</t>
        </is>
      </c>
      <c r="G3183" t="inlineStr">
        <is>
          <t>04L</t>
        </is>
      </c>
      <c r="H3183" t="inlineStr">
        <is>
          <t>Evidence of mice or live mice in establishment's food or non-food areas.</t>
        </is>
      </c>
      <c r="I3183" t="inlineStr">
        <is>
          <t>Critical</t>
        </is>
      </c>
      <c r="J3183" t="n">
        <v>13</v>
      </c>
      <c r="K3183" t="inlineStr">
        <is>
          <t>A</t>
        </is>
      </c>
      <c r="L3183" s="9">
        <f>A3183&amp;"-"&amp;TEXT(E3183,"yyyymmdd")</f>
        <v/>
      </c>
    </row>
    <row r="3184">
      <c r="A3184" t="n">
        <v>50117590</v>
      </c>
      <c r="B3184" t="inlineStr">
        <is>
          <t>Brooklyn</t>
        </is>
      </c>
      <c r="C3184" t="inlineStr">
        <is>
          <t>11236</t>
        </is>
      </c>
      <c r="D3184" t="inlineStr">
        <is>
          <t>Chinese</t>
        </is>
      </c>
      <c r="E3184" s="8" t="n">
        <v>46134</v>
      </c>
      <c r="F3184" t="inlineStr">
        <is>
          <t>Violations were cited in the following area(s).</t>
        </is>
      </c>
      <c r="G3184" t="inlineStr">
        <is>
          <t>08A</t>
        </is>
      </c>
      <c r="H3184" t="inlineStr">
        <is>
          <t>Establishment is not free of harborage or conditions conducive to rodents, insects or other pests.</t>
        </is>
      </c>
      <c r="I3184" t="inlineStr">
        <is>
          <t>Not Critical</t>
        </is>
      </c>
      <c r="J3184" t="n">
        <v>13</v>
      </c>
      <c r="K3184" t="inlineStr">
        <is>
          <t>A</t>
        </is>
      </c>
      <c r="L3184" s="9">
        <f>A3184&amp;"-"&amp;TEXT(E3184,"yyyymmdd")</f>
        <v/>
      </c>
    </row>
    <row r="3185">
      <c r="A3185" t="n">
        <v>50117590</v>
      </c>
      <c r="B3185" t="inlineStr">
        <is>
          <t>Brooklyn</t>
        </is>
      </c>
      <c r="C3185" t="inlineStr">
        <is>
          <t>11236</t>
        </is>
      </c>
      <c r="D3185" t="inlineStr">
        <is>
          <t>Chinese</t>
        </is>
      </c>
      <c r="E3185" s="8" t="n">
        <v>46134</v>
      </c>
      <c r="F3185" t="inlineStr">
        <is>
          <t>Violations were cited in the following area(s).</t>
        </is>
      </c>
      <c r="G3185" t="inlineStr">
        <is>
          <t>10F</t>
        </is>
      </c>
      <c r="H3185" t="inlineStr">
        <is>
          <t>Non-food contact surface or equipment made of unacceptable material, not kept clean, or not properly sealed, raised, spaced or movable to allow accessibility for cleaning on all sides, above and underneath the unit.</t>
        </is>
      </c>
      <c r="I3185" t="inlineStr">
        <is>
          <t>Not Critical</t>
        </is>
      </c>
      <c r="J3185" t="n">
        <v>13</v>
      </c>
      <c r="K3185" t="inlineStr">
        <is>
          <t>A</t>
        </is>
      </c>
      <c r="L3185" s="9">
        <f>A3185&amp;"-"&amp;TEXT(E3185,"yyyymmdd")</f>
        <v/>
      </c>
    </row>
    <row r="3186">
      <c r="A3186" t="n">
        <v>50117747</v>
      </c>
      <c r="B3186" t="inlineStr">
        <is>
          <t>Manhattan</t>
        </is>
      </c>
      <c r="C3186" t="inlineStr">
        <is>
          <t>10012</t>
        </is>
      </c>
      <c r="D3186" t="inlineStr">
        <is>
          <t>Italian</t>
        </is>
      </c>
      <c r="E3186" s="8" t="n">
        <v>46134</v>
      </c>
      <c r="F3186" t="inlineStr">
        <is>
          <t>Violations were cited in the following area(s).</t>
        </is>
      </c>
      <c r="G3186" t="inlineStr">
        <is>
          <t>05E</t>
        </is>
      </c>
      <c r="H3186" t="inlineStr">
        <is>
          <t>Toilet facility not provided for employees or for patrons when required. Shared patron-employee toilet accessed through kitchen, food prep or storage area or utensil washing area.</t>
        </is>
      </c>
      <c r="I3186" t="inlineStr">
        <is>
          <t>Critical</t>
        </is>
      </c>
      <c r="J3186" t="n">
        <v>12</v>
      </c>
      <c r="K3186" t="inlineStr">
        <is>
          <t>A</t>
        </is>
      </c>
      <c r="L3186" s="9">
        <f>A3186&amp;"-"&amp;TEXT(E3186,"yyyymmdd")</f>
        <v/>
      </c>
    </row>
    <row r="3187">
      <c r="A3187" t="n">
        <v>50117747</v>
      </c>
      <c r="B3187" t="inlineStr">
        <is>
          <t>Manhattan</t>
        </is>
      </c>
      <c r="C3187" t="inlineStr">
        <is>
          <t>10012</t>
        </is>
      </c>
      <c r="D3187" t="inlineStr">
        <is>
          <t>Italian</t>
        </is>
      </c>
      <c r="E3187" s="8" t="n">
        <v>46134</v>
      </c>
      <c r="F3187" t="inlineStr">
        <is>
          <t>Violations were cited in the following area(s).</t>
        </is>
      </c>
      <c r="G3187" t="inlineStr">
        <is>
          <t>10F</t>
        </is>
      </c>
      <c r="H3187" t="inlineStr">
        <is>
          <t>Non-food contact surface or equipment made of unacceptable material, not kept clean, or not properly sealed, raised, spaced or movable to allow accessibility for cleaning on all sides, above and underneath the unit.</t>
        </is>
      </c>
      <c r="I3187" t="inlineStr">
        <is>
          <t>Not Critical</t>
        </is>
      </c>
      <c r="J3187" t="n">
        <v>12</v>
      </c>
      <c r="K3187" t="inlineStr">
        <is>
          <t>A</t>
        </is>
      </c>
      <c r="L3187" s="9">
        <f>A3187&amp;"-"&amp;TEXT(E3187,"yyyymmdd")</f>
        <v/>
      </c>
    </row>
    <row r="3188">
      <c r="A3188" t="n">
        <v>50119773</v>
      </c>
      <c r="B3188" t="inlineStr">
        <is>
          <t>Brooklyn</t>
        </is>
      </c>
      <c r="C3188" t="inlineStr">
        <is>
          <t>11215</t>
        </is>
      </c>
      <c r="D3188" t="inlineStr">
        <is>
          <t>Bagels/Pretzels</t>
        </is>
      </c>
      <c r="E3188" s="8" t="n">
        <v>46134</v>
      </c>
      <c r="F3188" t="inlineStr">
        <is>
          <t>Violations were cited in the following area(s).</t>
        </is>
      </c>
      <c r="G3188" t="inlineStr">
        <is>
          <t>04L</t>
        </is>
      </c>
      <c r="H3188" t="inlineStr">
        <is>
          <t>Evidence of mice or live mice in establishment's food or non-food areas.</t>
        </is>
      </c>
      <c r="I3188" t="inlineStr">
        <is>
          <t>Critical</t>
        </is>
      </c>
      <c r="J3188" t="n">
        <v>11</v>
      </c>
      <c r="K3188" t="inlineStr">
        <is>
          <t>A</t>
        </is>
      </c>
      <c r="L3188" s="9">
        <f>A3188&amp;"-"&amp;TEXT(E3188,"yyyymmdd")</f>
        <v/>
      </c>
    </row>
    <row r="3189">
      <c r="A3189" t="n">
        <v>50119773</v>
      </c>
      <c r="B3189" t="inlineStr">
        <is>
          <t>Brooklyn</t>
        </is>
      </c>
      <c r="C3189" t="inlineStr">
        <is>
          <t>11215</t>
        </is>
      </c>
      <c r="D3189" t="inlineStr">
        <is>
          <t>Bagels/Pretzels</t>
        </is>
      </c>
      <c r="E3189" s="8" t="n">
        <v>46134</v>
      </c>
      <c r="F3189" t="inlineStr">
        <is>
          <t>Violations were cited in the following area(s).</t>
        </is>
      </c>
      <c r="G3189" t="inlineStr">
        <is>
          <t>08A</t>
        </is>
      </c>
      <c r="H3189" t="inlineStr">
        <is>
          <t>Establishment is not free of harborage or conditions conducive to rodents, insects or other pests.</t>
        </is>
      </c>
      <c r="I3189" t="inlineStr">
        <is>
          <t>Not Critical</t>
        </is>
      </c>
      <c r="J3189" t="n">
        <v>11</v>
      </c>
      <c r="K3189" t="inlineStr">
        <is>
          <t>A</t>
        </is>
      </c>
      <c r="L3189" s="9">
        <f>A3189&amp;"-"&amp;TEXT(E3189,"yyyymmdd")</f>
        <v/>
      </c>
    </row>
    <row r="3190">
      <c r="A3190" t="n">
        <v>50120191</v>
      </c>
      <c r="B3190" t="inlineStr">
        <is>
          <t>Manhattan</t>
        </is>
      </c>
      <c r="C3190" t="inlineStr">
        <is>
          <t>10037</t>
        </is>
      </c>
      <c r="D3190" t="inlineStr">
        <is>
          <t>French</t>
        </is>
      </c>
      <c r="E3190" s="8" t="n">
        <v>46134</v>
      </c>
      <c r="F3190" t="inlineStr">
        <is>
          <t>Violations were cited in the following area(s).</t>
        </is>
      </c>
      <c r="G3190" t="inlineStr">
        <is>
          <t>02G</t>
        </is>
      </c>
      <c r="H3190" t="inlineStr">
        <is>
          <t>Cold TCS food item held above 41 °F; smoked or processed fish held above 38 °F; intact raw eggs held above 45 °F; or reduced oxygen packaged (ROP) TCS foods held above required temperatures except during active necessary preparation.</t>
        </is>
      </c>
      <c r="I3190" t="inlineStr">
        <is>
          <t>Critical</t>
        </is>
      </c>
      <c r="J3190" t="n">
        <v>26</v>
      </c>
      <c r="L3190" s="9">
        <f>A3190&amp;"-"&amp;TEXT(E3190,"yyyymmdd")</f>
        <v/>
      </c>
    </row>
    <row r="3191">
      <c r="A3191" t="n">
        <v>50120191</v>
      </c>
      <c r="B3191" t="inlineStr">
        <is>
          <t>Manhattan</t>
        </is>
      </c>
      <c r="C3191" t="inlineStr">
        <is>
          <t>10037</t>
        </is>
      </c>
      <c r="D3191" t="inlineStr">
        <is>
          <t>French</t>
        </is>
      </c>
      <c r="E3191" s="8" t="n">
        <v>46134</v>
      </c>
      <c r="F3191" t="inlineStr">
        <is>
          <t>Violations were cited in the following area(s).</t>
        </is>
      </c>
      <c r="G3191" t="inlineStr">
        <is>
          <t>04M</t>
        </is>
      </c>
      <c r="H3191" t="inlineStr">
        <is>
          <t>Live roaches in facility's food or non-food area.</t>
        </is>
      </c>
      <c r="I3191" t="inlineStr">
        <is>
          <t>Critical</t>
        </is>
      </c>
      <c r="J3191" t="n">
        <v>26</v>
      </c>
      <c r="L3191" s="9">
        <f>A3191&amp;"-"&amp;TEXT(E3191,"yyyymmdd")</f>
        <v/>
      </c>
    </row>
    <row r="3192">
      <c r="A3192" t="n">
        <v>50120191</v>
      </c>
      <c r="B3192" t="inlineStr">
        <is>
          <t>Manhattan</t>
        </is>
      </c>
      <c r="C3192" t="inlineStr">
        <is>
          <t>10037</t>
        </is>
      </c>
      <c r="D3192" t="inlineStr">
        <is>
          <t>French</t>
        </is>
      </c>
      <c r="E3192" s="8" t="n">
        <v>46134</v>
      </c>
      <c r="F3192" t="inlineStr">
        <is>
          <t>Violations were cited in the following area(s).</t>
        </is>
      </c>
      <c r="G3192" t="inlineStr">
        <is>
          <t>06D</t>
        </is>
      </c>
      <c r="H3192" t="inlineStr">
        <is>
          <t>Food contact surface not properly washed, rinsed and sanitized after each use and following any activity when contamination may have occurred.</t>
        </is>
      </c>
      <c r="I3192" t="inlineStr">
        <is>
          <t>Critical</t>
        </is>
      </c>
      <c r="J3192" t="n">
        <v>26</v>
      </c>
      <c r="L3192" s="9">
        <f>A3192&amp;"-"&amp;TEXT(E3192,"yyyymmdd")</f>
        <v/>
      </c>
    </row>
    <row r="3193">
      <c r="A3193" t="n">
        <v>50120191</v>
      </c>
      <c r="B3193" t="inlineStr">
        <is>
          <t>Manhattan</t>
        </is>
      </c>
      <c r="C3193" t="inlineStr">
        <is>
          <t>10037</t>
        </is>
      </c>
      <c r="D3193" t="inlineStr">
        <is>
          <t>French</t>
        </is>
      </c>
      <c r="E3193" s="8" t="n">
        <v>46134</v>
      </c>
      <c r="F3193" t="inlineStr">
        <is>
          <t>Violations were cited in the following area(s).</t>
        </is>
      </c>
      <c r="G3193" t="inlineStr">
        <is>
          <t>08A</t>
        </is>
      </c>
      <c r="H3193" t="inlineStr">
        <is>
          <t>Establishment is not free of harborage or conditions conducive to rodents, insects or other pests.</t>
        </is>
      </c>
      <c r="I3193" t="inlineStr">
        <is>
          <t>Not Critical</t>
        </is>
      </c>
      <c r="J3193" t="n">
        <v>26</v>
      </c>
      <c r="L3193" s="9">
        <f>A3193&amp;"-"&amp;TEXT(E3193,"yyyymmdd")</f>
        <v/>
      </c>
    </row>
    <row r="3194">
      <c r="A3194" t="n">
        <v>50120191</v>
      </c>
      <c r="B3194" t="inlineStr">
        <is>
          <t>Manhattan</t>
        </is>
      </c>
      <c r="C3194" t="inlineStr">
        <is>
          <t>10037</t>
        </is>
      </c>
      <c r="D3194" t="inlineStr">
        <is>
          <t>French</t>
        </is>
      </c>
      <c r="E3194" s="8" t="n">
        <v>46134</v>
      </c>
      <c r="F3194" t="inlineStr">
        <is>
          <t>Violations were cited in the following area(s).</t>
        </is>
      </c>
      <c r="G3194" t="inlineStr">
        <is>
          <t>10F</t>
        </is>
      </c>
      <c r="H3194" t="inlineStr">
        <is>
          <t>Non-food contact surface or equipment made of unacceptable material, not kept clean, or not properly sealed, raised, spaced or movable to allow accessibility for cleaning on all sides, above and underneath the unit.</t>
        </is>
      </c>
      <c r="I3194" t="inlineStr">
        <is>
          <t>Not Critical</t>
        </is>
      </c>
      <c r="J3194" t="n">
        <v>26</v>
      </c>
      <c r="L3194" s="9">
        <f>A3194&amp;"-"&amp;TEXT(E3194,"yyyymmdd")</f>
        <v/>
      </c>
    </row>
    <row r="3195">
      <c r="A3195" t="n">
        <v>50120596</v>
      </c>
      <c r="B3195" t="inlineStr">
        <is>
          <t>Manhattan</t>
        </is>
      </c>
      <c r="C3195" t="inlineStr">
        <is>
          <t>10010</t>
        </is>
      </c>
      <c r="D3195" t="inlineStr">
        <is>
          <t>American</t>
        </is>
      </c>
      <c r="E3195" s="8" t="n">
        <v>46134</v>
      </c>
      <c r="F3195" t="inlineStr">
        <is>
          <t>Violations were cited in the following area(s).</t>
        </is>
      </c>
      <c r="G3195" t="inlineStr">
        <is>
          <t>06C</t>
        </is>
      </c>
      <c r="H319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195" t="inlineStr">
        <is>
          <t>Critical</t>
        </is>
      </c>
      <c r="J3195" t="n">
        <v>13</v>
      </c>
      <c r="K3195" t="inlineStr">
        <is>
          <t>A</t>
        </is>
      </c>
      <c r="L3195" s="9">
        <f>A3195&amp;"-"&amp;TEXT(E3195,"yyyymmdd")</f>
        <v/>
      </c>
    </row>
    <row r="3196">
      <c r="A3196" t="n">
        <v>50120596</v>
      </c>
      <c r="B3196" t="inlineStr">
        <is>
          <t>Manhattan</t>
        </is>
      </c>
      <c r="C3196" t="inlineStr">
        <is>
          <t>10010</t>
        </is>
      </c>
      <c r="D3196" t="inlineStr">
        <is>
          <t>American</t>
        </is>
      </c>
      <c r="E3196" s="8" t="n">
        <v>46134</v>
      </c>
      <c r="F3196" t="inlineStr">
        <is>
          <t>Violations were cited in the following area(s).</t>
        </is>
      </c>
      <c r="G3196" t="inlineStr">
        <is>
          <t>06D</t>
        </is>
      </c>
      <c r="H3196" t="inlineStr">
        <is>
          <t>Food contact surface not properly washed, rinsed and sanitized after each use and following any activity when contamination may have occurred.</t>
        </is>
      </c>
      <c r="I3196" t="inlineStr">
        <is>
          <t>Critical</t>
        </is>
      </c>
      <c r="J3196" t="n">
        <v>13</v>
      </c>
      <c r="K3196" t="inlineStr">
        <is>
          <t>A</t>
        </is>
      </c>
      <c r="L3196" s="9">
        <f>A3196&amp;"-"&amp;TEXT(E3196,"yyyymmdd")</f>
        <v/>
      </c>
    </row>
    <row r="3197">
      <c r="A3197" t="n">
        <v>50120596</v>
      </c>
      <c r="B3197" t="inlineStr">
        <is>
          <t>Manhattan</t>
        </is>
      </c>
      <c r="C3197" t="inlineStr">
        <is>
          <t>10010</t>
        </is>
      </c>
      <c r="D3197" t="inlineStr">
        <is>
          <t>American</t>
        </is>
      </c>
      <c r="E3197" s="8" t="n">
        <v>46134</v>
      </c>
      <c r="F3197" t="inlineStr">
        <is>
          <t>Violations were cited in the following area(s).</t>
        </is>
      </c>
      <c r="G3197" t="inlineStr">
        <is>
          <t>10H</t>
        </is>
      </c>
      <c r="H3197" t="inlineStr">
        <is>
          <t>Single service article not provided. Single service article reused or not protected from contamination when transported, stored, dispensed. Drinking straws not completely enclosed in wrapper or dispensed from a sanitary device.</t>
        </is>
      </c>
      <c r="I3197" t="inlineStr">
        <is>
          <t>Not Critical</t>
        </is>
      </c>
      <c r="J3197" t="n">
        <v>13</v>
      </c>
      <c r="K3197" t="inlineStr">
        <is>
          <t>A</t>
        </is>
      </c>
      <c r="L3197" s="9">
        <f>A3197&amp;"-"&amp;TEXT(E3197,"yyyymmdd")</f>
        <v/>
      </c>
    </row>
    <row r="3198">
      <c r="A3198" t="n">
        <v>50123692</v>
      </c>
      <c r="B3198" t="inlineStr">
        <is>
          <t>Brooklyn</t>
        </is>
      </c>
      <c r="C3198" t="inlineStr">
        <is>
          <t>11210</t>
        </is>
      </c>
      <c r="D3198" t="inlineStr">
        <is>
          <t>Chinese</t>
        </is>
      </c>
      <c r="E3198" s="8" t="n">
        <v>46134</v>
      </c>
      <c r="F3198" t="inlineStr">
        <is>
          <t>Violations were cited in the following area(s).</t>
        </is>
      </c>
      <c r="G3198" t="inlineStr">
        <is>
          <t>02G</t>
        </is>
      </c>
      <c r="H3198" t="inlineStr">
        <is>
          <t>Cold TCS food item held above 41 °F; smoked or processed fish held above 38 °F; intact raw eggs held above 45 °F; or reduced oxygen packaged (ROP) TCS foods held above required temperatures except during active necessary preparation.</t>
        </is>
      </c>
      <c r="I3198" t="inlineStr">
        <is>
          <t>Critical</t>
        </is>
      </c>
      <c r="J3198" t="n">
        <v>13</v>
      </c>
      <c r="K3198" t="inlineStr">
        <is>
          <t>A</t>
        </is>
      </c>
      <c r="L3198" s="9">
        <f>A3198&amp;"-"&amp;TEXT(E3198,"yyyymmdd")</f>
        <v/>
      </c>
    </row>
    <row r="3199">
      <c r="A3199" t="n">
        <v>50123692</v>
      </c>
      <c r="B3199" t="inlineStr">
        <is>
          <t>Brooklyn</t>
        </is>
      </c>
      <c r="C3199" t="inlineStr">
        <is>
          <t>11210</t>
        </is>
      </c>
      <c r="D3199" t="inlineStr">
        <is>
          <t>Chinese</t>
        </is>
      </c>
      <c r="E3199" s="8" t="n">
        <v>46134</v>
      </c>
      <c r="F3199" t="inlineStr">
        <is>
          <t>Violations were cited in the following area(s).</t>
        </is>
      </c>
      <c r="G3199" t="inlineStr">
        <is>
          <t>10B</t>
        </is>
      </c>
      <c r="H3199" t="inlineStr">
        <is>
          <t>Anti-siphonage or back-flow prevention device not provided where required; equipment or floor not properly drained; sewage disposal system in disrepair or not functioning properly. Condensation or liquid waste improperly disposed of.</t>
        </is>
      </c>
      <c r="I3199" t="inlineStr">
        <is>
          <t>Not Critical</t>
        </is>
      </c>
      <c r="J3199" t="n">
        <v>13</v>
      </c>
      <c r="K3199" t="inlineStr">
        <is>
          <t>A</t>
        </is>
      </c>
      <c r="L3199" s="9">
        <f>A3199&amp;"-"&amp;TEXT(E3199,"yyyymmdd")</f>
        <v/>
      </c>
    </row>
    <row r="3200">
      <c r="A3200" t="n">
        <v>50123692</v>
      </c>
      <c r="B3200" t="inlineStr">
        <is>
          <t>Brooklyn</t>
        </is>
      </c>
      <c r="C3200" t="inlineStr">
        <is>
          <t>11210</t>
        </is>
      </c>
      <c r="D3200" t="inlineStr">
        <is>
          <t>Chinese</t>
        </is>
      </c>
      <c r="E3200" s="8" t="n">
        <v>46134</v>
      </c>
      <c r="F3200" t="inlineStr">
        <is>
          <t>Violations were cited in the following area(s).</t>
        </is>
      </c>
      <c r="G3200" t="inlineStr">
        <is>
          <t>10F</t>
        </is>
      </c>
      <c r="H3200" t="inlineStr">
        <is>
          <t>Non-food contact surface or equipment made of unacceptable material, not kept clean, or not properly sealed, raised, spaced or movable to allow accessibility for cleaning on all sides, above and underneath the unit.</t>
        </is>
      </c>
      <c r="I3200" t="inlineStr">
        <is>
          <t>Not Critical</t>
        </is>
      </c>
      <c r="J3200" t="n">
        <v>13</v>
      </c>
      <c r="K3200" t="inlineStr">
        <is>
          <t>A</t>
        </is>
      </c>
      <c r="L3200" s="9">
        <f>A3200&amp;"-"&amp;TEXT(E3200,"yyyymmdd")</f>
        <v/>
      </c>
    </row>
    <row r="3201">
      <c r="A3201" t="n">
        <v>50127881</v>
      </c>
      <c r="B3201" t="inlineStr">
        <is>
          <t>Queens</t>
        </is>
      </c>
      <c r="C3201" t="inlineStr">
        <is>
          <t>11103</t>
        </is>
      </c>
      <c r="D3201" t="inlineStr">
        <is>
          <t>Coffee/Tea</t>
        </is>
      </c>
      <c r="E3201" s="8" t="n">
        <v>46134</v>
      </c>
      <c r="F3201" t="inlineStr">
        <is>
          <t>Violations were cited in the following area(s).</t>
        </is>
      </c>
      <c r="G3201" t="inlineStr">
        <is>
          <t>02B</t>
        </is>
      </c>
      <c r="H3201" t="inlineStr">
        <is>
          <t>Hot TCS food item not held at or above 140 °F.</t>
        </is>
      </c>
      <c r="I3201" t="inlineStr">
        <is>
          <t>Critical</t>
        </is>
      </c>
      <c r="J3201" t="n">
        <v>54</v>
      </c>
      <c r="L3201" s="9">
        <f>A3201&amp;"-"&amp;TEXT(E3201,"yyyymmdd")</f>
        <v/>
      </c>
    </row>
    <row r="3202">
      <c r="A3202" t="n">
        <v>50127881</v>
      </c>
      <c r="B3202" t="inlineStr">
        <is>
          <t>Queens</t>
        </is>
      </c>
      <c r="C3202" t="inlineStr">
        <is>
          <t>11103</t>
        </is>
      </c>
      <c r="D3202" t="inlineStr">
        <is>
          <t>Coffee/Tea</t>
        </is>
      </c>
      <c r="E3202" s="8" t="n">
        <v>46134</v>
      </c>
      <c r="F3202" t="inlineStr">
        <is>
          <t>Violations were cited in the following area(s).</t>
        </is>
      </c>
      <c r="G3202" t="inlineStr">
        <is>
          <t>04A</t>
        </is>
      </c>
      <c r="H3202" t="inlineStr">
        <is>
          <t>Food Protection Certificate (FPC) not held by manager or supervisor of food operations.</t>
        </is>
      </c>
      <c r="I3202" t="inlineStr">
        <is>
          <t>Critical</t>
        </is>
      </c>
      <c r="J3202" t="n">
        <v>54</v>
      </c>
      <c r="L3202" s="9">
        <f>A3202&amp;"-"&amp;TEXT(E3202,"yyyymmdd")</f>
        <v/>
      </c>
    </row>
    <row r="3203">
      <c r="A3203" t="n">
        <v>50127881</v>
      </c>
      <c r="B3203" t="inlineStr">
        <is>
          <t>Queens</t>
        </is>
      </c>
      <c r="C3203" t="inlineStr">
        <is>
          <t>11103</t>
        </is>
      </c>
      <c r="D3203" t="inlineStr">
        <is>
          <t>Coffee/Tea</t>
        </is>
      </c>
      <c r="E3203" s="8" t="n">
        <v>46134</v>
      </c>
      <c r="F3203" t="inlineStr">
        <is>
          <t>Violations were cited in the following area(s).</t>
        </is>
      </c>
      <c r="G3203" t="inlineStr">
        <is>
          <t>04L</t>
        </is>
      </c>
      <c r="H3203" t="inlineStr">
        <is>
          <t>Evidence of mice or live mice in establishment's food or non-food areas.</t>
        </is>
      </c>
      <c r="I3203" t="inlineStr">
        <is>
          <t>Critical</t>
        </is>
      </c>
      <c r="J3203" t="n">
        <v>54</v>
      </c>
      <c r="L3203" s="9">
        <f>A3203&amp;"-"&amp;TEXT(E3203,"yyyymmdd")</f>
        <v/>
      </c>
    </row>
    <row r="3204">
      <c r="A3204" t="n">
        <v>50127881</v>
      </c>
      <c r="B3204" t="inlineStr">
        <is>
          <t>Queens</t>
        </is>
      </c>
      <c r="C3204" t="inlineStr">
        <is>
          <t>11103</t>
        </is>
      </c>
      <c r="D3204" t="inlineStr">
        <is>
          <t>Coffee/Tea</t>
        </is>
      </c>
      <c r="E3204" s="8" t="n">
        <v>46134</v>
      </c>
      <c r="F3204" t="inlineStr">
        <is>
          <t>Violations were cited in the following area(s).</t>
        </is>
      </c>
      <c r="G3204" t="inlineStr">
        <is>
          <t>05D</t>
        </is>
      </c>
      <c r="H320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204" t="inlineStr">
        <is>
          <t>Critical</t>
        </is>
      </c>
      <c r="J3204" t="n">
        <v>54</v>
      </c>
      <c r="L3204" s="9">
        <f>A3204&amp;"-"&amp;TEXT(E3204,"yyyymmdd")</f>
        <v/>
      </c>
    </row>
    <row r="3205">
      <c r="A3205" t="n">
        <v>50127881</v>
      </c>
      <c r="B3205" t="inlineStr">
        <is>
          <t>Queens</t>
        </is>
      </c>
      <c r="C3205" t="inlineStr">
        <is>
          <t>11103</t>
        </is>
      </c>
      <c r="D3205" t="inlineStr">
        <is>
          <t>Coffee/Tea</t>
        </is>
      </c>
      <c r="E3205" s="8" t="n">
        <v>46134</v>
      </c>
      <c r="F3205" t="inlineStr">
        <is>
          <t>Violations were cited in the following area(s).</t>
        </is>
      </c>
      <c r="G3205" t="inlineStr">
        <is>
          <t>06D</t>
        </is>
      </c>
      <c r="H3205" t="inlineStr">
        <is>
          <t>Food contact surface not properly washed, rinsed and sanitized after each use and following any activity when contamination may have occurred.</t>
        </is>
      </c>
      <c r="I3205" t="inlineStr">
        <is>
          <t>Critical</t>
        </is>
      </c>
      <c r="J3205" t="n">
        <v>54</v>
      </c>
      <c r="L3205" s="9">
        <f>A3205&amp;"-"&amp;TEXT(E3205,"yyyymmdd")</f>
        <v/>
      </c>
    </row>
    <row r="3206">
      <c r="A3206" t="n">
        <v>50127881</v>
      </c>
      <c r="B3206" t="inlineStr">
        <is>
          <t>Queens</t>
        </is>
      </c>
      <c r="C3206" t="inlineStr">
        <is>
          <t>11103</t>
        </is>
      </c>
      <c r="D3206" t="inlineStr">
        <is>
          <t>Coffee/Tea</t>
        </is>
      </c>
      <c r="E3206" s="8" t="n">
        <v>46134</v>
      </c>
      <c r="F3206" t="inlineStr">
        <is>
          <t>Violations were cited in the following area(s).</t>
        </is>
      </c>
      <c r="G3206" t="inlineStr">
        <is>
          <t>08A</t>
        </is>
      </c>
      <c r="H3206" t="inlineStr">
        <is>
          <t>Establishment is not free of harborage or conditions conducive to rodents, insects or other pests.</t>
        </is>
      </c>
      <c r="I3206" t="inlineStr">
        <is>
          <t>Not Critical</t>
        </is>
      </c>
      <c r="J3206" t="n">
        <v>54</v>
      </c>
      <c r="L3206" s="9">
        <f>A3206&amp;"-"&amp;TEXT(E3206,"yyyymmdd")</f>
        <v/>
      </c>
    </row>
    <row r="3207">
      <c r="A3207" t="n">
        <v>50127881</v>
      </c>
      <c r="B3207" t="inlineStr">
        <is>
          <t>Queens</t>
        </is>
      </c>
      <c r="C3207" t="inlineStr">
        <is>
          <t>11103</t>
        </is>
      </c>
      <c r="D3207" t="inlineStr">
        <is>
          <t>Coffee/Tea</t>
        </is>
      </c>
      <c r="E3207" s="8" t="n">
        <v>46134</v>
      </c>
      <c r="F3207" t="inlineStr">
        <is>
          <t>Violations were cited in the following area(s).</t>
        </is>
      </c>
      <c r="G3207" t="inlineStr">
        <is>
          <t>10B</t>
        </is>
      </c>
      <c r="H3207" t="inlineStr">
        <is>
          <t>Anti-siphonage or back-flow prevention device not provided where required; equipment or floor not properly drained; sewage disposal system in disrepair or not functioning properly. Condensation or liquid waste improperly disposed of.</t>
        </is>
      </c>
      <c r="I3207" t="inlineStr">
        <is>
          <t>Not Critical</t>
        </is>
      </c>
      <c r="J3207" t="n">
        <v>54</v>
      </c>
      <c r="L3207" s="9">
        <f>A3207&amp;"-"&amp;TEXT(E3207,"yyyymmdd")</f>
        <v/>
      </c>
    </row>
    <row r="3208">
      <c r="A3208" t="n">
        <v>50127881</v>
      </c>
      <c r="B3208" t="inlineStr">
        <is>
          <t>Queens</t>
        </is>
      </c>
      <c r="C3208" t="inlineStr">
        <is>
          <t>11103</t>
        </is>
      </c>
      <c r="D3208" t="inlineStr">
        <is>
          <t>Coffee/Tea</t>
        </is>
      </c>
      <c r="E3208" s="8" t="n">
        <v>46134</v>
      </c>
      <c r="F3208" t="inlineStr">
        <is>
          <t>Violations were cited in the following area(s).</t>
        </is>
      </c>
      <c r="G3208" t="inlineStr">
        <is>
          <t>10G</t>
        </is>
      </c>
      <c r="H3208" t="inlineStr">
        <is>
          <t>Dishwashing and ware washing: Cleaning and sanitizing of tableware, including dishes, utensils, and equipment deficient.</t>
        </is>
      </c>
      <c r="I3208" t="inlineStr">
        <is>
          <t>Not Critical</t>
        </is>
      </c>
      <c r="J3208" t="n">
        <v>54</v>
      </c>
      <c r="L3208" s="9">
        <f>A3208&amp;"-"&amp;TEXT(E3208,"yyyymmdd")</f>
        <v/>
      </c>
    </row>
    <row r="3209">
      <c r="A3209" t="n">
        <v>50127881</v>
      </c>
      <c r="B3209" t="inlineStr">
        <is>
          <t>Queens</t>
        </is>
      </c>
      <c r="C3209" t="inlineStr">
        <is>
          <t>11103</t>
        </is>
      </c>
      <c r="D3209" t="inlineStr">
        <is>
          <t>Coffee/Tea</t>
        </is>
      </c>
      <c r="E3209" s="8" t="n">
        <v>46134</v>
      </c>
      <c r="F3209" t="inlineStr">
        <is>
          <t>Violations were cited in the following area(s).</t>
        </is>
      </c>
      <c r="G3209" t="inlineStr">
        <is>
          <t>10H</t>
        </is>
      </c>
      <c r="H3209" t="inlineStr">
        <is>
          <t>Single service article not provided. Single service article reused or not protected from contamination when transported, stored, dispensed. Drinking straws not completely enclosed in wrapper or dispensed from a sanitary device.</t>
        </is>
      </c>
      <c r="I3209" t="inlineStr">
        <is>
          <t>Not Critical</t>
        </is>
      </c>
      <c r="J3209" t="n">
        <v>54</v>
      </c>
      <c r="L3209" s="9">
        <f>A3209&amp;"-"&amp;TEXT(E3209,"yyyymmdd")</f>
        <v/>
      </c>
    </row>
    <row r="3210">
      <c r="A3210" t="n">
        <v>50130561</v>
      </c>
      <c r="B3210" t="inlineStr">
        <is>
          <t>Queens</t>
        </is>
      </c>
      <c r="C3210" t="inlineStr">
        <is>
          <t>11373</t>
        </is>
      </c>
      <c r="D3210" t="inlineStr">
        <is>
          <t>Bakery Products/Desserts</t>
        </is>
      </c>
      <c r="E3210" s="8" t="n">
        <v>46134</v>
      </c>
      <c r="F3210" t="inlineStr">
        <is>
          <t>Violations were cited in the following area(s).</t>
        </is>
      </c>
      <c r="G3210" t="inlineStr">
        <is>
          <t>03A</t>
        </is>
      </c>
      <c r="H3210"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3210" t="inlineStr">
        <is>
          <t>Critical</t>
        </is>
      </c>
      <c r="J3210" t="n">
        <v>32</v>
      </c>
      <c r="L3210" s="9">
        <f>A3210&amp;"-"&amp;TEXT(E3210,"yyyymmdd")</f>
        <v/>
      </c>
    </row>
    <row r="3211">
      <c r="A3211" t="n">
        <v>50130561</v>
      </c>
      <c r="B3211" t="inlineStr">
        <is>
          <t>Queens</t>
        </is>
      </c>
      <c r="C3211" t="inlineStr">
        <is>
          <t>11373</t>
        </is>
      </c>
      <c r="D3211" t="inlineStr">
        <is>
          <t>Bakery Products/Desserts</t>
        </is>
      </c>
      <c r="E3211" s="8" t="n">
        <v>46134</v>
      </c>
      <c r="F3211" t="inlineStr">
        <is>
          <t>Violations were cited in the following area(s).</t>
        </is>
      </c>
      <c r="G3211" t="inlineStr">
        <is>
          <t>04L</t>
        </is>
      </c>
      <c r="H3211" t="inlineStr">
        <is>
          <t>Evidence of mice or live mice in establishment's food or non-food areas.</t>
        </is>
      </c>
      <c r="I3211" t="inlineStr">
        <is>
          <t>Critical</t>
        </is>
      </c>
      <c r="J3211" t="n">
        <v>32</v>
      </c>
      <c r="L3211" s="9">
        <f>A3211&amp;"-"&amp;TEXT(E3211,"yyyymmdd")</f>
        <v/>
      </c>
    </row>
    <row r="3212">
      <c r="A3212" t="n">
        <v>50130561</v>
      </c>
      <c r="B3212" t="inlineStr">
        <is>
          <t>Queens</t>
        </is>
      </c>
      <c r="C3212" t="inlineStr">
        <is>
          <t>11373</t>
        </is>
      </c>
      <c r="D3212" t="inlineStr">
        <is>
          <t>Bakery Products/Desserts</t>
        </is>
      </c>
      <c r="E3212" s="8" t="n">
        <v>46134</v>
      </c>
      <c r="F3212" t="inlineStr">
        <is>
          <t>Violations were cited in the following area(s).</t>
        </is>
      </c>
      <c r="G3212" t="inlineStr">
        <is>
          <t>06B</t>
        </is>
      </c>
      <c r="H3212" t="inlineStr">
        <is>
          <t>Tobacco or electronic cigarette use, eating, or drinking from open container in food preparation, food storage or dishwashing area.</t>
        </is>
      </c>
      <c r="I3212" t="inlineStr">
        <is>
          <t>Critical</t>
        </is>
      </c>
      <c r="J3212" t="n">
        <v>32</v>
      </c>
      <c r="L3212" s="9">
        <f>A3212&amp;"-"&amp;TEXT(E3212,"yyyymmdd")</f>
        <v/>
      </c>
    </row>
    <row r="3213">
      <c r="A3213" t="n">
        <v>50130561</v>
      </c>
      <c r="B3213" t="inlineStr">
        <is>
          <t>Queens</t>
        </is>
      </c>
      <c r="C3213" t="inlineStr">
        <is>
          <t>11373</t>
        </is>
      </c>
      <c r="D3213" t="inlineStr">
        <is>
          <t>Bakery Products/Desserts</t>
        </is>
      </c>
      <c r="E3213" s="8" t="n">
        <v>46134</v>
      </c>
      <c r="F3213" t="inlineStr">
        <is>
          <t>Violations were cited in the following area(s).</t>
        </is>
      </c>
      <c r="G3213" t="inlineStr">
        <is>
          <t>08A</t>
        </is>
      </c>
      <c r="H3213" t="inlineStr">
        <is>
          <t>Establishment is not free of harborage or conditions conducive to rodents, insects or other pests.</t>
        </is>
      </c>
      <c r="I3213" t="inlineStr">
        <is>
          <t>Not Critical</t>
        </is>
      </c>
      <c r="J3213" t="n">
        <v>32</v>
      </c>
      <c r="L3213" s="9">
        <f>A3213&amp;"-"&amp;TEXT(E3213,"yyyymmdd")</f>
        <v/>
      </c>
    </row>
    <row r="3214">
      <c r="A3214" t="n">
        <v>50130561</v>
      </c>
      <c r="B3214" t="inlineStr">
        <is>
          <t>Queens</t>
        </is>
      </c>
      <c r="C3214" t="inlineStr">
        <is>
          <t>11373</t>
        </is>
      </c>
      <c r="D3214" t="inlineStr">
        <is>
          <t>Bakery Products/Desserts</t>
        </is>
      </c>
      <c r="E3214" s="8" t="n">
        <v>46134</v>
      </c>
      <c r="F3214" t="inlineStr">
        <is>
          <t>Violations were cited in the following area(s).</t>
        </is>
      </c>
      <c r="G3214" t="inlineStr">
        <is>
          <t>09B</t>
        </is>
      </c>
      <c r="H3214" t="inlineStr">
        <is>
          <t>Thawing procedure improper.</t>
        </is>
      </c>
      <c r="I3214" t="inlineStr">
        <is>
          <t>Not Critical</t>
        </is>
      </c>
      <c r="J3214" t="n">
        <v>32</v>
      </c>
      <c r="L3214" s="9">
        <f>A3214&amp;"-"&amp;TEXT(E3214,"yyyymmdd")</f>
        <v/>
      </c>
    </row>
    <row r="3215">
      <c r="A3215" t="n">
        <v>50130561</v>
      </c>
      <c r="B3215" t="inlineStr">
        <is>
          <t>Queens</t>
        </is>
      </c>
      <c r="C3215" t="inlineStr">
        <is>
          <t>11373</t>
        </is>
      </c>
      <c r="D3215" t="inlineStr">
        <is>
          <t>Bakery Products/Desserts</t>
        </is>
      </c>
      <c r="E3215" s="8" t="n">
        <v>46134</v>
      </c>
      <c r="F3215" t="inlineStr">
        <is>
          <t>Violations were cited in the following area(s).</t>
        </is>
      </c>
      <c r="G3215" t="inlineStr">
        <is>
          <t>09C</t>
        </is>
      </c>
      <c r="H3215" t="inlineStr">
        <is>
          <t>Design, construction, materials used or maintenance of food contact surface improper. Surface not easily cleanable, sanitized and maintained.</t>
        </is>
      </c>
      <c r="I3215" t="inlineStr">
        <is>
          <t>Not Critical</t>
        </is>
      </c>
      <c r="J3215" t="n">
        <v>32</v>
      </c>
      <c r="L3215" s="9">
        <f>A3215&amp;"-"&amp;TEXT(E3215,"yyyymmdd")</f>
        <v/>
      </c>
    </row>
    <row r="3216">
      <c r="A3216" t="n">
        <v>50130561</v>
      </c>
      <c r="B3216" t="inlineStr">
        <is>
          <t>Queens</t>
        </is>
      </c>
      <c r="C3216" t="inlineStr">
        <is>
          <t>11373</t>
        </is>
      </c>
      <c r="D3216" t="inlineStr">
        <is>
          <t>Bakery Products/Desserts</t>
        </is>
      </c>
      <c r="E3216" s="8" t="n">
        <v>46134</v>
      </c>
      <c r="F3216" t="inlineStr">
        <is>
          <t>Violations were cited in the following area(s).</t>
        </is>
      </c>
      <c r="G3216" t="inlineStr">
        <is>
          <t>10B</t>
        </is>
      </c>
      <c r="H3216" t="inlineStr">
        <is>
          <t>Anti-siphonage or back-flow prevention device not provided where required; equipment or floor not properly drained; sewage disposal system in disrepair or not functioning properly. Condensation or liquid waste improperly disposed of.</t>
        </is>
      </c>
      <c r="I3216" t="inlineStr">
        <is>
          <t>Not Critical</t>
        </is>
      </c>
      <c r="J3216" t="n">
        <v>32</v>
      </c>
      <c r="L3216" s="9">
        <f>A3216&amp;"-"&amp;TEXT(E3216,"yyyymmdd")</f>
        <v/>
      </c>
    </row>
    <row r="3217">
      <c r="A3217" t="n">
        <v>50130561</v>
      </c>
      <c r="B3217" t="inlineStr">
        <is>
          <t>Queens</t>
        </is>
      </c>
      <c r="C3217" t="inlineStr">
        <is>
          <t>11373</t>
        </is>
      </c>
      <c r="D3217" t="inlineStr">
        <is>
          <t>Bakery Products/Desserts</t>
        </is>
      </c>
      <c r="E3217" s="8" t="n">
        <v>46134</v>
      </c>
      <c r="F3217" t="inlineStr">
        <is>
          <t>Violations were cited in the following area(s).</t>
        </is>
      </c>
      <c r="G3217" t="inlineStr">
        <is>
          <t>10F</t>
        </is>
      </c>
      <c r="H3217" t="inlineStr">
        <is>
          <t>Non-food contact surface or equipment made of unacceptable material, not kept clean, or not properly sealed, raised, spaced or movable to allow accessibility for cleaning on all sides, above and underneath the unit.</t>
        </is>
      </c>
      <c r="I3217" t="inlineStr">
        <is>
          <t>Not Critical</t>
        </is>
      </c>
      <c r="J3217" t="n">
        <v>32</v>
      </c>
      <c r="L3217" s="9">
        <f>A3217&amp;"-"&amp;TEXT(E3217,"yyyymmdd")</f>
        <v/>
      </c>
    </row>
    <row r="3218">
      <c r="A3218" t="n">
        <v>50132334</v>
      </c>
      <c r="B3218" t="inlineStr">
        <is>
          <t>Manhattan</t>
        </is>
      </c>
      <c r="C3218" t="inlineStr">
        <is>
          <t>10019</t>
        </is>
      </c>
      <c r="D3218" t="inlineStr">
        <is>
          <t>Pizza</t>
        </is>
      </c>
      <c r="E3218" s="8" t="n">
        <v>46134</v>
      </c>
      <c r="F3218" t="inlineStr">
        <is>
          <t>Violations were cited in the following area(s).</t>
        </is>
      </c>
      <c r="G3218" t="inlineStr">
        <is>
          <t>02B</t>
        </is>
      </c>
      <c r="H3218" t="inlineStr">
        <is>
          <t>Hot TCS food item not held at or above 140 °F.</t>
        </is>
      </c>
      <c r="I3218" t="inlineStr">
        <is>
          <t>Critical</t>
        </is>
      </c>
      <c r="J3218" t="n">
        <v>10</v>
      </c>
      <c r="K3218" t="inlineStr">
        <is>
          <t>A</t>
        </is>
      </c>
      <c r="L3218" s="9">
        <f>A3218&amp;"-"&amp;TEXT(E3218,"yyyymmdd")</f>
        <v/>
      </c>
    </row>
    <row r="3219">
      <c r="A3219" t="n">
        <v>50132334</v>
      </c>
      <c r="B3219" t="inlineStr">
        <is>
          <t>Manhattan</t>
        </is>
      </c>
      <c r="C3219" t="inlineStr">
        <is>
          <t>10019</t>
        </is>
      </c>
      <c r="D3219" t="inlineStr">
        <is>
          <t>Pizza</t>
        </is>
      </c>
      <c r="E3219" s="8" t="n">
        <v>46134</v>
      </c>
      <c r="F3219" t="inlineStr">
        <is>
          <t>Violations were cited in the following area(s).</t>
        </is>
      </c>
      <c r="G3219" t="inlineStr">
        <is>
          <t>10F</t>
        </is>
      </c>
      <c r="H3219" t="inlineStr">
        <is>
          <t>Non-food contact surface or equipment made of unacceptable material, not kept clean, or not properly sealed, raised, spaced or movable to allow accessibility for cleaning on all sides, above and underneath the unit.</t>
        </is>
      </c>
      <c r="I3219" t="inlineStr">
        <is>
          <t>Not Critical</t>
        </is>
      </c>
      <c r="J3219" t="n">
        <v>10</v>
      </c>
      <c r="K3219" t="inlineStr">
        <is>
          <t>A</t>
        </is>
      </c>
      <c r="L3219" s="9">
        <f>A3219&amp;"-"&amp;TEXT(E3219,"yyyymmdd")</f>
        <v/>
      </c>
    </row>
    <row r="3220">
      <c r="A3220" t="n">
        <v>50132527</v>
      </c>
      <c r="B3220" t="inlineStr">
        <is>
          <t>Brooklyn</t>
        </is>
      </c>
      <c r="C3220" t="inlineStr">
        <is>
          <t>11210</t>
        </is>
      </c>
      <c r="D3220" t="inlineStr">
        <is>
          <t>Indian</t>
        </is>
      </c>
      <c r="E3220" s="8" t="n">
        <v>46134</v>
      </c>
      <c r="F3220" t="inlineStr">
        <is>
          <t>Establishment Closed by DOHMH. Violations were cited in the following area(s) and those requiring immediate action were addressed.</t>
        </is>
      </c>
      <c r="G3220" t="inlineStr">
        <is>
          <t>02B</t>
        </is>
      </c>
      <c r="H3220" t="inlineStr">
        <is>
          <t>Hot TCS food item not held at or above 140 °F.</t>
        </is>
      </c>
      <c r="I3220" t="inlineStr">
        <is>
          <t>Critical</t>
        </is>
      </c>
      <c r="J3220" t="n">
        <v>62</v>
      </c>
      <c r="L3220" s="9">
        <f>A3220&amp;"-"&amp;TEXT(E3220,"yyyymmdd")</f>
        <v/>
      </c>
    </row>
    <row r="3221">
      <c r="A3221" t="n">
        <v>50132527</v>
      </c>
      <c r="B3221" t="inlineStr">
        <is>
          <t>Brooklyn</t>
        </is>
      </c>
      <c r="C3221" t="inlineStr">
        <is>
          <t>11210</t>
        </is>
      </c>
      <c r="D3221" t="inlineStr">
        <is>
          <t>Indian</t>
        </is>
      </c>
      <c r="E3221" s="8" t="n">
        <v>46134</v>
      </c>
      <c r="F3221" t="inlineStr">
        <is>
          <t>Establishment Closed by DOHMH. Violations were cited in the following area(s) and those requiring immediate action were addressed.</t>
        </is>
      </c>
      <c r="G3221" t="inlineStr">
        <is>
          <t>04M</t>
        </is>
      </c>
      <c r="H3221" t="inlineStr">
        <is>
          <t>Live roaches in facility's food or non-food area.</t>
        </is>
      </c>
      <c r="I3221" t="inlineStr">
        <is>
          <t>Critical</t>
        </is>
      </c>
      <c r="J3221" t="n">
        <v>62</v>
      </c>
      <c r="L3221" s="9">
        <f>A3221&amp;"-"&amp;TEXT(E3221,"yyyymmdd")</f>
        <v/>
      </c>
    </row>
    <row r="3222">
      <c r="A3222" t="n">
        <v>50132527</v>
      </c>
      <c r="B3222" t="inlineStr">
        <is>
          <t>Brooklyn</t>
        </is>
      </c>
      <c r="C3222" t="inlineStr">
        <is>
          <t>11210</t>
        </is>
      </c>
      <c r="D3222" t="inlineStr">
        <is>
          <t>Indian</t>
        </is>
      </c>
      <c r="E3222" s="8" t="n">
        <v>46134</v>
      </c>
      <c r="F3222" t="inlineStr">
        <is>
          <t>Establishment Closed by DOHMH. Violations were cited in the following area(s) and those requiring immediate action were addressed.</t>
        </is>
      </c>
      <c r="G3222" t="inlineStr">
        <is>
          <t>06A</t>
        </is>
      </c>
      <c r="H3222" t="inlineStr">
        <is>
          <t>Personal cleanliness is inadequate. Outer garment soiled with possible contaminant. Effective hair restraint not worn where required. Jewelry worn on hands or arms. Fingernail polish worn or fingernails not kept clean and trimmed.</t>
        </is>
      </c>
      <c r="I3222" t="inlineStr">
        <is>
          <t>Critical</t>
        </is>
      </c>
      <c r="J3222" t="n">
        <v>62</v>
      </c>
      <c r="L3222" s="9">
        <f>A3222&amp;"-"&amp;TEXT(E3222,"yyyymmdd")</f>
        <v/>
      </c>
    </row>
    <row r="3223">
      <c r="A3223" t="n">
        <v>50132527</v>
      </c>
      <c r="B3223" t="inlineStr">
        <is>
          <t>Brooklyn</t>
        </is>
      </c>
      <c r="C3223" t="inlineStr">
        <is>
          <t>11210</t>
        </is>
      </c>
      <c r="D3223" t="inlineStr">
        <is>
          <t>Indian</t>
        </is>
      </c>
      <c r="E3223" s="8" t="n">
        <v>46134</v>
      </c>
      <c r="F3223" t="inlineStr">
        <is>
          <t>Establishment Closed by DOHMH. Violations were cited in the following area(s) and those requiring immediate action were addressed.</t>
        </is>
      </c>
      <c r="G3223" t="inlineStr">
        <is>
          <t>06C</t>
        </is>
      </c>
      <c r="H322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223" t="inlineStr">
        <is>
          <t>Critical</t>
        </is>
      </c>
      <c r="J3223" t="n">
        <v>62</v>
      </c>
      <c r="L3223" s="9">
        <f>A3223&amp;"-"&amp;TEXT(E3223,"yyyymmdd")</f>
        <v/>
      </c>
    </row>
    <row r="3224">
      <c r="A3224" t="n">
        <v>50132527</v>
      </c>
      <c r="B3224" t="inlineStr">
        <is>
          <t>Brooklyn</t>
        </is>
      </c>
      <c r="C3224" t="inlineStr">
        <is>
          <t>11210</t>
        </is>
      </c>
      <c r="D3224" t="inlineStr">
        <is>
          <t>Indian</t>
        </is>
      </c>
      <c r="E3224" s="8" t="n">
        <v>46134</v>
      </c>
      <c r="F3224" t="inlineStr">
        <is>
          <t>Establishment Closed by DOHMH. Violations were cited in the following area(s) and those requiring immediate action were addressed.</t>
        </is>
      </c>
      <c r="G3224" t="inlineStr">
        <is>
          <t>06D</t>
        </is>
      </c>
      <c r="H3224" t="inlineStr">
        <is>
          <t>Food contact surface not properly washed, rinsed and sanitized after each use and following any activity when contamination may have occurred.</t>
        </is>
      </c>
      <c r="I3224" t="inlineStr">
        <is>
          <t>Critical</t>
        </is>
      </c>
      <c r="J3224" t="n">
        <v>62</v>
      </c>
      <c r="L3224" s="9">
        <f>A3224&amp;"-"&amp;TEXT(E3224,"yyyymmdd")</f>
        <v/>
      </c>
    </row>
    <row r="3225">
      <c r="A3225" t="n">
        <v>50132527</v>
      </c>
      <c r="B3225" t="inlineStr">
        <is>
          <t>Brooklyn</t>
        </is>
      </c>
      <c r="C3225" t="inlineStr">
        <is>
          <t>11210</t>
        </is>
      </c>
      <c r="D3225" t="inlineStr">
        <is>
          <t>Indian</t>
        </is>
      </c>
      <c r="E3225" s="8" t="n">
        <v>46134</v>
      </c>
      <c r="F3225" t="inlineStr">
        <is>
          <t>Establishment Closed by DOHMH. Violations were cited in the following area(s) and those requiring immediate action were addressed.</t>
        </is>
      </c>
      <c r="G3225" t="inlineStr">
        <is>
          <t>08A</t>
        </is>
      </c>
      <c r="H3225" t="inlineStr">
        <is>
          <t>Establishment is not free of harborage or conditions conducive to rodents, insects or other pests.</t>
        </is>
      </c>
      <c r="I3225" t="inlineStr">
        <is>
          <t>Not Critical</t>
        </is>
      </c>
      <c r="J3225" t="n">
        <v>62</v>
      </c>
      <c r="L3225" s="9">
        <f>A3225&amp;"-"&amp;TEXT(E3225,"yyyymmdd")</f>
        <v/>
      </c>
    </row>
    <row r="3226">
      <c r="A3226" t="n">
        <v>50132527</v>
      </c>
      <c r="B3226" t="inlineStr">
        <is>
          <t>Brooklyn</t>
        </is>
      </c>
      <c r="C3226" t="inlineStr">
        <is>
          <t>11210</t>
        </is>
      </c>
      <c r="D3226" t="inlineStr">
        <is>
          <t>Indian</t>
        </is>
      </c>
      <c r="E3226" s="8" t="n">
        <v>46134</v>
      </c>
      <c r="F3226" t="inlineStr">
        <is>
          <t>Establishment Closed by DOHMH. Violations were cited in the following area(s) and those requiring immediate action were addressed.</t>
        </is>
      </c>
      <c r="G3226" t="inlineStr">
        <is>
          <t>09B</t>
        </is>
      </c>
      <c r="H3226" t="inlineStr">
        <is>
          <t>Thawing procedure improper.</t>
        </is>
      </c>
      <c r="I3226" t="inlineStr">
        <is>
          <t>Not Critical</t>
        </is>
      </c>
      <c r="J3226" t="n">
        <v>62</v>
      </c>
      <c r="L3226" s="9">
        <f>A3226&amp;"-"&amp;TEXT(E3226,"yyyymmdd")</f>
        <v/>
      </c>
    </row>
    <row r="3227">
      <c r="A3227" t="n">
        <v>50132527</v>
      </c>
      <c r="B3227" t="inlineStr">
        <is>
          <t>Brooklyn</t>
        </is>
      </c>
      <c r="C3227" t="inlineStr">
        <is>
          <t>11210</t>
        </is>
      </c>
      <c r="D3227" t="inlineStr">
        <is>
          <t>Indian</t>
        </is>
      </c>
      <c r="E3227" s="8" t="n">
        <v>46134</v>
      </c>
      <c r="F3227" t="inlineStr">
        <is>
          <t>Establishment Closed by DOHMH. Violations were cited in the following area(s) and those requiring immediate action were addressed.</t>
        </is>
      </c>
      <c r="G3227" t="inlineStr">
        <is>
          <t>10F</t>
        </is>
      </c>
      <c r="H3227" t="inlineStr">
        <is>
          <t>Non-food contact surface or equipment made of unacceptable material, not kept clean, or not properly sealed, raised, spaced or movable to allow accessibility for cleaning on all sides, above and underneath the unit.</t>
        </is>
      </c>
      <c r="I3227" t="inlineStr">
        <is>
          <t>Not Critical</t>
        </is>
      </c>
      <c r="J3227" t="n">
        <v>62</v>
      </c>
      <c r="L3227" s="9">
        <f>A3227&amp;"-"&amp;TEXT(E3227,"yyyymmdd")</f>
        <v/>
      </c>
    </row>
    <row r="3228">
      <c r="A3228" t="n">
        <v>50132527</v>
      </c>
      <c r="B3228" t="inlineStr">
        <is>
          <t>Brooklyn</t>
        </is>
      </c>
      <c r="C3228" t="inlineStr">
        <is>
          <t>11210</t>
        </is>
      </c>
      <c r="D3228" t="inlineStr">
        <is>
          <t>Indian</t>
        </is>
      </c>
      <c r="E3228" s="8" t="n">
        <v>46134</v>
      </c>
      <c r="F3228" t="inlineStr">
        <is>
          <t>Establishment Closed by DOHMH. Violations were cited in the following area(s) and those requiring immediate action were addressed.</t>
        </is>
      </c>
      <c r="G3228" t="inlineStr">
        <is>
          <t>28-06</t>
        </is>
      </c>
      <c r="H3228" t="inlineStr">
        <is>
          <t>Contract with a pest management professional not in place. Record of extermination activities not kept on premises.</t>
        </is>
      </c>
      <c r="I3228" t="inlineStr">
        <is>
          <t>Not Critical</t>
        </is>
      </c>
      <c r="J3228" t="n">
        <v>62</v>
      </c>
      <c r="L3228" s="9">
        <f>A3228&amp;"-"&amp;TEXT(E3228,"yyyymmdd")</f>
        <v/>
      </c>
    </row>
    <row r="3229">
      <c r="A3229" t="n">
        <v>50133622</v>
      </c>
      <c r="B3229" t="inlineStr">
        <is>
          <t>Manhattan</t>
        </is>
      </c>
      <c r="C3229" t="inlineStr">
        <is>
          <t>10037</t>
        </is>
      </c>
      <c r="D3229" t="inlineStr">
        <is>
          <t>Caribbean</t>
        </is>
      </c>
      <c r="E3229" s="8" t="n">
        <v>46134</v>
      </c>
      <c r="F3229" t="inlineStr">
        <is>
          <t>Violations were cited in the following area(s).</t>
        </is>
      </c>
      <c r="G3229" t="inlineStr">
        <is>
          <t>02B</t>
        </is>
      </c>
      <c r="H3229" t="inlineStr">
        <is>
          <t>Hot TCS food item not held at or above 140 °F.</t>
        </is>
      </c>
      <c r="I3229" t="inlineStr">
        <is>
          <t>Critical</t>
        </is>
      </c>
      <c r="J3229" t="n">
        <v>21</v>
      </c>
      <c r="L3229" s="9">
        <f>A3229&amp;"-"&amp;TEXT(E3229,"yyyymmdd")</f>
        <v/>
      </c>
    </row>
    <row r="3230">
      <c r="A3230" t="n">
        <v>50133622</v>
      </c>
      <c r="B3230" t="inlineStr">
        <is>
          <t>Manhattan</t>
        </is>
      </c>
      <c r="C3230" t="inlineStr">
        <is>
          <t>10037</t>
        </is>
      </c>
      <c r="D3230" t="inlineStr">
        <is>
          <t>Caribbean</t>
        </is>
      </c>
      <c r="E3230" s="8" t="n">
        <v>46134</v>
      </c>
      <c r="F3230" t="inlineStr">
        <is>
          <t>Violations were cited in the following area(s).</t>
        </is>
      </c>
      <c r="G3230" t="inlineStr">
        <is>
          <t>04L</t>
        </is>
      </c>
      <c r="H3230" t="inlineStr">
        <is>
          <t>Evidence of mice or live mice in establishment's food or non-food areas.</t>
        </is>
      </c>
      <c r="I3230" t="inlineStr">
        <is>
          <t>Critical</t>
        </is>
      </c>
      <c r="J3230" t="n">
        <v>21</v>
      </c>
      <c r="L3230" s="9">
        <f>A3230&amp;"-"&amp;TEXT(E3230,"yyyymmdd")</f>
        <v/>
      </c>
    </row>
    <row r="3231">
      <c r="A3231" t="n">
        <v>50133622</v>
      </c>
      <c r="B3231" t="inlineStr">
        <is>
          <t>Manhattan</t>
        </is>
      </c>
      <c r="C3231" t="inlineStr">
        <is>
          <t>10037</t>
        </is>
      </c>
      <c r="D3231" t="inlineStr">
        <is>
          <t>Caribbean</t>
        </is>
      </c>
      <c r="E3231" s="8" t="n">
        <v>46134</v>
      </c>
      <c r="F3231" t="inlineStr">
        <is>
          <t>Violations were cited in the following area(s).</t>
        </is>
      </c>
      <c r="G3231" t="inlineStr">
        <is>
          <t>08A</t>
        </is>
      </c>
      <c r="H3231" t="inlineStr">
        <is>
          <t>Establishment is not free of harborage or conditions conducive to rodents, insects or other pests.</t>
        </is>
      </c>
      <c r="I3231" t="inlineStr">
        <is>
          <t>Not Critical</t>
        </is>
      </c>
      <c r="J3231" t="n">
        <v>21</v>
      </c>
      <c r="L3231" s="9">
        <f>A3231&amp;"-"&amp;TEXT(E3231,"yyyymmdd")</f>
        <v/>
      </c>
    </row>
    <row r="3232">
      <c r="A3232" t="n">
        <v>50133622</v>
      </c>
      <c r="B3232" t="inlineStr">
        <is>
          <t>Manhattan</t>
        </is>
      </c>
      <c r="C3232" t="inlineStr">
        <is>
          <t>10037</t>
        </is>
      </c>
      <c r="D3232" t="inlineStr">
        <is>
          <t>Caribbean</t>
        </is>
      </c>
      <c r="E3232" s="8" t="n">
        <v>46134</v>
      </c>
      <c r="F3232" t="inlineStr">
        <is>
          <t>Violations were cited in the following area(s).</t>
        </is>
      </c>
      <c r="G3232" t="inlineStr">
        <is>
          <t>10F</t>
        </is>
      </c>
      <c r="H3232" t="inlineStr">
        <is>
          <t>Non-food contact surface or equipment made of unacceptable material, not kept clean, or not properly sealed, raised, spaced or movable to allow accessibility for cleaning on all sides, above and underneath the unit.</t>
        </is>
      </c>
      <c r="I3232" t="inlineStr">
        <is>
          <t>Not Critical</t>
        </is>
      </c>
      <c r="J3232" t="n">
        <v>21</v>
      </c>
      <c r="L3232" s="9">
        <f>A3232&amp;"-"&amp;TEXT(E3232,"yyyymmdd")</f>
        <v/>
      </c>
    </row>
    <row r="3233">
      <c r="A3233" t="n">
        <v>50138545</v>
      </c>
      <c r="B3233" t="inlineStr">
        <is>
          <t>Manhattan</t>
        </is>
      </c>
      <c r="C3233" t="inlineStr">
        <is>
          <t>10019</t>
        </is>
      </c>
      <c r="D3233" t="inlineStr">
        <is>
          <t>American</t>
        </is>
      </c>
      <c r="E3233" s="8" t="n">
        <v>46134</v>
      </c>
      <c r="F3233" t="inlineStr">
        <is>
          <t>Violations were cited in the following area(s).</t>
        </is>
      </c>
      <c r="G3233" t="inlineStr">
        <is>
          <t>06C</t>
        </is>
      </c>
      <c r="H323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233" t="inlineStr">
        <is>
          <t>Critical</t>
        </is>
      </c>
      <c r="J3233" t="n">
        <v>8</v>
      </c>
      <c r="K3233" t="inlineStr">
        <is>
          <t>A</t>
        </is>
      </c>
      <c r="L3233" s="9">
        <f>A3233&amp;"-"&amp;TEXT(E3233,"yyyymmdd")</f>
        <v/>
      </c>
    </row>
    <row r="3234">
      <c r="A3234" t="n">
        <v>50138545</v>
      </c>
      <c r="B3234" t="inlineStr">
        <is>
          <t>Manhattan</t>
        </is>
      </c>
      <c r="C3234" t="inlineStr">
        <is>
          <t>10019</t>
        </is>
      </c>
      <c r="D3234" t="inlineStr">
        <is>
          <t>American</t>
        </is>
      </c>
      <c r="E3234" s="8" t="n">
        <v>46134</v>
      </c>
      <c r="F3234" t="inlineStr">
        <is>
          <t>Violations were cited in the following area(s).</t>
        </is>
      </c>
      <c r="G3234" t="inlineStr">
        <is>
          <t>10B</t>
        </is>
      </c>
      <c r="H3234" t="inlineStr">
        <is>
          <t>Anti-siphonage or back-flow prevention device not provided where required; equipment or floor not properly drained; sewage disposal system in disrepair or not functioning properly. Condensation or liquid waste improperly disposed of.</t>
        </is>
      </c>
      <c r="I3234" t="inlineStr">
        <is>
          <t>Not Critical</t>
        </is>
      </c>
      <c r="J3234" t="n">
        <v>8</v>
      </c>
      <c r="K3234" t="inlineStr">
        <is>
          <t>A</t>
        </is>
      </c>
      <c r="L3234" s="9">
        <f>A3234&amp;"-"&amp;TEXT(E3234,"yyyymmdd")</f>
        <v/>
      </c>
    </row>
    <row r="3235">
      <c r="A3235" t="n">
        <v>50138932</v>
      </c>
      <c r="B3235" t="inlineStr">
        <is>
          <t>Manhattan</t>
        </is>
      </c>
      <c r="C3235" t="inlineStr">
        <is>
          <t>10014</t>
        </is>
      </c>
      <c r="D3235" t="inlineStr">
        <is>
          <t>Bagels/Pretzels</t>
        </is>
      </c>
      <c r="E3235" s="8" t="n">
        <v>46134</v>
      </c>
      <c r="F3235" t="inlineStr">
        <is>
          <t>Violations were cited in the following area(s).</t>
        </is>
      </c>
      <c r="G3235" t="inlineStr">
        <is>
          <t>08B</t>
        </is>
      </c>
      <c r="H3235"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3235" t="inlineStr">
        <is>
          <t>Not Critical</t>
        </is>
      </c>
      <c r="J3235" t="n">
        <v>2</v>
      </c>
      <c r="K3235" t="inlineStr">
        <is>
          <t>A</t>
        </is>
      </c>
      <c r="L3235" s="9">
        <f>A3235&amp;"-"&amp;TEXT(E3235,"yyyymmdd")</f>
        <v/>
      </c>
    </row>
    <row r="3236">
      <c r="A3236" t="n">
        <v>50140697</v>
      </c>
      <c r="B3236" t="inlineStr">
        <is>
          <t>Bronx</t>
        </is>
      </c>
      <c r="C3236" t="inlineStr">
        <is>
          <t>10469</t>
        </is>
      </c>
      <c r="D3236" t="inlineStr">
        <is>
          <t>Caribbean</t>
        </is>
      </c>
      <c r="E3236" s="8" t="n">
        <v>46134</v>
      </c>
      <c r="F3236" t="inlineStr">
        <is>
          <t>Violations were cited in the following area(s).</t>
        </is>
      </c>
      <c r="G3236" t="inlineStr">
        <is>
          <t>10B</t>
        </is>
      </c>
      <c r="H3236" t="inlineStr">
        <is>
          <t>Anti-siphonage or back-flow prevention device not provided where required; equipment or floor not properly drained; sewage disposal system in disrepair or not functioning properly. Condensation or liquid waste improperly disposed of.</t>
        </is>
      </c>
      <c r="I3236" t="inlineStr">
        <is>
          <t>Not Critical</t>
        </is>
      </c>
      <c r="J3236" t="n">
        <v>6</v>
      </c>
      <c r="K3236" t="inlineStr">
        <is>
          <t>A</t>
        </is>
      </c>
      <c r="L3236" s="9">
        <f>A3236&amp;"-"&amp;TEXT(E3236,"yyyymmdd")</f>
        <v/>
      </c>
    </row>
    <row r="3237">
      <c r="A3237" t="n">
        <v>50140697</v>
      </c>
      <c r="B3237" t="inlineStr">
        <is>
          <t>Bronx</t>
        </is>
      </c>
      <c r="C3237" t="inlineStr">
        <is>
          <t>10469</t>
        </is>
      </c>
      <c r="D3237" t="inlineStr">
        <is>
          <t>Caribbean</t>
        </is>
      </c>
      <c r="E3237" s="8" t="n">
        <v>46134</v>
      </c>
      <c r="F3237" t="inlineStr">
        <is>
          <t>Violations were cited in the following area(s).</t>
        </is>
      </c>
      <c r="G3237" t="inlineStr">
        <is>
          <t>10F</t>
        </is>
      </c>
      <c r="H3237" t="inlineStr">
        <is>
          <t>Non-food contact surface or equipment made of unacceptable material, not kept clean, or not properly sealed, raised, spaced or movable to allow accessibility for cleaning on all sides, above and underneath the unit.</t>
        </is>
      </c>
      <c r="I3237" t="inlineStr">
        <is>
          <t>Not Critical</t>
        </is>
      </c>
      <c r="J3237" t="n">
        <v>6</v>
      </c>
      <c r="K3237" t="inlineStr">
        <is>
          <t>A</t>
        </is>
      </c>
      <c r="L3237" s="9">
        <f>A3237&amp;"-"&amp;TEXT(E3237,"yyyymmdd")</f>
        <v/>
      </c>
    </row>
    <row r="3238">
      <c r="A3238" t="n">
        <v>50144343</v>
      </c>
      <c r="B3238" t="inlineStr">
        <is>
          <t>Bronx</t>
        </is>
      </c>
      <c r="C3238" t="inlineStr">
        <is>
          <t>10472</t>
        </is>
      </c>
      <c r="D3238" t="inlineStr">
        <is>
          <t>Bakery Products/Desserts</t>
        </is>
      </c>
      <c r="E3238" s="8" t="n">
        <v>46134</v>
      </c>
      <c r="F3238" t="inlineStr">
        <is>
          <t>Violations were cited in the following area(s).</t>
        </is>
      </c>
      <c r="G3238" t="inlineStr">
        <is>
          <t>04A</t>
        </is>
      </c>
      <c r="H3238" t="inlineStr">
        <is>
          <t>Food Protection Certificate (FPC) not held by manager or supervisor of food operations.</t>
        </is>
      </c>
      <c r="I3238" t="inlineStr">
        <is>
          <t>Critical</t>
        </is>
      </c>
      <c r="J3238" t="n">
        <v>12</v>
      </c>
      <c r="L3238" s="9">
        <f>A3238&amp;"-"&amp;TEXT(E3238,"yyyymmdd")</f>
        <v/>
      </c>
    </row>
    <row r="3239">
      <c r="A3239" t="n">
        <v>50144343</v>
      </c>
      <c r="B3239" t="inlineStr">
        <is>
          <t>Bronx</t>
        </is>
      </c>
      <c r="C3239" t="inlineStr">
        <is>
          <t>10472</t>
        </is>
      </c>
      <c r="D3239" t="inlineStr">
        <is>
          <t>Bakery Products/Desserts</t>
        </is>
      </c>
      <c r="E3239" s="8" t="n">
        <v>46134</v>
      </c>
      <c r="F3239" t="inlineStr">
        <is>
          <t>Violations were cited in the following area(s).</t>
        </is>
      </c>
      <c r="G3239" t="inlineStr">
        <is>
          <t>10F</t>
        </is>
      </c>
      <c r="H3239" t="inlineStr">
        <is>
          <t>Non-food contact surface or equipment made of unacceptable material, not kept clean, or not properly sealed, raised, spaced or movable to allow accessibility for cleaning on all sides, above and underneath the unit.</t>
        </is>
      </c>
      <c r="I3239" t="inlineStr">
        <is>
          <t>Not Critical</t>
        </is>
      </c>
      <c r="J3239" t="n">
        <v>12</v>
      </c>
      <c r="L3239" s="9">
        <f>A3239&amp;"-"&amp;TEXT(E3239,"yyyymmdd")</f>
        <v/>
      </c>
    </row>
    <row r="3240">
      <c r="A3240" t="n">
        <v>50145066</v>
      </c>
      <c r="B3240" t="inlineStr">
        <is>
          <t>Manhattan</t>
        </is>
      </c>
      <c r="C3240" t="inlineStr">
        <is>
          <t>10019</t>
        </is>
      </c>
      <c r="D3240" t="inlineStr">
        <is>
          <t>Juice, Smoothies, Fruit Salads</t>
        </is>
      </c>
      <c r="E3240" s="8" t="n">
        <v>46134</v>
      </c>
      <c r="F3240" t="inlineStr">
        <is>
          <t>Violations were cited in the following area(s).</t>
        </is>
      </c>
      <c r="G3240" t="inlineStr">
        <is>
          <t>05D</t>
        </is>
      </c>
      <c r="H324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240" t="inlineStr">
        <is>
          <t>Critical</t>
        </is>
      </c>
      <c r="J3240" t="n">
        <v>29</v>
      </c>
      <c r="L3240" s="9">
        <f>A3240&amp;"-"&amp;TEXT(E3240,"yyyymmdd")</f>
        <v/>
      </c>
    </row>
    <row r="3241">
      <c r="A3241" t="n">
        <v>50145066</v>
      </c>
      <c r="B3241" t="inlineStr">
        <is>
          <t>Manhattan</t>
        </is>
      </c>
      <c r="C3241" t="inlineStr">
        <is>
          <t>10019</t>
        </is>
      </c>
      <c r="D3241" t="inlineStr">
        <is>
          <t>Juice, Smoothies, Fruit Salads</t>
        </is>
      </c>
      <c r="E3241" s="8" t="n">
        <v>46134</v>
      </c>
      <c r="F3241" t="inlineStr">
        <is>
          <t>Violations were cited in the following area(s).</t>
        </is>
      </c>
      <c r="G3241" t="inlineStr">
        <is>
          <t>06D</t>
        </is>
      </c>
      <c r="H3241" t="inlineStr">
        <is>
          <t>Food contact surface not properly washed, rinsed and sanitized after each use and following any activity when contamination may have occurred.</t>
        </is>
      </c>
      <c r="I3241" t="inlineStr">
        <is>
          <t>Critical</t>
        </is>
      </c>
      <c r="J3241" t="n">
        <v>29</v>
      </c>
      <c r="L3241" s="9">
        <f>A3241&amp;"-"&amp;TEXT(E3241,"yyyymmdd")</f>
        <v/>
      </c>
    </row>
    <row r="3242">
      <c r="A3242" t="n">
        <v>50145066</v>
      </c>
      <c r="B3242" t="inlineStr">
        <is>
          <t>Manhattan</t>
        </is>
      </c>
      <c r="C3242" t="inlineStr">
        <is>
          <t>10019</t>
        </is>
      </c>
      <c r="D3242" t="inlineStr">
        <is>
          <t>Juice, Smoothies, Fruit Salads</t>
        </is>
      </c>
      <c r="E3242" s="8" t="n">
        <v>46134</v>
      </c>
      <c r="F3242" t="inlineStr">
        <is>
          <t>Violations were cited in the following area(s).</t>
        </is>
      </c>
      <c r="G3242" t="inlineStr">
        <is>
          <t>06E</t>
        </is>
      </c>
      <c r="H3242" t="inlineStr">
        <is>
          <t>Sanitized equipment or utensil, including in-use food dispensing utensil, improperly used or stored.</t>
        </is>
      </c>
      <c r="I3242" t="inlineStr">
        <is>
          <t>Critical</t>
        </is>
      </c>
      <c r="J3242" t="n">
        <v>29</v>
      </c>
      <c r="L3242" s="9">
        <f>A3242&amp;"-"&amp;TEXT(E3242,"yyyymmdd")</f>
        <v/>
      </c>
    </row>
    <row r="3243">
      <c r="A3243" t="n">
        <v>50145066</v>
      </c>
      <c r="B3243" t="inlineStr">
        <is>
          <t>Manhattan</t>
        </is>
      </c>
      <c r="C3243" t="inlineStr">
        <is>
          <t>10019</t>
        </is>
      </c>
      <c r="D3243" t="inlineStr">
        <is>
          <t>Juice, Smoothies, Fruit Salads</t>
        </is>
      </c>
      <c r="E3243" s="8" t="n">
        <v>46134</v>
      </c>
      <c r="F3243" t="inlineStr">
        <is>
          <t>Violations were cited in the following area(s).</t>
        </is>
      </c>
      <c r="G3243" t="inlineStr">
        <is>
          <t>10B</t>
        </is>
      </c>
      <c r="H3243" t="inlineStr">
        <is>
          <t>Anti-siphonage or back-flow prevention device not provided where required; equipment or floor not properly drained; sewage disposal system in disrepair or not functioning properly. Condensation or liquid waste improperly disposed of.</t>
        </is>
      </c>
      <c r="I3243" t="inlineStr">
        <is>
          <t>Not Critical</t>
        </is>
      </c>
      <c r="J3243" t="n">
        <v>29</v>
      </c>
      <c r="L3243" s="9">
        <f>A3243&amp;"-"&amp;TEXT(E3243,"yyyymmdd")</f>
        <v/>
      </c>
    </row>
    <row r="3244">
      <c r="A3244" t="n">
        <v>50145066</v>
      </c>
      <c r="B3244" t="inlineStr">
        <is>
          <t>Manhattan</t>
        </is>
      </c>
      <c r="C3244" t="inlineStr">
        <is>
          <t>10019</t>
        </is>
      </c>
      <c r="D3244" t="inlineStr">
        <is>
          <t>Juice, Smoothies, Fruit Salads</t>
        </is>
      </c>
      <c r="E3244" s="8" t="n">
        <v>46134</v>
      </c>
      <c r="F3244" t="inlineStr">
        <is>
          <t>Violations were cited in the following area(s).</t>
        </is>
      </c>
      <c r="G3244" t="inlineStr">
        <is>
          <t>10G</t>
        </is>
      </c>
      <c r="H3244" t="inlineStr">
        <is>
          <t>Dishwashing and ware washing: Cleaning and sanitizing of tableware, including dishes, utensils, and equipment deficient.</t>
        </is>
      </c>
      <c r="I3244" t="inlineStr">
        <is>
          <t>Not Critical</t>
        </is>
      </c>
      <c r="J3244" t="n">
        <v>29</v>
      </c>
      <c r="L3244" s="9">
        <f>A3244&amp;"-"&amp;TEXT(E3244,"yyyymmdd")</f>
        <v/>
      </c>
    </row>
    <row r="3245">
      <c r="A3245" t="n">
        <v>50145104</v>
      </c>
      <c r="B3245" t="inlineStr">
        <is>
          <t>Queens</t>
        </is>
      </c>
      <c r="C3245" t="inlineStr">
        <is>
          <t>11385</t>
        </is>
      </c>
      <c r="D3245" t="inlineStr">
        <is>
          <t>Bakery Products/Desserts</t>
        </is>
      </c>
      <c r="E3245" s="8" t="n">
        <v>46134</v>
      </c>
      <c r="F3245" t="inlineStr">
        <is>
          <t>Violations were cited in the following area(s).</t>
        </is>
      </c>
      <c r="G3245" t="inlineStr">
        <is>
          <t>10F</t>
        </is>
      </c>
      <c r="H3245" t="inlineStr">
        <is>
          <t>Non-food contact surface or equipment made of unacceptable material, not kept clean, or not properly sealed, raised, spaced or movable to allow accessibility for cleaning on all sides, above and underneath the unit.</t>
        </is>
      </c>
      <c r="I3245" t="inlineStr">
        <is>
          <t>Not Critical</t>
        </is>
      </c>
      <c r="J3245" t="n">
        <v>2</v>
      </c>
      <c r="K3245" t="inlineStr">
        <is>
          <t>A</t>
        </is>
      </c>
      <c r="L3245" s="9">
        <f>A3245&amp;"-"&amp;TEXT(E3245,"yyyymmdd")</f>
        <v/>
      </c>
    </row>
    <row r="3246">
      <c r="A3246" t="n">
        <v>50145115</v>
      </c>
      <c r="B3246" t="inlineStr">
        <is>
          <t>Queens</t>
        </is>
      </c>
      <c r="C3246" t="inlineStr">
        <is>
          <t>11423</t>
        </is>
      </c>
      <c r="D3246" t="inlineStr">
        <is>
          <t>Latin American</t>
        </is>
      </c>
      <c r="E3246" s="8" t="n">
        <v>46134</v>
      </c>
      <c r="F3246" t="inlineStr">
        <is>
          <t>Violations were cited in the following area(s).</t>
        </is>
      </c>
      <c r="G3246" t="inlineStr">
        <is>
          <t>08B</t>
        </is>
      </c>
      <c r="H3246"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3246" t="inlineStr">
        <is>
          <t>Not Critical</t>
        </is>
      </c>
      <c r="J3246" t="n">
        <v>4</v>
      </c>
      <c r="K3246" t="inlineStr">
        <is>
          <t>A</t>
        </is>
      </c>
      <c r="L3246" s="9">
        <f>A3246&amp;"-"&amp;TEXT(E3246,"yyyymmdd")</f>
        <v/>
      </c>
    </row>
    <row r="3247">
      <c r="A3247" t="n">
        <v>50145115</v>
      </c>
      <c r="B3247" t="inlineStr">
        <is>
          <t>Queens</t>
        </is>
      </c>
      <c r="C3247" t="inlineStr">
        <is>
          <t>11423</t>
        </is>
      </c>
      <c r="D3247" t="inlineStr">
        <is>
          <t>Latin American</t>
        </is>
      </c>
      <c r="E3247" s="8" t="n">
        <v>46134</v>
      </c>
      <c r="F3247" t="inlineStr">
        <is>
          <t>Violations were cited in the following area(s).</t>
        </is>
      </c>
      <c r="G3247" t="inlineStr">
        <is>
          <t>10F</t>
        </is>
      </c>
      <c r="H3247" t="inlineStr">
        <is>
          <t>Non-food contact surface or equipment made of unacceptable material, not kept clean, or not properly sealed, raised, spaced or movable to allow accessibility for cleaning on all sides, above and underneath the unit.</t>
        </is>
      </c>
      <c r="I3247" t="inlineStr">
        <is>
          <t>Not Critical</t>
        </is>
      </c>
      <c r="J3247" t="n">
        <v>4</v>
      </c>
      <c r="K3247" t="inlineStr">
        <is>
          <t>A</t>
        </is>
      </c>
      <c r="L3247" s="9">
        <f>A3247&amp;"-"&amp;TEXT(E3247,"yyyymmdd")</f>
        <v/>
      </c>
    </row>
    <row r="3248">
      <c r="A3248" t="n">
        <v>50146945</v>
      </c>
      <c r="B3248" t="inlineStr">
        <is>
          <t>Brooklyn</t>
        </is>
      </c>
      <c r="C3248" t="inlineStr">
        <is>
          <t>11211</t>
        </is>
      </c>
      <c r="D3248" t="inlineStr">
        <is>
          <t>Mexican</t>
        </is>
      </c>
      <c r="E3248" s="8" t="n">
        <v>46134</v>
      </c>
      <c r="F3248" t="inlineStr">
        <is>
          <t>Violations were cited in the following area(s).</t>
        </is>
      </c>
      <c r="G3248" t="inlineStr">
        <is>
          <t>02B</t>
        </is>
      </c>
      <c r="H3248" t="inlineStr">
        <is>
          <t>Hot TCS food item not held at or above 140 °F.</t>
        </is>
      </c>
      <c r="I3248" t="inlineStr">
        <is>
          <t>Critical</t>
        </is>
      </c>
      <c r="J3248" t="n">
        <v>38</v>
      </c>
      <c r="K3248" t="inlineStr">
        <is>
          <t>N</t>
        </is>
      </c>
      <c r="L3248" s="9">
        <f>A3248&amp;"-"&amp;TEXT(E3248,"yyyymmdd")</f>
        <v/>
      </c>
    </row>
    <row r="3249">
      <c r="A3249" t="n">
        <v>50146945</v>
      </c>
      <c r="B3249" t="inlineStr">
        <is>
          <t>Brooklyn</t>
        </is>
      </c>
      <c r="C3249" t="inlineStr">
        <is>
          <t>11211</t>
        </is>
      </c>
      <c r="D3249" t="inlineStr">
        <is>
          <t>Mexican</t>
        </is>
      </c>
      <c r="E3249" s="8" t="n">
        <v>46134</v>
      </c>
      <c r="F3249" t="inlineStr">
        <is>
          <t>Violations were cited in the following area(s).</t>
        </is>
      </c>
      <c r="G3249" t="inlineStr">
        <is>
          <t>02G</t>
        </is>
      </c>
      <c r="H3249" t="inlineStr">
        <is>
          <t>Cold TCS food item held above 41 °F; smoked or processed fish held above 38 °F; intact raw eggs held above 45 °F; or reduced oxygen packaged (ROP) TCS foods held above required temperatures except during active necessary preparation.</t>
        </is>
      </c>
      <c r="I3249" t="inlineStr">
        <is>
          <t>Critical</t>
        </is>
      </c>
      <c r="J3249" t="n">
        <v>38</v>
      </c>
      <c r="K3249" t="inlineStr">
        <is>
          <t>N</t>
        </is>
      </c>
      <c r="L3249" s="9">
        <f>A3249&amp;"-"&amp;TEXT(E3249,"yyyymmdd")</f>
        <v/>
      </c>
    </row>
    <row r="3250">
      <c r="A3250" t="n">
        <v>50146945</v>
      </c>
      <c r="B3250" t="inlineStr">
        <is>
          <t>Brooklyn</t>
        </is>
      </c>
      <c r="C3250" t="inlineStr">
        <is>
          <t>11211</t>
        </is>
      </c>
      <c r="D3250" t="inlineStr">
        <is>
          <t>Mexican</t>
        </is>
      </c>
      <c r="E3250" s="8" t="n">
        <v>46134</v>
      </c>
      <c r="F3250" t="inlineStr">
        <is>
          <t>Violations were cited in the following area(s).</t>
        </is>
      </c>
      <c r="G3250" t="inlineStr">
        <is>
          <t>05D</t>
        </is>
      </c>
      <c r="H325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250" t="inlineStr">
        <is>
          <t>Critical</t>
        </is>
      </c>
      <c r="J3250" t="n">
        <v>38</v>
      </c>
      <c r="K3250" t="inlineStr">
        <is>
          <t>N</t>
        </is>
      </c>
      <c r="L3250" s="9">
        <f>A3250&amp;"-"&amp;TEXT(E3250,"yyyymmdd")</f>
        <v/>
      </c>
    </row>
    <row r="3251">
      <c r="A3251" t="n">
        <v>50146945</v>
      </c>
      <c r="B3251" t="inlineStr">
        <is>
          <t>Brooklyn</t>
        </is>
      </c>
      <c r="C3251" t="inlineStr">
        <is>
          <t>11211</t>
        </is>
      </c>
      <c r="D3251" t="inlineStr">
        <is>
          <t>Mexican</t>
        </is>
      </c>
      <c r="E3251" s="8" t="n">
        <v>46134</v>
      </c>
      <c r="F3251" t="inlineStr">
        <is>
          <t>Violations were cited in the following area(s).</t>
        </is>
      </c>
      <c r="G3251" t="inlineStr">
        <is>
          <t>06A</t>
        </is>
      </c>
      <c r="H3251" t="inlineStr">
        <is>
          <t>Personal cleanliness is inadequate. Outer garment soiled with possible contaminant. Effective hair restraint not worn where required. Jewelry worn on hands or arms. Fingernail polish worn or fingernails not kept clean and trimmed.</t>
        </is>
      </c>
      <c r="I3251" t="inlineStr">
        <is>
          <t>Critical</t>
        </is>
      </c>
      <c r="J3251" t="n">
        <v>38</v>
      </c>
      <c r="K3251" t="inlineStr">
        <is>
          <t>N</t>
        </is>
      </c>
      <c r="L3251" s="9">
        <f>A3251&amp;"-"&amp;TEXT(E3251,"yyyymmdd")</f>
        <v/>
      </c>
    </row>
    <row r="3252">
      <c r="A3252" t="n">
        <v>50146945</v>
      </c>
      <c r="B3252" t="inlineStr">
        <is>
          <t>Brooklyn</t>
        </is>
      </c>
      <c r="C3252" t="inlineStr">
        <is>
          <t>11211</t>
        </is>
      </c>
      <c r="D3252" t="inlineStr">
        <is>
          <t>Mexican</t>
        </is>
      </c>
      <c r="E3252" s="8" t="n">
        <v>46134</v>
      </c>
      <c r="F3252" t="inlineStr">
        <is>
          <t>Violations were cited in the following area(s).</t>
        </is>
      </c>
      <c r="G3252" t="inlineStr">
        <is>
          <t>10B</t>
        </is>
      </c>
      <c r="H3252" t="inlineStr">
        <is>
          <t>Anti-siphonage or back-flow prevention device not provided where required; equipment or floor not properly drained; sewage disposal system in disrepair or not functioning properly. Condensation or liquid waste improperly disposed of.</t>
        </is>
      </c>
      <c r="I3252" t="inlineStr">
        <is>
          <t>Not Critical</t>
        </is>
      </c>
      <c r="J3252" t="n">
        <v>38</v>
      </c>
      <c r="K3252" t="inlineStr">
        <is>
          <t>N</t>
        </is>
      </c>
      <c r="L3252" s="9">
        <f>A3252&amp;"-"&amp;TEXT(E3252,"yyyymmdd")</f>
        <v/>
      </c>
    </row>
    <row r="3253">
      <c r="A3253" t="n">
        <v>50146945</v>
      </c>
      <c r="B3253" t="inlineStr">
        <is>
          <t>Brooklyn</t>
        </is>
      </c>
      <c r="C3253" t="inlineStr">
        <is>
          <t>11211</t>
        </is>
      </c>
      <c r="D3253" t="inlineStr">
        <is>
          <t>Mexican</t>
        </is>
      </c>
      <c r="E3253" s="8" t="n">
        <v>46134</v>
      </c>
      <c r="F3253" t="inlineStr">
        <is>
          <t>Violations were cited in the following area(s).</t>
        </is>
      </c>
      <c r="G3253" t="inlineStr">
        <is>
          <t>10F</t>
        </is>
      </c>
      <c r="H3253" t="inlineStr">
        <is>
          <t>Non-food contact surface or equipment made of unacceptable material, not kept clean, or not properly sealed, raised, spaced or movable to allow accessibility for cleaning on all sides, above and underneath the unit.</t>
        </is>
      </c>
      <c r="I3253" t="inlineStr">
        <is>
          <t>Not Critical</t>
        </is>
      </c>
      <c r="J3253" t="n">
        <v>38</v>
      </c>
      <c r="K3253" t="inlineStr">
        <is>
          <t>N</t>
        </is>
      </c>
      <c r="L3253" s="9">
        <f>A3253&amp;"-"&amp;TEXT(E3253,"yyyymmdd")</f>
        <v/>
      </c>
    </row>
    <row r="3254">
      <c r="A3254" t="n">
        <v>50147455</v>
      </c>
      <c r="B3254" t="inlineStr">
        <is>
          <t>Brooklyn</t>
        </is>
      </c>
      <c r="C3254" t="inlineStr">
        <is>
          <t>11237</t>
        </is>
      </c>
      <c r="D3254" t="inlineStr">
        <is>
          <t>Chicken</t>
        </is>
      </c>
      <c r="E3254" s="8" t="n">
        <v>46134</v>
      </c>
      <c r="F3254" t="inlineStr">
        <is>
          <t>Violations were cited in the following area(s).</t>
        </is>
      </c>
      <c r="G3254" t="inlineStr">
        <is>
          <t>06E</t>
        </is>
      </c>
      <c r="H3254" t="inlineStr">
        <is>
          <t>Sanitized equipment or utensil, including in-use food dispensing utensil, improperly used or stored.</t>
        </is>
      </c>
      <c r="I3254" t="inlineStr">
        <is>
          <t>Critical</t>
        </is>
      </c>
      <c r="J3254" t="n">
        <v>10</v>
      </c>
      <c r="K3254" t="inlineStr">
        <is>
          <t>A</t>
        </is>
      </c>
      <c r="L3254" s="9">
        <f>A3254&amp;"-"&amp;TEXT(E3254,"yyyymmdd")</f>
        <v/>
      </c>
    </row>
    <row r="3255">
      <c r="A3255" t="n">
        <v>50147455</v>
      </c>
      <c r="B3255" t="inlineStr">
        <is>
          <t>Brooklyn</t>
        </is>
      </c>
      <c r="C3255" t="inlineStr">
        <is>
          <t>11237</t>
        </is>
      </c>
      <c r="D3255" t="inlineStr">
        <is>
          <t>Chicken</t>
        </is>
      </c>
      <c r="E3255" s="8" t="n">
        <v>46134</v>
      </c>
      <c r="F3255" t="inlineStr">
        <is>
          <t>Violations were cited in the following area(s).</t>
        </is>
      </c>
      <c r="G3255" t="inlineStr">
        <is>
          <t>10D</t>
        </is>
      </c>
      <c r="H3255" t="inlineStr">
        <is>
          <t>Mechanical or natural ventilation not provided, inadequate, improperly installed, in disrepair or fails to prevent and control excessive build-up of grease, heat, steam condensation, vapors, odors, smoke or fumes.</t>
        </is>
      </c>
      <c r="I3255" t="inlineStr">
        <is>
          <t>Not Critical</t>
        </is>
      </c>
      <c r="J3255" t="n">
        <v>10</v>
      </c>
      <c r="K3255" t="inlineStr">
        <is>
          <t>A</t>
        </is>
      </c>
      <c r="L3255" s="9">
        <f>A3255&amp;"-"&amp;TEXT(E3255,"yyyymmdd")</f>
        <v/>
      </c>
    </row>
    <row r="3256">
      <c r="A3256" t="n">
        <v>50147455</v>
      </c>
      <c r="B3256" t="inlineStr">
        <is>
          <t>Brooklyn</t>
        </is>
      </c>
      <c r="C3256" t="inlineStr">
        <is>
          <t>11237</t>
        </is>
      </c>
      <c r="D3256" t="inlineStr">
        <is>
          <t>Chicken</t>
        </is>
      </c>
      <c r="E3256" s="8" t="n">
        <v>46134</v>
      </c>
      <c r="F3256" t="inlineStr">
        <is>
          <t>Violations were cited in the following area(s).</t>
        </is>
      </c>
      <c r="G3256" t="inlineStr">
        <is>
          <t>10F</t>
        </is>
      </c>
      <c r="H3256" t="inlineStr">
        <is>
          <t>Non-food contact surface or equipment made of unacceptable material, not kept clean, or not properly sealed, raised, spaced or movable to allow accessibility for cleaning on all sides, above and underneath the unit.</t>
        </is>
      </c>
      <c r="I3256" t="inlineStr">
        <is>
          <t>Not Critical</t>
        </is>
      </c>
      <c r="J3256" t="n">
        <v>10</v>
      </c>
      <c r="K3256" t="inlineStr">
        <is>
          <t>A</t>
        </is>
      </c>
      <c r="L3256" s="9">
        <f>A3256&amp;"-"&amp;TEXT(E3256,"yyyymmdd")</f>
        <v/>
      </c>
    </row>
    <row r="3257">
      <c r="A3257" t="n">
        <v>50151033</v>
      </c>
      <c r="B3257" t="inlineStr">
        <is>
          <t>Manhattan</t>
        </is>
      </c>
      <c r="C3257" t="inlineStr">
        <is>
          <t>10003</t>
        </is>
      </c>
      <c r="D3257" t="inlineStr">
        <is>
          <t>American</t>
        </is>
      </c>
      <c r="E3257" s="8" t="n">
        <v>46134</v>
      </c>
      <c r="F3257" t="inlineStr">
        <is>
          <t>Violations were cited in the following area(s).</t>
        </is>
      </c>
      <c r="G3257" t="inlineStr">
        <is>
          <t>02B</t>
        </is>
      </c>
      <c r="H3257" t="inlineStr">
        <is>
          <t>Hot TCS food item not held at or above 140 °F.</t>
        </is>
      </c>
      <c r="I3257" t="inlineStr">
        <is>
          <t>Critical</t>
        </is>
      </c>
      <c r="J3257" t="n">
        <v>12</v>
      </c>
      <c r="K3257" t="inlineStr">
        <is>
          <t>A</t>
        </is>
      </c>
      <c r="L3257" s="9">
        <f>A3257&amp;"-"&amp;TEXT(E3257,"yyyymmdd")</f>
        <v/>
      </c>
    </row>
    <row r="3258">
      <c r="A3258" t="n">
        <v>50151033</v>
      </c>
      <c r="B3258" t="inlineStr">
        <is>
          <t>Manhattan</t>
        </is>
      </c>
      <c r="C3258" t="inlineStr">
        <is>
          <t>10003</t>
        </is>
      </c>
      <c r="D3258" t="inlineStr">
        <is>
          <t>American</t>
        </is>
      </c>
      <c r="E3258" s="8" t="n">
        <v>46134</v>
      </c>
      <c r="F3258" t="inlineStr">
        <is>
          <t>Violations were cited in the following area(s).</t>
        </is>
      </c>
      <c r="G3258" t="inlineStr">
        <is>
          <t>06C</t>
        </is>
      </c>
      <c r="H325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258" t="inlineStr">
        <is>
          <t>Critical</t>
        </is>
      </c>
      <c r="J3258" t="n">
        <v>12</v>
      </c>
      <c r="K3258" t="inlineStr">
        <is>
          <t>A</t>
        </is>
      </c>
      <c r="L3258" s="9">
        <f>A3258&amp;"-"&amp;TEXT(E3258,"yyyymmdd")</f>
        <v/>
      </c>
    </row>
    <row r="3259">
      <c r="A3259" t="n">
        <v>50151622</v>
      </c>
      <c r="B3259" t="inlineStr">
        <is>
          <t>Brooklyn</t>
        </is>
      </c>
      <c r="C3259" t="inlineStr">
        <is>
          <t>11201</t>
        </is>
      </c>
      <c r="D3259" t="inlineStr">
        <is>
          <t>American</t>
        </is>
      </c>
      <c r="E3259" s="8" t="n">
        <v>46134</v>
      </c>
      <c r="F3259" t="inlineStr">
        <is>
          <t>Violations were cited in the following area(s).</t>
        </is>
      </c>
      <c r="G3259" t="inlineStr">
        <is>
          <t>06D</t>
        </is>
      </c>
      <c r="H3259" t="inlineStr">
        <is>
          <t>Food contact surface not properly washed, rinsed and sanitized after each use and following any activity when contamination may have occurred.</t>
        </is>
      </c>
      <c r="I3259" t="inlineStr">
        <is>
          <t>Critical</t>
        </is>
      </c>
      <c r="J3259" t="n">
        <v>11</v>
      </c>
      <c r="K3259" t="inlineStr">
        <is>
          <t>A</t>
        </is>
      </c>
      <c r="L3259" s="9">
        <f>A3259&amp;"-"&amp;TEXT(E3259,"yyyymmdd")</f>
        <v/>
      </c>
    </row>
    <row r="3260">
      <c r="A3260" t="n">
        <v>50151622</v>
      </c>
      <c r="B3260" t="inlineStr">
        <is>
          <t>Brooklyn</t>
        </is>
      </c>
      <c r="C3260" t="inlineStr">
        <is>
          <t>11201</t>
        </is>
      </c>
      <c r="D3260" t="inlineStr">
        <is>
          <t>American</t>
        </is>
      </c>
      <c r="E3260" s="8" t="n">
        <v>46134</v>
      </c>
      <c r="F3260" t="inlineStr">
        <is>
          <t>Violations were cited in the following area(s).</t>
        </is>
      </c>
      <c r="G3260" t="inlineStr">
        <is>
          <t>09C</t>
        </is>
      </c>
      <c r="H3260" t="inlineStr">
        <is>
          <t>Design, construction, materials used or maintenance of food contact surface improper. Surface not easily cleanable, sanitized and maintained.</t>
        </is>
      </c>
      <c r="I3260" t="inlineStr">
        <is>
          <t>Not Critical</t>
        </is>
      </c>
      <c r="J3260" t="n">
        <v>11</v>
      </c>
      <c r="K3260" t="inlineStr">
        <is>
          <t>A</t>
        </is>
      </c>
      <c r="L3260" s="9">
        <f>A3260&amp;"-"&amp;TEXT(E3260,"yyyymmdd")</f>
        <v/>
      </c>
    </row>
    <row r="3261">
      <c r="A3261" t="n">
        <v>50151622</v>
      </c>
      <c r="B3261" t="inlineStr">
        <is>
          <t>Brooklyn</t>
        </is>
      </c>
      <c r="C3261" t="inlineStr">
        <is>
          <t>11201</t>
        </is>
      </c>
      <c r="D3261" t="inlineStr">
        <is>
          <t>American</t>
        </is>
      </c>
      <c r="E3261" s="8" t="n">
        <v>46134</v>
      </c>
      <c r="F3261" t="inlineStr">
        <is>
          <t>Violations were cited in the following area(s).</t>
        </is>
      </c>
      <c r="G3261" t="inlineStr">
        <is>
          <t>09E</t>
        </is>
      </c>
      <c r="H3261" t="inlineStr">
        <is>
          <t>Wash hands sign not posted near or above hand washing sink.</t>
        </is>
      </c>
      <c r="I3261" t="inlineStr">
        <is>
          <t>Not Critical</t>
        </is>
      </c>
      <c r="J3261" t="n">
        <v>11</v>
      </c>
      <c r="K3261" t="inlineStr">
        <is>
          <t>A</t>
        </is>
      </c>
      <c r="L3261" s="9">
        <f>A3261&amp;"-"&amp;TEXT(E3261,"yyyymmdd")</f>
        <v/>
      </c>
    </row>
    <row r="3262">
      <c r="A3262" t="n">
        <v>50151622</v>
      </c>
      <c r="B3262" t="inlineStr">
        <is>
          <t>Brooklyn</t>
        </is>
      </c>
      <c r="C3262" t="inlineStr">
        <is>
          <t>11201</t>
        </is>
      </c>
      <c r="D3262" t="inlineStr">
        <is>
          <t>American</t>
        </is>
      </c>
      <c r="E3262" s="8" t="n">
        <v>46134</v>
      </c>
      <c r="F3262" t="inlineStr">
        <is>
          <t>Violations were cited in the following area(s).</t>
        </is>
      </c>
      <c r="G3262" t="inlineStr">
        <is>
          <t>10F</t>
        </is>
      </c>
      <c r="H3262" t="inlineStr">
        <is>
          <t>Non-food contact surface or equipment made of unacceptable material, not kept clean, or not properly sealed, raised, spaced or movable to allow accessibility for cleaning on all sides, above and underneath the unit.</t>
        </is>
      </c>
      <c r="I3262" t="inlineStr">
        <is>
          <t>Not Critical</t>
        </is>
      </c>
      <c r="J3262" t="n">
        <v>11</v>
      </c>
      <c r="K3262" t="inlineStr">
        <is>
          <t>A</t>
        </is>
      </c>
      <c r="L3262" s="9">
        <f>A3262&amp;"-"&amp;TEXT(E3262,"yyyymmdd")</f>
        <v/>
      </c>
    </row>
    <row r="3263">
      <c r="A3263" t="n">
        <v>50152176</v>
      </c>
      <c r="B3263" t="inlineStr">
        <is>
          <t>Manhattan</t>
        </is>
      </c>
      <c r="C3263" t="inlineStr">
        <is>
          <t>10025</t>
        </is>
      </c>
      <c r="D3263" t="inlineStr">
        <is>
          <t>Chinese</t>
        </is>
      </c>
      <c r="E3263" s="8" t="n">
        <v>46134</v>
      </c>
      <c r="F3263" t="inlineStr">
        <is>
          <t>Establishment Closed by DOHMH. Violations were cited in the following area(s) and those requiring immediate action were addressed.</t>
        </is>
      </c>
      <c r="G3263" t="inlineStr">
        <is>
          <t>02B</t>
        </is>
      </c>
      <c r="H3263" t="inlineStr">
        <is>
          <t>Hot TCS food item not held at or above 140 °F.</t>
        </is>
      </c>
      <c r="I3263" t="inlineStr">
        <is>
          <t>Critical</t>
        </is>
      </c>
      <c r="J3263" t="n">
        <v>85</v>
      </c>
      <c r="L3263" s="9">
        <f>A3263&amp;"-"&amp;TEXT(E3263,"yyyymmdd")</f>
        <v/>
      </c>
    </row>
    <row r="3264">
      <c r="A3264" t="n">
        <v>50152176</v>
      </c>
      <c r="B3264" t="inlineStr">
        <is>
          <t>Manhattan</t>
        </is>
      </c>
      <c r="C3264" t="inlineStr">
        <is>
          <t>10025</t>
        </is>
      </c>
      <c r="D3264" t="inlineStr">
        <is>
          <t>Chinese</t>
        </is>
      </c>
      <c r="E3264" s="8" t="n">
        <v>46134</v>
      </c>
      <c r="F3264" t="inlineStr">
        <is>
          <t>Establishment Closed by DOHMH. Violations were cited in the following area(s) and those requiring immediate action were addressed.</t>
        </is>
      </c>
      <c r="G3264" t="inlineStr">
        <is>
          <t>02G</t>
        </is>
      </c>
      <c r="H3264" t="inlineStr">
        <is>
          <t>Cold TCS food item held above 41 °F; smoked or processed fish held above 38 °F; intact raw eggs held above 45 °F; or reduced oxygen packaged (ROP) TCS foods held above required temperatures except during active necessary preparation.</t>
        </is>
      </c>
      <c r="I3264" t="inlineStr">
        <is>
          <t>Critical</t>
        </is>
      </c>
      <c r="J3264" t="n">
        <v>85</v>
      </c>
      <c r="L3264" s="9">
        <f>A3264&amp;"-"&amp;TEXT(E3264,"yyyymmdd")</f>
        <v/>
      </c>
    </row>
    <row r="3265">
      <c r="A3265" t="n">
        <v>50152176</v>
      </c>
      <c r="B3265" t="inlineStr">
        <is>
          <t>Manhattan</t>
        </is>
      </c>
      <c r="C3265" t="inlineStr">
        <is>
          <t>10025</t>
        </is>
      </c>
      <c r="D3265" t="inlineStr">
        <is>
          <t>Chinese</t>
        </is>
      </c>
      <c r="E3265" s="8" t="n">
        <v>46134</v>
      </c>
      <c r="F3265" t="inlineStr">
        <is>
          <t>Establishment Closed by DOHMH. Violations were cited in the following area(s) and those requiring immediate action were addressed.</t>
        </is>
      </c>
      <c r="G3265" t="inlineStr">
        <is>
          <t>03A</t>
        </is>
      </c>
      <c r="H3265"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3265" t="inlineStr">
        <is>
          <t>Critical</t>
        </is>
      </c>
      <c r="J3265" t="n">
        <v>85</v>
      </c>
      <c r="L3265" s="9">
        <f>A3265&amp;"-"&amp;TEXT(E3265,"yyyymmdd")</f>
        <v/>
      </c>
    </row>
    <row r="3266">
      <c r="A3266" t="n">
        <v>50152176</v>
      </c>
      <c r="B3266" t="inlineStr">
        <is>
          <t>Manhattan</t>
        </is>
      </c>
      <c r="C3266" t="inlineStr">
        <is>
          <t>10025</t>
        </is>
      </c>
      <c r="D3266" t="inlineStr">
        <is>
          <t>Chinese</t>
        </is>
      </c>
      <c r="E3266" s="8" t="n">
        <v>46134</v>
      </c>
      <c r="F3266" t="inlineStr">
        <is>
          <t>Establishment Closed by DOHMH. Violations were cited in the following area(s) and those requiring immediate action were addressed.</t>
        </is>
      </c>
      <c r="G3266" t="inlineStr">
        <is>
          <t>04H</t>
        </is>
      </c>
      <c r="H3266" t="inlineStr">
        <is>
          <t>Raw, cooked or prepared food is adulterated, contaminated, cross-contaminated, or not discarded in accordance with HACCP plan.</t>
        </is>
      </c>
      <c r="I3266" t="inlineStr">
        <is>
          <t>Critical</t>
        </is>
      </c>
      <c r="J3266" t="n">
        <v>85</v>
      </c>
      <c r="L3266" s="9">
        <f>A3266&amp;"-"&amp;TEXT(E3266,"yyyymmdd")</f>
        <v/>
      </c>
    </row>
    <row r="3267">
      <c r="A3267" t="n">
        <v>50152176</v>
      </c>
      <c r="B3267" t="inlineStr">
        <is>
          <t>Manhattan</t>
        </is>
      </c>
      <c r="C3267" t="inlineStr">
        <is>
          <t>10025</t>
        </is>
      </c>
      <c r="D3267" t="inlineStr">
        <is>
          <t>Chinese</t>
        </is>
      </c>
      <c r="E3267" s="8" t="n">
        <v>46134</v>
      </c>
      <c r="F3267" t="inlineStr">
        <is>
          <t>Establishment Closed by DOHMH. Violations were cited in the following area(s) and those requiring immediate action were addressed.</t>
        </is>
      </c>
      <c r="G3267" t="inlineStr">
        <is>
          <t>04K</t>
        </is>
      </c>
      <c r="H3267" t="inlineStr">
        <is>
          <t>Evidence of rats or live rats in establishment's food or non-food areas.</t>
        </is>
      </c>
      <c r="I3267" t="inlineStr">
        <is>
          <t>Critical</t>
        </is>
      </c>
      <c r="J3267" t="n">
        <v>85</v>
      </c>
      <c r="L3267" s="9">
        <f>A3267&amp;"-"&amp;TEXT(E3267,"yyyymmdd")</f>
        <v/>
      </c>
    </row>
    <row r="3268">
      <c r="A3268" t="n">
        <v>50152176</v>
      </c>
      <c r="B3268" t="inlineStr">
        <is>
          <t>Manhattan</t>
        </is>
      </c>
      <c r="C3268" t="inlineStr">
        <is>
          <t>10025</t>
        </is>
      </c>
      <c r="D3268" t="inlineStr">
        <is>
          <t>Chinese</t>
        </is>
      </c>
      <c r="E3268" s="8" t="n">
        <v>46134</v>
      </c>
      <c r="F3268" t="inlineStr">
        <is>
          <t>Establishment Closed by DOHMH. Violations were cited in the following area(s) and those requiring immediate action were addressed.</t>
        </is>
      </c>
      <c r="G3268" t="inlineStr">
        <is>
          <t>04M</t>
        </is>
      </c>
      <c r="H3268" t="inlineStr">
        <is>
          <t>Live roaches in facility's food or non-food area.</t>
        </is>
      </c>
      <c r="I3268" t="inlineStr">
        <is>
          <t>Critical</t>
        </is>
      </c>
      <c r="J3268" t="n">
        <v>85</v>
      </c>
      <c r="L3268" s="9">
        <f>A3268&amp;"-"&amp;TEXT(E3268,"yyyymmdd")</f>
        <v/>
      </c>
    </row>
    <row r="3269">
      <c r="A3269" t="n">
        <v>50152176</v>
      </c>
      <c r="B3269" t="inlineStr">
        <is>
          <t>Manhattan</t>
        </is>
      </c>
      <c r="C3269" t="inlineStr">
        <is>
          <t>10025</t>
        </is>
      </c>
      <c r="D3269" t="inlineStr">
        <is>
          <t>Chinese</t>
        </is>
      </c>
      <c r="E3269" s="8" t="n">
        <v>46134</v>
      </c>
      <c r="F3269" t="inlineStr">
        <is>
          <t>Establishment Closed by DOHMH. Violations were cited in the following area(s) and those requiring immediate action were addressed.</t>
        </is>
      </c>
      <c r="G3269" t="inlineStr">
        <is>
          <t>06C</t>
        </is>
      </c>
      <c r="H326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269" t="inlineStr">
        <is>
          <t>Critical</t>
        </is>
      </c>
      <c r="J3269" t="n">
        <v>85</v>
      </c>
      <c r="L3269" s="9">
        <f>A3269&amp;"-"&amp;TEXT(E3269,"yyyymmdd")</f>
        <v/>
      </c>
    </row>
    <row r="3270">
      <c r="A3270" t="n">
        <v>50152176</v>
      </c>
      <c r="B3270" t="inlineStr">
        <is>
          <t>Manhattan</t>
        </is>
      </c>
      <c r="C3270" t="inlineStr">
        <is>
          <t>10025</t>
        </is>
      </c>
      <c r="D3270" t="inlineStr">
        <is>
          <t>Chinese</t>
        </is>
      </c>
      <c r="E3270" s="8" t="n">
        <v>46134</v>
      </c>
      <c r="F3270" t="inlineStr">
        <is>
          <t>Establishment Closed by DOHMH. Violations were cited in the following area(s) and those requiring immediate action were addressed.</t>
        </is>
      </c>
      <c r="G3270" t="inlineStr">
        <is>
          <t>06F</t>
        </is>
      </c>
      <c r="H3270" t="inlineStr">
        <is>
          <t>Wiping cloths not stored clean and dry, or in a sanitizing solution, between uses.</t>
        </is>
      </c>
      <c r="I3270" t="inlineStr">
        <is>
          <t>Critical</t>
        </is>
      </c>
      <c r="J3270" t="n">
        <v>85</v>
      </c>
      <c r="L3270" s="9">
        <f>A3270&amp;"-"&amp;TEXT(E3270,"yyyymmdd")</f>
        <v/>
      </c>
    </row>
    <row r="3271">
      <c r="A3271" t="n">
        <v>50152176</v>
      </c>
      <c r="B3271" t="inlineStr">
        <is>
          <t>Manhattan</t>
        </is>
      </c>
      <c r="C3271" t="inlineStr">
        <is>
          <t>10025</t>
        </is>
      </c>
      <c r="D3271" t="inlineStr">
        <is>
          <t>Chinese</t>
        </is>
      </c>
      <c r="E3271" s="8" t="n">
        <v>46134</v>
      </c>
      <c r="F3271" t="inlineStr">
        <is>
          <t>Establishment Closed by DOHMH. Violations were cited in the following area(s) and those requiring immediate action were addressed.</t>
        </is>
      </c>
      <c r="G3271" t="inlineStr">
        <is>
          <t>08A</t>
        </is>
      </c>
      <c r="H3271" t="inlineStr">
        <is>
          <t>Establishment is not free of harborage or conditions conducive to rodents, insects or other pests.</t>
        </is>
      </c>
      <c r="I3271" t="inlineStr">
        <is>
          <t>Not Critical</t>
        </is>
      </c>
      <c r="J3271" t="n">
        <v>85</v>
      </c>
      <c r="L3271" s="9">
        <f>A3271&amp;"-"&amp;TEXT(E3271,"yyyymmdd")</f>
        <v/>
      </c>
    </row>
    <row r="3272">
      <c r="A3272" t="n">
        <v>50152176</v>
      </c>
      <c r="B3272" t="inlineStr">
        <is>
          <t>Manhattan</t>
        </is>
      </c>
      <c r="C3272" t="inlineStr">
        <is>
          <t>10025</t>
        </is>
      </c>
      <c r="D3272" t="inlineStr">
        <is>
          <t>Chinese</t>
        </is>
      </c>
      <c r="E3272" s="8" t="n">
        <v>46134</v>
      </c>
      <c r="F3272" t="inlineStr">
        <is>
          <t>Establishment Closed by DOHMH. Violations were cited in the following area(s) and those requiring immediate action were addressed.</t>
        </is>
      </c>
      <c r="G3272" t="inlineStr">
        <is>
          <t>10B</t>
        </is>
      </c>
      <c r="H3272" t="inlineStr">
        <is>
          <t>Anti-siphonage or back-flow prevention device not provided where required; equipment or floor not properly drained; sewage disposal system in disrepair or not functioning properly. Condensation or liquid waste improperly disposed of.</t>
        </is>
      </c>
      <c r="I3272" t="inlineStr">
        <is>
          <t>Not Critical</t>
        </is>
      </c>
      <c r="J3272" t="n">
        <v>85</v>
      </c>
      <c r="L3272" s="9">
        <f>A3272&amp;"-"&amp;TEXT(E3272,"yyyymmdd")</f>
        <v/>
      </c>
    </row>
    <row r="3273">
      <c r="A3273" t="n">
        <v>50152176</v>
      </c>
      <c r="B3273" t="inlineStr">
        <is>
          <t>Manhattan</t>
        </is>
      </c>
      <c r="C3273" t="inlineStr">
        <is>
          <t>10025</t>
        </is>
      </c>
      <c r="D3273" t="inlineStr">
        <is>
          <t>Chinese</t>
        </is>
      </c>
      <c r="E3273" s="8" t="n">
        <v>46134</v>
      </c>
      <c r="F3273" t="inlineStr">
        <is>
          <t>Establishment Closed by DOHMH. Violations were cited in the following area(s) and those requiring immediate action were addressed.</t>
        </is>
      </c>
      <c r="G3273" t="inlineStr">
        <is>
          <t>10F</t>
        </is>
      </c>
      <c r="H3273" t="inlineStr">
        <is>
          <t>Non-food contact surface or equipment made of unacceptable material, not kept clean, or not properly sealed, raised, spaced or movable to allow accessibility for cleaning on all sides, above and underneath the unit.</t>
        </is>
      </c>
      <c r="I3273" t="inlineStr">
        <is>
          <t>Not Critical</t>
        </is>
      </c>
      <c r="J3273" t="n">
        <v>85</v>
      </c>
      <c r="L3273" s="9">
        <f>A3273&amp;"-"&amp;TEXT(E3273,"yyyymmdd")</f>
        <v/>
      </c>
    </row>
    <row r="3274">
      <c r="A3274" t="n">
        <v>50156341</v>
      </c>
      <c r="B3274" t="inlineStr">
        <is>
          <t>Bronx</t>
        </is>
      </c>
      <c r="C3274" t="inlineStr">
        <is>
          <t>10472</t>
        </is>
      </c>
      <c r="D3274" t="inlineStr">
        <is>
          <t>Chinese</t>
        </is>
      </c>
      <c r="E3274" s="8" t="n">
        <v>46134</v>
      </c>
      <c r="F3274" t="inlineStr">
        <is>
          <t>Violations were cited in the following area(s).</t>
        </is>
      </c>
      <c r="G3274" t="inlineStr">
        <is>
          <t>02B</t>
        </is>
      </c>
      <c r="H3274" t="inlineStr">
        <is>
          <t>Hot TCS food item not held at or above 140 °F.</t>
        </is>
      </c>
      <c r="I3274" t="inlineStr">
        <is>
          <t>Critical</t>
        </is>
      </c>
      <c r="J3274" t="n">
        <v>28</v>
      </c>
      <c r="L3274" s="9">
        <f>A3274&amp;"-"&amp;TEXT(E3274,"yyyymmdd")</f>
        <v/>
      </c>
    </row>
    <row r="3275">
      <c r="A3275" t="n">
        <v>50156341</v>
      </c>
      <c r="B3275" t="inlineStr">
        <is>
          <t>Bronx</t>
        </is>
      </c>
      <c r="C3275" t="inlineStr">
        <is>
          <t>10472</t>
        </is>
      </c>
      <c r="D3275" t="inlineStr">
        <is>
          <t>Chinese</t>
        </is>
      </c>
      <c r="E3275" s="8" t="n">
        <v>46134</v>
      </c>
      <c r="F3275" t="inlineStr">
        <is>
          <t>Violations were cited in the following area(s).</t>
        </is>
      </c>
      <c r="G3275" t="inlineStr">
        <is>
          <t>02G</t>
        </is>
      </c>
      <c r="H3275" t="inlineStr">
        <is>
          <t>Cold TCS food item held above 41 °F; smoked or processed fish held above 38 °F; intact raw eggs held above 45 °F; or reduced oxygen packaged (ROP) TCS foods held above required temperatures except during active necessary preparation.</t>
        </is>
      </c>
      <c r="I3275" t="inlineStr">
        <is>
          <t>Critical</t>
        </is>
      </c>
      <c r="J3275" t="n">
        <v>28</v>
      </c>
      <c r="L3275" s="9">
        <f>A3275&amp;"-"&amp;TEXT(E3275,"yyyymmdd")</f>
        <v/>
      </c>
    </row>
    <row r="3276">
      <c r="A3276" t="n">
        <v>50156341</v>
      </c>
      <c r="B3276" t="inlineStr">
        <is>
          <t>Bronx</t>
        </is>
      </c>
      <c r="C3276" t="inlineStr">
        <is>
          <t>10472</t>
        </is>
      </c>
      <c r="D3276" t="inlineStr">
        <is>
          <t>Chinese</t>
        </is>
      </c>
      <c r="E3276" s="8" t="n">
        <v>46134</v>
      </c>
      <c r="F3276" t="inlineStr">
        <is>
          <t>Violations were cited in the following area(s).</t>
        </is>
      </c>
      <c r="G3276" t="inlineStr">
        <is>
          <t>05D</t>
        </is>
      </c>
      <c r="H327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276" t="inlineStr">
        <is>
          <t>Critical</t>
        </is>
      </c>
      <c r="J3276" t="n">
        <v>28</v>
      </c>
      <c r="L3276" s="9">
        <f>A3276&amp;"-"&amp;TEXT(E3276,"yyyymmdd")</f>
        <v/>
      </c>
    </row>
    <row r="3277">
      <c r="A3277" t="n">
        <v>50156341</v>
      </c>
      <c r="B3277" t="inlineStr">
        <is>
          <t>Bronx</t>
        </is>
      </c>
      <c r="C3277" t="inlineStr">
        <is>
          <t>10472</t>
        </is>
      </c>
      <c r="D3277" t="inlineStr">
        <is>
          <t>Chinese</t>
        </is>
      </c>
      <c r="E3277" s="8" t="n">
        <v>46134</v>
      </c>
      <c r="F3277" t="inlineStr">
        <is>
          <t>Violations were cited in the following area(s).</t>
        </is>
      </c>
      <c r="G3277" t="inlineStr">
        <is>
          <t>10F</t>
        </is>
      </c>
      <c r="H3277" t="inlineStr">
        <is>
          <t>Non-food contact surface or equipment made of unacceptable material, not kept clean, or not properly sealed, raised, spaced or movable to allow accessibility for cleaning on all sides, above and underneath the unit.</t>
        </is>
      </c>
      <c r="I3277" t="inlineStr">
        <is>
          <t>Not Critical</t>
        </is>
      </c>
      <c r="J3277" t="n">
        <v>28</v>
      </c>
      <c r="L3277" s="9">
        <f>A3277&amp;"-"&amp;TEXT(E3277,"yyyymmdd")</f>
        <v/>
      </c>
    </row>
    <row r="3278">
      <c r="A3278" t="n">
        <v>50156476</v>
      </c>
      <c r="B3278" t="inlineStr">
        <is>
          <t>Manhattan</t>
        </is>
      </c>
      <c r="C3278" t="inlineStr">
        <is>
          <t>10036</t>
        </is>
      </c>
      <c r="D3278" t="inlineStr">
        <is>
          <t>Chinese</t>
        </is>
      </c>
      <c r="E3278" s="8" t="n">
        <v>46134</v>
      </c>
      <c r="F3278" t="inlineStr">
        <is>
          <t>Violations were cited in the following area(s).</t>
        </is>
      </c>
      <c r="G3278" t="inlineStr">
        <is>
          <t>02B</t>
        </is>
      </c>
      <c r="H3278" t="inlineStr">
        <is>
          <t>Hot TCS food item not held at or above 140 °F.</t>
        </is>
      </c>
      <c r="I3278" t="inlineStr">
        <is>
          <t>Critical</t>
        </is>
      </c>
      <c r="J3278" t="n">
        <v>28</v>
      </c>
      <c r="L3278" s="9">
        <f>A3278&amp;"-"&amp;TEXT(E3278,"yyyymmdd")</f>
        <v/>
      </c>
    </row>
    <row r="3279">
      <c r="A3279" t="n">
        <v>50156476</v>
      </c>
      <c r="B3279" t="inlineStr">
        <is>
          <t>Manhattan</t>
        </is>
      </c>
      <c r="C3279" t="inlineStr">
        <is>
          <t>10036</t>
        </is>
      </c>
      <c r="D3279" t="inlineStr">
        <is>
          <t>Chinese</t>
        </is>
      </c>
      <c r="E3279" s="8" t="n">
        <v>46134</v>
      </c>
      <c r="F3279" t="inlineStr">
        <is>
          <t>Violations were cited in the following area(s).</t>
        </is>
      </c>
      <c r="G3279" t="inlineStr">
        <is>
          <t>02G</t>
        </is>
      </c>
      <c r="H3279" t="inlineStr">
        <is>
          <t>Cold TCS food item held above 41 °F; smoked or processed fish held above 38 °F; intact raw eggs held above 45 °F; or reduced oxygen packaged (ROP) TCS foods held above required temperatures except during active necessary preparation.</t>
        </is>
      </c>
      <c r="I3279" t="inlineStr">
        <is>
          <t>Critical</t>
        </is>
      </c>
      <c r="J3279" t="n">
        <v>28</v>
      </c>
      <c r="L3279" s="9">
        <f>A3279&amp;"-"&amp;TEXT(E3279,"yyyymmdd")</f>
        <v/>
      </c>
    </row>
    <row r="3280">
      <c r="A3280" t="n">
        <v>50156476</v>
      </c>
      <c r="B3280" t="inlineStr">
        <is>
          <t>Manhattan</t>
        </is>
      </c>
      <c r="C3280" t="inlineStr">
        <is>
          <t>10036</t>
        </is>
      </c>
      <c r="D3280" t="inlineStr">
        <is>
          <t>Chinese</t>
        </is>
      </c>
      <c r="E3280" s="8" t="n">
        <v>46134</v>
      </c>
      <c r="F3280" t="inlineStr">
        <is>
          <t>Violations were cited in the following area(s).</t>
        </is>
      </c>
      <c r="G3280" t="inlineStr">
        <is>
          <t>06F</t>
        </is>
      </c>
      <c r="H3280" t="inlineStr">
        <is>
          <t>Wiping cloths not stored clean and dry, or in a sanitizing solution, between uses.</t>
        </is>
      </c>
      <c r="I3280" t="inlineStr">
        <is>
          <t>Critical</t>
        </is>
      </c>
      <c r="J3280" t="n">
        <v>28</v>
      </c>
      <c r="L3280" s="9">
        <f>A3280&amp;"-"&amp;TEXT(E3280,"yyyymmdd")</f>
        <v/>
      </c>
    </row>
    <row r="3281">
      <c r="A3281" t="n">
        <v>50156476</v>
      </c>
      <c r="B3281" t="inlineStr">
        <is>
          <t>Manhattan</t>
        </is>
      </c>
      <c r="C3281" t="inlineStr">
        <is>
          <t>10036</t>
        </is>
      </c>
      <c r="D3281" t="inlineStr">
        <is>
          <t>Chinese</t>
        </is>
      </c>
      <c r="E3281" s="8" t="n">
        <v>46134</v>
      </c>
      <c r="F3281" t="inlineStr">
        <is>
          <t>Violations were cited in the following area(s).</t>
        </is>
      </c>
      <c r="G3281" t="inlineStr">
        <is>
          <t>09B</t>
        </is>
      </c>
      <c r="H3281" t="inlineStr">
        <is>
          <t>Thawing procedure improper.</t>
        </is>
      </c>
      <c r="I3281" t="inlineStr">
        <is>
          <t>Not Critical</t>
        </is>
      </c>
      <c r="J3281" t="n">
        <v>28</v>
      </c>
      <c r="L3281" s="9">
        <f>A3281&amp;"-"&amp;TEXT(E3281,"yyyymmdd")</f>
        <v/>
      </c>
    </row>
    <row r="3282">
      <c r="A3282" t="n">
        <v>50156476</v>
      </c>
      <c r="B3282" t="inlineStr">
        <is>
          <t>Manhattan</t>
        </is>
      </c>
      <c r="C3282" t="inlineStr">
        <is>
          <t>10036</t>
        </is>
      </c>
      <c r="D3282" t="inlineStr">
        <is>
          <t>Chinese</t>
        </is>
      </c>
      <c r="E3282" s="8" t="n">
        <v>46134</v>
      </c>
      <c r="F3282" t="inlineStr">
        <is>
          <t>Violations were cited in the following area(s).</t>
        </is>
      </c>
      <c r="G3282" t="inlineStr">
        <is>
          <t>10F</t>
        </is>
      </c>
      <c r="H3282" t="inlineStr">
        <is>
          <t>Non-food contact surface or equipment made of unacceptable material, not kept clean, or not properly sealed, raised, spaced or movable to allow accessibility for cleaning on all sides, above and underneath the unit.</t>
        </is>
      </c>
      <c r="I3282" t="inlineStr">
        <is>
          <t>Not Critical</t>
        </is>
      </c>
      <c r="J3282" t="n">
        <v>28</v>
      </c>
      <c r="L3282" s="9">
        <f>A3282&amp;"-"&amp;TEXT(E3282,"yyyymmdd")</f>
        <v/>
      </c>
    </row>
    <row r="3283">
      <c r="A3283" t="n">
        <v>50157605</v>
      </c>
      <c r="B3283" t="inlineStr">
        <is>
          <t>Bronx</t>
        </is>
      </c>
      <c r="C3283" t="inlineStr">
        <is>
          <t>10461</t>
        </is>
      </c>
      <c r="D3283" t="inlineStr">
        <is>
          <t>Chinese</t>
        </is>
      </c>
      <c r="E3283" s="8" t="n">
        <v>46134</v>
      </c>
      <c r="F3283" t="inlineStr">
        <is>
          <t>Violations were cited in the following area(s).</t>
        </is>
      </c>
      <c r="G3283" t="inlineStr">
        <is>
          <t>09C</t>
        </is>
      </c>
      <c r="H3283" t="inlineStr">
        <is>
          <t>Design, construction, materials used or maintenance of food contact surface improper. Surface not easily cleanable, sanitized and maintained.</t>
        </is>
      </c>
      <c r="I3283" t="inlineStr">
        <is>
          <t>Not Critical</t>
        </is>
      </c>
      <c r="J3283" t="n">
        <v>10</v>
      </c>
      <c r="K3283" t="inlineStr">
        <is>
          <t>A</t>
        </is>
      </c>
      <c r="L3283" s="9">
        <f>A3283&amp;"-"&amp;TEXT(E3283,"yyyymmdd")</f>
        <v/>
      </c>
    </row>
    <row r="3284">
      <c r="A3284" t="n">
        <v>50157605</v>
      </c>
      <c r="B3284" t="inlineStr">
        <is>
          <t>Bronx</t>
        </is>
      </c>
      <c r="C3284" t="inlineStr">
        <is>
          <t>10461</t>
        </is>
      </c>
      <c r="D3284" t="inlineStr">
        <is>
          <t>Chinese</t>
        </is>
      </c>
      <c r="E3284" s="8" t="n">
        <v>46134</v>
      </c>
      <c r="F3284" t="inlineStr">
        <is>
          <t>Violations were cited in the following area(s).</t>
        </is>
      </c>
      <c r="G3284" t="inlineStr">
        <is>
          <t>10F</t>
        </is>
      </c>
      <c r="H3284" t="inlineStr">
        <is>
          <t>Non-food contact surface or equipment made of unacceptable material, not kept clean, or not properly sealed, raised, spaced or movable to allow accessibility for cleaning on all sides, above and underneath the unit.</t>
        </is>
      </c>
      <c r="I3284" t="inlineStr">
        <is>
          <t>Not Critical</t>
        </is>
      </c>
      <c r="J3284" t="n">
        <v>10</v>
      </c>
      <c r="K3284" t="inlineStr">
        <is>
          <t>A</t>
        </is>
      </c>
      <c r="L3284" s="9">
        <f>A3284&amp;"-"&amp;TEXT(E3284,"yyyymmdd")</f>
        <v/>
      </c>
    </row>
    <row r="3285">
      <c r="A3285" t="n">
        <v>50157605</v>
      </c>
      <c r="B3285" t="inlineStr">
        <is>
          <t>Bronx</t>
        </is>
      </c>
      <c r="C3285" t="inlineStr">
        <is>
          <t>10461</t>
        </is>
      </c>
      <c r="D3285" t="inlineStr">
        <is>
          <t>Chinese</t>
        </is>
      </c>
      <c r="E3285" s="8" t="n">
        <v>46134</v>
      </c>
      <c r="F3285" t="inlineStr">
        <is>
          <t>Violations were cited in the following area(s).</t>
        </is>
      </c>
      <c r="G3285" t="inlineStr">
        <is>
          <t>10G</t>
        </is>
      </c>
      <c r="H3285" t="inlineStr">
        <is>
          <t>Dishwashing and ware washing: Cleaning and sanitizing of tableware, including dishes, utensils, and equipment deficient.</t>
        </is>
      </c>
      <c r="I3285" t="inlineStr">
        <is>
          <t>Not Critical</t>
        </is>
      </c>
      <c r="J3285" t="n">
        <v>10</v>
      </c>
      <c r="K3285" t="inlineStr">
        <is>
          <t>A</t>
        </is>
      </c>
      <c r="L3285" s="9">
        <f>A3285&amp;"-"&amp;TEXT(E3285,"yyyymmdd")</f>
        <v/>
      </c>
    </row>
    <row r="3286">
      <c r="A3286" t="n">
        <v>50158853</v>
      </c>
      <c r="B3286" t="inlineStr">
        <is>
          <t>Manhattan</t>
        </is>
      </c>
      <c r="C3286" t="inlineStr">
        <is>
          <t>10036</t>
        </is>
      </c>
      <c r="D3286" t="inlineStr">
        <is>
          <t>Bakery Products/Desserts</t>
        </is>
      </c>
      <c r="E3286" s="8" t="n">
        <v>46134</v>
      </c>
      <c r="F3286" t="inlineStr">
        <is>
          <t>Violations were cited in the following area(s).</t>
        </is>
      </c>
      <c r="G3286" t="inlineStr">
        <is>
          <t>02B</t>
        </is>
      </c>
      <c r="H3286" t="inlineStr">
        <is>
          <t>Hot TCS food item not held at or above 140 °F.</t>
        </is>
      </c>
      <c r="I3286" t="inlineStr">
        <is>
          <t>Critical</t>
        </is>
      </c>
      <c r="J3286" t="n">
        <v>56</v>
      </c>
      <c r="K3286" t="inlineStr">
        <is>
          <t>N</t>
        </is>
      </c>
      <c r="L3286" s="9">
        <f>A3286&amp;"-"&amp;TEXT(E3286,"yyyymmdd")</f>
        <v/>
      </c>
    </row>
    <row r="3287">
      <c r="A3287" t="n">
        <v>50158853</v>
      </c>
      <c r="B3287" t="inlineStr">
        <is>
          <t>Manhattan</t>
        </is>
      </c>
      <c r="C3287" t="inlineStr">
        <is>
          <t>10036</t>
        </is>
      </c>
      <c r="D3287" t="inlineStr">
        <is>
          <t>Bakery Products/Desserts</t>
        </is>
      </c>
      <c r="E3287" s="8" t="n">
        <v>46134</v>
      </c>
      <c r="F3287" t="inlineStr">
        <is>
          <t>Violations were cited in the following area(s).</t>
        </is>
      </c>
      <c r="G3287" t="inlineStr">
        <is>
          <t>02G</t>
        </is>
      </c>
      <c r="H3287" t="inlineStr">
        <is>
          <t>Cold TCS food item held above 41 °F; smoked or processed fish held above 38 °F; intact raw eggs held above 45 °F; or reduced oxygen packaged (ROP) TCS foods held above required temperatures except during active necessary preparation.</t>
        </is>
      </c>
      <c r="I3287" t="inlineStr">
        <is>
          <t>Critical</t>
        </is>
      </c>
      <c r="J3287" t="n">
        <v>56</v>
      </c>
      <c r="K3287" t="inlineStr">
        <is>
          <t>N</t>
        </is>
      </c>
      <c r="L3287" s="9">
        <f>A3287&amp;"-"&amp;TEXT(E3287,"yyyymmdd")</f>
        <v/>
      </c>
    </row>
    <row r="3288">
      <c r="A3288" t="n">
        <v>50158853</v>
      </c>
      <c r="B3288" t="inlineStr">
        <is>
          <t>Manhattan</t>
        </is>
      </c>
      <c r="C3288" t="inlineStr">
        <is>
          <t>10036</t>
        </is>
      </c>
      <c r="D3288" t="inlineStr">
        <is>
          <t>Bakery Products/Desserts</t>
        </is>
      </c>
      <c r="E3288" s="8" t="n">
        <v>46134</v>
      </c>
      <c r="F3288" t="inlineStr">
        <is>
          <t>Violations were cited in the following area(s).</t>
        </is>
      </c>
      <c r="G3288" t="inlineStr">
        <is>
          <t>04H</t>
        </is>
      </c>
      <c r="H3288" t="inlineStr">
        <is>
          <t>Raw, cooked or prepared food is adulterated, contaminated, cross-contaminated, or not discarded in accordance with HACCP plan.</t>
        </is>
      </c>
      <c r="I3288" t="inlineStr">
        <is>
          <t>Critical</t>
        </is>
      </c>
      <c r="J3288" t="n">
        <v>56</v>
      </c>
      <c r="K3288" t="inlineStr">
        <is>
          <t>N</t>
        </is>
      </c>
      <c r="L3288" s="9">
        <f>A3288&amp;"-"&amp;TEXT(E3288,"yyyymmdd")</f>
        <v/>
      </c>
    </row>
    <row r="3289">
      <c r="A3289" t="n">
        <v>50158853</v>
      </c>
      <c r="B3289" t="inlineStr">
        <is>
          <t>Manhattan</t>
        </is>
      </c>
      <c r="C3289" t="inlineStr">
        <is>
          <t>10036</t>
        </is>
      </c>
      <c r="D3289" t="inlineStr">
        <is>
          <t>Bakery Products/Desserts</t>
        </is>
      </c>
      <c r="E3289" s="8" t="n">
        <v>46134</v>
      </c>
      <c r="F3289" t="inlineStr">
        <is>
          <t>Violations were cited in the following area(s).</t>
        </is>
      </c>
      <c r="G3289" t="inlineStr">
        <is>
          <t>05D</t>
        </is>
      </c>
      <c r="H328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289" t="inlineStr">
        <is>
          <t>Critical</t>
        </is>
      </c>
      <c r="J3289" t="n">
        <v>56</v>
      </c>
      <c r="K3289" t="inlineStr">
        <is>
          <t>N</t>
        </is>
      </c>
      <c r="L3289" s="9">
        <f>A3289&amp;"-"&amp;TEXT(E3289,"yyyymmdd")</f>
        <v/>
      </c>
    </row>
    <row r="3290">
      <c r="A3290" t="n">
        <v>50158853</v>
      </c>
      <c r="B3290" t="inlineStr">
        <is>
          <t>Manhattan</t>
        </is>
      </c>
      <c r="C3290" t="inlineStr">
        <is>
          <t>10036</t>
        </is>
      </c>
      <c r="D3290" t="inlineStr">
        <is>
          <t>Bakery Products/Desserts</t>
        </is>
      </c>
      <c r="E3290" s="8" t="n">
        <v>46134</v>
      </c>
      <c r="F3290" t="inlineStr">
        <is>
          <t>Violations were cited in the following area(s).</t>
        </is>
      </c>
      <c r="G3290" t="inlineStr">
        <is>
          <t>06C</t>
        </is>
      </c>
      <c r="H329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290" t="inlineStr">
        <is>
          <t>Critical</t>
        </is>
      </c>
      <c r="J3290" t="n">
        <v>56</v>
      </c>
      <c r="K3290" t="inlineStr">
        <is>
          <t>N</t>
        </is>
      </c>
      <c r="L3290" s="9">
        <f>A3290&amp;"-"&amp;TEXT(E3290,"yyyymmdd")</f>
        <v/>
      </c>
    </row>
    <row r="3291">
      <c r="A3291" t="n">
        <v>50158853</v>
      </c>
      <c r="B3291" t="inlineStr">
        <is>
          <t>Manhattan</t>
        </is>
      </c>
      <c r="C3291" t="inlineStr">
        <is>
          <t>10036</t>
        </is>
      </c>
      <c r="D3291" t="inlineStr">
        <is>
          <t>Bakery Products/Desserts</t>
        </is>
      </c>
      <c r="E3291" s="8" t="n">
        <v>46134</v>
      </c>
      <c r="F3291" t="inlineStr">
        <is>
          <t>Violations were cited in the following area(s).</t>
        </is>
      </c>
      <c r="G3291" t="inlineStr">
        <is>
          <t>06D</t>
        </is>
      </c>
      <c r="H3291" t="inlineStr">
        <is>
          <t>Food contact surface not properly washed, rinsed and sanitized after each use and following any activity when contamination may have occurred.</t>
        </is>
      </c>
      <c r="I3291" t="inlineStr">
        <is>
          <t>Critical</t>
        </is>
      </c>
      <c r="J3291" t="n">
        <v>56</v>
      </c>
      <c r="K3291" t="inlineStr">
        <is>
          <t>N</t>
        </is>
      </c>
      <c r="L3291" s="9">
        <f>A3291&amp;"-"&amp;TEXT(E3291,"yyyymmdd")</f>
        <v/>
      </c>
    </row>
    <row r="3292">
      <c r="A3292" t="n">
        <v>50158853</v>
      </c>
      <c r="B3292" t="inlineStr">
        <is>
          <t>Manhattan</t>
        </is>
      </c>
      <c r="C3292" t="inlineStr">
        <is>
          <t>10036</t>
        </is>
      </c>
      <c r="D3292" t="inlineStr">
        <is>
          <t>Bakery Products/Desserts</t>
        </is>
      </c>
      <c r="E3292" s="8" t="n">
        <v>46134</v>
      </c>
      <c r="F3292" t="inlineStr">
        <is>
          <t>Violations were cited in the following area(s).</t>
        </is>
      </c>
      <c r="G3292" t="inlineStr">
        <is>
          <t>06F</t>
        </is>
      </c>
      <c r="H3292" t="inlineStr">
        <is>
          <t>Wiping cloths not stored clean and dry, or in a sanitizing solution, between uses.</t>
        </is>
      </c>
      <c r="I3292" t="inlineStr">
        <is>
          <t>Critical</t>
        </is>
      </c>
      <c r="J3292" t="n">
        <v>56</v>
      </c>
      <c r="K3292" t="inlineStr">
        <is>
          <t>N</t>
        </is>
      </c>
      <c r="L3292" s="9">
        <f>A3292&amp;"-"&amp;TEXT(E3292,"yyyymmdd")</f>
        <v/>
      </c>
    </row>
    <row r="3293">
      <c r="A3293" t="n">
        <v>50158853</v>
      </c>
      <c r="B3293" t="inlineStr">
        <is>
          <t>Manhattan</t>
        </is>
      </c>
      <c r="C3293" t="inlineStr">
        <is>
          <t>10036</t>
        </is>
      </c>
      <c r="D3293" t="inlineStr">
        <is>
          <t>Bakery Products/Desserts</t>
        </is>
      </c>
      <c r="E3293" s="8" t="n">
        <v>46134</v>
      </c>
      <c r="F3293" t="inlineStr">
        <is>
          <t>Violations were cited in the following area(s).</t>
        </is>
      </c>
      <c r="G3293" t="inlineStr">
        <is>
          <t>09C</t>
        </is>
      </c>
      <c r="H3293" t="inlineStr">
        <is>
          <t>Design, construction, materials used or maintenance of food contact surface improper. Surface not easily cleanable, sanitized and maintained.</t>
        </is>
      </c>
      <c r="I3293" t="inlineStr">
        <is>
          <t>Not Critical</t>
        </is>
      </c>
      <c r="J3293" t="n">
        <v>56</v>
      </c>
      <c r="K3293" t="inlineStr">
        <is>
          <t>N</t>
        </is>
      </c>
      <c r="L3293" s="9">
        <f>A3293&amp;"-"&amp;TEXT(E3293,"yyyymmdd")</f>
        <v/>
      </c>
    </row>
    <row r="3294">
      <c r="A3294" t="n">
        <v>50158853</v>
      </c>
      <c r="B3294" t="inlineStr">
        <is>
          <t>Manhattan</t>
        </is>
      </c>
      <c r="C3294" t="inlineStr">
        <is>
          <t>10036</t>
        </is>
      </c>
      <c r="D3294" t="inlineStr">
        <is>
          <t>Bakery Products/Desserts</t>
        </is>
      </c>
      <c r="E3294" s="8" t="n">
        <v>46134</v>
      </c>
      <c r="F3294" t="inlineStr">
        <is>
          <t>Violations were cited in the following area(s).</t>
        </is>
      </c>
      <c r="G3294" t="inlineStr">
        <is>
          <t>10F</t>
        </is>
      </c>
      <c r="H3294" t="inlineStr">
        <is>
          <t>Non-food contact surface or equipment made of unacceptable material, not kept clean, or not properly sealed, raised, spaced or movable to allow accessibility for cleaning on all sides, above and underneath the unit.</t>
        </is>
      </c>
      <c r="I3294" t="inlineStr">
        <is>
          <t>Not Critical</t>
        </is>
      </c>
      <c r="J3294" t="n">
        <v>56</v>
      </c>
      <c r="K3294" t="inlineStr">
        <is>
          <t>N</t>
        </is>
      </c>
      <c r="L3294" s="9">
        <f>A3294&amp;"-"&amp;TEXT(E3294,"yyyymmdd")</f>
        <v/>
      </c>
    </row>
    <row r="3295">
      <c r="A3295" t="n">
        <v>50159968</v>
      </c>
      <c r="B3295" t="inlineStr">
        <is>
          <t>Brooklyn</t>
        </is>
      </c>
      <c r="C3295" t="inlineStr">
        <is>
          <t>11205</t>
        </is>
      </c>
      <c r="D3295" t="inlineStr">
        <is>
          <t>Chinese</t>
        </is>
      </c>
      <c r="E3295" s="8" t="n">
        <v>46134</v>
      </c>
      <c r="F3295" t="inlineStr">
        <is>
          <t>Violations were cited in the following area(s).</t>
        </is>
      </c>
      <c r="G3295" t="inlineStr">
        <is>
          <t>10F</t>
        </is>
      </c>
      <c r="H3295" t="inlineStr">
        <is>
          <t>Non-food contact surface or equipment made of unacceptable material, not kept clean, or not properly sealed, raised, spaced or movable to allow accessibility for cleaning on all sides, above and underneath the unit.</t>
        </is>
      </c>
      <c r="I3295" t="inlineStr">
        <is>
          <t>Not Critical</t>
        </is>
      </c>
      <c r="J3295" t="n">
        <v>2</v>
      </c>
      <c r="K3295" t="inlineStr">
        <is>
          <t>A</t>
        </is>
      </c>
      <c r="L3295" s="9">
        <f>A3295&amp;"-"&amp;TEXT(E3295,"yyyymmdd")</f>
        <v/>
      </c>
    </row>
    <row r="3296">
      <c r="A3296" t="n">
        <v>50164421</v>
      </c>
      <c r="B3296" t="inlineStr">
        <is>
          <t>Manhattan</t>
        </is>
      </c>
      <c r="C3296" t="inlineStr">
        <is>
          <t>10025</t>
        </is>
      </c>
      <c r="D3296" t="inlineStr">
        <is>
          <t>Latin American</t>
        </is>
      </c>
      <c r="E3296" s="8" t="n">
        <v>46134</v>
      </c>
      <c r="F3296" t="inlineStr">
        <is>
          <t>Violations were cited in the following area(s).</t>
        </is>
      </c>
      <c r="G3296" t="inlineStr">
        <is>
          <t>02B</t>
        </is>
      </c>
      <c r="H3296" t="inlineStr">
        <is>
          <t>Hot TCS food item not held at or above 140 °F.</t>
        </is>
      </c>
      <c r="I3296" t="inlineStr">
        <is>
          <t>Critical</t>
        </is>
      </c>
      <c r="J3296" t="n">
        <v>31</v>
      </c>
      <c r="L3296" s="9">
        <f>A3296&amp;"-"&amp;TEXT(E3296,"yyyymmdd")</f>
        <v/>
      </c>
    </row>
    <row r="3297">
      <c r="A3297" t="n">
        <v>50164421</v>
      </c>
      <c r="B3297" t="inlineStr">
        <is>
          <t>Manhattan</t>
        </is>
      </c>
      <c r="C3297" t="inlineStr">
        <is>
          <t>10025</t>
        </is>
      </c>
      <c r="D3297" t="inlineStr">
        <is>
          <t>Latin American</t>
        </is>
      </c>
      <c r="E3297" s="8" t="n">
        <v>46134</v>
      </c>
      <c r="F3297" t="inlineStr">
        <is>
          <t>Violations were cited in the following area(s).</t>
        </is>
      </c>
      <c r="G3297" t="inlineStr">
        <is>
          <t>04H</t>
        </is>
      </c>
      <c r="H3297" t="inlineStr">
        <is>
          <t>Raw, cooked or prepared food is adulterated, contaminated, cross-contaminated, or not discarded in accordance with HACCP plan.</t>
        </is>
      </c>
      <c r="I3297" t="inlineStr">
        <is>
          <t>Critical</t>
        </is>
      </c>
      <c r="J3297" t="n">
        <v>31</v>
      </c>
      <c r="L3297" s="9">
        <f>A3297&amp;"-"&amp;TEXT(E3297,"yyyymmdd")</f>
        <v/>
      </c>
    </row>
    <row r="3298">
      <c r="A3298" t="n">
        <v>50164421</v>
      </c>
      <c r="B3298" t="inlineStr">
        <is>
          <t>Manhattan</t>
        </is>
      </c>
      <c r="C3298" t="inlineStr">
        <is>
          <t>10025</t>
        </is>
      </c>
      <c r="D3298" t="inlineStr">
        <is>
          <t>Latin American</t>
        </is>
      </c>
      <c r="E3298" s="8" t="n">
        <v>46134</v>
      </c>
      <c r="F3298" t="inlineStr">
        <is>
          <t>Violations were cited in the following area(s).</t>
        </is>
      </c>
      <c r="G3298" t="inlineStr">
        <is>
          <t>04K</t>
        </is>
      </c>
      <c r="H3298" t="inlineStr">
        <is>
          <t>Evidence of rats or live rats in establishment's food or non-food areas.</t>
        </is>
      </c>
      <c r="I3298" t="inlineStr">
        <is>
          <t>Critical</t>
        </is>
      </c>
      <c r="J3298" t="n">
        <v>31</v>
      </c>
      <c r="L3298" s="9">
        <f>A3298&amp;"-"&amp;TEXT(E3298,"yyyymmdd")</f>
        <v/>
      </c>
    </row>
    <row r="3299">
      <c r="A3299" t="n">
        <v>50164421</v>
      </c>
      <c r="B3299" t="inlineStr">
        <is>
          <t>Manhattan</t>
        </is>
      </c>
      <c r="C3299" t="inlineStr">
        <is>
          <t>10025</t>
        </is>
      </c>
      <c r="D3299" t="inlineStr">
        <is>
          <t>Latin American</t>
        </is>
      </c>
      <c r="E3299" s="8" t="n">
        <v>46134</v>
      </c>
      <c r="F3299" t="inlineStr">
        <is>
          <t>Violations were cited in the following area(s).</t>
        </is>
      </c>
      <c r="G3299" t="inlineStr">
        <is>
          <t>04L</t>
        </is>
      </c>
      <c r="H3299" t="inlineStr">
        <is>
          <t>Evidence of mice or live mice in establishment's food or non-food areas.</t>
        </is>
      </c>
      <c r="I3299" t="inlineStr">
        <is>
          <t>Critical</t>
        </is>
      </c>
      <c r="J3299" t="n">
        <v>31</v>
      </c>
      <c r="L3299" s="9">
        <f>A3299&amp;"-"&amp;TEXT(E3299,"yyyymmdd")</f>
        <v/>
      </c>
    </row>
    <row r="3300">
      <c r="A3300" t="n">
        <v>50164421</v>
      </c>
      <c r="B3300" t="inlineStr">
        <is>
          <t>Manhattan</t>
        </is>
      </c>
      <c r="C3300" t="inlineStr">
        <is>
          <t>10025</t>
        </is>
      </c>
      <c r="D3300" t="inlineStr">
        <is>
          <t>Latin American</t>
        </is>
      </c>
      <c r="E3300" s="8" t="n">
        <v>46134</v>
      </c>
      <c r="F3300" t="inlineStr">
        <is>
          <t>Violations were cited in the following area(s).</t>
        </is>
      </c>
      <c r="G3300" t="inlineStr">
        <is>
          <t>04M</t>
        </is>
      </c>
      <c r="H3300" t="inlineStr">
        <is>
          <t>Live roaches in facility's food or non-food area.</t>
        </is>
      </c>
      <c r="I3300" t="inlineStr">
        <is>
          <t>Critical</t>
        </is>
      </c>
      <c r="J3300" t="n">
        <v>31</v>
      </c>
      <c r="L3300" s="9">
        <f>A3300&amp;"-"&amp;TEXT(E3300,"yyyymmdd")</f>
        <v/>
      </c>
    </row>
    <row r="3301">
      <c r="A3301" t="n">
        <v>50164421</v>
      </c>
      <c r="B3301" t="inlineStr">
        <is>
          <t>Manhattan</t>
        </is>
      </c>
      <c r="C3301" t="inlineStr">
        <is>
          <t>10025</t>
        </is>
      </c>
      <c r="D3301" t="inlineStr">
        <is>
          <t>Latin American</t>
        </is>
      </c>
      <c r="E3301" s="8" t="n">
        <v>46134</v>
      </c>
      <c r="F3301" t="inlineStr">
        <is>
          <t>Violations were cited in the following area(s).</t>
        </is>
      </c>
      <c r="G3301" t="inlineStr">
        <is>
          <t>08A</t>
        </is>
      </c>
      <c r="H3301" t="inlineStr">
        <is>
          <t>Establishment is not free of harborage or conditions conducive to rodents, insects or other pests.</t>
        </is>
      </c>
      <c r="I3301" t="inlineStr">
        <is>
          <t>Not Critical</t>
        </is>
      </c>
      <c r="J3301" t="n">
        <v>31</v>
      </c>
      <c r="L3301" s="9">
        <f>A3301&amp;"-"&amp;TEXT(E3301,"yyyymmdd")</f>
        <v/>
      </c>
    </row>
    <row r="3302">
      <c r="A3302" t="n">
        <v>50164421</v>
      </c>
      <c r="B3302" t="inlineStr">
        <is>
          <t>Manhattan</t>
        </is>
      </c>
      <c r="C3302" t="inlineStr">
        <is>
          <t>10025</t>
        </is>
      </c>
      <c r="D3302" t="inlineStr">
        <is>
          <t>Latin American</t>
        </is>
      </c>
      <c r="E3302" s="8" t="n">
        <v>46134</v>
      </c>
      <c r="F3302" t="inlineStr">
        <is>
          <t>Violations were cited in the following area(s).</t>
        </is>
      </c>
      <c r="G3302" t="inlineStr">
        <is>
          <t>10B</t>
        </is>
      </c>
      <c r="H3302" t="inlineStr">
        <is>
          <t>Anti-siphonage or back-flow prevention device not provided where required; equipment or floor not properly drained; sewage disposal system in disrepair or not functioning properly. Condensation or liquid waste improperly disposed of.</t>
        </is>
      </c>
      <c r="I3302" t="inlineStr">
        <is>
          <t>Not Critical</t>
        </is>
      </c>
      <c r="J3302" t="n">
        <v>31</v>
      </c>
      <c r="L3302" s="9">
        <f>A3302&amp;"-"&amp;TEXT(E3302,"yyyymmdd")</f>
        <v/>
      </c>
    </row>
    <row r="3303">
      <c r="A3303" t="n">
        <v>50164421</v>
      </c>
      <c r="B3303" t="inlineStr">
        <is>
          <t>Manhattan</t>
        </is>
      </c>
      <c r="C3303" t="inlineStr">
        <is>
          <t>10025</t>
        </is>
      </c>
      <c r="D3303" t="inlineStr">
        <is>
          <t>Latin American</t>
        </is>
      </c>
      <c r="E3303" s="8" t="n">
        <v>46134</v>
      </c>
      <c r="F3303" t="inlineStr">
        <is>
          <t>Violations were cited in the following area(s).</t>
        </is>
      </c>
      <c r="G3303" t="inlineStr">
        <is>
          <t>10F</t>
        </is>
      </c>
      <c r="H3303" t="inlineStr">
        <is>
          <t>Non-food contact surface or equipment made of unacceptable material, not kept clean, or not properly sealed, raised, spaced or movable to allow accessibility for cleaning on all sides, above and underneath the unit.</t>
        </is>
      </c>
      <c r="I3303" t="inlineStr">
        <is>
          <t>Not Critical</t>
        </is>
      </c>
      <c r="J3303" t="n">
        <v>31</v>
      </c>
      <c r="L3303" s="9">
        <f>A3303&amp;"-"&amp;TEXT(E3303,"yyyymmdd")</f>
        <v/>
      </c>
    </row>
    <row r="3304">
      <c r="A3304" t="n">
        <v>50164558</v>
      </c>
      <c r="B3304" t="inlineStr">
        <is>
          <t>Manhattan</t>
        </is>
      </c>
      <c r="C3304" t="inlineStr">
        <is>
          <t>10017</t>
        </is>
      </c>
      <c r="D3304" t="inlineStr">
        <is>
          <t>Sandwiches/Salads/Mixed Buffet</t>
        </is>
      </c>
      <c r="E3304" s="8" t="n">
        <v>46134</v>
      </c>
      <c r="F3304" t="inlineStr">
        <is>
          <t>Violations were cited in the following area(s).</t>
        </is>
      </c>
      <c r="G3304" t="inlineStr">
        <is>
          <t>04L</t>
        </is>
      </c>
      <c r="H3304" t="inlineStr">
        <is>
          <t>Evidence of mice or live mice in establishment's food or non-food areas.</t>
        </is>
      </c>
      <c r="I3304" t="inlineStr">
        <is>
          <t>Critical</t>
        </is>
      </c>
      <c r="J3304" t="n">
        <v>12</v>
      </c>
      <c r="K3304" t="inlineStr">
        <is>
          <t>A</t>
        </is>
      </c>
      <c r="L3304" s="9">
        <f>A3304&amp;"-"&amp;TEXT(E3304,"yyyymmdd")</f>
        <v/>
      </c>
    </row>
    <row r="3305">
      <c r="A3305" t="n">
        <v>50164558</v>
      </c>
      <c r="B3305" t="inlineStr">
        <is>
          <t>Manhattan</t>
        </is>
      </c>
      <c r="C3305" t="inlineStr">
        <is>
          <t>10017</t>
        </is>
      </c>
      <c r="D3305" t="inlineStr">
        <is>
          <t>Sandwiches/Salads/Mixed Buffet</t>
        </is>
      </c>
      <c r="E3305" s="8" t="n">
        <v>46134</v>
      </c>
      <c r="F3305" t="inlineStr">
        <is>
          <t>Violations were cited in the following area(s).</t>
        </is>
      </c>
      <c r="G3305" t="inlineStr">
        <is>
          <t>08A</t>
        </is>
      </c>
      <c r="H3305" t="inlineStr">
        <is>
          <t>Establishment is not free of harborage or conditions conducive to rodents, insects or other pests.</t>
        </is>
      </c>
      <c r="I3305" t="inlineStr">
        <is>
          <t>Not Critical</t>
        </is>
      </c>
      <c r="J3305" t="n">
        <v>12</v>
      </c>
      <c r="K3305" t="inlineStr">
        <is>
          <t>A</t>
        </is>
      </c>
      <c r="L3305" s="9">
        <f>A3305&amp;"-"&amp;TEXT(E3305,"yyyymmdd")</f>
        <v/>
      </c>
    </row>
    <row r="3306">
      <c r="A3306" t="n">
        <v>50164558</v>
      </c>
      <c r="B3306" t="inlineStr">
        <is>
          <t>Manhattan</t>
        </is>
      </c>
      <c r="C3306" t="inlineStr">
        <is>
          <t>10017</t>
        </is>
      </c>
      <c r="D3306" t="inlineStr">
        <is>
          <t>Sandwiches/Salads/Mixed Buffet</t>
        </is>
      </c>
      <c r="E3306" s="8" t="n">
        <v>46134</v>
      </c>
      <c r="F3306" t="inlineStr">
        <is>
          <t>Violations were cited in the following area(s).</t>
        </is>
      </c>
      <c r="G3306" t="inlineStr">
        <is>
          <t>10B</t>
        </is>
      </c>
      <c r="H3306" t="inlineStr">
        <is>
          <t>Anti-siphonage or back-flow prevention device not provided where required; equipment or floor not properly drained; sewage disposal system in disrepair or not functioning properly. Condensation or liquid waste improperly disposed of.</t>
        </is>
      </c>
      <c r="I3306" t="inlineStr">
        <is>
          <t>Not Critical</t>
        </is>
      </c>
      <c r="J3306" t="n">
        <v>12</v>
      </c>
      <c r="K3306" t="inlineStr">
        <is>
          <t>A</t>
        </is>
      </c>
      <c r="L3306" s="9">
        <f>A3306&amp;"-"&amp;TEXT(E3306,"yyyymmdd")</f>
        <v/>
      </c>
    </row>
    <row r="3307">
      <c r="A3307" t="n">
        <v>50164631</v>
      </c>
      <c r="B3307" t="inlineStr">
        <is>
          <t>Manhattan</t>
        </is>
      </c>
      <c r="C3307" t="inlineStr">
        <is>
          <t>10005</t>
        </is>
      </c>
      <c r="D3307" t="inlineStr">
        <is>
          <t>Mexican</t>
        </is>
      </c>
      <c r="E3307" s="8" t="n">
        <v>46134</v>
      </c>
      <c r="F3307" t="inlineStr">
        <is>
          <t>Violations were cited in the following area(s).</t>
        </is>
      </c>
      <c r="G3307" t="inlineStr">
        <is>
          <t>06C</t>
        </is>
      </c>
      <c r="H330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307" t="inlineStr">
        <is>
          <t>Critical</t>
        </is>
      </c>
      <c r="J3307" t="n">
        <v>7</v>
      </c>
      <c r="K3307" t="inlineStr">
        <is>
          <t>A</t>
        </is>
      </c>
      <c r="L3307" s="9">
        <f>A3307&amp;"-"&amp;TEXT(E3307,"yyyymmdd")</f>
        <v/>
      </c>
    </row>
    <row r="3308">
      <c r="A3308" t="n">
        <v>50164631</v>
      </c>
      <c r="B3308" t="inlineStr">
        <is>
          <t>Manhattan</t>
        </is>
      </c>
      <c r="C3308" t="inlineStr">
        <is>
          <t>10005</t>
        </is>
      </c>
      <c r="D3308" t="inlineStr">
        <is>
          <t>Mexican</t>
        </is>
      </c>
      <c r="E3308" s="8" t="n">
        <v>46134</v>
      </c>
      <c r="F3308" t="inlineStr">
        <is>
          <t>Violations were cited in the following area(s).</t>
        </is>
      </c>
      <c r="G3308" t="inlineStr">
        <is>
          <t>10F</t>
        </is>
      </c>
      <c r="H3308" t="inlineStr">
        <is>
          <t>Non-food contact surface or equipment made of unacceptable material, not kept clean, or not properly sealed, raised, spaced or movable to allow accessibility for cleaning on all sides, above and underneath the unit.</t>
        </is>
      </c>
      <c r="I3308" t="inlineStr">
        <is>
          <t>Not Critical</t>
        </is>
      </c>
      <c r="J3308" t="n">
        <v>7</v>
      </c>
      <c r="K3308" t="inlineStr">
        <is>
          <t>A</t>
        </is>
      </c>
      <c r="L3308" s="9">
        <f>A3308&amp;"-"&amp;TEXT(E3308,"yyyymmdd")</f>
        <v/>
      </c>
    </row>
    <row r="3309">
      <c r="A3309" t="n">
        <v>50167195</v>
      </c>
      <c r="B3309" t="inlineStr">
        <is>
          <t>Manhattan</t>
        </is>
      </c>
      <c r="C3309" t="inlineStr">
        <is>
          <t>10023</t>
        </is>
      </c>
      <c r="D3309" t="inlineStr">
        <is>
          <t>Greek</t>
        </is>
      </c>
      <c r="E3309" s="8" t="n">
        <v>46134</v>
      </c>
      <c r="F3309" t="inlineStr">
        <is>
          <t>Violations were cited in the following area(s).</t>
        </is>
      </c>
      <c r="G3309" t="inlineStr">
        <is>
          <t>02A</t>
        </is>
      </c>
      <c r="H3309" t="inlineStr">
        <is>
          <t>Time/Temperature Control for Safety (TCS) food not cooked to required minimum internal temperature.   • Poultry, poultry parts, ground and comminuted poultry, all stuffing containing poultry, meats, fish or ratites to or above 165 °F for 15 seconds with no interruption of the cooking process   • Ground meat, and food containing ground and comminuted meat, to or above 158 °F for 15 seconds with no interruption of the cooking process, except per individual customer request  • Pork, any food containing pork to or above 150 °F for 15 seconds  • Mechanically tenderized or injected meats to or above 155 °F.  • Whole meat roasts and beef steak to or above required temperature and time except per individual customer request  • Raw animal foods cooked in microwave to or above165 °F, covered, rotated or stirred   • All other foods to or above 140 °F for 15 seconds; shell eggs to or above 145 °F for 15 seconds except per individual customer request.</t>
        </is>
      </c>
      <c r="I3309" t="inlineStr">
        <is>
          <t>Critical</t>
        </is>
      </c>
      <c r="J3309" t="n">
        <v>29</v>
      </c>
      <c r="K3309" t="inlineStr">
        <is>
          <t>N</t>
        </is>
      </c>
      <c r="L3309" s="9">
        <f>A3309&amp;"-"&amp;TEXT(E3309,"yyyymmdd")</f>
        <v/>
      </c>
    </row>
    <row r="3310">
      <c r="A3310" t="n">
        <v>50167195</v>
      </c>
      <c r="B3310" t="inlineStr">
        <is>
          <t>Manhattan</t>
        </is>
      </c>
      <c r="C3310" t="inlineStr">
        <is>
          <t>10023</t>
        </is>
      </c>
      <c r="D3310" t="inlineStr">
        <is>
          <t>Greek</t>
        </is>
      </c>
      <c r="E3310" s="8" t="n">
        <v>46134</v>
      </c>
      <c r="F3310" t="inlineStr">
        <is>
          <t>Violations were cited in the following area(s).</t>
        </is>
      </c>
      <c r="G3310" t="inlineStr">
        <is>
          <t>02B</t>
        </is>
      </c>
      <c r="H3310" t="inlineStr">
        <is>
          <t>Hot TCS food item not held at or above 140 °F.</t>
        </is>
      </c>
      <c r="I3310" t="inlineStr">
        <is>
          <t>Critical</t>
        </is>
      </c>
      <c r="J3310" t="n">
        <v>29</v>
      </c>
      <c r="K3310" t="inlineStr">
        <is>
          <t>N</t>
        </is>
      </c>
      <c r="L3310" s="9">
        <f>A3310&amp;"-"&amp;TEXT(E3310,"yyyymmdd")</f>
        <v/>
      </c>
    </row>
    <row r="3311">
      <c r="A3311" t="n">
        <v>50167195</v>
      </c>
      <c r="B3311" t="inlineStr">
        <is>
          <t>Manhattan</t>
        </is>
      </c>
      <c r="C3311" t="inlineStr">
        <is>
          <t>10023</t>
        </is>
      </c>
      <c r="D3311" t="inlineStr">
        <is>
          <t>Greek</t>
        </is>
      </c>
      <c r="E3311" s="8" t="n">
        <v>46134</v>
      </c>
      <c r="F3311" t="inlineStr">
        <is>
          <t>Violations were cited in the following area(s).</t>
        </is>
      </c>
      <c r="G3311" t="inlineStr">
        <is>
          <t>06A</t>
        </is>
      </c>
      <c r="H3311" t="inlineStr">
        <is>
          <t>Personal cleanliness is inadequate. Outer garment soiled with possible contaminant. Effective hair restraint not worn where required. Jewelry worn on hands or arms. Fingernail polish worn or fingernails not kept clean and trimmed.</t>
        </is>
      </c>
      <c r="I3311" t="inlineStr">
        <is>
          <t>Critical</t>
        </is>
      </c>
      <c r="J3311" t="n">
        <v>29</v>
      </c>
      <c r="K3311" t="inlineStr">
        <is>
          <t>N</t>
        </is>
      </c>
      <c r="L3311" s="9">
        <f>A3311&amp;"-"&amp;TEXT(E3311,"yyyymmdd")</f>
        <v/>
      </c>
    </row>
    <row r="3312">
      <c r="A3312" t="n">
        <v>50167195</v>
      </c>
      <c r="B3312" t="inlineStr">
        <is>
          <t>Manhattan</t>
        </is>
      </c>
      <c r="C3312" t="inlineStr">
        <is>
          <t>10023</t>
        </is>
      </c>
      <c r="D3312" t="inlineStr">
        <is>
          <t>Greek</t>
        </is>
      </c>
      <c r="E3312" s="8" t="n">
        <v>46134</v>
      </c>
      <c r="F3312" t="inlineStr">
        <is>
          <t>Violations were cited in the following area(s).</t>
        </is>
      </c>
      <c r="G3312" t="inlineStr">
        <is>
          <t>06D</t>
        </is>
      </c>
      <c r="H3312" t="inlineStr">
        <is>
          <t>Food contact surface not properly washed, rinsed and sanitized after each use and following any activity when contamination may have occurred.</t>
        </is>
      </c>
      <c r="I3312" t="inlineStr">
        <is>
          <t>Critical</t>
        </is>
      </c>
      <c r="J3312" t="n">
        <v>29</v>
      </c>
      <c r="K3312" t="inlineStr">
        <is>
          <t>N</t>
        </is>
      </c>
      <c r="L3312" s="9">
        <f>A3312&amp;"-"&amp;TEXT(E3312,"yyyymmdd")</f>
        <v/>
      </c>
    </row>
    <row r="3313">
      <c r="A3313" t="n">
        <v>40364389</v>
      </c>
      <c r="B3313" t="inlineStr">
        <is>
          <t>Manhattan</t>
        </is>
      </c>
      <c r="C3313" t="inlineStr">
        <is>
          <t>10003</t>
        </is>
      </c>
      <c r="D3313" t="inlineStr">
        <is>
          <t>American</t>
        </is>
      </c>
      <c r="E3313" s="8" t="n">
        <v>46135</v>
      </c>
      <c r="F3313" t="inlineStr">
        <is>
          <t>Violations were cited in the following area(s).</t>
        </is>
      </c>
      <c r="G3313" t="inlineStr">
        <is>
          <t>06C</t>
        </is>
      </c>
      <c r="H331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313" t="inlineStr">
        <is>
          <t>Critical</t>
        </is>
      </c>
      <c r="J3313" t="n">
        <v>12</v>
      </c>
      <c r="K3313" t="inlineStr">
        <is>
          <t>A</t>
        </is>
      </c>
      <c r="L3313" s="9">
        <f>A3313&amp;"-"&amp;TEXT(E3313,"yyyymmdd")</f>
        <v/>
      </c>
    </row>
    <row r="3314">
      <c r="A3314" t="n">
        <v>40364389</v>
      </c>
      <c r="B3314" t="inlineStr">
        <is>
          <t>Manhattan</t>
        </is>
      </c>
      <c r="C3314" t="inlineStr">
        <is>
          <t>10003</t>
        </is>
      </c>
      <c r="D3314" t="inlineStr">
        <is>
          <t>American</t>
        </is>
      </c>
      <c r="E3314" s="8" t="n">
        <v>46135</v>
      </c>
      <c r="F3314" t="inlineStr">
        <is>
          <t>Violations were cited in the following area(s).</t>
        </is>
      </c>
      <c r="G3314" t="inlineStr">
        <is>
          <t>06D</t>
        </is>
      </c>
      <c r="H3314" t="inlineStr">
        <is>
          <t>Food contact surface not properly washed, rinsed and sanitized after each use and following any activity when contamination may have occurred.</t>
        </is>
      </c>
      <c r="I3314" t="inlineStr">
        <is>
          <t>Critical</t>
        </is>
      </c>
      <c r="J3314" t="n">
        <v>12</v>
      </c>
      <c r="K3314" t="inlineStr">
        <is>
          <t>A</t>
        </is>
      </c>
      <c r="L3314" s="9">
        <f>A3314&amp;"-"&amp;TEXT(E3314,"yyyymmdd")</f>
        <v/>
      </c>
    </row>
    <row r="3315">
      <c r="A3315" t="n">
        <v>40364389</v>
      </c>
      <c r="B3315" t="inlineStr">
        <is>
          <t>Manhattan</t>
        </is>
      </c>
      <c r="C3315" t="inlineStr">
        <is>
          <t>10003</t>
        </is>
      </c>
      <c r="D3315" t="inlineStr">
        <is>
          <t>American</t>
        </is>
      </c>
      <c r="E3315" s="8" t="n">
        <v>46135</v>
      </c>
      <c r="F3315" t="inlineStr">
        <is>
          <t>Violations were cited in the following area(s).</t>
        </is>
      </c>
      <c r="G3315" t="inlineStr">
        <is>
          <t>10F</t>
        </is>
      </c>
      <c r="H3315" t="inlineStr">
        <is>
          <t>Non-food contact surface or equipment made of unacceptable material, not kept clean, or not properly sealed, raised, spaced or movable to allow accessibility for cleaning on all sides, above and underneath the unit.</t>
        </is>
      </c>
      <c r="I3315" t="inlineStr">
        <is>
          <t>Not Critical</t>
        </is>
      </c>
      <c r="J3315" t="n">
        <v>12</v>
      </c>
      <c r="K3315" t="inlineStr">
        <is>
          <t>A</t>
        </is>
      </c>
      <c r="L3315" s="9">
        <f>A3315&amp;"-"&amp;TEXT(E3315,"yyyymmdd")</f>
        <v/>
      </c>
    </row>
    <row r="3316">
      <c r="A3316" t="n">
        <v>40378212</v>
      </c>
      <c r="B3316" t="inlineStr">
        <is>
          <t>Manhattan</t>
        </is>
      </c>
      <c r="C3316" t="inlineStr">
        <is>
          <t>10029</t>
        </is>
      </c>
      <c r="D3316" t="inlineStr">
        <is>
          <t>Spanish</t>
        </is>
      </c>
      <c r="E3316" s="8" t="n">
        <v>46135</v>
      </c>
      <c r="F3316" t="inlineStr">
        <is>
          <t>Violations were cited in the following area(s).</t>
        </is>
      </c>
      <c r="G3316" t="inlineStr">
        <is>
          <t>04A</t>
        </is>
      </c>
      <c r="H3316" t="inlineStr">
        <is>
          <t>Food Protection Certificate (FPC) not held by manager or supervisor of food operations.</t>
        </is>
      </c>
      <c r="I3316" t="inlineStr">
        <is>
          <t>Critical</t>
        </is>
      </c>
      <c r="J3316" t="n">
        <v>12</v>
      </c>
      <c r="K3316" t="inlineStr">
        <is>
          <t>A</t>
        </is>
      </c>
      <c r="L3316" s="9">
        <f>A3316&amp;"-"&amp;TEXT(E3316,"yyyymmdd")</f>
        <v/>
      </c>
    </row>
    <row r="3317">
      <c r="A3317" t="n">
        <v>40378212</v>
      </c>
      <c r="B3317" t="inlineStr">
        <is>
          <t>Manhattan</t>
        </is>
      </c>
      <c r="C3317" t="inlineStr">
        <is>
          <t>10029</t>
        </is>
      </c>
      <c r="D3317" t="inlineStr">
        <is>
          <t>Spanish</t>
        </is>
      </c>
      <c r="E3317" s="8" t="n">
        <v>46135</v>
      </c>
      <c r="F3317" t="inlineStr">
        <is>
          <t>Violations were cited in the following area(s).</t>
        </is>
      </c>
      <c r="G3317" t="inlineStr">
        <is>
          <t>09C</t>
        </is>
      </c>
      <c r="H3317" t="inlineStr">
        <is>
          <t>Design, construction, materials used or maintenance of food contact surface improper. Surface not easily cleanable, sanitized and maintained.</t>
        </is>
      </c>
      <c r="I3317" t="inlineStr">
        <is>
          <t>Not Critical</t>
        </is>
      </c>
      <c r="J3317" t="n">
        <v>12</v>
      </c>
      <c r="K3317" t="inlineStr">
        <is>
          <t>A</t>
        </is>
      </c>
      <c r="L3317" s="9">
        <f>A3317&amp;"-"&amp;TEXT(E3317,"yyyymmdd")</f>
        <v/>
      </c>
    </row>
    <row r="3318">
      <c r="A3318" t="n">
        <v>40388935</v>
      </c>
      <c r="B3318" t="inlineStr">
        <is>
          <t>Manhattan</t>
        </is>
      </c>
      <c r="C3318" t="inlineStr">
        <is>
          <t>10003</t>
        </is>
      </c>
      <c r="D3318" t="inlineStr">
        <is>
          <t>Japanese</t>
        </is>
      </c>
      <c r="E3318" s="8" t="n">
        <v>46135</v>
      </c>
      <c r="F3318" t="inlineStr">
        <is>
          <t>Violations were cited in the following area(s).</t>
        </is>
      </c>
      <c r="G3318" t="inlineStr">
        <is>
          <t>05D</t>
        </is>
      </c>
      <c r="H331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318" t="inlineStr">
        <is>
          <t>Critical</t>
        </is>
      </c>
      <c r="J3318" t="n">
        <v>12</v>
      </c>
      <c r="K3318" t="inlineStr">
        <is>
          <t>A</t>
        </is>
      </c>
      <c r="L3318" s="9">
        <f>A3318&amp;"-"&amp;TEXT(E3318,"yyyymmdd")</f>
        <v/>
      </c>
    </row>
    <row r="3319">
      <c r="A3319" t="n">
        <v>40388935</v>
      </c>
      <c r="B3319" t="inlineStr">
        <is>
          <t>Manhattan</t>
        </is>
      </c>
      <c r="C3319" t="inlineStr">
        <is>
          <t>10003</t>
        </is>
      </c>
      <c r="D3319" t="inlineStr">
        <is>
          <t>Japanese</t>
        </is>
      </c>
      <c r="E3319" s="8" t="n">
        <v>46135</v>
      </c>
      <c r="F3319" t="inlineStr">
        <is>
          <t>Violations were cited in the following area(s).</t>
        </is>
      </c>
      <c r="G3319" t="inlineStr">
        <is>
          <t>10F</t>
        </is>
      </c>
      <c r="H3319" t="inlineStr">
        <is>
          <t>Non-food contact surface or equipment made of unacceptable material, not kept clean, or not properly sealed, raised, spaced or movable to allow accessibility for cleaning on all sides, above and underneath the unit.</t>
        </is>
      </c>
      <c r="I3319" t="inlineStr">
        <is>
          <t>Not Critical</t>
        </is>
      </c>
      <c r="J3319" t="n">
        <v>12</v>
      </c>
      <c r="K3319" t="inlineStr">
        <is>
          <t>A</t>
        </is>
      </c>
      <c r="L3319" s="9">
        <f>A3319&amp;"-"&amp;TEXT(E3319,"yyyymmdd")</f>
        <v/>
      </c>
    </row>
    <row r="3320">
      <c r="A3320" t="n">
        <v>40395055</v>
      </c>
      <c r="B3320" t="inlineStr">
        <is>
          <t>Manhattan</t>
        </is>
      </c>
      <c r="C3320" t="inlineStr">
        <is>
          <t>10036</t>
        </is>
      </c>
      <c r="D3320" t="inlineStr">
        <is>
          <t>Italian</t>
        </is>
      </c>
      <c r="E3320" s="8" t="n">
        <v>46135</v>
      </c>
      <c r="F3320" t="inlineStr">
        <is>
          <t>Violations were cited in the following area(s).</t>
        </is>
      </c>
      <c r="G3320" t="inlineStr">
        <is>
          <t>06A</t>
        </is>
      </c>
      <c r="H3320" t="inlineStr">
        <is>
          <t>Personal cleanliness is inadequate. Outer garment soiled with possible contaminant. Effective hair restraint not worn where required. Jewelry worn on hands or arms. Fingernail polish worn or fingernails not kept clean and trimmed.</t>
        </is>
      </c>
      <c r="I3320" t="inlineStr">
        <is>
          <t>Critical</t>
        </is>
      </c>
      <c r="J3320" t="n">
        <v>12</v>
      </c>
      <c r="K3320" t="inlineStr">
        <is>
          <t>A</t>
        </is>
      </c>
      <c r="L3320" s="9">
        <f>A3320&amp;"-"&amp;TEXT(E3320,"yyyymmdd")</f>
        <v/>
      </c>
    </row>
    <row r="3321">
      <c r="A3321" t="n">
        <v>40395055</v>
      </c>
      <c r="B3321" t="inlineStr">
        <is>
          <t>Manhattan</t>
        </is>
      </c>
      <c r="C3321" t="inlineStr">
        <is>
          <t>10036</t>
        </is>
      </c>
      <c r="D3321" t="inlineStr">
        <is>
          <t>Italian</t>
        </is>
      </c>
      <c r="E3321" s="8" t="n">
        <v>46135</v>
      </c>
      <c r="F3321" t="inlineStr">
        <is>
          <t>Violations were cited in the following area(s).</t>
        </is>
      </c>
      <c r="G3321" t="inlineStr">
        <is>
          <t>06C</t>
        </is>
      </c>
      <c r="H332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321" t="inlineStr">
        <is>
          <t>Critical</t>
        </is>
      </c>
      <c r="J3321" t="n">
        <v>12</v>
      </c>
      <c r="K3321" t="inlineStr">
        <is>
          <t>A</t>
        </is>
      </c>
      <c r="L3321" s="9">
        <f>A3321&amp;"-"&amp;TEXT(E3321,"yyyymmdd")</f>
        <v/>
      </c>
    </row>
    <row r="3322">
      <c r="A3322" t="n">
        <v>40510827</v>
      </c>
      <c r="B3322" t="inlineStr">
        <is>
          <t>Manhattan</t>
        </is>
      </c>
      <c r="C3322" t="inlineStr">
        <is>
          <t>10006</t>
        </is>
      </c>
      <c r="D3322" t="inlineStr">
        <is>
          <t>Mexican</t>
        </is>
      </c>
      <c r="E3322" s="8" t="n">
        <v>46135</v>
      </c>
      <c r="F3322" t="inlineStr">
        <is>
          <t>Violations were cited in the following area(s).</t>
        </is>
      </c>
      <c r="G3322" t="inlineStr">
        <is>
          <t>06C</t>
        </is>
      </c>
      <c r="H332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322" t="inlineStr">
        <is>
          <t>Critical</t>
        </is>
      </c>
      <c r="J3322" t="n">
        <v>10</v>
      </c>
      <c r="K3322" t="inlineStr">
        <is>
          <t>A</t>
        </is>
      </c>
      <c r="L3322" s="9">
        <f>A3322&amp;"-"&amp;TEXT(E3322,"yyyymmdd")</f>
        <v/>
      </c>
    </row>
    <row r="3323">
      <c r="A3323" t="n">
        <v>40510827</v>
      </c>
      <c r="B3323" t="inlineStr">
        <is>
          <t>Manhattan</t>
        </is>
      </c>
      <c r="C3323" t="inlineStr">
        <is>
          <t>10006</t>
        </is>
      </c>
      <c r="D3323" t="inlineStr">
        <is>
          <t>Mexican</t>
        </is>
      </c>
      <c r="E3323" s="8" t="n">
        <v>46135</v>
      </c>
      <c r="F3323" t="inlineStr">
        <is>
          <t>Violations were cited in the following area(s).</t>
        </is>
      </c>
      <c r="G3323" t="inlineStr">
        <is>
          <t>10F</t>
        </is>
      </c>
      <c r="H3323" t="inlineStr">
        <is>
          <t>Non-food contact surface or equipment made of unacceptable material, not kept clean, or not properly sealed, raised, spaced or movable to allow accessibility for cleaning on all sides, above and underneath the unit.</t>
        </is>
      </c>
      <c r="I3323" t="inlineStr">
        <is>
          <t>Not Critical</t>
        </is>
      </c>
      <c r="J3323" t="n">
        <v>10</v>
      </c>
      <c r="K3323" t="inlineStr">
        <is>
          <t>A</t>
        </is>
      </c>
      <c r="L3323" s="9">
        <f>A3323&amp;"-"&amp;TEXT(E3323,"yyyymmdd")</f>
        <v/>
      </c>
    </row>
    <row r="3324">
      <c r="A3324" t="n">
        <v>40510827</v>
      </c>
      <c r="B3324" t="inlineStr">
        <is>
          <t>Manhattan</t>
        </is>
      </c>
      <c r="C3324" t="inlineStr">
        <is>
          <t>10006</t>
        </is>
      </c>
      <c r="D3324" t="inlineStr">
        <is>
          <t>Mexican</t>
        </is>
      </c>
      <c r="E3324" s="8" t="n">
        <v>46135</v>
      </c>
      <c r="F3324" t="inlineStr">
        <is>
          <t>Violations were cited in the following area(s).</t>
        </is>
      </c>
      <c r="G3324" t="inlineStr">
        <is>
          <t>10H</t>
        </is>
      </c>
      <c r="H3324" t="inlineStr">
        <is>
          <t>Single service article not provided. Single service article reused or not protected from contamination when transported, stored, dispensed. Drinking straws not completely enclosed in wrapper or dispensed from a sanitary device.</t>
        </is>
      </c>
      <c r="I3324" t="inlineStr">
        <is>
          <t>Not Critical</t>
        </is>
      </c>
      <c r="J3324" t="n">
        <v>10</v>
      </c>
      <c r="K3324" t="inlineStr">
        <is>
          <t>A</t>
        </is>
      </c>
      <c r="L3324" s="9">
        <f>A3324&amp;"-"&amp;TEXT(E3324,"yyyymmdd")</f>
        <v/>
      </c>
    </row>
    <row r="3325">
      <c r="A3325" t="n">
        <v>40523972</v>
      </c>
      <c r="B3325" t="inlineStr">
        <is>
          <t>Manhattan</t>
        </is>
      </c>
      <c r="C3325" t="inlineStr">
        <is>
          <t>10004</t>
        </is>
      </c>
      <c r="D3325" t="inlineStr">
        <is>
          <t>Coffee/Tea</t>
        </is>
      </c>
      <c r="E3325" s="8" t="n">
        <v>46135</v>
      </c>
      <c r="F3325" t="inlineStr">
        <is>
          <t>Violations were cited in the following area(s).</t>
        </is>
      </c>
      <c r="G3325" t="inlineStr">
        <is>
          <t>10F</t>
        </is>
      </c>
      <c r="H3325" t="inlineStr">
        <is>
          <t>Non-food contact surface or equipment made of unacceptable material, not kept clean, or not properly sealed, raised, spaced or movable to allow accessibility for cleaning on all sides, above and underneath the unit.</t>
        </is>
      </c>
      <c r="I3325" t="inlineStr">
        <is>
          <t>Not Critical</t>
        </is>
      </c>
      <c r="J3325" t="n">
        <v>4</v>
      </c>
      <c r="K3325" t="inlineStr">
        <is>
          <t>A</t>
        </is>
      </c>
      <c r="L3325" s="9">
        <f>A3325&amp;"-"&amp;TEXT(E3325,"yyyymmdd")</f>
        <v/>
      </c>
    </row>
    <row r="3326">
      <c r="A3326" t="n">
        <v>40634607</v>
      </c>
      <c r="B3326" t="inlineStr">
        <is>
          <t>Bronx</t>
        </is>
      </c>
      <c r="C3326" t="inlineStr">
        <is>
          <t>10460</t>
        </is>
      </c>
      <c r="D3326" t="inlineStr">
        <is>
          <t>Pizza</t>
        </is>
      </c>
      <c r="E3326" s="8" t="n">
        <v>46135</v>
      </c>
      <c r="F3326" t="inlineStr">
        <is>
          <t>Violations were cited in the following area(s).</t>
        </is>
      </c>
      <c r="G3326" t="inlineStr">
        <is>
          <t>04A</t>
        </is>
      </c>
      <c r="H3326" t="inlineStr">
        <is>
          <t>Food Protection Certificate (FPC) not held by manager or supervisor of food operations.</t>
        </is>
      </c>
      <c r="I3326" t="inlineStr">
        <is>
          <t>Critical</t>
        </is>
      </c>
      <c r="J3326" t="n">
        <v>17</v>
      </c>
      <c r="L3326" s="9">
        <f>A3326&amp;"-"&amp;TEXT(E3326,"yyyymmdd")</f>
        <v/>
      </c>
    </row>
    <row r="3327">
      <c r="A3327" t="n">
        <v>40634607</v>
      </c>
      <c r="B3327" t="inlineStr">
        <is>
          <t>Bronx</t>
        </is>
      </c>
      <c r="C3327" t="inlineStr">
        <is>
          <t>10460</t>
        </is>
      </c>
      <c r="D3327" t="inlineStr">
        <is>
          <t>Pizza</t>
        </is>
      </c>
      <c r="E3327" s="8" t="n">
        <v>46135</v>
      </c>
      <c r="F3327" t="inlineStr">
        <is>
          <t>Violations were cited in the following area(s).</t>
        </is>
      </c>
      <c r="G3327" t="inlineStr">
        <is>
          <t>06A</t>
        </is>
      </c>
      <c r="H3327" t="inlineStr">
        <is>
          <t>Personal cleanliness is inadequate. Outer garment soiled with possible contaminant. Effective hair restraint not worn where required. Jewelry worn on hands or arms. Fingernail polish worn or fingernails not kept clean and trimmed.</t>
        </is>
      </c>
      <c r="I3327" t="inlineStr">
        <is>
          <t>Critical</t>
        </is>
      </c>
      <c r="J3327" t="n">
        <v>17</v>
      </c>
      <c r="L3327" s="9">
        <f>A3327&amp;"-"&amp;TEXT(E3327,"yyyymmdd")</f>
        <v/>
      </c>
    </row>
    <row r="3328">
      <c r="A3328" t="n">
        <v>40634607</v>
      </c>
      <c r="B3328" t="inlineStr">
        <is>
          <t>Bronx</t>
        </is>
      </c>
      <c r="C3328" t="inlineStr">
        <is>
          <t>10460</t>
        </is>
      </c>
      <c r="D3328" t="inlineStr">
        <is>
          <t>Pizza</t>
        </is>
      </c>
      <c r="E3328" s="8" t="n">
        <v>46135</v>
      </c>
      <c r="F3328" t="inlineStr">
        <is>
          <t>Violations were cited in the following area(s).</t>
        </is>
      </c>
      <c r="G3328" t="inlineStr">
        <is>
          <t>10F</t>
        </is>
      </c>
      <c r="H3328" t="inlineStr">
        <is>
          <t>Non-food contact surface or equipment made of unacceptable material, not kept clean, or not properly sealed, raised, spaced or movable to allow accessibility for cleaning on all sides, above and underneath the unit.</t>
        </is>
      </c>
      <c r="I3328" t="inlineStr">
        <is>
          <t>Not Critical</t>
        </is>
      </c>
      <c r="J3328" t="n">
        <v>17</v>
      </c>
      <c r="L3328" s="9">
        <f>A3328&amp;"-"&amp;TEXT(E3328,"yyyymmdd")</f>
        <v/>
      </c>
    </row>
    <row r="3329">
      <c r="A3329" t="n">
        <v>41107259</v>
      </c>
      <c r="B3329" t="inlineStr">
        <is>
          <t>Queens</t>
        </is>
      </c>
      <c r="C3329" t="inlineStr">
        <is>
          <t>11101</t>
        </is>
      </c>
      <c r="D3329" t="inlineStr">
        <is>
          <t>Irish</t>
        </is>
      </c>
      <c r="E3329" s="8" t="n">
        <v>46135</v>
      </c>
      <c r="F3329" t="inlineStr">
        <is>
          <t>Violations were cited in the following area(s).</t>
        </is>
      </c>
      <c r="G3329" t="inlineStr">
        <is>
          <t>02G</t>
        </is>
      </c>
      <c r="H3329" t="inlineStr">
        <is>
          <t>Cold TCS food item held above 41 °F; smoked or processed fish held above 38 °F; intact raw eggs held above 45 °F; or reduced oxygen packaged (ROP) TCS foods held above required temperatures except during active necessary preparation.</t>
        </is>
      </c>
      <c r="I3329" t="inlineStr">
        <is>
          <t>Critical</t>
        </is>
      </c>
      <c r="J3329" t="n">
        <v>27</v>
      </c>
      <c r="L3329" s="9">
        <f>A3329&amp;"-"&amp;TEXT(E3329,"yyyymmdd")</f>
        <v/>
      </c>
    </row>
    <row r="3330">
      <c r="A3330" t="n">
        <v>41107259</v>
      </c>
      <c r="B3330" t="inlineStr">
        <is>
          <t>Queens</t>
        </is>
      </c>
      <c r="C3330" t="inlineStr">
        <is>
          <t>11101</t>
        </is>
      </c>
      <c r="D3330" t="inlineStr">
        <is>
          <t>Irish</t>
        </is>
      </c>
      <c r="E3330" s="8" t="n">
        <v>46135</v>
      </c>
      <c r="F3330" t="inlineStr">
        <is>
          <t>Violations were cited in the following area(s).</t>
        </is>
      </c>
      <c r="G3330" t="inlineStr">
        <is>
          <t>04A</t>
        </is>
      </c>
      <c r="H3330" t="inlineStr">
        <is>
          <t>Food Protection Certificate (FPC) not held by manager or supervisor of food operations.</t>
        </is>
      </c>
      <c r="I3330" t="inlineStr">
        <is>
          <t>Critical</t>
        </is>
      </c>
      <c r="J3330" t="n">
        <v>27</v>
      </c>
      <c r="L3330" s="9">
        <f>A3330&amp;"-"&amp;TEXT(E3330,"yyyymmdd")</f>
        <v/>
      </c>
    </row>
    <row r="3331">
      <c r="A3331" t="n">
        <v>41107259</v>
      </c>
      <c r="B3331" t="inlineStr">
        <is>
          <t>Queens</t>
        </is>
      </c>
      <c r="C3331" t="inlineStr">
        <is>
          <t>11101</t>
        </is>
      </c>
      <c r="D3331" t="inlineStr">
        <is>
          <t>Irish</t>
        </is>
      </c>
      <c r="E3331" s="8" t="n">
        <v>46135</v>
      </c>
      <c r="F3331" t="inlineStr">
        <is>
          <t>Violations were cited in the following area(s).</t>
        </is>
      </c>
      <c r="G3331" t="inlineStr">
        <is>
          <t>06D</t>
        </is>
      </c>
      <c r="H3331" t="inlineStr">
        <is>
          <t>Food contact surface not properly washed, rinsed and sanitized after each use and following any activity when contamination may have occurred.</t>
        </is>
      </c>
      <c r="I3331" t="inlineStr">
        <is>
          <t>Critical</t>
        </is>
      </c>
      <c r="J3331" t="n">
        <v>27</v>
      </c>
      <c r="L3331" s="9">
        <f>A3331&amp;"-"&amp;TEXT(E3331,"yyyymmdd")</f>
        <v/>
      </c>
    </row>
    <row r="3332">
      <c r="A3332" t="n">
        <v>41107259</v>
      </c>
      <c r="B3332" t="inlineStr">
        <is>
          <t>Queens</t>
        </is>
      </c>
      <c r="C3332" t="inlineStr">
        <is>
          <t>11101</t>
        </is>
      </c>
      <c r="D3332" t="inlineStr">
        <is>
          <t>Irish</t>
        </is>
      </c>
      <c r="E3332" s="8" t="n">
        <v>46135</v>
      </c>
      <c r="F3332" t="inlineStr">
        <is>
          <t>Violations were cited in the following area(s).</t>
        </is>
      </c>
      <c r="G3332" t="inlineStr">
        <is>
          <t>10G</t>
        </is>
      </c>
      <c r="H3332" t="inlineStr">
        <is>
          <t>Dishwashing and ware washing: Cleaning and sanitizing of tableware, including dishes, utensils, and equipment deficient.</t>
        </is>
      </c>
      <c r="I3332" t="inlineStr">
        <is>
          <t>Not Critical</t>
        </is>
      </c>
      <c r="J3332" t="n">
        <v>27</v>
      </c>
      <c r="L3332" s="9">
        <f>A3332&amp;"-"&amp;TEXT(E3332,"yyyymmdd")</f>
        <v/>
      </c>
    </row>
    <row r="3333">
      <c r="A3333" t="n">
        <v>41154571</v>
      </c>
      <c r="B3333" t="inlineStr">
        <is>
          <t>Queens</t>
        </is>
      </c>
      <c r="C3333" t="inlineStr">
        <is>
          <t>11101</t>
        </is>
      </c>
      <c r="D3333" t="inlineStr">
        <is>
          <t>American</t>
        </is>
      </c>
      <c r="E3333" s="8" t="n">
        <v>46135</v>
      </c>
      <c r="F3333" t="inlineStr">
        <is>
          <t>Violations were cited in the following area(s).</t>
        </is>
      </c>
      <c r="G3333" t="inlineStr">
        <is>
          <t>06D</t>
        </is>
      </c>
      <c r="H3333" t="inlineStr">
        <is>
          <t>Food contact surface not properly washed, rinsed and sanitized after each use and following any activity when contamination may have occurred.</t>
        </is>
      </c>
      <c r="I3333" t="inlineStr">
        <is>
          <t>Critical</t>
        </is>
      </c>
      <c r="J3333" t="n">
        <v>10</v>
      </c>
      <c r="K3333" t="inlineStr">
        <is>
          <t>A</t>
        </is>
      </c>
      <c r="L3333" s="9">
        <f>A3333&amp;"-"&amp;TEXT(E3333,"yyyymmdd")</f>
        <v/>
      </c>
    </row>
    <row r="3334">
      <c r="A3334" t="n">
        <v>41154571</v>
      </c>
      <c r="B3334" t="inlineStr">
        <is>
          <t>Queens</t>
        </is>
      </c>
      <c r="C3334" t="inlineStr">
        <is>
          <t>11101</t>
        </is>
      </c>
      <c r="D3334" t="inlineStr">
        <is>
          <t>American</t>
        </is>
      </c>
      <c r="E3334" s="8" t="n">
        <v>46135</v>
      </c>
      <c r="F3334" t="inlineStr">
        <is>
          <t>Violations were cited in the following area(s).</t>
        </is>
      </c>
      <c r="G3334" t="inlineStr">
        <is>
          <t>10F</t>
        </is>
      </c>
      <c r="H3334" t="inlineStr">
        <is>
          <t>Non-food contact surface or equipment made of unacceptable material, not kept clean, or not properly sealed, raised, spaced or movable to allow accessibility for cleaning on all sides, above and underneath the unit.</t>
        </is>
      </c>
      <c r="I3334" t="inlineStr">
        <is>
          <t>Not Critical</t>
        </is>
      </c>
      <c r="J3334" t="n">
        <v>10</v>
      </c>
      <c r="K3334" t="inlineStr">
        <is>
          <t>A</t>
        </is>
      </c>
      <c r="L3334" s="9">
        <f>A3334&amp;"-"&amp;TEXT(E3334,"yyyymmdd")</f>
        <v/>
      </c>
    </row>
    <row r="3335">
      <c r="A3335" t="n">
        <v>41245488</v>
      </c>
      <c r="B3335" t="inlineStr">
        <is>
          <t>Brooklyn</t>
        </is>
      </c>
      <c r="C3335" t="inlineStr">
        <is>
          <t>11236</t>
        </is>
      </c>
      <c r="D3335" t="inlineStr">
        <is>
          <t>Chinese</t>
        </is>
      </c>
      <c r="E3335" s="8" t="n">
        <v>46135</v>
      </c>
      <c r="F3335" t="inlineStr">
        <is>
          <t>Violations were cited in the following area(s).</t>
        </is>
      </c>
      <c r="G3335" t="inlineStr">
        <is>
          <t>02G</t>
        </is>
      </c>
      <c r="H3335" t="inlineStr">
        <is>
          <t>Cold TCS food item held above 41 °F; smoked or processed fish held above 38 °F; intact raw eggs held above 45 °F; or reduced oxygen packaged (ROP) TCS foods held above required temperatures except during active necessary preparation.</t>
        </is>
      </c>
      <c r="I3335" t="inlineStr">
        <is>
          <t>Critical</t>
        </is>
      </c>
      <c r="J3335" t="n">
        <v>20</v>
      </c>
      <c r="L3335" s="9">
        <f>A3335&amp;"-"&amp;TEXT(E3335,"yyyymmdd")</f>
        <v/>
      </c>
    </row>
    <row r="3336">
      <c r="A3336" t="n">
        <v>41245488</v>
      </c>
      <c r="B3336" t="inlineStr">
        <is>
          <t>Brooklyn</t>
        </is>
      </c>
      <c r="C3336" t="inlineStr">
        <is>
          <t>11236</t>
        </is>
      </c>
      <c r="D3336" t="inlineStr">
        <is>
          <t>Chinese</t>
        </is>
      </c>
      <c r="E3336" s="8" t="n">
        <v>46135</v>
      </c>
      <c r="F3336" t="inlineStr">
        <is>
          <t>Violations were cited in the following area(s).</t>
        </is>
      </c>
      <c r="G3336" t="inlineStr">
        <is>
          <t>04L</t>
        </is>
      </c>
      <c r="H3336" t="inlineStr">
        <is>
          <t>Evidence of mice or live mice in establishment's food or non-food areas.</t>
        </is>
      </c>
      <c r="I3336" t="inlineStr">
        <is>
          <t>Critical</t>
        </is>
      </c>
      <c r="J3336" t="n">
        <v>20</v>
      </c>
      <c r="L3336" s="9">
        <f>A3336&amp;"-"&amp;TEXT(E3336,"yyyymmdd")</f>
        <v/>
      </c>
    </row>
    <row r="3337">
      <c r="A3337" t="n">
        <v>41245488</v>
      </c>
      <c r="B3337" t="inlineStr">
        <is>
          <t>Brooklyn</t>
        </is>
      </c>
      <c r="C3337" t="inlineStr">
        <is>
          <t>11236</t>
        </is>
      </c>
      <c r="D3337" t="inlineStr">
        <is>
          <t>Chinese</t>
        </is>
      </c>
      <c r="E3337" s="8" t="n">
        <v>46135</v>
      </c>
      <c r="F3337" t="inlineStr">
        <is>
          <t>Violations were cited in the following area(s).</t>
        </is>
      </c>
      <c r="G3337" t="inlineStr">
        <is>
          <t>08A</t>
        </is>
      </c>
      <c r="H3337" t="inlineStr">
        <is>
          <t>Establishment is not free of harborage or conditions conducive to rodents, insects or other pests.</t>
        </is>
      </c>
      <c r="I3337" t="inlineStr">
        <is>
          <t>Not Critical</t>
        </is>
      </c>
      <c r="J3337" t="n">
        <v>20</v>
      </c>
      <c r="L3337" s="9">
        <f>A3337&amp;"-"&amp;TEXT(E3337,"yyyymmdd")</f>
        <v/>
      </c>
    </row>
    <row r="3338">
      <c r="A3338" t="n">
        <v>41245488</v>
      </c>
      <c r="B3338" t="inlineStr">
        <is>
          <t>Brooklyn</t>
        </is>
      </c>
      <c r="C3338" t="inlineStr">
        <is>
          <t>11236</t>
        </is>
      </c>
      <c r="D3338" t="inlineStr">
        <is>
          <t>Chinese</t>
        </is>
      </c>
      <c r="E3338" s="8" t="n">
        <v>46135</v>
      </c>
      <c r="F3338" t="inlineStr">
        <is>
          <t>Violations were cited in the following area(s).</t>
        </is>
      </c>
      <c r="G3338" t="inlineStr">
        <is>
          <t>10F</t>
        </is>
      </c>
      <c r="H3338" t="inlineStr">
        <is>
          <t>Non-food contact surface or equipment made of unacceptable material, not kept clean, or not properly sealed, raised, spaced or movable to allow accessibility for cleaning on all sides, above and underneath the unit.</t>
        </is>
      </c>
      <c r="I3338" t="inlineStr">
        <is>
          <t>Not Critical</t>
        </is>
      </c>
      <c r="J3338" t="n">
        <v>20</v>
      </c>
      <c r="L3338" s="9">
        <f>A3338&amp;"-"&amp;TEXT(E3338,"yyyymmdd")</f>
        <v/>
      </c>
    </row>
    <row r="3339">
      <c r="A3339" t="n">
        <v>41265805</v>
      </c>
      <c r="B3339" t="inlineStr">
        <is>
          <t>Queens</t>
        </is>
      </c>
      <c r="C3339" t="inlineStr">
        <is>
          <t>11101</t>
        </is>
      </c>
      <c r="D3339" t="inlineStr">
        <is>
          <t>Latin American</t>
        </is>
      </c>
      <c r="E3339" s="8" t="n">
        <v>46135</v>
      </c>
      <c r="F3339" t="inlineStr">
        <is>
          <t>Violations were cited in the following area(s).</t>
        </is>
      </c>
      <c r="G3339" t="inlineStr">
        <is>
          <t>02G</t>
        </is>
      </c>
      <c r="H3339" t="inlineStr">
        <is>
          <t>Cold TCS food item held above 41 °F; smoked or processed fish held above 38 °F; intact raw eggs held above 45 °F; or reduced oxygen packaged (ROP) TCS foods held above required temperatures except during active necessary preparation.</t>
        </is>
      </c>
      <c r="I3339" t="inlineStr">
        <is>
          <t>Critical</t>
        </is>
      </c>
      <c r="J3339" t="n">
        <v>34</v>
      </c>
      <c r="L3339" s="9">
        <f>A3339&amp;"-"&amp;TEXT(E3339,"yyyymmdd")</f>
        <v/>
      </c>
    </row>
    <row r="3340">
      <c r="A3340" t="n">
        <v>41265805</v>
      </c>
      <c r="B3340" t="inlineStr">
        <is>
          <t>Queens</t>
        </is>
      </c>
      <c r="C3340" t="inlineStr">
        <is>
          <t>11101</t>
        </is>
      </c>
      <c r="D3340" t="inlineStr">
        <is>
          <t>Latin American</t>
        </is>
      </c>
      <c r="E3340" s="8" t="n">
        <v>46135</v>
      </c>
      <c r="F3340" t="inlineStr">
        <is>
          <t>Violations were cited in the following area(s).</t>
        </is>
      </c>
      <c r="G3340" t="inlineStr">
        <is>
          <t>04L</t>
        </is>
      </c>
      <c r="H3340" t="inlineStr">
        <is>
          <t>Evidence of mice or live mice in establishment's food or non-food areas.</t>
        </is>
      </c>
      <c r="I3340" t="inlineStr">
        <is>
          <t>Critical</t>
        </is>
      </c>
      <c r="J3340" t="n">
        <v>34</v>
      </c>
      <c r="L3340" s="9">
        <f>A3340&amp;"-"&amp;TEXT(E3340,"yyyymmdd")</f>
        <v/>
      </c>
    </row>
    <row r="3341">
      <c r="A3341" t="n">
        <v>41265805</v>
      </c>
      <c r="B3341" t="inlineStr">
        <is>
          <t>Queens</t>
        </is>
      </c>
      <c r="C3341" t="inlineStr">
        <is>
          <t>11101</t>
        </is>
      </c>
      <c r="D3341" t="inlineStr">
        <is>
          <t>Latin American</t>
        </is>
      </c>
      <c r="E3341" s="8" t="n">
        <v>46135</v>
      </c>
      <c r="F3341" t="inlineStr">
        <is>
          <t>Violations were cited in the following area(s).</t>
        </is>
      </c>
      <c r="G3341" t="inlineStr">
        <is>
          <t>06A</t>
        </is>
      </c>
      <c r="H3341" t="inlineStr">
        <is>
          <t>Personal cleanliness is inadequate. Outer garment soiled with possible contaminant. Effective hair restraint not worn where required. Jewelry worn on hands or arms. Fingernail polish worn or fingernails not kept clean and trimmed.</t>
        </is>
      </c>
      <c r="I3341" t="inlineStr">
        <is>
          <t>Critical</t>
        </is>
      </c>
      <c r="J3341" t="n">
        <v>34</v>
      </c>
      <c r="L3341" s="9">
        <f>A3341&amp;"-"&amp;TEXT(E3341,"yyyymmdd")</f>
        <v/>
      </c>
    </row>
    <row r="3342">
      <c r="A3342" t="n">
        <v>41265805</v>
      </c>
      <c r="B3342" t="inlineStr">
        <is>
          <t>Queens</t>
        </is>
      </c>
      <c r="C3342" t="inlineStr">
        <is>
          <t>11101</t>
        </is>
      </c>
      <c r="D3342" t="inlineStr">
        <is>
          <t>Latin American</t>
        </is>
      </c>
      <c r="E3342" s="8" t="n">
        <v>46135</v>
      </c>
      <c r="F3342" t="inlineStr">
        <is>
          <t>Violations were cited in the following area(s).</t>
        </is>
      </c>
      <c r="G3342" t="inlineStr">
        <is>
          <t>06D</t>
        </is>
      </c>
      <c r="H3342" t="inlineStr">
        <is>
          <t>Food contact surface not properly washed, rinsed and sanitized after each use and following any activity when contamination may have occurred.</t>
        </is>
      </c>
      <c r="I3342" t="inlineStr">
        <is>
          <t>Critical</t>
        </is>
      </c>
      <c r="J3342" t="n">
        <v>34</v>
      </c>
      <c r="L3342" s="9">
        <f>A3342&amp;"-"&amp;TEXT(E3342,"yyyymmdd")</f>
        <v/>
      </c>
    </row>
    <row r="3343">
      <c r="A3343" t="n">
        <v>41265805</v>
      </c>
      <c r="B3343" t="inlineStr">
        <is>
          <t>Queens</t>
        </is>
      </c>
      <c r="C3343" t="inlineStr">
        <is>
          <t>11101</t>
        </is>
      </c>
      <c r="D3343" t="inlineStr">
        <is>
          <t>Latin American</t>
        </is>
      </c>
      <c r="E3343" s="8" t="n">
        <v>46135</v>
      </c>
      <c r="F3343" t="inlineStr">
        <is>
          <t>Violations were cited in the following area(s).</t>
        </is>
      </c>
      <c r="G3343" t="inlineStr">
        <is>
          <t>08A</t>
        </is>
      </c>
      <c r="H3343" t="inlineStr">
        <is>
          <t>Establishment is not free of harborage or conditions conducive to rodents, insects or other pests.</t>
        </is>
      </c>
      <c r="I3343" t="inlineStr">
        <is>
          <t>Not Critical</t>
        </is>
      </c>
      <c r="J3343" t="n">
        <v>34</v>
      </c>
      <c r="L3343" s="9">
        <f>A3343&amp;"-"&amp;TEXT(E3343,"yyyymmdd")</f>
        <v/>
      </c>
    </row>
    <row r="3344">
      <c r="A3344" t="n">
        <v>41265805</v>
      </c>
      <c r="B3344" t="inlineStr">
        <is>
          <t>Queens</t>
        </is>
      </c>
      <c r="C3344" t="inlineStr">
        <is>
          <t>11101</t>
        </is>
      </c>
      <c r="D3344" t="inlineStr">
        <is>
          <t>Latin American</t>
        </is>
      </c>
      <c r="E3344" s="8" t="n">
        <v>46135</v>
      </c>
      <c r="F3344" t="inlineStr">
        <is>
          <t>Violations were cited in the following area(s).</t>
        </is>
      </c>
      <c r="G3344" t="inlineStr">
        <is>
          <t>10B</t>
        </is>
      </c>
      <c r="H3344" t="inlineStr">
        <is>
          <t>Anti-siphonage or back-flow prevention device not provided where required; equipment or floor not properly drained; sewage disposal system in disrepair or not functioning properly. Condensation or liquid waste improperly disposed of.</t>
        </is>
      </c>
      <c r="I3344" t="inlineStr">
        <is>
          <t>Not Critical</t>
        </is>
      </c>
      <c r="J3344" t="n">
        <v>34</v>
      </c>
      <c r="L3344" s="9">
        <f>A3344&amp;"-"&amp;TEXT(E3344,"yyyymmdd")</f>
        <v/>
      </c>
    </row>
    <row r="3345">
      <c r="A3345" t="n">
        <v>41265805</v>
      </c>
      <c r="B3345" t="inlineStr">
        <is>
          <t>Queens</t>
        </is>
      </c>
      <c r="C3345" t="inlineStr">
        <is>
          <t>11101</t>
        </is>
      </c>
      <c r="D3345" t="inlineStr">
        <is>
          <t>Latin American</t>
        </is>
      </c>
      <c r="E3345" s="8" t="n">
        <v>46135</v>
      </c>
      <c r="F3345" t="inlineStr">
        <is>
          <t>Violations were cited in the following area(s).</t>
        </is>
      </c>
      <c r="G3345" t="inlineStr">
        <is>
          <t>10F</t>
        </is>
      </c>
      <c r="H3345" t="inlineStr">
        <is>
          <t>Non-food contact surface or equipment made of unacceptable material, not kept clean, or not properly sealed, raised, spaced or movable to allow accessibility for cleaning on all sides, above and underneath the unit.</t>
        </is>
      </c>
      <c r="I3345" t="inlineStr">
        <is>
          <t>Not Critical</t>
        </is>
      </c>
      <c r="J3345" t="n">
        <v>34</v>
      </c>
      <c r="L3345" s="9">
        <f>A3345&amp;"-"&amp;TEXT(E3345,"yyyymmdd")</f>
        <v/>
      </c>
    </row>
    <row r="3346">
      <c r="A3346" t="n">
        <v>41373642</v>
      </c>
      <c r="B3346" t="inlineStr">
        <is>
          <t>Manhattan</t>
        </is>
      </c>
      <c r="C3346" t="inlineStr">
        <is>
          <t>10035</t>
        </is>
      </c>
      <c r="D3346" t="inlineStr">
        <is>
          <t>Sandwiches</t>
        </is>
      </c>
      <c r="E3346" s="8" t="n">
        <v>46135</v>
      </c>
      <c r="F3346" t="inlineStr">
        <is>
          <t>Violations were cited in the following area(s).</t>
        </is>
      </c>
      <c r="G3346" t="inlineStr">
        <is>
          <t>06C</t>
        </is>
      </c>
      <c r="H334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346" t="inlineStr">
        <is>
          <t>Critical</t>
        </is>
      </c>
      <c r="J3346" t="n">
        <v>7</v>
      </c>
      <c r="K3346" t="inlineStr">
        <is>
          <t>A</t>
        </is>
      </c>
      <c r="L3346" s="9">
        <f>A3346&amp;"-"&amp;TEXT(E3346,"yyyymmdd")</f>
        <v/>
      </c>
    </row>
    <row r="3347">
      <c r="A3347" t="n">
        <v>41373642</v>
      </c>
      <c r="B3347" t="inlineStr">
        <is>
          <t>Manhattan</t>
        </is>
      </c>
      <c r="C3347" t="inlineStr">
        <is>
          <t>10035</t>
        </is>
      </c>
      <c r="D3347" t="inlineStr">
        <is>
          <t>Sandwiches</t>
        </is>
      </c>
      <c r="E3347" s="8" t="n">
        <v>46135</v>
      </c>
      <c r="F3347" t="inlineStr">
        <is>
          <t>Violations were cited in the following area(s).</t>
        </is>
      </c>
      <c r="G3347" t="inlineStr">
        <is>
          <t>10F</t>
        </is>
      </c>
      <c r="H3347" t="inlineStr">
        <is>
          <t>Non-food contact surface or equipment made of unacceptable material, not kept clean, or not properly sealed, raised, spaced or movable to allow accessibility for cleaning on all sides, above and underneath the unit.</t>
        </is>
      </c>
      <c r="I3347" t="inlineStr">
        <is>
          <t>Not Critical</t>
        </is>
      </c>
      <c r="J3347" t="n">
        <v>7</v>
      </c>
      <c r="K3347" t="inlineStr">
        <is>
          <t>A</t>
        </is>
      </c>
      <c r="L3347" s="9">
        <f>A3347&amp;"-"&amp;TEXT(E3347,"yyyymmdd")</f>
        <v/>
      </c>
    </row>
    <row r="3348">
      <c r="A3348" t="n">
        <v>41392668</v>
      </c>
      <c r="B3348" t="inlineStr">
        <is>
          <t>Manhattan</t>
        </is>
      </c>
      <c r="C3348" t="inlineStr">
        <is>
          <t>10040</t>
        </is>
      </c>
      <c r="D3348" t="inlineStr">
        <is>
          <t>Bakery Products/Desserts</t>
        </is>
      </c>
      <c r="E3348" s="8" t="n">
        <v>46135</v>
      </c>
      <c r="F3348" t="inlineStr">
        <is>
          <t>Violations were cited in the following area(s).</t>
        </is>
      </c>
      <c r="G3348" t="inlineStr">
        <is>
          <t>04L</t>
        </is>
      </c>
      <c r="H3348" t="inlineStr">
        <is>
          <t>Evidence of mice or live mice in establishment's food or non-food areas.</t>
        </is>
      </c>
      <c r="I3348" t="inlineStr">
        <is>
          <t>Critical</t>
        </is>
      </c>
      <c r="J3348" t="n">
        <v>19</v>
      </c>
      <c r="L3348" s="9">
        <f>A3348&amp;"-"&amp;TEXT(E3348,"yyyymmdd")</f>
        <v/>
      </c>
    </row>
    <row r="3349">
      <c r="A3349" t="n">
        <v>41392668</v>
      </c>
      <c r="B3349" t="inlineStr">
        <is>
          <t>Manhattan</t>
        </is>
      </c>
      <c r="C3349" t="inlineStr">
        <is>
          <t>10040</t>
        </is>
      </c>
      <c r="D3349" t="inlineStr">
        <is>
          <t>Bakery Products/Desserts</t>
        </is>
      </c>
      <c r="E3349" s="8" t="n">
        <v>46135</v>
      </c>
      <c r="F3349" t="inlineStr">
        <is>
          <t>Violations were cited in the following area(s).</t>
        </is>
      </c>
      <c r="G3349" t="inlineStr">
        <is>
          <t>06F</t>
        </is>
      </c>
      <c r="H3349" t="inlineStr">
        <is>
          <t>Wiping cloths not stored clean and dry, or in a sanitizing solution, between uses.</t>
        </is>
      </c>
      <c r="I3349" t="inlineStr">
        <is>
          <t>Critical</t>
        </is>
      </c>
      <c r="J3349" t="n">
        <v>19</v>
      </c>
      <c r="L3349" s="9">
        <f>A3349&amp;"-"&amp;TEXT(E3349,"yyyymmdd")</f>
        <v/>
      </c>
    </row>
    <row r="3350">
      <c r="A3350" t="n">
        <v>41392668</v>
      </c>
      <c r="B3350" t="inlineStr">
        <is>
          <t>Manhattan</t>
        </is>
      </c>
      <c r="C3350" t="inlineStr">
        <is>
          <t>10040</t>
        </is>
      </c>
      <c r="D3350" t="inlineStr">
        <is>
          <t>Bakery Products/Desserts</t>
        </is>
      </c>
      <c r="E3350" s="8" t="n">
        <v>46135</v>
      </c>
      <c r="F3350" t="inlineStr">
        <is>
          <t>Violations were cited in the following area(s).</t>
        </is>
      </c>
      <c r="G3350" t="inlineStr">
        <is>
          <t>08A</t>
        </is>
      </c>
      <c r="H3350" t="inlineStr">
        <is>
          <t>Establishment is not free of harborage or conditions conducive to rodents, insects or other pests.</t>
        </is>
      </c>
      <c r="I3350" t="inlineStr">
        <is>
          <t>Not Critical</t>
        </is>
      </c>
      <c r="J3350" t="n">
        <v>19</v>
      </c>
      <c r="L3350" s="9">
        <f>A3350&amp;"-"&amp;TEXT(E3350,"yyyymmdd")</f>
        <v/>
      </c>
    </row>
    <row r="3351">
      <c r="A3351" t="n">
        <v>41392668</v>
      </c>
      <c r="B3351" t="inlineStr">
        <is>
          <t>Manhattan</t>
        </is>
      </c>
      <c r="C3351" t="inlineStr">
        <is>
          <t>10040</t>
        </is>
      </c>
      <c r="D3351" t="inlineStr">
        <is>
          <t>Bakery Products/Desserts</t>
        </is>
      </c>
      <c r="E3351" s="8" t="n">
        <v>46135</v>
      </c>
      <c r="F3351" t="inlineStr">
        <is>
          <t>Violations were cited in the following area(s).</t>
        </is>
      </c>
      <c r="G3351" t="inlineStr">
        <is>
          <t>10F</t>
        </is>
      </c>
      <c r="H3351" t="inlineStr">
        <is>
          <t>Non-food contact surface or equipment made of unacceptable material, not kept clean, or not properly sealed, raised, spaced or movable to allow accessibility for cleaning on all sides, above and underneath the unit.</t>
        </is>
      </c>
      <c r="I3351" t="inlineStr">
        <is>
          <t>Not Critical</t>
        </is>
      </c>
      <c r="J3351" t="n">
        <v>19</v>
      </c>
      <c r="L3351" s="9">
        <f>A3351&amp;"-"&amp;TEXT(E3351,"yyyymmdd")</f>
        <v/>
      </c>
    </row>
    <row r="3352">
      <c r="A3352" t="n">
        <v>41405205</v>
      </c>
      <c r="B3352" t="inlineStr">
        <is>
          <t>Brooklyn</t>
        </is>
      </c>
      <c r="C3352" t="inlineStr">
        <is>
          <t>11211</t>
        </is>
      </c>
      <c r="D3352" t="inlineStr">
        <is>
          <t>Mexican</t>
        </is>
      </c>
      <c r="E3352" s="8" t="n">
        <v>46135</v>
      </c>
      <c r="F3352" t="inlineStr">
        <is>
          <t>Violations were cited in the following area(s).</t>
        </is>
      </c>
      <c r="G3352" t="inlineStr">
        <is>
          <t>02B</t>
        </is>
      </c>
      <c r="H3352" t="inlineStr">
        <is>
          <t>Hot TCS food item not held at or above 140 °F.</t>
        </is>
      </c>
      <c r="I3352" t="inlineStr">
        <is>
          <t>Critical</t>
        </is>
      </c>
      <c r="J3352" t="n">
        <v>12</v>
      </c>
      <c r="K3352" t="inlineStr">
        <is>
          <t>A</t>
        </is>
      </c>
      <c r="L3352" s="9">
        <f>A3352&amp;"-"&amp;TEXT(E3352,"yyyymmdd")</f>
        <v/>
      </c>
    </row>
    <row r="3353">
      <c r="A3353" t="n">
        <v>41405205</v>
      </c>
      <c r="B3353" t="inlineStr">
        <is>
          <t>Brooklyn</t>
        </is>
      </c>
      <c r="C3353" t="inlineStr">
        <is>
          <t>11211</t>
        </is>
      </c>
      <c r="D3353" t="inlineStr">
        <is>
          <t>Mexican</t>
        </is>
      </c>
      <c r="E3353" s="8" t="n">
        <v>46135</v>
      </c>
      <c r="F3353" t="inlineStr">
        <is>
          <t>Violations were cited in the following area(s).</t>
        </is>
      </c>
      <c r="G3353" t="inlineStr">
        <is>
          <t>06C</t>
        </is>
      </c>
      <c r="H335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353" t="inlineStr">
        <is>
          <t>Critical</t>
        </is>
      </c>
      <c r="J3353" t="n">
        <v>12</v>
      </c>
      <c r="K3353" t="inlineStr">
        <is>
          <t>A</t>
        </is>
      </c>
      <c r="L3353" s="9">
        <f>A3353&amp;"-"&amp;TEXT(E3353,"yyyymmdd")</f>
        <v/>
      </c>
    </row>
    <row r="3354">
      <c r="A3354" t="n">
        <v>41506337</v>
      </c>
      <c r="B3354" t="inlineStr">
        <is>
          <t>Queens</t>
        </is>
      </c>
      <c r="C3354" t="inlineStr">
        <is>
          <t>11436</t>
        </is>
      </c>
      <c r="D3354" t="inlineStr">
        <is>
          <t>Chicken</t>
        </is>
      </c>
      <c r="E3354" s="8" t="n">
        <v>46135</v>
      </c>
      <c r="F3354" t="inlineStr">
        <is>
          <t>Violations were cited in the following area(s).</t>
        </is>
      </c>
      <c r="G3354" t="inlineStr">
        <is>
          <t>02B</t>
        </is>
      </c>
      <c r="H3354" t="inlineStr">
        <is>
          <t>Hot TCS food item not held at or above 140 °F.</t>
        </is>
      </c>
      <c r="I3354" t="inlineStr">
        <is>
          <t>Critical</t>
        </is>
      </c>
      <c r="J3354" t="n">
        <v>13</v>
      </c>
      <c r="K3354" t="inlineStr">
        <is>
          <t>A</t>
        </is>
      </c>
      <c r="L3354" s="9">
        <f>A3354&amp;"-"&amp;TEXT(E3354,"yyyymmdd")</f>
        <v/>
      </c>
    </row>
    <row r="3355">
      <c r="A3355" t="n">
        <v>41506337</v>
      </c>
      <c r="B3355" t="inlineStr">
        <is>
          <t>Queens</t>
        </is>
      </c>
      <c r="C3355" t="inlineStr">
        <is>
          <t>11436</t>
        </is>
      </c>
      <c r="D3355" t="inlineStr">
        <is>
          <t>Chicken</t>
        </is>
      </c>
      <c r="E3355" s="8" t="n">
        <v>46135</v>
      </c>
      <c r="F3355" t="inlineStr">
        <is>
          <t>Violations were cited in the following area(s).</t>
        </is>
      </c>
      <c r="G3355" t="inlineStr">
        <is>
          <t>06D</t>
        </is>
      </c>
      <c r="H3355" t="inlineStr">
        <is>
          <t>Food contact surface not properly washed, rinsed and sanitized after each use and following any activity when contamination may have occurred.</t>
        </is>
      </c>
      <c r="I3355" t="inlineStr">
        <is>
          <t>Critical</t>
        </is>
      </c>
      <c r="J3355" t="n">
        <v>13</v>
      </c>
      <c r="K3355" t="inlineStr">
        <is>
          <t>A</t>
        </is>
      </c>
      <c r="L3355" s="9">
        <f>A3355&amp;"-"&amp;TEXT(E3355,"yyyymmdd")</f>
        <v/>
      </c>
    </row>
    <row r="3356">
      <c r="A3356" t="n">
        <v>41565544</v>
      </c>
      <c r="B3356" t="inlineStr">
        <is>
          <t>Queens</t>
        </is>
      </c>
      <c r="C3356" t="inlineStr">
        <is>
          <t>11374</t>
        </is>
      </c>
      <c r="D3356" t="inlineStr">
        <is>
          <t>Indian</t>
        </is>
      </c>
      <c r="E3356" s="8" t="n">
        <v>46135</v>
      </c>
      <c r="F3356" t="inlineStr">
        <is>
          <t>Violations were cited in the following area(s).</t>
        </is>
      </c>
      <c r="G3356" t="inlineStr">
        <is>
          <t>04L</t>
        </is>
      </c>
      <c r="H3356" t="inlineStr">
        <is>
          <t>Evidence of mice or live mice in establishment's food or non-food areas.</t>
        </is>
      </c>
      <c r="I3356" t="inlineStr">
        <is>
          <t>Critical</t>
        </is>
      </c>
      <c r="J3356" t="n">
        <v>18</v>
      </c>
      <c r="L3356" s="9">
        <f>A3356&amp;"-"&amp;TEXT(E3356,"yyyymmdd")</f>
        <v/>
      </c>
    </row>
    <row r="3357">
      <c r="A3357" t="n">
        <v>41565544</v>
      </c>
      <c r="B3357" t="inlineStr">
        <is>
          <t>Queens</t>
        </is>
      </c>
      <c r="C3357" t="inlineStr">
        <is>
          <t>11374</t>
        </is>
      </c>
      <c r="D3357" t="inlineStr">
        <is>
          <t>Indian</t>
        </is>
      </c>
      <c r="E3357" s="8" t="n">
        <v>46135</v>
      </c>
      <c r="F3357" t="inlineStr">
        <is>
          <t>Violations were cited in the following area(s).</t>
        </is>
      </c>
      <c r="G3357" t="inlineStr">
        <is>
          <t>06A</t>
        </is>
      </c>
      <c r="H3357" t="inlineStr">
        <is>
          <t>Personal cleanliness is inadequate. Outer garment soiled with possible contaminant. Effective hair restraint not worn where required. Jewelry worn on hands or arms. Fingernail polish worn or fingernails not kept clean and trimmed.</t>
        </is>
      </c>
      <c r="I3357" t="inlineStr">
        <is>
          <t>Critical</t>
        </is>
      </c>
      <c r="J3357" t="n">
        <v>18</v>
      </c>
      <c r="L3357" s="9">
        <f>A3357&amp;"-"&amp;TEXT(E3357,"yyyymmdd")</f>
        <v/>
      </c>
    </row>
    <row r="3358">
      <c r="A3358" t="n">
        <v>41565544</v>
      </c>
      <c r="B3358" t="inlineStr">
        <is>
          <t>Queens</t>
        </is>
      </c>
      <c r="C3358" t="inlineStr">
        <is>
          <t>11374</t>
        </is>
      </c>
      <c r="D3358" t="inlineStr">
        <is>
          <t>Indian</t>
        </is>
      </c>
      <c r="E3358" s="8" t="n">
        <v>46135</v>
      </c>
      <c r="F3358" t="inlineStr">
        <is>
          <t>Violations were cited in the following area(s).</t>
        </is>
      </c>
      <c r="G3358" t="inlineStr">
        <is>
          <t>08A</t>
        </is>
      </c>
      <c r="H3358" t="inlineStr">
        <is>
          <t>Establishment is not free of harborage or conditions conducive to rodents, insects or other pests.</t>
        </is>
      </c>
      <c r="I3358" t="inlineStr">
        <is>
          <t>Not Critical</t>
        </is>
      </c>
      <c r="J3358" t="n">
        <v>18</v>
      </c>
      <c r="L3358" s="9">
        <f>A3358&amp;"-"&amp;TEXT(E3358,"yyyymmdd")</f>
        <v/>
      </c>
    </row>
    <row r="3359">
      <c r="A3359" t="n">
        <v>41573408</v>
      </c>
      <c r="B3359" t="inlineStr">
        <is>
          <t>Manhattan</t>
        </is>
      </c>
      <c r="C3359" t="inlineStr">
        <is>
          <t>10003</t>
        </is>
      </c>
      <c r="D3359" t="inlineStr">
        <is>
          <t>Thai</t>
        </is>
      </c>
      <c r="E3359" s="8" t="n">
        <v>46135</v>
      </c>
      <c r="F3359" t="inlineStr">
        <is>
          <t>Violations were cited in the following area(s).</t>
        </is>
      </c>
      <c r="G3359" t="inlineStr">
        <is>
          <t>02B</t>
        </is>
      </c>
      <c r="H3359" t="inlineStr">
        <is>
          <t>Hot TCS food item not held at or above 140 °F.</t>
        </is>
      </c>
      <c r="I3359" t="inlineStr">
        <is>
          <t>Critical</t>
        </is>
      </c>
      <c r="J3359" t="n">
        <v>42</v>
      </c>
      <c r="L3359" s="9">
        <f>A3359&amp;"-"&amp;TEXT(E3359,"yyyymmdd")</f>
        <v/>
      </c>
    </row>
    <row r="3360">
      <c r="A3360" t="n">
        <v>41573408</v>
      </c>
      <c r="B3360" t="inlineStr">
        <is>
          <t>Manhattan</t>
        </is>
      </c>
      <c r="C3360" t="inlineStr">
        <is>
          <t>10003</t>
        </is>
      </c>
      <c r="D3360" t="inlineStr">
        <is>
          <t>Thai</t>
        </is>
      </c>
      <c r="E3360" s="8" t="n">
        <v>46135</v>
      </c>
      <c r="F3360" t="inlineStr">
        <is>
          <t>Violations were cited in the following area(s).</t>
        </is>
      </c>
      <c r="G3360" t="inlineStr">
        <is>
          <t>02G</t>
        </is>
      </c>
      <c r="H3360" t="inlineStr">
        <is>
          <t>Cold TCS food item held above 41 °F; smoked or processed fish held above 38 °F; intact raw eggs held above 45 °F; or reduced oxygen packaged (ROP) TCS foods held above required temperatures except during active necessary preparation.</t>
        </is>
      </c>
      <c r="I3360" t="inlineStr">
        <is>
          <t>Critical</t>
        </is>
      </c>
      <c r="J3360" t="n">
        <v>42</v>
      </c>
      <c r="L3360" s="9">
        <f>A3360&amp;"-"&amp;TEXT(E3360,"yyyymmdd")</f>
        <v/>
      </c>
    </row>
    <row r="3361">
      <c r="A3361" t="n">
        <v>41573408</v>
      </c>
      <c r="B3361" t="inlineStr">
        <is>
          <t>Manhattan</t>
        </is>
      </c>
      <c r="C3361" t="inlineStr">
        <is>
          <t>10003</t>
        </is>
      </c>
      <c r="D3361" t="inlineStr">
        <is>
          <t>Thai</t>
        </is>
      </c>
      <c r="E3361" s="8" t="n">
        <v>46135</v>
      </c>
      <c r="F3361" t="inlineStr">
        <is>
          <t>Violations were cited in the following area(s).</t>
        </is>
      </c>
      <c r="G3361" t="inlineStr">
        <is>
          <t>04A</t>
        </is>
      </c>
      <c r="H3361" t="inlineStr">
        <is>
          <t>Food Protection Certificate (FPC) not held by manager or supervisor of food operations.</t>
        </is>
      </c>
      <c r="I3361" t="inlineStr">
        <is>
          <t>Critical</t>
        </is>
      </c>
      <c r="J3361" t="n">
        <v>42</v>
      </c>
      <c r="L3361" s="9">
        <f>A3361&amp;"-"&amp;TEXT(E3361,"yyyymmdd")</f>
        <v/>
      </c>
    </row>
    <row r="3362">
      <c r="A3362" t="n">
        <v>41573408</v>
      </c>
      <c r="B3362" t="inlineStr">
        <is>
          <t>Manhattan</t>
        </is>
      </c>
      <c r="C3362" t="inlineStr">
        <is>
          <t>10003</t>
        </is>
      </c>
      <c r="D3362" t="inlineStr">
        <is>
          <t>Thai</t>
        </is>
      </c>
      <c r="E3362" s="8" t="n">
        <v>46135</v>
      </c>
      <c r="F3362" t="inlineStr">
        <is>
          <t>Violations were cited in the following area(s).</t>
        </is>
      </c>
      <c r="G3362" t="inlineStr">
        <is>
          <t>06D</t>
        </is>
      </c>
      <c r="H3362" t="inlineStr">
        <is>
          <t>Food contact surface not properly washed, rinsed and sanitized after each use and following any activity when contamination may have occurred.</t>
        </is>
      </c>
      <c r="I3362" t="inlineStr">
        <is>
          <t>Critical</t>
        </is>
      </c>
      <c r="J3362" t="n">
        <v>42</v>
      </c>
      <c r="L3362" s="9">
        <f>A3362&amp;"-"&amp;TEXT(E3362,"yyyymmdd")</f>
        <v/>
      </c>
    </row>
    <row r="3363">
      <c r="A3363" t="n">
        <v>41573408</v>
      </c>
      <c r="B3363" t="inlineStr">
        <is>
          <t>Manhattan</t>
        </is>
      </c>
      <c r="C3363" t="inlineStr">
        <is>
          <t>10003</t>
        </is>
      </c>
      <c r="D3363" t="inlineStr">
        <is>
          <t>Thai</t>
        </is>
      </c>
      <c r="E3363" s="8" t="n">
        <v>46135</v>
      </c>
      <c r="F3363" t="inlineStr">
        <is>
          <t>Violations were cited in the following area(s).</t>
        </is>
      </c>
      <c r="G3363" t="inlineStr">
        <is>
          <t>10F</t>
        </is>
      </c>
      <c r="H3363" t="inlineStr">
        <is>
          <t>Non-food contact surface or equipment made of unacceptable material, not kept clean, or not properly sealed, raised, spaced or movable to allow accessibility for cleaning on all sides, above and underneath the unit.</t>
        </is>
      </c>
      <c r="I3363" t="inlineStr">
        <is>
          <t>Not Critical</t>
        </is>
      </c>
      <c r="J3363" t="n">
        <v>42</v>
      </c>
      <c r="L3363" s="9">
        <f>A3363&amp;"-"&amp;TEXT(E3363,"yyyymmdd")</f>
        <v/>
      </c>
    </row>
    <row r="3364">
      <c r="A3364" t="n">
        <v>41573408</v>
      </c>
      <c r="B3364" t="inlineStr">
        <is>
          <t>Manhattan</t>
        </is>
      </c>
      <c r="C3364" t="inlineStr">
        <is>
          <t>10003</t>
        </is>
      </c>
      <c r="D3364" t="inlineStr">
        <is>
          <t>Thai</t>
        </is>
      </c>
      <c r="E3364" s="8" t="n">
        <v>46135</v>
      </c>
      <c r="F3364" t="inlineStr">
        <is>
          <t>Violations were cited in the following area(s).</t>
        </is>
      </c>
      <c r="G3364" t="inlineStr">
        <is>
          <t>10G</t>
        </is>
      </c>
      <c r="H3364" t="inlineStr">
        <is>
          <t>Dishwashing and ware washing: Cleaning and sanitizing of tableware, including dishes, utensils, and equipment deficient.</t>
        </is>
      </c>
      <c r="I3364" t="inlineStr">
        <is>
          <t>Not Critical</t>
        </is>
      </c>
      <c r="J3364" t="n">
        <v>42</v>
      </c>
      <c r="L3364" s="9">
        <f>A3364&amp;"-"&amp;TEXT(E3364,"yyyymmdd")</f>
        <v/>
      </c>
    </row>
    <row r="3365">
      <c r="A3365" t="n">
        <v>41577295</v>
      </c>
      <c r="B3365" t="inlineStr">
        <is>
          <t>Manhattan</t>
        </is>
      </c>
      <c r="C3365" t="inlineStr">
        <is>
          <t>10029</t>
        </is>
      </c>
      <c r="D3365" t="inlineStr">
        <is>
          <t>Latin American</t>
        </is>
      </c>
      <c r="E3365" s="8" t="n">
        <v>46135</v>
      </c>
      <c r="F3365" t="inlineStr">
        <is>
          <t>Violations were cited in the following area(s).</t>
        </is>
      </c>
      <c r="G3365" t="inlineStr">
        <is>
          <t>09E</t>
        </is>
      </c>
      <c r="H3365" t="inlineStr">
        <is>
          <t>Wash hands sign not posted near or above hand washing sink.</t>
        </is>
      </c>
      <c r="I3365" t="inlineStr">
        <is>
          <t>Not Critical</t>
        </is>
      </c>
      <c r="J3365" t="n">
        <v>5</v>
      </c>
      <c r="K3365" t="inlineStr">
        <is>
          <t>A</t>
        </is>
      </c>
      <c r="L3365" s="9">
        <f>A3365&amp;"-"&amp;TEXT(E3365,"yyyymmdd")</f>
        <v/>
      </c>
    </row>
    <row r="3366">
      <c r="A3366" t="n">
        <v>41577295</v>
      </c>
      <c r="B3366" t="inlineStr">
        <is>
          <t>Manhattan</t>
        </is>
      </c>
      <c r="C3366" t="inlineStr">
        <is>
          <t>10029</t>
        </is>
      </c>
      <c r="D3366" t="inlineStr">
        <is>
          <t>Latin American</t>
        </is>
      </c>
      <c r="E3366" s="8" t="n">
        <v>46135</v>
      </c>
      <c r="F3366" t="inlineStr">
        <is>
          <t>Violations were cited in the following area(s).</t>
        </is>
      </c>
      <c r="G3366" t="inlineStr">
        <is>
          <t>10F</t>
        </is>
      </c>
      <c r="H3366" t="inlineStr">
        <is>
          <t>Non-food contact surface or equipment made of unacceptable material, not kept clean, or not properly sealed, raised, spaced or movable to allow accessibility for cleaning on all sides, above and underneath the unit.</t>
        </is>
      </c>
      <c r="I3366" t="inlineStr">
        <is>
          <t>Not Critical</t>
        </is>
      </c>
      <c r="J3366" t="n">
        <v>5</v>
      </c>
      <c r="K3366" t="inlineStr">
        <is>
          <t>A</t>
        </is>
      </c>
      <c r="L3366" s="9">
        <f>A3366&amp;"-"&amp;TEXT(E3366,"yyyymmdd")</f>
        <v/>
      </c>
    </row>
    <row r="3367">
      <c r="A3367" t="n">
        <v>41614438</v>
      </c>
      <c r="B3367" t="inlineStr">
        <is>
          <t>Staten Island</t>
        </is>
      </c>
      <c r="C3367" t="inlineStr">
        <is>
          <t>10314</t>
        </is>
      </c>
      <c r="D3367" t="inlineStr">
        <is>
          <t>American</t>
        </is>
      </c>
      <c r="E3367" s="8" t="n">
        <v>46135</v>
      </c>
      <c r="F3367" t="inlineStr">
        <is>
          <t>Violations were cited in the following area(s).</t>
        </is>
      </c>
      <c r="G3367" t="inlineStr">
        <is>
          <t>02G</t>
        </is>
      </c>
      <c r="H3367" t="inlineStr">
        <is>
          <t>Cold TCS food item held above 41 °F; smoked or processed fish held above 38 °F; intact raw eggs held above 45 °F; or reduced oxygen packaged (ROP) TCS foods held above required temperatures except during active necessary preparation.</t>
        </is>
      </c>
      <c r="I3367" t="inlineStr">
        <is>
          <t>Critical</t>
        </is>
      </c>
      <c r="J3367" t="n">
        <v>26</v>
      </c>
      <c r="L3367" s="9">
        <f>A3367&amp;"-"&amp;TEXT(E3367,"yyyymmdd")</f>
        <v/>
      </c>
    </row>
    <row r="3368">
      <c r="A3368" t="n">
        <v>41614438</v>
      </c>
      <c r="B3368" t="inlineStr">
        <is>
          <t>Staten Island</t>
        </is>
      </c>
      <c r="C3368" t="inlineStr">
        <is>
          <t>10314</t>
        </is>
      </c>
      <c r="D3368" t="inlineStr">
        <is>
          <t>American</t>
        </is>
      </c>
      <c r="E3368" s="8" t="n">
        <v>46135</v>
      </c>
      <c r="F3368" t="inlineStr">
        <is>
          <t>Violations were cited in the following area(s).</t>
        </is>
      </c>
      <c r="G3368" t="inlineStr">
        <is>
          <t>06D</t>
        </is>
      </c>
      <c r="H3368" t="inlineStr">
        <is>
          <t>Food contact surface not properly washed, rinsed and sanitized after each use and following any activity when contamination may have occurred.</t>
        </is>
      </c>
      <c r="I3368" t="inlineStr">
        <is>
          <t>Critical</t>
        </is>
      </c>
      <c r="J3368" t="n">
        <v>26</v>
      </c>
      <c r="L3368" s="9">
        <f>A3368&amp;"-"&amp;TEXT(E3368,"yyyymmdd")</f>
        <v/>
      </c>
    </row>
    <row r="3369">
      <c r="A3369" t="n">
        <v>41614438</v>
      </c>
      <c r="B3369" t="inlineStr">
        <is>
          <t>Staten Island</t>
        </is>
      </c>
      <c r="C3369" t="inlineStr">
        <is>
          <t>10314</t>
        </is>
      </c>
      <c r="D3369" t="inlineStr">
        <is>
          <t>American</t>
        </is>
      </c>
      <c r="E3369" s="8" t="n">
        <v>46135</v>
      </c>
      <c r="F3369" t="inlineStr">
        <is>
          <t>Violations were cited in the following area(s).</t>
        </is>
      </c>
      <c r="G3369" t="inlineStr">
        <is>
          <t>06E</t>
        </is>
      </c>
      <c r="H3369" t="inlineStr">
        <is>
          <t>Sanitized equipment or utensil, including in-use food dispensing utensil, improperly used or stored.</t>
        </is>
      </c>
      <c r="I3369" t="inlineStr">
        <is>
          <t>Critical</t>
        </is>
      </c>
      <c r="J3369" t="n">
        <v>26</v>
      </c>
      <c r="L3369" s="9">
        <f>A3369&amp;"-"&amp;TEXT(E3369,"yyyymmdd")</f>
        <v/>
      </c>
    </row>
    <row r="3370">
      <c r="A3370" t="n">
        <v>41614438</v>
      </c>
      <c r="B3370" t="inlineStr">
        <is>
          <t>Staten Island</t>
        </is>
      </c>
      <c r="C3370" t="inlineStr">
        <is>
          <t>10314</t>
        </is>
      </c>
      <c r="D3370" t="inlineStr">
        <is>
          <t>American</t>
        </is>
      </c>
      <c r="E3370" s="8" t="n">
        <v>46135</v>
      </c>
      <c r="F3370" t="inlineStr">
        <is>
          <t>Violations were cited in the following area(s).</t>
        </is>
      </c>
      <c r="G3370" t="inlineStr">
        <is>
          <t>10D</t>
        </is>
      </c>
      <c r="H3370" t="inlineStr">
        <is>
          <t>Mechanical or natural ventilation not provided, inadequate, improperly installed, in disrepair or fails to prevent and control excessive build-up of grease, heat, steam condensation, vapors, odors, smoke or fumes.</t>
        </is>
      </c>
      <c r="I3370" t="inlineStr">
        <is>
          <t>Not Critical</t>
        </is>
      </c>
      <c r="J3370" t="n">
        <v>26</v>
      </c>
      <c r="L3370" s="9">
        <f>A3370&amp;"-"&amp;TEXT(E3370,"yyyymmdd")</f>
        <v/>
      </c>
    </row>
    <row r="3371">
      <c r="A3371" t="n">
        <v>41614438</v>
      </c>
      <c r="B3371" t="inlineStr">
        <is>
          <t>Staten Island</t>
        </is>
      </c>
      <c r="C3371" t="inlineStr">
        <is>
          <t>10314</t>
        </is>
      </c>
      <c r="D3371" t="inlineStr">
        <is>
          <t>American</t>
        </is>
      </c>
      <c r="E3371" s="8" t="n">
        <v>46135</v>
      </c>
      <c r="F3371" t="inlineStr">
        <is>
          <t>Violations were cited in the following area(s).</t>
        </is>
      </c>
      <c r="G3371" t="inlineStr">
        <is>
          <t>10F</t>
        </is>
      </c>
      <c r="H3371" t="inlineStr">
        <is>
          <t>Non-food contact surface or equipment made of unacceptable material, not kept clean, or not properly sealed, raised, spaced or movable to allow accessibility for cleaning on all sides, above and underneath the unit.</t>
        </is>
      </c>
      <c r="I3371" t="inlineStr">
        <is>
          <t>Not Critical</t>
        </is>
      </c>
      <c r="J3371" t="n">
        <v>26</v>
      </c>
      <c r="L3371" s="9">
        <f>A3371&amp;"-"&amp;TEXT(E3371,"yyyymmdd")</f>
        <v/>
      </c>
    </row>
    <row r="3372">
      <c r="A3372" t="n">
        <v>41643074</v>
      </c>
      <c r="B3372" t="inlineStr">
        <is>
          <t>Queens</t>
        </is>
      </c>
      <c r="C3372" t="inlineStr">
        <is>
          <t>11101</t>
        </is>
      </c>
      <c r="D3372" t="inlineStr">
        <is>
          <t>Mexican</t>
        </is>
      </c>
      <c r="E3372" s="8" t="n">
        <v>46135</v>
      </c>
      <c r="F3372" t="inlineStr">
        <is>
          <t>Violations were cited in the following area(s).</t>
        </is>
      </c>
      <c r="G3372" t="inlineStr">
        <is>
          <t>03C</t>
        </is>
      </c>
      <c r="H3372" t="inlineStr">
        <is>
          <t>Unclean or cracked whole eggs or unpasteurized liquid, frozen or powdered eggs kept or used.</t>
        </is>
      </c>
      <c r="I3372" t="inlineStr">
        <is>
          <t>Critical</t>
        </is>
      </c>
      <c r="J3372" t="n">
        <v>12</v>
      </c>
      <c r="K3372" t="inlineStr">
        <is>
          <t>A</t>
        </is>
      </c>
      <c r="L3372" s="9">
        <f>A3372&amp;"-"&amp;TEXT(E3372,"yyyymmdd")</f>
        <v/>
      </c>
    </row>
    <row r="3373">
      <c r="A3373" t="n">
        <v>41643074</v>
      </c>
      <c r="B3373" t="inlineStr">
        <is>
          <t>Queens</t>
        </is>
      </c>
      <c r="C3373" t="inlineStr">
        <is>
          <t>11101</t>
        </is>
      </c>
      <c r="D3373" t="inlineStr">
        <is>
          <t>Mexican</t>
        </is>
      </c>
      <c r="E3373" s="8" t="n">
        <v>46135</v>
      </c>
      <c r="F3373" t="inlineStr">
        <is>
          <t>Violations were cited in the following area(s).</t>
        </is>
      </c>
      <c r="G3373" t="inlineStr">
        <is>
          <t>06E</t>
        </is>
      </c>
      <c r="H3373" t="inlineStr">
        <is>
          <t>Sanitized equipment or utensil, including in-use food dispensing utensil, improperly used or stored.</t>
        </is>
      </c>
      <c r="I3373" t="inlineStr">
        <is>
          <t>Critical</t>
        </is>
      </c>
      <c r="J3373" t="n">
        <v>12</v>
      </c>
      <c r="K3373" t="inlineStr">
        <is>
          <t>A</t>
        </is>
      </c>
      <c r="L3373" s="9">
        <f>A3373&amp;"-"&amp;TEXT(E3373,"yyyymmdd")</f>
        <v/>
      </c>
    </row>
    <row r="3374">
      <c r="A3374" t="n">
        <v>41672537</v>
      </c>
      <c r="B3374" t="inlineStr">
        <is>
          <t>Queens</t>
        </is>
      </c>
      <c r="C3374" t="inlineStr">
        <is>
          <t>11101</t>
        </is>
      </c>
      <c r="D3374" t="inlineStr">
        <is>
          <t>Coffee/Tea</t>
        </is>
      </c>
      <c r="E3374" s="8" t="n">
        <v>46135</v>
      </c>
      <c r="F3374" t="inlineStr">
        <is>
          <t>Violations were cited in the following area(s).</t>
        </is>
      </c>
      <c r="G3374" t="inlineStr">
        <is>
          <t>06D</t>
        </is>
      </c>
      <c r="H3374" t="inlineStr">
        <is>
          <t>Food contact surface not properly washed, rinsed and sanitized after each use and following any activity when contamination may have occurred.</t>
        </is>
      </c>
      <c r="I3374" t="inlineStr">
        <is>
          <t>Critical</t>
        </is>
      </c>
      <c r="J3374" t="n">
        <v>12</v>
      </c>
      <c r="K3374" t="inlineStr">
        <is>
          <t>A</t>
        </is>
      </c>
      <c r="L3374" s="9">
        <f>A3374&amp;"-"&amp;TEXT(E3374,"yyyymmdd")</f>
        <v/>
      </c>
    </row>
    <row r="3375">
      <c r="A3375" t="n">
        <v>41672537</v>
      </c>
      <c r="B3375" t="inlineStr">
        <is>
          <t>Queens</t>
        </is>
      </c>
      <c r="C3375" t="inlineStr">
        <is>
          <t>11101</t>
        </is>
      </c>
      <c r="D3375" t="inlineStr">
        <is>
          <t>Coffee/Tea</t>
        </is>
      </c>
      <c r="E3375" s="8" t="n">
        <v>46135</v>
      </c>
      <c r="F3375" t="inlineStr">
        <is>
          <t>Violations were cited in the following area(s).</t>
        </is>
      </c>
      <c r="G3375" t="inlineStr">
        <is>
          <t>10B</t>
        </is>
      </c>
      <c r="H3375" t="inlineStr">
        <is>
          <t>Anti-siphonage or back-flow prevention device not provided where required; equipment or floor not properly drained; sewage disposal system in disrepair or not functioning properly. Condensation or liquid waste improperly disposed of.</t>
        </is>
      </c>
      <c r="I3375" t="inlineStr">
        <is>
          <t>Not Critical</t>
        </is>
      </c>
      <c r="J3375" t="n">
        <v>12</v>
      </c>
      <c r="K3375" t="inlineStr">
        <is>
          <t>A</t>
        </is>
      </c>
      <c r="L3375" s="9">
        <f>A3375&amp;"-"&amp;TEXT(E3375,"yyyymmdd")</f>
        <v/>
      </c>
    </row>
    <row r="3376">
      <c r="A3376" t="n">
        <v>41672537</v>
      </c>
      <c r="B3376" t="inlineStr">
        <is>
          <t>Queens</t>
        </is>
      </c>
      <c r="C3376" t="inlineStr">
        <is>
          <t>11101</t>
        </is>
      </c>
      <c r="D3376" t="inlineStr">
        <is>
          <t>Coffee/Tea</t>
        </is>
      </c>
      <c r="E3376" s="8" t="n">
        <v>46135</v>
      </c>
      <c r="F3376" t="inlineStr">
        <is>
          <t>Violations were cited in the following area(s).</t>
        </is>
      </c>
      <c r="G3376" t="inlineStr">
        <is>
          <t>10F</t>
        </is>
      </c>
      <c r="H3376" t="inlineStr">
        <is>
          <t>Non-food contact surface or equipment made of unacceptable material, not kept clean, or not properly sealed, raised, spaced or movable to allow accessibility for cleaning on all sides, above and underneath the unit.</t>
        </is>
      </c>
      <c r="I3376" t="inlineStr">
        <is>
          <t>Not Critical</t>
        </is>
      </c>
      <c r="J3376" t="n">
        <v>12</v>
      </c>
      <c r="K3376" t="inlineStr">
        <is>
          <t>A</t>
        </is>
      </c>
      <c r="L3376" s="9">
        <f>A3376&amp;"-"&amp;TEXT(E3376,"yyyymmdd")</f>
        <v/>
      </c>
    </row>
    <row r="3377">
      <c r="A3377" t="n">
        <v>50001471</v>
      </c>
      <c r="B3377" t="inlineStr">
        <is>
          <t>Bronx</t>
        </is>
      </c>
      <c r="C3377" t="inlineStr">
        <is>
          <t>10460</t>
        </is>
      </c>
      <c r="D3377" t="inlineStr">
        <is>
          <t>Latin American</t>
        </is>
      </c>
      <c r="E3377" s="8" t="n">
        <v>46135</v>
      </c>
      <c r="F3377" t="inlineStr">
        <is>
          <t>Violations were cited in the following area(s).</t>
        </is>
      </c>
      <c r="G3377" t="inlineStr">
        <is>
          <t>03I</t>
        </is>
      </c>
      <c r="H3377" t="inlineStr">
        <is>
          <t>Juice packaged on premises with no or incomplete label, no warning statement</t>
        </is>
      </c>
      <c r="I3377" t="inlineStr">
        <is>
          <t>Critical</t>
        </is>
      </c>
      <c r="J3377" t="n">
        <v>29</v>
      </c>
      <c r="L3377" s="9">
        <f>A3377&amp;"-"&amp;TEXT(E3377,"yyyymmdd")</f>
        <v/>
      </c>
    </row>
    <row r="3378">
      <c r="A3378" t="n">
        <v>50001471</v>
      </c>
      <c r="B3378" t="inlineStr">
        <is>
          <t>Bronx</t>
        </is>
      </c>
      <c r="C3378" t="inlineStr">
        <is>
          <t>10460</t>
        </is>
      </c>
      <c r="D3378" t="inlineStr">
        <is>
          <t>Latin American</t>
        </is>
      </c>
      <c r="E3378" s="8" t="n">
        <v>46135</v>
      </c>
      <c r="F3378" t="inlineStr">
        <is>
          <t>Violations were cited in the following area(s).</t>
        </is>
      </c>
      <c r="G3378" t="inlineStr">
        <is>
          <t>04H</t>
        </is>
      </c>
      <c r="H3378" t="inlineStr">
        <is>
          <t>Raw, cooked or prepared food is adulterated, contaminated, cross-contaminated, or not discarded in accordance with HACCP plan.</t>
        </is>
      </c>
      <c r="I3378" t="inlineStr">
        <is>
          <t>Critical</t>
        </is>
      </c>
      <c r="J3378" t="n">
        <v>29</v>
      </c>
      <c r="L3378" s="9">
        <f>A3378&amp;"-"&amp;TEXT(E3378,"yyyymmdd")</f>
        <v/>
      </c>
    </row>
    <row r="3379">
      <c r="A3379" t="n">
        <v>50001471</v>
      </c>
      <c r="B3379" t="inlineStr">
        <is>
          <t>Bronx</t>
        </is>
      </c>
      <c r="C3379" t="inlineStr">
        <is>
          <t>10460</t>
        </is>
      </c>
      <c r="D3379" t="inlineStr">
        <is>
          <t>Latin American</t>
        </is>
      </c>
      <c r="E3379" s="8" t="n">
        <v>46135</v>
      </c>
      <c r="F3379" t="inlineStr">
        <is>
          <t>Violations were cited in the following area(s).</t>
        </is>
      </c>
      <c r="G3379" t="inlineStr">
        <is>
          <t>04K</t>
        </is>
      </c>
      <c r="H3379" t="inlineStr">
        <is>
          <t>Evidence of rats or live rats in establishment's food or non-food areas.</t>
        </is>
      </c>
      <c r="I3379" t="inlineStr">
        <is>
          <t>Critical</t>
        </is>
      </c>
      <c r="J3379" t="n">
        <v>29</v>
      </c>
      <c r="L3379" s="9">
        <f>A3379&amp;"-"&amp;TEXT(E3379,"yyyymmdd")</f>
        <v/>
      </c>
    </row>
    <row r="3380">
      <c r="A3380" t="n">
        <v>50001471</v>
      </c>
      <c r="B3380" t="inlineStr">
        <is>
          <t>Bronx</t>
        </is>
      </c>
      <c r="C3380" t="inlineStr">
        <is>
          <t>10460</t>
        </is>
      </c>
      <c r="D3380" t="inlineStr">
        <is>
          <t>Latin American</t>
        </is>
      </c>
      <c r="E3380" s="8" t="n">
        <v>46135</v>
      </c>
      <c r="F3380" t="inlineStr">
        <is>
          <t>Violations were cited in the following area(s).</t>
        </is>
      </c>
      <c r="G3380" t="inlineStr">
        <is>
          <t>08A</t>
        </is>
      </c>
      <c r="H3380" t="inlineStr">
        <is>
          <t>Establishment is not free of harborage or conditions conducive to rodents, insects or other pests.</t>
        </is>
      </c>
      <c r="I3380" t="inlineStr">
        <is>
          <t>Not Critical</t>
        </is>
      </c>
      <c r="J3380" t="n">
        <v>29</v>
      </c>
      <c r="L3380" s="9">
        <f>A3380&amp;"-"&amp;TEXT(E3380,"yyyymmdd")</f>
        <v/>
      </c>
    </row>
    <row r="3381">
      <c r="A3381" t="n">
        <v>50001471</v>
      </c>
      <c r="B3381" t="inlineStr">
        <is>
          <t>Bronx</t>
        </is>
      </c>
      <c r="C3381" t="inlineStr">
        <is>
          <t>10460</t>
        </is>
      </c>
      <c r="D3381" t="inlineStr">
        <is>
          <t>Latin American</t>
        </is>
      </c>
      <c r="E3381" s="8" t="n">
        <v>46135</v>
      </c>
      <c r="F3381" t="inlineStr">
        <is>
          <t>Violations were cited in the following area(s).</t>
        </is>
      </c>
      <c r="G3381" t="inlineStr">
        <is>
          <t>10B</t>
        </is>
      </c>
      <c r="H3381" t="inlineStr">
        <is>
          <t>Anti-siphonage or back-flow prevention device not provided where required; equipment or floor not properly drained; sewage disposal system in disrepair or not functioning properly. Condensation or liquid waste improperly disposed of.</t>
        </is>
      </c>
      <c r="I3381" t="inlineStr">
        <is>
          <t>Not Critical</t>
        </is>
      </c>
      <c r="J3381" t="n">
        <v>29</v>
      </c>
      <c r="L3381" s="9">
        <f>A3381&amp;"-"&amp;TEXT(E3381,"yyyymmdd")</f>
        <v/>
      </c>
    </row>
    <row r="3382">
      <c r="A3382" t="n">
        <v>50003475</v>
      </c>
      <c r="B3382" t="inlineStr">
        <is>
          <t>Bronx</t>
        </is>
      </c>
      <c r="C3382" t="inlineStr">
        <is>
          <t>10455</t>
        </is>
      </c>
      <c r="D3382" t="inlineStr">
        <is>
          <t>American</t>
        </is>
      </c>
      <c r="E3382" s="8" t="n">
        <v>46135</v>
      </c>
      <c r="F3382" t="inlineStr">
        <is>
          <t>Violations were cited in the following area(s).</t>
        </is>
      </c>
      <c r="G3382" t="inlineStr">
        <is>
          <t>02B</t>
        </is>
      </c>
      <c r="H3382" t="inlineStr">
        <is>
          <t>Hot TCS food item not held at or above 140 °F.</t>
        </is>
      </c>
      <c r="I3382" t="inlineStr">
        <is>
          <t>Critical</t>
        </is>
      </c>
      <c r="J3382" t="n">
        <v>41</v>
      </c>
      <c r="L3382" s="9">
        <f>A3382&amp;"-"&amp;TEXT(E3382,"yyyymmdd")</f>
        <v/>
      </c>
    </row>
    <row r="3383">
      <c r="A3383" t="n">
        <v>50003475</v>
      </c>
      <c r="B3383" t="inlineStr">
        <is>
          <t>Bronx</t>
        </is>
      </c>
      <c r="C3383" t="inlineStr">
        <is>
          <t>10455</t>
        </is>
      </c>
      <c r="D3383" t="inlineStr">
        <is>
          <t>American</t>
        </is>
      </c>
      <c r="E3383" s="8" t="n">
        <v>46135</v>
      </c>
      <c r="F3383" t="inlineStr">
        <is>
          <t>Violations were cited in the following area(s).</t>
        </is>
      </c>
      <c r="G3383" t="inlineStr">
        <is>
          <t>02G</t>
        </is>
      </c>
      <c r="H3383" t="inlineStr">
        <is>
          <t>Cold TCS food item held above 41 °F; smoked or processed fish held above 38 °F; intact raw eggs held above 45 °F; or reduced oxygen packaged (ROP) TCS foods held above required temperatures except during active necessary preparation.</t>
        </is>
      </c>
      <c r="I3383" t="inlineStr">
        <is>
          <t>Critical</t>
        </is>
      </c>
      <c r="J3383" t="n">
        <v>41</v>
      </c>
      <c r="L3383" s="9">
        <f>A3383&amp;"-"&amp;TEXT(E3383,"yyyymmdd")</f>
        <v/>
      </c>
    </row>
    <row r="3384">
      <c r="A3384" t="n">
        <v>50003475</v>
      </c>
      <c r="B3384" t="inlineStr">
        <is>
          <t>Bronx</t>
        </is>
      </c>
      <c r="C3384" t="inlineStr">
        <is>
          <t>10455</t>
        </is>
      </c>
      <c r="D3384" t="inlineStr">
        <is>
          <t>American</t>
        </is>
      </c>
      <c r="E3384" s="8" t="n">
        <v>46135</v>
      </c>
      <c r="F3384" t="inlineStr">
        <is>
          <t>Violations were cited in the following area(s).</t>
        </is>
      </c>
      <c r="G3384" t="inlineStr">
        <is>
          <t>06B</t>
        </is>
      </c>
      <c r="H3384" t="inlineStr">
        <is>
          <t>Tobacco or electronic cigarette use, eating, or drinking from open container in food preparation, food storage or dishwashing area.</t>
        </is>
      </c>
      <c r="I3384" t="inlineStr">
        <is>
          <t>Critical</t>
        </is>
      </c>
      <c r="J3384" t="n">
        <v>41</v>
      </c>
      <c r="L3384" s="9">
        <f>A3384&amp;"-"&amp;TEXT(E3384,"yyyymmdd")</f>
        <v/>
      </c>
    </row>
    <row r="3385">
      <c r="A3385" t="n">
        <v>50003475</v>
      </c>
      <c r="B3385" t="inlineStr">
        <is>
          <t>Bronx</t>
        </is>
      </c>
      <c r="C3385" t="inlineStr">
        <is>
          <t>10455</t>
        </is>
      </c>
      <c r="D3385" t="inlineStr">
        <is>
          <t>American</t>
        </is>
      </c>
      <c r="E3385" s="8" t="n">
        <v>46135</v>
      </c>
      <c r="F3385" t="inlineStr">
        <is>
          <t>Violations were cited in the following area(s).</t>
        </is>
      </c>
      <c r="G3385" t="inlineStr">
        <is>
          <t>06C</t>
        </is>
      </c>
      <c r="H338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385" t="inlineStr">
        <is>
          <t>Critical</t>
        </is>
      </c>
      <c r="J3385" t="n">
        <v>41</v>
      </c>
      <c r="L3385" s="9">
        <f>A3385&amp;"-"&amp;TEXT(E3385,"yyyymmdd")</f>
        <v/>
      </c>
    </row>
    <row r="3386">
      <c r="A3386" t="n">
        <v>50003475</v>
      </c>
      <c r="B3386" t="inlineStr">
        <is>
          <t>Bronx</t>
        </is>
      </c>
      <c r="C3386" t="inlineStr">
        <is>
          <t>10455</t>
        </is>
      </c>
      <c r="D3386" t="inlineStr">
        <is>
          <t>American</t>
        </is>
      </c>
      <c r="E3386" s="8" t="n">
        <v>46135</v>
      </c>
      <c r="F3386" t="inlineStr">
        <is>
          <t>Violations were cited in the following area(s).</t>
        </is>
      </c>
      <c r="G3386" t="inlineStr">
        <is>
          <t>06D</t>
        </is>
      </c>
      <c r="H3386" t="inlineStr">
        <is>
          <t>Food contact surface not properly washed, rinsed and sanitized after each use and following any activity when contamination may have occurred.</t>
        </is>
      </c>
      <c r="I3386" t="inlineStr">
        <is>
          <t>Critical</t>
        </is>
      </c>
      <c r="J3386" t="n">
        <v>41</v>
      </c>
      <c r="L3386" s="9">
        <f>A3386&amp;"-"&amp;TEXT(E3386,"yyyymmdd")</f>
        <v/>
      </c>
    </row>
    <row r="3387">
      <c r="A3387" t="n">
        <v>50003475</v>
      </c>
      <c r="B3387" t="inlineStr">
        <is>
          <t>Bronx</t>
        </is>
      </c>
      <c r="C3387" t="inlineStr">
        <is>
          <t>10455</t>
        </is>
      </c>
      <c r="D3387" t="inlineStr">
        <is>
          <t>American</t>
        </is>
      </c>
      <c r="E3387" s="8" t="n">
        <v>46135</v>
      </c>
      <c r="F3387" t="inlineStr">
        <is>
          <t>Violations were cited in the following area(s).</t>
        </is>
      </c>
      <c r="G3387" t="inlineStr">
        <is>
          <t>10B</t>
        </is>
      </c>
      <c r="H3387" t="inlineStr">
        <is>
          <t>Anti-siphonage or back-flow prevention device not provided where required; equipment or floor not properly drained; sewage disposal system in disrepair or not functioning properly. Condensation or liquid waste improperly disposed of.</t>
        </is>
      </c>
      <c r="I3387" t="inlineStr">
        <is>
          <t>Not Critical</t>
        </is>
      </c>
      <c r="J3387" t="n">
        <v>41</v>
      </c>
      <c r="L3387" s="9">
        <f>A3387&amp;"-"&amp;TEXT(E3387,"yyyymmdd")</f>
        <v/>
      </c>
    </row>
    <row r="3388">
      <c r="A3388" t="n">
        <v>50003475</v>
      </c>
      <c r="B3388" t="inlineStr">
        <is>
          <t>Bronx</t>
        </is>
      </c>
      <c r="C3388" t="inlineStr">
        <is>
          <t>10455</t>
        </is>
      </c>
      <c r="D3388" t="inlineStr">
        <is>
          <t>American</t>
        </is>
      </c>
      <c r="E3388" s="8" t="n">
        <v>46135</v>
      </c>
      <c r="F3388" t="inlineStr">
        <is>
          <t>Violations were cited in the following area(s).</t>
        </is>
      </c>
      <c r="G3388" t="inlineStr">
        <is>
          <t>10F</t>
        </is>
      </c>
      <c r="H3388" t="inlineStr">
        <is>
          <t>Non-food contact surface or equipment made of unacceptable material, not kept clean, or not properly sealed, raised, spaced or movable to allow accessibility for cleaning on all sides, above and underneath the unit.</t>
        </is>
      </c>
      <c r="I3388" t="inlineStr">
        <is>
          <t>Not Critical</t>
        </is>
      </c>
      <c r="J3388" t="n">
        <v>41</v>
      </c>
      <c r="L3388" s="9">
        <f>A3388&amp;"-"&amp;TEXT(E3388,"yyyymmdd")</f>
        <v/>
      </c>
    </row>
    <row r="3389">
      <c r="A3389" t="n">
        <v>50003475</v>
      </c>
      <c r="B3389" t="inlineStr">
        <is>
          <t>Bronx</t>
        </is>
      </c>
      <c r="C3389" t="inlineStr">
        <is>
          <t>10455</t>
        </is>
      </c>
      <c r="D3389" t="inlineStr">
        <is>
          <t>American</t>
        </is>
      </c>
      <c r="E3389" s="8" t="n">
        <v>46135</v>
      </c>
      <c r="F3389" t="inlineStr">
        <is>
          <t>Violations were cited in the following area(s).</t>
        </is>
      </c>
      <c r="G3389" t="inlineStr">
        <is>
          <t>10H</t>
        </is>
      </c>
      <c r="H3389" t="inlineStr">
        <is>
          <t>Single service article not provided. Single service article reused or not protected from contamination when transported, stored, dispensed. Drinking straws not completely enclosed in wrapper or dispensed from a sanitary device.</t>
        </is>
      </c>
      <c r="I3389" t="inlineStr">
        <is>
          <t>Not Critical</t>
        </is>
      </c>
      <c r="J3389" t="n">
        <v>41</v>
      </c>
      <c r="L3389" s="9">
        <f>A3389&amp;"-"&amp;TEXT(E3389,"yyyymmdd")</f>
        <v/>
      </c>
    </row>
    <row r="3390">
      <c r="A3390" t="n">
        <v>50005068</v>
      </c>
      <c r="B3390" t="inlineStr">
        <is>
          <t>Brooklyn</t>
        </is>
      </c>
      <c r="C3390" t="inlineStr">
        <is>
          <t>11215</t>
        </is>
      </c>
      <c r="D3390" t="inlineStr">
        <is>
          <t>Tex-Mex</t>
        </is>
      </c>
      <c r="E3390" s="8" t="n">
        <v>46135</v>
      </c>
      <c r="F3390" t="inlineStr">
        <is>
          <t>Violations were cited in the following area(s).</t>
        </is>
      </c>
      <c r="G3390" t="inlineStr">
        <is>
          <t>02G</t>
        </is>
      </c>
      <c r="H3390" t="inlineStr">
        <is>
          <t>Cold TCS food item held above 41 °F; smoked or processed fish held above 38 °F; intact raw eggs held above 45 °F; or reduced oxygen packaged (ROP) TCS foods held above required temperatures except during active necessary preparation.</t>
        </is>
      </c>
      <c r="I3390" t="inlineStr">
        <is>
          <t>Critical</t>
        </is>
      </c>
      <c r="J3390" t="n">
        <v>17</v>
      </c>
      <c r="L3390" s="9">
        <f>A3390&amp;"-"&amp;TEXT(E3390,"yyyymmdd")</f>
        <v/>
      </c>
    </row>
    <row r="3391">
      <c r="A3391" t="n">
        <v>50005068</v>
      </c>
      <c r="B3391" t="inlineStr">
        <is>
          <t>Brooklyn</t>
        </is>
      </c>
      <c r="C3391" t="inlineStr">
        <is>
          <t>11215</t>
        </is>
      </c>
      <c r="D3391" t="inlineStr">
        <is>
          <t>Tex-Mex</t>
        </is>
      </c>
      <c r="E3391" s="8" t="n">
        <v>46135</v>
      </c>
      <c r="F3391" t="inlineStr">
        <is>
          <t>Violations were cited in the following area(s).</t>
        </is>
      </c>
      <c r="G3391" t="inlineStr">
        <is>
          <t>06C</t>
        </is>
      </c>
      <c r="H339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391" t="inlineStr">
        <is>
          <t>Critical</t>
        </is>
      </c>
      <c r="J3391" t="n">
        <v>17</v>
      </c>
      <c r="L3391" s="9">
        <f>A3391&amp;"-"&amp;TEXT(E3391,"yyyymmdd")</f>
        <v/>
      </c>
    </row>
    <row r="3392">
      <c r="A3392" t="n">
        <v>50005068</v>
      </c>
      <c r="B3392" t="inlineStr">
        <is>
          <t>Brooklyn</t>
        </is>
      </c>
      <c r="C3392" t="inlineStr">
        <is>
          <t>11215</t>
        </is>
      </c>
      <c r="D3392" t="inlineStr">
        <is>
          <t>Tex-Mex</t>
        </is>
      </c>
      <c r="E3392" s="8" t="n">
        <v>46135</v>
      </c>
      <c r="F3392" t="inlineStr">
        <is>
          <t>Violations were cited in the following area(s).</t>
        </is>
      </c>
      <c r="G3392" t="inlineStr">
        <is>
          <t>10G</t>
        </is>
      </c>
      <c r="H3392" t="inlineStr">
        <is>
          <t>Dishwashing and ware washing: Cleaning and sanitizing of tableware, including dishes, utensils, and equipment deficient.</t>
        </is>
      </c>
      <c r="I3392" t="inlineStr">
        <is>
          <t>Not Critical</t>
        </is>
      </c>
      <c r="J3392" t="n">
        <v>17</v>
      </c>
      <c r="L3392" s="9">
        <f>A3392&amp;"-"&amp;TEXT(E3392,"yyyymmdd")</f>
        <v/>
      </c>
    </row>
    <row r="3393">
      <c r="A3393" t="n">
        <v>50009495</v>
      </c>
      <c r="B3393" t="inlineStr">
        <is>
          <t>Brooklyn</t>
        </is>
      </c>
      <c r="C3393" t="inlineStr">
        <is>
          <t>11223</t>
        </is>
      </c>
      <c r="D3393" t="inlineStr">
        <is>
          <t>Seafood</t>
        </is>
      </c>
      <c r="E3393" s="8" t="n">
        <v>46135</v>
      </c>
      <c r="F3393" t="inlineStr">
        <is>
          <t>Violations were cited in the following area(s).</t>
        </is>
      </c>
      <c r="G3393" t="inlineStr">
        <is>
          <t>02G</t>
        </is>
      </c>
      <c r="H3393" t="inlineStr">
        <is>
          <t>Cold TCS food item held above 41 °F; smoked or processed fish held above 38 °F; intact raw eggs held above 45 °F; or reduced oxygen packaged (ROP) TCS foods held above required temperatures except during active necessary preparation.</t>
        </is>
      </c>
      <c r="I3393" t="inlineStr">
        <is>
          <t>Critical</t>
        </is>
      </c>
      <c r="J3393" t="n">
        <v>25</v>
      </c>
      <c r="L3393" s="9">
        <f>A3393&amp;"-"&amp;TEXT(E3393,"yyyymmdd")</f>
        <v/>
      </c>
    </row>
    <row r="3394">
      <c r="A3394" t="n">
        <v>50009495</v>
      </c>
      <c r="B3394" t="inlineStr">
        <is>
          <t>Brooklyn</t>
        </is>
      </c>
      <c r="C3394" t="inlineStr">
        <is>
          <t>11223</t>
        </is>
      </c>
      <c r="D3394" t="inlineStr">
        <is>
          <t>Seafood</t>
        </is>
      </c>
      <c r="E3394" s="8" t="n">
        <v>46135</v>
      </c>
      <c r="F3394" t="inlineStr">
        <is>
          <t>Violations were cited in the following area(s).</t>
        </is>
      </c>
      <c r="G3394" t="inlineStr">
        <is>
          <t>02H</t>
        </is>
      </c>
      <c r="H3394" t="inlineStr">
        <is>
          <t>After cooking or removal from hot holding, TCS food not cooled by an approved method whereby the internal temperature is reduced from 140 °F to 70 °F or less within 2 hours, and from 70 °F to 41 °F or less within 4 additional hours.</t>
        </is>
      </c>
      <c r="I3394" t="inlineStr">
        <is>
          <t>Critical</t>
        </is>
      </c>
      <c r="J3394" t="n">
        <v>25</v>
      </c>
      <c r="L3394" s="9">
        <f>A3394&amp;"-"&amp;TEXT(E3394,"yyyymmdd")</f>
        <v/>
      </c>
    </row>
    <row r="3395">
      <c r="A3395" t="n">
        <v>50009495</v>
      </c>
      <c r="B3395" t="inlineStr">
        <is>
          <t>Brooklyn</t>
        </is>
      </c>
      <c r="C3395" t="inlineStr">
        <is>
          <t>11223</t>
        </is>
      </c>
      <c r="D3395" t="inlineStr">
        <is>
          <t>Seafood</t>
        </is>
      </c>
      <c r="E3395" s="8" t="n">
        <v>46135</v>
      </c>
      <c r="F3395" t="inlineStr">
        <is>
          <t>Violations were cited in the following area(s).</t>
        </is>
      </c>
      <c r="G3395" t="inlineStr">
        <is>
          <t>10F</t>
        </is>
      </c>
      <c r="H3395" t="inlineStr">
        <is>
          <t>Non-food contact surface or equipment made of unacceptable material, not kept clean, or not properly sealed, raised, spaced or movable to allow accessibility for cleaning on all sides, above and underneath the unit.</t>
        </is>
      </c>
      <c r="I3395" t="inlineStr">
        <is>
          <t>Not Critical</t>
        </is>
      </c>
      <c r="J3395" t="n">
        <v>25</v>
      </c>
      <c r="L3395" s="9">
        <f>A3395&amp;"-"&amp;TEXT(E3395,"yyyymmdd")</f>
        <v/>
      </c>
    </row>
    <row r="3396">
      <c r="A3396" t="n">
        <v>50009495</v>
      </c>
      <c r="B3396" t="inlineStr">
        <is>
          <t>Brooklyn</t>
        </is>
      </c>
      <c r="C3396" t="inlineStr">
        <is>
          <t>11223</t>
        </is>
      </c>
      <c r="D3396" t="inlineStr">
        <is>
          <t>Seafood</t>
        </is>
      </c>
      <c r="E3396" s="8" t="n">
        <v>46135</v>
      </c>
      <c r="F3396" t="inlineStr">
        <is>
          <t>Violations were cited in the following area(s).</t>
        </is>
      </c>
      <c r="G3396" t="inlineStr">
        <is>
          <t>10G</t>
        </is>
      </c>
      <c r="H3396" t="inlineStr">
        <is>
          <t>Dishwashing and ware washing: Cleaning and sanitizing of tableware, including dishes, utensils, and equipment deficient.</t>
        </is>
      </c>
      <c r="I3396" t="inlineStr">
        <is>
          <t>Not Critical</t>
        </is>
      </c>
      <c r="J3396" t="n">
        <v>25</v>
      </c>
      <c r="L3396" s="9">
        <f>A3396&amp;"-"&amp;TEXT(E3396,"yyyymmdd")</f>
        <v/>
      </c>
    </row>
    <row r="3397">
      <c r="A3397" t="n">
        <v>50010297</v>
      </c>
      <c r="B3397" t="inlineStr">
        <is>
          <t>Manhattan</t>
        </is>
      </c>
      <c r="C3397" t="inlineStr">
        <is>
          <t>10011</t>
        </is>
      </c>
      <c r="D3397" t="inlineStr">
        <is>
          <t>Mexican</t>
        </is>
      </c>
      <c r="E3397" s="8" t="n">
        <v>46135</v>
      </c>
      <c r="F3397" t="inlineStr">
        <is>
          <t>Violations were cited in the following area(s).</t>
        </is>
      </c>
      <c r="G3397" t="inlineStr">
        <is>
          <t>02G</t>
        </is>
      </c>
      <c r="H3397" t="inlineStr">
        <is>
          <t>Cold TCS food item held above 41 °F; smoked or processed fish held above 38 °F; intact raw eggs held above 45 °F; or reduced oxygen packaged (ROP) TCS foods held above required temperatures except during active necessary preparation.</t>
        </is>
      </c>
      <c r="I3397" t="inlineStr">
        <is>
          <t>Critical</t>
        </is>
      </c>
      <c r="J3397" t="n">
        <v>11</v>
      </c>
      <c r="K3397" t="inlineStr">
        <is>
          <t>A</t>
        </is>
      </c>
      <c r="L3397" s="9">
        <f>A3397&amp;"-"&amp;TEXT(E3397,"yyyymmdd")</f>
        <v/>
      </c>
    </row>
    <row r="3398">
      <c r="A3398" t="n">
        <v>50010297</v>
      </c>
      <c r="B3398" t="inlineStr">
        <is>
          <t>Manhattan</t>
        </is>
      </c>
      <c r="C3398" t="inlineStr">
        <is>
          <t>10011</t>
        </is>
      </c>
      <c r="D3398" t="inlineStr">
        <is>
          <t>Mexican</t>
        </is>
      </c>
      <c r="E3398" s="8" t="n">
        <v>46135</v>
      </c>
      <c r="F3398" t="inlineStr">
        <is>
          <t>Violations were cited in the following area(s).</t>
        </is>
      </c>
      <c r="G3398" t="inlineStr">
        <is>
          <t>10F</t>
        </is>
      </c>
      <c r="H3398" t="inlineStr">
        <is>
          <t>Non-food contact surface or equipment made of unacceptable material, not kept clean, or not properly sealed, raised, spaced or movable to allow accessibility for cleaning on all sides, above and underneath the unit.</t>
        </is>
      </c>
      <c r="I3398" t="inlineStr">
        <is>
          <t>Not Critical</t>
        </is>
      </c>
      <c r="J3398" t="n">
        <v>11</v>
      </c>
      <c r="K3398" t="inlineStr">
        <is>
          <t>A</t>
        </is>
      </c>
      <c r="L3398" s="9">
        <f>A3398&amp;"-"&amp;TEXT(E3398,"yyyymmdd")</f>
        <v/>
      </c>
    </row>
    <row r="3399">
      <c r="A3399" t="n">
        <v>50011568</v>
      </c>
      <c r="B3399" t="inlineStr">
        <is>
          <t>Queens</t>
        </is>
      </c>
      <c r="C3399" t="inlineStr">
        <is>
          <t>11101</t>
        </is>
      </c>
      <c r="D3399" t="inlineStr">
        <is>
          <t>Italian</t>
        </is>
      </c>
      <c r="E3399" s="8" t="n">
        <v>46135</v>
      </c>
      <c r="F3399" t="inlineStr">
        <is>
          <t>Violations were cited in the following area(s).</t>
        </is>
      </c>
      <c r="G3399" t="inlineStr">
        <is>
          <t>06F</t>
        </is>
      </c>
      <c r="H3399" t="inlineStr">
        <is>
          <t>Wiping cloths not stored clean and dry, or in a sanitizing solution, between uses.</t>
        </is>
      </c>
      <c r="I3399" t="inlineStr">
        <is>
          <t>Critical</t>
        </is>
      </c>
      <c r="J3399" t="n">
        <v>9</v>
      </c>
      <c r="K3399" t="inlineStr">
        <is>
          <t>A</t>
        </is>
      </c>
      <c r="L3399" s="9">
        <f>A3399&amp;"-"&amp;TEXT(E3399,"yyyymmdd")</f>
        <v/>
      </c>
    </row>
    <row r="3400">
      <c r="A3400" t="n">
        <v>50011568</v>
      </c>
      <c r="B3400" t="inlineStr">
        <is>
          <t>Queens</t>
        </is>
      </c>
      <c r="C3400" t="inlineStr">
        <is>
          <t>11101</t>
        </is>
      </c>
      <c r="D3400" t="inlineStr">
        <is>
          <t>Italian</t>
        </is>
      </c>
      <c r="E3400" s="8" t="n">
        <v>46135</v>
      </c>
      <c r="F3400" t="inlineStr">
        <is>
          <t>Violations were cited in the following area(s).</t>
        </is>
      </c>
      <c r="G3400" t="inlineStr">
        <is>
          <t>09C</t>
        </is>
      </c>
      <c r="H3400" t="inlineStr">
        <is>
          <t>Design, construction, materials used or maintenance of food contact surface improper. Surface not easily cleanable, sanitized and maintained.</t>
        </is>
      </c>
      <c r="I3400" t="inlineStr">
        <is>
          <t>Not Critical</t>
        </is>
      </c>
      <c r="J3400" t="n">
        <v>9</v>
      </c>
      <c r="K3400" t="inlineStr">
        <is>
          <t>A</t>
        </is>
      </c>
      <c r="L3400" s="9">
        <f>A3400&amp;"-"&amp;TEXT(E3400,"yyyymmdd")</f>
        <v/>
      </c>
    </row>
    <row r="3401">
      <c r="A3401" t="n">
        <v>50011568</v>
      </c>
      <c r="B3401" t="inlineStr">
        <is>
          <t>Queens</t>
        </is>
      </c>
      <c r="C3401" t="inlineStr">
        <is>
          <t>11101</t>
        </is>
      </c>
      <c r="D3401" t="inlineStr">
        <is>
          <t>Italian</t>
        </is>
      </c>
      <c r="E3401" s="8" t="n">
        <v>46135</v>
      </c>
      <c r="F3401" t="inlineStr">
        <is>
          <t>Violations were cited in the following area(s).</t>
        </is>
      </c>
      <c r="G3401" t="inlineStr">
        <is>
          <t>10F</t>
        </is>
      </c>
      <c r="H3401" t="inlineStr">
        <is>
          <t>Non-food contact surface or equipment made of unacceptable material, not kept clean, or not properly sealed, raised, spaced or movable to allow accessibility for cleaning on all sides, above and underneath the unit.</t>
        </is>
      </c>
      <c r="I3401" t="inlineStr">
        <is>
          <t>Not Critical</t>
        </is>
      </c>
      <c r="J3401" t="n">
        <v>9</v>
      </c>
      <c r="K3401" t="inlineStr">
        <is>
          <t>A</t>
        </is>
      </c>
      <c r="L3401" s="9">
        <f>A3401&amp;"-"&amp;TEXT(E3401,"yyyymmdd")</f>
        <v/>
      </c>
    </row>
    <row r="3402">
      <c r="A3402" t="n">
        <v>50016020</v>
      </c>
      <c r="B3402" t="inlineStr">
        <is>
          <t>Brooklyn</t>
        </is>
      </c>
      <c r="C3402" t="inlineStr">
        <is>
          <t>11238</t>
        </is>
      </c>
      <c r="D3402" t="inlineStr">
        <is>
          <t>Southeast Asian</t>
        </is>
      </c>
      <c r="E3402" s="8" t="n">
        <v>46135</v>
      </c>
      <c r="F3402" t="inlineStr">
        <is>
          <t>Violations were cited in the following area(s).</t>
        </is>
      </c>
      <c r="G3402" t="inlineStr">
        <is>
          <t>02B</t>
        </is>
      </c>
      <c r="H3402" t="inlineStr">
        <is>
          <t>Hot TCS food item not held at or above 140 °F.</t>
        </is>
      </c>
      <c r="I3402" t="inlineStr">
        <is>
          <t>Critical</t>
        </is>
      </c>
      <c r="J3402" t="n">
        <v>12</v>
      </c>
      <c r="K3402" t="inlineStr">
        <is>
          <t>A</t>
        </is>
      </c>
      <c r="L3402" s="9">
        <f>A3402&amp;"-"&amp;TEXT(E3402,"yyyymmdd")</f>
        <v/>
      </c>
    </row>
    <row r="3403">
      <c r="A3403" t="n">
        <v>50016020</v>
      </c>
      <c r="B3403" t="inlineStr">
        <is>
          <t>Brooklyn</t>
        </is>
      </c>
      <c r="C3403" t="inlineStr">
        <is>
          <t>11238</t>
        </is>
      </c>
      <c r="D3403" t="inlineStr">
        <is>
          <t>Southeast Asian</t>
        </is>
      </c>
      <c r="E3403" s="8" t="n">
        <v>46135</v>
      </c>
      <c r="F3403" t="inlineStr">
        <is>
          <t>Violations were cited in the following area(s).</t>
        </is>
      </c>
      <c r="G3403" t="inlineStr">
        <is>
          <t>06D</t>
        </is>
      </c>
      <c r="H3403" t="inlineStr">
        <is>
          <t>Food contact surface not properly washed, rinsed and sanitized after each use and following any activity when contamination may have occurred.</t>
        </is>
      </c>
      <c r="I3403" t="inlineStr">
        <is>
          <t>Critical</t>
        </is>
      </c>
      <c r="J3403" t="n">
        <v>12</v>
      </c>
      <c r="K3403" t="inlineStr">
        <is>
          <t>A</t>
        </is>
      </c>
      <c r="L3403" s="9">
        <f>A3403&amp;"-"&amp;TEXT(E3403,"yyyymmdd")</f>
        <v/>
      </c>
    </row>
    <row r="3404">
      <c r="A3404" t="n">
        <v>50034535</v>
      </c>
      <c r="B3404" t="inlineStr">
        <is>
          <t>Queens</t>
        </is>
      </c>
      <c r="C3404" t="inlineStr">
        <is>
          <t>11375</t>
        </is>
      </c>
      <c r="D3404" t="inlineStr">
        <is>
          <t>Middle Eastern</t>
        </is>
      </c>
      <c r="E3404" s="8" t="n">
        <v>46135</v>
      </c>
      <c r="F3404" t="inlineStr">
        <is>
          <t>Violations were cited in the following area(s).</t>
        </is>
      </c>
      <c r="G3404" t="inlineStr">
        <is>
          <t>04A</t>
        </is>
      </c>
      <c r="H3404" t="inlineStr">
        <is>
          <t>Food Protection Certificate (FPC) not held by manager or supervisor of food operations.</t>
        </is>
      </c>
      <c r="I3404" t="inlineStr">
        <is>
          <t>Critical</t>
        </is>
      </c>
      <c r="J3404" t="n">
        <v>13</v>
      </c>
      <c r="K3404" t="inlineStr">
        <is>
          <t>A</t>
        </is>
      </c>
      <c r="L3404" s="9">
        <f>A3404&amp;"-"&amp;TEXT(E3404,"yyyymmdd")</f>
        <v/>
      </c>
    </row>
    <row r="3405">
      <c r="A3405" t="n">
        <v>50034535</v>
      </c>
      <c r="B3405" t="inlineStr">
        <is>
          <t>Queens</t>
        </is>
      </c>
      <c r="C3405" t="inlineStr">
        <is>
          <t>11375</t>
        </is>
      </c>
      <c r="D3405" t="inlineStr">
        <is>
          <t>Middle Eastern</t>
        </is>
      </c>
      <c r="E3405" s="8" t="n">
        <v>46135</v>
      </c>
      <c r="F3405" t="inlineStr">
        <is>
          <t>Violations were cited in the following area(s).</t>
        </is>
      </c>
      <c r="G3405" t="inlineStr">
        <is>
          <t>10F</t>
        </is>
      </c>
      <c r="H3405" t="inlineStr">
        <is>
          <t>Non-food contact surface or equipment made of unacceptable material, not kept clean, or not properly sealed, raised, spaced or movable to allow accessibility for cleaning on all sides, above and underneath the unit.</t>
        </is>
      </c>
      <c r="I3405" t="inlineStr">
        <is>
          <t>Not Critical</t>
        </is>
      </c>
      <c r="J3405" t="n">
        <v>13</v>
      </c>
      <c r="K3405" t="inlineStr">
        <is>
          <t>A</t>
        </is>
      </c>
      <c r="L3405" s="9">
        <f>A3405&amp;"-"&amp;TEXT(E3405,"yyyymmdd")</f>
        <v/>
      </c>
    </row>
    <row r="3406">
      <c r="A3406" t="n">
        <v>50043236</v>
      </c>
      <c r="B3406" t="inlineStr">
        <is>
          <t>Brooklyn</t>
        </is>
      </c>
      <c r="C3406" t="inlineStr">
        <is>
          <t>11220</t>
        </is>
      </c>
      <c r="D3406" t="inlineStr">
        <is>
          <t>Coffee/Tea</t>
        </is>
      </c>
      <c r="E3406" s="8" t="n">
        <v>46135</v>
      </c>
      <c r="F3406" t="inlineStr">
        <is>
          <t>Violations were cited in the following area(s).</t>
        </is>
      </c>
      <c r="G3406" t="inlineStr">
        <is>
          <t>02B</t>
        </is>
      </c>
      <c r="H3406" t="inlineStr">
        <is>
          <t>Hot TCS food item not held at or above 140 °F.</t>
        </is>
      </c>
      <c r="I3406" t="inlineStr">
        <is>
          <t>Critical</t>
        </is>
      </c>
      <c r="J3406" t="n">
        <v>12</v>
      </c>
      <c r="K3406" t="inlineStr">
        <is>
          <t>A</t>
        </is>
      </c>
      <c r="L3406" s="9">
        <f>A3406&amp;"-"&amp;TEXT(E3406,"yyyymmdd")</f>
        <v/>
      </c>
    </row>
    <row r="3407">
      <c r="A3407" t="n">
        <v>50043236</v>
      </c>
      <c r="B3407" t="inlineStr">
        <is>
          <t>Brooklyn</t>
        </is>
      </c>
      <c r="C3407" t="inlineStr">
        <is>
          <t>11220</t>
        </is>
      </c>
      <c r="D3407" t="inlineStr">
        <is>
          <t>Coffee/Tea</t>
        </is>
      </c>
      <c r="E3407" s="8" t="n">
        <v>46135</v>
      </c>
      <c r="F3407" t="inlineStr">
        <is>
          <t>Violations were cited in the following area(s).</t>
        </is>
      </c>
      <c r="G3407" t="inlineStr">
        <is>
          <t>06A</t>
        </is>
      </c>
      <c r="H3407" t="inlineStr">
        <is>
          <t>Personal cleanliness is inadequate. Outer garment soiled with possible contaminant. Effective hair restraint not worn where required. Jewelry worn on hands or arms. Fingernail polish worn or fingernails not kept clean and trimmed.</t>
        </is>
      </c>
      <c r="I3407" t="inlineStr">
        <is>
          <t>Critical</t>
        </is>
      </c>
      <c r="J3407" t="n">
        <v>12</v>
      </c>
      <c r="K3407" t="inlineStr">
        <is>
          <t>A</t>
        </is>
      </c>
      <c r="L3407" s="9">
        <f>A3407&amp;"-"&amp;TEXT(E3407,"yyyymmdd")</f>
        <v/>
      </c>
    </row>
    <row r="3408">
      <c r="A3408" t="n">
        <v>50043236</v>
      </c>
      <c r="B3408" t="inlineStr">
        <is>
          <t>Brooklyn</t>
        </is>
      </c>
      <c r="C3408" t="inlineStr">
        <is>
          <t>11220</t>
        </is>
      </c>
      <c r="D3408" t="inlineStr">
        <is>
          <t>Coffee/Tea</t>
        </is>
      </c>
      <c r="E3408" s="8" t="n">
        <v>46135</v>
      </c>
      <c r="F3408" t="inlineStr">
        <is>
          <t>Violations were cited in the following area(s).</t>
        </is>
      </c>
      <c r="G3408" t="inlineStr">
        <is>
          <t>28-06</t>
        </is>
      </c>
      <c r="H3408" t="inlineStr">
        <is>
          <t>Contract with a pest management professional not in place. Record of extermination activities not kept on premises.</t>
        </is>
      </c>
      <c r="I3408" t="inlineStr">
        <is>
          <t>Not Critical</t>
        </is>
      </c>
      <c r="J3408" t="n">
        <v>12</v>
      </c>
      <c r="K3408" t="inlineStr">
        <is>
          <t>A</t>
        </is>
      </c>
      <c r="L3408" s="9">
        <f>A3408&amp;"-"&amp;TEXT(E3408,"yyyymmdd")</f>
        <v/>
      </c>
    </row>
    <row r="3409">
      <c r="A3409" t="n">
        <v>50044020</v>
      </c>
      <c r="B3409" t="inlineStr">
        <is>
          <t>Manhattan</t>
        </is>
      </c>
      <c r="C3409" t="inlineStr">
        <is>
          <t>10021</t>
        </is>
      </c>
      <c r="D3409" t="inlineStr">
        <is>
          <t>American</t>
        </is>
      </c>
      <c r="E3409" s="8" t="n">
        <v>46135</v>
      </c>
      <c r="F3409" t="inlineStr">
        <is>
          <t>Violations were cited in the following area(s).</t>
        </is>
      </c>
      <c r="G3409" t="inlineStr">
        <is>
          <t>05D</t>
        </is>
      </c>
      <c r="H340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409" t="inlineStr">
        <is>
          <t>Critical</t>
        </is>
      </c>
      <c r="J3409" t="n">
        <v>45</v>
      </c>
      <c r="L3409" s="9">
        <f>A3409&amp;"-"&amp;TEXT(E3409,"yyyymmdd")</f>
        <v/>
      </c>
    </row>
    <row r="3410">
      <c r="A3410" t="n">
        <v>50044020</v>
      </c>
      <c r="B3410" t="inlineStr">
        <is>
          <t>Manhattan</t>
        </is>
      </c>
      <c r="C3410" t="inlineStr">
        <is>
          <t>10021</t>
        </is>
      </c>
      <c r="D3410" t="inlineStr">
        <is>
          <t>American</t>
        </is>
      </c>
      <c r="E3410" s="8" t="n">
        <v>46135</v>
      </c>
      <c r="F3410" t="inlineStr">
        <is>
          <t>Violations were cited in the following area(s).</t>
        </is>
      </c>
      <c r="G3410" t="inlineStr">
        <is>
          <t>06C</t>
        </is>
      </c>
      <c r="H341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410" t="inlineStr">
        <is>
          <t>Critical</t>
        </is>
      </c>
      <c r="J3410" t="n">
        <v>45</v>
      </c>
      <c r="L3410" s="9">
        <f>A3410&amp;"-"&amp;TEXT(E3410,"yyyymmdd")</f>
        <v/>
      </c>
    </row>
    <row r="3411">
      <c r="A3411" t="n">
        <v>50044020</v>
      </c>
      <c r="B3411" t="inlineStr">
        <is>
          <t>Manhattan</t>
        </is>
      </c>
      <c r="C3411" t="inlineStr">
        <is>
          <t>10021</t>
        </is>
      </c>
      <c r="D3411" t="inlineStr">
        <is>
          <t>American</t>
        </is>
      </c>
      <c r="E3411" s="8" t="n">
        <v>46135</v>
      </c>
      <c r="F3411" t="inlineStr">
        <is>
          <t>Violations were cited in the following area(s).</t>
        </is>
      </c>
      <c r="G3411" t="inlineStr">
        <is>
          <t>06D</t>
        </is>
      </c>
      <c r="H3411" t="inlineStr">
        <is>
          <t>Food contact surface not properly washed, rinsed and sanitized after each use and following any activity when contamination may have occurred.</t>
        </is>
      </c>
      <c r="I3411" t="inlineStr">
        <is>
          <t>Critical</t>
        </is>
      </c>
      <c r="J3411" t="n">
        <v>45</v>
      </c>
      <c r="L3411" s="9">
        <f>A3411&amp;"-"&amp;TEXT(E3411,"yyyymmdd")</f>
        <v/>
      </c>
    </row>
    <row r="3412">
      <c r="A3412" t="n">
        <v>50044020</v>
      </c>
      <c r="B3412" t="inlineStr">
        <is>
          <t>Manhattan</t>
        </is>
      </c>
      <c r="C3412" t="inlineStr">
        <is>
          <t>10021</t>
        </is>
      </c>
      <c r="D3412" t="inlineStr">
        <is>
          <t>American</t>
        </is>
      </c>
      <c r="E3412" s="8" t="n">
        <v>46135</v>
      </c>
      <c r="F3412" t="inlineStr">
        <is>
          <t>Violations were cited in the following area(s).</t>
        </is>
      </c>
      <c r="G3412" t="inlineStr">
        <is>
          <t>10B</t>
        </is>
      </c>
      <c r="H3412" t="inlineStr">
        <is>
          <t>Anti-siphonage or back-flow prevention device not provided where required; equipment or floor not properly drained; sewage disposal system in disrepair or not functioning properly. Condensation or liquid waste improperly disposed of.</t>
        </is>
      </c>
      <c r="I3412" t="inlineStr">
        <is>
          <t>Not Critical</t>
        </is>
      </c>
      <c r="J3412" t="n">
        <v>45</v>
      </c>
      <c r="L3412" s="9">
        <f>A3412&amp;"-"&amp;TEXT(E3412,"yyyymmdd")</f>
        <v/>
      </c>
    </row>
    <row r="3413">
      <c r="A3413" t="n">
        <v>50044020</v>
      </c>
      <c r="B3413" t="inlineStr">
        <is>
          <t>Manhattan</t>
        </is>
      </c>
      <c r="C3413" t="inlineStr">
        <is>
          <t>10021</t>
        </is>
      </c>
      <c r="D3413" t="inlineStr">
        <is>
          <t>American</t>
        </is>
      </c>
      <c r="E3413" s="8" t="n">
        <v>46135</v>
      </c>
      <c r="F3413" t="inlineStr">
        <is>
          <t>Violations were cited in the following area(s).</t>
        </is>
      </c>
      <c r="G3413" t="inlineStr">
        <is>
          <t>10F</t>
        </is>
      </c>
      <c r="H3413" t="inlineStr">
        <is>
          <t>Non-food contact surface or equipment made of unacceptable material, not kept clean, or not properly sealed, raised, spaced or movable to allow accessibility for cleaning on all sides, above and underneath the unit.</t>
        </is>
      </c>
      <c r="I3413" t="inlineStr">
        <is>
          <t>Not Critical</t>
        </is>
      </c>
      <c r="J3413" t="n">
        <v>45</v>
      </c>
      <c r="L3413" s="9">
        <f>A3413&amp;"-"&amp;TEXT(E3413,"yyyymmdd")</f>
        <v/>
      </c>
    </row>
    <row r="3414">
      <c r="A3414" t="n">
        <v>50045623</v>
      </c>
      <c r="B3414" t="inlineStr">
        <is>
          <t>Brooklyn</t>
        </is>
      </c>
      <c r="C3414" t="inlineStr">
        <is>
          <t>11229</t>
        </is>
      </c>
      <c r="D3414" t="inlineStr">
        <is>
          <t>Chinese</t>
        </is>
      </c>
      <c r="E3414" s="8" t="n">
        <v>46135</v>
      </c>
      <c r="F3414" t="inlineStr">
        <is>
          <t>Violations were cited in the following area(s).</t>
        </is>
      </c>
      <c r="G3414" t="inlineStr">
        <is>
          <t>02G</t>
        </is>
      </c>
      <c r="H3414" t="inlineStr">
        <is>
          <t>Cold TCS food item held above 41 °F; smoked or processed fish held above 38 °F; intact raw eggs held above 45 °F; or reduced oxygen packaged (ROP) TCS foods held above required temperatures except during active necessary preparation.</t>
        </is>
      </c>
      <c r="I3414" t="inlineStr">
        <is>
          <t>Critical</t>
        </is>
      </c>
      <c r="J3414" t="n">
        <v>11</v>
      </c>
      <c r="K3414" t="inlineStr">
        <is>
          <t>A</t>
        </is>
      </c>
      <c r="L3414" s="9">
        <f>A3414&amp;"-"&amp;TEXT(E3414,"yyyymmdd")</f>
        <v/>
      </c>
    </row>
    <row r="3415">
      <c r="A3415" t="n">
        <v>50045623</v>
      </c>
      <c r="B3415" t="inlineStr">
        <is>
          <t>Brooklyn</t>
        </is>
      </c>
      <c r="C3415" t="inlineStr">
        <is>
          <t>11229</t>
        </is>
      </c>
      <c r="D3415" t="inlineStr">
        <is>
          <t>Chinese</t>
        </is>
      </c>
      <c r="E3415" s="8" t="n">
        <v>46135</v>
      </c>
      <c r="F3415" t="inlineStr">
        <is>
          <t>Violations were cited in the following area(s).</t>
        </is>
      </c>
      <c r="G3415" t="inlineStr">
        <is>
          <t>10F</t>
        </is>
      </c>
      <c r="H3415" t="inlineStr">
        <is>
          <t>Non-food contact surface or equipment made of unacceptable material, not kept clean, or not properly sealed, raised, spaced or movable to allow accessibility for cleaning on all sides, above and underneath the unit.</t>
        </is>
      </c>
      <c r="I3415" t="inlineStr">
        <is>
          <t>Not Critical</t>
        </is>
      </c>
      <c r="J3415" t="n">
        <v>11</v>
      </c>
      <c r="K3415" t="inlineStr">
        <is>
          <t>A</t>
        </is>
      </c>
      <c r="L3415" s="9">
        <f>A3415&amp;"-"&amp;TEXT(E3415,"yyyymmdd")</f>
        <v/>
      </c>
    </row>
    <row r="3416">
      <c r="A3416" t="n">
        <v>50047466</v>
      </c>
      <c r="B3416" t="inlineStr">
        <is>
          <t>Queens</t>
        </is>
      </c>
      <c r="C3416" t="inlineStr">
        <is>
          <t>11375</t>
        </is>
      </c>
      <c r="D3416" t="inlineStr">
        <is>
          <t>Chicken</t>
        </is>
      </c>
      <c r="E3416" s="8" t="n">
        <v>46135</v>
      </c>
      <c r="F3416" t="inlineStr">
        <is>
          <t>Violations were cited in the following area(s).</t>
        </is>
      </c>
      <c r="G3416" t="inlineStr">
        <is>
          <t>02G</t>
        </is>
      </c>
      <c r="H3416" t="inlineStr">
        <is>
          <t>Cold TCS food item held above 41 °F; smoked or processed fish held above 38 °F; intact raw eggs held above 45 °F; or reduced oxygen packaged (ROP) TCS foods held above required temperatures except during active necessary preparation.</t>
        </is>
      </c>
      <c r="I3416" t="inlineStr">
        <is>
          <t>Critical</t>
        </is>
      </c>
      <c r="J3416" t="n">
        <v>10</v>
      </c>
      <c r="K3416" t="inlineStr">
        <is>
          <t>A</t>
        </is>
      </c>
      <c r="L3416" s="9">
        <f>A3416&amp;"-"&amp;TEXT(E3416,"yyyymmdd")</f>
        <v/>
      </c>
    </row>
    <row r="3417">
      <c r="A3417" t="n">
        <v>50047466</v>
      </c>
      <c r="B3417" t="inlineStr">
        <is>
          <t>Queens</t>
        </is>
      </c>
      <c r="C3417" t="inlineStr">
        <is>
          <t>11375</t>
        </is>
      </c>
      <c r="D3417" t="inlineStr">
        <is>
          <t>Chicken</t>
        </is>
      </c>
      <c r="E3417" s="8" t="n">
        <v>46135</v>
      </c>
      <c r="F3417" t="inlineStr">
        <is>
          <t>Violations were cited in the following area(s).</t>
        </is>
      </c>
      <c r="G3417" t="inlineStr">
        <is>
          <t>10F</t>
        </is>
      </c>
      <c r="H3417" t="inlineStr">
        <is>
          <t>Non-food contact surface or equipment made of unacceptable material, not kept clean, or not properly sealed, raised, spaced or movable to allow accessibility for cleaning on all sides, above and underneath the unit.</t>
        </is>
      </c>
      <c r="I3417" t="inlineStr">
        <is>
          <t>Not Critical</t>
        </is>
      </c>
      <c r="J3417" t="n">
        <v>10</v>
      </c>
      <c r="K3417" t="inlineStr">
        <is>
          <t>A</t>
        </is>
      </c>
      <c r="L3417" s="9">
        <f>A3417&amp;"-"&amp;TEXT(E3417,"yyyymmdd")</f>
        <v/>
      </c>
    </row>
    <row r="3418">
      <c r="A3418" t="n">
        <v>50050700</v>
      </c>
      <c r="B3418" t="inlineStr">
        <is>
          <t>Queens</t>
        </is>
      </c>
      <c r="C3418" t="inlineStr">
        <is>
          <t>11374</t>
        </is>
      </c>
      <c r="D3418" t="inlineStr">
        <is>
          <t>American</t>
        </is>
      </c>
      <c r="E3418" s="8" t="n">
        <v>46135</v>
      </c>
      <c r="F3418" t="inlineStr">
        <is>
          <t>Violations were cited in the following area(s).</t>
        </is>
      </c>
      <c r="G3418" t="inlineStr">
        <is>
          <t>06D</t>
        </is>
      </c>
      <c r="H3418" t="inlineStr">
        <is>
          <t>Food contact surface not properly washed, rinsed and sanitized after each use and following any activity when contamination may have occurred.</t>
        </is>
      </c>
      <c r="I3418" t="inlineStr">
        <is>
          <t>Critical</t>
        </is>
      </c>
      <c r="J3418" t="n">
        <v>9</v>
      </c>
      <c r="K3418" t="inlineStr">
        <is>
          <t>A</t>
        </is>
      </c>
      <c r="L3418" s="9">
        <f>A3418&amp;"-"&amp;TEXT(E3418,"yyyymmdd")</f>
        <v/>
      </c>
    </row>
    <row r="3419">
      <c r="A3419" t="n">
        <v>50050700</v>
      </c>
      <c r="B3419" t="inlineStr">
        <is>
          <t>Queens</t>
        </is>
      </c>
      <c r="C3419" t="inlineStr">
        <is>
          <t>11374</t>
        </is>
      </c>
      <c r="D3419" t="inlineStr">
        <is>
          <t>American</t>
        </is>
      </c>
      <c r="E3419" s="8" t="n">
        <v>46135</v>
      </c>
      <c r="F3419" t="inlineStr">
        <is>
          <t>Violations were cited in the following area(s).</t>
        </is>
      </c>
      <c r="G3419" t="inlineStr">
        <is>
          <t>08C</t>
        </is>
      </c>
      <c r="H3419" t="inlineStr">
        <is>
          <t>Pesticide not properly labeled or used by unlicensed individual. Pesticide, other toxic chemical improperly used/stored. Unprotected, unlocked bait station used.</t>
        </is>
      </c>
      <c r="I3419" t="inlineStr">
        <is>
          <t>Not Critical</t>
        </is>
      </c>
      <c r="J3419" t="n">
        <v>9</v>
      </c>
      <c r="K3419" t="inlineStr">
        <is>
          <t>A</t>
        </is>
      </c>
      <c r="L3419" s="9">
        <f>A3419&amp;"-"&amp;TEXT(E3419,"yyyymmdd")</f>
        <v/>
      </c>
    </row>
    <row r="3420">
      <c r="A3420" t="n">
        <v>50050700</v>
      </c>
      <c r="B3420" t="inlineStr">
        <is>
          <t>Queens</t>
        </is>
      </c>
      <c r="C3420" t="inlineStr">
        <is>
          <t>11374</t>
        </is>
      </c>
      <c r="D3420" t="inlineStr">
        <is>
          <t>American</t>
        </is>
      </c>
      <c r="E3420" s="8" t="n">
        <v>46135</v>
      </c>
      <c r="F3420" t="inlineStr">
        <is>
          <t>Violations were cited in the following area(s).</t>
        </is>
      </c>
      <c r="G3420" t="inlineStr">
        <is>
          <t>10F</t>
        </is>
      </c>
      <c r="H3420" t="inlineStr">
        <is>
          <t>Non-food contact surface or equipment made of unacceptable material, not kept clean, or not properly sealed, raised, spaced or movable to allow accessibility for cleaning on all sides, above and underneath the unit.</t>
        </is>
      </c>
      <c r="I3420" t="inlineStr">
        <is>
          <t>Not Critical</t>
        </is>
      </c>
      <c r="J3420" t="n">
        <v>9</v>
      </c>
      <c r="K3420" t="inlineStr">
        <is>
          <t>A</t>
        </is>
      </c>
      <c r="L3420" s="9">
        <f>A3420&amp;"-"&amp;TEXT(E3420,"yyyymmdd")</f>
        <v/>
      </c>
    </row>
    <row r="3421">
      <c r="A3421" t="n">
        <v>50053337</v>
      </c>
      <c r="B3421" t="inlineStr">
        <is>
          <t>Brooklyn</t>
        </is>
      </c>
      <c r="C3421" t="inlineStr">
        <is>
          <t>11211</t>
        </is>
      </c>
      <c r="D3421" t="inlineStr">
        <is>
          <t>Indian</t>
        </is>
      </c>
      <c r="E3421" s="8" t="n">
        <v>46135</v>
      </c>
      <c r="F3421" t="inlineStr">
        <is>
          <t>Violations were cited in the following area(s).</t>
        </is>
      </c>
      <c r="G3421" t="inlineStr">
        <is>
          <t>04M</t>
        </is>
      </c>
      <c r="H3421" t="inlineStr">
        <is>
          <t>Live roaches in facility's food or non-food area.</t>
        </is>
      </c>
      <c r="I3421" t="inlineStr">
        <is>
          <t>Critical</t>
        </is>
      </c>
      <c r="J3421" t="n">
        <v>31</v>
      </c>
      <c r="L3421" s="9">
        <f>A3421&amp;"-"&amp;TEXT(E3421,"yyyymmdd")</f>
        <v/>
      </c>
    </row>
    <row r="3422">
      <c r="A3422" t="n">
        <v>50053337</v>
      </c>
      <c r="B3422" t="inlineStr">
        <is>
          <t>Brooklyn</t>
        </is>
      </c>
      <c r="C3422" t="inlineStr">
        <is>
          <t>11211</t>
        </is>
      </c>
      <c r="D3422" t="inlineStr">
        <is>
          <t>Indian</t>
        </is>
      </c>
      <c r="E3422" s="8" t="n">
        <v>46135</v>
      </c>
      <c r="F3422" t="inlineStr">
        <is>
          <t>Violations were cited in the following area(s).</t>
        </is>
      </c>
      <c r="G3422" t="inlineStr">
        <is>
          <t>05D</t>
        </is>
      </c>
      <c r="H342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422" t="inlineStr">
        <is>
          <t>Critical</t>
        </is>
      </c>
      <c r="J3422" t="n">
        <v>31</v>
      </c>
      <c r="L3422" s="9">
        <f>A3422&amp;"-"&amp;TEXT(E3422,"yyyymmdd")</f>
        <v/>
      </c>
    </row>
    <row r="3423">
      <c r="A3423" t="n">
        <v>50053337</v>
      </c>
      <c r="B3423" t="inlineStr">
        <is>
          <t>Brooklyn</t>
        </is>
      </c>
      <c r="C3423" t="inlineStr">
        <is>
          <t>11211</t>
        </is>
      </c>
      <c r="D3423" t="inlineStr">
        <is>
          <t>Indian</t>
        </is>
      </c>
      <c r="E3423" s="8" t="n">
        <v>46135</v>
      </c>
      <c r="F3423" t="inlineStr">
        <is>
          <t>Violations were cited in the following area(s).</t>
        </is>
      </c>
      <c r="G3423" t="inlineStr">
        <is>
          <t>06C</t>
        </is>
      </c>
      <c r="H342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423" t="inlineStr">
        <is>
          <t>Critical</t>
        </is>
      </c>
      <c r="J3423" t="n">
        <v>31</v>
      </c>
      <c r="L3423" s="9">
        <f>A3423&amp;"-"&amp;TEXT(E3423,"yyyymmdd")</f>
        <v/>
      </c>
    </row>
    <row r="3424">
      <c r="A3424" t="n">
        <v>50053337</v>
      </c>
      <c r="B3424" t="inlineStr">
        <is>
          <t>Brooklyn</t>
        </is>
      </c>
      <c r="C3424" t="inlineStr">
        <is>
          <t>11211</t>
        </is>
      </c>
      <c r="D3424" t="inlineStr">
        <is>
          <t>Indian</t>
        </is>
      </c>
      <c r="E3424" s="8" t="n">
        <v>46135</v>
      </c>
      <c r="F3424" t="inlineStr">
        <is>
          <t>Violations were cited in the following area(s).</t>
        </is>
      </c>
      <c r="G3424" t="inlineStr">
        <is>
          <t>08A</t>
        </is>
      </c>
      <c r="H3424" t="inlineStr">
        <is>
          <t>Establishment is not free of harborage or conditions conducive to rodents, insects or other pests.</t>
        </is>
      </c>
      <c r="I3424" t="inlineStr">
        <is>
          <t>Not Critical</t>
        </is>
      </c>
      <c r="J3424" t="n">
        <v>31</v>
      </c>
      <c r="L3424" s="9">
        <f>A3424&amp;"-"&amp;TEXT(E3424,"yyyymmdd")</f>
        <v/>
      </c>
    </row>
    <row r="3425">
      <c r="A3425" t="n">
        <v>50053337</v>
      </c>
      <c r="B3425" t="inlineStr">
        <is>
          <t>Brooklyn</t>
        </is>
      </c>
      <c r="C3425" t="inlineStr">
        <is>
          <t>11211</t>
        </is>
      </c>
      <c r="D3425" t="inlineStr">
        <is>
          <t>Indian</t>
        </is>
      </c>
      <c r="E3425" s="8" t="n">
        <v>46135</v>
      </c>
      <c r="F3425" t="inlineStr">
        <is>
          <t>Violations were cited in the following area(s).</t>
        </is>
      </c>
      <c r="G3425" t="inlineStr">
        <is>
          <t>10F</t>
        </is>
      </c>
      <c r="H3425" t="inlineStr">
        <is>
          <t>Non-food contact surface or equipment made of unacceptable material, not kept clean, or not properly sealed, raised, spaced or movable to allow accessibility for cleaning on all sides, above and underneath the unit.</t>
        </is>
      </c>
      <c r="I3425" t="inlineStr">
        <is>
          <t>Not Critical</t>
        </is>
      </c>
      <c r="J3425" t="n">
        <v>31</v>
      </c>
      <c r="L3425" s="9">
        <f>A3425&amp;"-"&amp;TEXT(E3425,"yyyymmdd")</f>
        <v/>
      </c>
    </row>
    <row r="3426">
      <c r="A3426" t="n">
        <v>50053337</v>
      </c>
      <c r="B3426" t="inlineStr">
        <is>
          <t>Brooklyn</t>
        </is>
      </c>
      <c r="C3426" t="inlineStr">
        <is>
          <t>11211</t>
        </is>
      </c>
      <c r="D3426" t="inlineStr">
        <is>
          <t>Indian</t>
        </is>
      </c>
      <c r="E3426" s="8" t="n">
        <v>46135</v>
      </c>
      <c r="F3426" t="inlineStr">
        <is>
          <t>Violations were cited in the following area(s).</t>
        </is>
      </c>
      <c r="G3426" t="inlineStr">
        <is>
          <t>10G</t>
        </is>
      </c>
      <c r="H3426" t="inlineStr">
        <is>
          <t>Dishwashing and ware washing: Cleaning and sanitizing of tableware, including dishes, utensils, and equipment deficient.</t>
        </is>
      </c>
      <c r="I3426" t="inlineStr">
        <is>
          <t>Not Critical</t>
        </is>
      </c>
      <c r="J3426" t="n">
        <v>31</v>
      </c>
      <c r="L3426" s="9">
        <f>A3426&amp;"-"&amp;TEXT(E3426,"yyyymmdd")</f>
        <v/>
      </c>
    </row>
    <row r="3427">
      <c r="A3427" t="n">
        <v>50054573</v>
      </c>
      <c r="B3427" t="inlineStr">
        <is>
          <t>Manhattan</t>
        </is>
      </c>
      <c r="C3427" t="inlineStr">
        <is>
          <t>10006</t>
        </is>
      </c>
      <c r="D3427" t="inlineStr">
        <is>
          <t>Hamburgers</t>
        </is>
      </c>
      <c r="E3427" s="8" t="n">
        <v>46135</v>
      </c>
      <c r="F3427" t="inlineStr">
        <is>
          <t>Violations were cited in the following area(s).</t>
        </is>
      </c>
      <c r="G3427" t="inlineStr">
        <is>
          <t>06D</t>
        </is>
      </c>
      <c r="H3427" t="inlineStr">
        <is>
          <t>Food contact surface not properly washed, rinsed and sanitized after each use and following any activity when contamination may have occurred.</t>
        </is>
      </c>
      <c r="I3427" t="inlineStr">
        <is>
          <t>Critical</t>
        </is>
      </c>
      <c r="J3427" t="n">
        <v>8</v>
      </c>
      <c r="K3427" t="inlineStr">
        <is>
          <t>A</t>
        </is>
      </c>
      <c r="L3427" s="9">
        <f>A3427&amp;"-"&amp;TEXT(E3427,"yyyymmdd")</f>
        <v/>
      </c>
    </row>
    <row r="3428">
      <c r="A3428" t="n">
        <v>50054573</v>
      </c>
      <c r="B3428" t="inlineStr">
        <is>
          <t>Manhattan</t>
        </is>
      </c>
      <c r="C3428" t="inlineStr">
        <is>
          <t>10006</t>
        </is>
      </c>
      <c r="D3428" t="inlineStr">
        <is>
          <t>Hamburgers</t>
        </is>
      </c>
      <c r="E3428" s="8" t="n">
        <v>46135</v>
      </c>
      <c r="F3428" t="inlineStr">
        <is>
          <t>Violations were cited in the following area(s).</t>
        </is>
      </c>
      <c r="G3428" t="inlineStr">
        <is>
          <t>10F</t>
        </is>
      </c>
      <c r="H3428" t="inlineStr">
        <is>
          <t>Non-food contact surface or equipment made of unacceptable material, not kept clean, or not properly sealed, raised, spaced or movable to allow accessibility for cleaning on all sides, above and underneath the unit.</t>
        </is>
      </c>
      <c r="I3428" t="inlineStr">
        <is>
          <t>Not Critical</t>
        </is>
      </c>
      <c r="J3428" t="n">
        <v>8</v>
      </c>
      <c r="K3428" t="inlineStr">
        <is>
          <t>A</t>
        </is>
      </c>
      <c r="L3428" s="9">
        <f>A3428&amp;"-"&amp;TEXT(E3428,"yyyymmdd")</f>
        <v/>
      </c>
    </row>
    <row r="3429">
      <c r="A3429" t="n">
        <v>50055438</v>
      </c>
      <c r="B3429" t="inlineStr">
        <is>
          <t>Queens</t>
        </is>
      </c>
      <c r="C3429" t="inlineStr">
        <is>
          <t>11374</t>
        </is>
      </c>
      <c r="D3429" t="inlineStr">
        <is>
          <t>Bakery Products/Desserts</t>
        </is>
      </c>
      <c r="E3429" s="8" t="n">
        <v>46135</v>
      </c>
      <c r="F3429" t="inlineStr">
        <is>
          <t>Violations were cited in the following area(s).</t>
        </is>
      </c>
      <c r="G3429" t="inlineStr">
        <is>
          <t>06A</t>
        </is>
      </c>
      <c r="H3429" t="inlineStr">
        <is>
          <t>Personal cleanliness is inadequate. Outer garment soiled with possible contaminant. Effective hair restraint not worn where required. Jewelry worn on hands or arms. Fingernail polish worn or fingernails not kept clean and trimmed.</t>
        </is>
      </c>
      <c r="I3429" t="inlineStr">
        <is>
          <t>Critical</t>
        </is>
      </c>
      <c r="J3429" t="n">
        <v>11</v>
      </c>
      <c r="K3429" t="inlineStr">
        <is>
          <t>A</t>
        </is>
      </c>
      <c r="L3429" s="9">
        <f>A3429&amp;"-"&amp;TEXT(E3429,"yyyymmdd")</f>
        <v/>
      </c>
    </row>
    <row r="3430">
      <c r="A3430" t="n">
        <v>50055438</v>
      </c>
      <c r="B3430" t="inlineStr">
        <is>
          <t>Queens</t>
        </is>
      </c>
      <c r="C3430" t="inlineStr">
        <is>
          <t>11374</t>
        </is>
      </c>
      <c r="D3430" t="inlineStr">
        <is>
          <t>Bakery Products/Desserts</t>
        </is>
      </c>
      <c r="E3430" s="8" t="n">
        <v>46135</v>
      </c>
      <c r="F3430" t="inlineStr">
        <is>
          <t>Violations were cited in the following area(s).</t>
        </is>
      </c>
      <c r="G3430" t="inlineStr">
        <is>
          <t>10G</t>
        </is>
      </c>
      <c r="H3430" t="inlineStr">
        <is>
          <t>Dishwashing and ware washing: Cleaning and sanitizing of tableware, including dishes, utensils, and equipment deficient.</t>
        </is>
      </c>
      <c r="I3430" t="inlineStr">
        <is>
          <t>Not Critical</t>
        </is>
      </c>
      <c r="J3430" t="n">
        <v>11</v>
      </c>
      <c r="K3430" t="inlineStr">
        <is>
          <t>A</t>
        </is>
      </c>
      <c r="L3430" s="9">
        <f>A3430&amp;"-"&amp;TEXT(E3430,"yyyymmdd")</f>
        <v/>
      </c>
    </row>
    <row r="3431">
      <c r="A3431" t="n">
        <v>50057389</v>
      </c>
      <c r="B3431" t="inlineStr">
        <is>
          <t>Queens</t>
        </is>
      </c>
      <c r="C3431" t="inlineStr">
        <is>
          <t>11374</t>
        </is>
      </c>
      <c r="D3431" t="inlineStr">
        <is>
          <t>Tex-Mex</t>
        </is>
      </c>
      <c r="E3431" s="8" t="n">
        <v>46135</v>
      </c>
      <c r="F3431" t="inlineStr">
        <is>
          <t>Violations were cited in the following area(s).</t>
        </is>
      </c>
      <c r="G3431" t="inlineStr">
        <is>
          <t>06D</t>
        </is>
      </c>
      <c r="H3431" t="inlineStr">
        <is>
          <t>Food contact surface not properly washed, rinsed and sanitized after each use and following any activity when contamination may have occurred.</t>
        </is>
      </c>
      <c r="I3431" t="inlineStr">
        <is>
          <t>Critical</t>
        </is>
      </c>
      <c r="J3431" t="n">
        <v>7</v>
      </c>
      <c r="K3431" t="inlineStr">
        <is>
          <t>A</t>
        </is>
      </c>
      <c r="L3431" s="9">
        <f>A3431&amp;"-"&amp;TEXT(E3431,"yyyymmdd")</f>
        <v/>
      </c>
    </row>
    <row r="3432">
      <c r="A3432" t="n">
        <v>50057389</v>
      </c>
      <c r="B3432" t="inlineStr">
        <is>
          <t>Queens</t>
        </is>
      </c>
      <c r="C3432" t="inlineStr">
        <is>
          <t>11374</t>
        </is>
      </c>
      <c r="D3432" t="inlineStr">
        <is>
          <t>Tex-Mex</t>
        </is>
      </c>
      <c r="E3432" s="8" t="n">
        <v>46135</v>
      </c>
      <c r="F3432" t="inlineStr">
        <is>
          <t>Violations were cited in the following area(s).</t>
        </is>
      </c>
      <c r="G3432" t="inlineStr">
        <is>
          <t>10F</t>
        </is>
      </c>
      <c r="H3432" t="inlineStr">
        <is>
          <t>Non-food contact surface or equipment made of unacceptable material, not kept clean, or not properly sealed, raised, spaced or movable to allow accessibility for cleaning on all sides, above and underneath the unit.</t>
        </is>
      </c>
      <c r="I3432" t="inlineStr">
        <is>
          <t>Not Critical</t>
        </is>
      </c>
      <c r="J3432" t="n">
        <v>7</v>
      </c>
      <c r="K3432" t="inlineStr">
        <is>
          <t>A</t>
        </is>
      </c>
      <c r="L3432" s="9">
        <f>A3432&amp;"-"&amp;TEXT(E3432,"yyyymmdd")</f>
        <v/>
      </c>
    </row>
    <row r="3433">
      <c r="A3433" t="n">
        <v>50065978</v>
      </c>
      <c r="B3433" t="inlineStr">
        <is>
          <t>Brooklyn</t>
        </is>
      </c>
      <c r="C3433" t="inlineStr">
        <is>
          <t>11219</t>
        </is>
      </c>
      <c r="D3433" t="inlineStr">
        <is>
          <t>Chinese</t>
        </is>
      </c>
      <c r="E3433" s="8" t="n">
        <v>46135</v>
      </c>
      <c r="F3433" t="inlineStr">
        <is>
          <t>Violations were cited in the following area(s).</t>
        </is>
      </c>
      <c r="G3433" t="inlineStr">
        <is>
          <t>06D</t>
        </is>
      </c>
      <c r="H3433" t="inlineStr">
        <is>
          <t>Food contact surface not properly washed, rinsed and sanitized after each use and following any activity when contamination may have occurred.</t>
        </is>
      </c>
      <c r="I3433" t="inlineStr">
        <is>
          <t>Critical</t>
        </is>
      </c>
      <c r="J3433" t="n">
        <v>7</v>
      </c>
      <c r="K3433" t="inlineStr">
        <is>
          <t>A</t>
        </is>
      </c>
      <c r="L3433" s="9">
        <f>A3433&amp;"-"&amp;TEXT(E3433,"yyyymmdd")</f>
        <v/>
      </c>
    </row>
    <row r="3434">
      <c r="A3434" t="n">
        <v>50065978</v>
      </c>
      <c r="B3434" t="inlineStr">
        <is>
          <t>Brooklyn</t>
        </is>
      </c>
      <c r="C3434" t="inlineStr">
        <is>
          <t>11219</t>
        </is>
      </c>
      <c r="D3434" t="inlineStr">
        <is>
          <t>Chinese</t>
        </is>
      </c>
      <c r="E3434" s="8" t="n">
        <v>46135</v>
      </c>
      <c r="F3434" t="inlineStr">
        <is>
          <t>Violations were cited in the following area(s).</t>
        </is>
      </c>
      <c r="G3434" t="inlineStr">
        <is>
          <t>10F</t>
        </is>
      </c>
      <c r="H3434" t="inlineStr">
        <is>
          <t>Non-food contact surface or equipment made of unacceptable material, not kept clean, or not properly sealed, raised, spaced or movable to allow accessibility for cleaning on all sides, above and underneath the unit.</t>
        </is>
      </c>
      <c r="I3434" t="inlineStr">
        <is>
          <t>Not Critical</t>
        </is>
      </c>
      <c r="J3434" t="n">
        <v>7</v>
      </c>
      <c r="K3434" t="inlineStr">
        <is>
          <t>A</t>
        </is>
      </c>
      <c r="L3434" s="9">
        <f>A3434&amp;"-"&amp;TEXT(E3434,"yyyymmdd")</f>
        <v/>
      </c>
    </row>
    <row r="3435">
      <c r="A3435" t="n">
        <v>50068576</v>
      </c>
      <c r="B3435" t="inlineStr">
        <is>
          <t>Queens</t>
        </is>
      </c>
      <c r="C3435" t="inlineStr">
        <is>
          <t>11101</t>
        </is>
      </c>
      <c r="D3435" t="inlineStr">
        <is>
          <t>American</t>
        </is>
      </c>
      <c r="E3435" s="8" t="n">
        <v>46135</v>
      </c>
      <c r="F3435" t="inlineStr">
        <is>
          <t>Violations were cited in the following area(s).</t>
        </is>
      </c>
      <c r="G3435" t="inlineStr">
        <is>
          <t>02G</t>
        </is>
      </c>
      <c r="H3435" t="inlineStr">
        <is>
          <t>Cold TCS food item held above 41 °F; smoked or processed fish held above 38 °F; intact raw eggs held above 45 °F; or reduced oxygen packaged (ROP) TCS foods held above required temperatures except during active necessary preparation.</t>
        </is>
      </c>
      <c r="I3435" t="inlineStr">
        <is>
          <t>Critical</t>
        </is>
      </c>
      <c r="J3435" t="n">
        <v>41</v>
      </c>
      <c r="L3435" s="9">
        <f>A3435&amp;"-"&amp;TEXT(E3435,"yyyymmdd")</f>
        <v/>
      </c>
    </row>
    <row r="3436">
      <c r="A3436" t="n">
        <v>50068576</v>
      </c>
      <c r="B3436" t="inlineStr">
        <is>
          <t>Queens</t>
        </is>
      </c>
      <c r="C3436" t="inlineStr">
        <is>
          <t>11101</t>
        </is>
      </c>
      <c r="D3436" t="inlineStr">
        <is>
          <t>American</t>
        </is>
      </c>
      <c r="E3436" s="8" t="n">
        <v>46135</v>
      </c>
      <c r="F3436" t="inlineStr">
        <is>
          <t>Violations were cited in the following area(s).</t>
        </is>
      </c>
      <c r="G3436" t="inlineStr">
        <is>
          <t>05D</t>
        </is>
      </c>
      <c r="H343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436" t="inlineStr">
        <is>
          <t>Critical</t>
        </is>
      </c>
      <c r="J3436" t="n">
        <v>41</v>
      </c>
      <c r="L3436" s="9">
        <f>A3436&amp;"-"&amp;TEXT(E3436,"yyyymmdd")</f>
        <v/>
      </c>
    </row>
    <row r="3437">
      <c r="A3437" t="n">
        <v>50068576</v>
      </c>
      <c r="B3437" t="inlineStr">
        <is>
          <t>Queens</t>
        </is>
      </c>
      <c r="C3437" t="inlineStr">
        <is>
          <t>11101</t>
        </is>
      </c>
      <c r="D3437" t="inlineStr">
        <is>
          <t>American</t>
        </is>
      </c>
      <c r="E3437" s="8" t="n">
        <v>46135</v>
      </c>
      <c r="F3437" t="inlineStr">
        <is>
          <t>Violations were cited in the following area(s).</t>
        </is>
      </c>
      <c r="G3437" t="inlineStr">
        <is>
          <t>06B</t>
        </is>
      </c>
      <c r="H3437" t="inlineStr">
        <is>
          <t>Tobacco or electronic cigarette use, eating, or drinking from open container in food preparation, food storage or dishwashing area.</t>
        </is>
      </c>
      <c r="I3437" t="inlineStr">
        <is>
          <t>Critical</t>
        </is>
      </c>
      <c r="J3437" t="n">
        <v>41</v>
      </c>
      <c r="L3437" s="9">
        <f>A3437&amp;"-"&amp;TEXT(E3437,"yyyymmdd")</f>
        <v/>
      </c>
    </row>
    <row r="3438">
      <c r="A3438" t="n">
        <v>50068576</v>
      </c>
      <c r="B3438" t="inlineStr">
        <is>
          <t>Queens</t>
        </is>
      </c>
      <c r="C3438" t="inlineStr">
        <is>
          <t>11101</t>
        </is>
      </c>
      <c r="D3438" t="inlineStr">
        <is>
          <t>American</t>
        </is>
      </c>
      <c r="E3438" s="8" t="n">
        <v>46135</v>
      </c>
      <c r="F3438" t="inlineStr">
        <is>
          <t>Violations were cited in the following area(s).</t>
        </is>
      </c>
      <c r="G3438" t="inlineStr">
        <is>
          <t>06C</t>
        </is>
      </c>
      <c r="H343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438" t="inlineStr">
        <is>
          <t>Critical</t>
        </is>
      </c>
      <c r="J3438" t="n">
        <v>41</v>
      </c>
      <c r="L3438" s="9">
        <f>A3438&amp;"-"&amp;TEXT(E3438,"yyyymmdd")</f>
        <v/>
      </c>
    </row>
    <row r="3439">
      <c r="A3439" t="n">
        <v>50068576</v>
      </c>
      <c r="B3439" t="inlineStr">
        <is>
          <t>Queens</t>
        </is>
      </c>
      <c r="C3439" t="inlineStr">
        <is>
          <t>11101</t>
        </is>
      </c>
      <c r="D3439" t="inlineStr">
        <is>
          <t>American</t>
        </is>
      </c>
      <c r="E3439" s="8" t="n">
        <v>46135</v>
      </c>
      <c r="F3439" t="inlineStr">
        <is>
          <t>Violations were cited in the following area(s).</t>
        </is>
      </c>
      <c r="G3439" t="inlineStr">
        <is>
          <t>10F</t>
        </is>
      </c>
      <c r="H3439" t="inlineStr">
        <is>
          <t>Non-food contact surface or equipment made of unacceptable material, not kept clean, or not properly sealed, raised, spaced or movable to allow accessibility for cleaning on all sides, above and underneath the unit.</t>
        </is>
      </c>
      <c r="I3439" t="inlineStr">
        <is>
          <t>Not Critical</t>
        </is>
      </c>
      <c r="J3439" t="n">
        <v>41</v>
      </c>
      <c r="L3439" s="9">
        <f>A3439&amp;"-"&amp;TEXT(E3439,"yyyymmdd")</f>
        <v/>
      </c>
    </row>
    <row r="3440">
      <c r="A3440" t="n">
        <v>50068576</v>
      </c>
      <c r="B3440" t="inlineStr">
        <is>
          <t>Queens</t>
        </is>
      </c>
      <c r="C3440" t="inlineStr">
        <is>
          <t>11101</t>
        </is>
      </c>
      <c r="D3440" t="inlineStr">
        <is>
          <t>American</t>
        </is>
      </c>
      <c r="E3440" s="8" t="n">
        <v>46135</v>
      </c>
      <c r="F3440" t="inlineStr">
        <is>
          <t>Violations were cited in the following area(s).</t>
        </is>
      </c>
      <c r="G3440" t="inlineStr">
        <is>
          <t>10H</t>
        </is>
      </c>
      <c r="H3440" t="inlineStr">
        <is>
          <t>Single service article not provided. Single service article reused or not protected from contamination when transported, stored, dispensed. Drinking straws not completely enclosed in wrapper or dispensed from a sanitary device.</t>
        </is>
      </c>
      <c r="I3440" t="inlineStr">
        <is>
          <t>Not Critical</t>
        </is>
      </c>
      <c r="J3440" t="n">
        <v>41</v>
      </c>
      <c r="L3440" s="9">
        <f>A3440&amp;"-"&amp;TEXT(E3440,"yyyymmdd")</f>
        <v/>
      </c>
    </row>
    <row r="3441">
      <c r="A3441" t="n">
        <v>50077163</v>
      </c>
      <c r="B3441" t="inlineStr">
        <is>
          <t>Brooklyn</t>
        </is>
      </c>
      <c r="C3441" t="inlineStr">
        <is>
          <t>11238</t>
        </is>
      </c>
      <c r="D3441" t="inlineStr">
        <is>
          <t>Sandwiches</t>
        </is>
      </c>
      <c r="E3441" s="8" t="n">
        <v>46135</v>
      </c>
      <c r="F3441" t="inlineStr">
        <is>
          <t>Violations were cited in the following area(s).</t>
        </is>
      </c>
      <c r="G3441" t="inlineStr">
        <is>
          <t>02G</t>
        </is>
      </c>
      <c r="H3441" t="inlineStr">
        <is>
          <t>Cold TCS food item held above 41 °F; smoked or processed fish held above 38 °F; intact raw eggs held above 45 °F; or reduced oxygen packaged (ROP) TCS foods held above required temperatures except during active necessary preparation.</t>
        </is>
      </c>
      <c r="I3441" t="inlineStr">
        <is>
          <t>Critical</t>
        </is>
      </c>
      <c r="J3441" t="n">
        <v>22</v>
      </c>
      <c r="L3441" s="9">
        <f>A3441&amp;"-"&amp;TEXT(E3441,"yyyymmdd")</f>
        <v/>
      </c>
    </row>
    <row r="3442">
      <c r="A3442" t="n">
        <v>50077163</v>
      </c>
      <c r="B3442" t="inlineStr">
        <is>
          <t>Brooklyn</t>
        </is>
      </c>
      <c r="C3442" t="inlineStr">
        <is>
          <t>11238</t>
        </is>
      </c>
      <c r="D3442" t="inlineStr">
        <is>
          <t>Sandwiches</t>
        </is>
      </c>
      <c r="E3442" s="8" t="n">
        <v>46135</v>
      </c>
      <c r="F3442" t="inlineStr">
        <is>
          <t>Violations were cited in the following area(s).</t>
        </is>
      </c>
      <c r="G3442" t="inlineStr">
        <is>
          <t>05D</t>
        </is>
      </c>
      <c r="H344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442" t="inlineStr">
        <is>
          <t>Critical</t>
        </is>
      </c>
      <c r="J3442" t="n">
        <v>22</v>
      </c>
      <c r="L3442" s="9">
        <f>A3442&amp;"-"&amp;TEXT(E3442,"yyyymmdd")</f>
        <v/>
      </c>
    </row>
    <row r="3443">
      <c r="A3443" t="n">
        <v>50077163</v>
      </c>
      <c r="B3443" t="inlineStr">
        <is>
          <t>Brooklyn</t>
        </is>
      </c>
      <c r="C3443" t="inlineStr">
        <is>
          <t>11238</t>
        </is>
      </c>
      <c r="D3443" t="inlineStr">
        <is>
          <t>Sandwiches</t>
        </is>
      </c>
      <c r="E3443" s="8" t="n">
        <v>46135</v>
      </c>
      <c r="F3443" t="inlineStr">
        <is>
          <t>Violations were cited in the following area(s).</t>
        </is>
      </c>
      <c r="G3443" t="inlineStr">
        <is>
          <t>06E</t>
        </is>
      </c>
      <c r="H3443" t="inlineStr">
        <is>
          <t>Sanitized equipment or utensil, including in-use food dispensing utensil, improperly used or stored.</t>
        </is>
      </c>
      <c r="I3443" t="inlineStr">
        <is>
          <t>Critical</t>
        </is>
      </c>
      <c r="J3443" t="n">
        <v>22</v>
      </c>
      <c r="L3443" s="9">
        <f>A3443&amp;"-"&amp;TEXT(E3443,"yyyymmdd")</f>
        <v/>
      </c>
    </row>
    <row r="3444">
      <c r="A3444" t="n">
        <v>50078091</v>
      </c>
      <c r="B3444" t="inlineStr">
        <is>
          <t>Queens</t>
        </is>
      </c>
      <c r="C3444" t="inlineStr">
        <is>
          <t>11378</t>
        </is>
      </c>
      <c r="D3444" t="inlineStr">
        <is>
          <t>Latin American</t>
        </is>
      </c>
      <c r="E3444" s="8" t="n">
        <v>46135</v>
      </c>
      <c r="F3444" t="inlineStr">
        <is>
          <t>Violations were cited in the following area(s).</t>
        </is>
      </c>
      <c r="G3444" t="inlineStr">
        <is>
          <t>02B</t>
        </is>
      </c>
      <c r="H3444" t="inlineStr">
        <is>
          <t>Hot TCS food item not held at or above 140 °F.</t>
        </is>
      </c>
      <c r="I3444" t="inlineStr">
        <is>
          <t>Critical</t>
        </is>
      </c>
      <c r="J3444" t="n">
        <v>16</v>
      </c>
      <c r="L3444" s="9">
        <f>A3444&amp;"-"&amp;TEXT(E3444,"yyyymmdd")</f>
        <v/>
      </c>
    </row>
    <row r="3445">
      <c r="A3445" t="n">
        <v>50078091</v>
      </c>
      <c r="B3445" t="inlineStr">
        <is>
          <t>Queens</t>
        </is>
      </c>
      <c r="C3445" t="inlineStr">
        <is>
          <t>11378</t>
        </is>
      </c>
      <c r="D3445" t="inlineStr">
        <is>
          <t>Latin American</t>
        </is>
      </c>
      <c r="E3445" s="8" t="n">
        <v>46135</v>
      </c>
      <c r="F3445" t="inlineStr">
        <is>
          <t>Violations were cited in the following area(s).</t>
        </is>
      </c>
      <c r="G3445" t="inlineStr">
        <is>
          <t>06C</t>
        </is>
      </c>
      <c r="H344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445" t="inlineStr">
        <is>
          <t>Critical</t>
        </is>
      </c>
      <c r="J3445" t="n">
        <v>16</v>
      </c>
      <c r="L3445" s="9">
        <f>A3445&amp;"-"&amp;TEXT(E3445,"yyyymmdd")</f>
        <v/>
      </c>
    </row>
    <row r="3446">
      <c r="A3446" t="n">
        <v>50078937</v>
      </c>
      <c r="B3446" t="inlineStr">
        <is>
          <t>Brooklyn</t>
        </is>
      </c>
      <c r="C3446" t="inlineStr">
        <is>
          <t>11249</t>
        </is>
      </c>
      <c r="D3446" t="inlineStr">
        <is>
          <t>American</t>
        </is>
      </c>
      <c r="E3446" s="8" t="n">
        <v>46135</v>
      </c>
      <c r="F3446" t="inlineStr">
        <is>
          <t>Violations were cited in the following area(s).</t>
        </is>
      </c>
      <c r="G3446" t="inlineStr">
        <is>
          <t>02G</t>
        </is>
      </c>
      <c r="H3446" t="inlineStr">
        <is>
          <t>Cold TCS food item held above 41 °F; smoked or processed fish held above 38 °F; intact raw eggs held above 45 °F; or reduced oxygen packaged (ROP) TCS foods held above required temperatures except during active necessary preparation.</t>
        </is>
      </c>
      <c r="I3446" t="inlineStr">
        <is>
          <t>Critical</t>
        </is>
      </c>
      <c r="J3446" t="n">
        <v>12</v>
      </c>
      <c r="K3446" t="inlineStr">
        <is>
          <t>A</t>
        </is>
      </c>
      <c r="L3446" s="9">
        <f>A3446&amp;"-"&amp;TEXT(E3446,"yyyymmdd")</f>
        <v/>
      </c>
    </row>
    <row r="3447">
      <c r="A3447" t="n">
        <v>50078937</v>
      </c>
      <c r="B3447" t="inlineStr">
        <is>
          <t>Brooklyn</t>
        </is>
      </c>
      <c r="C3447" t="inlineStr">
        <is>
          <t>11249</t>
        </is>
      </c>
      <c r="D3447" t="inlineStr">
        <is>
          <t>American</t>
        </is>
      </c>
      <c r="E3447" s="8" t="n">
        <v>46135</v>
      </c>
      <c r="F3447" t="inlineStr">
        <is>
          <t>Violations were cited in the following area(s).</t>
        </is>
      </c>
      <c r="G3447" t="inlineStr">
        <is>
          <t>10B</t>
        </is>
      </c>
      <c r="H3447" t="inlineStr">
        <is>
          <t>Anti-siphonage or back-flow prevention device not provided where required; equipment or floor not properly drained; sewage disposal system in disrepair or not functioning properly. Condensation or liquid waste improperly disposed of.</t>
        </is>
      </c>
      <c r="I3447" t="inlineStr">
        <is>
          <t>Not Critical</t>
        </is>
      </c>
      <c r="J3447" t="n">
        <v>12</v>
      </c>
      <c r="K3447" t="inlineStr">
        <is>
          <t>A</t>
        </is>
      </c>
      <c r="L3447" s="9">
        <f>A3447&amp;"-"&amp;TEXT(E3447,"yyyymmdd")</f>
        <v/>
      </c>
    </row>
    <row r="3448">
      <c r="A3448" t="n">
        <v>50078937</v>
      </c>
      <c r="B3448" t="inlineStr">
        <is>
          <t>Brooklyn</t>
        </is>
      </c>
      <c r="C3448" t="inlineStr">
        <is>
          <t>11249</t>
        </is>
      </c>
      <c r="D3448" t="inlineStr">
        <is>
          <t>American</t>
        </is>
      </c>
      <c r="E3448" s="8" t="n">
        <v>46135</v>
      </c>
      <c r="F3448" t="inlineStr">
        <is>
          <t>Violations were cited in the following area(s).</t>
        </is>
      </c>
      <c r="G3448" t="inlineStr">
        <is>
          <t>10F</t>
        </is>
      </c>
      <c r="H3448" t="inlineStr">
        <is>
          <t>Non-food contact surface or equipment made of unacceptable material, not kept clean, or not properly sealed, raised, spaced or movable to allow accessibility for cleaning on all sides, above and underneath the unit.</t>
        </is>
      </c>
      <c r="I3448" t="inlineStr">
        <is>
          <t>Not Critical</t>
        </is>
      </c>
      <c r="J3448" t="n">
        <v>12</v>
      </c>
      <c r="K3448" t="inlineStr">
        <is>
          <t>A</t>
        </is>
      </c>
      <c r="L3448" s="9">
        <f>A3448&amp;"-"&amp;TEXT(E3448,"yyyymmdd")</f>
        <v/>
      </c>
    </row>
    <row r="3449">
      <c r="A3449" t="n">
        <v>50079054</v>
      </c>
      <c r="B3449" t="inlineStr">
        <is>
          <t>Brooklyn</t>
        </is>
      </c>
      <c r="C3449" t="inlineStr">
        <is>
          <t>11236</t>
        </is>
      </c>
      <c r="D3449" t="inlineStr">
        <is>
          <t>Chinese</t>
        </is>
      </c>
      <c r="E3449" s="8" t="n">
        <v>46135</v>
      </c>
      <c r="F3449" t="inlineStr">
        <is>
          <t>Violations were cited in the following area(s).</t>
        </is>
      </c>
      <c r="G3449" t="inlineStr">
        <is>
          <t>10F</t>
        </is>
      </c>
      <c r="H3449" t="inlineStr">
        <is>
          <t>Non-food contact surface or equipment made of unacceptable material, not kept clean, or not properly sealed, raised, spaced or movable to allow accessibility for cleaning on all sides, above and underneath the unit.</t>
        </is>
      </c>
      <c r="I3449" t="inlineStr">
        <is>
          <t>Not Critical</t>
        </is>
      </c>
      <c r="J3449" t="n">
        <v>2</v>
      </c>
      <c r="K3449" t="inlineStr">
        <is>
          <t>A</t>
        </is>
      </c>
      <c r="L3449" s="9">
        <f>A3449&amp;"-"&amp;TEXT(E3449,"yyyymmdd")</f>
        <v/>
      </c>
    </row>
    <row r="3450">
      <c r="A3450" t="n">
        <v>50079290</v>
      </c>
      <c r="B3450" t="inlineStr">
        <is>
          <t>Manhattan</t>
        </is>
      </c>
      <c r="C3450" t="inlineStr">
        <is>
          <t>10003</t>
        </is>
      </c>
      <c r="D3450" t="inlineStr">
        <is>
          <t>Asian/Asian Fusion</t>
        </is>
      </c>
      <c r="E3450" s="8" t="n">
        <v>46135</v>
      </c>
      <c r="F3450" t="inlineStr">
        <is>
          <t>Violations were cited in the following area(s).</t>
        </is>
      </c>
      <c r="G3450" t="inlineStr">
        <is>
          <t>02B</t>
        </is>
      </c>
      <c r="H3450" t="inlineStr">
        <is>
          <t>Hot TCS food item not held at or above 140 °F.</t>
        </is>
      </c>
      <c r="I3450" t="inlineStr">
        <is>
          <t>Critical</t>
        </is>
      </c>
      <c r="J3450" t="n">
        <v>56</v>
      </c>
      <c r="L3450" s="9">
        <f>A3450&amp;"-"&amp;TEXT(E3450,"yyyymmdd")</f>
        <v/>
      </c>
    </row>
    <row r="3451">
      <c r="A3451" t="n">
        <v>50079290</v>
      </c>
      <c r="B3451" t="inlineStr">
        <is>
          <t>Manhattan</t>
        </is>
      </c>
      <c r="C3451" t="inlineStr">
        <is>
          <t>10003</t>
        </is>
      </c>
      <c r="D3451" t="inlineStr">
        <is>
          <t>Asian/Asian Fusion</t>
        </is>
      </c>
      <c r="E3451" s="8" t="n">
        <v>46135</v>
      </c>
      <c r="F3451" t="inlineStr">
        <is>
          <t>Violations were cited in the following area(s).</t>
        </is>
      </c>
      <c r="G3451" t="inlineStr">
        <is>
          <t>02G</t>
        </is>
      </c>
      <c r="H3451" t="inlineStr">
        <is>
          <t>Cold TCS food item held above 41 °F; smoked or processed fish held above 38 °F; intact raw eggs held above 45 °F; or reduced oxygen packaged (ROP) TCS foods held above required temperatures except during active necessary preparation.</t>
        </is>
      </c>
      <c r="I3451" t="inlineStr">
        <is>
          <t>Critical</t>
        </is>
      </c>
      <c r="J3451" t="n">
        <v>56</v>
      </c>
      <c r="L3451" s="9">
        <f>A3451&amp;"-"&amp;TEXT(E3451,"yyyymmdd")</f>
        <v/>
      </c>
    </row>
    <row r="3452">
      <c r="A3452" t="n">
        <v>50079290</v>
      </c>
      <c r="B3452" t="inlineStr">
        <is>
          <t>Manhattan</t>
        </is>
      </c>
      <c r="C3452" t="inlineStr">
        <is>
          <t>10003</t>
        </is>
      </c>
      <c r="D3452" t="inlineStr">
        <is>
          <t>Asian/Asian Fusion</t>
        </is>
      </c>
      <c r="E3452" s="8" t="n">
        <v>46135</v>
      </c>
      <c r="F3452" t="inlineStr">
        <is>
          <t>Violations were cited in the following area(s).</t>
        </is>
      </c>
      <c r="G3452" t="inlineStr">
        <is>
          <t>04K</t>
        </is>
      </c>
      <c r="H3452" t="inlineStr">
        <is>
          <t>Evidence of rats or live rats in establishment's food or non-food areas.</t>
        </is>
      </c>
      <c r="I3452" t="inlineStr">
        <is>
          <t>Critical</t>
        </is>
      </c>
      <c r="J3452" t="n">
        <v>56</v>
      </c>
      <c r="L3452" s="9">
        <f>A3452&amp;"-"&amp;TEXT(E3452,"yyyymmdd")</f>
        <v/>
      </c>
    </row>
    <row r="3453">
      <c r="A3453" t="n">
        <v>50079290</v>
      </c>
      <c r="B3453" t="inlineStr">
        <is>
          <t>Manhattan</t>
        </is>
      </c>
      <c r="C3453" t="inlineStr">
        <is>
          <t>10003</t>
        </is>
      </c>
      <c r="D3453" t="inlineStr">
        <is>
          <t>Asian/Asian Fusion</t>
        </is>
      </c>
      <c r="E3453" s="8" t="n">
        <v>46135</v>
      </c>
      <c r="F3453" t="inlineStr">
        <is>
          <t>Violations were cited in the following area(s).</t>
        </is>
      </c>
      <c r="G3453" t="inlineStr">
        <is>
          <t>04N</t>
        </is>
      </c>
      <c r="H3453" t="inlineStr">
        <is>
          <t>Filth flies or food/refuse/sewage associated with (FRSA) flies or other nuisance pests in establishment’s food and/or non-food areas. FRSA flies include house flies, blow flies, bottle flies, flesh flies, drain flies, Phorid flies and fruit flies.</t>
        </is>
      </c>
      <c r="I3453" t="inlineStr">
        <is>
          <t>Critical</t>
        </is>
      </c>
      <c r="J3453" t="n">
        <v>56</v>
      </c>
      <c r="L3453" s="9">
        <f>A3453&amp;"-"&amp;TEXT(E3453,"yyyymmdd")</f>
        <v/>
      </c>
    </row>
    <row r="3454">
      <c r="A3454" t="n">
        <v>50079290</v>
      </c>
      <c r="B3454" t="inlineStr">
        <is>
          <t>Manhattan</t>
        </is>
      </c>
      <c r="C3454" t="inlineStr">
        <is>
          <t>10003</t>
        </is>
      </c>
      <c r="D3454" t="inlineStr">
        <is>
          <t>Asian/Asian Fusion</t>
        </is>
      </c>
      <c r="E3454" s="8" t="n">
        <v>46135</v>
      </c>
      <c r="F3454" t="inlineStr">
        <is>
          <t>Violations were cited in the following area(s).</t>
        </is>
      </c>
      <c r="G3454" t="inlineStr">
        <is>
          <t>05D</t>
        </is>
      </c>
      <c r="H345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454" t="inlineStr">
        <is>
          <t>Critical</t>
        </is>
      </c>
      <c r="J3454" t="n">
        <v>56</v>
      </c>
      <c r="L3454" s="9">
        <f>A3454&amp;"-"&amp;TEXT(E3454,"yyyymmdd")</f>
        <v/>
      </c>
    </row>
    <row r="3455">
      <c r="A3455" t="n">
        <v>50079290</v>
      </c>
      <c r="B3455" t="inlineStr">
        <is>
          <t>Manhattan</t>
        </is>
      </c>
      <c r="C3455" t="inlineStr">
        <is>
          <t>10003</t>
        </is>
      </c>
      <c r="D3455" t="inlineStr">
        <is>
          <t>Asian/Asian Fusion</t>
        </is>
      </c>
      <c r="E3455" s="8" t="n">
        <v>46135</v>
      </c>
      <c r="F3455" t="inlineStr">
        <is>
          <t>Violations were cited in the following area(s).</t>
        </is>
      </c>
      <c r="G3455" t="inlineStr">
        <is>
          <t>06C</t>
        </is>
      </c>
      <c r="H345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455" t="inlineStr">
        <is>
          <t>Critical</t>
        </is>
      </c>
      <c r="J3455" t="n">
        <v>56</v>
      </c>
      <c r="L3455" s="9">
        <f>A3455&amp;"-"&amp;TEXT(E3455,"yyyymmdd")</f>
        <v/>
      </c>
    </row>
    <row r="3456">
      <c r="A3456" t="n">
        <v>50079290</v>
      </c>
      <c r="B3456" t="inlineStr">
        <is>
          <t>Manhattan</t>
        </is>
      </c>
      <c r="C3456" t="inlineStr">
        <is>
          <t>10003</t>
        </is>
      </c>
      <c r="D3456" t="inlineStr">
        <is>
          <t>Asian/Asian Fusion</t>
        </is>
      </c>
      <c r="E3456" s="8" t="n">
        <v>46135</v>
      </c>
      <c r="F3456" t="inlineStr">
        <is>
          <t>Violations were cited in the following area(s).</t>
        </is>
      </c>
      <c r="G3456" t="inlineStr">
        <is>
          <t>06D</t>
        </is>
      </c>
      <c r="H3456" t="inlineStr">
        <is>
          <t>Food contact surface not properly washed, rinsed and sanitized after each use and following any activity when contamination may have occurred.</t>
        </is>
      </c>
      <c r="I3456" t="inlineStr">
        <is>
          <t>Critical</t>
        </is>
      </c>
      <c r="J3456" t="n">
        <v>56</v>
      </c>
      <c r="L3456" s="9">
        <f>A3456&amp;"-"&amp;TEXT(E3456,"yyyymmdd")</f>
        <v/>
      </c>
    </row>
    <row r="3457">
      <c r="A3457" t="n">
        <v>50079290</v>
      </c>
      <c r="B3457" t="inlineStr">
        <is>
          <t>Manhattan</t>
        </is>
      </c>
      <c r="C3457" t="inlineStr">
        <is>
          <t>10003</t>
        </is>
      </c>
      <c r="D3457" t="inlineStr">
        <is>
          <t>Asian/Asian Fusion</t>
        </is>
      </c>
      <c r="E3457" s="8" t="n">
        <v>46135</v>
      </c>
      <c r="F3457" t="inlineStr">
        <is>
          <t>Violations were cited in the following area(s).</t>
        </is>
      </c>
      <c r="G3457" t="inlineStr">
        <is>
          <t>08A</t>
        </is>
      </c>
      <c r="H3457" t="inlineStr">
        <is>
          <t>Establishment is not free of harborage or conditions conducive to rodents, insects or other pests.</t>
        </is>
      </c>
      <c r="I3457" t="inlineStr">
        <is>
          <t>Not Critical</t>
        </is>
      </c>
      <c r="J3457" t="n">
        <v>56</v>
      </c>
      <c r="L3457" s="9">
        <f>A3457&amp;"-"&amp;TEXT(E3457,"yyyymmdd")</f>
        <v/>
      </c>
    </row>
    <row r="3458">
      <c r="A3458" t="n">
        <v>50079290</v>
      </c>
      <c r="B3458" t="inlineStr">
        <is>
          <t>Manhattan</t>
        </is>
      </c>
      <c r="C3458" t="inlineStr">
        <is>
          <t>10003</t>
        </is>
      </c>
      <c r="D3458" t="inlineStr">
        <is>
          <t>Asian/Asian Fusion</t>
        </is>
      </c>
      <c r="E3458" s="8" t="n">
        <v>46135</v>
      </c>
      <c r="F3458" t="inlineStr">
        <is>
          <t>Violations were cited in the following area(s).</t>
        </is>
      </c>
      <c r="G3458" t="inlineStr">
        <is>
          <t>10F</t>
        </is>
      </c>
      <c r="H3458" t="inlineStr">
        <is>
          <t>Non-food contact surface or equipment made of unacceptable material, not kept clean, or not properly sealed, raised, spaced or movable to allow accessibility for cleaning on all sides, above and underneath the unit.</t>
        </is>
      </c>
      <c r="I3458" t="inlineStr">
        <is>
          <t>Not Critical</t>
        </is>
      </c>
      <c r="J3458" t="n">
        <v>56</v>
      </c>
      <c r="L3458" s="9">
        <f>A3458&amp;"-"&amp;TEXT(E3458,"yyyymmdd")</f>
        <v/>
      </c>
    </row>
    <row r="3459">
      <c r="A3459" t="n">
        <v>50079290</v>
      </c>
      <c r="B3459" t="inlineStr">
        <is>
          <t>Manhattan</t>
        </is>
      </c>
      <c r="C3459" t="inlineStr">
        <is>
          <t>10003</t>
        </is>
      </c>
      <c r="D3459" t="inlineStr">
        <is>
          <t>Asian/Asian Fusion</t>
        </is>
      </c>
      <c r="E3459" s="8" t="n">
        <v>46135</v>
      </c>
      <c r="F3459" t="inlineStr">
        <is>
          <t>Violations were cited in the following area(s).</t>
        </is>
      </c>
      <c r="G3459" t="inlineStr">
        <is>
          <t>10G</t>
        </is>
      </c>
      <c r="H3459" t="inlineStr">
        <is>
          <t>Dishwashing and ware washing: Cleaning and sanitizing of tableware, including dishes, utensils, and equipment deficient.</t>
        </is>
      </c>
      <c r="I3459" t="inlineStr">
        <is>
          <t>Not Critical</t>
        </is>
      </c>
      <c r="J3459" t="n">
        <v>56</v>
      </c>
      <c r="L3459" s="9">
        <f>A3459&amp;"-"&amp;TEXT(E3459,"yyyymmdd")</f>
        <v/>
      </c>
    </row>
    <row r="3460">
      <c r="A3460" t="n">
        <v>50083916</v>
      </c>
      <c r="B3460" t="inlineStr">
        <is>
          <t>Queens</t>
        </is>
      </c>
      <c r="C3460" t="inlineStr">
        <is>
          <t>11378</t>
        </is>
      </c>
      <c r="D3460" t="inlineStr">
        <is>
          <t>Coffee/Tea</t>
        </is>
      </c>
      <c r="E3460" s="8" t="n">
        <v>46135</v>
      </c>
      <c r="F3460" t="inlineStr">
        <is>
          <t>Violations were cited in the following area(s).</t>
        </is>
      </c>
      <c r="G3460" t="inlineStr">
        <is>
          <t>06C</t>
        </is>
      </c>
      <c r="H34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460" t="inlineStr">
        <is>
          <t>Critical</t>
        </is>
      </c>
      <c r="J3460" t="n">
        <v>12</v>
      </c>
      <c r="K3460" t="inlineStr">
        <is>
          <t>A</t>
        </is>
      </c>
      <c r="L3460" s="9">
        <f>A3460&amp;"-"&amp;TEXT(E3460,"yyyymmdd")</f>
        <v/>
      </c>
    </row>
    <row r="3461">
      <c r="A3461" t="n">
        <v>50083916</v>
      </c>
      <c r="B3461" t="inlineStr">
        <is>
          <t>Queens</t>
        </is>
      </c>
      <c r="C3461" t="inlineStr">
        <is>
          <t>11378</t>
        </is>
      </c>
      <c r="D3461" t="inlineStr">
        <is>
          <t>Coffee/Tea</t>
        </is>
      </c>
      <c r="E3461" s="8" t="n">
        <v>46135</v>
      </c>
      <c r="F3461" t="inlineStr">
        <is>
          <t>Violations were cited in the following area(s).</t>
        </is>
      </c>
      <c r="G3461" t="inlineStr">
        <is>
          <t>10F</t>
        </is>
      </c>
      <c r="H3461" t="inlineStr">
        <is>
          <t>Non-food contact surface or equipment made of unacceptable material, not kept clean, or not properly sealed, raised, spaced or movable to allow accessibility for cleaning on all sides, above and underneath the unit.</t>
        </is>
      </c>
      <c r="I3461" t="inlineStr">
        <is>
          <t>Not Critical</t>
        </is>
      </c>
      <c r="J3461" t="n">
        <v>12</v>
      </c>
      <c r="K3461" t="inlineStr">
        <is>
          <t>A</t>
        </is>
      </c>
      <c r="L3461" s="9">
        <f>A3461&amp;"-"&amp;TEXT(E3461,"yyyymmdd")</f>
        <v/>
      </c>
    </row>
    <row r="3462">
      <c r="A3462" t="n">
        <v>50088027</v>
      </c>
      <c r="B3462" t="inlineStr">
        <is>
          <t>Bronx</t>
        </is>
      </c>
      <c r="C3462" t="inlineStr">
        <is>
          <t>10468</t>
        </is>
      </c>
      <c r="D3462" t="inlineStr">
        <is>
          <t>Latin American</t>
        </is>
      </c>
      <c r="E3462" s="8" t="n">
        <v>46135</v>
      </c>
      <c r="F3462" t="inlineStr">
        <is>
          <t>Violations were cited in the following area(s).</t>
        </is>
      </c>
      <c r="G3462" t="inlineStr">
        <is>
          <t>02B</t>
        </is>
      </c>
      <c r="H3462" t="inlineStr">
        <is>
          <t>Hot TCS food item not held at or above 140 °F.</t>
        </is>
      </c>
      <c r="I3462" t="inlineStr">
        <is>
          <t>Critical</t>
        </is>
      </c>
      <c r="J3462" t="n">
        <v>35</v>
      </c>
      <c r="L3462" s="9">
        <f>A3462&amp;"-"&amp;TEXT(E3462,"yyyymmdd")</f>
        <v/>
      </c>
    </row>
    <row r="3463">
      <c r="A3463" t="n">
        <v>50088027</v>
      </c>
      <c r="B3463" t="inlineStr">
        <is>
          <t>Bronx</t>
        </is>
      </c>
      <c r="C3463" t="inlineStr">
        <is>
          <t>10468</t>
        </is>
      </c>
      <c r="D3463" t="inlineStr">
        <is>
          <t>Latin American</t>
        </is>
      </c>
      <c r="E3463" s="8" t="n">
        <v>46135</v>
      </c>
      <c r="F3463" t="inlineStr">
        <is>
          <t>Violations were cited in the following area(s).</t>
        </is>
      </c>
      <c r="G3463" t="inlineStr">
        <is>
          <t>04H</t>
        </is>
      </c>
      <c r="H3463" t="inlineStr">
        <is>
          <t>Raw, cooked or prepared food is adulterated, contaminated, cross-contaminated, or not discarded in accordance with HACCP plan.</t>
        </is>
      </c>
      <c r="I3463" t="inlineStr">
        <is>
          <t>Critical</t>
        </is>
      </c>
      <c r="J3463" t="n">
        <v>35</v>
      </c>
      <c r="L3463" s="9">
        <f>A3463&amp;"-"&amp;TEXT(E3463,"yyyymmdd")</f>
        <v/>
      </c>
    </row>
    <row r="3464">
      <c r="A3464" t="n">
        <v>50088027</v>
      </c>
      <c r="B3464" t="inlineStr">
        <is>
          <t>Bronx</t>
        </is>
      </c>
      <c r="C3464" t="inlineStr">
        <is>
          <t>10468</t>
        </is>
      </c>
      <c r="D3464" t="inlineStr">
        <is>
          <t>Latin American</t>
        </is>
      </c>
      <c r="E3464" s="8" t="n">
        <v>46135</v>
      </c>
      <c r="F3464" t="inlineStr">
        <is>
          <t>Violations were cited in the following area(s).</t>
        </is>
      </c>
      <c r="G3464" t="inlineStr">
        <is>
          <t>06C</t>
        </is>
      </c>
      <c r="H346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464" t="inlineStr">
        <is>
          <t>Critical</t>
        </is>
      </c>
      <c r="J3464" t="n">
        <v>35</v>
      </c>
      <c r="L3464" s="9">
        <f>A3464&amp;"-"&amp;TEXT(E3464,"yyyymmdd")</f>
        <v/>
      </c>
    </row>
    <row r="3465">
      <c r="A3465" t="n">
        <v>50088027</v>
      </c>
      <c r="B3465" t="inlineStr">
        <is>
          <t>Bronx</t>
        </is>
      </c>
      <c r="C3465" t="inlineStr">
        <is>
          <t>10468</t>
        </is>
      </c>
      <c r="D3465" t="inlineStr">
        <is>
          <t>Latin American</t>
        </is>
      </c>
      <c r="E3465" s="8" t="n">
        <v>46135</v>
      </c>
      <c r="F3465" t="inlineStr">
        <is>
          <t>Violations were cited in the following area(s).</t>
        </is>
      </c>
      <c r="G3465" t="inlineStr">
        <is>
          <t>06E</t>
        </is>
      </c>
      <c r="H3465" t="inlineStr">
        <is>
          <t>Sanitized equipment or utensil, including in-use food dispensing utensil, improperly used or stored.</t>
        </is>
      </c>
      <c r="I3465" t="inlineStr">
        <is>
          <t>Critical</t>
        </is>
      </c>
      <c r="J3465" t="n">
        <v>35</v>
      </c>
      <c r="L3465" s="9">
        <f>A3465&amp;"-"&amp;TEXT(E3465,"yyyymmdd")</f>
        <v/>
      </c>
    </row>
    <row r="3466">
      <c r="A3466" t="n">
        <v>50088027</v>
      </c>
      <c r="B3466" t="inlineStr">
        <is>
          <t>Bronx</t>
        </is>
      </c>
      <c r="C3466" t="inlineStr">
        <is>
          <t>10468</t>
        </is>
      </c>
      <c r="D3466" t="inlineStr">
        <is>
          <t>Latin American</t>
        </is>
      </c>
      <c r="E3466" s="8" t="n">
        <v>46135</v>
      </c>
      <c r="F3466" t="inlineStr">
        <is>
          <t>Violations were cited in the following area(s).</t>
        </is>
      </c>
      <c r="G3466" t="inlineStr">
        <is>
          <t>10B</t>
        </is>
      </c>
      <c r="H3466" t="inlineStr">
        <is>
          <t>Anti-siphonage or back-flow prevention device not provided where required; equipment or floor not properly drained; sewage disposal system in disrepair or not functioning properly. Condensation or liquid waste improperly disposed of.</t>
        </is>
      </c>
      <c r="I3466" t="inlineStr">
        <is>
          <t>Not Critical</t>
        </is>
      </c>
      <c r="J3466" t="n">
        <v>35</v>
      </c>
      <c r="L3466" s="9">
        <f>A3466&amp;"-"&amp;TEXT(E3466,"yyyymmdd")</f>
        <v/>
      </c>
    </row>
    <row r="3467">
      <c r="A3467" t="n">
        <v>50088027</v>
      </c>
      <c r="B3467" t="inlineStr">
        <is>
          <t>Bronx</t>
        </is>
      </c>
      <c r="C3467" t="inlineStr">
        <is>
          <t>10468</t>
        </is>
      </c>
      <c r="D3467" t="inlineStr">
        <is>
          <t>Latin American</t>
        </is>
      </c>
      <c r="E3467" s="8" t="n">
        <v>46135</v>
      </c>
      <c r="F3467" t="inlineStr">
        <is>
          <t>Violations were cited in the following area(s).</t>
        </is>
      </c>
      <c r="G3467" t="inlineStr">
        <is>
          <t>10F</t>
        </is>
      </c>
      <c r="H3467" t="inlineStr">
        <is>
          <t>Non-food contact surface or equipment made of unacceptable material, not kept clean, or not properly sealed, raised, spaced or movable to allow accessibility for cleaning on all sides, above and underneath the unit.</t>
        </is>
      </c>
      <c r="I3467" t="inlineStr">
        <is>
          <t>Not Critical</t>
        </is>
      </c>
      <c r="J3467" t="n">
        <v>35</v>
      </c>
      <c r="L3467" s="9">
        <f>A3467&amp;"-"&amp;TEXT(E3467,"yyyymmdd")</f>
        <v/>
      </c>
    </row>
    <row r="3468">
      <c r="A3468" t="n">
        <v>50089790</v>
      </c>
      <c r="B3468" t="inlineStr">
        <is>
          <t>Queens</t>
        </is>
      </c>
      <c r="C3468" t="inlineStr">
        <is>
          <t>11101</t>
        </is>
      </c>
      <c r="D3468" t="inlineStr">
        <is>
          <t>American</t>
        </is>
      </c>
      <c r="E3468" s="8" t="n">
        <v>46135</v>
      </c>
      <c r="F3468" t="inlineStr">
        <is>
          <t>Violations were cited in the following area(s).</t>
        </is>
      </c>
      <c r="G3468" t="inlineStr">
        <is>
          <t>02H</t>
        </is>
      </c>
      <c r="H3468" t="inlineStr">
        <is>
          <t>After cooking or removal from hot holding, TCS food not cooled by an approved method whereby the internal temperature is reduced from 140 °F to 70 °F or less within 2 hours, and from 70 °F to 41 °F or less within 4 additional hours.</t>
        </is>
      </c>
      <c r="I3468" t="inlineStr">
        <is>
          <t>Critical</t>
        </is>
      </c>
      <c r="J3468" t="n">
        <v>13</v>
      </c>
      <c r="K3468" t="inlineStr">
        <is>
          <t>A</t>
        </is>
      </c>
      <c r="L3468" s="9">
        <f>A3468&amp;"-"&amp;TEXT(E3468,"yyyymmdd")</f>
        <v/>
      </c>
    </row>
    <row r="3469">
      <c r="A3469" t="n">
        <v>50089790</v>
      </c>
      <c r="B3469" t="inlineStr">
        <is>
          <t>Queens</t>
        </is>
      </c>
      <c r="C3469" t="inlineStr">
        <is>
          <t>11101</t>
        </is>
      </c>
      <c r="D3469" t="inlineStr">
        <is>
          <t>American</t>
        </is>
      </c>
      <c r="E3469" s="8" t="n">
        <v>46135</v>
      </c>
      <c r="F3469" t="inlineStr">
        <is>
          <t>Violations were cited in the following area(s).</t>
        </is>
      </c>
      <c r="G3469" t="inlineStr">
        <is>
          <t>06D</t>
        </is>
      </c>
      <c r="H3469" t="inlineStr">
        <is>
          <t>Food contact surface not properly washed, rinsed and sanitized after each use and following any activity when contamination may have occurred.</t>
        </is>
      </c>
      <c r="I3469" t="inlineStr">
        <is>
          <t>Critical</t>
        </is>
      </c>
      <c r="J3469" t="n">
        <v>13</v>
      </c>
      <c r="K3469" t="inlineStr">
        <is>
          <t>A</t>
        </is>
      </c>
      <c r="L3469" s="9">
        <f>A3469&amp;"-"&amp;TEXT(E3469,"yyyymmdd")</f>
        <v/>
      </c>
    </row>
    <row r="3470">
      <c r="A3470" t="n">
        <v>50091978</v>
      </c>
      <c r="B3470" t="inlineStr">
        <is>
          <t>Manhattan</t>
        </is>
      </c>
      <c r="C3470" t="inlineStr">
        <is>
          <t>10035</t>
        </is>
      </c>
      <c r="D3470" t="inlineStr">
        <is>
          <t>Chicken</t>
        </is>
      </c>
      <c r="E3470" s="8" t="n">
        <v>46135</v>
      </c>
      <c r="F3470" t="inlineStr">
        <is>
          <t>Violations were cited in the following area(s).</t>
        </is>
      </c>
      <c r="G3470" t="inlineStr">
        <is>
          <t>02C</t>
        </is>
      </c>
      <c r="H3470" t="inlineStr">
        <is>
          <t>Hot TCS food item that has been cooked and cooled is being held for service without first being reheated to 165º F or above within 2 hours.</t>
        </is>
      </c>
      <c r="I3470" t="inlineStr">
        <is>
          <t>Critical</t>
        </is>
      </c>
      <c r="J3470" t="n">
        <v>26</v>
      </c>
      <c r="L3470" s="9">
        <f>A3470&amp;"-"&amp;TEXT(E3470,"yyyymmdd")</f>
        <v/>
      </c>
    </row>
    <row r="3471">
      <c r="A3471" t="n">
        <v>50091978</v>
      </c>
      <c r="B3471" t="inlineStr">
        <is>
          <t>Manhattan</t>
        </is>
      </c>
      <c r="C3471" t="inlineStr">
        <is>
          <t>10035</t>
        </is>
      </c>
      <c r="D3471" t="inlineStr">
        <is>
          <t>Chicken</t>
        </is>
      </c>
      <c r="E3471" s="8" t="n">
        <v>46135</v>
      </c>
      <c r="F3471" t="inlineStr">
        <is>
          <t>Violations were cited in the following area(s).</t>
        </is>
      </c>
      <c r="G3471" t="inlineStr">
        <is>
          <t>04A</t>
        </is>
      </c>
      <c r="H3471" t="inlineStr">
        <is>
          <t>Food Protection Certificate (FPC) not held by manager or supervisor of food operations.</t>
        </is>
      </c>
      <c r="I3471" t="inlineStr">
        <is>
          <t>Critical</t>
        </is>
      </c>
      <c r="J3471" t="n">
        <v>26</v>
      </c>
      <c r="L3471" s="9">
        <f>A3471&amp;"-"&amp;TEXT(E3471,"yyyymmdd")</f>
        <v/>
      </c>
    </row>
    <row r="3472">
      <c r="A3472" t="n">
        <v>50091978</v>
      </c>
      <c r="B3472" t="inlineStr">
        <is>
          <t>Manhattan</t>
        </is>
      </c>
      <c r="C3472" t="inlineStr">
        <is>
          <t>10035</t>
        </is>
      </c>
      <c r="D3472" t="inlineStr">
        <is>
          <t>Chicken</t>
        </is>
      </c>
      <c r="E3472" s="8" t="n">
        <v>46135</v>
      </c>
      <c r="F3472" t="inlineStr">
        <is>
          <t>Violations were cited in the following area(s).</t>
        </is>
      </c>
      <c r="G3472" t="inlineStr">
        <is>
          <t>06C</t>
        </is>
      </c>
      <c r="H347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472" t="inlineStr">
        <is>
          <t>Critical</t>
        </is>
      </c>
      <c r="J3472" t="n">
        <v>26</v>
      </c>
      <c r="L3472" s="9">
        <f>A3472&amp;"-"&amp;TEXT(E3472,"yyyymmdd")</f>
        <v/>
      </c>
    </row>
    <row r="3473">
      <c r="A3473" t="n">
        <v>50091978</v>
      </c>
      <c r="B3473" t="inlineStr">
        <is>
          <t>Manhattan</t>
        </is>
      </c>
      <c r="C3473" t="inlineStr">
        <is>
          <t>10035</t>
        </is>
      </c>
      <c r="D3473" t="inlineStr">
        <is>
          <t>Chicken</t>
        </is>
      </c>
      <c r="E3473" s="8" t="n">
        <v>46135</v>
      </c>
      <c r="F3473" t="inlineStr">
        <is>
          <t>Violations were cited in the following area(s).</t>
        </is>
      </c>
      <c r="G3473" t="inlineStr">
        <is>
          <t>10B</t>
        </is>
      </c>
      <c r="H3473" t="inlineStr">
        <is>
          <t>Anti-siphonage or back-flow prevention device not provided where required; equipment or floor not properly drained; sewage disposal system in disrepair or not functioning properly. Condensation or liquid waste improperly disposed of.</t>
        </is>
      </c>
      <c r="I3473" t="inlineStr">
        <is>
          <t>Not Critical</t>
        </is>
      </c>
      <c r="J3473" t="n">
        <v>26</v>
      </c>
      <c r="L3473" s="9">
        <f>A3473&amp;"-"&amp;TEXT(E3473,"yyyymmdd")</f>
        <v/>
      </c>
    </row>
    <row r="3474">
      <c r="A3474" t="n">
        <v>50091978</v>
      </c>
      <c r="B3474" t="inlineStr">
        <is>
          <t>Manhattan</t>
        </is>
      </c>
      <c r="C3474" t="inlineStr">
        <is>
          <t>10035</t>
        </is>
      </c>
      <c r="D3474" t="inlineStr">
        <is>
          <t>Chicken</t>
        </is>
      </c>
      <c r="E3474" s="8" t="n">
        <v>46135</v>
      </c>
      <c r="F3474" t="inlineStr">
        <is>
          <t>Violations were cited in the following area(s).</t>
        </is>
      </c>
      <c r="G3474" t="inlineStr">
        <is>
          <t>10F</t>
        </is>
      </c>
      <c r="H3474" t="inlineStr">
        <is>
          <t>Non-food contact surface or equipment made of unacceptable material, not kept clean, or not properly sealed, raised, spaced or movable to allow accessibility for cleaning on all sides, above and underneath the unit.</t>
        </is>
      </c>
      <c r="I3474" t="inlineStr">
        <is>
          <t>Not Critical</t>
        </is>
      </c>
      <c r="J3474" t="n">
        <v>26</v>
      </c>
      <c r="L3474" s="9">
        <f>A3474&amp;"-"&amp;TEXT(E3474,"yyyymmdd")</f>
        <v/>
      </c>
    </row>
    <row r="3475">
      <c r="A3475" t="n">
        <v>50100711</v>
      </c>
      <c r="B3475" t="inlineStr">
        <is>
          <t>Bronx</t>
        </is>
      </c>
      <c r="C3475" t="inlineStr">
        <is>
          <t>10468</t>
        </is>
      </c>
      <c r="D3475" t="inlineStr">
        <is>
          <t>Chinese</t>
        </is>
      </c>
      <c r="E3475" s="8" t="n">
        <v>46135</v>
      </c>
      <c r="F3475" t="inlineStr">
        <is>
          <t>Violations were cited in the following area(s).</t>
        </is>
      </c>
      <c r="G3475" t="inlineStr">
        <is>
          <t>02B</t>
        </is>
      </c>
      <c r="H3475" t="inlineStr">
        <is>
          <t>Hot TCS food item not held at or above 140 °F.</t>
        </is>
      </c>
      <c r="I3475" t="inlineStr">
        <is>
          <t>Critical</t>
        </is>
      </c>
      <c r="J3475" t="n">
        <v>32</v>
      </c>
      <c r="L3475" s="9">
        <f>A3475&amp;"-"&amp;TEXT(E3475,"yyyymmdd")</f>
        <v/>
      </c>
    </row>
    <row r="3476">
      <c r="A3476" t="n">
        <v>50100711</v>
      </c>
      <c r="B3476" t="inlineStr">
        <is>
          <t>Bronx</t>
        </is>
      </c>
      <c r="C3476" t="inlineStr">
        <is>
          <t>10468</t>
        </is>
      </c>
      <c r="D3476" t="inlineStr">
        <is>
          <t>Chinese</t>
        </is>
      </c>
      <c r="E3476" s="8" t="n">
        <v>46135</v>
      </c>
      <c r="F3476" t="inlineStr">
        <is>
          <t>Violations were cited in the following area(s).</t>
        </is>
      </c>
      <c r="G3476" t="inlineStr">
        <is>
          <t>04L</t>
        </is>
      </c>
      <c r="H3476" t="inlineStr">
        <is>
          <t>Evidence of mice or live mice in establishment's food or non-food areas.</t>
        </is>
      </c>
      <c r="I3476" t="inlineStr">
        <is>
          <t>Critical</t>
        </is>
      </c>
      <c r="J3476" t="n">
        <v>32</v>
      </c>
      <c r="L3476" s="9">
        <f>A3476&amp;"-"&amp;TEXT(E3476,"yyyymmdd")</f>
        <v/>
      </c>
    </row>
    <row r="3477">
      <c r="A3477" t="n">
        <v>50100711</v>
      </c>
      <c r="B3477" t="inlineStr">
        <is>
          <t>Bronx</t>
        </is>
      </c>
      <c r="C3477" t="inlineStr">
        <is>
          <t>10468</t>
        </is>
      </c>
      <c r="D3477" t="inlineStr">
        <is>
          <t>Chinese</t>
        </is>
      </c>
      <c r="E3477" s="8" t="n">
        <v>46135</v>
      </c>
      <c r="F3477" t="inlineStr">
        <is>
          <t>Violations were cited in the following area(s).</t>
        </is>
      </c>
      <c r="G3477" t="inlineStr">
        <is>
          <t>06C</t>
        </is>
      </c>
      <c r="H347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477" t="inlineStr">
        <is>
          <t>Critical</t>
        </is>
      </c>
      <c r="J3477" t="n">
        <v>32</v>
      </c>
      <c r="L3477" s="9">
        <f>A3477&amp;"-"&amp;TEXT(E3477,"yyyymmdd")</f>
        <v/>
      </c>
    </row>
    <row r="3478">
      <c r="A3478" t="n">
        <v>50100711</v>
      </c>
      <c r="B3478" t="inlineStr">
        <is>
          <t>Bronx</t>
        </is>
      </c>
      <c r="C3478" t="inlineStr">
        <is>
          <t>10468</t>
        </is>
      </c>
      <c r="D3478" t="inlineStr">
        <is>
          <t>Chinese</t>
        </is>
      </c>
      <c r="E3478" s="8" t="n">
        <v>46135</v>
      </c>
      <c r="F3478" t="inlineStr">
        <is>
          <t>Violations were cited in the following area(s).</t>
        </is>
      </c>
      <c r="G3478" t="inlineStr">
        <is>
          <t>06D</t>
        </is>
      </c>
      <c r="H3478" t="inlineStr">
        <is>
          <t>Food contact surface not properly washed, rinsed and sanitized after each use and following any activity when contamination may have occurred.</t>
        </is>
      </c>
      <c r="I3478" t="inlineStr">
        <is>
          <t>Critical</t>
        </is>
      </c>
      <c r="J3478" t="n">
        <v>32</v>
      </c>
      <c r="L3478" s="9">
        <f>A3478&amp;"-"&amp;TEXT(E3478,"yyyymmdd")</f>
        <v/>
      </c>
    </row>
    <row r="3479">
      <c r="A3479" t="n">
        <v>50100711</v>
      </c>
      <c r="B3479" t="inlineStr">
        <is>
          <t>Bronx</t>
        </is>
      </c>
      <c r="C3479" t="inlineStr">
        <is>
          <t>10468</t>
        </is>
      </c>
      <c r="D3479" t="inlineStr">
        <is>
          <t>Chinese</t>
        </is>
      </c>
      <c r="E3479" s="8" t="n">
        <v>46135</v>
      </c>
      <c r="F3479" t="inlineStr">
        <is>
          <t>Violations were cited in the following area(s).</t>
        </is>
      </c>
      <c r="G3479" t="inlineStr">
        <is>
          <t>08A</t>
        </is>
      </c>
      <c r="H3479" t="inlineStr">
        <is>
          <t>Establishment is not free of harborage or conditions conducive to rodents, insects or other pests.</t>
        </is>
      </c>
      <c r="I3479" t="inlineStr">
        <is>
          <t>Not Critical</t>
        </is>
      </c>
      <c r="J3479" t="n">
        <v>32</v>
      </c>
      <c r="L3479" s="9">
        <f>A3479&amp;"-"&amp;TEXT(E3479,"yyyymmdd")</f>
        <v/>
      </c>
    </row>
    <row r="3480">
      <c r="A3480" t="n">
        <v>50100711</v>
      </c>
      <c r="B3480" t="inlineStr">
        <is>
          <t>Bronx</t>
        </is>
      </c>
      <c r="C3480" t="inlineStr">
        <is>
          <t>10468</t>
        </is>
      </c>
      <c r="D3480" t="inlineStr">
        <is>
          <t>Chinese</t>
        </is>
      </c>
      <c r="E3480" s="8" t="n">
        <v>46135</v>
      </c>
      <c r="F3480" t="inlineStr">
        <is>
          <t>Violations were cited in the following area(s).</t>
        </is>
      </c>
      <c r="G3480" t="inlineStr">
        <is>
          <t>09C</t>
        </is>
      </c>
      <c r="H3480" t="inlineStr">
        <is>
          <t>Design, construction, materials used or maintenance of food contact surface improper. Surface not easily cleanable, sanitized and maintained.</t>
        </is>
      </c>
      <c r="I3480" t="inlineStr">
        <is>
          <t>Not Critical</t>
        </is>
      </c>
      <c r="J3480" t="n">
        <v>32</v>
      </c>
      <c r="L3480" s="9">
        <f>A3480&amp;"-"&amp;TEXT(E3480,"yyyymmdd")</f>
        <v/>
      </c>
    </row>
    <row r="3481">
      <c r="A3481" t="n">
        <v>50105429</v>
      </c>
      <c r="B3481" t="inlineStr">
        <is>
          <t>Manhattan</t>
        </is>
      </c>
      <c r="C3481" t="inlineStr">
        <is>
          <t>10035</t>
        </is>
      </c>
      <c r="D3481" t="inlineStr">
        <is>
          <t>Caribbean</t>
        </is>
      </c>
      <c r="E3481" s="8" t="n">
        <v>46135</v>
      </c>
      <c r="F3481" t="inlineStr">
        <is>
          <t>Violations were cited in the following area(s).</t>
        </is>
      </c>
      <c r="G3481" t="inlineStr">
        <is>
          <t>06C</t>
        </is>
      </c>
      <c r="H348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481" t="inlineStr">
        <is>
          <t>Critical</t>
        </is>
      </c>
      <c r="J3481" t="n">
        <v>13</v>
      </c>
      <c r="K3481" t="inlineStr">
        <is>
          <t>A</t>
        </is>
      </c>
      <c r="L3481" s="9">
        <f>A3481&amp;"-"&amp;TEXT(E3481,"yyyymmdd")</f>
        <v/>
      </c>
    </row>
    <row r="3482">
      <c r="A3482" t="n">
        <v>50105429</v>
      </c>
      <c r="B3482" t="inlineStr">
        <is>
          <t>Manhattan</t>
        </is>
      </c>
      <c r="C3482" t="inlineStr">
        <is>
          <t>10035</t>
        </is>
      </c>
      <c r="D3482" t="inlineStr">
        <is>
          <t>Caribbean</t>
        </is>
      </c>
      <c r="E3482" s="8" t="n">
        <v>46135</v>
      </c>
      <c r="F3482" t="inlineStr">
        <is>
          <t>Violations were cited in the following area(s).</t>
        </is>
      </c>
      <c r="G3482" t="inlineStr">
        <is>
          <t>06E</t>
        </is>
      </c>
      <c r="H3482" t="inlineStr">
        <is>
          <t>Sanitized equipment or utensil, including in-use food dispensing utensil, improperly used or stored.</t>
        </is>
      </c>
      <c r="I3482" t="inlineStr">
        <is>
          <t>Critical</t>
        </is>
      </c>
      <c r="J3482" t="n">
        <v>13</v>
      </c>
      <c r="K3482" t="inlineStr">
        <is>
          <t>A</t>
        </is>
      </c>
      <c r="L3482" s="9">
        <f>A3482&amp;"-"&amp;TEXT(E3482,"yyyymmdd")</f>
        <v/>
      </c>
    </row>
    <row r="3483">
      <c r="A3483" t="n">
        <v>50105429</v>
      </c>
      <c r="B3483" t="inlineStr">
        <is>
          <t>Manhattan</t>
        </is>
      </c>
      <c r="C3483" t="inlineStr">
        <is>
          <t>10035</t>
        </is>
      </c>
      <c r="D3483" t="inlineStr">
        <is>
          <t>Caribbean</t>
        </is>
      </c>
      <c r="E3483" s="8" t="n">
        <v>46135</v>
      </c>
      <c r="F3483" t="inlineStr">
        <is>
          <t>Violations were cited in the following area(s).</t>
        </is>
      </c>
      <c r="G3483" t="inlineStr">
        <is>
          <t>10F</t>
        </is>
      </c>
      <c r="H3483" t="inlineStr">
        <is>
          <t>Non-food contact surface or equipment made of unacceptable material, not kept clean, or not properly sealed, raised, spaced or movable to allow accessibility for cleaning on all sides, above and underneath the unit.</t>
        </is>
      </c>
      <c r="I3483" t="inlineStr">
        <is>
          <t>Not Critical</t>
        </is>
      </c>
      <c r="J3483" t="n">
        <v>13</v>
      </c>
      <c r="K3483" t="inlineStr">
        <is>
          <t>A</t>
        </is>
      </c>
      <c r="L3483" s="9">
        <f>A3483&amp;"-"&amp;TEXT(E3483,"yyyymmdd")</f>
        <v/>
      </c>
    </row>
    <row r="3484">
      <c r="A3484" t="n">
        <v>50106067</v>
      </c>
      <c r="B3484" t="inlineStr">
        <is>
          <t>Manhattan</t>
        </is>
      </c>
      <c r="C3484" t="inlineStr">
        <is>
          <t>10018</t>
        </is>
      </c>
      <c r="D3484" t="inlineStr">
        <is>
          <t>Latin American</t>
        </is>
      </c>
      <c r="E3484" s="8" t="n">
        <v>46135</v>
      </c>
      <c r="F3484" t="inlineStr">
        <is>
          <t>Violations were cited in the following area(s).</t>
        </is>
      </c>
      <c r="G3484" t="inlineStr">
        <is>
          <t>04L</t>
        </is>
      </c>
      <c r="H3484" t="inlineStr">
        <is>
          <t>Evidence of mice or live mice in establishment's food or non-food areas.</t>
        </is>
      </c>
      <c r="I3484" t="inlineStr">
        <is>
          <t>Critical</t>
        </is>
      </c>
      <c r="J3484" t="n">
        <v>14</v>
      </c>
      <c r="L3484" s="9">
        <f>A3484&amp;"-"&amp;TEXT(E3484,"yyyymmdd")</f>
        <v/>
      </c>
    </row>
    <row r="3485">
      <c r="A3485" t="n">
        <v>50106067</v>
      </c>
      <c r="B3485" t="inlineStr">
        <is>
          <t>Manhattan</t>
        </is>
      </c>
      <c r="C3485" t="inlineStr">
        <is>
          <t>10018</t>
        </is>
      </c>
      <c r="D3485" t="inlineStr">
        <is>
          <t>Latin American</t>
        </is>
      </c>
      <c r="E3485" s="8" t="n">
        <v>46135</v>
      </c>
      <c r="F3485" t="inlineStr">
        <is>
          <t>Violations were cited in the following area(s).</t>
        </is>
      </c>
      <c r="G3485" t="inlineStr">
        <is>
          <t>06D</t>
        </is>
      </c>
      <c r="H3485" t="inlineStr">
        <is>
          <t>Food contact surface not properly washed, rinsed and sanitized after each use and following any activity when contamination may have occurred.</t>
        </is>
      </c>
      <c r="I3485" t="inlineStr">
        <is>
          <t>Critical</t>
        </is>
      </c>
      <c r="J3485" t="n">
        <v>14</v>
      </c>
      <c r="L3485" s="9">
        <f>A3485&amp;"-"&amp;TEXT(E3485,"yyyymmdd")</f>
        <v/>
      </c>
    </row>
    <row r="3486">
      <c r="A3486" t="n">
        <v>50106067</v>
      </c>
      <c r="B3486" t="inlineStr">
        <is>
          <t>Manhattan</t>
        </is>
      </c>
      <c r="C3486" t="inlineStr">
        <is>
          <t>10018</t>
        </is>
      </c>
      <c r="D3486" t="inlineStr">
        <is>
          <t>Latin American</t>
        </is>
      </c>
      <c r="E3486" s="8" t="n">
        <v>46135</v>
      </c>
      <c r="F3486" t="inlineStr">
        <is>
          <t>Violations were cited in the following area(s).</t>
        </is>
      </c>
      <c r="G3486" t="inlineStr">
        <is>
          <t>08A</t>
        </is>
      </c>
      <c r="H3486" t="inlineStr">
        <is>
          <t>Establishment is not free of harborage or conditions conducive to rodents, insects or other pests.</t>
        </is>
      </c>
      <c r="I3486" t="inlineStr">
        <is>
          <t>Not Critical</t>
        </is>
      </c>
      <c r="J3486" t="n">
        <v>14</v>
      </c>
      <c r="L3486" s="9">
        <f>A3486&amp;"-"&amp;TEXT(E3486,"yyyymmdd")</f>
        <v/>
      </c>
    </row>
    <row r="3487">
      <c r="A3487" t="n">
        <v>50106678</v>
      </c>
      <c r="B3487" t="inlineStr">
        <is>
          <t>Manhattan</t>
        </is>
      </c>
      <c r="C3487" t="inlineStr">
        <is>
          <t>10036</t>
        </is>
      </c>
      <c r="D3487" t="inlineStr">
        <is>
          <t>Caribbean</t>
        </is>
      </c>
      <c r="E3487" s="8" t="n">
        <v>46135</v>
      </c>
      <c r="F3487" t="inlineStr">
        <is>
          <t>Violations were cited in the following area(s).</t>
        </is>
      </c>
      <c r="G3487" t="inlineStr">
        <is>
          <t>04N</t>
        </is>
      </c>
      <c r="H3487" t="inlineStr">
        <is>
          <t>Filth flies or food/refuse/sewage associated with (FRSA) flies or other nuisance pests in establishment’s food and/or non-food areas. FRSA flies include house flies, blow flies, bottle flies, flesh flies, drain flies, Phorid flies and fruit flies.</t>
        </is>
      </c>
      <c r="I3487" t="inlineStr">
        <is>
          <t>Critical</t>
        </is>
      </c>
      <c r="J3487" t="n">
        <v>9</v>
      </c>
      <c r="K3487" t="inlineStr">
        <is>
          <t>A</t>
        </is>
      </c>
      <c r="L3487" s="9">
        <f>A3487&amp;"-"&amp;TEXT(E3487,"yyyymmdd")</f>
        <v/>
      </c>
    </row>
    <row r="3488">
      <c r="A3488" t="n">
        <v>50106678</v>
      </c>
      <c r="B3488" t="inlineStr">
        <is>
          <t>Manhattan</t>
        </is>
      </c>
      <c r="C3488" t="inlineStr">
        <is>
          <t>10036</t>
        </is>
      </c>
      <c r="D3488" t="inlineStr">
        <is>
          <t>Caribbean</t>
        </is>
      </c>
      <c r="E3488" s="8" t="n">
        <v>46135</v>
      </c>
      <c r="F3488" t="inlineStr">
        <is>
          <t>Violations were cited in the following area(s).</t>
        </is>
      </c>
      <c r="G3488" t="inlineStr">
        <is>
          <t>08A</t>
        </is>
      </c>
      <c r="H3488" t="inlineStr">
        <is>
          <t>Establishment is not free of harborage or conditions conducive to rodents, insects or other pests.</t>
        </is>
      </c>
      <c r="I3488" t="inlineStr">
        <is>
          <t>Not Critical</t>
        </is>
      </c>
      <c r="J3488" t="n">
        <v>9</v>
      </c>
      <c r="K3488" t="inlineStr">
        <is>
          <t>A</t>
        </is>
      </c>
      <c r="L3488" s="9">
        <f>A3488&amp;"-"&amp;TEXT(E3488,"yyyymmdd")</f>
        <v/>
      </c>
    </row>
    <row r="3489">
      <c r="A3489" t="n">
        <v>50106774</v>
      </c>
      <c r="B3489" t="inlineStr">
        <is>
          <t>Manhattan</t>
        </is>
      </c>
      <c r="C3489" t="inlineStr">
        <is>
          <t>10018</t>
        </is>
      </c>
      <c r="D3489" t="inlineStr">
        <is>
          <t>Italian</t>
        </is>
      </c>
      <c r="E3489" s="8" t="n">
        <v>46135</v>
      </c>
      <c r="F3489" t="inlineStr">
        <is>
          <t>Violations were cited in the following area(s).</t>
        </is>
      </c>
      <c r="G3489" t="inlineStr">
        <is>
          <t>06C</t>
        </is>
      </c>
      <c r="H348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489" t="inlineStr">
        <is>
          <t>Critical</t>
        </is>
      </c>
      <c r="J3489" t="n">
        <v>5</v>
      </c>
      <c r="K3489" t="inlineStr">
        <is>
          <t>A</t>
        </is>
      </c>
      <c r="L3489" s="9">
        <f>A3489&amp;"-"&amp;TEXT(E3489,"yyyymmdd")</f>
        <v/>
      </c>
    </row>
    <row r="3490">
      <c r="A3490" t="n">
        <v>50107838</v>
      </c>
      <c r="B3490" t="inlineStr">
        <is>
          <t>Manhattan</t>
        </is>
      </c>
      <c r="C3490" t="inlineStr">
        <is>
          <t>10029</t>
        </is>
      </c>
      <c r="D3490" t="inlineStr">
        <is>
          <t>Chinese</t>
        </is>
      </c>
      <c r="E3490" s="8" t="n">
        <v>46135</v>
      </c>
      <c r="F3490" t="inlineStr">
        <is>
          <t>Violations were cited in the following area(s).</t>
        </is>
      </c>
      <c r="G3490" t="inlineStr">
        <is>
          <t>02B</t>
        </is>
      </c>
      <c r="H3490" t="inlineStr">
        <is>
          <t>Hot TCS food item not held at or above 140 °F.</t>
        </is>
      </c>
      <c r="I3490" t="inlineStr">
        <is>
          <t>Critical</t>
        </is>
      </c>
      <c r="J3490" t="n">
        <v>19</v>
      </c>
      <c r="L3490" s="9">
        <f>A3490&amp;"-"&amp;TEXT(E3490,"yyyymmdd")</f>
        <v/>
      </c>
    </row>
    <row r="3491">
      <c r="A3491" t="n">
        <v>50107838</v>
      </c>
      <c r="B3491" t="inlineStr">
        <is>
          <t>Manhattan</t>
        </is>
      </c>
      <c r="C3491" t="inlineStr">
        <is>
          <t>10029</t>
        </is>
      </c>
      <c r="D3491" t="inlineStr">
        <is>
          <t>Chinese</t>
        </is>
      </c>
      <c r="E3491" s="8" t="n">
        <v>46135</v>
      </c>
      <c r="F3491" t="inlineStr">
        <is>
          <t>Violations were cited in the following area(s).</t>
        </is>
      </c>
      <c r="G3491" t="inlineStr">
        <is>
          <t>04K</t>
        </is>
      </c>
      <c r="H3491" t="inlineStr">
        <is>
          <t>Evidence of rats or live rats in establishment's food or non-food areas.</t>
        </is>
      </c>
      <c r="I3491" t="inlineStr">
        <is>
          <t>Critical</t>
        </is>
      </c>
      <c r="J3491" t="n">
        <v>19</v>
      </c>
      <c r="L3491" s="9">
        <f>A3491&amp;"-"&amp;TEXT(E3491,"yyyymmdd")</f>
        <v/>
      </c>
    </row>
    <row r="3492">
      <c r="A3492" t="n">
        <v>50107838</v>
      </c>
      <c r="B3492" t="inlineStr">
        <is>
          <t>Manhattan</t>
        </is>
      </c>
      <c r="C3492" t="inlineStr">
        <is>
          <t>10029</t>
        </is>
      </c>
      <c r="D3492" t="inlineStr">
        <is>
          <t>Chinese</t>
        </is>
      </c>
      <c r="E3492" s="8" t="n">
        <v>46135</v>
      </c>
      <c r="F3492" t="inlineStr">
        <is>
          <t>Violations were cited in the following area(s).</t>
        </is>
      </c>
      <c r="G3492" t="inlineStr">
        <is>
          <t>08A</t>
        </is>
      </c>
      <c r="H3492" t="inlineStr">
        <is>
          <t>Establishment is not free of harborage or conditions conducive to rodents, insects or other pests.</t>
        </is>
      </c>
      <c r="I3492" t="inlineStr">
        <is>
          <t>Not Critical</t>
        </is>
      </c>
      <c r="J3492" t="n">
        <v>19</v>
      </c>
      <c r="L3492" s="9">
        <f>A3492&amp;"-"&amp;TEXT(E3492,"yyyymmdd")</f>
        <v/>
      </c>
    </row>
    <row r="3493">
      <c r="A3493" t="n">
        <v>50107838</v>
      </c>
      <c r="B3493" t="inlineStr">
        <is>
          <t>Manhattan</t>
        </is>
      </c>
      <c r="C3493" t="inlineStr">
        <is>
          <t>10029</t>
        </is>
      </c>
      <c r="D3493" t="inlineStr">
        <is>
          <t>Chinese</t>
        </is>
      </c>
      <c r="E3493" s="8" t="n">
        <v>46135</v>
      </c>
      <c r="F3493" t="inlineStr">
        <is>
          <t>Violations were cited in the following area(s).</t>
        </is>
      </c>
      <c r="G3493" t="inlineStr">
        <is>
          <t>28-06</t>
        </is>
      </c>
      <c r="H3493" t="inlineStr">
        <is>
          <t>Contract with a pest management professional not in place. Record of extermination activities not kept on premises.</t>
        </is>
      </c>
      <c r="I3493" t="inlineStr">
        <is>
          <t>Not Critical</t>
        </is>
      </c>
      <c r="J3493" t="n">
        <v>19</v>
      </c>
      <c r="L3493" s="9">
        <f>A3493&amp;"-"&amp;TEXT(E3493,"yyyymmdd")</f>
        <v/>
      </c>
    </row>
    <row r="3494">
      <c r="A3494" t="n">
        <v>50107922</v>
      </c>
      <c r="B3494" t="inlineStr">
        <is>
          <t>Queens</t>
        </is>
      </c>
      <c r="C3494" t="inlineStr">
        <is>
          <t>11372</t>
        </is>
      </c>
      <c r="D3494" t="inlineStr">
        <is>
          <t>Peruvian</t>
        </is>
      </c>
      <c r="E3494" s="8" t="n">
        <v>46135</v>
      </c>
      <c r="F3494" t="inlineStr">
        <is>
          <t>Violations were cited in the following area(s).</t>
        </is>
      </c>
      <c r="G3494" t="inlineStr">
        <is>
          <t>06A</t>
        </is>
      </c>
      <c r="H3494" t="inlineStr">
        <is>
          <t>Personal cleanliness is inadequate. Outer garment soiled with possible contaminant. Effective hair restraint not worn where required. Jewelry worn on hands or arms. Fingernail polish worn or fingernails not kept clean and trimmed.</t>
        </is>
      </c>
      <c r="I3494" t="inlineStr">
        <is>
          <t>Critical</t>
        </is>
      </c>
      <c r="J3494" t="n">
        <v>11</v>
      </c>
      <c r="L3494" s="9">
        <f>A3494&amp;"-"&amp;TEXT(E3494,"yyyymmdd")</f>
        <v/>
      </c>
    </row>
    <row r="3495">
      <c r="A3495" t="n">
        <v>50107922</v>
      </c>
      <c r="B3495" t="inlineStr">
        <is>
          <t>Queens</t>
        </is>
      </c>
      <c r="C3495" t="inlineStr">
        <is>
          <t>11372</t>
        </is>
      </c>
      <c r="D3495" t="inlineStr">
        <is>
          <t>Peruvian</t>
        </is>
      </c>
      <c r="E3495" s="8" t="n">
        <v>46135</v>
      </c>
      <c r="F3495" t="inlineStr">
        <is>
          <t>Violations were cited in the following area(s).</t>
        </is>
      </c>
      <c r="G3495" t="inlineStr">
        <is>
          <t>09B</t>
        </is>
      </c>
      <c r="H3495" t="inlineStr">
        <is>
          <t>Thawing procedure improper.</t>
        </is>
      </c>
      <c r="I3495" t="inlineStr">
        <is>
          <t>Not Critical</t>
        </is>
      </c>
      <c r="J3495" t="n">
        <v>11</v>
      </c>
      <c r="L3495" s="9">
        <f>A3495&amp;"-"&amp;TEXT(E3495,"yyyymmdd")</f>
        <v/>
      </c>
    </row>
    <row r="3496">
      <c r="A3496" t="n">
        <v>50107922</v>
      </c>
      <c r="B3496" t="inlineStr">
        <is>
          <t>Queens</t>
        </is>
      </c>
      <c r="C3496" t="inlineStr">
        <is>
          <t>11372</t>
        </is>
      </c>
      <c r="D3496" t="inlineStr">
        <is>
          <t>Peruvian</t>
        </is>
      </c>
      <c r="E3496" s="8" t="n">
        <v>46135</v>
      </c>
      <c r="F3496" t="inlineStr">
        <is>
          <t>Violations were cited in the following area(s).</t>
        </is>
      </c>
      <c r="G3496" t="inlineStr">
        <is>
          <t>10B</t>
        </is>
      </c>
      <c r="H3496" t="inlineStr">
        <is>
          <t>Anti-siphonage or back-flow prevention device not provided where required; equipment or floor not properly drained; sewage disposal system in disrepair or not functioning properly. Condensation or liquid waste improperly disposed of.</t>
        </is>
      </c>
      <c r="I3496" t="inlineStr">
        <is>
          <t>Not Critical</t>
        </is>
      </c>
      <c r="J3496" t="n">
        <v>11</v>
      </c>
      <c r="L3496" s="9">
        <f>A3496&amp;"-"&amp;TEXT(E3496,"yyyymmdd")</f>
        <v/>
      </c>
    </row>
    <row r="3497">
      <c r="A3497" t="n">
        <v>50107922</v>
      </c>
      <c r="B3497" t="inlineStr">
        <is>
          <t>Queens</t>
        </is>
      </c>
      <c r="C3497" t="inlineStr">
        <is>
          <t>11372</t>
        </is>
      </c>
      <c r="D3497" t="inlineStr">
        <is>
          <t>Peruvian</t>
        </is>
      </c>
      <c r="E3497" s="8" t="n">
        <v>46135</v>
      </c>
      <c r="F3497" t="inlineStr">
        <is>
          <t>Violations were cited in the following area(s).</t>
        </is>
      </c>
      <c r="G3497" t="inlineStr">
        <is>
          <t>10F</t>
        </is>
      </c>
      <c r="H3497" t="inlineStr">
        <is>
          <t>Non-food contact surface or equipment made of unacceptable material, not kept clean, or not properly sealed, raised, spaced or movable to allow accessibility for cleaning on all sides, above and underneath the unit.</t>
        </is>
      </c>
      <c r="I3497" t="inlineStr">
        <is>
          <t>Not Critical</t>
        </is>
      </c>
      <c r="J3497" t="n">
        <v>11</v>
      </c>
      <c r="L3497" s="9">
        <f>A3497&amp;"-"&amp;TEXT(E3497,"yyyymmdd")</f>
        <v/>
      </c>
    </row>
    <row r="3498">
      <c r="A3498" t="n">
        <v>50117187</v>
      </c>
      <c r="B3498" t="inlineStr">
        <is>
          <t>Queens</t>
        </is>
      </c>
      <c r="C3498" t="inlineStr">
        <is>
          <t>11420</t>
        </is>
      </c>
      <c r="D3498" t="inlineStr">
        <is>
          <t>Indian</t>
        </is>
      </c>
      <c r="E3498" s="8" t="n">
        <v>46135</v>
      </c>
      <c r="F3498" t="inlineStr">
        <is>
          <t>Violations were cited in the following area(s).</t>
        </is>
      </c>
      <c r="G3498" t="inlineStr">
        <is>
          <t>02G</t>
        </is>
      </c>
      <c r="H3498" t="inlineStr">
        <is>
          <t>Cold TCS food item held above 41 °F; smoked or processed fish held above 38 °F; intact raw eggs held above 45 °F; or reduced oxygen packaged (ROP) TCS foods held above required temperatures except during active necessary preparation.</t>
        </is>
      </c>
      <c r="I3498" t="inlineStr">
        <is>
          <t>Critical</t>
        </is>
      </c>
      <c r="J3498" t="n">
        <v>23</v>
      </c>
      <c r="K3498" t="inlineStr">
        <is>
          <t>N</t>
        </is>
      </c>
      <c r="L3498" s="9">
        <f>A3498&amp;"-"&amp;TEXT(E3498,"yyyymmdd")</f>
        <v/>
      </c>
    </row>
    <row r="3499">
      <c r="A3499" t="n">
        <v>50117187</v>
      </c>
      <c r="B3499" t="inlineStr">
        <is>
          <t>Queens</t>
        </is>
      </c>
      <c r="C3499" t="inlineStr">
        <is>
          <t>11420</t>
        </is>
      </c>
      <c r="D3499" t="inlineStr">
        <is>
          <t>Indian</t>
        </is>
      </c>
      <c r="E3499" s="8" t="n">
        <v>46135</v>
      </c>
      <c r="F3499" t="inlineStr">
        <is>
          <t>Violations were cited in the following area(s).</t>
        </is>
      </c>
      <c r="G3499" t="inlineStr">
        <is>
          <t>04N</t>
        </is>
      </c>
      <c r="H3499" t="inlineStr">
        <is>
          <t>Filth flies or food/refuse/sewage associated with (FRSA) flies or other nuisance pests in establishment’s food and/or non-food areas. FRSA flies include house flies, blow flies, bottle flies, flesh flies, drain flies, Phorid flies and fruit flies.</t>
        </is>
      </c>
      <c r="I3499" t="inlineStr">
        <is>
          <t>Critical</t>
        </is>
      </c>
      <c r="J3499" t="n">
        <v>23</v>
      </c>
      <c r="K3499" t="inlineStr">
        <is>
          <t>N</t>
        </is>
      </c>
      <c r="L3499" s="9">
        <f>A3499&amp;"-"&amp;TEXT(E3499,"yyyymmdd")</f>
        <v/>
      </c>
    </row>
    <row r="3500">
      <c r="A3500" t="n">
        <v>50117187</v>
      </c>
      <c r="B3500" t="inlineStr">
        <is>
          <t>Queens</t>
        </is>
      </c>
      <c r="C3500" t="inlineStr">
        <is>
          <t>11420</t>
        </is>
      </c>
      <c r="D3500" t="inlineStr">
        <is>
          <t>Indian</t>
        </is>
      </c>
      <c r="E3500" s="8" t="n">
        <v>46135</v>
      </c>
      <c r="F3500" t="inlineStr">
        <is>
          <t>Violations were cited in the following area(s).</t>
        </is>
      </c>
      <c r="G3500" t="inlineStr">
        <is>
          <t>08A</t>
        </is>
      </c>
      <c r="H3500" t="inlineStr">
        <is>
          <t>Establishment is not free of harborage or conditions conducive to rodents, insects or other pests.</t>
        </is>
      </c>
      <c r="I3500" t="inlineStr">
        <is>
          <t>Not Critical</t>
        </is>
      </c>
      <c r="J3500" t="n">
        <v>23</v>
      </c>
      <c r="K3500" t="inlineStr">
        <is>
          <t>N</t>
        </is>
      </c>
      <c r="L3500" s="9">
        <f>A3500&amp;"-"&amp;TEXT(E3500,"yyyymmdd")</f>
        <v/>
      </c>
    </row>
    <row r="3501">
      <c r="A3501" t="n">
        <v>50117187</v>
      </c>
      <c r="B3501" t="inlineStr">
        <is>
          <t>Queens</t>
        </is>
      </c>
      <c r="C3501" t="inlineStr">
        <is>
          <t>11420</t>
        </is>
      </c>
      <c r="D3501" t="inlineStr">
        <is>
          <t>Indian</t>
        </is>
      </c>
      <c r="E3501" s="8" t="n">
        <v>46135</v>
      </c>
      <c r="F3501" t="inlineStr">
        <is>
          <t>Violations were cited in the following area(s).</t>
        </is>
      </c>
      <c r="G3501" t="inlineStr">
        <is>
          <t>10F</t>
        </is>
      </c>
      <c r="H3501" t="inlineStr">
        <is>
          <t>Non-food contact surface or equipment made of unacceptable material, not kept clean, or not properly sealed, raised, spaced or movable to allow accessibility for cleaning on all sides, above and underneath the unit.</t>
        </is>
      </c>
      <c r="I3501" t="inlineStr">
        <is>
          <t>Not Critical</t>
        </is>
      </c>
      <c r="J3501" t="n">
        <v>23</v>
      </c>
      <c r="K3501" t="inlineStr">
        <is>
          <t>N</t>
        </is>
      </c>
      <c r="L3501" s="9">
        <f>A3501&amp;"-"&amp;TEXT(E3501,"yyyymmdd")</f>
        <v/>
      </c>
    </row>
    <row r="3502">
      <c r="A3502" t="n">
        <v>50119681</v>
      </c>
      <c r="B3502" t="inlineStr">
        <is>
          <t>Manhattan</t>
        </is>
      </c>
      <c r="C3502" t="inlineStr">
        <is>
          <t>10017</t>
        </is>
      </c>
      <c r="D3502" t="inlineStr">
        <is>
          <t>Asian/Asian Fusion</t>
        </is>
      </c>
      <c r="E3502" s="8" t="n">
        <v>46135</v>
      </c>
      <c r="F3502" t="inlineStr">
        <is>
          <t>Violations were cited in the following area(s).</t>
        </is>
      </c>
      <c r="G3502" t="inlineStr">
        <is>
          <t>02B</t>
        </is>
      </c>
      <c r="H3502" t="inlineStr">
        <is>
          <t>Hot TCS food item not held at or above 140 °F.</t>
        </is>
      </c>
      <c r="I3502" t="inlineStr">
        <is>
          <t>Critical</t>
        </is>
      </c>
      <c r="J3502" t="n">
        <v>25</v>
      </c>
      <c r="L3502" s="9">
        <f>A3502&amp;"-"&amp;TEXT(E3502,"yyyymmdd")</f>
        <v/>
      </c>
    </row>
    <row r="3503">
      <c r="A3503" t="n">
        <v>50119681</v>
      </c>
      <c r="B3503" t="inlineStr">
        <is>
          <t>Manhattan</t>
        </is>
      </c>
      <c r="C3503" t="inlineStr">
        <is>
          <t>10017</t>
        </is>
      </c>
      <c r="D3503" t="inlineStr">
        <is>
          <t>Asian/Asian Fusion</t>
        </is>
      </c>
      <c r="E3503" s="8" t="n">
        <v>46135</v>
      </c>
      <c r="F3503" t="inlineStr">
        <is>
          <t>Violations were cited in the following area(s).</t>
        </is>
      </c>
      <c r="G3503" t="inlineStr">
        <is>
          <t>04L</t>
        </is>
      </c>
      <c r="H3503" t="inlineStr">
        <is>
          <t>Evidence of mice or live mice in establishment's food or non-food areas.</t>
        </is>
      </c>
      <c r="I3503" t="inlineStr">
        <is>
          <t>Critical</t>
        </is>
      </c>
      <c r="J3503" t="n">
        <v>25</v>
      </c>
      <c r="L3503" s="9">
        <f>A3503&amp;"-"&amp;TEXT(E3503,"yyyymmdd")</f>
        <v/>
      </c>
    </row>
    <row r="3504">
      <c r="A3504" t="n">
        <v>50119681</v>
      </c>
      <c r="B3504" t="inlineStr">
        <is>
          <t>Manhattan</t>
        </is>
      </c>
      <c r="C3504" t="inlineStr">
        <is>
          <t>10017</t>
        </is>
      </c>
      <c r="D3504" t="inlineStr">
        <is>
          <t>Asian/Asian Fusion</t>
        </is>
      </c>
      <c r="E3504" s="8" t="n">
        <v>46135</v>
      </c>
      <c r="F3504" t="inlineStr">
        <is>
          <t>Violations were cited in the following area(s).</t>
        </is>
      </c>
      <c r="G3504" t="inlineStr">
        <is>
          <t>04M</t>
        </is>
      </c>
      <c r="H3504" t="inlineStr">
        <is>
          <t>Live roaches in facility's food or non-food area.</t>
        </is>
      </c>
      <c r="I3504" t="inlineStr">
        <is>
          <t>Critical</t>
        </is>
      </c>
      <c r="J3504" t="n">
        <v>25</v>
      </c>
      <c r="L3504" s="9">
        <f>A3504&amp;"-"&amp;TEXT(E3504,"yyyymmdd")</f>
        <v/>
      </c>
    </row>
    <row r="3505">
      <c r="A3505" t="n">
        <v>50119681</v>
      </c>
      <c r="B3505" t="inlineStr">
        <is>
          <t>Manhattan</t>
        </is>
      </c>
      <c r="C3505" t="inlineStr">
        <is>
          <t>10017</t>
        </is>
      </c>
      <c r="D3505" t="inlineStr">
        <is>
          <t>Asian/Asian Fusion</t>
        </is>
      </c>
      <c r="E3505" s="8" t="n">
        <v>46135</v>
      </c>
      <c r="F3505" t="inlineStr">
        <is>
          <t>Violations were cited in the following area(s).</t>
        </is>
      </c>
      <c r="G3505" t="inlineStr">
        <is>
          <t>04N</t>
        </is>
      </c>
      <c r="H3505" t="inlineStr">
        <is>
          <t>Filth flies or food/refuse/sewage associated with (FRSA) flies or other nuisance pests in establishment’s food and/or non-food areas. FRSA flies include house flies, blow flies, bottle flies, flesh flies, drain flies, Phorid flies and fruit flies.</t>
        </is>
      </c>
      <c r="I3505" t="inlineStr">
        <is>
          <t>Critical</t>
        </is>
      </c>
      <c r="J3505" t="n">
        <v>25</v>
      </c>
      <c r="L3505" s="9">
        <f>A3505&amp;"-"&amp;TEXT(E3505,"yyyymmdd")</f>
        <v/>
      </c>
    </row>
    <row r="3506">
      <c r="A3506" t="n">
        <v>50119681</v>
      </c>
      <c r="B3506" t="inlineStr">
        <is>
          <t>Manhattan</t>
        </is>
      </c>
      <c r="C3506" t="inlineStr">
        <is>
          <t>10017</t>
        </is>
      </c>
      <c r="D3506" t="inlineStr">
        <is>
          <t>Asian/Asian Fusion</t>
        </is>
      </c>
      <c r="E3506" s="8" t="n">
        <v>46135</v>
      </c>
      <c r="F3506" t="inlineStr">
        <is>
          <t>Violations were cited in the following area(s).</t>
        </is>
      </c>
      <c r="G3506" t="inlineStr">
        <is>
          <t>06D</t>
        </is>
      </c>
      <c r="H3506" t="inlineStr">
        <is>
          <t>Food contact surface not properly washed, rinsed and sanitized after each use and following any activity when contamination may have occurred.</t>
        </is>
      </c>
      <c r="I3506" t="inlineStr">
        <is>
          <t>Critical</t>
        </is>
      </c>
      <c r="J3506" t="n">
        <v>25</v>
      </c>
      <c r="L3506" s="9">
        <f>A3506&amp;"-"&amp;TEXT(E3506,"yyyymmdd")</f>
        <v/>
      </c>
    </row>
    <row r="3507">
      <c r="A3507" t="n">
        <v>50119681</v>
      </c>
      <c r="B3507" t="inlineStr">
        <is>
          <t>Manhattan</t>
        </is>
      </c>
      <c r="C3507" t="inlineStr">
        <is>
          <t>10017</t>
        </is>
      </c>
      <c r="D3507" t="inlineStr">
        <is>
          <t>Asian/Asian Fusion</t>
        </is>
      </c>
      <c r="E3507" s="8" t="n">
        <v>46135</v>
      </c>
      <c r="F3507" t="inlineStr">
        <is>
          <t>Violations were cited in the following area(s).</t>
        </is>
      </c>
      <c r="G3507" t="inlineStr">
        <is>
          <t>08A</t>
        </is>
      </c>
      <c r="H3507" t="inlineStr">
        <is>
          <t>Establishment is not free of harborage or conditions conducive to rodents, insects or other pests.</t>
        </is>
      </c>
      <c r="I3507" t="inlineStr">
        <is>
          <t>Not Critical</t>
        </is>
      </c>
      <c r="J3507" t="n">
        <v>25</v>
      </c>
      <c r="L3507" s="9">
        <f>A3507&amp;"-"&amp;TEXT(E3507,"yyyymmdd")</f>
        <v/>
      </c>
    </row>
    <row r="3508">
      <c r="A3508" t="n">
        <v>50119681</v>
      </c>
      <c r="B3508" t="inlineStr">
        <is>
          <t>Manhattan</t>
        </is>
      </c>
      <c r="C3508" t="inlineStr">
        <is>
          <t>10017</t>
        </is>
      </c>
      <c r="D3508" t="inlineStr">
        <is>
          <t>Asian/Asian Fusion</t>
        </is>
      </c>
      <c r="E3508" s="8" t="n">
        <v>46135</v>
      </c>
      <c r="F3508" t="inlineStr">
        <is>
          <t>Violations were cited in the following area(s).</t>
        </is>
      </c>
      <c r="G3508" t="inlineStr">
        <is>
          <t>09C</t>
        </is>
      </c>
      <c r="H3508" t="inlineStr">
        <is>
          <t>Design, construction, materials used or maintenance of food contact surface improper. Surface not easily cleanable, sanitized and maintained.</t>
        </is>
      </c>
      <c r="I3508" t="inlineStr">
        <is>
          <t>Not Critical</t>
        </is>
      </c>
      <c r="J3508" t="n">
        <v>25</v>
      </c>
      <c r="L3508" s="9">
        <f>A3508&amp;"-"&amp;TEXT(E3508,"yyyymmdd")</f>
        <v/>
      </c>
    </row>
    <row r="3509">
      <c r="A3509" t="n">
        <v>50119681</v>
      </c>
      <c r="B3509" t="inlineStr">
        <is>
          <t>Manhattan</t>
        </is>
      </c>
      <c r="C3509" t="inlineStr">
        <is>
          <t>10017</t>
        </is>
      </c>
      <c r="D3509" t="inlineStr">
        <is>
          <t>Asian/Asian Fusion</t>
        </is>
      </c>
      <c r="E3509" s="8" t="n">
        <v>46135</v>
      </c>
      <c r="F3509" t="inlineStr">
        <is>
          <t>Violations were cited in the following area(s).</t>
        </is>
      </c>
      <c r="G3509" t="inlineStr">
        <is>
          <t>10F</t>
        </is>
      </c>
      <c r="H3509" t="inlineStr">
        <is>
          <t>Non-food contact surface or equipment made of unacceptable material, not kept clean, or not properly sealed, raised, spaced or movable to allow accessibility for cleaning on all sides, above and underneath the unit.</t>
        </is>
      </c>
      <c r="I3509" t="inlineStr">
        <is>
          <t>Not Critical</t>
        </is>
      </c>
      <c r="J3509" t="n">
        <v>25</v>
      </c>
      <c r="L3509" s="9">
        <f>A3509&amp;"-"&amp;TEXT(E3509,"yyyymmdd")</f>
        <v/>
      </c>
    </row>
    <row r="3510">
      <c r="A3510" t="n">
        <v>50120244</v>
      </c>
      <c r="B3510" t="inlineStr">
        <is>
          <t>Brooklyn</t>
        </is>
      </c>
      <c r="C3510" t="inlineStr">
        <is>
          <t>11215</t>
        </is>
      </c>
      <c r="D3510" t="inlineStr">
        <is>
          <t>Frozen Desserts</t>
        </is>
      </c>
      <c r="E3510" s="8" t="n">
        <v>46135</v>
      </c>
      <c r="F3510" t="inlineStr">
        <is>
          <t>Violations were cited in the following area(s).</t>
        </is>
      </c>
      <c r="G3510" t="inlineStr">
        <is>
          <t>10F</t>
        </is>
      </c>
      <c r="H3510" t="inlineStr">
        <is>
          <t>Non-food contact surface or equipment made of unacceptable material, not kept clean, or not properly sealed, raised, spaced or movable to allow accessibility for cleaning on all sides, above and underneath the unit.</t>
        </is>
      </c>
      <c r="I3510" t="inlineStr">
        <is>
          <t>Not Critical</t>
        </is>
      </c>
      <c r="J3510" t="n">
        <v>2</v>
      </c>
      <c r="K3510" t="inlineStr">
        <is>
          <t>A</t>
        </is>
      </c>
      <c r="L3510" s="9">
        <f>A3510&amp;"-"&amp;TEXT(E3510,"yyyymmdd")</f>
        <v/>
      </c>
    </row>
    <row r="3511">
      <c r="A3511" t="n">
        <v>50120805</v>
      </c>
      <c r="B3511" t="inlineStr">
        <is>
          <t>Queens</t>
        </is>
      </c>
      <c r="C3511" t="inlineStr">
        <is>
          <t>11420</t>
        </is>
      </c>
      <c r="D3511" t="inlineStr">
        <is>
          <t>Bottled Beverages</t>
        </is>
      </c>
      <c r="E3511" s="8" t="n">
        <v>46135</v>
      </c>
      <c r="F3511" t="inlineStr">
        <is>
          <t>Violations were cited in the following area(s).</t>
        </is>
      </c>
      <c r="G3511" t="inlineStr">
        <is>
          <t>04L</t>
        </is>
      </c>
      <c r="H3511" t="inlineStr">
        <is>
          <t>Evidence of mice or live mice in establishment's food or non-food areas.</t>
        </is>
      </c>
      <c r="I3511" t="inlineStr">
        <is>
          <t>Critical</t>
        </is>
      </c>
      <c r="J3511" t="n">
        <v>10</v>
      </c>
      <c r="K3511" t="inlineStr">
        <is>
          <t>A</t>
        </is>
      </c>
      <c r="L3511" s="9">
        <f>A3511&amp;"-"&amp;TEXT(E3511,"yyyymmdd")</f>
        <v/>
      </c>
    </row>
    <row r="3512">
      <c r="A3512" t="n">
        <v>50120805</v>
      </c>
      <c r="B3512" t="inlineStr">
        <is>
          <t>Queens</t>
        </is>
      </c>
      <c r="C3512" t="inlineStr">
        <is>
          <t>11420</t>
        </is>
      </c>
      <c r="D3512" t="inlineStr">
        <is>
          <t>Bottled Beverages</t>
        </is>
      </c>
      <c r="E3512" s="8" t="n">
        <v>46135</v>
      </c>
      <c r="F3512" t="inlineStr">
        <is>
          <t>Violations were cited in the following area(s).</t>
        </is>
      </c>
      <c r="G3512" t="inlineStr">
        <is>
          <t>08A</t>
        </is>
      </c>
      <c r="H3512" t="inlineStr">
        <is>
          <t>Establishment is not free of harborage or conditions conducive to rodents, insects or other pests.</t>
        </is>
      </c>
      <c r="I3512" t="inlineStr">
        <is>
          <t>Not Critical</t>
        </is>
      </c>
      <c r="J3512" t="n">
        <v>10</v>
      </c>
      <c r="K3512" t="inlineStr">
        <is>
          <t>A</t>
        </is>
      </c>
      <c r="L3512" s="9">
        <f>A3512&amp;"-"&amp;TEXT(E3512,"yyyymmdd")</f>
        <v/>
      </c>
    </row>
    <row r="3513">
      <c r="A3513" t="n">
        <v>50121796</v>
      </c>
      <c r="B3513" t="inlineStr">
        <is>
          <t>Manhattan</t>
        </is>
      </c>
      <c r="C3513" t="inlineStr">
        <is>
          <t>10029</t>
        </is>
      </c>
      <c r="D3513" t="inlineStr">
        <is>
          <t>Chinese</t>
        </is>
      </c>
      <c r="E3513" s="8" t="n">
        <v>46135</v>
      </c>
      <c r="F3513" t="inlineStr">
        <is>
          <t>Violations were cited in the following area(s).</t>
        </is>
      </c>
      <c r="G3513" t="inlineStr">
        <is>
          <t>10F</t>
        </is>
      </c>
      <c r="H3513" t="inlineStr">
        <is>
          <t>Non-food contact surface or equipment made of unacceptable material, not kept clean, or not properly sealed, raised, spaced or movable to allow accessibility for cleaning on all sides, above and underneath the unit.</t>
        </is>
      </c>
      <c r="I3513" t="inlineStr">
        <is>
          <t>Not Critical</t>
        </is>
      </c>
      <c r="J3513" t="n">
        <v>3</v>
      </c>
      <c r="K3513" t="inlineStr">
        <is>
          <t>A</t>
        </is>
      </c>
      <c r="L3513" s="9">
        <f>A3513&amp;"-"&amp;TEXT(E3513,"yyyymmdd")</f>
        <v/>
      </c>
    </row>
    <row r="3514">
      <c r="A3514" t="n">
        <v>50129955</v>
      </c>
      <c r="B3514" t="inlineStr">
        <is>
          <t>Queens</t>
        </is>
      </c>
      <c r="C3514" t="inlineStr">
        <is>
          <t>11374</t>
        </is>
      </c>
      <c r="D3514" t="inlineStr">
        <is>
          <t>Thai</t>
        </is>
      </c>
      <c r="E3514" s="8" t="n">
        <v>46135</v>
      </c>
      <c r="F3514" t="inlineStr">
        <is>
          <t>Violations were cited in the following area(s).</t>
        </is>
      </c>
      <c r="G3514" t="inlineStr">
        <is>
          <t>05D</t>
        </is>
      </c>
      <c r="H351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514" t="inlineStr">
        <is>
          <t>Critical</t>
        </is>
      </c>
      <c r="J3514" t="n">
        <v>12</v>
      </c>
      <c r="K3514" t="inlineStr">
        <is>
          <t>A</t>
        </is>
      </c>
      <c r="L3514" s="9">
        <f>A3514&amp;"-"&amp;TEXT(E3514,"yyyymmdd")</f>
        <v/>
      </c>
    </row>
    <row r="3515">
      <c r="A3515" t="n">
        <v>50129955</v>
      </c>
      <c r="B3515" t="inlineStr">
        <is>
          <t>Queens</t>
        </is>
      </c>
      <c r="C3515" t="inlineStr">
        <is>
          <t>11374</t>
        </is>
      </c>
      <c r="D3515" t="inlineStr">
        <is>
          <t>Thai</t>
        </is>
      </c>
      <c r="E3515" s="8" t="n">
        <v>46135</v>
      </c>
      <c r="F3515" t="inlineStr">
        <is>
          <t>Violations were cited in the following area(s).</t>
        </is>
      </c>
      <c r="G3515" t="inlineStr">
        <is>
          <t>10F</t>
        </is>
      </c>
      <c r="H3515" t="inlineStr">
        <is>
          <t>Non-food contact surface or equipment made of unacceptable material, not kept clean, or not properly sealed, raised, spaced or movable to allow accessibility for cleaning on all sides, above and underneath the unit.</t>
        </is>
      </c>
      <c r="I3515" t="inlineStr">
        <is>
          <t>Not Critical</t>
        </is>
      </c>
      <c r="J3515" t="n">
        <v>12</v>
      </c>
      <c r="K3515" t="inlineStr">
        <is>
          <t>A</t>
        </is>
      </c>
      <c r="L3515" s="9">
        <f>A3515&amp;"-"&amp;TEXT(E3515,"yyyymmdd")</f>
        <v/>
      </c>
    </row>
    <row r="3516">
      <c r="A3516" t="n">
        <v>50132495</v>
      </c>
      <c r="B3516" t="inlineStr">
        <is>
          <t>Queens</t>
        </is>
      </c>
      <c r="C3516" t="inlineStr">
        <is>
          <t>11375</t>
        </is>
      </c>
      <c r="D3516" t="inlineStr">
        <is>
          <t>Hamburgers</t>
        </is>
      </c>
      <c r="E3516" s="8" t="n">
        <v>46135</v>
      </c>
      <c r="F3516" t="inlineStr">
        <is>
          <t>Violations were cited in the following area(s).</t>
        </is>
      </c>
      <c r="G3516" t="inlineStr">
        <is>
          <t>04J</t>
        </is>
      </c>
      <c r="H3516" t="inlineStr">
        <is>
          <t>Properly scaled and calibrated thermometer or thermocouple not provided or not readily accessible in food preparation and hot/cold holding areas to measure temperatures of TCS foods during cooking, cooling, reheating, and holding.</t>
        </is>
      </c>
      <c r="I3516" t="inlineStr">
        <is>
          <t>Critical</t>
        </is>
      </c>
      <c r="J3516" t="n">
        <v>7</v>
      </c>
      <c r="K3516" t="inlineStr">
        <is>
          <t>A</t>
        </is>
      </c>
      <c r="L3516" s="9">
        <f>A3516&amp;"-"&amp;TEXT(E3516,"yyyymmdd")</f>
        <v/>
      </c>
    </row>
    <row r="3517">
      <c r="A3517" t="n">
        <v>50132495</v>
      </c>
      <c r="B3517" t="inlineStr">
        <is>
          <t>Queens</t>
        </is>
      </c>
      <c r="C3517" t="inlineStr">
        <is>
          <t>11375</t>
        </is>
      </c>
      <c r="D3517" t="inlineStr">
        <is>
          <t>Hamburgers</t>
        </is>
      </c>
      <c r="E3517" s="8" t="n">
        <v>46135</v>
      </c>
      <c r="F3517" t="inlineStr">
        <is>
          <t>Violations were cited in the following area(s).</t>
        </is>
      </c>
      <c r="G3517" t="inlineStr">
        <is>
          <t>09C</t>
        </is>
      </c>
      <c r="H3517" t="inlineStr">
        <is>
          <t>Design, construction, materials used or maintenance of food contact surface improper. Surface not easily cleanable, sanitized and maintained.</t>
        </is>
      </c>
      <c r="I3517" t="inlineStr">
        <is>
          <t>Not Critical</t>
        </is>
      </c>
      <c r="J3517" t="n">
        <v>7</v>
      </c>
      <c r="K3517" t="inlineStr">
        <is>
          <t>A</t>
        </is>
      </c>
      <c r="L3517" s="9">
        <f>A3517&amp;"-"&amp;TEXT(E3517,"yyyymmdd")</f>
        <v/>
      </c>
    </row>
    <row r="3518">
      <c r="A3518" t="n">
        <v>50136507</v>
      </c>
      <c r="B3518" t="inlineStr">
        <is>
          <t>Bronx</t>
        </is>
      </c>
      <c r="C3518" t="inlineStr">
        <is>
          <t>10460</t>
        </is>
      </c>
      <c r="D3518" t="inlineStr">
        <is>
          <t>Chicken</t>
        </is>
      </c>
      <c r="E3518" s="8" t="n">
        <v>46135</v>
      </c>
      <c r="F3518" t="inlineStr">
        <is>
          <t>Violations were cited in the following area(s).</t>
        </is>
      </c>
      <c r="G3518" t="inlineStr">
        <is>
          <t>02B</t>
        </is>
      </c>
      <c r="H3518" t="inlineStr">
        <is>
          <t>Hot TCS food item not held at or above 140 °F.</t>
        </is>
      </c>
      <c r="I3518" t="inlineStr">
        <is>
          <t>Critical</t>
        </is>
      </c>
      <c r="J3518" t="n">
        <v>13</v>
      </c>
      <c r="K3518" t="inlineStr">
        <is>
          <t>A</t>
        </is>
      </c>
      <c r="L3518" s="9">
        <f>A3518&amp;"-"&amp;TEXT(E3518,"yyyymmdd")</f>
        <v/>
      </c>
    </row>
    <row r="3519">
      <c r="A3519" t="n">
        <v>50136507</v>
      </c>
      <c r="B3519" t="inlineStr">
        <is>
          <t>Bronx</t>
        </is>
      </c>
      <c r="C3519" t="inlineStr">
        <is>
          <t>10460</t>
        </is>
      </c>
      <c r="D3519" t="inlineStr">
        <is>
          <t>Chicken</t>
        </is>
      </c>
      <c r="E3519" s="8" t="n">
        <v>46135</v>
      </c>
      <c r="F3519" t="inlineStr">
        <is>
          <t>Violations were cited in the following area(s).</t>
        </is>
      </c>
      <c r="G3519" t="inlineStr">
        <is>
          <t>10B</t>
        </is>
      </c>
      <c r="H3519" t="inlineStr">
        <is>
          <t>Anti-siphonage or back-flow prevention device not provided where required; equipment or floor not properly drained; sewage disposal system in disrepair or not functioning properly. Condensation or liquid waste improperly disposed of.</t>
        </is>
      </c>
      <c r="I3519" t="inlineStr">
        <is>
          <t>Not Critical</t>
        </is>
      </c>
      <c r="J3519" t="n">
        <v>13</v>
      </c>
      <c r="K3519" t="inlineStr">
        <is>
          <t>A</t>
        </is>
      </c>
      <c r="L3519" s="9">
        <f>A3519&amp;"-"&amp;TEXT(E3519,"yyyymmdd")</f>
        <v/>
      </c>
    </row>
    <row r="3520">
      <c r="A3520" t="n">
        <v>50136507</v>
      </c>
      <c r="B3520" t="inlineStr">
        <is>
          <t>Bronx</t>
        </is>
      </c>
      <c r="C3520" t="inlineStr">
        <is>
          <t>10460</t>
        </is>
      </c>
      <c r="D3520" t="inlineStr">
        <is>
          <t>Chicken</t>
        </is>
      </c>
      <c r="E3520" s="8" t="n">
        <v>46135</v>
      </c>
      <c r="F3520" t="inlineStr">
        <is>
          <t>Violations were cited in the following area(s).</t>
        </is>
      </c>
      <c r="G3520" t="inlineStr">
        <is>
          <t>10F</t>
        </is>
      </c>
      <c r="H3520" t="inlineStr">
        <is>
          <t>Non-food contact surface or equipment made of unacceptable material, not kept clean, or not properly sealed, raised, spaced or movable to allow accessibility for cleaning on all sides, above and underneath the unit.</t>
        </is>
      </c>
      <c r="I3520" t="inlineStr">
        <is>
          <t>Not Critical</t>
        </is>
      </c>
      <c r="J3520" t="n">
        <v>13</v>
      </c>
      <c r="K3520" t="inlineStr">
        <is>
          <t>A</t>
        </is>
      </c>
      <c r="L3520" s="9">
        <f>A3520&amp;"-"&amp;TEXT(E3520,"yyyymmdd")</f>
        <v/>
      </c>
    </row>
    <row r="3521">
      <c r="A3521" t="n">
        <v>50137592</v>
      </c>
      <c r="B3521" t="inlineStr">
        <is>
          <t>Manhattan</t>
        </is>
      </c>
      <c r="C3521" t="inlineStr">
        <is>
          <t>10021</t>
        </is>
      </c>
      <c r="D3521" t="inlineStr">
        <is>
          <t>Juice, Smoothies, Fruit Salads</t>
        </is>
      </c>
      <c r="E3521" s="8" t="n">
        <v>46135</v>
      </c>
      <c r="F3521" t="inlineStr">
        <is>
          <t>Violations were cited in the following area(s).</t>
        </is>
      </c>
      <c r="G3521" t="inlineStr">
        <is>
          <t>03I</t>
        </is>
      </c>
      <c r="H3521" t="inlineStr">
        <is>
          <t>Juice packaged on premises with no or incomplete label, no warning statement</t>
        </is>
      </c>
      <c r="I3521" t="inlineStr">
        <is>
          <t>Critical</t>
        </is>
      </c>
      <c r="J3521" t="n">
        <v>15</v>
      </c>
      <c r="L3521" s="9">
        <f>A3521&amp;"-"&amp;TEXT(E3521,"yyyymmdd")</f>
        <v/>
      </c>
    </row>
    <row r="3522">
      <c r="A3522" t="n">
        <v>50137592</v>
      </c>
      <c r="B3522" t="inlineStr">
        <is>
          <t>Manhattan</t>
        </is>
      </c>
      <c r="C3522" t="inlineStr">
        <is>
          <t>10021</t>
        </is>
      </c>
      <c r="D3522" t="inlineStr">
        <is>
          <t>Juice, Smoothies, Fruit Salads</t>
        </is>
      </c>
      <c r="E3522" s="8" t="n">
        <v>46135</v>
      </c>
      <c r="F3522" t="inlineStr">
        <is>
          <t>Violations were cited in the following area(s).</t>
        </is>
      </c>
      <c r="G3522" t="inlineStr">
        <is>
          <t>10G</t>
        </is>
      </c>
      <c r="H3522" t="inlineStr">
        <is>
          <t>Dishwashing and ware washing: Cleaning and sanitizing of tableware, including dishes, utensils, and equipment deficient.</t>
        </is>
      </c>
      <c r="I3522" t="inlineStr">
        <is>
          <t>Not Critical</t>
        </is>
      </c>
      <c r="J3522" t="n">
        <v>15</v>
      </c>
      <c r="L3522" s="9">
        <f>A3522&amp;"-"&amp;TEXT(E3522,"yyyymmdd")</f>
        <v/>
      </c>
    </row>
    <row r="3523">
      <c r="A3523" t="n">
        <v>50145138</v>
      </c>
      <c r="B3523" t="inlineStr">
        <is>
          <t>Manhattan</t>
        </is>
      </c>
      <c r="C3523" t="inlineStr">
        <is>
          <t>10004</t>
        </is>
      </c>
      <c r="D3523" t="inlineStr">
        <is>
          <t>American</t>
        </is>
      </c>
      <c r="E3523" s="8" t="n">
        <v>46135</v>
      </c>
      <c r="F3523" t="inlineStr">
        <is>
          <t>Violations were cited in the following area(s).</t>
        </is>
      </c>
      <c r="G3523" t="inlineStr">
        <is>
          <t>02B</t>
        </is>
      </c>
      <c r="H3523" t="inlineStr">
        <is>
          <t>Hot TCS food item not held at or above 140 °F.</t>
        </is>
      </c>
      <c r="I3523" t="inlineStr">
        <is>
          <t>Critical</t>
        </is>
      </c>
      <c r="J3523" t="n">
        <v>20</v>
      </c>
      <c r="L3523" s="9">
        <f>A3523&amp;"-"&amp;TEXT(E3523,"yyyymmdd")</f>
        <v/>
      </c>
    </row>
    <row r="3524">
      <c r="A3524" t="n">
        <v>50145138</v>
      </c>
      <c r="B3524" t="inlineStr">
        <is>
          <t>Manhattan</t>
        </is>
      </c>
      <c r="C3524" t="inlineStr">
        <is>
          <t>10004</t>
        </is>
      </c>
      <c r="D3524" t="inlineStr">
        <is>
          <t>American</t>
        </is>
      </c>
      <c r="E3524" s="8" t="n">
        <v>46135</v>
      </c>
      <c r="F3524" t="inlineStr">
        <is>
          <t>Violations were cited in the following area(s).</t>
        </is>
      </c>
      <c r="G3524" t="inlineStr">
        <is>
          <t>06E</t>
        </is>
      </c>
      <c r="H3524" t="inlineStr">
        <is>
          <t>Sanitized equipment or utensil, including in-use food dispensing utensil, improperly used or stored.</t>
        </is>
      </c>
      <c r="I3524" t="inlineStr">
        <is>
          <t>Critical</t>
        </is>
      </c>
      <c r="J3524" t="n">
        <v>20</v>
      </c>
      <c r="L3524" s="9">
        <f>A3524&amp;"-"&amp;TEXT(E3524,"yyyymmdd")</f>
        <v/>
      </c>
    </row>
    <row r="3525">
      <c r="A3525" t="n">
        <v>50145138</v>
      </c>
      <c r="B3525" t="inlineStr">
        <is>
          <t>Manhattan</t>
        </is>
      </c>
      <c r="C3525" t="inlineStr">
        <is>
          <t>10004</t>
        </is>
      </c>
      <c r="D3525" t="inlineStr">
        <is>
          <t>American</t>
        </is>
      </c>
      <c r="E3525" s="8" t="n">
        <v>46135</v>
      </c>
      <c r="F3525" t="inlineStr">
        <is>
          <t>Violations were cited in the following area(s).</t>
        </is>
      </c>
      <c r="G3525" t="inlineStr">
        <is>
          <t>10F</t>
        </is>
      </c>
      <c r="H3525" t="inlineStr">
        <is>
          <t>Non-food contact surface or equipment made of unacceptable material, not kept clean, or not properly sealed, raised, spaced or movable to allow accessibility for cleaning on all sides, above and underneath the unit.</t>
        </is>
      </c>
      <c r="I3525" t="inlineStr">
        <is>
          <t>Not Critical</t>
        </is>
      </c>
      <c r="J3525" t="n">
        <v>20</v>
      </c>
      <c r="L3525" s="9">
        <f>A3525&amp;"-"&amp;TEXT(E3525,"yyyymmdd")</f>
        <v/>
      </c>
    </row>
    <row r="3526">
      <c r="A3526" t="n">
        <v>50145138</v>
      </c>
      <c r="B3526" t="inlineStr">
        <is>
          <t>Manhattan</t>
        </is>
      </c>
      <c r="C3526" t="inlineStr">
        <is>
          <t>10004</t>
        </is>
      </c>
      <c r="D3526" t="inlineStr">
        <is>
          <t>American</t>
        </is>
      </c>
      <c r="E3526" s="8" t="n">
        <v>46135</v>
      </c>
      <c r="F3526" t="inlineStr">
        <is>
          <t>Violations were cited in the following area(s).</t>
        </is>
      </c>
      <c r="G3526" t="inlineStr">
        <is>
          <t>10G</t>
        </is>
      </c>
      <c r="H3526" t="inlineStr">
        <is>
          <t>Dishwashing and ware washing: Cleaning and sanitizing of tableware, including dishes, utensils, and equipment deficient.</t>
        </is>
      </c>
      <c r="I3526" t="inlineStr">
        <is>
          <t>Not Critical</t>
        </is>
      </c>
      <c r="J3526" t="n">
        <v>20</v>
      </c>
      <c r="L3526" s="9">
        <f>A3526&amp;"-"&amp;TEXT(E3526,"yyyymmdd")</f>
        <v/>
      </c>
    </row>
    <row r="3527">
      <c r="A3527" t="n">
        <v>50145152</v>
      </c>
      <c r="B3527" t="inlineStr">
        <is>
          <t>Queens</t>
        </is>
      </c>
      <c r="C3527" t="inlineStr">
        <is>
          <t>11412</t>
        </is>
      </c>
      <c r="D3527" t="inlineStr">
        <is>
          <t>Tex-Mex</t>
        </is>
      </c>
      <c r="E3527" s="8" t="n">
        <v>46135</v>
      </c>
      <c r="F3527" t="inlineStr">
        <is>
          <t>Establishment Closed by DOHMH. Violations were cited in the following area(s) and those requiring immediate action were addressed.</t>
        </is>
      </c>
      <c r="G3527" t="inlineStr">
        <is>
          <t>02C</t>
        </is>
      </c>
      <c r="H3527" t="inlineStr">
        <is>
          <t>Hot TCS food item that has been cooked and cooled is being held for service without first being reheated to 165º F or above within 2 hours.</t>
        </is>
      </c>
      <c r="I3527" t="inlineStr">
        <is>
          <t>Critical</t>
        </is>
      </c>
      <c r="J3527" t="n">
        <v>28</v>
      </c>
      <c r="L3527" s="9">
        <f>A3527&amp;"-"&amp;TEXT(E3527,"yyyymmdd")</f>
        <v/>
      </c>
    </row>
    <row r="3528">
      <c r="A3528" t="n">
        <v>50145152</v>
      </c>
      <c r="B3528" t="inlineStr">
        <is>
          <t>Queens</t>
        </is>
      </c>
      <c r="C3528" t="inlineStr">
        <is>
          <t>11412</t>
        </is>
      </c>
      <c r="D3528" t="inlineStr">
        <is>
          <t>Tex-Mex</t>
        </is>
      </c>
      <c r="E3528" s="8" t="n">
        <v>46135</v>
      </c>
      <c r="F3528" t="inlineStr">
        <is>
          <t>Establishment Closed by DOHMH. Violations were cited in the following area(s) and those requiring immediate action were addressed.</t>
        </is>
      </c>
      <c r="G3528" t="inlineStr">
        <is>
          <t>02G</t>
        </is>
      </c>
      <c r="H3528" t="inlineStr">
        <is>
          <t>Cold TCS food item held above 41 °F; smoked or processed fish held above 38 °F; intact raw eggs held above 45 °F; or reduced oxygen packaged (ROP) TCS foods held above required temperatures except during active necessary preparation.</t>
        </is>
      </c>
      <c r="I3528" t="inlineStr">
        <is>
          <t>Critical</t>
        </is>
      </c>
      <c r="J3528" t="n">
        <v>28</v>
      </c>
      <c r="L3528" s="9">
        <f>A3528&amp;"-"&amp;TEXT(E3528,"yyyymmdd")</f>
        <v/>
      </c>
    </row>
    <row r="3529">
      <c r="A3529" t="n">
        <v>50145152</v>
      </c>
      <c r="B3529" t="inlineStr">
        <is>
          <t>Queens</t>
        </is>
      </c>
      <c r="C3529" t="inlineStr">
        <is>
          <t>11412</t>
        </is>
      </c>
      <c r="D3529" t="inlineStr">
        <is>
          <t>Tex-Mex</t>
        </is>
      </c>
      <c r="E3529" s="8" t="n">
        <v>46135</v>
      </c>
      <c r="F3529" t="inlineStr">
        <is>
          <t>Establishment Closed by DOHMH. Violations were cited in the following area(s) and those requiring immediate action were addressed.</t>
        </is>
      </c>
      <c r="G3529" t="inlineStr">
        <is>
          <t>04K</t>
        </is>
      </c>
      <c r="H3529" t="inlineStr">
        <is>
          <t>Evidence of rats or live rats in establishment's food or non-food areas.</t>
        </is>
      </c>
      <c r="I3529" t="inlineStr">
        <is>
          <t>Critical</t>
        </is>
      </c>
      <c r="J3529" t="n">
        <v>28</v>
      </c>
      <c r="L3529" s="9">
        <f>A3529&amp;"-"&amp;TEXT(E3529,"yyyymmdd")</f>
        <v/>
      </c>
    </row>
    <row r="3530">
      <c r="A3530" t="n">
        <v>50145152</v>
      </c>
      <c r="B3530" t="inlineStr">
        <is>
          <t>Queens</t>
        </is>
      </c>
      <c r="C3530" t="inlineStr">
        <is>
          <t>11412</t>
        </is>
      </c>
      <c r="D3530" t="inlineStr">
        <is>
          <t>Tex-Mex</t>
        </is>
      </c>
      <c r="E3530" s="8" t="n">
        <v>46135</v>
      </c>
      <c r="F3530" t="inlineStr">
        <is>
          <t>Establishment Closed by DOHMH. Violations were cited in the following area(s) and those requiring immediate action were addressed.</t>
        </is>
      </c>
      <c r="G3530" t="inlineStr">
        <is>
          <t>04L</t>
        </is>
      </c>
      <c r="H3530" t="inlineStr">
        <is>
          <t>Evidence of mice or live mice in establishment's food or non-food areas.</t>
        </is>
      </c>
      <c r="I3530" t="inlineStr">
        <is>
          <t>Critical</t>
        </is>
      </c>
      <c r="J3530" t="n">
        <v>28</v>
      </c>
      <c r="L3530" s="9">
        <f>A3530&amp;"-"&amp;TEXT(E3530,"yyyymmdd")</f>
        <v/>
      </c>
    </row>
    <row r="3531">
      <c r="A3531" t="n">
        <v>50145152</v>
      </c>
      <c r="B3531" t="inlineStr">
        <is>
          <t>Queens</t>
        </is>
      </c>
      <c r="C3531" t="inlineStr">
        <is>
          <t>11412</t>
        </is>
      </c>
      <c r="D3531" t="inlineStr">
        <is>
          <t>Tex-Mex</t>
        </is>
      </c>
      <c r="E3531" s="8" t="n">
        <v>46135</v>
      </c>
      <c r="F3531" t="inlineStr">
        <is>
          <t>Establishment Closed by DOHMH. Violations were cited in the following area(s) and those requiring immediate action were addressed.</t>
        </is>
      </c>
      <c r="G3531" t="inlineStr">
        <is>
          <t>04M</t>
        </is>
      </c>
      <c r="H3531" t="inlineStr">
        <is>
          <t>Live roaches in facility's food or non-food area.</t>
        </is>
      </c>
      <c r="I3531" t="inlineStr">
        <is>
          <t>Critical</t>
        </is>
      </c>
      <c r="J3531" t="n">
        <v>28</v>
      </c>
      <c r="L3531" s="9">
        <f>A3531&amp;"-"&amp;TEXT(E3531,"yyyymmdd")</f>
        <v/>
      </c>
    </row>
    <row r="3532">
      <c r="A3532" t="n">
        <v>50145152</v>
      </c>
      <c r="B3532" t="inlineStr">
        <is>
          <t>Queens</t>
        </is>
      </c>
      <c r="C3532" t="inlineStr">
        <is>
          <t>11412</t>
        </is>
      </c>
      <c r="D3532" t="inlineStr">
        <is>
          <t>Tex-Mex</t>
        </is>
      </c>
      <c r="E3532" s="8" t="n">
        <v>46135</v>
      </c>
      <c r="F3532" t="inlineStr">
        <is>
          <t>Establishment Closed by DOHMH. Violations were cited in the following area(s) and those requiring immediate action were addressed.</t>
        </is>
      </c>
      <c r="G3532" t="inlineStr">
        <is>
          <t>06C</t>
        </is>
      </c>
      <c r="H353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532" t="inlineStr">
        <is>
          <t>Critical</t>
        </is>
      </c>
      <c r="J3532" t="n">
        <v>28</v>
      </c>
      <c r="L3532" s="9">
        <f>A3532&amp;"-"&amp;TEXT(E3532,"yyyymmdd")</f>
        <v/>
      </c>
    </row>
    <row r="3533">
      <c r="A3533" t="n">
        <v>50145152</v>
      </c>
      <c r="B3533" t="inlineStr">
        <is>
          <t>Queens</t>
        </is>
      </c>
      <c r="C3533" t="inlineStr">
        <is>
          <t>11412</t>
        </is>
      </c>
      <c r="D3533" t="inlineStr">
        <is>
          <t>Tex-Mex</t>
        </is>
      </c>
      <c r="E3533" s="8" t="n">
        <v>46135</v>
      </c>
      <c r="F3533" t="inlineStr">
        <is>
          <t>Establishment Closed by DOHMH. Violations were cited in the following area(s) and those requiring immediate action were addressed.</t>
        </is>
      </c>
      <c r="G3533" t="inlineStr">
        <is>
          <t>08A</t>
        </is>
      </c>
      <c r="H3533" t="inlineStr">
        <is>
          <t>Establishment is not free of harborage or conditions conducive to rodents, insects or other pests.</t>
        </is>
      </c>
      <c r="I3533" t="inlineStr">
        <is>
          <t>Not Critical</t>
        </is>
      </c>
      <c r="J3533" t="n">
        <v>28</v>
      </c>
      <c r="L3533" s="9">
        <f>A3533&amp;"-"&amp;TEXT(E3533,"yyyymmdd")</f>
        <v/>
      </c>
    </row>
    <row r="3534">
      <c r="A3534" t="n">
        <v>50145152</v>
      </c>
      <c r="B3534" t="inlineStr">
        <is>
          <t>Queens</t>
        </is>
      </c>
      <c r="C3534" t="inlineStr">
        <is>
          <t>11412</t>
        </is>
      </c>
      <c r="D3534" t="inlineStr">
        <is>
          <t>Tex-Mex</t>
        </is>
      </c>
      <c r="E3534" s="8" t="n">
        <v>46135</v>
      </c>
      <c r="F3534" t="inlineStr">
        <is>
          <t>Establishment Closed by DOHMH. Violations were cited in the following area(s) and those requiring immediate action were addressed.</t>
        </is>
      </c>
      <c r="G3534" t="inlineStr">
        <is>
          <t>10F</t>
        </is>
      </c>
      <c r="H3534" t="inlineStr">
        <is>
          <t>Non-food contact surface or equipment made of unacceptable material, not kept clean, or not properly sealed, raised, spaced or movable to allow accessibility for cleaning on all sides, above and underneath the unit.</t>
        </is>
      </c>
      <c r="I3534" t="inlineStr">
        <is>
          <t>Not Critical</t>
        </is>
      </c>
      <c r="J3534" t="n">
        <v>28</v>
      </c>
      <c r="L3534" s="9">
        <f>A3534&amp;"-"&amp;TEXT(E3534,"yyyymmdd")</f>
        <v/>
      </c>
    </row>
    <row r="3535">
      <c r="A3535" t="n">
        <v>50146056</v>
      </c>
      <c r="B3535" t="inlineStr">
        <is>
          <t>Manhattan</t>
        </is>
      </c>
      <c r="C3535" t="inlineStr">
        <is>
          <t>10025</t>
        </is>
      </c>
      <c r="D3535" t="inlineStr">
        <is>
          <t>Pizza</t>
        </is>
      </c>
      <c r="E3535" s="8" t="n">
        <v>46135</v>
      </c>
      <c r="F3535" t="inlineStr">
        <is>
          <t>Violations were cited in the following area(s).</t>
        </is>
      </c>
      <c r="G3535" t="inlineStr">
        <is>
          <t>05D</t>
        </is>
      </c>
      <c r="H353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535" t="inlineStr">
        <is>
          <t>Critical</t>
        </is>
      </c>
      <c r="J3535" t="n">
        <v>35</v>
      </c>
      <c r="L3535" s="9">
        <f>A3535&amp;"-"&amp;TEXT(E3535,"yyyymmdd")</f>
        <v/>
      </c>
    </row>
    <row r="3536">
      <c r="A3536" t="n">
        <v>50146056</v>
      </c>
      <c r="B3536" t="inlineStr">
        <is>
          <t>Manhattan</t>
        </is>
      </c>
      <c r="C3536" t="inlineStr">
        <is>
          <t>10025</t>
        </is>
      </c>
      <c r="D3536" t="inlineStr">
        <is>
          <t>Pizza</t>
        </is>
      </c>
      <c r="E3536" s="8" t="n">
        <v>46135</v>
      </c>
      <c r="F3536" t="inlineStr">
        <is>
          <t>Violations were cited in the following area(s).</t>
        </is>
      </c>
      <c r="G3536" t="inlineStr">
        <is>
          <t>06A</t>
        </is>
      </c>
      <c r="H3536" t="inlineStr">
        <is>
          <t>Personal cleanliness is inadequate. Outer garment soiled with possible contaminant. Effective hair restraint not worn where required. Jewelry worn on hands or arms. Fingernail polish worn or fingernails not kept clean and trimmed.</t>
        </is>
      </c>
      <c r="I3536" t="inlineStr">
        <is>
          <t>Critical</t>
        </is>
      </c>
      <c r="J3536" t="n">
        <v>35</v>
      </c>
      <c r="L3536" s="9">
        <f>A3536&amp;"-"&amp;TEXT(E3536,"yyyymmdd")</f>
        <v/>
      </c>
    </row>
    <row r="3537">
      <c r="A3537" t="n">
        <v>50146056</v>
      </c>
      <c r="B3537" t="inlineStr">
        <is>
          <t>Manhattan</t>
        </is>
      </c>
      <c r="C3537" t="inlineStr">
        <is>
          <t>10025</t>
        </is>
      </c>
      <c r="D3537" t="inlineStr">
        <is>
          <t>Pizza</t>
        </is>
      </c>
      <c r="E3537" s="8" t="n">
        <v>46135</v>
      </c>
      <c r="F3537" t="inlineStr">
        <is>
          <t>Violations were cited in the following area(s).</t>
        </is>
      </c>
      <c r="G3537" t="inlineStr">
        <is>
          <t>10F</t>
        </is>
      </c>
      <c r="H3537" t="inlineStr">
        <is>
          <t>Non-food contact surface or equipment made of unacceptable material, not kept clean, or not properly sealed, raised, spaced or movable to allow accessibility for cleaning on all sides, above and underneath the unit.</t>
        </is>
      </c>
      <c r="I3537" t="inlineStr">
        <is>
          <t>Not Critical</t>
        </is>
      </c>
      <c r="J3537" t="n">
        <v>35</v>
      </c>
      <c r="L3537" s="9">
        <f>A3537&amp;"-"&amp;TEXT(E3537,"yyyymmdd")</f>
        <v/>
      </c>
    </row>
    <row r="3538">
      <c r="A3538" t="n">
        <v>50146238</v>
      </c>
      <c r="B3538" t="inlineStr">
        <is>
          <t>Manhattan</t>
        </is>
      </c>
      <c r="C3538" t="inlineStr">
        <is>
          <t>10003</t>
        </is>
      </c>
      <c r="D3538" t="inlineStr">
        <is>
          <t>Spanish</t>
        </is>
      </c>
      <c r="E3538" s="8" t="n">
        <v>46135</v>
      </c>
      <c r="F3538" t="inlineStr">
        <is>
          <t>Violations were cited in the following area(s).</t>
        </is>
      </c>
      <c r="G3538" t="inlineStr">
        <is>
          <t>06D</t>
        </is>
      </c>
      <c r="H3538" t="inlineStr">
        <is>
          <t>Food contact surface not properly washed, rinsed and sanitized after each use and following any activity when contamination may have occurred.</t>
        </is>
      </c>
      <c r="I3538" t="inlineStr">
        <is>
          <t>Critical</t>
        </is>
      </c>
      <c r="J3538" t="n">
        <v>11</v>
      </c>
      <c r="K3538" t="inlineStr">
        <is>
          <t>A</t>
        </is>
      </c>
      <c r="L3538" s="9">
        <f>A3538&amp;"-"&amp;TEXT(E3538,"yyyymmdd")</f>
        <v/>
      </c>
    </row>
    <row r="3539">
      <c r="A3539" t="n">
        <v>50146238</v>
      </c>
      <c r="B3539" t="inlineStr">
        <is>
          <t>Manhattan</t>
        </is>
      </c>
      <c r="C3539" t="inlineStr">
        <is>
          <t>10003</t>
        </is>
      </c>
      <c r="D3539" t="inlineStr">
        <is>
          <t>Spanish</t>
        </is>
      </c>
      <c r="E3539" s="8" t="n">
        <v>46135</v>
      </c>
      <c r="F3539" t="inlineStr">
        <is>
          <t>Violations were cited in the following area(s).</t>
        </is>
      </c>
      <c r="G3539" t="inlineStr">
        <is>
          <t>08C</t>
        </is>
      </c>
      <c r="H3539" t="inlineStr">
        <is>
          <t>Pesticide not properly labeled or used by unlicensed individual. Pesticide, other toxic chemical improperly used/stored. Unprotected, unlocked bait station used.</t>
        </is>
      </c>
      <c r="I3539" t="inlineStr">
        <is>
          <t>Not Critical</t>
        </is>
      </c>
      <c r="J3539" t="n">
        <v>11</v>
      </c>
      <c r="K3539" t="inlineStr">
        <is>
          <t>A</t>
        </is>
      </c>
      <c r="L3539" s="9">
        <f>A3539&amp;"-"&amp;TEXT(E3539,"yyyymmdd")</f>
        <v/>
      </c>
    </row>
    <row r="3540">
      <c r="A3540" t="n">
        <v>50146238</v>
      </c>
      <c r="B3540" t="inlineStr">
        <is>
          <t>Manhattan</t>
        </is>
      </c>
      <c r="C3540" t="inlineStr">
        <is>
          <t>10003</t>
        </is>
      </c>
      <c r="D3540" t="inlineStr">
        <is>
          <t>Spanish</t>
        </is>
      </c>
      <c r="E3540" s="8" t="n">
        <v>46135</v>
      </c>
      <c r="F3540" t="inlineStr">
        <is>
          <t>Violations were cited in the following area(s).</t>
        </is>
      </c>
      <c r="G3540" t="inlineStr">
        <is>
          <t>10F</t>
        </is>
      </c>
      <c r="H3540" t="inlineStr">
        <is>
          <t>Non-food contact surface or equipment made of unacceptable material, not kept clean, or not properly sealed, raised, spaced or movable to allow accessibility for cleaning on all sides, above and underneath the unit.</t>
        </is>
      </c>
      <c r="I3540" t="inlineStr">
        <is>
          <t>Not Critical</t>
        </is>
      </c>
      <c r="J3540" t="n">
        <v>11</v>
      </c>
      <c r="K3540" t="inlineStr">
        <is>
          <t>A</t>
        </is>
      </c>
      <c r="L3540" s="9">
        <f>A3540&amp;"-"&amp;TEXT(E3540,"yyyymmdd")</f>
        <v/>
      </c>
    </row>
    <row r="3541">
      <c r="A3541" t="n">
        <v>50146990</v>
      </c>
      <c r="B3541" t="inlineStr">
        <is>
          <t>Manhattan</t>
        </is>
      </c>
      <c r="C3541" t="inlineStr">
        <is>
          <t>10003</t>
        </is>
      </c>
      <c r="D3541" t="inlineStr">
        <is>
          <t>Bagels/Pretzels</t>
        </is>
      </c>
      <c r="E3541" s="8" t="n">
        <v>46135</v>
      </c>
      <c r="F3541" t="inlineStr">
        <is>
          <t>Violations were cited in the following area(s).</t>
        </is>
      </c>
      <c r="G3541" t="inlineStr">
        <is>
          <t>10F</t>
        </is>
      </c>
      <c r="H3541" t="inlineStr">
        <is>
          <t>Non-food contact surface or equipment made of unacceptable material, not kept clean, or not properly sealed, raised, spaced or movable to allow accessibility for cleaning on all sides, above and underneath the unit.</t>
        </is>
      </c>
      <c r="I3541" t="inlineStr">
        <is>
          <t>Not Critical</t>
        </is>
      </c>
      <c r="J3541" t="n">
        <v>5</v>
      </c>
      <c r="K3541" t="inlineStr">
        <is>
          <t>A</t>
        </is>
      </c>
      <c r="L3541" s="9">
        <f>A3541&amp;"-"&amp;TEXT(E3541,"yyyymmdd")</f>
        <v/>
      </c>
    </row>
    <row r="3542">
      <c r="A3542" t="n">
        <v>50147469</v>
      </c>
      <c r="B3542" t="inlineStr">
        <is>
          <t>Manhattan</t>
        </is>
      </c>
      <c r="C3542" t="inlineStr">
        <is>
          <t>10037</t>
        </is>
      </c>
      <c r="D3542" t="inlineStr">
        <is>
          <t>Seafood</t>
        </is>
      </c>
      <c r="E3542" s="8" t="n">
        <v>46135</v>
      </c>
      <c r="F3542" t="inlineStr">
        <is>
          <t>Violations were cited in the following area(s).</t>
        </is>
      </c>
      <c r="G3542" t="inlineStr">
        <is>
          <t>04A</t>
        </is>
      </c>
      <c r="H3542" t="inlineStr">
        <is>
          <t>Food Protection Certificate (FPC) not held by manager or supervisor of food operations.</t>
        </is>
      </c>
      <c r="I3542" t="inlineStr">
        <is>
          <t>Critical</t>
        </is>
      </c>
      <c r="J3542" t="n">
        <v>27</v>
      </c>
      <c r="K3542" t="inlineStr">
        <is>
          <t>N</t>
        </is>
      </c>
      <c r="L3542" s="9">
        <f>A3542&amp;"-"&amp;TEXT(E3542,"yyyymmdd")</f>
        <v/>
      </c>
    </row>
    <row r="3543">
      <c r="A3543" t="n">
        <v>50147469</v>
      </c>
      <c r="B3543" t="inlineStr">
        <is>
          <t>Manhattan</t>
        </is>
      </c>
      <c r="C3543" t="inlineStr">
        <is>
          <t>10037</t>
        </is>
      </c>
      <c r="D3543" t="inlineStr">
        <is>
          <t>Seafood</t>
        </is>
      </c>
      <c r="E3543" s="8" t="n">
        <v>46135</v>
      </c>
      <c r="F3543" t="inlineStr">
        <is>
          <t>Violations were cited in the following area(s).</t>
        </is>
      </c>
      <c r="G3543" t="inlineStr">
        <is>
          <t>04M</t>
        </is>
      </c>
      <c r="H3543" t="inlineStr">
        <is>
          <t>Live roaches in facility's food or non-food area.</t>
        </is>
      </c>
      <c r="I3543" t="inlineStr">
        <is>
          <t>Critical</t>
        </is>
      </c>
      <c r="J3543" t="n">
        <v>27</v>
      </c>
      <c r="K3543" t="inlineStr">
        <is>
          <t>N</t>
        </is>
      </c>
      <c r="L3543" s="9">
        <f>A3543&amp;"-"&amp;TEXT(E3543,"yyyymmdd")</f>
        <v/>
      </c>
    </row>
    <row r="3544">
      <c r="A3544" t="n">
        <v>50147469</v>
      </c>
      <c r="B3544" t="inlineStr">
        <is>
          <t>Manhattan</t>
        </is>
      </c>
      <c r="C3544" t="inlineStr">
        <is>
          <t>10037</t>
        </is>
      </c>
      <c r="D3544" t="inlineStr">
        <is>
          <t>Seafood</t>
        </is>
      </c>
      <c r="E3544" s="8" t="n">
        <v>46135</v>
      </c>
      <c r="F3544" t="inlineStr">
        <is>
          <t>Violations were cited in the following area(s).</t>
        </is>
      </c>
      <c r="G3544" t="inlineStr">
        <is>
          <t>06D</t>
        </is>
      </c>
      <c r="H3544" t="inlineStr">
        <is>
          <t>Food contact surface not properly washed, rinsed and sanitized after each use and following any activity when contamination may have occurred.</t>
        </is>
      </c>
      <c r="I3544" t="inlineStr">
        <is>
          <t>Critical</t>
        </is>
      </c>
      <c r="J3544" t="n">
        <v>27</v>
      </c>
      <c r="K3544" t="inlineStr">
        <is>
          <t>N</t>
        </is>
      </c>
      <c r="L3544" s="9">
        <f>A3544&amp;"-"&amp;TEXT(E3544,"yyyymmdd")</f>
        <v/>
      </c>
    </row>
    <row r="3545">
      <c r="A3545" t="n">
        <v>50147469</v>
      </c>
      <c r="B3545" t="inlineStr">
        <is>
          <t>Manhattan</t>
        </is>
      </c>
      <c r="C3545" t="inlineStr">
        <is>
          <t>10037</t>
        </is>
      </c>
      <c r="D3545" t="inlineStr">
        <is>
          <t>Seafood</t>
        </is>
      </c>
      <c r="E3545" s="8" t="n">
        <v>46135</v>
      </c>
      <c r="F3545" t="inlineStr">
        <is>
          <t>Violations were cited in the following area(s).</t>
        </is>
      </c>
      <c r="G3545" t="inlineStr">
        <is>
          <t>08A</t>
        </is>
      </c>
      <c r="H3545" t="inlineStr">
        <is>
          <t>Establishment is not free of harborage or conditions conducive to rodents, insects or other pests.</t>
        </is>
      </c>
      <c r="I3545" t="inlineStr">
        <is>
          <t>Not Critical</t>
        </is>
      </c>
      <c r="J3545" t="n">
        <v>27</v>
      </c>
      <c r="K3545" t="inlineStr">
        <is>
          <t>N</t>
        </is>
      </c>
      <c r="L3545" s="9">
        <f>A3545&amp;"-"&amp;TEXT(E3545,"yyyymmdd")</f>
        <v/>
      </c>
    </row>
    <row r="3546">
      <c r="A3546" t="n">
        <v>50147469</v>
      </c>
      <c r="B3546" t="inlineStr">
        <is>
          <t>Manhattan</t>
        </is>
      </c>
      <c r="C3546" t="inlineStr">
        <is>
          <t>10037</t>
        </is>
      </c>
      <c r="D3546" t="inlineStr">
        <is>
          <t>Seafood</t>
        </is>
      </c>
      <c r="E3546" s="8" t="n">
        <v>46135</v>
      </c>
      <c r="F3546" t="inlineStr">
        <is>
          <t>Violations were cited in the following area(s).</t>
        </is>
      </c>
      <c r="G3546" t="inlineStr">
        <is>
          <t>10B</t>
        </is>
      </c>
      <c r="H3546" t="inlineStr">
        <is>
          <t>Anti-siphonage or back-flow prevention device not provided where required; equipment or floor not properly drained; sewage disposal system in disrepair or not functioning properly. Condensation or liquid waste improperly disposed of.</t>
        </is>
      </c>
      <c r="I3546" t="inlineStr">
        <is>
          <t>Not Critical</t>
        </is>
      </c>
      <c r="J3546" t="n">
        <v>27</v>
      </c>
      <c r="K3546" t="inlineStr">
        <is>
          <t>N</t>
        </is>
      </c>
      <c r="L3546" s="9">
        <f>A3546&amp;"-"&amp;TEXT(E3546,"yyyymmdd")</f>
        <v/>
      </c>
    </row>
    <row r="3547">
      <c r="A3547" t="n">
        <v>50151077</v>
      </c>
      <c r="B3547" t="inlineStr">
        <is>
          <t>Brooklyn</t>
        </is>
      </c>
      <c r="C3547" t="inlineStr">
        <is>
          <t>11225</t>
        </is>
      </c>
      <c r="D3547" t="inlineStr">
        <is>
          <t>Coffee/Tea</t>
        </is>
      </c>
      <c r="E3547" s="8" t="n">
        <v>46135</v>
      </c>
      <c r="F3547" t="inlineStr">
        <is>
          <t>Violations were cited in the following area(s).</t>
        </is>
      </c>
      <c r="G3547" t="inlineStr">
        <is>
          <t>02B</t>
        </is>
      </c>
      <c r="H3547" t="inlineStr">
        <is>
          <t>Hot TCS food item not held at or above 140 °F.</t>
        </is>
      </c>
      <c r="I3547" t="inlineStr">
        <is>
          <t>Critical</t>
        </is>
      </c>
      <c r="J3547" t="n">
        <v>9</v>
      </c>
      <c r="K3547" t="inlineStr">
        <is>
          <t>A</t>
        </is>
      </c>
      <c r="L3547" s="9">
        <f>A3547&amp;"-"&amp;TEXT(E3547,"yyyymmdd")</f>
        <v/>
      </c>
    </row>
    <row r="3548">
      <c r="A3548" t="n">
        <v>50151077</v>
      </c>
      <c r="B3548" t="inlineStr">
        <is>
          <t>Brooklyn</t>
        </is>
      </c>
      <c r="C3548" t="inlineStr">
        <is>
          <t>11225</t>
        </is>
      </c>
      <c r="D3548" t="inlineStr">
        <is>
          <t>Coffee/Tea</t>
        </is>
      </c>
      <c r="E3548" s="8" t="n">
        <v>46135</v>
      </c>
      <c r="F3548" t="inlineStr">
        <is>
          <t>Violations were cited in the following area(s).</t>
        </is>
      </c>
      <c r="G3548" t="inlineStr">
        <is>
          <t>10B</t>
        </is>
      </c>
      <c r="H3548" t="inlineStr">
        <is>
          <t>Anti-siphonage or back-flow prevention device not provided where required; equipment or floor not properly drained; sewage disposal system in disrepair or not functioning properly. Condensation or liquid waste improperly disposed of.</t>
        </is>
      </c>
      <c r="I3548" t="inlineStr">
        <is>
          <t>Not Critical</t>
        </is>
      </c>
      <c r="J3548" t="n">
        <v>9</v>
      </c>
      <c r="K3548" t="inlineStr">
        <is>
          <t>A</t>
        </is>
      </c>
      <c r="L3548" s="9">
        <f>A3548&amp;"-"&amp;TEXT(E3548,"yyyymmdd")</f>
        <v/>
      </c>
    </row>
    <row r="3549">
      <c r="A3549" t="n">
        <v>50154692</v>
      </c>
      <c r="B3549" t="inlineStr">
        <is>
          <t>Manhattan</t>
        </is>
      </c>
      <c r="C3549" t="inlineStr">
        <is>
          <t>10018</t>
        </is>
      </c>
      <c r="D3549" t="inlineStr">
        <is>
          <t>Pizza</t>
        </is>
      </c>
      <c r="E3549" s="8" t="n">
        <v>46135</v>
      </c>
      <c r="F3549" t="inlineStr">
        <is>
          <t>Violations were cited in the following area(s).</t>
        </is>
      </c>
      <c r="G3549" t="inlineStr">
        <is>
          <t>10H</t>
        </is>
      </c>
      <c r="H3549" t="inlineStr">
        <is>
          <t>Single service article not provided. Single service article reused or not protected from contamination when transported, stored, dispensed. Drinking straws not completely enclosed in wrapper or dispensed from a sanitary device.</t>
        </is>
      </c>
      <c r="I3549" t="inlineStr">
        <is>
          <t>Not Critical</t>
        </is>
      </c>
      <c r="J3549" t="n">
        <v>2</v>
      </c>
      <c r="K3549" t="inlineStr">
        <is>
          <t>A</t>
        </is>
      </c>
      <c r="L3549" s="9">
        <f>A3549&amp;"-"&amp;TEXT(E3549,"yyyymmdd")</f>
        <v/>
      </c>
    </row>
    <row r="3550">
      <c r="A3550" t="n">
        <v>50155350</v>
      </c>
      <c r="B3550" t="inlineStr">
        <is>
          <t>Brooklyn</t>
        </is>
      </c>
      <c r="C3550" t="inlineStr">
        <is>
          <t>11215</t>
        </is>
      </c>
      <c r="D3550" t="inlineStr">
        <is>
          <t>Japanese</t>
        </is>
      </c>
      <c r="E3550" s="8" t="n">
        <v>46135</v>
      </c>
      <c r="F3550" t="inlineStr">
        <is>
          <t>Violations were cited in the following area(s).</t>
        </is>
      </c>
      <c r="G3550" t="inlineStr">
        <is>
          <t>06D</t>
        </is>
      </c>
      <c r="H3550" t="inlineStr">
        <is>
          <t>Food contact surface not properly washed, rinsed and sanitized after each use and following any activity when contamination may have occurred.</t>
        </is>
      </c>
      <c r="I3550" t="inlineStr">
        <is>
          <t>Critical</t>
        </is>
      </c>
      <c r="J3550" t="n">
        <v>11</v>
      </c>
      <c r="K3550" t="inlineStr">
        <is>
          <t>A</t>
        </is>
      </c>
      <c r="L3550" s="9">
        <f>A3550&amp;"-"&amp;TEXT(E3550,"yyyymmdd")</f>
        <v/>
      </c>
    </row>
    <row r="3551">
      <c r="A3551" t="n">
        <v>50155350</v>
      </c>
      <c r="B3551" t="inlineStr">
        <is>
          <t>Brooklyn</t>
        </is>
      </c>
      <c r="C3551" t="inlineStr">
        <is>
          <t>11215</t>
        </is>
      </c>
      <c r="D3551" t="inlineStr">
        <is>
          <t>Japanese</t>
        </is>
      </c>
      <c r="E3551" s="8" t="n">
        <v>46135</v>
      </c>
      <c r="F3551" t="inlineStr">
        <is>
          <t>Violations were cited in the following area(s).</t>
        </is>
      </c>
      <c r="G3551" t="inlineStr">
        <is>
          <t>09C</t>
        </is>
      </c>
      <c r="H3551" t="inlineStr">
        <is>
          <t>Design, construction, materials used or maintenance of food contact surface improper. Surface not easily cleanable, sanitized and maintained.</t>
        </is>
      </c>
      <c r="I3551" t="inlineStr">
        <is>
          <t>Not Critical</t>
        </is>
      </c>
      <c r="J3551" t="n">
        <v>11</v>
      </c>
      <c r="K3551" t="inlineStr">
        <is>
          <t>A</t>
        </is>
      </c>
      <c r="L3551" s="9">
        <f>A3551&amp;"-"&amp;TEXT(E3551,"yyyymmdd")</f>
        <v/>
      </c>
    </row>
    <row r="3552">
      <c r="A3552" t="n">
        <v>50155350</v>
      </c>
      <c r="B3552" t="inlineStr">
        <is>
          <t>Brooklyn</t>
        </is>
      </c>
      <c r="C3552" t="inlineStr">
        <is>
          <t>11215</t>
        </is>
      </c>
      <c r="D3552" t="inlineStr">
        <is>
          <t>Japanese</t>
        </is>
      </c>
      <c r="E3552" s="8" t="n">
        <v>46135</v>
      </c>
      <c r="F3552" t="inlineStr">
        <is>
          <t>Violations were cited in the following area(s).</t>
        </is>
      </c>
      <c r="G3552" t="inlineStr">
        <is>
          <t>10B</t>
        </is>
      </c>
      <c r="H3552" t="inlineStr">
        <is>
          <t>Anti-siphonage or back-flow prevention device not provided where required; equipment or floor not properly drained; sewage disposal system in disrepair or not functioning properly. Condensation or liquid waste improperly disposed of.</t>
        </is>
      </c>
      <c r="I3552" t="inlineStr">
        <is>
          <t>Not Critical</t>
        </is>
      </c>
      <c r="J3552" t="n">
        <v>11</v>
      </c>
      <c r="K3552" t="inlineStr">
        <is>
          <t>A</t>
        </is>
      </c>
      <c r="L3552" s="9">
        <f>A3552&amp;"-"&amp;TEXT(E3552,"yyyymmdd")</f>
        <v/>
      </c>
    </row>
    <row r="3553">
      <c r="A3553" t="n">
        <v>50155350</v>
      </c>
      <c r="B3553" t="inlineStr">
        <is>
          <t>Brooklyn</t>
        </is>
      </c>
      <c r="C3553" t="inlineStr">
        <is>
          <t>11215</t>
        </is>
      </c>
      <c r="D3553" t="inlineStr">
        <is>
          <t>Japanese</t>
        </is>
      </c>
      <c r="E3553" s="8" t="n">
        <v>46135</v>
      </c>
      <c r="F3553" t="inlineStr">
        <is>
          <t>Violations were cited in the following area(s).</t>
        </is>
      </c>
      <c r="G3553" t="inlineStr">
        <is>
          <t>10F</t>
        </is>
      </c>
      <c r="H3553" t="inlineStr">
        <is>
          <t>Non-food contact surface or equipment made of unacceptable material, not kept clean, or not properly sealed, raised, spaced or movable to allow accessibility for cleaning on all sides, above and underneath the unit.</t>
        </is>
      </c>
      <c r="I3553" t="inlineStr">
        <is>
          <t>Not Critical</t>
        </is>
      </c>
      <c r="J3553" t="n">
        <v>11</v>
      </c>
      <c r="K3553" t="inlineStr">
        <is>
          <t>A</t>
        </is>
      </c>
      <c r="L3553" s="9">
        <f>A3553&amp;"-"&amp;TEXT(E3553,"yyyymmdd")</f>
        <v/>
      </c>
    </row>
    <row r="3554">
      <c r="A3554" t="n">
        <v>50155961</v>
      </c>
      <c r="B3554" t="inlineStr">
        <is>
          <t>Manhattan</t>
        </is>
      </c>
      <c r="C3554" t="inlineStr">
        <is>
          <t>10029</t>
        </is>
      </c>
      <c r="D3554" t="inlineStr">
        <is>
          <t>American</t>
        </is>
      </c>
      <c r="E3554" s="8" t="n">
        <v>46135</v>
      </c>
      <c r="F3554" t="inlineStr">
        <is>
          <t>Violations were cited in the following area(s).</t>
        </is>
      </c>
      <c r="G3554" t="inlineStr">
        <is>
          <t>02B</t>
        </is>
      </c>
      <c r="H3554" t="inlineStr">
        <is>
          <t>Hot TCS food item not held at or above 140 °F.</t>
        </is>
      </c>
      <c r="I3554" t="inlineStr">
        <is>
          <t>Critical</t>
        </is>
      </c>
      <c r="J3554" t="n">
        <v>12</v>
      </c>
      <c r="K3554" t="inlineStr">
        <is>
          <t>A</t>
        </is>
      </c>
      <c r="L3554" s="9">
        <f>A3554&amp;"-"&amp;TEXT(E3554,"yyyymmdd")</f>
        <v/>
      </c>
    </row>
    <row r="3555">
      <c r="A3555" t="n">
        <v>50155961</v>
      </c>
      <c r="B3555" t="inlineStr">
        <is>
          <t>Manhattan</t>
        </is>
      </c>
      <c r="C3555" t="inlineStr">
        <is>
          <t>10029</t>
        </is>
      </c>
      <c r="D3555" t="inlineStr">
        <is>
          <t>American</t>
        </is>
      </c>
      <c r="E3555" s="8" t="n">
        <v>46135</v>
      </c>
      <c r="F3555" t="inlineStr">
        <is>
          <t>Violations were cited in the following area(s).</t>
        </is>
      </c>
      <c r="G3555" t="inlineStr">
        <is>
          <t>06D</t>
        </is>
      </c>
      <c r="H3555" t="inlineStr">
        <is>
          <t>Food contact surface not properly washed, rinsed and sanitized after each use and following any activity when contamination may have occurred.</t>
        </is>
      </c>
      <c r="I3555" t="inlineStr">
        <is>
          <t>Critical</t>
        </is>
      </c>
      <c r="J3555" t="n">
        <v>12</v>
      </c>
      <c r="K3555" t="inlineStr">
        <is>
          <t>A</t>
        </is>
      </c>
      <c r="L3555" s="9">
        <f>A3555&amp;"-"&amp;TEXT(E3555,"yyyymmdd")</f>
        <v/>
      </c>
    </row>
    <row r="3556">
      <c r="A3556" t="n">
        <v>50156058</v>
      </c>
      <c r="B3556" t="inlineStr">
        <is>
          <t>Brooklyn</t>
        </is>
      </c>
      <c r="C3556" t="inlineStr">
        <is>
          <t>11225</t>
        </is>
      </c>
      <c r="D3556" t="inlineStr">
        <is>
          <t>Hamburgers</t>
        </is>
      </c>
      <c r="E3556" s="8" t="n">
        <v>46135</v>
      </c>
      <c r="F3556" t="inlineStr">
        <is>
          <t>Violations were cited in the following area(s).</t>
        </is>
      </c>
      <c r="G3556" t="inlineStr">
        <is>
          <t>10B</t>
        </is>
      </c>
      <c r="H3556" t="inlineStr">
        <is>
          <t>Anti-siphonage or back-flow prevention device not provided where required; equipment or floor not properly drained; sewage disposal system in disrepair or not functioning properly. Condensation or liquid waste improperly disposed of.</t>
        </is>
      </c>
      <c r="I3556" t="inlineStr">
        <is>
          <t>Not Critical</t>
        </is>
      </c>
      <c r="J3556" t="n">
        <v>4</v>
      </c>
      <c r="K3556" t="inlineStr">
        <is>
          <t>A</t>
        </is>
      </c>
      <c r="L3556" s="9">
        <f>A3556&amp;"-"&amp;TEXT(E3556,"yyyymmdd")</f>
        <v/>
      </c>
    </row>
    <row r="3557">
      <c r="A3557" t="n">
        <v>50156058</v>
      </c>
      <c r="B3557" t="inlineStr">
        <is>
          <t>Brooklyn</t>
        </is>
      </c>
      <c r="C3557" t="inlineStr">
        <is>
          <t>11225</t>
        </is>
      </c>
      <c r="D3557" t="inlineStr">
        <is>
          <t>Hamburgers</t>
        </is>
      </c>
      <c r="E3557" s="8" t="n">
        <v>46135</v>
      </c>
      <c r="F3557" t="inlineStr">
        <is>
          <t>Violations were cited in the following area(s).</t>
        </is>
      </c>
      <c r="G3557" t="inlineStr">
        <is>
          <t>10F</t>
        </is>
      </c>
      <c r="H3557" t="inlineStr">
        <is>
          <t>Non-food contact surface or equipment made of unacceptable material, not kept clean, or not properly sealed, raised, spaced or movable to allow accessibility for cleaning on all sides, above and underneath the unit.</t>
        </is>
      </c>
      <c r="I3557" t="inlineStr">
        <is>
          <t>Not Critical</t>
        </is>
      </c>
      <c r="J3557" t="n">
        <v>4</v>
      </c>
      <c r="K3557" t="inlineStr">
        <is>
          <t>A</t>
        </is>
      </c>
      <c r="L3557" s="9">
        <f>A3557&amp;"-"&amp;TEXT(E3557,"yyyymmdd")</f>
        <v/>
      </c>
    </row>
    <row r="3558">
      <c r="A3558" t="n">
        <v>50158791</v>
      </c>
      <c r="B3558" t="inlineStr">
        <is>
          <t>Manhattan</t>
        </is>
      </c>
      <c r="C3558" t="inlineStr">
        <is>
          <t>10021</t>
        </is>
      </c>
      <c r="D3558" t="inlineStr">
        <is>
          <t>Italian</t>
        </is>
      </c>
      <c r="E3558" s="8" t="n">
        <v>46135</v>
      </c>
      <c r="F3558" t="inlineStr">
        <is>
          <t>Violations were cited in the following area(s).</t>
        </is>
      </c>
      <c r="G3558" t="inlineStr">
        <is>
          <t>04N</t>
        </is>
      </c>
      <c r="H3558" t="inlineStr">
        <is>
          <t>Filth flies or food/refuse/sewage associated with (FRSA) flies or other nuisance pests in establishment’s food and/or non-food areas. FRSA flies include house flies, blow flies, bottle flies, flesh flies, drain flies, Phorid flies and fruit flies.</t>
        </is>
      </c>
      <c r="I3558" t="inlineStr">
        <is>
          <t>Critical</t>
        </is>
      </c>
      <c r="J3558" t="n">
        <v>12</v>
      </c>
      <c r="K3558" t="inlineStr">
        <is>
          <t>A</t>
        </is>
      </c>
      <c r="L3558" s="9">
        <f>A3558&amp;"-"&amp;TEXT(E3558,"yyyymmdd")</f>
        <v/>
      </c>
    </row>
    <row r="3559">
      <c r="A3559" t="n">
        <v>50158791</v>
      </c>
      <c r="B3559" t="inlineStr">
        <is>
          <t>Manhattan</t>
        </is>
      </c>
      <c r="C3559" t="inlineStr">
        <is>
          <t>10021</t>
        </is>
      </c>
      <c r="D3559" t="inlineStr">
        <is>
          <t>Italian</t>
        </is>
      </c>
      <c r="E3559" s="8" t="n">
        <v>46135</v>
      </c>
      <c r="F3559" t="inlineStr">
        <is>
          <t>Violations were cited in the following area(s).</t>
        </is>
      </c>
      <c r="G3559" t="inlineStr">
        <is>
          <t>08A</t>
        </is>
      </c>
      <c r="H3559" t="inlineStr">
        <is>
          <t>Establishment is not free of harborage or conditions conducive to rodents, insects or other pests.</t>
        </is>
      </c>
      <c r="I3559" t="inlineStr">
        <is>
          <t>Not Critical</t>
        </is>
      </c>
      <c r="J3559" t="n">
        <v>12</v>
      </c>
      <c r="K3559" t="inlineStr">
        <is>
          <t>A</t>
        </is>
      </c>
      <c r="L3559" s="9">
        <f>A3559&amp;"-"&amp;TEXT(E3559,"yyyymmdd")</f>
        <v/>
      </c>
    </row>
    <row r="3560">
      <c r="A3560" t="n">
        <v>50159463</v>
      </c>
      <c r="B3560" t="inlineStr">
        <is>
          <t>Brooklyn</t>
        </is>
      </c>
      <c r="C3560" t="inlineStr">
        <is>
          <t>11201</t>
        </is>
      </c>
      <c r="D3560" t="inlineStr">
        <is>
          <t>Salads</t>
        </is>
      </c>
      <c r="E3560" s="8" t="n">
        <v>46135</v>
      </c>
      <c r="F3560" t="inlineStr">
        <is>
          <t>Violations were cited in the following area(s).</t>
        </is>
      </c>
      <c r="G3560" t="inlineStr">
        <is>
          <t>02G</t>
        </is>
      </c>
      <c r="H3560" t="inlineStr">
        <is>
          <t>Cold TCS food item held above 41 °F; smoked or processed fish held above 38 °F; intact raw eggs held above 45 °F; or reduced oxygen packaged (ROP) TCS foods held above required temperatures except during active necessary preparation.</t>
        </is>
      </c>
      <c r="I3560" t="inlineStr">
        <is>
          <t>Critical</t>
        </is>
      </c>
      <c r="J3560" t="n">
        <v>13</v>
      </c>
      <c r="K3560" t="inlineStr">
        <is>
          <t>A</t>
        </is>
      </c>
      <c r="L3560" s="9">
        <f>A3560&amp;"-"&amp;TEXT(E3560,"yyyymmdd")</f>
        <v/>
      </c>
    </row>
    <row r="3561">
      <c r="A3561" t="n">
        <v>50159463</v>
      </c>
      <c r="B3561" t="inlineStr">
        <is>
          <t>Brooklyn</t>
        </is>
      </c>
      <c r="C3561" t="inlineStr">
        <is>
          <t>11201</t>
        </is>
      </c>
      <c r="D3561" t="inlineStr">
        <is>
          <t>Salads</t>
        </is>
      </c>
      <c r="E3561" s="8" t="n">
        <v>46135</v>
      </c>
      <c r="F3561" t="inlineStr">
        <is>
          <t>Violations were cited in the following area(s).</t>
        </is>
      </c>
      <c r="G3561" t="inlineStr">
        <is>
          <t>06C</t>
        </is>
      </c>
      <c r="H356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561" t="inlineStr">
        <is>
          <t>Critical</t>
        </is>
      </c>
      <c r="J3561" t="n">
        <v>13</v>
      </c>
      <c r="K3561" t="inlineStr">
        <is>
          <t>A</t>
        </is>
      </c>
      <c r="L3561" s="9">
        <f>A3561&amp;"-"&amp;TEXT(E3561,"yyyymmdd")</f>
        <v/>
      </c>
    </row>
    <row r="3562">
      <c r="A3562" t="n">
        <v>50163407</v>
      </c>
      <c r="B3562" t="inlineStr">
        <is>
          <t>Manhattan</t>
        </is>
      </c>
      <c r="C3562" t="inlineStr">
        <is>
          <t>10035</t>
        </is>
      </c>
      <c r="D3562" t="inlineStr">
        <is>
          <t>Chicken</t>
        </is>
      </c>
      <c r="E3562" s="8" t="n">
        <v>46135</v>
      </c>
      <c r="F3562" t="inlineStr">
        <is>
          <t>Violations were cited in the following area(s).</t>
        </is>
      </c>
      <c r="G3562" t="inlineStr">
        <is>
          <t>04A</t>
        </is>
      </c>
      <c r="H3562" t="inlineStr">
        <is>
          <t>Food Protection Certificate (FPC) not held by manager or supervisor of food operations.</t>
        </is>
      </c>
      <c r="I3562" t="inlineStr">
        <is>
          <t>Critical</t>
        </is>
      </c>
      <c r="J3562" t="n">
        <v>17</v>
      </c>
      <c r="L3562" s="9">
        <f>A3562&amp;"-"&amp;TEXT(E3562,"yyyymmdd")</f>
        <v/>
      </c>
    </row>
    <row r="3563">
      <c r="A3563" t="n">
        <v>50163407</v>
      </c>
      <c r="B3563" t="inlineStr">
        <is>
          <t>Manhattan</t>
        </is>
      </c>
      <c r="C3563" t="inlineStr">
        <is>
          <t>10035</t>
        </is>
      </c>
      <c r="D3563" t="inlineStr">
        <is>
          <t>Chicken</t>
        </is>
      </c>
      <c r="E3563" s="8" t="n">
        <v>46135</v>
      </c>
      <c r="F3563" t="inlineStr">
        <is>
          <t>Violations were cited in the following area(s).</t>
        </is>
      </c>
      <c r="G3563" t="inlineStr">
        <is>
          <t>06E</t>
        </is>
      </c>
      <c r="H3563" t="inlineStr">
        <is>
          <t>Sanitized equipment or utensil, including in-use food dispensing utensil, improperly used or stored.</t>
        </is>
      </c>
      <c r="I3563" t="inlineStr">
        <is>
          <t>Critical</t>
        </is>
      </c>
      <c r="J3563" t="n">
        <v>17</v>
      </c>
      <c r="L3563" s="9">
        <f>A3563&amp;"-"&amp;TEXT(E3563,"yyyymmdd")</f>
        <v/>
      </c>
    </row>
    <row r="3564">
      <c r="A3564" t="n">
        <v>50165413</v>
      </c>
      <c r="B3564" t="inlineStr">
        <is>
          <t>Queens</t>
        </is>
      </c>
      <c r="C3564" t="inlineStr">
        <is>
          <t>11368</t>
        </is>
      </c>
      <c r="D3564" t="inlineStr">
        <is>
          <t>Latin American</t>
        </is>
      </c>
      <c r="E3564" s="8" t="n">
        <v>46135</v>
      </c>
      <c r="F3564" t="inlineStr">
        <is>
          <t>Violations were cited in the following area(s).</t>
        </is>
      </c>
      <c r="G3564" t="inlineStr">
        <is>
          <t>02B</t>
        </is>
      </c>
      <c r="H3564" t="inlineStr">
        <is>
          <t>Hot TCS food item not held at or above 140 °F.</t>
        </is>
      </c>
      <c r="I3564" t="inlineStr">
        <is>
          <t>Critical</t>
        </is>
      </c>
      <c r="J3564" t="n">
        <v>36</v>
      </c>
      <c r="L3564" s="9">
        <f>A3564&amp;"-"&amp;TEXT(E3564,"yyyymmdd")</f>
        <v/>
      </c>
    </row>
    <row r="3565">
      <c r="A3565" t="n">
        <v>50165413</v>
      </c>
      <c r="B3565" t="inlineStr">
        <is>
          <t>Queens</t>
        </is>
      </c>
      <c r="C3565" t="inlineStr">
        <is>
          <t>11368</t>
        </is>
      </c>
      <c r="D3565" t="inlineStr">
        <is>
          <t>Latin American</t>
        </is>
      </c>
      <c r="E3565" s="8" t="n">
        <v>46135</v>
      </c>
      <c r="F3565" t="inlineStr">
        <is>
          <t>Violations were cited in the following area(s).</t>
        </is>
      </c>
      <c r="G3565" t="inlineStr">
        <is>
          <t>02G</t>
        </is>
      </c>
      <c r="H3565" t="inlineStr">
        <is>
          <t>Cold TCS food item held above 41 °F; smoked or processed fish held above 38 °F; intact raw eggs held above 45 °F; or reduced oxygen packaged (ROP) TCS foods held above required temperatures except during active necessary preparation.</t>
        </is>
      </c>
      <c r="I3565" t="inlineStr">
        <is>
          <t>Critical</t>
        </is>
      </c>
      <c r="J3565" t="n">
        <v>36</v>
      </c>
      <c r="L3565" s="9">
        <f>A3565&amp;"-"&amp;TEXT(E3565,"yyyymmdd")</f>
        <v/>
      </c>
    </row>
    <row r="3566">
      <c r="A3566" t="n">
        <v>50165413</v>
      </c>
      <c r="B3566" t="inlineStr">
        <is>
          <t>Queens</t>
        </is>
      </c>
      <c r="C3566" t="inlineStr">
        <is>
          <t>11368</t>
        </is>
      </c>
      <c r="D3566" t="inlineStr">
        <is>
          <t>Latin American</t>
        </is>
      </c>
      <c r="E3566" s="8" t="n">
        <v>46135</v>
      </c>
      <c r="F3566" t="inlineStr">
        <is>
          <t>Violations were cited in the following area(s).</t>
        </is>
      </c>
      <c r="G3566" t="inlineStr">
        <is>
          <t>03I</t>
        </is>
      </c>
      <c r="H3566" t="inlineStr">
        <is>
          <t>Juice packaged on premises with no or incomplete label, no warning statement</t>
        </is>
      </c>
      <c r="I3566" t="inlineStr">
        <is>
          <t>Critical</t>
        </is>
      </c>
      <c r="J3566" t="n">
        <v>36</v>
      </c>
      <c r="L3566" s="9">
        <f>A3566&amp;"-"&amp;TEXT(E3566,"yyyymmdd")</f>
        <v/>
      </c>
    </row>
    <row r="3567">
      <c r="A3567" t="n">
        <v>50165413</v>
      </c>
      <c r="B3567" t="inlineStr">
        <is>
          <t>Queens</t>
        </is>
      </c>
      <c r="C3567" t="inlineStr">
        <is>
          <t>11368</t>
        </is>
      </c>
      <c r="D3567" t="inlineStr">
        <is>
          <t>Latin American</t>
        </is>
      </c>
      <c r="E3567" s="8" t="n">
        <v>46135</v>
      </c>
      <c r="F3567" t="inlineStr">
        <is>
          <t>Violations were cited in the following area(s).</t>
        </is>
      </c>
      <c r="G3567" t="inlineStr">
        <is>
          <t>06A</t>
        </is>
      </c>
      <c r="H3567" t="inlineStr">
        <is>
          <t>Personal cleanliness is inadequate. Outer garment soiled with possible contaminant. Effective hair restraint not worn where required. Jewelry worn on hands or arms. Fingernail polish worn or fingernails not kept clean and trimmed.</t>
        </is>
      </c>
      <c r="I3567" t="inlineStr">
        <is>
          <t>Critical</t>
        </is>
      </c>
      <c r="J3567" t="n">
        <v>36</v>
      </c>
      <c r="L3567" s="9">
        <f>A3567&amp;"-"&amp;TEXT(E3567,"yyyymmdd")</f>
        <v/>
      </c>
    </row>
    <row r="3568">
      <c r="A3568" t="n">
        <v>50165413</v>
      </c>
      <c r="B3568" t="inlineStr">
        <is>
          <t>Queens</t>
        </is>
      </c>
      <c r="C3568" t="inlineStr">
        <is>
          <t>11368</t>
        </is>
      </c>
      <c r="D3568" t="inlineStr">
        <is>
          <t>Latin American</t>
        </is>
      </c>
      <c r="E3568" s="8" t="n">
        <v>46135</v>
      </c>
      <c r="F3568" t="inlineStr">
        <is>
          <t>Violations were cited in the following area(s).</t>
        </is>
      </c>
      <c r="G3568" t="inlineStr">
        <is>
          <t>10F</t>
        </is>
      </c>
      <c r="H3568" t="inlineStr">
        <is>
          <t>Non-food contact surface or equipment made of unacceptable material, not kept clean, or not properly sealed, raised, spaced or movable to allow accessibility for cleaning on all sides, above and underneath the unit.</t>
        </is>
      </c>
      <c r="I3568" t="inlineStr">
        <is>
          <t>Not Critical</t>
        </is>
      </c>
      <c r="J3568" t="n">
        <v>36</v>
      </c>
      <c r="L3568" s="9">
        <f>A3568&amp;"-"&amp;TEXT(E3568,"yyyymmdd")</f>
        <v/>
      </c>
    </row>
    <row r="3569">
      <c r="A3569" t="n">
        <v>50166996</v>
      </c>
      <c r="B3569" t="inlineStr">
        <is>
          <t>Queens</t>
        </is>
      </c>
      <c r="C3569" t="inlineStr">
        <is>
          <t>11374</t>
        </is>
      </c>
      <c r="D3569" t="inlineStr">
        <is>
          <t>Japanese</t>
        </is>
      </c>
      <c r="E3569" s="8" t="n">
        <v>46135</v>
      </c>
      <c r="F3569" t="inlineStr">
        <is>
          <t>Violations were cited in the following area(s).</t>
        </is>
      </c>
      <c r="G3569" t="inlineStr">
        <is>
          <t>06C</t>
        </is>
      </c>
      <c r="H356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569" t="inlineStr">
        <is>
          <t>Critical</t>
        </is>
      </c>
      <c r="J3569" t="n">
        <v>13</v>
      </c>
      <c r="K3569" t="inlineStr">
        <is>
          <t>A</t>
        </is>
      </c>
      <c r="L3569" s="9">
        <f>A3569&amp;"-"&amp;TEXT(E3569,"yyyymmdd")</f>
        <v/>
      </c>
    </row>
    <row r="3570">
      <c r="A3570" t="n">
        <v>50166996</v>
      </c>
      <c r="B3570" t="inlineStr">
        <is>
          <t>Queens</t>
        </is>
      </c>
      <c r="C3570" t="inlineStr">
        <is>
          <t>11374</t>
        </is>
      </c>
      <c r="D3570" t="inlineStr">
        <is>
          <t>Japanese</t>
        </is>
      </c>
      <c r="E3570" s="8" t="n">
        <v>46135</v>
      </c>
      <c r="F3570" t="inlineStr">
        <is>
          <t>Violations were cited in the following area(s).</t>
        </is>
      </c>
      <c r="G3570" t="inlineStr">
        <is>
          <t>06D</t>
        </is>
      </c>
      <c r="H3570" t="inlineStr">
        <is>
          <t>Food contact surface not properly washed, rinsed and sanitized after each use and following any activity when contamination may have occurred.</t>
        </is>
      </c>
      <c r="I3570" t="inlineStr">
        <is>
          <t>Critical</t>
        </is>
      </c>
      <c r="J3570" t="n">
        <v>13</v>
      </c>
      <c r="K3570" t="inlineStr">
        <is>
          <t>A</t>
        </is>
      </c>
      <c r="L3570" s="9">
        <f>A3570&amp;"-"&amp;TEXT(E3570,"yyyymmdd")</f>
        <v/>
      </c>
    </row>
    <row r="3571">
      <c r="A3571" t="n">
        <v>50166996</v>
      </c>
      <c r="B3571" t="inlineStr">
        <is>
          <t>Queens</t>
        </is>
      </c>
      <c r="C3571" t="inlineStr">
        <is>
          <t>11374</t>
        </is>
      </c>
      <c r="D3571" t="inlineStr">
        <is>
          <t>Japanese</t>
        </is>
      </c>
      <c r="E3571" s="8" t="n">
        <v>46135</v>
      </c>
      <c r="F3571" t="inlineStr">
        <is>
          <t>Violations were cited in the following area(s).</t>
        </is>
      </c>
      <c r="G3571" t="inlineStr">
        <is>
          <t>10F</t>
        </is>
      </c>
      <c r="H3571" t="inlineStr">
        <is>
          <t>Non-food contact surface or equipment made of unacceptable material, not kept clean, or not properly sealed, raised, spaced or movable to allow accessibility for cleaning on all sides, above and underneath the unit.</t>
        </is>
      </c>
      <c r="I3571" t="inlineStr">
        <is>
          <t>Not Critical</t>
        </is>
      </c>
      <c r="J3571" t="n">
        <v>13</v>
      </c>
      <c r="K3571" t="inlineStr">
        <is>
          <t>A</t>
        </is>
      </c>
      <c r="L3571" s="9">
        <f>A3571&amp;"-"&amp;TEXT(E3571,"yyyymmdd")</f>
        <v/>
      </c>
    </row>
    <row r="3572">
      <c r="A3572" t="n">
        <v>50170352</v>
      </c>
      <c r="B3572" t="inlineStr">
        <is>
          <t>Brooklyn</t>
        </is>
      </c>
      <c r="C3572" t="inlineStr">
        <is>
          <t>11230</t>
        </is>
      </c>
      <c r="D3572" t="inlineStr">
        <is>
          <t>Coffee/Tea</t>
        </is>
      </c>
      <c r="E3572" s="8" t="n">
        <v>46135</v>
      </c>
      <c r="F3572" t="inlineStr">
        <is>
          <t>Violations were cited in the following area(s).</t>
        </is>
      </c>
      <c r="G3572" t="inlineStr">
        <is>
          <t>10B</t>
        </is>
      </c>
      <c r="H3572" t="inlineStr">
        <is>
          <t>Anti-siphonage or back-flow prevention device not provided where required; equipment or floor not properly drained; sewage disposal system in disrepair or not functioning properly. Condensation or liquid waste improperly disposed of.</t>
        </is>
      </c>
      <c r="I3572" t="inlineStr">
        <is>
          <t>Not Critical</t>
        </is>
      </c>
      <c r="J3572" t="n">
        <v>2</v>
      </c>
      <c r="K3572" t="inlineStr">
        <is>
          <t>A</t>
        </is>
      </c>
      <c r="L3572" s="9">
        <f>A3572&amp;"-"&amp;TEXT(E3572,"yyyymmdd")</f>
        <v/>
      </c>
    </row>
    <row r="3573">
      <c r="A3573" t="n">
        <v>50173613</v>
      </c>
      <c r="B3573" t="inlineStr">
        <is>
          <t>Queens</t>
        </is>
      </c>
      <c r="C3573" t="inlineStr">
        <is>
          <t>11432</t>
        </is>
      </c>
      <c r="D3573" t="inlineStr">
        <is>
          <t>Chicken</t>
        </is>
      </c>
      <c r="E3573" s="8" t="n">
        <v>46135</v>
      </c>
      <c r="F3573" t="inlineStr">
        <is>
          <t>Violations were cited in the following area(s).</t>
        </is>
      </c>
      <c r="G3573" t="inlineStr">
        <is>
          <t>02B</t>
        </is>
      </c>
      <c r="H3573" t="inlineStr">
        <is>
          <t>Hot TCS food item not held at or above 140 °F.</t>
        </is>
      </c>
      <c r="I3573" t="inlineStr">
        <is>
          <t>Critical</t>
        </is>
      </c>
      <c r="J3573" t="n">
        <v>19</v>
      </c>
      <c r="L3573" s="9">
        <f>A3573&amp;"-"&amp;TEXT(E3573,"yyyymmdd")</f>
        <v/>
      </c>
    </row>
    <row r="3574">
      <c r="A3574" t="n">
        <v>50173613</v>
      </c>
      <c r="B3574" t="inlineStr">
        <is>
          <t>Queens</t>
        </is>
      </c>
      <c r="C3574" t="inlineStr">
        <is>
          <t>11432</t>
        </is>
      </c>
      <c r="D3574" t="inlineStr">
        <is>
          <t>Chicken</t>
        </is>
      </c>
      <c r="E3574" s="8" t="n">
        <v>46135</v>
      </c>
      <c r="F3574" t="inlineStr">
        <is>
          <t>Violations were cited in the following area(s).</t>
        </is>
      </c>
      <c r="G3574" t="inlineStr">
        <is>
          <t>04A</t>
        </is>
      </c>
      <c r="H3574" t="inlineStr">
        <is>
          <t>Food Protection Certificate (FPC) not held by manager or supervisor of food operations.</t>
        </is>
      </c>
      <c r="I3574" t="inlineStr">
        <is>
          <t>Critical</t>
        </is>
      </c>
      <c r="J3574" t="n">
        <v>19</v>
      </c>
      <c r="L3574" s="9">
        <f>A3574&amp;"-"&amp;TEXT(E3574,"yyyymmdd")</f>
        <v/>
      </c>
    </row>
    <row r="3575">
      <c r="A3575" t="n">
        <v>50173613</v>
      </c>
      <c r="B3575" t="inlineStr">
        <is>
          <t>Queens</t>
        </is>
      </c>
      <c r="C3575" t="inlineStr">
        <is>
          <t>11432</t>
        </is>
      </c>
      <c r="D3575" t="inlineStr">
        <is>
          <t>Chicken</t>
        </is>
      </c>
      <c r="E3575" s="8" t="n">
        <v>46135</v>
      </c>
      <c r="F3575" t="inlineStr">
        <is>
          <t>Violations were cited in the following area(s).</t>
        </is>
      </c>
      <c r="G3575" t="inlineStr">
        <is>
          <t>10F</t>
        </is>
      </c>
      <c r="H3575" t="inlineStr">
        <is>
          <t>Non-food contact surface or equipment made of unacceptable material, not kept clean, or not properly sealed, raised, spaced or movable to allow accessibility for cleaning on all sides, above and underneath the unit.</t>
        </is>
      </c>
      <c r="I3575" t="inlineStr">
        <is>
          <t>Not Critical</t>
        </is>
      </c>
      <c r="J3575" t="n">
        <v>19</v>
      </c>
      <c r="L3575" s="9">
        <f>A3575&amp;"-"&amp;TEXT(E3575,"yyyymmdd")</f>
        <v/>
      </c>
    </row>
    <row r="3576">
      <c r="A3576" t="n">
        <v>40871961</v>
      </c>
      <c r="B3576" t="inlineStr">
        <is>
          <t>Brooklyn</t>
        </is>
      </c>
      <c r="C3576" t="inlineStr">
        <is>
          <t>11213</t>
        </is>
      </c>
      <c r="D3576" t="inlineStr">
        <is>
          <t>Caribbean</t>
        </is>
      </c>
      <c r="E3576" s="8" t="n">
        <v>46136</v>
      </c>
      <c r="F3576" t="inlineStr">
        <is>
          <t>Violations were cited in the following area(s).</t>
        </is>
      </c>
      <c r="G3576" t="inlineStr">
        <is>
          <t>02B</t>
        </is>
      </c>
      <c r="H3576" t="inlineStr">
        <is>
          <t>Hot TCS food item not held at or above 140 °F.</t>
        </is>
      </c>
      <c r="I3576" t="inlineStr">
        <is>
          <t>Critical</t>
        </is>
      </c>
      <c r="J3576" t="n">
        <v>43</v>
      </c>
      <c r="L3576" s="9">
        <f>A3576&amp;"-"&amp;TEXT(E3576,"yyyymmdd")</f>
        <v/>
      </c>
    </row>
    <row r="3577">
      <c r="A3577" t="n">
        <v>40871961</v>
      </c>
      <c r="B3577" t="inlineStr">
        <is>
          <t>Brooklyn</t>
        </is>
      </c>
      <c r="C3577" t="inlineStr">
        <is>
          <t>11213</t>
        </is>
      </c>
      <c r="D3577" t="inlineStr">
        <is>
          <t>Caribbean</t>
        </is>
      </c>
      <c r="E3577" s="8" t="n">
        <v>46136</v>
      </c>
      <c r="F3577" t="inlineStr">
        <is>
          <t>Violations were cited in the following area(s).</t>
        </is>
      </c>
      <c r="G3577" t="inlineStr">
        <is>
          <t>02G</t>
        </is>
      </c>
      <c r="H3577" t="inlineStr">
        <is>
          <t>Cold TCS food item held above 41 °F; smoked or processed fish held above 38 °F; intact raw eggs held above 45 °F; or reduced oxygen packaged (ROP) TCS foods held above required temperatures except during active necessary preparation.</t>
        </is>
      </c>
      <c r="I3577" t="inlineStr">
        <is>
          <t>Critical</t>
        </is>
      </c>
      <c r="J3577" t="n">
        <v>43</v>
      </c>
      <c r="L3577" s="9">
        <f>A3577&amp;"-"&amp;TEXT(E3577,"yyyymmdd")</f>
        <v/>
      </c>
    </row>
    <row r="3578">
      <c r="A3578" t="n">
        <v>40871961</v>
      </c>
      <c r="B3578" t="inlineStr">
        <is>
          <t>Brooklyn</t>
        </is>
      </c>
      <c r="C3578" t="inlineStr">
        <is>
          <t>11213</t>
        </is>
      </c>
      <c r="D3578" t="inlineStr">
        <is>
          <t>Caribbean</t>
        </is>
      </c>
      <c r="E3578" s="8" t="n">
        <v>46136</v>
      </c>
      <c r="F3578" t="inlineStr">
        <is>
          <t>Violations were cited in the following area(s).</t>
        </is>
      </c>
      <c r="G3578" t="inlineStr">
        <is>
          <t>04L</t>
        </is>
      </c>
      <c r="H3578" t="inlineStr">
        <is>
          <t>Evidence of mice or live mice in establishment's food or non-food areas.</t>
        </is>
      </c>
      <c r="I3578" t="inlineStr">
        <is>
          <t>Critical</t>
        </is>
      </c>
      <c r="J3578" t="n">
        <v>43</v>
      </c>
      <c r="L3578" s="9">
        <f>A3578&amp;"-"&amp;TEXT(E3578,"yyyymmdd")</f>
        <v/>
      </c>
    </row>
    <row r="3579">
      <c r="A3579" t="n">
        <v>40871961</v>
      </c>
      <c r="B3579" t="inlineStr">
        <is>
          <t>Brooklyn</t>
        </is>
      </c>
      <c r="C3579" t="inlineStr">
        <is>
          <t>11213</t>
        </is>
      </c>
      <c r="D3579" t="inlineStr">
        <is>
          <t>Caribbean</t>
        </is>
      </c>
      <c r="E3579" s="8" t="n">
        <v>46136</v>
      </c>
      <c r="F3579" t="inlineStr">
        <is>
          <t>Violations were cited in the following area(s).</t>
        </is>
      </c>
      <c r="G3579" t="inlineStr">
        <is>
          <t>08A</t>
        </is>
      </c>
      <c r="H3579" t="inlineStr">
        <is>
          <t>Establishment is not free of harborage or conditions conducive to rodents, insects or other pests.</t>
        </is>
      </c>
      <c r="I3579" t="inlineStr">
        <is>
          <t>Not Critical</t>
        </is>
      </c>
      <c r="J3579" t="n">
        <v>43</v>
      </c>
      <c r="L3579" s="9">
        <f>A3579&amp;"-"&amp;TEXT(E3579,"yyyymmdd")</f>
        <v/>
      </c>
    </row>
    <row r="3580">
      <c r="A3580" t="n">
        <v>40871961</v>
      </c>
      <c r="B3580" t="inlineStr">
        <is>
          <t>Brooklyn</t>
        </is>
      </c>
      <c r="C3580" t="inlineStr">
        <is>
          <t>11213</t>
        </is>
      </c>
      <c r="D3580" t="inlineStr">
        <is>
          <t>Caribbean</t>
        </is>
      </c>
      <c r="E3580" s="8" t="n">
        <v>46136</v>
      </c>
      <c r="F3580" t="inlineStr">
        <is>
          <t>Violations were cited in the following area(s).</t>
        </is>
      </c>
      <c r="G3580" t="inlineStr">
        <is>
          <t>08C</t>
        </is>
      </c>
      <c r="H3580" t="inlineStr">
        <is>
          <t>Pesticide not properly labeled or used by unlicensed individual. Pesticide, other toxic chemical improperly used/stored. Unprotected, unlocked bait station used.</t>
        </is>
      </c>
      <c r="I3580" t="inlineStr">
        <is>
          <t>Not Critical</t>
        </is>
      </c>
      <c r="J3580" t="n">
        <v>43</v>
      </c>
      <c r="L3580" s="9">
        <f>A3580&amp;"-"&amp;TEXT(E3580,"yyyymmdd")</f>
        <v/>
      </c>
    </row>
    <row r="3581">
      <c r="A3581" t="n">
        <v>40871961</v>
      </c>
      <c r="B3581" t="inlineStr">
        <is>
          <t>Brooklyn</t>
        </is>
      </c>
      <c r="C3581" t="inlineStr">
        <is>
          <t>11213</t>
        </is>
      </c>
      <c r="D3581" t="inlineStr">
        <is>
          <t>Caribbean</t>
        </is>
      </c>
      <c r="E3581" s="8" t="n">
        <v>46136</v>
      </c>
      <c r="F3581" t="inlineStr">
        <is>
          <t>Violations were cited in the following area(s).</t>
        </is>
      </c>
      <c r="G3581" t="inlineStr">
        <is>
          <t>09C</t>
        </is>
      </c>
      <c r="H3581" t="inlineStr">
        <is>
          <t>Design, construction, materials used or maintenance of food contact surface improper. Surface not easily cleanable, sanitized and maintained.</t>
        </is>
      </c>
      <c r="I3581" t="inlineStr">
        <is>
          <t>Not Critical</t>
        </is>
      </c>
      <c r="J3581" t="n">
        <v>43</v>
      </c>
      <c r="L3581" s="9">
        <f>A3581&amp;"-"&amp;TEXT(E3581,"yyyymmdd")</f>
        <v/>
      </c>
    </row>
    <row r="3582">
      <c r="A3582" t="n">
        <v>40871961</v>
      </c>
      <c r="B3582" t="inlineStr">
        <is>
          <t>Brooklyn</t>
        </is>
      </c>
      <c r="C3582" t="inlineStr">
        <is>
          <t>11213</t>
        </is>
      </c>
      <c r="D3582" t="inlineStr">
        <is>
          <t>Caribbean</t>
        </is>
      </c>
      <c r="E3582" s="8" t="n">
        <v>46136</v>
      </c>
      <c r="F3582" t="inlineStr">
        <is>
          <t>Violations were cited in the following area(s).</t>
        </is>
      </c>
      <c r="G3582" t="inlineStr">
        <is>
          <t>10B</t>
        </is>
      </c>
      <c r="H3582" t="inlineStr">
        <is>
          <t>Anti-siphonage or back-flow prevention device not provided where required; equipment or floor not properly drained; sewage disposal system in disrepair or not functioning properly. Condensation or liquid waste improperly disposed of.</t>
        </is>
      </c>
      <c r="I3582" t="inlineStr">
        <is>
          <t>Not Critical</t>
        </is>
      </c>
      <c r="J3582" t="n">
        <v>43</v>
      </c>
      <c r="L3582" s="9">
        <f>A3582&amp;"-"&amp;TEXT(E3582,"yyyymmdd")</f>
        <v/>
      </c>
    </row>
    <row r="3583">
      <c r="A3583" t="n">
        <v>40871961</v>
      </c>
      <c r="B3583" t="inlineStr">
        <is>
          <t>Brooklyn</t>
        </is>
      </c>
      <c r="C3583" t="inlineStr">
        <is>
          <t>11213</t>
        </is>
      </c>
      <c r="D3583" t="inlineStr">
        <is>
          <t>Caribbean</t>
        </is>
      </c>
      <c r="E3583" s="8" t="n">
        <v>46136</v>
      </c>
      <c r="F3583" t="inlineStr">
        <is>
          <t>Violations were cited in the following area(s).</t>
        </is>
      </c>
      <c r="G3583" t="inlineStr">
        <is>
          <t>10F</t>
        </is>
      </c>
      <c r="H3583" t="inlineStr">
        <is>
          <t>Non-food contact surface or equipment made of unacceptable material, not kept clean, or not properly sealed, raised, spaced or movable to allow accessibility for cleaning on all sides, above and underneath the unit.</t>
        </is>
      </c>
      <c r="I3583" t="inlineStr">
        <is>
          <t>Not Critical</t>
        </is>
      </c>
      <c r="J3583" t="n">
        <v>43</v>
      </c>
      <c r="L3583" s="9">
        <f>A3583&amp;"-"&amp;TEXT(E3583,"yyyymmdd")</f>
        <v/>
      </c>
    </row>
    <row r="3584">
      <c r="A3584" t="n">
        <v>41172734</v>
      </c>
      <c r="B3584" t="inlineStr">
        <is>
          <t>Manhattan</t>
        </is>
      </c>
      <c r="C3584" t="inlineStr">
        <is>
          <t>10036</t>
        </is>
      </c>
      <c r="D3584" t="inlineStr">
        <is>
          <t>American</t>
        </is>
      </c>
      <c r="E3584" s="8" t="n">
        <v>46136</v>
      </c>
      <c r="F3584" t="inlineStr">
        <is>
          <t>Violations were cited in the following area(s).</t>
        </is>
      </c>
      <c r="G3584" t="inlineStr">
        <is>
          <t>02G</t>
        </is>
      </c>
      <c r="H3584" t="inlineStr">
        <is>
          <t>Cold TCS food item held above 41 °F; smoked or processed fish held above 38 °F; intact raw eggs held above 45 °F; or reduced oxygen packaged (ROP) TCS foods held above required temperatures except during active necessary preparation.</t>
        </is>
      </c>
      <c r="I3584" t="inlineStr">
        <is>
          <t>Critical</t>
        </is>
      </c>
      <c r="J3584" t="n">
        <v>31</v>
      </c>
      <c r="L3584" s="9">
        <f>A3584&amp;"-"&amp;TEXT(E3584,"yyyymmdd")</f>
        <v/>
      </c>
    </row>
    <row r="3585">
      <c r="A3585" t="n">
        <v>41172734</v>
      </c>
      <c r="B3585" t="inlineStr">
        <is>
          <t>Manhattan</t>
        </is>
      </c>
      <c r="C3585" t="inlineStr">
        <is>
          <t>10036</t>
        </is>
      </c>
      <c r="D3585" t="inlineStr">
        <is>
          <t>American</t>
        </is>
      </c>
      <c r="E3585" s="8" t="n">
        <v>46136</v>
      </c>
      <c r="F3585" t="inlineStr">
        <is>
          <t>Violations were cited in the following area(s).</t>
        </is>
      </c>
      <c r="G3585" t="inlineStr">
        <is>
          <t>02H</t>
        </is>
      </c>
      <c r="H3585" t="inlineStr">
        <is>
          <t>After cooking or removal from hot holding, TCS food not cooled by an approved method whereby the internal temperature is reduced from 140 °F to 70 °F or less within 2 hours, and from 70 °F to 41 °F or less within 4 additional hours.</t>
        </is>
      </c>
      <c r="I3585" t="inlineStr">
        <is>
          <t>Critical</t>
        </is>
      </c>
      <c r="J3585" t="n">
        <v>31</v>
      </c>
      <c r="L3585" s="9">
        <f>A3585&amp;"-"&amp;TEXT(E3585,"yyyymmdd")</f>
        <v/>
      </c>
    </row>
    <row r="3586">
      <c r="A3586" t="n">
        <v>41172734</v>
      </c>
      <c r="B3586" t="inlineStr">
        <is>
          <t>Manhattan</t>
        </is>
      </c>
      <c r="C3586" t="inlineStr">
        <is>
          <t>10036</t>
        </is>
      </c>
      <c r="D3586" t="inlineStr">
        <is>
          <t>American</t>
        </is>
      </c>
      <c r="E3586" s="8" t="n">
        <v>46136</v>
      </c>
      <c r="F3586" t="inlineStr">
        <is>
          <t>Violations were cited in the following area(s).</t>
        </is>
      </c>
      <c r="G3586" t="inlineStr">
        <is>
          <t>05D</t>
        </is>
      </c>
      <c r="H358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586" t="inlineStr">
        <is>
          <t>Critical</t>
        </is>
      </c>
      <c r="J3586" t="n">
        <v>31</v>
      </c>
      <c r="L3586" s="9">
        <f>A3586&amp;"-"&amp;TEXT(E3586,"yyyymmdd")</f>
        <v/>
      </c>
    </row>
    <row r="3587">
      <c r="A3587" t="n">
        <v>41172734</v>
      </c>
      <c r="B3587" t="inlineStr">
        <is>
          <t>Manhattan</t>
        </is>
      </c>
      <c r="C3587" t="inlineStr">
        <is>
          <t>10036</t>
        </is>
      </c>
      <c r="D3587" t="inlineStr">
        <is>
          <t>American</t>
        </is>
      </c>
      <c r="E3587" s="8" t="n">
        <v>46136</v>
      </c>
      <c r="F3587" t="inlineStr">
        <is>
          <t>Violations were cited in the following area(s).</t>
        </is>
      </c>
      <c r="G3587" t="inlineStr">
        <is>
          <t>06D</t>
        </is>
      </c>
      <c r="H3587" t="inlineStr">
        <is>
          <t>Food contact surface not properly washed, rinsed and sanitized after each use and following any activity when contamination may have occurred.</t>
        </is>
      </c>
      <c r="I3587" t="inlineStr">
        <is>
          <t>Critical</t>
        </is>
      </c>
      <c r="J3587" t="n">
        <v>31</v>
      </c>
      <c r="L3587" s="9">
        <f>A3587&amp;"-"&amp;TEXT(E3587,"yyyymmdd")</f>
        <v/>
      </c>
    </row>
    <row r="3588">
      <c r="A3588" t="n">
        <v>41172734</v>
      </c>
      <c r="B3588" t="inlineStr">
        <is>
          <t>Manhattan</t>
        </is>
      </c>
      <c r="C3588" t="inlineStr">
        <is>
          <t>10036</t>
        </is>
      </c>
      <c r="D3588" t="inlineStr">
        <is>
          <t>American</t>
        </is>
      </c>
      <c r="E3588" s="8" t="n">
        <v>46136</v>
      </c>
      <c r="F3588" t="inlineStr">
        <is>
          <t>Violations were cited in the following area(s).</t>
        </is>
      </c>
      <c r="G3588" t="inlineStr">
        <is>
          <t>10F</t>
        </is>
      </c>
      <c r="H3588" t="inlineStr">
        <is>
          <t>Non-food contact surface or equipment made of unacceptable material, not kept clean, or not properly sealed, raised, spaced or movable to allow accessibility for cleaning on all sides, above and underneath the unit.</t>
        </is>
      </c>
      <c r="I3588" t="inlineStr">
        <is>
          <t>Not Critical</t>
        </is>
      </c>
      <c r="J3588" t="n">
        <v>31</v>
      </c>
      <c r="L3588" s="9">
        <f>A3588&amp;"-"&amp;TEXT(E3588,"yyyymmdd")</f>
        <v/>
      </c>
    </row>
    <row r="3589">
      <c r="A3589" t="n">
        <v>41385362</v>
      </c>
      <c r="B3589" t="inlineStr">
        <is>
          <t>Bronx</t>
        </is>
      </c>
      <c r="C3589" t="inlineStr">
        <is>
          <t>10468</t>
        </is>
      </c>
      <c r="D3589" t="inlineStr">
        <is>
          <t>Hamburgers</t>
        </is>
      </c>
      <c r="E3589" s="8" t="n">
        <v>46136</v>
      </c>
      <c r="F3589" t="inlineStr">
        <is>
          <t>Violations were cited in the following area(s).</t>
        </is>
      </c>
      <c r="G3589" t="inlineStr">
        <is>
          <t>03C</t>
        </is>
      </c>
      <c r="H3589" t="inlineStr">
        <is>
          <t>Unclean or cracked whole eggs or unpasteurized liquid, frozen or powdered eggs kept or used.</t>
        </is>
      </c>
      <c r="I3589" t="inlineStr">
        <is>
          <t>Critical</t>
        </is>
      </c>
      <c r="J3589" t="n">
        <v>12</v>
      </c>
      <c r="K3589" t="inlineStr">
        <is>
          <t>A</t>
        </is>
      </c>
      <c r="L3589" s="9">
        <f>A3589&amp;"-"&amp;TEXT(E3589,"yyyymmdd")</f>
        <v/>
      </c>
    </row>
    <row r="3590">
      <c r="A3590" t="n">
        <v>41385362</v>
      </c>
      <c r="B3590" t="inlineStr">
        <is>
          <t>Bronx</t>
        </is>
      </c>
      <c r="C3590" t="inlineStr">
        <is>
          <t>10468</t>
        </is>
      </c>
      <c r="D3590" t="inlineStr">
        <is>
          <t>Hamburgers</t>
        </is>
      </c>
      <c r="E3590" s="8" t="n">
        <v>46136</v>
      </c>
      <c r="F3590" t="inlineStr">
        <is>
          <t>Violations were cited in the following area(s).</t>
        </is>
      </c>
      <c r="G3590" t="inlineStr">
        <is>
          <t>06C</t>
        </is>
      </c>
      <c r="H359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590" t="inlineStr">
        <is>
          <t>Critical</t>
        </is>
      </c>
      <c r="J3590" t="n">
        <v>12</v>
      </c>
      <c r="K3590" t="inlineStr">
        <is>
          <t>A</t>
        </is>
      </c>
      <c r="L3590" s="9">
        <f>A3590&amp;"-"&amp;TEXT(E3590,"yyyymmdd")</f>
        <v/>
      </c>
    </row>
    <row r="3591">
      <c r="A3591" t="n">
        <v>41417928</v>
      </c>
      <c r="B3591" t="inlineStr">
        <is>
          <t>Bronx</t>
        </is>
      </c>
      <c r="C3591" t="inlineStr">
        <is>
          <t>10474</t>
        </is>
      </c>
      <c r="D3591" t="inlineStr">
        <is>
          <t>Latin American</t>
        </is>
      </c>
      <c r="E3591" s="8" t="n">
        <v>46136</v>
      </c>
      <c r="F3591" t="inlineStr">
        <is>
          <t>Violations were cited in the following area(s).</t>
        </is>
      </c>
      <c r="G3591" t="inlineStr">
        <is>
          <t>04H</t>
        </is>
      </c>
      <c r="H3591" t="inlineStr">
        <is>
          <t>Raw, cooked or prepared food is adulterated, contaminated, cross-contaminated, or not discarded in accordance with HACCP plan.</t>
        </is>
      </c>
      <c r="I3591" t="inlineStr">
        <is>
          <t>Critical</t>
        </is>
      </c>
      <c r="J3591" t="n">
        <v>32</v>
      </c>
      <c r="L3591" s="9">
        <f>A3591&amp;"-"&amp;TEXT(E3591,"yyyymmdd")</f>
        <v/>
      </c>
    </row>
    <row r="3592">
      <c r="A3592" t="n">
        <v>41417928</v>
      </c>
      <c r="B3592" t="inlineStr">
        <is>
          <t>Bronx</t>
        </is>
      </c>
      <c r="C3592" t="inlineStr">
        <is>
          <t>10474</t>
        </is>
      </c>
      <c r="D3592" t="inlineStr">
        <is>
          <t>Latin American</t>
        </is>
      </c>
      <c r="E3592" s="8" t="n">
        <v>46136</v>
      </c>
      <c r="F3592" t="inlineStr">
        <is>
          <t>Violations were cited in the following area(s).</t>
        </is>
      </c>
      <c r="G3592" t="inlineStr">
        <is>
          <t>04L</t>
        </is>
      </c>
      <c r="H3592" t="inlineStr">
        <is>
          <t>Evidence of mice or live mice in establishment's food or non-food areas.</t>
        </is>
      </c>
      <c r="I3592" t="inlineStr">
        <is>
          <t>Critical</t>
        </is>
      </c>
      <c r="J3592" t="n">
        <v>32</v>
      </c>
      <c r="L3592" s="9">
        <f>A3592&amp;"-"&amp;TEXT(E3592,"yyyymmdd")</f>
        <v/>
      </c>
    </row>
    <row r="3593">
      <c r="A3593" t="n">
        <v>41417928</v>
      </c>
      <c r="B3593" t="inlineStr">
        <is>
          <t>Bronx</t>
        </is>
      </c>
      <c r="C3593" t="inlineStr">
        <is>
          <t>10474</t>
        </is>
      </c>
      <c r="D3593" t="inlineStr">
        <is>
          <t>Latin American</t>
        </is>
      </c>
      <c r="E3593" s="8" t="n">
        <v>46136</v>
      </c>
      <c r="F3593" t="inlineStr">
        <is>
          <t>Violations were cited in the following area(s).</t>
        </is>
      </c>
      <c r="G3593" t="inlineStr">
        <is>
          <t>06E</t>
        </is>
      </c>
      <c r="H3593" t="inlineStr">
        <is>
          <t>Sanitized equipment or utensil, including in-use food dispensing utensil, improperly used or stored.</t>
        </is>
      </c>
      <c r="I3593" t="inlineStr">
        <is>
          <t>Critical</t>
        </is>
      </c>
      <c r="J3593" t="n">
        <v>32</v>
      </c>
      <c r="L3593" s="9">
        <f>A3593&amp;"-"&amp;TEXT(E3593,"yyyymmdd")</f>
        <v/>
      </c>
    </row>
    <row r="3594">
      <c r="A3594" t="n">
        <v>41417928</v>
      </c>
      <c r="B3594" t="inlineStr">
        <is>
          <t>Bronx</t>
        </is>
      </c>
      <c r="C3594" t="inlineStr">
        <is>
          <t>10474</t>
        </is>
      </c>
      <c r="D3594" t="inlineStr">
        <is>
          <t>Latin American</t>
        </is>
      </c>
      <c r="E3594" s="8" t="n">
        <v>46136</v>
      </c>
      <c r="F3594" t="inlineStr">
        <is>
          <t>Violations were cited in the following area(s).</t>
        </is>
      </c>
      <c r="G3594" t="inlineStr">
        <is>
          <t>08A</t>
        </is>
      </c>
      <c r="H3594" t="inlineStr">
        <is>
          <t>Establishment is not free of harborage or conditions conducive to rodents, insects or other pests.</t>
        </is>
      </c>
      <c r="I3594" t="inlineStr">
        <is>
          <t>Not Critical</t>
        </is>
      </c>
      <c r="J3594" t="n">
        <v>32</v>
      </c>
      <c r="L3594" s="9">
        <f>A3594&amp;"-"&amp;TEXT(E3594,"yyyymmdd")</f>
        <v/>
      </c>
    </row>
    <row r="3595">
      <c r="A3595" t="n">
        <v>41417928</v>
      </c>
      <c r="B3595" t="inlineStr">
        <is>
          <t>Bronx</t>
        </is>
      </c>
      <c r="C3595" t="inlineStr">
        <is>
          <t>10474</t>
        </is>
      </c>
      <c r="D3595" t="inlineStr">
        <is>
          <t>Latin American</t>
        </is>
      </c>
      <c r="E3595" s="8" t="n">
        <v>46136</v>
      </c>
      <c r="F3595" t="inlineStr">
        <is>
          <t>Violations were cited in the following area(s).</t>
        </is>
      </c>
      <c r="G3595" t="inlineStr">
        <is>
          <t>10F</t>
        </is>
      </c>
      <c r="H3595" t="inlineStr">
        <is>
          <t>Non-food contact surface or equipment made of unacceptable material, not kept clean, or not properly sealed, raised, spaced or movable to allow accessibility for cleaning on all sides, above and underneath the unit.</t>
        </is>
      </c>
      <c r="I3595" t="inlineStr">
        <is>
          <t>Not Critical</t>
        </is>
      </c>
      <c r="J3595" t="n">
        <v>32</v>
      </c>
      <c r="L3595" s="9">
        <f>A3595&amp;"-"&amp;TEXT(E3595,"yyyymmdd")</f>
        <v/>
      </c>
    </row>
    <row r="3596">
      <c r="A3596" t="n">
        <v>41417928</v>
      </c>
      <c r="B3596" t="inlineStr">
        <is>
          <t>Bronx</t>
        </is>
      </c>
      <c r="C3596" t="inlineStr">
        <is>
          <t>10474</t>
        </is>
      </c>
      <c r="D3596" t="inlineStr">
        <is>
          <t>Latin American</t>
        </is>
      </c>
      <c r="E3596" s="8" t="n">
        <v>46136</v>
      </c>
      <c r="F3596" t="inlineStr">
        <is>
          <t>Violations were cited in the following area(s).</t>
        </is>
      </c>
      <c r="G3596" t="inlineStr">
        <is>
          <t>10G</t>
        </is>
      </c>
      <c r="H3596" t="inlineStr">
        <is>
          <t>Dishwashing and ware washing: Cleaning and sanitizing of tableware, including dishes, utensils, and equipment deficient.</t>
        </is>
      </c>
      <c r="I3596" t="inlineStr">
        <is>
          <t>Not Critical</t>
        </is>
      </c>
      <c r="J3596" t="n">
        <v>32</v>
      </c>
      <c r="L3596" s="9">
        <f>A3596&amp;"-"&amp;TEXT(E3596,"yyyymmdd")</f>
        <v/>
      </c>
    </row>
    <row r="3597">
      <c r="A3597" t="n">
        <v>41418714</v>
      </c>
      <c r="B3597" t="inlineStr">
        <is>
          <t>Queens</t>
        </is>
      </c>
      <c r="C3597" t="inlineStr">
        <is>
          <t>11368</t>
        </is>
      </c>
      <c r="D3597" t="inlineStr">
        <is>
          <t>Latin American</t>
        </is>
      </c>
      <c r="E3597" s="8" t="n">
        <v>46136</v>
      </c>
      <c r="F3597" t="inlineStr">
        <is>
          <t>Violations were cited in the following area(s).</t>
        </is>
      </c>
      <c r="G3597" t="inlineStr">
        <is>
          <t>02B</t>
        </is>
      </c>
      <c r="H3597" t="inlineStr">
        <is>
          <t>Hot TCS food item not held at or above 140 °F.</t>
        </is>
      </c>
      <c r="I3597" t="inlineStr">
        <is>
          <t>Critical</t>
        </is>
      </c>
      <c r="J3597" t="n">
        <v>33</v>
      </c>
      <c r="L3597" s="9">
        <f>A3597&amp;"-"&amp;TEXT(E3597,"yyyymmdd")</f>
        <v/>
      </c>
    </row>
    <row r="3598">
      <c r="A3598" t="n">
        <v>41418714</v>
      </c>
      <c r="B3598" t="inlineStr">
        <is>
          <t>Queens</t>
        </is>
      </c>
      <c r="C3598" t="inlineStr">
        <is>
          <t>11368</t>
        </is>
      </c>
      <c r="D3598" t="inlineStr">
        <is>
          <t>Latin American</t>
        </is>
      </c>
      <c r="E3598" s="8" t="n">
        <v>46136</v>
      </c>
      <c r="F3598" t="inlineStr">
        <is>
          <t>Violations were cited in the following area(s).</t>
        </is>
      </c>
      <c r="G3598" t="inlineStr">
        <is>
          <t>02G</t>
        </is>
      </c>
      <c r="H3598" t="inlineStr">
        <is>
          <t>Cold TCS food item held above 41 °F; smoked or processed fish held above 38 °F; intact raw eggs held above 45 °F; or reduced oxygen packaged (ROP) TCS foods held above required temperatures except during active necessary preparation.</t>
        </is>
      </c>
      <c r="I3598" t="inlineStr">
        <is>
          <t>Critical</t>
        </is>
      </c>
      <c r="J3598" t="n">
        <v>33</v>
      </c>
      <c r="L3598" s="9">
        <f>A3598&amp;"-"&amp;TEXT(E3598,"yyyymmdd")</f>
        <v/>
      </c>
    </row>
    <row r="3599">
      <c r="A3599" t="n">
        <v>41418714</v>
      </c>
      <c r="B3599" t="inlineStr">
        <is>
          <t>Queens</t>
        </is>
      </c>
      <c r="C3599" t="inlineStr">
        <is>
          <t>11368</t>
        </is>
      </c>
      <c r="D3599" t="inlineStr">
        <is>
          <t>Latin American</t>
        </is>
      </c>
      <c r="E3599" s="8" t="n">
        <v>46136</v>
      </c>
      <c r="F3599" t="inlineStr">
        <is>
          <t>Violations were cited in the following area(s).</t>
        </is>
      </c>
      <c r="G3599" t="inlineStr">
        <is>
          <t>06C</t>
        </is>
      </c>
      <c r="H359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599" t="inlineStr">
        <is>
          <t>Critical</t>
        </is>
      </c>
      <c r="J3599" t="n">
        <v>33</v>
      </c>
      <c r="L3599" s="9">
        <f>A3599&amp;"-"&amp;TEXT(E3599,"yyyymmdd")</f>
        <v/>
      </c>
    </row>
    <row r="3600">
      <c r="A3600" t="n">
        <v>41418714</v>
      </c>
      <c r="B3600" t="inlineStr">
        <is>
          <t>Queens</t>
        </is>
      </c>
      <c r="C3600" t="inlineStr">
        <is>
          <t>11368</t>
        </is>
      </c>
      <c r="D3600" t="inlineStr">
        <is>
          <t>Latin American</t>
        </is>
      </c>
      <c r="E3600" s="8" t="n">
        <v>46136</v>
      </c>
      <c r="F3600" t="inlineStr">
        <is>
          <t>Violations were cited in the following area(s).</t>
        </is>
      </c>
      <c r="G3600" t="inlineStr">
        <is>
          <t>06F</t>
        </is>
      </c>
      <c r="H3600" t="inlineStr">
        <is>
          <t>Wiping cloths not stored clean and dry, or in a sanitizing solution, between uses.</t>
        </is>
      </c>
      <c r="I3600" t="inlineStr">
        <is>
          <t>Critical</t>
        </is>
      </c>
      <c r="J3600" t="n">
        <v>33</v>
      </c>
      <c r="L3600" s="9">
        <f>A3600&amp;"-"&amp;TEXT(E3600,"yyyymmdd")</f>
        <v/>
      </c>
    </row>
    <row r="3601">
      <c r="A3601" t="n">
        <v>41418714</v>
      </c>
      <c r="B3601" t="inlineStr">
        <is>
          <t>Queens</t>
        </is>
      </c>
      <c r="C3601" t="inlineStr">
        <is>
          <t>11368</t>
        </is>
      </c>
      <c r="D3601" t="inlineStr">
        <is>
          <t>Latin American</t>
        </is>
      </c>
      <c r="E3601" s="8" t="n">
        <v>46136</v>
      </c>
      <c r="F3601" t="inlineStr">
        <is>
          <t>Violations were cited in the following area(s).</t>
        </is>
      </c>
      <c r="G3601" t="inlineStr">
        <is>
          <t>10A</t>
        </is>
      </c>
      <c r="H3601" t="inlineStr">
        <is>
          <t>Toilet facility not maintained or provided with toilet paper, waste receptacle or self-closing door.</t>
        </is>
      </c>
      <c r="I3601" t="inlineStr">
        <is>
          <t>Not Critical</t>
        </is>
      </c>
      <c r="J3601" t="n">
        <v>33</v>
      </c>
      <c r="L3601" s="9">
        <f>A3601&amp;"-"&amp;TEXT(E3601,"yyyymmdd")</f>
        <v/>
      </c>
    </row>
    <row r="3602">
      <c r="A3602" t="n">
        <v>41418714</v>
      </c>
      <c r="B3602" t="inlineStr">
        <is>
          <t>Queens</t>
        </is>
      </c>
      <c r="C3602" t="inlineStr">
        <is>
          <t>11368</t>
        </is>
      </c>
      <c r="D3602" t="inlineStr">
        <is>
          <t>Latin American</t>
        </is>
      </c>
      <c r="E3602" s="8" t="n">
        <v>46136</v>
      </c>
      <c r="F3602" t="inlineStr">
        <is>
          <t>Violations were cited in the following area(s).</t>
        </is>
      </c>
      <c r="G3602" t="inlineStr">
        <is>
          <t>10F</t>
        </is>
      </c>
      <c r="H3602" t="inlineStr">
        <is>
          <t>Non-food contact surface or equipment made of unacceptable material, not kept clean, or not properly sealed, raised, spaced or movable to allow accessibility for cleaning on all sides, above and underneath the unit.</t>
        </is>
      </c>
      <c r="I3602" t="inlineStr">
        <is>
          <t>Not Critical</t>
        </is>
      </c>
      <c r="J3602" t="n">
        <v>33</v>
      </c>
      <c r="L3602" s="9">
        <f>A3602&amp;"-"&amp;TEXT(E3602,"yyyymmdd")</f>
        <v/>
      </c>
    </row>
    <row r="3603">
      <c r="A3603" t="n">
        <v>41505432</v>
      </c>
      <c r="B3603" t="inlineStr">
        <is>
          <t>Staten Island</t>
        </is>
      </c>
      <c r="C3603" t="inlineStr">
        <is>
          <t>10314</t>
        </is>
      </c>
      <c r="D3603" t="inlineStr">
        <is>
          <t>American</t>
        </is>
      </c>
      <c r="E3603" s="8" t="n">
        <v>46136</v>
      </c>
      <c r="F3603" t="inlineStr">
        <is>
          <t>Violations were cited in the following area(s).</t>
        </is>
      </c>
      <c r="G3603" t="inlineStr">
        <is>
          <t>04L</t>
        </is>
      </c>
      <c r="H3603" t="inlineStr">
        <is>
          <t>Evidence of mice or live mice in establishment's food or non-food areas.</t>
        </is>
      </c>
      <c r="I3603" t="inlineStr">
        <is>
          <t>Critical</t>
        </is>
      </c>
      <c r="J3603" t="n">
        <v>9</v>
      </c>
      <c r="K3603" t="inlineStr">
        <is>
          <t>A</t>
        </is>
      </c>
      <c r="L3603" s="9">
        <f>A3603&amp;"-"&amp;TEXT(E3603,"yyyymmdd")</f>
        <v/>
      </c>
    </row>
    <row r="3604">
      <c r="A3604" t="n">
        <v>41505432</v>
      </c>
      <c r="B3604" t="inlineStr">
        <is>
          <t>Staten Island</t>
        </is>
      </c>
      <c r="C3604" t="inlineStr">
        <is>
          <t>10314</t>
        </is>
      </c>
      <c r="D3604" t="inlineStr">
        <is>
          <t>American</t>
        </is>
      </c>
      <c r="E3604" s="8" t="n">
        <v>46136</v>
      </c>
      <c r="F3604" t="inlineStr">
        <is>
          <t>Violations were cited in the following area(s).</t>
        </is>
      </c>
      <c r="G3604" t="inlineStr">
        <is>
          <t>08A</t>
        </is>
      </c>
      <c r="H3604" t="inlineStr">
        <is>
          <t>Establishment is not free of harborage or conditions conducive to rodents, insects or other pests.</t>
        </is>
      </c>
      <c r="I3604" t="inlineStr">
        <is>
          <t>Not Critical</t>
        </is>
      </c>
      <c r="J3604" t="n">
        <v>9</v>
      </c>
      <c r="K3604" t="inlineStr">
        <is>
          <t>A</t>
        </is>
      </c>
      <c r="L3604" s="9">
        <f>A3604&amp;"-"&amp;TEXT(E3604,"yyyymmdd")</f>
        <v/>
      </c>
    </row>
    <row r="3605">
      <c r="A3605" t="n">
        <v>41562415</v>
      </c>
      <c r="B3605" t="inlineStr">
        <is>
          <t>Manhattan</t>
        </is>
      </c>
      <c r="C3605" t="inlineStr">
        <is>
          <t>10017</t>
        </is>
      </c>
      <c r="D3605" t="inlineStr">
        <is>
          <t>American</t>
        </is>
      </c>
      <c r="E3605" s="8" t="n">
        <v>46136</v>
      </c>
      <c r="F3605" t="inlineStr">
        <is>
          <t>Violations were cited in the following area(s).</t>
        </is>
      </c>
      <c r="G3605" t="inlineStr">
        <is>
          <t>04H</t>
        </is>
      </c>
      <c r="H3605" t="inlineStr">
        <is>
          <t>Raw, cooked or prepared food is adulterated, contaminated, cross-contaminated, or not discarded in accordance with HACCP plan.</t>
        </is>
      </c>
      <c r="I3605" t="inlineStr">
        <is>
          <t>Critical</t>
        </is>
      </c>
      <c r="J3605" t="n">
        <v>16</v>
      </c>
      <c r="L3605" s="9">
        <f>A3605&amp;"-"&amp;TEXT(E3605,"yyyymmdd")</f>
        <v/>
      </c>
    </row>
    <row r="3606">
      <c r="A3606" t="n">
        <v>41562415</v>
      </c>
      <c r="B3606" t="inlineStr">
        <is>
          <t>Manhattan</t>
        </is>
      </c>
      <c r="C3606" t="inlineStr">
        <is>
          <t>10017</t>
        </is>
      </c>
      <c r="D3606" t="inlineStr">
        <is>
          <t>American</t>
        </is>
      </c>
      <c r="E3606" s="8" t="n">
        <v>46136</v>
      </c>
      <c r="F3606" t="inlineStr">
        <is>
          <t>Violations were cited in the following area(s).</t>
        </is>
      </c>
      <c r="G3606" t="inlineStr">
        <is>
          <t>04L</t>
        </is>
      </c>
      <c r="H3606" t="inlineStr">
        <is>
          <t>Evidence of mice or live mice in establishment's food or non-food areas.</t>
        </is>
      </c>
      <c r="I3606" t="inlineStr">
        <is>
          <t>Critical</t>
        </is>
      </c>
      <c r="J3606" t="n">
        <v>16</v>
      </c>
      <c r="L3606" s="9">
        <f>A3606&amp;"-"&amp;TEXT(E3606,"yyyymmdd")</f>
        <v/>
      </c>
    </row>
    <row r="3607">
      <c r="A3607" t="n">
        <v>41562415</v>
      </c>
      <c r="B3607" t="inlineStr">
        <is>
          <t>Manhattan</t>
        </is>
      </c>
      <c r="C3607" t="inlineStr">
        <is>
          <t>10017</t>
        </is>
      </c>
      <c r="D3607" t="inlineStr">
        <is>
          <t>American</t>
        </is>
      </c>
      <c r="E3607" s="8" t="n">
        <v>46136</v>
      </c>
      <c r="F3607" t="inlineStr">
        <is>
          <t>Violations were cited in the following area(s).</t>
        </is>
      </c>
      <c r="G3607" t="inlineStr">
        <is>
          <t>04M</t>
        </is>
      </c>
      <c r="H3607" t="inlineStr">
        <is>
          <t>Live roaches in facility's food or non-food area.</t>
        </is>
      </c>
      <c r="I3607" t="inlineStr">
        <is>
          <t>Critical</t>
        </is>
      </c>
      <c r="J3607" t="n">
        <v>16</v>
      </c>
      <c r="L3607" s="9">
        <f>A3607&amp;"-"&amp;TEXT(E3607,"yyyymmdd")</f>
        <v/>
      </c>
    </row>
    <row r="3608">
      <c r="A3608" t="n">
        <v>41562415</v>
      </c>
      <c r="B3608" t="inlineStr">
        <is>
          <t>Manhattan</t>
        </is>
      </c>
      <c r="C3608" t="inlineStr">
        <is>
          <t>10017</t>
        </is>
      </c>
      <c r="D3608" t="inlineStr">
        <is>
          <t>American</t>
        </is>
      </c>
      <c r="E3608" s="8" t="n">
        <v>46136</v>
      </c>
      <c r="F3608" t="inlineStr">
        <is>
          <t>Violations were cited in the following area(s).</t>
        </is>
      </c>
      <c r="G3608" t="inlineStr">
        <is>
          <t>08A</t>
        </is>
      </c>
      <c r="H3608" t="inlineStr">
        <is>
          <t>Establishment is not free of harborage or conditions conducive to rodents, insects or other pests.</t>
        </is>
      </c>
      <c r="I3608" t="inlineStr">
        <is>
          <t>Not Critical</t>
        </is>
      </c>
      <c r="J3608" t="n">
        <v>16</v>
      </c>
      <c r="L3608" s="9">
        <f>A3608&amp;"-"&amp;TEXT(E3608,"yyyymmdd")</f>
        <v/>
      </c>
    </row>
    <row r="3609">
      <c r="A3609" t="n">
        <v>41577981</v>
      </c>
      <c r="B3609" t="inlineStr">
        <is>
          <t>Brooklyn</t>
        </is>
      </c>
      <c r="C3609" t="inlineStr">
        <is>
          <t>11213</t>
        </is>
      </c>
      <c r="D3609" t="inlineStr">
        <is>
          <t>Chinese</t>
        </is>
      </c>
      <c r="E3609" s="8" t="n">
        <v>46136</v>
      </c>
      <c r="F3609" t="inlineStr">
        <is>
          <t>Violations were cited in the following area(s).</t>
        </is>
      </c>
      <c r="G3609" t="inlineStr">
        <is>
          <t>02B</t>
        </is>
      </c>
      <c r="H3609" t="inlineStr">
        <is>
          <t>Hot TCS food item not held at or above 140 °F.</t>
        </is>
      </c>
      <c r="I3609" t="inlineStr">
        <is>
          <t>Critical</t>
        </is>
      </c>
      <c r="J3609" t="n">
        <v>13</v>
      </c>
      <c r="K3609" t="inlineStr">
        <is>
          <t>A</t>
        </is>
      </c>
      <c r="L3609" s="9">
        <f>A3609&amp;"-"&amp;TEXT(E3609,"yyyymmdd")</f>
        <v/>
      </c>
    </row>
    <row r="3610">
      <c r="A3610" t="n">
        <v>41577981</v>
      </c>
      <c r="B3610" t="inlineStr">
        <is>
          <t>Brooklyn</t>
        </is>
      </c>
      <c r="C3610" t="inlineStr">
        <is>
          <t>11213</t>
        </is>
      </c>
      <c r="D3610" t="inlineStr">
        <is>
          <t>Chinese</t>
        </is>
      </c>
      <c r="E3610" s="8" t="n">
        <v>46136</v>
      </c>
      <c r="F3610" t="inlineStr">
        <is>
          <t>Violations were cited in the following area(s).</t>
        </is>
      </c>
      <c r="G3610" t="inlineStr">
        <is>
          <t>10G</t>
        </is>
      </c>
      <c r="H3610" t="inlineStr">
        <is>
          <t>Dishwashing and ware washing: Cleaning and sanitizing of tableware, including dishes, utensils, and equipment deficient.</t>
        </is>
      </c>
      <c r="I3610" t="inlineStr">
        <is>
          <t>Not Critical</t>
        </is>
      </c>
      <c r="J3610" t="n">
        <v>13</v>
      </c>
      <c r="K3610" t="inlineStr">
        <is>
          <t>A</t>
        </is>
      </c>
      <c r="L3610" s="9">
        <f>A3610&amp;"-"&amp;TEXT(E3610,"yyyymmdd")</f>
        <v/>
      </c>
    </row>
    <row r="3611">
      <c r="A3611" t="n">
        <v>41681629</v>
      </c>
      <c r="B3611" t="inlineStr">
        <is>
          <t>Brooklyn</t>
        </is>
      </c>
      <c r="C3611" t="inlineStr">
        <is>
          <t>11237</t>
        </is>
      </c>
      <c r="D3611" t="inlineStr">
        <is>
          <t>American</t>
        </is>
      </c>
      <c r="E3611" s="8" t="n">
        <v>46136</v>
      </c>
      <c r="F3611" t="inlineStr">
        <is>
          <t>Violations were cited in the following area(s).</t>
        </is>
      </c>
      <c r="G3611" t="inlineStr">
        <is>
          <t>02B</t>
        </is>
      </c>
      <c r="H3611" t="inlineStr">
        <is>
          <t>Hot TCS food item not held at or above 140 °F.</t>
        </is>
      </c>
      <c r="I3611" t="inlineStr">
        <is>
          <t>Critical</t>
        </is>
      </c>
      <c r="J3611" t="n">
        <v>28</v>
      </c>
      <c r="L3611" s="9">
        <f>A3611&amp;"-"&amp;TEXT(E3611,"yyyymmdd")</f>
        <v/>
      </c>
    </row>
    <row r="3612">
      <c r="A3612" t="n">
        <v>41681629</v>
      </c>
      <c r="B3612" t="inlineStr">
        <is>
          <t>Brooklyn</t>
        </is>
      </c>
      <c r="C3612" t="inlineStr">
        <is>
          <t>11237</t>
        </is>
      </c>
      <c r="D3612" t="inlineStr">
        <is>
          <t>American</t>
        </is>
      </c>
      <c r="E3612" s="8" t="n">
        <v>46136</v>
      </c>
      <c r="F3612" t="inlineStr">
        <is>
          <t>Violations were cited in the following area(s).</t>
        </is>
      </c>
      <c r="G3612" t="inlineStr">
        <is>
          <t>04K</t>
        </is>
      </c>
      <c r="H3612" t="inlineStr">
        <is>
          <t>Evidence of rats or live rats in establishment's food or non-food areas.</t>
        </is>
      </c>
      <c r="I3612" t="inlineStr">
        <is>
          <t>Critical</t>
        </is>
      </c>
      <c r="J3612" t="n">
        <v>28</v>
      </c>
      <c r="L3612" s="9">
        <f>A3612&amp;"-"&amp;TEXT(E3612,"yyyymmdd")</f>
        <v/>
      </c>
    </row>
    <row r="3613">
      <c r="A3613" t="n">
        <v>41681629</v>
      </c>
      <c r="B3613" t="inlineStr">
        <is>
          <t>Brooklyn</t>
        </is>
      </c>
      <c r="C3613" t="inlineStr">
        <is>
          <t>11237</t>
        </is>
      </c>
      <c r="D3613" t="inlineStr">
        <is>
          <t>American</t>
        </is>
      </c>
      <c r="E3613" s="8" t="n">
        <v>46136</v>
      </c>
      <c r="F3613" t="inlineStr">
        <is>
          <t>Violations were cited in the following area(s).</t>
        </is>
      </c>
      <c r="G3613" t="inlineStr">
        <is>
          <t>04L</t>
        </is>
      </c>
      <c r="H3613" t="inlineStr">
        <is>
          <t>Evidence of mice or live mice in establishment's food or non-food areas.</t>
        </is>
      </c>
      <c r="I3613" t="inlineStr">
        <is>
          <t>Critical</t>
        </is>
      </c>
      <c r="J3613" t="n">
        <v>28</v>
      </c>
      <c r="L3613" s="9">
        <f>A3613&amp;"-"&amp;TEXT(E3613,"yyyymmdd")</f>
        <v/>
      </c>
    </row>
    <row r="3614">
      <c r="A3614" t="n">
        <v>41681629</v>
      </c>
      <c r="B3614" t="inlineStr">
        <is>
          <t>Brooklyn</t>
        </is>
      </c>
      <c r="C3614" t="inlineStr">
        <is>
          <t>11237</t>
        </is>
      </c>
      <c r="D3614" t="inlineStr">
        <is>
          <t>American</t>
        </is>
      </c>
      <c r="E3614" s="8" t="n">
        <v>46136</v>
      </c>
      <c r="F3614" t="inlineStr">
        <is>
          <t>Violations were cited in the following area(s).</t>
        </is>
      </c>
      <c r="G3614" t="inlineStr">
        <is>
          <t>06C</t>
        </is>
      </c>
      <c r="H361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614" t="inlineStr">
        <is>
          <t>Critical</t>
        </is>
      </c>
      <c r="J3614" t="n">
        <v>28</v>
      </c>
      <c r="L3614" s="9">
        <f>A3614&amp;"-"&amp;TEXT(E3614,"yyyymmdd")</f>
        <v/>
      </c>
    </row>
    <row r="3615">
      <c r="A3615" t="n">
        <v>41681629</v>
      </c>
      <c r="B3615" t="inlineStr">
        <is>
          <t>Brooklyn</t>
        </is>
      </c>
      <c r="C3615" t="inlineStr">
        <is>
          <t>11237</t>
        </is>
      </c>
      <c r="D3615" t="inlineStr">
        <is>
          <t>American</t>
        </is>
      </c>
      <c r="E3615" s="8" t="n">
        <v>46136</v>
      </c>
      <c r="F3615" t="inlineStr">
        <is>
          <t>Violations were cited in the following area(s).</t>
        </is>
      </c>
      <c r="G3615" t="inlineStr">
        <is>
          <t>08A</t>
        </is>
      </c>
      <c r="H3615" t="inlineStr">
        <is>
          <t>Establishment is not free of harborage or conditions conducive to rodents, insects or other pests.</t>
        </is>
      </c>
      <c r="I3615" t="inlineStr">
        <is>
          <t>Not Critical</t>
        </is>
      </c>
      <c r="J3615" t="n">
        <v>28</v>
      </c>
      <c r="L3615" s="9">
        <f>A3615&amp;"-"&amp;TEXT(E3615,"yyyymmdd")</f>
        <v/>
      </c>
    </row>
    <row r="3616">
      <c r="A3616" t="n">
        <v>41681629</v>
      </c>
      <c r="B3616" t="inlineStr">
        <is>
          <t>Brooklyn</t>
        </is>
      </c>
      <c r="C3616" t="inlineStr">
        <is>
          <t>11237</t>
        </is>
      </c>
      <c r="D3616" t="inlineStr">
        <is>
          <t>American</t>
        </is>
      </c>
      <c r="E3616" s="8" t="n">
        <v>46136</v>
      </c>
      <c r="F3616" t="inlineStr">
        <is>
          <t>Violations were cited in the following area(s).</t>
        </is>
      </c>
      <c r="G3616" t="inlineStr">
        <is>
          <t>10D</t>
        </is>
      </c>
      <c r="H3616" t="inlineStr">
        <is>
          <t>Mechanical or natural ventilation not provided, inadequate, improperly installed, in disrepair or fails to prevent and control excessive build-up of grease, heat, steam condensation, vapors, odors, smoke or fumes.</t>
        </is>
      </c>
      <c r="I3616" t="inlineStr">
        <is>
          <t>Not Critical</t>
        </is>
      </c>
      <c r="J3616" t="n">
        <v>28</v>
      </c>
      <c r="L3616" s="9">
        <f>A3616&amp;"-"&amp;TEXT(E3616,"yyyymmdd")</f>
        <v/>
      </c>
    </row>
    <row r="3617">
      <c r="A3617" t="n">
        <v>41681629</v>
      </c>
      <c r="B3617" t="inlineStr">
        <is>
          <t>Brooklyn</t>
        </is>
      </c>
      <c r="C3617" t="inlineStr">
        <is>
          <t>11237</t>
        </is>
      </c>
      <c r="D3617" t="inlineStr">
        <is>
          <t>American</t>
        </is>
      </c>
      <c r="E3617" s="8" t="n">
        <v>46136</v>
      </c>
      <c r="F3617" t="inlineStr">
        <is>
          <t>Violations were cited in the following area(s).</t>
        </is>
      </c>
      <c r="G3617" t="inlineStr">
        <is>
          <t>10F</t>
        </is>
      </c>
      <c r="H3617" t="inlineStr">
        <is>
          <t>Non-food contact surface or equipment made of unacceptable material, not kept clean, or not properly sealed, raised, spaced or movable to allow accessibility for cleaning on all sides, above and underneath the unit.</t>
        </is>
      </c>
      <c r="I3617" t="inlineStr">
        <is>
          <t>Not Critical</t>
        </is>
      </c>
      <c r="J3617" t="n">
        <v>28</v>
      </c>
      <c r="L3617" s="9">
        <f>A3617&amp;"-"&amp;TEXT(E3617,"yyyymmdd")</f>
        <v/>
      </c>
    </row>
    <row r="3618">
      <c r="A3618" t="n">
        <v>50001870</v>
      </c>
      <c r="B3618" t="inlineStr">
        <is>
          <t>Bronx</t>
        </is>
      </c>
      <c r="C3618" t="inlineStr">
        <is>
          <t>10469</t>
        </is>
      </c>
      <c r="D3618" t="inlineStr">
        <is>
          <t>Caribbean</t>
        </is>
      </c>
      <c r="E3618" s="8" t="n">
        <v>46136</v>
      </c>
      <c r="F3618" t="inlineStr">
        <is>
          <t>Violations were cited in the following area(s).</t>
        </is>
      </c>
      <c r="G3618" t="inlineStr">
        <is>
          <t>02B</t>
        </is>
      </c>
      <c r="H3618" t="inlineStr">
        <is>
          <t>Hot TCS food item not held at or above 140 °F.</t>
        </is>
      </c>
      <c r="I3618" t="inlineStr">
        <is>
          <t>Critical</t>
        </is>
      </c>
      <c r="J3618" t="n">
        <v>38</v>
      </c>
      <c r="L3618" s="9">
        <f>A3618&amp;"-"&amp;TEXT(E3618,"yyyymmdd")</f>
        <v/>
      </c>
    </row>
    <row r="3619">
      <c r="A3619" t="n">
        <v>50001870</v>
      </c>
      <c r="B3619" t="inlineStr">
        <is>
          <t>Bronx</t>
        </is>
      </c>
      <c r="C3619" t="inlineStr">
        <is>
          <t>10469</t>
        </is>
      </c>
      <c r="D3619" t="inlineStr">
        <is>
          <t>Caribbean</t>
        </is>
      </c>
      <c r="E3619" s="8" t="n">
        <v>46136</v>
      </c>
      <c r="F3619" t="inlineStr">
        <is>
          <t>Violations were cited in the following area(s).</t>
        </is>
      </c>
      <c r="G3619" t="inlineStr">
        <is>
          <t>04A</t>
        </is>
      </c>
      <c r="H3619" t="inlineStr">
        <is>
          <t>Food Protection Certificate (FPC) not held by manager or supervisor of food operations.</t>
        </is>
      </c>
      <c r="I3619" t="inlineStr">
        <is>
          <t>Critical</t>
        </is>
      </c>
      <c r="J3619" t="n">
        <v>38</v>
      </c>
      <c r="L3619" s="9">
        <f>A3619&amp;"-"&amp;TEXT(E3619,"yyyymmdd")</f>
        <v/>
      </c>
    </row>
    <row r="3620">
      <c r="A3620" t="n">
        <v>50001870</v>
      </c>
      <c r="B3620" t="inlineStr">
        <is>
          <t>Bronx</t>
        </is>
      </c>
      <c r="C3620" t="inlineStr">
        <is>
          <t>10469</t>
        </is>
      </c>
      <c r="D3620" t="inlineStr">
        <is>
          <t>Caribbean</t>
        </is>
      </c>
      <c r="E3620" s="8" t="n">
        <v>46136</v>
      </c>
      <c r="F3620" t="inlineStr">
        <is>
          <t>Violations were cited in the following area(s).</t>
        </is>
      </c>
      <c r="G3620" t="inlineStr">
        <is>
          <t>04L</t>
        </is>
      </c>
      <c r="H3620" t="inlineStr">
        <is>
          <t>Evidence of mice or live mice in establishment's food or non-food areas.</t>
        </is>
      </c>
      <c r="I3620" t="inlineStr">
        <is>
          <t>Critical</t>
        </is>
      </c>
      <c r="J3620" t="n">
        <v>38</v>
      </c>
      <c r="L3620" s="9">
        <f>A3620&amp;"-"&amp;TEXT(E3620,"yyyymmdd")</f>
        <v/>
      </c>
    </row>
    <row r="3621">
      <c r="A3621" t="n">
        <v>50001870</v>
      </c>
      <c r="B3621" t="inlineStr">
        <is>
          <t>Bronx</t>
        </is>
      </c>
      <c r="C3621" t="inlineStr">
        <is>
          <t>10469</t>
        </is>
      </c>
      <c r="D3621" t="inlineStr">
        <is>
          <t>Caribbean</t>
        </is>
      </c>
      <c r="E3621" s="8" t="n">
        <v>46136</v>
      </c>
      <c r="F3621" t="inlineStr">
        <is>
          <t>Violations were cited in the following area(s).</t>
        </is>
      </c>
      <c r="G3621" t="inlineStr">
        <is>
          <t>06A</t>
        </is>
      </c>
      <c r="H3621" t="inlineStr">
        <is>
          <t>Personal cleanliness is inadequate. Outer garment soiled with possible contaminant. Effective hair restraint not worn where required. Jewelry worn on hands or arms. Fingernail polish worn or fingernails not kept clean and trimmed.</t>
        </is>
      </c>
      <c r="I3621" t="inlineStr">
        <is>
          <t>Critical</t>
        </is>
      </c>
      <c r="J3621" t="n">
        <v>38</v>
      </c>
      <c r="L3621" s="9">
        <f>A3621&amp;"-"&amp;TEXT(E3621,"yyyymmdd")</f>
        <v/>
      </c>
    </row>
    <row r="3622">
      <c r="A3622" t="n">
        <v>50001870</v>
      </c>
      <c r="B3622" t="inlineStr">
        <is>
          <t>Bronx</t>
        </is>
      </c>
      <c r="C3622" t="inlineStr">
        <is>
          <t>10469</t>
        </is>
      </c>
      <c r="D3622" t="inlineStr">
        <is>
          <t>Caribbean</t>
        </is>
      </c>
      <c r="E3622" s="8" t="n">
        <v>46136</v>
      </c>
      <c r="F3622" t="inlineStr">
        <is>
          <t>Violations were cited in the following area(s).</t>
        </is>
      </c>
      <c r="G3622" t="inlineStr">
        <is>
          <t>08A</t>
        </is>
      </c>
      <c r="H3622" t="inlineStr">
        <is>
          <t>Establishment is not free of harborage or conditions conducive to rodents, insects or other pests.</t>
        </is>
      </c>
      <c r="I3622" t="inlineStr">
        <is>
          <t>Not Critical</t>
        </is>
      </c>
      <c r="J3622" t="n">
        <v>38</v>
      </c>
      <c r="L3622" s="9">
        <f>A3622&amp;"-"&amp;TEXT(E3622,"yyyymmdd")</f>
        <v/>
      </c>
    </row>
    <row r="3623">
      <c r="A3623" t="n">
        <v>50001870</v>
      </c>
      <c r="B3623" t="inlineStr">
        <is>
          <t>Bronx</t>
        </is>
      </c>
      <c r="C3623" t="inlineStr">
        <is>
          <t>10469</t>
        </is>
      </c>
      <c r="D3623" t="inlineStr">
        <is>
          <t>Caribbean</t>
        </is>
      </c>
      <c r="E3623" s="8" t="n">
        <v>46136</v>
      </c>
      <c r="F3623" t="inlineStr">
        <is>
          <t>Violations were cited in the following area(s).</t>
        </is>
      </c>
      <c r="G3623" t="inlineStr">
        <is>
          <t>09E</t>
        </is>
      </c>
      <c r="H3623" t="inlineStr">
        <is>
          <t>Wash hands sign not posted near or above hand washing sink.</t>
        </is>
      </c>
      <c r="I3623" t="inlineStr">
        <is>
          <t>Not Critical</t>
        </is>
      </c>
      <c r="J3623" t="n">
        <v>38</v>
      </c>
      <c r="L3623" s="9">
        <f>A3623&amp;"-"&amp;TEXT(E3623,"yyyymmdd")</f>
        <v/>
      </c>
    </row>
    <row r="3624">
      <c r="A3624" t="n">
        <v>50038871</v>
      </c>
      <c r="B3624" t="inlineStr">
        <is>
          <t>Queens</t>
        </is>
      </c>
      <c r="C3624" t="inlineStr">
        <is>
          <t>11372</t>
        </is>
      </c>
      <c r="D3624" t="inlineStr">
        <is>
          <t>American</t>
        </is>
      </c>
      <c r="E3624" s="8" t="n">
        <v>46136</v>
      </c>
      <c r="F3624" t="inlineStr">
        <is>
          <t>Violations were cited in the following area(s).</t>
        </is>
      </c>
      <c r="G3624" t="inlineStr">
        <is>
          <t>02G</t>
        </is>
      </c>
      <c r="H3624" t="inlineStr">
        <is>
          <t>Cold TCS food item held above 41 °F; smoked or processed fish held above 38 °F; intact raw eggs held above 45 °F; or reduced oxygen packaged (ROP) TCS foods held above required temperatures except during active necessary preparation.</t>
        </is>
      </c>
      <c r="I3624" t="inlineStr">
        <is>
          <t>Critical</t>
        </is>
      </c>
      <c r="J3624" t="n">
        <v>27</v>
      </c>
      <c r="L3624" s="9">
        <f>A3624&amp;"-"&amp;TEXT(E3624,"yyyymmdd")</f>
        <v/>
      </c>
    </row>
    <row r="3625">
      <c r="A3625" t="n">
        <v>50038871</v>
      </c>
      <c r="B3625" t="inlineStr">
        <is>
          <t>Queens</t>
        </is>
      </c>
      <c r="C3625" t="inlineStr">
        <is>
          <t>11372</t>
        </is>
      </c>
      <c r="D3625" t="inlineStr">
        <is>
          <t>American</t>
        </is>
      </c>
      <c r="E3625" s="8" t="n">
        <v>46136</v>
      </c>
      <c r="F3625" t="inlineStr">
        <is>
          <t>Violations were cited in the following area(s).</t>
        </is>
      </c>
      <c r="G3625" t="inlineStr">
        <is>
          <t>04L</t>
        </is>
      </c>
      <c r="H3625" t="inlineStr">
        <is>
          <t>Evidence of mice or live mice in establishment's food or non-food areas.</t>
        </is>
      </c>
      <c r="I3625" t="inlineStr">
        <is>
          <t>Critical</t>
        </is>
      </c>
      <c r="J3625" t="n">
        <v>27</v>
      </c>
      <c r="L3625" s="9">
        <f>A3625&amp;"-"&amp;TEXT(E3625,"yyyymmdd")</f>
        <v/>
      </c>
    </row>
    <row r="3626">
      <c r="A3626" t="n">
        <v>50038871</v>
      </c>
      <c r="B3626" t="inlineStr">
        <is>
          <t>Queens</t>
        </is>
      </c>
      <c r="C3626" t="inlineStr">
        <is>
          <t>11372</t>
        </is>
      </c>
      <c r="D3626" t="inlineStr">
        <is>
          <t>American</t>
        </is>
      </c>
      <c r="E3626" s="8" t="n">
        <v>46136</v>
      </c>
      <c r="F3626" t="inlineStr">
        <is>
          <t>Violations were cited in the following area(s).</t>
        </is>
      </c>
      <c r="G3626" t="inlineStr">
        <is>
          <t>06C</t>
        </is>
      </c>
      <c r="H362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626" t="inlineStr">
        <is>
          <t>Critical</t>
        </is>
      </c>
      <c r="J3626" t="n">
        <v>27</v>
      </c>
      <c r="L3626" s="9">
        <f>A3626&amp;"-"&amp;TEXT(E3626,"yyyymmdd")</f>
        <v/>
      </c>
    </row>
    <row r="3627">
      <c r="A3627" t="n">
        <v>50038871</v>
      </c>
      <c r="B3627" t="inlineStr">
        <is>
          <t>Queens</t>
        </is>
      </c>
      <c r="C3627" t="inlineStr">
        <is>
          <t>11372</t>
        </is>
      </c>
      <c r="D3627" t="inlineStr">
        <is>
          <t>American</t>
        </is>
      </c>
      <c r="E3627" s="8" t="n">
        <v>46136</v>
      </c>
      <c r="F3627" t="inlineStr">
        <is>
          <t>Violations were cited in the following area(s).</t>
        </is>
      </c>
      <c r="G3627" t="inlineStr">
        <is>
          <t>08A</t>
        </is>
      </c>
      <c r="H3627" t="inlineStr">
        <is>
          <t>Establishment is not free of harborage or conditions conducive to rodents, insects or other pests.</t>
        </is>
      </c>
      <c r="I3627" t="inlineStr">
        <is>
          <t>Not Critical</t>
        </is>
      </c>
      <c r="J3627" t="n">
        <v>27</v>
      </c>
      <c r="L3627" s="9">
        <f>A3627&amp;"-"&amp;TEXT(E3627,"yyyymmdd")</f>
        <v/>
      </c>
    </row>
    <row r="3628">
      <c r="A3628" t="n">
        <v>50041581</v>
      </c>
      <c r="B3628" t="inlineStr">
        <is>
          <t>Brooklyn</t>
        </is>
      </c>
      <c r="C3628" t="inlineStr">
        <is>
          <t>11231</t>
        </is>
      </c>
      <c r="D3628" t="inlineStr">
        <is>
          <t>Coffee/Tea</t>
        </is>
      </c>
      <c r="E3628" s="8" t="n">
        <v>46136</v>
      </c>
      <c r="F3628" t="inlineStr">
        <is>
          <t>Violations were cited in the following area(s).</t>
        </is>
      </c>
      <c r="G3628" t="inlineStr">
        <is>
          <t>04C</t>
        </is>
      </c>
      <c r="H3628" t="inlineStr">
        <is>
          <t>Food worker/food vendor does not use utensil or other barrier to eliminate bare hand contact with food that will not receive adequate additional heat treatment.</t>
        </is>
      </c>
      <c r="I3628" t="inlineStr">
        <is>
          <t>Critical</t>
        </is>
      </c>
      <c r="J3628" t="n">
        <v>29</v>
      </c>
      <c r="L3628" s="9">
        <f>A3628&amp;"-"&amp;TEXT(E3628,"yyyymmdd")</f>
        <v/>
      </c>
    </row>
    <row r="3629">
      <c r="A3629" t="n">
        <v>50041581</v>
      </c>
      <c r="B3629" t="inlineStr">
        <is>
          <t>Brooklyn</t>
        </is>
      </c>
      <c r="C3629" t="inlineStr">
        <is>
          <t>11231</t>
        </is>
      </c>
      <c r="D3629" t="inlineStr">
        <is>
          <t>Coffee/Tea</t>
        </is>
      </c>
      <c r="E3629" s="8" t="n">
        <v>46136</v>
      </c>
      <c r="F3629" t="inlineStr">
        <is>
          <t>Violations were cited in the following area(s).</t>
        </is>
      </c>
      <c r="G3629" t="inlineStr">
        <is>
          <t>05C</t>
        </is>
      </c>
      <c r="H3629" t="inlineStr">
        <is>
          <t>Food contact surface, refillable, reusable containers, or equipment improperly constructed, placed or maintained. Unacceptable material used. Culinary sink or other acceptable method not provided for washing food.</t>
        </is>
      </c>
      <c r="I3629" t="inlineStr">
        <is>
          <t>Critical</t>
        </is>
      </c>
      <c r="J3629" t="n">
        <v>29</v>
      </c>
      <c r="L3629" s="9">
        <f>A3629&amp;"-"&amp;TEXT(E3629,"yyyymmdd")</f>
        <v/>
      </c>
    </row>
    <row r="3630">
      <c r="A3630" t="n">
        <v>50041581</v>
      </c>
      <c r="B3630" t="inlineStr">
        <is>
          <t>Brooklyn</t>
        </is>
      </c>
      <c r="C3630" t="inlineStr">
        <is>
          <t>11231</t>
        </is>
      </c>
      <c r="D3630" t="inlineStr">
        <is>
          <t>Coffee/Tea</t>
        </is>
      </c>
      <c r="E3630" s="8" t="n">
        <v>46136</v>
      </c>
      <c r="F3630" t="inlineStr">
        <is>
          <t>Violations were cited in the following area(s).</t>
        </is>
      </c>
      <c r="G3630" t="inlineStr">
        <is>
          <t>06A</t>
        </is>
      </c>
      <c r="H3630" t="inlineStr">
        <is>
          <t>Personal cleanliness is inadequate. Outer garment soiled with possible contaminant. Effective hair restraint not worn where required. Jewelry worn on hands or arms. Fingernail polish worn or fingernails not kept clean and trimmed.</t>
        </is>
      </c>
      <c r="I3630" t="inlineStr">
        <is>
          <t>Critical</t>
        </is>
      </c>
      <c r="J3630" t="n">
        <v>29</v>
      </c>
      <c r="L3630" s="9">
        <f>A3630&amp;"-"&amp;TEXT(E3630,"yyyymmdd")</f>
        <v/>
      </c>
    </row>
    <row r="3631">
      <c r="A3631" t="n">
        <v>50041581</v>
      </c>
      <c r="B3631" t="inlineStr">
        <is>
          <t>Brooklyn</t>
        </is>
      </c>
      <c r="C3631" t="inlineStr">
        <is>
          <t>11231</t>
        </is>
      </c>
      <c r="D3631" t="inlineStr">
        <is>
          <t>Coffee/Tea</t>
        </is>
      </c>
      <c r="E3631" s="8" t="n">
        <v>46136</v>
      </c>
      <c r="F3631" t="inlineStr">
        <is>
          <t>Violations were cited in the following area(s).</t>
        </is>
      </c>
      <c r="G3631" t="inlineStr">
        <is>
          <t>06C</t>
        </is>
      </c>
      <c r="H363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631" t="inlineStr">
        <is>
          <t>Critical</t>
        </is>
      </c>
      <c r="J3631" t="n">
        <v>29</v>
      </c>
      <c r="L3631" s="9">
        <f>A3631&amp;"-"&amp;TEXT(E3631,"yyyymmdd")</f>
        <v/>
      </c>
    </row>
    <row r="3632">
      <c r="A3632" t="n">
        <v>50041581</v>
      </c>
      <c r="B3632" t="inlineStr">
        <is>
          <t>Brooklyn</t>
        </is>
      </c>
      <c r="C3632" t="inlineStr">
        <is>
          <t>11231</t>
        </is>
      </c>
      <c r="D3632" t="inlineStr">
        <is>
          <t>Coffee/Tea</t>
        </is>
      </c>
      <c r="E3632" s="8" t="n">
        <v>46136</v>
      </c>
      <c r="F3632" t="inlineStr">
        <is>
          <t>Violations were cited in the following area(s).</t>
        </is>
      </c>
      <c r="G3632" t="inlineStr">
        <is>
          <t>10A</t>
        </is>
      </c>
      <c r="H3632" t="inlineStr">
        <is>
          <t>Toilet facility not maintained or provided with toilet paper, waste receptacle or self-closing door.</t>
        </is>
      </c>
      <c r="I3632" t="inlineStr">
        <is>
          <t>Not Critical</t>
        </is>
      </c>
      <c r="J3632" t="n">
        <v>29</v>
      </c>
      <c r="L3632" s="9">
        <f>A3632&amp;"-"&amp;TEXT(E3632,"yyyymmdd")</f>
        <v/>
      </c>
    </row>
    <row r="3633">
      <c r="A3633" t="n">
        <v>50057817</v>
      </c>
      <c r="B3633" t="inlineStr">
        <is>
          <t>Brooklyn</t>
        </is>
      </c>
      <c r="C3633" t="inlineStr">
        <is>
          <t>11233</t>
        </is>
      </c>
      <c r="D3633" t="inlineStr">
        <is>
          <t>Bakery Products/Desserts</t>
        </is>
      </c>
      <c r="E3633" s="8" t="n">
        <v>46136</v>
      </c>
      <c r="F3633" t="inlineStr">
        <is>
          <t>Violations were cited in the following area(s).</t>
        </is>
      </c>
      <c r="G3633" t="inlineStr">
        <is>
          <t>10B</t>
        </is>
      </c>
      <c r="H3633" t="inlineStr">
        <is>
          <t>Anti-siphonage or back-flow prevention device not provided where required; equipment or floor not properly drained; sewage disposal system in disrepair or not functioning properly. Condensation or liquid waste improperly disposed of.</t>
        </is>
      </c>
      <c r="I3633" t="inlineStr">
        <is>
          <t>Not Critical</t>
        </is>
      </c>
      <c r="J3633" t="n">
        <v>4</v>
      </c>
      <c r="K3633" t="inlineStr">
        <is>
          <t>A</t>
        </is>
      </c>
      <c r="L3633" s="9">
        <f>A3633&amp;"-"&amp;TEXT(E3633,"yyyymmdd")</f>
        <v/>
      </c>
    </row>
    <row r="3634">
      <c r="A3634" t="n">
        <v>50057817</v>
      </c>
      <c r="B3634" t="inlineStr">
        <is>
          <t>Brooklyn</t>
        </is>
      </c>
      <c r="C3634" t="inlineStr">
        <is>
          <t>11233</t>
        </is>
      </c>
      <c r="D3634" t="inlineStr">
        <is>
          <t>Bakery Products/Desserts</t>
        </is>
      </c>
      <c r="E3634" s="8" t="n">
        <v>46136</v>
      </c>
      <c r="F3634" t="inlineStr">
        <is>
          <t>Violations were cited in the following area(s).</t>
        </is>
      </c>
      <c r="G3634" t="inlineStr">
        <is>
          <t>10F</t>
        </is>
      </c>
      <c r="H3634" t="inlineStr">
        <is>
          <t>Non-food contact surface or equipment made of unacceptable material, not kept clean, or not properly sealed, raised, spaced or movable to allow accessibility for cleaning on all sides, above and underneath the unit.</t>
        </is>
      </c>
      <c r="I3634" t="inlineStr">
        <is>
          <t>Not Critical</t>
        </is>
      </c>
      <c r="J3634" t="n">
        <v>4</v>
      </c>
      <c r="K3634" t="inlineStr">
        <is>
          <t>A</t>
        </is>
      </c>
      <c r="L3634" s="9">
        <f>A3634&amp;"-"&amp;TEXT(E3634,"yyyymmdd")</f>
        <v/>
      </c>
    </row>
    <row r="3635">
      <c r="A3635" t="n">
        <v>50069194</v>
      </c>
      <c r="B3635" t="inlineStr">
        <is>
          <t>Queens</t>
        </is>
      </c>
      <c r="C3635" t="inlineStr">
        <is>
          <t>11418</t>
        </is>
      </c>
      <c r="D3635" t="inlineStr">
        <is>
          <t>Peruvian</t>
        </is>
      </c>
      <c r="E3635" s="8" t="n">
        <v>46136</v>
      </c>
      <c r="F3635" t="inlineStr">
        <is>
          <t>Violations were cited in the following area(s).</t>
        </is>
      </c>
      <c r="G3635" t="inlineStr">
        <is>
          <t>04A</t>
        </is>
      </c>
      <c r="H3635" t="inlineStr">
        <is>
          <t>Food Protection Certificate (FPC) not held by manager or supervisor of food operations.</t>
        </is>
      </c>
      <c r="I3635" t="inlineStr">
        <is>
          <t>Critical</t>
        </is>
      </c>
      <c r="J3635" t="n">
        <v>12</v>
      </c>
      <c r="K3635" t="inlineStr">
        <is>
          <t>A</t>
        </is>
      </c>
      <c r="L3635" s="9">
        <f>A3635&amp;"-"&amp;TEXT(E3635,"yyyymmdd")</f>
        <v/>
      </c>
    </row>
    <row r="3636">
      <c r="A3636" t="n">
        <v>50069194</v>
      </c>
      <c r="B3636" t="inlineStr">
        <is>
          <t>Queens</t>
        </is>
      </c>
      <c r="C3636" t="inlineStr">
        <is>
          <t>11418</t>
        </is>
      </c>
      <c r="D3636" t="inlineStr">
        <is>
          <t>Peruvian</t>
        </is>
      </c>
      <c r="E3636" s="8" t="n">
        <v>46136</v>
      </c>
      <c r="F3636" t="inlineStr">
        <is>
          <t>Violations were cited in the following area(s).</t>
        </is>
      </c>
      <c r="G3636" t="inlineStr">
        <is>
          <t>10F</t>
        </is>
      </c>
      <c r="H3636" t="inlineStr">
        <is>
          <t>Non-food contact surface or equipment made of unacceptable material, not kept clean, or not properly sealed, raised, spaced or movable to allow accessibility for cleaning on all sides, above and underneath the unit.</t>
        </is>
      </c>
      <c r="I3636" t="inlineStr">
        <is>
          <t>Not Critical</t>
        </is>
      </c>
      <c r="J3636" t="n">
        <v>12</v>
      </c>
      <c r="K3636" t="inlineStr">
        <is>
          <t>A</t>
        </is>
      </c>
      <c r="L3636" s="9">
        <f>A3636&amp;"-"&amp;TEXT(E3636,"yyyymmdd")</f>
        <v/>
      </c>
    </row>
    <row r="3637">
      <c r="A3637" t="n">
        <v>50078675</v>
      </c>
      <c r="B3637" t="inlineStr">
        <is>
          <t>Brooklyn</t>
        </is>
      </c>
      <c r="C3637" t="inlineStr">
        <is>
          <t>11208</t>
        </is>
      </c>
      <c r="D3637" t="inlineStr">
        <is>
          <t>Chinese</t>
        </is>
      </c>
      <c r="E3637" s="8" t="n">
        <v>46136</v>
      </c>
      <c r="F3637" t="inlineStr">
        <is>
          <t>Violations were cited in the following area(s).</t>
        </is>
      </c>
      <c r="G3637" t="inlineStr">
        <is>
          <t>04D</t>
        </is>
      </c>
      <c r="H3637" t="inlineStr">
        <is>
          <t>Food worker/food vendor does not wash hands thoroughly after using the toilet, or after coughing, sneezing, smoking, eating, preparing raw foods or otherwise contaminating hands or does not change gloves when required; Worker fails to refrain from smoking or being fully clothed in clean outer garments.</t>
        </is>
      </c>
      <c r="I3637" t="inlineStr">
        <is>
          <t>Critical</t>
        </is>
      </c>
      <c r="J3637" t="n">
        <v>27</v>
      </c>
      <c r="L3637" s="9">
        <f>A3637&amp;"-"&amp;TEXT(E3637,"yyyymmdd")</f>
        <v/>
      </c>
    </row>
    <row r="3638">
      <c r="A3638" t="n">
        <v>50078675</v>
      </c>
      <c r="B3638" t="inlineStr">
        <is>
          <t>Brooklyn</t>
        </is>
      </c>
      <c r="C3638" t="inlineStr">
        <is>
          <t>11208</t>
        </is>
      </c>
      <c r="D3638" t="inlineStr">
        <is>
          <t>Chinese</t>
        </is>
      </c>
      <c r="E3638" s="8" t="n">
        <v>46136</v>
      </c>
      <c r="F3638" t="inlineStr">
        <is>
          <t>Violations were cited in the following area(s).</t>
        </is>
      </c>
      <c r="G3638" t="inlineStr">
        <is>
          <t>04H</t>
        </is>
      </c>
      <c r="H3638" t="inlineStr">
        <is>
          <t>Raw, cooked or prepared food is adulterated, contaminated, cross-contaminated, or not discarded in accordance with HACCP plan.</t>
        </is>
      </c>
      <c r="I3638" t="inlineStr">
        <is>
          <t>Critical</t>
        </is>
      </c>
      <c r="J3638" t="n">
        <v>27</v>
      </c>
      <c r="L3638" s="9">
        <f>A3638&amp;"-"&amp;TEXT(E3638,"yyyymmdd")</f>
        <v/>
      </c>
    </row>
    <row r="3639">
      <c r="A3639" t="n">
        <v>50078675</v>
      </c>
      <c r="B3639" t="inlineStr">
        <is>
          <t>Brooklyn</t>
        </is>
      </c>
      <c r="C3639" t="inlineStr">
        <is>
          <t>11208</t>
        </is>
      </c>
      <c r="D3639" t="inlineStr">
        <is>
          <t>Chinese</t>
        </is>
      </c>
      <c r="E3639" s="8" t="n">
        <v>46136</v>
      </c>
      <c r="F3639" t="inlineStr">
        <is>
          <t>Violations were cited in the following area(s).</t>
        </is>
      </c>
      <c r="G3639" t="inlineStr">
        <is>
          <t>05D</t>
        </is>
      </c>
      <c r="H363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639" t="inlineStr">
        <is>
          <t>Critical</t>
        </is>
      </c>
      <c r="J3639" t="n">
        <v>27</v>
      </c>
      <c r="L3639" s="9">
        <f>A3639&amp;"-"&amp;TEXT(E3639,"yyyymmdd")</f>
        <v/>
      </c>
    </row>
    <row r="3640">
      <c r="A3640" t="n">
        <v>50079017</v>
      </c>
      <c r="B3640" t="inlineStr">
        <is>
          <t>Queens</t>
        </is>
      </c>
      <c r="C3640" t="inlineStr">
        <is>
          <t>11370</t>
        </is>
      </c>
      <c r="D3640" t="inlineStr">
        <is>
          <t>French</t>
        </is>
      </c>
      <c r="E3640" s="8" t="n">
        <v>46136</v>
      </c>
      <c r="F3640" t="inlineStr">
        <is>
          <t>Violations were cited in the following area(s).</t>
        </is>
      </c>
      <c r="G3640" t="inlineStr">
        <is>
          <t>02G</t>
        </is>
      </c>
      <c r="H3640" t="inlineStr">
        <is>
          <t>Cold TCS food item held above 41 °F; smoked or processed fish held above 38 °F; intact raw eggs held above 45 °F; or reduced oxygen packaged (ROP) TCS foods held above required temperatures except during active necessary preparation.</t>
        </is>
      </c>
      <c r="I3640" t="inlineStr">
        <is>
          <t>Critical</t>
        </is>
      </c>
      <c r="J3640" t="n">
        <v>13</v>
      </c>
      <c r="K3640" t="inlineStr">
        <is>
          <t>A</t>
        </is>
      </c>
      <c r="L3640" s="9">
        <f>A3640&amp;"-"&amp;TEXT(E3640,"yyyymmdd")</f>
        <v/>
      </c>
    </row>
    <row r="3641">
      <c r="A3641" t="n">
        <v>50079017</v>
      </c>
      <c r="B3641" t="inlineStr">
        <is>
          <t>Queens</t>
        </is>
      </c>
      <c r="C3641" t="inlineStr">
        <is>
          <t>11370</t>
        </is>
      </c>
      <c r="D3641" t="inlineStr">
        <is>
          <t>French</t>
        </is>
      </c>
      <c r="E3641" s="8" t="n">
        <v>46136</v>
      </c>
      <c r="F3641" t="inlineStr">
        <is>
          <t>Violations were cited in the following area(s).</t>
        </is>
      </c>
      <c r="G3641" t="inlineStr">
        <is>
          <t>06D</t>
        </is>
      </c>
      <c r="H3641" t="inlineStr">
        <is>
          <t>Food contact surface not properly washed, rinsed and sanitized after each use and following any activity when contamination may have occurred.</t>
        </is>
      </c>
      <c r="I3641" t="inlineStr">
        <is>
          <t>Critical</t>
        </is>
      </c>
      <c r="J3641" t="n">
        <v>13</v>
      </c>
      <c r="K3641" t="inlineStr">
        <is>
          <t>A</t>
        </is>
      </c>
      <c r="L3641" s="9">
        <f>A3641&amp;"-"&amp;TEXT(E3641,"yyyymmdd")</f>
        <v/>
      </c>
    </row>
    <row r="3642">
      <c r="A3642" t="n">
        <v>50088935</v>
      </c>
      <c r="B3642" t="inlineStr">
        <is>
          <t>Brooklyn</t>
        </is>
      </c>
      <c r="C3642" t="inlineStr">
        <is>
          <t>11234</t>
        </is>
      </c>
      <c r="D3642" t="inlineStr">
        <is>
          <t>Chicken</t>
        </is>
      </c>
      <c r="E3642" s="8" t="n">
        <v>46136</v>
      </c>
      <c r="F3642" t="inlineStr">
        <is>
          <t>Violations were cited in the following area(s).</t>
        </is>
      </c>
      <c r="G3642" t="inlineStr">
        <is>
          <t>02B</t>
        </is>
      </c>
      <c r="H3642" t="inlineStr">
        <is>
          <t>Hot TCS food item not held at or above 140 °F.</t>
        </is>
      </c>
      <c r="I3642" t="inlineStr">
        <is>
          <t>Critical</t>
        </is>
      </c>
      <c r="J3642" t="n">
        <v>9</v>
      </c>
      <c r="K3642" t="inlineStr">
        <is>
          <t>A</t>
        </is>
      </c>
      <c r="L3642" s="9">
        <f>A3642&amp;"-"&amp;TEXT(E3642,"yyyymmdd")</f>
        <v/>
      </c>
    </row>
    <row r="3643">
      <c r="A3643" t="n">
        <v>50088935</v>
      </c>
      <c r="B3643" t="inlineStr">
        <is>
          <t>Brooklyn</t>
        </is>
      </c>
      <c r="C3643" t="inlineStr">
        <is>
          <t>11234</t>
        </is>
      </c>
      <c r="D3643" t="inlineStr">
        <is>
          <t>Chicken</t>
        </is>
      </c>
      <c r="E3643" s="8" t="n">
        <v>46136</v>
      </c>
      <c r="F3643" t="inlineStr">
        <is>
          <t>Violations were cited in the following area(s).</t>
        </is>
      </c>
      <c r="G3643" t="inlineStr">
        <is>
          <t>09B</t>
        </is>
      </c>
      <c r="H3643" t="inlineStr">
        <is>
          <t>Thawing procedure improper.</t>
        </is>
      </c>
      <c r="I3643" t="inlineStr">
        <is>
          <t>Not Critical</t>
        </is>
      </c>
      <c r="J3643" t="n">
        <v>9</v>
      </c>
      <c r="K3643" t="inlineStr">
        <is>
          <t>A</t>
        </is>
      </c>
      <c r="L3643" s="9">
        <f>A3643&amp;"-"&amp;TEXT(E3643,"yyyymmdd")</f>
        <v/>
      </c>
    </row>
    <row r="3644">
      <c r="A3644" t="n">
        <v>50091825</v>
      </c>
      <c r="B3644" t="inlineStr">
        <is>
          <t>Bronx</t>
        </is>
      </c>
      <c r="C3644" t="inlineStr">
        <is>
          <t>10469</t>
        </is>
      </c>
      <c r="D3644" t="inlineStr">
        <is>
          <t>Pizza</t>
        </is>
      </c>
      <c r="E3644" s="8" t="n">
        <v>46136</v>
      </c>
      <c r="F3644" t="inlineStr">
        <is>
          <t>Violations were cited in the following area(s).</t>
        </is>
      </c>
      <c r="G3644" t="inlineStr">
        <is>
          <t>10F</t>
        </is>
      </c>
      <c r="H3644" t="inlineStr">
        <is>
          <t>Non-food contact surface or equipment made of unacceptable material, not kept clean, or not properly sealed, raised, spaced or movable to allow accessibility for cleaning on all sides, above and underneath the unit.</t>
        </is>
      </c>
      <c r="I3644" t="inlineStr">
        <is>
          <t>Not Critical</t>
        </is>
      </c>
      <c r="J3644" t="n">
        <v>3</v>
      </c>
      <c r="K3644" t="inlineStr">
        <is>
          <t>A</t>
        </is>
      </c>
      <c r="L3644" s="9">
        <f>A3644&amp;"-"&amp;TEXT(E3644,"yyyymmdd")</f>
        <v/>
      </c>
    </row>
    <row r="3645">
      <c r="A3645" t="n">
        <v>50100141</v>
      </c>
      <c r="B3645" t="inlineStr">
        <is>
          <t>Queens</t>
        </is>
      </c>
      <c r="C3645" t="inlineStr">
        <is>
          <t>11428</t>
        </is>
      </c>
      <c r="D3645" t="inlineStr">
        <is>
          <t>Caribbean</t>
        </is>
      </c>
      <c r="E3645" s="8" t="n">
        <v>46136</v>
      </c>
      <c r="F3645" t="inlineStr">
        <is>
          <t>Violations were cited in the following area(s).</t>
        </is>
      </c>
      <c r="G3645" t="inlineStr">
        <is>
          <t>02G</t>
        </is>
      </c>
      <c r="H3645" t="inlineStr">
        <is>
          <t>Cold TCS food item held above 41 °F; smoked or processed fish held above 38 °F; intact raw eggs held above 45 °F; or reduced oxygen packaged (ROP) TCS foods held above required temperatures except during active necessary preparation.</t>
        </is>
      </c>
      <c r="I3645" t="inlineStr">
        <is>
          <t>Critical</t>
        </is>
      </c>
      <c r="J3645" t="n">
        <v>15</v>
      </c>
      <c r="L3645" s="9">
        <f>A3645&amp;"-"&amp;TEXT(E3645,"yyyymmdd")</f>
        <v/>
      </c>
    </row>
    <row r="3646">
      <c r="A3646" t="n">
        <v>50100141</v>
      </c>
      <c r="B3646" t="inlineStr">
        <is>
          <t>Queens</t>
        </is>
      </c>
      <c r="C3646" t="inlineStr">
        <is>
          <t>11428</t>
        </is>
      </c>
      <c r="D3646" t="inlineStr">
        <is>
          <t>Caribbean</t>
        </is>
      </c>
      <c r="E3646" s="8" t="n">
        <v>46136</v>
      </c>
      <c r="F3646" t="inlineStr">
        <is>
          <t>Violations were cited in the following area(s).</t>
        </is>
      </c>
      <c r="G3646" t="inlineStr">
        <is>
          <t>02H</t>
        </is>
      </c>
      <c r="H3646" t="inlineStr">
        <is>
          <t>After cooking or removal from hot holding, TCS food not cooled by an approved method whereby the internal temperature is reduced from 140 °F to 70 °F or less within 2 hours, and from 70 °F to 41 °F or less within 4 additional hours.</t>
        </is>
      </c>
      <c r="I3646" t="inlineStr">
        <is>
          <t>Critical</t>
        </is>
      </c>
      <c r="J3646" t="n">
        <v>15</v>
      </c>
      <c r="L3646" s="9">
        <f>A3646&amp;"-"&amp;TEXT(E3646,"yyyymmdd")</f>
        <v/>
      </c>
    </row>
    <row r="3647">
      <c r="A3647" t="n">
        <v>50102848</v>
      </c>
      <c r="B3647" t="inlineStr">
        <is>
          <t>Queens</t>
        </is>
      </c>
      <c r="C3647" t="inlineStr">
        <is>
          <t>11367</t>
        </is>
      </c>
      <c r="D3647" t="inlineStr">
        <is>
          <t>Hamburgers</t>
        </is>
      </c>
      <c r="E3647" s="8" t="n">
        <v>46136</v>
      </c>
      <c r="F3647" t="inlineStr">
        <is>
          <t>Violations were cited in the following area(s).</t>
        </is>
      </c>
      <c r="G3647" t="inlineStr">
        <is>
          <t>10B</t>
        </is>
      </c>
      <c r="H3647" t="inlineStr">
        <is>
          <t>Anti-siphonage or back-flow prevention device not provided where required; equipment or floor not properly drained; sewage disposal system in disrepair or not functioning properly. Condensation or liquid waste improperly disposed of.</t>
        </is>
      </c>
      <c r="I3647" t="inlineStr">
        <is>
          <t>Not Critical</t>
        </is>
      </c>
      <c r="J3647" t="n">
        <v>5</v>
      </c>
      <c r="K3647" t="inlineStr">
        <is>
          <t>A</t>
        </is>
      </c>
      <c r="L3647" s="9">
        <f>A3647&amp;"-"&amp;TEXT(E3647,"yyyymmdd")</f>
        <v/>
      </c>
    </row>
    <row r="3648">
      <c r="A3648" t="n">
        <v>50102848</v>
      </c>
      <c r="B3648" t="inlineStr">
        <is>
          <t>Queens</t>
        </is>
      </c>
      <c r="C3648" t="inlineStr">
        <is>
          <t>11367</t>
        </is>
      </c>
      <c r="D3648" t="inlineStr">
        <is>
          <t>Hamburgers</t>
        </is>
      </c>
      <c r="E3648" s="8" t="n">
        <v>46136</v>
      </c>
      <c r="F3648" t="inlineStr">
        <is>
          <t>Violations were cited in the following area(s).</t>
        </is>
      </c>
      <c r="G3648" t="inlineStr">
        <is>
          <t>10F</t>
        </is>
      </c>
      <c r="H3648" t="inlineStr">
        <is>
          <t>Non-food contact surface or equipment made of unacceptable material, not kept clean, or not properly sealed, raised, spaced or movable to allow accessibility for cleaning on all sides, above and underneath the unit.</t>
        </is>
      </c>
      <c r="I3648" t="inlineStr">
        <is>
          <t>Not Critical</t>
        </is>
      </c>
      <c r="J3648" t="n">
        <v>5</v>
      </c>
      <c r="K3648" t="inlineStr">
        <is>
          <t>A</t>
        </is>
      </c>
      <c r="L3648" s="9">
        <f>A3648&amp;"-"&amp;TEXT(E3648,"yyyymmdd")</f>
        <v/>
      </c>
    </row>
    <row r="3649">
      <c r="A3649" t="n">
        <v>50106381</v>
      </c>
      <c r="B3649" t="inlineStr">
        <is>
          <t>Manhattan</t>
        </is>
      </c>
      <c r="C3649" t="inlineStr">
        <is>
          <t>10013</t>
        </is>
      </c>
      <c r="D3649" t="inlineStr">
        <is>
          <t>Bakery Products/Desserts</t>
        </is>
      </c>
      <c r="E3649" s="8" t="n">
        <v>46136</v>
      </c>
      <c r="F3649" t="inlineStr">
        <is>
          <t>Violations were cited in the following area(s).</t>
        </is>
      </c>
      <c r="G3649" t="inlineStr">
        <is>
          <t>02B</t>
        </is>
      </c>
      <c r="H3649" t="inlineStr">
        <is>
          <t>Hot TCS food item not held at or above 140 °F.</t>
        </is>
      </c>
      <c r="I3649" t="inlineStr">
        <is>
          <t>Critical</t>
        </is>
      </c>
      <c r="J3649" t="n">
        <v>21</v>
      </c>
      <c r="L3649" s="9">
        <f>A3649&amp;"-"&amp;TEXT(E3649,"yyyymmdd")</f>
        <v/>
      </c>
    </row>
    <row r="3650">
      <c r="A3650" t="n">
        <v>50106381</v>
      </c>
      <c r="B3650" t="inlineStr">
        <is>
          <t>Manhattan</t>
        </is>
      </c>
      <c r="C3650" t="inlineStr">
        <is>
          <t>10013</t>
        </is>
      </c>
      <c r="D3650" t="inlineStr">
        <is>
          <t>Bakery Products/Desserts</t>
        </is>
      </c>
      <c r="E3650" s="8" t="n">
        <v>46136</v>
      </c>
      <c r="F3650" t="inlineStr">
        <is>
          <t>Violations were cited in the following area(s).</t>
        </is>
      </c>
      <c r="G3650" t="inlineStr">
        <is>
          <t>02G</t>
        </is>
      </c>
      <c r="H3650" t="inlineStr">
        <is>
          <t>Cold TCS food item held above 41 °F; smoked or processed fish held above 38 °F; intact raw eggs held above 45 °F; or reduced oxygen packaged (ROP) TCS foods held above required temperatures except during active necessary preparation.</t>
        </is>
      </c>
      <c r="I3650" t="inlineStr">
        <is>
          <t>Critical</t>
        </is>
      </c>
      <c r="J3650" t="n">
        <v>21</v>
      </c>
      <c r="L3650" s="9">
        <f>A3650&amp;"-"&amp;TEXT(E3650,"yyyymmdd")</f>
        <v/>
      </c>
    </row>
    <row r="3651">
      <c r="A3651" t="n">
        <v>50106381</v>
      </c>
      <c r="B3651" t="inlineStr">
        <is>
          <t>Manhattan</t>
        </is>
      </c>
      <c r="C3651" t="inlineStr">
        <is>
          <t>10013</t>
        </is>
      </c>
      <c r="D3651" t="inlineStr">
        <is>
          <t>Bakery Products/Desserts</t>
        </is>
      </c>
      <c r="E3651" s="8" t="n">
        <v>46136</v>
      </c>
      <c r="F3651" t="inlineStr">
        <is>
          <t>Violations were cited in the following area(s).</t>
        </is>
      </c>
      <c r="G3651" t="inlineStr">
        <is>
          <t>10B</t>
        </is>
      </c>
      <c r="H3651" t="inlineStr">
        <is>
          <t>Anti-siphonage or back-flow prevention device not provided where required; equipment or floor not properly drained; sewage disposal system in disrepair or not functioning properly. Condensation or liquid waste improperly disposed of.</t>
        </is>
      </c>
      <c r="I3651" t="inlineStr">
        <is>
          <t>Not Critical</t>
        </is>
      </c>
      <c r="J3651" t="n">
        <v>21</v>
      </c>
      <c r="L3651" s="9">
        <f>A3651&amp;"-"&amp;TEXT(E3651,"yyyymmdd")</f>
        <v/>
      </c>
    </row>
    <row r="3652">
      <c r="A3652" t="n">
        <v>50106381</v>
      </c>
      <c r="B3652" t="inlineStr">
        <is>
          <t>Manhattan</t>
        </is>
      </c>
      <c r="C3652" t="inlineStr">
        <is>
          <t>10013</t>
        </is>
      </c>
      <c r="D3652" t="inlineStr">
        <is>
          <t>Bakery Products/Desserts</t>
        </is>
      </c>
      <c r="E3652" s="8" t="n">
        <v>46136</v>
      </c>
      <c r="F3652" t="inlineStr">
        <is>
          <t>Violations were cited in the following area(s).</t>
        </is>
      </c>
      <c r="G3652" t="inlineStr">
        <is>
          <t>10F</t>
        </is>
      </c>
      <c r="H3652" t="inlineStr">
        <is>
          <t>Non-food contact surface or equipment made of unacceptable material, not kept clean, or not properly sealed, raised, spaced or movable to allow accessibility for cleaning on all sides, above and underneath the unit.</t>
        </is>
      </c>
      <c r="I3652" t="inlineStr">
        <is>
          <t>Not Critical</t>
        </is>
      </c>
      <c r="J3652" t="n">
        <v>21</v>
      </c>
      <c r="L3652" s="9">
        <f>A3652&amp;"-"&amp;TEXT(E3652,"yyyymmdd")</f>
        <v/>
      </c>
    </row>
    <row r="3653">
      <c r="A3653" t="n">
        <v>50118247</v>
      </c>
      <c r="B3653" t="inlineStr">
        <is>
          <t>Queens</t>
        </is>
      </c>
      <c r="C3653" t="inlineStr">
        <is>
          <t>11385</t>
        </is>
      </c>
      <c r="D3653" t="inlineStr">
        <is>
          <t>American</t>
        </is>
      </c>
      <c r="E3653" s="8" t="n">
        <v>46136</v>
      </c>
      <c r="F3653" t="inlineStr">
        <is>
          <t>Violations were cited in the following area(s).</t>
        </is>
      </c>
      <c r="G3653" t="inlineStr">
        <is>
          <t>06D</t>
        </is>
      </c>
      <c r="H3653" t="inlineStr">
        <is>
          <t>Food contact surface not properly washed, rinsed and sanitized after each use and following any activity when contamination may have occurred.</t>
        </is>
      </c>
      <c r="I3653" t="inlineStr">
        <is>
          <t>Critical</t>
        </is>
      </c>
      <c r="J3653" t="n">
        <v>8</v>
      </c>
      <c r="K3653" t="inlineStr">
        <is>
          <t>A</t>
        </is>
      </c>
      <c r="L3653" s="9">
        <f>A3653&amp;"-"&amp;TEXT(E3653,"yyyymmdd")</f>
        <v/>
      </c>
    </row>
    <row r="3654">
      <c r="A3654" t="n">
        <v>50118247</v>
      </c>
      <c r="B3654" t="inlineStr">
        <is>
          <t>Queens</t>
        </is>
      </c>
      <c r="C3654" t="inlineStr">
        <is>
          <t>11385</t>
        </is>
      </c>
      <c r="D3654" t="inlineStr">
        <is>
          <t>American</t>
        </is>
      </c>
      <c r="E3654" s="8" t="n">
        <v>46136</v>
      </c>
      <c r="F3654" t="inlineStr">
        <is>
          <t>Violations were cited in the following area(s).</t>
        </is>
      </c>
      <c r="G3654" t="inlineStr">
        <is>
          <t>10F</t>
        </is>
      </c>
      <c r="H3654" t="inlineStr">
        <is>
          <t>Non-food contact surface or equipment made of unacceptable material, not kept clean, or not properly sealed, raised, spaced or movable to allow accessibility for cleaning on all sides, above and underneath the unit.</t>
        </is>
      </c>
      <c r="I3654" t="inlineStr">
        <is>
          <t>Not Critical</t>
        </is>
      </c>
      <c r="J3654" t="n">
        <v>8</v>
      </c>
      <c r="K3654" t="inlineStr">
        <is>
          <t>A</t>
        </is>
      </c>
      <c r="L3654" s="9">
        <f>A3654&amp;"-"&amp;TEXT(E3654,"yyyymmdd")</f>
        <v/>
      </c>
    </row>
    <row r="3655">
      <c r="A3655" t="n">
        <v>50118343</v>
      </c>
      <c r="B3655" t="inlineStr">
        <is>
          <t>Brooklyn</t>
        </is>
      </c>
      <c r="C3655" t="inlineStr">
        <is>
          <t>11233</t>
        </is>
      </c>
      <c r="D3655" t="inlineStr">
        <is>
          <t>American</t>
        </is>
      </c>
      <c r="E3655" s="8" t="n">
        <v>46136</v>
      </c>
      <c r="F3655" t="inlineStr">
        <is>
          <t>Violations were cited in the following area(s).</t>
        </is>
      </c>
      <c r="G3655" t="inlineStr">
        <is>
          <t>04N</t>
        </is>
      </c>
      <c r="H3655" t="inlineStr">
        <is>
          <t>Filth flies or food/refuse/sewage associated with (FRSA) flies or other nuisance pests in establishment’s food and/or non-food areas. FRSA flies include house flies, blow flies, bottle flies, flesh flies, drain flies, Phorid flies and fruit flies.</t>
        </is>
      </c>
      <c r="I3655" t="inlineStr">
        <is>
          <t>Critical</t>
        </is>
      </c>
      <c r="J3655" t="n">
        <v>23</v>
      </c>
      <c r="L3655" s="9">
        <f>A3655&amp;"-"&amp;TEXT(E3655,"yyyymmdd")</f>
        <v/>
      </c>
    </row>
    <row r="3656">
      <c r="A3656" t="n">
        <v>50118343</v>
      </c>
      <c r="B3656" t="inlineStr">
        <is>
          <t>Brooklyn</t>
        </is>
      </c>
      <c r="C3656" t="inlineStr">
        <is>
          <t>11233</t>
        </is>
      </c>
      <c r="D3656" t="inlineStr">
        <is>
          <t>American</t>
        </is>
      </c>
      <c r="E3656" s="8" t="n">
        <v>46136</v>
      </c>
      <c r="F3656" t="inlineStr">
        <is>
          <t>Violations were cited in the following area(s).</t>
        </is>
      </c>
      <c r="G3656" t="inlineStr">
        <is>
          <t>06C</t>
        </is>
      </c>
      <c r="H365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656" t="inlineStr">
        <is>
          <t>Critical</t>
        </is>
      </c>
      <c r="J3656" t="n">
        <v>23</v>
      </c>
      <c r="L3656" s="9">
        <f>A3656&amp;"-"&amp;TEXT(E3656,"yyyymmdd")</f>
        <v/>
      </c>
    </row>
    <row r="3657">
      <c r="A3657" t="n">
        <v>50118343</v>
      </c>
      <c r="B3657" t="inlineStr">
        <is>
          <t>Brooklyn</t>
        </is>
      </c>
      <c r="C3657" t="inlineStr">
        <is>
          <t>11233</t>
        </is>
      </c>
      <c r="D3657" t="inlineStr">
        <is>
          <t>American</t>
        </is>
      </c>
      <c r="E3657" s="8" t="n">
        <v>46136</v>
      </c>
      <c r="F3657" t="inlineStr">
        <is>
          <t>Violations were cited in the following area(s).</t>
        </is>
      </c>
      <c r="G3657" t="inlineStr">
        <is>
          <t>08A</t>
        </is>
      </c>
      <c r="H3657" t="inlineStr">
        <is>
          <t>Establishment is not free of harborage or conditions conducive to rodents, insects or other pests.</t>
        </is>
      </c>
      <c r="I3657" t="inlineStr">
        <is>
          <t>Not Critical</t>
        </is>
      </c>
      <c r="J3657" t="n">
        <v>23</v>
      </c>
      <c r="L3657" s="9">
        <f>A3657&amp;"-"&amp;TEXT(E3657,"yyyymmdd")</f>
        <v/>
      </c>
    </row>
    <row r="3658">
      <c r="A3658" t="n">
        <v>50118343</v>
      </c>
      <c r="B3658" t="inlineStr">
        <is>
          <t>Brooklyn</t>
        </is>
      </c>
      <c r="C3658" t="inlineStr">
        <is>
          <t>11233</t>
        </is>
      </c>
      <c r="D3658" t="inlineStr">
        <is>
          <t>American</t>
        </is>
      </c>
      <c r="E3658" s="8" t="n">
        <v>46136</v>
      </c>
      <c r="F3658" t="inlineStr">
        <is>
          <t>Violations were cited in the following area(s).</t>
        </is>
      </c>
      <c r="G3658" t="inlineStr">
        <is>
          <t>08B</t>
        </is>
      </c>
      <c r="H3658"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3658" t="inlineStr">
        <is>
          <t>Not Critical</t>
        </is>
      </c>
      <c r="J3658" t="n">
        <v>23</v>
      </c>
      <c r="L3658" s="9">
        <f>A3658&amp;"-"&amp;TEXT(E3658,"yyyymmdd")</f>
        <v/>
      </c>
    </row>
    <row r="3659">
      <c r="A3659" t="n">
        <v>50118343</v>
      </c>
      <c r="B3659" t="inlineStr">
        <is>
          <t>Brooklyn</t>
        </is>
      </c>
      <c r="C3659" t="inlineStr">
        <is>
          <t>11233</t>
        </is>
      </c>
      <c r="D3659" t="inlineStr">
        <is>
          <t>American</t>
        </is>
      </c>
      <c r="E3659" s="8" t="n">
        <v>46136</v>
      </c>
      <c r="F3659" t="inlineStr">
        <is>
          <t>Violations were cited in the following area(s).</t>
        </is>
      </c>
      <c r="G3659" t="inlineStr">
        <is>
          <t>10F</t>
        </is>
      </c>
      <c r="H3659" t="inlineStr">
        <is>
          <t>Non-food contact surface or equipment made of unacceptable material, not kept clean, or not properly sealed, raised, spaced or movable to allow accessibility for cleaning on all sides, above and underneath the unit.</t>
        </is>
      </c>
      <c r="I3659" t="inlineStr">
        <is>
          <t>Not Critical</t>
        </is>
      </c>
      <c r="J3659" t="n">
        <v>23</v>
      </c>
      <c r="L3659" s="9">
        <f>A3659&amp;"-"&amp;TEXT(E3659,"yyyymmdd")</f>
        <v/>
      </c>
    </row>
    <row r="3660">
      <c r="A3660" t="n">
        <v>50118589</v>
      </c>
      <c r="B3660" t="inlineStr">
        <is>
          <t>Manhattan</t>
        </is>
      </c>
      <c r="C3660" t="inlineStr">
        <is>
          <t>10031</t>
        </is>
      </c>
      <c r="D3660" t="inlineStr">
        <is>
          <t>Coffee/Tea</t>
        </is>
      </c>
      <c r="E3660" s="8" t="n">
        <v>46136</v>
      </c>
      <c r="F3660" t="inlineStr">
        <is>
          <t>Violations were cited in the following area(s).</t>
        </is>
      </c>
      <c r="G3660" t="inlineStr">
        <is>
          <t>02B</t>
        </is>
      </c>
      <c r="H3660" t="inlineStr">
        <is>
          <t>Hot TCS food item not held at or above 140 °F.</t>
        </is>
      </c>
      <c r="I3660" t="inlineStr">
        <is>
          <t>Critical</t>
        </is>
      </c>
      <c r="J3660" t="n">
        <v>44</v>
      </c>
      <c r="L3660" s="9">
        <f>A3660&amp;"-"&amp;TEXT(E3660,"yyyymmdd")</f>
        <v/>
      </c>
    </row>
    <row r="3661">
      <c r="A3661" t="n">
        <v>50118589</v>
      </c>
      <c r="B3661" t="inlineStr">
        <is>
          <t>Manhattan</t>
        </is>
      </c>
      <c r="C3661" t="inlineStr">
        <is>
          <t>10031</t>
        </is>
      </c>
      <c r="D3661" t="inlineStr">
        <is>
          <t>Coffee/Tea</t>
        </is>
      </c>
      <c r="E3661" s="8" t="n">
        <v>46136</v>
      </c>
      <c r="F3661" t="inlineStr">
        <is>
          <t>Violations were cited in the following area(s).</t>
        </is>
      </c>
      <c r="G3661" t="inlineStr">
        <is>
          <t>02G</t>
        </is>
      </c>
      <c r="H3661" t="inlineStr">
        <is>
          <t>Cold TCS food item held above 41 °F; smoked or processed fish held above 38 °F; intact raw eggs held above 45 °F; or reduced oxygen packaged (ROP) TCS foods held above required temperatures except during active necessary preparation.</t>
        </is>
      </c>
      <c r="I3661" t="inlineStr">
        <is>
          <t>Critical</t>
        </is>
      </c>
      <c r="J3661" t="n">
        <v>44</v>
      </c>
      <c r="L3661" s="9">
        <f>A3661&amp;"-"&amp;TEXT(E3661,"yyyymmdd")</f>
        <v/>
      </c>
    </row>
    <row r="3662">
      <c r="A3662" t="n">
        <v>50118589</v>
      </c>
      <c r="B3662" t="inlineStr">
        <is>
          <t>Manhattan</t>
        </is>
      </c>
      <c r="C3662" t="inlineStr">
        <is>
          <t>10031</t>
        </is>
      </c>
      <c r="D3662" t="inlineStr">
        <is>
          <t>Coffee/Tea</t>
        </is>
      </c>
      <c r="E3662" s="8" t="n">
        <v>46136</v>
      </c>
      <c r="F3662" t="inlineStr">
        <is>
          <t>Violations were cited in the following area(s).</t>
        </is>
      </c>
      <c r="G3662" t="inlineStr">
        <is>
          <t>04A</t>
        </is>
      </c>
      <c r="H3662" t="inlineStr">
        <is>
          <t>Food Protection Certificate (FPC) not held by manager or supervisor of food operations.</t>
        </is>
      </c>
      <c r="I3662" t="inlineStr">
        <is>
          <t>Critical</t>
        </is>
      </c>
      <c r="J3662" t="n">
        <v>44</v>
      </c>
      <c r="L3662" s="9">
        <f>A3662&amp;"-"&amp;TEXT(E3662,"yyyymmdd")</f>
        <v/>
      </c>
    </row>
    <row r="3663">
      <c r="A3663" t="n">
        <v>50118589</v>
      </c>
      <c r="B3663" t="inlineStr">
        <is>
          <t>Manhattan</t>
        </is>
      </c>
      <c r="C3663" t="inlineStr">
        <is>
          <t>10031</t>
        </is>
      </c>
      <c r="D3663" t="inlineStr">
        <is>
          <t>Coffee/Tea</t>
        </is>
      </c>
      <c r="E3663" s="8" t="n">
        <v>46136</v>
      </c>
      <c r="F3663" t="inlineStr">
        <is>
          <t>Violations were cited in the following area(s).</t>
        </is>
      </c>
      <c r="G3663" t="inlineStr">
        <is>
          <t>04L</t>
        </is>
      </c>
      <c r="H3663" t="inlineStr">
        <is>
          <t>Evidence of mice or live mice in establishment's food or non-food areas.</t>
        </is>
      </c>
      <c r="I3663" t="inlineStr">
        <is>
          <t>Critical</t>
        </is>
      </c>
      <c r="J3663" t="n">
        <v>44</v>
      </c>
      <c r="L3663" s="9">
        <f>A3663&amp;"-"&amp;TEXT(E3663,"yyyymmdd")</f>
        <v/>
      </c>
    </row>
    <row r="3664">
      <c r="A3664" t="n">
        <v>50118589</v>
      </c>
      <c r="B3664" t="inlineStr">
        <is>
          <t>Manhattan</t>
        </is>
      </c>
      <c r="C3664" t="inlineStr">
        <is>
          <t>10031</t>
        </is>
      </c>
      <c r="D3664" t="inlineStr">
        <is>
          <t>Coffee/Tea</t>
        </is>
      </c>
      <c r="E3664" s="8" t="n">
        <v>46136</v>
      </c>
      <c r="F3664" t="inlineStr">
        <is>
          <t>Violations were cited in the following area(s).</t>
        </is>
      </c>
      <c r="G3664" t="inlineStr">
        <is>
          <t>06D</t>
        </is>
      </c>
      <c r="H3664" t="inlineStr">
        <is>
          <t>Food contact surface not properly washed, rinsed and sanitized after each use and following any activity when contamination may have occurred.</t>
        </is>
      </c>
      <c r="I3664" t="inlineStr">
        <is>
          <t>Critical</t>
        </is>
      </c>
      <c r="J3664" t="n">
        <v>44</v>
      </c>
      <c r="L3664" s="9">
        <f>A3664&amp;"-"&amp;TEXT(E3664,"yyyymmdd")</f>
        <v/>
      </c>
    </row>
    <row r="3665">
      <c r="A3665" t="n">
        <v>50118589</v>
      </c>
      <c r="B3665" t="inlineStr">
        <is>
          <t>Manhattan</t>
        </is>
      </c>
      <c r="C3665" t="inlineStr">
        <is>
          <t>10031</t>
        </is>
      </c>
      <c r="D3665" t="inlineStr">
        <is>
          <t>Coffee/Tea</t>
        </is>
      </c>
      <c r="E3665" s="8" t="n">
        <v>46136</v>
      </c>
      <c r="F3665" t="inlineStr">
        <is>
          <t>Violations were cited in the following area(s).</t>
        </is>
      </c>
      <c r="G3665" t="inlineStr">
        <is>
          <t>08A</t>
        </is>
      </c>
      <c r="H3665" t="inlineStr">
        <is>
          <t>Establishment is not free of harborage or conditions conducive to rodents, insects or other pests.</t>
        </is>
      </c>
      <c r="I3665" t="inlineStr">
        <is>
          <t>Not Critical</t>
        </is>
      </c>
      <c r="J3665" t="n">
        <v>44</v>
      </c>
      <c r="L3665" s="9">
        <f>A3665&amp;"-"&amp;TEXT(E3665,"yyyymmdd")</f>
        <v/>
      </c>
    </row>
    <row r="3666">
      <c r="A3666" t="n">
        <v>50118589</v>
      </c>
      <c r="B3666" t="inlineStr">
        <is>
          <t>Manhattan</t>
        </is>
      </c>
      <c r="C3666" t="inlineStr">
        <is>
          <t>10031</t>
        </is>
      </c>
      <c r="D3666" t="inlineStr">
        <is>
          <t>Coffee/Tea</t>
        </is>
      </c>
      <c r="E3666" s="8" t="n">
        <v>46136</v>
      </c>
      <c r="F3666" t="inlineStr">
        <is>
          <t>Violations were cited in the following area(s).</t>
        </is>
      </c>
      <c r="G3666" t="inlineStr">
        <is>
          <t>10B</t>
        </is>
      </c>
      <c r="H3666" t="inlineStr">
        <is>
          <t>Anti-siphonage or back-flow prevention device not provided where required; equipment or floor not properly drained; sewage disposal system in disrepair or not functioning properly. Condensation or liquid waste improperly disposed of.</t>
        </is>
      </c>
      <c r="I3666" t="inlineStr">
        <is>
          <t>Not Critical</t>
        </is>
      </c>
      <c r="J3666" t="n">
        <v>44</v>
      </c>
      <c r="L3666" s="9">
        <f>A3666&amp;"-"&amp;TEXT(E3666,"yyyymmdd")</f>
        <v/>
      </c>
    </row>
    <row r="3667">
      <c r="A3667" t="n">
        <v>50118589</v>
      </c>
      <c r="B3667" t="inlineStr">
        <is>
          <t>Manhattan</t>
        </is>
      </c>
      <c r="C3667" t="inlineStr">
        <is>
          <t>10031</t>
        </is>
      </c>
      <c r="D3667" t="inlineStr">
        <is>
          <t>Coffee/Tea</t>
        </is>
      </c>
      <c r="E3667" s="8" t="n">
        <v>46136</v>
      </c>
      <c r="F3667" t="inlineStr">
        <is>
          <t>Violations were cited in the following area(s).</t>
        </is>
      </c>
      <c r="G3667" t="inlineStr">
        <is>
          <t>10F</t>
        </is>
      </c>
      <c r="H3667" t="inlineStr">
        <is>
          <t>Non-food contact surface or equipment made of unacceptable material, not kept clean, or not properly sealed, raised, spaced or movable to allow accessibility for cleaning on all sides, above and underneath the unit.</t>
        </is>
      </c>
      <c r="I3667" t="inlineStr">
        <is>
          <t>Not Critical</t>
        </is>
      </c>
      <c r="J3667" t="n">
        <v>44</v>
      </c>
      <c r="L3667" s="9">
        <f>A3667&amp;"-"&amp;TEXT(E3667,"yyyymmdd")</f>
        <v/>
      </c>
    </row>
    <row r="3668">
      <c r="A3668" t="n">
        <v>50125549</v>
      </c>
      <c r="B3668" t="inlineStr">
        <is>
          <t>Brooklyn</t>
        </is>
      </c>
      <c r="C3668" t="inlineStr">
        <is>
          <t>11215</t>
        </is>
      </c>
      <c r="D3668" t="inlineStr">
        <is>
          <t>Vegan</t>
        </is>
      </c>
      <c r="E3668" s="8" t="n">
        <v>46136</v>
      </c>
      <c r="F3668" t="inlineStr">
        <is>
          <t>Violations were cited in the following area(s).</t>
        </is>
      </c>
      <c r="G3668" t="inlineStr">
        <is>
          <t>10F</t>
        </is>
      </c>
      <c r="H3668" t="inlineStr">
        <is>
          <t>Non-food contact surface or equipment made of unacceptable material, not kept clean, or not properly sealed, raised, spaced or movable to allow accessibility for cleaning on all sides, above and underneath the unit.</t>
        </is>
      </c>
      <c r="I3668" t="inlineStr">
        <is>
          <t>Not Critical</t>
        </is>
      </c>
      <c r="J3668" t="n">
        <v>3</v>
      </c>
      <c r="K3668" t="inlineStr">
        <is>
          <t>A</t>
        </is>
      </c>
      <c r="L3668" s="9">
        <f>A3668&amp;"-"&amp;TEXT(E3668,"yyyymmdd")</f>
        <v/>
      </c>
    </row>
    <row r="3669">
      <c r="A3669" t="n">
        <v>50132402</v>
      </c>
      <c r="B3669" t="inlineStr">
        <is>
          <t>Staten Island</t>
        </is>
      </c>
      <c r="C3669" t="inlineStr">
        <is>
          <t>10306</t>
        </is>
      </c>
      <c r="D3669" t="inlineStr">
        <is>
          <t>Mexican</t>
        </is>
      </c>
      <c r="E3669" s="8" t="n">
        <v>46136</v>
      </c>
      <c r="F3669" t="inlineStr">
        <is>
          <t>Violations were cited in the following area(s).</t>
        </is>
      </c>
      <c r="G3669" t="inlineStr">
        <is>
          <t>06D</t>
        </is>
      </c>
      <c r="H3669" t="inlineStr">
        <is>
          <t>Food contact surface not properly washed, rinsed and sanitized after each use and following any activity when contamination may have occurred.</t>
        </is>
      </c>
      <c r="I3669" t="inlineStr">
        <is>
          <t>Critical</t>
        </is>
      </c>
      <c r="J3669" t="n">
        <v>5</v>
      </c>
      <c r="K3669" t="inlineStr">
        <is>
          <t>A</t>
        </is>
      </c>
      <c r="L3669" s="9">
        <f>A3669&amp;"-"&amp;TEXT(E3669,"yyyymmdd")</f>
        <v/>
      </c>
    </row>
    <row r="3670">
      <c r="A3670" t="n">
        <v>50132639</v>
      </c>
      <c r="B3670" t="inlineStr">
        <is>
          <t>Brooklyn</t>
        </is>
      </c>
      <c r="C3670" t="inlineStr">
        <is>
          <t>11215</t>
        </is>
      </c>
      <c r="D3670" t="inlineStr">
        <is>
          <t>Mexican</t>
        </is>
      </c>
      <c r="E3670" s="8" t="n">
        <v>46136</v>
      </c>
      <c r="F3670" t="inlineStr">
        <is>
          <t>Violations were cited in the following area(s).</t>
        </is>
      </c>
      <c r="G3670" t="inlineStr">
        <is>
          <t>02G</t>
        </is>
      </c>
      <c r="H3670" t="inlineStr">
        <is>
          <t>Cold TCS food item held above 41 °F; smoked or processed fish held above 38 °F; intact raw eggs held above 45 °F; or reduced oxygen packaged (ROP) TCS foods held above required temperatures except during active necessary preparation.</t>
        </is>
      </c>
      <c r="I3670" t="inlineStr">
        <is>
          <t>Critical</t>
        </is>
      </c>
      <c r="J3670" t="n">
        <v>31</v>
      </c>
      <c r="L3670" s="9">
        <f>A3670&amp;"-"&amp;TEXT(E3670,"yyyymmdd")</f>
        <v/>
      </c>
    </row>
    <row r="3671">
      <c r="A3671" t="n">
        <v>50132639</v>
      </c>
      <c r="B3671" t="inlineStr">
        <is>
          <t>Brooklyn</t>
        </is>
      </c>
      <c r="C3671" t="inlineStr">
        <is>
          <t>11215</t>
        </is>
      </c>
      <c r="D3671" t="inlineStr">
        <is>
          <t>Mexican</t>
        </is>
      </c>
      <c r="E3671" s="8" t="n">
        <v>46136</v>
      </c>
      <c r="F3671" t="inlineStr">
        <is>
          <t>Violations were cited in the following area(s).</t>
        </is>
      </c>
      <c r="G3671" t="inlineStr">
        <is>
          <t>02H</t>
        </is>
      </c>
      <c r="H3671" t="inlineStr">
        <is>
          <t>After cooking or removal from hot holding, TCS food not cooled by an approved method whereby the internal temperature is reduced from 140 °F to 70 °F or less within 2 hours, and from 70 °F to 41 °F or less within 4 additional hours.</t>
        </is>
      </c>
      <c r="I3671" t="inlineStr">
        <is>
          <t>Critical</t>
        </is>
      </c>
      <c r="J3671" t="n">
        <v>31</v>
      </c>
      <c r="L3671" s="9">
        <f>A3671&amp;"-"&amp;TEXT(E3671,"yyyymmdd")</f>
        <v/>
      </c>
    </row>
    <row r="3672">
      <c r="A3672" t="n">
        <v>50132639</v>
      </c>
      <c r="B3672" t="inlineStr">
        <is>
          <t>Brooklyn</t>
        </is>
      </c>
      <c r="C3672" t="inlineStr">
        <is>
          <t>11215</t>
        </is>
      </c>
      <c r="D3672" t="inlineStr">
        <is>
          <t>Mexican</t>
        </is>
      </c>
      <c r="E3672" s="8" t="n">
        <v>46136</v>
      </c>
      <c r="F3672" t="inlineStr">
        <is>
          <t>Violations were cited in the following area(s).</t>
        </is>
      </c>
      <c r="G3672" t="inlineStr">
        <is>
          <t>04L</t>
        </is>
      </c>
      <c r="H3672" t="inlineStr">
        <is>
          <t>Evidence of mice or live mice in establishment's food or non-food areas.</t>
        </is>
      </c>
      <c r="I3672" t="inlineStr">
        <is>
          <t>Critical</t>
        </is>
      </c>
      <c r="J3672" t="n">
        <v>31</v>
      </c>
      <c r="L3672" s="9">
        <f>A3672&amp;"-"&amp;TEXT(E3672,"yyyymmdd")</f>
        <v/>
      </c>
    </row>
    <row r="3673">
      <c r="A3673" t="n">
        <v>50132639</v>
      </c>
      <c r="B3673" t="inlineStr">
        <is>
          <t>Brooklyn</t>
        </is>
      </c>
      <c r="C3673" t="inlineStr">
        <is>
          <t>11215</t>
        </is>
      </c>
      <c r="D3673" t="inlineStr">
        <is>
          <t>Mexican</t>
        </is>
      </c>
      <c r="E3673" s="8" t="n">
        <v>46136</v>
      </c>
      <c r="F3673" t="inlineStr">
        <is>
          <t>Violations were cited in the following area(s).</t>
        </is>
      </c>
      <c r="G3673" t="inlineStr">
        <is>
          <t>08A</t>
        </is>
      </c>
      <c r="H3673" t="inlineStr">
        <is>
          <t>Establishment is not free of harborage or conditions conducive to rodents, insects or other pests.</t>
        </is>
      </c>
      <c r="I3673" t="inlineStr">
        <is>
          <t>Not Critical</t>
        </is>
      </c>
      <c r="J3673" t="n">
        <v>31</v>
      </c>
      <c r="L3673" s="9">
        <f>A3673&amp;"-"&amp;TEXT(E3673,"yyyymmdd")</f>
        <v/>
      </c>
    </row>
    <row r="3674">
      <c r="A3674" t="n">
        <v>50132639</v>
      </c>
      <c r="B3674" t="inlineStr">
        <is>
          <t>Brooklyn</t>
        </is>
      </c>
      <c r="C3674" t="inlineStr">
        <is>
          <t>11215</t>
        </is>
      </c>
      <c r="D3674" t="inlineStr">
        <is>
          <t>Mexican</t>
        </is>
      </c>
      <c r="E3674" s="8" t="n">
        <v>46136</v>
      </c>
      <c r="F3674" t="inlineStr">
        <is>
          <t>Violations were cited in the following area(s).</t>
        </is>
      </c>
      <c r="G3674" t="inlineStr">
        <is>
          <t>08C</t>
        </is>
      </c>
      <c r="H3674" t="inlineStr">
        <is>
          <t>Pesticide not properly labeled or used by unlicensed individual. Pesticide, other toxic chemical improperly used/stored. Unprotected, unlocked bait station used.</t>
        </is>
      </c>
      <c r="I3674" t="inlineStr">
        <is>
          <t>Not Critical</t>
        </is>
      </c>
      <c r="J3674" t="n">
        <v>31</v>
      </c>
      <c r="L3674" s="9">
        <f>A3674&amp;"-"&amp;TEXT(E3674,"yyyymmdd")</f>
        <v/>
      </c>
    </row>
    <row r="3675">
      <c r="A3675" t="n">
        <v>50132639</v>
      </c>
      <c r="B3675" t="inlineStr">
        <is>
          <t>Brooklyn</t>
        </is>
      </c>
      <c r="C3675" t="inlineStr">
        <is>
          <t>11215</t>
        </is>
      </c>
      <c r="D3675" t="inlineStr">
        <is>
          <t>Mexican</t>
        </is>
      </c>
      <c r="E3675" s="8" t="n">
        <v>46136</v>
      </c>
      <c r="F3675" t="inlineStr">
        <is>
          <t>Violations were cited in the following area(s).</t>
        </is>
      </c>
      <c r="G3675" t="inlineStr">
        <is>
          <t>10B</t>
        </is>
      </c>
      <c r="H3675" t="inlineStr">
        <is>
          <t>Anti-siphonage or back-flow prevention device not provided where required; equipment or floor not properly drained; sewage disposal system in disrepair or not functioning properly. Condensation or liquid waste improperly disposed of.</t>
        </is>
      </c>
      <c r="I3675" t="inlineStr">
        <is>
          <t>Not Critical</t>
        </is>
      </c>
      <c r="J3675" t="n">
        <v>31</v>
      </c>
      <c r="L3675" s="9">
        <f>A3675&amp;"-"&amp;TEXT(E3675,"yyyymmdd")</f>
        <v/>
      </c>
    </row>
    <row r="3676">
      <c r="A3676" t="n">
        <v>50144240</v>
      </c>
      <c r="B3676" t="inlineStr">
        <is>
          <t>Queens</t>
        </is>
      </c>
      <c r="C3676" t="inlineStr">
        <is>
          <t>11428</t>
        </is>
      </c>
      <c r="D3676" t="inlineStr">
        <is>
          <t>Chinese</t>
        </is>
      </c>
      <c r="E3676" s="8" t="n">
        <v>46136</v>
      </c>
      <c r="F3676" t="inlineStr">
        <is>
          <t>Violations were cited in the following area(s).</t>
        </is>
      </c>
      <c r="G3676" t="inlineStr">
        <is>
          <t>04L</t>
        </is>
      </c>
      <c r="H3676" t="inlineStr">
        <is>
          <t>Evidence of mice or live mice in establishment's food or non-food areas.</t>
        </is>
      </c>
      <c r="I3676" t="inlineStr">
        <is>
          <t>Critical</t>
        </is>
      </c>
      <c r="J3676" t="n">
        <v>13</v>
      </c>
      <c r="K3676" t="inlineStr">
        <is>
          <t>A</t>
        </is>
      </c>
      <c r="L3676" s="9">
        <f>A3676&amp;"-"&amp;TEXT(E3676,"yyyymmdd")</f>
        <v/>
      </c>
    </row>
    <row r="3677">
      <c r="A3677" t="n">
        <v>50144240</v>
      </c>
      <c r="B3677" t="inlineStr">
        <is>
          <t>Queens</t>
        </is>
      </c>
      <c r="C3677" t="inlineStr">
        <is>
          <t>11428</t>
        </is>
      </c>
      <c r="D3677" t="inlineStr">
        <is>
          <t>Chinese</t>
        </is>
      </c>
      <c r="E3677" s="8" t="n">
        <v>46136</v>
      </c>
      <c r="F3677" t="inlineStr">
        <is>
          <t>Violations were cited in the following area(s).</t>
        </is>
      </c>
      <c r="G3677" t="inlineStr">
        <is>
          <t>04N</t>
        </is>
      </c>
      <c r="H3677" t="inlineStr">
        <is>
          <t>Filth flies or food/refuse/sewage associated with (FRSA) flies or other nuisance pests in establishment’s food and/or non-food areas. FRSA flies include house flies, blow flies, bottle flies, flesh flies, drain flies, Phorid flies and fruit flies.</t>
        </is>
      </c>
      <c r="I3677" t="inlineStr">
        <is>
          <t>Critical</t>
        </is>
      </c>
      <c r="J3677" t="n">
        <v>13</v>
      </c>
      <c r="K3677" t="inlineStr">
        <is>
          <t>A</t>
        </is>
      </c>
      <c r="L3677" s="9">
        <f>A3677&amp;"-"&amp;TEXT(E3677,"yyyymmdd")</f>
        <v/>
      </c>
    </row>
    <row r="3678">
      <c r="A3678" t="n">
        <v>50144240</v>
      </c>
      <c r="B3678" t="inlineStr">
        <is>
          <t>Queens</t>
        </is>
      </c>
      <c r="C3678" t="inlineStr">
        <is>
          <t>11428</t>
        </is>
      </c>
      <c r="D3678" t="inlineStr">
        <is>
          <t>Chinese</t>
        </is>
      </c>
      <c r="E3678" s="8" t="n">
        <v>46136</v>
      </c>
      <c r="F3678" t="inlineStr">
        <is>
          <t>Violations were cited in the following area(s).</t>
        </is>
      </c>
      <c r="G3678" t="inlineStr">
        <is>
          <t>08A</t>
        </is>
      </c>
      <c r="H3678" t="inlineStr">
        <is>
          <t>Establishment is not free of harborage or conditions conducive to rodents, insects or other pests.</t>
        </is>
      </c>
      <c r="I3678" t="inlineStr">
        <is>
          <t>Not Critical</t>
        </is>
      </c>
      <c r="J3678" t="n">
        <v>13</v>
      </c>
      <c r="K3678" t="inlineStr">
        <is>
          <t>A</t>
        </is>
      </c>
      <c r="L3678" s="9">
        <f>A3678&amp;"-"&amp;TEXT(E3678,"yyyymmdd")</f>
        <v/>
      </c>
    </row>
    <row r="3679">
      <c r="A3679" t="n">
        <v>50144240</v>
      </c>
      <c r="B3679" t="inlineStr">
        <is>
          <t>Queens</t>
        </is>
      </c>
      <c r="C3679" t="inlineStr">
        <is>
          <t>11428</t>
        </is>
      </c>
      <c r="D3679" t="inlineStr">
        <is>
          <t>Chinese</t>
        </is>
      </c>
      <c r="E3679" s="8" t="n">
        <v>46136</v>
      </c>
      <c r="F3679" t="inlineStr">
        <is>
          <t>Violations were cited in the following area(s).</t>
        </is>
      </c>
      <c r="G3679" t="inlineStr">
        <is>
          <t>10B</t>
        </is>
      </c>
      <c r="H3679" t="inlineStr">
        <is>
          <t>Anti-siphonage or back-flow prevention device not provided where required; equipment or floor not properly drained; sewage disposal system in disrepair or not functioning properly. Condensation or liquid waste improperly disposed of.</t>
        </is>
      </c>
      <c r="I3679" t="inlineStr">
        <is>
          <t>Not Critical</t>
        </is>
      </c>
      <c r="J3679" t="n">
        <v>13</v>
      </c>
      <c r="K3679" t="inlineStr">
        <is>
          <t>A</t>
        </is>
      </c>
      <c r="L3679" s="9">
        <f>A3679&amp;"-"&amp;TEXT(E3679,"yyyymmdd")</f>
        <v/>
      </c>
    </row>
    <row r="3680">
      <c r="A3680" t="n">
        <v>50145409</v>
      </c>
      <c r="B3680" t="inlineStr">
        <is>
          <t>Brooklyn</t>
        </is>
      </c>
      <c r="C3680" t="inlineStr">
        <is>
          <t>11217</t>
        </is>
      </c>
      <c r="D3680" t="inlineStr">
        <is>
          <t>Chicken</t>
        </is>
      </c>
      <c r="E3680" s="8" t="n">
        <v>46136</v>
      </c>
      <c r="F3680" t="inlineStr">
        <is>
          <t>Violations were cited in the following area(s).</t>
        </is>
      </c>
      <c r="G3680" t="inlineStr">
        <is>
          <t>04K</t>
        </is>
      </c>
      <c r="H3680" t="inlineStr">
        <is>
          <t>Evidence of rats or live rats in establishment's food or non-food areas.</t>
        </is>
      </c>
      <c r="I3680" t="inlineStr">
        <is>
          <t>Critical</t>
        </is>
      </c>
      <c r="J3680" t="n">
        <v>13</v>
      </c>
      <c r="K3680" t="inlineStr">
        <is>
          <t>A</t>
        </is>
      </c>
      <c r="L3680" s="9">
        <f>A3680&amp;"-"&amp;TEXT(E3680,"yyyymmdd")</f>
        <v/>
      </c>
    </row>
    <row r="3681">
      <c r="A3681" t="n">
        <v>50145409</v>
      </c>
      <c r="B3681" t="inlineStr">
        <is>
          <t>Brooklyn</t>
        </is>
      </c>
      <c r="C3681" t="inlineStr">
        <is>
          <t>11217</t>
        </is>
      </c>
      <c r="D3681" t="inlineStr">
        <is>
          <t>Chicken</t>
        </is>
      </c>
      <c r="E3681" s="8" t="n">
        <v>46136</v>
      </c>
      <c r="F3681" t="inlineStr">
        <is>
          <t>Violations were cited in the following area(s).</t>
        </is>
      </c>
      <c r="G3681" t="inlineStr">
        <is>
          <t>08A</t>
        </is>
      </c>
      <c r="H3681" t="inlineStr">
        <is>
          <t>Establishment is not free of harborage or conditions conducive to rodents, insects or other pests.</t>
        </is>
      </c>
      <c r="I3681" t="inlineStr">
        <is>
          <t>Not Critical</t>
        </is>
      </c>
      <c r="J3681" t="n">
        <v>13</v>
      </c>
      <c r="K3681" t="inlineStr">
        <is>
          <t>A</t>
        </is>
      </c>
      <c r="L3681" s="9">
        <f>A3681&amp;"-"&amp;TEXT(E3681,"yyyymmdd")</f>
        <v/>
      </c>
    </row>
    <row r="3682">
      <c r="A3682" t="n">
        <v>50145409</v>
      </c>
      <c r="B3682" t="inlineStr">
        <is>
          <t>Brooklyn</t>
        </is>
      </c>
      <c r="C3682" t="inlineStr">
        <is>
          <t>11217</t>
        </is>
      </c>
      <c r="D3682" t="inlineStr">
        <is>
          <t>Chicken</t>
        </is>
      </c>
      <c r="E3682" s="8" t="n">
        <v>46136</v>
      </c>
      <c r="F3682" t="inlineStr">
        <is>
          <t>Violations were cited in the following area(s).</t>
        </is>
      </c>
      <c r="G3682" t="inlineStr">
        <is>
          <t>10F</t>
        </is>
      </c>
      <c r="H3682" t="inlineStr">
        <is>
          <t>Non-food contact surface or equipment made of unacceptable material, not kept clean, or not properly sealed, raised, spaced or movable to allow accessibility for cleaning on all sides, above and underneath the unit.</t>
        </is>
      </c>
      <c r="I3682" t="inlineStr">
        <is>
          <t>Not Critical</t>
        </is>
      </c>
      <c r="J3682" t="n">
        <v>13</v>
      </c>
      <c r="K3682" t="inlineStr">
        <is>
          <t>A</t>
        </is>
      </c>
      <c r="L3682" s="9">
        <f>A3682&amp;"-"&amp;TEXT(E3682,"yyyymmdd")</f>
        <v/>
      </c>
    </row>
    <row r="3683">
      <c r="A3683" t="n">
        <v>50147429</v>
      </c>
      <c r="B3683" t="inlineStr">
        <is>
          <t>Brooklyn</t>
        </is>
      </c>
      <c r="C3683" t="inlineStr">
        <is>
          <t>11230</t>
        </is>
      </c>
      <c r="D3683" t="inlineStr">
        <is>
          <t>Jewish/Kosher</t>
        </is>
      </c>
      <c r="E3683" s="8" t="n">
        <v>46136</v>
      </c>
      <c r="F3683" t="inlineStr">
        <is>
          <t>Violations were cited in the following area(s).</t>
        </is>
      </c>
      <c r="G3683" t="inlineStr">
        <is>
          <t>02G</t>
        </is>
      </c>
      <c r="H3683" t="inlineStr">
        <is>
          <t>Cold TCS food item held above 41 °F; smoked or processed fish held above 38 °F; intact raw eggs held above 45 °F; or reduced oxygen packaged (ROP) TCS foods held above required temperatures except during active necessary preparation.</t>
        </is>
      </c>
      <c r="I3683" t="inlineStr">
        <is>
          <t>Critical</t>
        </is>
      </c>
      <c r="J3683" t="n">
        <v>51</v>
      </c>
      <c r="L3683" s="9">
        <f>A3683&amp;"-"&amp;TEXT(E3683,"yyyymmdd")</f>
        <v/>
      </c>
    </row>
    <row r="3684">
      <c r="A3684" t="n">
        <v>50147429</v>
      </c>
      <c r="B3684" t="inlineStr">
        <is>
          <t>Brooklyn</t>
        </is>
      </c>
      <c r="C3684" t="inlineStr">
        <is>
          <t>11230</t>
        </is>
      </c>
      <c r="D3684" t="inlineStr">
        <is>
          <t>Jewish/Kosher</t>
        </is>
      </c>
      <c r="E3684" s="8" t="n">
        <v>46136</v>
      </c>
      <c r="F3684" t="inlineStr">
        <is>
          <t>Violations were cited in the following area(s).</t>
        </is>
      </c>
      <c r="G3684" t="inlineStr">
        <is>
          <t>04L</t>
        </is>
      </c>
      <c r="H3684" t="inlineStr">
        <is>
          <t>Evidence of mice or live mice in establishment's food or non-food areas.</t>
        </is>
      </c>
      <c r="I3684" t="inlineStr">
        <is>
          <t>Critical</t>
        </is>
      </c>
      <c r="J3684" t="n">
        <v>51</v>
      </c>
      <c r="L3684" s="9">
        <f>A3684&amp;"-"&amp;TEXT(E3684,"yyyymmdd")</f>
        <v/>
      </c>
    </row>
    <row r="3685">
      <c r="A3685" t="n">
        <v>50147429</v>
      </c>
      <c r="B3685" t="inlineStr">
        <is>
          <t>Brooklyn</t>
        </is>
      </c>
      <c r="C3685" t="inlineStr">
        <is>
          <t>11230</t>
        </is>
      </c>
      <c r="D3685" t="inlineStr">
        <is>
          <t>Jewish/Kosher</t>
        </is>
      </c>
      <c r="E3685" s="8" t="n">
        <v>46136</v>
      </c>
      <c r="F3685" t="inlineStr">
        <is>
          <t>Violations were cited in the following area(s).</t>
        </is>
      </c>
      <c r="G3685" t="inlineStr">
        <is>
          <t>05D</t>
        </is>
      </c>
      <c r="H368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685" t="inlineStr">
        <is>
          <t>Critical</t>
        </is>
      </c>
      <c r="J3685" t="n">
        <v>51</v>
      </c>
      <c r="L3685" s="9">
        <f>A3685&amp;"-"&amp;TEXT(E3685,"yyyymmdd")</f>
        <v/>
      </c>
    </row>
    <row r="3686">
      <c r="A3686" t="n">
        <v>50147429</v>
      </c>
      <c r="B3686" t="inlineStr">
        <is>
          <t>Brooklyn</t>
        </is>
      </c>
      <c r="C3686" t="inlineStr">
        <is>
          <t>11230</t>
        </is>
      </c>
      <c r="D3686" t="inlineStr">
        <is>
          <t>Jewish/Kosher</t>
        </is>
      </c>
      <c r="E3686" s="8" t="n">
        <v>46136</v>
      </c>
      <c r="F3686" t="inlineStr">
        <is>
          <t>Violations were cited in the following area(s).</t>
        </is>
      </c>
      <c r="G3686" t="inlineStr">
        <is>
          <t>06A</t>
        </is>
      </c>
      <c r="H3686" t="inlineStr">
        <is>
          <t>Personal cleanliness is inadequate. Outer garment soiled with possible contaminant. Effective hair restraint not worn where required. Jewelry worn on hands or arms. Fingernail polish worn or fingernails not kept clean and trimmed.</t>
        </is>
      </c>
      <c r="I3686" t="inlineStr">
        <is>
          <t>Critical</t>
        </is>
      </c>
      <c r="J3686" t="n">
        <v>51</v>
      </c>
      <c r="L3686" s="9">
        <f>A3686&amp;"-"&amp;TEXT(E3686,"yyyymmdd")</f>
        <v/>
      </c>
    </row>
    <row r="3687">
      <c r="A3687" t="n">
        <v>50147429</v>
      </c>
      <c r="B3687" t="inlineStr">
        <is>
          <t>Brooklyn</t>
        </is>
      </c>
      <c r="C3687" t="inlineStr">
        <is>
          <t>11230</t>
        </is>
      </c>
      <c r="D3687" t="inlineStr">
        <is>
          <t>Jewish/Kosher</t>
        </is>
      </c>
      <c r="E3687" s="8" t="n">
        <v>46136</v>
      </c>
      <c r="F3687" t="inlineStr">
        <is>
          <t>Violations were cited in the following area(s).</t>
        </is>
      </c>
      <c r="G3687" t="inlineStr">
        <is>
          <t>06C</t>
        </is>
      </c>
      <c r="H368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687" t="inlineStr">
        <is>
          <t>Critical</t>
        </is>
      </c>
      <c r="J3687" t="n">
        <v>51</v>
      </c>
      <c r="L3687" s="9">
        <f>A3687&amp;"-"&amp;TEXT(E3687,"yyyymmdd")</f>
        <v/>
      </c>
    </row>
    <row r="3688">
      <c r="A3688" t="n">
        <v>50147429</v>
      </c>
      <c r="B3688" t="inlineStr">
        <is>
          <t>Brooklyn</t>
        </is>
      </c>
      <c r="C3688" t="inlineStr">
        <is>
          <t>11230</t>
        </is>
      </c>
      <c r="D3688" t="inlineStr">
        <is>
          <t>Jewish/Kosher</t>
        </is>
      </c>
      <c r="E3688" s="8" t="n">
        <v>46136</v>
      </c>
      <c r="F3688" t="inlineStr">
        <is>
          <t>Violations were cited in the following area(s).</t>
        </is>
      </c>
      <c r="G3688" t="inlineStr">
        <is>
          <t>08A</t>
        </is>
      </c>
      <c r="H3688" t="inlineStr">
        <is>
          <t>Establishment is not free of harborage or conditions conducive to rodents, insects or other pests.</t>
        </is>
      </c>
      <c r="I3688" t="inlineStr">
        <is>
          <t>Not Critical</t>
        </is>
      </c>
      <c r="J3688" t="n">
        <v>51</v>
      </c>
      <c r="L3688" s="9">
        <f>A3688&amp;"-"&amp;TEXT(E3688,"yyyymmdd")</f>
        <v/>
      </c>
    </row>
    <row r="3689">
      <c r="A3689" t="n">
        <v>50147429</v>
      </c>
      <c r="B3689" t="inlineStr">
        <is>
          <t>Brooklyn</t>
        </is>
      </c>
      <c r="C3689" t="inlineStr">
        <is>
          <t>11230</t>
        </is>
      </c>
      <c r="D3689" t="inlineStr">
        <is>
          <t>Jewish/Kosher</t>
        </is>
      </c>
      <c r="E3689" s="8" t="n">
        <v>46136</v>
      </c>
      <c r="F3689" t="inlineStr">
        <is>
          <t>Violations were cited in the following area(s).</t>
        </is>
      </c>
      <c r="G3689" t="inlineStr">
        <is>
          <t>09E</t>
        </is>
      </c>
      <c r="H3689" t="inlineStr">
        <is>
          <t>Wash hands sign not posted near or above hand washing sink.</t>
        </is>
      </c>
      <c r="I3689" t="inlineStr">
        <is>
          <t>Not Critical</t>
        </is>
      </c>
      <c r="J3689" t="n">
        <v>51</v>
      </c>
      <c r="L3689" s="9">
        <f>A3689&amp;"-"&amp;TEXT(E3689,"yyyymmdd")</f>
        <v/>
      </c>
    </row>
    <row r="3690">
      <c r="A3690" t="n">
        <v>50147429</v>
      </c>
      <c r="B3690" t="inlineStr">
        <is>
          <t>Brooklyn</t>
        </is>
      </c>
      <c r="C3690" t="inlineStr">
        <is>
          <t>11230</t>
        </is>
      </c>
      <c r="D3690" t="inlineStr">
        <is>
          <t>Jewish/Kosher</t>
        </is>
      </c>
      <c r="E3690" s="8" t="n">
        <v>46136</v>
      </c>
      <c r="F3690" t="inlineStr">
        <is>
          <t>Violations were cited in the following area(s).</t>
        </is>
      </c>
      <c r="G3690" t="inlineStr">
        <is>
          <t>10B</t>
        </is>
      </c>
      <c r="H3690" t="inlineStr">
        <is>
          <t>Anti-siphonage or back-flow prevention device not provided where required; equipment or floor not properly drained; sewage disposal system in disrepair or not functioning properly. Condensation or liquid waste improperly disposed of.</t>
        </is>
      </c>
      <c r="I3690" t="inlineStr">
        <is>
          <t>Not Critical</t>
        </is>
      </c>
      <c r="J3690" t="n">
        <v>51</v>
      </c>
      <c r="L3690" s="9">
        <f>A3690&amp;"-"&amp;TEXT(E3690,"yyyymmdd")</f>
        <v/>
      </c>
    </row>
    <row r="3691">
      <c r="A3691" t="n">
        <v>50147429</v>
      </c>
      <c r="B3691" t="inlineStr">
        <is>
          <t>Brooklyn</t>
        </is>
      </c>
      <c r="C3691" t="inlineStr">
        <is>
          <t>11230</t>
        </is>
      </c>
      <c r="D3691" t="inlineStr">
        <is>
          <t>Jewish/Kosher</t>
        </is>
      </c>
      <c r="E3691" s="8" t="n">
        <v>46136</v>
      </c>
      <c r="F3691" t="inlineStr">
        <is>
          <t>Violations were cited in the following area(s).</t>
        </is>
      </c>
      <c r="G3691" t="inlineStr">
        <is>
          <t>10F</t>
        </is>
      </c>
      <c r="H3691" t="inlineStr">
        <is>
          <t>Non-food contact surface or equipment made of unacceptable material, not kept clean, or not properly sealed, raised, spaced or movable to allow accessibility for cleaning on all sides, above and underneath the unit.</t>
        </is>
      </c>
      <c r="I3691" t="inlineStr">
        <is>
          <t>Not Critical</t>
        </is>
      </c>
      <c r="J3691" t="n">
        <v>51</v>
      </c>
      <c r="L3691" s="9">
        <f>A3691&amp;"-"&amp;TEXT(E3691,"yyyymmdd")</f>
        <v/>
      </c>
    </row>
    <row r="3692">
      <c r="A3692" t="n">
        <v>50150473</v>
      </c>
      <c r="B3692" t="inlineStr">
        <is>
          <t>Queens</t>
        </is>
      </c>
      <c r="C3692" t="inlineStr">
        <is>
          <t>11102</t>
        </is>
      </c>
      <c r="D3692" t="inlineStr">
        <is>
          <t>Italian</t>
        </is>
      </c>
      <c r="E3692" s="8" t="n">
        <v>46136</v>
      </c>
      <c r="F3692" t="inlineStr">
        <is>
          <t>Violations were cited in the following area(s).</t>
        </is>
      </c>
      <c r="G3692" t="inlineStr">
        <is>
          <t>03B</t>
        </is>
      </c>
      <c r="H3692" t="inlineStr">
        <is>
          <t>Shellfish not from approved source, not or improperly tagged/labeled; tags not retained for 90 days.</t>
        </is>
      </c>
      <c r="I3692" t="inlineStr">
        <is>
          <t>Critical</t>
        </is>
      </c>
      <c r="J3692" t="n">
        <v>13</v>
      </c>
      <c r="K3692" t="inlineStr">
        <is>
          <t>A</t>
        </is>
      </c>
      <c r="L3692" s="9">
        <f>A3692&amp;"-"&amp;TEXT(E3692,"yyyymmdd")</f>
        <v/>
      </c>
    </row>
    <row r="3693">
      <c r="A3693" t="n">
        <v>50150473</v>
      </c>
      <c r="B3693" t="inlineStr">
        <is>
          <t>Queens</t>
        </is>
      </c>
      <c r="C3693" t="inlineStr">
        <is>
          <t>11102</t>
        </is>
      </c>
      <c r="D3693" t="inlineStr">
        <is>
          <t>Italian</t>
        </is>
      </c>
      <c r="E3693" s="8" t="n">
        <v>46136</v>
      </c>
      <c r="F3693" t="inlineStr">
        <is>
          <t>Violations were cited in the following area(s).</t>
        </is>
      </c>
      <c r="G3693" t="inlineStr">
        <is>
          <t>10F</t>
        </is>
      </c>
      <c r="H3693" t="inlineStr">
        <is>
          <t>Non-food contact surface or equipment made of unacceptable material, not kept clean, or not properly sealed, raised, spaced or movable to allow accessibility for cleaning on all sides, above and underneath the unit.</t>
        </is>
      </c>
      <c r="I3693" t="inlineStr">
        <is>
          <t>Not Critical</t>
        </is>
      </c>
      <c r="J3693" t="n">
        <v>13</v>
      </c>
      <c r="K3693" t="inlineStr">
        <is>
          <t>A</t>
        </is>
      </c>
      <c r="L3693" s="9">
        <f>A3693&amp;"-"&amp;TEXT(E3693,"yyyymmdd")</f>
        <v/>
      </c>
    </row>
    <row r="3694">
      <c r="A3694" t="n">
        <v>50151761</v>
      </c>
      <c r="B3694" t="inlineStr">
        <is>
          <t>Queens</t>
        </is>
      </c>
      <c r="C3694" t="inlineStr">
        <is>
          <t>11102</t>
        </is>
      </c>
      <c r="D3694" t="inlineStr">
        <is>
          <t>Other</t>
        </is>
      </c>
      <c r="E3694" s="8" t="n">
        <v>46136</v>
      </c>
      <c r="F3694" t="inlineStr">
        <is>
          <t>Violations were cited in the following area(s).</t>
        </is>
      </c>
      <c r="G3694" t="inlineStr">
        <is>
          <t>06A</t>
        </is>
      </c>
      <c r="H3694" t="inlineStr">
        <is>
          <t>Personal cleanliness is inadequate. Outer garment soiled with possible contaminant. Effective hair restraint not worn where required. Jewelry worn on hands or arms. Fingernail polish worn or fingernails not kept clean and trimmed.</t>
        </is>
      </c>
      <c r="I3694" t="inlineStr">
        <is>
          <t>Critical</t>
        </is>
      </c>
      <c r="J3694" t="n">
        <v>10</v>
      </c>
      <c r="K3694" t="inlineStr">
        <is>
          <t>A</t>
        </is>
      </c>
      <c r="L3694" s="9">
        <f>A3694&amp;"-"&amp;TEXT(E3694,"yyyymmdd")</f>
        <v/>
      </c>
    </row>
    <row r="3695">
      <c r="A3695" t="n">
        <v>50151761</v>
      </c>
      <c r="B3695" t="inlineStr">
        <is>
          <t>Queens</t>
        </is>
      </c>
      <c r="C3695" t="inlineStr">
        <is>
          <t>11102</t>
        </is>
      </c>
      <c r="D3695" t="inlineStr">
        <is>
          <t>Other</t>
        </is>
      </c>
      <c r="E3695" s="8" t="n">
        <v>46136</v>
      </c>
      <c r="F3695" t="inlineStr">
        <is>
          <t>Violations were cited in the following area(s).</t>
        </is>
      </c>
      <c r="G3695" t="inlineStr">
        <is>
          <t>06C</t>
        </is>
      </c>
      <c r="H369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695" t="inlineStr">
        <is>
          <t>Critical</t>
        </is>
      </c>
      <c r="J3695" t="n">
        <v>10</v>
      </c>
      <c r="K3695" t="inlineStr">
        <is>
          <t>A</t>
        </is>
      </c>
      <c r="L3695" s="9">
        <f>A3695&amp;"-"&amp;TEXT(E3695,"yyyymmdd")</f>
        <v/>
      </c>
    </row>
    <row r="3696">
      <c r="A3696" t="n">
        <v>50152985</v>
      </c>
      <c r="B3696" t="inlineStr">
        <is>
          <t>Queens</t>
        </is>
      </c>
      <c r="C3696" t="inlineStr">
        <is>
          <t>11364</t>
        </is>
      </c>
      <c r="D3696" t="inlineStr">
        <is>
          <t>Korean</t>
        </is>
      </c>
      <c r="E3696" s="8" t="n">
        <v>46136</v>
      </c>
      <c r="F3696" t="inlineStr">
        <is>
          <t>Violations were cited in the following area(s).</t>
        </is>
      </c>
      <c r="G3696" t="inlineStr">
        <is>
          <t>02B</t>
        </is>
      </c>
      <c r="H3696" t="inlineStr">
        <is>
          <t>Hot TCS food item not held at or above 140 °F.</t>
        </is>
      </c>
      <c r="I3696" t="inlineStr">
        <is>
          <t>Critical</t>
        </is>
      </c>
      <c r="J3696" t="n">
        <v>12</v>
      </c>
      <c r="K3696" t="inlineStr">
        <is>
          <t>A</t>
        </is>
      </c>
      <c r="L3696" s="9">
        <f>A3696&amp;"-"&amp;TEXT(E3696,"yyyymmdd")</f>
        <v/>
      </c>
    </row>
    <row r="3697">
      <c r="A3697" t="n">
        <v>50152985</v>
      </c>
      <c r="B3697" t="inlineStr">
        <is>
          <t>Queens</t>
        </is>
      </c>
      <c r="C3697" t="inlineStr">
        <is>
          <t>11364</t>
        </is>
      </c>
      <c r="D3697" t="inlineStr">
        <is>
          <t>Korean</t>
        </is>
      </c>
      <c r="E3697" s="8" t="n">
        <v>46136</v>
      </c>
      <c r="F3697" t="inlineStr">
        <is>
          <t>Violations were cited in the following area(s).</t>
        </is>
      </c>
      <c r="G3697" t="inlineStr">
        <is>
          <t>10B</t>
        </is>
      </c>
      <c r="H3697" t="inlineStr">
        <is>
          <t>Anti-siphonage or back-flow prevention device not provided where required; equipment or floor not properly drained; sewage disposal system in disrepair or not functioning properly. Condensation or liquid waste improperly disposed of.</t>
        </is>
      </c>
      <c r="I3697" t="inlineStr">
        <is>
          <t>Not Critical</t>
        </is>
      </c>
      <c r="J3697" t="n">
        <v>12</v>
      </c>
      <c r="K3697" t="inlineStr">
        <is>
          <t>A</t>
        </is>
      </c>
      <c r="L3697" s="9">
        <f>A3697&amp;"-"&amp;TEXT(E3697,"yyyymmdd")</f>
        <v/>
      </c>
    </row>
    <row r="3698">
      <c r="A3698" t="n">
        <v>50153706</v>
      </c>
      <c r="B3698" t="inlineStr">
        <is>
          <t>Manhattan</t>
        </is>
      </c>
      <c r="C3698" t="inlineStr">
        <is>
          <t>10038</t>
        </is>
      </c>
      <c r="D3698" t="inlineStr">
        <is>
          <t>Pizza</t>
        </is>
      </c>
      <c r="E3698" s="8" t="n">
        <v>46136</v>
      </c>
      <c r="F3698" t="inlineStr">
        <is>
          <t>Violations were cited in the following area(s).</t>
        </is>
      </c>
      <c r="G3698" t="inlineStr">
        <is>
          <t>02G</t>
        </is>
      </c>
      <c r="H3698" t="inlineStr">
        <is>
          <t>Cold TCS food item held above 41 °F; smoked or processed fish held above 38 °F; intact raw eggs held above 45 °F; or reduced oxygen packaged (ROP) TCS foods held above required temperatures except during active necessary preparation.</t>
        </is>
      </c>
      <c r="I3698" t="inlineStr">
        <is>
          <t>Critical</t>
        </is>
      </c>
      <c r="J3698" t="n">
        <v>15</v>
      </c>
      <c r="L3698" s="9">
        <f>A3698&amp;"-"&amp;TEXT(E3698,"yyyymmdd")</f>
        <v/>
      </c>
    </row>
    <row r="3699">
      <c r="A3699" t="n">
        <v>50153706</v>
      </c>
      <c r="B3699" t="inlineStr">
        <is>
          <t>Manhattan</t>
        </is>
      </c>
      <c r="C3699" t="inlineStr">
        <is>
          <t>10038</t>
        </is>
      </c>
      <c r="D3699" t="inlineStr">
        <is>
          <t>Pizza</t>
        </is>
      </c>
      <c r="E3699" s="8" t="n">
        <v>46136</v>
      </c>
      <c r="F3699" t="inlineStr">
        <is>
          <t>Violations were cited in the following area(s).</t>
        </is>
      </c>
      <c r="G3699" t="inlineStr">
        <is>
          <t>08C</t>
        </is>
      </c>
      <c r="H3699" t="inlineStr">
        <is>
          <t>Pesticide not properly labeled or used by unlicensed individual. Pesticide, other toxic chemical improperly used/stored. Unprotected, unlocked bait station used.</t>
        </is>
      </c>
      <c r="I3699" t="inlineStr">
        <is>
          <t>Not Critical</t>
        </is>
      </c>
      <c r="J3699" t="n">
        <v>15</v>
      </c>
      <c r="L3699" s="9">
        <f>A3699&amp;"-"&amp;TEXT(E3699,"yyyymmdd")</f>
        <v/>
      </c>
    </row>
    <row r="3700">
      <c r="A3700" t="n">
        <v>50153706</v>
      </c>
      <c r="B3700" t="inlineStr">
        <is>
          <t>Manhattan</t>
        </is>
      </c>
      <c r="C3700" t="inlineStr">
        <is>
          <t>10038</t>
        </is>
      </c>
      <c r="D3700" t="inlineStr">
        <is>
          <t>Pizza</t>
        </is>
      </c>
      <c r="E3700" s="8" t="n">
        <v>46136</v>
      </c>
      <c r="F3700" t="inlineStr">
        <is>
          <t>Violations were cited in the following area(s).</t>
        </is>
      </c>
      <c r="G3700" t="inlineStr">
        <is>
          <t>09A</t>
        </is>
      </c>
      <c r="H3700" t="inlineStr">
        <is>
          <t>Swollen, leaking, rusted or otherwise damaged canned food to be returned to distributor not segregated from intact product and clearly labeled DO NOT USE</t>
        </is>
      </c>
      <c r="I3700" t="inlineStr">
        <is>
          <t>Not Critical</t>
        </is>
      </c>
      <c r="J3700" t="n">
        <v>15</v>
      </c>
      <c r="L3700" s="9">
        <f>A3700&amp;"-"&amp;TEXT(E3700,"yyyymmdd")</f>
        <v/>
      </c>
    </row>
    <row r="3701">
      <c r="A3701" t="n">
        <v>50153706</v>
      </c>
      <c r="B3701" t="inlineStr">
        <is>
          <t>Manhattan</t>
        </is>
      </c>
      <c r="C3701" t="inlineStr">
        <is>
          <t>10038</t>
        </is>
      </c>
      <c r="D3701" t="inlineStr">
        <is>
          <t>Pizza</t>
        </is>
      </c>
      <c r="E3701" s="8" t="n">
        <v>46136</v>
      </c>
      <c r="F3701" t="inlineStr">
        <is>
          <t>Violations were cited in the following area(s).</t>
        </is>
      </c>
      <c r="G3701" t="inlineStr">
        <is>
          <t>10F</t>
        </is>
      </c>
      <c r="H3701" t="inlineStr">
        <is>
          <t>Non-food contact surface or equipment made of unacceptable material, not kept clean, or not properly sealed, raised, spaced or movable to allow accessibility for cleaning on all sides, above and underneath the unit.</t>
        </is>
      </c>
      <c r="I3701" t="inlineStr">
        <is>
          <t>Not Critical</t>
        </is>
      </c>
      <c r="J3701" t="n">
        <v>15</v>
      </c>
      <c r="L3701" s="9">
        <f>A3701&amp;"-"&amp;TEXT(E3701,"yyyymmdd")</f>
        <v/>
      </c>
    </row>
    <row r="3702">
      <c r="A3702" t="n">
        <v>50153706</v>
      </c>
      <c r="B3702" t="inlineStr">
        <is>
          <t>Manhattan</t>
        </is>
      </c>
      <c r="C3702" t="inlineStr">
        <is>
          <t>10038</t>
        </is>
      </c>
      <c r="D3702" t="inlineStr">
        <is>
          <t>Pizza</t>
        </is>
      </c>
      <c r="E3702" s="8" t="n">
        <v>46136</v>
      </c>
      <c r="F3702" t="inlineStr">
        <is>
          <t>Violations were cited in the following area(s).</t>
        </is>
      </c>
      <c r="G3702" t="inlineStr">
        <is>
          <t>10H</t>
        </is>
      </c>
      <c r="H3702" t="inlineStr">
        <is>
          <t>Single service article not provided. Single service article reused or not protected from contamination when transported, stored, dispensed. Drinking straws not completely enclosed in wrapper or dispensed from a sanitary device.</t>
        </is>
      </c>
      <c r="I3702" t="inlineStr">
        <is>
          <t>Not Critical</t>
        </is>
      </c>
      <c r="J3702" t="n">
        <v>15</v>
      </c>
      <c r="L3702" s="9">
        <f>A3702&amp;"-"&amp;TEXT(E3702,"yyyymmdd")</f>
        <v/>
      </c>
    </row>
    <row r="3703">
      <c r="A3703" t="n">
        <v>50155497</v>
      </c>
      <c r="B3703" t="inlineStr">
        <is>
          <t>Brooklyn</t>
        </is>
      </c>
      <c r="C3703" t="inlineStr">
        <is>
          <t>11220</t>
        </is>
      </c>
      <c r="D3703" t="inlineStr">
        <is>
          <t>Chicken</t>
        </is>
      </c>
      <c r="E3703" s="8" t="n">
        <v>46136</v>
      </c>
      <c r="F3703" t="inlineStr">
        <is>
          <t>Violations were cited in the following area(s).</t>
        </is>
      </c>
      <c r="G3703" t="inlineStr">
        <is>
          <t>02B</t>
        </is>
      </c>
      <c r="H3703" t="inlineStr">
        <is>
          <t>Hot TCS food item not held at or above 140 °F.</t>
        </is>
      </c>
      <c r="I3703" t="inlineStr">
        <is>
          <t>Critical</t>
        </is>
      </c>
      <c r="J3703" t="n">
        <v>25</v>
      </c>
      <c r="L3703" s="9">
        <f>A3703&amp;"-"&amp;TEXT(E3703,"yyyymmdd")</f>
        <v/>
      </c>
    </row>
    <row r="3704">
      <c r="A3704" t="n">
        <v>50155497</v>
      </c>
      <c r="B3704" t="inlineStr">
        <is>
          <t>Brooklyn</t>
        </is>
      </c>
      <c r="C3704" t="inlineStr">
        <is>
          <t>11220</t>
        </is>
      </c>
      <c r="D3704" t="inlineStr">
        <is>
          <t>Chicken</t>
        </is>
      </c>
      <c r="E3704" s="8" t="n">
        <v>46136</v>
      </c>
      <c r="F3704" t="inlineStr">
        <is>
          <t>Violations were cited in the following area(s).</t>
        </is>
      </c>
      <c r="G3704" t="inlineStr">
        <is>
          <t>06C</t>
        </is>
      </c>
      <c r="H37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704" t="inlineStr">
        <is>
          <t>Critical</t>
        </is>
      </c>
      <c r="J3704" t="n">
        <v>25</v>
      </c>
      <c r="L3704" s="9">
        <f>A3704&amp;"-"&amp;TEXT(E3704,"yyyymmdd")</f>
        <v/>
      </c>
    </row>
    <row r="3705">
      <c r="A3705" t="n">
        <v>50155497</v>
      </c>
      <c r="B3705" t="inlineStr">
        <is>
          <t>Brooklyn</t>
        </is>
      </c>
      <c r="C3705" t="inlineStr">
        <is>
          <t>11220</t>
        </is>
      </c>
      <c r="D3705" t="inlineStr">
        <is>
          <t>Chicken</t>
        </is>
      </c>
      <c r="E3705" s="8" t="n">
        <v>46136</v>
      </c>
      <c r="F3705" t="inlineStr">
        <is>
          <t>Violations were cited in the following area(s).</t>
        </is>
      </c>
      <c r="G3705" t="inlineStr">
        <is>
          <t>06D</t>
        </is>
      </c>
      <c r="H3705" t="inlineStr">
        <is>
          <t>Food contact surface not properly washed, rinsed and sanitized after each use and following any activity when contamination may have occurred.</t>
        </is>
      </c>
      <c r="I3705" t="inlineStr">
        <is>
          <t>Critical</t>
        </is>
      </c>
      <c r="J3705" t="n">
        <v>25</v>
      </c>
      <c r="L3705" s="9">
        <f>A3705&amp;"-"&amp;TEXT(E3705,"yyyymmdd")</f>
        <v/>
      </c>
    </row>
    <row r="3706">
      <c r="A3706" t="n">
        <v>50155497</v>
      </c>
      <c r="B3706" t="inlineStr">
        <is>
          <t>Brooklyn</t>
        </is>
      </c>
      <c r="C3706" t="inlineStr">
        <is>
          <t>11220</t>
        </is>
      </c>
      <c r="D3706" t="inlineStr">
        <is>
          <t>Chicken</t>
        </is>
      </c>
      <c r="E3706" s="8" t="n">
        <v>46136</v>
      </c>
      <c r="F3706" t="inlineStr">
        <is>
          <t>Violations were cited in the following area(s).</t>
        </is>
      </c>
      <c r="G3706" t="inlineStr">
        <is>
          <t>10B</t>
        </is>
      </c>
      <c r="H3706" t="inlineStr">
        <is>
          <t>Anti-siphonage or back-flow prevention device not provided where required; equipment or floor not properly drained; sewage disposal system in disrepair or not functioning properly. Condensation or liquid waste improperly disposed of.</t>
        </is>
      </c>
      <c r="I3706" t="inlineStr">
        <is>
          <t>Not Critical</t>
        </is>
      </c>
      <c r="J3706" t="n">
        <v>25</v>
      </c>
      <c r="L3706" s="9">
        <f>A3706&amp;"-"&amp;TEXT(E3706,"yyyymmdd")</f>
        <v/>
      </c>
    </row>
    <row r="3707">
      <c r="A3707" t="n">
        <v>50155497</v>
      </c>
      <c r="B3707" t="inlineStr">
        <is>
          <t>Brooklyn</t>
        </is>
      </c>
      <c r="C3707" t="inlineStr">
        <is>
          <t>11220</t>
        </is>
      </c>
      <c r="D3707" t="inlineStr">
        <is>
          <t>Chicken</t>
        </is>
      </c>
      <c r="E3707" s="8" t="n">
        <v>46136</v>
      </c>
      <c r="F3707" t="inlineStr">
        <is>
          <t>Violations were cited in the following area(s).</t>
        </is>
      </c>
      <c r="G3707" t="inlineStr">
        <is>
          <t>10G</t>
        </is>
      </c>
      <c r="H3707" t="inlineStr">
        <is>
          <t>Dishwashing and ware washing: Cleaning and sanitizing of tableware, including dishes, utensils, and equipment deficient.</t>
        </is>
      </c>
      <c r="I3707" t="inlineStr">
        <is>
          <t>Not Critical</t>
        </is>
      </c>
      <c r="J3707" t="n">
        <v>25</v>
      </c>
      <c r="L3707" s="9">
        <f>A3707&amp;"-"&amp;TEXT(E3707,"yyyymmdd")</f>
        <v/>
      </c>
    </row>
    <row r="3708">
      <c r="A3708" t="n">
        <v>50156046</v>
      </c>
      <c r="B3708" t="inlineStr">
        <is>
          <t>Brooklyn</t>
        </is>
      </c>
      <c r="C3708" t="inlineStr">
        <is>
          <t>11236</t>
        </is>
      </c>
      <c r="D3708" t="inlineStr">
        <is>
          <t>Sandwiches/Salads/Mixed Buffet</t>
        </is>
      </c>
      <c r="E3708" s="8" t="n">
        <v>46136</v>
      </c>
      <c r="F3708" t="inlineStr">
        <is>
          <t>Violations were cited in the following area(s).</t>
        </is>
      </c>
      <c r="G3708" t="inlineStr">
        <is>
          <t>08B</t>
        </is>
      </c>
      <c r="H3708"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3708" t="inlineStr">
        <is>
          <t>Not Critical</t>
        </is>
      </c>
      <c r="J3708" t="n">
        <v>2</v>
      </c>
      <c r="K3708" t="inlineStr">
        <is>
          <t>A</t>
        </is>
      </c>
      <c r="L3708" s="9">
        <f>A3708&amp;"-"&amp;TEXT(E3708,"yyyymmdd")</f>
        <v/>
      </c>
    </row>
    <row r="3709">
      <c r="A3709" t="n">
        <v>50156465</v>
      </c>
      <c r="B3709" t="inlineStr">
        <is>
          <t>Brooklyn</t>
        </is>
      </c>
      <c r="C3709" t="inlineStr">
        <is>
          <t>11213</t>
        </is>
      </c>
      <c r="D3709" t="inlineStr">
        <is>
          <t>Other</t>
        </is>
      </c>
      <c r="E3709" s="8" t="n">
        <v>46136</v>
      </c>
      <c r="F3709" t="inlineStr">
        <is>
          <t>Violations were cited in the following area(s).</t>
        </is>
      </c>
      <c r="G3709" t="inlineStr">
        <is>
          <t>02G</t>
        </is>
      </c>
      <c r="H3709" t="inlineStr">
        <is>
          <t>Cold TCS food item held above 41 °F; smoked or processed fish held above 38 °F; intact raw eggs held above 45 °F; or reduced oxygen packaged (ROP) TCS foods held above required temperatures except during active necessary preparation.</t>
        </is>
      </c>
      <c r="I3709" t="inlineStr">
        <is>
          <t>Critical</t>
        </is>
      </c>
      <c r="J3709" t="n">
        <v>13</v>
      </c>
      <c r="K3709" t="inlineStr">
        <is>
          <t>A</t>
        </is>
      </c>
      <c r="L3709" s="9">
        <f>A3709&amp;"-"&amp;TEXT(E3709,"yyyymmdd")</f>
        <v/>
      </c>
    </row>
    <row r="3710">
      <c r="A3710" t="n">
        <v>50156465</v>
      </c>
      <c r="B3710" t="inlineStr">
        <is>
          <t>Brooklyn</t>
        </is>
      </c>
      <c r="C3710" t="inlineStr">
        <is>
          <t>11213</t>
        </is>
      </c>
      <c r="D3710" t="inlineStr">
        <is>
          <t>Other</t>
        </is>
      </c>
      <c r="E3710" s="8" t="n">
        <v>46136</v>
      </c>
      <c r="F3710" t="inlineStr">
        <is>
          <t>Violations were cited in the following area(s).</t>
        </is>
      </c>
      <c r="G3710" t="inlineStr">
        <is>
          <t>06F</t>
        </is>
      </c>
      <c r="H3710" t="inlineStr">
        <is>
          <t>Wiping cloths not stored clean and dry, or in a sanitizing solution, between uses.</t>
        </is>
      </c>
      <c r="I3710" t="inlineStr">
        <is>
          <t>Critical</t>
        </is>
      </c>
      <c r="J3710" t="n">
        <v>13</v>
      </c>
      <c r="K3710" t="inlineStr">
        <is>
          <t>A</t>
        </is>
      </c>
      <c r="L3710" s="9">
        <f>A3710&amp;"-"&amp;TEXT(E3710,"yyyymmdd")</f>
        <v/>
      </c>
    </row>
    <row r="3711">
      <c r="A3711" t="n">
        <v>50157375</v>
      </c>
      <c r="B3711" t="inlineStr">
        <is>
          <t>Brooklyn</t>
        </is>
      </c>
      <c r="C3711" t="inlineStr">
        <is>
          <t>11215</t>
        </is>
      </c>
      <c r="D3711" t="inlineStr">
        <is>
          <t>Frozen Desserts</t>
        </is>
      </c>
      <c r="E3711" s="8" t="n">
        <v>46136</v>
      </c>
      <c r="F3711" t="inlineStr">
        <is>
          <t>Violations were cited in the following area(s).</t>
        </is>
      </c>
      <c r="G3711" t="inlineStr">
        <is>
          <t>10F</t>
        </is>
      </c>
      <c r="H3711" t="inlineStr">
        <is>
          <t>Non-food contact surface or equipment made of unacceptable material, not kept clean, or not properly sealed, raised, spaced or movable to allow accessibility for cleaning on all sides, above and underneath the unit.</t>
        </is>
      </c>
      <c r="I3711" t="inlineStr">
        <is>
          <t>Not Critical</t>
        </is>
      </c>
      <c r="J3711" t="n">
        <v>5</v>
      </c>
      <c r="K3711" t="inlineStr">
        <is>
          <t>A</t>
        </is>
      </c>
      <c r="L3711" s="9">
        <f>A3711&amp;"-"&amp;TEXT(E3711,"yyyymmdd")</f>
        <v/>
      </c>
    </row>
    <row r="3712">
      <c r="A3712" t="n">
        <v>50157375</v>
      </c>
      <c r="B3712" t="inlineStr">
        <is>
          <t>Brooklyn</t>
        </is>
      </c>
      <c r="C3712" t="inlineStr">
        <is>
          <t>11215</t>
        </is>
      </c>
      <c r="D3712" t="inlineStr">
        <is>
          <t>Frozen Desserts</t>
        </is>
      </c>
      <c r="E3712" s="8" t="n">
        <v>46136</v>
      </c>
      <c r="F3712" t="inlineStr">
        <is>
          <t>Violations were cited in the following area(s).</t>
        </is>
      </c>
      <c r="G3712" t="inlineStr">
        <is>
          <t>10H</t>
        </is>
      </c>
      <c r="H3712" t="inlineStr">
        <is>
          <t>Single service article not provided. Single service article reused or not protected from contamination when transported, stored, dispensed. Drinking straws not completely enclosed in wrapper or dispensed from a sanitary device.</t>
        </is>
      </c>
      <c r="I3712" t="inlineStr">
        <is>
          <t>Not Critical</t>
        </is>
      </c>
      <c r="J3712" t="n">
        <v>5</v>
      </c>
      <c r="K3712" t="inlineStr">
        <is>
          <t>A</t>
        </is>
      </c>
      <c r="L3712" s="9">
        <f>A3712&amp;"-"&amp;TEXT(E3712,"yyyymmdd")</f>
        <v/>
      </c>
    </row>
    <row r="3713">
      <c r="A3713" t="n">
        <v>50162641</v>
      </c>
      <c r="B3713" t="inlineStr">
        <is>
          <t>Queens</t>
        </is>
      </c>
      <c r="C3713" t="inlineStr">
        <is>
          <t>11420</t>
        </is>
      </c>
      <c r="D3713" t="inlineStr">
        <is>
          <t>Latin American</t>
        </is>
      </c>
      <c r="E3713" s="8" t="n">
        <v>46136</v>
      </c>
      <c r="F3713" t="inlineStr">
        <is>
          <t>Violations were cited in the following area(s).</t>
        </is>
      </c>
      <c r="G3713" t="inlineStr">
        <is>
          <t>04A</t>
        </is>
      </c>
      <c r="H3713" t="inlineStr">
        <is>
          <t>Food Protection Certificate (FPC) not held by manager or supervisor of food operations.</t>
        </is>
      </c>
      <c r="I3713" t="inlineStr">
        <is>
          <t>Critical</t>
        </is>
      </c>
      <c r="J3713" t="n">
        <v>27</v>
      </c>
      <c r="L3713" s="9">
        <f>A3713&amp;"-"&amp;TEXT(E3713,"yyyymmdd")</f>
        <v/>
      </c>
    </row>
    <row r="3714">
      <c r="A3714" t="n">
        <v>50162641</v>
      </c>
      <c r="B3714" t="inlineStr">
        <is>
          <t>Queens</t>
        </is>
      </c>
      <c r="C3714" t="inlineStr">
        <is>
          <t>11420</t>
        </is>
      </c>
      <c r="D3714" t="inlineStr">
        <is>
          <t>Latin American</t>
        </is>
      </c>
      <c r="E3714" s="8" t="n">
        <v>46136</v>
      </c>
      <c r="F3714" t="inlineStr">
        <is>
          <t>Violations were cited in the following area(s).</t>
        </is>
      </c>
      <c r="G3714" t="inlineStr">
        <is>
          <t>05D</t>
        </is>
      </c>
      <c r="H371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714" t="inlineStr">
        <is>
          <t>Critical</t>
        </is>
      </c>
      <c r="J3714" t="n">
        <v>27</v>
      </c>
      <c r="L3714" s="9">
        <f>A3714&amp;"-"&amp;TEXT(E3714,"yyyymmdd")</f>
        <v/>
      </c>
    </row>
    <row r="3715">
      <c r="A3715" t="n">
        <v>50162641</v>
      </c>
      <c r="B3715" t="inlineStr">
        <is>
          <t>Queens</t>
        </is>
      </c>
      <c r="C3715" t="inlineStr">
        <is>
          <t>11420</t>
        </is>
      </c>
      <c r="D3715" t="inlineStr">
        <is>
          <t>Latin American</t>
        </is>
      </c>
      <c r="E3715" s="8" t="n">
        <v>46136</v>
      </c>
      <c r="F3715" t="inlineStr">
        <is>
          <t>Violations were cited in the following area(s).</t>
        </is>
      </c>
      <c r="G3715" t="inlineStr">
        <is>
          <t>06D</t>
        </is>
      </c>
      <c r="H3715" t="inlineStr">
        <is>
          <t>Food contact surface not properly washed, rinsed and sanitized after each use and following any activity when contamination may have occurred.</t>
        </is>
      </c>
      <c r="I3715" t="inlineStr">
        <is>
          <t>Critical</t>
        </is>
      </c>
      <c r="J3715" t="n">
        <v>27</v>
      </c>
      <c r="L3715" s="9">
        <f>A3715&amp;"-"&amp;TEXT(E3715,"yyyymmdd")</f>
        <v/>
      </c>
    </row>
    <row r="3716">
      <c r="A3716" t="n">
        <v>50162641</v>
      </c>
      <c r="B3716" t="inlineStr">
        <is>
          <t>Queens</t>
        </is>
      </c>
      <c r="C3716" t="inlineStr">
        <is>
          <t>11420</t>
        </is>
      </c>
      <c r="D3716" t="inlineStr">
        <is>
          <t>Latin American</t>
        </is>
      </c>
      <c r="E3716" s="8" t="n">
        <v>46136</v>
      </c>
      <c r="F3716" t="inlineStr">
        <is>
          <t>Violations were cited in the following area(s).</t>
        </is>
      </c>
      <c r="G3716" t="inlineStr">
        <is>
          <t>10B</t>
        </is>
      </c>
      <c r="H3716" t="inlineStr">
        <is>
          <t>Anti-siphonage or back-flow prevention device not provided where required; equipment or floor not properly drained; sewage disposal system in disrepair or not functioning properly. Condensation or liquid waste improperly disposed of.</t>
        </is>
      </c>
      <c r="I3716" t="inlineStr">
        <is>
          <t>Not Critical</t>
        </is>
      </c>
      <c r="J3716" t="n">
        <v>27</v>
      </c>
      <c r="L3716" s="9">
        <f>A3716&amp;"-"&amp;TEXT(E3716,"yyyymmdd")</f>
        <v/>
      </c>
    </row>
    <row r="3717">
      <c r="A3717" t="n">
        <v>50164458</v>
      </c>
      <c r="B3717" t="inlineStr">
        <is>
          <t>Manhattan</t>
        </is>
      </c>
      <c r="C3717" t="inlineStr">
        <is>
          <t>10040</t>
        </is>
      </c>
      <c r="D3717" t="inlineStr">
        <is>
          <t>Pizza</t>
        </is>
      </c>
      <c r="E3717" s="8" t="n">
        <v>46136</v>
      </c>
      <c r="F3717" t="inlineStr">
        <is>
          <t>Violations were cited in the following area(s).</t>
        </is>
      </c>
      <c r="G3717" t="inlineStr">
        <is>
          <t>02B</t>
        </is>
      </c>
      <c r="H3717" t="inlineStr">
        <is>
          <t>Hot TCS food item not held at or above 140 °F.</t>
        </is>
      </c>
      <c r="I3717" t="inlineStr">
        <is>
          <t>Critical</t>
        </is>
      </c>
      <c r="J3717" t="n">
        <v>22</v>
      </c>
      <c r="L3717" s="9">
        <f>A3717&amp;"-"&amp;TEXT(E3717,"yyyymmdd")</f>
        <v/>
      </c>
    </row>
    <row r="3718">
      <c r="A3718" t="n">
        <v>50164458</v>
      </c>
      <c r="B3718" t="inlineStr">
        <is>
          <t>Manhattan</t>
        </is>
      </c>
      <c r="C3718" t="inlineStr">
        <is>
          <t>10040</t>
        </is>
      </c>
      <c r="D3718" t="inlineStr">
        <is>
          <t>Pizza</t>
        </is>
      </c>
      <c r="E3718" s="8" t="n">
        <v>46136</v>
      </c>
      <c r="F3718" t="inlineStr">
        <is>
          <t>Violations were cited in the following area(s).</t>
        </is>
      </c>
      <c r="G3718" t="inlineStr">
        <is>
          <t>04A</t>
        </is>
      </c>
      <c r="H3718" t="inlineStr">
        <is>
          <t>Food Protection Certificate (FPC) not held by manager or supervisor of food operations.</t>
        </is>
      </c>
      <c r="I3718" t="inlineStr">
        <is>
          <t>Critical</t>
        </is>
      </c>
      <c r="J3718" t="n">
        <v>22</v>
      </c>
      <c r="L3718" s="9">
        <f>A3718&amp;"-"&amp;TEXT(E3718,"yyyymmdd")</f>
        <v/>
      </c>
    </row>
    <row r="3719">
      <c r="A3719" t="n">
        <v>50164458</v>
      </c>
      <c r="B3719" t="inlineStr">
        <is>
          <t>Manhattan</t>
        </is>
      </c>
      <c r="C3719" t="inlineStr">
        <is>
          <t>10040</t>
        </is>
      </c>
      <c r="D3719" t="inlineStr">
        <is>
          <t>Pizza</t>
        </is>
      </c>
      <c r="E3719" s="8" t="n">
        <v>46136</v>
      </c>
      <c r="F3719" t="inlineStr">
        <is>
          <t>Violations were cited in the following area(s).</t>
        </is>
      </c>
      <c r="G3719" t="inlineStr">
        <is>
          <t>06A</t>
        </is>
      </c>
      <c r="H3719" t="inlineStr">
        <is>
          <t>Personal cleanliness is inadequate. Outer garment soiled with possible contaminant. Effective hair restraint not worn where required. Jewelry worn on hands or arms. Fingernail polish worn or fingernails not kept clean and trimmed.</t>
        </is>
      </c>
      <c r="I3719" t="inlineStr">
        <is>
          <t>Critical</t>
        </is>
      </c>
      <c r="J3719" t="n">
        <v>22</v>
      </c>
      <c r="L3719" s="9">
        <f>A3719&amp;"-"&amp;TEXT(E3719,"yyyymmdd")</f>
        <v/>
      </c>
    </row>
    <row r="3720">
      <c r="A3720" t="n">
        <v>40750279</v>
      </c>
      <c r="B3720" t="inlineStr">
        <is>
          <t>Manhattan</t>
        </is>
      </c>
      <c r="C3720" t="inlineStr">
        <is>
          <t>10036</t>
        </is>
      </c>
      <c r="D3720" t="inlineStr">
        <is>
          <t>American</t>
        </is>
      </c>
      <c r="E3720" s="8" t="n">
        <v>46137</v>
      </c>
      <c r="F3720" t="inlineStr">
        <is>
          <t>Violations were cited in the following area(s).</t>
        </is>
      </c>
      <c r="G3720" t="inlineStr">
        <is>
          <t>02G</t>
        </is>
      </c>
      <c r="H3720" t="inlineStr">
        <is>
          <t>Cold TCS food item held above 41 °F; smoked or processed fish held above 38 °F; intact raw eggs held above 45 °F; or reduced oxygen packaged (ROP) TCS foods held above required temperatures except during active necessary preparation.</t>
        </is>
      </c>
      <c r="I3720" t="inlineStr">
        <is>
          <t>Critical</t>
        </is>
      </c>
      <c r="J3720" t="n">
        <v>7</v>
      </c>
      <c r="K3720" t="inlineStr">
        <is>
          <t>A</t>
        </is>
      </c>
      <c r="L3720" s="9">
        <f>A3720&amp;"-"&amp;TEXT(E3720,"yyyymmdd")</f>
        <v/>
      </c>
    </row>
    <row r="3721">
      <c r="A3721" t="n">
        <v>40750343</v>
      </c>
      <c r="B3721" t="inlineStr">
        <is>
          <t>Manhattan</t>
        </is>
      </c>
      <c r="C3721" t="inlineStr">
        <is>
          <t>10036</t>
        </is>
      </c>
      <c r="D3721" t="inlineStr">
        <is>
          <t>American</t>
        </is>
      </c>
      <c r="E3721" s="8" t="n">
        <v>46137</v>
      </c>
      <c r="F3721" t="inlineStr">
        <is>
          <t>Violations were cited in the following area(s).</t>
        </is>
      </c>
      <c r="G3721" t="inlineStr">
        <is>
          <t>10F</t>
        </is>
      </c>
      <c r="H3721" t="inlineStr">
        <is>
          <t>Non-food contact surface or equipment made of unacceptable material, not kept clean, or not properly sealed, raised, spaced or movable to allow accessibility for cleaning on all sides, above and underneath the unit.</t>
        </is>
      </c>
      <c r="I3721" t="inlineStr">
        <is>
          <t>Not Critical</t>
        </is>
      </c>
      <c r="J3721" t="n">
        <v>2</v>
      </c>
      <c r="K3721" t="inlineStr">
        <is>
          <t>A</t>
        </is>
      </c>
      <c r="L3721" s="9">
        <f>A3721&amp;"-"&amp;TEXT(E3721,"yyyymmdd")</f>
        <v/>
      </c>
    </row>
    <row r="3722">
      <c r="A3722" t="n">
        <v>41478586</v>
      </c>
      <c r="B3722" t="inlineStr">
        <is>
          <t>Brooklyn</t>
        </is>
      </c>
      <c r="C3722" t="inlineStr">
        <is>
          <t>11210</t>
        </is>
      </c>
      <c r="D3722" t="inlineStr">
        <is>
          <t>Caribbean</t>
        </is>
      </c>
      <c r="E3722" s="8" t="n">
        <v>46137</v>
      </c>
      <c r="F3722" t="inlineStr">
        <is>
          <t>Violations were cited in the following area(s).</t>
        </is>
      </c>
      <c r="G3722" t="inlineStr">
        <is>
          <t>02G</t>
        </is>
      </c>
      <c r="H3722" t="inlineStr">
        <is>
          <t>Cold TCS food item held above 41 °F; smoked or processed fish held above 38 °F; intact raw eggs held above 45 °F; or reduced oxygen packaged (ROP) TCS foods held above required temperatures except during active necessary preparation.</t>
        </is>
      </c>
      <c r="I3722" t="inlineStr">
        <is>
          <t>Critical</t>
        </is>
      </c>
      <c r="J3722" t="n">
        <v>43</v>
      </c>
      <c r="L3722" s="9">
        <f>A3722&amp;"-"&amp;TEXT(E3722,"yyyymmdd")</f>
        <v/>
      </c>
    </row>
    <row r="3723">
      <c r="A3723" t="n">
        <v>41478586</v>
      </c>
      <c r="B3723" t="inlineStr">
        <is>
          <t>Brooklyn</t>
        </is>
      </c>
      <c r="C3723" t="inlineStr">
        <is>
          <t>11210</t>
        </is>
      </c>
      <c r="D3723" t="inlineStr">
        <is>
          <t>Caribbean</t>
        </is>
      </c>
      <c r="E3723" s="8" t="n">
        <v>46137</v>
      </c>
      <c r="F3723" t="inlineStr">
        <is>
          <t>Violations were cited in the following area(s).</t>
        </is>
      </c>
      <c r="G3723" t="inlineStr">
        <is>
          <t>04A</t>
        </is>
      </c>
      <c r="H3723" t="inlineStr">
        <is>
          <t>Food Protection Certificate (FPC) not held by manager or supervisor of food operations.</t>
        </is>
      </c>
      <c r="I3723" t="inlineStr">
        <is>
          <t>Critical</t>
        </is>
      </c>
      <c r="J3723" t="n">
        <v>43</v>
      </c>
      <c r="L3723" s="9">
        <f>A3723&amp;"-"&amp;TEXT(E3723,"yyyymmdd")</f>
        <v/>
      </c>
    </row>
    <row r="3724">
      <c r="A3724" t="n">
        <v>41478586</v>
      </c>
      <c r="B3724" t="inlineStr">
        <is>
          <t>Brooklyn</t>
        </is>
      </c>
      <c r="C3724" t="inlineStr">
        <is>
          <t>11210</t>
        </is>
      </c>
      <c r="D3724" t="inlineStr">
        <is>
          <t>Caribbean</t>
        </is>
      </c>
      <c r="E3724" s="8" t="n">
        <v>46137</v>
      </c>
      <c r="F3724" t="inlineStr">
        <is>
          <t>Violations were cited in the following area(s).</t>
        </is>
      </c>
      <c r="G3724" t="inlineStr">
        <is>
          <t>04K</t>
        </is>
      </c>
      <c r="H3724" t="inlineStr">
        <is>
          <t>Evidence of rats or live rats in establishment's food or non-food areas.</t>
        </is>
      </c>
      <c r="I3724" t="inlineStr">
        <is>
          <t>Critical</t>
        </is>
      </c>
      <c r="J3724" t="n">
        <v>43</v>
      </c>
      <c r="L3724" s="9">
        <f>A3724&amp;"-"&amp;TEXT(E3724,"yyyymmdd")</f>
        <v/>
      </c>
    </row>
    <row r="3725">
      <c r="A3725" t="n">
        <v>41478586</v>
      </c>
      <c r="B3725" t="inlineStr">
        <is>
          <t>Brooklyn</t>
        </is>
      </c>
      <c r="C3725" t="inlineStr">
        <is>
          <t>11210</t>
        </is>
      </c>
      <c r="D3725" t="inlineStr">
        <is>
          <t>Caribbean</t>
        </is>
      </c>
      <c r="E3725" s="8" t="n">
        <v>46137</v>
      </c>
      <c r="F3725" t="inlineStr">
        <is>
          <t>Violations were cited in the following area(s).</t>
        </is>
      </c>
      <c r="G3725" t="inlineStr">
        <is>
          <t>05D</t>
        </is>
      </c>
      <c r="H372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725" t="inlineStr">
        <is>
          <t>Critical</t>
        </is>
      </c>
      <c r="J3725" t="n">
        <v>43</v>
      </c>
      <c r="L3725" s="9">
        <f>A3725&amp;"-"&amp;TEXT(E3725,"yyyymmdd")</f>
        <v/>
      </c>
    </row>
    <row r="3726">
      <c r="A3726" t="n">
        <v>41478586</v>
      </c>
      <c r="B3726" t="inlineStr">
        <is>
          <t>Brooklyn</t>
        </is>
      </c>
      <c r="C3726" t="inlineStr">
        <is>
          <t>11210</t>
        </is>
      </c>
      <c r="D3726" t="inlineStr">
        <is>
          <t>Caribbean</t>
        </is>
      </c>
      <c r="E3726" s="8" t="n">
        <v>46137</v>
      </c>
      <c r="F3726" t="inlineStr">
        <is>
          <t>Violations were cited in the following area(s).</t>
        </is>
      </c>
      <c r="G3726" t="inlineStr">
        <is>
          <t>06C</t>
        </is>
      </c>
      <c r="H372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726" t="inlineStr">
        <is>
          <t>Critical</t>
        </is>
      </c>
      <c r="J3726" t="n">
        <v>43</v>
      </c>
      <c r="L3726" s="9">
        <f>A3726&amp;"-"&amp;TEXT(E3726,"yyyymmdd")</f>
        <v/>
      </c>
    </row>
    <row r="3727">
      <c r="A3727" t="n">
        <v>41478586</v>
      </c>
      <c r="B3727" t="inlineStr">
        <is>
          <t>Brooklyn</t>
        </is>
      </c>
      <c r="C3727" t="inlineStr">
        <is>
          <t>11210</t>
        </is>
      </c>
      <c r="D3727" t="inlineStr">
        <is>
          <t>Caribbean</t>
        </is>
      </c>
      <c r="E3727" s="8" t="n">
        <v>46137</v>
      </c>
      <c r="F3727" t="inlineStr">
        <is>
          <t>Violations were cited in the following area(s).</t>
        </is>
      </c>
      <c r="G3727" t="inlineStr">
        <is>
          <t>08A</t>
        </is>
      </c>
      <c r="H3727" t="inlineStr">
        <is>
          <t>Establishment is not free of harborage or conditions conducive to rodents, insects or other pests.</t>
        </is>
      </c>
      <c r="I3727" t="inlineStr">
        <is>
          <t>Not Critical</t>
        </is>
      </c>
      <c r="J3727" t="n">
        <v>43</v>
      </c>
      <c r="L3727" s="9">
        <f>A3727&amp;"-"&amp;TEXT(E3727,"yyyymmdd")</f>
        <v/>
      </c>
    </row>
    <row r="3728">
      <c r="A3728" t="n">
        <v>41478586</v>
      </c>
      <c r="B3728" t="inlineStr">
        <is>
          <t>Brooklyn</t>
        </is>
      </c>
      <c r="C3728" t="inlineStr">
        <is>
          <t>11210</t>
        </is>
      </c>
      <c r="D3728" t="inlineStr">
        <is>
          <t>Caribbean</t>
        </is>
      </c>
      <c r="E3728" s="8" t="n">
        <v>46137</v>
      </c>
      <c r="F3728" t="inlineStr">
        <is>
          <t>Violations were cited in the following area(s).</t>
        </is>
      </c>
      <c r="G3728" t="inlineStr">
        <is>
          <t>10B</t>
        </is>
      </c>
      <c r="H3728" t="inlineStr">
        <is>
          <t>Anti-siphonage or back-flow prevention device not provided where required; equipment or floor not properly drained; sewage disposal system in disrepair or not functioning properly. Condensation or liquid waste improperly disposed of.</t>
        </is>
      </c>
      <c r="I3728" t="inlineStr">
        <is>
          <t>Not Critical</t>
        </is>
      </c>
      <c r="J3728" t="n">
        <v>43</v>
      </c>
      <c r="L3728" s="9">
        <f>A3728&amp;"-"&amp;TEXT(E3728,"yyyymmdd")</f>
        <v/>
      </c>
    </row>
    <row r="3729">
      <c r="A3729" t="n">
        <v>41702359</v>
      </c>
      <c r="B3729" t="inlineStr">
        <is>
          <t>Brooklyn</t>
        </is>
      </c>
      <c r="C3729" t="inlineStr">
        <is>
          <t>11237</t>
        </is>
      </c>
      <c r="D3729" t="inlineStr">
        <is>
          <t>Pizza</t>
        </is>
      </c>
      <c r="E3729" s="8" t="n">
        <v>46137</v>
      </c>
      <c r="F3729" t="inlineStr">
        <is>
          <t>Violations were cited in the following area(s).</t>
        </is>
      </c>
      <c r="G3729" t="inlineStr">
        <is>
          <t>06C</t>
        </is>
      </c>
      <c r="H372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729" t="inlineStr">
        <is>
          <t>Critical</t>
        </is>
      </c>
      <c r="J3729" t="n">
        <v>7</v>
      </c>
      <c r="K3729" t="inlineStr">
        <is>
          <t>A</t>
        </is>
      </c>
      <c r="L3729" s="9">
        <f>A3729&amp;"-"&amp;TEXT(E3729,"yyyymmdd")</f>
        <v/>
      </c>
    </row>
    <row r="3730">
      <c r="A3730" t="n">
        <v>41702359</v>
      </c>
      <c r="B3730" t="inlineStr">
        <is>
          <t>Brooklyn</t>
        </is>
      </c>
      <c r="C3730" t="inlineStr">
        <is>
          <t>11237</t>
        </is>
      </c>
      <c r="D3730" t="inlineStr">
        <is>
          <t>Pizza</t>
        </is>
      </c>
      <c r="E3730" s="8" t="n">
        <v>46137</v>
      </c>
      <c r="F3730" t="inlineStr">
        <is>
          <t>Violations were cited in the following area(s).</t>
        </is>
      </c>
      <c r="G3730" t="inlineStr">
        <is>
          <t>10F</t>
        </is>
      </c>
      <c r="H3730" t="inlineStr">
        <is>
          <t>Non-food contact surface or equipment made of unacceptable material, not kept clean, or not properly sealed, raised, spaced or movable to allow accessibility for cleaning on all sides, above and underneath the unit.</t>
        </is>
      </c>
      <c r="I3730" t="inlineStr">
        <is>
          <t>Not Critical</t>
        </is>
      </c>
      <c r="J3730" t="n">
        <v>7</v>
      </c>
      <c r="K3730" t="inlineStr">
        <is>
          <t>A</t>
        </is>
      </c>
      <c r="L3730" s="9">
        <f>A3730&amp;"-"&amp;TEXT(E3730,"yyyymmdd")</f>
        <v/>
      </c>
    </row>
    <row r="3731">
      <c r="A3731" t="n">
        <v>50048923</v>
      </c>
      <c r="B3731" t="inlineStr">
        <is>
          <t>Brooklyn</t>
        </is>
      </c>
      <c r="C3731" t="inlineStr">
        <is>
          <t>11206</t>
        </is>
      </c>
      <c r="D3731" t="inlineStr">
        <is>
          <t>Pizza</t>
        </is>
      </c>
      <c r="E3731" s="8" t="n">
        <v>46137</v>
      </c>
      <c r="F3731" t="inlineStr">
        <is>
          <t>Violations were cited in the following area(s).</t>
        </is>
      </c>
      <c r="G3731" t="inlineStr">
        <is>
          <t>02B</t>
        </is>
      </c>
      <c r="H3731" t="inlineStr">
        <is>
          <t>Hot TCS food item not held at or above 140 °F.</t>
        </is>
      </c>
      <c r="I3731" t="inlineStr">
        <is>
          <t>Critical</t>
        </is>
      </c>
      <c r="J3731" t="n">
        <v>21</v>
      </c>
      <c r="L3731" s="9">
        <f>A3731&amp;"-"&amp;TEXT(E3731,"yyyymmdd")</f>
        <v/>
      </c>
    </row>
    <row r="3732">
      <c r="A3732" t="n">
        <v>50048923</v>
      </c>
      <c r="B3732" t="inlineStr">
        <is>
          <t>Brooklyn</t>
        </is>
      </c>
      <c r="C3732" t="inlineStr">
        <is>
          <t>11206</t>
        </is>
      </c>
      <c r="D3732" t="inlineStr">
        <is>
          <t>Pizza</t>
        </is>
      </c>
      <c r="E3732" s="8" t="n">
        <v>46137</v>
      </c>
      <c r="F3732" t="inlineStr">
        <is>
          <t>Violations were cited in the following area(s).</t>
        </is>
      </c>
      <c r="G3732" t="inlineStr">
        <is>
          <t>02H</t>
        </is>
      </c>
      <c r="H3732" t="inlineStr">
        <is>
          <t>After cooking or removal from hot holding, TCS food not cooled by an approved method whereby the internal temperature is reduced from 140 °F to 70 °F or less within 2 hours, and from 70 °F to 41 °F or less within 4 additional hours.</t>
        </is>
      </c>
      <c r="I3732" t="inlineStr">
        <is>
          <t>Critical</t>
        </is>
      </c>
      <c r="J3732" t="n">
        <v>21</v>
      </c>
      <c r="L3732" s="9">
        <f>A3732&amp;"-"&amp;TEXT(E3732,"yyyymmdd")</f>
        <v/>
      </c>
    </row>
    <row r="3733">
      <c r="A3733" t="n">
        <v>50048923</v>
      </c>
      <c r="B3733" t="inlineStr">
        <is>
          <t>Brooklyn</t>
        </is>
      </c>
      <c r="C3733" t="inlineStr">
        <is>
          <t>11206</t>
        </is>
      </c>
      <c r="D3733" t="inlineStr">
        <is>
          <t>Pizza</t>
        </is>
      </c>
      <c r="E3733" s="8" t="n">
        <v>46137</v>
      </c>
      <c r="F3733" t="inlineStr">
        <is>
          <t>Violations were cited in the following area(s).</t>
        </is>
      </c>
      <c r="G3733" t="inlineStr">
        <is>
          <t>10F</t>
        </is>
      </c>
      <c r="H3733" t="inlineStr">
        <is>
          <t>Non-food contact surface or equipment made of unacceptable material, not kept clean, or not properly sealed, raised, spaced or movable to allow accessibility for cleaning on all sides, above and underneath the unit.</t>
        </is>
      </c>
      <c r="I3733" t="inlineStr">
        <is>
          <t>Not Critical</t>
        </is>
      </c>
      <c r="J3733" t="n">
        <v>21</v>
      </c>
      <c r="L3733" s="9">
        <f>A3733&amp;"-"&amp;TEXT(E3733,"yyyymmdd")</f>
        <v/>
      </c>
    </row>
    <row r="3734">
      <c r="A3734" t="n">
        <v>50062967</v>
      </c>
      <c r="B3734" t="inlineStr">
        <is>
          <t>Brooklyn</t>
        </is>
      </c>
      <c r="C3734" t="inlineStr">
        <is>
          <t>11203</t>
        </is>
      </c>
      <c r="D3734" t="inlineStr">
        <is>
          <t>American</t>
        </is>
      </c>
      <c r="E3734" s="8" t="n">
        <v>46137</v>
      </c>
      <c r="F3734" t="inlineStr">
        <is>
          <t>Violations were cited in the following area(s).</t>
        </is>
      </c>
      <c r="G3734" t="inlineStr">
        <is>
          <t>04L</t>
        </is>
      </c>
      <c r="H3734" t="inlineStr">
        <is>
          <t>Evidence of mice or live mice in establishment's food or non-food areas.</t>
        </is>
      </c>
      <c r="I3734" t="inlineStr">
        <is>
          <t>Critical</t>
        </is>
      </c>
      <c r="J3734" t="n">
        <v>9</v>
      </c>
      <c r="K3734" t="inlineStr">
        <is>
          <t>A</t>
        </is>
      </c>
      <c r="L3734" s="9">
        <f>A3734&amp;"-"&amp;TEXT(E3734,"yyyymmdd")</f>
        <v/>
      </c>
    </row>
    <row r="3735">
      <c r="A3735" t="n">
        <v>50062967</v>
      </c>
      <c r="B3735" t="inlineStr">
        <is>
          <t>Brooklyn</t>
        </is>
      </c>
      <c r="C3735" t="inlineStr">
        <is>
          <t>11203</t>
        </is>
      </c>
      <c r="D3735" t="inlineStr">
        <is>
          <t>American</t>
        </is>
      </c>
      <c r="E3735" s="8" t="n">
        <v>46137</v>
      </c>
      <c r="F3735" t="inlineStr">
        <is>
          <t>Violations were cited in the following area(s).</t>
        </is>
      </c>
      <c r="G3735" t="inlineStr">
        <is>
          <t>08A</t>
        </is>
      </c>
      <c r="H3735" t="inlineStr">
        <is>
          <t>Establishment is not free of harborage or conditions conducive to rodents, insects or other pests.</t>
        </is>
      </c>
      <c r="I3735" t="inlineStr">
        <is>
          <t>Not Critical</t>
        </is>
      </c>
      <c r="J3735" t="n">
        <v>9</v>
      </c>
      <c r="K3735" t="inlineStr">
        <is>
          <t>A</t>
        </is>
      </c>
      <c r="L3735" s="9">
        <f>A3735&amp;"-"&amp;TEXT(E3735,"yyyymmdd")</f>
        <v/>
      </c>
    </row>
    <row r="3736">
      <c r="A3736" t="n">
        <v>50083763</v>
      </c>
      <c r="B3736" t="inlineStr">
        <is>
          <t>Manhattan</t>
        </is>
      </c>
      <c r="C3736" t="inlineStr">
        <is>
          <t>10019</t>
        </is>
      </c>
      <c r="D3736" t="inlineStr">
        <is>
          <t>American</t>
        </is>
      </c>
      <c r="E3736" s="8" t="n">
        <v>46137</v>
      </c>
      <c r="F3736" t="inlineStr">
        <is>
          <t>Violations were cited in the following area(s).</t>
        </is>
      </c>
      <c r="G3736" t="inlineStr">
        <is>
          <t>04A</t>
        </is>
      </c>
      <c r="H3736" t="inlineStr">
        <is>
          <t>Food Protection Certificate (FPC) not held by manager or supervisor of food operations.</t>
        </is>
      </c>
      <c r="I3736" t="inlineStr">
        <is>
          <t>Critical</t>
        </is>
      </c>
      <c r="J3736" t="n">
        <v>10</v>
      </c>
      <c r="K3736" t="inlineStr">
        <is>
          <t>A</t>
        </is>
      </c>
      <c r="L3736" s="9">
        <f>A3736&amp;"-"&amp;TEXT(E3736,"yyyymmdd")</f>
        <v/>
      </c>
    </row>
    <row r="3737">
      <c r="A3737" t="n">
        <v>50086288</v>
      </c>
      <c r="B3737" t="inlineStr">
        <is>
          <t>Queens</t>
        </is>
      </c>
      <c r="C3737" t="inlineStr">
        <is>
          <t>11102</t>
        </is>
      </c>
      <c r="D3737" t="inlineStr">
        <is>
          <t>Greek</t>
        </is>
      </c>
      <c r="E3737" s="8" t="n">
        <v>46137</v>
      </c>
      <c r="F3737" t="inlineStr">
        <is>
          <t>Violations were cited in the following area(s).</t>
        </is>
      </c>
      <c r="G3737" t="inlineStr">
        <is>
          <t>02G</t>
        </is>
      </c>
      <c r="H3737" t="inlineStr">
        <is>
          <t>Cold TCS food item held above 41 °F; smoked or processed fish held above 38 °F; intact raw eggs held above 45 °F; or reduced oxygen packaged (ROP) TCS foods held above required temperatures except during active necessary preparation.</t>
        </is>
      </c>
      <c r="I3737" t="inlineStr">
        <is>
          <t>Critical</t>
        </is>
      </c>
      <c r="J3737" t="n">
        <v>13</v>
      </c>
      <c r="K3737" t="inlineStr">
        <is>
          <t>A</t>
        </is>
      </c>
      <c r="L3737" s="9">
        <f>A3737&amp;"-"&amp;TEXT(E3737,"yyyymmdd")</f>
        <v/>
      </c>
    </row>
    <row r="3738">
      <c r="A3738" t="n">
        <v>50086288</v>
      </c>
      <c r="B3738" t="inlineStr">
        <is>
          <t>Queens</t>
        </is>
      </c>
      <c r="C3738" t="inlineStr">
        <is>
          <t>11102</t>
        </is>
      </c>
      <c r="D3738" t="inlineStr">
        <is>
          <t>Greek</t>
        </is>
      </c>
      <c r="E3738" s="8" t="n">
        <v>46137</v>
      </c>
      <c r="F3738" t="inlineStr">
        <is>
          <t>Violations were cited in the following area(s).</t>
        </is>
      </c>
      <c r="G3738" t="inlineStr">
        <is>
          <t>10F</t>
        </is>
      </c>
      <c r="H3738" t="inlineStr">
        <is>
          <t>Non-food contact surface or equipment made of unacceptable material, not kept clean, or not properly sealed, raised, spaced or movable to allow accessibility for cleaning on all sides, above and underneath the unit.</t>
        </is>
      </c>
      <c r="I3738" t="inlineStr">
        <is>
          <t>Not Critical</t>
        </is>
      </c>
      <c r="J3738" t="n">
        <v>13</v>
      </c>
      <c r="K3738" t="inlineStr">
        <is>
          <t>A</t>
        </is>
      </c>
      <c r="L3738" s="9">
        <f>A3738&amp;"-"&amp;TEXT(E3738,"yyyymmdd")</f>
        <v/>
      </c>
    </row>
    <row r="3739">
      <c r="A3739" t="n">
        <v>50086288</v>
      </c>
      <c r="B3739" t="inlineStr">
        <is>
          <t>Queens</t>
        </is>
      </c>
      <c r="C3739" t="inlineStr">
        <is>
          <t>11102</t>
        </is>
      </c>
      <c r="D3739" t="inlineStr">
        <is>
          <t>Greek</t>
        </is>
      </c>
      <c r="E3739" s="8" t="n">
        <v>46137</v>
      </c>
      <c r="F3739" t="inlineStr">
        <is>
          <t>Violations were cited in the following area(s).</t>
        </is>
      </c>
      <c r="G3739" t="inlineStr">
        <is>
          <t>28-06</t>
        </is>
      </c>
      <c r="H3739" t="inlineStr">
        <is>
          <t>Contract with a pest management professional not in place. Record of extermination activities not kept on premises.</t>
        </is>
      </c>
      <c r="I3739" t="inlineStr">
        <is>
          <t>Not Critical</t>
        </is>
      </c>
      <c r="J3739" t="n">
        <v>13</v>
      </c>
      <c r="K3739" t="inlineStr">
        <is>
          <t>A</t>
        </is>
      </c>
      <c r="L3739" s="9">
        <f>A3739&amp;"-"&amp;TEXT(E3739,"yyyymmdd")</f>
        <v/>
      </c>
    </row>
    <row r="3740">
      <c r="A3740" t="n">
        <v>50101212</v>
      </c>
      <c r="B3740" t="inlineStr">
        <is>
          <t>Brooklyn</t>
        </is>
      </c>
      <c r="C3740" t="inlineStr">
        <is>
          <t>11237</t>
        </is>
      </c>
      <c r="D3740" t="inlineStr">
        <is>
          <t>Pizza</t>
        </is>
      </c>
      <c r="E3740" s="8" t="n">
        <v>46137</v>
      </c>
      <c r="F3740" t="inlineStr">
        <is>
          <t>Violations were cited in the following area(s).</t>
        </is>
      </c>
      <c r="G3740" t="inlineStr">
        <is>
          <t>02B</t>
        </is>
      </c>
      <c r="H3740" t="inlineStr">
        <is>
          <t>Hot TCS food item not held at or above 140 °F.</t>
        </is>
      </c>
      <c r="I3740" t="inlineStr">
        <is>
          <t>Critical</t>
        </is>
      </c>
      <c r="J3740" t="n">
        <v>23</v>
      </c>
      <c r="L3740" s="9">
        <f>A3740&amp;"-"&amp;TEXT(E3740,"yyyymmdd")</f>
        <v/>
      </c>
    </row>
    <row r="3741">
      <c r="A3741" t="n">
        <v>50101212</v>
      </c>
      <c r="B3741" t="inlineStr">
        <is>
          <t>Brooklyn</t>
        </is>
      </c>
      <c r="C3741" t="inlineStr">
        <is>
          <t>11237</t>
        </is>
      </c>
      <c r="D3741" t="inlineStr">
        <is>
          <t>Pizza</t>
        </is>
      </c>
      <c r="E3741" s="8" t="n">
        <v>46137</v>
      </c>
      <c r="F3741" t="inlineStr">
        <is>
          <t>Violations were cited in the following area(s).</t>
        </is>
      </c>
      <c r="G3741" t="inlineStr">
        <is>
          <t>02G</t>
        </is>
      </c>
      <c r="H3741" t="inlineStr">
        <is>
          <t>Cold TCS food item held above 41 °F; smoked or processed fish held above 38 °F; intact raw eggs held above 45 °F; or reduced oxygen packaged (ROP) TCS foods held above required temperatures except during active necessary preparation.</t>
        </is>
      </c>
      <c r="I3741" t="inlineStr">
        <is>
          <t>Critical</t>
        </is>
      </c>
      <c r="J3741" t="n">
        <v>23</v>
      </c>
      <c r="L3741" s="9">
        <f>A3741&amp;"-"&amp;TEXT(E3741,"yyyymmdd")</f>
        <v/>
      </c>
    </row>
    <row r="3742">
      <c r="A3742" t="n">
        <v>50101212</v>
      </c>
      <c r="B3742" t="inlineStr">
        <is>
          <t>Brooklyn</t>
        </is>
      </c>
      <c r="C3742" t="inlineStr">
        <is>
          <t>11237</t>
        </is>
      </c>
      <c r="D3742" t="inlineStr">
        <is>
          <t>Pizza</t>
        </is>
      </c>
      <c r="E3742" s="8" t="n">
        <v>46137</v>
      </c>
      <c r="F3742" t="inlineStr">
        <is>
          <t>Violations were cited in the following area(s).</t>
        </is>
      </c>
      <c r="G3742" t="inlineStr">
        <is>
          <t>06C</t>
        </is>
      </c>
      <c r="H37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742" t="inlineStr">
        <is>
          <t>Critical</t>
        </is>
      </c>
      <c r="J3742" t="n">
        <v>23</v>
      </c>
      <c r="L3742" s="9">
        <f>A3742&amp;"-"&amp;TEXT(E3742,"yyyymmdd")</f>
        <v/>
      </c>
    </row>
    <row r="3743">
      <c r="A3743" t="n">
        <v>50127718</v>
      </c>
      <c r="B3743" t="inlineStr">
        <is>
          <t>Queens</t>
        </is>
      </c>
      <c r="C3743" t="inlineStr">
        <is>
          <t>11358</t>
        </is>
      </c>
      <c r="D3743" t="inlineStr">
        <is>
          <t>Latin American</t>
        </is>
      </c>
      <c r="E3743" s="8" t="n">
        <v>46137</v>
      </c>
      <c r="F3743" t="inlineStr">
        <is>
          <t>Violations were cited in the following area(s).</t>
        </is>
      </c>
      <c r="G3743" t="inlineStr">
        <is>
          <t>02G</t>
        </is>
      </c>
      <c r="H3743" t="inlineStr">
        <is>
          <t>Cold TCS food item held above 41 °F; smoked or processed fish held above 38 °F; intact raw eggs held above 45 °F; or reduced oxygen packaged (ROP) TCS foods held above required temperatures except during active necessary preparation.</t>
        </is>
      </c>
      <c r="I3743" t="inlineStr">
        <is>
          <t>Critical</t>
        </is>
      </c>
      <c r="J3743" t="n">
        <v>32</v>
      </c>
      <c r="L3743" s="9">
        <f>A3743&amp;"-"&amp;TEXT(E3743,"yyyymmdd")</f>
        <v/>
      </c>
    </row>
    <row r="3744">
      <c r="A3744" t="n">
        <v>50127718</v>
      </c>
      <c r="B3744" t="inlineStr">
        <is>
          <t>Queens</t>
        </is>
      </c>
      <c r="C3744" t="inlineStr">
        <is>
          <t>11358</t>
        </is>
      </c>
      <c r="D3744" t="inlineStr">
        <is>
          <t>Latin American</t>
        </is>
      </c>
      <c r="E3744" s="8" t="n">
        <v>46137</v>
      </c>
      <c r="F3744" t="inlineStr">
        <is>
          <t>Violations were cited in the following area(s).</t>
        </is>
      </c>
      <c r="G3744" t="inlineStr">
        <is>
          <t>02H</t>
        </is>
      </c>
      <c r="H3744" t="inlineStr">
        <is>
          <t>After cooking or removal from hot holding, TCS food not cooled by an approved method whereby the internal temperature is reduced from 140 °F to 70 °F or less within 2 hours, and from 70 °F to 41 °F or less within 4 additional hours.</t>
        </is>
      </c>
      <c r="I3744" t="inlineStr">
        <is>
          <t>Critical</t>
        </is>
      </c>
      <c r="J3744" t="n">
        <v>32</v>
      </c>
      <c r="L3744" s="9">
        <f>A3744&amp;"-"&amp;TEXT(E3744,"yyyymmdd")</f>
        <v/>
      </c>
    </row>
    <row r="3745">
      <c r="A3745" t="n">
        <v>50127718</v>
      </c>
      <c r="B3745" t="inlineStr">
        <is>
          <t>Queens</t>
        </is>
      </c>
      <c r="C3745" t="inlineStr">
        <is>
          <t>11358</t>
        </is>
      </c>
      <c r="D3745" t="inlineStr">
        <is>
          <t>Latin American</t>
        </is>
      </c>
      <c r="E3745" s="8" t="n">
        <v>46137</v>
      </c>
      <c r="F3745" t="inlineStr">
        <is>
          <t>Violations were cited in the following area(s).</t>
        </is>
      </c>
      <c r="G3745" t="inlineStr">
        <is>
          <t>06A</t>
        </is>
      </c>
      <c r="H3745" t="inlineStr">
        <is>
          <t>Personal cleanliness is inadequate. Outer garment soiled with possible contaminant. Effective hair restraint not worn where required. Jewelry worn on hands or arms. Fingernail polish worn or fingernails not kept clean and trimmed.</t>
        </is>
      </c>
      <c r="I3745" t="inlineStr">
        <is>
          <t>Critical</t>
        </is>
      </c>
      <c r="J3745" t="n">
        <v>32</v>
      </c>
      <c r="L3745" s="9">
        <f>A3745&amp;"-"&amp;TEXT(E3745,"yyyymmdd")</f>
        <v/>
      </c>
    </row>
    <row r="3746">
      <c r="A3746" t="n">
        <v>50127718</v>
      </c>
      <c r="B3746" t="inlineStr">
        <is>
          <t>Queens</t>
        </is>
      </c>
      <c r="C3746" t="inlineStr">
        <is>
          <t>11358</t>
        </is>
      </c>
      <c r="D3746" t="inlineStr">
        <is>
          <t>Latin American</t>
        </is>
      </c>
      <c r="E3746" s="8" t="n">
        <v>46137</v>
      </c>
      <c r="F3746" t="inlineStr">
        <is>
          <t>Violations were cited in the following area(s).</t>
        </is>
      </c>
      <c r="G3746" t="inlineStr">
        <is>
          <t>06D</t>
        </is>
      </c>
      <c r="H3746" t="inlineStr">
        <is>
          <t>Food contact surface not properly washed, rinsed and sanitized after each use and following any activity when contamination may have occurred.</t>
        </is>
      </c>
      <c r="I3746" t="inlineStr">
        <is>
          <t>Critical</t>
        </is>
      </c>
      <c r="J3746" t="n">
        <v>32</v>
      </c>
      <c r="L3746" s="9">
        <f>A3746&amp;"-"&amp;TEXT(E3746,"yyyymmdd")</f>
        <v/>
      </c>
    </row>
    <row r="3747">
      <c r="A3747" t="n">
        <v>50127718</v>
      </c>
      <c r="B3747" t="inlineStr">
        <is>
          <t>Queens</t>
        </is>
      </c>
      <c r="C3747" t="inlineStr">
        <is>
          <t>11358</t>
        </is>
      </c>
      <c r="D3747" t="inlineStr">
        <is>
          <t>Latin American</t>
        </is>
      </c>
      <c r="E3747" s="8" t="n">
        <v>46137</v>
      </c>
      <c r="F3747" t="inlineStr">
        <is>
          <t>Violations were cited in the following area(s).</t>
        </is>
      </c>
      <c r="G3747" t="inlineStr">
        <is>
          <t>08C</t>
        </is>
      </c>
      <c r="H3747" t="inlineStr">
        <is>
          <t>Pesticide not properly labeled or used by unlicensed individual. Pesticide, other toxic chemical improperly used/stored. Unprotected, unlocked bait station used.</t>
        </is>
      </c>
      <c r="I3747" t="inlineStr">
        <is>
          <t>Not Critical</t>
        </is>
      </c>
      <c r="J3747" t="n">
        <v>32</v>
      </c>
      <c r="L3747" s="9">
        <f>A3747&amp;"-"&amp;TEXT(E3747,"yyyymmdd")</f>
        <v/>
      </c>
    </row>
    <row r="3748">
      <c r="A3748" t="n">
        <v>50127718</v>
      </c>
      <c r="B3748" t="inlineStr">
        <is>
          <t>Queens</t>
        </is>
      </c>
      <c r="C3748" t="inlineStr">
        <is>
          <t>11358</t>
        </is>
      </c>
      <c r="D3748" t="inlineStr">
        <is>
          <t>Latin American</t>
        </is>
      </c>
      <c r="E3748" s="8" t="n">
        <v>46137</v>
      </c>
      <c r="F3748" t="inlineStr">
        <is>
          <t>Violations were cited in the following area(s).</t>
        </is>
      </c>
      <c r="G3748" t="inlineStr">
        <is>
          <t>10F</t>
        </is>
      </c>
      <c r="H3748" t="inlineStr">
        <is>
          <t>Non-food contact surface or equipment made of unacceptable material, not kept clean, or not properly sealed, raised, spaced or movable to allow accessibility for cleaning on all sides, above and underneath the unit.</t>
        </is>
      </c>
      <c r="I3748" t="inlineStr">
        <is>
          <t>Not Critical</t>
        </is>
      </c>
      <c r="J3748" t="n">
        <v>32</v>
      </c>
      <c r="L3748" s="9">
        <f>A3748&amp;"-"&amp;TEXT(E3748,"yyyymmdd")</f>
        <v/>
      </c>
    </row>
    <row r="3749">
      <c r="A3749" t="n">
        <v>50128669</v>
      </c>
      <c r="B3749" t="inlineStr">
        <is>
          <t>Queens</t>
        </is>
      </c>
      <c r="C3749" t="inlineStr">
        <is>
          <t>11358</t>
        </is>
      </c>
      <c r="D3749" t="inlineStr">
        <is>
          <t>Pizza</t>
        </is>
      </c>
      <c r="E3749" s="8" t="n">
        <v>46137</v>
      </c>
      <c r="F3749" t="inlineStr">
        <is>
          <t>Violations were cited in the following area(s).</t>
        </is>
      </c>
      <c r="G3749" t="inlineStr">
        <is>
          <t>06A</t>
        </is>
      </c>
      <c r="H3749" t="inlineStr">
        <is>
          <t>Personal cleanliness is inadequate. Outer garment soiled with possible contaminant. Effective hair restraint not worn where required. Jewelry worn on hands or arms. Fingernail polish worn or fingernails not kept clean and trimmed.</t>
        </is>
      </c>
      <c r="I3749" t="inlineStr">
        <is>
          <t>Critical</t>
        </is>
      </c>
      <c r="J3749" t="n">
        <v>12</v>
      </c>
      <c r="K3749" t="inlineStr">
        <is>
          <t>A</t>
        </is>
      </c>
      <c r="L3749" s="9">
        <f>A3749&amp;"-"&amp;TEXT(E3749,"yyyymmdd")</f>
        <v/>
      </c>
    </row>
    <row r="3750">
      <c r="A3750" t="n">
        <v>50128669</v>
      </c>
      <c r="B3750" t="inlineStr">
        <is>
          <t>Queens</t>
        </is>
      </c>
      <c r="C3750" t="inlineStr">
        <is>
          <t>11358</t>
        </is>
      </c>
      <c r="D3750" t="inlineStr">
        <is>
          <t>Pizza</t>
        </is>
      </c>
      <c r="E3750" s="8" t="n">
        <v>46137</v>
      </c>
      <c r="F3750" t="inlineStr">
        <is>
          <t>Violations were cited in the following area(s).</t>
        </is>
      </c>
      <c r="G3750" t="inlineStr">
        <is>
          <t>06D</t>
        </is>
      </c>
      <c r="H3750" t="inlineStr">
        <is>
          <t>Food contact surface not properly washed, rinsed and sanitized after each use and following any activity when contamination may have occurred.</t>
        </is>
      </c>
      <c r="I3750" t="inlineStr">
        <is>
          <t>Critical</t>
        </is>
      </c>
      <c r="J3750" t="n">
        <v>12</v>
      </c>
      <c r="K3750" t="inlineStr">
        <is>
          <t>A</t>
        </is>
      </c>
      <c r="L3750" s="9">
        <f>A3750&amp;"-"&amp;TEXT(E3750,"yyyymmdd")</f>
        <v/>
      </c>
    </row>
    <row r="3751">
      <c r="A3751" t="n">
        <v>50128669</v>
      </c>
      <c r="B3751" t="inlineStr">
        <is>
          <t>Queens</t>
        </is>
      </c>
      <c r="C3751" t="inlineStr">
        <is>
          <t>11358</t>
        </is>
      </c>
      <c r="D3751" t="inlineStr">
        <is>
          <t>Pizza</t>
        </is>
      </c>
      <c r="E3751" s="8" t="n">
        <v>46137</v>
      </c>
      <c r="F3751" t="inlineStr">
        <is>
          <t>Violations were cited in the following area(s).</t>
        </is>
      </c>
      <c r="G3751" t="inlineStr">
        <is>
          <t>09C</t>
        </is>
      </c>
      <c r="H3751" t="inlineStr">
        <is>
          <t>Design, construction, materials used or maintenance of food contact surface improper. Surface not easily cleanable, sanitized and maintained.</t>
        </is>
      </c>
      <c r="I3751" t="inlineStr">
        <is>
          <t>Not Critical</t>
        </is>
      </c>
      <c r="J3751" t="n">
        <v>12</v>
      </c>
      <c r="K3751" t="inlineStr">
        <is>
          <t>A</t>
        </is>
      </c>
      <c r="L3751" s="9">
        <f>A3751&amp;"-"&amp;TEXT(E3751,"yyyymmdd")</f>
        <v/>
      </c>
    </row>
    <row r="3752">
      <c r="A3752" t="n">
        <v>50132465</v>
      </c>
      <c r="B3752" t="inlineStr">
        <is>
          <t>Brooklyn</t>
        </is>
      </c>
      <c r="C3752" t="inlineStr">
        <is>
          <t>11206</t>
        </is>
      </c>
      <c r="D3752" t="inlineStr">
        <is>
          <t>African</t>
        </is>
      </c>
      <c r="E3752" s="8" t="n">
        <v>46137</v>
      </c>
      <c r="F3752" t="inlineStr">
        <is>
          <t>Violations were cited in the following area(s).</t>
        </is>
      </c>
      <c r="G3752" t="inlineStr">
        <is>
          <t>02G</t>
        </is>
      </c>
      <c r="H3752" t="inlineStr">
        <is>
          <t>Cold TCS food item held above 41 °F; smoked or processed fish held above 38 °F; intact raw eggs held above 45 °F; or reduced oxygen packaged (ROP) TCS foods held above required temperatures except during active necessary preparation.</t>
        </is>
      </c>
      <c r="I3752" t="inlineStr">
        <is>
          <t>Critical</t>
        </is>
      </c>
      <c r="J3752" t="n">
        <v>20</v>
      </c>
      <c r="L3752" s="9">
        <f>A3752&amp;"-"&amp;TEXT(E3752,"yyyymmdd")</f>
        <v/>
      </c>
    </row>
    <row r="3753">
      <c r="A3753" t="n">
        <v>50132465</v>
      </c>
      <c r="B3753" t="inlineStr">
        <is>
          <t>Brooklyn</t>
        </is>
      </c>
      <c r="C3753" t="inlineStr">
        <is>
          <t>11206</t>
        </is>
      </c>
      <c r="D3753" t="inlineStr">
        <is>
          <t>African</t>
        </is>
      </c>
      <c r="E3753" s="8" t="n">
        <v>46137</v>
      </c>
      <c r="F3753" t="inlineStr">
        <is>
          <t>Violations were cited in the following area(s).</t>
        </is>
      </c>
      <c r="G3753" t="inlineStr">
        <is>
          <t>06C</t>
        </is>
      </c>
      <c r="H375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753" t="inlineStr">
        <is>
          <t>Critical</t>
        </is>
      </c>
      <c r="J3753" t="n">
        <v>20</v>
      </c>
      <c r="L3753" s="9">
        <f>A3753&amp;"-"&amp;TEXT(E3753,"yyyymmdd")</f>
        <v/>
      </c>
    </row>
    <row r="3754">
      <c r="A3754" t="n">
        <v>50132465</v>
      </c>
      <c r="B3754" t="inlineStr">
        <is>
          <t>Brooklyn</t>
        </is>
      </c>
      <c r="C3754" t="inlineStr">
        <is>
          <t>11206</t>
        </is>
      </c>
      <c r="D3754" t="inlineStr">
        <is>
          <t>African</t>
        </is>
      </c>
      <c r="E3754" s="8" t="n">
        <v>46137</v>
      </c>
      <c r="F3754" t="inlineStr">
        <is>
          <t>Violations were cited in the following area(s).</t>
        </is>
      </c>
      <c r="G3754" t="inlineStr">
        <is>
          <t>09E</t>
        </is>
      </c>
      <c r="H3754" t="inlineStr">
        <is>
          <t>Wash hands sign not posted near or above hand washing sink.</t>
        </is>
      </c>
      <c r="I3754" t="inlineStr">
        <is>
          <t>Not Critical</t>
        </is>
      </c>
      <c r="J3754" t="n">
        <v>20</v>
      </c>
      <c r="L3754" s="9">
        <f>A3754&amp;"-"&amp;TEXT(E3754,"yyyymmdd")</f>
        <v/>
      </c>
    </row>
    <row r="3755">
      <c r="A3755" t="n">
        <v>50132465</v>
      </c>
      <c r="B3755" t="inlineStr">
        <is>
          <t>Brooklyn</t>
        </is>
      </c>
      <c r="C3755" t="inlineStr">
        <is>
          <t>11206</t>
        </is>
      </c>
      <c r="D3755" t="inlineStr">
        <is>
          <t>African</t>
        </is>
      </c>
      <c r="E3755" s="8" t="n">
        <v>46137</v>
      </c>
      <c r="F3755" t="inlineStr">
        <is>
          <t>Violations were cited in the following area(s).</t>
        </is>
      </c>
      <c r="G3755" t="inlineStr">
        <is>
          <t>10G</t>
        </is>
      </c>
      <c r="H3755" t="inlineStr">
        <is>
          <t>Dishwashing and ware washing: Cleaning and sanitizing of tableware, including dishes, utensils, and equipment deficient.</t>
        </is>
      </c>
      <c r="I3755" t="inlineStr">
        <is>
          <t>Not Critical</t>
        </is>
      </c>
      <c r="J3755" t="n">
        <v>20</v>
      </c>
      <c r="L3755" s="9">
        <f>A3755&amp;"-"&amp;TEXT(E3755,"yyyymmdd")</f>
        <v/>
      </c>
    </row>
    <row r="3756">
      <c r="A3756" t="n">
        <v>50137627</v>
      </c>
      <c r="B3756" t="inlineStr">
        <is>
          <t>Manhattan</t>
        </is>
      </c>
      <c r="C3756" t="inlineStr">
        <is>
          <t>10075</t>
        </is>
      </c>
      <c r="D3756" t="inlineStr">
        <is>
          <t>Japanese</t>
        </is>
      </c>
      <c r="E3756" s="8" t="n">
        <v>46137</v>
      </c>
      <c r="F3756" t="inlineStr">
        <is>
          <t>Violations were cited in the following area(s).</t>
        </is>
      </c>
      <c r="G3756" t="inlineStr">
        <is>
          <t>02B</t>
        </is>
      </c>
      <c r="H3756" t="inlineStr">
        <is>
          <t>Hot TCS food item not held at or above 140 °F.</t>
        </is>
      </c>
      <c r="I3756" t="inlineStr">
        <is>
          <t>Critical</t>
        </is>
      </c>
      <c r="J3756" t="n">
        <v>11</v>
      </c>
      <c r="K3756" t="inlineStr">
        <is>
          <t>A</t>
        </is>
      </c>
      <c r="L3756" s="9">
        <f>A3756&amp;"-"&amp;TEXT(E3756,"yyyymmdd")</f>
        <v/>
      </c>
    </row>
    <row r="3757">
      <c r="A3757" t="n">
        <v>50137627</v>
      </c>
      <c r="B3757" t="inlineStr">
        <is>
          <t>Manhattan</t>
        </is>
      </c>
      <c r="C3757" t="inlineStr">
        <is>
          <t>10075</t>
        </is>
      </c>
      <c r="D3757" t="inlineStr">
        <is>
          <t>Japanese</t>
        </is>
      </c>
      <c r="E3757" s="8" t="n">
        <v>46137</v>
      </c>
      <c r="F3757" t="inlineStr">
        <is>
          <t>Violations were cited in the following area(s).</t>
        </is>
      </c>
      <c r="G3757" t="inlineStr">
        <is>
          <t>10F</t>
        </is>
      </c>
      <c r="H3757" t="inlineStr">
        <is>
          <t>Non-food contact surface or equipment made of unacceptable material, not kept clean, or not properly sealed, raised, spaced or movable to allow accessibility for cleaning on all sides, above and underneath the unit.</t>
        </is>
      </c>
      <c r="I3757" t="inlineStr">
        <is>
          <t>Not Critical</t>
        </is>
      </c>
      <c r="J3757" t="n">
        <v>11</v>
      </c>
      <c r="K3757" t="inlineStr">
        <is>
          <t>A</t>
        </is>
      </c>
      <c r="L3757" s="9">
        <f>A3757&amp;"-"&amp;TEXT(E3757,"yyyymmdd")</f>
        <v/>
      </c>
    </row>
    <row r="3758">
      <c r="A3758" t="n">
        <v>50137627</v>
      </c>
      <c r="B3758" t="inlineStr">
        <is>
          <t>Manhattan</t>
        </is>
      </c>
      <c r="C3758" t="inlineStr">
        <is>
          <t>10075</t>
        </is>
      </c>
      <c r="D3758" t="inlineStr">
        <is>
          <t>Japanese</t>
        </is>
      </c>
      <c r="E3758" s="8" t="n">
        <v>46137</v>
      </c>
      <c r="F3758" t="inlineStr">
        <is>
          <t>Violations were cited in the following area(s).</t>
        </is>
      </c>
      <c r="G3758" t="inlineStr">
        <is>
          <t>10H</t>
        </is>
      </c>
      <c r="H3758" t="inlineStr">
        <is>
          <t>Single service article not provided. Single service article reused or not protected from contamination when transported, stored, dispensed. Drinking straws not completely enclosed in wrapper or dispensed from a sanitary device.</t>
        </is>
      </c>
      <c r="I3758" t="inlineStr">
        <is>
          <t>Not Critical</t>
        </is>
      </c>
      <c r="J3758" t="n">
        <v>11</v>
      </c>
      <c r="K3758" t="inlineStr">
        <is>
          <t>A</t>
        </is>
      </c>
      <c r="L3758" s="9">
        <f>A3758&amp;"-"&amp;TEXT(E3758,"yyyymmdd")</f>
        <v/>
      </c>
    </row>
    <row r="3759">
      <c r="A3759" t="n">
        <v>40394030</v>
      </c>
      <c r="B3759" t="inlineStr">
        <is>
          <t>Bronx</t>
        </is>
      </c>
      <c r="C3759" t="inlineStr">
        <is>
          <t>10463</t>
        </is>
      </c>
      <c r="D3759" t="inlineStr">
        <is>
          <t>American</t>
        </is>
      </c>
      <c r="E3759" s="8" t="n">
        <v>46139</v>
      </c>
      <c r="F3759" t="inlineStr">
        <is>
          <t>Violations were cited in the following area(s).</t>
        </is>
      </c>
      <c r="G3759" t="inlineStr">
        <is>
          <t>02G</t>
        </is>
      </c>
      <c r="H3759" t="inlineStr">
        <is>
          <t>Cold TCS food item held above 41 °F; smoked or processed fish held above 38 °F; intact raw eggs held above 45 °F; or reduced oxygen packaged (ROP) TCS foods held above required temperatures except during active necessary preparation.</t>
        </is>
      </c>
      <c r="I3759" t="inlineStr">
        <is>
          <t>Critical</t>
        </is>
      </c>
      <c r="J3759" t="n">
        <v>13</v>
      </c>
      <c r="K3759" t="inlineStr">
        <is>
          <t>A</t>
        </is>
      </c>
      <c r="L3759" s="9">
        <f>A3759&amp;"-"&amp;TEXT(E3759,"yyyymmdd")</f>
        <v/>
      </c>
    </row>
    <row r="3760">
      <c r="A3760" t="n">
        <v>40394030</v>
      </c>
      <c r="B3760" t="inlineStr">
        <is>
          <t>Bronx</t>
        </is>
      </c>
      <c r="C3760" t="inlineStr">
        <is>
          <t>10463</t>
        </is>
      </c>
      <c r="D3760" t="inlineStr">
        <is>
          <t>American</t>
        </is>
      </c>
      <c r="E3760" s="8" t="n">
        <v>46139</v>
      </c>
      <c r="F3760" t="inlineStr">
        <is>
          <t>Violations were cited in the following area(s).</t>
        </is>
      </c>
      <c r="G3760" t="inlineStr">
        <is>
          <t>10B</t>
        </is>
      </c>
      <c r="H3760" t="inlineStr">
        <is>
          <t>Anti-siphonage or back-flow prevention device not provided where required; equipment or floor not properly drained; sewage disposal system in disrepair or not functioning properly. Condensation or liquid waste improperly disposed of.</t>
        </is>
      </c>
      <c r="I3760" t="inlineStr">
        <is>
          <t>Not Critical</t>
        </is>
      </c>
      <c r="J3760" t="n">
        <v>13</v>
      </c>
      <c r="K3760" t="inlineStr">
        <is>
          <t>A</t>
        </is>
      </c>
      <c r="L3760" s="9">
        <f>A3760&amp;"-"&amp;TEXT(E3760,"yyyymmdd")</f>
        <v/>
      </c>
    </row>
    <row r="3761">
      <c r="A3761" t="n">
        <v>40394030</v>
      </c>
      <c r="B3761" t="inlineStr">
        <is>
          <t>Bronx</t>
        </is>
      </c>
      <c r="C3761" t="inlineStr">
        <is>
          <t>10463</t>
        </is>
      </c>
      <c r="D3761" t="inlineStr">
        <is>
          <t>American</t>
        </is>
      </c>
      <c r="E3761" s="8" t="n">
        <v>46139</v>
      </c>
      <c r="F3761" t="inlineStr">
        <is>
          <t>Violations were cited in the following area(s).</t>
        </is>
      </c>
      <c r="G3761" t="inlineStr">
        <is>
          <t>10F</t>
        </is>
      </c>
      <c r="H3761" t="inlineStr">
        <is>
          <t>Non-food contact surface or equipment made of unacceptable material, not kept clean, or not properly sealed, raised, spaced or movable to allow accessibility for cleaning on all sides, above and underneath the unit.</t>
        </is>
      </c>
      <c r="I3761" t="inlineStr">
        <is>
          <t>Not Critical</t>
        </is>
      </c>
      <c r="J3761" t="n">
        <v>13</v>
      </c>
      <c r="K3761" t="inlineStr">
        <is>
          <t>A</t>
        </is>
      </c>
      <c r="L3761" s="9">
        <f>A3761&amp;"-"&amp;TEXT(E3761,"yyyymmdd")</f>
        <v/>
      </c>
    </row>
    <row r="3762">
      <c r="A3762" t="n">
        <v>40621241</v>
      </c>
      <c r="B3762" t="inlineStr">
        <is>
          <t>Bronx</t>
        </is>
      </c>
      <c r="C3762" t="inlineStr">
        <is>
          <t>10458</t>
        </is>
      </c>
      <c r="D3762" t="inlineStr">
        <is>
          <t>Bakery Products/Desserts</t>
        </is>
      </c>
      <c r="E3762" s="8" t="n">
        <v>46139</v>
      </c>
      <c r="F3762" t="inlineStr">
        <is>
          <t>Violations were cited in the following area(s).</t>
        </is>
      </c>
      <c r="G3762" t="inlineStr">
        <is>
          <t>02G</t>
        </is>
      </c>
      <c r="H3762" t="inlineStr">
        <is>
          <t>Cold TCS food item held above 41 °F; smoked or processed fish held above 38 °F; intact raw eggs held above 45 °F; or reduced oxygen packaged (ROP) TCS foods held above required temperatures except during active necessary preparation.</t>
        </is>
      </c>
      <c r="I3762" t="inlineStr">
        <is>
          <t>Critical</t>
        </is>
      </c>
      <c r="J3762" t="n">
        <v>31</v>
      </c>
      <c r="L3762" s="9">
        <f>A3762&amp;"-"&amp;TEXT(E3762,"yyyymmdd")</f>
        <v/>
      </c>
    </row>
    <row r="3763">
      <c r="A3763" t="n">
        <v>40621241</v>
      </c>
      <c r="B3763" t="inlineStr">
        <is>
          <t>Bronx</t>
        </is>
      </c>
      <c r="C3763" t="inlineStr">
        <is>
          <t>10458</t>
        </is>
      </c>
      <c r="D3763" t="inlineStr">
        <is>
          <t>Bakery Products/Desserts</t>
        </is>
      </c>
      <c r="E3763" s="8" t="n">
        <v>46139</v>
      </c>
      <c r="F3763" t="inlineStr">
        <is>
          <t>Violations were cited in the following area(s).</t>
        </is>
      </c>
      <c r="G3763" t="inlineStr">
        <is>
          <t>04L</t>
        </is>
      </c>
      <c r="H3763" t="inlineStr">
        <is>
          <t>Evidence of mice or live mice in establishment's food or non-food areas.</t>
        </is>
      </c>
      <c r="I3763" t="inlineStr">
        <is>
          <t>Critical</t>
        </is>
      </c>
      <c r="J3763" t="n">
        <v>31</v>
      </c>
      <c r="L3763" s="9">
        <f>A3763&amp;"-"&amp;TEXT(E3763,"yyyymmdd")</f>
        <v/>
      </c>
    </row>
    <row r="3764">
      <c r="A3764" t="n">
        <v>40621241</v>
      </c>
      <c r="B3764" t="inlineStr">
        <is>
          <t>Bronx</t>
        </is>
      </c>
      <c r="C3764" t="inlineStr">
        <is>
          <t>10458</t>
        </is>
      </c>
      <c r="D3764" t="inlineStr">
        <is>
          <t>Bakery Products/Desserts</t>
        </is>
      </c>
      <c r="E3764" s="8" t="n">
        <v>46139</v>
      </c>
      <c r="F3764" t="inlineStr">
        <is>
          <t>Violations were cited in the following area(s).</t>
        </is>
      </c>
      <c r="G3764" t="inlineStr">
        <is>
          <t>06D</t>
        </is>
      </c>
      <c r="H3764" t="inlineStr">
        <is>
          <t>Food contact surface not properly washed, rinsed and sanitized after each use and following any activity when contamination may have occurred.</t>
        </is>
      </c>
      <c r="I3764" t="inlineStr">
        <is>
          <t>Critical</t>
        </is>
      </c>
      <c r="J3764" t="n">
        <v>31</v>
      </c>
      <c r="L3764" s="9">
        <f>A3764&amp;"-"&amp;TEXT(E3764,"yyyymmdd")</f>
        <v/>
      </c>
    </row>
    <row r="3765">
      <c r="A3765" t="n">
        <v>40621241</v>
      </c>
      <c r="B3765" t="inlineStr">
        <is>
          <t>Bronx</t>
        </is>
      </c>
      <c r="C3765" t="inlineStr">
        <is>
          <t>10458</t>
        </is>
      </c>
      <c r="D3765" t="inlineStr">
        <is>
          <t>Bakery Products/Desserts</t>
        </is>
      </c>
      <c r="E3765" s="8" t="n">
        <v>46139</v>
      </c>
      <c r="F3765" t="inlineStr">
        <is>
          <t>Violations were cited in the following area(s).</t>
        </is>
      </c>
      <c r="G3765" t="inlineStr">
        <is>
          <t>08A</t>
        </is>
      </c>
      <c r="H3765" t="inlineStr">
        <is>
          <t>Establishment is not free of harborage or conditions conducive to rodents, insects or other pests.</t>
        </is>
      </c>
      <c r="I3765" t="inlineStr">
        <is>
          <t>Not Critical</t>
        </is>
      </c>
      <c r="J3765" t="n">
        <v>31</v>
      </c>
      <c r="L3765" s="9">
        <f>A3765&amp;"-"&amp;TEXT(E3765,"yyyymmdd")</f>
        <v/>
      </c>
    </row>
    <row r="3766">
      <c r="A3766" t="n">
        <v>40621241</v>
      </c>
      <c r="B3766" t="inlineStr">
        <is>
          <t>Bronx</t>
        </is>
      </c>
      <c r="C3766" t="inlineStr">
        <is>
          <t>10458</t>
        </is>
      </c>
      <c r="D3766" t="inlineStr">
        <is>
          <t>Bakery Products/Desserts</t>
        </is>
      </c>
      <c r="E3766" s="8" t="n">
        <v>46139</v>
      </c>
      <c r="F3766" t="inlineStr">
        <is>
          <t>Violations were cited in the following area(s).</t>
        </is>
      </c>
      <c r="G3766" t="inlineStr">
        <is>
          <t>10B</t>
        </is>
      </c>
      <c r="H3766" t="inlineStr">
        <is>
          <t>Anti-siphonage or back-flow prevention device not provided where required; equipment or floor not properly drained; sewage disposal system in disrepair or not functioning properly. Condensation or liquid waste improperly disposed of.</t>
        </is>
      </c>
      <c r="I3766" t="inlineStr">
        <is>
          <t>Not Critical</t>
        </is>
      </c>
      <c r="J3766" t="n">
        <v>31</v>
      </c>
      <c r="L3766" s="9">
        <f>A3766&amp;"-"&amp;TEXT(E3766,"yyyymmdd")</f>
        <v/>
      </c>
    </row>
    <row r="3767">
      <c r="A3767" t="n">
        <v>40621241</v>
      </c>
      <c r="B3767" t="inlineStr">
        <is>
          <t>Bronx</t>
        </is>
      </c>
      <c r="C3767" t="inlineStr">
        <is>
          <t>10458</t>
        </is>
      </c>
      <c r="D3767" t="inlineStr">
        <is>
          <t>Bakery Products/Desserts</t>
        </is>
      </c>
      <c r="E3767" s="8" t="n">
        <v>46139</v>
      </c>
      <c r="F3767" t="inlineStr">
        <is>
          <t>Violations were cited in the following area(s).</t>
        </is>
      </c>
      <c r="G3767" t="inlineStr">
        <is>
          <t>10F</t>
        </is>
      </c>
      <c r="H3767" t="inlineStr">
        <is>
          <t>Non-food contact surface or equipment made of unacceptable material, not kept clean, or not properly sealed, raised, spaced or movable to allow accessibility for cleaning on all sides, above and underneath the unit.</t>
        </is>
      </c>
      <c r="I3767" t="inlineStr">
        <is>
          <t>Not Critical</t>
        </is>
      </c>
      <c r="J3767" t="n">
        <v>31</v>
      </c>
      <c r="L3767" s="9">
        <f>A3767&amp;"-"&amp;TEXT(E3767,"yyyymmdd")</f>
        <v/>
      </c>
    </row>
    <row r="3768">
      <c r="A3768" t="n">
        <v>40888787</v>
      </c>
      <c r="B3768" t="inlineStr">
        <is>
          <t>Manhattan</t>
        </is>
      </c>
      <c r="C3768" t="inlineStr">
        <is>
          <t>10026</t>
        </is>
      </c>
      <c r="D3768" t="inlineStr">
        <is>
          <t>Chicken</t>
        </is>
      </c>
      <c r="E3768" s="8" t="n">
        <v>46139</v>
      </c>
      <c r="F3768" t="inlineStr">
        <is>
          <t>Violations were cited in the following area(s).</t>
        </is>
      </c>
      <c r="G3768" t="inlineStr">
        <is>
          <t>02B</t>
        </is>
      </c>
      <c r="H3768" t="inlineStr">
        <is>
          <t>Hot TCS food item not held at or above 140 °F.</t>
        </is>
      </c>
      <c r="I3768" t="inlineStr">
        <is>
          <t>Critical</t>
        </is>
      </c>
      <c r="J3768" t="n">
        <v>10</v>
      </c>
      <c r="K3768" t="inlineStr">
        <is>
          <t>A</t>
        </is>
      </c>
      <c r="L3768" s="9">
        <f>A3768&amp;"-"&amp;TEXT(E3768,"yyyymmdd")</f>
        <v/>
      </c>
    </row>
    <row r="3769">
      <c r="A3769" t="n">
        <v>40888787</v>
      </c>
      <c r="B3769" t="inlineStr">
        <is>
          <t>Manhattan</t>
        </is>
      </c>
      <c r="C3769" t="inlineStr">
        <is>
          <t>10026</t>
        </is>
      </c>
      <c r="D3769" t="inlineStr">
        <is>
          <t>Chicken</t>
        </is>
      </c>
      <c r="E3769" s="8" t="n">
        <v>46139</v>
      </c>
      <c r="F3769" t="inlineStr">
        <is>
          <t>Violations were cited in the following area(s).</t>
        </is>
      </c>
      <c r="G3769" t="inlineStr">
        <is>
          <t>10F</t>
        </is>
      </c>
      <c r="H3769" t="inlineStr">
        <is>
          <t>Non-food contact surface or equipment made of unacceptable material, not kept clean, or not properly sealed, raised, spaced or movable to allow accessibility for cleaning on all sides, above and underneath the unit.</t>
        </is>
      </c>
      <c r="I3769" t="inlineStr">
        <is>
          <t>Not Critical</t>
        </is>
      </c>
      <c r="J3769" t="n">
        <v>10</v>
      </c>
      <c r="K3769" t="inlineStr">
        <is>
          <t>A</t>
        </is>
      </c>
      <c r="L3769" s="9">
        <f>A3769&amp;"-"&amp;TEXT(E3769,"yyyymmdd")</f>
        <v/>
      </c>
    </row>
    <row r="3770">
      <c r="A3770" t="n">
        <v>40999287</v>
      </c>
      <c r="B3770" t="inlineStr">
        <is>
          <t>Brooklyn</t>
        </is>
      </c>
      <c r="C3770" t="inlineStr">
        <is>
          <t>11214</t>
        </is>
      </c>
      <c r="D3770" t="inlineStr">
        <is>
          <t>Italian</t>
        </is>
      </c>
      <c r="E3770" s="8" t="n">
        <v>46139</v>
      </c>
      <c r="F3770" t="inlineStr">
        <is>
          <t>Violations were cited in the following area(s).</t>
        </is>
      </c>
      <c r="G3770" t="inlineStr">
        <is>
          <t>02B</t>
        </is>
      </c>
      <c r="H3770" t="inlineStr">
        <is>
          <t>Hot TCS food item not held at or above 140 °F.</t>
        </is>
      </c>
      <c r="I3770" t="inlineStr">
        <is>
          <t>Critical</t>
        </is>
      </c>
      <c r="J3770" t="n">
        <v>20</v>
      </c>
      <c r="L3770" s="9">
        <f>A3770&amp;"-"&amp;TEXT(E3770,"yyyymmdd")</f>
        <v/>
      </c>
    </row>
    <row r="3771">
      <c r="A3771" t="n">
        <v>40999287</v>
      </c>
      <c r="B3771" t="inlineStr">
        <is>
          <t>Brooklyn</t>
        </is>
      </c>
      <c r="C3771" t="inlineStr">
        <is>
          <t>11214</t>
        </is>
      </c>
      <c r="D3771" t="inlineStr">
        <is>
          <t>Italian</t>
        </is>
      </c>
      <c r="E3771" s="8" t="n">
        <v>46139</v>
      </c>
      <c r="F3771" t="inlineStr">
        <is>
          <t>Violations were cited in the following area(s).</t>
        </is>
      </c>
      <c r="G3771" t="inlineStr">
        <is>
          <t>04N</t>
        </is>
      </c>
      <c r="H3771" t="inlineStr">
        <is>
          <t>Filth flies or food/refuse/sewage associated with (FRSA) flies or other nuisance pests in establishment’s food and/or non-food areas. FRSA flies include house flies, blow flies, bottle flies, flesh flies, drain flies, Phorid flies and fruit flies.</t>
        </is>
      </c>
      <c r="I3771" t="inlineStr">
        <is>
          <t>Critical</t>
        </is>
      </c>
      <c r="J3771" t="n">
        <v>20</v>
      </c>
      <c r="L3771" s="9">
        <f>A3771&amp;"-"&amp;TEXT(E3771,"yyyymmdd")</f>
        <v/>
      </c>
    </row>
    <row r="3772">
      <c r="A3772" t="n">
        <v>40999287</v>
      </c>
      <c r="B3772" t="inlineStr">
        <is>
          <t>Brooklyn</t>
        </is>
      </c>
      <c r="C3772" t="inlineStr">
        <is>
          <t>11214</t>
        </is>
      </c>
      <c r="D3772" t="inlineStr">
        <is>
          <t>Italian</t>
        </is>
      </c>
      <c r="E3772" s="8" t="n">
        <v>46139</v>
      </c>
      <c r="F3772" t="inlineStr">
        <is>
          <t>Violations were cited in the following area(s).</t>
        </is>
      </c>
      <c r="G3772" t="inlineStr">
        <is>
          <t>08A</t>
        </is>
      </c>
      <c r="H3772" t="inlineStr">
        <is>
          <t>Establishment is not free of harborage or conditions conducive to rodents, insects or other pests.</t>
        </is>
      </c>
      <c r="I3772" t="inlineStr">
        <is>
          <t>Not Critical</t>
        </is>
      </c>
      <c r="J3772" t="n">
        <v>20</v>
      </c>
      <c r="L3772" s="9">
        <f>A3772&amp;"-"&amp;TEXT(E3772,"yyyymmdd")</f>
        <v/>
      </c>
    </row>
    <row r="3773">
      <c r="A3773" t="n">
        <v>41037850</v>
      </c>
      <c r="B3773" t="inlineStr">
        <is>
          <t>Queens</t>
        </is>
      </c>
      <c r="C3773" t="inlineStr">
        <is>
          <t>11415</t>
        </is>
      </c>
      <c r="D3773" t="inlineStr">
        <is>
          <t>Peruvian</t>
        </is>
      </c>
      <c r="E3773" s="8" t="n">
        <v>46139</v>
      </c>
      <c r="F3773" t="inlineStr">
        <is>
          <t>Violations were cited in the following area(s).</t>
        </is>
      </c>
      <c r="G3773" t="inlineStr">
        <is>
          <t>04H</t>
        </is>
      </c>
      <c r="H3773" t="inlineStr">
        <is>
          <t>Raw, cooked or prepared food is adulterated, contaminated, cross-contaminated, or not discarded in accordance with HACCP plan.</t>
        </is>
      </c>
      <c r="I3773" t="inlineStr">
        <is>
          <t>Critical</t>
        </is>
      </c>
      <c r="J3773" t="n">
        <v>22</v>
      </c>
      <c r="L3773" s="9">
        <f>A3773&amp;"-"&amp;TEXT(E3773,"yyyymmdd")</f>
        <v/>
      </c>
    </row>
    <row r="3774">
      <c r="A3774" t="n">
        <v>41037850</v>
      </c>
      <c r="B3774" t="inlineStr">
        <is>
          <t>Queens</t>
        </is>
      </c>
      <c r="C3774" t="inlineStr">
        <is>
          <t>11415</t>
        </is>
      </c>
      <c r="D3774" t="inlineStr">
        <is>
          <t>Peruvian</t>
        </is>
      </c>
      <c r="E3774" s="8" t="n">
        <v>46139</v>
      </c>
      <c r="F3774" t="inlineStr">
        <is>
          <t>Violations were cited in the following area(s).</t>
        </is>
      </c>
      <c r="G3774" t="inlineStr">
        <is>
          <t>04L</t>
        </is>
      </c>
      <c r="H3774" t="inlineStr">
        <is>
          <t>Evidence of mice or live mice in establishment's food or non-food areas.</t>
        </is>
      </c>
      <c r="I3774" t="inlineStr">
        <is>
          <t>Critical</t>
        </is>
      </c>
      <c r="J3774" t="n">
        <v>22</v>
      </c>
      <c r="L3774" s="9">
        <f>A3774&amp;"-"&amp;TEXT(E3774,"yyyymmdd")</f>
        <v/>
      </c>
    </row>
    <row r="3775">
      <c r="A3775" t="n">
        <v>41037850</v>
      </c>
      <c r="B3775" t="inlineStr">
        <is>
          <t>Queens</t>
        </is>
      </c>
      <c r="C3775" t="inlineStr">
        <is>
          <t>11415</t>
        </is>
      </c>
      <c r="D3775" t="inlineStr">
        <is>
          <t>Peruvian</t>
        </is>
      </c>
      <c r="E3775" s="8" t="n">
        <v>46139</v>
      </c>
      <c r="F3775" t="inlineStr">
        <is>
          <t>Violations were cited in the following area(s).</t>
        </is>
      </c>
      <c r="G3775" t="inlineStr">
        <is>
          <t>04M</t>
        </is>
      </c>
      <c r="H3775" t="inlineStr">
        <is>
          <t>Live roaches in facility's food or non-food area.</t>
        </is>
      </c>
      <c r="I3775" t="inlineStr">
        <is>
          <t>Critical</t>
        </is>
      </c>
      <c r="J3775" t="n">
        <v>22</v>
      </c>
      <c r="L3775" s="9">
        <f>A3775&amp;"-"&amp;TEXT(E3775,"yyyymmdd")</f>
        <v/>
      </c>
    </row>
    <row r="3776">
      <c r="A3776" t="n">
        <v>41037850</v>
      </c>
      <c r="B3776" t="inlineStr">
        <is>
          <t>Queens</t>
        </is>
      </c>
      <c r="C3776" t="inlineStr">
        <is>
          <t>11415</t>
        </is>
      </c>
      <c r="D3776" t="inlineStr">
        <is>
          <t>Peruvian</t>
        </is>
      </c>
      <c r="E3776" s="8" t="n">
        <v>46139</v>
      </c>
      <c r="F3776" t="inlineStr">
        <is>
          <t>Violations were cited in the following area(s).</t>
        </is>
      </c>
      <c r="G3776" t="inlineStr">
        <is>
          <t>04N</t>
        </is>
      </c>
      <c r="H3776" t="inlineStr">
        <is>
          <t>Filth flies or food/refuse/sewage associated with (FRSA) flies or other nuisance pests in establishment’s food and/or non-food areas. FRSA flies include house flies, blow flies, bottle flies, flesh flies, drain flies, Phorid flies and fruit flies.</t>
        </is>
      </c>
      <c r="I3776" t="inlineStr">
        <is>
          <t>Critical</t>
        </is>
      </c>
      <c r="J3776" t="n">
        <v>22</v>
      </c>
      <c r="L3776" s="9">
        <f>A3776&amp;"-"&amp;TEXT(E3776,"yyyymmdd")</f>
        <v/>
      </c>
    </row>
    <row r="3777">
      <c r="A3777" t="n">
        <v>41037850</v>
      </c>
      <c r="B3777" t="inlineStr">
        <is>
          <t>Queens</t>
        </is>
      </c>
      <c r="C3777" t="inlineStr">
        <is>
          <t>11415</t>
        </is>
      </c>
      <c r="D3777" t="inlineStr">
        <is>
          <t>Peruvian</t>
        </is>
      </c>
      <c r="E3777" s="8" t="n">
        <v>46139</v>
      </c>
      <c r="F3777" t="inlineStr">
        <is>
          <t>Violations were cited in the following area(s).</t>
        </is>
      </c>
      <c r="G3777" t="inlineStr">
        <is>
          <t>08A</t>
        </is>
      </c>
      <c r="H3777" t="inlineStr">
        <is>
          <t>Establishment is not free of harborage or conditions conducive to rodents, insects or other pests.</t>
        </is>
      </c>
      <c r="I3777" t="inlineStr">
        <is>
          <t>Not Critical</t>
        </is>
      </c>
      <c r="J3777" t="n">
        <v>22</v>
      </c>
      <c r="L3777" s="9">
        <f>A3777&amp;"-"&amp;TEXT(E3777,"yyyymmdd")</f>
        <v/>
      </c>
    </row>
    <row r="3778">
      <c r="A3778" t="n">
        <v>41037850</v>
      </c>
      <c r="B3778" t="inlineStr">
        <is>
          <t>Queens</t>
        </is>
      </c>
      <c r="C3778" t="inlineStr">
        <is>
          <t>11415</t>
        </is>
      </c>
      <c r="D3778" t="inlineStr">
        <is>
          <t>Peruvian</t>
        </is>
      </c>
      <c r="E3778" s="8" t="n">
        <v>46139</v>
      </c>
      <c r="F3778" t="inlineStr">
        <is>
          <t>Violations were cited in the following area(s).</t>
        </is>
      </c>
      <c r="G3778" t="inlineStr">
        <is>
          <t>08C</t>
        </is>
      </c>
      <c r="H3778" t="inlineStr">
        <is>
          <t>Pesticide not properly labeled or used by unlicensed individual. Pesticide, other toxic chemical improperly used/stored. Unprotected, unlocked bait station used.</t>
        </is>
      </c>
      <c r="I3778" t="inlineStr">
        <is>
          <t>Not Critical</t>
        </is>
      </c>
      <c r="J3778" t="n">
        <v>22</v>
      </c>
      <c r="L3778" s="9">
        <f>A3778&amp;"-"&amp;TEXT(E3778,"yyyymmdd")</f>
        <v/>
      </c>
    </row>
    <row r="3779">
      <c r="A3779" t="n">
        <v>41037850</v>
      </c>
      <c r="B3779" t="inlineStr">
        <is>
          <t>Queens</t>
        </is>
      </c>
      <c r="C3779" t="inlineStr">
        <is>
          <t>11415</t>
        </is>
      </c>
      <c r="D3779" t="inlineStr">
        <is>
          <t>Peruvian</t>
        </is>
      </c>
      <c r="E3779" s="8" t="n">
        <v>46139</v>
      </c>
      <c r="F3779" t="inlineStr">
        <is>
          <t>Violations were cited in the following area(s).</t>
        </is>
      </c>
      <c r="G3779" t="inlineStr">
        <is>
          <t>10B</t>
        </is>
      </c>
      <c r="H3779" t="inlineStr">
        <is>
          <t>Anti-siphonage or back-flow prevention device not provided where required; equipment or floor not properly drained; sewage disposal system in disrepair or not functioning properly. Condensation or liquid waste improperly disposed of.</t>
        </is>
      </c>
      <c r="I3779" t="inlineStr">
        <is>
          <t>Not Critical</t>
        </is>
      </c>
      <c r="J3779" t="n">
        <v>22</v>
      </c>
      <c r="L3779" s="9">
        <f>A3779&amp;"-"&amp;TEXT(E3779,"yyyymmdd")</f>
        <v/>
      </c>
    </row>
    <row r="3780">
      <c r="A3780" t="n">
        <v>41037850</v>
      </c>
      <c r="B3780" t="inlineStr">
        <is>
          <t>Queens</t>
        </is>
      </c>
      <c r="C3780" t="inlineStr">
        <is>
          <t>11415</t>
        </is>
      </c>
      <c r="D3780" t="inlineStr">
        <is>
          <t>Peruvian</t>
        </is>
      </c>
      <c r="E3780" s="8" t="n">
        <v>46139</v>
      </c>
      <c r="F3780" t="inlineStr">
        <is>
          <t>Violations were cited in the following area(s).</t>
        </is>
      </c>
      <c r="G3780" t="inlineStr">
        <is>
          <t>10F</t>
        </is>
      </c>
      <c r="H3780" t="inlineStr">
        <is>
          <t>Non-food contact surface or equipment made of unacceptable material, not kept clean, or not properly sealed, raised, spaced or movable to allow accessibility for cleaning on all sides, above and underneath the unit.</t>
        </is>
      </c>
      <c r="I3780" t="inlineStr">
        <is>
          <t>Not Critical</t>
        </is>
      </c>
      <c r="J3780" t="n">
        <v>22</v>
      </c>
      <c r="L3780" s="9">
        <f>A3780&amp;"-"&amp;TEXT(E3780,"yyyymmdd")</f>
        <v/>
      </c>
    </row>
    <row r="3781">
      <c r="A3781" t="n">
        <v>41047349</v>
      </c>
      <c r="B3781" t="inlineStr">
        <is>
          <t>Manhattan</t>
        </is>
      </c>
      <c r="C3781" t="inlineStr">
        <is>
          <t>10003</t>
        </is>
      </c>
      <c r="D3781" t="inlineStr">
        <is>
          <t>Latin American</t>
        </is>
      </c>
      <c r="E3781" s="8" t="n">
        <v>46139</v>
      </c>
      <c r="F3781" t="inlineStr">
        <is>
          <t>Violations were cited in the following area(s).</t>
        </is>
      </c>
      <c r="G3781" t="inlineStr">
        <is>
          <t>10B</t>
        </is>
      </c>
      <c r="H3781" t="inlineStr">
        <is>
          <t>Anti-siphonage or back-flow prevention device not provided where required; equipment or floor not properly drained; sewage disposal system in disrepair or not functioning properly. Condensation or liquid waste improperly disposed of.</t>
        </is>
      </c>
      <c r="I3781" t="inlineStr">
        <is>
          <t>Not Critical</t>
        </is>
      </c>
      <c r="J3781" t="n">
        <v>10</v>
      </c>
      <c r="K3781" t="inlineStr">
        <is>
          <t>A</t>
        </is>
      </c>
      <c r="L3781" s="9">
        <f>A3781&amp;"-"&amp;TEXT(E3781,"yyyymmdd")</f>
        <v/>
      </c>
    </row>
    <row r="3782">
      <c r="A3782" t="n">
        <v>41047349</v>
      </c>
      <c r="B3782" t="inlineStr">
        <is>
          <t>Manhattan</t>
        </is>
      </c>
      <c r="C3782" t="inlineStr">
        <is>
          <t>10003</t>
        </is>
      </c>
      <c r="D3782" t="inlineStr">
        <is>
          <t>Latin American</t>
        </is>
      </c>
      <c r="E3782" s="8" t="n">
        <v>46139</v>
      </c>
      <c r="F3782" t="inlineStr">
        <is>
          <t>Violations were cited in the following area(s).</t>
        </is>
      </c>
      <c r="G3782" t="inlineStr">
        <is>
          <t>10D</t>
        </is>
      </c>
      <c r="H3782" t="inlineStr">
        <is>
          <t>Mechanical or natural ventilation not provided, inadequate, improperly installed, in disrepair or fails to prevent and control excessive build-up of grease, heat, steam condensation, vapors, odors, smoke or fumes.</t>
        </is>
      </c>
      <c r="I3782" t="inlineStr">
        <is>
          <t>Not Critical</t>
        </is>
      </c>
      <c r="J3782" t="n">
        <v>10</v>
      </c>
      <c r="K3782" t="inlineStr">
        <is>
          <t>A</t>
        </is>
      </c>
      <c r="L3782" s="9">
        <f>A3782&amp;"-"&amp;TEXT(E3782,"yyyymmdd")</f>
        <v/>
      </c>
    </row>
    <row r="3783">
      <c r="A3783" t="n">
        <v>41047349</v>
      </c>
      <c r="B3783" t="inlineStr">
        <is>
          <t>Manhattan</t>
        </is>
      </c>
      <c r="C3783" t="inlineStr">
        <is>
          <t>10003</t>
        </is>
      </c>
      <c r="D3783" t="inlineStr">
        <is>
          <t>Latin American</t>
        </is>
      </c>
      <c r="E3783" s="8" t="n">
        <v>46139</v>
      </c>
      <c r="F3783" t="inlineStr">
        <is>
          <t>Violations were cited in the following area(s).</t>
        </is>
      </c>
      <c r="G3783" t="inlineStr">
        <is>
          <t>10G</t>
        </is>
      </c>
      <c r="H3783" t="inlineStr">
        <is>
          <t>Dishwashing and ware washing: Cleaning and sanitizing of tableware, including dishes, utensils, and equipment deficient.</t>
        </is>
      </c>
      <c r="I3783" t="inlineStr">
        <is>
          <t>Not Critical</t>
        </is>
      </c>
      <c r="J3783" t="n">
        <v>10</v>
      </c>
      <c r="K3783" t="inlineStr">
        <is>
          <t>A</t>
        </is>
      </c>
      <c r="L3783" s="9">
        <f>A3783&amp;"-"&amp;TEXT(E3783,"yyyymmdd")</f>
        <v/>
      </c>
    </row>
    <row r="3784">
      <c r="A3784" t="n">
        <v>41049375</v>
      </c>
      <c r="B3784" t="inlineStr">
        <is>
          <t>Brooklyn</t>
        </is>
      </c>
      <c r="C3784" t="inlineStr">
        <is>
          <t>11211</t>
        </is>
      </c>
      <c r="D3784" t="inlineStr">
        <is>
          <t>Latin American</t>
        </is>
      </c>
      <c r="E3784" s="8" t="n">
        <v>46139</v>
      </c>
      <c r="F3784" t="inlineStr">
        <is>
          <t>Violations were cited in the following area(s).</t>
        </is>
      </c>
      <c r="G3784" t="inlineStr">
        <is>
          <t>02B</t>
        </is>
      </c>
      <c r="H3784" t="inlineStr">
        <is>
          <t>Hot TCS food item not held at or above 140 °F.</t>
        </is>
      </c>
      <c r="I3784" t="inlineStr">
        <is>
          <t>Critical</t>
        </is>
      </c>
      <c r="J3784" t="n">
        <v>29</v>
      </c>
      <c r="L3784" s="9">
        <f>A3784&amp;"-"&amp;TEXT(E3784,"yyyymmdd")</f>
        <v/>
      </c>
    </row>
    <row r="3785">
      <c r="A3785" t="n">
        <v>41049375</v>
      </c>
      <c r="B3785" t="inlineStr">
        <is>
          <t>Brooklyn</t>
        </is>
      </c>
      <c r="C3785" t="inlineStr">
        <is>
          <t>11211</t>
        </is>
      </c>
      <c r="D3785" t="inlineStr">
        <is>
          <t>Latin American</t>
        </is>
      </c>
      <c r="E3785" s="8" t="n">
        <v>46139</v>
      </c>
      <c r="F3785" t="inlineStr">
        <is>
          <t>Violations were cited in the following area(s).</t>
        </is>
      </c>
      <c r="G3785" t="inlineStr">
        <is>
          <t>04A</t>
        </is>
      </c>
      <c r="H3785" t="inlineStr">
        <is>
          <t>Food Protection Certificate (FPC) not held by manager or supervisor of food operations.</t>
        </is>
      </c>
      <c r="I3785" t="inlineStr">
        <is>
          <t>Critical</t>
        </is>
      </c>
      <c r="J3785" t="n">
        <v>29</v>
      </c>
      <c r="L3785" s="9">
        <f>A3785&amp;"-"&amp;TEXT(E3785,"yyyymmdd")</f>
        <v/>
      </c>
    </row>
    <row r="3786">
      <c r="A3786" t="n">
        <v>41049375</v>
      </c>
      <c r="B3786" t="inlineStr">
        <is>
          <t>Brooklyn</t>
        </is>
      </c>
      <c r="C3786" t="inlineStr">
        <is>
          <t>11211</t>
        </is>
      </c>
      <c r="D3786" t="inlineStr">
        <is>
          <t>Latin American</t>
        </is>
      </c>
      <c r="E3786" s="8" t="n">
        <v>46139</v>
      </c>
      <c r="F3786" t="inlineStr">
        <is>
          <t>Violations were cited in the following area(s).</t>
        </is>
      </c>
      <c r="G3786" t="inlineStr">
        <is>
          <t>04N</t>
        </is>
      </c>
      <c r="H3786" t="inlineStr">
        <is>
          <t>Filth flies or food/refuse/sewage associated with (FRSA) flies or other nuisance pests in establishment’s food and/or non-food areas. FRSA flies include house flies, blow flies, bottle flies, flesh flies, drain flies, Phorid flies and fruit flies.</t>
        </is>
      </c>
      <c r="I3786" t="inlineStr">
        <is>
          <t>Critical</t>
        </is>
      </c>
      <c r="J3786" t="n">
        <v>29</v>
      </c>
      <c r="L3786" s="9">
        <f>A3786&amp;"-"&amp;TEXT(E3786,"yyyymmdd")</f>
        <v/>
      </c>
    </row>
    <row r="3787">
      <c r="A3787" t="n">
        <v>41049375</v>
      </c>
      <c r="B3787" t="inlineStr">
        <is>
          <t>Brooklyn</t>
        </is>
      </c>
      <c r="C3787" t="inlineStr">
        <is>
          <t>11211</t>
        </is>
      </c>
      <c r="D3787" t="inlineStr">
        <is>
          <t>Latin American</t>
        </is>
      </c>
      <c r="E3787" s="8" t="n">
        <v>46139</v>
      </c>
      <c r="F3787" t="inlineStr">
        <is>
          <t>Violations were cited in the following area(s).</t>
        </is>
      </c>
      <c r="G3787" t="inlineStr">
        <is>
          <t>08A</t>
        </is>
      </c>
      <c r="H3787" t="inlineStr">
        <is>
          <t>Establishment is not free of harborage or conditions conducive to rodents, insects or other pests.</t>
        </is>
      </c>
      <c r="I3787" t="inlineStr">
        <is>
          <t>Not Critical</t>
        </is>
      </c>
      <c r="J3787" t="n">
        <v>29</v>
      </c>
      <c r="L3787" s="9">
        <f>A3787&amp;"-"&amp;TEXT(E3787,"yyyymmdd")</f>
        <v/>
      </c>
    </row>
    <row r="3788">
      <c r="A3788" t="n">
        <v>41059712</v>
      </c>
      <c r="B3788" t="inlineStr">
        <is>
          <t>Queens</t>
        </is>
      </c>
      <c r="C3788" t="inlineStr">
        <is>
          <t>11385</t>
        </is>
      </c>
      <c r="D3788" t="inlineStr">
        <is>
          <t>Coffee/Tea</t>
        </is>
      </c>
      <c r="E3788" s="8" t="n">
        <v>46139</v>
      </c>
      <c r="F3788" t="inlineStr">
        <is>
          <t>Violations were cited in the following area(s).</t>
        </is>
      </c>
      <c r="G3788" t="inlineStr">
        <is>
          <t>06C</t>
        </is>
      </c>
      <c r="H378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788" t="inlineStr">
        <is>
          <t>Critical</t>
        </is>
      </c>
      <c r="J3788" t="n">
        <v>5</v>
      </c>
      <c r="K3788" t="inlineStr">
        <is>
          <t>A</t>
        </is>
      </c>
      <c r="L3788" s="9">
        <f>A3788&amp;"-"&amp;TEXT(E3788,"yyyymmdd")</f>
        <v/>
      </c>
    </row>
    <row r="3789">
      <c r="A3789" t="n">
        <v>41193019</v>
      </c>
      <c r="B3789" t="inlineStr">
        <is>
          <t>Manhattan</t>
        </is>
      </c>
      <c r="C3789" t="inlineStr">
        <is>
          <t>10019</t>
        </is>
      </c>
      <c r="D3789" t="inlineStr">
        <is>
          <t>American</t>
        </is>
      </c>
      <c r="E3789" s="8" t="n">
        <v>46139</v>
      </c>
      <c r="F3789" t="inlineStr">
        <is>
          <t>Violations were cited in the following area(s).</t>
        </is>
      </c>
      <c r="G3789" t="inlineStr">
        <is>
          <t>02B</t>
        </is>
      </c>
      <c r="H3789" t="inlineStr">
        <is>
          <t>Hot TCS food item not held at or above 140 °F.</t>
        </is>
      </c>
      <c r="I3789" t="inlineStr">
        <is>
          <t>Critical</t>
        </is>
      </c>
      <c r="J3789" t="n">
        <v>27</v>
      </c>
      <c r="L3789" s="9">
        <f>A3789&amp;"-"&amp;TEXT(E3789,"yyyymmdd")</f>
        <v/>
      </c>
    </row>
    <row r="3790">
      <c r="A3790" t="n">
        <v>41193019</v>
      </c>
      <c r="B3790" t="inlineStr">
        <is>
          <t>Manhattan</t>
        </is>
      </c>
      <c r="C3790" t="inlineStr">
        <is>
          <t>10019</t>
        </is>
      </c>
      <c r="D3790" t="inlineStr">
        <is>
          <t>American</t>
        </is>
      </c>
      <c r="E3790" s="8" t="n">
        <v>46139</v>
      </c>
      <c r="F3790" t="inlineStr">
        <is>
          <t>Violations were cited in the following area(s).</t>
        </is>
      </c>
      <c r="G3790" t="inlineStr">
        <is>
          <t>02G</t>
        </is>
      </c>
      <c r="H3790" t="inlineStr">
        <is>
          <t>Cold TCS food item held above 41 °F; smoked or processed fish held above 38 °F; intact raw eggs held above 45 °F; or reduced oxygen packaged (ROP) TCS foods held above required temperatures except during active necessary preparation.</t>
        </is>
      </c>
      <c r="I3790" t="inlineStr">
        <is>
          <t>Critical</t>
        </is>
      </c>
      <c r="J3790" t="n">
        <v>27</v>
      </c>
      <c r="L3790" s="9">
        <f>A3790&amp;"-"&amp;TEXT(E3790,"yyyymmdd")</f>
        <v/>
      </c>
    </row>
    <row r="3791">
      <c r="A3791" t="n">
        <v>41193019</v>
      </c>
      <c r="B3791" t="inlineStr">
        <is>
          <t>Manhattan</t>
        </is>
      </c>
      <c r="C3791" t="inlineStr">
        <is>
          <t>10019</t>
        </is>
      </c>
      <c r="D3791" t="inlineStr">
        <is>
          <t>American</t>
        </is>
      </c>
      <c r="E3791" s="8" t="n">
        <v>46139</v>
      </c>
      <c r="F3791" t="inlineStr">
        <is>
          <t>Violations were cited in the following area(s).</t>
        </is>
      </c>
      <c r="G3791" t="inlineStr">
        <is>
          <t>10B</t>
        </is>
      </c>
      <c r="H3791" t="inlineStr">
        <is>
          <t>Anti-siphonage or back-flow prevention device not provided where required; equipment or floor not properly drained; sewage disposal system in disrepair or not functioning properly. Condensation or liquid waste improperly disposed of.</t>
        </is>
      </c>
      <c r="I3791" t="inlineStr">
        <is>
          <t>Not Critical</t>
        </is>
      </c>
      <c r="J3791" t="n">
        <v>27</v>
      </c>
      <c r="L3791" s="9">
        <f>A3791&amp;"-"&amp;TEXT(E3791,"yyyymmdd")</f>
        <v/>
      </c>
    </row>
    <row r="3792">
      <c r="A3792" t="n">
        <v>41193019</v>
      </c>
      <c r="B3792" t="inlineStr">
        <is>
          <t>Manhattan</t>
        </is>
      </c>
      <c r="C3792" t="inlineStr">
        <is>
          <t>10019</t>
        </is>
      </c>
      <c r="D3792" t="inlineStr">
        <is>
          <t>American</t>
        </is>
      </c>
      <c r="E3792" s="8" t="n">
        <v>46139</v>
      </c>
      <c r="F3792" t="inlineStr">
        <is>
          <t>Violations were cited in the following area(s).</t>
        </is>
      </c>
      <c r="G3792" t="inlineStr">
        <is>
          <t>10F</t>
        </is>
      </c>
      <c r="H3792" t="inlineStr">
        <is>
          <t>Non-food contact surface or equipment made of unacceptable material, not kept clean, or not properly sealed, raised, spaced or movable to allow accessibility for cleaning on all sides, above and underneath the unit.</t>
        </is>
      </c>
      <c r="I3792" t="inlineStr">
        <is>
          <t>Not Critical</t>
        </is>
      </c>
      <c r="J3792" t="n">
        <v>27</v>
      </c>
      <c r="L3792" s="9">
        <f>A3792&amp;"-"&amp;TEXT(E3792,"yyyymmdd")</f>
        <v/>
      </c>
    </row>
    <row r="3793">
      <c r="A3793" t="n">
        <v>41235694</v>
      </c>
      <c r="B3793" t="inlineStr">
        <is>
          <t>Staten Island</t>
        </is>
      </c>
      <c r="C3793" t="inlineStr">
        <is>
          <t>10314</t>
        </is>
      </c>
      <c r="D3793" t="inlineStr">
        <is>
          <t>American</t>
        </is>
      </c>
      <c r="E3793" s="8" t="n">
        <v>46139</v>
      </c>
      <c r="F3793" t="inlineStr">
        <is>
          <t>Violations were cited in the following area(s).</t>
        </is>
      </c>
      <c r="G3793" t="inlineStr">
        <is>
          <t>02G</t>
        </is>
      </c>
      <c r="H3793" t="inlineStr">
        <is>
          <t>Cold TCS food item held above 41 °F; smoked or processed fish held above 38 °F; intact raw eggs held above 45 °F; or reduced oxygen packaged (ROP) TCS foods held above required temperatures except during active necessary preparation.</t>
        </is>
      </c>
      <c r="I3793" t="inlineStr">
        <is>
          <t>Critical</t>
        </is>
      </c>
      <c r="J3793" t="n">
        <v>9</v>
      </c>
      <c r="K3793" t="inlineStr">
        <is>
          <t>A</t>
        </is>
      </c>
      <c r="L3793" s="9">
        <f>A3793&amp;"-"&amp;TEXT(E3793,"yyyymmdd")</f>
        <v/>
      </c>
    </row>
    <row r="3794">
      <c r="A3794" t="n">
        <v>41235694</v>
      </c>
      <c r="B3794" t="inlineStr">
        <is>
          <t>Staten Island</t>
        </is>
      </c>
      <c r="C3794" t="inlineStr">
        <is>
          <t>10314</t>
        </is>
      </c>
      <c r="D3794" t="inlineStr">
        <is>
          <t>American</t>
        </is>
      </c>
      <c r="E3794" s="8" t="n">
        <v>46139</v>
      </c>
      <c r="F3794" t="inlineStr">
        <is>
          <t>Violations were cited in the following area(s).</t>
        </is>
      </c>
      <c r="G3794" t="inlineStr">
        <is>
          <t>10B</t>
        </is>
      </c>
      <c r="H3794" t="inlineStr">
        <is>
          <t>Anti-siphonage or back-flow prevention device not provided where required; equipment or floor not properly drained; sewage disposal system in disrepair or not functioning properly. Condensation or liquid waste improperly disposed of.</t>
        </is>
      </c>
      <c r="I3794" t="inlineStr">
        <is>
          <t>Not Critical</t>
        </is>
      </c>
      <c r="J3794" t="n">
        <v>9</v>
      </c>
      <c r="K3794" t="inlineStr">
        <is>
          <t>A</t>
        </is>
      </c>
      <c r="L3794" s="9">
        <f>A3794&amp;"-"&amp;TEXT(E3794,"yyyymmdd")</f>
        <v/>
      </c>
    </row>
    <row r="3795">
      <c r="A3795" t="n">
        <v>41293936</v>
      </c>
      <c r="B3795" t="inlineStr">
        <is>
          <t>Manhattan</t>
        </is>
      </c>
      <c r="C3795" t="inlineStr">
        <is>
          <t>10003</t>
        </is>
      </c>
      <c r="D3795" t="inlineStr">
        <is>
          <t>Asian/Asian Fusion</t>
        </is>
      </c>
      <c r="E3795" s="8" t="n">
        <v>46139</v>
      </c>
      <c r="F3795" t="inlineStr">
        <is>
          <t>Violations were cited in the following area(s).</t>
        </is>
      </c>
      <c r="G3795" t="inlineStr">
        <is>
          <t>06F</t>
        </is>
      </c>
      <c r="H3795" t="inlineStr">
        <is>
          <t>Wiping cloths not stored clean and dry, or in a sanitizing solution, between uses.</t>
        </is>
      </c>
      <c r="I3795" t="inlineStr">
        <is>
          <t>Critical</t>
        </is>
      </c>
      <c r="J3795" t="n">
        <v>11</v>
      </c>
      <c r="K3795" t="inlineStr">
        <is>
          <t>A</t>
        </is>
      </c>
      <c r="L3795" s="9">
        <f>A3795&amp;"-"&amp;TEXT(E3795,"yyyymmdd")</f>
        <v/>
      </c>
    </row>
    <row r="3796">
      <c r="A3796" t="n">
        <v>41293936</v>
      </c>
      <c r="B3796" t="inlineStr">
        <is>
          <t>Manhattan</t>
        </is>
      </c>
      <c r="C3796" t="inlineStr">
        <is>
          <t>10003</t>
        </is>
      </c>
      <c r="D3796" t="inlineStr">
        <is>
          <t>Asian/Asian Fusion</t>
        </is>
      </c>
      <c r="E3796" s="8" t="n">
        <v>46139</v>
      </c>
      <c r="F3796" t="inlineStr">
        <is>
          <t>Violations were cited in the following area(s).</t>
        </is>
      </c>
      <c r="G3796" t="inlineStr">
        <is>
          <t>10B</t>
        </is>
      </c>
      <c r="H3796" t="inlineStr">
        <is>
          <t>Anti-siphonage or back-flow prevention device not provided where required; equipment or floor not properly drained; sewage disposal system in disrepair or not functioning properly. Condensation or liquid waste improperly disposed of.</t>
        </is>
      </c>
      <c r="I3796" t="inlineStr">
        <is>
          <t>Not Critical</t>
        </is>
      </c>
      <c r="J3796" t="n">
        <v>11</v>
      </c>
      <c r="K3796" t="inlineStr">
        <is>
          <t>A</t>
        </is>
      </c>
      <c r="L3796" s="9">
        <f>A3796&amp;"-"&amp;TEXT(E3796,"yyyymmdd")</f>
        <v/>
      </c>
    </row>
    <row r="3797">
      <c r="A3797" t="n">
        <v>41293936</v>
      </c>
      <c r="B3797" t="inlineStr">
        <is>
          <t>Manhattan</t>
        </is>
      </c>
      <c r="C3797" t="inlineStr">
        <is>
          <t>10003</t>
        </is>
      </c>
      <c r="D3797" t="inlineStr">
        <is>
          <t>Asian/Asian Fusion</t>
        </is>
      </c>
      <c r="E3797" s="8" t="n">
        <v>46139</v>
      </c>
      <c r="F3797" t="inlineStr">
        <is>
          <t>Violations were cited in the following area(s).</t>
        </is>
      </c>
      <c r="G3797" t="inlineStr">
        <is>
          <t>10F</t>
        </is>
      </c>
      <c r="H3797" t="inlineStr">
        <is>
          <t>Non-food contact surface or equipment made of unacceptable material, not kept clean, or not properly sealed, raised, spaced or movable to allow accessibility for cleaning on all sides, above and underneath the unit.</t>
        </is>
      </c>
      <c r="I3797" t="inlineStr">
        <is>
          <t>Not Critical</t>
        </is>
      </c>
      <c r="J3797" t="n">
        <v>11</v>
      </c>
      <c r="K3797" t="inlineStr">
        <is>
          <t>A</t>
        </is>
      </c>
      <c r="L3797" s="9">
        <f>A3797&amp;"-"&amp;TEXT(E3797,"yyyymmdd")</f>
        <v/>
      </c>
    </row>
    <row r="3798">
      <c r="A3798" t="n">
        <v>41363275</v>
      </c>
      <c r="B3798" t="inlineStr">
        <is>
          <t>Brooklyn</t>
        </is>
      </c>
      <c r="C3798" t="inlineStr">
        <is>
          <t>11214</t>
        </is>
      </c>
      <c r="D3798" t="inlineStr">
        <is>
          <t>Chicken</t>
        </is>
      </c>
      <c r="E3798" s="8" t="n">
        <v>46139</v>
      </c>
      <c r="F3798" t="inlineStr">
        <is>
          <t>Violations were cited in the following area(s).</t>
        </is>
      </c>
      <c r="G3798" t="inlineStr">
        <is>
          <t>02B</t>
        </is>
      </c>
      <c r="H3798" t="inlineStr">
        <is>
          <t>Hot TCS food item not held at or above 140 °F.</t>
        </is>
      </c>
      <c r="I3798" t="inlineStr">
        <is>
          <t>Critical</t>
        </is>
      </c>
      <c r="J3798" t="n">
        <v>11</v>
      </c>
      <c r="K3798" t="inlineStr">
        <is>
          <t>A</t>
        </is>
      </c>
      <c r="L3798" s="9">
        <f>A3798&amp;"-"&amp;TEXT(E3798,"yyyymmdd")</f>
        <v/>
      </c>
    </row>
    <row r="3799">
      <c r="A3799" t="n">
        <v>41363275</v>
      </c>
      <c r="B3799" t="inlineStr">
        <is>
          <t>Brooklyn</t>
        </is>
      </c>
      <c r="C3799" t="inlineStr">
        <is>
          <t>11214</t>
        </is>
      </c>
      <c r="D3799" t="inlineStr">
        <is>
          <t>Chicken</t>
        </is>
      </c>
      <c r="E3799" s="8" t="n">
        <v>46139</v>
      </c>
      <c r="F3799" t="inlineStr">
        <is>
          <t>Violations were cited in the following area(s).</t>
        </is>
      </c>
      <c r="G3799" t="inlineStr">
        <is>
          <t>08B</t>
        </is>
      </c>
      <c r="H3799"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3799" t="inlineStr">
        <is>
          <t>Not Critical</t>
        </is>
      </c>
      <c r="J3799" t="n">
        <v>11</v>
      </c>
      <c r="K3799" t="inlineStr">
        <is>
          <t>A</t>
        </is>
      </c>
      <c r="L3799" s="9">
        <f>A3799&amp;"-"&amp;TEXT(E3799,"yyyymmdd")</f>
        <v/>
      </c>
    </row>
    <row r="3800">
      <c r="A3800" t="n">
        <v>41363275</v>
      </c>
      <c r="B3800" t="inlineStr">
        <is>
          <t>Brooklyn</t>
        </is>
      </c>
      <c r="C3800" t="inlineStr">
        <is>
          <t>11214</t>
        </is>
      </c>
      <c r="D3800" t="inlineStr">
        <is>
          <t>Chicken</t>
        </is>
      </c>
      <c r="E3800" s="8" t="n">
        <v>46139</v>
      </c>
      <c r="F3800" t="inlineStr">
        <is>
          <t>Violations were cited in the following area(s).</t>
        </is>
      </c>
      <c r="G3800" t="inlineStr">
        <is>
          <t>10F</t>
        </is>
      </c>
      <c r="H3800" t="inlineStr">
        <is>
          <t>Non-food contact surface or equipment made of unacceptable material, not kept clean, or not properly sealed, raised, spaced or movable to allow accessibility for cleaning on all sides, above and underneath the unit.</t>
        </is>
      </c>
      <c r="I3800" t="inlineStr">
        <is>
          <t>Not Critical</t>
        </is>
      </c>
      <c r="J3800" t="n">
        <v>11</v>
      </c>
      <c r="K3800" t="inlineStr">
        <is>
          <t>A</t>
        </is>
      </c>
      <c r="L3800" s="9">
        <f>A3800&amp;"-"&amp;TEXT(E3800,"yyyymmdd")</f>
        <v/>
      </c>
    </row>
    <row r="3801">
      <c r="A3801" t="n">
        <v>41426289</v>
      </c>
      <c r="B3801" t="inlineStr">
        <is>
          <t>Bronx</t>
        </is>
      </c>
      <c r="C3801" t="inlineStr">
        <is>
          <t>10459</t>
        </is>
      </c>
      <c r="D3801" t="inlineStr">
        <is>
          <t>Latin American</t>
        </is>
      </c>
      <c r="E3801" s="8" t="n">
        <v>46139</v>
      </c>
      <c r="F3801" t="inlineStr">
        <is>
          <t>Violations were cited in the following area(s).</t>
        </is>
      </c>
      <c r="G3801" t="inlineStr">
        <is>
          <t>06E</t>
        </is>
      </c>
      <c r="H3801" t="inlineStr">
        <is>
          <t>Sanitized equipment or utensil, including in-use food dispensing utensil, improperly used or stored.</t>
        </is>
      </c>
      <c r="I3801" t="inlineStr">
        <is>
          <t>Critical</t>
        </is>
      </c>
      <c r="J3801" t="n">
        <v>13</v>
      </c>
      <c r="K3801" t="inlineStr">
        <is>
          <t>A</t>
        </is>
      </c>
      <c r="L3801" s="9">
        <f>A3801&amp;"-"&amp;TEXT(E3801,"yyyymmdd")</f>
        <v/>
      </c>
    </row>
    <row r="3802">
      <c r="A3802" t="n">
        <v>41426289</v>
      </c>
      <c r="B3802" t="inlineStr">
        <is>
          <t>Bronx</t>
        </is>
      </c>
      <c r="C3802" t="inlineStr">
        <is>
          <t>10459</t>
        </is>
      </c>
      <c r="D3802" t="inlineStr">
        <is>
          <t>Latin American</t>
        </is>
      </c>
      <c r="E3802" s="8" t="n">
        <v>46139</v>
      </c>
      <c r="F3802" t="inlineStr">
        <is>
          <t>Violations were cited in the following area(s).</t>
        </is>
      </c>
      <c r="G3802" t="inlineStr">
        <is>
          <t>06F</t>
        </is>
      </c>
      <c r="H3802" t="inlineStr">
        <is>
          <t>Wiping cloths not stored clean and dry, or in a sanitizing solution, between uses.</t>
        </is>
      </c>
      <c r="I3802" t="inlineStr">
        <is>
          <t>Critical</t>
        </is>
      </c>
      <c r="J3802" t="n">
        <v>13</v>
      </c>
      <c r="K3802" t="inlineStr">
        <is>
          <t>A</t>
        </is>
      </c>
      <c r="L3802" s="9">
        <f>A3802&amp;"-"&amp;TEXT(E3802,"yyyymmdd")</f>
        <v/>
      </c>
    </row>
    <row r="3803">
      <c r="A3803" t="n">
        <v>41426289</v>
      </c>
      <c r="B3803" t="inlineStr">
        <is>
          <t>Bronx</t>
        </is>
      </c>
      <c r="C3803" t="inlineStr">
        <is>
          <t>10459</t>
        </is>
      </c>
      <c r="D3803" t="inlineStr">
        <is>
          <t>Latin American</t>
        </is>
      </c>
      <c r="E3803" s="8" t="n">
        <v>46139</v>
      </c>
      <c r="F3803" t="inlineStr">
        <is>
          <t>Violations were cited in the following area(s).</t>
        </is>
      </c>
      <c r="G3803" t="inlineStr">
        <is>
          <t>09C</t>
        </is>
      </c>
      <c r="H3803" t="inlineStr">
        <is>
          <t>Design, construction, materials used or maintenance of food contact surface improper. Surface not easily cleanable, sanitized and maintained.</t>
        </is>
      </c>
      <c r="I3803" t="inlineStr">
        <is>
          <t>Not Critical</t>
        </is>
      </c>
      <c r="J3803" t="n">
        <v>13</v>
      </c>
      <c r="K3803" t="inlineStr">
        <is>
          <t>A</t>
        </is>
      </c>
      <c r="L3803" s="9">
        <f>A3803&amp;"-"&amp;TEXT(E3803,"yyyymmdd")</f>
        <v/>
      </c>
    </row>
    <row r="3804">
      <c r="A3804" t="n">
        <v>41547077</v>
      </c>
      <c r="B3804" t="inlineStr">
        <is>
          <t>Queens</t>
        </is>
      </c>
      <c r="C3804" t="inlineStr">
        <is>
          <t>11103</t>
        </is>
      </c>
      <c r="D3804" t="inlineStr">
        <is>
          <t>Chicken</t>
        </is>
      </c>
      <c r="E3804" s="8" t="n">
        <v>46139</v>
      </c>
      <c r="F3804" t="inlineStr">
        <is>
          <t>Violations were cited in the following area(s).</t>
        </is>
      </c>
      <c r="G3804" t="inlineStr">
        <is>
          <t>02B</t>
        </is>
      </c>
      <c r="H3804" t="inlineStr">
        <is>
          <t>Hot TCS food item not held at or above 140 °F.</t>
        </is>
      </c>
      <c r="I3804" t="inlineStr">
        <is>
          <t>Critical</t>
        </is>
      </c>
      <c r="J3804" t="n">
        <v>36</v>
      </c>
      <c r="L3804" s="9">
        <f>A3804&amp;"-"&amp;TEXT(E3804,"yyyymmdd")</f>
        <v/>
      </c>
    </row>
    <row r="3805">
      <c r="A3805" t="n">
        <v>41547077</v>
      </c>
      <c r="B3805" t="inlineStr">
        <is>
          <t>Queens</t>
        </is>
      </c>
      <c r="C3805" t="inlineStr">
        <is>
          <t>11103</t>
        </is>
      </c>
      <c r="D3805" t="inlineStr">
        <is>
          <t>Chicken</t>
        </is>
      </c>
      <c r="E3805" s="8" t="n">
        <v>46139</v>
      </c>
      <c r="F3805" t="inlineStr">
        <is>
          <t>Violations were cited in the following area(s).</t>
        </is>
      </c>
      <c r="G3805" t="inlineStr">
        <is>
          <t>02G</t>
        </is>
      </c>
      <c r="H3805" t="inlineStr">
        <is>
          <t>Cold TCS food item held above 41 °F; smoked or processed fish held above 38 °F; intact raw eggs held above 45 °F; or reduced oxygen packaged (ROP) TCS foods held above required temperatures except during active necessary preparation.</t>
        </is>
      </c>
      <c r="I3805" t="inlineStr">
        <is>
          <t>Critical</t>
        </is>
      </c>
      <c r="J3805" t="n">
        <v>36</v>
      </c>
      <c r="L3805" s="9">
        <f>A3805&amp;"-"&amp;TEXT(E3805,"yyyymmdd")</f>
        <v/>
      </c>
    </row>
    <row r="3806">
      <c r="A3806" t="n">
        <v>41547077</v>
      </c>
      <c r="B3806" t="inlineStr">
        <is>
          <t>Queens</t>
        </is>
      </c>
      <c r="C3806" t="inlineStr">
        <is>
          <t>11103</t>
        </is>
      </c>
      <c r="D3806" t="inlineStr">
        <is>
          <t>Chicken</t>
        </is>
      </c>
      <c r="E3806" s="8" t="n">
        <v>46139</v>
      </c>
      <c r="F3806" t="inlineStr">
        <is>
          <t>Violations were cited in the following area(s).</t>
        </is>
      </c>
      <c r="G3806" t="inlineStr">
        <is>
          <t>04A</t>
        </is>
      </c>
      <c r="H3806" t="inlineStr">
        <is>
          <t>Food Protection Certificate (FPC) not held by manager or supervisor of food operations.</t>
        </is>
      </c>
      <c r="I3806" t="inlineStr">
        <is>
          <t>Critical</t>
        </is>
      </c>
      <c r="J3806" t="n">
        <v>36</v>
      </c>
      <c r="L3806" s="9">
        <f>A3806&amp;"-"&amp;TEXT(E3806,"yyyymmdd")</f>
        <v/>
      </c>
    </row>
    <row r="3807">
      <c r="A3807" t="n">
        <v>41547077</v>
      </c>
      <c r="B3807" t="inlineStr">
        <is>
          <t>Queens</t>
        </is>
      </c>
      <c r="C3807" t="inlineStr">
        <is>
          <t>11103</t>
        </is>
      </c>
      <c r="D3807" t="inlineStr">
        <is>
          <t>Chicken</t>
        </is>
      </c>
      <c r="E3807" s="8" t="n">
        <v>46139</v>
      </c>
      <c r="F3807" t="inlineStr">
        <is>
          <t>Violations were cited in the following area(s).</t>
        </is>
      </c>
      <c r="G3807" t="inlineStr">
        <is>
          <t>06C</t>
        </is>
      </c>
      <c r="H380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807" t="inlineStr">
        <is>
          <t>Critical</t>
        </is>
      </c>
      <c r="J3807" t="n">
        <v>36</v>
      </c>
      <c r="L3807" s="9">
        <f>A3807&amp;"-"&amp;TEXT(E3807,"yyyymmdd")</f>
        <v/>
      </c>
    </row>
    <row r="3808">
      <c r="A3808" t="n">
        <v>41547077</v>
      </c>
      <c r="B3808" t="inlineStr">
        <is>
          <t>Queens</t>
        </is>
      </c>
      <c r="C3808" t="inlineStr">
        <is>
          <t>11103</t>
        </is>
      </c>
      <c r="D3808" t="inlineStr">
        <is>
          <t>Chicken</t>
        </is>
      </c>
      <c r="E3808" s="8" t="n">
        <v>46139</v>
      </c>
      <c r="F3808" t="inlineStr">
        <is>
          <t>Violations were cited in the following area(s).</t>
        </is>
      </c>
      <c r="G3808" t="inlineStr">
        <is>
          <t>10E</t>
        </is>
      </c>
      <c r="H3808" t="inlineStr">
        <is>
          <t>Accurate thermometer not provided or properly located in refrigerated, cold storage or hot holding equipment</t>
        </is>
      </c>
      <c r="I3808" t="inlineStr">
        <is>
          <t>Not Critical</t>
        </is>
      </c>
      <c r="J3808" t="n">
        <v>36</v>
      </c>
      <c r="L3808" s="9">
        <f>A3808&amp;"-"&amp;TEXT(E3808,"yyyymmdd")</f>
        <v/>
      </c>
    </row>
    <row r="3809">
      <c r="A3809" t="n">
        <v>41547077</v>
      </c>
      <c r="B3809" t="inlineStr">
        <is>
          <t>Queens</t>
        </is>
      </c>
      <c r="C3809" t="inlineStr">
        <is>
          <t>11103</t>
        </is>
      </c>
      <c r="D3809" t="inlineStr">
        <is>
          <t>Chicken</t>
        </is>
      </c>
      <c r="E3809" s="8" t="n">
        <v>46139</v>
      </c>
      <c r="F3809" t="inlineStr">
        <is>
          <t>Violations were cited in the following area(s).</t>
        </is>
      </c>
      <c r="G3809" t="inlineStr">
        <is>
          <t>10F</t>
        </is>
      </c>
      <c r="H3809" t="inlineStr">
        <is>
          <t>Non-food contact surface or equipment made of unacceptable material, not kept clean, or not properly sealed, raised, spaced or movable to allow accessibility for cleaning on all sides, above and underneath the unit.</t>
        </is>
      </c>
      <c r="I3809" t="inlineStr">
        <is>
          <t>Not Critical</t>
        </is>
      </c>
      <c r="J3809" t="n">
        <v>36</v>
      </c>
      <c r="L3809" s="9">
        <f>A3809&amp;"-"&amp;TEXT(E3809,"yyyymmdd")</f>
        <v/>
      </c>
    </row>
    <row r="3810">
      <c r="A3810" t="n">
        <v>41549019</v>
      </c>
      <c r="B3810" t="inlineStr">
        <is>
          <t>Bronx</t>
        </is>
      </c>
      <c r="C3810" t="inlineStr">
        <is>
          <t>10471</t>
        </is>
      </c>
      <c r="D3810" t="inlineStr">
        <is>
          <t>American</t>
        </is>
      </c>
      <c r="E3810" s="8" t="n">
        <v>46139</v>
      </c>
      <c r="F3810" t="inlineStr">
        <is>
          <t>Violations were cited in the following area(s).</t>
        </is>
      </c>
      <c r="G3810" t="inlineStr">
        <is>
          <t>02B</t>
        </is>
      </c>
      <c r="H3810" t="inlineStr">
        <is>
          <t>Hot TCS food item not held at or above 140 °F.</t>
        </is>
      </c>
      <c r="I3810" t="inlineStr">
        <is>
          <t>Critical</t>
        </is>
      </c>
      <c r="J3810" t="n">
        <v>35</v>
      </c>
      <c r="L3810" s="9">
        <f>A3810&amp;"-"&amp;TEXT(E3810,"yyyymmdd")</f>
        <v/>
      </c>
    </row>
    <row r="3811">
      <c r="A3811" t="n">
        <v>41549019</v>
      </c>
      <c r="B3811" t="inlineStr">
        <is>
          <t>Bronx</t>
        </is>
      </c>
      <c r="C3811" t="inlineStr">
        <is>
          <t>10471</t>
        </is>
      </c>
      <c r="D3811" t="inlineStr">
        <is>
          <t>American</t>
        </is>
      </c>
      <c r="E3811" s="8" t="n">
        <v>46139</v>
      </c>
      <c r="F3811" t="inlineStr">
        <is>
          <t>Violations were cited in the following area(s).</t>
        </is>
      </c>
      <c r="G3811" t="inlineStr">
        <is>
          <t>02G</t>
        </is>
      </c>
      <c r="H3811" t="inlineStr">
        <is>
          <t>Cold TCS food item held above 41 °F; smoked or processed fish held above 38 °F; intact raw eggs held above 45 °F; or reduced oxygen packaged (ROP) TCS foods held above required temperatures except during active necessary preparation.</t>
        </is>
      </c>
      <c r="I3811" t="inlineStr">
        <is>
          <t>Critical</t>
        </is>
      </c>
      <c r="J3811" t="n">
        <v>35</v>
      </c>
      <c r="L3811" s="9">
        <f>A3811&amp;"-"&amp;TEXT(E3811,"yyyymmdd")</f>
        <v/>
      </c>
    </row>
    <row r="3812">
      <c r="A3812" t="n">
        <v>41549019</v>
      </c>
      <c r="B3812" t="inlineStr">
        <is>
          <t>Bronx</t>
        </is>
      </c>
      <c r="C3812" t="inlineStr">
        <is>
          <t>10471</t>
        </is>
      </c>
      <c r="D3812" t="inlineStr">
        <is>
          <t>American</t>
        </is>
      </c>
      <c r="E3812" s="8" t="n">
        <v>46139</v>
      </c>
      <c r="F3812" t="inlineStr">
        <is>
          <t>Violations were cited in the following area(s).</t>
        </is>
      </c>
      <c r="G3812" t="inlineStr">
        <is>
          <t>04L</t>
        </is>
      </c>
      <c r="H3812" t="inlineStr">
        <is>
          <t>Evidence of mice or live mice in establishment's food or non-food areas.</t>
        </is>
      </c>
      <c r="I3812" t="inlineStr">
        <is>
          <t>Critical</t>
        </is>
      </c>
      <c r="J3812" t="n">
        <v>35</v>
      </c>
      <c r="L3812" s="9">
        <f>A3812&amp;"-"&amp;TEXT(E3812,"yyyymmdd")</f>
        <v/>
      </c>
    </row>
    <row r="3813">
      <c r="A3813" t="n">
        <v>41549019</v>
      </c>
      <c r="B3813" t="inlineStr">
        <is>
          <t>Bronx</t>
        </is>
      </c>
      <c r="C3813" t="inlineStr">
        <is>
          <t>10471</t>
        </is>
      </c>
      <c r="D3813" t="inlineStr">
        <is>
          <t>American</t>
        </is>
      </c>
      <c r="E3813" s="8" t="n">
        <v>46139</v>
      </c>
      <c r="F3813" t="inlineStr">
        <is>
          <t>Violations were cited in the following area(s).</t>
        </is>
      </c>
      <c r="G3813" t="inlineStr">
        <is>
          <t>08A</t>
        </is>
      </c>
      <c r="H3813" t="inlineStr">
        <is>
          <t>Establishment is not free of harborage or conditions conducive to rodents, insects or other pests.</t>
        </is>
      </c>
      <c r="I3813" t="inlineStr">
        <is>
          <t>Not Critical</t>
        </is>
      </c>
      <c r="J3813" t="n">
        <v>35</v>
      </c>
      <c r="L3813" s="9">
        <f>A3813&amp;"-"&amp;TEXT(E3813,"yyyymmdd")</f>
        <v/>
      </c>
    </row>
    <row r="3814">
      <c r="A3814" t="n">
        <v>41549019</v>
      </c>
      <c r="B3814" t="inlineStr">
        <is>
          <t>Bronx</t>
        </is>
      </c>
      <c r="C3814" t="inlineStr">
        <is>
          <t>10471</t>
        </is>
      </c>
      <c r="D3814" t="inlineStr">
        <is>
          <t>American</t>
        </is>
      </c>
      <c r="E3814" s="8" t="n">
        <v>46139</v>
      </c>
      <c r="F3814" t="inlineStr">
        <is>
          <t>Violations were cited in the following area(s).</t>
        </is>
      </c>
      <c r="G3814" t="inlineStr">
        <is>
          <t>09B</t>
        </is>
      </c>
      <c r="H3814" t="inlineStr">
        <is>
          <t>Thawing procedure improper.</t>
        </is>
      </c>
      <c r="I3814" t="inlineStr">
        <is>
          <t>Not Critical</t>
        </is>
      </c>
      <c r="J3814" t="n">
        <v>35</v>
      </c>
      <c r="L3814" s="9">
        <f>A3814&amp;"-"&amp;TEXT(E3814,"yyyymmdd")</f>
        <v/>
      </c>
    </row>
    <row r="3815">
      <c r="A3815" t="n">
        <v>41549019</v>
      </c>
      <c r="B3815" t="inlineStr">
        <is>
          <t>Bronx</t>
        </is>
      </c>
      <c r="C3815" t="inlineStr">
        <is>
          <t>10471</t>
        </is>
      </c>
      <c r="D3815" t="inlineStr">
        <is>
          <t>American</t>
        </is>
      </c>
      <c r="E3815" s="8" t="n">
        <v>46139</v>
      </c>
      <c r="F3815" t="inlineStr">
        <is>
          <t>Violations were cited in the following area(s).</t>
        </is>
      </c>
      <c r="G3815" t="inlineStr">
        <is>
          <t>10F</t>
        </is>
      </c>
      <c r="H3815" t="inlineStr">
        <is>
          <t>Non-food contact surface or equipment made of unacceptable material, not kept clean, or not properly sealed, raised, spaced or movable to allow accessibility for cleaning on all sides, above and underneath the unit.</t>
        </is>
      </c>
      <c r="I3815" t="inlineStr">
        <is>
          <t>Not Critical</t>
        </is>
      </c>
      <c r="J3815" t="n">
        <v>35</v>
      </c>
      <c r="L3815" s="9">
        <f>A3815&amp;"-"&amp;TEXT(E3815,"yyyymmdd")</f>
        <v/>
      </c>
    </row>
    <row r="3816">
      <c r="A3816" t="n">
        <v>41549019</v>
      </c>
      <c r="B3816" t="inlineStr">
        <is>
          <t>Bronx</t>
        </is>
      </c>
      <c r="C3816" t="inlineStr">
        <is>
          <t>10471</t>
        </is>
      </c>
      <c r="D3816" t="inlineStr">
        <is>
          <t>American</t>
        </is>
      </c>
      <c r="E3816" s="8" t="n">
        <v>46139</v>
      </c>
      <c r="F3816" t="inlineStr">
        <is>
          <t>Violations were cited in the following area(s).</t>
        </is>
      </c>
      <c r="G3816" t="inlineStr">
        <is>
          <t>10G</t>
        </is>
      </c>
      <c r="H3816" t="inlineStr">
        <is>
          <t>Dishwashing and ware washing: Cleaning and sanitizing of tableware, including dishes, utensils, and equipment deficient.</t>
        </is>
      </c>
      <c r="I3816" t="inlineStr">
        <is>
          <t>Not Critical</t>
        </is>
      </c>
      <c r="J3816" t="n">
        <v>35</v>
      </c>
      <c r="L3816" s="9">
        <f>A3816&amp;"-"&amp;TEXT(E3816,"yyyymmdd")</f>
        <v/>
      </c>
    </row>
    <row r="3817">
      <c r="A3817" t="n">
        <v>41640282</v>
      </c>
      <c r="B3817" t="inlineStr">
        <is>
          <t>Manhattan</t>
        </is>
      </c>
      <c r="C3817" t="inlineStr">
        <is>
          <t>10036</t>
        </is>
      </c>
      <c r="D3817" t="inlineStr">
        <is>
          <t>Japanese</t>
        </is>
      </c>
      <c r="E3817" s="8" t="n">
        <v>46139</v>
      </c>
      <c r="F3817" t="inlineStr">
        <is>
          <t>Violations were cited in the following area(s).</t>
        </is>
      </c>
      <c r="G3817" t="inlineStr">
        <is>
          <t>04L</t>
        </is>
      </c>
      <c r="H3817" t="inlineStr">
        <is>
          <t>Evidence of mice or live mice in establishment's food or non-food areas.</t>
        </is>
      </c>
      <c r="I3817" t="inlineStr">
        <is>
          <t>Critical</t>
        </is>
      </c>
      <c r="J3817" t="n">
        <v>13</v>
      </c>
      <c r="K3817" t="inlineStr">
        <is>
          <t>A</t>
        </is>
      </c>
      <c r="L3817" s="9">
        <f>A3817&amp;"-"&amp;TEXT(E3817,"yyyymmdd")</f>
        <v/>
      </c>
    </row>
    <row r="3818">
      <c r="A3818" t="n">
        <v>41640282</v>
      </c>
      <c r="B3818" t="inlineStr">
        <is>
          <t>Manhattan</t>
        </is>
      </c>
      <c r="C3818" t="inlineStr">
        <is>
          <t>10036</t>
        </is>
      </c>
      <c r="D3818" t="inlineStr">
        <is>
          <t>Japanese</t>
        </is>
      </c>
      <c r="E3818" s="8" t="n">
        <v>46139</v>
      </c>
      <c r="F3818" t="inlineStr">
        <is>
          <t>Violations were cited in the following area(s).</t>
        </is>
      </c>
      <c r="G3818" t="inlineStr">
        <is>
          <t>08A</t>
        </is>
      </c>
      <c r="H3818" t="inlineStr">
        <is>
          <t>Establishment is not free of harborage or conditions conducive to rodents, insects or other pests.</t>
        </is>
      </c>
      <c r="I3818" t="inlineStr">
        <is>
          <t>Not Critical</t>
        </is>
      </c>
      <c r="J3818" t="n">
        <v>13</v>
      </c>
      <c r="K3818" t="inlineStr">
        <is>
          <t>A</t>
        </is>
      </c>
      <c r="L3818" s="9">
        <f>A3818&amp;"-"&amp;TEXT(E3818,"yyyymmdd")</f>
        <v/>
      </c>
    </row>
    <row r="3819">
      <c r="A3819" t="n">
        <v>41640282</v>
      </c>
      <c r="B3819" t="inlineStr">
        <is>
          <t>Manhattan</t>
        </is>
      </c>
      <c r="C3819" t="inlineStr">
        <is>
          <t>10036</t>
        </is>
      </c>
      <c r="D3819" t="inlineStr">
        <is>
          <t>Japanese</t>
        </is>
      </c>
      <c r="E3819" s="8" t="n">
        <v>46139</v>
      </c>
      <c r="F3819" t="inlineStr">
        <is>
          <t>Violations were cited in the following area(s).</t>
        </is>
      </c>
      <c r="G3819" t="inlineStr">
        <is>
          <t>10F</t>
        </is>
      </c>
      <c r="H3819" t="inlineStr">
        <is>
          <t>Non-food contact surface or equipment made of unacceptable material, not kept clean, or not properly sealed, raised, spaced or movable to allow accessibility for cleaning on all sides, above and underneath the unit.</t>
        </is>
      </c>
      <c r="I3819" t="inlineStr">
        <is>
          <t>Not Critical</t>
        </is>
      </c>
      <c r="J3819" t="n">
        <v>13</v>
      </c>
      <c r="K3819" t="inlineStr">
        <is>
          <t>A</t>
        </is>
      </c>
      <c r="L3819" s="9">
        <f>A3819&amp;"-"&amp;TEXT(E3819,"yyyymmdd")</f>
        <v/>
      </c>
    </row>
    <row r="3820">
      <c r="A3820" t="n">
        <v>41658484</v>
      </c>
      <c r="B3820" t="inlineStr">
        <is>
          <t>Manhattan</t>
        </is>
      </c>
      <c r="C3820" t="inlineStr">
        <is>
          <t>10004</t>
        </is>
      </c>
      <c r="D3820" t="inlineStr">
        <is>
          <t>Hotdogs/Pretzels</t>
        </is>
      </c>
      <c r="E3820" s="8" t="n">
        <v>46139</v>
      </c>
      <c r="F3820" t="inlineStr">
        <is>
          <t>Violations were cited in the following area(s).</t>
        </is>
      </c>
      <c r="G3820" t="inlineStr">
        <is>
          <t>02B</t>
        </is>
      </c>
      <c r="H3820" t="inlineStr">
        <is>
          <t>Hot TCS food item not held at or above 140 °F.</t>
        </is>
      </c>
      <c r="I3820" t="inlineStr">
        <is>
          <t>Critical</t>
        </is>
      </c>
      <c r="J3820" t="n">
        <v>36</v>
      </c>
      <c r="L3820" s="9">
        <f>A3820&amp;"-"&amp;TEXT(E3820,"yyyymmdd")</f>
        <v/>
      </c>
    </row>
    <row r="3821">
      <c r="A3821" t="n">
        <v>41658484</v>
      </c>
      <c r="B3821" t="inlineStr">
        <is>
          <t>Manhattan</t>
        </is>
      </c>
      <c r="C3821" t="inlineStr">
        <is>
          <t>10004</t>
        </is>
      </c>
      <c r="D3821" t="inlineStr">
        <is>
          <t>Hotdogs/Pretzels</t>
        </is>
      </c>
      <c r="E3821" s="8" t="n">
        <v>46139</v>
      </c>
      <c r="F3821" t="inlineStr">
        <is>
          <t>Violations were cited in the following area(s).</t>
        </is>
      </c>
      <c r="G3821" t="inlineStr">
        <is>
          <t>04J</t>
        </is>
      </c>
      <c r="H3821" t="inlineStr">
        <is>
          <t>Properly scaled and calibrated thermometer or thermocouple not provided or not readily accessible in food preparation and hot/cold holding areas to measure temperatures of TCS foods during cooking, cooling, reheating, and holding.</t>
        </is>
      </c>
      <c r="I3821" t="inlineStr">
        <is>
          <t>Critical</t>
        </is>
      </c>
      <c r="J3821" t="n">
        <v>36</v>
      </c>
      <c r="L3821" s="9">
        <f>A3821&amp;"-"&amp;TEXT(E3821,"yyyymmdd")</f>
        <v/>
      </c>
    </row>
    <row r="3822">
      <c r="A3822" t="n">
        <v>41658484</v>
      </c>
      <c r="B3822" t="inlineStr">
        <is>
          <t>Manhattan</t>
        </is>
      </c>
      <c r="C3822" t="inlineStr">
        <is>
          <t>10004</t>
        </is>
      </c>
      <c r="D3822" t="inlineStr">
        <is>
          <t>Hotdogs/Pretzels</t>
        </is>
      </c>
      <c r="E3822" s="8" t="n">
        <v>46139</v>
      </c>
      <c r="F3822" t="inlineStr">
        <is>
          <t>Violations were cited in the following area(s).</t>
        </is>
      </c>
      <c r="G3822" t="inlineStr">
        <is>
          <t>04L</t>
        </is>
      </c>
      <c r="H3822" t="inlineStr">
        <is>
          <t>Evidence of mice or live mice in establishment's food or non-food areas.</t>
        </is>
      </c>
      <c r="I3822" t="inlineStr">
        <is>
          <t>Critical</t>
        </is>
      </c>
      <c r="J3822" t="n">
        <v>36</v>
      </c>
      <c r="L3822" s="9">
        <f>A3822&amp;"-"&amp;TEXT(E3822,"yyyymmdd")</f>
        <v/>
      </c>
    </row>
    <row r="3823">
      <c r="A3823" t="n">
        <v>41658484</v>
      </c>
      <c r="B3823" t="inlineStr">
        <is>
          <t>Manhattan</t>
        </is>
      </c>
      <c r="C3823" t="inlineStr">
        <is>
          <t>10004</t>
        </is>
      </c>
      <c r="D3823" t="inlineStr">
        <is>
          <t>Hotdogs/Pretzels</t>
        </is>
      </c>
      <c r="E3823" s="8" t="n">
        <v>46139</v>
      </c>
      <c r="F3823" t="inlineStr">
        <is>
          <t>Violations were cited in the following area(s).</t>
        </is>
      </c>
      <c r="G3823" t="inlineStr">
        <is>
          <t>06C</t>
        </is>
      </c>
      <c r="H382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823" t="inlineStr">
        <is>
          <t>Critical</t>
        </is>
      </c>
      <c r="J3823" t="n">
        <v>36</v>
      </c>
      <c r="L3823" s="9">
        <f>A3823&amp;"-"&amp;TEXT(E3823,"yyyymmdd")</f>
        <v/>
      </c>
    </row>
    <row r="3824">
      <c r="A3824" t="n">
        <v>41658484</v>
      </c>
      <c r="B3824" t="inlineStr">
        <is>
          <t>Manhattan</t>
        </is>
      </c>
      <c r="C3824" t="inlineStr">
        <is>
          <t>10004</t>
        </is>
      </c>
      <c r="D3824" t="inlineStr">
        <is>
          <t>Hotdogs/Pretzels</t>
        </is>
      </c>
      <c r="E3824" s="8" t="n">
        <v>46139</v>
      </c>
      <c r="F3824" t="inlineStr">
        <is>
          <t>Violations were cited in the following area(s).</t>
        </is>
      </c>
      <c r="G3824" t="inlineStr">
        <is>
          <t>06F</t>
        </is>
      </c>
      <c r="H3824" t="inlineStr">
        <is>
          <t>Wiping cloths not stored clean and dry, or in a sanitizing solution, between uses.</t>
        </is>
      </c>
      <c r="I3824" t="inlineStr">
        <is>
          <t>Critical</t>
        </is>
      </c>
      <c r="J3824" t="n">
        <v>36</v>
      </c>
      <c r="L3824" s="9">
        <f>A3824&amp;"-"&amp;TEXT(E3824,"yyyymmdd")</f>
        <v/>
      </c>
    </row>
    <row r="3825">
      <c r="A3825" t="n">
        <v>41658484</v>
      </c>
      <c r="B3825" t="inlineStr">
        <is>
          <t>Manhattan</t>
        </is>
      </c>
      <c r="C3825" t="inlineStr">
        <is>
          <t>10004</t>
        </is>
      </c>
      <c r="D3825" t="inlineStr">
        <is>
          <t>Hotdogs/Pretzels</t>
        </is>
      </c>
      <c r="E3825" s="8" t="n">
        <v>46139</v>
      </c>
      <c r="F3825" t="inlineStr">
        <is>
          <t>Violations were cited in the following area(s).</t>
        </is>
      </c>
      <c r="G3825" t="inlineStr">
        <is>
          <t>08A</t>
        </is>
      </c>
      <c r="H3825" t="inlineStr">
        <is>
          <t>Establishment is not free of harborage or conditions conducive to rodents, insects or other pests.</t>
        </is>
      </c>
      <c r="I3825" t="inlineStr">
        <is>
          <t>Not Critical</t>
        </is>
      </c>
      <c r="J3825" t="n">
        <v>36</v>
      </c>
      <c r="L3825" s="9">
        <f>A3825&amp;"-"&amp;TEXT(E3825,"yyyymmdd")</f>
        <v/>
      </c>
    </row>
    <row r="3826">
      <c r="A3826" t="n">
        <v>41658484</v>
      </c>
      <c r="B3826" t="inlineStr">
        <is>
          <t>Manhattan</t>
        </is>
      </c>
      <c r="C3826" t="inlineStr">
        <is>
          <t>10004</t>
        </is>
      </c>
      <c r="D3826" t="inlineStr">
        <is>
          <t>Hotdogs/Pretzels</t>
        </is>
      </c>
      <c r="E3826" s="8" t="n">
        <v>46139</v>
      </c>
      <c r="F3826" t="inlineStr">
        <is>
          <t>Violations were cited in the following area(s).</t>
        </is>
      </c>
      <c r="G3826" t="inlineStr">
        <is>
          <t>10B</t>
        </is>
      </c>
      <c r="H3826" t="inlineStr">
        <is>
          <t>Anti-siphonage or back-flow prevention device not provided where required; equipment or floor not properly drained; sewage disposal system in disrepair or not functioning properly. Condensation or liquid waste improperly disposed of.</t>
        </is>
      </c>
      <c r="I3826" t="inlineStr">
        <is>
          <t>Not Critical</t>
        </is>
      </c>
      <c r="J3826" t="n">
        <v>36</v>
      </c>
      <c r="L3826" s="9">
        <f>A3826&amp;"-"&amp;TEXT(E3826,"yyyymmdd")</f>
        <v/>
      </c>
    </row>
    <row r="3827">
      <c r="A3827" t="n">
        <v>41658484</v>
      </c>
      <c r="B3827" t="inlineStr">
        <is>
          <t>Manhattan</t>
        </is>
      </c>
      <c r="C3827" t="inlineStr">
        <is>
          <t>10004</t>
        </is>
      </c>
      <c r="D3827" t="inlineStr">
        <is>
          <t>Hotdogs/Pretzels</t>
        </is>
      </c>
      <c r="E3827" s="8" t="n">
        <v>46139</v>
      </c>
      <c r="F3827" t="inlineStr">
        <is>
          <t>Violations were cited in the following area(s).</t>
        </is>
      </c>
      <c r="G3827" t="inlineStr">
        <is>
          <t>28-06</t>
        </is>
      </c>
      <c r="H3827" t="inlineStr">
        <is>
          <t>Contract with a pest management professional not in place. Record of extermination activities not kept on premises.</t>
        </is>
      </c>
      <c r="I3827" t="inlineStr">
        <is>
          <t>Not Critical</t>
        </is>
      </c>
      <c r="J3827" t="n">
        <v>36</v>
      </c>
      <c r="L3827" s="9">
        <f>A3827&amp;"-"&amp;TEXT(E3827,"yyyymmdd")</f>
        <v/>
      </c>
    </row>
    <row r="3828">
      <c r="A3828" t="n">
        <v>41689402</v>
      </c>
      <c r="B3828" t="inlineStr">
        <is>
          <t>Manhattan</t>
        </is>
      </c>
      <c r="C3828" t="inlineStr">
        <is>
          <t>10019</t>
        </is>
      </c>
      <c r="D3828" t="inlineStr">
        <is>
          <t>Thai</t>
        </is>
      </c>
      <c r="E3828" s="8" t="n">
        <v>46139</v>
      </c>
      <c r="F3828" t="inlineStr">
        <is>
          <t>Violations were cited in the following area(s).</t>
        </is>
      </c>
      <c r="G3828" t="inlineStr">
        <is>
          <t>02B</t>
        </is>
      </c>
      <c r="H3828" t="inlineStr">
        <is>
          <t>Hot TCS food item not held at or above 140 °F.</t>
        </is>
      </c>
      <c r="I3828" t="inlineStr">
        <is>
          <t>Critical</t>
        </is>
      </c>
      <c r="J3828" t="n">
        <v>32</v>
      </c>
      <c r="L3828" s="9">
        <f>A3828&amp;"-"&amp;TEXT(E3828,"yyyymmdd")</f>
        <v/>
      </c>
    </row>
    <row r="3829">
      <c r="A3829" t="n">
        <v>41689402</v>
      </c>
      <c r="B3829" t="inlineStr">
        <is>
          <t>Manhattan</t>
        </is>
      </c>
      <c r="C3829" t="inlineStr">
        <is>
          <t>10019</t>
        </is>
      </c>
      <c r="D3829" t="inlineStr">
        <is>
          <t>Thai</t>
        </is>
      </c>
      <c r="E3829" s="8" t="n">
        <v>46139</v>
      </c>
      <c r="F3829" t="inlineStr">
        <is>
          <t>Violations were cited in the following area(s).</t>
        </is>
      </c>
      <c r="G3829" t="inlineStr">
        <is>
          <t>02G</t>
        </is>
      </c>
      <c r="H3829" t="inlineStr">
        <is>
          <t>Cold TCS food item held above 41 °F; smoked or processed fish held above 38 °F; intact raw eggs held above 45 °F; or reduced oxygen packaged (ROP) TCS foods held above required temperatures except during active necessary preparation.</t>
        </is>
      </c>
      <c r="I3829" t="inlineStr">
        <is>
          <t>Critical</t>
        </is>
      </c>
      <c r="J3829" t="n">
        <v>32</v>
      </c>
      <c r="L3829" s="9">
        <f>A3829&amp;"-"&amp;TEXT(E3829,"yyyymmdd")</f>
        <v/>
      </c>
    </row>
    <row r="3830">
      <c r="A3830" t="n">
        <v>41689402</v>
      </c>
      <c r="B3830" t="inlineStr">
        <is>
          <t>Manhattan</t>
        </is>
      </c>
      <c r="C3830" t="inlineStr">
        <is>
          <t>10019</t>
        </is>
      </c>
      <c r="D3830" t="inlineStr">
        <is>
          <t>Thai</t>
        </is>
      </c>
      <c r="E3830" s="8" t="n">
        <v>46139</v>
      </c>
      <c r="F3830" t="inlineStr">
        <is>
          <t>Violations were cited in the following area(s).</t>
        </is>
      </c>
      <c r="G3830" t="inlineStr">
        <is>
          <t>05D</t>
        </is>
      </c>
      <c r="H383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830" t="inlineStr">
        <is>
          <t>Critical</t>
        </is>
      </c>
      <c r="J3830" t="n">
        <v>32</v>
      </c>
      <c r="L3830" s="9">
        <f>A3830&amp;"-"&amp;TEXT(E3830,"yyyymmdd")</f>
        <v/>
      </c>
    </row>
    <row r="3831">
      <c r="A3831" t="n">
        <v>41689402</v>
      </c>
      <c r="B3831" t="inlineStr">
        <is>
          <t>Manhattan</t>
        </is>
      </c>
      <c r="C3831" t="inlineStr">
        <is>
          <t>10019</t>
        </is>
      </c>
      <c r="D3831" t="inlineStr">
        <is>
          <t>Thai</t>
        </is>
      </c>
      <c r="E3831" s="8" t="n">
        <v>46139</v>
      </c>
      <c r="F3831" t="inlineStr">
        <is>
          <t>Violations were cited in the following area(s).</t>
        </is>
      </c>
      <c r="G3831" t="inlineStr">
        <is>
          <t>10B</t>
        </is>
      </c>
      <c r="H3831" t="inlineStr">
        <is>
          <t>Anti-siphonage or back-flow prevention device not provided where required; equipment or floor not properly drained; sewage disposal system in disrepair or not functioning properly. Condensation or liquid waste improperly disposed of.</t>
        </is>
      </c>
      <c r="I3831" t="inlineStr">
        <is>
          <t>Not Critical</t>
        </is>
      </c>
      <c r="J3831" t="n">
        <v>32</v>
      </c>
      <c r="L3831" s="9">
        <f>A3831&amp;"-"&amp;TEXT(E3831,"yyyymmdd")</f>
        <v/>
      </c>
    </row>
    <row r="3832">
      <c r="A3832" t="n">
        <v>41689402</v>
      </c>
      <c r="B3832" t="inlineStr">
        <is>
          <t>Manhattan</t>
        </is>
      </c>
      <c r="C3832" t="inlineStr">
        <is>
          <t>10019</t>
        </is>
      </c>
      <c r="D3832" t="inlineStr">
        <is>
          <t>Thai</t>
        </is>
      </c>
      <c r="E3832" s="8" t="n">
        <v>46139</v>
      </c>
      <c r="F3832" t="inlineStr">
        <is>
          <t>Violations were cited in the following area(s).</t>
        </is>
      </c>
      <c r="G3832" t="inlineStr">
        <is>
          <t>10F</t>
        </is>
      </c>
      <c r="H3832" t="inlineStr">
        <is>
          <t>Non-food contact surface or equipment made of unacceptable material, not kept clean, or not properly sealed, raised, spaced or movable to allow accessibility for cleaning on all sides, above and underneath the unit.</t>
        </is>
      </c>
      <c r="I3832" t="inlineStr">
        <is>
          <t>Not Critical</t>
        </is>
      </c>
      <c r="J3832" t="n">
        <v>32</v>
      </c>
      <c r="L3832" s="9">
        <f>A3832&amp;"-"&amp;TEXT(E3832,"yyyymmdd")</f>
        <v/>
      </c>
    </row>
    <row r="3833">
      <c r="A3833" t="n">
        <v>41711196</v>
      </c>
      <c r="B3833" t="inlineStr">
        <is>
          <t>Manhattan</t>
        </is>
      </c>
      <c r="C3833" t="inlineStr">
        <is>
          <t>10027</t>
        </is>
      </c>
      <c r="D3833" t="inlineStr">
        <is>
          <t>Egyptian</t>
        </is>
      </c>
      <c r="E3833" s="8" t="n">
        <v>46139</v>
      </c>
      <c r="F3833" t="inlineStr">
        <is>
          <t>Violations were cited in the following area(s).</t>
        </is>
      </c>
      <c r="G3833" t="inlineStr">
        <is>
          <t>08C</t>
        </is>
      </c>
      <c r="H3833" t="inlineStr">
        <is>
          <t>Pesticide not properly labeled or used by unlicensed individual. Pesticide, other toxic chemical improperly used/stored. Unprotected, unlocked bait station used.</t>
        </is>
      </c>
      <c r="I3833" t="inlineStr">
        <is>
          <t>Not Critical</t>
        </is>
      </c>
      <c r="J3833" t="n">
        <v>4</v>
      </c>
      <c r="K3833" t="inlineStr">
        <is>
          <t>A</t>
        </is>
      </c>
      <c r="L3833" s="9">
        <f>A3833&amp;"-"&amp;TEXT(E3833,"yyyymmdd")</f>
        <v/>
      </c>
    </row>
    <row r="3834">
      <c r="A3834" t="n">
        <v>41711196</v>
      </c>
      <c r="B3834" t="inlineStr">
        <is>
          <t>Manhattan</t>
        </is>
      </c>
      <c r="C3834" t="inlineStr">
        <is>
          <t>10027</t>
        </is>
      </c>
      <c r="D3834" t="inlineStr">
        <is>
          <t>Egyptian</t>
        </is>
      </c>
      <c r="E3834" s="8" t="n">
        <v>46139</v>
      </c>
      <c r="F3834" t="inlineStr">
        <is>
          <t>Violations were cited in the following area(s).</t>
        </is>
      </c>
      <c r="G3834" t="inlineStr">
        <is>
          <t>10D</t>
        </is>
      </c>
      <c r="H3834" t="inlineStr">
        <is>
          <t>Mechanical or natural ventilation not provided, inadequate, improperly installed, in disrepair or fails to prevent and control excessive build-up of grease, heat, steam condensation, vapors, odors, smoke or fumes.</t>
        </is>
      </c>
      <c r="I3834" t="inlineStr">
        <is>
          <t>Not Critical</t>
        </is>
      </c>
      <c r="J3834" t="n">
        <v>4</v>
      </c>
      <c r="K3834" t="inlineStr">
        <is>
          <t>A</t>
        </is>
      </c>
      <c r="L3834" s="9">
        <f>A3834&amp;"-"&amp;TEXT(E3834,"yyyymmdd")</f>
        <v/>
      </c>
    </row>
    <row r="3835">
      <c r="A3835" t="n">
        <v>50002459</v>
      </c>
      <c r="B3835" t="inlineStr">
        <is>
          <t>Queens</t>
        </is>
      </c>
      <c r="C3835" t="inlineStr">
        <is>
          <t>11040</t>
        </is>
      </c>
      <c r="D3835" t="inlineStr">
        <is>
          <t>American</t>
        </is>
      </c>
      <c r="E3835" s="8" t="n">
        <v>46139</v>
      </c>
      <c r="F3835" t="inlineStr">
        <is>
          <t>Violations were cited in the following area(s).</t>
        </is>
      </c>
      <c r="G3835" t="inlineStr">
        <is>
          <t>09C</t>
        </is>
      </c>
      <c r="H3835" t="inlineStr">
        <is>
          <t>Design, construction, materials used or maintenance of food contact surface improper. Surface not easily cleanable, sanitized and maintained.</t>
        </is>
      </c>
      <c r="I3835" t="inlineStr">
        <is>
          <t>Not Critical</t>
        </is>
      </c>
      <c r="J3835" t="n">
        <v>5</v>
      </c>
      <c r="K3835" t="inlineStr">
        <is>
          <t>A</t>
        </is>
      </c>
      <c r="L3835" s="9">
        <f>A3835&amp;"-"&amp;TEXT(E3835,"yyyymmdd")</f>
        <v/>
      </c>
    </row>
    <row r="3836">
      <c r="A3836" t="n">
        <v>50002459</v>
      </c>
      <c r="B3836" t="inlineStr">
        <is>
          <t>Queens</t>
        </is>
      </c>
      <c r="C3836" t="inlineStr">
        <is>
          <t>11040</t>
        </is>
      </c>
      <c r="D3836" t="inlineStr">
        <is>
          <t>American</t>
        </is>
      </c>
      <c r="E3836" s="8" t="n">
        <v>46139</v>
      </c>
      <c r="F3836" t="inlineStr">
        <is>
          <t>Violations were cited in the following area(s).</t>
        </is>
      </c>
      <c r="G3836" t="inlineStr">
        <is>
          <t>10F</t>
        </is>
      </c>
      <c r="H3836" t="inlineStr">
        <is>
          <t>Non-food contact surface or equipment made of unacceptable material, not kept clean, or not properly sealed, raised, spaced or movable to allow accessibility for cleaning on all sides, above and underneath the unit.</t>
        </is>
      </c>
      <c r="I3836" t="inlineStr">
        <is>
          <t>Not Critical</t>
        </is>
      </c>
      <c r="J3836" t="n">
        <v>5</v>
      </c>
      <c r="K3836" t="inlineStr">
        <is>
          <t>A</t>
        </is>
      </c>
      <c r="L3836" s="9">
        <f>A3836&amp;"-"&amp;TEXT(E3836,"yyyymmdd")</f>
        <v/>
      </c>
    </row>
    <row r="3837">
      <c r="A3837" t="n">
        <v>50003553</v>
      </c>
      <c r="B3837" t="inlineStr">
        <is>
          <t>Manhattan</t>
        </is>
      </c>
      <c r="C3837" t="inlineStr">
        <is>
          <t>10019</t>
        </is>
      </c>
      <c r="D3837" t="inlineStr">
        <is>
          <t>Mexican</t>
        </is>
      </c>
      <c r="E3837" s="8" t="n">
        <v>46139</v>
      </c>
      <c r="F3837" t="inlineStr">
        <is>
          <t>Violations were cited in the following area(s).</t>
        </is>
      </c>
      <c r="G3837" t="inlineStr">
        <is>
          <t>06F</t>
        </is>
      </c>
      <c r="H3837" t="inlineStr">
        <is>
          <t>Wiping cloths not stored clean and dry, or in a sanitizing solution, between uses.</t>
        </is>
      </c>
      <c r="I3837" t="inlineStr">
        <is>
          <t>Critical</t>
        </is>
      </c>
      <c r="J3837" t="n">
        <v>9</v>
      </c>
      <c r="K3837" t="inlineStr">
        <is>
          <t>A</t>
        </is>
      </c>
      <c r="L3837" s="9">
        <f>A3837&amp;"-"&amp;TEXT(E3837,"yyyymmdd")</f>
        <v/>
      </c>
    </row>
    <row r="3838">
      <c r="A3838" t="n">
        <v>50003553</v>
      </c>
      <c r="B3838" t="inlineStr">
        <is>
          <t>Manhattan</t>
        </is>
      </c>
      <c r="C3838" t="inlineStr">
        <is>
          <t>10019</t>
        </is>
      </c>
      <c r="D3838" t="inlineStr">
        <is>
          <t>Mexican</t>
        </is>
      </c>
      <c r="E3838" s="8" t="n">
        <v>46139</v>
      </c>
      <c r="F3838" t="inlineStr">
        <is>
          <t>Violations were cited in the following area(s).</t>
        </is>
      </c>
      <c r="G3838" t="inlineStr">
        <is>
          <t>08C</t>
        </is>
      </c>
      <c r="H3838" t="inlineStr">
        <is>
          <t>Pesticide not properly labeled or used by unlicensed individual. Pesticide, other toxic chemical improperly used/stored. Unprotected, unlocked bait station used.</t>
        </is>
      </c>
      <c r="I3838" t="inlineStr">
        <is>
          <t>Not Critical</t>
        </is>
      </c>
      <c r="J3838" t="n">
        <v>9</v>
      </c>
      <c r="K3838" t="inlineStr">
        <is>
          <t>A</t>
        </is>
      </c>
      <c r="L3838" s="9">
        <f>A3838&amp;"-"&amp;TEXT(E3838,"yyyymmdd")</f>
        <v/>
      </c>
    </row>
    <row r="3839">
      <c r="A3839" t="n">
        <v>50003553</v>
      </c>
      <c r="B3839" t="inlineStr">
        <is>
          <t>Manhattan</t>
        </is>
      </c>
      <c r="C3839" t="inlineStr">
        <is>
          <t>10019</t>
        </is>
      </c>
      <c r="D3839" t="inlineStr">
        <is>
          <t>Mexican</t>
        </is>
      </c>
      <c r="E3839" s="8" t="n">
        <v>46139</v>
      </c>
      <c r="F3839" t="inlineStr">
        <is>
          <t>Violations were cited in the following area(s).</t>
        </is>
      </c>
      <c r="G3839" t="inlineStr">
        <is>
          <t>09A</t>
        </is>
      </c>
      <c r="H3839" t="inlineStr">
        <is>
          <t>Swollen, leaking, rusted or otherwise damaged canned food to be returned to distributor not segregated from intact product and clearly labeled DO NOT USE</t>
        </is>
      </c>
      <c r="I3839" t="inlineStr">
        <is>
          <t>Critical</t>
        </is>
      </c>
      <c r="J3839" t="n">
        <v>9</v>
      </c>
      <c r="K3839" t="inlineStr">
        <is>
          <t>A</t>
        </is>
      </c>
      <c r="L3839" s="9">
        <f>A3839&amp;"-"&amp;TEXT(E3839,"yyyymmdd")</f>
        <v/>
      </c>
    </row>
    <row r="3840">
      <c r="A3840" t="n">
        <v>50041369</v>
      </c>
      <c r="B3840" t="inlineStr">
        <is>
          <t>Queens</t>
        </is>
      </c>
      <c r="C3840" t="inlineStr">
        <is>
          <t>11415</t>
        </is>
      </c>
      <c r="D3840" t="inlineStr">
        <is>
          <t>Japanese</t>
        </is>
      </c>
      <c r="E3840" s="8" t="n">
        <v>46139</v>
      </c>
      <c r="F3840" t="inlineStr">
        <is>
          <t>Violations were cited in the following area(s).</t>
        </is>
      </c>
      <c r="G3840" t="inlineStr">
        <is>
          <t>04L</t>
        </is>
      </c>
      <c r="H3840" t="inlineStr">
        <is>
          <t>Evidence of mice or live mice in establishment's food or non-food areas.</t>
        </is>
      </c>
      <c r="I3840" t="inlineStr">
        <is>
          <t>Critical</t>
        </is>
      </c>
      <c r="J3840" t="n">
        <v>21</v>
      </c>
      <c r="L3840" s="9">
        <f>A3840&amp;"-"&amp;TEXT(E3840,"yyyymmdd")</f>
        <v/>
      </c>
    </row>
    <row r="3841">
      <c r="A3841" t="n">
        <v>50041369</v>
      </c>
      <c r="B3841" t="inlineStr">
        <is>
          <t>Queens</t>
        </is>
      </c>
      <c r="C3841" t="inlineStr">
        <is>
          <t>11415</t>
        </is>
      </c>
      <c r="D3841" t="inlineStr">
        <is>
          <t>Japanese</t>
        </is>
      </c>
      <c r="E3841" s="8" t="n">
        <v>46139</v>
      </c>
      <c r="F3841" t="inlineStr">
        <is>
          <t>Violations were cited in the following area(s).</t>
        </is>
      </c>
      <c r="G3841" t="inlineStr">
        <is>
          <t>06B</t>
        </is>
      </c>
      <c r="H3841" t="inlineStr">
        <is>
          <t>Tobacco or electronic cigarette use, eating, or drinking from open container in food preparation, food storage or dishwashing area.</t>
        </is>
      </c>
      <c r="I3841" t="inlineStr">
        <is>
          <t>Critical</t>
        </is>
      </c>
      <c r="J3841" t="n">
        <v>21</v>
      </c>
      <c r="L3841" s="9">
        <f>A3841&amp;"-"&amp;TEXT(E3841,"yyyymmdd")</f>
        <v/>
      </c>
    </row>
    <row r="3842">
      <c r="A3842" t="n">
        <v>50041369</v>
      </c>
      <c r="B3842" t="inlineStr">
        <is>
          <t>Queens</t>
        </is>
      </c>
      <c r="C3842" t="inlineStr">
        <is>
          <t>11415</t>
        </is>
      </c>
      <c r="D3842" t="inlineStr">
        <is>
          <t>Japanese</t>
        </is>
      </c>
      <c r="E3842" s="8" t="n">
        <v>46139</v>
      </c>
      <c r="F3842" t="inlineStr">
        <is>
          <t>Violations were cited in the following area(s).</t>
        </is>
      </c>
      <c r="G3842" t="inlineStr">
        <is>
          <t>06C</t>
        </is>
      </c>
      <c r="H38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842" t="inlineStr">
        <is>
          <t>Critical</t>
        </is>
      </c>
      <c r="J3842" t="n">
        <v>21</v>
      </c>
      <c r="L3842" s="9">
        <f>A3842&amp;"-"&amp;TEXT(E3842,"yyyymmdd")</f>
        <v/>
      </c>
    </row>
    <row r="3843">
      <c r="A3843" t="n">
        <v>50041369</v>
      </c>
      <c r="B3843" t="inlineStr">
        <is>
          <t>Queens</t>
        </is>
      </c>
      <c r="C3843" t="inlineStr">
        <is>
          <t>11415</t>
        </is>
      </c>
      <c r="D3843" t="inlineStr">
        <is>
          <t>Japanese</t>
        </is>
      </c>
      <c r="E3843" s="8" t="n">
        <v>46139</v>
      </c>
      <c r="F3843" t="inlineStr">
        <is>
          <t>Violations were cited in the following area(s).</t>
        </is>
      </c>
      <c r="G3843" t="inlineStr">
        <is>
          <t>08A</t>
        </is>
      </c>
      <c r="H3843" t="inlineStr">
        <is>
          <t>Establishment is not free of harborage or conditions conducive to rodents, insects or other pests.</t>
        </is>
      </c>
      <c r="I3843" t="inlineStr">
        <is>
          <t>Not Critical</t>
        </is>
      </c>
      <c r="J3843" t="n">
        <v>21</v>
      </c>
      <c r="L3843" s="9">
        <f>A3843&amp;"-"&amp;TEXT(E3843,"yyyymmdd")</f>
        <v/>
      </c>
    </row>
    <row r="3844">
      <c r="A3844" t="n">
        <v>50041369</v>
      </c>
      <c r="B3844" t="inlineStr">
        <is>
          <t>Queens</t>
        </is>
      </c>
      <c r="C3844" t="inlineStr">
        <is>
          <t>11415</t>
        </is>
      </c>
      <c r="D3844" t="inlineStr">
        <is>
          <t>Japanese</t>
        </is>
      </c>
      <c r="E3844" s="8" t="n">
        <v>46139</v>
      </c>
      <c r="F3844" t="inlineStr">
        <is>
          <t>Violations were cited in the following area(s).</t>
        </is>
      </c>
      <c r="G3844" t="inlineStr">
        <is>
          <t>08C</t>
        </is>
      </c>
      <c r="H3844" t="inlineStr">
        <is>
          <t>Pesticide not properly labeled or used by unlicensed individual. Pesticide, other toxic chemical improperly used/stored. Unprotected, unlocked bait station used.</t>
        </is>
      </c>
      <c r="I3844" t="inlineStr">
        <is>
          <t>Not Critical</t>
        </is>
      </c>
      <c r="J3844" t="n">
        <v>21</v>
      </c>
      <c r="L3844" s="9">
        <f>A3844&amp;"-"&amp;TEXT(E3844,"yyyymmdd")</f>
        <v/>
      </c>
    </row>
    <row r="3845">
      <c r="A3845" t="n">
        <v>50049511</v>
      </c>
      <c r="B3845" t="inlineStr">
        <is>
          <t>Brooklyn</t>
        </is>
      </c>
      <c r="C3845" t="inlineStr">
        <is>
          <t>11218</t>
        </is>
      </c>
      <c r="D3845" t="inlineStr">
        <is>
          <t>Mexican</t>
        </is>
      </c>
      <c r="E3845" s="8" t="n">
        <v>46139</v>
      </c>
      <c r="F3845" t="inlineStr">
        <is>
          <t>Violations were cited in the following area(s).</t>
        </is>
      </c>
      <c r="G3845" t="inlineStr">
        <is>
          <t>06D</t>
        </is>
      </c>
      <c r="H3845" t="inlineStr">
        <is>
          <t>Food contact surface not properly washed, rinsed and sanitized after each use and following any activity when contamination may have occurred.</t>
        </is>
      </c>
      <c r="I3845" t="inlineStr">
        <is>
          <t>Critical</t>
        </is>
      </c>
      <c r="J3845" t="n">
        <v>13</v>
      </c>
      <c r="K3845" t="inlineStr">
        <is>
          <t>A</t>
        </is>
      </c>
      <c r="L3845" s="9">
        <f>A3845&amp;"-"&amp;TEXT(E3845,"yyyymmdd")</f>
        <v/>
      </c>
    </row>
    <row r="3846">
      <c r="A3846" t="n">
        <v>50049511</v>
      </c>
      <c r="B3846" t="inlineStr">
        <is>
          <t>Brooklyn</t>
        </is>
      </c>
      <c r="C3846" t="inlineStr">
        <is>
          <t>11218</t>
        </is>
      </c>
      <c r="D3846" t="inlineStr">
        <is>
          <t>Mexican</t>
        </is>
      </c>
      <c r="E3846" s="8" t="n">
        <v>46139</v>
      </c>
      <c r="F3846" t="inlineStr">
        <is>
          <t>Violations were cited in the following area(s).</t>
        </is>
      </c>
      <c r="G3846" t="inlineStr">
        <is>
          <t>08C</t>
        </is>
      </c>
      <c r="H3846" t="inlineStr">
        <is>
          <t>Pesticide not properly labeled or used by unlicensed individual. Pesticide, other toxic chemical improperly used/stored. Unprotected, unlocked bait station used.</t>
        </is>
      </c>
      <c r="I3846" t="inlineStr">
        <is>
          <t>Not Critical</t>
        </is>
      </c>
      <c r="J3846" t="n">
        <v>13</v>
      </c>
      <c r="K3846" t="inlineStr">
        <is>
          <t>A</t>
        </is>
      </c>
      <c r="L3846" s="9">
        <f>A3846&amp;"-"&amp;TEXT(E3846,"yyyymmdd")</f>
        <v/>
      </c>
    </row>
    <row r="3847">
      <c r="A3847" t="n">
        <v>50049511</v>
      </c>
      <c r="B3847" t="inlineStr">
        <is>
          <t>Brooklyn</t>
        </is>
      </c>
      <c r="C3847" t="inlineStr">
        <is>
          <t>11218</t>
        </is>
      </c>
      <c r="D3847" t="inlineStr">
        <is>
          <t>Mexican</t>
        </is>
      </c>
      <c r="E3847" s="8" t="n">
        <v>46139</v>
      </c>
      <c r="F3847" t="inlineStr">
        <is>
          <t>Violations were cited in the following area(s).</t>
        </is>
      </c>
      <c r="G3847" t="inlineStr">
        <is>
          <t>09C</t>
        </is>
      </c>
      <c r="H3847" t="inlineStr">
        <is>
          <t>Design, construction, materials used or maintenance of food contact surface improper. Surface not easily cleanable, sanitized and maintained.</t>
        </is>
      </c>
      <c r="I3847" t="inlineStr">
        <is>
          <t>Not Critical</t>
        </is>
      </c>
      <c r="J3847" t="n">
        <v>13</v>
      </c>
      <c r="K3847" t="inlineStr">
        <is>
          <t>A</t>
        </is>
      </c>
      <c r="L3847" s="9">
        <f>A3847&amp;"-"&amp;TEXT(E3847,"yyyymmdd")</f>
        <v/>
      </c>
    </row>
    <row r="3848">
      <c r="A3848" t="n">
        <v>50049511</v>
      </c>
      <c r="B3848" t="inlineStr">
        <is>
          <t>Brooklyn</t>
        </is>
      </c>
      <c r="C3848" t="inlineStr">
        <is>
          <t>11218</t>
        </is>
      </c>
      <c r="D3848" t="inlineStr">
        <is>
          <t>Mexican</t>
        </is>
      </c>
      <c r="E3848" s="8" t="n">
        <v>46139</v>
      </c>
      <c r="F3848" t="inlineStr">
        <is>
          <t>Violations were cited in the following area(s).</t>
        </is>
      </c>
      <c r="G3848" t="inlineStr">
        <is>
          <t>10B</t>
        </is>
      </c>
      <c r="H3848" t="inlineStr">
        <is>
          <t>Anti-siphonage or back-flow prevention device not provided where required; equipment or floor not properly drained; sewage disposal system in disrepair or not functioning properly. Condensation or liquid waste improperly disposed of.</t>
        </is>
      </c>
      <c r="I3848" t="inlineStr">
        <is>
          <t>Not Critical</t>
        </is>
      </c>
      <c r="J3848" t="n">
        <v>13</v>
      </c>
      <c r="K3848" t="inlineStr">
        <is>
          <t>A</t>
        </is>
      </c>
      <c r="L3848" s="9">
        <f>A3848&amp;"-"&amp;TEXT(E3848,"yyyymmdd")</f>
        <v/>
      </c>
    </row>
    <row r="3849">
      <c r="A3849" t="n">
        <v>50049511</v>
      </c>
      <c r="B3849" t="inlineStr">
        <is>
          <t>Brooklyn</t>
        </is>
      </c>
      <c r="C3849" t="inlineStr">
        <is>
          <t>11218</t>
        </is>
      </c>
      <c r="D3849" t="inlineStr">
        <is>
          <t>Mexican</t>
        </is>
      </c>
      <c r="E3849" s="8" t="n">
        <v>46139</v>
      </c>
      <c r="F3849" t="inlineStr">
        <is>
          <t>Violations were cited in the following area(s).</t>
        </is>
      </c>
      <c r="G3849" t="inlineStr">
        <is>
          <t>10F</t>
        </is>
      </c>
      <c r="H3849" t="inlineStr">
        <is>
          <t>Non-food contact surface or equipment made of unacceptable material, not kept clean, or not properly sealed, raised, spaced or movable to allow accessibility for cleaning on all sides, above and underneath the unit.</t>
        </is>
      </c>
      <c r="I3849" t="inlineStr">
        <is>
          <t>Not Critical</t>
        </is>
      </c>
      <c r="J3849" t="n">
        <v>13</v>
      </c>
      <c r="K3849" t="inlineStr">
        <is>
          <t>A</t>
        </is>
      </c>
      <c r="L3849" s="9">
        <f>A3849&amp;"-"&amp;TEXT(E3849,"yyyymmdd")</f>
        <v/>
      </c>
    </row>
    <row r="3850">
      <c r="A3850" t="n">
        <v>50054023</v>
      </c>
      <c r="B3850" t="inlineStr">
        <is>
          <t>Queens</t>
        </is>
      </c>
      <c r="C3850" t="inlineStr">
        <is>
          <t>11417</t>
        </is>
      </c>
      <c r="D3850" t="inlineStr">
        <is>
          <t>American</t>
        </is>
      </c>
      <c r="E3850" s="8" t="n">
        <v>46139</v>
      </c>
      <c r="F3850" t="inlineStr">
        <is>
          <t>Violations were cited in the following area(s).</t>
        </is>
      </c>
      <c r="G3850" t="inlineStr">
        <is>
          <t>02G</t>
        </is>
      </c>
      <c r="H3850" t="inlineStr">
        <is>
          <t>Cold TCS food item held above 41 °F; smoked or processed fish held above 38 °F; intact raw eggs held above 45 °F; or reduced oxygen packaged (ROP) TCS foods held above required temperatures except during active necessary preparation.</t>
        </is>
      </c>
      <c r="I3850" t="inlineStr">
        <is>
          <t>Critical</t>
        </is>
      </c>
      <c r="J3850" t="n">
        <v>22</v>
      </c>
      <c r="L3850" s="9">
        <f>A3850&amp;"-"&amp;TEXT(E3850,"yyyymmdd")</f>
        <v/>
      </c>
    </row>
    <row r="3851">
      <c r="A3851" t="n">
        <v>50054023</v>
      </c>
      <c r="B3851" t="inlineStr">
        <is>
          <t>Queens</t>
        </is>
      </c>
      <c r="C3851" t="inlineStr">
        <is>
          <t>11417</t>
        </is>
      </c>
      <c r="D3851" t="inlineStr">
        <is>
          <t>American</t>
        </is>
      </c>
      <c r="E3851" s="8" t="n">
        <v>46139</v>
      </c>
      <c r="F3851" t="inlineStr">
        <is>
          <t>Violations were cited in the following area(s).</t>
        </is>
      </c>
      <c r="G3851" t="inlineStr">
        <is>
          <t>04L</t>
        </is>
      </c>
      <c r="H3851" t="inlineStr">
        <is>
          <t>Evidence of mice or live mice in establishment's food or non-food areas.</t>
        </is>
      </c>
      <c r="I3851" t="inlineStr">
        <is>
          <t>Critical</t>
        </is>
      </c>
      <c r="J3851" t="n">
        <v>22</v>
      </c>
      <c r="L3851" s="9">
        <f>A3851&amp;"-"&amp;TEXT(E3851,"yyyymmdd")</f>
        <v/>
      </c>
    </row>
    <row r="3852">
      <c r="A3852" t="n">
        <v>50054023</v>
      </c>
      <c r="B3852" t="inlineStr">
        <is>
          <t>Queens</t>
        </is>
      </c>
      <c r="C3852" t="inlineStr">
        <is>
          <t>11417</t>
        </is>
      </c>
      <c r="D3852" t="inlineStr">
        <is>
          <t>American</t>
        </is>
      </c>
      <c r="E3852" s="8" t="n">
        <v>46139</v>
      </c>
      <c r="F3852" t="inlineStr">
        <is>
          <t>Violations were cited in the following area(s).</t>
        </is>
      </c>
      <c r="G3852" t="inlineStr">
        <is>
          <t>08A</t>
        </is>
      </c>
      <c r="H3852" t="inlineStr">
        <is>
          <t>Establishment is not free of harborage or conditions conducive to rodents, insects or other pests.</t>
        </is>
      </c>
      <c r="I3852" t="inlineStr">
        <is>
          <t>Not Critical</t>
        </is>
      </c>
      <c r="J3852" t="n">
        <v>22</v>
      </c>
      <c r="L3852" s="9">
        <f>A3852&amp;"-"&amp;TEXT(E3852,"yyyymmdd")</f>
        <v/>
      </c>
    </row>
    <row r="3853">
      <c r="A3853" t="n">
        <v>50054023</v>
      </c>
      <c r="B3853" t="inlineStr">
        <is>
          <t>Queens</t>
        </is>
      </c>
      <c r="C3853" t="inlineStr">
        <is>
          <t>11417</t>
        </is>
      </c>
      <c r="D3853" t="inlineStr">
        <is>
          <t>American</t>
        </is>
      </c>
      <c r="E3853" s="8" t="n">
        <v>46139</v>
      </c>
      <c r="F3853" t="inlineStr">
        <is>
          <t>Violations were cited in the following area(s).</t>
        </is>
      </c>
      <c r="G3853" t="inlineStr">
        <is>
          <t>10B</t>
        </is>
      </c>
      <c r="H3853" t="inlineStr">
        <is>
          <t>Anti-siphonage or back-flow prevention device not provided where required; equipment or floor not properly drained; sewage disposal system in disrepair or not functioning properly. Condensation or liquid waste improperly disposed of.</t>
        </is>
      </c>
      <c r="I3853" t="inlineStr">
        <is>
          <t>Not Critical</t>
        </is>
      </c>
      <c r="J3853" t="n">
        <v>22</v>
      </c>
      <c r="L3853" s="9">
        <f>A3853&amp;"-"&amp;TEXT(E3853,"yyyymmdd")</f>
        <v/>
      </c>
    </row>
    <row r="3854">
      <c r="A3854" t="n">
        <v>50055342</v>
      </c>
      <c r="B3854" t="inlineStr">
        <is>
          <t>Queens</t>
        </is>
      </c>
      <c r="C3854" t="inlineStr">
        <is>
          <t>11040</t>
        </is>
      </c>
      <c r="D3854" t="inlineStr">
        <is>
          <t>Spanish</t>
        </is>
      </c>
      <c r="E3854" s="8" t="n">
        <v>46139</v>
      </c>
      <c r="F3854" t="inlineStr">
        <is>
          <t>Violations were cited in the following area(s).</t>
        </is>
      </c>
      <c r="G3854" t="inlineStr">
        <is>
          <t>04L</t>
        </is>
      </c>
      <c r="H3854" t="inlineStr">
        <is>
          <t>Evidence of mice or live mice in establishment's food or non-food areas.</t>
        </is>
      </c>
      <c r="I3854" t="inlineStr">
        <is>
          <t>Critical</t>
        </is>
      </c>
      <c r="J3854" t="n">
        <v>21</v>
      </c>
      <c r="L3854" s="9">
        <f>A3854&amp;"-"&amp;TEXT(E3854,"yyyymmdd")</f>
        <v/>
      </c>
    </row>
    <row r="3855">
      <c r="A3855" t="n">
        <v>50055342</v>
      </c>
      <c r="B3855" t="inlineStr">
        <is>
          <t>Queens</t>
        </is>
      </c>
      <c r="C3855" t="inlineStr">
        <is>
          <t>11040</t>
        </is>
      </c>
      <c r="D3855" t="inlineStr">
        <is>
          <t>Spanish</t>
        </is>
      </c>
      <c r="E3855" s="8" t="n">
        <v>46139</v>
      </c>
      <c r="F3855" t="inlineStr">
        <is>
          <t>Violations were cited in the following area(s).</t>
        </is>
      </c>
      <c r="G3855" t="inlineStr">
        <is>
          <t>06C</t>
        </is>
      </c>
      <c r="H385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855" t="inlineStr">
        <is>
          <t>Critical</t>
        </is>
      </c>
      <c r="J3855" t="n">
        <v>21</v>
      </c>
      <c r="L3855" s="9">
        <f>A3855&amp;"-"&amp;TEXT(E3855,"yyyymmdd")</f>
        <v/>
      </c>
    </row>
    <row r="3856">
      <c r="A3856" t="n">
        <v>50055342</v>
      </c>
      <c r="B3856" t="inlineStr">
        <is>
          <t>Queens</t>
        </is>
      </c>
      <c r="C3856" t="inlineStr">
        <is>
          <t>11040</t>
        </is>
      </c>
      <c r="D3856" t="inlineStr">
        <is>
          <t>Spanish</t>
        </is>
      </c>
      <c r="E3856" s="8" t="n">
        <v>46139</v>
      </c>
      <c r="F3856" t="inlineStr">
        <is>
          <t>Violations were cited in the following area(s).</t>
        </is>
      </c>
      <c r="G3856" t="inlineStr">
        <is>
          <t>08A</t>
        </is>
      </c>
      <c r="H3856" t="inlineStr">
        <is>
          <t>Establishment is not free of harborage or conditions conducive to rodents, insects or other pests.</t>
        </is>
      </c>
      <c r="I3856" t="inlineStr">
        <is>
          <t>Not Critical</t>
        </is>
      </c>
      <c r="J3856" t="n">
        <v>21</v>
      </c>
      <c r="L3856" s="9">
        <f>A3856&amp;"-"&amp;TEXT(E3856,"yyyymmdd")</f>
        <v/>
      </c>
    </row>
    <row r="3857">
      <c r="A3857" t="n">
        <v>50055342</v>
      </c>
      <c r="B3857" t="inlineStr">
        <is>
          <t>Queens</t>
        </is>
      </c>
      <c r="C3857" t="inlineStr">
        <is>
          <t>11040</t>
        </is>
      </c>
      <c r="D3857" t="inlineStr">
        <is>
          <t>Spanish</t>
        </is>
      </c>
      <c r="E3857" s="8" t="n">
        <v>46139</v>
      </c>
      <c r="F3857" t="inlineStr">
        <is>
          <t>Violations were cited in the following area(s).</t>
        </is>
      </c>
      <c r="G3857" t="inlineStr">
        <is>
          <t>09C</t>
        </is>
      </c>
      <c r="H3857" t="inlineStr">
        <is>
          <t>Design, construction, materials used or maintenance of food contact surface improper. Surface not easily cleanable, sanitized and maintained.</t>
        </is>
      </c>
      <c r="I3857" t="inlineStr">
        <is>
          <t>Not Critical</t>
        </is>
      </c>
      <c r="J3857" t="n">
        <v>21</v>
      </c>
      <c r="L3857" s="9">
        <f>A3857&amp;"-"&amp;TEXT(E3857,"yyyymmdd")</f>
        <v/>
      </c>
    </row>
    <row r="3858">
      <c r="A3858" t="n">
        <v>50055342</v>
      </c>
      <c r="B3858" t="inlineStr">
        <is>
          <t>Queens</t>
        </is>
      </c>
      <c r="C3858" t="inlineStr">
        <is>
          <t>11040</t>
        </is>
      </c>
      <c r="D3858" t="inlineStr">
        <is>
          <t>Spanish</t>
        </is>
      </c>
      <c r="E3858" s="8" t="n">
        <v>46139</v>
      </c>
      <c r="F3858" t="inlineStr">
        <is>
          <t>Violations were cited in the following area(s).</t>
        </is>
      </c>
      <c r="G3858" t="inlineStr">
        <is>
          <t>10F</t>
        </is>
      </c>
      <c r="H3858" t="inlineStr">
        <is>
          <t>Non-food contact surface or equipment made of unacceptable material, not kept clean, or not properly sealed, raised, spaced or movable to allow accessibility for cleaning on all sides, above and underneath the unit.</t>
        </is>
      </c>
      <c r="I3858" t="inlineStr">
        <is>
          <t>Not Critical</t>
        </is>
      </c>
      <c r="J3858" t="n">
        <v>21</v>
      </c>
      <c r="L3858" s="9">
        <f>A3858&amp;"-"&amp;TEXT(E3858,"yyyymmdd")</f>
        <v/>
      </c>
    </row>
    <row r="3859">
      <c r="A3859" t="n">
        <v>50056951</v>
      </c>
      <c r="B3859" t="inlineStr">
        <is>
          <t>Manhattan</t>
        </is>
      </c>
      <c r="D3859" t="inlineStr">
        <is>
          <t>American</t>
        </is>
      </c>
      <c r="E3859" s="8" t="n">
        <v>46139</v>
      </c>
      <c r="F3859" t="inlineStr">
        <is>
          <t>Violations were cited in the following area(s).</t>
        </is>
      </c>
      <c r="G3859" t="inlineStr">
        <is>
          <t>02B</t>
        </is>
      </c>
      <c r="H3859" t="inlineStr">
        <is>
          <t>Hot TCS food item not held at or above 140 °F.</t>
        </is>
      </c>
      <c r="I3859" t="inlineStr">
        <is>
          <t>Critical</t>
        </is>
      </c>
      <c r="J3859" t="n">
        <v>11</v>
      </c>
      <c r="K3859" t="inlineStr">
        <is>
          <t>A</t>
        </is>
      </c>
      <c r="L3859" s="9">
        <f>A3859&amp;"-"&amp;TEXT(E3859,"yyyymmdd")</f>
        <v/>
      </c>
    </row>
    <row r="3860">
      <c r="A3860" t="n">
        <v>50056951</v>
      </c>
      <c r="B3860" t="inlineStr">
        <is>
          <t>Manhattan</t>
        </is>
      </c>
      <c r="D3860" t="inlineStr">
        <is>
          <t>American</t>
        </is>
      </c>
      <c r="E3860" s="8" t="n">
        <v>46139</v>
      </c>
      <c r="F3860" t="inlineStr">
        <is>
          <t>Violations were cited in the following area(s).</t>
        </is>
      </c>
      <c r="G3860" t="inlineStr">
        <is>
          <t>10H</t>
        </is>
      </c>
      <c r="H3860" t="inlineStr">
        <is>
          <t>Single service article not provided. Single service article reused or not protected from contamination when transported, stored, dispensed. Drinking straws not completely enclosed in wrapper or dispensed from a sanitary device.</t>
        </is>
      </c>
      <c r="I3860" t="inlineStr">
        <is>
          <t>Not Critical</t>
        </is>
      </c>
      <c r="J3860" t="n">
        <v>11</v>
      </c>
      <c r="K3860" t="inlineStr">
        <is>
          <t>A</t>
        </is>
      </c>
      <c r="L3860" s="9">
        <f>A3860&amp;"-"&amp;TEXT(E3860,"yyyymmdd")</f>
        <v/>
      </c>
    </row>
    <row r="3861">
      <c r="A3861" t="n">
        <v>50057976</v>
      </c>
      <c r="B3861" t="inlineStr">
        <is>
          <t>Queens</t>
        </is>
      </c>
      <c r="C3861" t="inlineStr">
        <is>
          <t>11372</t>
        </is>
      </c>
      <c r="D3861" t="inlineStr">
        <is>
          <t>Juice, Smoothies, Fruit Salads</t>
        </is>
      </c>
      <c r="E3861" s="8" t="n">
        <v>46139</v>
      </c>
      <c r="F3861" t="inlineStr">
        <is>
          <t>Violations were cited in the following area(s).</t>
        </is>
      </c>
      <c r="G3861" t="inlineStr">
        <is>
          <t>04C</t>
        </is>
      </c>
      <c r="H3861" t="inlineStr">
        <is>
          <t>Food worker/food vendor does not use utensil or other barrier to eliminate bare hand contact with food that will not receive adequate additional heat treatment.</t>
        </is>
      </c>
      <c r="I3861" t="inlineStr">
        <is>
          <t>Critical</t>
        </is>
      </c>
      <c r="J3861" t="n">
        <v>12</v>
      </c>
      <c r="K3861" t="inlineStr">
        <is>
          <t>A</t>
        </is>
      </c>
      <c r="L3861" s="9">
        <f>A3861&amp;"-"&amp;TEXT(E3861,"yyyymmdd")</f>
        <v/>
      </c>
    </row>
    <row r="3862">
      <c r="A3862" t="n">
        <v>50057976</v>
      </c>
      <c r="B3862" t="inlineStr">
        <is>
          <t>Queens</t>
        </is>
      </c>
      <c r="C3862" t="inlineStr">
        <is>
          <t>11372</t>
        </is>
      </c>
      <c r="D3862" t="inlineStr">
        <is>
          <t>Juice, Smoothies, Fruit Salads</t>
        </is>
      </c>
      <c r="E3862" s="8" t="n">
        <v>46139</v>
      </c>
      <c r="F3862" t="inlineStr">
        <is>
          <t>Violations were cited in the following area(s).</t>
        </is>
      </c>
      <c r="G3862" t="inlineStr">
        <is>
          <t>06A</t>
        </is>
      </c>
      <c r="H3862" t="inlineStr">
        <is>
          <t>Personal cleanliness is inadequate. Outer garment soiled with possible contaminant. Effective hair restraint not worn where required. Jewelry worn on hands or arms. Fingernail polish worn or fingernails not kept clean and trimmed.</t>
        </is>
      </c>
      <c r="I3862" t="inlineStr">
        <is>
          <t>Critical</t>
        </is>
      </c>
      <c r="J3862" t="n">
        <v>12</v>
      </c>
      <c r="K3862" t="inlineStr">
        <is>
          <t>A</t>
        </is>
      </c>
      <c r="L3862" s="9">
        <f>A3862&amp;"-"&amp;TEXT(E3862,"yyyymmdd")</f>
        <v/>
      </c>
    </row>
    <row r="3863">
      <c r="A3863" t="n">
        <v>50066588</v>
      </c>
      <c r="B3863" t="inlineStr">
        <is>
          <t>Manhattan</t>
        </is>
      </c>
      <c r="C3863" t="inlineStr">
        <is>
          <t>10027</t>
        </is>
      </c>
      <c r="D3863" t="inlineStr">
        <is>
          <t>Seafood</t>
        </is>
      </c>
      <c r="E3863" s="8" t="n">
        <v>46139</v>
      </c>
      <c r="F3863" t="inlineStr">
        <is>
          <t>Violations were cited in the following area(s).</t>
        </is>
      </c>
      <c r="G3863" t="inlineStr">
        <is>
          <t>02G</t>
        </is>
      </c>
      <c r="H3863" t="inlineStr">
        <is>
          <t>Cold TCS food item held above 41 °F; smoked or processed fish held above 38 °F; intact raw eggs held above 45 °F; or reduced oxygen packaged (ROP) TCS foods held above required temperatures except during active necessary preparation.</t>
        </is>
      </c>
      <c r="I3863" t="inlineStr">
        <is>
          <t>Critical</t>
        </is>
      </c>
      <c r="J3863" t="n">
        <v>38</v>
      </c>
      <c r="L3863" s="9">
        <f>A3863&amp;"-"&amp;TEXT(E3863,"yyyymmdd")</f>
        <v/>
      </c>
    </row>
    <row r="3864">
      <c r="A3864" t="n">
        <v>50066588</v>
      </c>
      <c r="B3864" t="inlineStr">
        <is>
          <t>Manhattan</t>
        </is>
      </c>
      <c r="C3864" t="inlineStr">
        <is>
          <t>10027</t>
        </is>
      </c>
      <c r="D3864" t="inlineStr">
        <is>
          <t>Seafood</t>
        </is>
      </c>
      <c r="E3864" s="8" t="n">
        <v>46139</v>
      </c>
      <c r="F3864" t="inlineStr">
        <is>
          <t>Violations were cited in the following area(s).</t>
        </is>
      </c>
      <c r="G3864" t="inlineStr">
        <is>
          <t>02H</t>
        </is>
      </c>
      <c r="H3864" t="inlineStr">
        <is>
          <t>After cooking or removal from hot holding, TCS food not cooled by an approved method whereby the internal temperature is reduced from 140 °F to 70 °F or less within 2 hours, and from 70 °F to 41 °F or less within 4 additional hours.</t>
        </is>
      </c>
      <c r="I3864" t="inlineStr">
        <is>
          <t>Critical</t>
        </is>
      </c>
      <c r="J3864" t="n">
        <v>38</v>
      </c>
      <c r="L3864" s="9">
        <f>A3864&amp;"-"&amp;TEXT(E3864,"yyyymmdd")</f>
        <v/>
      </c>
    </row>
    <row r="3865">
      <c r="A3865" t="n">
        <v>50066588</v>
      </c>
      <c r="B3865" t="inlineStr">
        <is>
          <t>Manhattan</t>
        </is>
      </c>
      <c r="C3865" t="inlineStr">
        <is>
          <t>10027</t>
        </is>
      </c>
      <c r="D3865" t="inlineStr">
        <is>
          <t>Seafood</t>
        </is>
      </c>
      <c r="E3865" s="8" t="n">
        <v>46139</v>
      </c>
      <c r="F3865" t="inlineStr">
        <is>
          <t>Violations were cited in the following area(s).</t>
        </is>
      </c>
      <c r="G3865" t="inlineStr">
        <is>
          <t>05D</t>
        </is>
      </c>
      <c r="H386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865" t="inlineStr">
        <is>
          <t>Critical</t>
        </is>
      </c>
      <c r="J3865" t="n">
        <v>38</v>
      </c>
      <c r="L3865" s="9">
        <f>A3865&amp;"-"&amp;TEXT(E3865,"yyyymmdd")</f>
        <v/>
      </c>
    </row>
    <row r="3866">
      <c r="A3866" t="n">
        <v>50066588</v>
      </c>
      <c r="B3866" t="inlineStr">
        <is>
          <t>Manhattan</t>
        </is>
      </c>
      <c r="C3866" t="inlineStr">
        <is>
          <t>10027</t>
        </is>
      </c>
      <c r="D3866" t="inlineStr">
        <is>
          <t>Seafood</t>
        </is>
      </c>
      <c r="E3866" s="8" t="n">
        <v>46139</v>
      </c>
      <c r="F3866" t="inlineStr">
        <is>
          <t>Violations were cited in the following area(s).</t>
        </is>
      </c>
      <c r="G3866" t="inlineStr">
        <is>
          <t>06C</t>
        </is>
      </c>
      <c r="H386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866" t="inlineStr">
        <is>
          <t>Critical</t>
        </is>
      </c>
      <c r="J3866" t="n">
        <v>38</v>
      </c>
      <c r="L3866" s="9">
        <f>A3866&amp;"-"&amp;TEXT(E3866,"yyyymmdd")</f>
        <v/>
      </c>
    </row>
    <row r="3867">
      <c r="A3867" t="n">
        <v>50066588</v>
      </c>
      <c r="B3867" t="inlineStr">
        <is>
          <t>Manhattan</t>
        </is>
      </c>
      <c r="C3867" t="inlineStr">
        <is>
          <t>10027</t>
        </is>
      </c>
      <c r="D3867" t="inlineStr">
        <is>
          <t>Seafood</t>
        </is>
      </c>
      <c r="E3867" s="8" t="n">
        <v>46139</v>
      </c>
      <c r="F3867" t="inlineStr">
        <is>
          <t>Violations were cited in the following area(s).</t>
        </is>
      </c>
      <c r="G3867" t="inlineStr">
        <is>
          <t>09B</t>
        </is>
      </c>
      <c r="H3867" t="inlineStr">
        <is>
          <t>Thawing procedure improper.</t>
        </is>
      </c>
      <c r="I3867" t="inlineStr">
        <is>
          <t>Not Critical</t>
        </is>
      </c>
      <c r="J3867" t="n">
        <v>38</v>
      </c>
      <c r="L3867" s="9">
        <f>A3867&amp;"-"&amp;TEXT(E3867,"yyyymmdd")</f>
        <v/>
      </c>
    </row>
    <row r="3868">
      <c r="A3868" t="n">
        <v>50066588</v>
      </c>
      <c r="B3868" t="inlineStr">
        <is>
          <t>Manhattan</t>
        </is>
      </c>
      <c r="C3868" t="inlineStr">
        <is>
          <t>10027</t>
        </is>
      </c>
      <c r="D3868" t="inlineStr">
        <is>
          <t>Seafood</t>
        </is>
      </c>
      <c r="E3868" s="8" t="n">
        <v>46139</v>
      </c>
      <c r="F3868" t="inlineStr">
        <is>
          <t>Violations were cited in the following area(s).</t>
        </is>
      </c>
      <c r="G3868" t="inlineStr">
        <is>
          <t>10B</t>
        </is>
      </c>
      <c r="H3868" t="inlineStr">
        <is>
          <t>Anti-siphonage or back-flow prevention device not provided where required; equipment or floor not properly drained; sewage disposal system in disrepair or not functioning properly. Condensation or liquid waste improperly disposed of.</t>
        </is>
      </c>
      <c r="I3868" t="inlineStr">
        <is>
          <t>Not Critical</t>
        </is>
      </c>
      <c r="J3868" t="n">
        <v>38</v>
      </c>
      <c r="L3868" s="9">
        <f>A3868&amp;"-"&amp;TEXT(E3868,"yyyymmdd")</f>
        <v/>
      </c>
    </row>
    <row r="3869">
      <c r="A3869" t="n">
        <v>50070927</v>
      </c>
      <c r="B3869" t="inlineStr">
        <is>
          <t>Manhattan</t>
        </is>
      </c>
      <c r="C3869" t="inlineStr">
        <is>
          <t>10002</t>
        </is>
      </c>
      <c r="D3869" t="inlineStr">
        <is>
          <t>Pizza</t>
        </is>
      </c>
      <c r="E3869" s="8" t="n">
        <v>46139</v>
      </c>
      <c r="F3869" t="inlineStr">
        <is>
          <t>Violations were cited in the following area(s).</t>
        </is>
      </c>
      <c r="G3869" t="inlineStr">
        <is>
          <t>06C</t>
        </is>
      </c>
      <c r="H386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869" t="inlineStr">
        <is>
          <t>Critical</t>
        </is>
      </c>
      <c r="J3869" t="n">
        <v>12</v>
      </c>
      <c r="K3869" t="inlineStr">
        <is>
          <t>A</t>
        </is>
      </c>
      <c r="L3869" s="9">
        <f>A3869&amp;"-"&amp;TEXT(E3869,"yyyymmdd")</f>
        <v/>
      </c>
    </row>
    <row r="3870">
      <c r="A3870" t="n">
        <v>50070927</v>
      </c>
      <c r="B3870" t="inlineStr">
        <is>
          <t>Manhattan</t>
        </is>
      </c>
      <c r="C3870" t="inlineStr">
        <is>
          <t>10002</t>
        </is>
      </c>
      <c r="D3870" t="inlineStr">
        <is>
          <t>Pizza</t>
        </is>
      </c>
      <c r="E3870" s="8" t="n">
        <v>46139</v>
      </c>
      <c r="F3870" t="inlineStr">
        <is>
          <t>Violations were cited in the following area(s).</t>
        </is>
      </c>
      <c r="G3870" t="inlineStr">
        <is>
          <t>10B</t>
        </is>
      </c>
      <c r="H3870" t="inlineStr">
        <is>
          <t>Anti-siphonage or back-flow prevention device not provided where required; equipment or floor not properly drained; sewage disposal system in disrepair or not functioning properly. Condensation or liquid waste improperly disposed of.</t>
        </is>
      </c>
      <c r="I3870" t="inlineStr">
        <is>
          <t>Not Critical</t>
        </is>
      </c>
      <c r="J3870" t="n">
        <v>12</v>
      </c>
      <c r="K3870" t="inlineStr">
        <is>
          <t>A</t>
        </is>
      </c>
      <c r="L3870" s="9">
        <f>A3870&amp;"-"&amp;TEXT(E3870,"yyyymmdd")</f>
        <v/>
      </c>
    </row>
    <row r="3871">
      <c r="A3871" t="n">
        <v>50070927</v>
      </c>
      <c r="B3871" t="inlineStr">
        <is>
          <t>Manhattan</t>
        </is>
      </c>
      <c r="C3871" t="inlineStr">
        <is>
          <t>10002</t>
        </is>
      </c>
      <c r="D3871" t="inlineStr">
        <is>
          <t>Pizza</t>
        </is>
      </c>
      <c r="E3871" s="8" t="n">
        <v>46139</v>
      </c>
      <c r="F3871" t="inlineStr">
        <is>
          <t>Violations were cited in the following area(s).</t>
        </is>
      </c>
      <c r="G3871" t="inlineStr">
        <is>
          <t>10E</t>
        </is>
      </c>
      <c r="H3871" t="inlineStr">
        <is>
          <t>Accurate thermometer not provided or properly located in refrigerated, cold storage or hot holding equipment</t>
        </is>
      </c>
      <c r="I3871" t="inlineStr">
        <is>
          <t>Not Critical</t>
        </is>
      </c>
      <c r="J3871" t="n">
        <v>12</v>
      </c>
      <c r="K3871" t="inlineStr">
        <is>
          <t>A</t>
        </is>
      </c>
      <c r="L3871" s="9">
        <f>A3871&amp;"-"&amp;TEXT(E3871,"yyyymmdd")</f>
        <v/>
      </c>
    </row>
    <row r="3872">
      <c r="A3872" t="n">
        <v>50077336</v>
      </c>
      <c r="B3872" t="inlineStr">
        <is>
          <t>Manhattan</t>
        </is>
      </c>
      <c r="C3872" t="inlineStr">
        <is>
          <t>10026</t>
        </is>
      </c>
      <c r="D3872" t="inlineStr">
        <is>
          <t>Mexican</t>
        </is>
      </c>
      <c r="E3872" s="8" t="n">
        <v>46139</v>
      </c>
      <c r="F3872" t="inlineStr">
        <is>
          <t>Violations were cited in the following area(s).</t>
        </is>
      </c>
      <c r="G3872" t="inlineStr">
        <is>
          <t>04N</t>
        </is>
      </c>
      <c r="H3872" t="inlineStr">
        <is>
          <t>Filth flies or food/refuse/sewage associated with (FRSA) flies or other nuisance pests in establishment’s food and/or non-food areas. FRSA flies include house flies, blow flies, bottle flies, flesh flies, drain flies, Phorid flies and fruit flies.</t>
        </is>
      </c>
      <c r="I3872" t="inlineStr">
        <is>
          <t>Critical</t>
        </is>
      </c>
      <c r="J3872" t="n">
        <v>13</v>
      </c>
      <c r="K3872" t="inlineStr">
        <is>
          <t>A</t>
        </is>
      </c>
      <c r="L3872" s="9">
        <f>A3872&amp;"-"&amp;TEXT(E3872,"yyyymmdd")</f>
        <v/>
      </c>
    </row>
    <row r="3873">
      <c r="A3873" t="n">
        <v>50077336</v>
      </c>
      <c r="B3873" t="inlineStr">
        <is>
          <t>Manhattan</t>
        </is>
      </c>
      <c r="C3873" t="inlineStr">
        <is>
          <t>10026</t>
        </is>
      </c>
      <c r="D3873" t="inlineStr">
        <is>
          <t>Mexican</t>
        </is>
      </c>
      <c r="E3873" s="8" t="n">
        <v>46139</v>
      </c>
      <c r="F3873" t="inlineStr">
        <is>
          <t>Violations were cited in the following area(s).</t>
        </is>
      </c>
      <c r="G3873" t="inlineStr">
        <is>
          <t>08A</t>
        </is>
      </c>
      <c r="H3873" t="inlineStr">
        <is>
          <t>Establishment is not free of harborage or conditions conducive to rodents, insects or other pests.</t>
        </is>
      </c>
      <c r="I3873" t="inlineStr">
        <is>
          <t>Not Critical</t>
        </is>
      </c>
      <c r="J3873" t="n">
        <v>13</v>
      </c>
      <c r="K3873" t="inlineStr">
        <is>
          <t>A</t>
        </is>
      </c>
      <c r="L3873" s="9">
        <f>A3873&amp;"-"&amp;TEXT(E3873,"yyyymmdd")</f>
        <v/>
      </c>
    </row>
    <row r="3874">
      <c r="A3874" t="n">
        <v>50077336</v>
      </c>
      <c r="B3874" t="inlineStr">
        <is>
          <t>Manhattan</t>
        </is>
      </c>
      <c r="C3874" t="inlineStr">
        <is>
          <t>10026</t>
        </is>
      </c>
      <c r="D3874" t="inlineStr">
        <is>
          <t>Mexican</t>
        </is>
      </c>
      <c r="E3874" s="8" t="n">
        <v>46139</v>
      </c>
      <c r="F3874" t="inlineStr">
        <is>
          <t>Violations were cited in the following area(s).</t>
        </is>
      </c>
      <c r="G3874" t="inlineStr">
        <is>
          <t>10B</t>
        </is>
      </c>
      <c r="H3874" t="inlineStr">
        <is>
          <t>Anti-siphonage or back-flow prevention device not provided where required; equipment or floor not properly drained; sewage disposal system in disrepair or not functioning properly. Condensation or liquid waste improperly disposed of.</t>
        </is>
      </c>
      <c r="I3874" t="inlineStr">
        <is>
          <t>Not Critical</t>
        </is>
      </c>
      <c r="J3874" t="n">
        <v>13</v>
      </c>
      <c r="K3874" t="inlineStr">
        <is>
          <t>A</t>
        </is>
      </c>
      <c r="L3874" s="9">
        <f>A3874&amp;"-"&amp;TEXT(E3874,"yyyymmdd")</f>
        <v/>
      </c>
    </row>
    <row r="3875">
      <c r="A3875" t="n">
        <v>50086445</v>
      </c>
      <c r="B3875" t="inlineStr">
        <is>
          <t>Bronx</t>
        </is>
      </c>
      <c r="C3875" t="inlineStr">
        <is>
          <t>10468</t>
        </is>
      </c>
      <c r="D3875" t="inlineStr">
        <is>
          <t>Mexican</t>
        </is>
      </c>
      <c r="E3875" s="8" t="n">
        <v>46139</v>
      </c>
      <c r="F3875" t="inlineStr">
        <is>
          <t>Violations were cited in the following area(s).</t>
        </is>
      </c>
      <c r="G3875" t="inlineStr">
        <is>
          <t>10B</t>
        </is>
      </c>
      <c r="H3875" t="inlineStr">
        <is>
          <t>Anti-siphonage or back-flow prevention device not provided where required; equipment or floor not properly drained; sewage disposal system in disrepair or not functioning properly. Condensation or liquid waste improperly disposed of.</t>
        </is>
      </c>
      <c r="I3875" t="inlineStr">
        <is>
          <t>Not Critical</t>
        </is>
      </c>
      <c r="J3875" t="n">
        <v>4</v>
      </c>
      <c r="K3875" t="inlineStr">
        <is>
          <t>A</t>
        </is>
      </c>
      <c r="L3875" s="9">
        <f>A3875&amp;"-"&amp;TEXT(E3875,"yyyymmdd")</f>
        <v/>
      </c>
    </row>
    <row r="3876">
      <c r="A3876" t="n">
        <v>50086445</v>
      </c>
      <c r="B3876" t="inlineStr">
        <is>
          <t>Bronx</t>
        </is>
      </c>
      <c r="C3876" t="inlineStr">
        <is>
          <t>10468</t>
        </is>
      </c>
      <c r="D3876" t="inlineStr">
        <is>
          <t>Mexican</t>
        </is>
      </c>
      <c r="E3876" s="8" t="n">
        <v>46139</v>
      </c>
      <c r="F3876" t="inlineStr">
        <is>
          <t>Violations were cited in the following area(s).</t>
        </is>
      </c>
      <c r="G3876" t="inlineStr">
        <is>
          <t>10F</t>
        </is>
      </c>
      <c r="H3876" t="inlineStr">
        <is>
          <t>Non-food contact surface or equipment made of unacceptable material, not kept clean, or not properly sealed, raised, spaced or movable to allow accessibility for cleaning on all sides, above and underneath the unit.</t>
        </is>
      </c>
      <c r="I3876" t="inlineStr">
        <is>
          <t>Not Critical</t>
        </is>
      </c>
      <c r="J3876" t="n">
        <v>4</v>
      </c>
      <c r="K3876" t="inlineStr">
        <is>
          <t>A</t>
        </is>
      </c>
      <c r="L3876" s="9">
        <f>A3876&amp;"-"&amp;TEXT(E3876,"yyyymmdd")</f>
        <v/>
      </c>
    </row>
    <row r="3877">
      <c r="A3877" t="n">
        <v>50093300</v>
      </c>
      <c r="B3877" t="inlineStr">
        <is>
          <t>Manhattan</t>
        </is>
      </c>
      <c r="D3877" t="inlineStr">
        <is>
          <t>Sandwiches/Salads/Mixed Buffet</t>
        </is>
      </c>
      <c r="E3877" s="8" t="n">
        <v>46139</v>
      </c>
      <c r="F3877" t="inlineStr">
        <is>
          <t>Violations were cited in the following area(s).</t>
        </is>
      </c>
      <c r="G3877" t="inlineStr">
        <is>
          <t>02G</t>
        </is>
      </c>
      <c r="H3877" t="inlineStr">
        <is>
          <t>Cold TCS food item held above 41 °F; smoked or processed fish held above 38 °F; intact raw eggs held above 45 °F; or reduced oxygen packaged (ROP) TCS foods held above required temperatures except during active necessary preparation.</t>
        </is>
      </c>
      <c r="I3877" t="inlineStr">
        <is>
          <t>Critical</t>
        </is>
      </c>
      <c r="J3877" t="n">
        <v>20</v>
      </c>
      <c r="L3877" s="9">
        <f>A3877&amp;"-"&amp;TEXT(E3877,"yyyymmdd")</f>
        <v/>
      </c>
    </row>
    <row r="3878">
      <c r="A3878" t="n">
        <v>50093300</v>
      </c>
      <c r="B3878" t="inlineStr">
        <is>
          <t>Manhattan</t>
        </is>
      </c>
      <c r="D3878" t="inlineStr">
        <is>
          <t>Sandwiches/Salads/Mixed Buffet</t>
        </is>
      </c>
      <c r="E3878" s="8" t="n">
        <v>46139</v>
      </c>
      <c r="F3878" t="inlineStr">
        <is>
          <t>Violations were cited in the following area(s).</t>
        </is>
      </c>
      <c r="G3878" t="inlineStr">
        <is>
          <t>06A</t>
        </is>
      </c>
      <c r="H3878" t="inlineStr">
        <is>
          <t>Personal cleanliness is inadequate. Outer garment soiled with possible contaminant. Effective hair restraint not worn where required. Jewelry worn on hands or arms. Fingernail polish worn or fingernails not kept clean and trimmed.</t>
        </is>
      </c>
      <c r="I3878" t="inlineStr">
        <is>
          <t>Critical</t>
        </is>
      </c>
      <c r="J3878" t="n">
        <v>20</v>
      </c>
      <c r="L3878" s="9">
        <f>A3878&amp;"-"&amp;TEXT(E3878,"yyyymmdd")</f>
        <v/>
      </c>
    </row>
    <row r="3879">
      <c r="A3879" t="n">
        <v>50093300</v>
      </c>
      <c r="B3879" t="inlineStr">
        <is>
          <t>Manhattan</t>
        </is>
      </c>
      <c r="D3879" t="inlineStr">
        <is>
          <t>Sandwiches/Salads/Mixed Buffet</t>
        </is>
      </c>
      <c r="E3879" s="8" t="n">
        <v>46139</v>
      </c>
      <c r="F3879" t="inlineStr">
        <is>
          <t>Violations were cited in the following area(s).</t>
        </is>
      </c>
      <c r="G3879" t="inlineStr">
        <is>
          <t>09C</t>
        </is>
      </c>
      <c r="H3879" t="inlineStr">
        <is>
          <t>Design, construction, materials used or maintenance of food contact surface improper. Surface not easily cleanable, sanitized and maintained.</t>
        </is>
      </c>
      <c r="I3879" t="inlineStr">
        <is>
          <t>Not Critical</t>
        </is>
      </c>
      <c r="J3879" t="n">
        <v>20</v>
      </c>
      <c r="L3879" s="9">
        <f>A3879&amp;"-"&amp;TEXT(E3879,"yyyymmdd")</f>
        <v/>
      </c>
    </row>
    <row r="3880">
      <c r="A3880" t="n">
        <v>50093300</v>
      </c>
      <c r="B3880" t="inlineStr">
        <is>
          <t>Manhattan</t>
        </is>
      </c>
      <c r="D3880" t="inlineStr">
        <is>
          <t>Sandwiches/Salads/Mixed Buffet</t>
        </is>
      </c>
      <c r="E3880" s="8" t="n">
        <v>46139</v>
      </c>
      <c r="F3880" t="inlineStr">
        <is>
          <t>Violations were cited in the following area(s).</t>
        </is>
      </c>
      <c r="G3880" t="inlineStr">
        <is>
          <t>10F</t>
        </is>
      </c>
      <c r="H3880" t="inlineStr">
        <is>
          <t>Non-food contact surface or equipment made of unacceptable material, not kept clean, or not properly sealed, raised, spaced or movable to allow accessibility for cleaning on all sides, above and underneath the unit.</t>
        </is>
      </c>
      <c r="I3880" t="inlineStr">
        <is>
          <t>Not Critical</t>
        </is>
      </c>
      <c r="J3880" t="n">
        <v>20</v>
      </c>
      <c r="L3880" s="9">
        <f>A3880&amp;"-"&amp;TEXT(E3880,"yyyymmdd")</f>
        <v/>
      </c>
    </row>
    <row r="3881">
      <c r="A3881" t="n">
        <v>50094770</v>
      </c>
      <c r="B3881" t="inlineStr">
        <is>
          <t>Bronx</t>
        </is>
      </c>
      <c r="C3881" t="inlineStr">
        <is>
          <t>10467</t>
        </is>
      </c>
      <c r="D3881" t="inlineStr">
        <is>
          <t>Chicken</t>
        </is>
      </c>
      <c r="E3881" s="8" t="n">
        <v>46139</v>
      </c>
      <c r="F3881" t="inlineStr">
        <is>
          <t>Violations were cited in the following area(s).</t>
        </is>
      </c>
      <c r="G3881" t="inlineStr">
        <is>
          <t>02G</t>
        </is>
      </c>
      <c r="H3881" t="inlineStr">
        <is>
          <t>Cold TCS food item held above 41 °F; smoked or processed fish held above 38 °F; intact raw eggs held above 45 °F; or reduced oxygen packaged (ROP) TCS foods held above required temperatures except during active necessary preparation.</t>
        </is>
      </c>
      <c r="I3881" t="inlineStr">
        <is>
          <t>Critical</t>
        </is>
      </c>
      <c r="J3881" t="n">
        <v>57</v>
      </c>
      <c r="L3881" s="9">
        <f>A3881&amp;"-"&amp;TEXT(E3881,"yyyymmdd")</f>
        <v/>
      </c>
    </row>
    <row r="3882">
      <c r="A3882" t="n">
        <v>50094770</v>
      </c>
      <c r="B3882" t="inlineStr">
        <is>
          <t>Bronx</t>
        </is>
      </c>
      <c r="C3882" t="inlineStr">
        <is>
          <t>10467</t>
        </is>
      </c>
      <c r="D3882" t="inlineStr">
        <is>
          <t>Chicken</t>
        </is>
      </c>
      <c r="E3882" s="8" t="n">
        <v>46139</v>
      </c>
      <c r="F3882" t="inlineStr">
        <is>
          <t>Violations were cited in the following area(s).</t>
        </is>
      </c>
      <c r="G3882" t="inlineStr">
        <is>
          <t>04N</t>
        </is>
      </c>
      <c r="H3882" t="inlineStr">
        <is>
          <t>Filth flies or food/refuse/sewage associated with (FRSA) flies or other nuisance pests in establishment’s food and/or non-food areas. FRSA flies include house flies, blow flies, bottle flies, flesh flies, drain flies, Phorid flies and fruit flies.</t>
        </is>
      </c>
      <c r="I3882" t="inlineStr">
        <is>
          <t>Critical</t>
        </is>
      </c>
      <c r="J3882" t="n">
        <v>57</v>
      </c>
      <c r="L3882" s="9">
        <f>A3882&amp;"-"&amp;TEXT(E3882,"yyyymmdd")</f>
        <v/>
      </c>
    </row>
    <row r="3883">
      <c r="A3883" t="n">
        <v>50094770</v>
      </c>
      <c r="B3883" t="inlineStr">
        <is>
          <t>Bronx</t>
        </is>
      </c>
      <c r="C3883" t="inlineStr">
        <is>
          <t>10467</t>
        </is>
      </c>
      <c r="D3883" t="inlineStr">
        <is>
          <t>Chicken</t>
        </is>
      </c>
      <c r="E3883" s="8" t="n">
        <v>46139</v>
      </c>
      <c r="F3883" t="inlineStr">
        <is>
          <t>Violations were cited in the following area(s).</t>
        </is>
      </c>
      <c r="G3883" t="inlineStr">
        <is>
          <t>06C</t>
        </is>
      </c>
      <c r="H388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883" t="inlineStr">
        <is>
          <t>Critical</t>
        </is>
      </c>
      <c r="J3883" t="n">
        <v>57</v>
      </c>
      <c r="L3883" s="9">
        <f>A3883&amp;"-"&amp;TEXT(E3883,"yyyymmdd")</f>
        <v/>
      </c>
    </row>
    <row r="3884">
      <c r="A3884" t="n">
        <v>50094770</v>
      </c>
      <c r="B3884" t="inlineStr">
        <is>
          <t>Bronx</t>
        </is>
      </c>
      <c r="C3884" t="inlineStr">
        <is>
          <t>10467</t>
        </is>
      </c>
      <c r="D3884" t="inlineStr">
        <is>
          <t>Chicken</t>
        </is>
      </c>
      <c r="E3884" s="8" t="n">
        <v>46139</v>
      </c>
      <c r="F3884" t="inlineStr">
        <is>
          <t>Violations were cited in the following area(s).</t>
        </is>
      </c>
      <c r="G3884" t="inlineStr">
        <is>
          <t>06D</t>
        </is>
      </c>
      <c r="H3884" t="inlineStr">
        <is>
          <t>Food contact surface not properly washed, rinsed and sanitized after each use and following any activity when contamination may have occurred.</t>
        </is>
      </c>
      <c r="I3884" t="inlineStr">
        <is>
          <t>Critical</t>
        </is>
      </c>
      <c r="J3884" t="n">
        <v>57</v>
      </c>
      <c r="L3884" s="9">
        <f>A3884&amp;"-"&amp;TEXT(E3884,"yyyymmdd")</f>
        <v/>
      </c>
    </row>
    <row r="3885">
      <c r="A3885" t="n">
        <v>50094770</v>
      </c>
      <c r="B3885" t="inlineStr">
        <is>
          <t>Bronx</t>
        </is>
      </c>
      <c r="C3885" t="inlineStr">
        <is>
          <t>10467</t>
        </is>
      </c>
      <c r="D3885" t="inlineStr">
        <is>
          <t>Chicken</t>
        </is>
      </c>
      <c r="E3885" s="8" t="n">
        <v>46139</v>
      </c>
      <c r="F3885" t="inlineStr">
        <is>
          <t>Violations were cited in the following area(s).</t>
        </is>
      </c>
      <c r="G3885" t="inlineStr">
        <is>
          <t>08A</t>
        </is>
      </c>
      <c r="H3885" t="inlineStr">
        <is>
          <t>Establishment is not free of harborage or conditions conducive to rodents, insects or other pests.</t>
        </is>
      </c>
      <c r="I3885" t="inlineStr">
        <is>
          <t>Not Critical</t>
        </is>
      </c>
      <c r="J3885" t="n">
        <v>57</v>
      </c>
      <c r="L3885" s="9">
        <f>A3885&amp;"-"&amp;TEXT(E3885,"yyyymmdd")</f>
        <v/>
      </c>
    </row>
    <row r="3886">
      <c r="A3886" t="n">
        <v>50094770</v>
      </c>
      <c r="B3886" t="inlineStr">
        <is>
          <t>Bronx</t>
        </is>
      </c>
      <c r="C3886" t="inlineStr">
        <is>
          <t>10467</t>
        </is>
      </c>
      <c r="D3886" t="inlineStr">
        <is>
          <t>Chicken</t>
        </is>
      </c>
      <c r="E3886" s="8" t="n">
        <v>46139</v>
      </c>
      <c r="F3886" t="inlineStr">
        <is>
          <t>Violations were cited in the following area(s).</t>
        </is>
      </c>
      <c r="G3886" t="inlineStr">
        <is>
          <t>08B</t>
        </is>
      </c>
      <c r="H3886"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3886" t="inlineStr">
        <is>
          <t>Not Critical</t>
        </is>
      </c>
      <c r="J3886" t="n">
        <v>57</v>
      </c>
      <c r="L3886" s="9">
        <f>A3886&amp;"-"&amp;TEXT(E3886,"yyyymmdd")</f>
        <v/>
      </c>
    </row>
    <row r="3887">
      <c r="A3887" t="n">
        <v>50094770</v>
      </c>
      <c r="B3887" t="inlineStr">
        <is>
          <t>Bronx</t>
        </is>
      </c>
      <c r="C3887" t="inlineStr">
        <is>
          <t>10467</t>
        </is>
      </c>
      <c r="D3887" t="inlineStr">
        <is>
          <t>Chicken</t>
        </is>
      </c>
      <c r="E3887" s="8" t="n">
        <v>46139</v>
      </c>
      <c r="F3887" t="inlineStr">
        <is>
          <t>Violations were cited in the following area(s).</t>
        </is>
      </c>
      <c r="G3887" t="inlineStr">
        <is>
          <t>10F</t>
        </is>
      </c>
      <c r="H3887" t="inlineStr">
        <is>
          <t>Non-food contact surface or equipment made of unacceptable material, not kept clean, or not properly sealed, raised, spaced or movable to allow accessibility for cleaning on all sides, above and underneath the unit.</t>
        </is>
      </c>
      <c r="I3887" t="inlineStr">
        <is>
          <t>Not Critical</t>
        </is>
      </c>
      <c r="J3887" t="n">
        <v>57</v>
      </c>
      <c r="L3887" s="9">
        <f>A3887&amp;"-"&amp;TEXT(E3887,"yyyymmdd")</f>
        <v/>
      </c>
    </row>
    <row r="3888">
      <c r="A3888" t="n">
        <v>50099342</v>
      </c>
      <c r="B3888" t="inlineStr">
        <is>
          <t>Queens</t>
        </is>
      </c>
      <c r="C3888" t="inlineStr">
        <is>
          <t>11105</t>
        </is>
      </c>
      <c r="D3888" t="inlineStr">
        <is>
          <t>Middle Eastern</t>
        </is>
      </c>
      <c r="E3888" s="8" t="n">
        <v>46139</v>
      </c>
      <c r="F3888" t="inlineStr">
        <is>
          <t>Violations were cited in the following area(s).</t>
        </is>
      </c>
      <c r="G3888" t="inlineStr">
        <is>
          <t>06D</t>
        </is>
      </c>
      <c r="H3888" t="inlineStr">
        <is>
          <t>Food contact surface not properly washed, rinsed and sanitized after each use and following any activity when contamination may have occurred.</t>
        </is>
      </c>
      <c r="I3888" t="inlineStr">
        <is>
          <t>Critical</t>
        </is>
      </c>
      <c r="J3888" t="n">
        <v>9</v>
      </c>
      <c r="K3888" t="inlineStr">
        <is>
          <t>A</t>
        </is>
      </c>
      <c r="L3888" s="9">
        <f>A3888&amp;"-"&amp;TEXT(E3888,"yyyymmdd")</f>
        <v/>
      </c>
    </row>
    <row r="3889">
      <c r="A3889" t="n">
        <v>50099342</v>
      </c>
      <c r="B3889" t="inlineStr">
        <is>
          <t>Queens</t>
        </is>
      </c>
      <c r="C3889" t="inlineStr">
        <is>
          <t>11105</t>
        </is>
      </c>
      <c r="D3889" t="inlineStr">
        <is>
          <t>Middle Eastern</t>
        </is>
      </c>
      <c r="E3889" s="8" t="n">
        <v>46139</v>
      </c>
      <c r="F3889" t="inlineStr">
        <is>
          <t>Violations were cited in the following area(s).</t>
        </is>
      </c>
      <c r="G3889" t="inlineStr">
        <is>
          <t>09A</t>
        </is>
      </c>
      <c r="H3889" t="inlineStr">
        <is>
          <t>Swollen, leaking, rusted or otherwise damaged canned food to be returned to distributor not segregated from intact product and clearly labeled DO NOT USE</t>
        </is>
      </c>
      <c r="I3889" t="inlineStr">
        <is>
          <t>Not Critical</t>
        </is>
      </c>
      <c r="J3889" t="n">
        <v>9</v>
      </c>
      <c r="K3889" t="inlineStr">
        <is>
          <t>A</t>
        </is>
      </c>
      <c r="L3889" s="9">
        <f>A3889&amp;"-"&amp;TEXT(E3889,"yyyymmdd")</f>
        <v/>
      </c>
    </row>
    <row r="3890">
      <c r="A3890" t="n">
        <v>50099342</v>
      </c>
      <c r="B3890" t="inlineStr">
        <is>
          <t>Queens</t>
        </is>
      </c>
      <c r="C3890" t="inlineStr">
        <is>
          <t>11105</t>
        </is>
      </c>
      <c r="D3890" t="inlineStr">
        <is>
          <t>Middle Eastern</t>
        </is>
      </c>
      <c r="E3890" s="8" t="n">
        <v>46139</v>
      </c>
      <c r="F3890" t="inlineStr">
        <is>
          <t>Violations were cited in the following area(s).</t>
        </is>
      </c>
      <c r="G3890" t="inlineStr">
        <is>
          <t>10F</t>
        </is>
      </c>
      <c r="H3890" t="inlineStr">
        <is>
          <t>Non-food contact surface or equipment made of unacceptable material, not kept clean, or not properly sealed, raised, spaced or movable to allow accessibility for cleaning on all sides, above and underneath the unit.</t>
        </is>
      </c>
      <c r="I3890" t="inlineStr">
        <is>
          <t>Not Critical</t>
        </is>
      </c>
      <c r="J3890" t="n">
        <v>9</v>
      </c>
      <c r="K3890" t="inlineStr">
        <is>
          <t>A</t>
        </is>
      </c>
      <c r="L3890" s="9">
        <f>A3890&amp;"-"&amp;TEXT(E3890,"yyyymmdd")</f>
        <v/>
      </c>
    </row>
    <row r="3891">
      <c r="A3891" t="n">
        <v>50100503</v>
      </c>
      <c r="B3891" t="inlineStr">
        <is>
          <t>Bronx</t>
        </is>
      </c>
      <c r="C3891" t="inlineStr">
        <is>
          <t>10452</t>
        </is>
      </c>
      <c r="D3891" t="inlineStr">
        <is>
          <t>Bottled Beverages</t>
        </is>
      </c>
      <c r="E3891" s="8" t="n">
        <v>46139</v>
      </c>
      <c r="F3891" t="inlineStr">
        <is>
          <t>Violations were cited in the following area(s).</t>
        </is>
      </c>
      <c r="G3891" t="inlineStr">
        <is>
          <t>04A</t>
        </is>
      </c>
      <c r="H3891" t="inlineStr">
        <is>
          <t>Food Protection Certificate (FPC) not held by manager or supervisor of food operations.</t>
        </is>
      </c>
      <c r="I3891" t="inlineStr">
        <is>
          <t>Critical</t>
        </is>
      </c>
      <c r="J3891" t="n">
        <v>24</v>
      </c>
      <c r="L3891" s="9">
        <f>A3891&amp;"-"&amp;TEXT(E3891,"yyyymmdd")</f>
        <v/>
      </c>
    </row>
    <row r="3892">
      <c r="A3892" t="n">
        <v>50100503</v>
      </c>
      <c r="B3892" t="inlineStr">
        <is>
          <t>Bronx</t>
        </is>
      </c>
      <c r="C3892" t="inlineStr">
        <is>
          <t>10452</t>
        </is>
      </c>
      <c r="D3892" t="inlineStr">
        <is>
          <t>Bottled Beverages</t>
        </is>
      </c>
      <c r="E3892" s="8" t="n">
        <v>46139</v>
      </c>
      <c r="F3892" t="inlineStr">
        <is>
          <t>Violations were cited in the following area(s).</t>
        </is>
      </c>
      <c r="G3892" t="inlineStr">
        <is>
          <t>04M</t>
        </is>
      </c>
      <c r="H3892" t="inlineStr">
        <is>
          <t>Live roaches in facility's food or non-food area.</t>
        </is>
      </c>
      <c r="I3892" t="inlineStr">
        <is>
          <t>Critical</t>
        </is>
      </c>
      <c r="J3892" t="n">
        <v>24</v>
      </c>
      <c r="L3892" s="9">
        <f>A3892&amp;"-"&amp;TEXT(E3892,"yyyymmdd")</f>
        <v/>
      </c>
    </row>
    <row r="3893">
      <c r="A3893" t="n">
        <v>50100503</v>
      </c>
      <c r="B3893" t="inlineStr">
        <is>
          <t>Bronx</t>
        </is>
      </c>
      <c r="C3893" t="inlineStr">
        <is>
          <t>10452</t>
        </is>
      </c>
      <c r="D3893" t="inlineStr">
        <is>
          <t>Bottled Beverages</t>
        </is>
      </c>
      <c r="E3893" s="8" t="n">
        <v>46139</v>
      </c>
      <c r="F3893" t="inlineStr">
        <is>
          <t>Violations were cited in the following area(s).</t>
        </is>
      </c>
      <c r="G3893" t="inlineStr">
        <is>
          <t>06D</t>
        </is>
      </c>
      <c r="H3893" t="inlineStr">
        <is>
          <t>Food contact surface not properly washed, rinsed and sanitized after each use and following any activity when contamination may have occurred.</t>
        </is>
      </c>
      <c r="I3893" t="inlineStr">
        <is>
          <t>Critical</t>
        </is>
      </c>
      <c r="J3893" t="n">
        <v>24</v>
      </c>
      <c r="L3893" s="9">
        <f>A3893&amp;"-"&amp;TEXT(E3893,"yyyymmdd")</f>
        <v/>
      </c>
    </row>
    <row r="3894">
      <c r="A3894" t="n">
        <v>50100503</v>
      </c>
      <c r="B3894" t="inlineStr">
        <is>
          <t>Bronx</t>
        </is>
      </c>
      <c r="C3894" t="inlineStr">
        <is>
          <t>10452</t>
        </is>
      </c>
      <c r="D3894" t="inlineStr">
        <is>
          <t>Bottled Beverages</t>
        </is>
      </c>
      <c r="E3894" s="8" t="n">
        <v>46139</v>
      </c>
      <c r="F3894" t="inlineStr">
        <is>
          <t>Violations were cited in the following area(s).</t>
        </is>
      </c>
      <c r="G3894" t="inlineStr">
        <is>
          <t>08A</t>
        </is>
      </c>
      <c r="H3894" t="inlineStr">
        <is>
          <t>Establishment is not free of harborage or conditions conducive to rodents, insects or other pests.</t>
        </is>
      </c>
      <c r="I3894" t="inlineStr">
        <is>
          <t>Not Critical</t>
        </is>
      </c>
      <c r="J3894" t="n">
        <v>24</v>
      </c>
      <c r="L3894" s="9">
        <f>A3894&amp;"-"&amp;TEXT(E3894,"yyyymmdd")</f>
        <v/>
      </c>
    </row>
    <row r="3895">
      <c r="A3895" t="n">
        <v>50105600</v>
      </c>
      <c r="B3895" t="inlineStr">
        <is>
          <t>Queens</t>
        </is>
      </c>
      <c r="C3895" t="inlineStr">
        <is>
          <t>11354</t>
        </is>
      </c>
      <c r="D3895" t="inlineStr">
        <is>
          <t>Bakery Products/Desserts</t>
        </is>
      </c>
      <c r="E3895" s="8" t="n">
        <v>46139</v>
      </c>
      <c r="F3895" t="inlineStr">
        <is>
          <t>Violations were cited in the following area(s).</t>
        </is>
      </c>
      <c r="G3895" t="inlineStr">
        <is>
          <t>02G</t>
        </is>
      </c>
      <c r="H3895" t="inlineStr">
        <is>
          <t>Cold TCS food item held above 41 °F; smoked or processed fish held above 38 °F; intact raw eggs held above 45 °F; or reduced oxygen packaged (ROP) TCS foods held above required temperatures except during active necessary preparation.</t>
        </is>
      </c>
      <c r="I3895" t="inlineStr">
        <is>
          <t>Critical</t>
        </is>
      </c>
      <c r="J3895" t="n">
        <v>10</v>
      </c>
      <c r="K3895" t="inlineStr">
        <is>
          <t>A</t>
        </is>
      </c>
      <c r="L3895" s="9">
        <f>A3895&amp;"-"&amp;TEXT(E3895,"yyyymmdd")</f>
        <v/>
      </c>
    </row>
    <row r="3896">
      <c r="A3896" t="n">
        <v>50105600</v>
      </c>
      <c r="B3896" t="inlineStr">
        <is>
          <t>Queens</t>
        </is>
      </c>
      <c r="C3896" t="inlineStr">
        <is>
          <t>11354</t>
        </is>
      </c>
      <c r="D3896" t="inlineStr">
        <is>
          <t>Bakery Products/Desserts</t>
        </is>
      </c>
      <c r="E3896" s="8" t="n">
        <v>46139</v>
      </c>
      <c r="F3896" t="inlineStr">
        <is>
          <t>Violations were cited in the following area(s).</t>
        </is>
      </c>
      <c r="G3896" t="inlineStr">
        <is>
          <t>10F</t>
        </is>
      </c>
      <c r="H3896" t="inlineStr">
        <is>
          <t>Non-food contact surface or equipment made of unacceptable material, not kept clean, or not properly sealed, raised, spaced or movable to allow accessibility for cleaning on all sides, above and underneath the unit.</t>
        </is>
      </c>
      <c r="I3896" t="inlineStr">
        <is>
          <t>Not Critical</t>
        </is>
      </c>
      <c r="J3896" t="n">
        <v>10</v>
      </c>
      <c r="K3896" t="inlineStr">
        <is>
          <t>A</t>
        </is>
      </c>
      <c r="L3896" s="9">
        <f>A3896&amp;"-"&amp;TEXT(E3896,"yyyymmdd")</f>
        <v/>
      </c>
    </row>
    <row r="3897">
      <c r="A3897" t="n">
        <v>50106242</v>
      </c>
      <c r="B3897" t="inlineStr">
        <is>
          <t>Brooklyn</t>
        </is>
      </c>
      <c r="C3897" t="inlineStr">
        <is>
          <t>11206</t>
        </is>
      </c>
      <c r="D3897" t="inlineStr">
        <is>
          <t>Latin American</t>
        </is>
      </c>
      <c r="E3897" s="8" t="n">
        <v>46139</v>
      </c>
      <c r="F3897" t="inlineStr">
        <is>
          <t>Violations were cited in the following area(s).</t>
        </is>
      </c>
      <c r="G3897" t="inlineStr">
        <is>
          <t>09C</t>
        </is>
      </c>
      <c r="H3897" t="inlineStr">
        <is>
          <t>Design, construction, materials used or maintenance of food contact surface improper. Surface not easily cleanable, sanitized and maintained.</t>
        </is>
      </c>
      <c r="I3897" t="inlineStr">
        <is>
          <t>Not Critical</t>
        </is>
      </c>
      <c r="J3897" t="n">
        <v>4</v>
      </c>
      <c r="K3897" t="inlineStr">
        <is>
          <t>A</t>
        </is>
      </c>
      <c r="L3897" s="9">
        <f>A3897&amp;"-"&amp;TEXT(E3897,"yyyymmdd")</f>
        <v/>
      </c>
    </row>
    <row r="3898">
      <c r="A3898" t="n">
        <v>50106242</v>
      </c>
      <c r="B3898" t="inlineStr">
        <is>
          <t>Brooklyn</t>
        </is>
      </c>
      <c r="C3898" t="inlineStr">
        <is>
          <t>11206</t>
        </is>
      </c>
      <c r="D3898" t="inlineStr">
        <is>
          <t>Latin American</t>
        </is>
      </c>
      <c r="E3898" s="8" t="n">
        <v>46139</v>
      </c>
      <c r="F3898" t="inlineStr">
        <is>
          <t>Violations were cited in the following area(s).</t>
        </is>
      </c>
      <c r="G3898" t="inlineStr">
        <is>
          <t>10F</t>
        </is>
      </c>
      <c r="H3898" t="inlineStr">
        <is>
          <t>Non-food contact surface or equipment made of unacceptable material, not kept clean, or not properly sealed, raised, spaced or movable to allow accessibility for cleaning on all sides, above and underneath the unit.</t>
        </is>
      </c>
      <c r="I3898" t="inlineStr">
        <is>
          <t>Not Critical</t>
        </is>
      </c>
      <c r="J3898" t="n">
        <v>4</v>
      </c>
      <c r="K3898" t="inlineStr">
        <is>
          <t>A</t>
        </is>
      </c>
      <c r="L3898" s="9">
        <f>A3898&amp;"-"&amp;TEXT(E3898,"yyyymmdd")</f>
        <v/>
      </c>
    </row>
    <row r="3899">
      <c r="A3899" t="n">
        <v>50109095</v>
      </c>
      <c r="B3899" t="inlineStr">
        <is>
          <t>Queens</t>
        </is>
      </c>
      <c r="C3899" t="inlineStr">
        <is>
          <t>11374</t>
        </is>
      </c>
      <c r="D3899" t="inlineStr">
        <is>
          <t>Jewish/Kosher</t>
        </is>
      </c>
      <c r="E3899" s="8" t="n">
        <v>46139</v>
      </c>
      <c r="F3899" t="inlineStr">
        <is>
          <t>Violations were cited in the following area(s).</t>
        </is>
      </c>
      <c r="G3899" t="inlineStr">
        <is>
          <t>02B</t>
        </is>
      </c>
      <c r="H3899" t="inlineStr">
        <is>
          <t>Hot TCS food item not held at or above 140 °F.</t>
        </is>
      </c>
      <c r="I3899" t="inlineStr">
        <is>
          <t>Critical</t>
        </is>
      </c>
      <c r="J3899" t="n">
        <v>38</v>
      </c>
      <c r="L3899" s="9">
        <f>A3899&amp;"-"&amp;TEXT(E3899,"yyyymmdd")</f>
        <v/>
      </c>
    </row>
    <row r="3900">
      <c r="A3900" t="n">
        <v>50109095</v>
      </c>
      <c r="B3900" t="inlineStr">
        <is>
          <t>Queens</t>
        </is>
      </c>
      <c r="C3900" t="inlineStr">
        <is>
          <t>11374</t>
        </is>
      </c>
      <c r="D3900" t="inlineStr">
        <is>
          <t>Jewish/Kosher</t>
        </is>
      </c>
      <c r="E3900" s="8" t="n">
        <v>46139</v>
      </c>
      <c r="F3900" t="inlineStr">
        <is>
          <t>Violations were cited in the following area(s).</t>
        </is>
      </c>
      <c r="G3900" t="inlineStr">
        <is>
          <t>04L</t>
        </is>
      </c>
      <c r="H3900" t="inlineStr">
        <is>
          <t>Evidence of mice or live mice in establishment's food or non-food areas.</t>
        </is>
      </c>
      <c r="I3900" t="inlineStr">
        <is>
          <t>Critical</t>
        </is>
      </c>
      <c r="J3900" t="n">
        <v>38</v>
      </c>
      <c r="L3900" s="9">
        <f>A3900&amp;"-"&amp;TEXT(E3900,"yyyymmdd")</f>
        <v/>
      </c>
    </row>
    <row r="3901">
      <c r="A3901" t="n">
        <v>50109095</v>
      </c>
      <c r="B3901" t="inlineStr">
        <is>
          <t>Queens</t>
        </is>
      </c>
      <c r="C3901" t="inlineStr">
        <is>
          <t>11374</t>
        </is>
      </c>
      <c r="D3901" t="inlineStr">
        <is>
          <t>Jewish/Kosher</t>
        </is>
      </c>
      <c r="E3901" s="8" t="n">
        <v>46139</v>
      </c>
      <c r="F3901" t="inlineStr">
        <is>
          <t>Violations were cited in the following area(s).</t>
        </is>
      </c>
      <c r="G3901" t="inlineStr">
        <is>
          <t>05D</t>
        </is>
      </c>
      <c r="H390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901" t="inlineStr">
        <is>
          <t>Critical</t>
        </is>
      </c>
      <c r="J3901" t="n">
        <v>38</v>
      </c>
      <c r="L3901" s="9">
        <f>A3901&amp;"-"&amp;TEXT(E3901,"yyyymmdd")</f>
        <v/>
      </c>
    </row>
    <row r="3902">
      <c r="A3902" t="n">
        <v>50109095</v>
      </c>
      <c r="B3902" t="inlineStr">
        <is>
          <t>Queens</t>
        </is>
      </c>
      <c r="C3902" t="inlineStr">
        <is>
          <t>11374</t>
        </is>
      </c>
      <c r="D3902" t="inlineStr">
        <is>
          <t>Jewish/Kosher</t>
        </is>
      </c>
      <c r="E3902" s="8" t="n">
        <v>46139</v>
      </c>
      <c r="F3902" t="inlineStr">
        <is>
          <t>Violations were cited in the following area(s).</t>
        </is>
      </c>
      <c r="G3902" t="inlineStr">
        <is>
          <t>06C</t>
        </is>
      </c>
      <c r="H390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902" t="inlineStr">
        <is>
          <t>Critical</t>
        </is>
      </c>
      <c r="J3902" t="n">
        <v>38</v>
      </c>
      <c r="L3902" s="9">
        <f>A3902&amp;"-"&amp;TEXT(E3902,"yyyymmdd")</f>
        <v/>
      </c>
    </row>
    <row r="3903">
      <c r="A3903" t="n">
        <v>50109095</v>
      </c>
      <c r="B3903" t="inlineStr">
        <is>
          <t>Queens</t>
        </is>
      </c>
      <c r="C3903" t="inlineStr">
        <is>
          <t>11374</t>
        </is>
      </c>
      <c r="D3903" t="inlineStr">
        <is>
          <t>Jewish/Kosher</t>
        </is>
      </c>
      <c r="E3903" s="8" t="n">
        <v>46139</v>
      </c>
      <c r="F3903" t="inlineStr">
        <is>
          <t>Violations were cited in the following area(s).</t>
        </is>
      </c>
      <c r="G3903" t="inlineStr">
        <is>
          <t>06D</t>
        </is>
      </c>
      <c r="H3903" t="inlineStr">
        <is>
          <t>Food contact surface not properly washed, rinsed and sanitized after each use and following any activity when contamination may have occurred.</t>
        </is>
      </c>
      <c r="I3903" t="inlineStr">
        <is>
          <t>Critical</t>
        </is>
      </c>
      <c r="J3903" t="n">
        <v>38</v>
      </c>
      <c r="L3903" s="9">
        <f>A3903&amp;"-"&amp;TEXT(E3903,"yyyymmdd")</f>
        <v/>
      </c>
    </row>
    <row r="3904">
      <c r="A3904" t="n">
        <v>50109095</v>
      </c>
      <c r="B3904" t="inlineStr">
        <is>
          <t>Queens</t>
        </is>
      </c>
      <c r="C3904" t="inlineStr">
        <is>
          <t>11374</t>
        </is>
      </c>
      <c r="D3904" t="inlineStr">
        <is>
          <t>Jewish/Kosher</t>
        </is>
      </c>
      <c r="E3904" s="8" t="n">
        <v>46139</v>
      </c>
      <c r="F3904" t="inlineStr">
        <is>
          <t>Violations were cited in the following area(s).</t>
        </is>
      </c>
      <c r="G3904" t="inlineStr">
        <is>
          <t>08A</t>
        </is>
      </c>
      <c r="H3904" t="inlineStr">
        <is>
          <t>Establishment is not free of harborage or conditions conducive to rodents, insects or other pests.</t>
        </is>
      </c>
      <c r="I3904" t="inlineStr">
        <is>
          <t>Not Critical</t>
        </is>
      </c>
      <c r="J3904" t="n">
        <v>38</v>
      </c>
      <c r="L3904" s="9">
        <f>A3904&amp;"-"&amp;TEXT(E3904,"yyyymmdd")</f>
        <v/>
      </c>
    </row>
    <row r="3905">
      <c r="A3905" t="n">
        <v>50110736</v>
      </c>
      <c r="B3905" t="inlineStr">
        <is>
          <t>Bronx</t>
        </is>
      </c>
      <c r="C3905" t="inlineStr">
        <is>
          <t>10452</t>
        </is>
      </c>
      <c r="D3905" t="inlineStr">
        <is>
          <t>American</t>
        </is>
      </c>
      <c r="E3905" s="8" t="n">
        <v>46139</v>
      </c>
      <c r="F3905" t="inlineStr">
        <is>
          <t>Violations were cited in the following area(s).</t>
        </is>
      </c>
      <c r="G3905" t="inlineStr">
        <is>
          <t>04A</t>
        </is>
      </c>
      <c r="H3905" t="inlineStr">
        <is>
          <t>Food Protection Certificate (FPC) not held by manager or supervisor of food operations.</t>
        </is>
      </c>
      <c r="I3905" t="inlineStr">
        <is>
          <t>Critical</t>
        </is>
      </c>
      <c r="J3905" t="n">
        <v>13</v>
      </c>
      <c r="K3905" t="inlineStr">
        <is>
          <t>A</t>
        </is>
      </c>
      <c r="L3905" s="9">
        <f>A3905&amp;"-"&amp;TEXT(E3905,"yyyymmdd")</f>
        <v/>
      </c>
    </row>
    <row r="3906">
      <c r="A3906" t="n">
        <v>50110736</v>
      </c>
      <c r="B3906" t="inlineStr">
        <is>
          <t>Bronx</t>
        </is>
      </c>
      <c r="C3906" t="inlineStr">
        <is>
          <t>10452</t>
        </is>
      </c>
      <c r="D3906" t="inlineStr">
        <is>
          <t>American</t>
        </is>
      </c>
      <c r="E3906" s="8" t="n">
        <v>46139</v>
      </c>
      <c r="F3906" t="inlineStr">
        <is>
          <t>Violations were cited in the following area(s).</t>
        </is>
      </c>
      <c r="G3906" t="inlineStr">
        <is>
          <t>10F</t>
        </is>
      </c>
      <c r="H3906" t="inlineStr">
        <is>
          <t>Non-food contact surface or equipment made of unacceptable material, not kept clean, or not properly sealed, raised, spaced or movable to allow accessibility for cleaning on all sides, above and underneath the unit.</t>
        </is>
      </c>
      <c r="I3906" t="inlineStr">
        <is>
          <t>Not Critical</t>
        </is>
      </c>
      <c r="J3906" t="n">
        <v>13</v>
      </c>
      <c r="K3906" t="inlineStr">
        <is>
          <t>A</t>
        </is>
      </c>
      <c r="L3906" s="9">
        <f>A3906&amp;"-"&amp;TEXT(E3906,"yyyymmdd")</f>
        <v/>
      </c>
    </row>
    <row r="3907">
      <c r="A3907" t="n">
        <v>50111366</v>
      </c>
      <c r="B3907" t="inlineStr">
        <is>
          <t>Brooklyn</t>
        </is>
      </c>
      <c r="C3907" t="inlineStr">
        <is>
          <t>11236</t>
        </is>
      </c>
      <c r="D3907" t="inlineStr">
        <is>
          <t>Juice, Smoothies, Fruit Salads</t>
        </is>
      </c>
      <c r="E3907" s="8" t="n">
        <v>46139</v>
      </c>
      <c r="F3907" t="inlineStr">
        <is>
          <t>Violations were cited in the following area(s).</t>
        </is>
      </c>
      <c r="G3907" t="inlineStr">
        <is>
          <t>05A</t>
        </is>
      </c>
      <c r="H3907" t="inlineStr">
        <is>
          <t>Sewage disposal system is not provided, improper, inadequate or unapproved.</t>
        </is>
      </c>
      <c r="I3907" t="inlineStr">
        <is>
          <t>Critical</t>
        </is>
      </c>
      <c r="J3907" t="n">
        <v>26</v>
      </c>
      <c r="L3907" s="9">
        <f>A3907&amp;"-"&amp;TEXT(E3907,"yyyymmdd")</f>
        <v/>
      </c>
    </row>
    <row r="3908">
      <c r="A3908" t="n">
        <v>50111366</v>
      </c>
      <c r="B3908" t="inlineStr">
        <is>
          <t>Brooklyn</t>
        </is>
      </c>
      <c r="C3908" t="inlineStr">
        <is>
          <t>11236</t>
        </is>
      </c>
      <c r="D3908" t="inlineStr">
        <is>
          <t>Juice, Smoothies, Fruit Salads</t>
        </is>
      </c>
      <c r="E3908" s="8" t="n">
        <v>46139</v>
      </c>
      <c r="F3908" t="inlineStr">
        <is>
          <t>Violations were cited in the following area(s).</t>
        </is>
      </c>
      <c r="G3908" t="inlineStr">
        <is>
          <t>05D</t>
        </is>
      </c>
      <c r="H390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908" t="inlineStr">
        <is>
          <t>Critical</t>
        </is>
      </c>
      <c r="J3908" t="n">
        <v>26</v>
      </c>
      <c r="L3908" s="9">
        <f>A3908&amp;"-"&amp;TEXT(E3908,"yyyymmdd")</f>
        <v/>
      </c>
    </row>
    <row r="3909">
      <c r="A3909" t="n">
        <v>50111366</v>
      </c>
      <c r="B3909" t="inlineStr">
        <is>
          <t>Brooklyn</t>
        </is>
      </c>
      <c r="C3909" t="inlineStr">
        <is>
          <t>11236</t>
        </is>
      </c>
      <c r="D3909" t="inlineStr">
        <is>
          <t>Juice, Smoothies, Fruit Salads</t>
        </is>
      </c>
      <c r="E3909" s="8" t="n">
        <v>46139</v>
      </c>
      <c r="F3909" t="inlineStr">
        <is>
          <t>Violations were cited in the following area(s).</t>
        </is>
      </c>
      <c r="G3909" t="inlineStr">
        <is>
          <t>09E</t>
        </is>
      </c>
      <c r="H3909" t="inlineStr">
        <is>
          <t>Wash hands sign not posted near or above hand washing sink.</t>
        </is>
      </c>
      <c r="I3909" t="inlineStr">
        <is>
          <t>Not Critical</t>
        </is>
      </c>
      <c r="J3909" t="n">
        <v>26</v>
      </c>
      <c r="L3909" s="9">
        <f>A3909&amp;"-"&amp;TEXT(E3909,"yyyymmdd")</f>
        <v/>
      </c>
    </row>
    <row r="3910">
      <c r="A3910" t="n">
        <v>50111366</v>
      </c>
      <c r="B3910" t="inlineStr">
        <is>
          <t>Brooklyn</t>
        </is>
      </c>
      <c r="C3910" t="inlineStr">
        <is>
          <t>11236</t>
        </is>
      </c>
      <c r="D3910" t="inlineStr">
        <is>
          <t>Juice, Smoothies, Fruit Salads</t>
        </is>
      </c>
      <c r="E3910" s="8" t="n">
        <v>46139</v>
      </c>
      <c r="F3910" t="inlineStr">
        <is>
          <t>Violations were cited in the following area(s).</t>
        </is>
      </c>
      <c r="G3910" t="inlineStr">
        <is>
          <t>10A</t>
        </is>
      </c>
      <c r="H3910" t="inlineStr">
        <is>
          <t>Toilet facility not maintained or provided with toilet paper, waste receptacle or self-closing door.</t>
        </is>
      </c>
      <c r="I3910" t="inlineStr">
        <is>
          <t>Not Critical</t>
        </is>
      </c>
      <c r="J3910" t="n">
        <v>26</v>
      </c>
      <c r="L3910" s="9">
        <f>A3910&amp;"-"&amp;TEXT(E3910,"yyyymmdd")</f>
        <v/>
      </c>
    </row>
    <row r="3911">
      <c r="A3911" t="n">
        <v>50111366</v>
      </c>
      <c r="B3911" t="inlineStr">
        <is>
          <t>Brooklyn</t>
        </is>
      </c>
      <c r="C3911" t="inlineStr">
        <is>
          <t>11236</t>
        </is>
      </c>
      <c r="D3911" t="inlineStr">
        <is>
          <t>Juice, Smoothies, Fruit Salads</t>
        </is>
      </c>
      <c r="E3911" s="8" t="n">
        <v>46139</v>
      </c>
      <c r="F3911" t="inlineStr">
        <is>
          <t>Violations were cited in the following area(s).</t>
        </is>
      </c>
      <c r="G3911" t="inlineStr">
        <is>
          <t>10F</t>
        </is>
      </c>
      <c r="H3911" t="inlineStr">
        <is>
          <t>Non-food contact surface or equipment made of unacceptable material, not kept clean, or not properly sealed, raised, spaced or movable to allow accessibility for cleaning on all sides, above and underneath the unit.</t>
        </is>
      </c>
      <c r="I3911" t="inlineStr">
        <is>
          <t>Not Critical</t>
        </is>
      </c>
      <c r="J3911" t="n">
        <v>26</v>
      </c>
      <c r="L3911" s="9">
        <f>A3911&amp;"-"&amp;TEXT(E3911,"yyyymmdd")</f>
        <v/>
      </c>
    </row>
    <row r="3912">
      <c r="A3912" t="n">
        <v>50113951</v>
      </c>
      <c r="B3912" t="inlineStr">
        <is>
          <t>Bronx</t>
        </is>
      </c>
      <c r="C3912" t="inlineStr">
        <is>
          <t>10455</t>
        </is>
      </c>
      <c r="D3912" t="inlineStr">
        <is>
          <t>Mexican</t>
        </is>
      </c>
      <c r="E3912" s="8" t="n">
        <v>46139</v>
      </c>
      <c r="F3912" t="inlineStr">
        <is>
          <t>Violations were cited in the following area(s).</t>
        </is>
      </c>
      <c r="G3912" t="inlineStr">
        <is>
          <t>06D</t>
        </is>
      </c>
      <c r="H3912" t="inlineStr">
        <is>
          <t>Food contact surface not properly washed, rinsed and sanitized after each use and following any activity when contamination may have occurred.</t>
        </is>
      </c>
      <c r="I3912" t="inlineStr">
        <is>
          <t>Critical</t>
        </is>
      </c>
      <c r="J3912" t="n">
        <v>9</v>
      </c>
      <c r="K3912" t="inlineStr">
        <is>
          <t>A</t>
        </is>
      </c>
      <c r="L3912" s="9">
        <f>A3912&amp;"-"&amp;TEXT(E3912,"yyyymmdd")</f>
        <v/>
      </c>
    </row>
    <row r="3913">
      <c r="A3913" t="n">
        <v>50113951</v>
      </c>
      <c r="B3913" t="inlineStr">
        <is>
          <t>Bronx</t>
        </is>
      </c>
      <c r="C3913" t="inlineStr">
        <is>
          <t>10455</t>
        </is>
      </c>
      <c r="D3913" t="inlineStr">
        <is>
          <t>Mexican</t>
        </is>
      </c>
      <c r="E3913" s="8" t="n">
        <v>46139</v>
      </c>
      <c r="F3913" t="inlineStr">
        <is>
          <t>Violations were cited in the following area(s).</t>
        </is>
      </c>
      <c r="G3913" t="inlineStr">
        <is>
          <t>10F</t>
        </is>
      </c>
      <c r="H3913" t="inlineStr">
        <is>
          <t>Non-food contact surface or equipment made of unacceptable material, not kept clean, or not properly sealed, raised, spaced or movable to allow accessibility for cleaning on all sides, above and underneath the unit.</t>
        </is>
      </c>
      <c r="I3913" t="inlineStr">
        <is>
          <t>Not Critical</t>
        </is>
      </c>
      <c r="J3913" t="n">
        <v>9</v>
      </c>
      <c r="K3913" t="inlineStr">
        <is>
          <t>A</t>
        </is>
      </c>
      <c r="L3913" s="9">
        <f>A3913&amp;"-"&amp;TEXT(E3913,"yyyymmdd")</f>
        <v/>
      </c>
    </row>
    <row r="3914">
      <c r="A3914" t="n">
        <v>50115321</v>
      </c>
      <c r="B3914" t="inlineStr">
        <is>
          <t>Manhattan</t>
        </is>
      </c>
      <c r="C3914" t="inlineStr">
        <is>
          <t>10001</t>
        </is>
      </c>
      <c r="D3914" t="inlineStr">
        <is>
          <t>Fusion</t>
        </is>
      </c>
      <c r="E3914" s="8" t="n">
        <v>46139</v>
      </c>
      <c r="F3914" t="inlineStr">
        <is>
          <t>Violations were cited in the following area(s).</t>
        </is>
      </c>
      <c r="G3914" t="inlineStr">
        <is>
          <t>06C</t>
        </is>
      </c>
      <c r="H391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914" t="inlineStr">
        <is>
          <t>Critical</t>
        </is>
      </c>
      <c r="J3914" t="n">
        <v>9</v>
      </c>
      <c r="K3914" t="inlineStr">
        <is>
          <t>A</t>
        </is>
      </c>
      <c r="L3914" s="9">
        <f>A3914&amp;"-"&amp;TEXT(E3914,"yyyymmdd")</f>
        <v/>
      </c>
    </row>
    <row r="3915">
      <c r="A3915" t="n">
        <v>50115321</v>
      </c>
      <c r="B3915" t="inlineStr">
        <is>
          <t>Manhattan</t>
        </is>
      </c>
      <c r="C3915" t="inlineStr">
        <is>
          <t>10001</t>
        </is>
      </c>
      <c r="D3915" t="inlineStr">
        <is>
          <t>Fusion</t>
        </is>
      </c>
      <c r="E3915" s="8" t="n">
        <v>46139</v>
      </c>
      <c r="F3915" t="inlineStr">
        <is>
          <t>Violations were cited in the following area(s).</t>
        </is>
      </c>
      <c r="G3915" t="inlineStr">
        <is>
          <t>10F</t>
        </is>
      </c>
      <c r="H3915" t="inlineStr">
        <is>
          <t>Non-food contact surface or equipment made of unacceptable material, not kept clean, or not properly sealed, raised, spaced or movable to allow accessibility for cleaning on all sides, above and underneath the unit.</t>
        </is>
      </c>
      <c r="I3915" t="inlineStr">
        <is>
          <t>Not Critical</t>
        </is>
      </c>
      <c r="J3915" t="n">
        <v>9</v>
      </c>
      <c r="K3915" t="inlineStr">
        <is>
          <t>A</t>
        </is>
      </c>
      <c r="L3915" s="9">
        <f>A3915&amp;"-"&amp;TEXT(E3915,"yyyymmdd")</f>
        <v/>
      </c>
    </row>
    <row r="3916">
      <c r="A3916" t="n">
        <v>50115666</v>
      </c>
      <c r="B3916" t="inlineStr">
        <is>
          <t>Bronx</t>
        </is>
      </c>
      <c r="C3916" t="inlineStr">
        <is>
          <t>10468</t>
        </is>
      </c>
      <c r="D3916" t="inlineStr">
        <is>
          <t>American</t>
        </is>
      </c>
      <c r="E3916" s="8" t="n">
        <v>46139</v>
      </c>
      <c r="F3916" t="inlineStr">
        <is>
          <t>Violations were cited in the following area(s).</t>
        </is>
      </c>
      <c r="G3916" t="inlineStr">
        <is>
          <t>02G</t>
        </is>
      </c>
      <c r="H3916" t="inlineStr">
        <is>
          <t>Cold TCS food item held above 41 °F; smoked or processed fish held above 38 °F; intact raw eggs held above 45 °F; or reduced oxygen packaged (ROP) TCS foods held above required temperatures except during active necessary preparation.</t>
        </is>
      </c>
      <c r="I3916" t="inlineStr">
        <is>
          <t>Critical</t>
        </is>
      </c>
      <c r="J3916" t="n">
        <v>24</v>
      </c>
      <c r="L3916" s="9">
        <f>A3916&amp;"-"&amp;TEXT(E3916,"yyyymmdd")</f>
        <v/>
      </c>
    </row>
    <row r="3917">
      <c r="A3917" t="n">
        <v>50115666</v>
      </c>
      <c r="B3917" t="inlineStr">
        <is>
          <t>Bronx</t>
        </is>
      </c>
      <c r="C3917" t="inlineStr">
        <is>
          <t>10468</t>
        </is>
      </c>
      <c r="D3917" t="inlineStr">
        <is>
          <t>American</t>
        </is>
      </c>
      <c r="E3917" s="8" t="n">
        <v>46139</v>
      </c>
      <c r="F3917" t="inlineStr">
        <is>
          <t>Violations were cited in the following area(s).</t>
        </is>
      </c>
      <c r="G3917" t="inlineStr">
        <is>
          <t>04A</t>
        </is>
      </c>
      <c r="H3917" t="inlineStr">
        <is>
          <t>Food Protection Certificate (FPC) not held by manager or supervisor of food operations.</t>
        </is>
      </c>
      <c r="I3917" t="inlineStr">
        <is>
          <t>Critical</t>
        </is>
      </c>
      <c r="J3917" t="n">
        <v>24</v>
      </c>
      <c r="L3917" s="9">
        <f>A3917&amp;"-"&amp;TEXT(E3917,"yyyymmdd")</f>
        <v/>
      </c>
    </row>
    <row r="3918">
      <c r="A3918" t="n">
        <v>50115666</v>
      </c>
      <c r="B3918" t="inlineStr">
        <is>
          <t>Bronx</t>
        </is>
      </c>
      <c r="C3918" t="inlineStr">
        <is>
          <t>10468</t>
        </is>
      </c>
      <c r="D3918" t="inlineStr">
        <is>
          <t>American</t>
        </is>
      </c>
      <c r="E3918" s="8" t="n">
        <v>46139</v>
      </c>
      <c r="F3918" t="inlineStr">
        <is>
          <t>Violations were cited in the following area(s).</t>
        </is>
      </c>
      <c r="G3918" t="inlineStr">
        <is>
          <t>04J</t>
        </is>
      </c>
      <c r="H3918" t="inlineStr">
        <is>
          <t>Properly scaled and calibrated thermometer or thermocouple not provided or not readily accessible in food preparation and hot/cold holding areas to measure temperatures of TCS foods during cooking, cooling, reheating, and holding.</t>
        </is>
      </c>
      <c r="I3918" t="inlineStr">
        <is>
          <t>Critical</t>
        </is>
      </c>
      <c r="J3918" t="n">
        <v>24</v>
      </c>
      <c r="L3918" s="9">
        <f>A3918&amp;"-"&amp;TEXT(E3918,"yyyymmdd")</f>
        <v/>
      </c>
    </row>
    <row r="3919">
      <c r="A3919" t="n">
        <v>50115666</v>
      </c>
      <c r="B3919" t="inlineStr">
        <is>
          <t>Bronx</t>
        </is>
      </c>
      <c r="C3919" t="inlineStr">
        <is>
          <t>10468</t>
        </is>
      </c>
      <c r="D3919" t="inlineStr">
        <is>
          <t>American</t>
        </is>
      </c>
      <c r="E3919" s="8" t="n">
        <v>46139</v>
      </c>
      <c r="F3919" t="inlineStr">
        <is>
          <t>Violations were cited in the following area(s).</t>
        </is>
      </c>
      <c r="G3919" t="inlineStr">
        <is>
          <t>10B</t>
        </is>
      </c>
      <c r="H3919" t="inlineStr">
        <is>
          <t>Anti-siphonage or back-flow prevention device not provided where required; equipment or floor not properly drained; sewage disposal system in disrepair or not functioning properly. Condensation or liquid waste improperly disposed of.</t>
        </is>
      </c>
      <c r="I3919" t="inlineStr">
        <is>
          <t>Not Critical</t>
        </is>
      </c>
      <c r="J3919" t="n">
        <v>24</v>
      </c>
      <c r="L3919" s="9">
        <f>A3919&amp;"-"&amp;TEXT(E3919,"yyyymmdd")</f>
        <v/>
      </c>
    </row>
    <row r="3920">
      <c r="A3920" t="n">
        <v>50116124</v>
      </c>
      <c r="B3920" t="inlineStr">
        <is>
          <t>Queens</t>
        </is>
      </c>
      <c r="C3920" t="inlineStr">
        <is>
          <t>11421</t>
        </is>
      </c>
      <c r="D3920" t="inlineStr">
        <is>
          <t>Mexican</t>
        </is>
      </c>
      <c r="E3920" s="8" t="n">
        <v>46139</v>
      </c>
      <c r="F3920" t="inlineStr">
        <is>
          <t>Violations were cited in the following area(s).</t>
        </is>
      </c>
      <c r="G3920" t="inlineStr">
        <is>
          <t>04L</t>
        </is>
      </c>
      <c r="H3920" t="inlineStr">
        <is>
          <t>Evidence of mice or live mice in establishment's food or non-food areas.</t>
        </is>
      </c>
      <c r="I3920" t="inlineStr">
        <is>
          <t>Critical</t>
        </is>
      </c>
      <c r="J3920" t="n">
        <v>11</v>
      </c>
      <c r="L3920" s="9">
        <f>A3920&amp;"-"&amp;TEXT(E3920,"yyyymmdd")</f>
        <v/>
      </c>
    </row>
    <row r="3921">
      <c r="A3921" t="n">
        <v>50116124</v>
      </c>
      <c r="B3921" t="inlineStr">
        <is>
          <t>Queens</t>
        </is>
      </c>
      <c r="C3921" t="inlineStr">
        <is>
          <t>11421</t>
        </is>
      </c>
      <c r="D3921" t="inlineStr">
        <is>
          <t>Mexican</t>
        </is>
      </c>
      <c r="E3921" s="8" t="n">
        <v>46139</v>
      </c>
      <c r="F3921" t="inlineStr">
        <is>
          <t>Violations were cited in the following area(s).</t>
        </is>
      </c>
      <c r="G3921" t="inlineStr">
        <is>
          <t>08A</t>
        </is>
      </c>
      <c r="H3921" t="inlineStr">
        <is>
          <t>Establishment is not free of harborage or conditions conducive to rodents, insects or other pests.</t>
        </is>
      </c>
      <c r="I3921" t="inlineStr">
        <is>
          <t>Not Critical</t>
        </is>
      </c>
      <c r="J3921" t="n">
        <v>11</v>
      </c>
      <c r="L3921" s="9">
        <f>A3921&amp;"-"&amp;TEXT(E3921,"yyyymmdd")</f>
        <v/>
      </c>
    </row>
    <row r="3922">
      <c r="A3922" t="n">
        <v>50116124</v>
      </c>
      <c r="B3922" t="inlineStr">
        <is>
          <t>Queens</t>
        </is>
      </c>
      <c r="C3922" t="inlineStr">
        <is>
          <t>11421</t>
        </is>
      </c>
      <c r="D3922" t="inlineStr">
        <is>
          <t>Mexican</t>
        </is>
      </c>
      <c r="E3922" s="8" t="n">
        <v>46139</v>
      </c>
      <c r="F3922" t="inlineStr">
        <is>
          <t>Violations were cited in the following area(s).</t>
        </is>
      </c>
      <c r="G3922" t="inlineStr">
        <is>
          <t>10H</t>
        </is>
      </c>
      <c r="H3922" t="inlineStr">
        <is>
          <t>Single service article not provided. Single service article reused or not protected from contamination when transported, stored, dispensed. Drinking straws not completely enclosed in wrapper or dispensed from a sanitary device.</t>
        </is>
      </c>
      <c r="I3922" t="inlineStr">
        <is>
          <t>Not Critical</t>
        </is>
      </c>
      <c r="J3922" t="n">
        <v>11</v>
      </c>
      <c r="L3922" s="9">
        <f>A3922&amp;"-"&amp;TEXT(E3922,"yyyymmdd")</f>
        <v/>
      </c>
    </row>
    <row r="3923">
      <c r="A3923" t="n">
        <v>50116941</v>
      </c>
      <c r="B3923" t="inlineStr">
        <is>
          <t>Manhattan</t>
        </is>
      </c>
      <c r="C3923" t="inlineStr">
        <is>
          <t>10026</t>
        </is>
      </c>
      <c r="D3923" t="inlineStr">
        <is>
          <t>Chinese</t>
        </is>
      </c>
      <c r="E3923" s="8" t="n">
        <v>46139</v>
      </c>
      <c r="F3923" t="inlineStr">
        <is>
          <t>Violations were cited in the following area(s).</t>
        </is>
      </c>
      <c r="G3923" t="inlineStr">
        <is>
          <t>02B</t>
        </is>
      </c>
      <c r="H3923" t="inlineStr">
        <is>
          <t>Hot TCS food item not held at or above 140 °F.</t>
        </is>
      </c>
      <c r="I3923" t="inlineStr">
        <is>
          <t>Critical</t>
        </is>
      </c>
      <c r="J3923" t="n">
        <v>9</v>
      </c>
      <c r="K3923" t="inlineStr">
        <is>
          <t>A</t>
        </is>
      </c>
      <c r="L3923" s="9">
        <f>A3923&amp;"-"&amp;TEXT(E3923,"yyyymmdd")</f>
        <v/>
      </c>
    </row>
    <row r="3924">
      <c r="A3924" t="n">
        <v>50116941</v>
      </c>
      <c r="B3924" t="inlineStr">
        <is>
          <t>Manhattan</t>
        </is>
      </c>
      <c r="C3924" t="inlineStr">
        <is>
          <t>10026</t>
        </is>
      </c>
      <c r="D3924" t="inlineStr">
        <is>
          <t>Chinese</t>
        </is>
      </c>
      <c r="E3924" s="8" t="n">
        <v>46139</v>
      </c>
      <c r="F3924" t="inlineStr">
        <is>
          <t>Violations were cited in the following area(s).</t>
        </is>
      </c>
      <c r="G3924" t="inlineStr">
        <is>
          <t>09A</t>
        </is>
      </c>
      <c r="H3924" t="inlineStr">
        <is>
          <t>Swollen, leaking, rusted or otherwise damaged canned food to be returned to distributor not segregated from intact product and clearly labeled DO NOT USE</t>
        </is>
      </c>
      <c r="I3924" t="inlineStr">
        <is>
          <t>Not Critical</t>
        </is>
      </c>
      <c r="J3924" t="n">
        <v>9</v>
      </c>
      <c r="K3924" t="inlineStr">
        <is>
          <t>A</t>
        </is>
      </c>
      <c r="L3924" s="9">
        <f>A3924&amp;"-"&amp;TEXT(E3924,"yyyymmdd")</f>
        <v/>
      </c>
    </row>
    <row r="3925">
      <c r="A3925" t="n">
        <v>50123491</v>
      </c>
      <c r="B3925" t="inlineStr">
        <is>
          <t>Brooklyn</t>
        </is>
      </c>
      <c r="C3925" t="inlineStr">
        <is>
          <t>11201</t>
        </is>
      </c>
      <c r="D3925" t="inlineStr">
        <is>
          <t>Italian</t>
        </is>
      </c>
      <c r="E3925" s="8" t="n">
        <v>46139</v>
      </c>
      <c r="F3925" t="inlineStr">
        <is>
          <t>Violations were cited in the following area(s).</t>
        </is>
      </c>
      <c r="G3925" t="inlineStr">
        <is>
          <t>04N</t>
        </is>
      </c>
      <c r="H3925" t="inlineStr">
        <is>
          <t>Filth flies or food/refuse/sewage associated with (FRSA) flies or other nuisance pests in establishment’s food and/or non-food areas. FRSA flies include house flies, blow flies, bottle flies, flesh flies, drain flies, Phorid flies and fruit flies.</t>
        </is>
      </c>
      <c r="I3925" t="inlineStr">
        <is>
          <t>Critical</t>
        </is>
      </c>
      <c r="J3925" t="n">
        <v>43</v>
      </c>
      <c r="L3925" s="9">
        <f>A3925&amp;"-"&amp;TEXT(E3925,"yyyymmdd")</f>
        <v/>
      </c>
    </row>
    <row r="3926">
      <c r="A3926" t="n">
        <v>50123491</v>
      </c>
      <c r="B3926" t="inlineStr">
        <is>
          <t>Brooklyn</t>
        </is>
      </c>
      <c r="C3926" t="inlineStr">
        <is>
          <t>11201</t>
        </is>
      </c>
      <c r="D3926" t="inlineStr">
        <is>
          <t>Italian</t>
        </is>
      </c>
      <c r="E3926" s="8" t="n">
        <v>46139</v>
      </c>
      <c r="F3926" t="inlineStr">
        <is>
          <t>Violations were cited in the following area(s).</t>
        </is>
      </c>
      <c r="G3926" t="inlineStr">
        <is>
          <t>05D</t>
        </is>
      </c>
      <c r="H392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926" t="inlineStr">
        <is>
          <t>Critical</t>
        </is>
      </c>
      <c r="J3926" t="n">
        <v>43</v>
      </c>
      <c r="L3926" s="9">
        <f>A3926&amp;"-"&amp;TEXT(E3926,"yyyymmdd")</f>
        <v/>
      </c>
    </row>
    <row r="3927">
      <c r="A3927" t="n">
        <v>50123491</v>
      </c>
      <c r="B3927" t="inlineStr">
        <is>
          <t>Brooklyn</t>
        </is>
      </c>
      <c r="C3927" t="inlineStr">
        <is>
          <t>11201</t>
        </is>
      </c>
      <c r="D3927" t="inlineStr">
        <is>
          <t>Italian</t>
        </is>
      </c>
      <c r="E3927" s="8" t="n">
        <v>46139</v>
      </c>
      <c r="F3927" t="inlineStr">
        <is>
          <t>Violations were cited in the following area(s).</t>
        </is>
      </c>
      <c r="G3927" t="inlineStr">
        <is>
          <t>06C</t>
        </is>
      </c>
      <c r="H392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927" t="inlineStr">
        <is>
          <t>Critical</t>
        </is>
      </c>
      <c r="J3927" t="n">
        <v>43</v>
      </c>
      <c r="L3927" s="9">
        <f>A3927&amp;"-"&amp;TEXT(E3927,"yyyymmdd")</f>
        <v/>
      </c>
    </row>
    <row r="3928">
      <c r="A3928" t="n">
        <v>50123491</v>
      </c>
      <c r="B3928" t="inlineStr">
        <is>
          <t>Brooklyn</t>
        </is>
      </c>
      <c r="C3928" t="inlineStr">
        <is>
          <t>11201</t>
        </is>
      </c>
      <c r="D3928" t="inlineStr">
        <is>
          <t>Italian</t>
        </is>
      </c>
      <c r="E3928" s="8" t="n">
        <v>46139</v>
      </c>
      <c r="F3928" t="inlineStr">
        <is>
          <t>Violations were cited in the following area(s).</t>
        </is>
      </c>
      <c r="G3928" t="inlineStr">
        <is>
          <t>06F</t>
        </is>
      </c>
      <c r="H3928" t="inlineStr">
        <is>
          <t>Wiping cloths not stored clean and dry, or in a sanitizing solution, between uses.</t>
        </is>
      </c>
      <c r="I3928" t="inlineStr">
        <is>
          <t>Critical</t>
        </is>
      </c>
      <c r="J3928" t="n">
        <v>43</v>
      </c>
      <c r="L3928" s="9">
        <f>A3928&amp;"-"&amp;TEXT(E3928,"yyyymmdd")</f>
        <v/>
      </c>
    </row>
    <row r="3929">
      <c r="A3929" t="n">
        <v>50123491</v>
      </c>
      <c r="B3929" t="inlineStr">
        <is>
          <t>Brooklyn</t>
        </is>
      </c>
      <c r="C3929" t="inlineStr">
        <is>
          <t>11201</t>
        </is>
      </c>
      <c r="D3929" t="inlineStr">
        <is>
          <t>Italian</t>
        </is>
      </c>
      <c r="E3929" s="8" t="n">
        <v>46139</v>
      </c>
      <c r="F3929" t="inlineStr">
        <is>
          <t>Violations were cited in the following area(s).</t>
        </is>
      </c>
      <c r="G3929" t="inlineStr">
        <is>
          <t>08A</t>
        </is>
      </c>
      <c r="H3929" t="inlineStr">
        <is>
          <t>Establishment is not free of harborage or conditions conducive to rodents, insects or other pests.</t>
        </is>
      </c>
      <c r="I3929" t="inlineStr">
        <is>
          <t>Not Critical</t>
        </is>
      </c>
      <c r="J3929" t="n">
        <v>43</v>
      </c>
      <c r="L3929" s="9">
        <f>A3929&amp;"-"&amp;TEXT(E3929,"yyyymmdd")</f>
        <v/>
      </c>
    </row>
    <row r="3930">
      <c r="A3930" t="n">
        <v>50123491</v>
      </c>
      <c r="B3930" t="inlineStr">
        <is>
          <t>Brooklyn</t>
        </is>
      </c>
      <c r="C3930" t="inlineStr">
        <is>
          <t>11201</t>
        </is>
      </c>
      <c r="D3930" t="inlineStr">
        <is>
          <t>Italian</t>
        </is>
      </c>
      <c r="E3930" s="8" t="n">
        <v>46139</v>
      </c>
      <c r="F3930" t="inlineStr">
        <is>
          <t>Violations were cited in the following area(s).</t>
        </is>
      </c>
      <c r="G3930" t="inlineStr">
        <is>
          <t>10B</t>
        </is>
      </c>
      <c r="H3930" t="inlineStr">
        <is>
          <t>Anti-siphonage or back-flow prevention device not provided where required; equipment or floor not properly drained; sewage disposal system in disrepair or not functioning properly. Condensation or liquid waste improperly disposed of.</t>
        </is>
      </c>
      <c r="I3930" t="inlineStr">
        <is>
          <t>Not Critical</t>
        </is>
      </c>
      <c r="J3930" t="n">
        <v>43</v>
      </c>
      <c r="L3930" s="9">
        <f>A3930&amp;"-"&amp;TEXT(E3930,"yyyymmdd")</f>
        <v/>
      </c>
    </row>
    <row r="3931">
      <c r="A3931" t="n">
        <v>50123491</v>
      </c>
      <c r="B3931" t="inlineStr">
        <is>
          <t>Brooklyn</t>
        </is>
      </c>
      <c r="C3931" t="inlineStr">
        <is>
          <t>11201</t>
        </is>
      </c>
      <c r="D3931" t="inlineStr">
        <is>
          <t>Italian</t>
        </is>
      </c>
      <c r="E3931" s="8" t="n">
        <v>46139</v>
      </c>
      <c r="F3931" t="inlineStr">
        <is>
          <t>Violations were cited in the following area(s).</t>
        </is>
      </c>
      <c r="G3931" t="inlineStr">
        <is>
          <t>10F</t>
        </is>
      </c>
      <c r="H3931" t="inlineStr">
        <is>
          <t>Non-food contact surface or equipment made of unacceptable material, not kept clean, or not properly sealed, raised, spaced or movable to allow accessibility for cleaning on all sides, above and underneath the unit.</t>
        </is>
      </c>
      <c r="I3931" t="inlineStr">
        <is>
          <t>Not Critical</t>
        </is>
      </c>
      <c r="J3931" t="n">
        <v>43</v>
      </c>
      <c r="L3931" s="9">
        <f>A3931&amp;"-"&amp;TEXT(E3931,"yyyymmdd")</f>
        <v/>
      </c>
    </row>
    <row r="3932">
      <c r="A3932" t="n">
        <v>50123491</v>
      </c>
      <c r="B3932" t="inlineStr">
        <is>
          <t>Brooklyn</t>
        </is>
      </c>
      <c r="C3932" t="inlineStr">
        <is>
          <t>11201</t>
        </is>
      </c>
      <c r="D3932" t="inlineStr">
        <is>
          <t>Italian</t>
        </is>
      </c>
      <c r="E3932" s="8" t="n">
        <v>46139</v>
      </c>
      <c r="F3932" t="inlineStr">
        <is>
          <t>Violations were cited in the following area(s).</t>
        </is>
      </c>
      <c r="G3932" t="inlineStr">
        <is>
          <t>10G</t>
        </is>
      </c>
      <c r="H3932" t="inlineStr">
        <is>
          <t>Dishwashing and ware washing: Cleaning and sanitizing of tableware, including dishes, utensils, and equipment deficient.</t>
        </is>
      </c>
      <c r="I3932" t="inlineStr">
        <is>
          <t>Not Critical</t>
        </is>
      </c>
      <c r="J3932" t="n">
        <v>43</v>
      </c>
      <c r="L3932" s="9">
        <f>A3932&amp;"-"&amp;TEXT(E3932,"yyyymmdd")</f>
        <v/>
      </c>
    </row>
    <row r="3933">
      <c r="A3933" t="n">
        <v>50124535</v>
      </c>
      <c r="B3933" t="inlineStr">
        <is>
          <t>Queens</t>
        </is>
      </c>
      <c r="C3933" t="inlineStr">
        <is>
          <t>11414</t>
        </is>
      </c>
      <c r="D3933" t="inlineStr">
        <is>
          <t>Bagels/Pretzels</t>
        </is>
      </c>
      <c r="E3933" s="8" t="n">
        <v>46139</v>
      </c>
      <c r="F3933" t="inlineStr">
        <is>
          <t>Violations were cited in the following area(s).</t>
        </is>
      </c>
      <c r="G3933" t="inlineStr">
        <is>
          <t>02G</t>
        </is>
      </c>
      <c r="H3933" t="inlineStr">
        <is>
          <t>Cold TCS food item held above 41 °F; smoked or processed fish held above 38 °F; intact raw eggs held above 45 °F; or reduced oxygen packaged (ROP) TCS foods held above required temperatures except during active necessary preparation.</t>
        </is>
      </c>
      <c r="I3933" t="inlineStr">
        <is>
          <t>Critical</t>
        </is>
      </c>
      <c r="J3933" t="n">
        <v>39</v>
      </c>
      <c r="L3933" s="9">
        <f>A3933&amp;"-"&amp;TEXT(E3933,"yyyymmdd")</f>
        <v/>
      </c>
    </row>
    <row r="3934">
      <c r="A3934" t="n">
        <v>50124535</v>
      </c>
      <c r="B3934" t="inlineStr">
        <is>
          <t>Queens</t>
        </is>
      </c>
      <c r="C3934" t="inlineStr">
        <is>
          <t>11414</t>
        </is>
      </c>
      <c r="D3934" t="inlineStr">
        <is>
          <t>Bagels/Pretzels</t>
        </is>
      </c>
      <c r="E3934" s="8" t="n">
        <v>46139</v>
      </c>
      <c r="F3934" t="inlineStr">
        <is>
          <t>Violations were cited in the following area(s).</t>
        </is>
      </c>
      <c r="G3934" t="inlineStr">
        <is>
          <t>04A</t>
        </is>
      </c>
      <c r="H3934" t="inlineStr">
        <is>
          <t>Food Protection Certificate (FPC) not held by manager or supervisor of food operations.</t>
        </is>
      </c>
      <c r="I3934" t="inlineStr">
        <is>
          <t>Critical</t>
        </is>
      </c>
      <c r="J3934" t="n">
        <v>39</v>
      </c>
      <c r="L3934" s="9">
        <f>A3934&amp;"-"&amp;TEXT(E3934,"yyyymmdd")</f>
        <v/>
      </c>
    </row>
    <row r="3935">
      <c r="A3935" t="n">
        <v>50124535</v>
      </c>
      <c r="B3935" t="inlineStr">
        <is>
          <t>Queens</t>
        </is>
      </c>
      <c r="C3935" t="inlineStr">
        <is>
          <t>11414</t>
        </is>
      </c>
      <c r="D3935" t="inlineStr">
        <is>
          <t>Bagels/Pretzels</t>
        </is>
      </c>
      <c r="E3935" s="8" t="n">
        <v>46139</v>
      </c>
      <c r="F3935" t="inlineStr">
        <is>
          <t>Violations were cited in the following area(s).</t>
        </is>
      </c>
      <c r="G3935" t="inlineStr">
        <is>
          <t>04L</t>
        </is>
      </c>
      <c r="H3935" t="inlineStr">
        <is>
          <t>Evidence of mice or live mice in establishment's food or non-food areas.</t>
        </is>
      </c>
      <c r="I3935" t="inlineStr">
        <is>
          <t>Critical</t>
        </is>
      </c>
      <c r="J3935" t="n">
        <v>39</v>
      </c>
      <c r="L3935" s="9">
        <f>A3935&amp;"-"&amp;TEXT(E3935,"yyyymmdd")</f>
        <v/>
      </c>
    </row>
    <row r="3936">
      <c r="A3936" t="n">
        <v>50124535</v>
      </c>
      <c r="B3936" t="inlineStr">
        <is>
          <t>Queens</t>
        </is>
      </c>
      <c r="C3936" t="inlineStr">
        <is>
          <t>11414</t>
        </is>
      </c>
      <c r="D3936" t="inlineStr">
        <is>
          <t>Bagels/Pretzels</t>
        </is>
      </c>
      <c r="E3936" s="8" t="n">
        <v>46139</v>
      </c>
      <c r="F3936" t="inlineStr">
        <is>
          <t>Violations were cited in the following area(s).</t>
        </is>
      </c>
      <c r="G3936" t="inlineStr">
        <is>
          <t>05D</t>
        </is>
      </c>
      <c r="H393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936" t="inlineStr">
        <is>
          <t>Critical</t>
        </is>
      </c>
      <c r="J3936" t="n">
        <v>39</v>
      </c>
      <c r="L3936" s="9">
        <f>A3936&amp;"-"&amp;TEXT(E3936,"yyyymmdd")</f>
        <v/>
      </c>
    </row>
    <row r="3937">
      <c r="A3937" t="n">
        <v>50124535</v>
      </c>
      <c r="B3937" t="inlineStr">
        <is>
          <t>Queens</t>
        </is>
      </c>
      <c r="C3937" t="inlineStr">
        <is>
          <t>11414</t>
        </is>
      </c>
      <c r="D3937" t="inlineStr">
        <is>
          <t>Bagels/Pretzels</t>
        </is>
      </c>
      <c r="E3937" s="8" t="n">
        <v>46139</v>
      </c>
      <c r="F3937" t="inlineStr">
        <is>
          <t>Violations were cited in the following area(s).</t>
        </is>
      </c>
      <c r="G3937" t="inlineStr">
        <is>
          <t>08A</t>
        </is>
      </c>
      <c r="H3937" t="inlineStr">
        <is>
          <t>Establishment is not free of harborage or conditions conducive to rodents, insects or other pests.</t>
        </is>
      </c>
      <c r="I3937" t="inlineStr">
        <is>
          <t>Not Critical</t>
        </is>
      </c>
      <c r="J3937" t="n">
        <v>39</v>
      </c>
      <c r="L3937" s="9">
        <f>A3937&amp;"-"&amp;TEXT(E3937,"yyyymmdd")</f>
        <v/>
      </c>
    </row>
    <row r="3938">
      <c r="A3938" t="n">
        <v>50131897</v>
      </c>
      <c r="B3938" t="inlineStr">
        <is>
          <t>Brooklyn</t>
        </is>
      </c>
      <c r="C3938" t="inlineStr">
        <is>
          <t>11206</t>
        </is>
      </c>
      <c r="D3938" t="inlineStr">
        <is>
          <t>Jewish/Kosher</t>
        </is>
      </c>
      <c r="E3938" s="8" t="n">
        <v>46139</v>
      </c>
      <c r="F3938" t="inlineStr">
        <is>
          <t>Violations were cited in the following area(s).</t>
        </is>
      </c>
      <c r="G3938" t="inlineStr">
        <is>
          <t>06C</t>
        </is>
      </c>
      <c r="H393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938" t="inlineStr">
        <is>
          <t>Critical</t>
        </is>
      </c>
      <c r="J3938" t="n">
        <v>13</v>
      </c>
      <c r="K3938" t="inlineStr">
        <is>
          <t>A</t>
        </is>
      </c>
      <c r="L3938" s="9">
        <f>A3938&amp;"-"&amp;TEXT(E3938,"yyyymmdd")</f>
        <v/>
      </c>
    </row>
    <row r="3939">
      <c r="A3939" t="n">
        <v>50131897</v>
      </c>
      <c r="B3939" t="inlineStr">
        <is>
          <t>Brooklyn</t>
        </is>
      </c>
      <c r="C3939" t="inlineStr">
        <is>
          <t>11206</t>
        </is>
      </c>
      <c r="D3939" t="inlineStr">
        <is>
          <t>Jewish/Kosher</t>
        </is>
      </c>
      <c r="E3939" s="8" t="n">
        <v>46139</v>
      </c>
      <c r="F3939" t="inlineStr">
        <is>
          <t>Violations were cited in the following area(s).</t>
        </is>
      </c>
      <c r="G3939" t="inlineStr">
        <is>
          <t>06F</t>
        </is>
      </c>
      <c r="H3939" t="inlineStr">
        <is>
          <t>Wiping cloths not stored clean and dry, or in a sanitizing solution, between uses.</t>
        </is>
      </c>
      <c r="I3939" t="inlineStr">
        <is>
          <t>Critical</t>
        </is>
      </c>
      <c r="J3939" t="n">
        <v>13</v>
      </c>
      <c r="K3939" t="inlineStr">
        <is>
          <t>A</t>
        </is>
      </c>
      <c r="L3939" s="9">
        <f>A3939&amp;"-"&amp;TEXT(E3939,"yyyymmdd")</f>
        <v/>
      </c>
    </row>
    <row r="3940">
      <c r="A3940" t="n">
        <v>50131897</v>
      </c>
      <c r="B3940" t="inlineStr">
        <is>
          <t>Brooklyn</t>
        </is>
      </c>
      <c r="C3940" t="inlineStr">
        <is>
          <t>11206</t>
        </is>
      </c>
      <c r="D3940" t="inlineStr">
        <is>
          <t>Jewish/Kosher</t>
        </is>
      </c>
      <c r="E3940" s="8" t="n">
        <v>46139</v>
      </c>
      <c r="F3940" t="inlineStr">
        <is>
          <t>Violations were cited in the following area(s).</t>
        </is>
      </c>
      <c r="G3940" t="inlineStr">
        <is>
          <t>08C</t>
        </is>
      </c>
      <c r="H3940" t="inlineStr">
        <is>
          <t>Pesticide not properly labeled or used by unlicensed individual. Pesticide, other toxic chemical improperly used/stored. Unprotected, unlocked bait station used.</t>
        </is>
      </c>
      <c r="I3940" t="inlineStr">
        <is>
          <t>Not Critical</t>
        </is>
      </c>
      <c r="J3940" t="n">
        <v>13</v>
      </c>
      <c r="K3940" t="inlineStr">
        <is>
          <t>A</t>
        </is>
      </c>
      <c r="L3940" s="9">
        <f>A3940&amp;"-"&amp;TEXT(E3940,"yyyymmdd")</f>
        <v/>
      </c>
    </row>
    <row r="3941">
      <c r="A3941" t="n">
        <v>50132615</v>
      </c>
      <c r="B3941" t="inlineStr">
        <is>
          <t>Manhattan</t>
        </is>
      </c>
      <c r="C3941" t="inlineStr">
        <is>
          <t>10003</t>
        </is>
      </c>
      <c r="D3941" t="inlineStr">
        <is>
          <t>Latin American</t>
        </is>
      </c>
      <c r="E3941" s="8" t="n">
        <v>46139</v>
      </c>
      <c r="F3941" t="inlineStr">
        <is>
          <t>Violations were cited in the following area(s).</t>
        </is>
      </c>
      <c r="G3941" t="inlineStr">
        <is>
          <t>04H</t>
        </is>
      </c>
      <c r="H3941" t="inlineStr">
        <is>
          <t>Raw, cooked or prepared food is adulterated, contaminated, cross-contaminated, or not discarded in accordance with HACCP plan.</t>
        </is>
      </c>
      <c r="I3941" t="inlineStr">
        <is>
          <t>Critical</t>
        </is>
      </c>
      <c r="J3941" t="n">
        <v>21</v>
      </c>
      <c r="L3941" s="9">
        <f>A3941&amp;"-"&amp;TEXT(E3941,"yyyymmdd")</f>
        <v/>
      </c>
    </row>
    <row r="3942">
      <c r="A3942" t="n">
        <v>50132615</v>
      </c>
      <c r="B3942" t="inlineStr">
        <is>
          <t>Manhattan</t>
        </is>
      </c>
      <c r="C3942" t="inlineStr">
        <is>
          <t>10003</t>
        </is>
      </c>
      <c r="D3942" t="inlineStr">
        <is>
          <t>Latin American</t>
        </is>
      </c>
      <c r="E3942" s="8" t="n">
        <v>46139</v>
      </c>
      <c r="F3942" t="inlineStr">
        <is>
          <t>Violations were cited in the following area(s).</t>
        </is>
      </c>
      <c r="G3942" t="inlineStr">
        <is>
          <t>06D</t>
        </is>
      </c>
      <c r="H3942" t="inlineStr">
        <is>
          <t>Food contact surface not properly washed, rinsed and sanitized after each use and following any activity when contamination may have occurred.</t>
        </is>
      </c>
      <c r="I3942" t="inlineStr">
        <is>
          <t>Critical</t>
        </is>
      </c>
      <c r="J3942" t="n">
        <v>21</v>
      </c>
      <c r="L3942" s="9">
        <f>A3942&amp;"-"&amp;TEXT(E3942,"yyyymmdd")</f>
        <v/>
      </c>
    </row>
    <row r="3943">
      <c r="A3943" t="n">
        <v>50132615</v>
      </c>
      <c r="B3943" t="inlineStr">
        <is>
          <t>Manhattan</t>
        </is>
      </c>
      <c r="C3943" t="inlineStr">
        <is>
          <t>10003</t>
        </is>
      </c>
      <c r="D3943" t="inlineStr">
        <is>
          <t>Latin American</t>
        </is>
      </c>
      <c r="E3943" s="8" t="n">
        <v>46139</v>
      </c>
      <c r="F3943" t="inlineStr">
        <is>
          <t>Violations were cited in the following area(s).</t>
        </is>
      </c>
      <c r="G3943" t="inlineStr">
        <is>
          <t>06F</t>
        </is>
      </c>
      <c r="H3943" t="inlineStr">
        <is>
          <t>Wiping cloths not stored clean and dry, or in a sanitizing solution, between uses.</t>
        </is>
      </c>
      <c r="I3943" t="inlineStr">
        <is>
          <t>Critical</t>
        </is>
      </c>
      <c r="J3943" t="n">
        <v>21</v>
      </c>
      <c r="L3943" s="9">
        <f>A3943&amp;"-"&amp;TEXT(E3943,"yyyymmdd")</f>
        <v/>
      </c>
    </row>
    <row r="3944">
      <c r="A3944" t="n">
        <v>50132615</v>
      </c>
      <c r="B3944" t="inlineStr">
        <is>
          <t>Manhattan</t>
        </is>
      </c>
      <c r="C3944" t="inlineStr">
        <is>
          <t>10003</t>
        </is>
      </c>
      <c r="D3944" t="inlineStr">
        <is>
          <t>Latin American</t>
        </is>
      </c>
      <c r="E3944" s="8" t="n">
        <v>46139</v>
      </c>
      <c r="F3944" t="inlineStr">
        <is>
          <t>Violations were cited in the following area(s).</t>
        </is>
      </c>
      <c r="G3944" t="inlineStr">
        <is>
          <t>09C</t>
        </is>
      </c>
      <c r="H3944" t="inlineStr">
        <is>
          <t>Design, construction, materials used or maintenance of food contact surface improper. Surface not easily cleanable, sanitized and maintained.</t>
        </is>
      </c>
      <c r="I3944" t="inlineStr">
        <is>
          <t>Not Critical</t>
        </is>
      </c>
      <c r="J3944" t="n">
        <v>21</v>
      </c>
      <c r="L3944" s="9">
        <f>A3944&amp;"-"&amp;TEXT(E3944,"yyyymmdd")</f>
        <v/>
      </c>
    </row>
    <row r="3945">
      <c r="A3945" t="n">
        <v>50132615</v>
      </c>
      <c r="B3945" t="inlineStr">
        <is>
          <t>Manhattan</t>
        </is>
      </c>
      <c r="C3945" t="inlineStr">
        <is>
          <t>10003</t>
        </is>
      </c>
      <c r="D3945" t="inlineStr">
        <is>
          <t>Latin American</t>
        </is>
      </c>
      <c r="E3945" s="8" t="n">
        <v>46139</v>
      </c>
      <c r="F3945" t="inlineStr">
        <is>
          <t>Violations were cited in the following area(s).</t>
        </is>
      </c>
      <c r="G3945" t="inlineStr">
        <is>
          <t>10F</t>
        </is>
      </c>
      <c r="H3945" t="inlineStr">
        <is>
          <t>Non-food contact surface or equipment made of unacceptable material, not kept clean, or not properly sealed, raised, spaced or movable to allow accessibility for cleaning on all sides, above and underneath the unit.</t>
        </is>
      </c>
      <c r="I3945" t="inlineStr">
        <is>
          <t>Not Critical</t>
        </is>
      </c>
      <c r="J3945" t="n">
        <v>21</v>
      </c>
      <c r="L3945" s="9">
        <f>A3945&amp;"-"&amp;TEXT(E3945,"yyyymmdd")</f>
        <v/>
      </c>
    </row>
    <row r="3946">
      <c r="A3946" t="n">
        <v>50133155</v>
      </c>
      <c r="B3946" t="inlineStr">
        <is>
          <t>Brooklyn</t>
        </is>
      </c>
      <c r="C3946" t="inlineStr">
        <is>
          <t>11207</t>
        </is>
      </c>
      <c r="D3946" t="inlineStr">
        <is>
          <t>Chinese</t>
        </is>
      </c>
      <c r="E3946" s="8" t="n">
        <v>46139</v>
      </c>
      <c r="F3946" t="inlineStr">
        <is>
          <t>Violations were cited in the following area(s).</t>
        </is>
      </c>
      <c r="G3946" t="inlineStr">
        <is>
          <t>04L</t>
        </is>
      </c>
      <c r="H3946" t="inlineStr">
        <is>
          <t>Evidence of mice or live mice in establishment's food or non-food areas.</t>
        </is>
      </c>
      <c r="I3946" t="inlineStr">
        <is>
          <t>Critical</t>
        </is>
      </c>
      <c r="J3946" t="n">
        <v>11</v>
      </c>
      <c r="K3946" t="inlineStr">
        <is>
          <t>A</t>
        </is>
      </c>
      <c r="L3946" s="9">
        <f>A3946&amp;"-"&amp;TEXT(E3946,"yyyymmdd")</f>
        <v/>
      </c>
    </row>
    <row r="3947">
      <c r="A3947" t="n">
        <v>50133155</v>
      </c>
      <c r="B3947" t="inlineStr">
        <is>
          <t>Brooklyn</t>
        </is>
      </c>
      <c r="C3947" t="inlineStr">
        <is>
          <t>11207</t>
        </is>
      </c>
      <c r="D3947" t="inlineStr">
        <is>
          <t>Chinese</t>
        </is>
      </c>
      <c r="E3947" s="8" t="n">
        <v>46139</v>
      </c>
      <c r="F3947" t="inlineStr">
        <is>
          <t>Violations were cited in the following area(s).</t>
        </is>
      </c>
      <c r="G3947" t="inlineStr">
        <is>
          <t>08A</t>
        </is>
      </c>
      <c r="H3947" t="inlineStr">
        <is>
          <t>Establishment is not free of harborage or conditions conducive to rodents, insects or other pests.</t>
        </is>
      </c>
      <c r="I3947" t="inlineStr">
        <is>
          <t>Not Critical</t>
        </is>
      </c>
      <c r="J3947" t="n">
        <v>11</v>
      </c>
      <c r="K3947" t="inlineStr">
        <is>
          <t>A</t>
        </is>
      </c>
      <c r="L3947" s="9">
        <f>A3947&amp;"-"&amp;TEXT(E3947,"yyyymmdd")</f>
        <v/>
      </c>
    </row>
    <row r="3948">
      <c r="A3948" t="n">
        <v>50134640</v>
      </c>
      <c r="B3948" t="inlineStr">
        <is>
          <t>Queens</t>
        </is>
      </c>
      <c r="C3948" t="inlineStr">
        <is>
          <t>11355</t>
        </is>
      </c>
      <c r="D3948" t="inlineStr">
        <is>
          <t>Chinese</t>
        </is>
      </c>
      <c r="E3948" s="8" t="n">
        <v>46139</v>
      </c>
      <c r="F3948" t="inlineStr">
        <is>
          <t>Violations were cited in the following area(s).</t>
        </is>
      </c>
      <c r="G3948" t="inlineStr">
        <is>
          <t>02B</t>
        </is>
      </c>
      <c r="H3948" t="inlineStr">
        <is>
          <t>Hot TCS food item not held at or above 140 °F.</t>
        </is>
      </c>
      <c r="I3948" t="inlineStr">
        <is>
          <t>Critical</t>
        </is>
      </c>
      <c r="J3948" t="n">
        <v>38</v>
      </c>
      <c r="L3948" s="9">
        <f>A3948&amp;"-"&amp;TEXT(E3948,"yyyymmdd")</f>
        <v/>
      </c>
    </row>
    <row r="3949">
      <c r="A3949" t="n">
        <v>50134640</v>
      </c>
      <c r="B3949" t="inlineStr">
        <is>
          <t>Queens</t>
        </is>
      </c>
      <c r="C3949" t="inlineStr">
        <is>
          <t>11355</t>
        </is>
      </c>
      <c r="D3949" t="inlineStr">
        <is>
          <t>Chinese</t>
        </is>
      </c>
      <c r="E3949" s="8" t="n">
        <v>46139</v>
      </c>
      <c r="F3949" t="inlineStr">
        <is>
          <t>Violations were cited in the following area(s).</t>
        </is>
      </c>
      <c r="G3949" t="inlineStr">
        <is>
          <t>02G</t>
        </is>
      </c>
      <c r="H3949" t="inlineStr">
        <is>
          <t>Cold TCS food item held above 41 °F; smoked or processed fish held above 38 °F; intact raw eggs held above 45 °F; or reduced oxygen packaged (ROP) TCS foods held above required temperatures except during active necessary preparation.</t>
        </is>
      </c>
      <c r="I3949" t="inlineStr">
        <is>
          <t>Critical</t>
        </is>
      </c>
      <c r="J3949" t="n">
        <v>38</v>
      </c>
      <c r="L3949" s="9">
        <f>A3949&amp;"-"&amp;TEXT(E3949,"yyyymmdd")</f>
        <v/>
      </c>
    </row>
    <row r="3950">
      <c r="A3950" t="n">
        <v>50134640</v>
      </c>
      <c r="B3950" t="inlineStr">
        <is>
          <t>Queens</t>
        </is>
      </c>
      <c r="C3950" t="inlineStr">
        <is>
          <t>11355</t>
        </is>
      </c>
      <c r="D3950" t="inlineStr">
        <is>
          <t>Chinese</t>
        </is>
      </c>
      <c r="E3950" s="8" t="n">
        <v>46139</v>
      </c>
      <c r="F3950" t="inlineStr">
        <is>
          <t>Violations were cited in the following area(s).</t>
        </is>
      </c>
      <c r="G3950" t="inlineStr">
        <is>
          <t>04L</t>
        </is>
      </c>
      <c r="H3950" t="inlineStr">
        <is>
          <t>Evidence of mice or live mice in establishment's food or non-food areas.</t>
        </is>
      </c>
      <c r="I3950" t="inlineStr">
        <is>
          <t>Critical</t>
        </is>
      </c>
      <c r="J3950" t="n">
        <v>38</v>
      </c>
      <c r="L3950" s="9">
        <f>A3950&amp;"-"&amp;TEXT(E3950,"yyyymmdd")</f>
        <v/>
      </c>
    </row>
    <row r="3951">
      <c r="A3951" t="n">
        <v>50134640</v>
      </c>
      <c r="B3951" t="inlineStr">
        <is>
          <t>Queens</t>
        </is>
      </c>
      <c r="C3951" t="inlineStr">
        <is>
          <t>11355</t>
        </is>
      </c>
      <c r="D3951" t="inlineStr">
        <is>
          <t>Chinese</t>
        </is>
      </c>
      <c r="E3951" s="8" t="n">
        <v>46139</v>
      </c>
      <c r="F3951" t="inlineStr">
        <is>
          <t>Violations were cited in the following area(s).</t>
        </is>
      </c>
      <c r="G3951" t="inlineStr">
        <is>
          <t>06D</t>
        </is>
      </c>
      <c r="H3951" t="inlineStr">
        <is>
          <t>Food contact surface not properly washed, rinsed and sanitized after each use and following any activity when contamination may have occurred.</t>
        </is>
      </c>
      <c r="I3951" t="inlineStr">
        <is>
          <t>Critical</t>
        </is>
      </c>
      <c r="J3951" t="n">
        <v>38</v>
      </c>
      <c r="L3951" s="9">
        <f>A3951&amp;"-"&amp;TEXT(E3951,"yyyymmdd")</f>
        <v/>
      </c>
    </row>
    <row r="3952">
      <c r="A3952" t="n">
        <v>50134640</v>
      </c>
      <c r="B3952" t="inlineStr">
        <is>
          <t>Queens</t>
        </is>
      </c>
      <c r="C3952" t="inlineStr">
        <is>
          <t>11355</t>
        </is>
      </c>
      <c r="D3952" t="inlineStr">
        <is>
          <t>Chinese</t>
        </is>
      </c>
      <c r="E3952" s="8" t="n">
        <v>46139</v>
      </c>
      <c r="F3952" t="inlineStr">
        <is>
          <t>Violations were cited in the following area(s).</t>
        </is>
      </c>
      <c r="G3952" t="inlineStr">
        <is>
          <t>08A</t>
        </is>
      </c>
      <c r="H3952" t="inlineStr">
        <is>
          <t>Establishment is not free of harborage or conditions conducive to rodents, insects or other pests.</t>
        </is>
      </c>
      <c r="I3952" t="inlineStr">
        <is>
          <t>Not Critical</t>
        </is>
      </c>
      <c r="J3952" t="n">
        <v>38</v>
      </c>
      <c r="L3952" s="9">
        <f>A3952&amp;"-"&amp;TEXT(E3952,"yyyymmdd")</f>
        <v/>
      </c>
    </row>
    <row r="3953">
      <c r="A3953" t="n">
        <v>50134640</v>
      </c>
      <c r="B3953" t="inlineStr">
        <is>
          <t>Queens</t>
        </is>
      </c>
      <c r="C3953" t="inlineStr">
        <is>
          <t>11355</t>
        </is>
      </c>
      <c r="D3953" t="inlineStr">
        <is>
          <t>Chinese</t>
        </is>
      </c>
      <c r="E3953" s="8" t="n">
        <v>46139</v>
      </c>
      <c r="F3953" t="inlineStr">
        <is>
          <t>Violations were cited in the following area(s).</t>
        </is>
      </c>
      <c r="G3953" t="inlineStr">
        <is>
          <t>09A</t>
        </is>
      </c>
      <c r="H3953" t="inlineStr">
        <is>
          <t>Swollen, leaking, rusted or otherwise damaged canned food to be returned to distributor not segregated from intact product and clearly labeled DO NOT USE</t>
        </is>
      </c>
      <c r="I3953" t="inlineStr">
        <is>
          <t>Critical</t>
        </is>
      </c>
      <c r="J3953" t="n">
        <v>38</v>
      </c>
      <c r="L3953" s="9">
        <f>A3953&amp;"-"&amp;TEXT(E3953,"yyyymmdd")</f>
        <v/>
      </c>
    </row>
    <row r="3954">
      <c r="A3954" t="n">
        <v>50134640</v>
      </c>
      <c r="B3954" t="inlineStr">
        <is>
          <t>Queens</t>
        </is>
      </c>
      <c r="C3954" t="inlineStr">
        <is>
          <t>11355</t>
        </is>
      </c>
      <c r="D3954" t="inlineStr">
        <is>
          <t>Chinese</t>
        </is>
      </c>
      <c r="E3954" s="8" t="n">
        <v>46139</v>
      </c>
      <c r="F3954" t="inlineStr">
        <is>
          <t>Violations were cited in the following area(s).</t>
        </is>
      </c>
      <c r="G3954" t="inlineStr">
        <is>
          <t>10F</t>
        </is>
      </c>
      <c r="H3954" t="inlineStr">
        <is>
          <t>Non-food contact surface or equipment made of unacceptable material, not kept clean, or not properly sealed, raised, spaced or movable to allow accessibility for cleaning on all sides, above and underneath the unit.</t>
        </is>
      </c>
      <c r="I3954" t="inlineStr">
        <is>
          <t>Not Critical</t>
        </is>
      </c>
      <c r="J3954" t="n">
        <v>38</v>
      </c>
      <c r="L3954" s="9">
        <f>A3954&amp;"-"&amp;TEXT(E3954,"yyyymmdd")</f>
        <v/>
      </c>
    </row>
    <row r="3955">
      <c r="A3955" t="n">
        <v>50139327</v>
      </c>
      <c r="B3955" t="inlineStr">
        <is>
          <t>Queens</t>
        </is>
      </c>
      <c r="C3955" t="inlineStr">
        <is>
          <t>11355</t>
        </is>
      </c>
      <c r="D3955" t="inlineStr">
        <is>
          <t>Korean</t>
        </is>
      </c>
      <c r="E3955" s="8" t="n">
        <v>46139</v>
      </c>
      <c r="F3955" t="inlineStr">
        <is>
          <t>Violations were cited in the following area(s).</t>
        </is>
      </c>
      <c r="G3955" t="inlineStr">
        <is>
          <t>04K</t>
        </is>
      </c>
      <c r="H3955" t="inlineStr">
        <is>
          <t>Evidence of rats or live rats in establishment's food or non-food areas.</t>
        </is>
      </c>
      <c r="I3955" t="inlineStr">
        <is>
          <t>Critical</t>
        </is>
      </c>
      <c r="J3955" t="n">
        <v>29</v>
      </c>
      <c r="L3955" s="9">
        <f>A3955&amp;"-"&amp;TEXT(E3955,"yyyymmdd")</f>
        <v/>
      </c>
    </row>
    <row r="3956">
      <c r="A3956" t="n">
        <v>50139327</v>
      </c>
      <c r="B3956" t="inlineStr">
        <is>
          <t>Queens</t>
        </is>
      </c>
      <c r="C3956" t="inlineStr">
        <is>
          <t>11355</t>
        </is>
      </c>
      <c r="D3956" t="inlineStr">
        <is>
          <t>Korean</t>
        </is>
      </c>
      <c r="E3956" s="8" t="n">
        <v>46139</v>
      </c>
      <c r="F3956" t="inlineStr">
        <is>
          <t>Violations were cited in the following area(s).</t>
        </is>
      </c>
      <c r="G3956" t="inlineStr">
        <is>
          <t>06B</t>
        </is>
      </c>
      <c r="H3956" t="inlineStr">
        <is>
          <t>Tobacco or electronic cigarette use, eating, or drinking from open container in food preparation, food storage or dishwashing area.</t>
        </is>
      </c>
      <c r="I3956" t="inlineStr">
        <is>
          <t>Critical</t>
        </is>
      </c>
      <c r="J3956" t="n">
        <v>29</v>
      </c>
      <c r="L3956" s="9">
        <f>A3956&amp;"-"&amp;TEXT(E3956,"yyyymmdd")</f>
        <v/>
      </c>
    </row>
    <row r="3957">
      <c r="A3957" t="n">
        <v>50139327</v>
      </c>
      <c r="B3957" t="inlineStr">
        <is>
          <t>Queens</t>
        </is>
      </c>
      <c r="C3957" t="inlineStr">
        <is>
          <t>11355</t>
        </is>
      </c>
      <c r="D3957" t="inlineStr">
        <is>
          <t>Korean</t>
        </is>
      </c>
      <c r="E3957" s="8" t="n">
        <v>46139</v>
      </c>
      <c r="F3957" t="inlineStr">
        <is>
          <t>Violations were cited in the following area(s).</t>
        </is>
      </c>
      <c r="G3957" t="inlineStr">
        <is>
          <t>06C</t>
        </is>
      </c>
      <c r="H395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957" t="inlineStr">
        <is>
          <t>Critical</t>
        </is>
      </c>
      <c r="J3957" t="n">
        <v>29</v>
      </c>
      <c r="L3957" s="9">
        <f>A3957&amp;"-"&amp;TEXT(E3957,"yyyymmdd")</f>
        <v/>
      </c>
    </row>
    <row r="3958">
      <c r="A3958" t="n">
        <v>50139327</v>
      </c>
      <c r="B3958" t="inlineStr">
        <is>
          <t>Queens</t>
        </is>
      </c>
      <c r="C3958" t="inlineStr">
        <is>
          <t>11355</t>
        </is>
      </c>
      <c r="D3958" t="inlineStr">
        <is>
          <t>Korean</t>
        </is>
      </c>
      <c r="E3958" s="8" t="n">
        <v>46139</v>
      </c>
      <c r="F3958" t="inlineStr">
        <is>
          <t>Violations were cited in the following area(s).</t>
        </is>
      </c>
      <c r="G3958" t="inlineStr">
        <is>
          <t>08A</t>
        </is>
      </c>
      <c r="H3958" t="inlineStr">
        <is>
          <t>Establishment is not free of harborage or conditions conducive to rodents, insects or other pests.</t>
        </is>
      </c>
      <c r="I3958" t="inlineStr">
        <is>
          <t>Not Critical</t>
        </is>
      </c>
      <c r="J3958" t="n">
        <v>29</v>
      </c>
      <c r="L3958" s="9">
        <f>A3958&amp;"-"&amp;TEXT(E3958,"yyyymmdd")</f>
        <v/>
      </c>
    </row>
    <row r="3959">
      <c r="A3959" t="n">
        <v>50139327</v>
      </c>
      <c r="B3959" t="inlineStr">
        <is>
          <t>Queens</t>
        </is>
      </c>
      <c r="C3959" t="inlineStr">
        <is>
          <t>11355</t>
        </is>
      </c>
      <c r="D3959" t="inlineStr">
        <is>
          <t>Korean</t>
        </is>
      </c>
      <c r="E3959" s="8" t="n">
        <v>46139</v>
      </c>
      <c r="F3959" t="inlineStr">
        <is>
          <t>Violations were cited in the following area(s).</t>
        </is>
      </c>
      <c r="G3959" t="inlineStr">
        <is>
          <t>09B</t>
        </is>
      </c>
      <c r="H3959" t="inlineStr">
        <is>
          <t>Thawing procedure improper.</t>
        </is>
      </c>
      <c r="I3959" t="inlineStr">
        <is>
          <t>Not Critical</t>
        </is>
      </c>
      <c r="J3959" t="n">
        <v>29</v>
      </c>
      <c r="L3959" s="9">
        <f>A3959&amp;"-"&amp;TEXT(E3959,"yyyymmdd")</f>
        <v/>
      </c>
    </row>
    <row r="3960">
      <c r="A3960" t="n">
        <v>50139327</v>
      </c>
      <c r="B3960" t="inlineStr">
        <is>
          <t>Queens</t>
        </is>
      </c>
      <c r="C3960" t="inlineStr">
        <is>
          <t>11355</t>
        </is>
      </c>
      <c r="D3960" t="inlineStr">
        <is>
          <t>Korean</t>
        </is>
      </c>
      <c r="E3960" s="8" t="n">
        <v>46139</v>
      </c>
      <c r="F3960" t="inlineStr">
        <is>
          <t>Violations were cited in the following area(s).</t>
        </is>
      </c>
      <c r="G3960" t="inlineStr">
        <is>
          <t>10F</t>
        </is>
      </c>
      <c r="H3960" t="inlineStr">
        <is>
          <t>Non-food contact surface or equipment made of unacceptable material, not kept clean, or not properly sealed, raised, spaced or movable to allow accessibility for cleaning on all sides, above and underneath the unit.</t>
        </is>
      </c>
      <c r="I3960" t="inlineStr">
        <is>
          <t>Not Critical</t>
        </is>
      </c>
      <c r="J3960" t="n">
        <v>29</v>
      </c>
      <c r="L3960" s="9">
        <f>A3960&amp;"-"&amp;TEXT(E3960,"yyyymmdd")</f>
        <v/>
      </c>
    </row>
    <row r="3961">
      <c r="A3961" t="n">
        <v>50145245</v>
      </c>
      <c r="B3961" t="inlineStr">
        <is>
          <t>Brooklyn</t>
        </is>
      </c>
      <c r="C3961" t="inlineStr">
        <is>
          <t>11236</t>
        </is>
      </c>
      <c r="D3961" t="inlineStr">
        <is>
          <t>Chinese</t>
        </is>
      </c>
      <c r="E3961" s="8" t="n">
        <v>46139</v>
      </c>
      <c r="F3961" t="inlineStr">
        <is>
          <t>Violations were cited in the following area(s).</t>
        </is>
      </c>
      <c r="G3961" t="inlineStr">
        <is>
          <t>06A</t>
        </is>
      </c>
      <c r="H3961" t="inlineStr">
        <is>
          <t>Personal cleanliness is inadequate. Outer garment soiled with possible contaminant. Effective hair restraint not worn where required. Jewelry worn on hands or arms. Fingernail polish worn or fingernails not kept clean and trimmed.</t>
        </is>
      </c>
      <c r="I3961" t="inlineStr">
        <is>
          <t>Critical</t>
        </is>
      </c>
      <c r="J3961" t="n">
        <v>5</v>
      </c>
      <c r="K3961" t="inlineStr">
        <is>
          <t>A</t>
        </is>
      </c>
      <c r="L3961" s="9">
        <f>A3961&amp;"-"&amp;TEXT(E3961,"yyyymmdd")</f>
        <v/>
      </c>
    </row>
    <row r="3962">
      <c r="A3962" t="n">
        <v>50145500</v>
      </c>
      <c r="B3962" t="inlineStr">
        <is>
          <t>Brooklyn</t>
        </is>
      </c>
      <c r="C3962" t="inlineStr">
        <is>
          <t>11233</t>
        </is>
      </c>
      <c r="D3962" t="inlineStr">
        <is>
          <t>Asian/Asian Fusion</t>
        </is>
      </c>
      <c r="E3962" s="8" t="n">
        <v>46139</v>
      </c>
      <c r="F3962" t="inlineStr">
        <is>
          <t>Violations were cited in the following area(s).</t>
        </is>
      </c>
      <c r="G3962" t="inlineStr">
        <is>
          <t>02B</t>
        </is>
      </c>
      <c r="H3962" t="inlineStr">
        <is>
          <t>Hot TCS food item not held at or above 140 °F.</t>
        </is>
      </c>
      <c r="I3962" t="inlineStr">
        <is>
          <t>Critical</t>
        </is>
      </c>
      <c r="J3962" t="n">
        <v>20</v>
      </c>
      <c r="K3962" t="inlineStr">
        <is>
          <t>N</t>
        </is>
      </c>
      <c r="L3962" s="9">
        <f>A3962&amp;"-"&amp;TEXT(E3962,"yyyymmdd")</f>
        <v/>
      </c>
    </row>
    <row r="3963">
      <c r="A3963" t="n">
        <v>50145500</v>
      </c>
      <c r="B3963" t="inlineStr">
        <is>
          <t>Brooklyn</t>
        </is>
      </c>
      <c r="C3963" t="inlineStr">
        <is>
          <t>11233</t>
        </is>
      </c>
      <c r="D3963" t="inlineStr">
        <is>
          <t>Asian/Asian Fusion</t>
        </is>
      </c>
      <c r="E3963" s="8" t="n">
        <v>46139</v>
      </c>
      <c r="F3963" t="inlineStr">
        <is>
          <t>Violations were cited in the following area(s).</t>
        </is>
      </c>
      <c r="G3963" t="inlineStr">
        <is>
          <t>02G</t>
        </is>
      </c>
      <c r="H3963" t="inlineStr">
        <is>
          <t>Cold TCS food item held above 41 °F; smoked or processed fish held above 38 °F; intact raw eggs held above 45 °F; or reduced oxygen packaged (ROP) TCS foods held above required temperatures except during active necessary preparation.</t>
        </is>
      </c>
      <c r="I3963" t="inlineStr">
        <is>
          <t>Critical</t>
        </is>
      </c>
      <c r="J3963" t="n">
        <v>20</v>
      </c>
      <c r="K3963" t="inlineStr">
        <is>
          <t>N</t>
        </is>
      </c>
      <c r="L3963" s="9">
        <f>A3963&amp;"-"&amp;TEXT(E3963,"yyyymmdd")</f>
        <v/>
      </c>
    </row>
    <row r="3964">
      <c r="A3964" t="n">
        <v>50145500</v>
      </c>
      <c r="B3964" t="inlineStr">
        <is>
          <t>Brooklyn</t>
        </is>
      </c>
      <c r="C3964" t="inlineStr">
        <is>
          <t>11233</t>
        </is>
      </c>
      <c r="D3964" t="inlineStr">
        <is>
          <t>Asian/Asian Fusion</t>
        </is>
      </c>
      <c r="E3964" s="8" t="n">
        <v>46139</v>
      </c>
      <c r="F3964" t="inlineStr">
        <is>
          <t>Violations were cited in the following area(s).</t>
        </is>
      </c>
      <c r="G3964" t="inlineStr">
        <is>
          <t>08C</t>
        </is>
      </c>
      <c r="H3964" t="inlineStr">
        <is>
          <t>Pesticide not properly labeled or used by unlicensed individual. Pesticide, other toxic chemical improperly used/stored. Unprotected, unlocked bait station used.</t>
        </is>
      </c>
      <c r="I3964" t="inlineStr">
        <is>
          <t>Not Critical</t>
        </is>
      </c>
      <c r="J3964" t="n">
        <v>20</v>
      </c>
      <c r="K3964" t="inlineStr">
        <is>
          <t>N</t>
        </is>
      </c>
      <c r="L3964" s="9">
        <f>A3964&amp;"-"&amp;TEXT(E3964,"yyyymmdd")</f>
        <v/>
      </c>
    </row>
    <row r="3965">
      <c r="A3965" t="n">
        <v>50145500</v>
      </c>
      <c r="B3965" t="inlineStr">
        <is>
          <t>Brooklyn</t>
        </is>
      </c>
      <c r="C3965" t="inlineStr">
        <is>
          <t>11233</t>
        </is>
      </c>
      <c r="D3965" t="inlineStr">
        <is>
          <t>Asian/Asian Fusion</t>
        </is>
      </c>
      <c r="E3965" s="8" t="n">
        <v>46139</v>
      </c>
      <c r="F3965" t="inlineStr">
        <is>
          <t>Violations were cited in the following area(s).</t>
        </is>
      </c>
      <c r="G3965" t="inlineStr">
        <is>
          <t>10F</t>
        </is>
      </c>
      <c r="H3965" t="inlineStr">
        <is>
          <t>Non-food contact surface or equipment made of unacceptable material, not kept clean, or not properly sealed, raised, spaced or movable to allow accessibility for cleaning on all sides, above and underneath the unit.</t>
        </is>
      </c>
      <c r="I3965" t="inlineStr">
        <is>
          <t>Not Critical</t>
        </is>
      </c>
      <c r="J3965" t="n">
        <v>20</v>
      </c>
      <c r="K3965" t="inlineStr">
        <is>
          <t>N</t>
        </is>
      </c>
      <c r="L3965" s="9">
        <f>A3965&amp;"-"&amp;TEXT(E3965,"yyyymmdd")</f>
        <v/>
      </c>
    </row>
    <row r="3966">
      <c r="A3966" t="n">
        <v>50145858</v>
      </c>
      <c r="B3966" t="inlineStr">
        <is>
          <t>Manhattan</t>
        </is>
      </c>
      <c r="C3966" t="inlineStr">
        <is>
          <t>10281</t>
        </is>
      </c>
      <c r="D3966" t="inlineStr">
        <is>
          <t>American</t>
        </is>
      </c>
      <c r="E3966" s="8" t="n">
        <v>46139</v>
      </c>
      <c r="F3966" t="inlineStr">
        <is>
          <t>Violations were cited in the following area(s).</t>
        </is>
      </c>
      <c r="G3966" t="inlineStr">
        <is>
          <t>10B</t>
        </is>
      </c>
      <c r="H3966" t="inlineStr">
        <is>
          <t>Anti-siphonage or back-flow prevention device not provided where required; equipment or floor not properly drained; sewage disposal system in disrepair or not functioning properly. Condensation or liquid waste improperly disposed of.</t>
        </is>
      </c>
      <c r="I3966" t="inlineStr">
        <is>
          <t>Not Critical</t>
        </is>
      </c>
      <c r="J3966" t="n">
        <v>2</v>
      </c>
      <c r="K3966" t="inlineStr">
        <is>
          <t>A</t>
        </is>
      </c>
      <c r="L3966" s="9">
        <f>A3966&amp;"-"&amp;TEXT(E3966,"yyyymmdd")</f>
        <v/>
      </c>
    </row>
    <row r="3967">
      <c r="A3967" t="n">
        <v>50147910</v>
      </c>
      <c r="B3967" t="inlineStr">
        <is>
          <t>Manhattan</t>
        </is>
      </c>
      <c r="C3967" t="inlineStr">
        <is>
          <t>10003</t>
        </is>
      </c>
      <c r="D3967" t="inlineStr">
        <is>
          <t>Other</t>
        </is>
      </c>
      <c r="E3967" s="8" t="n">
        <v>46139</v>
      </c>
      <c r="F3967" t="inlineStr">
        <is>
          <t>Violations were cited in the following area(s).</t>
        </is>
      </c>
      <c r="G3967" t="inlineStr">
        <is>
          <t>06D</t>
        </is>
      </c>
      <c r="H3967" t="inlineStr">
        <is>
          <t>Food contact surface not properly washed, rinsed and sanitized after each use and following any activity when contamination may have occurred.</t>
        </is>
      </c>
      <c r="I3967" t="inlineStr">
        <is>
          <t>Critical</t>
        </is>
      </c>
      <c r="J3967" t="n">
        <v>7</v>
      </c>
      <c r="K3967" t="inlineStr">
        <is>
          <t>A</t>
        </is>
      </c>
      <c r="L3967" s="9">
        <f>A3967&amp;"-"&amp;TEXT(E3967,"yyyymmdd")</f>
        <v/>
      </c>
    </row>
    <row r="3968">
      <c r="A3968" t="n">
        <v>50147910</v>
      </c>
      <c r="B3968" t="inlineStr">
        <is>
          <t>Manhattan</t>
        </is>
      </c>
      <c r="C3968" t="inlineStr">
        <is>
          <t>10003</t>
        </is>
      </c>
      <c r="D3968" t="inlineStr">
        <is>
          <t>Other</t>
        </is>
      </c>
      <c r="E3968" s="8" t="n">
        <v>46139</v>
      </c>
      <c r="F3968" t="inlineStr">
        <is>
          <t>Violations were cited in the following area(s).</t>
        </is>
      </c>
      <c r="G3968" t="inlineStr">
        <is>
          <t>10F</t>
        </is>
      </c>
      <c r="H3968" t="inlineStr">
        <is>
          <t>Non-food contact surface or equipment made of unacceptable material, not kept clean, or not properly sealed, raised, spaced or movable to allow accessibility for cleaning on all sides, above and underneath the unit.</t>
        </is>
      </c>
      <c r="I3968" t="inlineStr">
        <is>
          <t>Not Critical</t>
        </is>
      </c>
      <c r="J3968" t="n">
        <v>7</v>
      </c>
      <c r="K3968" t="inlineStr">
        <is>
          <t>A</t>
        </is>
      </c>
      <c r="L3968" s="9">
        <f>A3968&amp;"-"&amp;TEXT(E3968,"yyyymmdd")</f>
        <v/>
      </c>
    </row>
    <row r="3969">
      <c r="A3969" t="n">
        <v>50149398</v>
      </c>
      <c r="B3969" t="inlineStr">
        <is>
          <t>Queens</t>
        </is>
      </c>
      <c r="C3969" t="inlineStr">
        <is>
          <t>11357</t>
        </is>
      </c>
      <c r="D3969" t="inlineStr">
        <is>
          <t>Armenian</t>
        </is>
      </c>
      <c r="E3969" s="8" t="n">
        <v>46139</v>
      </c>
      <c r="F3969" t="inlineStr">
        <is>
          <t>Violations were cited in the following area(s).</t>
        </is>
      </c>
      <c r="G3969" t="inlineStr">
        <is>
          <t>02B</t>
        </is>
      </c>
      <c r="H3969" t="inlineStr">
        <is>
          <t>Hot TCS food item not held at or above 140 °F.</t>
        </is>
      </c>
      <c r="I3969" t="inlineStr">
        <is>
          <t>Critical</t>
        </is>
      </c>
      <c r="J3969" t="n">
        <v>20</v>
      </c>
      <c r="L3969" s="9">
        <f>A3969&amp;"-"&amp;TEXT(E3969,"yyyymmdd")</f>
        <v/>
      </c>
    </row>
    <row r="3970">
      <c r="A3970" t="n">
        <v>50149398</v>
      </c>
      <c r="B3970" t="inlineStr">
        <is>
          <t>Queens</t>
        </is>
      </c>
      <c r="C3970" t="inlineStr">
        <is>
          <t>11357</t>
        </is>
      </c>
      <c r="D3970" t="inlineStr">
        <is>
          <t>Armenian</t>
        </is>
      </c>
      <c r="E3970" s="8" t="n">
        <v>46139</v>
      </c>
      <c r="F3970" t="inlineStr">
        <is>
          <t>Violations were cited in the following area(s).</t>
        </is>
      </c>
      <c r="G3970" t="inlineStr">
        <is>
          <t>06C</t>
        </is>
      </c>
      <c r="H397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970" t="inlineStr">
        <is>
          <t>Critical</t>
        </is>
      </c>
      <c r="J3970" t="n">
        <v>20</v>
      </c>
      <c r="L3970" s="9">
        <f>A3970&amp;"-"&amp;TEXT(E3970,"yyyymmdd")</f>
        <v/>
      </c>
    </row>
    <row r="3971">
      <c r="A3971" t="n">
        <v>50149398</v>
      </c>
      <c r="B3971" t="inlineStr">
        <is>
          <t>Queens</t>
        </is>
      </c>
      <c r="C3971" t="inlineStr">
        <is>
          <t>11357</t>
        </is>
      </c>
      <c r="D3971" t="inlineStr">
        <is>
          <t>Armenian</t>
        </is>
      </c>
      <c r="E3971" s="8" t="n">
        <v>46139</v>
      </c>
      <c r="F3971" t="inlineStr">
        <is>
          <t>Violations were cited in the following area(s).</t>
        </is>
      </c>
      <c r="G3971" t="inlineStr">
        <is>
          <t>08B</t>
        </is>
      </c>
      <c r="H3971"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3971" t="inlineStr">
        <is>
          <t>Not Critical</t>
        </is>
      </c>
      <c r="J3971" t="n">
        <v>20</v>
      </c>
      <c r="L3971" s="9">
        <f>A3971&amp;"-"&amp;TEXT(E3971,"yyyymmdd")</f>
        <v/>
      </c>
    </row>
    <row r="3972">
      <c r="A3972" t="n">
        <v>50149398</v>
      </c>
      <c r="B3972" t="inlineStr">
        <is>
          <t>Queens</t>
        </is>
      </c>
      <c r="C3972" t="inlineStr">
        <is>
          <t>11357</t>
        </is>
      </c>
      <c r="D3972" t="inlineStr">
        <is>
          <t>Armenian</t>
        </is>
      </c>
      <c r="E3972" s="8" t="n">
        <v>46139</v>
      </c>
      <c r="F3972" t="inlineStr">
        <is>
          <t>Violations were cited in the following area(s).</t>
        </is>
      </c>
      <c r="G3972" t="inlineStr">
        <is>
          <t>09B</t>
        </is>
      </c>
      <c r="H3972" t="inlineStr">
        <is>
          <t>Thawing procedure improper.</t>
        </is>
      </c>
      <c r="I3972" t="inlineStr">
        <is>
          <t>Not Critical</t>
        </is>
      </c>
      <c r="J3972" t="n">
        <v>20</v>
      </c>
      <c r="L3972" s="9">
        <f>A3972&amp;"-"&amp;TEXT(E3972,"yyyymmdd")</f>
        <v/>
      </c>
    </row>
    <row r="3973">
      <c r="A3973" t="n">
        <v>50149398</v>
      </c>
      <c r="B3973" t="inlineStr">
        <is>
          <t>Queens</t>
        </is>
      </c>
      <c r="C3973" t="inlineStr">
        <is>
          <t>11357</t>
        </is>
      </c>
      <c r="D3973" t="inlineStr">
        <is>
          <t>Armenian</t>
        </is>
      </c>
      <c r="E3973" s="8" t="n">
        <v>46139</v>
      </c>
      <c r="F3973" t="inlineStr">
        <is>
          <t>Violations were cited in the following area(s).</t>
        </is>
      </c>
      <c r="G3973" t="inlineStr">
        <is>
          <t>10B</t>
        </is>
      </c>
      <c r="H3973" t="inlineStr">
        <is>
          <t>Anti-siphonage or back-flow prevention device not provided where required; equipment or floor not properly drained; sewage disposal system in disrepair or not functioning properly. Condensation or liquid waste improperly disposed of.</t>
        </is>
      </c>
      <c r="I3973" t="inlineStr">
        <is>
          <t>Not Critical</t>
        </is>
      </c>
      <c r="J3973" t="n">
        <v>20</v>
      </c>
      <c r="L3973" s="9">
        <f>A3973&amp;"-"&amp;TEXT(E3973,"yyyymmdd")</f>
        <v/>
      </c>
    </row>
    <row r="3974">
      <c r="A3974" t="n">
        <v>50150213</v>
      </c>
      <c r="B3974" t="inlineStr">
        <is>
          <t>Staten Island</t>
        </is>
      </c>
      <c r="C3974" t="inlineStr">
        <is>
          <t>10314</t>
        </is>
      </c>
      <c r="D3974" t="inlineStr">
        <is>
          <t>Korean</t>
        </is>
      </c>
      <c r="E3974" s="8" t="n">
        <v>46139</v>
      </c>
      <c r="F3974" t="inlineStr">
        <is>
          <t>Violations were cited in the following area(s).</t>
        </is>
      </c>
      <c r="G3974" t="inlineStr">
        <is>
          <t>04A</t>
        </is>
      </c>
      <c r="H3974" t="inlineStr">
        <is>
          <t>Food Protection Certificate (FPC) not held by manager or supervisor of food operations.</t>
        </is>
      </c>
      <c r="I3974" t="inlineStr">
        <is>
          <t>Critical</t>
        </is>
      </c>
      <c r="J3974" t="n">
        <v>23</v>
      </c>
      <c r="L3974" s="9">
        <f>A3974&amp;"-"&amp;TEXT(E3974,"yyyymmdd")</f>
        <v/>
      </c>
    </row>
    <row r="3975">
      <c r="A3975" t="n">
        <v>50150213</v>
      </c>
      <c r="B3975" t="inlineStr">
        <is>
          <t>Staten Island</t>
        </is>
      </c>
      <c r="C3975" t="inlineStr">
        <is>
          <t>10314</t>
        </is>
      </c>
      <c r="D3975" t="inlineStr">
        <is>
          <t>Korean</t>
        </is>
      </c>
      <c r="E3975" s="8" t="n">
        <v>46139</v>
      </c>
      <c r="F3975" t="inlineStr">
        <is>
          <t>Violations were cited in the following area(s).</t>
        </is>
      </c>
      <c r="G3975" t="inlineStr">
        <is>
          <t>06C</t>
        </is>
      </c>
      <c r="H397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975" t="inlineStr">
        <is>
          <t>Critical</t>
        </is>
      </c>
      <c r="J3975" t="n">
        <v>23</v>
      </c>
      <c r="L3975" s="9">
        <f>A3975&amp;"-"&amp;TEXT(E3975,"yyyymmdd")</f>
        <v/>
      </c>
    </row>
    <row r="3976">
      <c r="A3976" t="n">
        <v>50150213</v>
      </c>
      <c r="B3976" t="inlineStr">
        <is>
          <t>Staten Island</t>
        </is>
      </c>
      <c r="C3976" t="inlineStr">
        <is>
          <t>10314</t>
        </is>
      </c>
      <c r="D3976" t="inlineStr">
        <is>
          <t>Korean</t>
        </is>
      </c>
      <c r="E3976" s="8" t="n">
        <v>46139</v>
      </c>
      <c r="F3976" t="inlineStr">
        <is>
          <t>Violations were cited in the following area(s).</t>
        </is>
      </c>
      <c r="G3976" t="inlineStr">
        <is>
          <t>06D</t>
        </is>
      </c>
      <c r="H3976" t="inlineStr">
        <is>
          <t>Food contact surface not properly washed, rinsed and sanitized after each use and following any activity when contamination may have occurred.</t>
        </is>
      </c>
      <c r="I3976" t="inlineStr">
        <is>
          <t>Critical</t>
        </is>
      </c>
      <c r="J3976" t="n">
        <v>23</v>
      </c>
      <c r="L3976" s="9">
        <f>A3976&amp;"-"&amp;TEXT(E3976,"yyyymmdd")</f>
        <v/>
      </c>
    </row>
    <row r="3977">
      <c r="A3977" t="n">
        <v>50153456</v>
      </c>
      <c r="B3977" t="inlineStr">
        <is>
          <t>Manhattan</t>
        </is>
      </c>
      <c r="C3977" t="inlineStr">
        <is>
          <t>10004</t>
        </is>
      </c>
      <c r="D3977" t="inlineStr">
        <is>
          <t>Seafood</t>
        </is>
      </c>
      <c r="E3977" s="8" t="n">
        <v>46139</v>
      </c>
      <c r="F3977" t="inlineStr">
        <is>
          <t>Violations were cited in the following area(s).</t>
        </is>
      </c>
      <c r="G3977" t="inlineStr">
        <is>
          <t>02G</t>
        </is>
      </c>
      <c r="H3977" t="inlineStr">
        <is>
          <t>Cold TCS food item held above 41 °F; smoked or processed fish held above 38 °F; intact raw eggs held above 45 °F; or reduced oxygen packaged (ROP) TCS foods held above required temperatures except during active necessary preparation.</t>
        </is>
      </c>
      <c r="I3977" t="inlineStr">
        <is>
          <t>Critical</t>
        </is>
      </c>
      <c r="J3977" t="n">
        <v>25</v>
      </c>
      <c r="L3977" s="9">
        <f>A3977&amp;"-"&amp;TEXT(E3977,"yyyymmdd")</f>
        <v/>
      </c>
    </row>
    <row r="3978">
      <c r="A3978" t="n">
        <v>50153456</v>
      </c>
      <c r="B3978" t="inlineStr">
        <is>
          <t>Manhattan</t>
        </is>
      </c>
      <c r="C3978" t="inlineStr">
        <is>
          <t>10004</t>
        </is>
      </c>
      <c r="D3978" t="inlineStr">
        <is>
          <t>Seafood</t>
        </is>
      </c>
      <c r="E3978" s="8" t="n">
        <v>46139</v>
      </c>
      <c r="F3978" t="inlineStr">
        <is>
          <t>Violations were cited in the following area(s).</t>
        </is>
      </c>
      <c r="G3978" t="inlineStr">
        <is>
          <t>04K</t>
        </is>
      </c>
      <c r="H3978" t="inlineStr">
        <is>
          <t>Evidence of rats or live rats in establishment's food or non-food areas.</t>
        </is>
      </c>
      <c r="I3978" t="inlineStr">
        <is>
          <t>Critical</t>
        </is>
      </c>
      <c r="J3978" t="n">
        <v>25</v>
      </c>
      <c r="L3978" s="9">
        <f>A3978&amp;"-"&amp;TEXT(E3978,"yyyymmdd")</f>
        <v/>
      </c>
    </row>
    <row r="3979">
      <c r="A3979" t="n">
        <v>50153456</v>
      </c>
      <c r="B3979" t="inlineStr">
        <is>
          <t>Manhattan</t>
        </is>
      </c>
      <c r="C3979" t="inlineStr">
        <is>
          <t>10004</t>
        </is>
      </c>
      <c r="D3979" t="inlineStr">
        <is>
          <t>Seafood</t>
        </is>
      </c>
      <c r="E3979" s="8" t="n">
        <v>46139</v>
      </c>
      <c r="F3979" t="inlineStr">
        <is>
          <t>Violations were cited in the following area(s).</t>
        </is>
      </c>
      <c r="G3979" t="inlineStr">
        <is>
          <t>08A</t>
        </is>
      </c>
      <c r="H3979" t="inlineStr">
        <is>
          <t>Establishment is not free of harborage or conditions conducive to rodents, insects or other pests.</t>
        </is>
      </c>
      <c r="I3979" t="inlineStr">
        <is>
          <t>Not Critical</t>
        </is>
      </c>
      <c r="J3979" t="n">
        <v>25</v>
      </c>
      <c r="L3979" s="9">
        <f>A3979&amp;"-"&amp;TEXT(E3979,"yyyymmdd")</f>
        <v/>
      </c>
    </row>
    <row r="3980">
      <c r="A3980" t="n">
        <v>50153456</v>
      </c>
      <c r="B3980" t="inlineStr">
        <is>
          <t>Manhattan</t>
        </is>
      </c>
      <c r="C3980" t="inlineStr">
        <is>
          <t>10004</t>
        </is>
      </c>
      <c r="D3980" t="inlineStr">
        <is>
          <t>Seafood</t>
        </is>
      </c>
      <c r="E3980" s="8" t="n">
        <v>46139</v>
      </c>
      <c r="F3980" t="inlineStr">
        <is>
          <t>Violations were cited in the following area(s).</t>
        </is>
      </c>
      <c r="G3980" t="inlineStr">
        <is>
          <t>10B</t>
        </is>
      </c>
      <c r="H3980" t="inlineStr">
        <is>
          <t>Anti-siphonage or back-flow prevention device not provided where required; equipment or floor not properly drained; sewage disposal system in disrepair or not functioning properly. Condensation or liquid waste improperly disposed of.</t>
        </is>
      </c>
      <c r="I3980" t="inlineStr">
        <is>
          <t>Not Critical</t>
        </is>
      </c>
      <c r="J3980" t="n">
        <v>25</v>
      </c>
      <c r="L3980" s="9">
        <f>A3980&amp;"-"&amp;TEXT(E3980,"yyyymmdd")</f>
        <v/>
      </c>
    </row>
    <row r="3981">
      <c r="A3981" t="n">
        <v>50153456</v>
      </c>
      <c r="B3981" t="inlineStr">
        <is>
          <t>Manhattan</t>
        </is>
      </c>
      <c r="C3981" t="inlineStr">
        <is>
          <t>10004</t>
        </is>
      </c>
      <c r="D3981" t="inlineStr">
        <is>
          <t>Seafood</t>
        </is>
      </c>
      <c r="E3981" s="8" t="n">
        <v>46139</v>
      </c>
      <c r="F3981" t="inlineStr">
        <is>
          <t>Violations were cited in the following area(s).</t>
        </is>
      </c>
      <c r="G3981" t="inlineStr">
        <is>
          <t>10F</t>
        </is>
      </c>
      <c r="H3981" t="inlineStr">
        <is>
          <t>Non-food contact surface or equipment made of unacceptable material, not kept clean, or not properly sealed, raised, spaced or movable to allow accessibility for cleaning on all sides, above and underneath the unit.</t>
        </is>
      </c>
      <c r="I3981" t="inlineStr">
        <is>
          <t>Not Critical</t>
        </is>
      </c>
      <c r="J3981" t="n">
        <v>25</v>
      </c>
      <c r="L3981" s="9">
        <f>A3981&amp;"-"&amp;TEXT(E3981,"yyyymmdd")</f>
        <v/>
      </c>
    </row>
    <row r="3982">
      <c r="A3982" t="n">
        <v>50159485</v>
      </c>
      <c r="B3982" t="inlineStr">
        <is>
          <t>Brooklyn</t>
        </is>
      </c>
      <c r="C3982" t="inlineStr">
        <is>
          <t>11210</t>
        </is>
      </c>
      <c r="D3982" t="inlineStr">
        <is>
          <t>Chicken</t>
        </is>
      </c>
      <c r="E3982" s="8" t="n">
        <v>46139</v>
      </c>
      <c r="F3982" t="inlineStr">
        <is>
          <t>Violations were cited in the following area(s).</t>
        </is>
      </c>
      <c r="G3982" t="inlineStr">
        <is>
          <t>06C</t>
        </is>
      </c>
      <c r="H398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3982" t="inlineStr">
        <is>
          <t>Critical</t>
        </is>
      </c>
      <c r="J3982" t="n">
        <v>10</v>
      </c>
      <c r="K3982" t="inlineStr">
        <is>
          <t>A</t>
        </is>
      </c>
      <c r="L3982" s="9">
        <f>A3982&amp;"-"&amp;TEXT(E3982,"yyyymmdd")</f>
        <v/>
      </c>
    </row>
    <row r="3983">
      <c r="A3983" t="n">
        <v>50159485</v>
      </c>
      <c r="B3983" t="inlineStr">
        <is>
          <t>Brooklyn</t>
        </is>
      </c>
      <c r="C3983" t="inlineStr">
        <is>
          <t>11210</t>
        </is>
      </c>
      <c r="D3983" t="inlineStr">
        <is>
          <t>Chicken</t>
        </is>
      </c>
      <c r="E3983" s="8" t="n">
        <v>46139</v>
      </c>
      <c r="F3983" t="inlineStr">
        <is>
          <t>Violations were cited in the following area(s).</t>
        </is>
      </c>
      <c r="G3983" t="inlineStr">
        <is>
          <t>10F</t>
        </is>
      </c>
      <c r="H3983" t="inlineStr">
        <is>
          <t>Non-food contact surface or equipment made of unacceptable material, not kept clean, or not properly sealed, raised, spaced or movable to allow accessibility for cleaning on all sides, above and underneath the unit.</t>
        </is>
      </c>
      <c r="I3983" t="inlineStr">
        <is>
          <t>Not Critical</t>
        </is>
      </c>
      <c r="J3983" t="n">
        <v>10</v>
      </c>
      <c r="K3983" t="inlineStr">
        <is>
          <t>A</t>
        </is>
      </c>
      <c r="L3983" s="9">
        <f>A3983&amp;"-"&amp;TEXT(E3983,"yyyymmdd")</f>
        <v/>
      </c>
    </row>
    <row r="3984">
      <c r="A3984" t="n">
        <v>50162483</v>
      </c>
      <c r="B3984" t="inlineStr">
        <is>
          <t>Queens</t>
        </is>
      </c>
      <c r="C3984" t="inlineStr">
        <is>
          <t>11040</t>
        </is>
      </c>
      <c r="D3984" t="inlineStr">
        <is>
          <t>Bakery Products/Desserts</t>
        </is>
      </c>
      <c r="E3984" s="8" t="n">
        <v>46139</v>
      </c>
      <c r="F3984" t="inlineStr">
        <is>
          <t>Violations were cited in the following area(s).</t>
        </is>
      </c>
      <c r="G3984" t="inlineStr">
        <is>
          <t>04L</t>
        </is>
      </c>
      <c r="H3984" t="inlineStr">
        <is>
          <t>Evidence of mice or live mice in establishment's food or non-food areas.</t>
        </is>
      </c>
      <c r="I3984" t="inlineStr">
        <is>
          <t>Critical</t>
        </is>
      </c>
      <c r="J3984" t="n">
        <v>12</v>
      </c>
      <c r="K3984" t="inlineStr">
        <is>
          <t>A</t>
        </is>
      </c>
      <c r="L3984" s="9">
        <f>A3984&amp;"-"&amp;TEXT(E3984,"yyyymmdd")</f>
        <v/>
      </c>
    </row>
    <row r="3985">
      <c r="A3985" t="n">
        <v>50162483</v>
      </c>
      <c r="B3985" t="inlineStr">
        <is>
          <t>Queens</t>
        </is>
      </c>
      <c r="C3985" t="inlineStr">
        <is>
          <t>11040</t>
        </is>
      </c>
      <c r="D3985" t="inlineStr">
        <is>
          <t>Bakery Products/Desserts</t>
        </is>
      </c>
      <c r="E3985" s="8" t="n">
        <v>46139</v>
      </c>
      <c r="F3985" t="inlineStr">
        <is>
          <t>Violations were cited in the following area(s).</t>
        </is>
      </c>
      <c r="G3985" t="inlineStr">
        <is>
          <t>08A</t>
        </is>
      </c>
      <c r="H3985" t="inlineStr">
        <is>
          <t>Establishment is not free of harborage or conditions conducive to rodents, insects or other pests.</t>
        </is>
      </c>
      <c r="I3985" t="inlineStr">
        <is>
          <t>Not Critical</t>
        </is>
      </c>
      <c r="J3985" t="n">
        <v>12</v>
      </c>
      <c r="K3985" t="inlineStr">
        <is>
          <t>A</t>
        </is>
      </c>
      <c r="L3985" s="9">
        <f>A3985&amp;"-"&amp;TEXT(E3985,"yyyymmdd")</f>
        <v/>
      </c>
    </row>
    <row r="3986">
      <c r="A3986" t="n">
        <v>50162483</v>
      </c>
      <c r="B3986" t="inlineStr">
        <is>
          <t>Queens</t>
        </is>
      </c>
      <c r="C3986" t="inlineStr">
        <is>
          <t>11040</t>
        </is>
      </c>
      <c r="D3986" t="inlineStr">
        <is>
          <t>Bakery Products/Desserts</t>
        </is>
      </c>
      <c r="E3986" s="8" t="n">
        <v>46139</v>
      </c>
      <c r="F3986" t="inlineStr">
        <is>
          <t>Violations were cited in the following area(s).</t>
        </is>
      </c>
      <c r="G3986" t="inlineStr">
        <is>
          <t>10D</t>
        </is>
      </c>
      <c r="H3986" t="inlineStr">
        <is>
          <t>Mechanical or natural ventilation not provided, inadequate, improperly installed, in disrepair or fails to prevent and control excessive build-up of grease, heat, steam condensation, vapors, odors, smoke or fumes.</t>
        </is>
      </c>
      <c r="I3986" t="inlineStr">
        <is>
          <t>Not Critical</t>
        </is>
      </c>
      <c r="J3986" t="n">
        <v>12</v>
      </c>
      <c r="K3986" t="inlineStr">
        <is>
          <t>A</t>
        </is>
      </c>
      <c r="L3986" s="9">
        <f>A3986&amp;"-"&amp;TEXT(E3986,"yyyymmdd")</f>
        <v/>
      </c>
    </row>
    <row r="3987">
      <c r="A3987" t="n">
        <v>50163651</v>
      </c>
      <c r="B3987" t="inlineStr">
        <is>
          <t>Bronx</t>
        </is>
      </c>
      <c r="C3987" t="inlineStr">
        <is>
          <t>10462</t>
        </is>
      </c>
      <c r="D3987" t="inlineStr">
        <is>
          <t>Middle Eastern</t>
        </is>
      </c>
      <c r="E3987" s="8" t="n">
        <v>46139</v>
      </c>
      <c r="F3987" t="inlineStr">
        <is>
          <t>Violations were cited in the following area(s).</t>
        </is>
      </c>
      <c r="G3987" t="inlineStr">
        <is>
          <t>02B</t>
        </is>
      </c>
      <c r="H3987" t="inlineStr">
        <is>
          <t>Hot TCS food item not held at or above 140 °F.</t>
        </is>
      </c>
      <c r="I3987" t="inlineStr">
        <is>
          <t>Critical</t>
        </is>
      </c>
      <c r="J3987" t="n">
        <v>40</v>
      </c>
      <c r="L3987" s="9">
        <f>A3987&amp;"-"&amp;TEXT(E3987,"yyyymmdd")</f>
        <v/>
      </c>
    </row>
    <row r="3988">
      <c r="A3988" t="n">
        <v>50163651</v>
      </c>
      <c r="B3988" t="inlineStr">
        <is>
          <t>Bronx</t>
        </is>
      </c>
      <c r="C3988" t="inlineStr">
        <is>
          <t>10462</t>
        </is>
      </c>
      <c r="D3988" t="inlineStr">
        <is>
          <t>Middle Eastern</t>
        </is>
      </c>
      <c r="E3988" s="8" t="n">
        <v>46139</v>
      </c>
      <c r="F3988" t="inlineStr">
        <is>
          <t>Violations were cited in the following area(s).</t>
        </is>
      </c>
      <c r="G3988" t="inlineStr">
        <is>
          <t>04A</t>
        </is>
      </c>
      <c r="H3988" t="inlineStr">
        <is>
          <t>Food Protection Certificate (FPC) not held by manager or supervisor of food operations.</t>
        </is>
      </c>
      <c r="I3988" t="inlineStr">
        <is>
          <t>Critical</t>
        </is>
      </c>
      <c r="J3988" t="n">
        <v>40</v>
      </c>
      <c r="L3988" s="9">
        <f>A3988&amp;"-"&amp;TEXT(E3988,"yyyymmdd")</f>
        <v/>
      </c>
    </row>
    <row r="3989">
      <c r="A3989" t="n">
        <v>50163651</v>
      </c>
      <c r="B3989" t="inlineStr">
        <is>
          <t>Bronx</t>
        </is>
      </c>
      <c r="C3989" t="inlineStr">
        <is>
          <t>10462</t>
        </is>
      </c>
      <c r="D3989" t="inlineStr">
        <is>
          <t>Middle Eastern</t>
        </is>
      </c>
      <c r="E3989" s="8" t="n">
        <v>46139</v>
      </c>
      <c r="F3989" t="inlineStr">
        <is>
          <t>Violations were cited in the following area(s).</t>
        </is>
      </c>
      <c r="G3989" t="inlineStr">
        <is>
          <t>04K</t>
        </is>
      </c>
      <c r="H3989" t="inlineStr">
        <is>
          <t>Evidence of rats or live rats in establishment's food or non-food areas.</t>
        </is>
      </c>
      <c r="I3989" t="inlineStr">
        <is>
          <t>Critical</t>
        </is>
      </c>
      <c r="J3989" t="n">
        <v>40</v>
      </c>
      <c r="L3989" s="9">
        <f>A3989&amp;"-"&amp;TEXT(E3989,"yyyymmdd")</f>
        <v/>
      </c>
    </row>
    <row r="3990">
      <c r="A3990" t="n">
        <v>50163651</v>
      </c>
      <c r="B3990" t="inlineStr">
        <is>
          <t>Bronx</t>
        </is>
      </c>
      <c r="C3990" t="inlineStr">
        <is>
          <t>10462</t>
        </is>
      </c>
      <c r="D3990" t="inlineStr">
        <is>
          <t>Middle Eastern</t>
        </is>
      </c>
      <c r="E3990" s="8" t="n">
        <v>46139</v>
      </c>
      <c r="F3990" t="inlineStr">
        <is>
          <t>Violations were cited in the following area(s).</t>
        </is>
      </c>
      <c r="G3990" t="inlineStr">
        <is>
          <t>05D</t>
        </is>
      </c>
      <c r="H399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990" t="inlineStr">
        <is>
          <t>Critical</t>
        </is>
      </c>
      <c r="J3990" t="n">
        <v>40</v>
      </c>
      <c r="L3990" s="9">
        <f>A3990&amp;"-"&amp;TEXT(E3990,"yyyymmdd")</f>
        <v/>
      </c>
    </row>
    <row r="3991">
      <c r="A3991" t="n">
        <v>50163651</v>
      </c>
      <c r="B3991" t="inlineStr">
        <is>
          <t>Bronx</t>
        </is>
      </c>
      <c r="C3991" t="inlineStr">
        <is>
          <t>10462</t>
        </is>
      </c>
      <c r="D3991" t="inlineStr">
        <is>
          <t>Middle Eastern</t>
        </is>
      </c>
      <c r="E3991" s="8" t="n">
        <v>46139</v>
      </c>
      <c r="F3991" t="inlineStr">
        <is>
          <t>Violations were cited in the following area(s).</t>
        </is>
      </c>
      <c r="G3991" t="inlineStr">
        <is>
          <t>08A</t>
        </is>
      </c>
      <c r="H3991" t="inlineStr">
        <is>
          <t>Establishment is not free of harborage or conditions conducive to rodents, insects or other pests.</t>
        </is>
      </c>
      <c r="I3991" t="inlineStr">
        <is>
          <t>Not Critical</t>
        </is>
      </c>
      <c r="J3991" t="n">
        <v>40</v>
      </c>
      <c r="L3991" s="9">
        <f>A3991&amp;"-"&amp;TEXT(E3991,"yyyymmdd")</f>
        <v/>
      </c>
    </row>
    <row r="3992">
      <c r="A3992" t="n">
        <v>50177244</v>
      </c>
      <c r="B3992" t="inlineStr">
        <is>
          <t>Queens</t>
        </is>
      </c>
      <c r="C3992" t="inlineStr">
        <is>
          <t>11354</t>
        </is>
      </c>
      <c r="D3992" t="inlineStr">
        <is>
          <t>Bakery Products/Desserts</t>
        </is>
      </c>
      <c r="E3992" s="8" t="n">
        <v>46139</v>
      </c>
      <c r="F3992" t="inlineStr">
        <is>
          <t>Violations were cited in the following area(s).</t>
        </is>
      </c>
      <c r="G3992" t="inlineStr">
        <is>
          <t>06F</t>
        </is>
      </c>
      <c r="H3992" t="inlineStr">
        <is>
          <t>Wiping cloths not stored clean and dry, or in a sanitizing solution, between uses.</t>
        </is>
      </c>
      <c r="I3992" t="inlineStr">
        <is>
          <t>Critical</t>
        </is>
      </c>
      <c r="J3992" t="n">
        <v>5</v>
      </c>
      <c r="K3992" t="inlineStr">
        <is>
          <t>A</t>
        </is>
      </c>
      <c r="L3992" s="9">
        <f>A3992&amp;"-"&amp;TEXT(E3992,"yyyymmdd")</f>
        <v/>
      </c>
    </row>
    <row r="3993">
      <c r="A3993" t="n">
        <v>40376635</v>
      </c>
      <c r="B3993" t="inlineStr">
        <is>
          <t>Brooklyn</t>
        </is>
      </c>
      <c r="C3993" t="inlineStr">
        <is>
          <t>11201</t>
        </is>
      </c>
      <c r="D3993" t="inlineStr">
        <is>
          <t>Mediterranean</t>
        </is>
      </c>
      <c r="E3993" s="8" t="n">
        <v>46140</v>
      </c>
      <c r="F3993" t="inlineStr">
        <is>
          <t>Violations were cited in the following area(s).</t>
        </is>
      </c>
      <c r="G3993" t="inlineStr">
        <is>
          <t>04L</t>
        </is>
      </c>
      <c r="H3993" t="inlineStr">
        <is>
          <t>Evidence of mice or live mice in establishment's food or non-food areas.</t>
        </is>
      </c>
      <c r="I3993" t="inlineStr">
        <is>
          <t>Critical</t>
        </is>
      </c>
      <c r="J3993" t="n">
        <v>38</v>
      </c>
      <c r="L3993" s="9">
        <f>A3993&amp;"-"&amp;TEXT(E3993,"yyyymmdd")</f>
        <v/>
      </c>
    </row>
    <row r="3994">
      <c r="A3994" t="n">
        <v>40376635</v>
      </c>
      <c r="B3994" t="inlineStr">
        <is>
          <t>Brooklyn</t>
        </is>
      </c>
      <c r="C3994" t="inlineStr">
        <is>
          <t>11201</t>
        </is>
      </c>
      <c r="D3994" t="inlineStr">
        <is>
          <t>Mediterranean</t>
        </is>
      </c>
      <c r="E3994" s="8" t="n">
        <v>46140</v>
      </c>
      <c r="F3994" t="inlineStr">
        <is>
          <t>Violations were cited in the following area(s).</t>
        </is>
      </c>
      <c r="G3994" t="inlineStr">
        <is>
          <t>05D</t>
        </is>
      </c>
      <c r="H399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3994" t="inlineStr">
        <is>
          <t>Critical</t>
        </is>
      </c>
      <c r="J3994" t="n">
        <v>38</v>
      </c>
      <c r="L3994" s="9">
        <f>A3994&amp;"-"&amp;TEXT(E3994,"yyyymmdd")</f>
        <v/>
      </c>
    </row>
    <row r="3995">
      <c r="A3995" t="n">
        <v>40376635</v>
      </c>
      <c r="B3995" t="inlineStr">
        <is>
          <t>Brooklyn</t>
        </is>
      </c>
      <c r="C3995" t="inlineStr">
        <is>
          <t>11201</t>
        </is>
      </c>
      <c r="D3995" t="inlineStr">
        <is>
          <t>Mediterranean</t>
        </is>
      </c>
      <c r="E3995" s="8" t="n">
        <v>46140</v>
      </c>
      <c r="F3995" t="inlineStr">
        <is>
          <t>Violations were cited in the following area(s).</t>
        </is>
      </c>
      <c r="G3995" t="inlineStr">
        <is>
          <t>06D</t>
        </is>
      </c>
      <c r="H3995" t="inlineStr">
        <is>
          <t>Food contact surface not properly washed, rinsed and sanitized after each use and following any activity when contamination may have occurred.</t>
        </is>
      </c>
      <c r="I3995" t="inlineStr">
        <is>
          <t>Critical</t>
        </is>
      </c>
      <c r="J3995" t="n">
        <v>38</v>
      </c>
      <c r="L3995" s="9">
        <f>A3995&amp;"-"&amp;TEXT(E3995,"yyyymmdd")</f>
        <v/>
      </c>
    </row>
    <row r="3996">
      <c r="A3996" t="n">
        <v>40376635</v>
      </c>
      <c r="B3996" t="inlineStr">
        <is>
          <t>Brooklyn</t>
        </is>
      </c>
      <c r="C3996" t="inlineStr">
        <is>
          <t>11201</t>
        </is>
      </c>
      <c r="D3996" t="inlineStr">
        <is>
          <t>Mediterranean</t>
        </is>
      </c>
      <c r="E3996" s="8" t="n">
        <v>46140</v>
      </c>
      <c r="F3996" t="inlineStr">
        <is>
          <t>Violations were cited in the following area(s).</t>
        </is>
      </c>
      <c r="G3996" t="inlineStr">
        <is>
          <t>08A</t>
        </is>
      </c>
      <c r="H3996" t="inlineStr">
        <is>
          <t>Establishment is not free of harborage or conditions conducive to rodents, insects or other pests.</t>
        </is>
      </c>
      <c r="I3996" t="inlineStr">
        <is>
          <t>Not Critical</t>
        </is>
      </c>
      <c r="J3996" t="n">
        <v>38</v>
      </c>
      <c r="L3996" s="9">
        <f>A3996&amp;"-"&amp;TEXT(E3996,"yyyymmdd")</f>
        <v/>
      </c>
    </row>
    <row r="3997">
      <c r="A3997" t="n">
        <v>40376635</v>
      </c>
      <c r="B3997" t="inlineStr">
        <is>
          <t>Brooklyn</t>
        </is>
      </c>
      <c r="C3997" t="inlineStr">
        <is>
          <t>11201</t>
        </is>
      </c>
      <c r="D3997" t="inlineStr">
        <is>
          <t>Mediterranean</t>
        </is>
      </c>
      <c r="E3997" s="8" t="n">
        <v>46140</v>
      </c>
      <c r="F3997" t="inlineStr">
        <is>
          <t>Violations were cited in the following area(s).</t>
        </is>
      </c>
      <c r="G3997" t="inlineStr">
        <is>
          <t>09C</t>
        </is>
      </c>
      <c r="H3997" t="inlineStr">
        <is>
          <t>Design, construction, materials used or maintenance of food contact surface improper. Surface not easily cleanable, sanitized and maintained.</t>
        </is>
      </c>
      <c r="I3997" t="inlineStr">
        <is>
          <t>Not Critical</t>
        </is>
      </c>
      <c r="J3997" t="n">
        <v>38</v>
      </c>
      <c r="L3997" s="9">
        <f>A3997&amp;"-"&amp;TEXT(E3997,"yyyymmdd")</f>
        <v/>
      </c>
    </row>
    <row r="3998">
      <c r="A3998" t="n">
        <v>40376635</v>
      </c>
      <c r="B3998" t="inlineStr">
        <is>
          <t>Brooklyn</t>
        </is>
      </c>
      <c r="C3998" t="inlineStr">
        <is>
          <t>11201</t>
        </is>
      </c>
      <c r="D3998" t="inlineStr">
        <is>
          <t>Mediterranean</t>
        </is>
      </c>
      <c r="E3998" s="8" t="n">
        <v>46140</v>
      </c>
      <c r="F3998" t="inlineStr">
        <is>
          <t>Violations were cited in the following area(s).</t>
        </is>
      </c>
      <c r="G3998" t="inlineStr">
        <is>
          <t>10B</t>
        </is>
      </c>
      <c r="H3998" t="inlineStr">
        <is>
          <t>Anti-siphonage or back-flow prevention device not provided where required; equipment or floor not properly drained; sewage disposal system in disrepair or not functioning properly. Condensation or liquid waste improperly disposed of.</t>
        </is>
      </c>
      <c r="I3998" t="inlineStr">
        <is>
          <t>Not Critical</t>
        </is>
      </c>
      <c r="J3998" t="n">
        <v>38</v>
      </c>
      <c r="L3998" s="9">
        <f>A3998&amp;"-"&amp;TEXT(E3998,"yyyymmdd")</f>
        <v/>
      </c>
    </row>
    <row r="3999">
      <c r="A3999" t="n">
        <v>40376635</v>
      </c>
      <c r="B3999" t="inlineStr">
        <is>
          <t>Brooklyn</t>
        </is>
      </c>
      <c r="C3999" t="inlineStr">
        <is>
          <t>11201</t>
        </is>
      </c>
      <c r="D3999" t="inlineStr">
        <is>
          <t>Mediterranean</t>
        </is>
      </c>
      <c r="E3999" s="8" t="n">
        <v>46140</v>
      </c>
      <c r="F3999" t="inlineStr">
        <is>
          <t>Violations were cited in the following area(s).</t>
        </is>
      </c>
      <c r="G3999" t="inlineStr">
        <is>
          <t>10F</t>
        </is>
      </c>
      <c r="H3999" t="inlineStr">
        <is>
          <t>Non-food contact surface or equipment made of unacceptable material, not kept clean, or not properly sealed, raised, spaced or movable to allow accessibility for cleaning on all sides, above and underneath the unit.</t>
        </is>
      </c>
      <c r="I3999" t="inlineStr">
        <is>
          <t>Not Critical</t>
        </is>
      </c>
      <c r="J3999" t="n">
        <v>38</v>
      </c>
      <c r="L3999" s="9">
        <f>A3999&amp;"-"&amp;TEXT(E3999,"yyyymmdd")</f>
        <v/>
      </c>
    </row>
    <row r="4000">
      <c r="A4000" t="n">
        <v>40391531</v>
      </c>
      <c r="B4000" t="inlineStr">
        <is>
          <t>Manhattan</t>
        </is>
      </c>
      <c r="C4000" t="inlineStr">
        <is>
          <t>10011</t>
        </is>
      </c>
      <c r="D4000" t="inlineStr">
        <is>
          <t>English</t>
        </is>
      </c>
      <c r="E4000" s="8" t="n">
        <v>46140</v>
      </c>
      <c r="F4000" t="inlineStr">
        <is>
          <t>Violations were cited in the following area(s).</t>
        </is>
      </c>
      <c r="G4000" t="inlineStr">
        <is>
          <t>09A</t>
        </is>
      </c>
      <c r="H4000" t="inlineStr">
        <is>
          <t>Swollen, leaking, rusted or otherwise damaged canned food to be returned to distributor not segregated from intact product and clearly labeled DO NOT USE</t>
        </is>
      </c>
      <c r="I4000" t="inlineStr">
        <is>
          <t>Not Critical</t>
        </is>
      </c>
      <c r="J4000" t="n">
        <v>4</v>
      </c>
      <c r="K4000" t="inlineStr">
        <is>
          <t>A</t>
        </is>
      </c>
      <c r="L4000" s="9">
        <f>A4000&amp;"-"&amp;TEXT(E4000,"yyyymmdd")</f>
        <v/>
      </c>
    </row>
    <row r="4001">
      <c r="A4001" t="n">
        <v>40391531</v>
      </c>
      <c r="B4001" t="inlineStr">
        <is>
          <t>Manhattan</t>
        </is>
      </c>
      <c r="C4001" t="inlineStr">
        <is>
          <t>10011</t>
        </is>
      </c>
      <c r="D4001" t="inlineStr">
        <is>
          <t>English</t>
        </is>
      </c>
      <c r="E4001" s="8" t="n">
        <v>46140</v>
      </c>
      <c r="F4001" t="inlineStr">
        <is>
          <t>Violations were cited in the following area(s).</t>
        </is>
      </c>
      <c r="G4001" t="inlineStr">
        <is>
          <t>10H</t>
        </is>
      </c>
      <c r="H4001" t="inlineStr">
        <is>
          <t>Single service article not provided. Single service article reused or not protected from contamination when transported, stored, dispensed. Drinking straws not completely enclosed in wrapper or dispensed from a sanitary device.</t>
        </is>
      </c>
      <c r="I4001" t="inlineStr">
        <is>
          <t>Not Critical</t>
        </is>
      </c>
      <c r="J4001" t="n">
        <v>4</v>
      </c>
      <c r="K4001" t="inlineStr">
        <is>
          <t>A</t>
        </is>
      </c>
      <c r="L4001" s="9">
        <f>A4001&amp;"-"&amp;TEXT(E4001,"yyyymmdd")</f>
        <v/>
      </c>
    </row>
    <row r="4002">
      <c r="A4002" t="n">
        <v>40876618</v>
      </c>
      <c r="B4002" t="inlineStr">
        <is>
          <t>Brooklyn</t>
        </is>
      </c>
      <c r="D4002" t="inlineStr">
        <is>
          <t>American</t>
        </is>
      </c>
      <c r="E4002" s="8" t="n">
        <v>46140</v>
      </c>
      <c r="F4002" t="inlineStr">
        <is>
          <t>Violations were cited in the following area(s).</t>
        </is>
      </c>
      <c r="G4002" t="inlineStr">
        <is>
          <t>05D</t>
        </is>
      </c>
      <c r="H400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002" t="inlineStr">
        <is>
          <t>Critical</t>
        </is>
      </c>
      <c r="J4002" t="n">
        <v>12</v>
      </c>
      <c r="K4002" t="inlineStr">
        <is>
          <t>A</t>
        </is>
      </c>
      <c r="L4002" s="9">
        <f>A4002&amp;"-"&amp;TEXT(E4002,"yyyymmdd")</f>
        <v/>
      </c>
    </row>
    <row r="4003">
      <c r="A4003" t="n">
        <v>40876618</v>
      </c>
      <c r="B4003" t="inlineStr">
        <is>
          <t>Brooklyn</t>
        </is>
      </c>
      <c r="D4003" t="inlineStr">
        <is>
          <t>American</t>
        </is>
      </c>
      <c r="E4003" s="8" t="n">
        <v>46140</v>
      </c>
      <c r="F4003" t="inlineStr">
        <is>
          <t>Violations were cited in the following area(s).</t>
        </is>
      </c>
      <c r="G4003" t="inlineStr">
        <is>
          <t>10B</t>
        </is>
      </c>
      <c r="H4003" t="inlineStr">
        <is>
          <t>Anti-siphonage or back-flow prevention device not provided where required; equipment or floor not properly drained; sewage disposal system in disrepair or not functioning properly. Condensation or liquid waste improperly disposed of.</t>
        </is>
      </c>
      <c r="I4003" t="inlineStr">
        <is>
          <t>Not Critical</t>
        </is>
      </c>
      <c r="J4003" t="n">
        <v>12</v>
      </c>
      <c r="K4003" t="inlineStr">
        <is>
          <t>A</t>
        </is>
      </c>
      <c r="L4003" s="9">
        <f>A4003&amp;"-"&amp;TEXT(E4003,"yyyymmdd")</f>
        <v/>
      </c>
    </row>
    <row r="4004">
      <c r="A4004" t="n">
        <v>41047105</v>
      </c>
      <c r="B4004" t="inlineStr">
        <is>
          <t>Manhattan</t>
        </is>
      </c>
      <c r="C4004" t="inlineStr">
        <is>
          <t>10016</t>
        </is>
      </c>
      <c r="D4004" t="inlineStr">
        <is>
          <t>Pizza</t>
        </is>
      </c>
      <c r="E4004" s="8" t="n">
        <v>46140</v>
      </c>
      <c r="F4004" t="inlineStr">
        <is>
          <t>Violations were cited in the following area(s).</t>
        </is>
      </c>
      <c r="G4004" t="inlineStr">
        <is>
          <t>04N</t>
        </is>
      </c>
      <c r="H4004" t="inlineStr">
        <is>
          <t>Filth flies or food/refuse/sewage associated with (FRSA) flies or other nuisance pests in establishment’s food and/or non-food areas. FRSA flies include house flies, blow flies, bottle flies, flesh flies, drain flies, Phorid flies and fruit flies.</t>
        </is>
      </c>
      <c r="I4004" t="inlineStr">
        <is>
          <t>Critical</t>
        </is>
      </c>
      <c r="J4004" t="n">
        <v>13</v>
      </c>
      <c r="K4004" t="inlineStr">
        <is>
          <t>A</t>
        </is>
      </c>
      <c r="L4004" s="9">
        <f>A4004&amp;"-"&amp;TEXT(E4004,"yyyymmdd")</f>
        <v/>
      </c>
    </row>
    <row r="4005">
      <c r="A4005" t="n">
        <v>41047105</v>
      </c>
      <c r="B4005" t="inlineStr">
        <is>
          <t>Manhattan</t>
        </is>
      </c>
      <c r="C4005" t="inlineStr">
        <is>
          <t>10016</t>
        </is>
      </c>
      <c r="D4005" t="inlineStr">
        <is>
          <t>Pizza</t>
        </is>
      </c>
      <c r="E4005" s="8" t="n">
        <v>46140</v>
      </c>
      <c r="F4005" t="inlineStr">
        <is>
          <t>Violations were cited in the following area(s).</t>
        </is>
      </c>
      <c r="G4005" t="inlineStr">
        <is>
          <t>08A</t>
        </is>
      </c>
      <c r="H4005" t="inlineStr">
        <is>
          <t>Establishment is not free of harborage or conditions conducive to rodents, insects or other pests.</t>
        </is>
      </c>
      <c r="I4005" t="inlineStr">
        <is>
          <t>Not Critical</t>
        </is>
      </c>
      <c r="J4005" t="n">
        <v>13</v>
      </c>
      <c r="K4005" t="inlineStr">
        <is>
          <t>A</t>
        </is>
      </c>
      <c r="L4005" s="9">
        <f>A4005&amp;"-"&amp;TEXT(E4005,"yyyymmdd")</f>
        <v/>
      </c>
    </row>
    <row r="4006">
      <c r="A4006" t="n">
        <v>41047105</v>
      </c>
      <c r="B4006" t="inlineStr">
        <is>
          <t>Manhattan</t>
        </is>
      </c>
      <c r="C4006" t="inlineStr">
        <is>
          <t>10016</t>
        </is>
      </c>
      <c r="D4006" t="inlineStr">
        <is>
          <t>Pizza</t>
        </is>
      </c>
      <c r="E4006" s="8" t="n">
        <v>46140</v>
      </c>
      <c r="F4006" t="inlineStr">
        <is>
          <t>Violations were cited in the following area(s).</t>
        </is>
      </c>
      <c r="G4006" t="inlineStr">
        <is>
          <t>10F</t>
        </is>
      </c>
      <c r="H4006" t="inlineStr">
        <is>
          <t>Non-food contact surface or equipment made of unacceptable material, not kept clean, or not properly sealed, raised, spaced or movable to allow accessibility for cleaning on all sides, above and underneath the unit.</t>
        </is>
      </c>
      <c r="I4006" t="inlineStr">
        <is>
          <t>Not Critical</t>
        </is>
      </c>
      <c r="J4006" t="n">
        <v>13</v>
      </c>
      <c r="K4006" t="inlineStr">
        <is>
          <t>A</t>
        </is>
      </c>
      <c r="L4006" s="9">
        <f>A4006&amp;"-"&amp;TEXT(E4006,"yyyymmdd")</f>
        <v/>
      </c>
    </row>
    <row r="4007">
      <c r="A4007" t="n">
        <v>41283023</v>
      </c>
      <c r="B4007" t="inlineStr">
        <is>
          <t>Manhattan</t>
        </is>
      </c>
      <c r="C4007" t="inlineStr">
        <is>
          <t>10003</t>
        </is>
      </c>
      <c r="D4007" t="inlineStr">
        <is>
          <t>New American</t>
        </is>
      </c>
      <c r="E4007" s="8" t="n">
        <v>46140</v>
      </c>
      <c r="F4007" t="inlineStr">
        <is>
          <t>Violations were cited in the following area(s).</t>
        </is>
      </c>
      <c r="G4007" t="inlineStr">
        <is>
          <t>03A</t>
        </is>
      </c>
      <c r="H4007"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4007" t="inlineStr">
        <is>
          <t>Critical</t>
        </is>
      </c>
      <c r="J4007" t="n">
        <v>17</v>
      </c>
      <c r="L4007" s="9">
        <f>A4007&amp;"-"&amp;TEXT(E4007,"yyyymmdd")</f>
        <v/>
      </c>
    </row>
    <row r="4008">
      <c r="A4008" t="n">
        <v>41283023</v>
      </c>
      <c r="B4008" t="inlineStr">
        <is>
          <t>Manhattan</t>
        </is>
      </c>
      <c r="C4008" t="inlineStr">
        <is>
          <t>10003</t>
        </is>
      </c>
      <c r="D4008" t="inlineStr">
        <is>
          <t>New American</t>
        </is>
      </c>
      <c r="E4008" s="8" t="n">
        <v>46140</v>
      </c>
      <c r="F4008" t="inlineStr">
        <is>
          <t>Violations were cited in the following area(s).</t>
        </is>
      </c>
      <c r="G4008" t="inlineStr">
        <is>
          <t>10F</t>
        </is>
      </c>
      <c r="H4008" t="inlineStr">
        <is>
          <t>Non-food contact surface or equipment made of unacceptable material, not kept clean, or not properly sealed, raised, spaced or movable to allow accessibility for cleaning on all sides, above and underneath the unit.</t>
        </is>
      </c>
      <c r="I4008" t="inlineStr">
        <is>
          <t>Not Critical</t>
        </is>
      </c>
      <c r="J4008" t="n">
        <v>17</v>
      </c>
      <c r="L4008" s="9">
        <f>A4008&amp;"-"&amp;TEXT(E4008,"yyyymmdd")</f>
        <v/>
      </c>
    </row>
    <row r="4009">
      <c r="A4009" t="n">
        <v>41283023</v>
      </c>
      <c r="B4009" t="inlineStr">
        <is>
          <t>Manhattan</t>
        </is>
      </c>
      <c r="C4009" t="inlineStr">
        <is>
          <t>10003</t>
        </is>
      </c>
      <c r="D4009" t="inlineStr">
        <is>
          <t>New American</t>
        </is>
      </c>
      <c r="E4009" s="8" t="n">
        <v>46140</v>
      </c>
      <c r="F4009" t="inlineStr">
        <is>
          <t>Violations were cited in the following area(s).</t>
        </is>
      </c>
      <c r="G4009" t="inlineStr">
        <is>
          <t>10G</t>
        </is>
      </c>
      <c r="H4009" t="inlineStr">
        <is>
          <t>Dishwashing and ware washing: Cleaning and sanitizing of tableware, including dishes, utensils, and equipment deficient.</t>
        </is>
      </c>
      <c r="I4009" t="inlineStr">
        <is>
          <t>Not Critical</t>
        </is>
      </c>
      <c r="J4009" t="n">
        <v>17</v>
      </c>
      <c r="L4009" s="9">
        <f>A4009&amp;"-"&amp;TEXT(E4009,"yyyymmdd")</f>
        <v/>
      </c>
    </row>
    <row r="4010">
      <c r="A4010" t="n">
        <v>41283963</v>
      </c>
      <c r="B4010" t="inlineStr">
        <is>
          <t>Brooklyn</t>
        </is>
      </c>
      <c r="C4010" t="inlineStr">
        <is>
          <t>11220</t>
        </is>
      </c>
      <c r="D4010" t="inlineStr">
        <is>
          <t>Pizza</t>
        </is>
      </c>
      <c r="E4010" s="8" t="n">
        <v>46140</v>
      </c>
      <c r="F4010" t="inlineStr">
        <is>
          <t>Violations were cited in the following area(s).</t>
        </is>
      </c>
      <c r="G4010" t="inlineStr">
        <is>
          <t>04A</t>
        </is>
      </c>
      <c r="H4010" t="inlineStr">
        <is>
          <t>Food Protection Certificate (FPC) not held by manager or supervisor of food operations.</t>
        </is>
      </c>
      <c r="I4010" t="inlineStr">
        <is>
          <t>Critical</t>
        </is>
      </c>
      <c r="J4010" t="n">
        <v>17</v>
      </c>
      <c r="L4010" s="9">
        <f>A4010&amp;"-"&amp;TEXT(E4010,"yyyymmdd")</f>
        <v/>
      </c>
    </row>
    <row r="4011">
      <c r="A4011" t="n">
        <v>41283963</v>
      </c>
      <c r="B4011" t="inlineStr">
        <is>
          <t>Brooklyn</t>
        </is>
      </c>
      <c r="C4011" t="inlineStr">
        <is>
          <t>11220</t>
        </is>
      </c>
      <c r="D4011" t="inlineStr">
        <is>
          <t>Pizza</t>
        </is>
      </c>
      <c r="E4011" s="8" t="n">
        <v>46140</v>
      </c>
      <c r="F4011" t="inlineStr">
        <is>
          <t>Violations were cited in the following area(s).</t>
        </is>
      </c>
      <c r="G4011" t="inlineStr">
        <is>
          <t>06F</t>
        </is>
      </c>
      <c r="H4011" t="inlineStr">
        <is>
          <t>Wiping cloths not stored clean and dry, or in a sanitizing solution, between uses.</t>
        </is>
      </c>
      <c r="I4011" t="inlineStr">
        <is>
          <t>Critical</t>
        </is>
      </c>
      <c r="J4011" t="n">
        <v>17</v>
      </c>
      <c r="L4011" s="9">
        <f>A4011&amp;"-"&amp;TEXT(E4011,"yyyymmdd")</f>
        <v/>
      </c>
    </row>
    <row r="4012">
      <c r="A4012" t="n">
        <v>41283963</v>
      </c>
      <c r="B4012" t="inlineStr">
        <is>
          <t>Brooklyn</t>
        </is>
      </c>
      <c r="C4012" t="inlineStr">
        <is>
          <t>11220</t>
        </is>
      </c>
      <c r="D4012" t="inlineStr">
        <is>
          <t>Pizza</t>
        </is>
      </c>
      <c r="E4012" s="8" t="n">
        <v>46140</v>
      </c>
      <c r="F4012" t="inlineStr">
        <is>
          <t>Violations were cited in the following area(s).</t>
        </is>
      </c>
      <c r="G4012" t="inlineStr">
        <is>
          <t>10F</t>
        </is>
      </c>
      <c r="H4012" t="inlineStr">
        <is>
          <t>Non-food contact surface or equipment made of unacceptable material, not kept clean, or not properly sealed, raised, spaced or movable to allow accessibility for cleaning on all sides, above and underneath the unit.</t>
        </is>
      </c>
      <c r="I4012" t="inlineStr">
        <is>
          <t>Not Critical</t>
        </is>
      </c>
      <c r="J4012" t="n">
        <v>17</v>
      </c>
      <c r="L4012" s="9">
        <f>A4012&amp;"-"&amp;TEXT(E4012,"yyyymmdd")</f>
        <v/>
      </c>
    </row>
    <row r="4013">
      <c r="A4013" t="n">
        <v>41353386</v>
      </c>
      <c r="B4013" t="inlineStr">
        <is>
          <t>Manhattan</t>
        </is>
      </c>
      <c r="C4013" t="inlineStr">
        <is>
          <t>10012</t>
        </is>
      </c>
      <c r="D4013" t="inlineStr">
        <is>
          <t>Italian</t>
        </is>
      </c>
      <c r="E4013" s="8" t="n">
        <v>46140</v>
      </c>
      <c r="F4013" t="inlineStr">
        <is>
          <t>Violations were cited in the following area(s).</t>
        </is>
      </c>
      <c r="G4013" t="inlineStr">
        <is>
          <t>06D</t>
        </is>
      </c>
      <c r="H4013" t="inlineStr">
        <is>
          <t>Food contact surface not properly washed, rinsed and sanitized after each use and following any activity when contamination may have occurred.</t>
        </is>
      </c>
      <c r="I4013" t="inlineStr">
        <is>
          <t>Critical</t>
        </is>
      </c>
      <c r="J4013" t="n">
        <v>13</v>
      </c>
      <c r="K4013" t="inlineStr">
        <is>
          <t>A</t>
        </is>
      </c>
      <c r="L4013" s="9">
        <f>A4013&amp;"-"&amp;TEXT(E4013,"yyyymmdd")</f>
        <v/>
      </c>
    </row>
    <row r="4014">
      <c r="A4014" t="n">
        <v>41353386</v>
      </c>
      <c r="B4014" t="inlineStr">
        <is>
          <t>Manhattan</t>
        </is>
      </c>
      <c r="C4014" t="inlineStr">
        <is>
          <t>10012</t>
        </is>
      </c>
      <c r="D4014" t="inlineStr">
        <is>
          <t>Italian</t>
        </is>
      </c>
      <c r="E4014" s="8" t="n">
        <v>46140</v>
      </c>
      <c r="F4014" t="inlineStr">
        <is>
          <t>Violations were cited in the following area(s).</t>
        </is>
      </c>
      <c r="G4014" t="inlineStr">
        <is>
          <t>06E</t>
        </is>
      </c>
      <c r="H4014" t="inlineStr">
        <is>
          <t>Sanitized equipment or utensil, including in-use food dispensing utensil, improperly used or stored.</t>
        </is>
      </c>
      <c r="I4014" t="inlineStr">
        <is>
          <t>Critical</t>
        </is>
      </c>
      <c r="J4014" t="n">
        <v>13</v>
      </c>
      <c r="K4014" t="inlineStr">
        <is>
          <t>A</t>
        </is>
      </c>
      <c r="L4014" s="9">
        <f>A4014&amp;"-"&amp;TEXT(E4014,"yyyymmdd")</f>
        <v/>
      </c>
    </row>
    <row r="4015">
      <c r="A4015" t="n">
        <v>41353386</v>
      </c>
      <c r="B4015" t="inlineStr">
        <is>
          <t>Manhattan</t>
        </is>
      </c>
      <c r="C4015" t="inlineStr">
        <is>
          <t>10012</t>
        </is>
      </c>
      <c r="D4015" t="inlineStr">
        <is>
          <t>Italian</t>
        </is>
      </c>
      <c r="E4015" s="8" t="n">
        <v>46140</v>
      </c>
      <c r="F4015" t="inlineStr">
        <is>
          <t>Violations were cited in the following area(s).</t>
        </is>
      </c>
      <c r="G4015" t="inlineStr">
        <is>
          <t>10B</t>
        </is>
      </c>
      <c r="H4015" t="inlineStr">
        <is>
          <t>Anti-siphonage or back-flow prevention device not provided where required; equipment or floor not properly drained; sewage disposal system in disrepair or not functioning properly. Condensation or liquid waste improperly disposed of.</t>
        </is>
      </c>
      <c r="I4015" t="inlineStr">
        <is>
          <t>Not Critical</t>
        </is>
      </c>
      <c r="J4015" t="n">
        <v>13</v>
      </c>
      <c r="K4015" t="inlineStr">
        <is>
          <t>A</t>
        </is>
      </c>
      <c r="L4015" s="9">
        <f>A4015&amp;"-"&amp;TEXT(E4015,"yyyymmdd")</f>
        <v/>
      </c>
    </row>
    <row r="4016">
      <c r="A4016" t="n">
        <v>41380672</v>
      </c>
      <c r="B4016" t="inlineStr">
        <is>
          <t>Brooklyn</t>
        </is>
      </c>
      <c r="C4016" t="inlineStr">
        <is>
          <t>11226</t>
        </is>
      </c>
      <c r="D4016" t="inlineStr">
        <is>
          <t>Tex-Mex</t>
        </is>
      </c>
      <c r="E4016" s="8" t="n">
        <v>46140</v>
      </c>
      <c r="F4016" t="inlineStr">
        <is>
          <t>Violations were cited in the following area(s).</t>
        </is>
      </c>
      <c r="G4016" t="inlineStr">
        <is>
          <t>02B</t>
        </is>
      </c>
      <c r="H4016" t="inlineStr">
        <is>
          <t>Hot TCS food item not held at or above 140 °F.</t>
        </is>
      </c>
      <c r="I4016" t="inlineStr">
        <is>
          <t>Critical</t>
        </is>
      </c>
      <c r="J4016" t="n">
        <v>9</v>
      </c>
      <c r="K4016" t="inlineStr">
        <is>
          <t>A</t>
        </is>
      </c>
      <c r="L4016" s="9">
        <f>A4016&amp;"-"&amp;TEXT(E4016,"yyyymmdd")</f>
        <v/>
      </c>
    </row>
    <row r="4017">
      <c r="A4017" t="n">
        <v>41380672</v>
      </c>
      <c r="B4017" t="inlineStr">
        <is>
          <t>Brooklyn</t>
        </is>
      </c>
      <c r="C4017" t="inlineStr">
        <is>
          <t>11226</t>
        </is>
      </c>
      <c r="D4017" t="inlineStr">
        <is>
          <t>Tex-Mex</t>
        </is>
      </c>
      <c r="E4017" s="8" t="n">
        <v>46140</v>
      </c>
      <c r="F4017" t="inlineStr">
        <is>
          <t>Violations were cited in the following area(s).</t>
        </is>
      </c>
      <c r="G4017" t="inlineStr">
        <is>
          <t>10F</t>
        </is>
      </c>
      <c r="H4017" t="inlineStr">
        <is>
          <t>Non-food contact surface or equipment made of unacceptable material, not kept clean, or not properly sealed, raised, spaced or movable to allow accessibility for cleaning on all sides, above and underneath the unit.</t>
        </is>
      </c>
      <c r="I4017" t="inlineStr">
        <is>
          <t>Not Critical</t>
        </is>
      </c>
      <c r="J4017" t="n">
        <v>9</v>
      </c>
      <c r="K4017" t="inlineStr">
        <is>
          <t>A</t>
        </is>
      </c>
      <c r="L4017" s="9">
        <f>A4017&amp;"-"&amp;TEXT(E4017,"yyyymmdd")</f>
        <v/>
      </c>
    </row>
    <row r="4018">
      <c r="A4018" t="n">
        <v>41397825</v>
      </c>
      <c r="B4018" t="inlineStr">
        <is>
          <t>Staten Island</t>
        </is>
      </c>
      <c r="C4018" t="inlineStr">
        <is>
          <t>10302</t>
        </is>
      </c>
      <c r="D4018" t="inlineStr">
        <is>
          <t>Bakery Products/Desserts</t>
        </is>
      </c>
      <c r="E4018" s="8" t="n">
        <v>46140</v>
      </c>
      <c r="F4018" t="inlineStr">
        <is>
          <t>Violations were cited in the following area(s).</t>
        </is>
      </c>
      <c r="G4018" t="inlineStr">
        <is>
          <t>02G</t>
        </is>
      </c>
      <c r="H4018" t="inlineStr">
        <is>
          <t>Cold TCS food item held above 41 °F; smoked or processed fish held above 38 °F; intact raw eggs held above 45 °F; or reduced oxygen packaged (ROP) TCS foods held above required temperatures except during active necessary preparation.</t>
        </is>
      </c>
      <c r="I4018" t="inlineStr">
        <is>
          <t>Critical</t>
        </is>
      </c>
      <c r="J4018" t="n">
        <v>16</v>
      </c>
      <c r="L4018" s="9">
        <f>A4018&amp;"-"&amp;TEXT(E4018,"yyyymmdd")</f>
        <v/>
      </c>
    </row>
    <row r="4019">
      <c r="A4019" t="n">
        <v>41397825</v>
      </c>
      <c r="B4019" t="inlineStr">
        <is>
          <t>Staten Island</t>
        </is>
      </c>
      <c r="C4019" t="inlineStr">
        <is>
          <t>10302</t>
        </is>
      </c>
      <c r="D4019" t="inlineStr">
        <is>
          <t>Bakery Products/Desserts</t>
        </is>
      </c>
      <c r="E4019" s="8" t="n">
        <v>46140</v>
      </c>
      <c r="F4019" t="inlineStr">
        <is>
          <t>Violations were cited in the following area(s).</t>
        </is>
      </c>
      <c r="G4019" t="inlineStr">
        <is>
          <t>04L</t>
        </is>
      </c>
      <c r="H4019" t="inlineStr">
        <is>
          <t>Evidence of mice or live mice in establishment's food or non-food areas.</t>
        </is>
      </c>
      <c r="I4019" t="inlineStr">
        <is>
          <t>Critical</t>
        </is>
      </c>
      <c r="J4019" t="n">
        <v>16</v>
      </c>
      <c r="L4019" s="9">
        <f>A4019&amp;"-"&amp;TEXT(E4019,"yyyymmdd")</f>
        <v/>
      </c>
    </row>
    <row r="4020">
      <c r="A4020" t="n">
        <v>41397825</v>
      </c>
      <c r="B4020" t="inlineStr">
        <is>
          <t>Staten Island</t>
        </is>
      </c>
      <c r="C4020" t="inlineStr">
        <is>
          <t>10302</t>
        </is>
      </c>
      <c r="D4020" t="inlineStr">
        <is>
          <t>Bakery Products/Desserts</t>
        </is>
      </c>
      <c r="E4020" s="8" t="n">
        <v>46140</v>
      </c>
      <c r="F4020" t="inlineStr">
        <is>
          <t>Violations were cited in the following area(s).</t>
        </is>
      </c>
      <c r="G4020" t="inlineStr">
        <is>
          <t>04M</t>
        </is>
      </c>
      <c r="H4020" t="inlineStr">
        <is>
          <t>Live roaches in facility's food or non-food area.</t>
        </is>
      </c>
      <c r="I4020" t="inlineStr">
        <is>
          <t>Critical</t>
        </is>
      </c>
      <c r="J4020" t="n">
        <v>16</v>
      </c>
      <c r="L4020" s="9">
        <f>A4020&amp;"-"&amp;TEXT(E4020,"yyyymmdd")</f>
        <v/>
      </c>
    </row>
    <row r="4021">
      <c r="A4021" t="n">
        <v>41397825</v>
      </c>
      <c r="B4021" t="inlineStr">
        <is>
          <t>Staten Island</t>
        </is>
      </c>
      <c r="C4021" t="inlineStr">
        <is>
          <t>10302</t>
        </is>
      </c>
      <c r="D4021" t="inlineStr">
        <is>
          <t>Bakery Products/Desserts</t>
        </is>
      </c>
      <c r="E4021" s="8" t="n">
        <v>46140</v>
      </c>
      <c r="F4021" t="inlineStr">
        <is>
          <t>Violations were cited in the following area(s).</t>
        </is>
      </c>
      <c r="G4021" t="inlineStr">
        <is>
          <t>08A</t>
        </is>
      </c>
      <c r="H4021" t="inlineStr">
        <is>
          <t>Establishment is not free of harborage or conditions conducive to rodents, insects or other pests.</t>
        </is>
      </c>
      <c r="I4021" t="inlineStr">
        <is>
          <t>Not Critical</t>
        </is>
      </c>
      <c r="J4021" t="n">
        <v>16</v>
      </c>
      <c r="L4021" s="9">
        <f>A4021&amp;"-"&amp;TEXT(E4021,"yyyymmdd")</f>
        <v/>
      </c>
    </row>
    <row r="4022">
      <c r="A4022" t="n">
        <v>41480427</v>
      </c>
      <c r="B4022" t="inlineStr">
        <is>
          <t>Brooklyn</t>
        </is>
      </c>
      <c r="C4022" t="inlineStr">
        <is>
          <t>11201</t>
        </is>
      </c>
      <c r="D4022" t="inlineStr">
        <is>
          <t>Middle Eastern</t>
        </is>
      </c>
      <c r="E4022" s="8" t="n">
        <v>46140</v>
      </c>
      <c r="F4022" t="inlineStr">
        <is>
          <t>Violations were cited in the following area(s).</t>
        </is>
      </c>
      <c r="G4022" t="inlineStr">
        <is>
          <t>06F</t>
        </is>
      </c>
      <c r="H4022" t="inlineStr">
        <is>
          <t>Wiping cloths not stored clean and dry, or in a sanitizing solution, between uses.</t>
        </is>
      </c>
      <c r="I4022" t="inlineStr">
        <is>
          <t>Critical</t>
        </is>
      </c>
      <c r="J4022" t="n">
        <v>7</v>
      </c>
      <c r="K4022" t="inlineStr">
        <is>
          <t>A</t>
        </is>
      </c>
      <c r="L4022" s="9">
        <f>A4022&amp;"-"&amp;TEXT(E4022,"yyyymmdd")</f>
        <v/>
      </c>
    </row>
    <row r="4023">
      <c r="A4023" t="n">
        <v>41480427</v>
      </c>
      <c r="B4023" t="inlineStr">
        <is>
          <t>Brooklyn</t>
        </is>
      </c>
      <c r="C4023" t="inlineStr">
        <is>
          <t>11201</t>
        </is>
      </c>
      <c r="D4023" t="inlineStr">
        <is>
          <t>Middle Eastern</t>
        </is>
      </c>
      <c r="E4023" s="8" t="n">
        <v>46140</v>
      </c>
      <c r="F4023" t="inlineStr">
        <is>
          <t>Violations were cited in the following area(s).</t>
        </is>
      </c>
      <c r="G4023" t="inlineStr">
        <is>
          <t>10F</t>
        </is>
      </c>
      <c r="H4023" t="inlineStr">
        <is>
          <t>Non-food contact surface or equipment made of unacceptable material, not kept clean, or not properly sealed, raised, spaced or movable to allow accessibility for cleaning on all sides, above and underneath the unit.</t>
        </is>
      </c>
      <c r="I4023" t="inlineStr">
        <is>
          <t>Not Critical</t>
        </is>
      </c>
      <c r="J4023" t="n">
        <v>7</v>
      </c>
      <c r="K4023" t="inlineStr">
        <is>
          <t>A</t>
        </is>
      </c>
      <c r="L4023" s="9">
        <f>A4023&amp;"-"&amp;TEXT(E4023,"yyyymmdd")</f>
        <v/>
      </c>
    </row>
    <row r="4024">
      <c r="A4024" t="n">
        <v>41523226</v>
      </c>
      <c r="B4024" t="inlineStr">
        <is>
          <t>Queens</t>
        </is>
      </c>
      <c r="C4024" t="inlineStr">
        <is>
          <t>11368</t>
        </is>
      </c>
      <c r="D4024" t="inlineStr">
        <is>
          <t>Mexican</t>
        </is>
      </c>
      <c r="E4024" s="8" t="n">
        <v>46140</v>
      </c>
      <c r="F4024" t="inlineStr">
        <is>
          <t>Violations were cited in the following area(s).</t>
        </is>
      </c>
      <c r="G4024" t="inlineStr">
        <is>
          <t>10C</t>
        </is>
      </c>
      <c r="H4024" t="inlineStr">
        <is>
          <t>Lighting inadequate; permanent lighting not provided in food preparation areas, ware washing areas, and storage rooms. Shatterproof bulb or shield to prevent broken glass from falling into food or onto surfaces, not installed.</t>
        </is>
      </c>
      <c r="I4024" t="inlineStr">
        <is>
          <t>Not Critical</t>
        </is>
      </c>
      <c r="J4024" t="n">
        <v>5</v>
      </c>
      <c r="K4024" t="inlineStr">
        <is>
          <t>A</t>
        </is>
      </c>
      <c r="L4024" s="9">
        <f>A4024&amp;"-"&amp;TEXT(E4024,"yyyymmdd")</f>
        <v/>
      </c>
    </row>
    <row r="4025">
      <c r="A4025" t="n">
        <v>41523226</v>
      </c>
      <c r="B4025" t="inlineStr">
        <is>
          <t>Queens</t>
        </is>
      </c>
      <c r="C4025" t="inlineStr">
        <is>
          <t>11368</t>
        </is>
      </c>
      <c r="D4025" t="inlineStr">
        <is>
          <t>Mexican</t>
        </is>
      </c>
      <c r="E4025" s="8" t="n">
        <v>46140</v>
      </c>
      <c r="F4025" t="inlineStr">
        <is>
          <t>Violations were cited in the following area(s).</t>
        </is>
      </c>
      <c r="G4025" t="inlineStr">
        <is>
          <t>10F</t>
        </is>
      </c>
      <c r="H4025" t="inlineStr">
        <is>
          <t>Non-food contact surface or equipment made of unacceptable material, not kept clean, or not properly sealed, raised, spaced or movable to allow accessibility for cleaning on all sides, above and underneath the unit.</t>
        </is>
      </c>
      <c r="I4025" t="inlineStr">
        <is>
          <t>Not Critical</t>
        </is>
      </c>
      <c r="J4025" t="n">
        <v>5</v>
      </c>
      <c r="K4025" t="inlineStr">
        <is>
          <t>A</t>
        </is>
      </c>
      <c r="L4025" s="9">
        <f>A4025&amp;"-"&amp;TEXT(E4025,"yyyymmdd")</f>
        <v/>
      </c>
    </row>
    <row r="4026">
      <c r="A4026" t="n">
        <v>41545062</v>
      </c>
      <c r="B4026" t="inlineStr">
        <is>
          <t>Queens</t>
        </is>
      </c>
      <c r="C4026" t="inlineStr">
        <is>
          <t>11363</t>
        </is>
      </c>
      <c r="D4026" t="inlineStr">
        <is>
          <t>Japanese</t>
        </is>
      </c>
      <c r="E4026" s="8" t="n">
        <v>46140</v>
      </c>
      <c r="F4026" t="inlineStr">
        <is>
          <t>Violations were cited in the following area(s).</t>
        </is>
      </c>
      <c r="G4026" t="inlineStr">
        <is>
          <t>02G</t>
        </is>
      </c>
      <c r="H4026" t="inlineStr">
        <is>
          <t>Cold TCS food item held above 41 °F; smoked or processed fish held above 38 °F; intact raw eggs held above 45 °F; or reduced oxygen packaged (ROP) TCS foods held above required temperatures except during active necessary preparation.</t>
        </is>
      </c>
      <c r="I4026" t="inlineStr">
        <is>
          <t>Critical</t>
        </is>
      </c>
      <c r="J4026" t="n">
        <v>21</v>
      </c>
      <c r="L4026" s="9">
        <f>A4026&amp;"-"&amp;TEXT(E4026,"yyyymmdd")</f>
        <v/>
      </c>
    </row>
    <row r="4027">
      <c r="A4027" t="n">
        <v>41545062</v>
      </c>
      <c r="B4027" t="inlineStr">
        <is>
          <t>Queens</t>
        </is>
      </c>
      <c r="C4027" t="inlineStr">
        <is>
          <t>11363</t>
        </is>
      </c>
      <c r="D4027" t="inlineStr">
        <is>
          <t>Japanese</t>
        </is>
      </c>
      <c r="E4027" s="8" t="n">
        <v>46140</v>
      </c>
      <c r="F4027" t="inlineStr">
        <is>
          <t>Violations were cited in the following area(s).</t>
        </is>
      </c>
      <c r="G4027" t="inlineStr">
        <is>
          <t>06C</t>
        </is>
      </c>
      <c r="H402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027" t="inlineStr">
        <is>
          <t>Critical</t>
        </is>
      </c>
      <c r="J4027" t="n">
        <v>21</v>
      </c>
      <c r="L4027" s="9">
        <f>A4027&amp;"-"&amp;TEXT(E4027,"yyyymmdd")</f>
        <v/>
      </c>
    </row>
    <row r="4028">
      <c r="A4028" t="n">
        <v>41545062</v>
      </c>
      <c r="B4028" t="inlineStr">
        <is>
          <t>Queens</t>
        </is>
      </c>
      <c r="C4028" t="inlineStr">
        <is>
          <t>11363</t>
        </is>
      </c>
      <c r="D4028" t="inlineStr">
        <is>
          <t>Japanese</t>
        </is>
      </c>
      <c r="E4028" s="8" t="n">
        <v>46140</v>
      </c>
      <c r="F4028" t="inlineStr">
        <is>
          <t>Violations were cited in the following area(s).</t>
        </is>
      </c>
      <c r="G4028" t="inlineStr">
        <is>
          <t>06D</t>
        </is>
      </c>
      <c r="H4028" t="inlineStr">
        <is>
          <t>Food contact surface not properly washed, rinsed and sanitized after each use and following any activity when contamination may have occurred.</t>
        </is>
      </c>
      <c r="I4028" t="inlineStr">
        <is>
          <t>Critical</t>
        </is>
      </c>
      <c r="J4028" t="n">
        <v>21</v>
      </c>
      <c r="L4028" s="9">
        <f>A4028&amp;"-"&amp;TEXT(E4028,"yyyymmdd")</f>
        <v/>
      </c>
    </row>
    <row r="4029">
      <c r="A4029" t="n">
        <v>41545062</v>
      </c>
      <c r="B4029" t="inlineStr">
        <is>
          <t>Queens</t>
        </is>
      </c>
      <c r="C4029" t="inlineStr">
        <is>
          <t>11363</t>
        </is>
      </c>
      <c r="D4029" t="inlineStr">
        <is>
          <t>Japanese</t>
        </is>
      </c>
      <c r="E4029" s="8" t="n">
        <v>46140</v>
      </c>
      <c r="F4029" t="inlineStr">
        <is>
          <t>Violations were cited in the following area(s).</t>
        </is>
      </c>
      <c r="G4029" t="inlineStr">
        <is>
          <t>08C</t>
        </is>
      </c>
      <c r="H4029" t="inlineStr">
        <is>
          <t>Pesticide not properly labeled or used by unlicensed individual. Pesticide, other toxic chemical improperly used/stored. Unprotected, unlocked bait station used.</t>
        </is>
      </c>
      <c r="I4029" t="inlineStr">
        <is>
          <t>Not Critical</t>
        </is>
      </c>
      <c r="J4029" t="n">
        <v>21</v>
      </c>
      <c r="L4029" s="9">
        <f>A4029&amp;"-"&amp;TEXT(E4029,"yyyymmdd")</f>
        <v/>
      </c>
    </row>
    <row r="4030">
      <c r="A4030" t="n">
        <v>41578515</v>
      </c>
      <c r="B4030" t="inlineStr">
        <is>
          <t>Brooklyn</t>
        </is>
      </c>
      <c r="C4030" t="inlineStr">
        <is>
          <t>11238</t>
        </is>
      </c>
      <c r="D4030" t="inlineStr">
        <is>
          <t>American</t>
        </is>
      </c>
      <c r="E4030" s="8" t="n">
        <v>46140</v>
      </c>
      <c r="F4030" t="inlineStr">
        <is>
          <t>Violations were cited in the following area(s).</t>
        </is>
      </c>
      <c r="G4030" t="inlineStr">
        <is>
          <t>06C</t>
        </is>
      </c>
      <c r="H403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030" t="inlineStr">
        <is>
          <t>Critical</t>
        </is>
      </c>
      <c r="J4030" t="n">
        <v>12</v>
      </c>
      <c r="K4030" t="inlineStr">
        <is>
          <t>A</t>
        </is>
      </c>
      <c r="L4030" s="9">
        <f>A4030&amp;"-"&amp;TEXT(E4030,"yyyymmdd")</f>
        <v/>
      </c>
    </row>
    <row r="4031">
      <c r="A4031" t="n">
        <v>41578515</v>
      </c>
      <c r="B4031" t="inlineStr">
        <is>
          <t>Brooklyn</t>
        </is>
      </c>
      <c r="C4031" t="inlineStr">
        <is>
          <t>11238</t>
        </is>
      </c>
      <c r="D4031" t="inlineStr">
        <is>
          <t>American</t>
        </is>
      </c>
      <c r="E4031" s="8" t="n">
        <v>46140</v>
      </c>
      <c r="F4031" t="inlineStr">
        <is>
          <t>Violations were cited in the following area(s).</t>
        </is>
      </c>
      <c r="G4031" t="inlineStr">
        <is>
          <t>06D</t>
        </is>
      </c>
      <c r="H4031" t="inlineStr">
        <is>
          <t>Food contact surface not properly washed, rinsed and sanitized after each use and following any activity when contamination may have occurred.</t>
        </is>
      </c>
      <c r="I4031" t="inlineStr">
        <is>
          <t>Critical</t>
        </is>
      </c>
      <c r="J4031" t="n">
        <v>12</v>
      </c>
      <c r="K4031" t="inlineStr">
        <is>
          <t>A</t>
        </is>
      </c>
      <c r="L4031" s="9">
        <f>A4031&amp;"-"&amp;TEXT(E4031,"yyyymmdd")</f>
        <v/>
      </c>
    </row>
    <row r="4032">
      <c r="A4032" t="n">
        <v>41578515</v>
      </c>
      <c r="B4032" t="inlineStr">
        <is>
          <t>Brooklyn</t>
        </is>
      </c>
      <c r="C4032" t="inlineStr">
        <is>
          <t>11238</t>
        </is>
      </c>
      <c r="D4032" t="inlineStr">
        <is>
          <t>American</t>
        </is>
      </c>
      <c r="E4032" s="8" t="n">
        <v>46140</v>
      </c>
      <c r="F4032" t="inlineStr">
        <is>
          <t>Violations were cited in the following area(s).</t>
        </is>
      </c>
      <c r="G4032" t="inlineStr">
        <is>
          <t>10F</t>
        </is>
      </c>
      <c r="H4032" t="inlineStr">
        <is>
          <t>Non-food contact surface or equipment made of unacceptable material, not kept clean, or not properly sealed, raised, spaced or movable to allow accessibility for cleaning on all sides, above and underneath the unit.</t>
        </is>
      </c>
      <c r="I4032" t="inlineStr">
        <is>
          <t>Not Critical</t>
        </is>
      </c>
      <c r="J4032" t="n">
        <v>12</v>
      </c>
      <c r="K4032" t="inlineStr">
        <is>
          <t>A</t>
        </is>
      </c>
      <c r="L4032" s="9">
        <f>A4032&amp;"-"&amp;TEXT(E4032,"yyyymmdd")</f>
        <v/>
      </c>
    </row>
    <row r="4033">
      <c r="A4033" t="n">
        <v>41612549</v>
      </c>
      <c r="B4033" t="inlineStr">
        <is>
          <t>Bronx</t>
        </is>
      </c>
      <c r="C4033" t="inlineStr">
        <is>
          <t>10461</t>
        </is>
      </c>
      <c r="D4033" t="inlineStr">
        <is>
          <t>Donuts</t>
        </is>
      </c>
      <c r="E4033" s="8" t="n">
        <v>46140</v>
      </c>
      <c r="F4033" t="inlineStr">
        <is>
          <t>Violations were cited in the following area(s).</t>
        </is>
      </c>
      <c r="G4033" t="inlineStr">
        <is>
          <t>04L</t>
        </is>
      </c>
      <c r="H4033" t="inlineStr">
        <is>
          <t>Evidence of mice or live mice in establishment's food or non-food areas.</t>
        </is>
      </c>
      <c r="I4033" t="inlineStr">
        <is>
          <t>Critical</t>
        </is>
      </c>
      <c r="J4033" t="n">
        <v>38</v>
      </c>
      <c r="L4033" s="9">
        <f>A4033&amp;"-"&amp;TEXT(E4033,"yyyymmdd")</f>
        <v/>
      </c>
    </row>
    <row r="4034">
      <c r="A4034" t="n">
        <v>41612549</v>
      </c>
      <c r="B4034" t="inlineStr">
        <is>
          <t>Bronx</t>
        </is>
      </c>
      <c r="C4034" t="inlineStr">
        <is>
          <t>10461</t>
        </is>
      </c>
      <c r="D4034" t="inlineStr">
        <is>
          <t>Donuts</t>
        </is>
      </c>
      <c r="E4034" s="8" t="n">
        <v>46140</v>
      </c>
      <c r="F4034" t="inlineStr">
        <is>
          <t>Violations were cited in the following area(s).</t>
        </is>
      </c>
      <c r="G4034" t="inlineStr">
        <is>
          <t>06D</t>
        </is>
      </c>
      <c r="H4034" t="inlineStr">
        <is>
          <t>Food contact surface not properly washed, rinsed and sanitized after each use and following any activity when contamination may have occurred.</t>
        </is>
      </c>
      <c r="I4034" t="inlineStr">
        <is>
          <t>Critical</t>
        </is>
      </c>
      <c r="J4034" t="n">
        <v>38</v>
      </c>
      <c r="L4034" s="9">
        <f>A4034&amp;"-"&amp;TEXT(E4034,"yyyymmdd")</f>
        <v/>
      </c>
    </row>
    <row r="4035">
      <c r="A4035" t="n">
        <v>41612549</v>
      </c>
      <c r="B4035" t="inlineStr">
        <is>
          <t>Bronx</t>
        </is>
      </c>
      <c r="C4035" t="inlineStr">
        <is>
          <t>10461</t>
        </is>
      </c>
      <c r="D4035" t="inlineStr">
        <is>
          <t>Donuts</t>
        </is>
      </c>
      <c r="E4035" s="8" t="n">
        <v>46140</v>
      </c>
      <c r="F4035" t="inlineStr">
        <is>
          <t>Violations were cited in the following area(s).</t>
        </is>
      </c>
      <c r="G4035" t="inlineStr">
        <is>
          <t>06E</t>
        </is>
      </c>
      <c r="H4035" t="inlineStr">
        <is>
          <t>Sanitized equipment or utensil, including in-use food dispensing utensil, improperly used or stored.</t>
        </is>
      </c>
      <c r="I4035" t="inlineStr">
        <is>
          <t>Critical</t>
        </is>
      </c>
      <c r="J4035" t="n">
        <v>38</v>
      </c>
      <c r="L4035" s="9">
        <f>A4035&amp;"-"&amp;TEXT(E4035,"yyyymmdd")</f>
        <v/>
      </c>
    </row>
    <row r="4036">
      <c r="A4036" t="n">
        <v>41612549</v>
      </c>
      <c r="B4036" t="inlineStr">
        <is>
          <t>Bronx</t>
        </is>
      </c>
      <c r="C4036" t="inlineStr">
        <is>
          <t>10461</t>
        </is>
      </c>
      <c r="D4036" t="inlineStr">
        <is>
          <t>Donuts</t>
        </is>
      </c>
      <c r="E4036" s="8" t="n">
        <v>46140</v>
      </c>
      <c r="F4036" t="inlineStr">
        <is>
          <t>Violations were cited in the following area(s).</t>
        </is>
      </c>
      <c r="G4036" t="inlineStr">
        <is>
          <t>06F</t>
        </is>
      </c>
      <c r="H4036" t="inlineStr">
        <is>
          <t>Wiping cloths not stored clean and dry, or in a sanitizing solution, between uses.</t>
        </is>
      </c>
      <c r="I4036" t="inlineStr">
        <is>
          <t>Critical</t>
        </is>
      </c>
      <c r="J4036" t="n">
        <v>38</v>
      </c>
      <c r="L4036" s="9">
        <f>A4036&amp;"-"&amp;TEXT(E4036,"yyyymmdd")</f>
        <v/>
      </c>
    </row>
    <row r="4037">
      <c r="A4037" t="n">
        <v>41612549</v>
      </c>
      <c r="B4037" t="inlineStr">
        <is>
          <t>Bronx</t>
        </is>
      </c>
      <c r="C4037" t="inlineStr">
        <is>
          <t>10461</t>
        </is>
      </c>
      <c r="D4037" t="inlineStr">
        <is>
          <t>Donuts</t>
        </is>
      </c>
      <c r="E4037" s="8" t="n">
        <v>46140</v>
      </c>
      <c r="F4037" t="inlineStr">
        <is>
          <t>Violations were cited in the following area(s).</t>
        </is>
      </c>
      <c r="G4037" t="inlineStr">
        <is>
          <t>08A</t>
        </is>
      </c>
      <c r="H4037" t="inlineStr">
        <is>
          <t>Establishment is not free of harborage or conditions conducive to rodents, insects or other pests.</t>
        </is>
      </c>
      <c r="I4037" t="inlineStr">
        <is>
          <t>Not Critical</t>
        </is>
      </c>
      <c r="J4037" t="n">
        <v>38</v>
      </c>
      <c r="L4037" s="9">
        <f>A4037&amp;"-"&amp;TEXT(E4037,"yyyymmdd")</f>
        <v/>
      </c>
    </row>
    <row r="4038">
      <c r="A4038" t="n">
        <v>41612549</v>
      </c>
      <c r="B4038" t="inlineStr">
        <is>
          <t>Bronx</t>
        </is>
      </c>
      <c r="C4038" t="inlineStr">
        <is>
          <t>10461</t>
        </is>
      </c>
      <c r="D4038" t="inlineStr">
        <is>
          <t>Donuts</t>
        </is>
      </c>
      <c r="E4038" s="8" t="n">
        <v>46140</v>
      </c>
      <c r="F4038" t="inlineStr">
        <is>
          <t>Violations were cited in the following area(s).</t>
        </is>
      </c>
      <c r="G4038" t="inlineStr">
        <is>
          <t>10D</t>
        </is>
      </c>
      <c r="H4038" t="inlineStr">
        <is>
          <t>Mechanical or natural ventilation not provided, inadequate, improperly installed, in disrepair or fails to prevent and control excessive build-up of grease, heat, steam condensation, vapors, odors, smoke or fumes.</t>
        </is>
      </c>
      <c r="I4038" t="inlineStr">
        <is>
          <t>Not Critical</t>
        </is>
      </c>
      <c r="J4038" t="n">
        <v>38</v>
      </c>
      <c r="L4038" s="9">
        <f>A4038&amp;"-"&amp;TEXT(E4038,"yyyymmdd")</f>
        <v/>
      </c>
    </row>
    <row r="4039">
      <c r="A4039" t="n">
        <v>41612549</v>
      </c>
      <c r="B4039" t="inlineStr">
        <is>
          <t>Bronx</t>
        </is>
      </c>
      <c r="C4039" t="inlineStr">
        <is>
          <t>10461</t>
        </is>
      </c>
      <c r="D4039" t="inlineStr">
        <is>
          <t>Donuts</t>
        </is>
      </c>
      <c r="E4039" s="8" t="n">
        <v>46140</v>
      </c>
      <c r="F4039" t="inlineStr">
        <is>
          <t>Violations were cited in the following area(s).</t>
        </is>
      </c>
      <c r="G4039" t="inlineStr">
        <is>
          <t>10F</t>
        </is>
      </c>
      <c r="H4039" t="inlineStr">
        <is>
          <t>Non-food contact surface or equipment made of unacceptable material, not kept clean, or not properly sealed, raised, spaced or movable to allow accessibility for cleaning on all sides, above and underneath the unit.</t>
        </is>
      </c>
      <c r="I4039" t="inlineStr">
        <is>
          <t>Not Critical</t>
        </is>
      </c>
      <c r="J4039" t="n">
        <v>38</v>
      </c>
      <c r="L4039" s="9">
        <f>A4039&amp;"-"&amp;TEXT(E4039,"yyyymmdd")</f>
        <v/>
      </c>
    </row>
    <row r="4040">
      <c r="A4040" t="n">
        <v>41612549</v>
      </c>
      <c r="B4040" t="inlineStr">
        <is>
          <t>Bronx</t>
        </is>
      </c>
      <c r="C4040" t="inlineStr">
        <is>
          <t>10461</t>
        </is>
      </c>
      <c r="D4040" t="inlineStr">
        <is>
          <t>Donuts</t>
        </is>
      </c>
      <c r="E4040" s="8" t="n">
        <v>46140</v>
      </c>
      <c r="F4040" t="inlineStr">
        <is>
          <t>Violations were cited in the following area(s).</t>
        </is>
      </c>
      <c r="G4040" t="inlineStr">
        <is>
          <t>10G</t>
        </is>
      </c>
      <c r="H4040" t="inlineStr">
        <is>
          <t>Dishwashing and ware washing: Cleaning and sanitizing of tableware, including dishes, utensils, and equipment deficient.</t>
        </is>
      </c>
      <c r="I4040" t="inlineStr">
        <is>
          <t>Not Critical</t>
        </is>
      </c>
      <c r="J4040" t="n">
        <v>38</v>
      </c>
      <c r="L4040" s="9">
        <f>A4040&amp;"-"&amp;TEXT(E4040,"yyyymmdd")</f>
        <v/>
      </c>
    </row>
    <row r="4041">
      <c r="A4041" t="n">
        <v>41662075</v>
      </c>
      <c r="B4041" t="inlineStr">
        <is>
          <t>Manhattan</t>
        </is>
      </c>
      <c r="C4041" t="inlineStr">
        <is>
          <t>10003</t>
        </is>
      </c>
      <c r="D4041" t="inlineStr">
        <is>
          <t>Coffee/Tea</t>
        </is>
      </c>
      <c r="E4041" s="8" t="n">
        <v>46140</v>
      </c>
      <c r="F4041" t="inlineStr">
        <is>
          <t>Violations were cited in the following area(s).</t>
        </is>
      </c>
      <c r="G4041" t="inlineStr">
        <is>
          <t>02B</t>
        </is>
      </c>
      <c r="H4041" t="inlineStr">
        <is>
          <t>Hot TCS food item not held at or above 140 °F.</t>
        </is>
      </c>
      <c r="I4041" t="inlineStr">
        <is>
          <t>Critical</t>
        </is>
      </c>
      <c r="J4041" t="n">
        <v>17</v>
      </c>
      <c r="L4041" s="9">
        <f>A4041&amp;"-"&amp;TEXT(E4041,"yyyymmdd")</f>
        <v/>
      </c>
    </row>
    <row r="4042">
      <c r="A4042" t="n">
        <v>41662075</v>
      </c>
      <c r="B4042" t="inlineStr">
        <is>
          <t>Manhattan</t>
        </is>
      </c>
      <c r="C4042" t="inlineStr">
        <is>
          <t>10003</t>
        </is>
      </c>
      <c r="D4042" t="inlineStr">
        <is>
          <t>Coffee/Tea</t>
        </is>
      </c>
      <c r="E4042" s="8" t="n">
        <v>46140</v>
      </c>
      <c r="F4042" t="inlineStr">
        <is>
          <t>Violations were cited in the following area(s).</t>
        </is>
      </c>
      <c r="G4042" t="inlineStr">
        <is>
          <t>03A</t>
        </is>
      </c>
      <c r="H4042"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4042" t="inlineStr">
        <is>
          <t>Critical</t>
        </is>
      </c>
      <c r="J4042" t="n">
        <v>17</v>
      </c>
      <c r="L4042" s="9">
        <f>A4042&amp;"-"&amp;TEXT(E4042,"yyyymmdd")</f>
        <v/>
      </c>
    </row>
    <row r="4043">
      <c r="A4043" t="n">
        <v>41690473</v>
      </c>
      <c r="B4043" t="inlineStr">
        <is>
          <t>Manhattan</t>
        </is>
      </c>
      <c r="C4043" t="inlineStr">
        <is>
          <t>10009</t>
        </is>
      </c>
      <c r="D4043" t="inlineStr">
        <is>
          <t>Sandwiches</t>
        </is>
      </c>
      <c r="E4043" s="8" t="n">
        <v>46140</v>
      </c>
      <c r="F4043" t="inlineStr">
        <is>
          <t>Violations were cited in the following area(s).</t>
        </is>
      </c>
      <c r="G4043" t="inlineStr">
        <is>
          <t>04L</t>
        </is>
      </c>
      <c r="H4043" t="inlineStr">
        <is>
          <t>Evidence of mice or live mice in establishment's food or non-food areas.</t>
        </is>
      </c>
      <c r="I4043" t="inlineStr">
        <is>
          <t>Critical</t>
        </is>
      </c>
      <c r="J4043" t="n">
        <v>13</v>
      </c>
      <c r="K4043" t="inlineStr">
        <is>
          <t>A</t>
        </is>
      </c>
      <c r="L4043" s="9">
        <f>A4043&amp;"-"&amp;TEXT(E4043,"yyyymmdd")</f>
        <v/>
      </c>
    </row>
    <row r="4044">
      <c r="A4044" t="n">
        <v>41690473</v>
      </c>
      <c r="B4044" t="inlineStr">
        <is>
          <t>Manhattan</t>
        </is>
      </c>
      <c r="C4044" t="inlineStr">
        <is>
          <t>10009</t>
        </is>
      </c>
      <c r="D4044" t="inlineStr">
        <is>
          <t>Sandwiches</t>
        </is>
      </c>
      <c r="E4044" s="8" t="n">
        <v>46140</v>
      </c>
      <c r="F4044" t="inlineStr">
        <is>
          <t>Violations were cited in the following area(s).</t>
        </is>
      </c>
      <c r="G4044" t="inlineStr">
        <is>
          <t>08A</t>
        </is>
      </c>
      <c r="H4044" t="inlineStr">
        <is>
          <t>Establishment is not free of harborage or conditions conducive to rodents, insects or other pests.</t>
        </is>
      </c>
      <c r="I4044" t="inlineStr">
        <is>
          <t>Not Critical</t>
        </is>
      </c>
      <c r="J4044" t="n">
        <v>13</v>
      </c>
      <c r="K4044" t="inlineStr">
        <is>
          <t>A</t>
        </is>
      </c>
      <c r="L4044" s="9">
        <f>A4044&amp;"-"&amp;TEXT(E4044,"yyyymmdd")</f>
        <v/>
      </c>
    </row>
    <row r="4045">
      <c r="A4045" t="n">
        <v>41690473</v>
      </c>
      <c r="B4045" t="inlineStr">
        <is>
          <t>Manhattan</t>
        </is>
      </c>
      <c r="C4045" t="inlineStr">
        <is>
          <t>10009</t>
        </is>
      </c>
      <c r="D4045" t="inlineStr">
        <is>
          <t>Sandwiches</t>
        </is>
      </c>
      <c r="E4045" s="8" t="n">
        <v>46140</v>
      </c>
      <c r="F4045" t="inlineStr">
        <is>
          <t>Violations were cited in the following area(s).</t>
        </is>
      </c>
      <c r="G4045" t="inlineStr">
        <is>
          <t>08C</t>
        </is>
      </c>
      <c r="H4045" t="inlineStr">
        <is>
          <t>Pesticide not properly labeled or used by unlicensed individual. Pesticide, other toxic chemical improperly used/stored. Unprotected, unlocked bait station used.</t>
        </is>
      </c>
      <c r="I4045" t="inlineStr">
        <is>
          <t>Not Critical</t>
        </is>
      </c>
      <c r="J4045" t="n">
        <v>13</v>
      </c>
      <c r="K4045" t="inlineStr">
        <is>
          <t>A</t>
        </is>
      </c>
      <c r="L4045" s="9">
        <f>A4045&amp;"-"&amp;TEXT(E4045,"yyyymmdd")</f>
        <v/>
      </c>
    </row>
    <row r="4046">
      <c r="A4046" t="n">
        <v>41710788</v>
      </c>
      <c r="B4046" t="inlineStr">
        <is>
          <t>Queens</t>
        </is>
      </c>
      <c r="C4046" t="inlineStr">
        <is>
          <t>11354</t>
        </is>
      </c>
      <c r="D4046" t="inlineStr">
        <is>
          <t>Asian/Asian Fusion</t>
        </is>
      </c>
      <c r="E4046" s="8" t="n">
        <v>46140</v>
      </c>
      <c r="F4046" t="inlineStr">
        <is>
          <t>Violations were cited in the following area(s).</t>
        </is>
      </c>
      <c r="G4046" t="inlineStr">
        <is>
          <t>02B</t>
        </is>
      </c>
      <c r="H4046" t="inlineStr">
        <is>
          <t>Hot TCS food item not held at or above 140 °F.</t>
        </is>
      </c>
      <c r="I4046" t="inlineStr">
        <is>
          <t>Critical</t>
        </is>
      </c>
      <c r="J4046" t="n">
        <v>22</v>
      </c>
      <c r="K4046" t="inlineStr">
        <is>
          <t>N</t>
        </is>
      </c>
      <c r="L4046" s="9">
        <f>A4046&amp;"-"&amp;TEXT(E4046,"yyyymmdd")</f>
        <v/>
      </c>
    </row>
    <row r="4047">
      <c r="A4047" t="n">
        <v>41710788</v>
      </c>
      <c r="B4047" t="inlineStr">
        <is>
          <t>Queens</t>
        </is>
      </c>
      <c r="C4047" t="inlineStr">
        <is>
          <t>11354</t>
        </is>
      </c>
      <c r="D4047" t="inlineStr">
        <is>
          <t>Asian/Asian Fusion</t>
        </is>
      </c>
      <c r="E4047" s="8" t="n">
        <v>46140</v>
      </c>
      <c r="F4047" t="inlineStr">
        <is>
          <t>Violations were cited in the following area(s).</t>
        </is>
      </c>
      <c r="G4047" t="inlineStr">
        <is>
          <t>06D</t>
        </is>
      </c>
      <c r="H4047" t="inlineStr">
        <is>
          <t>Food contact surface not properly washed, rinsed and sanitized after each use and following any activity when contamination may have occurred.</t>
        </is>
      </c>
      <c r="I4047" t="inlineStr">
        <is>
          <t>Critical</t>
        </is>
      </c>
      <c r="J4047" t="n">
        <v>22</v>
      </c>
      <c r="K4047" t="inlineStr">
        <is>
          <t>N</t>
        </is>
      </c>
      <c r="L4047" s="9">
        <f>A4047&amp;"-"&amp;TEXT(E4047,"yyyymmdd")</f>
        <v/>
      </c>
    </row>
    <row r="4048">
      <c r="A4048" t="n">
        <v>41710788</v>
      </c>
      <c r="B4048" t="inlineStr">
        <is>
          <t>Queens</t>
        </is>
      </c>
      <c r="C4048" t="inlineStr">
        <is>
          <t>11354</t>
        </is>
      </c>
      <c r="D4048" t="inlineStr">
        <is>
          <t>Asian/Asian Fusion</t>
        </is>
      </c>
      <c r="E4048" s="8" t="n">
        <v>46140</v>
      </c>
      <c r="F4048" t="inlineStr">
        <is>
          <t>Violations were cited in the following area(s).</t>
        </is>
      </c>
      <c r="G4048" t="inlineStr">
        <is>
          <t>08C</t>
        </is>
      </c>
      <c r="H4048" t="inlineStr">
        <is>
          <t>Pesticide not properly labeled or used by unlicensed individual. Pesticide, other toxic chemical improperly used/stored. Unprotected, unlocked bait station used.</t>
        </is>
      </c>
      <c r="I4048" t="inlineStr">
        <is>
          <t>Not Critical</t>
        </is>
      </c>
      <c r="J4048" t="n">
        <v>22</v>
      </c>
      <c r="K4048" t="inlineStr">
        <is>
          <t>N</t>
        </is>
      </c>
      <c r="L4048" s="9">
        <f>A4048&amp;"-"&amp;TEXT(E4048,"yyyymmdd")</f>
        <v/>
      </c>
    </row>
    <row r="4049">
      <c r="A4049" t="n">
        <v>41710788</v>
      </c>
      <c r="B4049" t="inlineStr">
        <is>
          <t>Queens</t>
        </is>
      </c>
      <c r="C4049" t="inlineStr">
        <is>
          <t>11354</t>
        </is>
      </c>
      <c r="D4049" t="inlineStr">
        <is>
          <t>Asian/Asian Fusion</t>
        </is>
      </c>
      <c r="E4049" s="8" t="n">
        <v>46140</v>
      </c>
      <c r="F4049" t="inlineStr">
        <is>
          <t>Violations were cited in the following area(s).</t>
        </is>
      </c>
      <c r="G4049" t="inlineStr">
        <is>
          <t>10B</t>
        </is>
      </c>
      <c r="H4049" t="inlineStr">
        <is>
          <t>Anti-siphonage or back-flow prevention device not provided where required; equipment or floor not properly drained; sewage disposal system in disrepair or not functioning properly. Condensation or liquid waste improperly disposed of.</t>
        </is>
      </c>
      <c r="I4049" t="inlineStr">
        <is>
          <t>Not Critical</t>
        </is>
      </c>
      <c r="J4049" t="n">
        <v>22</v>
      </c>
      <c r="K4049" t="inlineStr">
        <is>
          <t>N</t>
        </is>
      </c>
      <c r="L4049" s="9">
        <f>A4049&amp;"-"&amp;TEXT(E4049,"yyyymmdd")</f>
        <v/>
      </c>
    </row>
    <row r="4050">
      <c r="A4050" t="n">
        <v>41710788</v>
      </c>
      <c r="B4050" t="inlineStr">
        <is>
          <t>Queens</t>
        </is>
      </c>
      <c r="C4050" t="inlineStr">
        <is>
          <t>11354</t>
        </is>
      </c>
      <c r="D4050" t="inlineStr">
        <is>
          <t>Asian/Asian Fusion</t>
        </is>
      </c>
      <c r="E4050" s="8" t="n">
        <v>46140</v>
      </c>
      <c r="F4050" t="inlineStr">
        <is>
          <t>Violations were cited in the following area(s).</t>
        </is>
      </c>
      <c r="G4050" t="inlineStr">
        <is>
          <t>10F</t>
        </is>
      </c>
      <c r="H4050" t="inlineStr">
        <is>
          <t>Non-food contact surface or equipment made of unacceptable material, not kept clean, or not properly sealed, raised, spaced or movable to allow accessibility for cleaning on all sides, above and underneath the unit.</t>
        </is>
      </c>
      <c r="I4050" t="inlineStr">
        <is>
          <t>Not Critical</t>
        </is>
      </c>
      <c r="J4050" t="n">
        <v>22</v>
      </c>
      <c r="K4050" t="inlineStr">
        <is>
          <t>N</t>
        </is>
      </c>
      <c r="L4050" s="9">
        <f>A4050&amp;"-"&amp;TEXT(E4050,"yyyymmdd")</f>
        <v/>
      </c>
    </row>
    <row r="4051">
      <c r="A4051" t="n">
        <v>41714424</v>
      </c>
      <c r="B4051" t="inlineStr">
        <is>
          <t>Manhattan</t>
        </is>
      </c>
      <c r="C4051" t="inlineStr">
        <is>
          <t>10006</t>
        </is>
      </c>
      <c r="D4051" t="inlineStr">
        <is>
          <t>Steakhouse</t>
        </is>
      </c>
      <c r="E4051" s="8" t="n">
        <v>46140</v>
      </c>
      <c r="F4051" t="inlineStr">
        <is>
          <t>Violations were cited in the following area(s).</t>
        </is>
      </c>
      <c r="G4051" t="inlineStr">
        <is>
          <t>02B</t>
        </is>
      </c>
      <c r="H4051" t="inlineStr">
        <is>
          <t>Hot TCS food item not held at or above 140 °F.</t>
        </is>
      </c>
      <c r="I4051" t="inlineStr">
        <is>
          <t>Critical</t>
        </is>
      </c>
      <c r="J4051" t="n">
        <v>13</v>
      </c>
      <c r="K4051" t="inlineStr">
        <is>
          <t>A</t>
        </is>
      </c>
      <c r="L4051" s="9">
        <f>A4051&amp;"-"&amp;TEXT(E4051,"yyyymmdd")</f>
        <v/>
      </c>
    </row>
    <row r="4052">
      <c r="A4052" t="n">
        <v>41714424</v>
      </c>
      <c r="B4052" t="inlineStr">
        <is>
          <t>Manhattan</t>
        </is>
      </c>
      <c r="C4052" t="inlineStr">
        <is>
          <t>10006</t>
        </is>
      </c>
      <c r="D4052" t="inlineStr">
        <is>
          <t>Steakhouse</t>
        </is>
      </c>
      <c r="E4052" s="8" t="n">
        <v>46140</v>
      </c>
      <c r="F4052" t="inlineStr">
        <is>
          <t>Violations were cited in the following area(s).</t>
        </is>
      </c>
      <c r="G4052" t="inlineStr">
        <is>
          <t>10B</t>
        </is>
      </c>
      <c r="H4052" t="inlineStr">
        <is>
          <t>Anti-siphonage or back-flow prevention device not provided where required; equipment or floor not properly drained; sewage disposal system in disrepair or not functioning properly. Condensation or liquid waste improperly disposed of.</t>
        </is>
      </c>
      <c r="I4052" t="inlineStr">
        <is>
          <t>Not Critical</t>
        </is>
      </c>
      <c r="J4052" t="n">
        <v>13</v>
      </c>
      <c r="K4052" t="inlineStr">
        <is>
          <t>A</t>
        </is>
      </c>
      <c r="L4052" s="9">
        <f>A4052&amp;"-"&amp;TEXT(E4052,"yyyymmdd")</f>
        <v/>
      </c>
    </row>
    <row r="4053">
      <c r="A4053" t="n">
        <v>41714424</v>
      </c>
      <c r="B4053" t="inlineStr">
        <is>
          <t>Manhattan</t>
        </is>
      </c>
      <c r="C4053" t="inlineStr">
        <is>
          <t>10006</t>
        </is>
      </c>
      <c r="D4053" t="inlineStr">
        <is>
          <t>Steakhouse</t>
        </is>
      </c>
      <c r="E4053" s="8" t="n">
        <v>46140</v>
      </c>
      <c r="F4053" t="inlineStr">
        <is>
          <t>Violations were cited in the following area(s).</t>
        </is>
      </c>
      <c r="G4053" t="inlineStr">
        <is>
          <t>10F</t>
        </is>
      </c>
      <c r="H4053" t="inlineStr">
        <is>
          <t>Non-food contact surface or equipment made of unacceptable material, not kept clean, or not properly sealed, raised, spaced or movable to allow accessibility for cleaning on all sides, above and underneath the unit.</t>
        </is>
      </c>
      <c r="I4053" t="inlineStr">
        <is>
          <t>Not Critical</t>
        </is>
      </c>
      <c r="J4053" t="n">
        <v>13</v>
      </c>
      <c r="K4053" t="inlineStr">
        <is>
          <t>A</t>
        </is>
      </c>
      <c r="L4053" s="9">
        <f>A4053&amp;"-"&amp;TEXT(E4053,"yyyymmdd")</f>
        <v/>
      </c>
    </row>
    <row r="4054">
      <c r="A4054" t="n">
        <v>41721444</v>
      </c>
      <c r="B4054" t="inlineStr">
        <is>
          <t>Manhattan</t>
        </is>
      </c>
      <c r="C4054" t="inlineStr">
        <is>
          <t>10014</t>
        </is>
      </c>
      <c r="D4054" t="inlineStr">
        <is>
          <t>American</t>
        </is>
      </c>
      <c r="E4054" s="8" t="n">
        <v>46140</v>
      </c>
      <c r="F4054" t="inlineStr">
        <is>
          <t>Violations were cited in the following area(s).</t>
        </is>
      </c>
      <c r="G4054" t="inlineStr">
        <is>
          <t>02B</t>
        </is>
      </c>
      <c r="H4054" t="inlineStr">
        <is>
          <t>Hot TCS food item not held at or above 140 °F.</t>
        </is>
      </c>
      <c r="I4054" t="inlineStr">
        <is>
          <t>Critical</t>
        </is>
      </c>
      <c r="J4054" t="n">
        <v>37</v>
      </c>
      <c r="L4054" s="9">
        <f>A4054&amp;"-"&amp;TEXT(E4054,"yyyymmdd")</f>
        <v/>
      </c>
    </row>
    <row r="4055">
      <c r="A4055" t="n">
        <v>41721444</v>
      </c>
      <c r="B4055" t="inlineStr">
        <is>
          <t>Manhattan</t>
        </is>
      </c>
      <c r="C4055" t="inlineStr">
        <is>
          <t>10014</t>
        </is>
      </c>
      <c r="D4055" t="inlineStr">
        <is>
          <t>American</t>
        </is>
      </c>
      <c r="E4055" s="8" t="n">
        <v>46140</v>
      </c>
      <c r="F4055" t="inlineStr">
        <is>
          <t>Violations were cited in the following area(s).</t>
        </is>
      </c>
      <c r="G4055" t="inlineStr">
        <is>
          <t>02G</t>
        </is>
      </c>
      <c r="H4055" t="inlineStr">
        <is>
          <t>Cold TCS food item held above 41 °F; smoked or processed fish held above 38 °F; intact raw eggs held above 45 °F; or reduced oxygen packaged (ROP) TCS foods held above required temperatures except during active necessary preparation.</t>
        </is>
      </c>
      <c r="I4055" t="inlineStr">
        <is>
          <t>Critical</t>
        </is>
      </c>
      <c r="J4055" t="n">
        <v>37</v>
      </c>
      <c r="L4055" s="9">
        <f>A4055&amp;"-"&amp;TEXT(E4055,"yyyymmdd")</f>
        <v/>
      </c>
    </row>
    <row r="4056">
      <c r="A4056" t="n">
        <v>41721444</v>
      </c>
      <c r="B4056" t="inlineStr">
        <is>
          <t>Manhattan</t>
        </is>
      </c>
      <c r="C4056" t="inlineStr">
        <is>
          <t>10014</t>
        </is>
      </c>
      <c r="D4056" t="inlineStr">
        <is>
          <t>American</t>
        </is>
      </c>
      <c r="E4056" s="8" t="n">
        <v>46140</v>
      </c>
      <c r="F4056" t="inlineStr">
        <is>
          <t>Violations were cited in the following area(s).</t>
        </is>
      </c>
      <c r="G4056" t="inlineStr">
        <is>
          <t>04A</t>
        </is>
      </c>
      <c r="H4056" t="inlineStr">
        <is>
          <t>Food Protection Certificate (FPC) not held by manager or supervisor of food operations.</t>
        </is>
      </c>
      <c r="I4056" t="inlineStr">
        <is>
          <t>Critical</t>
        </is>
      </c>
      <c r="J4056" t="n">
        <v>37</v>
      </c>
      <c r="L4056" s="9">
        <f>A4056&amp;"-"&amp;TEXT(E4056,"yyyymmdd")</f>
        <v/>
      </c>
    </row>
    <row r="4057">
      <c r="A4057" t="n">
        <v>41721444</v>
      </c>
      <c r="B4057" t="inlineStr">
        <is>
          <t>Manhattan</t>
        </is>
      </c>
      <c r="C4057" t="inlineStr">
        <is>
          <t>10014</t>
        </is>
      </c>
      <c r="D4057" t="inlineStr">
        <is>
          <t>American</t>
        </is>
      </c>
      <c r="E4057" s="8" t="n">
        <v>46140</v>
      </c>
      <c r="F4057" t="inlineStr">
        <is>
          <t>Violations were cited in the following area(s).</t>
        </is>
      </c>
      <c r="G4057" t="inlineStr">
        <is>
          <t>04L</t>
        </is>
      </c>
      <c r="H4057" t="inlineStr">
        <is>
          <t>Evidence of mice or live mice in establishment's food or non-food areas.</t>
        </is>
      </c>
      <c r="I4057" t="inlineStr">
        <is>
          <t>Critical</t>
        </is>
      </c>
      <c r="J4057" t="n">
        <v>37</v>
      </c>
      <c r="L4057" s="9">
        <f>A4057&amp;"-"&amp;TEXT(E4057,"yyyymmdd")</f>
        <v/>
      </c>
    </row>
    <row r="4058">
      <c r="A4058" t="n">
        <v>41721444</v>
      </c>
      <c r="B4058" t="inlineStr">
        <is>
          <t>Manhattan</t>
        </is>
      </c>
      <c r="C4058" t="inlineStr">
        <is>
          <t>10014</t>
        </is>
      </c>
      <c r="D4058" t="inlineStr">
        <is>
          <t>American</t>
        </is>
      </c>
      <c r="E4058" s="8" t="n">
        <v>46140</v>
      </c>
      <c r="F4058" t="inlineStr">
        <is>
          <t>Violations were cited in the following area(s).</t>
        </is>
      </c>
      <c r="G4058" t="inlineStr">
        <is>
          <t>08A</t>
        </is>
      </c>
      <c r="H4058" t="inlineStr">
        <is>
          <t>Establishment is not free of harborage or conditions conducive to rodents, insects or other pests.</t>
        </is>
      </c>
      <c r="I4058" t="inlineStr">
        <is>
          <t>Not Critical</t>
        </is>
      </c>
      <c r="J4058" t="n">
        <v>37</v>
      </c>
      <c r="L4058" s="9">
        <f>A4058&amp;"-"&amp;TEXT(E4058,"yyyymmdd")</f>
        <v/>
      </c>
    </row>
    <row r="4059">
      <c r="A4059" t="n">
        <v>41721444</v>
      </c>
      <c r="B4059" t="inlineStr">
        <is>
          <t>Manhattan</t>
        </is>
      </c>
      <c r="C4059" t="inlineStr">
        <is>
          <t>10014</t>
        </is>
      </c>
      <c r="D4059" t="inlineStr">
        <is>
          <t>American</t>
        </is>
      </c>
      <c r="E4059" s="8" t="n">
        <v>46140</v>
      </c>
      <c r="F4059" t="inlineStr">
        <is>
          <t>Violations were cited in the following area(s).</t>
        </is>
      </c>
      <c r="G4059" t="inlineStr">
        <is>
          <t>08C</t>
        </is>
      </c>
      <c r="H4059" t="inlineStr">
        <is>
          <t>Pesticide not properly labeled or used by unlicensed individual. Pesticide, other toxic chemical improperly used/stored. Unprotected, unlocked bait station used.</t>
        </is>
      </c>
      <c r="I4059" t="inlineStr">
        <is>
          <t>Not Critical</t>
        </is>
      </c>
      <c r="J4059" t="n">
        <v>37</v>
      </c>
      <c r="L4059" s="9">
        <f>A4059&amp;"-"&amp;TEXT(E4059,"yyyymmdd")</f>
        <v/>
      </c>
    </row>
    <row r="4060">
      <c r="A4060" t="n">
        <v>41721444</v>
      </c>
      <c r="B4060" t="inlineStr">
        <is>
          <t>Manhattan</t>
        </is>
      </c>
      <c r="C4060" t="inlineStr">
        <is>
          <t>10014</t>
        </is>
      </c>
      <c r="D4060" t="inlineStr">
        <is>
          <t>American</t>
        </is>
      </c>
      <c r="E4060" s="8" t="n">
        <v>46140</v>
      </c>
      <c r="F4060" t="inlineStr">
        <is>
          <t>Violations were cited in the following area(s).</t>
        </is>
      </c>
      <c r="G4060" t="inlineStr">
        <is>
          <t>10B</t>
        </is>
      </c>
      <c r="H4060" t="inlineStr">
        <is>
          <t>Anti-siphonage or back-flow prevention device not provided where required; equipment or floor not properly drained; sewage disposal system in disrepair or not functioning properly. Condensation or liquid waste improperly disposed of.</t>
        </is>
      </c>
      <c r="I4060" t="inlineStr">
        <is>
          <t>Not Critical</t>
        </is>
      </c>
      <c r="J4060" t="n">
        <v>37</v>
      </c>
      <c r="L4060" s="9">
        <f>A4060&amp;"-"&amp;TEXT(E4060,"yyyymmdd")</f>
        <v/>
      </c>
    </row>
    <row r="4061">
      <c r="A4061" t="n">
        <v>50000804</v>
      </c>
      <c r="B4061" t="inlineStr">
        <is>
          <t>Queens</t>
        </is>
      </c>
      <c r="C4061" t="inlineStr">
        <is>
          <t>11354</t>
        </is>
      </c>
      <c r="D4061" t="inlineStr">
        <is>
          <t>Chinese</t>
        </is>
      </c>
      <c r="E4061" s="8" t="n">
        <v>46140</v>
      </c>
      <c r="F4061" t="inlineStr">
        <is>
          <t>Violations were cited in the following area(s).</t>
        </is>
      </c>
      <c r="G4061" t="inlineStr">
        <is>
          <t>02B</t>
        </is>
      </c>
      <c r="H4061" t="inlineStr">
        <is>
          <t>Hot TCS food item not held at or above 140 °F.</t>
        </is>
      </c>
      <c r="I4061" t="inlineStr">
        <is>
          <t>Critical</t>
        </is>
      </c>
      <c r="J4061" t="n">
        <v>33</v>
      </c>
      <c r="L4061" s="9">
        <f>A4061&amp;"-"&amp;TEXT(E4061,"yyyymmdd")</f>
        <v/>
      </c>
    </row>
    <row r="4062">
      <c r="A4062" t="n">
        <v>50000804</v>
      </c>
      <c r="B4062" t="inlineStr">
        <is>
          <t>Queens</t>
        </is>
      </c>
      <c r="C4062" t="inlineStr">
        <is>
          <t>11354</t>
        </is>
      </c>
      <c r="D4062" t="inlineStr">
        <is>
          <t>Chinese</t>
        </is>
      </c>
      <c r="E4062" s="8" t="n">
        <v>46140</v>
      </c>
      <c r="F4062" t="inlineStr">
        <is>
          <t>Violations were cited in the following area(s).</t>
        </is>
      </c>
      <c r="G4062" t="inlineStr">
        <is>
          <t>02G</t>
        </is>
      </c>
      <c r="H4062" t="inlineStr">
        <is>
          <t>Cold TCS food item held above 41 °F; smoked or processed fish held above 38 °F; intact raw eggs held above 45 °F; or reduced oxygen packaged (ROP) TCS foods held above required temperatures except during active necessary preparation.</t>
        </is>
      </c>
      <c r="I4062" t="inlineStr">
        <is>
          <t>Critical</t>
        </is>
      </c>
      <c r="J4062" t="n">
        <v>33</v>
      </c>
      <c r="L4062" s="9">
        <f>A4062&amp;"-"&amp;TEXT(E4062,"yyyymmdd")</f>
        <v/>
      </c>
    </row>
    <row r="4063">
      <c r="A4063" t="n">
        <v>50000804</v>
      </c>
      <c r="B4063" t="inlineStr">
        <is>
          <t>Queens</t>
        </is>
      </c>
      <c r="C4063" t="inlineStr">
        <is>
          <t>11354</t>
        </is>
      </c>
      <c r="D4063" t="inlineStr">
        <is>
          <t>Chinese</t>
        </is>
      </c>
      <c r="E4063" s="8" t="n">
        <v>46140</v>
      </c>
      <c r="F4063" t="inlineStr">
        <is>
          <t>Violations were cited in the following area(s).</t>
        </is>
      </c>
      <c r="G4063" t="inlineStr">
        <is>
          <t>04M</t>
        </is>
      </c>
      <c r="H4063" t="inlineStr">
        <is>
          <t>Live roaches in facility's food or non-food area.</t>
        </is>
      </c>
      <c r="I4063" t="inlineStr">
        <is>
          <t>Critical</t>
        </is>
      </c>
      <c r="J4063" t="n">
        <v>33</v>
      </c>
      <c r="L4063" s="9">
        <f>A4063&amp;"-"&amp;TEXT(E4063,"yyyymmdd")</f>
        <v/>
      </c>
    </row>
    <row r="4064">
      <c r="A4064" t="n">
        <v>50000804</v>
      </c>
      <c r="B4064" t="inlineStr">
        <is>
          <t>Queens</t>
        </is>
      </c>
      <c r="C4064" t="inlineStr">
        <is>
          <t>11354</t>
        </is>
      </c>
      <c r="D4064" t="inlineStr">
        <is>
          <t>Chinese</t>
        </is>
      </c>
      <c r="E4064" s="8" t="n">
        <v>46140</v>
      </c>
      <c r="F4064" t="inlineStr">
        <is>
          <t>Violations were cited in the following area(s).</t>
        </is>
      </c>
      <c r="G4064" t="inlineStr">
        <is>
          <t>06B</t>
        </is>
      </c>
      <c r="H4064" t="inlineStr">
        <is>
          <t>Tobacco or electronic cigarette use, eating, or drinking from open container in food preparation, food storage or dishwashing area.</t>
        </is>
      </c>
      <c r="I4064" t="inlineStr">
        <is>
          <t>Critical</t>
        </is>
      </c>
      <c r="J4064" t="n">
        <v>33</v>
      </c>
      <c r="L4064" s="9">
        <f>A4064&amp;"-"&amp;TEXT(E4064,"yyyymmdd")</f>
        <v/>
      </c>
    </row>
    <row r="4065">
      <c r="A4065" t="n">
        <v>50000804</v>
      </c>
      <c r="B4065" t="inlineStr">
        <is>
          <t>Queens</t>
        </is>
      </c>
      <c r="C4065" t="inlineStr">
        <is>
          <t>11354</t>
        </is>
      </c>
      <c r="D4065" t="inlineStr">
        <is>
          <t>Chinese</t>
        </is>
      </c>
      <c r="E4065" s="8" t="n">
        <v>46140</v>
      </c>
      <c r="F4065" t="inlineStr">
        <is>
          <t>Violations were cited in the following area(s).</t>
        </is>
      </c>
      <c r="G4065" t="inlineStr">
        <is>
          <t>08A</t>
        </is>
      </c>
      <c r="H4065" t="inlineStr">
        <is>
          <t>Establishment is not free of harborage or conditions conducive to rodents, insects or other pests.</t>
        </is>
      </c>
      <c r="I4065" t="inlineStr">
        <is>
          <t>Not Critical</t>
        </is>
      </c>
      <c r="J4065" t="n">
        <v>33</v>
      </c>
      <c r="L4065" s="9">
        <f>A4065&amp;"-"&amp;TEXT(E4065,"yyyymmdd")</f>
        <v/>
      </c>
    </row>
    <row r="4066">
      <c r="A4066" t="n">
        <v>50000804</v>
      </c>
      <c r="B4066" t="inlineStr">
        <is>
          <t>Queens</t>
        </is>
      </c>
      <c r="C4066" t="inlineStr">
        <is>
          <t>11354</t>
        </is>
      </c>
      <c r="D4066" t="inlineStr">
        <is>
          <t>Chinese</t>
        </is>
      </c>
      <c r="E4066" s="8" t="n">
        <v>46140</v>
      </c>
      <c r="F4066" t="inlineStr">
        <is>
          <t>Violations were cited in the following area(s).</t>
        </is>
      </c>
      <c r="G4066" t="inlineStr">
        <is>
          <t>09B</t>
        </is>
      </c>
      <c r="H4066" t="inlineStr">
        <is>
          <t>Thawing procedure improper.</t>
        </is>
      </c>
      <c r="I4066" t="inlineStr">
        <is>
          <t>Not Critical</t>
        </is>
      </c>
      <c r="J4066" t="n">
        <v>33</v>
      </c>
      <c r="L4066" s="9">
        <f>A4066&amp;"-"&amp;TEXT(E4066,"yyyymmdd")</f>
        <v/>
      </c>
    </row>
    <row r="4067">
      <c r="A4067" t="n">
        <v>50007228</v>
      </c>
      <c r="B4067" t="inlineStr">
        <is>
          <t>Brooklyn</t>
        </is>
      </c>
      <c r="C4067" t="inlineStr">
        <is>
          <t>11205</t>
        </is>
      </c>
      <c r="D4067" t="inlineStr">
        <is>
          <t>Peruvian</t>
        </is>
      </c>
      <c r="E4067" s="8" t="n">
        <v>46140</v>
      </c>
      <c r="F4067" t="inlineStr">
        <is>
          <t>Violations were cited in the following area(s).</t>
        </is>
      </c>
      <c r="G4067" t="inlineStr">
        <is>
          <t>02B</t>
        </is>
      </c>
      <c r="H4067" t="inlineStr">
        <is>
          <t>Hot TCS food item not held at or above 140 °F.</t>
        </is>
      </c>
      <c r="I4067" t="inlineStr">
        <is>
          <t>Critical</t>
        </is>
      </c>
      <c r="J4067" t="n">
        <v>17</v>
      </c>
      <c r="L4067" s="9">
        <f>A4067&amp;"-"&amp;TEXT(E4067,"yyyymmdd")</f>
        <v/>
      </c>
    </row>
    <row r="4068">
      <c r="A4068" t="n">
        <v>50007228</v>
      </c>
      <c r="B4068" t="inlineStr">
        <is>
          <t>Brooklyn</t>
        </is>
      </c>
      <c r="C4068" t="inlineStr">
        <is>
          <t>11205</t>
        </is>
      </c>
      <c r="D4068" t="inlineStr">
        <is>
          <t>Peruvian</t>
        </is>
      </c>
      <c r="E4068" s="8" t="n">
        <v>46140</v>
      </c>
      <c r="F4068" t="inlineStr">
        <is>
          <t>Violations were cited in the following area(s).</t>
        </is>
      </c>
      <c r="G4068" t="inlineStr">
        <is>
          <t>03A</t>
        </is>
      </c>
      <c r="H4068"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4068" t="inlineStr">
        <is>
          <t>Critical</t>
        </is>
      </c>
      <c r="J4068" t="n">
        <v>17</v>
      </c>
      <c r="L4068" s="9">
        <f>A4068&amp;"-"&amp;TEXT(E4068,"yyyymmdd")</f>
        <v/>
      </c>
    </row>
    <row r="4069">
      <c r="A4069" t="n">
        <v>50012601</v>
      </c>
      <c r="B4069" t="inlineStr">
        <is>
          <t>Manhattan</t>
        </is>
      </c>
      <c r="C4069" t="inlineStr">
        <is>
          <t>10009</t>
        </is>
      </c>
      <c r="D4069" t="inlineStr">
        <is>
          <t>Japanese</t>
        </is>
      </c>
      <c r="E4069" s="8" t="n">
        <v>46140</v>
      </c>
      <c r="F4069" t="inlineStr">
        <is>
          <t>Violations were cited in the following area(s).</t>
        </is>
      </c>
      <c r="G4069" t="inlineStr">
        <is>
          <t>02B</t>
        </is>
      </c>
      <c r="H4069" t="inlineStr">
        <is>
          <t>Hot TCS food item not held at or above 140 °F.</t>
        </is>
      </c>
      <c r="I4069" t="inlineStr">
        <is>
          <t>Critical</t>
        </is>
      </c>
      <c r="J4069" t="n">
        <v>23</v>
      </c>
      <c r="K4069" t="inlineStr">
        <is>
          <t>N</t>
        </is>
      </c>
      <c r="L4069" s="9">
        <f>A4069&amp;"-"&amp;TEXT(E4069,"yyyymmdd")</f>
        <v/>
      </c>
    </row>
    <row r="4070">
      <c r="A4070" t="n">
        <v>50012601</v>
      </c>
      <c r="B4070" t="inlineStr">
        <is>
          <t>Manhattan</t>
        </is>
      </c>
      <c r="C4070" t="inlineStr">
        <is>
          <t>10009</t>
        </is>
      </c>
      <c r="D4070" t="inlineStr">
        <is>
          <t>Japanese</t>
        </is>
      </c>
      <c r="E4070" s="8" t="n">
        <v>46140</v>
      </c>
      <c r="F4070" t="inlineStr">
        <is>
          <t>Violations were cited in the following area(s).</t>
        </is>
      </c>
      <c r="G4070" t="inlineStr">
        <is>
          <t>06A</t>
        </is>
      </c>
      <c r="H4070" t="inlineStr">
        <is>
          <t>Personal cleanliness is inadequate. Outer garment soiled with possible contaminant. Effective hair restraint not worn where required. Jewelry worn on hands or arms. Fingernail polish worn or fingernails not kept clean and trimmed.</t>
        </is>
      </c>
      <c r="I4070" t="inlineStr">
        <is>
          <t>Critical</t>
        </is>
      </c>
      <c r="J4070" t="n">
        <v>23</v>
      </c>
      <c r="K4070" t="inlineStr">
        <is>
          <t>N</t>
        </is>
      </c>
      <c r="L4070" s="9">
        <f>A4070&amp;"-"&amp;TEXT(E4070,"yyyymmdd")</f>
        <v/>
      </c>
    </row>
    <row r="4071">
      <c r="A4071" t="n">
        <v>50012601</v>
      </c>
      <c r="B4071" t="inlineStr">
        <is>
          <t>Manhattan</t>
        </is>
      </c>
      <c r="C4071" t="inlineStr">
        <is>
          <t>10009</t>
        </is>
      </c>
      <c r="D4071" t="inlineStr">
        <is>
          <t>Japanese</t>
        </is>
      </c>
      <c r="E4071" s="8" t="n">
        <v>46140</v>
      </c>
      <c r="F4071" t="inlineStr">
        <is>
          <t>Violations were cited in the following area(s).</t>
        </is>
      </c>
      <c r="G4071" t="inlineStr">
        <is>
          <t>06C</t>
        </is>
      </c>
      <c r="H407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071" t="inlineStr">
        <is>
          <t>Critical</t>
        </is>
      </c>
      <c r="J4071" t="n">
        <v>23</v>
      </c>
      <c r="K4071" t="inlineStr">
        <is>
          <t>N</t>
        </is>
      </c>
      <c r="L4071" s="9">
        <f>A4071&amp;"-"&amp;TEXT(E4071,"yyyymmdd")</f>
        <v/>
      </c>
    </row>
    <row r="4072">
      <c r="A4072" t="n">
        <v>50012601</v>
      </c>
      <c r="B4072" t="inlineStr">
        <is>
          <t>Manhattan</t>
        </is>
      </c>
      <c r="C4072" t="inlineStr">
        <is>
          <t>10009</t>
        </is>
      </c>
      <c r="D4072" t="inlineStr">
        <is>
          <t>Japanese</t>
        </is>
      </c>
      <c r="E4072" s="8" t="n">
        <v>46140</v>
      </c>
      <c r="F4072" t="inlineStr">
        <is>
          <t>Violations were cited in the following area(s).</t>
        </is>
      </c>
      <c r="G4072" t="inlineStr">
        <is>
          <t>10G</t>
        </is>
      </c>
      <c r="H4072" t="inlineStr">
        <is>
          <t>Dishwashing and ware washing: Cleaning and sanitizing of tableware, including dishes, utensils, and equipment deficient.</t>
        </is>
      </c>
      <c r="I4072" t="inlineStr">
        <is>
          <t>Not Critical</t>
        </is>
      </c>
      <c r="J4072" t="n">
        <v>23</v>
      </c>
      <c r="K4072" t="inlineStr">
        <is>
          <t>N</t>
        </is>
      </c>
      <c r="L4072" s="9">
        <f>A4072&amp;"-"&amp;TEXT(E4072,"yyyymmdd")</f>
        <v/>
      </c>
    </row>
    <row r="4073">
      <c r="A4073" t="n">
        <v>50014322</v>
      </c>
      <c r="B4073" t="inlineStr">
        <is>
          <t>Brooklyn</t>
        </is>
      </c>
      <c r="C4073" t="inlineStr">
        <is>
          <t>11209</t>
        </is>
      </c>
      <c r="D4073" t="inlineStr">
        <is>
          <t>Tex-Mex</t>
        </is>
      </c>
      <c r="E4073" s="8" t="n">
        <v>46140</v>
      </c>
      <c r="F4073" t="inlineStr">
        <is>
          <t>Violations were cited in the following area(s).</t>
        </is>
      </c>
      <c r="G4073" t="inlineStr">
        <is>
          <t>06D</t>
        </is>
      </c>
      <c r="H4073" t="inlineStr">
        <is>
          <t>Food contact surface not properly washed, rinsed and sanitized after each use and following any activity when contamination may have occurred.</t>
        </is>
      </c>
      <c r="I4073" t="inlineStr">
        <is>
          <t>Critical</t>
        </is>
      </c>
      <c r="J4073" t="n">
        <v>5</v>
      </c>
      <c r="K4073" t="inlineStr">
        <is>
          <t>A</t>
        </is>
      </c>
      <c r="L4073" s="9">
        <f>A4073&amp;"-"&amp;TEXT(E4073,"yyyymmdd")</f>
        <v/>
      </c>
    </row>
    <row r="4074">
      <c r="A4074" t="n">
        <v>50034098</v>
      </c>
      <c r="B4074" t="inlineStr">
        <is>
          <t>Manhattan</t>
        </is>
      </c>
      <c r="C4074" t="inlineStr">
        <is>
          <t>10012</t>
        </is>
      </c>
      <c r="D4074" t="inlineStr">
        <is>
          <t>Seafood</t>
        </is>
      </c>
      <c r="E4074" s="8" t="n">
        <v>46140</v>
      </c>
      <c r="F4074" t="inlineStr">
        <is>
          <t>Violations were cited in the following area(s).</t>
        </is>
      </c>
      <c r="G4074" t="inlineStr">
        <is>
          <t>02G</t>
        </is>
      </c>
      <c r="H4074" t="inlineStr">
        <is>
          <t>Cold TCS food item held above 41 °F; smoked or processed fish held above 38 °F; intact raw eggs held above 45 °F; or reduced oxygen packaged (ROP) TCS foods held above required temperatures except during active necessary preparation.</t>
        </is>
      </c>
      <c r="I4074" t="inlineStr">
        <is>
          <t>Critical</t>
        </is>
      </c>
      <c r="J4074" t="n">
        <v>7</v>
      </c>
      <c r="K4074" t="inlineStr">
        <is>
          <t>A</t>
        </is>
      </c>
      <c r="L4074" s="9">
        <f>A4074&amp;"-"&amp;TEXT(E4074,"yyyymmdd")</f>
        <v/>
      </c>
    </row>
    <row r="4075">
      <c r="A4075" t="n">
        <v>50037997</v>
      </c>
      <c r="B4075" t="inlineStr">
        <is>
          <t>Brooklyn</t>
        </is>
      </c>
      <c r="C4075" t="inlineStr">
        <is>
          <t>11220</t>
        </is>
      </c>
      <c r="D4075" t="inlineStr">
        <is>
          <t>Mexican</t>
        </is>
      </c>
      <c r="E4075" s="8" t="n">
        <v>46140</v>
      </c>
      <c r="F4075" t="inlineStr">
        <is>
          <t>Violations were cited in the following area(s).</t>
        </is>
      </c>
      <c r="G4075" t="inlineStr">
        <is>
          <t>06C</t>
        </is>
      </c>
      <c r="H407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075" t="inlineStr">
        <is>
          <t>Critical</t>
        </is>
      </c>
      <c r="J4075" t="n">
        <v>15</v>
      </c>
      <c r="L4075" s="9">
        <f>A4075&amp;"-"&amp;TEXT(E4075,"yyyymmdd")</f>
        <v/>
      </c>
    </row>
    <row r="4076">
      <c r="A4076" t="n">
        <v>50037997</v>
      </c>
      <c r="B4076" t="inlineStr">
        <is>
          <t>Brooklyn</t>
        </is>
      </c>
      <c r="C4076" t="inlineStr">
        <is>
          <t>11220</t>
        </is>
      </c>
      <c r="D4076" t="inlineStr">
        <is>
          <t>Mexican</t>
        </is>
      </c>
      <c r="E4076" s="8" t="n">
        <v>46140</v>
      </c>
      <c r="F4076" t="inlineStr">
        <is>
          <t>Violations were cited in the following area(s).</t>
        </is>
      </c>
      <c r="G4076" t="inlineStr">
        <is>
          <t>06F</t>
        </is>
      </c>
      <c r="H4076" t="inlineStr">
        <is>
          <t>Wiping cloths not stored clean and dry, or in a sanitizing solution, between uses.</t>
        </is>
      </c>
      <c r="I4076" t="inlineStr">
        <is>
          <t>Critical</t>
        </is>
      </c>
      <c r="J4076" t="n">
        <v>15</v>
      </c>
      <c r="L4076" s="9">
        <f>A4076&amp;"-"&amp;TEXT(E4076,"yyyymmdd")</f>
        <v/>
      </c>
    </row>
    <row r="4077">
      <c r="A4077" t="n">
        <v>50037997</v>
      </c>
      <c r="B4077" t="inlineStr">
        <is>
          <t>Brooklyn</t>
        </is>
      </c>
      <c r="C4077" t="inlineStr">
        <is>
          <t>11220</t>
        </is>
      </c>
      <c r="D4077" t="inlineStr">
        <is>
          <t>Mexican</t>
        </is>
      </c>
      <c r="E4077" s="8" t="n">
        <v>46140</v>
      </c>
      <c r="F4077" t="inlineStr">
        <is>
          <t>Violations were cited in the following area(s).</t>
        </is>
      </c>
      <c r="G4077" t="inlineStr">
        <is>
          <t>10G</t>
        </is>
      </c>
      <c r="H4077" t="inlineStr">
        <is>
          <t>Dishwashing and ware washing: Cleaning and sanitizing of tableware, including dishes, utensils, and equipment deficient.</t>
        </is>
      </c>
      <c r="I4077" t="inlineStr">
        <is>
          <t>Not Critical</t>
        </is>
      </c>
      <c r="J4077" t="n">
        <v>15</v>
      </c>
      <c r="L4077" s="9">
        <f>A4077&amp;"-"&amp;TEXT(E4077,"yyyymmdd")</f>
        <v/>
      </c>
    </row>
    <row r="4078">
      <c r="A4078" t="n">
        <v>50055081</v>
      </c>
      <c r="B4078" t="inlineStr">
        <is>
          <t>Manhattan</t>
        </is>
      </c>
      <c r="C4078" t="inlineStr">
        <is>
          <t>10017</t>
        </is>
      </c>
      <c r="D4078" t="inlineStr">
        <is>
          <t>American</t>
        </is>
      </c>
      <c r="E4078" s="8" t="n">
        <v>46140</v>
      </c>
      <c r="F4078" t="inlineStr">
        <is>
          <t>Violations were cited in the following area(s).</t>
        </is>
      </c>
      <c r="G4078" t="inlineStr">
        <is>
          <t>06C</t>
        </is>
      </c>
      <c r="H407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078" t="inlineStr">
        <is>
          <t>Critical</t>
        </is>
      </c>
      <c r="J4078" t="n">
        <v>10</v>
      </c>
      <c r="K4078" t="inlineStr">
        <is>
          <t>A</t>
        </is>
      </c>
      <c r="L4078" s="9">
        <f>A4078&amp;"-"&amp;TEXT(E4078,"yyyymmdd")</f>
        <v/>
      </c>
    </row>
    <row r="4079">
      <c r="A4079" t="n">
        <v>50055081</v>
      </c>
      <c r="B4079" t="inlineStr">
        <is>
          <t>Manhattan</t>
        </is>
      </c>
      <c r="C4079" t="inlineStr">
        <is>
          <t>10017</t>
        </is>
      </c>
      <c r="D4079" t="inlineStr">
        <is>
          <t>American</t>
        </is>
      </c>
      <c r="E4079" s="8" t="n">
        <v>46140</v>
      </c>
      <c r="F4079" t="inlineStr">
        <is>
          <t>Violations were cited in the following area(s).</t>
        </is>
      </c>
      <c r="G4079" t="inlineStr">
        <is>
          <t>06D</t>
        </is>
      </c>
      <c r="H4079" t="inlineStr">
        <is>
          <t>Food contact surface not properly washed, rinsed and sanitized after each use and following any activity when contamination may have occurred.</t>
        </is>
      </c>
      <c r="I4079" t="inlineStr">
        <is>
          <t>Critical</t>
        </is>
      </c>
      <c r="J4079" t="n">
        <v>10</v>
      </c>
      <c r="K4079" t="inlineStr">
        <is>
          <t>A</t>
        </is>
      </c>
      <c r="L4079" s="9">
        <f>A4079&amp;"-"&amp;TEXT(E4079,"yyyymmdd")</f>
        <v/>
      </c>
    </row>
    <row r="4080">
      <c r="A4080" t="n">
        <v>50059989</v>
      </c>
      <c r="B4080" t="inlineStr">
        <is>
          <t>Manhattan</t>
        </is>
      </c>
      <c r="C4080" t="inlineStr">
        <is>
          <t>10011</t>
        </is>
      </c>
      <c r="D4080" t="inlineStr">
        <is>
          <t>American</t>
        </is>
      </c>
      <c r="E4080" s="8" t="n">
        <v>46140</v>
      </c>
      <c r="F4080" t="inlineStr">
        <is>
          <t>Violations were cited in the following area(s).</t>
        </is>
      </c>
      <c r="G4080" t="inlineStr">
        <is>
          <t>02B</t>
        </is>
      </c>
      <c r="H4080" t="inlineStr">
        <is>
          <t>Hot TCS food item not held at or above 140 °F.</t>
        </is>
      </c>
      <c r="I4080" t="inlineStr">
        <is>
          <t>Critical</t>
        </is>
      </c>
      <c r="J4080" t="n">
        <v>7</v>
      </c>
      <c r="K4080" t="inlineStr">
        <is>
          <t>A</t>
        </is>
      </c>
      <c r="L4080" s="9">
        <f>A4080&amp;"-"&amp;TEXT(E4080,"yyyymmdd")</f>
        <v/>
      </c>
    </row>
    <row r="4081">
      <c r="A4081" t="n">
        <v>50070525</v>
      </c>
      <c r="B4081" t="inlineStr">
        <is>
          <t>Bronx</t>
        </is>
      </c>
      <c r="C4081" t="inlineStr">
        <is>
          <t>10455</t>
        </is>
      </c>
      <c r="D4081" t="inlineStr">
        <is>
          <t>Mexican</t>
        </is>
      </c>
      <c r="E4081" s="8" t="n">
        <v>46140</v>
      </c>
      <c r="F4081" t="inlineStr">
        <is>
          <t>Violations were cited in the following area(s).</t>
        </is>
      </c>
      <c r="G4081" t="inlineStr">
        <is>
          <t>04A</t>
        </is>
      </c>
      <c r="H4081" t="inlineStr">
        <is>
          <t>Food Protection Certificate (FPC) not held by manager or supervisor of food operations.</t>
        </is>
      </c>
      <c r="I4081" t="inlineStr">
        <is>
          <t>Critical</t>
        </is>
      </c>
      <c r="J4081" t="n">
        <v>29</v>
      </c>
      <c r="K4081" t="inlineStr">
        <is>
          <t>N</t>
        </is>
      </c>
      <c r="L4081" s="9">
        <f>A4081&amp;"-"&amp;TEXT(E4081,"yyyymmdd")</f>
        <v/>
      </c>
    </row>
    <row r="4082">
      <c r="A4082" t="n">
        <v>50070525</v>
      </c>
      <c r="B4082" t="inlineStr">
        <is>
          <t>Bronx</t>
        </is>
      </c>
      <c r="C4082" t="inlineStr">
        <is>
          <t>10455</t>
        </is>
      </c>
      <c r="D4082" t="inlineStr">
        <is>
          <t>Mexican</t>
        </is>
      </c>
      <c r="E4082" s="8" t="n">
        <v>46140</v>
      </c>
      <c r="F4082" t="inlineStr">
        <is>
          <t>Violations were cited in the following area(s).</t>
        </is>
      </c>
      <c r="G4082" t="inlineStr">
        <is>
          <t>04K</t>
        </is>
      </c>
      <c r="H4082" t="inlineStr">
        <is>
          <t>Evidence of rats or live rats in establishment's food or non-food areas.</t>
        </is>
      </c>
      <c r="I4082" t="inlineStr">
        <is>
          <t>Critical</t>
        </is>
      </c>
      <c r="J4082" t="n">
        <v>29</v>
      </c>
      <c r="K4082" t="inlineStr">
        <is>
          <t>N</t>
        </is>
      </c>
      <c r="L4082" s="9">
        <f>A4082&amp;"-"&amp;TEXT(E4082,"yyyymmdd")</f>
        <v/>
      </c>
    </row>
    <row r="4083">
      <c r="A4083" t="n">
        <v>50070525</v>
      </c>
      <c r="B4083" t="inlineStr">
        <is>
          <t>Bronx</t>
        </is>
      </c>
      <c r="C4083" t="inlineStr">
        <is>
          <t>10455</t>
        </is>
      </c>
      <c r="D4083" t="inlineStr">
        <is>
          <t>Mexican</t>
        </is>
      </c>
      <c r="E4083" s="8" t="n">
        <v>46140</v>
      </c>
      <c r="F4083" t="inlineStr">
        <is>
          <t>Violations were cited in the following area(s).</t>
        </is>
      </c>
      <c r="G4083" t="inlineStr">
        <is>
          <t>06C</t>
        </is>
      </c>
      <c r="H408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083" t="inlineStr">
        <is>
          <t>Critical</t>
        </is>
      </c>
      <c r="J4083" t="n">
        <v>29</v>
      </c>
      <c r="K4083" t="inlineStr">
        <is>
          <t>N</t>
        </is>
      </c>
      <c r="L4083" s="9">
        <f>A4083&amp;"-"&amp;TEXT(E4083,"yyyymmdd")</f>
        <v/>
      </c>
    </row>
    <row r="4084">
      <c r="A4084" t="n">
        <v>50070525</v>
      </c>
      <c r="B4084" t="inlineStr">
        <is>
          <t>Bronx</t>
        </is>
      </c>
      <c r="C4084" t="inlineStr">
        <is>
          <t>10455</t>
        </is>
      </c>
      <c r="D4084" t="inlineStr">
        <is>
          <t>Mexican</t>
        </is>
      </c>
      <c r="E4084" s="8" t="n">
        <v>46140</v>
      </c>
      <c r="F4084" t="inlineStr">
        <is>
          <t>Violations were cited in the following area(s).</t>
        </is>
      </c>
      <c r="G4084" t="inlineStr">
        <is>
          <t>06D</t>
        </is>
      </c>
      <c r="H4084" t="inlineStr">
        <is>
          <t>Food contact surface not properly washed, rinsed and sanitized after each use and following any activity when contamination may have occurred.</t>
        </is>
      </c>
      <c r="I4084" t="inlineStr">
        <is>
          <t>Critical</t>
        </is>
      </c>
      <c r="J4084" t="n">
        <v>29</v>
      </c>
      <c r="K4084" t="inlineStr">
        <is>
          <t>N</t>
        </is>
      </c>
      <c r="L4084" s="9">
        <f>A4084&amp;"-"&amp;TEXT(E4084,"yyyymmdd")</f>
        <v/>
      </c>
    </row>
    <row r="4085">
      <c r="A4085" t="n">
        <v>50070525</v>
      </c>
      <c r="B4085" t="inlineStr">
        <is>
          <t>Bronx</t>
        </is>
      </c>
      <c r="C4085" t="inlineStr">
        <is>
          <t>10455</t>
        </is>
      </c>
      <c r="D4085" t="inlineStr">
        <is>
          <t>Mexican</t>
        </is>
      </c>
      <c r="E4085" s="8" t="n">
        <v>46140</v>
      </c>
      <c r="F4085" t="inlineStr">
        <is>
          <t>Violations were cited in the following area(s).</t>
        </is>
      </c>
      <c r="G4085" t="inlineStr">
        <is>
          <t>08A</t>
        </is>
      </c>
      <c r="H4085" t="inlineStr">
        <is>
          <t>Establishment is not free of harborage or conditions conducive to rodents, insects or other pests.</t>
        </is>
      </c>
      <c r="I4085" t="inlineStr">
        <is>
          <t>Not Critical</t>
        </is>
      </c>
      <c r="J4085" t="n">
        <v>29</v>
      </c>
      <c r="K4085" t="inlineStr">
        <is>
          <t>N</t>
        </is>
      </c>
      <c r="L4085" s="9">
        <f>A4085&amp;"-"&amp;TEXT(E4085,"yyyymmdd")</f>
        <v/>
      </c>
    </row>
    <row r="4086">
      <c r="A4086" t="n">
        <v>50078790</v>
      </c>
      <c r="B4086" t="inlineStr">
        <is>
          <t>Brooklyn</t>
        </is>
      </c>
      <c r="C4086" t="inlineStr">
        <is>
          <t>11220</t>
        </is>
      </c>
      <c r="D4086" t="inlineStr">
        <is>
          <t>Chinese</t>
        </is>
      </c>
      <c r="E4086" s="8" t="n">
        <v>46140</v>
      </c>
      <c r="F4086" t="inlineStr">
        <is>
          <t>Violations were cited in the following area(s).</t>
        </is>
      </c>
      <c r="G4086" t="inlineStr">
        <is>
          <t>03B</t>
        </is>
      </c>
      <c r="H4086" t="inlineStr">
        <is>
          <t>Shellfish not from approved source, not or improperly tagged/labeled; tags not retained for 90 days.</t>
        </is>
      </c>
      <c r="I4086" t="inlineStr">
        <is>
          <t>Critical</t>
        </is>
      </c>
      <c r="J4086" t="n">
        <v>24</v>
      </c>
      <c r="L4086" s="9">
        <f>A4086&amp;"-"&amp;TEXT(E4086,"yyyymmdd")</f>
        <v/>
      </c>
    </row>
    <row r="4087">
      <c r="A4087" t="n">
        <v>50078790</v>
      </c>
      <c r="B4087" t="inlineStr">
        <is>
          <t>Brooklyn</t>
        </is>
      </c>
      <c r="C4087" t="inlineStr">
        <is>
          <t>11220</t>
        </is>
      </c>
      <c r="D4087" t="inlineStr">
        <is>
          <t>Chinese</t>
        </is>
      </c>
      <c r="E4087" s="8" t="n">
        <v>46140</v>
      </c>
      <c r="F4087" t="inlineStr">
        <is>
          <t>Violations were cited in the following area(s).</t>
        </is>
      </c>
      <c r="G4087" t="inlineStr">
        <is>
          <t>06C</t>
        </is>
      </c>
      <c r="H408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087" t="inlineStr">
        <is>
          <t>Critical</t>
        </is>
      </c>
      <c r="J4087" t="n">
        <v>24</v>
      </c>
      <c r="L4087" s="9">
        <f>A4087&amp;"-"&amp;TEXT(E4087,"yyyymmdd")</f>
        <v/>
      </c>
    </row>
    <row r="4088">
      <c r="A4088" t="n">
        <v>50078790</v>
      </c>
      <c r="B4088" t="inlineStr">
        <is>
          <t>Brooklyn</t>
        </is>
      </c>
      <c r="C4088" t="inlineStr">
        <is>
          <t>11220</t>
        </is>
      </c>
      <c r="D4088" t="inlineStr">
        <is>
          <t>Chinese</t>
        </is>
      </c>
      <c r="E4088" s="8" t="n">
        <v>46140</v>
      </c>
      <c r="F4088" t="inlineStr">
        <is>
          <t>Violations were cited in the following area(s).</t>
        </is>
      </c>
      <c r="G4088" t="inlineStr">
        <is>
          <t>10G</t>
        </is>
      </c>
      <c r="H4088" t="inlineStr">
        <is>
          <t>Dishwashing and ware washing: Cleaning and sanitizing of tableware, including dishes, utensils, and equipment deficient.</t>
        </is>
      </c>
      <c r="I4088" t="inlineStr">
        <is>
          <t>Not Critical</t>
        </is>
      </c>
      <c r="J4088" t="n">
        <v>24</v>
      </c>
      <c r="L4088" s="9">
        <f>A4088&amp;"-"&amp;TEXT(E4088,"yyyymmdd")</f>
        <v/>
      </c>
    </row>
    <row r="4089">
      <c r="A4089" t="n">
        <v>50078790</v>
      </c>
      <c r="B4089" t="inlineStr">
        <is>
          <t>Brooklyn</t>
        </is>
      </c>
      <c r="C4089" t="inlineStr">
        <is>
          <t>11220</t>
        </is>
      </c>
      <c r="D4089" t="inlineStr">
        <is>
          <t>Chinese</t>
        </is>
      </c>
      <c r="E4089" s="8" t="n">
        <v>46140</v>
      </c>
      <c r="F4089" t="inlineStr">
        <is>
          <t>Violations were cited in the following area(s).</t>
        </is>
      </c>
      <c r="G4089" t="inlineStr">
        <is>
          <t>10H</t>
        </is>
      </c>
      <c r="H4089" t="inlineStr">
        <is>
          <t>Single service article not provided. Single service article reused or not protected from contamination when transported, stored, dispensed. Drinking straws not completely enclosed in wrapper or dispensed from a sanitary device.</t>
        </is>
      </c>
      <c r="I4089" t="inlineStr">
        <is>
          <t>Not Critical</t>
        </is>
      </c>
      <c r="J4089" t="n">
        <v>24</v>
      </c>
      <c r="L4089" s="9">
        <f>A4089&amp;"-"&amp;TEXT(E4089,"yyyymmdd")</f>
        <v/>
      </c>
    </row>
    <row r="4090">
      <c r="A4090" t="n">
        <v>50084796</v>
      </c>
      <c r="B4090" t="inlineStr">
        <is>
          <t>Manhattan</t>
        </is>
      </c>
      <c r="C4090" t="inlineStr">
        <is>
          <t>10028</t>
        </is>
      </c>
      <c r="D4090" t="inlineStr">
        <is>
          <t>Indian</t>
        </is>
      </c>
      <c r="E4090" s="8" t="n">
        <v>46140</v>
      </c>
      <c r="F4090" t="inlineStr">
        <is>
          <t>Violations were cited in the following area(s).</t>
        </is>
      </c>
      <c r="G4090" t="inlineStr">
        <is>
          <t>02H</t>
        </is>
      </c>
      <c r="H4090" t="inlineStr">
        <is>
          <t>After cooking or removal from hot holding, TCS food not cooled by an approved method whereby the internal temperature is reduced from 140 °F to 70 °F or less within 2 hours, and from 70 °F to 41 °F or less within 4 additional hours.</t>
        </is>
      </c>
      <c r="I4090" t="inlineStr">
        <is>
          <t>Critical</t>
        </is>
      </c>
      <c r="J4090" t="n">
        <v>24</v>
      </c>
      <c r="L4090" s="9">
        <f>A4090&amp;"-"&amp;TEXT(E4090,"yyyymmdd")</f>
        <v/>
      </c>
    </row>
    <row r="4091">
      <c r="A4091" t="n">
        <v>50084796</v>
      </c>
      <c r="B4091" t="inlineStr">
        <is>
          <t>Manhattan</t>
        </is>
      </c>
      <c r="C4091" t="inlineStr">
        <is>
          <t>10028</t>
        </is>
      </c>
      <c r="D4091" t="inlineStr">
        <is>
          <t>Indian</t>
        </is>
      </c>
      <c r="E4091" s="8" t="n">
        <v>46140</v>
      </c>
      <c r="F4091" t="inlineStr">
        <is>
          <t>Violations were cited in the following area(s).</t>
        </is>
      </c>
      <c r="G4091" t="inlineStr">
        <is>
          <t>04A</t>
        </is>
      </c>
      <c r="H4091" t="inlineStr">
        <is>
          <t>Food Protection Certificate (FPC) not held by manager or supervisor of food operations.</t>
        </is>
      </c>
      <c r="I4091" t="inlineStr">
        <is>
          <t>Critical</t>
        </is>
      </c>
      <c r="J4091" t="n">
        <v>24</v>
      </c>
      <c r="L4091" s="9">
        <f>A4091&amp;"-"&amp;TEXT(E4091,"yyyymmdd")</f>
        <v/>
      </c>
    </row>
    <row r="4092">
      <c r="A4092" t="n">
        <v>50084796</v>
      </c>
      <c r="B4092" t="inlineStr">
        <is>
          <t>Manhattan</t>
        </is>
      </c>
      <c r="C4092" t="inlineStr">
        <is>
          <t>10028</t>
        </is>
      </c>
      <c r="D4092" t="inlineStr">
        <is>
          <t>Indian</t>
        </is>
      </c>
      <c r="E4092" s="8" t="n">
        <v>46140</v>
      </c>
      <c r="F4092" t="inlineStr">
        <is>
          <t>Violations were cited in the following area(s).</t>
        </is>
      </c>
      <c r="G4092" t="inlineStr">
        <is>
          <t>06A</t>
        </is>
      </c>
      <c r="H4092" t="inlineStr">
        <is>
          <t>Personal cleanliness is inadequate. Outer garment soiled with possible contaminant. Effective hair restraint not worn where required. Jewelry worn on hands or arms. Fingernail polish worn or fingernails not kept clean and trimmed.</t>
        </is>
      </c>
      <c r="I4092" t="inlineStr">
        <is>
          <t>Critical</t>
        </is>
      </c>
      <c r="J4092" t="n">
        <v>24</v>
      </c>
      <c r="L4092" s="9">
        <f>A4092&amp;"-"&amp;TEXT(E4092,"yyyymmdd")</f>
        <v/>
      </c>
    </row>
    <row r="4093">
      <c r="A4093" t="n">
        <v>50084796</v>
      </c>
      <c r="B4093" t="inlineStr">
        <is>
          <t>Manhattan</t>
        </is>
      </c>
      <c r="C4093" t="inlineStr">
        <is>
          <t>10028</t>
        </is>
      </c>
      <c r="D4093" t="inlineStr">
        <is>
          <t>Indian</t>
        </is>
      </c>
      <c r="E4093" s="8" t="n">
        <v>46140</v>
      </c>
      <c r="F4093" t="inlineStr">
        <is>
          <t>Violations were cited in the following area(s).</t>
        </is>
      </c>
      <c r="G4093" t="inlineStr">
        <is>
          <t>09E</t>
        </is>
      </c>
      <c r="H4093" t="inlineStr">
        <is>
          <t>Wash hands sign not posted near or above hand washing sink.</t>
        </is>
      </c>
      <c r="I4093" t="inlineStr">
        <is>
          <t>Not Critical</t>
        </is>
      </c>
      <c r="J4093" t="n">
        <v>24</v>
      </c>
      <c r="L4093" s="9">
        <f>A4093&amp;"-"&amp;TEXT(E4093,"yyyymmdd")</f>
        <v/>
      </c>
    </row>
    <row r="4094">
      <c r="A4094" t="n">
        <v>50106713</v>
      </c>
      <c r="B4094" t="inlineStr">
        <is>
          <t>Brooklyn</t>
        </is>
      </c>
      <c r="C4094" t="inlineStr">
        <is>
          <t>11220</t>
        </is>
      </c>
      <c r="D4094" t="inlineStr">
        <is>
          <t>Latin American</t>
        </is>
      </c>
      <c r="E4094" s="8" t="n">
        <v>46140</v>
      </c>
      <c r="F4094" t="inlineStr">
        <is>
          <t>Violations were cited in the following area(s).</t>
        </is>
      </c>
      <c r="G4094" t="inlineStr">
        <is>
          <t>04M</t>
        </is>
      </c>
      <c r="H4094" t="inlineStr">
        <is>
          <t>Live roaches in facility's food or non-food area.</t>
        </is>
      </c>
      <c r="I4094" t="inlineStr">
        <is>
          <t>Critical</t>
        </is>
      </c>
      <c r="J4094" t="n">
        <v>17</v>
      </c>
      <c r="L4094" s="9">
        <f>A4094&amp;"-"&amp;TEXT(E4094,"yyyymmdd")</f>
        <v/>
      </c>
    </row>
    <row r="4095">
      <c r="A4095" t="n">
        <v>50106713</v>
      </c>
      <c r="B4095" t="inlineStr">
        <is>
          <t>Brooklyn</t>
        </is>
      </c>
      <c r="C4095" t="inlineStr">
        <is>
          <t>11220</t>
        </is>
      </c>
      <c r="D4095" t="inlineStr">
        <is>
          <t>Latin American</t>
        </is>
      </c>
      <c r="E4095" s="8" t="n">
        <v>46140</v>
      </c>
      <c r="F4095" t="inlineStr">
        <is>
          <t>Violations were cited in the following area(s).</t>
        </is>
      </c>
      <c r="G4095" t="inlineStr">
        <is>
          <t>06C</t>
        </is>
      </c>
      <c r="H409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095" t="inlineStr">
        <is>
          <t>Critical</t>
        </is>
      </c>
      <c r="J4095" t="n">
        <v>17</v>
      </c>
      <c r="L4095" s="9">
        <f>A4095&amp;"-"&amp;TEXT(E4095,"yyyymmdd")</f>
        <v/>
      </c>
    </row>
    <row r="4096">
      <c r="A4096" t="n">
        <v>50106713</v>
      </c>
      <c r="B4096" t="inlineStr">
        <is>
          <t>Brooklyn</t>
        </is>
      </c>
      <c r="C4096" t="inlineStr">
        <is>
          <t>11220</t>
        </is>
      </c>
      <c r="D4096" t="inlineStr">
        <is>
          <t>Latin American</t>
        </is>
      </c>
      <c r="E4096" s="8" t="n">
        <v>46140</v>
      </c>
      <c r="F4096" t="inlineStr">
        <is>
          <t>Violations were cited in the following area(s).</t>
        </is>
      </c>
      <c r="G4096" t="inlineStr">
        <is>
          <t>08A</t>
        </is>
      </c>
      <c r="H4096" t="inlineStr">
        <is>
          <t>Establishment is not free of harborage or conditions conducive to rodents, insects or other pests.</t>
        </is>
      </c>
      <c r="I4096" t="inlineStr">
        <is>
          <t>Not Critical</t>
        </is>
      </c>
      <c r="J4096" t="n">
        <v>17</v>
      </c>
      <c r="L4096" s="9">
        <f>A4096&amp;"-"&amp;TEXT(E4096,"yyyymmdd")</f>
        <v/>
      </c>
    </row>
    <row r="4097">
      <c r="A4097" t="n">
        <v>50106713</v>
      </c>
      <c r="B4097" t="inlineStr">
        <is>
          <t>Brooklyn</t>
        </is>
      </c>
      <c r="C4097" t="inlineStr">
        <is>
          <t>11220</t>
        </is>
      </c>
      <c r="D4097" t="inlineStr">
        <is>
          <t>Latin American</t>
        </is>
      </c>
      <c r="E4097" s="8" t="n">
        <v>46140</v>
      </c>
      <c r="F4097" t="inlineStr">
        <is>
          <t>Violations were cited in the following area(s).</t>
        </is>
      </c>
      <c r="G4097" t="inlineStr">
        <is>
          <t>10B</t>
        </is>
      </c>
      <c r="H4097" t="inlineStr">
        <is>
          <t>Anti-siphonage or back-flow prevention device not provided where required; equipment or floor not properly drained; sewage disposal system in disrepair or not functioning properly. Condensation or liquid waste improperly disposed of.</t>
        </is>
      </c>
      <c r="I4097" t="inlineStr">
        <is>
          <t>Not Critical</t>
        </is>
      </c>
      <c r="J4097" t="n">
        <v>17</v>
      </c>
      <c r="L4097" s="9">
        <f>A4097&amp;"-"&amp;TEXT(E4097,"yyyymmdd")</f>
        <v/>
      </c>
    </row>
    <row r="4098">
      <c r="A4098" t="n">
        <v>50108323</v>
      </c>
      <c r="B4098" t="inlineStr">
        <is>
          <t>Brooklyn</t>
        </is>
      </c>
      <c r="C4098" t="inlineStr">
        <is>
          <t>11234</t>
        </is>
      </c>
      <c r="D4098" t="inlineStr">
        <is>
          <t>Chicken</t>
        </is>
      </c>
      <c r="E4098" s="8" t="n">
        <v>46140</v>
      </c>
      <c r="F4098" t="inlineStr">
        <is>
          <t>Violations were cited in the following area(s).</t>
        </is>
      </c>
      <c r="G4098" t="inlineStr">
        <is>
          <t>02B</t>
        </is>
      </c>
      <c r="H4098" t="inlineStr">
        <is>
          <t>Hot TCS food item not held at or above 140 °F.</t>
        </is>
      </c>
      <c r="I4098" t="inlineStr">
        <is>
          <t>Critical</t>
        </is>
      </c>
      <c r="J4098" t="n">
        <v>19</v>
      </c>
      <c r="L4098" s="9">
        <f>A4098&amp;"-"&amp;TEXT(E4098,"yyyymmdd")</f>
        <v/>
      </c>
    </row>
    <row r="4099">
      <c r="A4099" t="n">
        <v>50108323</v>
      </c>
      <c r="B4099" t="inlineStr">
        <is>
          <t>Brooklyn</t>
        </is>
      </c>
      <c r="C4099" t="inlineStr">
        <is>
          <t>11234</t>
        </is>
      </c>
      <c r="D4099" t="inlineStr">
        <is>
          <t>Chicken</t>
        </is>
      </c>
      <c r="E4099" s="8" t="n">
        <v>46140</v>
      </c>
      <c r="F4099" t="inlineStr">
        <is>
          <t>Violations were cited in the following area(s).</t>
        </is>
      </c>
      <c r="G4099" t="inlineStr">
        <is>
          <t>02G</t>
        </is>
      </c>
      <c r="H4099" t="inlineStr">
        <is>
          <t>Cold TCS food item held above 41 °F; smoked or processed fish held above 38 °F; intact raw eggs held above 45 °F; or reduced oxygen packaged (ROP) TCS foods held above required temperatures except during active necessary preparation.</t>
        </is>
      </c>
      <c r="I4099" t="inlineStr">
        <is>
          <t>Critical</t>
        </is>
      </c>
      <c r="J4099" t="n">
        <v>19</v>
      </c>
      <c r="L4099" s="9">
        <f>A4099&amp;"-"&amp;TEXT(E4099,"yyyymmdd")</f>
        <v/>
      </c>
    </row>
    <row r="4100">
      <c r="A4100" t="n">
        <v>50108323</v>
      </c>
      <c r="B4100" t="inlineStr">
        <is>
          <t>Brooklyn</t>
        </is>
      </c>
      <c r="C4100" t="inlineStr">
        <is>
          <t>11234</t>
        </is>
      </c>
      <c r="D4100" t="inlineStr">
        <is>
          <t>Chicken</t>
        </is>
      </c>
      <c r="E4100" s="8" t="n">
        <v>46140</v>
      </c>
      <c r="F4100" t="inlineStr">
        <is>
          <t>Violations were cited in the following area(s).</t>
        </is>
      </c>
      <c r="G4100" t="inlineStr">
        <is>
          <t>06D</t>
        </is>
      </c>
      <c r="H4100" t="inlineStr">
        <is>
          <t>Food contact surface not properly washed, rinsed and sanitized after each use and following any activity when contamination may have occurred.</t>
        </is>
      </c>
      <c r="I4100" t="inlineStr">
        <is>
          <t>Critical</t>
        </is>
      </c>
      <c r="J4100" t="n">
        <v>19</v>
      </c>
      <c r="L4100" s="9">
        <f>A4100&amp;"-"&amp;TEXT(E4100,"yyyymmdd")</f>
        <v/>
      </c>
    </row>
    <row r="4101">
      <c r="A4101" t="n">
        <v>50115660</v>
      </c>
      <c r="B4101" t="inlineStr">
        <is>
          <t>Queens</t>
        </is>
      </c>
      <c r="C4101" t="inlineStr">
        <is>
          <t>11354</t>
        </is>
      </c>
      <c r="D4101" t="inlineStr">
        <is>
          <t>Bakery Products/Desserts</t>
        </is>
      </c>
      <c r="E4101" s="8" t="n">
        <v>46140</v>
      </c>
      <c r="F4101" t="inlineStr">
        <is>
          <t>Violations were cited in the following area(s).</t>
        </is>
      </c>
      <c r="G4101" t="inlineStr">
        <is>
          <t>06C</t>
        </is>
      </c>
      <c r="H410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101" t="inlineStr">
        <is>
          <t>Critical</t>
        </is>
      </c>
      <c r="J4101" t="n">
        <v>9</v>
      </c>
      <c r="K4101" t="inlineStr">
        <is>
          <t>A</t>
        </is>
      </c>
      <c r="L4101" s="9">
        <f>A4101&amp;"-"&amp;TEXT(E4101,"yyyymmdd")</f>
        <v/>
      </c>
    </row>
    <row r="4102">
      <c r="A4102" t="n">
        <v>50115660</v>
      </c>
      <c r="B4102" t="inlineStr">
        <is>
          <t>Queens</t>
        </is>
      </c>
      <c r="C4102" t="inlineStr">
        <is>
          <t>11354</t>
        </is>
      </c>
      <c r="D4102" t="inlineStr">
        <is>
          <t>Bakery Products/Desserts</t>
        </is>
      </c>
      <c r="E4102" s="8" t="n">
        <v>46140</v>
      </c>
      <c r="F4102" t="inlineStr">
        <is>
          <t>Violations were cited in the following area(s).</t>
        </is>
      </c>
      <c r="G4102" t="inlineStr">
        <is>
          <t>10B</t>
        </is>
      </c>
      <c r="H4102" t="inlineStr">
        <is>
          <t>Anti-siphonage or back-flow prevention device not provided where required; equipment or floor not properly drained; sewage disposal system in disrepair or not functioning properly. Condensation or liquid waste improperly disposed of.</t>
        </is>
      </c>
      <c r="I4102" t="inlineStr">
        <is>
          <t>Not Critical</t>
        </is>
      </c>
      <c r="J4102" t="n">
        <v>9</v>
      </c>
      <c r="K4102" t="inlineStr">
        <is>
          <t>A</t>
        </is>
      </c>
      <c r="L4102" s="9">
        <f>A4102&amp;"-"&amp;TEXT(E4102,"yyyymmdd")</f>
        <v/>
      </c>
    </row>
    <row r="4103">
      <c r="A4103" t="n">
        <v>50115660</v>
      </c>
      <c r="B4103" t="inlineStr">
        <is>
          <t>Queens</t>
        </is>
      </c>
      <c r="C4103" t="inlineStr">
        <is>
          <t>11354</t>
        </is>
      </c>
      <c r="D4103" t="inlineStr">
        <is>
          <t>Bakery Products/Desserts</t>
        </is>
      </c>
      <c r="E4103" s="8" t="n">
        <v>46140</v>
      </c>
      <c r="F4103" t="inlineStr">
        <is>
          <t>Violations were cited in the following area(s).</t>
        </is>
      </c>
      <c r="G4103" t="inlineStr">
        <is>
          <t>10F</t>
        </is>
      </c>
      <c r="H4103" t="inlineStr">
        <is>
          <t>Non-food contact surface or equipment made of unacceptable material, not kept clean, or not properly sealed, raised, spaced or movable to allow accessibility for cleaning on all sides, above and underneath the unit.</t>
        </is>
      </c>
      <c r="I4103" t="inlineStr">
        <is>
          <t>Not Critical</t>
        </is>
      </c>
      <c r="J4103" t="n">
        <v>9</v>
      </c>
      <c r="K4103" t="inlineStr">
        <is>
          <t>A</t>
        </is>
      </c>
      <c r="L4103" s="9">
        <f>A4103&amp;"-"&amp;TEXT(E4103,"yyyymmdd")</f>
        <v/>
      </c>
    </row>
    <row r="4104">
      <c r="A4104" t="n">
        <v>50116365</v>
      </c>
      <c r="B4104" t="inlineStr">
        <is>
          <t>Manhattan</t>
        </is>
      </c>
      <c r="C4104" t="inlineStr">
        <is>
          <t>10001</t>
        </is>
      </c>
      <c r="D4104" t="inlineStr">
        <is>
          <t>Hamburgers</t>
        </is>
      </c>
      <c r="E4104" s="8" t="n">
        <v>46140</v>
      </c>
      <c r="F4104" t="inlineStr">
        <is>
          <t>Violations were cited in the following area(s).</t>
        </is>
      </c>
      <c r="G4104" t="inlineStr">
        <is>
          <t>06F</t>
        </is>
      </c>
      <c r="H4104" t="inlineStr">
        <is>
          <t>Wiping cloths not stored clean and dry, or in a sanitizing solution, between uses.</t>
        </is>
      </c>
      <c r="I4104" t="inlineStr">
        <is>
          <t>Critical</t>
        </is>
      </c>
      <c r="J4104" t="n">
        <v>8</v>
      </c>
      <c r="K4104" t="inlineStr">
        <is>
          <t>A</t>
        </is>
      </c>
      <c r="L4104" s="9">
        <f>A4104&amp;"-"&amp;TEXT(E4104,"yyyymmdd")</f>
        <v/>
      </c>
    </row>
    <row r="4105">
      <c r="A4105" t="n">
        <v>50116365</v>
      </c>
      <c r="B4105" t="inlineStr">
        <is>
          <t>Manhattan</t>
        </is>
      </c>
      <c r="C4105" t="inlineStr">
        <is>
          <t>10001</t>
        </is>
      </c>
      <c r="D4105" t="inlineStr">
        <is>
          <t>Hamburgers</t>
        </is>
      </c>
      <c r="E4105" s="8" t="n">
        <v>46140</v>
      </c>
      <c r="F4105" t="inlineStr">
        <is>
          <t>Violations were cited in the following area(s).</t>
        </is>
      </c>
      <c r="G4105" t="inlineStr">
        <is>
          <t>10F</t>
        </is>
      </c>
      <c r="H4105" t="inlineStr">
        <is>
          <t>Non-food contact surface or equipment made of unacceptable material, not kept clean, or not properly sealed, raised, spaced or movable to allow accessibility for cleaning on all sides, above and underneath the unit.</t>
        </is>
      </c>
      <c r="I4105" t="inlineStr">
        <is>
          <t>Not Critical</t>
        </is>
      </c>
      <c r="J4105" t="n">
        <v>8</v>
      </c>
      <c r="K4105" t="inlineStr">
        <is>
          <t>A</t>
        </is>
      </c>
      <c r="L4105" s="9">
        <f>A4105&amp;"-"&amp;TEXT(E4105,"yyyymmdd")</f>
        <v/>
      </c>
    </row>
    <row r="4106">
      <c r="A4106" t="n">
        <v>50117955</v>
      </c>
      <c r="B4106" t="inlineStr">
        <is>
          <t>Queens</t>
        </is>
      </c>
      <c r="C4106" t="inlineStr">
        <is>
          <t>11005</t>
        </is>
      </c>
      <c r="D4106" t="inlineStr">
        <is>
          <t>American</t>
        </is>
      </c>
      <c r="E4106" s="8" t="n">
        <v>46140</v>
      </c>
      <c r="F4106" t="inlineStr">
        <is>
          <t>Violations were cited in the following area(s).</t>
        </is>
      </c>
      <c r="G4106" t="inlineStr">
        <is>
          <t>02B</t>
        </is>
      </c>
      <c r="H4106" t="inlineStr">
        <is>
          <t>Hot TCS food item not held at or above 140 °F.</t>
        </is>
      </c>
      <c r="I4106" t="inlineStr">
        <is>
          <t>Critical</t>
        </is>
      </c>
      <c r="J4106" t="n">
        <v>14</v>
      </c>
      <c r="L4106" s="9">
        <f>A4106&amp;"-"&amp;TEXT(E4106,"yyyymmdd")</f>
        <v/>
      </c>
    </row>
    <row r="4107">
      <c r="A4107" t="n">
        <v>50117955</v>
      </c>
      <c r="B4107" t="inlineStr">
        <is>
          <t>Queens</t>
        </is>
      </c>
      <c r="C4107" t="inlineStr">
        <is>
          <t>11005</t>
        </is>
      </c>
      <c r="D4107" t="inlineStr">
        <is>
          <t>American</t>
        </is>
      </c>
      <c r="E4107" s="8" t="n">
        <v>46140</v>
      </c>
      <c r="F4107" t="inlineStr">
        <is>
          <t>Violations were cited in the following area(s).</t>
        </is>
      </c>
      <c r="G4107" t="inlineStr">
        <is>
          <t>06A</t>
        </is>
      </c>
      <c r="H4107" t="inlineStr">
        <is>
          <t>Personal cleanliness is inadequate. Outer garment soiled with possible contaminant. Effective hair restraint not worn where required. Jewelry worn on hands or arms. Fingernail polish worn or fingernails not kept clean and trimmed.</t>
        </is>
      </c>
      <c r="I4107" t="inlineStr">
        <is>
          <t>Critical</t>
        </is>
      </c>
      <c r="J4107" t="n">
        <v>14</v>
      </c>
      <c r="L4107" s="9">
        <f>A4107&amp;"-"&amp;TEXT(E4107,"yyyymmdd")</f>
        <v/>
      </c>
    </row>
    <row r="4108">
      <c r="A4108" t="n">
        <v>50117955</v>
      </c>
      <c r="B4108" t="inlineStr">
        <is>
          <t>Queens</t>
        </is>
      </c>
      <c r="C4108" t="inlineStr">
        <is>
          <t>11005</t>
        </is>
      </c>
      <c r="D4108" t="inlineStr">
        <is>
          <t>American</t>
        </is>
      </c>
      <c r="E4108" s="8" t="n">
        <v>46140</v>
      </c>
      <c r="F4108" t="inlineStr">
        <is>
          <t>Violations were cited in the following area(s).</t>
        </is>
      </c>
      <c r="G4108" t="inlineStr">
        <is>
          <t>09B</t>
        </is>
      </c>
      <c r="H4108" t="inlineStr">
        <is>
          <t>Thawing procedure improper.</t>
        </is>
      </c>
      <c r="I4108" t="inlineStr">
        <is>
          <t>Not Critical</t>
        </is>
      </c>
      <c r="J4108" t="n">
        <v>14</v>
      </c>
      <c r="L4108" s="9">
        <f>A4108&amp;"-"&amp;TEXT(E4108,"yyyymmdd")</f>
        <v/>
      </c>
    </row>
    <row r="4109">
      <c r="A4109" t="n">
        <v>50118045</v>
      </c>
      <c r="B4109" t="inlineStr">
        <is>
          <t>Queens</t>
        </is>
      </c>
      <c r="C4109" t="inlineStr">
        <is>
          <t>11358</t>
        </is>
      </c>
      <c r="D4109" t="inlineStr">
        <is>
          <t>Korean</t>
        </is>
      </c>
      <c r="E4109" s="8" t="n">
        <v>46140</v>
      </c>
      <c r="F4109" t="inlineStr">
        <is>
          <t>Violations were cited in the following area(s).</t>
        </is>
      </c>
      <c r="G4109" t="inlineStr">
        <is>
          <t>06F</t>
        </is>
      </c>
      <c r="H4109" t="inlineStr">
        <is>
          <t>Wiping cloths not stored clean and dry, or in a sanitizing solution, between uses.</t>
        </is>
      </c>
      <c r="I4109" t="inlineStr">
        <is>
          <t>Critical</t>
        </is>
      </c>
      <c r="J4109" t="n">
        <v>12</v>
      </c>
      <c r="K4109" t="inlineStr">
        <is>
          <t>A</t>
        </is>
      </c>
      <c r="L4109" s="9">
        <f>A4109&amp;"-"&amp;TEXT(E4109,"yyyymmdd")</f>
        <v/>
      </c>
    </row>
    <row r="4110">
      <c r="A4110" t="n">
        <v>50118045</v>
      </c>
      <c r="B4110" t="inlineStr">
        <is>
          <t>Queens</t>
        </is>
      </c>
      <c r="C4110" t="inlineStr">
        <is>
          <t>11358</t>
        </is>
      </c>
      <c r="D4110" t="inlineStr">
        <is>
          <t>Korean</t>
        </is>
      </c>
      <c r="E4110" s="8" t="n">
        <v>46140</v>
      </c>
      <c r="F4110" t="inlineStr">
        <is>
          <t>Violations were cited in the following area(s).</t>
        </is>
      </c>
      <c r="G4110" t="inlineStr">
        <is>
          <t>09C</t>
        </is>
      </c>
      <c r="H4110" t="inlineStr">
        <is>
          <t>Design, construction, materials used or maintenance of food contact surface improper. Surface not easily cleanable, sanitized and maintained.</t>
        </is>
      </c>
      <c r="I4110" t="inlineStr">
        <is>
          <t>Not Critical</t>
        </is>
      </c>
      <c r="J4110" t="n">
        <v>12</v>
      </c>
      <c r="K4110" t="inlineStr">
        <is>
          <t>A</t>
        </is>
      </c>
      <c r="L4110" s="9">
        <f>A4110&amp;"-"&amp;TEXT(E4110,"yyyymmdd")</f>
        <v/>
      </c>
    </row>
    <row r="4111">
      <c r="A4111" t="n">
        <v>50118045</v>
      </c>
      <c r="B4111" t="inlineStr">
        <is>
          <t>Queens</t>
        </is>
      </c>
      <c r="C4111" t="inlineStr">
        <is>
          <t>11358</t>
        </is>
      </c>
      <c r="D4111" t="inlineStr">
        <is>
          <t>Korean</t>
        </is>
      </c>
      <c r="E4111" s="8" t="n">
        <v>46140</v>
      </c>
      <c r="F4111" t="inlineStr">
        <is>
          <t>Violations were cited in the following area(s).</t>
        </is>
      </c>
      <c r="G4111" t="inlineStr">
        <is>
          <t>10B</t>
        </is>
      </c>
      <c r="H4111" t="inlineStr">
        <is>
          <t>Anti-siphonage or back-flow prevention device not provided where required; equipment or floor not properly drained; sewage disposal system in disrepair or not functioning properly. Condensation or liquid waste improperly disposed of.</t>
        </is>
      </c>
      <c r="I4111" t="inlineStr">
        <is>
          <t>Not Critical</t>
        </is>
      </c>
      <c r="J4111" t="n">
        <v>12</v>
      </c>
      <c r="K4111" t="inlineStr">
        <is>
          <t>A</t>
        </is>
      </c>
      <c r="L4111" s="9">
        <f>A4111&amp;"-"&amp;TEXT(E4111,"yyyymmdd")</f>
        <v/>
      </c>
    </row>
    <row r="4112">
      <c r="A4112" t="n">
        <v>50118045</v>
      </c>
      <c r="B4112" t="inlineStr">
        <is>
          <t>Queens</t>
        </is>
      </c>
      <c r="C4112" t="inlineStr">
        <is>
          <t>11358</t>
        </is>
      </c>
      <c r="D4112" t="inlineStr">
        <is>
          <t>Korean</t>
        </is>
      </c>
      <c r="E4112" s="8" t="n">
        <v>46140</v>
      </c>
      <c r="F4112" t="inlineStr">
        <is>
          <t>Violations were cited in the following area(s).</t>
        </is>
      </c>
      <c r="G4112" t="inlineStr">
        <is>
          <t>10F</t>
        </is>
      </c>
      <c r="H4112" t="inlineStr">
        <is>
          <t>Non-food contact surface or equipment made of unacceptable material, not kept clean, or not properly sealed, raised, spaced or movable to allow accessibility for cleaning on all sides, above and underneath the unit.</t>
        </is>
      </c>
      <c r="I4112" t="inlineStr">
        <is>
          <t>Not Critical</t>
        </is>
      </c>
      <c r="J4112" t="n">
        <v>12</v>
      </c>
      <c r="K4112" t="inlineStr">
        <is>
          <t>A</t>
        </is>
      </c>
      <c r="L4112" s="9">
        <f>A4112&amp;"-"&amp;TEXT(E4112,"yyyymmdd")</f>
        <v/>
      </c>
    </row>
    <row r="4113">
      <c r="A4113" t="n">
        <v>50118395</v>
      </c>
      <c r="B4113" t="inlineStr">
        <is>
          <t>Brooklyn</t>
        </is>
      </c>
      <c r="C4113" t="inlineStr">
        <is>
          <t>11220</t>
        </is>
      </c>
      <c r="D4113" t="inlineStr">
        <is>
          <t>Latin American</t>
        </is>
      </c>
      <c r="E4113" s="8" t="n">
        <v>46140</v>
      </c>
      <c r="F4113" t="inlineStr">
        <is>
          <t>Establishment Closed by DOHMH. Violations were cited in the following area(s) and those requiring immediate action were addressed.</t>
        </is>
      </c>
      <c r="G4113" t="inlineStr">
        <is>
          <t>02B</t>
        </is>
      </c>
      <c r="H4113" t="inlineStr">
        <is>
          <t>Hot TCS food item not held at or above 140 °F.</t>
        </is>
      </c>
      <c r="I4113" t="inlineStr">
        <is>
          <t>Critical</t>
        </is>
      </c>
      <c r="J4113" t="n">
        <v>59</v>
      </c>
      <c r="L4113" s="9">
        <f>A4113&amp;"-"&amp;TEXT(E4113,"yyyymmdd")</f>
        <v/>
      </c>
    </row>
    <row r="4114">
      <c r="A4114" t="n">
        <v>50118395</v>
      </c>
      <c r="B4114" t="inlineStr">
        <is>
          <t>Brooklyn</t>
        </is>
      </c>
      <c r="C4114" t="inlineStr">
        <is>
          <t>11220</t>
        </is>
      </c>
      <c r="D4114" t="inlineStr">
        <is>
          <t>Latin American</t>
        </is>
      </c>
      <c r="E4114" s="8" t="n">
        <v>46140</v>
      </c>
      <c r="F4114" t="inlineStr">
        <is>
          <t>Establishment Closed by DOHMH. Violations were cited in the following area(s) and those requiring immediate action were addressed.</t>
        </is>
      </c>
      <c r="G4114" t="inlineStr">
        <is>
          <t>02H</t>
        </is>
      </c>
      <c r="H4114" t="inlineStr">
        <is>
          <t>After cooking or removal from hot holding, TCS food not cooled by an approved method whereby the internal temperature is reduced from 140 °F to 70 °F or less within 2 hours, and from 70 °F to 41 °F or less within 4 additional hours.</t>
        </is>
      </c>
      <c r="I4114" t="inlineStr">
        <is>
          <t>Critical</t>
        </is>
      </c>
      <c r="J4114" t="n">
        <v>59</v>
      </c>
      <c r="L4114" s="9">
        <f>A4114&amp;"-"&amp;TEXT(E4114,"yyyymmdd")</f>
        <v/>
      </c>
    </row>
    <row r="4115">
      <c r="A4115" t="n">
        <v>50118395</v>
      </c>
      <c r="B4115" t="inlineStr">
        <is>
          <t>Brooklyn</t>
        </is>
      </c>
      <c r="C4115" t="inlineStr">
        <is>
          <t>11220</t>
        </is>
      </c>
      <c r="D4115" t="inlineStr">
        <is>
          <t>Latin American</t>
        </is>
      </c>
      <c r="E4115" s="8" t="n">
        <v>46140</v>
      </c>
      <c r="F4115" t="inlineStr">
        <is>
          <t>Establishment Closed by DOHMH. Violations were cited in the following area(s) and those requiring immediate action were addressed.</t>
        </is>
      </c>
      <c r="G4115" t="inlineStr">
        <is>
          <t>04L</t>
        </is>
      </c>
      <c r="H4115" t="inlineStr">
        <is>
          <t>Evidence of mice or live mice in establishment's food or non-food areas.</t>
        </is>
      </c>
      <c r="I4115" t="inlineStr">
        <is>
          <t>Critical</t>
        </is>
      </c>
      <c r="J4115" t="n">
        <v>59</v>
      </c>
      <c r="L4115" s="9">
        <f>A4115&amp;"-"&amp;TEXT(E4115,"yyyymmdd")</f>
        <v/>
      </c>
    </row>
    <row r="4116">
      <c r="A4116" t="n">
        <v>50118395</v>
      </c>
      <c r="B4116" t="inlineStr">
        <is>
          <t>Brooklyn</t>
        </is>
      </c>
      <c r="C4116" t="inlineStr">
        <is>
          <t>11220</t>
        </is>
      </c>
      <c r="D4116" t="inlineStr">
        <is>
          <t>Latin American</t>
        </is>
      </c>
      <c r="E4116" s="8" t="n">
        <v>46140</v>
      </c>
      <c r="F4116" t="inlineStr">
        <is>
          <t>Establishment Closed by DOHMH. Violations were cited in the following area(s) and those requiring immediate action were addressed.</t>
        </is>
      </c>
      <c r="G4116" t="inlineStr">
        <is>
          <t>08A</t>
        </is>
      </c>
      <c r="H4116" t="inlineStr">
        <is>
          <t>Establishment is not free of harborage or conditions conducive to rodents, insects or other pests.</t>
        </is>
      </c>
      <c r="I4116" t="inlineStr">
        <is>
          <t>Not Critical</t>
        </is>
      </c>
      <c r="J4116" t="n">
        <v>59</v>
      </c>
      <c r="L4116" s="9">
        <f>A4116&amp;"-"&amp;TEXT(E4116,"yyyymmdd")</f>
        <v/>
      </c>
    </row>
    <row r="4117">
      <c r="A4117" t="n">
        <v>50118395</v>
      </c>
      <c r="B4117" t="inlineStr">
        <is>
          <t>Brooklyn</t>
        </is>
      </c>
      <c r="C4117" t="inlineStr">
        <is>
          <t>11220</t>
        </is>
      </c>
      <c r="D4117" t="inlineStr">
        <is>
          <t>Latin American</t>
        </is>
      </c>
      <c r="E4117" s="8" t="n">
        <v>46140</v>
      </c>
      <c r="F4117" t="inlineStr">
        <is>
          <t>Establishment Closed by DOHMH. Violations were cited in the following area(s) and those requiring immediate action were addressed.</t>
        </is>
      </c>
      <c r="G4117" t="inlineStr">
        <is>
          <t>10F</t>
        </is>
      </c>
      <c r="H4117" t="inlineStr">
        <is>
          <t>Non-food contact surface or equipment made of unacceptable material, not kept clean, or not properly sealed, raised, spaced or movable to allow accessibility for cleaning on all sides, above and underneath the unit.</t>
        </is>
      </c>
      <c r="I4117" t="inlineStr">
        <is>
          <t>Not Critical</t>
        </is>
      </c>
      <c r="J4117" t="n">
        <v>59</v>
      </c>
      <c r="L4117" s="9">
        <f>A4117&amp;"-"&amp;TEXT(E4117,"yyyymmdd")</f>
        <v/>
      </c>
    </row>
    <row r="4118">
      <c r="A4118" t="n">
        <v>50118395</v>
      </c>
      <c r="B4118" t="inlineStr">
        <is>
          <t>Brooklyn</t>
        </is>
      </c>
      <c r="C4118" t="inlineStr">
        <is>
          <t>11220</t>
        </is>
      </c>
      <c r="D4118" t="inlineStr">
        <is>
          <t>Latin American</t>
        </is>
      </c>
      <c r="E4118" s="8" t="n">
        <v>46140</v>
      </c>
      <c r="F4118" t="inlineStr">
        <is>
          <t>Establishment Closed by DOHMH. Violations were cited in the following area(s) and those requiring immediate action were addressed.</t>
        </is>
      </c>
      <c r="G4118" t="inlineStr">
        <is>
          <t>10G</t>
        </is>
      </c>
      <c r="H4118" t="inlineStr">
        <is>
          <t>Dishwashing and ware washing: Cleaning and sanitizing of tableware, including dishes, utensils, and equipment deficient.</t>
        </is>
      </c>
      <c r="I4118" t="inlineStr">
        <is>
          <t>Not Critical</t>
        </is>
      </c>
      <c r="J4118" t="n">
        <v>59</v>
      </c>
      <c r="L4118" s="9">
        <f>A4118&amp;"-"&amp;TEXT(E4118,"yyyymmdd")</f>
        <v/>
      </c>
    </row>
    <row r="4119">
      <c r="A4119" t="n">
        <v>50118585</v>
      </c>
      <c r="B4119" t="inlineStr">
        <is>
          <t>Manhattan</t>
        </is>
      </c>
      <c r="C4119" t="inlineStr">
        <is>
          <t>10006</t>
        </is>
      </c>
      <c r="D4119" t="inlineStr">
        <is>
          <t>American</t>
        </is>
      </c>
      <c r="E4119" s="8" t="n">
        <v>46140</v>
      </c>
      <c r="F4119" t="inlineStr">
        <is>
          <t>Violations were cited in the following area(s).</t>
        </is>
      </c>
      <c r="G4119" t="inlineStr">
        <is>
          <t>06C</t>
        </is>
      </c>
      <c r="H411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119" t="inlineStr">
        <is>
          <t>Critical</t>
        </is>
      </c>
      <c r="J4119" t="n">
        <v>12</v>
      </c>
      <c r="K4119" t="inlineStr">
        <is>
          <t>A</t>
        </is>
      </c>
      <c r="L4119" s="9">
        <f>A4119&amp;"-"&amp;TEXT(E4119,"yyyymmdd")</f>
        <v/>
      </c>
    </row>
    <row r="4120">
      <c r="A4120" t="n">
        <v>50118585</v>
      </c>
      <c r="B4120" t="inlineStr">
        <is>
          <t>Manhattan</t>
        </is>
      </c>
      <c r="C4120" t="inlineStr">
        <is>
          <t>10006</t>
        </is>
      </c>
      <c r="D4120" t="inlineStr">
        <is>
          <t>American</t>
        </is>
      </c>
      <c r="E4120" s="8" t="n">
        <v>46140</v>
      </c>
      <c r="F4120" t="inlineStr">
        <is>
          <t>Violations were cited in the following area(s).</t>
        </is>
      </c>
      <c r="G4120" t="inlineStr">
        <is>
          <t>10B</t>
        </is>
      </c>
      <c r="H4120" t="inlineStr">
        <is>
          <t>Anti-siphonage or back-flow prevention device not provided where required; equipment or floor not properly drained; sewage disposal system in disrepair or not functioning properly. Condensation or liquid waste improperly disposed of.</t>
        </is>
      </c>
      <c r="I4120" t="inlineStr">
        <is>
          <t>Not Critical</t>
        </is>
      </c>
      <c r="J4120" t="n">
        <v>12</v>
      </c>
      <c r="K4120" t="inlineStr">
        <is>
          <t>A</t>
        </is>
      </c>
      <c r="L4120" s="9">
        <f>A4120&amp;"-"&amp;TEXT(E4120,"yyyymmdd")</f>
        <v/>
      </c>
    </row>
    <row r="4121">
      <c r="A4121" t="n">
        <v>50118585</v>
      </c>
      <c r="B4121" t="inlineStr">
        <is>
          <t>Manhattan</t>
        </is>
      </c>
      <c r="C4121" t="inlineStr">
        <is>
          <t>10006</t>
        </is>
      </c>
      <c r="D4121" t="inlineStr">
        <is>
          <t>American</t>
        </is>
      </c>
      <c r="E4121" s="8" t="n">
        <v>46140</v>
      </c>
      <c r="F4121" t="inlineStr">
        <is>
          <t>Violations were cited in the following area(s).</t>
        </is>
      </c>
      <c r="G4121" t="inlineStr">
        <is>
          <t>10F</t>
        </is>
      </c>
      <c r="H4121" t="inlineStr">
        <is>
          <t>Non-food contact surface or equipment made of unacceptable material, not kept clean, or not properly sealed, raised, spaced or movable to allow accessibility for cleaning on all sides, above and underneath the unit.</t>
        </is>
      </c>
      <c r="I4121" t="inlineStr">
        <is>
          <t>Not Critical</t>
        </is>
      </c>
      <c r="J4121" t="n">
        <v>12</v>
      </c>
      <c r="K4121" t="inlineStr">
        <is>
          <t>A</t>
        </is>
      </c>
      <c r="L4121" s="9">
        <f>A4121&amp;"-"&amp;TEXT(E4121,"yyyymmdd")</f>
        <v/>
      </c>
    </row>
    <row r="4122">
      <c r="A4122" t="n">
        <v>50119644</v>
      </c>
      <c r="B4122" t="inlineStr">
        <is>
          <t>Bronx</t>
        </is>
      </c>
      <c r="C4122" t="inlineStr">
        <is>
          <t>10475</t>
        </is>
      </c>
      <c r="D4122" t="inlineStr">
        <is>
          <t>American</t>
        </is>
      </c>
      <c r="E4122" s="8" t="n">
        <v>46140</v>
      </c>
      <c r="F4122" t="inlineStr">
        <is>
          <t>Violations were cited in the following area(s).</t>
        </is>
      </c>
      <c r="G4122" t="inlineStr">
        <is>
          <t>10F</t>
        </is>
      </c>
      <c r="H4122" t="inlineStr">
        <is>
          <t>Non-food contact surface or equipment made of unacceptable material, not kept clean, or not properly sealed, raised, spaced or movable to allow accessibility for cleaning on all sides, above and underneath the unit.</t>
        </is>
      </c>
      <c r="I4122" t="inlineStr">
        <is>
          <t>Not Critical</t>
        </is>
      </c>
      <c r="J4122" t="n">
        <v>10</v>
      </c>
      <c r="K4122" t="inlineStr">
        <is>
          <t>A</t>
        </is>
      </c>
      <c r="L4122" s="9">
        <f>A4122&amp;"-"&amp;TEXT(E4122,"yyyymmdd")</f>
        <v/>
      </c>
    </row>
    <row r="4123">
      <c r="A4123" t="n">
        <v>50119644</v>
      </c>
      <c r="B4123" t="inlineStr">
        <is>
          <t>Bronx</t>
        </is>
      </c>
      <c r="C4123" t="inlineStr">
        <is>
          <t>10475</t>
        </is>
      </c>
      <c r="D4123" t="inlineStr">
        <is>
          <t>American</t>
        </is>
      </c>
      <c r="E4123" s="8" t="n">
        <v>46140</v>
      </c>
      <c r="F4123" t="inlineStr">
        <is>
          <t>Violations were cited in the following area(s).</t>
        </is>
      </c>
      <c r="G4123" t="inlineStr">
        <is>
          <t>10G</t>
        </is>
      </c>
      <c r="H4123" t="inlineStr">
        <is>
          <t>Dishwashing and ware washing: Cleaning and sanitizing of tableware, including dishes, utensils, and equipment deficient.</t>
        </is>
      </c>
      <c r="I4123" t="inlineStr">
        <is>
          <t>Not Critical</t>
        </is>
      </c>
      <c r="J4123" t="n">
        <v>10</v>
      </c>
      <c r="K4123" t="inlineStr">
        <is>
          <t>A</t>
        </is>
      </c>
      <c r="L4123" s="9">
        <f>A4123&amp;"-"&amp;TEXT(E4123,"yyyymmdd")</f>
        <v/>
      </c>
    </row>
    <row r="4124">
      <c r="A4124" t="n">
        <v>50119713</v>
      </c>
      <c r="B4124" t="inlineStr">
        <is>
          <t>Manhattan</t>
        </is>
      </c>
      <c r="C4124" t="inlineStr">
        <is>
          <t>10002</t>
        </is>
      </c>
      <c r="D4124" t="inlineStr">
        <is>
          <t>Asian/Asian Fusion</t>
        </is>
      </c>
      <c r="E4124" s="8" t="n">
        <v>46140</v>
      </c>
      <c r="F4124" t="inlineStr">
        <is>
          <t>Violations were cited in the following area(s).</t>
        </is>
      </c>
      <c r="G4124" t="inlineStr">
        <is>
          <t>02B</t>
        </is>
      </c>
      <c r="H4124" t="inlineStr">
        <is>
          <t>Hot TCS food item not held at or above 140 °F.</t>
        </is>
      </c>
      <c r="I4124" t="inlineStr">
        <is>
          <t>Critical</t>
        </is>
      </c>
      <c r="J4124" t="n">
        <v>40</v>
      </c>
      <c r="L4124" s="9">
        <f>A4124&amp;"-"&amp;TEXT(E4124,"yyyymmdd")</f>
        <v/>
      </c>
    </row>
    <row r="4125">
      <c r="A4125" t="n">
        <v>50119713</v>
      </c>
      <c r="B4125" t="inlineStr">
        <is>
          <t>Manhattan</t>
        </is>
      </c>
      <c r="C4125" t="inlineStr">
        <is>
          <t>10002</t>
        </is>
      </c>
      <c r="D4125" t="inlineStr">
        <is>
          <t>Asian/Asian Fusion</t>
        </is>
      </c>
      <c r="E4125" s="8" t="n">
        <v>46140</v>
      </c>
      <c r="F4125" t="inlineStr">
        <is>
          <t>Violations were cited in the following area(s).</t>
        </is>
      </c>
      <c r="G4125" t="inlineStr">
        <is>
          <t>02G</t>
        </is>
      </c>
      <c r="H4125" t="inlineStr">
        <is>
          <t>Cold TCS food item held above 41 °F; smoked or processed fish held above 38 °F; intact raw eggs held above 45 °F; or reduced oxygen packaged (ROP) TCS foods held above required temperatures except during active necessary preparation.</t>
        </is>
      </c>
      <c r="I4125" t="inlineStr">
        <is>
          <t>Critical</t>
        </is>
      </c>
      <c r="J4125" t="n">
        <v>40</v>
      </c>
      <c r="L4125" s="9">
        <f>A4125&amp;"-"&amp;TEXT(E4125,"yyyymmdd")</f>
        <v/>
      </c>
    </row>
    <row r="4126">
      <c r="A4126" t="n">
        <v>50119713</v>
      </c>
      <c r="B4126" t="inlineStr">
        <is>
          <t>Manhattan</t>
        </is>
      </c>
      <c r="C4126" t="inlineStr">
        <is>
          <t>10002</t>
        </is>
      </c>
      <c r="D4126" t="inlineStr">
        <is>
          <t>Asian/Asian Fusion</t>
        </is>
      </c>
      <c r="E4126" s="8" t="n">
        <v>46140</v>
      </c>
      <c r="F4126" t="inlineStr">
        <is>
          <t>Violations were cited in the following area(s).</t>
        </is>
      </c>
      <c r="G4126" t="inlineStr">
        <is>
          <t>04H</t>
        </is>
      </c>
      <c r="H4126" t="inlineStr">
        <is>
          <t>Raw, cooked or prepared food is adulterated, contaminated, cross-contaminated, or not discarded in accordance with HACCP plan.</t>
        </is>
      </c>
      <c r="I4126" t="inlineStr">
        <is>
          <t>Critical</t>
        </is>
      </c>
      <c r="J4126" t="n">
        <v>40</v>
      </c>
      <c r="L4126" s="9">
        <f>A4126&amp;"-"&amp;TEXT(E4126,"yyyymmdd")</f>
        <v/>
      </c>
    </row>
    <row r="4127">
      <c r="A4127" t="n">
        <v>50119713</v>
      </c>
      <c r="B4127" t="inlineStr">
        <is>
          <t>Manhattan</t>
        </is>
      </c>
      <c r="C4127" t="inlineStr">
        <is>
          <t>10002</t>
        </is>
      </c>
      <c r="D4127" t="inlineStr">
        <is>
          <t>Asian/Asian Fusion</t>
        </is>
      </c>
      <c r="E4127" s="8" t="n">
        <v>46140</v>
      </c>
      <c r="F4127" t="inlineStr">
        <is>
          <t>Violations were cited in the following area(s).</t>
        </is>
      </c>
      <c r="G4127" t="inlineStr">
        <is>
          <t>06D</t>
        </is>
      </c>
      <c r="H4127" t="inlineStr">
        <is>
          <t>Food contact surface not properly washed, rinsed and sanitized after each use and following any activity when contamination may have occurred.</t>
        </is>
      </c>
      <c r="I4127" t="inlineStr">
        <is>
          <t>Critical</t>
        </is>
      </c>
      <c r="J4127" t="n">
        <v>40</v>
      </c>
      <c r="L4127" s="9">
        <f>A4127&amp;"-"&amp;TEXT(E4127,"yyyymmdd")</f>
        <v/>
      </c>
    </row>
    <row r="4128">
      <c r="A4128" t="n">
        <v>50119713</v>
      </c>
      <c r="B4128" t="inlineStr">
        <is>
          <t>Manhattan</t>
        </is>
      </c>
      <c r="C4128" t="inlineStr">
        <is>
          <t>10002</t>
        </is>
      </c>
      <c r="D4128" t="inlineStr">
        <is>
          <t>Asian/Asian Fusion</t>
        </is>
      </c>
      <c r="E4128" s="8" t="n">
        <v>46140</v>
      </c>
      <c r="F4128" t="inlineStr">
        <is>
          <t>Violations were cited in the following area(s).</t>
        </is>
      </c>
      <c r="G4128" t="inlineStr">
        <is>
          <t>06F</t>
        </is>
      </c>
      <c r="H4128" t="inlineStr">
        <is>
          <t>Wiping cloths not stored clean and dry, or in a sanitizing solution, between uses.</t>
        </is>
      </c>
      <c r="I4128" t="inlineStr">
        <is>
          <t>Critical</t>
        </is>
      </c>
      <c r="J4128" t="n">
        <v>40</v>
      </c>
      <c r="L4128" s="9">
        <f>A4128&amp;"-"&amp;TEXT(E4128,"yyyymmdd")</f>
        <v/>
      </c>
    </row>
    <row r="4129">
      <c r="A4129" t="n">
        <v>50119713</v>
      </c>
      <c r="B4129" t="inlineStr">
        <is>
          <t>Manhattan</t>
        </is>
      </c>
      <c r="C4129" t="inlineStr">
        <is>
          <t>10002</t>
        </is>
      </c>
      <c r="D4129" t="inlineStr">
        <is>
          <t>Asian/Asian Fusion</t>
        </is>
      </c>
      <c r="E4129" s="8" t="n">
        <v>46140</v>
      </c>
      <c r="F4129" t="inlineStr">
        <is>
          <t>Violations were cited in the following area(s).</t>
        </is>
      </c>
      <c r="G4129" t="inlineStr">
        <is>
          <t>09C</t>
        </is>
      </c>
      <c r="H4129" t="inlineStr">
        <is>
          <t>Design, construction, materials used or maintenance of food contact surface improper. Surface not easily cleanable, sanitized and maintained.</t>
        </is>
      </c>
      <c r="I4129" t="inlineStr">
        <is>
          <t>Not Critical</t>
        </is>
      </c>
      <c r="J4129" t="n">
        <v>40</v>
      </c>
      <c r="L4129" s="9">
        <f>A4129&amp;"-"&amp;TEXT(E4129,"yyyymmdd")</f>
        <v/>
      </c>
    </row>
    <row r="4130">
      <c r="A4130" t="n">
        <v>50119713</v>
      </c>
      <c r="B4130" t="inlineStr">
        <is>
          <t>Manhattan</t>
        </is>
      </c>
      <c r="C4130" t="inlineStr">
        <is>
          <t>10002</t>
        </is>
      </c>
      <c r="D4130" t="inlineStr">
        <is>
          <t>Asian/Asian Fusion</t>
        </is>
      </c>
      <c r="E4130" s="8" t="n">
        <v>46140</v>
      </c>
      <c r="F4130" t="inlineStr">
        <is>
          <t>Violations were cited in the following area(s).</t>
        </is>
      </c>
      <c r="G4130" t="inlineStr">
        <is>
          <t>10G</t>
        </is>
      </c>
      <c r="H4130" t="inlineStr">
        <is>
          <t>Dishwashing and ware washing: Cleaning and sanitizing of tableware, including dishes, utensils, and equipment deficient.</t>
        </is>
      </c>
      <c r="I4130" t="inlineStr">
        <is>
          <t>Not Critical</t>
        </is>
      </c>
      <c r="J4130" t="n">
        <v>40</v>
      </c>
      <c r="L4130" s="9">
        <f>A4130&amp;"-"&amp;TEXT(E4130,"yyyymmdd")</f>
        <v/>
      </c>
    </row>
    <row r="4131">
      <c r="A4131" t="n">
        <v>50121576</v>
      </c>
      <c r="B4131" t="inlineStr">
        <is>
          <t>Brooklyn</t>
        </is>
      </c>
      <c r="C4131" t="inlineStr">
        <is>
          <t>11217</t>
        </is>
      </c>
      <c r="D4131" t="inlineStr">
        <is>
          <t>American</t>
        </is>
      </c>
      <c r="E4131" s="8" t="n">
        <v>46140</v>
      </c>
      <c r="F4131" t="inlineStr">
        <is>
          <t>Violations were cited in the following area(s).</t>
        </is>
      </c>
      <c r="G4131" t="inlineStr">
        <is>
          <t>04L</t>
        </is>
      </c>
      <c r="H4131" t="inlineStr">
        <is>
          <t>Evidence of mice or live mice in establishment's food or non-food areas.</t>
        </is>
      </c>
      <c r="I4131" t="inlineStr">
        <is>
          <t>Critical</t>
        </is>
      </c>
      <c r="J4131" t="n">
        <v>31</v>
      </c>
      <c r="L4131" s="9">
        <f>A4131&amp;"-"&amp;TEXT(E4131,"yyyymmdd")</f>
        <v/>
      </c>
    </row>
    <row r="4132">
      <c r="A4132" t="n">
        <v>50121576</v>
      </c>
      <c r="B4132" t="inlineStr">
        <is>
          <t>Brooklyn</t>
        </is>
      </c>
      <c r="C4132" t="inlineStr">
        <is>
          <t>11217</t>
        </is>
      </c>
      <c r="D4132" t="inlineStr">
        <is>
          <t>American</t>
        </is>
      </c>
      <c r="E4132" s="8" t="n">
        <v>46140</v>
      </c>
      <c r="F4132" t="inlineStr">
        <is>
          <t>Violations were cited in the following area(s).</t>
        </is>
      </c>
      <c r="G4132" t="inlineStr">
        <is>
          <t>04N</t>
        </is>
      </c>
      <c r="H4132" t="inlineStr">
        <is>
          <t>Filth flies or food/refuse/sewage associated with (FRSA) flies or other nuisance pests in establishment’s food and/or non-food areas. FRSA flies include house flies, blow flies, bottle flies, flesh flies, drain flies, Phorid flies and fruit flies.</t>
        </is>
      </c>
      <c r="I4132" t="inlineStr">
        <is>
          <t>Critical</t>
        </is>
      </c>
      <c r="J4132" t="n">
        <v>31</v>
      </c>
      <c r="L4132" s="9">
        <f>A4132&amp;"-"&amp;TEXT(E4132,"yyyymmdd")</f>
        <v/>
      </c>
    </row>
    <row r="4133">
      <c r="A4133" t="n">
        <v>50121576</v>
      </c>
      <c r="B4133" t="inlineStr">
        <is>
          <t>Brooklyn</t>
        </is>
      </c>
      <c r="C4133" t="inlineStr">
        <is>
          <t>11217</t>
        </is>
      </c>
      <c r="D4133" t="inlineStr">
        <is>
          <t>American</t>
        </is>
      </c>
      <c r="E4133" s="8" t="n">
        <v>46140</v>
      </c>
      <c r="F4133" t="inlineStr">
        <is>
          <t>Violations were cited in the following area(s).</t>
        </is>
      </c>
      <c r="G4133" t="inlineStr">
        <is>
          <t>06D</t>
        </is>
      </c>
      <c r="H4133" t="inlineStr">
        <is>
          <t>Food contact surface not properly washed, rinsed and sanitized after each use and following any activity when contamination may have occurred.</t>
        </is>
      </c>
      <c r="I4133" t="inlineStr">
        <is>
          <t>Critical</t>
        </is>
      </c>
      <c r="J4133" t="n">
        <v>31</v>
      </c>
      <c r="L4133" s="9">
        <f>A4133&amp;"-"&amp;TEXT(E4133,"yyyymmdd")</f>
        <v/>
      </c>
    </row>
    <row r="4134">
      <c r="A4134" t="n">
        <v>50121576</v>
      </c>
      <c r="B4134" t="inlineStr">
        <is>
          <t>Brooklyn</t>
        </is>
      </c>
      <c r="C4134" t="inlineStr">
        <is>
          <t>11217</t>
        </is>
      </c>
      <c r="D4134" t="inlineStr">
        <is>
          <t>American</t>
        </is>
      </c>
      <c r="E4134" s="8" t="n">
        <v>46140</v>
      </c>
      <c r="F4134" t="inlineStr">
        <is>
          <t>Violations were cited in the following area(s).</t>
        </is>
      </c>
      <c r="G4134" t="inlineStr">
        <is>
          <t>08A</t>
        </is>
      </c>
      <c r="H4134" t="inlineStr">
        <is>
          <t>Establishment is not free of harborage or conditions conducive to rodents, insects or other pests.</t>
        </is>
      </c>
      <c r="I4134" t="inlineStr">
        <is>
          <t>Not Critical</t>
        </is>
      </c>
      <c r="J4134" t="n">
        <v>31</v>
      </c>
      <c r="L4134" s="9">
        <f>A4134&amp;"-"&amp;TEXT(E4134,"yyyymmdd")</f>
        <v/>
      </c>
    </row>
    <row r="4135">
      <c r="A4135" t="n">
        <v>50121576</v>
      </c>
      <c r="B4135" t="inlineStr">
        <is>
          <t>Brooklyn</t>
        </is>
      </c>
      <c r="C4135" t="inlineStr">
        <is>
          <t>11217</t>
        </is>
      </c>
      <c r="D4135" t="inlineStr">
        <is>
          <t>American</t>
        </is>
      </c>
      <c r="E4135" s="8" t="n">
        <v>46140</v>
      </c>
      <c r="F4135" t="inlineStr">
        <is>
          <t>Violations were cited in the following area(s).</t>
        </is>
      </c>
      <c r="G4135" t="inlineStr">
        <is>
          <t>10B</t>
        </is>
      </c>
      <c r="H4135" t="inlineStr">
        <is>
          <t>Anti-siphonage or back-flow prevention device not provided where required; equipment or floor not properly drained; sewage disposal system in disrepair or not functioning properly. Condensation or liquid waste improperly disposed of.</t>
        </is>
      </c>
      <c r="I4135" t="inlineStr">
        <is>
          <t>Not Critical</t>
        </is>
      </c>
      <c r="J4135" t="n">
        <v>31</v>
      </c>
      <c r="L4135" s="9">
        <f>A4135&amp;"-"&amp;TEXT(E4135,"yyyymmdd")</f>
        <v/>
      </c>
    </row>
    <row r="4136">
      <c r="A4136" t="n">
        <v>50121576</v>
      </c>
      <c r="B4136" t="inlineStr">
        <is>
          <t>Brooklyn</t>
        </is>
      </c>
      <c r="C4136" t="inlineStr">
        <is>
          <t>11217</t>
        </is>
      </c>
      <c r="D4136" t="inlineStr">
        <is>
          <t>American</t>
        </is>
      </c>
      <c r="E4136" s="8" t="n">
        <v>46140</v>
      </c>
      <c r="F4136" t="inlineStr">
        <is>
          <t>Violations were cited in the following area(s).</t>
        </is>
      </c>
      <c r="G4136" t="inlineStr">
        <is>
          <t>10F</t>
        </is>
      </c>
      <c r="H4136" t="inlineStr">
        <is>
          <t>Non-food contact surface or equipment made of unacceptable material, not kept clean, or not properly sealed, raised, spaced or movable to allow accessibility for cleaning on all sides, above and underneath the unit.</t>
        </is>
      </c>
      <c r="I4136" t="inlineStr">
        <is>
          <t>Not Critical</t>
        </is>
      </c>
      <c r="J4136" t="n">
        <v>31</v>
      </c>
      <c r="L4136" s="9">
        <f>A4136&amp;"-"&amp;TEXT(E4136,"yyyymmdd")</f>
        <v/>
      </c>
    </row>
    <row r="4137">
      <c r="A4137" t="n">
        <v>50121576</v>
      </c>
      <c r="B4137" t="inlineStr">
        <is>
          <t>Brooklyn</t>
        </is>
      </c>
      <c r="C4137" t="inlineStr">
        <is>
          <t>11217</t>
        </is>
      </c>
      <c r="D4137" t="inlineStr">
        <is>
          <t>American</t>
        </is>
      </c>
      <c r="E4137" s="8" t="n">
        <v>46140</v>
      </c>
      <c r="F4137" t="inlineStr">
        <is>
          <t>Violations were cited in the following area(s).</t>
        </is>
      </c>
      <c r="G4137" t="inlineStr">
        <is>
          <t>10G</t>
        </is>
      </c>
      <c r="H4137" t="inlineStr">
        <is>
          <t>Dishwashing and ware washing: Cleaning and sanitizing of tableware, including dishes, utensils, and equipment deficient.</t>
        </is>
      </c>
      <c r="I4137" t="inlineStr">
        <is>
          <t>Not Critical</t>
        </is>
      </c>
      <c r="J4137" t="n">
        <v>31</v>
      </c>
      <c r="L4137" s="9">
        <f>A4137&amp;"-"&amp;TEXT(E4137,"yyyymmdd")</f>
        <v/>
      </c>
    </row>
    <row r="4138">
      <c r="A4138" t="n">
        <v>50122698</v>
      </c>
      <c r="B4138" t="inlineStr">
        <is>
          <t>Manhattan</t>
        </is>
      </c>
      <c r="C4138" t="inlineStr">
        <is>
          <t>10011</t>
        </is>
      </c>
      <c r="D4138" t="inlineStr">
        <is>
          <t>Coffee/Tea</t>
        </is>
      </c>
      <c r="E4138" s="8" t="n">
        <v>46140</v>
      </c>
      <c r="F4138" t="inlineStr">
        <is>
          <t>Violations were cited in the following area(s).</t>
        </is>
      </c>
      <c r="G4138" t="inlineStr">
        <is>
          <t>10F</t>
        </is>
      </c>
      <c r="H4138" t="inlineStr">
        <is>
          <t>Non-food contact surface or equipment made of unacceptable material, not kept clean, or not properly sealed, raised, spaced or movable to allow accessibility for cleaning on all sides, above and underneath the unit.</t>
        </is>
      </c>
      <c r="I4138" t="inlineStr">
        <is>
          <t>Not Critical</t>
        </is>
      </c>
      <c r="J4138" t="n">
        <v>2</v>
      </c>
      <c r="K4138" t="inlineStr">
        <is>
          <t>A</t>
        </is>
      </c>
      <c r="L4138" s="9">
        <f>A4138&amp;"-"&amp;TEXT(E4138,"yyyymmdd")</f>
        <v/>
      </c>
    </row>
    <row r="4139">
      <c r="A4139" t="n">
        <v>50123208</v>
      </c>
      <c r="B4139" t="inlineStr">
        <is>
          <t>Manhattan</t>
        </is>
      </c>
      <c r="C4139" t="inlineStr">
        <is>
          <t>10011</t>
        </is>
      </c>
      <c r="D4139" t="inlineStr">
        <is>
          <t>Thai</t>
        </is>
      </c>
      <c r="E4139" s="8" t="n">
        <v>46140</v>
      </c>
      <c r="F4139" t="inlineStr">
        <is>
          <t>Violations were cited in the following area(s).</t>
        </is>
      </c>
      <c r="G4139" t="inlineStr">
        <is>
          <t>02G</t>
        </is>
      </c>
      <c r="H4139" t="inlineStr">
        <is>
          <t>Cold TCS food item held above 41 °F; smoked or processed fish held above 38 °F; intact raw eggs held above 45 °F; or reduced oxygen packaged (ROP) TCS foods held above required temperatures except during active necessary preparation.</t>
        </is>
      </c>
      <c r="I4139" t="inlineStr">
        <is>
          <t>Critical</t>
        </is>
      </c>
      <c r="J4139" t="n">
        <v>46</v>
      </c>
      <c r="L4139" s="9">
        <f>A4139&amp;"-"&amp;TEXT(E4139,"yyyymmdd")</f>
        <v/>
      </c>
    </row>
    <row r="4140">
      <c r="A4140" t="n">
        <v>50123208</v>
      </c>
      <c r="B4140" t="inlineStr">
        <is>
          <t>Manhattan</t>
        </is>
      </c>
      <c r="C4140" t="inlineStr">
        <is>
          <t>10011</t>
        </is>
      </c>
      <c r="D4140" t="inlineStr">
        <is>
          <t>Thai</t>
        </is>
      </c>
      <c r="E4140" s="8" t="n">
        <v>46140</v>
      </c>
      <c r="F4140" t="inlineStr">
        <is>
          <t>Violations were cited in the following area(s).</t>
        </is>
      </c>
      <c r="G4140" t="inlineStr">
        <is>
          <t>05F</t>
        </is>
      </c>
      <c r="H4140" t="inlineStr">
        <is>
          <t>Insufficient or no hot holding, cold storage or cold holding equipment provided to maintain Time/Temperature Control for Safety Foods (TCS) at required temperatures</t>
        </is>
      </c>
      <c r="I4140" t="inlineStr">
        <is>
          <t>Critical</t>
        </is>
      </c>
      <c r="J4140" t="n">
        <v>46</v>
      </c>
      <c r="L4140" s="9">
        <f>A4140&amp;"-"&amp;TEXT(E4140,"yyyymmdd")</f>
        <v/>
      </c>
    </row>
    <row r="4141">
      <c r="A4141" t="n">
        <v>50123208</v>
      </c>
      <c r="B4141" t="inlineStr">
        <is>
          <t>Manhattan</t>
        </is>
      </c>
      <c r="C4141" t="inlineStr">
        <is>
          <t>10011</t>
        </is>
      </c>
      <c r="D4141" t="inlineStr">
        <is>
          <t>Thai</t>
        </is>
      </c>
      <c r="E4141" s="8" t="n">
        <v>46140</v>
      </c>
      <c r="F4141" t="inlineStr">
        <is>
          <t>Violations were cited in the following area(s).</t>
        </is>
      </c>
      <c r="G4141" t="inlineStr">
        <is>
          <t>06D</t>
        </is>
      </c>
      <c r="H4141" t="inlineStr">
        <is>
          <t>Food contact surface not properly washed, rinsed and sanitized after each use and following any activity when contamination may have occurred.</t>
        </is>
      </c>
      <c r="I4141" t="inlineStr">
        <is>
          <t>Critical</t>
        </is>
      </c>
      <c r="J4141" t="n">
        <v>46</v>
      </c>
      <c r="L4141" s="9">
        <f>A4141&amp;"-"&amp;TEXT(E4141,"yyyymmdd")</f>
        <v/>
      </c>
    </row>
    <row r="4142">
      <c r="A4142" t="n">
        <v>50123208</v>
      </c>
      <c r="B4142" t="inlineStr">
        <is>
          <t>Manhattan</t>
        </is>
      </c>
      <c r="C4142" t="inlineStr">
        <is>
          <t>10011</t>
        </is>
      </c>
      <c r="D4142" t="inlineStr">
        <is>
          <t>Thai</t>
        </is>
      </c>
      <c r="E4142" s="8" t="n">
        <v>46140</v>
      </c>
      <c r="F4142" t="inlineStr">
        <is>
          <t>Violations were cited in the following area(s).</t>
        </is>
      </c>
      <c r="G4142" t="inlineStr">
        <is>
          <t>10F</t>
        </is>
      </c>
      <c r="H4142" t="inlineStr">
        <is>
          <t>Non-food contact surface or equipment made of unacceptable material, not kept clean, or not properly sealed, raised, spaced or movable to allow accessibility for cleaning on all sides, above and underneath the unit.</t>
        </is>
      </c>
      <c r="I4142" t="inlineStr">
        <is>
          <t>Not Critical</t>
        </is>
      </c>
      <c r="J4142" t="n">
        <v>46</v>
      </c>
      <c r="L4142" s="9">
        <f>A4142&amp;"-"&amp;TEXT(E4142,"yyyymmdd")</f>
        <v/>
      </c>
    </row>
    <row r="4143">
      <c r="A4143" t="n">
        <v>50129160</v>
      </c>
      <c r="B4143" t="inlineStr">
        <is>
          <t>Brooklyn</t>
        </is>
      </c>
      <c r="C4143" t="inlineStr">
        <is>
          <t>11208</t>
        </is>
      </c>
      <c r="D4143" t="inlineStr">
        <is>
          <t>Japanese</t>
        </is>
      </c>
      <c r="E4143" s="8" t="n">
        <v>46140</v>
      </c>
      <c r="F4143" t="inlineStr">
        <is>
          <t>Violations were cited in the following area(s).</t>
        </is>
      </c>
      <c r="G4143" t="inlineStr">
        <is>
          <t>02B</t>
        </is>
      </c>
      <c r="H4143" t="inlineStr">
        <is>
          <t>Hot TCS food item not held at or above 140 °F.</t>
        </is>
      </c>
      <c r="I4143" t="inlineStr">
        <is>
          <t>Critical</t>
        </is>
      </c>
      <c r="J4143" t="n">
        <v>33</v>
      </c>
      <c r="L4143" s="9">
        <f>A4143&amp;"-"&amp;TEXT(E4143,"yyyymmdd")</f>
        <v/>
      </c>
    </row>
    <row r="4144">
      <c r="A4144" t="n">
        <v>50129160</v>
      </c>
      <c r="B4144" t="inlineStr">
        <is>
          <t>Brooklyn</t>
        </is>
      </c>
      <c r="C4144" t="inlineStr">
        <is>
          <t>11208</t>
        </is>
      </c>
      <c r="D4144" t="inlineStr">
        <is>
          <t>Japanese</t>
        </is>
      </c>
      <c r="E4144" s="8" t="n">
        <v>46140</v>
      </c>
      <c r="F4144" t="inlineStr">
        <is>
          <t>Violations were cited in the following area(s).</t>
        </is>
      </c>
      <c r="G4144" t="inlineStr">
        <is>
          <t>04L</t>
        </is>
      </c>
      <c r="H4144" t="inlineStr">
        <is>
          <t>Evidence of mice or live mice in establishment's food or non-food areas.</t>
        </is>
      </c>
      <c r="I4144" t="inlineStr">
        <is>
          <t>Critical</t>
        </is>
      </c>
      <c r="J4144" t="n">
        <v>33</v>
      </c>
      <c r="L4144" s="9">
        <f>A4144&amp;"-"&amp;TEXT(E4144,"yyyymmdd")</f>
        <v/>
      </c>
    </row>
    <row r="4145">
      <c r="A4145" t="n">
        <v>50129160</v>
      </c>
      <c r="B4145" t="inlineStr">
        <is>
          <t>Brooklyn</t>
        </is>
      </c>
      <c r="C4145" t="inlineStr">
        <is>
          <t>11208</t>
        </is>
      </c>
      <c r="D4145" t="inlineStr">
        <is>
          <t>Japanese</t>
        </is>
      </c>
      <c r="E4145" s="8" t="n">
        <v>46140</v>
      </c>
      <c r="F4145" t="inlineStr">
        <is>
          <t>Violations were cited in the following area(s).</t>
        </is>
      </c>
      <c r="G4145" t="inlineStr">
        <is>
          <t>05D</t>
        </is>
      </c>
      <c r="H414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145" t="inlineStr">
        <is>
          <t>Critical</t>
        </is>
      </c>
      <c r="J4145" t="n">
        <v>33</v>
      </c>
      <c r="L4145" s="9">
        <f>A4145&amp;"-"&amp;TEXT(E4145,"yyyymmdd")</f>
        <v/>
      </c>
    </row>
    <row r="4146">
      <c r="A4146" t="n">
        <v>50129160</v>
      </c>
      <c r="B4146" t="inlineStr">
        <is>
          <t>Brooklyn</t>
        </is>
      </c>
      <c r="C4146" t="inlineStr">
        <is>
          <t>11208</t>
        </is>
      </c>
      <c r="D4146" t="inlineStr">
        <is>
          <t>Japanese</t>
        </is>
      </c>
      <c r="E4146" s="8" t="n">
        <v>46140</v>
      </c>
      <c r="F4146" t="inlineStr">
        <is>
          <t>Violations were cited in the following area(s).</t>
        </is>
      </c>
      <c r="G4146" t="inlineStr">
        <is>
          <t>06D</t>
        </is>
      </c>
      <c r="H4146" t="inlineStr">
        <is>
          <t>Food contact surface not properly washed, rinsed and sanitized after each use and following any activity when contamination may have occurred.</t>
        </is>
      </c>
      <c r="I4146" t="inlineStr">
        <is>
          <t>Critical</t>
        </is>
      </c>
      <c r="J4146" t="n">
        <v>33</v>
      </c>
      <c r="L4146" s="9">
        <f>A4146&amp;"-"&amp;TEXT(E4146,"yyyymmdd")</f>
        <v/>
      </c>
    </row>
    <row r="4147">
      <c r="A4147" t="n">
        <v>50129160</v>
      </c>
      <c r="B4147" t="inlineStr">
        <is>
          <t>Brooklyn</t>
        </is>
      </c>
      <c r="C4147" t="inlineStr">
        <is>
          <t>11208</t>
        </is>
      </c>
      <c r="D4147" t="inlineStr">
        <is>
          <t>Japanese</t>
        </is>
      </c>
      <c r="E4147" s="8" t="n">
        <v>46140</v>
      </c>
      <c r="F4147" t="inlineStr">
        <is>
          <t>Violations were cited in the following area(s).</t>
        </is>
      </c>
      <c r="G4147" t="inlineStr">
        <is>
          <t>08A</t>
        </is>
      </c>
      <c r="H4147" t="inlineStr">
        <is>
          <t>Establishment is not free of harborage or conditions conducive to rodents, insects or other pests.</t>
        </is>
      </c>
      <c r="I4147" t="inlineStr">
        <is>
          <t>Not Critical</t>
        </is>
      </c>
      <c r="J4147" t="n">
        <v>33</v>
      </c>
      <c r="L4147" s="9">
        <f>A4147&amp;"-"&amp;TEXT(E4147,"yyyymmdd")</f>
        <v/>
      </c>
    </row>
    <row r="4148">
      <c r="A4148" t="n">
        <v>50131212</v>
      </c>
      <c r="B4148" t="inlineStr">
        <is>
          <t>Manhattan</t>
        </is>
      </c>
      <c r="C4148" t="inlineStr">
        <is>
          <t>10011</t>
        </is>
      </c>
      <c r="D4148" t="inlineStr">
        <is>
          <t>Coffee/Tea</t>
        </is>
      </c>
      <c r="E4148" s="8" t="n">
        <v>46140</v>
      </c>
      <c r="F4148" t="inlineStr">
        <is>
          <t>Violations were cited in the following area(s).</t>
        </is>
      </c>
      <c r="G4148" t="inlineStr">
        <is>
          <t>10F</t>
        </is>
      </c>
      <c r="H4148" t="inlineStr">
        <is>
          <t>Non-food contact surface or equipment made of unacceptable material, not kept clean, or not properly sealed, raised, spaced or movable to allow accessibility for cleaning on all sides, above and underneath the unit.</t>
        </is>
      </c>
      <c r="I4148" t="inlineStr">
        <is>
          <t>Not Critical</t>
        </is>
      </c>
      <c r="J4148" t="n">
        <v>2</v>
      </c>
      <c r="K4148" t="inlineStr">
        <is>
          <t>A</t>
        </is>
      </c>
      <c r="L4148" s="9">
        <f>A4148&amp;"-"&amp;TEXT(E4148,"yyyymmdd")</f>
        <v/>
      </c>
    </row>
    <row r="4149">
      <c r="A4149" t="n">
        <v>50132827</v>
      </c>
      <c r="B4149" t="inlineStr">
        <is>
          <t>Staten Island</t>
        </is>
      </c>
      <c r="C4149" t="inlineStr">
        <is>
          <t>10302</t>
        </is>
      </c>
      <c r="D4149" t="inlineStr">
        <is>
          <t>Mexican</t>
        </is>
      </c>
      <c r="E4149" s="8" t="n">
        <v>46140</v>
      </c>
      <c r="F4149" t="inlineStr">
        <is>
          <t>Violations were cited in the following area(s).</t>
        </is>
      </c>
      <c r="G4149" t="inlineStr">
        <is>
          <t>06C</t>
        </is>
      </c>
      <c r="H414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149" t="inlineStr">
        <is>
          <t>Critical</t>
        </is>
      </c>
      <c r="J4149" t="n">
        <v>13</v>
      </c>
      <c r="K4149" t="inlineStr">
        <is>
          <t>A</t>
        </is>
      </c>
      <c r="L4149" s="9">
        <f>A4149&amp;"-"&amp;TEXT(E4149,"yyyymmdd")</f>
        <v/>
      </c>
    </row>
    <row r="4150">
      <c r="A4150" t="n">
        <v>50132827</v>
      </c>
      <c r="B4150" t="inlineStr">
        <is>
          <t>Staten Island</t>
        </is>
      </c>
      <c r="C4150" t="inlineStr">
        <is>
          <t>10302</t>
        </is>
      </c>
      <c r="D4150" t="inlineStr">
        <is>
          <t>Mexican</t>
        </is>
      </c>
      <c r="E4150" s="8" t="n">
        <v>46140</v>
      </c>
      <c r="F4150" t="inlineStr">
        <is>
          <t>Violations were cited in the following area(s).</t>
        </is>
      </c>
      <c r="G4150" t="inlineStr">
        <is>
          <t>06D</t>
        </is>
      </c>
      <c r="H4150" t="inlineStr">
        <is>
          <t>Food contact surface not properly washed, rinsed and sanitized after each use and following any activity when contamination may have occurred.</t>
        </is>
      </c>
      <c r="I4150" t="inlineStr">
        <is>
          <t>Critical</t>
        </is>
      </c>
      <c r="J4150" t="n">
        <v>13</v>
      </c>
      <c r="K4150" t="inlineStr">
        <is>
          <t>A</t>
        </is>
      </c>
      <c r="L4150" s="9">
        <f>A4150&amp;"-"&amp;TEXT(E4150,"yyyymmdd")</f>
        <v/>
      </c>
    </row>
    <row r="4151">
      <c r="A4151" t="n">
        <v>50132827</v>
      </c>
      <c r="B4151" t="inlineStr">
        <is>
          <t>Staten Island</t>
        </is>
      </c>
      <c r="C4151" t="inlineStr">
        <is>
          <t>10302</t>
        </is>
      </c>
      <c r="D4151" t="inlineStr">
        <is>
          <t>Mexican</t>
        </is>
      </c>
      <c r="E4151" s="8" t="n">
        <v>46140</v>
      </c>
      <c r="F4151" t="inlineStr">
        <is>
          <t>Violations were cited in the following area(s).</t>
        </is>
      </c>
      <c r="G4151" t="inlineStr">
        <is>
          <t>10F</t>
        </is>
      </c>
      <c r="H4151" t="inlineStr">
        <is>
          <t>Non-food contact surface or equipment made of unacceptable material, not kept clean, or not properly sealed, raised, spaced or movable to allow accessibility for cleaning on all sides, above and underneath the unit.</t>
        </is>
      </c>
      <c r="I4151" t="inlineStr">
        <is>
          <t>Not Critical</t>
        </is>
      </c>
      <c r="J4151" t="n">
        <v>13</v>
      </c>
      <c r="K4151" t="inlineStr">
        <is>
          <t>A</t>
        </is>
      </c>
      <c r="L4151" s="9">
        <f>A4151&amp;"-"&amp;TEXT(E4151,"yyyymmdd")</f>
        <v/>
      </c>
    </row>
    <row r="4152">
      <c r="A4152" t="n">
        <v>50138084</v>
      </c>
      <c r="B4152" t="inlineStr">
        <is>
          <t>Manhattan</t>
        </is>
      </c>
      <c r="C4152" t="inlineStr">
        <is>
          <t>10019</t>
        </is>
      </c>
      <c r="D4152" t="inlineStr">
        <is>
          <t>American</t>
        </is>
      </c>
      <c r="E4152" s="8" t="n">
        <v>46140</v>
      </c>
      <c r="F4152" t="inlineStr">
        <is>
          <t>Violations were cited in the following area(s).</t>
        </is>
      </c>
      <c r="G4152" t="inlineStr">
        <is>
          <t>02G</t>
        </is>
      </c>
      <c r="H4152" t="inlineStr">
        <is>
          <t>Cold TCS food item held above 41 °F; smoked or processed fish held above 38 °F; intact raw eggs held above 45 °F; or reduced oxygen packaged (ROP) TCS foods held above required temperatures except during active necessary preparation.</t>
        </is>
      </c>
      <c r="I4152" t="inlineStr">
        <is>
          <t>Critical</t>
        </is>
      </c>
      <c r="J4152" t="n">
        <v>19</v>
      </c>
      <c r="L4152" s="9">
        <f>A4152&amp;"-"&amp;TEXT(E4152,"yyyymmdd")</f>
        <v/>
      </c>
    </row>
    <row r="4153">
      <c r="A4153" t="n">
        <v>50138084</v>
      </c>
      <c r="B4153" t="inlineStr">
        <is>
          <t>Manhattan</t>
        </is>
      </c>
      <c r="C4153" t="inlineStr">
        <is>
          <t>10019</t>
        </is>
      </c>
      <c r="D4153" t="inlineStr">
        <is>
          <t>American</t>
        </is>
      </c>
      <c r="E4153" s="8" t="n">
        <v>46140</v>
      </c>
      <c r="F4153" t="inlineStr">
        <is>
          <t>Violations were cited in the following area(s).</t>
        </is>
      </c>
      <c r="G4153" t="inlineStr">
        <is>
          <t>04N</t>
        </is>
      </c>
      <c r="H4153" t="inlineStr">
        <is>
          <t>Filth flies or food/refuse/sewage associated with (FRSA) flies or other nuisance pests in establishment’s food and/or non-food areas. FRSA flies include house flies, blow flies, bottle flies, flesh flies, drain flies, Phorid flies and fruit flies.</t>
        </is>
      </c>
      <c r="I4153" t="inlineStr">
        <is>
          <t>Critical</t>
        </is>
      </c>
      <c r="J4153" t="n">
        <v>19</v>
      </c>
      <c r="L4153" s="9">
        <f>A4153&amp;"-"&amp;TEXT(E4153,"yyyymmdd")</f>
        <v/>
      </c>
    </row>
    <row r="4154">
      <c r="A4154" t="n">
        <v>50138084</v>
      </c>
      <c r="B4154" t="inlineStr">
        <is>
          <t>Manhattan</t>
        </is>
      </c>
      <c r="C4154" t="inlineStr">
        <is>
          <t>10019</t>
        </is>
      </c>
      <c r="D4154" t="inlineStr">
        <is>
          <t>American</t>
        </is>
      </c>
      <c r="E4154" s="8" t="n">
        <v>46140</v>
      </c>
      <c r="F4154" t="inlineStr">
        <is>
          <t>Violations were cited in the following area(s).</t>
        </is>
      </c>
      <c r="G4154" t="inlineStr">
        <is>
          <t>09C</t>
        </is>
      </c>
      <c r="H4154" t="inlineStr">
        <is>
          <t>Design, construction, materials used or maintenance of food contact surface improper. Surface not easily cleanable, sanitized and maintained.</t>
        </is>
      </c>
      <c r="I4154" t="inlineStr">
        <is>
          <t>Not Critical</t>
        </is>
      </c>
      <c r="J4154" t="n">
        <v>19</v>
      </c>
      <c r="L4154" s="9">
        <f>A4154&amp;"-"&amp;TEXT(E4154,"yyyymmdd")</f>
        <v/>
      </c>
    </row>
    <row r="4155">
      <c r="A4155" t="n">
        <v>50138463</v>
      </c>
      <c r="B4155" t="inlineStr">
        <is>
          <t>Manhattan</t>
        </is>
      </c>
      <c r="C4155" t="inlineStr">
        <is>
          <t>10002</t>
        </is>
      </c>
      <c r="D4155" t="inlineStr">
        <is>
          <t>Coffee/Tea</t>
        </is>
      </c>
      <c r="E4155" s="8" t="n">
        <v>46140</v>
      </c>
      <c r="F4155" t="inlineStr">
        <is>
          <t>Violations were cited in the following area(s).</t>
        </is>
      </c>
      <c r="G4155" t="inlineStr">
        <is>
          <t>02B</t>
        </is>
      </c>
      <c r="H4155" t="inlineStr">
        <is>
          <t>Hot TCS food item not held at or above 140 °F.</t>
        </is>
      </c>
      <c r="I4155" t="inlineStr">
        <is>
          <t>Critical</t>
        </is>
      </c>
      <c r="J4155" t="n">
        <v>21</v>
      </c>
      <c r="L4155" s="9">
        <f>A4155&amp;"-"&amp;TEXT(E4155,"yyyymmdd")</f>
        <v/>
      </c>
    </row>
    <row r="4156">
      <c r="A4156" t="n">
        <v>50138463</v>
      </c>
      <c r="B4156" t="inlineStr">
        <is>
          <t>Manhattan</t>
        </is>
      </c>
      <c r="C4156" t="inlineStr">
        <is>
          <t>10002</t>
        </is>
      </c>
      <c r="D4156" t="inlineStr">
        <is>
          <t>Coffee/Tea</t>
        </is>
      </c>
      <c r="E4156" s="8" t="n">
        <v>46140</v>
      </c>
      <c r="F4156" t="inlineStr">
        <is>
          <t>Violations were cited in the following area(s).</t>
        </is>
      </c>
      <c r="G4156" t="inlineStr">
        <is>
          <t>02G</t>
        </is>
      </c>
      <c r="H4156" t="inlineStr">
        <is>
          <t>Cold TCS food item held above 41 °F; smoked or processed fish held above 38 °F; intact raw eggs held above 45 °F; or reduced oxygen packaged (ROP) TCS foods held above required temperatures except during active necessary preparation.</t>
        </is>
      </c>
      <c r="I4156" t="inlineStr">
        <is>
          <t>Critical</t>
        </is>
      </c>
      <c r="J4156" t="n">
        <v>21</v>
      </c>
      <c r="L4156" s="9">
        <f>A4156&amp;"-"&amp;TEXT(E4156,"yyyymmdd")</f>
        <v/>
      </c>
    </row>
    <row r="4157">
      <c r="A4157" t="n">
        <v>50138463</v>
      </c>
      <c r="B4157" t="inlineStr">
        <is>
          <t>Manhattan</t>
        </is>
      </c>
      <c r="C4157" t="inlineStr">
        <is>
          <t>10002</t>
        </is>
      </c>
      <c r="D4157" t="inlineStr">
        <is>
          <t>Coffee/Tea</t>
        </is>
      </c>
      <c r="E4157" s="8" t="n">
        <v>46140</v>
      </c>
      <c r="F4157" t="inlineStr">
        <is>
          <t>Violations were cited in the following area(s).</t>
        </is>
      </c>
      <c r="G4157" t="inlineStr">
        <is>
          <t>06F</t>
        </is>
      </c>
      <c r="H4157" t="inlineStr">
        <is>
          <t>Wiping cloths not stored clean and dry, or in a sanitizing solution, between uses.</t>
        </is>
      </c>
      <c r="I4157" t="inlineStr">
        <is>
          <t>Critical</t>
        </is>
      </c>
      <c r="J4157" t="n">
        <v>21</v>
      </c>
      <c r="L4157" s="9">
        <f>A4157&amp;"-"&amp;TEXT(E4157,"yyyymmdd")</f>
        <v/>
      </c>
    </row>
    <row r="4158">
      <c r="A4158" t="n">
        <v>50139785</v>
      </c>
      <c r="B4158" t="inlineStr">
        <is>
          <t>Brooklyn</t>
        </is>
      </c>
      <c r="C4158" t="inlineStr">
        <is>
          <t>11224</t>
        </is>
      </c>
      <c r="D4158" t="inlineStr">
        <is>
          <t>Chicken</t>
        </is>
      </c>
      <c r="E4158" s="8" t="n">
        <v>46140</v>
      </c>
      <c r="F4158" t="inlineStr">
        <is>
          <t>Violations were cited in the following area(s).</t>
        </is>
      </c>
      <c r="G4158" t="inlineStr">
        <is>
          <t>06D</t>
        </is>
      </c>
      <c r="H4158" t="inlineStr">
        <is>
          <t>Food contact surface not properly washed, rinsed and sanitized after each use and following any activity when contamination may have occurred.</t>
        </is>
      </c>
      <c r="I4158" t="inlineStr">
        <is>
          <t>Critical</t>
        </is>
      </c>
      <c r="J4158" t="n">
        <v>8</v>
      </c>
      <c r="K4158" t="inlineStr">
        <is>
          <t>A</t>
        </is>
      </c>
      <c r="L4158" s="9">
        <f>A4158&amp;"-"&amp;TEXT(E4158,"yyyymmdd")</f>
        <v/>
      </c>
    </row>
    <row r="4159">
      <c r="A4159" t="n">
        <v>50139785</v>
      </c>
      <c r="B4159" t="inlineStr">
        <is>
          <t>Brooklyn</t>
        </is>
      </c>
      <c r="C4159" t="inlineStr">
        <is>
          <t>11224</t>
        </is>
      </c>
      <c r="D4159" t="inlineStr">
        <is>
          <t>Chicken</t>
        </is>
      </c>
      <c r="E4159" s="8" t="n">
        <v>46140</v>
      </c>
      <c r="F4159" t="inlineStr">
        <is>
          <t>Violations were cited in the following area(s).</t>
        </is>
      </c>
      <c r="G4159" t="inlineStr">
        <is>
          <t>09B</t>
        </is>
      </c>
      <c r="H4159" t="inlineStr">
        <is>
          <t>Thawing procedure improper.</t>
        </is>
      </c>
      <c r="I4159" t="inlineStr">
        <is>
          <t>Not Critical</t>
        </is>
      </c>
      <c r="J4159" t="n">
        <v>8</v>
      </c>
      <c r="K4159" t="inlineStr">
        <is>
          <t>A</t>
        </is>
      </c>
      <c r="L4159" s="9">
        <f>A4159&amp;"-"&amp;TEXT(E4159,"yyyymmdd")</f>
        <v/>
      </c>
    </row>
    <row r="4160">
      <c r="A4160" t="n">
        <v>50142016</v>
      </c>
      <c r="B4160" t="inlineStr">
        <is>
          <t>Brooklyn</t>
        </is>
      </c>
      <c r="C4160" t="inlineStr">
        <is>
          <t>11203</t>
        </is>
      </c>
      <c r="D4160" t="inlineStr">
        <is>
          <t>Caribbean</t>
        </is>
      </c>
      <c r="E4160" s="8" t="n">
        <v>46140</v>
      </c>
      <c r="F4160" t="inlineStr">
        <is>
          <t>Violations were cited in the following area(s).</t>
        </is>
      </c>
      <c r="G4160" t="inlineStr">
        <is>
          <t>02B</t>
        </is>
      </c>
      <c r="H4160" t="inlineStr">
        <is>
          <t>Hot TCS food item not held at or above 140 °F.</t>
        </is>
      </c>
      <c r="I4160" t="inlineStr">
        <is>
          <t>Critical</t>
        </is>
      </c>
      <c r="J4160" t="n">
        <v>29</v>
      </c>
      <c r="L4160" s="9">
        <f>A4160&amp;"-"&amp;TEXT(E4160,"yyyymmdd")</f>
        <v/>
      </c>
    </row>
    <row r="4161">
      <c r="A4161" t="n">
        <v>50142016</v>
      </c>
      <c r="B4161" t="inlineStr">
        <is>
          <t>Brooklyn</t>
        </is>
      </c>
      <c r="C4161" t="inlineStr">
        <is>
          <t>11203</t>
        </is>
      </c>
      <c r="D4161" t="inlineStr">
        <is>
          <t>Caribbean</t>
        </is>
      </c>
      <c r="E4161" s="8" t="n">
        <v>46140</v>
      </c>
      <c r="F4161" t="inlineStr">
        <is>
          <t>Violations were cited in the following area(s).</t>
        </is>
      </c>
      <c r="G4161" t="inlineStr">
        <is>
          <t>05D</t>
        </is>
      </c>
      <c r="H416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161" t="inlineStr">
        <is>
          <t>Critical</t>
        </is>
      </c>
      <c r="J4161" t="n">
        <v>29</v>
      </c>
      <c r="L4161" s="9">
        <f>A4161&amp;"-"&amp;TEXT(E4161,"yyyymmdd")</f>
        <v/>
      </c>
    </row>
    <row r="4162">
      <c r="A4162" t="n">
        <v>50142016</v>
      </c>
      <c r="B4162" t="inlineStr">
        <is>
          <t>Brooklyn</t>
        </is>
      </c>
      <c r="C4162" t="inlineStr">
        <is>
          <t>11203</t>
        </is>
      </c>
      <c r="D4162" t="inlineStr">
        <is>
          <t>Caribbean</t>
        </is>
      </c>
      <c r="E4162" s="8" t="n">
        <v>46140</v>
      </c>
      <c r="F4162" t="inlineStr">
        <is>
          <t>Violations were cited in the following area(s).</t>
        </is>
      </c>
      <c r="G4162" t="inlineStr">
        <is>
          <t>06F</t>
        </is>
      </c>
      <c r="H4162" t="inlineStr">
        <is>
          <t>Wiping cloths not stored clean and dry, or in a sanitizing solution, between uses.</t>
        </is>
      </c>
      <c r="I4162" t="inlineStr">
        <is>
          <t>Critical</t>
        </is>
      </c>
      <c r="J4162" t="n">
        <v>29</v>
      </c>
      <c r="L4162" s="9">
        <f>A4162&amp;"-"&amp;TEXT(E4162,"yyyymmdd")</f>
        <v/>
      </c>
    </row>
    <row r="4163">
      <c r="A4163" t="n">
        <v>50142016</v>
      </c>
      <c r="B4163" t="inlineStr">
        <is>
          <t>Brooklyn</t>
        </is>
      </c>
      <c r="C4163" t="inlineStr">
        <is>
          <t>11203</t>
        </is>
      </c>
      <c r="D4163" t="inlineStr">
        <is>
          <t>Caribbean</t>
        </is>
      </c>
      <c r="E4163" s="8" t="n">
        <v>46140</v>
      </c>
      <c r="F4163" t="inlineStr">
        <is>
          <t>Violations were cited in the following area(s).</t>
        </is>
      </c>
      <c r="G4163" t="inlineStr">
        <is>
          <t>08C</t>
        </is>
      </c>
      <c r="H4163" t="inlineStr">
        <is>
          <t>Pesticide not properly labeled or used by unlicensed individual. Pesticide, other toxic chemical improperly used/stored. Unprotected, unlocked bait station used.</t>
        </is>
      </c>
      <c r="I4163" t="inlineStr">
        <is>
          <t>Not Critical</t>
        </is>
      </c>
      <c r="J4163" t="n">
        <v>29</v>
      </c>
      <c r="L4163" s="9">
        <f>A4163&amp;"-"&amp;TEXT(E4163,"yyyymmdd")</f>
        <v/>
      </c>
    </row>
    <row r="4164">
      <c r="A4164" t="n">
        <v>50142016</v>
      </c>
      <c r="B4164" t="inlineStr">
        <is>
          <t>Brooklyn</t>
        </is>
      </c>
      <c r="C4164" t="inlineStr">
        <is>
          <t>11203</t>
        </is>
      </c>
      <c r="D4164" t="inlineStr">
        <is>
          <t>Caribbean</t>
        </is>
      </c>
      <c r="E4164" s="8" t="n">
        <v>46140</v>
      </c>
      <c r="F4164" t="inlineStr">
        <is>
          <t>Violations were cited in the following area(s).</t>
        </is>
      </c>
      <c r="G4164" t="inlineStr">
        <is>
          <t>10B</t>
        </is>
      </c>
      <c r="H4164" t="inlineStr">
        <is>
          <t>Anti-siphonage or back-flow prevention device not provided where required; equipment or floor not properly drained; sewage disposal system in disrepair or not functioning properly. Condensation or liquid waste improperly disposed of.</t>
        </is>
      </c>
      <c r="I4164" t="inlineStr">
        <is>
          <t>Not Critical</t>
        </is>
      </c>
      <c r="J4164" t="n">
        <v>29</v>
      </c>
      <c r="L4164" s="9">
        <f>A4164&amp;"-"&amp;TEXT(E4164,"yyyymmdd")</f>
        <v/>
      </c>
    </row>
    <row r="4165">
      <c r="A4165" t="n">
        <v>50142016</v>
      </c>
      <c r="B4165" t="inlineStr">
        <is>
          <t>Brooklyn</t>
        </is>
      </c>
      <c r="C4165" t="inlineStr">
        <is>
          <t>11203</t>
        </is>
      </c>
      <c r="D4165" t="inlineStr">
        <is>
          <t>Caribbean</t>
        </is>
      </c>
      <c r="E4165" s="8" t="n">
        <v>46140</v>
      </c>
      <c r="F4165" t="inlineStr">
        <is>
          <t>Violations were cited in the following area(s).</t>
        </is>
      </c>
      <c r="G4165" t="inlineStr">
        <is>
          <t>10F</t>
        </is>
      </c>
      <c r="H4165" t="inlineStr">
        <is>
          <t>Non-food contact surface or equipment made of unacceptable material, not kept clean, or not properly sealed, raised, spaced or movable to allow accessibility for cleaning on all sides, above and underneath the unit.</t>
        </is>
      </c>
      <c r="I4165" t="inlineStr">
        <is>
          <t>Not Critical</t>
        </is>
      </c>
      <c r="J4165" t="n">
        <v>29</v>
      </c>
      <c r="L4165" s="9">
        <f>A4165&amp;"-"&amp;TEXT(E4165,"yyyymmdd")</f>
        <v/>
      </c>
    </row>
    <row r="4166">
      <c r="A4166" t="n">
        <v>50146251</v>
      </c>
      <c r="B4166" t="inlineStr">
        <is>
          <t>Manhattan</t>
        </is>
      </c>
      <c r="C4166" t="inlineStr">
        <is>
          <t>10014</t>
        </is>
      </c>
      <c r="D4166" t="inlineStr">
        <is>
          <t>American</t>
        </is>
      </c>
      <c r="E4166" s="8" t="n">
        <v>46140</v>
      </c>
      <c r="F4166" t="inlineStr">
        <is>
          <t>Violations were cited in the following area(s).</t>
        </is>
      </c>
      <c r="G4166" t="inlineStr">
        <is>
          <t>10F</t>
        </is>
      </c>
      <c r="H4166" t="inlineStr">
        <is>
          <t>Non-food contact surface or equipment made of unacceptable material, not kept clean, or not properly sealed, raised, spaced or movable to allow accessibility for cleaning on all sides, above and underneath the unit.</t>
        </is>
      </c>
      <c r="I4166" t="inlineStr">
        <is>
          <t>Not Critical</t>
        </is>
      </c>
      <c r="J4166" t="n">
        <v>2</v>
      </c>
      <c r="K4166" t="inlineStr">
        <is>
          <t>A</t>
        </is>
      </c>
      <c r="L4166" s="9">
        <f>A4166&amp;"-"&amp;TEXT(E4166,"yyyymmdd")</f>
        <v/>
      </c>
    </row>
    <row r="4167">
      <c r="A4167" t="n">
        <v>50149793</v>
      </c>
      <c r="B4167" t="inlineStr">
        <is>
          <t>Brooklyn</t>
        </is>
      </c>
      <c r="C4167" t="inlineStr">
        <is>
          <t>11201</t>
        </is>
      </c>
      <c r="D4167" t="inlineStr">
        <is>
          <t>Sandwiches</t>
        </is>
      </c>
      <c r="E4167" s="8" t="n">
        <v>46140</v>
      </c>
      <c r="F4167" t="inlineStr">
        <is>
          <t>Violations were cited in the following area(s).</t>
        </is>
      </c>
      <c r="G4167" t="inlineStr">
        <is>
          <t>04L</t>
        </is>
      </c>
      <c r="H4167" t="inlineStr">
        <is>
          <t>Evidence of mice or live mice in establishment's food or non-food areas.</t>
        </is>
      </c>
      <c r="I4167" t="inlineStr">
        <is>
          <t>Critical</t>
        </is>
      </c>
      <c r="J4167" t="n">
        <v>12</v>
      </c>
      <c r="K4167" t="inlineStr">
        <is>
          <t>A</t>
        </is>
      </c>
      <c r="L4167" s="9">
        <f>A4167&amp;"-"&amp;TEXT(E4167,"yyyymmdd")</f>
        <v/>
      </c>
    </row>
    <row r="4168">
      <c r="A4168" t="n">
        <v>50149793</v>
      </c>
      <c r="B4168" t="inlineStr">
        <is>
          <t>Brooklyn</t>
        </is>
      </c>
      <c r="C4168" t="inlineStr">
        <is>
          <t>11201</t>
        </is>
      </c>
      <c r="D4168" t="inlineStr">
        <is>
          <t>Sandwiches</t>
        </is>
      </c>
      <c r="E4168" s="8" t="n">
        <v>46140</v>
      </c>
      <c r="F4168" t="inlineStr">
        <is>
          <t>Violations were cited in the following area(s).</t>
        </is>
      </c>
      <c r="G4168" t="inlineStr">
        <is>
          <t>08A</t>
        </is>
      </c>
      <c r="H4168" t="inlineStr">
        <is>
          <t>Establishment is not free of harborage or conditions conducive to rodents, insects or other pests.</t>
        </is>
      </c>
      <c r="I4168" t="inlineStr">
        <is>
          <t>Not Critical</t>
        </is>
      </c>
      <c r="J4168" t="n">
        <v>12</v>
      </c>
      <c r="K4168" t="inlineStr">
        <is>
          <t>A</t>
        </is>
      </c>
      <c r="L4168" s="9">
        <f>A4168&amp;"-"&amp;TEXT(E4168,"yyyymmdd")</f>
        <v/>
      </c>
    </row>
    <row r="4169">
      <c r="A4169" t="n">
        <v>50149793</v>
      </c>
      <c r="B4169" t="inlineStr">
        <is>
          <t>Brooklyn</t>
        </is>
      </c>
      <c r="C4169" t="inlineStr">
        <is>
          <t>11201</t>
        </is>
      </c>
      <c r="D4169" t="inlineStr">
        <is>
          <t>Sandwiches</t>
        </is>
      </c>
      <c r="E4169" s="8" t="n">
        <v>46140</v>
      </c>
      <c r="F4169" t="inlineStr">
        <is>
          <t>Violations were cited in the following area(s).</t>
        </is>
      </c>
      <c r="G4169" t="inlineStr">
        <is>
          <t>10H</t>
        </is>
      </c>
      <c r="H4169" t="inlineStr">
        <is>
          <t>Single service article not provided. Single service article reused or not protected from contamination when transported, stored, dispensed. Drinking straws not completely enclosed in wrapper or dispensed from a sanitary device.</t>
        </is>
      </c>
      <c r="I4169" t="inlineStr">
        <is>
          <t>Not Critical</t>
        </is>
      </c>
      <c r="J4169" t="n">
        <v>12</v>
      </c>
      <c r="K4169" t="inlineStr">
        <is>
          <t>A</t>
        </is>
      </c>
      <c r="L4169" s="9">
        <f>A4169&amp;"-"&amp;TEXT(E4169,"yyyymmdd")</f>
        <v/>
      </c>
    </row>
    <row r="4170">
      <c r="A4170" t="n">
        <v>50151268</v>
      </c>
      <c r="B4170" t="inlineStr">
        <is>
          <t>Brooklyn</t>
        </is>
      </c>
      <c r="C4170" t="inlineStr">
        <is>
          <t>11234</t>
        </is>
      </c>
      <c r="D4170" t="inlineStr">
        <is>
          <t>Caribbean</t>
        </is>
      </c>
      <c r="E4170" s="8" t="n">
        <v>46140</v>
      </c>
      <c r="F4170" t="inlineStr">
        <is>
          <t>Violations were cited in the following area(s).</t>
        </is>
      </c>
      <c r="G4170" t="inlineStr">
        <is>
          <t>02G</t>
        </is>
      </c>
      <c r="H4170" t="inlineStr">
        <is>
          <t>Cold TCS food item held above 41 °F; smoked or processed fish held above 38 °F; intact raw eggs held above 45 °F; or reduced oxygen packaged (ROP) TCS foods held above required temperatures except during active necessary preparation.</t>
        </is>
      </c>
      <c r="I4170" t="inlineStr">
        <is>
          <t>Critical</t>
        </is>
      </c>
      <c r="J4170" t="n">
        <v>29</v>
      </c>
      <c r="L4170" s="9">
        <f>A4170&amp;"-"&amp;TEXT(E4170,"yyyymmdd")</f>
        <v/>
      </c>
    </row>
    <row r="4171">
      <c r="A4171" t="n">
        <v>50151268</v>
      </c>
      <c r="B4171" t="inlineStr">
        <is>
          <t>Brooklyn</t>
        </is>
      </c>
      <c r="C4171" t="inlineStr">
        <is>
          <t>11234</t>
        </is>
      </c>
      <c r="D4171" t="inlineStr">
        <is>
          <t>Caribbean</t>
        </is>
      </c>
      <c r="E4171" s="8" t="n">
        <v>46140</v>
      </c>
      <c r="F4171" t="inlineStr">
        <is>
          <t>Violations were cited in the following area(s).</t>
        </is>
      </c>
      <c r="G4171" t="inlineStr">
        <is>
          <t>04A</t>
        </is>
      </c>
      <c r="H4171" t="inlineStr">
        <is>
          <t>Food Protection Certificate (FPC) not held by manager or supervisor of food operations.</t>
        </is>
      </c>
      <c r="I4171" t="inlineStr">
        <is>
          <t>Critical</t>
        </is>
      </c>
      <c r="J4171" t="n">
        <v>29</v>
      </c>
      <c r="L4171" s="9">
        <f>A4171&amp;"-"&amp;TEXT(E4171,"yyyymmdd")</f>
        <v/>
      </c>
    </row>
    <row r="4172">
      <c r="A4172" t="n">
        <v>50151268</v>
      </c>
      <c r="B4172" t="inlineStr">
        <is>
          <t>Brooklyn</t>
        </is>
      </c>
      <c r="C4172" t="inlineStr">
        <is>
          <t>11234</t>
        </is>
      </c>
      <c r="D4172" t="inlineStr">
        <is>
          <t>Caribbean</t>
        </is>
      </c>
      <c r="E4172" s="8" t="n">
        <v>46140</v>
      </c>
      <c r="F4172" t="inlineStr">
        <is>
          <t>Violations were cited in the following area(s).</t>
        </is>
      </c>
      <c r="G4172" t="inlineStr">
        <is>
          <t>06D</t>
        </is>
      </c>
      <c r="H4172" t="inlineStr">
        <is>
          <t>Food contact surface not properly washed, rinsed and sanitized after each use and following any activity when contamination may have occurred.</t>
        </is>
      </c>
      <c r="I4172" t="inlineStr">
        <is>
          <t>Critical</t>
        </is>
      </c>
      <c r="J4172" t="n">
        <v>29</v>
      </c>
      <c r="L4172" s="9">
        <f>A4172&amp;"-"&amp;TEXT(E4172,"yyyymmdd")</f>
        <v/>
      </c>
    </row>
    <row r="4173">
      <c r="A4173" t="n">
        <v>50151268</v>
      </c>
      <c r="B4173" t="inlineStr">
        <is>
          <t>Brooklyn</t>
        </is>
      </c>
      <c r="C4173" t="inlineStr">
        <is>
          <t>11234</t>
        </is>
      </c>
      <c r="D4173" t="inlineStr">
        <is>
          <t>Caribbean</t>
        </is>
      </c>
      <c r="E4173" s="8" t="n">
        <v>46140</v>
      </c>
      <c r="F4173" t="inlineStr">
        <is>
          <t>Violations were cited in the following area(s).</t>
        </is>
      </c>
      <c r="G4173" t="inlineStr">
        <is>
          <t>08C</t>
        </is>
      </c>
      <c r="H4173" t="inlineStr">
        <is>
          <t>Pesticide not properly labeled or used by unlicensed individual. Pesticide, other toxic chemical improperly used/stored. Unprotected, unlocked bait station used.</t>
        </is>
      </c>
      <c r="I4173" t="inlineStr">
        <is>
          <t>Not Critical</t>
        </is>
      </c>
      <c r="J4173" t="n">
        <v>29</v>
      </c>
      <c r="L4173" s="9">
        <f>A4173&amp;"-"&amp;TEXT(E4173,"yyyymmdd")</f>
        <v/>
      </c>
    </row>
    <row r="4174">
      <c r="A4174" t="n">
        <v>50151268</v>
      </c>
      <c r="B4174" t="inlineStr">
        <is>
          <t>Brooklyn</t>
        </is>
      </c>
      <c r="C4174" t="inlineStr">
        <is>
          <t>11234</t>
        </is>
      </c>
      <c r="D4174" t="inlineStr">
        <is>
          <t>Caribbean</t>
        </is>
      </c>
      <c r="E4174" s="8" t="n">
        <v>46140</v>
      </c>
      <c r="F4174" t="inlineStr">
        <is>
          <t>Violations were cited in the following area(s).</t>
        </is>
      </c>
      <c r="G4174" t="inlineStr">
        <is>
          <t>10F</t>
        </is>
      </c>
      <c r="H4174" t="inlineStr">
        <is>
          <t>Non-food contact surface or equipment made of unacceptable material, not kept clean, or not properly sealed, raised, spaced or movable to allow accessibility for cleaning on all sides, above and underneath the unit.</t>
        </is>
      </c>
      <c r="I4174" t="inlineStr">
        <is>
          <t>Not Critical</t>
        </is>
      </c>
      <c r="J4174" t="n">
        <v>29</v>
      </c>
      <c r="L4174" s="9">
        <f>A4174&amp;"-"&amp;TEXT(E4174,"yyyymmdd")</f>
        <v/>
      </c>
    </row>
    <row r="4175">
      <c r="A4175" t="n">
        <v>50152390</v>
      </c>
      <c r="B4175" t="inlineStr">
        <is>
          <t>Brooklyn</t>
        </is>
      </c>
      <c r="C4175" t="inlineStr">
        <is>
          <t>11224</t>
        </is>
      </c>
      <c r="D4175" t="inlineStr">
        <is>
          <t>Pizza</t>
        </is>
      </c>
      <c r="E4175" s="8" t="n">
        <v>46140</v>
      </c>
      <c r="F4175" t="inlineStr">
        <is>
          <t>Violations were cited in the following area(s).</t>
        </is>
      </c>
      <c r="G4175" t="inlineStr">
        <is>
          <t>02B</t>
        </is>
      </c>
      <c r="H4175" t="inlineStr">
        <is>
          <t>Hot TCS food item not held at or above 140 °F.</t>
        </is>
      </c>
      <c r="I4175" t="inlineStr">
        <is>
          <t>Critical</t>
        </is>
      </c>
      <c r="J4175" t="n">
        <v>8</v>
      </c>
      <c r="K4175" t="inlineStr">
        <is>
          <t>A</t>
        </is>
      </c>
      <c r="L4175" s="9">
        <f>A4175&amp;"-"&amp;TEXT(E4175,"yyyymmdd")</f>
        <v/>
      </c>
    </row>
    <row r="4176">
      <c r="A4176" t="n">
        <v>50152644</v>
      </c>
      <c r="B4176" t="inlineStr">
        <is>
          <t>Queens</t>
        </is>
      </c>
      <c r="C4176" t="inlineStr">
        <is>
          <t>11362</t>
        </is>
      </c>
      <c r="D4176" t="inlineStr">
        <is>
          <t>Chinese</t>
        </is>
      </c>
      <c r="E4176" s="8" t="n">
        <v>46140</v>
      </c>
      <c r="F4176" t="inlineStr">
        <is>
          <t>Violations were cited in the following area(s).</t>
        </is>
      </c>
      <c r="G4176" t="inlineStr">
        <is>
          <t>02B</t>
        </is>
      </c>
      <c r="H4176" t="inlineStr">
        <is>
          <t>Hot TCS food item not held at or above 140 °F.</t>
        </is>
      </c>
      <c r="I4176" t="inlineStr">
        <is>
          <t>Critical</t>
        </is>
      </c>
      <c r="J4176" t="n">
        <v>25</v>
      </c>
      <c r="L4176" s="9">
        <f>A4176&amp;"-"&amp;TEXT(E4176,"yyyymmdd")</f>
        <v/>
      </c>
    </row>
    <row r="4177">
      <c r="A4177" t="n">
        <v>50152644</v>
      </c>
      <c r="B4177" t="inlineStr">
        <is>
          <t>Queens</t>
        </is>
      </c>
      <c r="C4177" t="inlineStr">
        <is>
          <t>11362</t>
        </is>
      </c>
      <c r="D4177" t="inlineStr">
        <is>
          <t>Chinese</t>
        </is>
      </c>
      <c r="E4177" s="8" t="n">
        <v>46140</v>
      </c>
      <c r="F4177" t="inlineStr">
        <is>
          <t>Violations were cited in the following area(s).</t>
        </is>
      </c>
      <c r="G4177" t="inlineStr">
        <is>
          <t>02G</t>
        </is>
      </c>
      <c r="H4177" t="inlineStr">
        <is>
          <t>Cold TCS food item held above 41 °F; smoked or processed fish held above 38 °F; intact raw eggs held above 45 °F; or reduced oxygen packaged (ROP) TCS foods held above required temperatures except during active necessary preparation.</t>
        </is>
      </c>
      <c r="I4177" t="inlineStr">
        <is>
          <t>Critical</t>
        </is>
      </c>
      <c r="J4177" t="n">
        <v>25</v>
      </c>
      <c r="L4177" s="9">
        <f>A4177&amp;"-"&amp;TEXT(E4177,"yyyymmdd")</f>
        <v/>
      </c>
    </row>
    <row r="4178">
      <c r="A4178" t="n">
        <v>50152644</v>
      </c>
      <c r="B4178" t="inlineStr">
        <is>
          <t>Queens</t>
        </is>
      </c>
      <c r="C4178" t="inlineStr">
        <is>
          <t>11362</t>
        </is>
      </c>
      <c r="D4178" t="inlineStr">
        <is>
          <t>Chinese</t>
        </is>
      </c>
      <c r="E4178" s="8" t="n">
        <v>46140</v>
      </c>
      <c r="F4178" t="inlineStr">
        <is>
          <t>Violations were cited in the following area(s).</t>
        </is>
      </c>
      <c r="G4178" t="inlineStr">
        <is>
          <t>06C</t>
        </is>
      </c>
      <c r="H417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178" t="inlineStr">
        <is>
          <t>Critical</t>
        </is>
      </c>
      <c r="J4178" t="n">
        <v>25</v>
      </c>
      <c r="L4178" s="9">
        <f>A4178&amp;"-"&amp;TEXT(E4178,"yyyymmdd")</f>
        <v/>
      </c>
    </row>
    <row r="4179">
      <c r="A4179" t="n">
        <v>50152644</v>
      </c>
      <c r="B4179" t="inlineStr">
        <is>
          <t>Queens</t>
        </is>
      </c>
      <c r="C4179" t="inlineStr">
        <is>
          <t>11362</t>
        </is>
      </c>
      <c r="D4179" t="inlineStr">
        <is>
          <t>Chinese</t>
        </is>
      </c>
      <c r="E4179" s="8" t="n">
        <v>46140</v>
      </c>
      <c r="F4179" t="inlineStr">
        <is>
          <t>Violations were cited in the following area(s).</t>
        </is>
      </c>
      <c r="G4179" t="inlineStr">
        <is>
          <t>10F</t>
        </is>
      </c>
      <c r="H4179" t="inlineStr">
        <is>
          <t>Non-food contact surface or equipment made of unacceptable material, not kept clean, or not properly sealed, raised, spaced or movable to allow accessibility for cleaning on all sides, above and underneath the unit.</t>
        </is>
      </c>
      <c r="I4179" t="inlineStr">
        <is>
          <t>Not Critical</t>
        </is>
      </c>
      <c r="J4179" t="n">
        <v>25</v>
      </c>
      <c r="L4179" s="9">
        <f>A4179&amp;"-"&amp;TEXT(E4179,"yyyymmdd")</f>
        <v/>
      </c>
    </row>
    <row r="4180">
      <c r="A4180" t="n">
        <v>50155260</v>
      </c>
      <c r="B4180" t="inlineStr">
        <is>
          <t>Manhattan</t>
        </is>
      </c>
      <c r="C4180" t="inlineStr">
        <is>
          <t>10011</t>
        </is>
      </c>
      <c r="D4180" t="inlineStr">
        <is>
          <t>Other</t>
        </is>
      </c>
      <c r="E4180" s="8" t="n">
        <v>46140</v>
      </c>
      <c r="F4180" t="inlineStr">
        <is>
          <t>Violations were cited in the following area(s).</t>
        </is>
      </c>
      <c r="G4180" t="inlineStr">
        <is>
          <t>04A</t>
        </is>
      </c>
      <c r="H4180" t="inlineStr">
        <is>
          <t>Food Protection Certificate (FPC) not held by manager or supervisor of food operations.</t>
        </is>
      </c>
      <c r="I4180" t="inlineStr">
        <is>
          <t>Critical</t>
        </is>
      </c>
      <c r="J4180" t="n">
        <v>17</v>
      </c>
      <c r="L4180" s="9">
        <f>A4180&amp;"-"&amp;TEXT(E4180,"yyyymmdd")</f>
        <v/>
      </c>
    </row>
    <row r="4181">
      <c r="A4181" t="n">
        <v>50155260</v>
      </c>
      <c r="B4181" t="inlineStr">
        <is>
          <t>Manhattan</t>
        </is>
      </c>
      <c r="C4181" t="inlineStr">
        <is>
          <t>10011</t>
        </is>
      </c>
      <c r="D4181" t="inlineStr">
        <is>
          <t>Other</t>
        </is>
      </c>
      <c r="E4181" s="8" t="n">
        <v>46140</v>
      </c>
      <c r="F4181" t="inlineStr">
        <is>
          <t>Violations were cited in the following area(s).</t>
        </is>
      </c>
      <c r="G4181" t="inlineStr">
        <is>
          <t>10F</t>
        </is>
      </c>
      <c r="H4181" t="inlineStr">
        <is>
          <t>Non-food contact surface or equipment made of unacceptable material, not kept clean, or not properly sealed, raised, spaced or movable to allow accessibility for cleaning on all sides, above and underneath the unit.</t>
        </is>
      </c>
      <c r="I4181" t="inlineStr">
        <is>
          <t>Not Critical</t>
        </is>
      </c>
      <c r="J4181" t="n">
        <v>17</v>
      </c>
      <c r="L4181" s="9">
        <f>A4181&amp;"-"&amp;TEXT(E4181,"yyyymmdd")</f>
        <v/>
      </c>
    </row>
    <row r="4182">
      <c r="A4182" t="n">
        <v>50155260</v>
      </c>
      <c r="B4182" t="inlineStr">
        <is>
          <t>Manhattan</t>
        </is>
      </c>
      <c r="C4182" t="inlineStr">
        <is>
          <t>10011</t>
        </is>
      </c>
      <c r="D4182" t="inlineStr">
        <is>
          <t>Other</t>
        </is>
      </c>
      <c r="E4182" s="8" t="n">
        <v>46140</v>
      </c>
      <c r="F4182" t="inlineStr">
        <is>
          <t>Violations were cited in the following area(s).</t>
        </is>
      </c>
      <c r="G4182" t="inlineStr">
        <is>
          <t>10G</t>
        </is>
      </c>
      <c r="H4182" t="inlineStr">
        <is>
          <t>Dishwashing and ware washing: Cleaning and sanitizing of tableware, including dishes, utensils, and equipment deficient.</t>
        </is>
      </c>
      <c r="I4182" t="inlineStr">
        <is>
          <t>Not Critical</t>
        </is>
      </c>
      <c r="J4182" t="n">
        <v>17</v>
      </c>
      <c r="L4182" s="9">
        <f>A4182&amp;"-"&amp;TEXT(E4182,"yyyymmdd")</f>
        <v/>
      </c>
    </row>
    <row r="4183">
      <c r="A4183" t="n">
        <v>50159638</v>
      </c>
      <c r="B4183" t="inlineStr">
        <is>
          <t>Staten Island</t>
        </is>
      </c>
      <c r="C4183" t="inlineStr">
        <is>
          <t>10302</t>
        </is>
      </c>
      <c r="D4183" t="inlineStr">
        <is>
          <t>Coffee/Tea</t>
        </is>
      </c>
      <c r="E4183" s="8" t="n">
        <v>46140</v>
      </c>
      <c r="F4183" t="inlineStr">
        <is>
          <t>Violations were cited in the following area(s).</t>
        </is>
      </c>
      <c r="G4183" t="inlineStr">
        <is>
          <t>04N</t>
        </is>
      </c>
      <c r="H4183" t="inlineStr">
        <is>
          <t>Filth flies or food/refuse/sewage associated with (FRSA) flies or other nuisance pests in establishment’s food and/or non-food areas. FRSA flies include house flies, blow flies, bottle flies, flesh flies, drain flies, Phorid flies and fruit flies.</t>
        </is>
      </c>
      <c r="I4183" t="inlineStr">
        <is>
          <t>Critical</t>
        </is>
      </c>
      <c r="J4183" t="n">
        <v>21</v>
      </c>
      <c r="K4183" t="inlineStr">
        <is>
          <t>N</t>
        </is>
      </c>
      <c r="L4183" s="9">
        <f>A4183&amp;"-"&amp;TEXT(E4183,"yyyymmdd")</f>
        <v/>
      </c>
    </row>
    <row r="4184">
      <c r="A4184" t="n">
        <v>50159638</v>
      </c>
      <c r="B4184" t="inlineStr">
        <is>
          <t>Staten Island</t>
        </is>
      </c>
      <c r="C4184" t="inlineStr">
        <is>
          <t>10302</t>
        </is>
      </c>
      <c r="D4184" t="inlineStr">
        <is>
          <t>Coffee/Tea</t>
        </is>
      </c>
      <c r="E4184" s="8" t="n">
        <v>46140</v>
      </c>
      <c r="F4184" t="inlineStr">
        <is>
          <t>Violations were cited in the following area(s).</t>
        </is>
      </c>
      <c r="G4184" t="inlineStr">
        <is>
          <t>06D</t>
        </is>
      </c>
      <c r="H4184" t="inlineStr">
        <is>
          <t>Food contact surface not properly washed, rinsed and sanitized after each use and following any activity when contamination may have occurred.</t>
        </is>
      </c>
      <c r="I4184" t="inlineStr">
        <is>
          <t>Critical</t>
        </is>
      </c>
      <c r="J4184" t="n">
        <v>21</v>
      </c>
      <c r="K4184" t="inlineStr">
        <is>
          <t>N</t>
        </is>
      </c>
      <c r="L4184" s="9">
        <f>A4184&amp;"-"&amp;TEXT(E4184,"yyyymmdd")</f>
        <v/>
      </c>
    </row>
    <row r="4185">
      <c r="A4185" t="n">
        <v>50159638</v>
      </c>
      <c r="B4185" t="inlineStr">
        <is>
          <t>Staten Island</t>
        </is>
      </c>
      <c r="C4185" t="inlineStr">
        <is>
          <t>10302</t>
        </is>
      </c>
      <c r="D4185" t="inlineStr">
        <is>
          <t>Coffee/Tea</t>
        </is>
      </c>
      <c r="E4185" s="8" t="n">
        <v>46140</v>
      </c>
      <c r="F4185" t="inlineStr">
        <is>
          <t>Violations were cited in the following area(s).</t>
        </is>
      </c>
      <c r="G4185" t="inlineStr">
        <is>
          <t>06F</t>
        </is>
      </c>
      <c r="H4185" t="inlineStr">
        <is>
          <t>Wiping cloths not stored clean and dry, or in a sanitizing solution, between uses.</t>
        </is>
      </c>
      <c r="I4185" t="inlineStr">
        <is>
          <t>Critical</t>
        </is>
      </c>
      <c r="J4185" t="n">
        <v>21</v>
      </c>
      <c r="K4185" t="inlineStr">
        <is>
          <t>N</t>
        </is>
      </c>
      <c r="L4185" s="9">
        <f>A4185&amp;"-"&amp;TEXT(E4185,"yyyymmdd")</f>
        <v/>
      </c>
    </row>
    <row r="4186">
      <c r="A4186" t="n">
        <v>50159638</v>
      </c>
      <c r="B4186" t="inlineStr">
        <is>
          <t>Staten Island</t>
        </is>
      </c>
      <c r="C4186" t="inlineStr">
        <is>
          <t>10302</t>
        </is>
      </c>
      <c r="D4186" t="inlineStr">
        <is>
          <t>Coffee/Tea</t>
        </is>
      </c>
      <c r="E4186" s="8" t="n">
        <v>46140</v>
      </c>
      <c r="F4186" t="inlineStr">
        <is>
          <t>Violations were cited in the following area(s).</t>
        </is>
      </c>
      <c r="G4186" t="inlineStr">
        <is>
          <t>08A</t>
        </is>
      </c>
      <c r="H4186" t="inlineStr">
        <is>
          <t>Establishment is not free of harborage or conditions conducive to rodents, insects or other pests.</t>
        </is>
      </c>
      <c r="I4186" t="inlineStr">
        <is>
          <t>Not Critical</t>
        </is>
      </c>
      <c r="J4186" t="n">
        <v>21</v>
      </c>
      <c r="K4186" t="inlineStr">
        <is>
          <t>N</t>
        </is>
      </c>
      <c r="L4186" s="9">
        <f>A4186&amp;"-"&amp;TEXT(E4186,"yyyymmdd")</f>
        <v/>
      </c>
    </row>
    <row r="4187">
      <c r="A4187" t="n">
        <v>50161886</v>
      </c>
      <c r="B4187" t="inlineStr">
        <is>
          <t>Manhattan</t>
        </is>
      </c>
      <c r="C4187" t="inlineStr">
        <is>
          <t>10017</t>
        </is>
      </c>
      <c r="D4187" t="inlineStr">
        <is>
          <t>Italian</t>
        </is>
      </c>
      <c r="E4187" s="8" t="n">
        <v>46140</v>
      </c>
      <c r="F4187" t="inlineStr">
        <is>
          <t>Violations were cited in the following area(s).</t>
        </is>
      </c>
      <c r="G4187" t="inlineStr">
        <is>
          <t>02G</t>
        </is>
      </c>
      <c r="H4187" t="inlineStr">
        <is>
          <t>Cold TCS food item held above 41 °F; smoked or processed fish held above 38 °F; intact raw eggs held above 45 °F; or reduced oxygen packaged (ROP) TCS foods held above required temperatures except during active necessary preparation.</t>
        </is>
      </c>
      <c r="I4187" t="inlineStr">
        <is>
          <t>Critical</t>
        </is>
      </c>
      <c r="J4187" t="n">
        <v>9</v>
      </c>
      <c r="K4187" t="inlineStr">
        <is>
          <t>A</t>
        </is>
      </c>
      <c r="L4187" s="9">
        <f>A4187&amp;"-"&amp;TEXT(E4187,"yyyymmdd")</f>
        <v/>
      </c>
    </row>
    <row r="4188">
      <c r="A4188" t="n">
        <v>50162529</v>
      </c>
      <c r="B4188" t="inlineStr">
        <is>
          <t>Manhattan</t>
        </is>
      </c>
      <c r="C4188" t="inlineStr">
        <is>
          <t>10002</t>
        </is>
      </c>
      <c r="D4188" t="inlineStr">
        <is>
          <t>Coffee/Tea</t>
        </is>
      </c>
      <c r="E4188" s="8" t="n">
        <v>46140</v>
      </c>
      <c r="F4188" t="inlineStr">
        <is>
          <t>Violations were cited in the following area(s).</t>
        </is>
      </c>
      <c r="G4188" t="inlineStr">
        <is>
          <t>02B</t>
        </is>
      </c>
      <c r="H4188" t="inlineStr">
        <is>
          <t>Hot TCS food item not held at or above 140 °F.</t>
        </is>
      </c>
      <c r="I4188" t="inlineStr">
        <is>
          <t>Critical</t>
        </is>
      </c>
      <c r="J4188" t="n">
        <v>36</v>
      </c>
      <c r="L4188" s="9">
        <f>A4188&amp;"-"&amp;TEXT(E4188,"yyyymmdd")</f>
        <v/>
      </c>
    </row>
    <row r="4189">
      <c r="A4189" t="n">
        <v>50162529</v>
      </c>
      <c r="B4189" t="inlineStr">
        <is>
          <t>Manhattan</t>
        </is>
      </c>
      <c r="C4189" t="inlineStr">
        <is>
          <t>10002</t>
        </is>
      </c>
      <c r="D4189" t="inlineStr">
        <is>
          <t>Coffee/Tea</t>
        </is>
      </c>
      <c r="E4189" s="8" t="n">
        <v>46140</v>
      </c>
      <c r="F4189" t="inlineStr">
        <is>
          <t>Violations were cited in the following area(s).</t>
        </is>
      </c>
      <c r="G4189" t="inlineStr">
        <is>
          <t>02G</t>
        </is>
      </c>
      <c r="H4189" t="inlineStr">
        <is>
          <t>Cold TCS food item held above 41 °F; smoked or processed fish held above 38 °F; intact raw eggs held above 45 °F; or reduced oxygen packaged (ROP) TCS foods held above required temperatures except during active necessary preparation.</t>
        </is>
      </c>
      <c r="I4189" t="inlineStr">
        <is>
          <t>Critical</t>
        </is>
      </c>
      <c r="J4189" t="n">
        <v>36</v>
      </c>
      <c r="L4189" s="9">
        <f>A4189&amp;"-"&amp;TEXT(E4189,"yyyymmdd")</f>
        <v/>
      </c>
    </row>
    <row r="4190">
      <c r="A4190" t="n">
        <v>50162529</v>
      </c>
      <c r="B4190" t="inlineStr">
        <is>
          <t>Manhattan</t>
        </is>
      </c>
      <c r="C4190" t="inlineStr">
        <is>
          <t>10002</t>
        </is>
      </c>
      <c r="D4190" t="inlineStr">
        <is>
          <t>Coffee/Tea</t>
        </is>
      </c>
      <c r="E4190" s="8" t="n">
        <v>46140</v>
      </c>
      <c r="F4190" t="inlineStr">
        <is>
          <t>Violations were cited in the following area(s).</t>
        </is>
      </c>
      <c r="G4190" t="inlineStr">
        <is>
          <t>06C</t>
        </is>
      </c>
      <c r="H419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190" t="inlineStr">
        <is>
          <t>Critical</t>
        </is>
      </c>
      <c r="J4190" t="n">
        <v>36</v>
      </c>
      <c r="L4190" s="9">
        <f>A4190&amp;"-"&amp;TEXT(E4190,"yyyymmdd")</f>
        <v/>
      </c>
    </row>
    <row r="4191">
      <c r="A4191" t="n">
        <v>50162529</v>
      </c>
      <c r="B4191" t="inlineStr">
        <is>
          <t>Manhattan</t>
        </is>
      </c>
      <c r="C4191" t="inlineStr">
        <is>
          <t>10002</t>
        </is>
      </c>
      <c r="D4191" t="inlineStr">
        <is>
          <t>Coffee/Tea</t>
        </is>
      </c>
      <c r="E4191" s="8" t="n">
        <v>46140</v>
      </c>
      <c r="F4191" t="inlineStr">
        <is>
          <t>Violations were cited in the following area(s).</t>
        </is>
      </c>
      <c r="G4191" t="inlineStr">
        <is>
          <t>06D</t>
        </is>
      </c>
      <c r="H4191" t="inlineStr">
        <is>
          <t>Food contact surface not properly washed, rinsed and sanitized after each use and following any activity when contamination may have occurred.</t>
        </is>
      </c>
      <c r="I4191" t="inlineStr">
        <is>
          <t>Critical</t>
        </is>
      </c>
      <c r="J4191" t="n">
        <v>36</v>
      </c>
      <c r="L4191" s="9">
        <f>A4191&amp;"-"&amp;TEXT(E4191,"yyyymmdd")</f>
        <v/>
      </c>
    </row>
    <row r="4192">
      <c r="A4192" t="n">
        <v>50162529</v>
      </c>
      <c r="B4192" t="inlineStr">
        <is>
          <t>Manhattan</t>
        </is>
      </c>
      <c r="C4192" t="inlineStr">
        <is>
          <t>10002</t>
        </is>
      </c>
      <c r="D4192" t="inlineStr">
        <is>
          <t>Coffee/Tea</t>
        </is>
      </c>
      <c r="E4192" s="8" t="n">
        <v>46140</v>
      </c>
      <c r="F4192" t="inlineStr">
        <is>
          <t>Violations were cited in the following area(s).</t>
        </is>
      </c>
      <c r="G4192" t="inlineStr">
        <is>
          <t>09C</t>
        </is>
      </c>
      <c r="H4192" t="inlineStr">
        <is>
          <t>Design, construction, materials used or maintenance of food contact surface improper. Surface not easily cleanable, sanitized and maintained.</t>
        </is>
      </c>
      <c r="I4192" t="inlineStr">
        <is>
          <t>Not Critical</t>
        </is>
      </c>
      <c r="J4192" t="n">
        <v>36</v>
      </c>
      <c r="L4192" s="9">
        <f>A4192&amp;"-"&amp;TEXT(E4192,"yyyymmdd")</f>
        <v/>
      </c>
    </row>
    <row r="4193">
      <c r="A4193" t="n">
        <v>50162529</v>
      </c>
      <c r="B4193" t="inlineStr">
        <is>
          <t>Manhattan</t>
        </is>
      </c>
      <c r="C4193" t="inlineStr">
        <is>
          <t>10002</t>
        </is>
      </c>
      <c r="D4193" t="inlineStr">
        <is>
          <t>Coffee/Tea</t>
        </is>
      </c>
      <c r="E4193" s="8" t="n">
        <v>46140</v>
      </c>
      <c r="F4193" t="inlineStr">
        <is>
          <t>Violations were cited in the following area(s).</t>
        </is>
      </c>
      <c r="G4193" t="inlineStr">
        <is>
          <t>10B</t>
        </is>
      </c>
      <c r="H4193" t="inlineStr">
        <is>
          <t>Anti-siphonage or back-flow prevention device not provided where required; equipment or floor not properly drained; sewage disposal system in disrepair or not functioning properly. Condensation or liquid waste improperly disposed of.</t>
        </is>
      </c>
      <c r="I4193" t="inlineStr">
        <is>
          <t>Not Critical</t>
        </is>
      </c>
      <c r="J4193" t="n">
        <v>36</v>
      </c>
      <c r="L4193" s="9">
        <f>A4193&amp;"-"&amp;TEXT(E4193,"yyyymmdd")</f>
        <v/>
      </c>
    </row>
    <row r="4194">
      <c r="A4194" t="n">
        <v>50171997</v>
      </c>
      <c r="B4194" t="inlineStr">
        <is>
          <t>Manhattan</t>
        </is>
      </c>
      <c r="C4194" t="inlineStr">
        <is>
          <t>10016</t>
        </is>
      </c>
      <c r="D4194" t="inlineStr">
        <is>
          <t>Coffee/Tea</t>
        </is>
      </c>
      <c r="E4194" s="8" t="n">
        <v>46140</v>
      </c>
      <c r="F4194" t="inlineStr">
        <is>
          <t>Violations were cited in the following area(s).</t>
        </is>
      </c>
      <c r="G4194" t="inlineStr">
        <is>
          <t>04F</t>
        </is>
      </c>
      <c r="H4194" t="inlineStr">
        <is>
          <t>Food preparation area, food storage area, or other area used by employees or patrons, contaminated by sewage or liquid waste.</t>
        </is>
      </c>
      <c r="I4194" t="inlineStr">
        <is>
          <t>Critical</t>
        </is>
      </c>
      <c r="J4194" t="n">
        <v>15</v>
      </c>
      <c r="L4194" s="9">
        <f>A4194&amp;"-"&amp;TEXT(E4194,"yyyymmdd")</f>
        <v/>
      </c>
    </row>
    <row r="4195">
      <c r="A4195" t="n">
        <v>50171997</v>
      </c>
      <c r="B4195" t="inlineStr">
        <is>
          <t>Manhattan</t>
        </is>
      </c>
      <c r="C4195" t="inlineStr">
        <is>
          <t>10016</t>
        </is>
      </c>
      <c r="D4195" t="inlineStr">
        <is>
          <t>Coffee/Tea</t>
        </is>
      </c>
      <c r="E4195" s="8" t="n">
        <v>46140</v>
      </c>
      <c r="F4195" t="inlineStr">
        <is>
          <t>Violations were cited in the following area(s).</t>
        </is>
      </c>
      <c r="G4195" t="inlineStr">
        <is>
          <t>10B</t>
        </is>
      </c>
      <c r="H4195" t="inlineStr">
        <is>
          <t>Anti-siphonage or back-flow prevention device not provided where required; equipment or floor not properly drained; sewage disposal system in disrepair or not functioning properly. Condensation or liquid waste improperly disposed of.</t>
        </is>
      </c>
      <c r="I4195" t="inlineStr">
        <is>
          <t>Not Critical</t>
        </is>
      </c>
      <c r="J4195" t="n">
        <v>15</v>
      </c>
      <c r="L4195" s="9">
        <f>A4195&amp;"-"&amp;TEXT(E4195,"yyyymmdd")</f>
        <v/>
      </c>
    </row>
    <row r="4196">
      <c r="A4196" t="n">
        <v>50174474</v>
      </c>
      <c r="B4196" t="inlineStr">
        <is>
          <t>Queens</t>
        </is>
      </c>
      <c r="C4196" t="inlineStr">
        <is>
          <t>11429</t>
        </is>
      </c>
      <c r="D4196" t="inlineStr">
        <is>
          <t>Caribbean</t>
        </is>
      </c>
      <c r="E4196" s="8" t="n">
        <v>46140</v>
      </c>
      <c r="F4196" t="inlineStr">
        <is>
          <t>Violations were cited in the following area(s).</t>
        </is>
      </c>
      <c r="G4196" t="inlineStr">
        <is>
          <t>02G</t>
        </is>
      </c>
      <c r="H4196" t="inlineStr">
        <is>
          <t>Cold TCS food item held above 41 °F; smoked or processed fish held above 38 °F; intact raw eggs held above 45 °F; or reduced oxygen packaged (ROP) TCS foods held above required temperatures except during active necessary preparation.</t>
        </is>
      </c>
      <c r="I4196" t="inlineStr">
        <is>
          <t>Critical</t>
        </is>
      </c>
      <c r="J4196" t="n">
        <v>45</v>
      </c>
      <c r="L4196" s="9">
        <f>A4196&amp;"-"&amp;TEXT(E4196,"yyyymmdd")</f>
        <v/>
      </c>
    </row>
    <row r="4197">
      <c r="A4197" t="n">
        <v>50174474</v>
      </c>
      <c r="B4197" t="inlineStr">
        <is>
          <t>Queens</t>
        </is>
      </c>
      <c r="C4197" t="inlineStr">
        <is>
          <t>11429</t>
        </is>
      </c>
      <c r="D4197" t="inlineStr">
        <is>
          <t>Caribbean</t>
        </is>
      </c>
      <c r="E4197" s="8" t="n">
        <v>46140</v>
      </c>
      <c r="F4197" t="inlineStr">
        <is>
          <t>Violations were cited in the following area(s).</t>
        </is>
      </c>
      <c r="G4197" t="inlineStr">
        <is>
          <t>02H</t>
        </is>
      </c>
      <c r="H4197" t="inlineStr">
        <is>
          <t>After cooking or removal from hot holding, TCS food not cooled by an approved method whereby the internal temperature is reduced from 140 °F to 70 °F or less within 2 hours, and from 70 °F to 41 °F or less within 4 additional hours.</t>
        </is>
      </c>
      <c r="I4197" t="inlineStr">
        <is>
          <t>Critical</t>
        </is>
      </c>
      <c r="J4197" t="n">
        <v>45</v>
      </c>
      <c r="L4197" s="9">
        <f>A4197&amp;"-"&amp;TEXT(E4197,"yyyymmdd")</f>
        <v/>
      </c>
    </row>
    <row r="4198">
      <c r="A4198" t="n">
        <v>50174474</v>
      </c>
      <c r="B4198" t="inlineStr">
        <is>
          <t>Queens</t>
        </is>
      </c>
      <c r="C4198" t="inlineStr">
        <is>
          <t>11429</t>
        </is>
      </c>
      <c r="D4198" t="inlineStr">
        <is>
          <t>Caribbean</t>
        </is>
      </c>
      <c r="E4198" s="8" t="n">
        <v>46140</v>
      </c>
      <c r="F4198" t="inlineStr">
        <is>
          <t>Violations were cited in the following area(s).</t>
        </is>
      </c>
      <c r="G4198" t="inlineStr">
        <is>
          <t>04L</t>
        </is>
      </c>
      <c r="H4198" t="inlineStr">
        <is>
          <t>Evidence of mice or live mice in establishment's food or non-food areas.</t>
        </is>
      </c>
      <c r="I4198" t="inlineStr">
        <is>
          <t>Critical</t>
        </is>
      </c>
      <c r="J4198" t="n">
        <v>45</v>
      </c>
      <c r="L4198" s="9">
        <f>A4198&amp;"-"&amp;TEXT(E4198,"yyyymmdd")</f>
        <v/>
      </c>
    </row>
    <row r="4199">
      <c r="A4199" t="n">
        <v>50174474</v>
      </c>
      <c r="B4199" t="inlineStr">
        <is>
          <t>Queens</t>
        </is>
      </c>
      <c r="C4199" t="inlineStr">
        <is>
          <t>11429</t>
        </is>
      </c>
      <c r="D4199" t="inlineStr">
        <is>
          <t>Caribbean</t>
        </is>
      </c>
      <c r="E4199" s="8" t="n">
        <v>46140</v>
      </c>
      <c r="F4199" t="inlineStr">
        <is>
          <t>Violations were cited in the following area(s).</t>
        </is>
      </c>
      <c r="G4199" t="inlineStr">
        <is>
          <t>05D</t>
        </is>
      </c>
      <c r="H419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199" t="inlineStr">
        <is>
          <t>Critical</t>
        </is>
      </c>
      <c r="J4199" t="n">
        <v>45</v>
      </c>
      <c r="L4199" s="9">
        <f>A4199&amp;"-"&amp;TEXT(E4199,"yyyymmdd")</f>
        <v/>
      </c>
    </row>
    <row r="4200">
      <c r="A4200" t="n">
        <v>50174474</v>
      </c>
      <c r="B4200" t="inlineStr">
        <is>
          <t>Queens</t>
        </is>
      </c>
      <c r="C4200" t="inlineStr">
        <is>
          <t>11429</t>
        </is>
      </c>
      <c r="D4200" t="inlineStr">
        <is>
          <t>Caribbean</t>
        </is>
      </c>
      <c r="E4200" s="8" t="n">
        <v>46140</v>
      </c>
      <c r="F4200" t="inlineStr">
        <is>
          <t>Violations were cited in the following area(s).</t>
        </is>
      </c>
      <c r="G4200" t="inlineStr">
        <is>
          <t>06E</t>
        </is>
      </c>
      <c r="H4200" t="inlineStr">
        <is>
          <t>Sanitized equipment or utensil, including in-use food dispensing utensil, improperly used or stored.</t>
        </is>
      </c>
      <c r="I4200" t="inlineStr">
        <is>
          <t>Critical</t>
        </is>
      </c>
      <c r="J4200" t="n">
        <v>45</v>
      </c>
      <c r="L4200" s="9">
        <f>A4200&amp;"-"&amp;TEXT(E4200,"yyyymmdd")</f>
        <v/>
      </c>
    </row>
    <row r="4201">
      <c r="A4201" t="n">
        <v>50174474</v>
      </c>
      <c r="B4201" t="inlineStr">
        <is>
          <t>Queens</t>
        </is>
      </c>
      <c r="C4201" t="inlineStr">
        <is>
          <t>11429</t>
        </is>
      </c>
      <c r="D4201" t="inlineStr">
        <is>
          <t>Caribbean</t>
        </is>
      </c>
      <c r="E4201" s="8" t="n">
        <v>46140</v>
      </c>
      <c r="F4201" t="inlineStr">
        <is>
          <t>Violations were cited in the following area(s).</t>
        </is>
      </c>
      <c r="G4201" t="inlineStr">
        <is>
          <t>08A</t>
        </is>
      </c>
      <c r="H4201" t="inlineStr">
        <is>
          <t>Establishment is not free of harborage or conditions conducive to rodents, insects or other pests.</t>
        </is>
      </c>
      <c r="I4201" t="inlineStr">
        <is>
          <t>Not Critical</t>
        </is>
      </c>
      <c r="J4201" t="n">
        <v>45</v>
      </c>
      <c r="L4201" s="9">
        <f>A4201&amp;"-"&amp;TEXT(E4201,"yyyymmdd")</f>
        <v/>
      </c>
    </row>
    <row r="4202">
      <c r="A4202" t="n">
        <v>50174474</v>
      </c>
      <c r="B4202" t="inlineStr">
        <is>
          <t>Queens</t>
        </is>
      </c>
      <c r="C4202" t="inlineStr">
        <is>
          <t>11429</t>
        </is>
      </c>
      <c r="D4202" t="inlineStr">
        <is>
          <t>Caribbean</t>
        </is>
      </c>
      <c r="E4202" s="8" t="n">
        <v>46140</v>
      </c>
      <c r="F4202" t="inlineStr">
        <is>
          <t>Violations were cited in the following area(s).</t>
        </is>
      </c>
      <c r="G4202" t="inlineStr">
        <is>
          <t>09C</t>
        </is>
      </c>
      <c r="H4202" t="inlineStr">
        <is>
          <t>Design, construction, materials used or maintenance of food contact surface improper. Surface not easily cleanable, sanitized and maintained.</t>
        </is>
      </c>
      <c r="I4202" t="inlineStr">
        <is>
          <t>Not Critical</t>
        </is>
      </c>
      <c r="J4202" t="n">
        <v>45</v>
      </c>
      <c r="L4202" s="9">
        <f>A4202&amp;"-"&amp;TEXT(E4202,"yyyymmdd")</f>
        <v/>
      </c>
    </row>
    <row r="4203">
      <c r="A4203" t="n">
        <v>50174474</v>
      </c>
      <c r="B4203" t="inlineStr">
        <is>
          <t>Queens</t>
        </is>
      </c>
      <c r="C4203" t="inlineStr">
        <is>
          <t>11429</t>
        </is>
      </c>
      <c r="D4203" t="inlineStr">
        <is>
          <t>Caribbean</t>
        </is>
      </c>
      <c r="E4203" s="8" t="n">
        <v>46140</v>
      </c>
      <c r="F4203" t="inlineStr">
        <is>
          <t>Violations were cited in the following area(s).</t>
        </is>
      </c>
      <c r="G4203" t="inlineStr">
        <is>
          <t>10F</t>
        </is>
      </c>
      <c r="H4203" t="inlineStr">
        <is>
          <t>Non-food contact surface or equipment made of unacceptable material, not kept clean, or not properly sealed, raised, spaced or movable to allow accessibility for cleaning on all sides, above and underneath the unit.</t>
        </is>
      </c>
      <c r="I4203" t="inlineStr">
        <is>
          <t>Not Critical</t>
        </is>
      </c>
      <c r="J4203" t="n">
        <v>45</v>
      </c>
      <c r="L4203" s="9">
        <f>A4203&amp;"-"&amp;TEXT(E4203,"yyyymmdd")</f>
        <v/>
      </c>
    </row>
    <row r="4204">
      <c r="A4204" t="n">
        <v>40364220</v>
      </c>
      <c r="B4204" t="inlineStr">
        <is>
          <t>Brooklyn</t>
        </is>
      </c>
      <c r="C4204" t="inlineStr">
        <is>
          <t>11230</t>
        </is>
      </c>
      <c r="D4204" t="inlineStr">
        <is>
          <t>Jewish/Kosher</t>
        </is>
      </c>
      <c r="E4204" s="8" t="n">
        <v>46141</v>
      </c>
      <c r="F4204" t="inlineStr">
        <is>
          <t>Violations were cited in the following area(s).</t>
        </is>
      </c>
      <c r="G4204" t="inlineStr">
        <is>
          <t>10F</t>
        </is>
      </c>
      <c r="H4204" t="inlineStr">
        <is>
          <t>Non-food contact surface or equipment made of unacceptable material, not kept clean, or not properly sealed, raised, spaced or movable to allow accessibility for cleaning on all sides, above and underneath the unit.</t>
        </is>
      </c>
      <c r="I4204" t="inlineStr">
        <is>
          <t>Not Critical</t>
        </is>
      </c>
      <c r="J4204" t="n">
        <v>5</v>
      </c>
      <c r="K4204" t="inlineStr">
        <is>
          <t>A</t>
        </is>
      </c>
      <c r="L4204" s="9">
        <f>A4204&amp;"-"&amp;TEXT(E4204,"yyyymmdd")</f>
        <v/>
      </c>
    </row>
    <row r="4205">
      <c r="A4205" t="n">
        <v>40388269</v>
      </c>
      <c r="B4205" t="inlineStr">
        <is>
          <t>Bronx</t>
        </is>
      </c>
      <c r="C4205" t="inlineStr">
        <is>
          <t>10466</t>
        </is>
      </c>
      <c r="D4205" t="inlineStr">
        <is>
          <t>Hamburgers</t>
        </is>
      </c>
      <c r="E4205" s="8" t="n">
        <v>46141</v>
      </c>
      <c r="F4205" t="inlineStr">
        <is>
          <t>Violations were cited in the following area(s).</t>
        </is>
      </c>
      <c r="G4205" t="inlineStr">
        <is>
          <t>10B</t>
        </is>
      </c>
      <c r="H4205" t="inlineStr">
        <is>
          <t>Anti-siphonage or back-flow prevention device not provided where required; equipment or floor not properly drained; sewage disposal system in disrepair or not functioning properly. Condensation or liquid waste improperly disposed of.</t>
        </is>
      </c>
      <c r="I4205" t="inlineStr">
        <is>
          <t>Not Critical</t>
        </is>
      </c>
      <c r="J4205" t="n">
        <v>7</v>
      </c>
      <c r="K4205" t="inlineStr">
        <is>
          <t>A</t>
        </is>
      </c>
      <c r="L4205" s="9">
        <f>A4205&amp;"-"&amp;TEXT(E4205,"yyyymmdd")</f>
        <v/>
      </c>
    </row>
    <row r="4206">
      <c r="A4206" t="n">
        <v>40388269</v>
      </c>
      <c r="B4206" t="inlineStr">
        <is>
          <t>Bronx</t>
        </is>
      </c>
      <c r="C4206" t="inlineStr">
        <is>
          <t>10466</t>
        </is>
      </c>
      <c r="D4206" t="inlineStr">
        <is>
          <t>Hamburgers</t>
        </is>
      </c>
      <c r="E4206" s="8" t="n">
        <v>46141</v>
      </c>
      <c r="F4206" t="inlineStr">
        <is>
          <t>Violations were cited in the following area(s).</t>
        </is>
      </c>
      <c r="G4206" t="inlineStr">
        <is>
          <t>10F</t>
        </is>
      </c>
      <c r="H4206" t="inlineStr">
        <is>
          <t>Non-food contact surface or equipment made of unacceptable material, not kept clean, or not properly sealed, raised, spaced or movable to allow accessibility for cleaning on all sides, above and underneath the unit.</t>
        </is>
      </c>
      <c r="I4206" t="inlineStr">
        <is>
          <t>Not Critical</t>
        </is>
      </c>
      <c r="J4206" t="n">
        <v>7</v>
      </c>
      <c r="K4206" t="inlineStr">
        <is>
          <t>A</t>
        </is>
      </c>
      <c r="L4206" s="9">
        <f>A4206&amp;"-"&amp;TEXT(E4206,"yyyymmdd")</f>
        <v/>
      </c>
    </row>
    <row r="4207">
      <c r="A4207" t="n">
        <v>40709458</v>
      </c>
      <c r="B4207" t="inlineStr">
        <is>
          <t>Queens</t>
        </is>
      </c>
      <c r="C4207" t="inlineStr">
        <is>
          <t>11372</t>
        </is>
      </c>
      <c r="D4207" t="inlineStr">
        <is>
          <t>Latin American</t>
        </is>
      </c>
      <c r="E4207" s="8" t="n">
        <v>46141</v>
      </c>
      <c r="F4207" t="inlineStr">
        <is>
          <t>Violations were cited in the following area(s).</t>
        </is>
      </c>
      <c r="G4207" t="inlineStr">
        <is>
          <t>02G</t>
        </is>
      </c>
      <c r="H4207" t="inlineStr">
        <is>
          <t>Cold TCS food item held above 41 °F; smoked or processed fish held above 38 °F; intact raw eggs held above 45 °F; or reduced oxygen packaged (ROP) TCS foods held above required temperatures except during active necessary preparation.</t>
        </is>
      </c>
      <c r="I4207" t="inlineStr">
        <is>
          <t>Critical</t>
        </is>
      </c>
      <c r="J4207" t="n">
        <v>24</v>
      </c>
      <c r="L4207" s="9">
        <f>A4207&amp;"-"&amp;TEXT(E4207,"yyyymmdd")</f>
        <v/>
      </c>
    </row>
    <row r="4208">
      <c r="A4208" t="n">
        <v>40709458</v>
      </c>
      <c r="B4208" t="inlineStr">
        <is>
          <t>Queens</t>
        </is>
      </c>
      <c r="C4208" t="inlineStr">
        <is>
          <t>11372</t>
        </is>
      </c>
      <c r="D4208" t="inlineStr">
        <is>
          <t>Latin American</t>
        </is>
      </c>
      <c r="E4208" s="8" t="n">
        <v>46141</v>
      </c>
      <c r="F4208" t="inlineStr">
        <is>
          <t>Violations were cited in the following area(s).</t>
        </is>
      </c>
      <c r="G4208" t="inlineStr">
        <is>
          <t>06C</t>
        </is>
      </c>
      <c r="H420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208" t="inlineStr">
        <is>
          <t>Critical</t>
        </is>
      </c>
      <c r="J4208" t="n">
        <v>24</v>
      </c>
      <c r="L4208" s="9">
        <f>A4208&amp;"-"&amp;TEXT(E4208,"yyyymmdd")</f>
        <v/>
      </c>
    </row>
    <row r="4209">
      <c r="A4209" t="n">
        <v>40709458</v>
      </c>
      <c r="B4209" t="inlineStr">
        <is>
          <t>Queens</t>
        </is>
      </c>
      <c r="C4209" t="inlineStr">
        <is>
          <t>11372</t>
        </is>
      </c>
      <c r="D4209" t="inlineStr">
        <is>
          <t>Latin American</t>
        </is>
      </c>
      <c r="E4209" s="8" t="n">
        <v>46141</v>
      </c>
      <c r="F4209" t="inlineStr">
        <is>
          <t>Violations were cited in the following area(s).</t>
        </is>
      </c>
      <c r="G4209" t="inlineStr">
        <is>
          <t>09A</t>
        </is>
      </c>
      <c r="H4209" t="inlineStr">
        <is>
          <t>Swollen, leaking, rusted or otherwise damaged canned food to be returned to distributor not segregated from intact product and clearly labeled DO NOT USE</t>
        </is>
      </c>
      <c r="I4209" t="inlineStr">
        <is>
          <t>Critical</t>
        </is>
      </c>
      <c r="J4209" t="n">
        <v>24</v>
      </c>
      <c r="L4209" s="9">
        <f>A4209&amp;"-"&amp;TEXT(E4209,"yyyymmdd")</f>
        <v/>
      </c>
    </row>
    <row r="4210">
      <c r="A4210" t="n">
        <v>40709458</v>
      </c>
      <c r="B4210" t="inlineStr">
        <is>
          <t>Queens</t>
        </is>
      </c>
      <c r="C4210" t="inlineStr">
        <is>
          <t>11372</t>
        </is>
      </c>
      <c r="D4210" t="inlineStr">
        <is>
          <t>Latin American</t>
        </is>
      </c>
      <c r="E4210" s="8" t="n">
        <v>46141</v>
      </c>
      <c r="F4210" t="inlineStr">
        <is>
          <t>Violations were cited in the following area(s).</t>
        </is>
      </c>
      <c r="G4210" t="inlineStr">
        <is>
          <t>10D</t>
        </is>
      </c>
      <c r="H4210" t="inlineStr">
        <is>
          <t>Mechanical or natural ventilation not provided, inadequate, improperly installed, in disrepair or fails to prevent and control excessive build-up of grease, heat, steam condensation, vapors, odors, smoke or fumes.</t>
        </is>
      </c>
      <c r="I4210" t="inlineStr">
        <is>
          <t>Not Critical</t>
        </is>
      </c>
      <c r="J4210" t="n">
        <v>24</v>
      </c>
      <c r="L4210" s="9">
        <f>A4210&amp;"-"&amp;TEXT(E4210,"yyyymmdd")</f>
        <v/>
      </c>
    </row>
    <row r="4211">
      <c r="A4211" t="n">
        <v>40709458</v>
      </c>
      <c r="B4211" t="inlineStr">
        <is>
          <t>Queens</t>
        </is>
      </c>
      <c r="C4211" t="inlineStr">
        <is>
          <t>11372</t>
        </is>
      </c>
      <c r="D4211" t="inlineStr">
        <is>
          <t>Latin American</t>
        </is>
      </c>
      <c r="E4211" s="8" t="n">
        <v>46141</v>
      </c>
      <c r="F4211" t="inlineStr">
        <is>
          <t>Violations were cited in the following area(s).</t>
        </is>
      </c>
      <c r="G4211" t="inlineStr">
        <is>
          <t>10F</t>
        </is>
      </c>
      <c r="H4211" t="inlineStr">
        <is>
          <t>Non-food contact surface or equipment made of unacceptable material, not kept clean, or not properly sealed, raised, spaced or movable to allow accessibility for cleaning on all sides, above and underneath the unit.</t>
        </is>
      </c>
      <c r="I4211" t="inlineStr">
        <is>
          <t>Not Critical</t>
        </is>
      </c>
      <c r="J4211" t="n">
        <v>24</v>
      </c>
      <c r="L4211" s="9">
        <f>A4211&amp;"-"&amp;TEXT(E4211,"yyyymmdd")</f>
        <v/>
      </c>
    </row>
    <row r="4212">
      <c r="A4212" t="n">
        <v>40720393</v>
      </c>
      <c r="B4212" t="inlineStr">
        <is>
          <t>Staten Island</t>
        </is>
      </c>
      <c r="C4212" t="inlineStr">
        <is>
          <t>10308</t>
        </is>
      </c>
      <c r="D4212" t="inlineStr">
        <is>
          <t>American</t>
        </is>
      </c>
      <c r="E4212" s="8" t="n">
        <v>46141</v>
      </c>
      <c r="F4212" t="inlineStr">
        <is>
          <t>Violations were cited in the following area(s).</t>
        </is>
      </c>
      <c r="G4212" t="inlineStr">
        <is>
          <t>04N</t>
        </is>
      </c>
      <c r="H4212" t="inlineStr">
        <is>
          <t>Filth flies or food/refuse/sewage associated with (FRSA) flies or other nuisance pests in establishment’s food and/or non-food areas. FRSA flies include house flies, blow flies, bottle flies, flesh flies, drain flies, Phorid flies and fruit flies.</t>
        </is>
      </c>
      <c r="I4212" t="inlineStr">
        <is>
          <t>Critical</t>
        </is>
      </c>
      <c r="J4212" t="n">
        <v>10</v>
      </c>
      <c r="K4212" t="inlineStr">
        <is>
          <t>A</t>
        </is>
      </c>
      <c r="L4212" s="9">
        <f>A4212&amp;"-"&amp;TEXT(E4212,"yyyymmdd")</f>
        <v/>
      </c>
    </row>
    <row r="4213">
      <c r="A4213" t="n">
        <v>40720393</v>
      </c>
      <c r="B4213" t="inlineStr">
        <is>
          <t>Staten Island</t>
        </is>
      </c>
      <c r="C4213" t="inlineStr">
        <is>
          <t>10308</t>
        </is>
      </c>
      <c r="D4213" t="inlineStr">
        <is>
          <t>American</t>
        </is>
      </c>
      <c r="E4213" s="8" t="n">
        <v>46141</v>
      </c>
      <c r="F4213" t="inlineStr">
        <is>
          <t>Violations were cited in the following area(s).</t>
        </is>
      </c>
      <c r="G4213" t="inlineStr">
        <is>
          <t>08A</t>
        </is>
      </c>
      <c r="H4213" t="inlineStr">
        <is>
          <t>Establishment is not free of harborage or conditions conducive to rodents, insects or other pests.</t>
        </is>
      </c>
      <c r="I4213" t="inlineStr">
        <is>
          <t>Not Critical</t>
        </is>
      </c>
      <c r="J4213" t="n">
        <v>10</v>
      </c>
      <c r="K4213" t="inlineStr">
        <is>
          <t>A</t>
        </is>
      </c>
      <c r="L4213" s="9">
        <f>A4213&amp;"-"&amp;TEXT(E4213,"yyyymmdd")</f>
        <v/>
      </c>
    </row>
    <row r="4214">
      <c r="A4214" t="n">
        <v>40840790</v>
      </c>
      <c r="B4214" t="inlineStr">
        <is>
          <t>Brooklyn</t>
        </is>
      </c>
      <c r="C4214" t="inlineStr">
        <is>
          <t>11234</t>
        </is>
      </c>
      <c r="D4214" t="inlineStr">
        <is>
          <t>Pizza</t>
        </is>
      </c>
      <c r="E4214" s="8" t="n">
        <v>46141</v>
      </c>
      <c r="F4214" t="inlineStr">
        <is>
          <t>Violations were cited in the following area(s).</t>
        </is>
      </c>
      <c r="G4214" t="inlineStr">
        <is>
          <t>10B</t>
        </is>
      </c>
      <c r="H4214" t="inlineStr">
        <is>
          <t>Anti-siphonage or back-flow prevention device not provided where required; equipment or floor not properly drained; sewage disposal system in disrepair or not functioning properly. Condensation or liquid waste improperly disposed of.</t>
        </is>
      </c>
      <c r="I4214" t="inlineStr">
        <is>
          <t>Not Critical</t>
        </is>
      </c>
      <c r="J4214" t="n">
        <v>5</v>
      </c>
      <c r="K4214" t="inlineStr">
        <is>
          <t>A</t>
        </is>
      </c>
      <c r="L4214" s="9">
        <f>A4214&amp;"-"&amp;TEXT(E4214,"yyyymmdd")</f>
        <v/>
      </c>
    </row>
    <row r="4215">
      <c r="A4215" t="n">
        <v>40840790</v>
      </c>
      <c r="B4215" t="inlineStr">
        <is>
          <t>Brooklyn</t>
        </is>
      </c>
      <c r="C4215" t="inlineStr">
        <is>
          <t>11234</t>
        </is>
      </c>
      <c r="D4215" t="inlineStr">
        <is>
          <t>Pizza</t>
        </is>
      </c>
      <c r="E4215" s="8" t="n">
        <v>46141</v>
      </c>
      <c r="F4215" t="inlineStr">
        <is>
          <t>Violations were cited in the following area(s).</t>
        </is>
      </c>
      <c r="G4215" t="inlineStr">
        <is>
          <t>10F</t>
        </is>
      </c>
      <c r="H4215" t="inlineStr">
        <is>
          <t>Non-food contact surface or equipment made of unacceptable material, not kept clean, or not properly sealed, raised, spaced or movable to allow accessibility for cleaning on all sides, above and underneath the unit.</t>
        </is>
      </c>
      <c r="I4215" t="inlineStr">
        <is>
          <t>Not Critical</t>
        </is>
      </c>
      <c r="J4215" t="n">
        <v>5</v>
      </c>
      <c r="K4215" t="inlineStr">
        <is>
          <t>A</t>
        </is>
      </c>
      <c r="L4215" s="9">
        <f>A4215&amp;"-"&amp;TEXT(E4215,"yyyymmdd")</f>
        <v/>
      </c>
    </row>
    <row r="4216">
      <c r="A4216" t="n">
        <v>41083785</v>
      </c>
      <c r="B4216" t="inlineStr">
        <is>
          <t>Brooklyn</t>
        </is>
      </c>
      <c r="C4216" t="inlineStr">
        <is>
          <t>11230</t>
        </is>
      </c>
      <c r="D4216" t="inlineStr">
        <is>
          <t>Pakistani</t>
        </is>
      </c>
      <c r="E4216" s="8" t="n">
        <v>46141</v>
      </c>
      <c r="F4216" t="inlineStr">
        <is>
          <t>Violations were cited in the following area(s).</t>
        </is>
      </c>
      <c r="G4216" t="inlineStr">
        <is>
          <t>02B</t>
        </is>
      </c>
      <c r="H4216" t="inlineStr">
        <is>
          <t>Hot TCS food item not held at or above 140 °F.</t>
        </is>
      </c>
      <c r="I4216" t="inlineStr">
        <is>
          <t>Critical</t>
        </is>
      </c>
      <c r="J4216" t="n">
        <v>13</v>
      </c>
      <c r="K4216" t="inlineStr">
        <is>
          <t>A</t>
        </is>
      </c>
      <c r="L4216" s="9">
        <f>A4216&amp;"-"&amp;TEXT(E4216,"yyyymmdd")</f>
        <v/>
      </c>
    </row>
    <row r="4217">
      <c r="A4217" t="n">
        <v>41083785</v>
      </c>
      <c r="B4217" t="inlineStr">
        <is>
          <t>Brooklyn</t>
        </is>
      </c>
      <c r="C4217" t="inlineStr">
        <is>
          <t>11230</t>
        </is>
      </c>
      <c r="D4217" t="inlineStr">
        <is>
          <t>Pakistani</t>
        </is>
      </c>
      <c r="E4217" s="8" t="n">
        <v>46141</v>
      </c>
      <c r="F4217" t="inlineStr">
        <is>
          <t>Violations were cited in the following area(s).</t>
        </is>
      </c>
      <c r="G4217" t="inlineStr">
        <is>
          <t>06F</t>
        </is>
      </c>
      <c r="H4217" t="inlineStr">
        <is>
          <t>Wiping cloths not stored clean and dry, or in a sanitizing solution, between uses.</t>
        </is>
      </c>
      <c r="I4217" t="inlineStr">
        <is>
          <t>Critical</t>
        </is>
      </c>
      <c r="J4217" t="n">
        <v>13</v>
      </c>
      <c r="K4217" t="inlineStr">
        <is>
          <t>A</t>
        </is>
      </c>
      <c r="L4217" s="9">
        <f>A4217&amp;"-"&amp;TEXT(E4217,"yyyymmdd")</f>
        <v/>
      </c>
    </row>
    <row r="4218">
      <c r="A4218" t="n">
        <v>41098956</v>
      </c>
      <c r="B4218" t="inlineStr">
        <is>
          <t>Manhattan</t>
        </is>
      </c>
      <c r="C4218" t="inlineStr">
        <is>
          <t>10003</t>
        </is>
      </c>
      <c r="D4218" t="inlineStr">
        <is>
          <t>Tex-Mex</t>
        </is>
      </c>
      <c r="E4218" s="8" t="n">
        <v>46141</v>
      </c>
      <c r="F4218" t="inlineStr">
        <is>
          <t>Violations were cited in the following area(s).</t>
        </is>
      </c>
      <c r="G4218" t="inlineStr">
        <is>
          <t>06A</t>
        </is>
      </c>
      <c r="H4218" t="inlineStr">
        <is>
          <t>Personal cleanliness is inadequate. Outer garment soiled with possible contaminant. Effective hair restraint not worn where required. Jewelry worn on hands or arms. Fingernail polish worn or fingernails not kept clean and trimmed.</t>
        </is>
      </c>
      <c r="I4218" t="inlineStr">
        <is>
          <t>Critical</t>
        </is>
      </c>
      <c r="J4218" t="n">
        <v>11</v>
      </c>
      <c r="K4218" t="inlineStr">
        <is>
          <t>A</t>
        </is>
      </c>
      <c r="L4218" s="9">
        <f>A4218&amp;"-"&amp;TEXT(E4218,"yyyymmdd")</f>
        <v/>
      </c>
    </row>
    <row r="4219">
      <c r="A4219" t="n">
        <v>41098956</v>
      </c>
      <c r="B4219" t="inlineStr">
        <is>
          <t>Manhattan</t>
        </is>
      </c>
      <c r="C4219" t="inlineStr">
        <is>
          <t>10003</t>
        </is>
      </c>
      <c r="D4219" t="inlineStr">
        <is>
          <t>Tex-Mex</t>
        </is>
      </c>
      <c r="E4219" s="8" t="n">
        <v>46141</v>
      </c>
      <c r="F4219" t="inlineStr">
        <is>
          <t>Violations were cited in the following area(s).</t>
        </is>
      </c>
      <c r="G4219" t="inlineStr">
        <is>
          <t>06D</t>
        </is>
      </c>
      <c r="H4219" t="inlineStr">
        <is>
          <t>Food contact surface not properly washed, rinsed and sanitized after each use and following any activity when contamination may have occurred.</t>
        </is>
      </c>
      <c r="I4219" t="inlineStr">
        <is>
          <t>Critical</t>
        </is>
      </c>
      <c r="J4219" t="n">
        <v>11</v>
      </c>
      <c r="K4219" t="inlineStr">
        <is>
          <t>A</t>
        </is>
      </c>
      <c r="L4219" s="9">
        <f>A4219&amp;"-"&amp;TEXT(E4219,"yyyymmdd")</f>
        <v/>
      </c>
    </row>
    <row r="4220">
      <c r="A4220" t="n">
        <v>41147913</v>
      </c>
      <c r="B4220" t="inlineStr">
        <is>
          <t>Manhattan</t>
        </is>
      </c>
      <c r="C4220" t="inlineStr">
        <is>
          <t>10029</t>
        </is>
      </c>
      <c r="D4220" t="inlineStr">
        <is>
          <t>Sandwiches</t>
        </is>
      </c>
      <c r="E4220" s="8" t="n">
        <v>46141</v>
      </c>
      <c r="F4220" t="inlineStr">
        <is>
          <t>Violations were cited in the following area(s).</t>
        </is>
      </c>
      <c r="G4220" t="inlineStr">
        <is>
          <t>06D</t>
        </is>
      </c>
      <c r="H4220" t="inlineStr">
        <is>
          <t>Food contact surface not properly washed, rinsed and sanitized after each use and following any activity when contamination may have occurred.</t>
        </is>
      </c>
      <c r="I4220" t="inlineStr">
        <is>
          <t>Critical</t>
        </is>
      </c>
      <c r="J4220" t="n">
        <v>7</v>
      </c>
      <c r="K4220" t="inlineStr">
        <is>
          <t>A</t>
        </is>
      </c>
      <c r="L4220" s="9">
        <f>A4220&amp;"-"&amp;TEXT(E4220,"yyyymmdd")</f>
        <v/>
      </c>
    </row>
    <row r="4221">
      <c r="A4221" t="n">
        <v>41147913</v>
      </c>
      <c r="B4221" t="inlineStr">
        <is>
          <t>Manhattan</t>
        </is>
      </c>
      <c r="C4221" t="inlineStr">
        <is>
          <t>10029</t>
        </is>
      </c>
      <c r="D4221" t="inlineStr">
        <is>
          <t>Sandwiches</t>
        </is>
      </c>
      <c r="E4221" s="8" t="n">
        <v>46141</v>
      </c>
      <c r="F4221" t="inlineStr">
        <is>
          <t>Violations were cited in the following area(s).</t>
        </is>
      </c>
      <c r="G4221" t="inlineStr">
        <is>
          <t>10F</t>
        </is>
      </c>
      <c r="H4221" t="inlineStr">
        <is>
          <t>Non-food contact surface or equipment made of unacceptable material, not kept clean, or not properly sealed, raised, spaced or movable to allow accessibility for cleaning on all sides, above and underneath the unit.</t>
        </is>
      </c>
      <c r="I4221" t="inlineStr">
        <is>
          <t>Not Critical</t>
        </is>
      </c>
      <c r="J4221" t="n">
        <v>7</v>
      </c>
      <c r="K4221" t="inlineStr">
        <is>
          <t>A</t>
        </is>
      </c>
      <c r="L4221" s="9">
        <f>A4221&amp;"-"&amp;TEXT(E4221,"yyyymmdd")</f>
        <v/>
      </c>
    </row>
    <row r="4222">
      <c r="A4222" t="n">
        <v>41321209</v>
      </c>
      <c r="B4222" t="inlineStr">
        <is>
          <t>Staten Island</t>
        </is>
      </c>
      <c r="C4222" t="inlineStr">
        <is>
          <t>10308</t>
        </is>
      </c>
      <c r="D4222" t="inlineStr">
        <is>
          <t>Italian</t>
        </is>
      </c>
      <c r="E4222" s="8" t="n">
        <v>46141</v>
      </c>
      <c r="F4222" t="inlineStr">
        <is>
          <t>Violations were cited in the following area(s).</t>
        </is>
      </c>
      <c r="G4222" t="inlineStr">
        <is>
          <t>02G</t>
        </is>
      </c>
      <c r="H4222" t="inlineStr">
        <is>
          <t>Cold TCS food item held above 41 °F; smoked or processed fish held above 38 °F; intact raw eggs held above 45 °F; or reduced oxygen packaged (ROP) TCS foods held above required temperatures except during active necessary preparation.</t>
        </is>
      </c>
      <c r="I4222" t="inlineStr">
        <is>
          <t>Critical</t>
        </is>
      </c>
      <c r="J4222" t="n">
        <v>22</v>
      </c>
      <c r="L4222" s="9">
        <f>A4222&amp;"-"&amp;TEXT(E4222,"yyyymmdd")</f>
        <v/>
      </c>
    </row>
    <row r="4223">
      <c r="A4223" t="n">
        <v>41321209</v>
      </c>
      <c r="B4223" t="inlineStr">
        <is>
          <t>Staten Island</t>
        </is>
      </c>
      <c r="C4223" t="inlineStr">
        <is>
          <t>10308</t>
        </is>
      </c>
      <c r="D4223" t="inlineStr">
        <is>
          <t>Italian</t>
        </is>
      </c>
      <c r="E4223" s="8" t="n">
        <v>46141</v>
      </c>
      <c r="F4223" t="inlineStr">
        <is>
          <t>Violations were cited in the following area(s).</t>
        </is>
      </c>
      <c r="G4223" t="inlineStr">
        <is>
          <t>06A</t>
        </is>
      </c>
      <c r="H4223" t="inlineStr">
        <is>
          <t>Personal cleanliness is inadequate. Outer garment soiled with possible contaminant. Effective hair restraint not worn where required. Jewelry worn on hands or arms. Fingernail polish worn or fingernails not kept clean and trimmed.</t>
        </is>
      </c>
      <c r="I4223" t="inlineStr">
        <is>
          <t>Critical</t>
        </is>
      </c>
      <c r="J4223" t="n">
        <v>22</v>
      </c>
      <c r="L4223" s="9">
        <f>A4223&amp;"-"&amp;TEXT(E4223,"yyyymmdd")</f>
        <v/>
      </c>
    </row>
    <row r="4224">
      <c r="A4224" t="n">
        <v>41321209</v>
      </c>
      <c r="B4224" t="inlineStr">
        <is>
          <t>Staten Island</t>
        </is>
      </c>
      <c r="C4224" t="inlineStr">
        <is>
          <t>10308</t>
        </is>
      </c>
      <c r="D4224" t="inlineStr">
        <is>
          <t>Italian</t>
        </is>
      </c>
      <c r="E4224" s="8" t="n">
        <v>46141</v>
      </c>
      <c r="F4224" t="inlineStr">
        <is>
          <t>Violations were cited in the following area(s).</t>
        </is>
      </c>
      <c r="G4224" t="inlineStr">
        <is>
          <t>06D</t>
        </is>
      </c>
      <c r="H4224" t="inlineStr">
        <is>
          <t>Food contact surface not properly washed, rinsed and sanitized after each use and following any activity when contamination may have occurred.</t>
        </is>
      </c>
      <c r="I4224" t="inlineStr">
        <is>
          <t>Critical</t>
        </is>
      </c>
      <c r="J4224" t="n">
        <v>22</v>
      </c>
      <c r="L4224" s="9">
        <f>A4224&amp;"-"&amp;TEXT(E4224,"yyyymmdd")</f>
        <v/>
      </c>
    </row>
    <row r="4225">
      <c r="A4225" t="n">
        <v>41321209</v>
      </c>
      <c r="B4225" t="inlineStr">
        <is>
          <t>Staten Island</t>
        </is>
      </c>
      <c r="C4225" t="inlineStr">
        <is>
          <t>10308</t>
        </is>
      </c>
      <c r="D4225" t="inlineStr">
        <is>
          <t>Italian</t>
        </is>
      </c>
      <c r="E4225" s="8" t="n">
        <v>46141</v>
      </c>
      <c r="F4225" t="inlineStr">
        <is>
          <t>Violations were cited in the following area(s).</t>
        </is>
      </c>
      <c r="G4225" t="inlineStr">
        <is>
          <t>06F</t>
        </is>
      </c>
      <c r="H4225" t="inlineStr">
        <is>
          <t>Wiping cloths not stored clean and dry, or in a sanitizing solution, between uses.</t>
        </is>
      </c>
      <c r="I4225" t="inlineStr">
        <is>
          <t>Critical</t>
        </is>
      </c>
      <c r="J4225" t="n">
        <v>22</v>
      </c>
      <c r="L4225" s="9">
        <f>A4225&amp;"-"&amp;TEXT(E4225,"yyyymmdd")</f>
        <v/>
      </c>
    </row>
    <row r="4226">
      <c r="A4226" t="n">
        <v>41357064</v>
      </c>
      <c r="B4226" t="inlineStr">
        <is>
          <t>Brooklyn</t>
        </is>
      </c>
      <c r="C4226" t="inlineStr">
        <is>
          <t>11222</t>
        </is>
      </c>
      <c r="D4226" t="inlineStr">
        <is>
          <t>Tapas</t>
        </is>
      </c>
      <c r="E4226" s="8" t="n">
        <v>46141</v>
      </c>
      <c r="F4226" t="inlineStr">
        <is>
          <t>Violations were cited in the following area(s).</t>
        </is>
      </c>
      <c r="G4226" t="inlineStr">
        <is>
          <t>04H</t>
        </is>
      </c>
      <c r="H4226" t="inlineStr">
        <is>
          <t>Raw, cooked or prepared food is adulterated, contaminated, cross-contaminated, or not discarded in accordance with HACCP plan.</t>
        </is>
      </c>
      <c r="I4226" t="inlineStr">
        <is>
          <t>Critical</t>
        </is>
      </c>
      <c r="J4226" t="n">
        <v>12</v>
      </c>
      <c r="K4226" t="inlineStr">
        <is>
          <t>A</t>
        </is>
      </c>
      <c r="L4226" s="9">
        <f>A4226&amp;"-"&amp;TEXT(E4226,"yyyymmdd")</f>
        <v/>
      </c>
    </row>
    <row r="4227">
      <c r="A4227" t="n">
        <v>41357064</v>
      </c>
      <c r="B4227" t="inlineStr">
        <is>
          <t>Brooklyn</t>
        </is>
      </c>
      <c r="C4227" t="inlineStr">
        <is>
          <t>11222</t>
        </is>
      </c>
      <c r="D4227" t="inlineStr">
        <is>
          <t>Tapas</t>
        </is>
      </c>
      <c r="E4227" s="8" t="n">
        <v>46141</v>
      </c>
      <c r="F4227" t="inlineStr">
        <is>
          <t>Violations were cited in the following area(s).</t>
        </is>
      </c>
      <c r="G4227" t="inlineStr">
        <is>
          <t>06D</t>
        </is>
      </c>
      <c r="H4227" t="inlineStr">
        <is>
          <t>Food contact surface not properly washed, rinsed and sanitized after each use and following any activity when contamination may have occurred.</t>
        </is>
      </c>
      <c r="I4227" t="inlineStr">
        <is>
          <t>Critical</t>
        </is>
      </c>
      <c r="J4227" t="n">
        <v>12</v>
      </c>
      <c r="K4227" t="inlineStr">
        <is>
          <t>A</t>
        </is>
      </c>
      <c r="L4227" s="9">
        <f>A4227&amp;"-"&amp;TEXT(E4227,"yyyymmdd")</f>
        <v/>
      </c>
    </row>
    <row r="4228">
      <c r="A4228" t="n">
        <v>41618388</v>
      </c>
      <c r="B4228" t="inlineStr">
        <is>
          <t>Queens</t>
        </is>
      </c>
      <c r="C4228" t="inlineStr">
        <is>
          <t>11101</t>
        </is>
      </c>
      <c r="D4228" t="inlineStr">
        <is>
          <t>Donuts</t>
        </is>
      </c>
      <c r="E4228" s="8" t="n">
        <v>46141</v>
      </c>
      <c r="F4228" t="inlineStr">
        <is>
          <t>Violations were cited in the following area(s).</t>
        </is>
      </c>
      <c r="G4228" t="inlineStr">
        <is>
          <t>10F</t>
        </is>
      </c>
      <c r="H4228" t="inlineStr">
        <is>
          <t>Non-food contact surface or equipment made of unacceptable material, not kept clean, or not properly sealed, raised, spaced or movable to allow accessibility for cleaning on all sides, above and underneath the unit.</t>
        </is>
      </c>
      <c r="I4228" t="inlineStr">
        <is>
          <t>Not Critical</t>
        </is>
      </c>
      <c r="J4228" t="n">
        <v>2</v>
      </c>
      <c r="K4228" t="inlineStr">
        <is>
          <t>A</t>
        </is>
      </c>
      <c r="L4228" s="9">
        <f>A4228&amp;"-"&amp;TEXT(E4228,"yyyymmdd")</f>
        <v/>
      </c>
    </row>
    <row r="4229">
      <c r="A4229" t="n">
        <v>41675163</v>
      </c>
      <c r="B4229" t="inlineStr">
        <is>
          <t>Bronx</t>
        </is>
      </c>
      <c r="C4229" t="inlineStr">
        <is>
          <t>10454</t>
        </is>
      </c>
      <c r="D4229" t="inlineStr">
        <is>
          <t>Donuts</t>
        </is>
      </c>
      <c r="E4229" s="8" t="n">
        <v>46141</v>
      </c>
      <c r="F4229" t="inlineStr">
        <is>
          <t>Violations were cited in the following area(s).</t>
        </is>
      </c>
      <c r="G4229" t="inlineStr">
        <is>
          <t>06E</t>
        </is>
      </c>
      <c r="H4229" t="inlineStr">
        <is>
          <t>Sanitized equipment or utensil, including in-use food dispensing utensil, improperly used or stored.</t>
        </is>
      </c>
      <c r="I4229" t="inlineStr">
        <is>
          <t>Critical</t>
        </is>
      </c>
      <c r="J4229" t="n">
        <v>9</v>
      </c>
      <c r="K4229" t="inlineStr">
        <is>
          <t>A</t>
        </is>
      </c>
      <c r="L4229" s="9">
        <f>A4229&amp;"-"&amp;TEXT(E4229,"yyyymmdd")</f>
        <v/>
      </c>
    </row>
    <row r="4230">
      <c r="A4230" t="n">
        <v>41675163</v>
      </c>
      <c r="B4230" t="inlineStr">
        <is>
          <t>Bronx</t>
        </is>
      </c>
      <c r="C4230" t="inlineStr">
        <is>
          <t>10454</t>
        </is>
      </c>
      <c r="D4230" t="inlineStr">
        <is>
          <t>Donuts</t>
        </is>
      </c>
      <c r="E4230" s="8" t="n">
        <v>46141</v>
      </c>
      <c r="F4230" t="inlineStr">
        <is>
          <t>Violations were cited in the following area(s).</t>
        </is>
      </c>
      <c r="G4230" t="inlineStr">
        <is>
          <t>10E</t>
        </is>
      </c>
      <c r="H4230" t="inlineStr">
        <is>
          <t>Accurate thermometer not provided or properly located in refrigerated, cold storage or hot holding equipment</t>
        </is>
      </c>
      <c r="I4230" t="inlineStr">
        <is>
          <t>Not Critical</t>
        </is>
      </c>
      <c r="J4230" t="n">
        <v>9</v>
      </c>
      <c r="K4230" t="inlineStr">
        <is>
          <t>A</t>
        </is>
      </c>
      <c r="L4230" s="9">
        <f>A4230&amp;"-"&amp;TEXT(E4230,"yyyymmdd")</f>
        <v/>
      </c>
    </row>
    <row r="4231">
      <c r="A4231" t="n">
        <v>41675163</v>
      </c>
      <c r="B4231" t="inlineStr">
        <is>
          <t>Bronx</t>
        </is>
      </c>
      <c r="C4231" t="inlineStr">
        <is>
          <t>10454</t>
        </is>
      </c>
      <c r="D4231" t="inlineStr">
        <is>
          <t>Donuts</t>
        </is>
      </c>
      <c r="E4231" s="8" t="n">
        <v>46141</v>
      </c>
      <c r="F4231" t="inlineStr">
        <is>
          <t>Violations were cited in the following area(s).</t>
        </is>
      </c>
      <c r="G4231" t="inlineStr">
        <is>
          <t>10F</t>
        </is>
      </c>
      <c r="H4231" t="inlineStr">
        <is>
          <t>Non-food contact surface or equipment made of unacceptable material, not kept clean, or not properly sealed, raised, spaced or movable to allow accessibility for cleaning on all sides, above and underneath the unit.</t>
        </is>
      </c>
      <c r="I4231" t="inlineStr">
        <is>
          <t>Not Critical</t>
        </is>
      </c>
      <c r="J4231" t="n">
        <v>9</v>
      </c>
      <c r="K4231" t="inlineStr">
        <is>
          <t>A</t>
        </is>
      </c>
      <c r="L4231" s="9">
        <f>A4231&amp;"-"&amp;TEXT(E4231,"yyyymmdd")</f>
        <v/>
      </c>
    </row>
    <row r="4232">
      <c r="A4232" t="n">
        <v>41717113</v>
      </c>
      <c r="B4232" t="inlineStr">
        <is>
          <t>Queens</t>
        </is>
      </c>
      <c r="C4232" t="inlineStr">
        <is>
          <t>11372</t>
        </is>
      </c>
      <c r="D4232" t="inlineStr">
        <is>
          <t>Chinese</t>
        </is>
      </c>
      <c r="E4232" s="8" t="n">
        <v>46141</v>
      </c>
      <c r="F4232" t="inlineStr">
        <is>
          <t>Violations were cited in the following area(s).</t>
        </is>
      </c>
      <c r="G4232" t="inlineStr">
        <is>
          <t>06C</t>
        </is>
      </c>
      <c r="H423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232" t="inlineStr">
        <is>
          <t>Critical</t>
        </is>
      </c>
      <c r="J4232" t="n">
        <v>14</v>
      </c>
      <c r="L4232" s="9">
        <f>A4232&amp;"-"&amp;TEXT(E4232,"yyyymmdd")</f>
        <v/>
      </c>
    </row>
    <row r="4233">
      <c r="A4233" t="n">
        <v>41717113</v>
      </c>
      <c r="B4233" t="inlineStr">
        <is>
          <t>Queens</t>
        </is>
      </c>
      <c r="C4233" t="inlineStr">
        <is>
          <t>11372</t>
        </is>
      </c>
      <c r="D4233" t="inlineStr">
        <is>
          <t>Chinese</t>
        </is>
      </c>
      <c r="E4233" s="8" t="n">
        <v>46141</v>
      </c>
      <c r="F4233" t="inlineStr">
        <is>
          <t>Violations were cited in the following area(s).</t>
        </is>
      </c>
      <c r="G4233" t="inlineStr">
        <is>
          <t>09B</t>
        </is>
      </c>
      <c r="H4233" t="inlineStr">
        <is>
          <t>Thawing procedure improper.</t>
        </is>
      </c>
      <c r="I4233" t="inlineStr">
        <is>
          <t>Not Critical</t>
        </is>
      </c>
      <c r="J4233" t="n">
        <v>14</v>
      </c>
      <c r="L4233" s="9">
        <f>A4233&amp;"-"&amp;TEXT(E4233,"yyyymmdd")</f>
        <v/>
      </c>
    </row>
    <row r="4234">
      <c r="A4234" t="n">
        <v>41717113</v>
      </c>
      <c r="B4234" t="inlineStr">
        <is>
          <t>Queens</t>
        </is>
      </c>
      <c r="C4234" t="inlineStr">
        <is>
          <t>11372</t>
        </is>
      </c>
      <c r="D4234" t="inlineStr">
        <is>
          <t>Chinese</t>
        </is>
      </c>
      <c r="E4234" s="8" t="n">
        <v>46141</v>
      </c>
      <c r="F4234" t="inlineStr">
        <is>
          <t>Violations were cited in the following area(s).</t>
        </is>
      </c>
      <c r="G4234" t="inlineStr">
        <is>
          <t>10F</t>
        </is>
      </c>
      <c r="H4234" t="inlineStr">
        <is>
          <t>Non-food contact surface or equipment made of unacceptable material, not kept clean, or not properly sealed, raised, spaced or movable to allow accessibility for cleaning on all sides, above and underneath the unit.</t>
        </is>
      </c>
      <c r="I4234" t="inlineStr">
        <is>
          <t>Not Critical</t>
        </is>
      </c>
      <c r="J4234" t="n">
        <v>14</v>
      </c>
      <c r="L4234" s="9">
        <f>A4234&amp;"-"&amp;TEXT(E4234,"yyyymmdd")</f>
        <v/>
      </c>
    </row>
    <row r="4235">
      <c r="A4235" t="n">
        <v>41717113</v>
      </c>
      <c r="B4235" t="inlineStr">
        <is>
          <t>Queens</t>
        </is>
      </c>
      <c r="C4235" t="inlineStr">
        <is>
          <t>11372</t>
        </is>
      </c>
      <c r="D4235" t="inlineStr">
        <is>
          <t>Chinese</t>
        </is>
      </c>
      <c r="E4235" s="8" t="n">
        <v>46141</v>
      </c>
      <c r="F4235" t="inlineStr">
        <is>
          <t>Violations were cited in the following area(s).</t>
        </is>
      </c>
      <c r="G4235" t="inlineStr">
        <is>
          <t>10G</t>
        </is>
      </c>
      <c r="H4235" t="inlineStr">
        <is>
          <t>Dishwashing and ware washing: Cleaning and sanitizing of tableware, including dishes, utensils, and equipment deficient.</t>
        </is>
      </c>
      <c r="I4235" t="inlineStr">
        <is>
          <t>Not Critical</t>
        </is>
      </c>
      <c r="J4235" t="n">
        <v>14</v>
      </c>
      <c r="L4235" s="9">
        <f>A4235&amp;"-"&amp;TEXT(E4235,"yyyymmdd")</f>
        <v/>
      </c>
    </row>
    <row r="4236">
      <c r="A4236" t="n">
        <v>41717113</v>
      </c>
      <c r="B4236" t="inlineStr">
        <is>
          <t>Queens</t>
        </is>
      </c>
      <c r="C4236" t="inlineStr">
        <is>
          <t>11372</t>
        </is>
      </c>
      <c r="D4236" t="inlineStr">
        <is>
          <t>Chinese</t>
        </is>
      </c>
      <c r="E4236" s="8" t="n">
        <v>46141</v>
      </c>
      <c r="F4236" t="inlineStr">
        <is>
          <t>Violations were cited in the following area(s).</t>
        </is>
      </c>
      <c r="G4236" t="inlineStr">
        <is>
          <t>28-06</t>
        </is>
      </c>
      <c r="H4236" t="inlineStr">
        <is>
          <t>Contract with a pest management professional not in place. Record of extermination activities not kept on premises.</t>
        </is>
      </c>
      <c r="I4236" t="inlineStr">
        <is>
          <t>Not Critical</t>
        </is>
      </c>
      <c r="J4236" t="n">
        <v>14</v>
      </c>
      <c r="L4236" s="9">
        <f>A4236&amp;"-"&amp;TEXT(E4236,"yyyymmdd")</f>
        <v/>
      </c>
    </row>
    <row r="4237">
      <c r="A4237" t="n">
        <v>50002214</v>
      </c>
      <c r="B4237" t="inlineStr">
        <is>
          <t>Brooklyn</t>
        </is>
      </c>
      <c r="C4237" t="inlineStr">
        <is>
          <t>11209</t>
        </is>
      </c>
      <c r="D4237" t="inlineStr">
        <is>
          <t>Italian</t>
        </is>
      </c>
      <c r="E4237" s="8" t="n">
        <v>46141</v>
      </c>
      <c r="F4237" t="inlineStr">
        <is>
          <t>Violations were cited in the following area(s).</t>
        </is>
      </c>
      <c r="G4237" t="inlineStr">
        <is>
          <t>06C</t>
        </is>
      </c>
      <c r="H423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237" t="inlineStr">
        <is>
          <t>Critical</t>
        </is>
      </c>
      <c r="J4237" t="n">
        <v>13</v>
      </c>
      <c r="K4237" t="inlineStr">
        <is>
          <t>A</t>
        </is>
      </c>
      <c r="L4237" s="9">
        <f>A4237&amp;"-"&amp;TEXT(E4237,"yyyymmdd")</f>
        <v/>
      </c>
    </row>
    <row r="4238">
      <c r="A4238" t="n">
        <v>50002214</v>
      </c>
      <c r="B4238" t="inlineStr">
        <is>
          <t>Brooklyn</t>
        </is>
      </c>
      <c r="C4238" t="inlineStr">
        <is>
          <t>11209</t>
        </is>
      </c>
      <c r="D4238" t="inlineStr">
        <is>
          <t>Italian</t>
        </is>
      </c>
      <c r="E4238" s="8" t="n">
        <v>46141</v>
      </c>
      <c r="F4238" t="inlineStr">
        <is>
          <t>Violations were cited in the following area(s).</t>
        </is>
      </c>
      <c r="G4238" t="inlineStr">
        <is>
          <t>06D</t>
        </is>
      </c>
      <c r="H4238" t="inlineStr">
        <is>
          <t>Food contact surface not properly washed, rinsed and sanitized after each use and following any activity when contamination may have occurred.</t>
        </is>
      </c>
      <c r="I4238" t="inlineStr">
        <is>
          <t>Critical</t>
        </is>
      </c>
      <c r="J4238" t="n">
        <v>13</v>
      </c>
      <c r="K4238" t="inlineStr">
        <is>
          <t>A</t>
        </is>
      </c>
      <c r="L4238" s="9">
        <f>A4238&amp;"-"&amp;TEXT(E4238,"yyyymmdd")</f>
        <v/>
      </c>
    </row>
    <row r="4239">
      <c r="A4239" t="n">
        <v>50011009</v>
      </c>
      <c r="B4239" t="inlineStr">
        <is>
          <t>Bronx</t>
        </is>
      </c>
      <c r="C4239" t="inlineStr">
        <is>
          <t>10472</t>
        </is>
      </c>
      <c r="D4239" t="inlineStr">
        <is>
          <t>Bakery Products/Desserts</t>
        </is>
      </c>
      <c r="E4239" s="8" t="n">
        <v>46141</v>
      </c>
      <c r="F4239" t="inlineStr">
        <is>
          <t>Violations were cited in the following area(s).</t>
        </is>
      </c>
      <c r="G4239" t="inlineStr">
        <is>
          <t>02B</t>
        </is>
      </c>
      <c r="H4239" t="inlineStr">
        <is>
          <t>Hot TCS food item not held at or above 140 °F.</t>
        </is>
      </c>
      <c r="I4239" t="inlineStr">
        <is>
          <t>Critical</t>
        </is>
      </c>
      <c r="J4239" t="n">
        <v>37</v>
      </c>
      <c r="L4239" s="9">
        <f>A4239&amp;"-"&amp;TEXT(E4239,"yyyymmdd")</f>
        <v/>
      </c>
    </row>
    <row r="4240">
      <c r="A4240" t="n">
        <v>50011009</v>
      </c>
      <c r="B4240" t="inlineStr">
        <is>
          <t>Bronx</t>
        </is>
      </c>
      <c r="C4240" t="inlineStr">
        <is>
          <t>10472</t>
        </is>
      </c>
      <c r="D4240" t="inlineStr">
        <is>
          <t>Bakery Products/Desserts</t>
        </is>
      </c>
      <c r="E4240" s="8" t="n">
        <v>46141</v>
      </c>
      <c r="F4240" t="inlineStr">
        <is>
          <t>Violations were cited in the following area(s).</t>
        </is>
      </c>
      <c r="G4240" t="inlineStr">
        <is>
          <t>04K</t>
        </is>
      </c>
      <c r="H4240" t="inlineStr">
        <is>
          <t>Evidence of rats or live rats in establishment's food or non-food areas.</t>
        </is>
      </c>
      <c r="I4240" t="inlineStr">
        <is>
          <t>Critical</t>
        </is>
      </c>
      <c r="J4240" t="n">
        <v>37</v>
      </c>
      <c r="L4240" s="9">
        <f>A4240&amp;"-"&amp;TEXT(E4240,"yyyymmdd")</f>
        <v/>
      </c>
    </row>
    <row r="4241">
      <c r="A4241" t="n">
        <v>50011009</v>
      </c>
      <c r="B4241" t="inlineStr">
        <is>
          <t>Bronx</t>
        </is>
      </c>
      <c r="C4241" t="inlineStr">
        <is>
          <t>10472</t>
        </is>
      </c>
      <c r="D4241" t="inlineStr">
        <is>
          <t>Bakery Products/Desserts</t>
        </is>
      </c>
      <c r="E4241" s="8" t="n">
        <v>46141</v>
      </c>
      <c r="F4241" t="inlineStr">
        <is>
          <t>Violations were cited in the following area(s).</t>
        </is>
      </c>
      <c r="G4241" t="inlineStr">
        <is>
          <t>06A</t>
        </is>
      </c>
      <c r="H4241" t="inlineStr">
        <is>
          <t>Personal cleanliness is inadequate. Outer garment soiled with possible contaminant. Effective hair restraint not worn where required. Jewelry worn on hands or arms. Fingernail polish worn or fingernails not kept clean and trimmed.</t>
        </is>
      </c>
      <c r="I4241" t="inlineStr">
        <is>
          <t>Critical</t>
        </is>
      </c>
      <c r="J4241" t="n">
        <v>37</v>
      </c>
      <c r="L4241" s="9">
        <f>A4241&amp;"-"&amp;TEXT(E4241,"yyyymmdd")</f>
        <v/>
      </c>
    </row>
    <row r="4242">
      <c r="A4242" t="n">
        <v>50011009</v>
      </c>
      <c r="B4242" t="inlineStr">
        <is>
          <t>Bronx</t>
        </is>
      </c>
      <c r="C4242" t="inlineStr">
        <is>
          <t>10472</t>
        </is>
      </c>
      <c r="D4242" t="inlineStr">
        <is>
          <t>Bakery Products/Desserts</t>
        </is>
      </c>
      <c r="E4242" s="8" t="n">
        <v>46141</v>
      </c>
      <c r="F4242" t="inlineStr">
        <is>
          <t>Violations were cited in the following area(s).</t>
        </is>
      </c>
      <c r="G4242" t="inlineStr">
        <is>
          <t>06D</t>
        </is>
      </c>
      <c r="H4242" t="inlineStr">
        <is>
          <t>Food contact surface not properly washed, rinsed and sanitized after each use and following any activity when contamination may have occurred.</t>
        </is>
      </c>
      <c r="I4242" t="inlineStr">
        <is>
          <t>Critical</t>
        </is>
      </c>
      <c r="J4242" t="n">
        <v>37</v>
      </c>
      <c r="L4242" s="9">
        <f>A4242&amp;"-"&amp;TEXT(E4242,"yyyymmdd")</f>
        <v/>
      </c>
    </row>
    <row r="4243">
      <c r="A4243" t="n">
        <v>50011009</v>
      </c>
      <c r="B4243" t="inlineStr">
        <is>
          <t>Bronx</t>
        </is>
      </c>
      <c r="C4243" t="inlineStr">
        <is>
          <t>10472</t>
        </is>
      </c>
      <c r="D4243" t="inlineStr">
        <is>
          <t>Bakery Products/Desserts</t>
        </is>
      </c>
      <c r="E4243" s="8" t="n">
        <v>46141</v>
      </c>
      <c r="F4243" t="inlineStr">
        <is>
          <t>Violations were cited in the following area(s).</t>
        </is>
      </c>
      <c r="G4243" t="inlineStr">
        <is>
          <t>06F</t>
        </is>
      </c>
      <c r="H4243" t="inlineStr">
        <is>
          <t>Wiping cloths not stored clean and dry, or in a sanitizing solution, between uses.</t>
        </is>
      </c>
      <c r="I4243" t="inlineStr">
        <is>
          <t>Critical</t>
        </is>
      </c>
      <c r="J4243" t="n">
        <v>37</v>
      </c>
      <c r="L4243" s="9">
        <f>A4243&amp;"-"&amp;TEXT(E4243,"yyyymmdd")</f>
        <v/>
      </c>
    </row>
    <row r="4244">
      <c r="A4244" t="n">
        <v>50011009</v>
      </c>
      <c r="B4244" t="inlineStr">
        <is>
          <t>Bronx</t>
        </is>
      </c>
      <c r="C4244" t="inlineStr">
        <is>
          <t>10472</t>
        </is>
      </c>
      <c r="D4244" t="inlineStr">
        <is>
          <t>Bakery Products/Desserts</t>
        </is>
      </c>
      <c r="E4244" s="8" t="n">
        <v>46141</v>
      </c>
      <c r="F4244" t="inlineStr">
        <is>
          <t>Violations were cited in the following area(s).</t>
        </is>
      </c>
      <c r="G4244" t="inlineStr">
        <is>
          <t>08A</t>
        </is>
      </c>
      <c r="H4244" t="inlineStr">
        <is>
          <t>Establishment is not free of harborage or conditions conducive to rodents, insects or other pests.</t>
        </is>
      </c>
      <c r="I4244" t="inlineStr">
        <is>
          <t>Not Critical</t>
        </is>
      </c>
      <c r="J4244" t="n">
        <v>37</v>
      </c>
      <c r="L4244" s="9">
        <f>A4244&amp;"-"&amp;TEXT(E4244,"yyyymmdd")</f>
        <v/>
      </c>
    </row>
    <row r="4245">
      <c r="A4245" t="n">
        <v>50011009</v>
      </c>
      <c r="B4245" t="inlineStr">
        <is>
          <t>Bronx</t>
        </is>
      </c>
      <c r="C4245" t="inlineStr">
        <is>
          <t>10472</t>
        </is>
      </c>
      <c r="D4245" t="inlineStr">
        <is>
          <t>Bakery Products/Desserts</t>
        </is>
      </c>
      <c r="E4245" s="8" t="n">
        <v>46141</v>
      </c>
      <c r="F4245" t="inlineStr">
        <is>
          <t>Violations were cited in the following area(s).</t>
        </is>
      </c>
      <c r="G4245" t="inlineStr">
        <is>
          <t>10B</t>
        </is>
      </c>
      <c r="H4245" t="inlineStr">
        <is>
          <t>Anti-siphonage or back-flow prevention device not provided where required; equipment or floor not properly drained; sewage disposal system in disrepair or not functioning properly. Condensation or liquid waste improperly disposed of.</t>
        </is>
      </c>
      <c r="I4245" t="inlineStr">
        <is>
          <t>Not Critical</t>
        </is>
      </c>
      <c r="J4245" t="n">
        <v>37</v>
      </c>
      <c r="L4245" s="9">
        <f>A4245&amp;"-"&amp;TEXT(E4245,"yyyymmdd")</f>
        <v/>
      </c>
    </row>
    <row r="4246">
      <c r="A4246" t="n">
        <v>50011009</v>
      </c>
      <c r="B4246" t="inlineStr">
        <is>
          <t>Bronx</t>
        </is>
      </c>
      <c r="C4246" t="inlineStr">
        <is>
          <t>10472</t>
        </is>
      </c>
      <c r="D4246" t="inlineStr">
        <is>
          <t>Bakery Products/Desserts</t>
        </is>
      </c>
      <c r="E4246" s="8" t="n">
        <v>46141</v>
      </c>
      <c r="F4246" t="inlineStr">
        <is>
          <t>Violations were cited in the following area(s).</t>
        </is>
      </c>
      <c r="G4246" t="inlineStr">
        <is>
          <t>10D</t>
        </is>
      </c>
      <c r="H4246" t="inlineStr">
        <is>
          <t>Mechanical or natural ventilation not provided, inadequate, improperly installed, in disrepair or fails to prevent and control excessive build-up of grease, heat, steam condensation, vapors, odors, smoke or fumes.</t>
        </is>
      </c>
      <c r="I4246" t="inlineStr">
        <is>
          <t>Not Critical</t>
        </is>
      </c>
      <c r="J4246" t="n">
        <v>37</v>
      </c>
      <c r="L4246" s="9">
        <f>A4246&amp;"-"&amp;TEXT(E4246,"yyyymmdd")</f>
        <v/>
      </c>
    </row>
    <row r="4247">
      <c r="A4247" t="n">
        <v>50011009</v>
      </c>
      <c r="B4247" t="inlineStr">
        <is>
          <t>Bronx</t>
        </is>
      </c>
      <c r="C4247" t="inlineStr">
        <is>
          <t>10472</t>
        </is>
      </c>
      <c r="D4247" t="inlineStr">
        <is>
          <t>Bakery Products/Desserts</t>
        </is>
      </c>
      <c r="E4247" s="8" t="n">
        <v>46141</v>
      </c>
      <c r="F4247" t="inlineStr">
        <is>
          <t>Violations were cited in the following area(s).</t>
        </is>
      </c>
      <c r="G4247" t="inlineStr">
        <is>
          <t>10F</t>
        </is>
      </c>
      <c r="H4247" t="inlineStr">
        <is>
          <t>Non-food contact surface or equipment made of unacceptable material, not kept clean, or not properly sealed, raised, spaced or movable to allow accessibility for cleaning on all sides, above and underneath the unit.</t>
        </is>
      </c>
      <c r="I4247" t="inlineStr">
        <is>
          <t>Not Critical</t>
        </is>
      </c>
      <c r="J4247" t="n">
        <v>37</v>
      </c>
      <c r="L4247" s="9">
        <f>A4247&amp;"-"&amp;TEXT(E4247,"yyyymmdd")</f>
        <v/>
      </c>
    </row>
    <row r="4248">
      <c r="A4248" t="n">
        <v>50012650</v>
      </c>
      <c r="B4248" t="inlineStr">
        <is>
          <t>Brooklyn</t>
        </is>
      </c>
      <c r="C4248" t="inlineStr">
        <is>
          <t>11232</t>
        </is>
      </c>
      <c r="D4248" t="inlineStr">
        <is>
          <t>Mexican</t>
        </is>
      </c>
      <c r="E4248" s="8" t="n">
        <v>46141</v>
      </c>
      <c r="F4248" t="inlineStr">
        <is>
          <t>Violations were cited in the following area(s).</t>
        </is>
      </c>
      <c r="G4248" t="inlineStr">
        <is>
          <t>02B</t>
        </is>
      </c>
      <c r="H4248" t="inlineStr">
        <is>
          <t>Hot TCS food item not held at or above 140 °F.</t>
        </is>
      </c>
      <c r="I4248" t="inlineStr">
        <is>
          <t>Critical</t>
        </is>
      </c>
      <c r="J4248" t="n">
        <v>13</v>
      </c>
      <c r="K4248" t="inlineStr">
        <is>
          <t>A</t>
        </is>
      </c>
      <c r="L4248" s="9">
        <f>A4248&amp;"-"&amp;TEXT(E4248,"yyyymmdd")</f>
        <v/>
      </c>
    </row>
    <row r="4249">
      <c r="A4249" t="n">
        <v>50012650</v>
      </c>
      <c r="B4249" t="inlineStr">
        <is>
          <t>Brooklyn</t>
        </is>
      </c>
      <c r="C4249" t="inlineStr">
        <is>
          <t>11232</t>
        </is>
      </c>
      <c r="D4249" t="inlineStr">
        <is>
          <t>Mexican</t>
        </is>
      </c>
      <c r="E4249" s="8" t="n">
        <v>46141</v>
      </c>
      <c r="F4249" t="inlineStr">
        <is>
          <t>Violations were cited in the following area(s).</t>
        </is>
      </c>
      <c r="G4249" t="inlineStr">
        <is>
          <t>04L</t>
        </is>
      </c>
      <c r="H4249" t="inlineStr">
        <is>
          <t>Evidence of mice or live mice in establishment's food or non-food areas.</t>
        </is>
      </c>
      <c r="I4249" t="inlineStr">
        <is>
          <t>Critical</t>
        </is>
      </c>
      <c r="J4249" t="n">
        <v>13</v>
      </c>
      <c r="K4249" t="inlineStr">
        <is>
          <t>A</t>
        </is>
      </c>
      <c r="L4249" s="9">
        <f>A4249&amp;"-"&amp;TEXT(E4249,"yyyymmdd")</f>
        <v/>
      </c>
    </row>
    <row r="4250">
      <c r="A4250" t="n">
        <v>50017284</v>
      </c>
      <c r="B4250" t="inlineStr">
        <is>
          <t>Brooklyn</t>
        </is>
      </c>
      <c r="C4250" t="inlineStr">
        <is>
          <t>11211</t>
        </is>
      </c>
      <c r="D4250" t="inlineStr">
        <is>
          <t>Salads</t>
        </is>
      </c>
      <c r="E4250" s="8" t="n">
        <v>46141</v>
      </c>
      <c r="F4250" t="inlineStr">
        <is>
          <t>Violations were cited in the following area(s).</t>
        </is>
      </c>
      <c r="G4250" t="inlineStr">
        <is>
          <t>10F</t>
        </is>
      </c>
      <c r="H4250" t="inlineStr">
        <is>
          <t>Non-food contact surface or equipment made of unacceptable material, not kept clean, or not properly sealed, raised, spaced or movable to allow accessibility for cleaning on all sides, above and underneath the unit.</t>
        </is>
      </c>
      <c r="I4250" t="inlineStr">
        <is>
          <t>Not Critical</t>
        </is>
      </c>
      <c r="J4250" t="n">
        <v>3</v>
      </c>
      <c r="K4250" t="inlineStr">
        <is>
          <t>A</t>
        </is>
      </c>
      <c r="L4250" s="9">
        <f>A4250&amp;"-"&amp;TEXT(E4250,"yyyymmdd")</f>
        <v/>
      </c>
    </row>
    <row r="4251">
      <c r="A4251" t="n">
        <v>50035042</v>
      </c>
      <c r="B4251" t="inlineStr">
        <is>
          <t>Manhattan</t>
        </is>
      </c>
      <c r="C4251" t="inlineStr">
        <is>
          <t>10022</t>
        </is>
      </c>
      <c r="D4251" t="inlineStr">
        <is>
          <t>Tex-Mex</t>
        </is>
      </c>
      <c r="E4251" s="8" t="n">
        <v>46141</v>
      </c>
      <c r="F4251" t="inlineStr">
        <is>
          <t>Violations were cited in the following area(s).</t>
        </is>
      </c>
      <c r="G4251" t="inlineStr">
        <is>
          <t>10F</t>
        </is>
      </c>
      <c r="H4251" t="inlineStr">
        <is>
          <t>Non-food contact surface or equipment made of unacceptable material, not kept clean, or not properly sealed, raised, spaced or movable to allow accessibility for cleaning on all sides, above and underneath the unit.</t>
        </is>
      </c>
      <c r="I4251" t="inlineStr">
        <is>
          <t>Not Critical</t>
        </is>
      </c>
      <c r="J4251" t="n">
        <v>4</v>
      </c>
      <c r="K4251" t="inlineStr">
        <is>
          <t>A</t>
        </is>
      </c>
      <c r="L4251" s="9">
        <f>A4251&amp;"-"&amp;TEXT(E4251,"yyyymmdd")</f>
        <v/>
      </c>
    </row>
    <row r="4252">
      <c r="A4252" t="n">
        <v>50037436</v>
      </c>
      <c r="B4252" t="inlineStr">
        <is>
          <t>Staten Island</t>
        </is>
      </c>
      <c r="C4252" t="inlineStr">
        <is>
          <t>10310</t>
        </is>
      </c>
      <c r="D4252" t="inlineStr">
        <is>
          <t>Japanese</t>
        </is>
      </c>
      <c r="E4252" s="8" t="n">
        <v>46141</v>
      </c>
      <c r="F4252" t="inlineStr">
        <is>
          <t>Violations were cited in the following area(s).</t>
        </is>
      </c>
      <c r="G4252" t="inlineStr">
        <is>
          <t>02B</t>
        </is>
      </c>
      <c r="H4252" t="inlineStr">
        <is>
          <t>Hot TCS food item not held at or above 140 °F.</t>
        </is>
      </c>
      <c r="I4252" t="inlineStr">
        <is>
          <t>Critical</t>
        </is>
      </c>
      <c r="J4252" t="n">
        <v>12</v>
      </c>
      <c r="K4252" t="inlineStr">
        <is>
          <t>A</t>
        </is>
      </c>
      <c r="L4252" s="9">
        <f>A4252&amp;"-"&amp;TEXT(E4252,"yyyymmdd")</f>
        <v/>
      </c>
    </row>
    <row r="4253">
      <c r="A4253" t="n">
        <v>50037436</v>
      </c>
      <c r="B4253" t="inlineStr">
        <is>
          <t>Staten Island</t>
        </is>
      </c>
      <c r="C4253" t="inlineStr">
        <is>
          <t>10310</t>
        </is>
      </c>
      <c r="D4253" t="inlineStr">
        <is>
          <t>Japanese</t>
        </is>
      </c>
      <c r="E4253" s="8" t="n">
        <v>46141</v>
      </c>
      <c r="F4253" t="inlineStr">
        <is>
          <t>Violations were cited in the following area(s).</t>
        </is>
      </c>
      <c r="G4253" t="inlineStr">
        <is>
          <t>06F</t>
        </is>
      </c>
      <c r="H4253" t="inlineStr">
        <is>
          <t>Wiping cloths not stored clean and dry, or in a sanitizing solution, between uses.</t>
        </is>
      </c>
      <c r="I4253" t="inlineStr">
        <is>
          <t>Critical</t>
        </is>
      </c>
      <c r="J4253" t="n">
        <v>12</v>
      </c>
      <c r="K4253" t="inlineStr">
        <is>
          <t>A</t>
        </is>
      </c>
      <c r="L4253" s="9">
        <f>A4253&amp;"-"&amp;TEXT(E4253,"yyyymmdd")</f>
        <v/>
      </c>
    </row>
    <row r="4254">
      <c r="A4254" t="n">
        <v>50040292</v>
      </c>
      <c r="B4254" t="inlineStr">
        <is>
          <t>Brooklyn</t>
        </is>
      </c>
      <c r="C4254" t="inlineStr">
        <is>
          <t>11230</t>
        </is>
      </c>
      <c r="D4254" t="inlineStr">
        <is>
          <t>American</t>
        </is>
      </c>
      <c r="E4254" s="8" t="n">
        <v>46141</v>
      </c>
      <c r="F4254" t="inlineStr">
        <is>
          <t>Violations were cited in the following area(s).</t>
        </is>
      </c>
      <c r="G4254" t="inlineStr">
        <is>
          <t>02B</t>
        </is>
      </c>
      <c r="H4254" t="inlineStr">
        <is>
          <t>Hot TCS food item not held at or above 140 °F.</t>
        </is>
      </c>
      <c r="I4254" t="inlineStr">
        <is>
          <t>Critical</t>
        </is>
      </c>
      <c r="J4254" t="n">
        <v>21</v>
      </c>
      <c r="L4254" s="9">
        <f>A4254&amp;"-"&amp;TEXT(E4254,"yyyymmdd")</f>
        <v/>
      </c>
    </row>
    <row r="4255">
      <c r="A4255" t="n">
        <v>50040292</v>
      </c>
      <c r="B4255" t="inlineStr">
        <is>
          <t>Brooklyn</t>
        </is>
      </c>
      <c r="C4255" t="inlineStr">
        <is>
          <t>11230</t>
        </is>
      </c>
      <c r="D4255" t="inlineStr">
        <is>
          <t>American</t>
        </is>
      </c>
      <c r="E4255" s="8" t="n">
        <v>46141</v>
      </c>
      <c r="F4255" t="inlineStr">
        <is>
          <t>Violations were cited in the following area(s).</t>
        </is>
      </c>
      <c r="G4255" t="inlineStr">
        <is>
          <t>02G</t>
        </is>
      </c>
      <c r="H4255" t="inlineStr">
        <is>
          <t>Cold TCS food item held above 41 °F; smoked or processed fish held above 38 °F; intact raw eggs held above 45 °F; or reduced oxygen packaged (ROP) TCS foods held above required temperatures except during active necessary preparation.</t>
        </is>
      </c>
      <c r="I4255" t="inlineStr">
        <is>
          <t>Critical</t>
        </is>
      </c>
      <c r="J4255" t="n">
        <v>21</v>
      </c>
      <c r="L4255" s="9">
        <f>A4255&amp;"-"&amp;TEXT(E4255,"yyyymmdd")</f>
        <v/>
      </c>
    </row>
    <row r="4256">
      <c r="A4256" t="n">
        <v>50040292</v>
      </c>
      <c r="B4256" t="inlineStr">
        <is>
          <t>Brooklyn</t>
        </is>
      </c>
      <c r="C4256" t="inlineStr">
        <is>
          <t>11230</t>
        </is>
      </c>
      <c r="D4256" t="inlineStr">
        <is>
          <t>American</t>
        </is>
      </c>
      <c r="E4256" s="8" t="n">
        <v>46141</v>
      </c>
      <c r="F4256" t="inlineStr">
        <is>
          <t>Violations were cited in the following area(s).</t>
        </is>
      </c>
      <c r="G4256" t="inlineStr">
        <is>
          <t>10B</t>
        </is>
      </c>
      <c r="H4256" t="inlineStr">
        <is>
          <t>Anti-siphonage or back-flow prevention device not provided where required; equipment or floor not properly drained; sewage disposal system in disrepair or not functioning properly. Condensation or liquid waste improperly disposed of.</t>
        </is>
      </c>
      <c r="I4256" t="inlineStr">
        <is>
          <t>Not Critical</t>
        </is>
      </c>
      <c r="J4256" t="n">
        <v>21</v>
      </c>
      <c r="L4256" s="9">
        <f>A4256&amp;"-"&amp;TEXT(E4256,"yyyymmdd")</f>
        <v/>
      </c>
    </row>
    <row r="4257">
      <c r="A4257" t="n">
        <v>50040292</v>
      </c>
      <c r="B4257" t="inlineStr">
        <is>
          <t>Brooklyn</t>
        </is>
      </c>
      <c r="C4257" t="inlineStr">
        <is>
          <t>11230</t>
        </is>
      </c>
      <c r="D4257" t="inlineStr">
        <is>
          <t>American</t>
        </is>
      </c>
      <c r="E4257" s="8" t="n">
        <v>46141</v>
      </c>
      <c r="F4257" t="inlineStr">
        <is>
          <t>Violations were cited in the following area(s).</t>
        </is>
      </c>
      <c r="G4257" t="inlineStr">
        <is>
          <t>10F</t>
        </is>
      </c>
      <c r="H4257" t="inlineStr">
        <is>
          <t>Non-food contact surface or equipment made of unacceptable material, not kept clean, or not properly sealed, raised, spaced or movable to allow accessibility for cleaning on all sides, above and underneath the unit.</t>
        </is>
      </c>
      <c r="I4257" t="inlineStr">
        <is>
          <t>Not Critical</t>
        </is>
      </c>
      <c r="J4257" t="n">
        <v>21</v>
      </c>
      <c r="L4257" s="9">
        <f>A4257&amp;"-"&amp;TEXT(E4257,"yyyymmdd")</f>
        <v/>
      </c>
    </row>
    <row r="4258">
      <c r="A4258" t="n">
        <v>50040292</v>
      </c>
      <c r="B4258" t="inlineStr">
        <is>
          <t>Brooklyn</t>
        </is>
      </c>
      <c r="C4258" t="inlineStr">
        <is>
          <t>11230</t>
        </is>
      </c>
      <c r="D4258" t="inlineStr">
        <is>
          <t>American</t>
        </is>
      </c>
      <c r="E4258" s="8" t="n">
        <v>46141</v>
      </c>
      <c r="F4258" t="inlineStr">
        <is>
          <t>Violations were cited in the following area(s).</t>
        </is>
      </c>
      <c r="G4258" t="inlineStr">
        <is>
          <t>10H</t>
        </is>
      </c>
      <c r="H4258" t="inlineStr">
        <is>
          <t>Single service article not provided. Single service article reused or not protected from contamination when transported, stored, dispensed. Drinking straws not completely enclosed in wrapper or dispensed from a sanitary device.</t>
        </is>
      </c>
      <c r="I4258" t="inlineStr">
        <is>
          <t>Not Critical</t>
        </is>
      </c>
      <c r="J4258" t="n">
        <v>21</v>
      </c>
      <c r="L4258" s="9">
        <f>A4258&amp;"-"&amp;TEXT(E4258,"yyyymmdd")</f>
        <v/>
      </c>
    </row>
    <row r="4259">
      <c r="A4259" t="n">
        <v>50044852</v>
      </c>
      <c r="B4259" t="inlineStr">
        <is>
          <t>Manhattan</t>
        </is>
      </c>
      <c r="C4259" t="inlineStr">
        <is>
          <t>10011</t>
        </is>
      </c>
      <c r="D4259" t="inlineStr">
        <is>
          <t>German</t>
        </is>
      </c>
      <c r="E4259" s="8" t="n">
        <v>46141</v>
      </c>
      <c r="F4259" t="inlineStr">
        <is>
          <t>Violations were cited in the following area(s).</t>
        </is>
      </c>
      <c r="G4259" t="inlineStr">
        <is>
          <t>04J</t>
        </is>
      </c>
      <c r="H4259" t="inlineStr">
        <is>
          <t>Properly scaled and calibrated thermometer or thermocouple not provided or not readily accessible in food preparation and hot/cold holding areas to measure temperatures of TCS foods during cooking, cooling, reheating, and holding.</t>
        </is>
      </c>
      <c r="I4259" t="inlineStr">
        <is>
          <t>Critical</t>
        </is>
      </c>
      <c r="J4259" t="n">
        <v>29</v>
      </c>
      <c r="L4259" s="9">
        <f>A4259&amp;"-"&amp;TEXT(E4259,"yyyymmdd")</f>
        <v/>
      </c>
    </row>
    <row r="4260">
      <c r="A4260" t="n">
        <v>50044852</v>
      </c>
      <c r="B4260" t="inlineStr">
        <is>
          <t>Manhattan</t>
        </is>
      </c>
      <c r="C4260" t="inlineStr">
        <is>
          <t>10011</t>
        </is>
      </c>
      <c r="D4260" t="inlineStr">
        <is>
          <t>German</t>
        </is>
      </c>
      <c r="E4260" s="8" t="n">
        <v>46141</v>
      </c>
      <c r="F4260" t="inlineStr">
        <is>
          <t>Violations were cited in the following area(s).</t>
        </is>
      </c>
      <c r="G4260" t="inlineStr">
        <is>
          <t>04L</t>
        </is>
      </c>
      <c r="H4260" t="inlineStr">
        <is>
          <t>Evidence of mice or live mice in establishment's food or non-food areas.</t>
        </is>
      </c>
      <c r="I4260" t="inlineStr">
        <is>
          <t>Critical</t>
        </is>
      </c>
      <c r="J4260" t="n">
        <v>29</v>
      </c>
      <c r="L4260" s="9">
        <f>A4260&amp;"-"&amp;TEXT(E4260,"yyyymmdd")</f>
        <v/>
      </c>
    </row>
    <row r="4261">
      <c r="A4261" t="n">
        <v>50044852</v>
      </c>
      <c r="B4261" t="inlineStr">
        <is>
          <t>Manhattan</t>
        </is>
      </c>
      <c r="C4261" t="inlineStr">
        <is>
          <t>10011</t>
        </is>
      </c>
      <c r="D4261" t="inlineStr">
        <is>
          <t>German</t>
        </is>
      </c>
      <c r="E4261" s="8" t="n">
        <v>46141</v>
      </c>
      <c r="F4261" t="inlineStr">
        <is>
          <t>Violations were cited in the following area(s).</t>
        </is>
      </c>
      <c r="G4261" t="inlineStr">
        <is>
          <t>06C</t>
        </is>
      </c>
      <c r="H426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261" t="inlineStr">
        <is>
          <t>Critical</t>
        </is>
      </c>
      <c r="J4261" t="n">
        <v>29</v>
      </c>
      <c r="L4261" s="9">
        <f>A4261&amp;"-"&amp;TEXT(E4261,"yyyymmdd")</f>
        <v/>
      </c>
    </row>
    <row r="4262">
      <c r="A4262" t="n">
        <v>50044852</v>
      </c>
      <c r="B4262" t="inlineStr">
        <is>
          <t>Manhattan</t>
        </is>
      </c>
      <c r="C4262" t="inlineStr">
        <is>
          <t>10011</t>
        </is>
      </c>
      <c r="D4262" t="inlineStr">
        <is>
          <t>German</t>
        </is>
      </c>
      <c r="E4262" s="8" t="n">
        <v>46141</v>
      </c>
      <c r="F4262" t="inlineStr">
        <is>
          <t>Violations were cited in the following area(s).</t>
        </is>
      </c>
      <c r="G4262" t="inlineStr">
        <is>
          <t>08A</t>
        </is>
      </c>
      <c r="H4262" t="inlineStr">
        <is>
          <t>Establishment is not free of harborage or conditions conducive to rodents, insects or other pests.</t>
        </is>
      </c>
      <c r="I4262" t="inlineStr">
        <is>
          <t>Not Critical</t>
        </is>
      </c>
      <c r="J4262" t="n">
        <v>29</v>
      </c>
      <c r="L4262" s="9">
        <f>A4262&amp;"-"&amp;TEXT(E4262,"yyyymmdd")</f>
        <v/>
      </c>
    </row>
    <row r="4263">
      <c r="A4263" t="n">
        <v>50044852</v>
      </c>
      <c r="B4263" t="inlineStr">
        <is>
          <t>Manhattan</t>
        </is>
      </c>
      <c r="C4263" t="inlineStr">
        <is>
          <t>10011</t>
        </is>
      </c>
      <c r="D4263" t="inlineStr">
        <is>
          <t>German</t>
        </is>
      </c>
      <c r="E4263" s="8" t="n">
        <v>46141</v>
      </c>
      <c r="F4263" t="inlineStr">
        <is>
          <t>Violations were cited in the following area(s).</t>
        </is>
      </c>
      <c r="G4263" t="inlineStr">
        <is>
          <t>10H</t>
        </is>
      </c>
      <c r="H4263" t="inlineStr">
        <is>
          <t>Single service article not provided. Single service article reused or not protected from contamination when transported, stored, dispensed. Drinking straws not completely enclosed in wrapper or dispensed from a sanitary device.</t>
        </is>
      </c>
      <c r="I4263" t="inlineStr">
        <is>
          <t>Not Critical</t>
        </is>
      </c>
      <c r="J4263" t="n">
        <v>29</v>
      </c>
      <c r="L4263" s="9">
        <f>A4263&amp;"-"&amp;TEXT(E4263,"yyyymmdd")</f>
        <v/>
      </c>
    </row>
    <row r="4264">
      <c r="A4264" t="n">
        <v>50044852</v>
      </c>
      <c r="B4264" t="inlineStr">
        <is>
          <t>Manhattan</t>
        </is>
      </c>
      <c r="C4264" t="inlineStr">
        <is>
          <t>10011</t>
        </is>
      </c>
      <c r="D4264" t="inlineStr">
        <is>
          <t>German</t>
        </is>
      </c>
      <c r="E4264" s="8" t="n">
        <v>46141</v>
      </c>
      <c r="F4264" t="inlineStr">
        <is>
          <t>Violations were cited in the following area(s).</t>
        </is>
      </c>
      <c r="G4264" t="inlineStr">
        <is>
          <t>28-06</t>
        </is>
      </c>
      <c r="H4264" t="inlineStr">
        <is>
          <t>Contract with a pest management professional not in place. Record of extermination activities not kept on premises.</t>
        </is>
      </c>
      <c r="I4264" t="inlineStr">
        <is>
          <t>Not Critical</t>
        </is>
      </c>
      <c r="J4264" t="n">
        <v>29</v>
      </c>
      <c r="L4264" s="9">
        <f>A4264&amp;"-"&amp;TEXT(E4264,"yyyymmdd")</f>
        <v/>
      </c>
    </row>
    <row r="4265">
      <c r="A4265" t="n">
        <v>50045765</v>
      </c>
      <c r="B4265" t="inlineStr">
        <is>
          <t>Queens</t>
        </is>
      </c>
      <c r="C4265" t="inlineStr">
        <is>
          <t>11356</t>
        </is>
      </c>
      <c r="D4265" t="inlineStr">
        <is>
          <t>Pizza</t>
        </is>
      </c>
      <c r="E4265" s="8" t="n">
        <v>46141</v>
      </c>
      <c r="F4265" t="inlineStr">
        <is>
          <t>Violations were cited in the following area(s).</t>
        </is>
      </c>
      <c r="G4265" t="inlineStr">
        <is>
          <t>02G</t>
        </is>
      </c>
      <c r="H4265" t="inlineStr">
        <is>
          <t>Cold TCS food item held above 41 °F; smoked or processed fish held above 38 °F; intact raw eggs held above 45 °F; or reduced oxygen packaged (ROP) TCS foods held above required temperatures except during active necessary preparation.</t>
        </is>
      </c>
      <c r="I4265" t="inlineStr">
        <is>
          <t>Critical</t>
        </is>
      </c>
      <c r="J4265" t="n">
        <v>9</v>
      </c>
      <c r="K4265" t="inlineStr">
        <is>
          <t>A</t>
        </is>
      </c>
      <c r="L4265" s="9">
        <f>A4265&amp;"-"&amp;TEXT(E4265,"yyyymmdd")</f>
        <v/>
      </c>
    </row>
    <row r="4266">
      <c r="A4266" t="n">
        <v>50045765</v>
      </c>
      <c r="B4266" t="inlineStr">
        <is>
          <t>Queens</t>
        </is>
      </c>
      <c r="C4266" t="inlineStr">
        <is>
          <t>11356</t>
        </is>
      </c>
      <c r="D4266" t="inlineStr">
        <is>
          <t>Pizza</t>
        </is>
      </c>
      <c r="E4266" s="8" t="n">
        <v>46141</v>
      </c>
      <c r="F4266" t="inlineStr">
        <is>
          <t>Violations were cited in the following area(s).</t>
        </is>
      </c>
      <c r="G4266" t="inlineStr">
        <is>
          <t>10F</t>
        </is>
      </c>
      <c r="H4266" t="inlineStr">
        <is>
          <t>Non-food contact surface or equipment made of unacceptable material, not kept clean, or not properly sealed, raised, spaced or movable to allow accessibility for cleaning on all sides, above and underneath the unit.</t>
        </is>
      </c>
      <c r="I4266" t="inlineStr">
        <is>
          <t>Not Critical</t>
        </is>
      </c>
      <c r="J4266" t="n">
        <v>9</v>
      </c>
      <c r="K4266" t="inlineStr">
        <is>
          <t>A</t>
        </is>
      </c>
      <c r="L4266" s="9">
        <f>A4266&amp;"-"&amp;TEXT(E4266,"yyyymmdd")</f>
        <v/>
      </c>
    </row>
    <row r="4267">
      <c r="A4267" t="n">
        <v>50068912</v>
      </c>
      <c r="B4267" t="inlineStr">
        <is>
          <t>Manhattan</t>
        </is>
      </c>
      <c r="C4267" t="inlineStr">
        <is>
          <t>10014</t>
        </is>
      </c>
      <c r="D4267" t="inlineStr">
        <is>
          <t>Italian</t>
        </is>
      </c>
      <c r="E4267" s="8" t="n">
        <v>46141</v>
      </c>
      <c r="F4267" t="inlineStr">
        <is>
          <t>Violations were cited in the following area(s).</t>
        </is>
      </c>
      <c r="G4267" t="inlineStr">
        <is>
          <t>02G</t>
        </is>
      </c>
      <c r="H4267" t="inlineStr">
        <is>
          <t>Cold TCS food item held above 41 °F; smoked or processed fish held above 38 °F; intact raw eggs held above 45 °F; or reduced oxygen packaged (ROP) TCS foods held above required temperatures except during active necessary preparation.</t>
        </is>
      </c>
      <c r="I4267" t="inlineStr">
        <is>
          <t>Critical</t>
        </is>
      </c>
      <c r="J4267" t="n">
        <v>12</v>
      </c>
      <c r="K4267" t="inlineStr">
        <is>
          <t>A</t>
        </is>
      </c>
      <c r="L4267" s="9">
        <f>A4267&amp;"-"&amp;TEXT(E4267,"yyyymmdd")</f>
        <v/>
      </c>
    </row>
    <row r="4268">
      <c r="A4268" t="n">
        <v>50068912</v>
      </c>
      <c r="B4268" t="inlineStr">
        <is>
          <t>Manhattan</t>
        </is>
      </c>
      <c r="C4268" t="inlineStr">
        <is>
          <t>10014</t>
        </is>
      </c>
      <c r="D4268" t="inlineStr">
        <is>
          <t>Italian</t>
        </is>
      </c>
      <c r="E4268" s="8" t="n">
        <v>46141</v>
      </c>
      <c r="F4268" t="inlineStr">
        <is>
          <t>Violations were cited in the following area(s).</t>
        </is>
      </c>
      <c r="G4268" t="inlineStr">
        <is>
          <t>06D</t>
        </is>
      </c>
      <c r="H4268" t="inlineStr">
        <is>
          <t>Food contact surface not properly washed, rinsed and sanitized after each use and following any activity when contamination may have occurred.</t>
        </is>
      </c>
      <c r="I4268" t="inlineStr">
        <is>
          <t>Critical</t>
        </is>
      </c>
      <c r="J4268" t="n">
        <v>12</v>
      </c>
      <c r="K4268" t="inlineStr">
        <is>
          <t>A</t>
        </is>
      </c>
      <c r="L4268" s="9">
        <f>A4268&amp;"-"&amp;TEXT(E4268,"yyyymmdd")</f>
        <v/>
      </c>
    </row>
    <row r="4269">
      <c r="A4269" t="n">
        <v>50070260</v>
      </c>
      <c r="B4269" t="inlineStr">
        <is>
          <t>Brooklyn</t>
        </is>
      </c>
      <c r="C4269" t="inlineStr">
        <is>
          <t>11237</t>
        </is>
      </c>
      <c r="D4269" t="inlineStr">
        <is>
          <t>American</t>
        </is>
      </c>
      <c r="E4269" s="8" t="n">
        <v>46141</v>
      </c>
      <c r="F4269" t="inlineStr">
        <is>
          <t>Violations were cited in the following area(s).</t>
        </is>
      </c>
      <c r="G4269" t="inlineStr">
        <is>
          <t>08C</t>
        </is>
      </c>
      <c r="H4269" t="inlineStr">
        <is>
          <t>Pesticide not properly labeled or used by unlicensed individual. Pesticide, other toxic chemical improperly used/stored. Unprotected, unlocked bait station used.</t>
        </is>
      </c>
      <c r="I4269" t="inlineStr">
        <is>
          <t>Not Critical</t>
        </is>
      </c>
      <c r="J4269" t="n">
        <v>4</v>
      </c>
      <c r="K4269" t="inlineStr">
        <is>
          <t>A</t>
        </is>
      </c>
      <c r="L4269" s="9">
        <f>A4269&amp;"-"&amp;TEXT(E4269,"yyyymmdd")</f>
        <v/>
      </c>
    </row>
    <row r="4270">
      <c r="A4270" t="n">
        <v>50070260</v>
      </c>
      <c r="B4270" t="inlineStr">
        <is>
          <t>Brooklyn</t>
        </is>
      </c>
      <c r="C4270" t="inlineStr">
        <is>
          <t>11237</t>
        </is>
      </c>
      <c r="D4270" t="inlineStr">
        <is>
          <t>American</t>
        </is>
      </c>
      <c r="E4270" s="8" t="n">
        <v>46141</v>
      </c>
      <c r="F4270" t="inlineStr">
        <is>
          <t>Violations were cited in the following area(s).</t>
        </is>
      </c>
      <c r="G4270" t="inlineStr">
        <is>
          <t>10F</t>
        </is>
      </c>
      <c r="H4270" t="inlineStr">
        <is>
          <t>Non-food contact surface or equipment made of unacceptable material, not kept clean, or not properly sealed, raised, spaced or movable to allow accessibility for cleaning on all sides, above and underneath the unit.</t>
        </is>
      </c>
      <c r="I4270" t="inlineStr">
        <is>
          <t>Not Critical</t>
        </is>
      </c>
      <c r="J4270" t="n">
        <v>4</v>
      </c>
      <c r="K4270" t="inlineStr">
        <is>
          <t>A</t>
        </is>
      </c>
      <c r="L4270" s="9">
        <f>A4270&amp;"-"&amp;TEXT(E4270,"yyyymmdd")</f>
        <v/>
      </c>
    </row>
    <row r="4271">
      <c r="A4271" t="n">
        <v>50071925</v>
      </c>
      <c r="B4271" t="inlineStr">
        <is>
          <t>Brooklyn</t>
        </is>
      </c>
      <c r="C4271" t="inlineStr">
        <is>
          <t>11232</t>
        </is>
      </c>
      <c r="D4271" t="inlineStr">
        <is>
          <t>Mexican</t>
        </is>
      </c>
      <c r="E4271" s="8" t="n">
        <v>46141</v>
      </c>
      <c r="F4271" t="inlineStr">
        <is>
          <t>Violations were cited in the following area(s).</t>
        </is>
      </c>
      <c r="G4271" t="inlineStr">
        <is>
          <t>06C</t>
        </is>
      </c>
      <c r="H427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271" t="inlineStr">
        <is>
          <t>Critical</t>
        </is>
      </c>
      <c r="J4271" t="n">
        <v>5</v>
      </c>
      <c r="K4271" t="inlineStr">
        <is>
          <t>A</t>
        </is>
      </c>
      <c r="L4271" s="9">
        <f>A4271&amp;"-"&amp;TEXT(E4271,"yyyymmdd")</f>
        <v/>
      </c>
    </row>
    <row r="4272">
      <c r="A4272" t="n">
        <v>50082819</v>
      </c>
      <c r="B4272" t="inlineStr">
        <is>
          <t>Brooklyn</t>
        </is>
      </c>
      <c r="C4272" t="inlineStr">
        <is>
          <t>11207</t>
        </is>
      </c>
      <c r="D4272" t="inlineStr">
        <is>
          <t>Mexican</t>
        </is>
      </c>
      <c r="E4272" s="8" t="n">
        <v>46141</v>
      </c>
      <c r="F4272" t="inlineStr">
        <is>
          <t>Violations were cited in the following area(s).</t>
        </is>
      </c>
      <c r="G4272" t="inlineStr">
        <is>
          <t>04A</t>
        </is>
      </c>
      <c r="H4272" t="inlineStr">
        <is>
          <t>Food Protection Certificate (FPC) not held by manager or supervisor of food operations.</t>
        </is>
      </c>
      <c r="I4272" t="inlineStr">
        <is>
          <t>Critical</t>
        </is>
      </c>
      <c r="J4272" t="n">
        <v>67</v>
      </c>
      <c r="L4272" s="9">
        <f>A4272&amp;"-"&amp;TEXT(E4272,"yyyymmdd")</f>
        <v/>
      </c>
    </row>
    <row r="4273">
      <c r="A4273" t="n">
        <v>50082819</v>
      </c>
      <c r="B4273" t="inlineStr">
        <is>
          <t>Brooklyn</t>
        </is>
      </c>
      <c r="C4273" t="inlineStr">
        <is>
          <t>11207</t>
        </is>
      </c>
      <c r="D4273" t="inlineStr">
        <is>
          <t>Mexican</t>
        </is>
      </c>
      <c r="E4273" s="8" t="n">
        <v>46141</v>
      </c>
      <c r="F4273" t="inlineStr">
        <is>
          <t>Violations were cited in the following area(s).</t>
        </is>
      </c>
      <c r="G4273" t="inlineStr">
        <is>
          <t>04K</t>
        </is>
      </c>
      <c r="H4273" t="inlineStr">
        <is>
          <t>Evidence of rats or live rats in establishment's food or non-food areas.</t>
        </is>
      </c>
      <c r="I4273" t="inlineStr">
        <is>
          <t>Critical</t>
        </is>
      </c>
      <c r="J4273" t="n">
        <v>67</v>
      </c>
      <c r="L4273" s="9">
        <f>A4273&amp;"-"&amp;TEXT(E4273,"yyyymmdd")</f>
        <v/>
      </c>
    </row>
    <row r="4274">
      <c r="A4274" t="n">
        <v>50082819</v>
      </c>
      <c r="B4274" t="inlineStr">
        <is>
          <t>Brooklyn</t>
        </is>
      </c>
      <c r="C4274" t="inlineStr">
        <is>
          <t>11207</t>
        </is>
      </c>
      <c r="D4274" t="inlineStr">
        <is>
          <t>Mexican</t>
        </is>
      </c>
      <c r="E4274" s="8" t="n">
        <v>46141</v>
      </c>
      <c r="F4274" t="inlineStr">
        <is>
          <t>Violations were cited in the following area(s).</t>
        </is>
      </c>
      <c r="G4274" t="inlineStr">
        <is>
          <t>06C</t>
        </is>
      </c>
      <c r="H427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274" t="inlineStr">
        <is>
          <t>Critical</t>
        </is>
      </c>
      <c r="J4274" t="n">
        <v>67</v>
      </c>
      <c r="L4274" s="9">
        <f>A4274&amp;"-"&amp;TEXT(E4274,"yyyymmdd")</f>
        <v/>
      </c>
    </row>
    <row r="4275">
      <c r="A4275" t="n">
        <v>50082819</v>
      </c>
      <c r="B4275" t="inlineStr">
        <is>
          <t>Brooklyn</t>
        </is>
      </c>
      <c r="C4275" t="inlineStr">
        <is>
          <t>11207</t>
        </is>
      </c>
      <c r="D4275" t="inlineStr">
        <is>
          <t>Mexican</t>
        </is>
      </c>
      <c r="E4275" s="8" t="n">
        <v>46141</v>
      </c>
      <c r="F4275" t="inlineStr">
        <is>
          <t>Violations were cited in the following area(s).</t>
        </is>
      </c>
      <c r="G4275" t="inlineStr">
        <is>
          <t>06D</t>
        </is>
      </c>
      <c r="H4275" t="inlineStr">
        <is>
          <t>Food contact surface not properly washed, rinsed and sanitized after each use and following any activity when contamination may have occurred.</t>
        </is>
      </c>
      <c r="I4275" t="inlineStr">
        <is>
          <t>Critical</t>
        </is>
      </c>
      <c r="J4275" t="n">
        <v>67</v>
      </c>
      <c r="L4275" s="9">
        <f>A4275&amp;"-"&amp;TEXT(E4275,"yyyymmdd")</f>
        <v/>
      </c>
    </row>
    <row r="4276">
      <c r="A4276" t="n">
        <v>50082819</v>
      </c>
      <c r="B4276" t="inlineStr">
        <is>
          <t>Brooklyn</t>
        </is>
      </c>
      <c r="C4276" t="inlineStr">
        <is>
          <t>11207</t>
        </is>
      </c>
      <c r="D4276" t="inlineStr">
        <is>
          <t>Mexican</t>
        </is>
      </c>
      <c r="E4276" s="8" t="n">
        <v>46141</v>
      </c>
      <c r="F4276" t="inlineStr">
        <is>
          <t>Violations were cited in the following area(s).</t>
        </is>
      </c>
      <c r="G4276" t="inlineStr">
        <is>
          <t>08A</t>
        </is>
      </c>
      <c r="H4276" t="inlineStr">
        <is>
          <t>Establishment is not free of harborage or conditions conducive to rodents, insects or other pests.</t>
        </is>
      </c>
      <c r="I4276" t="inlineStr">
        <is>
          <t>Not Critical</t>
        </is>
      </c>
      <c r="J4276" t="n">
        <v>67</v>
      </c>
      <c r="L4276" s="9">
        <f>A4276&amp;"-"&amp;TEXT(E4276,"yyyymmdd")</f>
        <v/>
      </c>
    </row>
    <row r="4277">
      <c r="A4277" t="n">
        <v>50082819</v>
      </c>
      <c r="B4277" t="inlineStr">
        <is>
          <t>Brooklyn</t>
        </is>
      </c>
      <c r="C4277" t="inlineStr">
        <is>
          <t>11207</t>
        </is>
      </c>
      <c r="D4277" t="inlineStr">
        <is>
          <t>Mexican</t>
        </is>
      </c>
      <c r="E4277" s="8" t="n">
        <v>46141</v>
      </c>
      <c r="F4277" t="inlineStr">
        <is>
          <t>Violations were cited in the following area(s).</t>
        </is>
      </c>
      <c r="G4277" t="inlineStr">
        <is>
          <t>08C</t>
        </is>
      </c>
      <c r="H4277" t="inlineStr">
        <is>
          <t>Pesticide not properly labeled or used by unlicensed individual. Pesticide, other toxic chemical improperly used/stored. Unprotected, unlocked bait station used.</t>
        </is>
      </c>
      <c r="I4277" t="inlineStr">
        <is>
          <t>Not Critical</t>
        </is>
      </c>
      <c r="J4277" t="n">
        <v>67</v>
      </c>
      <c r="L4277" s="9">
        <f>A4277&amp;"-"&amp;TEXT(E4277,"yyyymmdd")</f>
        <v/>
      </c>
    </row>
    <row r="4278">
      <c r="A4278" t="n">
        <v>50082819</v>
      </c>
      <c r="B4278" t="inlineStr">
        <is>
          <t>Brooklyn</t>
        </is>
      </c>
      <c r="C4278" t="inlineStr">
        <is>
          <t>11207</t>
        </is>
      </c>
      <c r="D4278" t="inlineStr">
        <is>
          <t>Mexican</t>
        </is>
      </c>
      <c r="E4278" s="8" t="n">
        <v>46141</v>
      </c>
      <c r="F4278" t="inlineStr">
        <is>
          <t>Violations were cited in the following area(s).</t>
        </is>
      </c>
      <c r="G4278" t="inlineStr">
        <is>
          <t>09E</t>
        </is>
      </c>
      <c r="H4278" t="inlineStr">
        <is>
          <t>Wash hands sign not posted near or above hand washing sink.</t>
        </is>
      </c>
      <c r="I4278" t="inlineStr">
        <is>
          <t>Not Critical</t>
        </is>
      </c>
      <c r="J4278" t="n">
        <v>67</v>
      </c>
      <c r="L4278" s="9">
        <f>A4278&amp;"-"&amp;TEXT(E4278,"yyyymmdd")</f>
        <v/>
      </c>
    </row>
    <row r="4279">
      <c r="A4279" t="n">
        <v>50082819</v>
      </c>
      <c r="B4279" t="inlineStr">
        <is>
          <t>Brooklyn</t>
        </is>
      </c>
      <c r="C4279" t="inlineStr">
        <is>
          <t>11207</t>
        </is>
      </c>
      <c r="D4279" t="inlineStr">
        <is>
          <t>Mexican</t>
        </is>
      </c>
      <c r="E4279" s="8" t="n">
        <v>46141</v>
      </c>
      <c r="F4279" t="inlineStr">
        <is>
          <t>Violations were cited in the following area(s).</t>
        </is>
      </c>
      <c r="G4279" t="inlineStr">
        <is>
          <t>10B</t>
        </is>
      </c>
      <c r="H4279" t="inlineStr">
        <is>
          <t>Anti-siphonage or back-flow prevention device not provided where required; equipment or floor not properly drained; sewage disposal system in disrepair or not functioning properly. Condensation or liquid waste improperly disposed of.</t>
        </is>
      </c>
      <c r="I4279" t="inlineStr">
        <is>
          <t>Not Critical</t>
        </is>
      </c>
      <c r="J4279" t="n">
        <v>67</v>
      </c>
      <c r="L4279" s="9">
        <f>A4279&amp;"-"&amp;TEXT(E4279,"yyyymmdd")</f>
        <v/>
      </c>
    </row>
    <row r="4280">
      <c r="A4280" t="n">
        <v>50082819</v>
      </c>
      <c r="B4280" t="inlineStr">
        <is>
          <t>Brooklyn</t>
        </is>
      </c>
      <c r="C4280" t="inlineStr">
        <is>
          <t>11207</t>
        </is>
      </c>
      <c r="D4280" t="inlineStr">
        <is>
          <t>Mexican</t>
        </is>
      </c>
      <c r="E4280" s="8" t="n">
        <v>46141</v>
      </c>
      <c r="F4280" t="inlineStr">
        <is>
          <t>Violations were cited in the following area(s).</t>
        </is>
      </c>
      <c r="G4280" t="inlineStr">
        <is>
          <t>10H</t>
        </is>
      </c>
      <c r="H4280" t="inlineStr">
        <is>
          <t>Single service article not provided. Single service article reused or not protected from contamination when transported, stored, dispensed. Drinking straws not completely enclosed in wrapper or dispensed from a sanitary device.</t>
        </is>
      </c>
      <c r="I4280" t="inlineStr">
        <is>
          <t>Not Critical</t>
        </is>
      </c>
      <c r="J4280" t="n">
        <v>67</v>
      </c>
      <c r="L4280" s="9">
        <f>A4280&amp;"-"&amp;TEXT(E4280,"yyyymmdd")</f>
        <v/>
      </c>
    </row>
    <row r="4281">
      <c r="A4281" t="n">
        <v>50085629</v>
      </c>
      <c r="B4281" t="inlineStr">
        <is>
          <t>Brooklyn</t>
        </is>
      </c>
      <c r="C4281" t="inlineStr">
        <is>
          <t>11215</t>
        </is>
      </c>
      <c r="D4281" t="inlineStr">
        <is>
          <t>Korean</t>
        </is>
      </c>
      <c r="E4281" s="8" t="n">
        <v>46141</v>
      </c>
      <c r="F4281" t="inlineStr">
        <is>
          <t>Violations were cited in the following area(s).</t>
        </is>
      </c>
      <c r="G4281" t="inlineStr">
        <is>
          <t>02B</t>
        </is>
      </c>
      <c r="H4281" t="inlineStr">
        <is>
          <t>Hot TCS food item not held at or above 140 °F.</t>
        </is>
      </c>
      <c r="I4281" t="inlineStr">
        <is>
          <t>Critical</t>
        </is>
      </c>
      <c r="J4281" t="n">
        <v>12</v>
      </c>
      <c r="K4281" t="inlineStr">
        <is>
          <t>A</t>
        </is>
      </c>
      <c r="L4281" s="9">
        <f>A4281&amp;"-"&amp;TEXT(E4281,"yyyymmdd")</f>
        <v/>
      </c>
    </row>
    <row r="4282">
      <c r="A4282" t="n">
        <v>50085629</v>
      </c>
      <c r="B4282" t="inlineStr">
        <is>
          <t>Brooklyn</t>
        </is>
      </c>
      <c r="C4282" t="inlineStr">
        <is>
          <t>11215</t>
        </is>
      </c>
      <c r="D4282" t="inlineStr">
        <is>
          <t>Korean</t>
        </is>
      </c>
      <c r="E4282" s="8" t="n">
        <v>46141</v>
      </c>
      <c r="F4282" t="inlineStr">
        <is>
          <t>Violations were cited in the following area(s).</t>
        </is>
      </c>
      <c r="G4282" t="inlineStr">
        <is>
          <t>06F</t>
        </is>
      </c>
      <c r="H4282" t="inlineStr">
        <is>
          <t>Wiping cloths not stored clean and dry, or in a sanitizing solution, between uses.</t>
        </is>
      </c>
      <c r="I4282" t="inlineStr">
        <is>
          <t>Critical</t>
        </is>
      </c>
      <c r="J4282" t="n">
        <v>12</v>
      </c>
      <c r="K4282" t="inlineStr">
        <is>
          <t>A</t>
        </is>
      </c>
      <c r="L4282" s="9">
        <f>A4282&amp;"-"&amp;TEXT(E4282,"yyyymmdd")</f>
        <v/>
      </c>
    </row>
    <row r="4283">
      <c r="A4283" t="n">
        <v>50087028</v>
      </c>
      <c r="B4283" t="inlineStr">
        <is>
          <t>Manhattan</t>
        </is>
      </c>
      <c r="C4283" t="inlineStr">
        <is>
          <t>10014</t>
        </is>
      </c>
      <c r="D4283" t="inlineStr">
        <is>
          <t>Italian</t>
        </is>
      </c>
      <c r="E4283" s="8" t="n">
        <v>46141</v>
      </c>
      <c r="F4283" t="inlineStr">
        <is>
          <t>Violations were cited in the following area(s).</t>
        </is>
      </c>
      <c r="G4283" t="inlineStr">
        <is>
          <t>06D</t>
        </is>
      </c>
      <c r="H4283" t="inlineStr">
        <is>
          <t>Food contact surface not properly washed, rinsed and sanitized after each use and following any activity when contamination may have occurred.</t>
        </is>
      </c>
      <c r="I4283" t="inlineStr">
        <is>
          <t>Critical</t>
        </is>
      </c>
      <c r="J4283" t="n">
        <v>11</v>
      </c>
      <c r="K4283" t="inlineStr">
        <is>
          <t>A</t>
        </is>
      </c>
      <c r="L4283" s="9">
        <f>A4283&amp;"-"&amp;TEXT(E4283,"yyyymmdd")</f>
        <v/>
      </c>
    </row>
    <row r="4284">
      <c r="A4284" t="n">
        <v>50087028</v>
      </c>
      <c r="B4284" t="inlineStr">
        <is>
          <t>Manhattan</t>
        </is>
      </c>
      <c r="C4284" t="inlineStr">
        <is>
          <t>10014</t>
        </is>
      </c>
      <c r="D4284" t="inlineStr">
        <is>
          <t>Italian</t>
        </is>
      </c>
      <c r="E4284" s="8" t="n">
        <v>46141</v>
      </c>
      <c r="F4284" t="inlineStr">
        <is>
          <t>Violations were cited in the following area(s).</t>
        </is>
      </c>
      <c r="G4284" t="inlineStr">
        <is>
          <t>06F</t>
        </is>
      </c>
      <c r="H4284" t="inlineStr">
        <is>
          <t>Wiping cloths not stored clean and dry, or in a sanitizing solution, between uses.</t>
        </is>
      </c>
      <c r="I4284" t="inlineStr">
        <is>
          <t>Critical</t>
        </is>
      </c>
      <c r="J4284" t="n">
        <v>11</v>
      </c>
      <c r="K4284" t="inlineStr">
        <is>
          <t>A</t>
        </is>
      </c>
      <c r="L4284" s="9">
        <f>A4284&amp;"-"&amp;TEXT(E4284,"yyyymmdd")</f>
        <v/>
      </c>
    </row>
    <row r="4285">
      <c r="A4285" t="n">
        <v>50087668</v>
      </c>
      <c r="B4285" t="inlineStr">
        <is>
          <t>Brooklyn</t>
        </is>
      </c>
      <c r="C4285" t="inlineStr">
        <is>
          <t>11216</t>
        </is>
      </c>
      <c r="D4285" t="inlineStr">
        <is>
          <t>Chicken</t>
        </is>
      </c>
      <c r="E4285" s="8" t="n">
        <v>46141</v>
      </c>
      <c r="F4285" t="inlineStr">
        <is>
          <t>Violations were cited in the following area(s).</t>
        </is>
      </c>
      <c r="G4285" t="inlineStr">
        <is>
          <t>02B</t>
        </is>
      </c>
      <c r="H4285" t="inlineStr">
        <is>
          <t>Hot TCS food item not held at or above 140 °F.</t>
        </is>
      </c>
      <c r="I4285" t="inlineStr">
        <is>
          <t>Critical</t>
        </is>
      </c>
      <c r="J4285" t="n">
        <v>24</v>
      </c>
      <c r="L4285" s="9">
        <f>A4285&amp;"-"&amp;TEXT(E4285,"yyyymmdd")</f>
        <v/>
      </c>
    </row>
    <row r="4286">
      <c r="A4286" t="n">
        <v>50087668</v>
      </c>
      <c r="B4286" t="inlineStr">
        <is>
          <t>Brooklyn</t>
        </is>
      </c>
      <c r="C4286" t="inlineStr">
        <is>
          <t>11216</t>
        </is>
      </c>
      <c r="D4286" t="inlineStr">
        <is>
          <t>Chicken</t>
        </is>
      </c>
      <c r="E4286" s="8" t="n">
        <v>46141</v>
      </c>
      <c r="F4286" t="inlineStr">
        <is>
          <t>Violations were cited in the following area(s).</t>
        </is>
      </c>
      <c r="G4286" t="inlineStr">
        <is>
          <t>02G</t>
        </is>
      </c>
      <c r="H4286" t="inlineStr">
        <is>
          <t>Cold TCS food item held above 41 °F; smoked or processed fish held above 38 °F; intact raw eggs held above 45 °F; or reduced oxygen packaged (ROP) TCS foods held above required temperatures except during active necessary preparation.</t>
        </is>
      </c>
      <c r="I4286" t="inlineStr">
        <is>
          <t>Critical</t>
        </is>
      </c>
      <c r="J4286" t="n">
        <v>24</v>
      </c>
      <c r="L4286" s="9">
        <f>A4286&amp;"-"&amp;TEXT(E4286,"yyyymmdd")</f>
        <v/>
      </c>
    </row>
    <row r="4287">
      <c r="A4287" t="n">
        <v>50087668</v>
      </c>
      <c r="B4287" t="inlineStr">
        <is>
          <t>Brooklyn</t>
        </is>
      </c>
      <c r="C4287" t="inlineStr">
        <is>
          <t>11216</t>
        </is>
      </c>
      <c r="D4287" t="inlineStr">
        <is>
          <t>Chicken</t>
        </is>
      </c>
      <c r="E4287" s="8" t="n">
        <v>46141</v>
      </c>
      <c r="F4287" t="inlineStr">
        <is>
          <t>Violations were cited in the following area(s).</t>
        </is>
      </c>
      <c r="G4287" t="inlineStr">
        <is>
          <t>06D</t>
        </is>
      </c>
      <c r="H4287" t="inlineStr">
        <is>
          <t>Food contact surface not properly washed, rinsed and sanitized after each use and following any activity when contamination may have occurred.</t>
        </is>
      </c>
      <c r="I4287" t="inlineStr">
        <is>
          <t>Critical</t>
        </is>
      </c>
      <c r="J4287" t="n">
        <v>24</v>
      </c>
      <c r="L4287" s="9">
        <f>A4287&amp;"-"&amp;TEXT(E4287,"yyyymmdd")</f>
        <v/>
      </c>
    </row>
    <row r="4288">
      <c r="A4288" t="n">
        <v>50087668</v>
      </c>
      <c r="B4288" t="inlineStr">
        <is>
          <t>Brooklyn</t>
        </is>
      </c>
      <c r="C4288" t="inlineStr">
        <is>
          <t>11216</t>
        </is>
      </c>
      <c r="D4288" t="inlineStr">
        <is>
          <t>Chicken</t>
        </is>
      </c>
      <c r="E4288" s="8" t="n">
        <v>46141</v>
      </c>
      <c r="F4288" t="inlineStr">
        <is>
          <t>Violations were cited in the following area(s).</t>
        </is>
      </c>
      <c r="G4288" t="inlineStr">
        <is>
          <t>10B</t>
        </is>
      </c>
      <c r="H4288" t="inlineStr">
        <is>
          <t>Anti-siphonage or back-flow prevention device not provided where required; equipment or floor not properly drained; sewage disposal system in disrepair or not functioning properly. Condensation or liquid waste improperly disposed of.</t>
        </is>
      </c>
      <c r="I4288" t="inlineStr">
        <is>
          <t>Not Critical</t>
        </is>
      </c>
      <c r="J4288" t="n">
        <v>24</v>
      </c>
      <c r="L4288" s="9">
        <f>A4288&amp;"-"&amp;TEXT(E4288,"yyyymmdd")</f>
        <v/>
      </c>
    </row>
    <row r="4289">
      <c r="A4289" t="n">
        <v>50087668</v>
      </c>
      <c r="B4289" t="inlineStr">
        <is>
          <t>Brooklyn</t>
        </is>
      </c>
      <c r="C4289" t="inlineStr">
        <is>
          <t>11216</t>
        </is>
      </c>
      <c r="D4289" t="inlineStr">
        <is>
          <t>Chicken</t>
        </is>
      </c>
      <c r="E4289" s="8" t="n">
        <v>46141</v>
      </c>
      <c r="F4289" t="inlineStr">
        <is>
          <t>Violations were cited in the following area(s).</t>
        </is>
      </c>
      <c r="G4289" t="inlineStr">
        <is>
          <t>10F</t>
        </is>
      </c>
      <c r="H4289" t="inlineStr">
        <is>
          <t>Non-food contact surface or equipment made of unacceptable material, not kept clean, or not properly sealed, raised, spaced or movable to allow accessibility for cleaning on all sides, above and underneath the unit.</t>
        </is>
      </c>
      <c r="I4289" t="inlineStr">
        <is>
          <t>Not Critical</t>
        </is>
      </c>
      <c r="J4289" t="n">
        <v>24</v>
      </c>
      <c r="L4289" s="9">
        <f>A4289&amp;"-"&amp;TEXT(E4289,"yyyymmdd")</f>
        <v/>
      </c>
    </row>
    <row r="4290">
      <c r="A4290" t="n">
        <v>50089234</v>
      </c>
      <c r="B4290" t="inlineStr">
        <is>
          <t>Manhattan</t>
        </is>
      </c>
      <c r="C4290" t="inlineStr">
        <is>
          <t>10013</t>
        </is>
      </c>
      <c r="D4290" t="inlineStr">
        <is>
          <t>American</t>
        </is>
      </c>
      <c r="E4290" s="8" t="n">
        <v>46141</v>
      </c>
      <c r="F4290" t="inlineStr">
        <is>
          <t>Violations were cited in the following area(s).</t>
        </is>
      </c>
      <c r="G4290" t="inlineStr">
        <is>
          <t>06D</t>
        </is>
      </c>
      <c r="H4290" t="inlineStr">
        <is>
          <t>Food contact surface not properly washed, rinsed and sanitized after each use and following any activity when contamination may have occurred.</t>
        </is>
      </c>
      <c r="I4290" t="inlineStr">
        <is>
          <t>Critical</t>
        </is>
      </c>
      <c r="J4290" t="n">
        <v>8</v>
      </c>
      <c r="K4290" t="inlineStr">
        <is>
          <t>A</t>
        </is>
      </c>
      <c r="L4290" s="9">
        <f>A4290&amp;"-"&amp;TEXT(E4290,"yyyymmdd")</f>
        <v/>
      </c>
    </row>
    <row r="4291">
      <c r="A4291" t="n">
        <v>50089234</v>
      </c>
      <c r="B4291" t="inlineStr">
        <is>
          <t>Manhattan</t>
        </is>
      </c>
      <c r="C4291" t="inlineStr">
        <is>
          <t>10013</t>
        </is>
      </c>
      <c r="D4291" t="inlineStr">
        <is>
          <t>American</t>
        </is>
      </c>
      <c r="E4291" s="8" t="n">
        <v>46141</v>
      </c>
      <c r="F4291" t="inlineStr">
        <is>
          <t>Violations were cited in the following area(s).</t>
        </is>
      </c>
      <c r="G4291" t="inlineStr">
        <is>
          <t>10B</t>
        </is>
      </c>
      <c r="H4291" t="inlineStr">
        <is>
          <t>Anti-siphonage or back-flow prevention device not provided where required; equipment or floor not properly drained; sewage disposal system in disrepair or not functioning properly. Condensation or liquid waste improperly disposed of.</t>
        </is>
      </c>
      <c r="I4291" t="inlineStr">
        <is>
          <t>Not Critical</t>
        </is>
      </c>
      <c r="J4291" t="n">
        <v>8</v>
      </c>
      <c r="K4291" t="inlineStr">
        <is>
          <t>A</t>
        </is>
      </c>
      <c r="L4291" s="9">
        <f>A4291&amp;"-"&amp;TEXT(E4291,"yyyymmdd")</f>
        <v/>
      </c>
    </row>
    <row r="4292">
      <c r="A4292" t="n">
        <v>50089700</v>
      </c>
      <c r="B4292" t="inlineStr">
        <is>
          <t>Manhattan</t>
        </is>
      </c>
      <c r="C4292" t="inlineStr">
        <is>
          <t>10002</t>
        </is>
      </c>
      <c r="D4292" t="inlineStr">
        <is>
          <t>New American</t>
        </is>
      </c>
      <c r="E4292" s="8" t="n">
        <v>46141</v>
      </c>
      <c r="F4292" t="inlineStr">
        <is>
          <t>Violations were cited in the following area(s).</t>
        </is>
      </c>
      <c r="G4292" t="inlineStr">
        <is>
          <t>02B</t>
        </is>
      </c>
      <c r="H4292" t="inlineStr">
        <is>
          <t>Hot TCS food item not held at or above 140 °F.</t>
        </is>
      </c>
      <c r="I4292" t="inlineStr">
        <is>
          <t>Critical</t>
        </is>
      </c>
      <c r="J4292" t="n">
        <v>9</v>
      </c>
      <c r="K4292" t="inlineStr">
        <is>
          <t>A</t>
        </is>
      </c>
      <c r="L4292" s="9">
        <f>A4292&amp;"-"&amp;TEXT(E4292,"yyyymmdd")</f>
        <v/>
      </c>
    </row>
    <row r="4293">
      <c r="A4293" t="n">
        <v>50089700</v>
      </c>
      <c r="B4293" t="inlineStr">
        <is>
          <t>Manhattan</t>
        </is>
      </c>
      <c r="C4293" t="inlineStr">
        <is>
          <t>10002</t>
        </is>
      </c>
      <c r="D4293" t="inlineStr">
        <is>
          <t>New American</t>
        </is>
      </c>
      <c r="E4293" s="8" t="n">
        <v>46141</v>
      </c>
      <c r="F4293" t="inlineStr">
        <is>
          <t>Violations were cited in the following area(s).</t>
        </is>
      </c>
      <c r="G4293" t="inlineStr">
        <is>
          <t>10F</t>
        </is>
      </c>
      <c r="H4293" t="inlineStr">
        <is>
          <t>Non-food contact surface or equipment made of unacceptable material, not kept clean, or not properly sealed, raised, spaced or movable to allow accessibility for cleaning on all sides, above and underneath the unit.</t>
        </is>
      </c>
      <c r="I4293" t="inlineStr">
        <is>
          <t>Not Critical</t>
        </is>
      </c>
      <c r="J4293" t="n">
        <v>9</v>
      </c>
      <c r="K4293" t="inlineStr">
        <is>
          <t>A</t>
        </is>
      </c>
      <c r="L4293" s="9">
        <f>A4293&amp;"-"&amp;TEXT(E4293,"yyyymmdd")</f>
        <v/>
      </c>
    </row>
    <row r="4294">
      <c r="A4294" t="n">
        <v>50093481</v>
      </c>
      <c r="B4294" t="inlineStr">
        <is>
          <t>Manhattan</t>
        </is>
      </c>
      <c r="C4294" t="inlineStr">
        <is>
          <t>10013</t>
        </is>
      </c>
      <c r="D4294" t="inlineStr">
        <is>
          <t>Coffee/Tea</t>
        </is>
      </c>
      <c r="E4294" s="8" t="n">
        <v>46141</v>
      </c>
      <c r="F4294" t="inlineStr">
        <is>
          <t>Violations were cited in the following area(s).</t>
        </is>
      </c>
      <c r="G4294" t="inlineStr">
        <is>
          <t>02G</t>
        </is>
      </c>
      <c r="H4294" t="inlineStr">
        <is>
          <t>Cold TCS food item held above 41 °F; smoked or processed fish held above 38 °F; intact raw eggs held above 45 °F; or reduced oxygen packaged (ROP) TCS foods held above required temperatures except during active necessary preparation.</t>
        </is>
      </c>
      <c r="I4294" t="inlineStr">
        <is>
          <t>Critical</t>
        </is>
      </c>
      <c r="J4294" t="n">
        <v>41</v>
      </c>
      <c r="L4294" s="9">
        <f>A4294&amp;"-"&amp;TEXT(E4294,"yyyymmdd")</f>
        <v/>
      </c>
    </row>
    <row r="4295">
      <c r="A4295" t="n">
        <v>50093481</v>
      </c>
      <c r="B4295" t="inlineStr">
        <is>
          <t>Manhattan</t>
        </is>
      </c>
      <c r="C4295" t="inlineStr">
        <is>
          <t>10013</t>
        </is>
      </c>
      <c r="D4295" t="inlineStr">
        <is>
          <t>Coffee/Tea</t>
        </is>
      </c>
      <c r="E4295" s="8" t="n">
        <v>46141</v>
      </c>
      <c r="F4295" t="inlineStr">
        <is>
          <t>Violations were cited in the following area(s).</t>
        </is>
      </c>
      <c r="G4295" t="inlineStr">
        <is>
          <t>04O</t>
        </is>
      </c>
      <c r="H4295" t="inlineStr">
        <is>
          <t>Live animal other than fish in tank or service animal present in facility’s food or non-food area.</t>
        </is>
      </c>
      <c r="I4295" t="inlineStr">
        <is>
          <t>Critical</t>
        </is>
      </c>
      <c r="J4295" t="n">
        <v>41</v>
      </c>
      <c r="L4295" s="9">
        <f>A4295&amp;"-"&amp;TEXT(E4295,"yyyymmdd")</f>
        <v/>
      </c>
    </row>
    <row r="4296">
      <c r="A4296" t="n">
        <v>50093481</v>
      </c>
      <c r="B4296" t="inlineStr">
        <is>
          <t>Manhattan</t>
        </is>
      </c>
      <c r="C4296" t="inlineStr">
        <is>
          <t>10013</t>
        </is>
      </c>
      <c r="D4296" t="inlineStr">
        <is>
          <t>Coffee/Tea</t>
        </is>
      </c>
      <c r="E4296" s="8" t="n">
        <v>46141</v>
      </c>
      <c r="F4296" t="inlineStr">
        <is>
          <t>Violations were cited in the following area(s).</t>
        </is>
      </c>
      <c r="G4296" t="inlineStr">
        <is>
          <t>05D</t>
        </is>
      </c>
      <c r="H429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296" t="inlineStr">
        <is>
          <t>Critical</t>
        </is>
      </c>
      <c r="J4296" t="n">
        <v>41</v>
      </c>
      <c r="L4296" s="9">
        <f>A4296&amp;"-"&amp;TEXT(E4296,"yyyymmdd")</f>
        <v/>
      </c>
    </row>
    <row r="4297">
      <c r="A4297" t="n">
        <v>50093481</v>
      </c>
      <c r="B4297" t="inlineStr">
        <is>
          <t>Manhattan</t>
        </is>
      </c>
      <c r="C4297" t="inlineStr">
        <is>
          <t>10013</t>
        </is>
      </c>
      <c r="D4297" t="inlineStr">
        <is>
          <t>Coffee/Tea</t>
        </is>
      </c>
      <c r="E4297" s="8" t="n">
        <v>46141</v>
      </c>
      <c r="F4297" t="inlineStr">
        <is>
          <t>Violations were cited in the following area(s).</t>
        </is>
      </c>
      <c r="G4297" t="inlineStr">
        <is>
          <t>06C</t>
        </is>
      </c>
      <c r="H429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297" t="inlineStr">
        <is>
          <t>Critical</t>
        </is>
      </c>
      <c r="J4297" t="n">
        <v>41</v>
      </c>
      <c r="L4297" s="9">
        <f>A4297&amp;"-"&amp;TEXT(E4297,"yyyymmdd")</f>
        <v/>
      </c>
    </row>
    <row r="4298">
      <c r="A4298" t="n">
        <v>50093481</v>
      </c>
      <c r="B4298" t="inlineStr">
        <is>
          <t>Manhattan</t>
        </is>
      </c>
      <c r="C4298" t="inlineStr">
        <is>
          <t>10013</t>
        </is>
      </c>
      <c r="D4298" t="inlineStr">
        <is>
          <t>Coffee/Tea</t>
        </is>
      </c>
      <c r="E4298" s="8" t="n">
        <v>46141</v>
      </c>
      <c r="F4298" t="inlineStr">
        <is>
          <t>Violations were cited in the following area(s).</t>
        </is>
      </c>
      <c r="G4298" t="inlineStr">
        <is>
          <t>06D</t>
        </is>
      </c>
      <c r="H4298" t="inlineStr">
        <is>
          <t>Food contact surface not properly washed, rinsed and sanitized after each use and following any activity when contamination may have occurred.</t>
        </is>
      </c>
      <c r="I4298" t="inlineStr">
        <is>
          <t>Critical</t>
        </is>
      </c>
      <c r="J4298" t="n">
        <v>41</v>
      </c>
      <c r="L4298" s="9">
        <f>A4298&amp;"-"&amp;TEXT(E4298,"yyyymmdd")</f>
        <v/>
      </c>
    </row>
    <row r="4299">
      <c r="A4299" t="n">
        <v>50093481</v>
      </c>
      <c r="B4299" t="inlineStr">
        <is>
          <t>Manhattan</t>
        </is>
      </c>
      <c r="C4299" t="inlineStr">
        <is>
          <t>10013</t>
        </is>
      </c>
      <c r="D4299" t="inlineStr">
        <is>
          <t>Coffee/Tea</t>
        </is>
      </c>
      <c r="E4299" s="8" t="n">
        <v>46141</v>
      </c>
      <c r="F4299" t="inlineStr">
        <is>
          <t>Violations were cited in the following area(s).</t>
        </is>
      </c>
      <c r="G4299" t="inlineStr">
        <is>
          <t>10B</t>
        </is>
      </c>
      <c r="H4299" t="inlineStr">
        <is>
          <t>Anti-siphonage or back-flow prevention device not provided where required; equipment or floor not properly drained; sewage disposal system in disrepair or not functioning properly. Condensation or liquid waste improperly disposed of.</t>
        </is>
      </c>
      <c r="I4299" t="inlineStr">
        <is>
          <t>Not Critical</t>
        </is>
      </c>
      <c r="J4299" t="n">
        <v>41</v>
      </c>
      <c r="L4299" s="9">
        <f>A4299&amp;"-"&amp;TEXT(E4299,"yyyymmdd")</f>
        <v/>
      </c>
    </row>
    <row r="4300">
      <c r="A4300" t="n">
        <v>50093481</v>
      </c>
      <c r="B4300" t="inlineStr">
        <is>
          <t>Manhattan</t>
        </is>
      </c>
      <c r="C4300" t="inlineStr">
        <is>
          <t>10013</t>
        </is>
      </c>
      <c r="D4300" t="inlineStr">
        <is>
          <t>Coffee/Tea</t>
        </is>
      </c>
      <c r="E4300" s="8" t="n">
        <v>46141</v>
      </c>
      <c r="F4300" t="inlineStr">
        <is>
          <t>Violations were cited in the following area(s).</t>
        </is>
      </c>
      <c r="G4300" t="inlineStr">
        <is>
          <t>10H</t>
        </is>
      </c>
      <c r="H4300" t="inlineStr">
        <is>
          <t>Single service article not provided. Single service article reused or not protected from contamination when transported, stored, dispensed. Drinking straws not completely enclosed in wrapper or dispensed from a sanitary device.</t>
        </is>
      </c>
      <c r="I4300" t="inlineStr">
        <is>
          <t>Not Critical</t>
        </is>
      </c>
      <c r="J4300" t="n">
        <v>41</v>
      </c>
      <c r="L4300" s="9">
        <f>A4300&amp;"-"&amp;TEXT(E4300,"yyyymmdd")</f>
        <v/>
      </c>
    </row>
    <row r="4301">
      <c r="A4301" t="n">
        <v>50096047</v>
      </c>
      <c r="B4301" t="inlineStr">
        <is>
          <t>Manhattan</t>
        </is>
      </c>
      <c r="C4301" t="inlineStr">
        <is>
          <t>10014</t>
        </is>
      </c>
      <c r="D4301" t="inlineStr">
        <is>
          <t>Japanese</t>
        </is>
      </c>
      <c r="E4301" s="8" t="n">
        <v>46141</v>
      </c>
      <c r="F4301" t="inlineStr">
        <is>
          <t>Violations were cited in the following area(s).</t>
        </is>
      </c>
      <c r="G4301" t="inlineStr">
        <is>
          <t>10F</t>
        </is>
      </c>
      <c r="H4301" t="inlineStr">
        <is>
          <t>Non-food contact surface or equipment made of unacceptable material, not kept clean, or not properly sealed, raised, spaced or movable to allow accessibility for cleaning on all sides, above and underneath the unit.</t>
        </is>
      </c>
      <c r="I4301" t="inlineStr">
        <is>
          <t>Not Critical</t>
        </is>
      </c>
      <c r="J4301" t="n">
        <v>3</v>
      </c>
      <c r="K4301" t="inlineStr">
        <is>
          <t>A</t>
        </is>
      </c>
      <c r="L4301" s="9">
        <f>A4301&amp;"-"&amp;TEXT(E4301,"yyyymmdd")</f>
        <v/>
      </c>
    </row>
    <row r="4302">
      <c r="A4302" t="n">
        <v>50097274</v>
      </c>
      <c r="B4302" t="inlineStr">
        <is>
          <t>Brooklyn</t>
        </is>
      </c>
      <c r="C4302" t="inlineStr">
        <is>
          <t>11219</t>
        </is>
      </c>
      <c r="D4302" t="inlineStr">
        <is>
          <t>Chinese</t>
        </is>
      </c>
      <c r="E4302" s="8" t="n">
        <v>46141</v>
      </c>
      <c r="F4302" t="inlineStr">
        <is>
          <t>Violations were cited in the following area(s).</t>
        </is>
      </c>
      <c r="G4302" t="inlineStr">
        <is>
          <t>04L</t>
        </is>
      </c>
      <c r="H4302" t="inlineStr">
        <is>
          <t>Evidence of mice or live mice in establishment's food or non-food areas.</t>
        </is>
      </c>
      <c r="I4302" t="inlineStr">
        <is>
          <t>Critical</t>
        </is>
      </c>
      <c r="J4302" t="n">
        <v>10</v>
      </c>
      <c r="K4302" t="inlineStr">
        <is>
          <t>A</t>
        </is>
      </c>
      <c r="L4302" s="9">
        <f>A4302&amp;"-"&amp;TEXT(E4302,"yyyymmdd")</f>
        <v/>
      </c>
    </row>
    <row r="4303">
      <c r="A4303" t="n">
        <v>50097274</v>
      </c>
      <c r="B4303" t="inlineStr">
        <is>
          <t>Brooklyn</t>
        </is>
      </c>
      <c r="C4303" t="inlineStr">
        <is>
          <t>11219</t>
        </is>
      </c>
      <c r="D4303" t="inlineStr">
        <is>
          <t>Chinese</t>
        </is>
      </c>
      <c r="E4303" s="8" t="n">
        <v>46141</v>
      </c>
      <c r="F4303" t="inlineStr">
        <is>
          <t>Violations were cited in the following area(s).</t>
        </is>
      </c>
      <c r="G4303" t="inlineStr">
        <is>
          <t>08A</t>
        </is>
      </c>
      <c r="H4303" t="inlineStr">
        <is>
          <t>Establishment is not free of harborage or conditions conducive to rodents, insects or other pests.</t>
        </is>
      </c>
      <c r="I4303" t="inlineStr">
        <is>
          <t>Not Critical</t>
        </is>
      </c>
      <c r="J4303" t="n">
        <v>10</v>
      </c>
      <c r="K4303" t="inlineStr">
        <is>
          <t>A</t>
        </is>
      </c>
      <c r="L4303" s="9">
        <f>A4303&amp;"-"&amp;TEXT(E4303,"yyyymmdd")</f>
        <v/>
      </c>
    </row>
    <row r="4304">
      <c r="A4304" t="n">
        <v>50097492</v>
      </c>
      <c r="B4304" t="inlineStr">
        <is>
          <t>Manhattan</t>
        </is>
      </c>
      <c r="C4304" t="inlineStr">
        <is>
          <t>10014</t>
        </is>
      </c>
      <c r="D4304" t="inlineStr">
        <is>
          <t>American</t>
        </is>
      </c>
      <c r="E4304" s="8" t="n">
        <v>46141</v>
      </c>
      <c r="F4304" t="inlineStr">
        <is>
          <t>Violations were cited in the following area(s).</t>
        </is>
      </c>
      <c r="G4304" t="inlineStr">
        <is>
          <t>02F</t>
        </is>
      </c>
      <c r="H4304" t="inlineStr">
        <is>
          <t>Meat, fish, molluscan shellfish, unpasteurized raw shell eggs, poultry or other TCS offered or served raw or undercooked and written notice not provided to consumer.</t>
        </is>
      </c>
      <c r="I4304" t="inlineStr">
        <is>
          <t>Critical</t>
        </is>
      </c>
      <c r="J4304" t="n">
        <v>25</v>
      </c>
      <c r="K4304" t="inlineStr">
        <is>
          <t>N</t>
        </is>
      </c>
      <c r="L4304" s="9">
        <f>A4304&amp;"-"&amp;TEXT(E4304,"yyyymmdd")</f>
        <v/>
      </c>
    </row>
    <row r="4305">
      <c r="A4305" t="n">
        <v>50097492</v>
      </c>
      <c r="B4305" t="inlineStr">
        <is>
          <t>Manhattan</t>
        </is>
      </c>
      <c r="C4305" t="inlineStr">
        <is>
          <t>10014</t>
        </is>
      </c>
      <c r="D4305" t="inlineStr">
        <is>
          <t>American</t>
        </is>
      </c>
      <c r="E4305" s="8" t="n">
        <v>46141</v>
      </c>
      <c r="F4305" t="inlineStr">
        <is>
          <t>Violations were cited in the following area(s).</t>
        </is>
      </c>
      <c r="G4305" t="inlineStr">
        <is>
          <t>04K</t>
        </is>
      </c>
      <c r="H4305" t="inlineStr">
        <is>
          <t>Evidence of rats or live rats in establishment's food or non-food areas.</t>
        </is>
      </c>
      <c r="I4305" t="inlineStr">
        <is>
          <t>Critical</t>
        </is>
      </c>
      <c r="J4305" t="n">
        <v>25</v>
      </c>
      <c r="K4305" t="inlineStr">
        <is>
          <t>N</t>
        </is>
      </c>
      <c r="L4305" s="9">
        <f>A4305&amp;"-"&amp;TEXT(E4305,"yyyymmdd")</f>
        <v/>
      </c>
    </row>
    <row r="4306">
      <c r="A4306" t="n">
        <v>50097492</v>
      </c>
      <c r="B4306" t="inlineStr">
        <is>
          <t>Manhattan</t>
        </is>
      </c>
      <c r="C4306" t="inlineStr">
        <is>
          <t>10014</t>
        </is>
      </c>
      <c r="D4306" t="inlineStr">
        <is>
          <t>American</t>
        </is>
      </c>
      <c r="E4306" s="8" t="n">
        <v>46141</v>
      </c>
      <c r="F4306" t="inlineStr">
        <is>
          <t>Violations were cited in the following area(s).</t>
        </is>
      </c>
      <c r="G4306" t="inlineStr">
        <is>
          <t>05D</t>
        </is>
      </c>
      <c r="H430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306" t="inlineStr">
        <is>
          <t>Critical</t>
        </is>
      </c>
      <c r="J4306" t="n">
        <v>25</v>
      </c>
      <c r="K4306" t="inlineStr">
        <is>
          <t>N</t>
        </is>
      </c>
      <c r="L4306" s="9">
        <f>A4306&amp;"-"&amp;TEXT(E4306,"yyyymmdd")</f>
        <v/>
      </c>
    </row>
    <row r="4307">
      <c r="A4307" t="n">
        <v>50097492</v>
      </c>
      <c r="B4307" t="inlineStr">
        <is>
          <t>Manhattan</t>
        </is>
      </c>
      <c r="C4307" t="inlineStr">
        <is>
          <t>10014</t>
        </is>
      </c>
      <c r="D4307" t="inlineStr">
        <is>
          <t>American</t>
        </is>
      </c>
      <c r="E4307" s="8" t="n">
        <v>46141</v>
      </c>
      <c r="F4307" t="inlineStr">
        <is>
          <t>Violations were cited in the following area(s).</t>
        </is>
      </c>
      <c r="G4307" t="inlineStr">
        <is>
          <t>08A</t>
        </is>
      </c>
      <c r="H4307" t="inlineStr">
        <is>
          <t>Establishment is not free of harborage or conditions conducive to rodents, insects or other pests.</t>
        </is>
      </c>
      <c r="I4307" t="inlineStr">
        <is>
          <t>Not Critical</t>
        </is>
      </c>
      <c r="J4307" t="n">
        <v>25</v>
      </c>
      <c r="K4307" t="inlineStr">
        <is>
          <t>N</t>
        </is>
      </c>
      <c r="L4307" s="9">
        <f>A4307&amp;"-"&amp;TEXT(E4307,"yyyymmdd")</f>
        <v/>
      </c>
    </row>
    <row r="4308">
      <c r="A4308" t="n">
        <v>50100085</v>
      </c>
      <c r="B4308" t="inlineStr">
        <is>
          <t>Manhattan</t>
        </is>
      </c>
      <c r="C4308" t="inlineStr">
        <is>
          <t>10013</t>
        </is>
      </c>
      <c r="D4308" t="inlineStr">
        <is>
          <t>American</t>
        </is>
      </c>
      <c r="E4308" s="8" t="n">
        <v>46141</v>
      </c>
      <c r="F4308" t="inlineStr">
        <is>
          <t>Violations were cited in the following area(s).</t>
        </is>
      </c>
      <c r="G4308" t="inlineStr">
        <is>
          <t>02G</t>
        </is>
      </c>
      <c r="H4308" t="inlineStr">
        <is>
          <t>Cold TCS food item held above 41 °F; smoked or processed fish held above 38 °F; intact raw eggs held above 45 °F; or reduced oxygen packaged (ROP) TCS foods held above required temperatures except during active necessary preparation.</t>
        </is>
      </c>
      <c r="I4308" t="inlineStr">
        <is>
          <t>Critical</t>
        </is>
      </c>
      <c r="J4308" t="n">
        <v>28</v>
      </c>
      <c r="L4308" s="9">
        <f>A4308&amp;"-"&amp;TEXT(E4308,"yyyymmdd")</f>
        <v/>
      </c>
    </row>
    <row r="4309">
      <c r="A4309" t="n">
        <v>50100085</v>
      </c>
      <c r="B4309" t="inlineStr">
        <is>
          <t>Manhattan</t>
        </is>
      </c>
      <c r="C4309" t="inlineStr">
        <is>
          <t>10013</t>
        </is>
      </c>
      <c r="D4309" t="inlineStr">
        <is>
          <t>American</t>
        </is>
      </c>
      <c r="E4309" s="8" t="n">
        <v>46141</v>
      </c>
      <c r="F4309" t="inlineStr">
        <is>
          <t>Violations were cited in the following area(s).</t>
        </is>
      </c>
      <c r="G4309" t="inlineStr">
        <is>
          <t>04O</t>
        </is>
      </c>
      <c r="H4309" t="inlineStr">
        <is>
          <t>Live animal other than fish in tank or service animal present in facility’s food or non-food area.</t>
        </is>
      </c>
      <c r="I4309" t="inlineStr">
        <is>
          <t>Critical</t>
        </is>
      </c>
      <c r="J4309" t="n">
        <v>28</v>
      </c>
      <c r="L4309" s="9">
        <f>A4309&amp;"-"&amp;TEXT(E4309,"yyyymmdd")</f>
        <v/>
      </c>
    </row>
    <row r="4310">
      <c r="A4310" t="n">
        <v>50100085</v>
      </c>
      <c r="B4310" t="inlineStr">
        <is>
          <t>Manhattan</t>
        </is>
      </c>
      <c r="C4310" t="inlineStr">
        <is>
          <t>10013</t>
        </is>
      </c>
      <c r="D4310" t="inlineStr">
        <is>
          <t>American</t>
        </is>
      </c>
      <c r="E4310" s="8" t="n">
        <v>46141</v>
      </c>
      <c r="F4310" t="inlineStr">
        <is>
          <t>Violations were cited in the following area(s).</t>
        </is>
      </c>
      <c r="G4310" t="inlineStr">
        <is>
          <t>05D</t>
        </is>
      </c>
      <c r="H431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310" t="inlineStr">
        <is>
          <t>Critical</t>
        </is>
      </c>
      <c r="J4310" t="n">
        <v>28</v>
      </c>
      <c r="L4310" s="9">
        <f>A4310&amp;"-"&amp;TEXT(E4310,"yyyymmdd")</f>
        <v/>
      </c>
    </row>
    <row r="4311">
      <c r="A4311" t="n">
        <v>50100085</v>
      </c>
      <c r="B4311" t="inlineStr">
        <is>
          <t>Manhattan</t>
        </is>
      </c>
      <c r="C4311" t="inlineStr">
        <is>
          <t>10013</t>
        </is>
      </c>
      <c r="D4311" t="inlineStr">
        <is>
          <t>American</t>
        </is>
      </c>
      <c r="E4311" s="8" t="n">
        <v>46141</v>
      </c>
      <c r="F4311" t="inlineStr">
        <is>
          <t>Violations were cited in the following area(s).</t>
        </is>
      </c>
      <c r="G4311" t="inlineStr">
        <is>
          <t>09C</t>
        </is>
      </c>
      <c r="H4311" t="inlineStr">
        <is>
          <t>Design, construction, materials used or maintenance of food contact surface improper. Surface not easily cleanable, sanitized and maintained.</t>
        </is>
      </c>
      <c r="I4311" t="inlineStr">
        <is>
          <t>Not Critical</t>
        </is>
      </c>
      <c r="J4311" t="n">
        <v>28</v>
      </c>
      <c r="L4311" s="9">
        <f>A4311&amp;"-"&amp;TEXT(E4311,"yyyymmdd")</f>
        <v/>
      </c>
    </row>
    <row r="4312">
      <c r="A4312" t="n">
        <v>50100085</v>
      </c>
      <c r="B4312" t="inlineStr">
        <is>
          <t>Manhattan</t>
        </is>
      </c>
      <c r="C4312" t="inlineStr">
        <is>
          <t>10013</t>
        </is>
      </c>
      <c r="D4312" t="inlineStr">
        <is>
          <t>American</t>
        </is>
      </c>
      <c r="E4312" s="8" t="n">
        <v>46141</v>
      </c>
      <c r="F4312" t="inlineStr">
        <is>
          <t>Violations were cited in the following area(s).</t>
        </is>
      </c>
      <c r="G4312" t="inlineStr">
        <is>
          <t>10B</t>
        </is>
      </c>
      <c r="H4312" t="inlineStr">
        <is>
          <t>Anti-siphonage or back-flow prevention device not provided where required; equipment or floor not properly drained; sewage disposal system in disrepair or not functioning properly. Condensation or liquid waste improperly disposed of.</t>
        </is>
      </c>
      <c r="I4312" t="inlineStr">
        <is>
          <t>Not Critical</t>
        </is>
      </c>
      <c r="J4312" t="n">
        <v>28</v>
      </c>
      <c r="L4312" s="9">
        <f>A4312&amp;"-"&amp;TEXT(E4312,"yyyymmdd")</f>
        <v/>
      </c>
    </row>
    <row r="4313">
      <c r="A4313" t="n">
        <v>50100085</v>
      </c>
      <c r="B4313" t="inlineStr">
        <is>
          <t>Manhattan</t>
        </is>
      </c>
      <c r="C4313" t="inlineStr">
        <is>
          <t>10013</t>
        </is>
      </c>
      <c r="D4313" t="inlineStr">
        <is>
          <t>American</t>
        </is>
      </c>
      <c r="E4313" s="8" t="n">
        <v>46141</v>
      </c>
      <c r="F4313" t="inlineStr">
        <is>
          <t>Violations were cited in the following area(s).</t>
        </is>
      </c>
      <c r="G4313" t="inlineStr">
        <is>
          <t>10F</t>
        </is>
      </c>
      <c r="H4313" t="inlineStr">
        <is>
          <t>Non-food contact surface or equipment made of unacceptable material, not kept clean, or not properly sealed, raised, spaced or movable to allow accessibility for cleaning on all sides, above and underneath the unit.</t>
        </is>
      </c>
      <c r="I4313" t="inlineStr">
        <is>
          <t>Not Critical</t>
        </is>
      </c>
      <c r="J4313" t="n">
        <v>28</v>
      </c>
      <c r="L4313" s="9">
        <f>A4313&amp;"-"&amp;TEXT(E4313,"yyyymmdd")</f>
        <v/>
      </c>
    </row>
    <row r="4314">
      <c r="A4314" t="n">
        <v>50103282</v>
      </c>
      <c r="B4314" t="inlineStr">
        <is>
          <t>Manhattan</t>
        </is>
      </c>
      <c r="C4314" t="inlineStr">
        <is>
          <t>10017</t>
        </is>
      </c>
      <c r="D4314" t="inlineStr">
        <is>
          <t>American</t>
        </is>
      </c>
      <c r="E4314" s="8" t="n">
        <v>46141</v>
      </c>
      <c r="F4314" t="inlineStr">
        <is>
          <t>Violations were cited in the following area(s).</t>
        </is>
      </c>
      <c r="G4314" t="inlineStr">
        <is>
          <t>02G</t>
        </is>
      </c>
      <c r="H4314" t="inlineStr">
        <is>
          <t>Cold TCS food item held above 41 °F; smoked or processed fish held above 38 °F; intact raw eggs held above 45 °F; or reduced oxygen packaged (ROP) TCS foods held above required temperatures except during active necessary preparation.</t>
        </is>
      </c>
      <c r="I4314" t="inlineStr">
        <is>
          <t>Critical</t>
        </is>
      </c>
      <c r="J4314" t="n">
        <v>22</v>
      </c>
      <c r="L4314" s="9">
        <f>A4314&amp;"-"&amp;TEXT(E4314,"yyyymmdd")</f>
        <v/>
      </c>
    </row>
    <row r="4315">
      <c r="A4315" t="n">
        <v>50103282</v>
      </c>
      <c r="B4315" t="inlineStr">
        <is>
          <t>Manhattan</t>
        </is>
      </c>
      <c r="C4315" t="inlineStr">
        <is>
          <t>10017</t>
        </is>
      </c>
      <c r="D4315" t="inlineStr">
        <is>
          <t>American</t>
        </is>
      </c>
      <c r="E4315" s="8" t="n">
        <v>46141</v>
      </c>
      <c r="F4315" t="inlineStr">
        <is>
          <t>Violations were cited in the following area(s).</t>
        </is>
      </c>
      <c r="G4315" t="inlineStr">
        <is>
          <t>06F</t>
        </is>
      </c>
      <c r="H4315" t="inlineStr">
        <is>
          <t>Wiping cloths not stored clean and dry, or in a sanitizing solution, between uses.</t>
        </is>
      </c>
      <c r="I4315" t="inlineStr">
        <is>
          <t>Critical</t>
        </is>
      </c>
      <c r="J4315" t="n">
        <v>22</v>
      </c>
      <c r="L4315" s="9">
        <f>A4315&amp;"-"&amp;TEXT(E4315,"yyyymmdd")</f>
        <v/>
      </c>
    </row>
    <row r="4316">
      <c r="A4316" t="n">
        <v>50103282</v>
      </c>
      <c r="B4316" t="inlineStr">
        <is>
          <t>Manhattan</t>
        </is>
      </c>
      <c r="C4316" t="inlineStr">
        <is>
          <t>10017</t>
        </is>
      </c>
      <c r="D4316" t="inlineStr">
        <is>
          <t>American</t>
        </is>
      </c>
      <c r="E4316" s="8" t="n">
        <v>46141</v>
      </c>
      <c r="F4316" t="inlineStr">
        <is>
          <t>Violations were cited in the following area(s).</t>
        </is>
      </c>
      <c r="G4316" t="inlineStr">
        <is>
          <t>09C</t>
        </is>
      </c>
      <c r="H4316" t="inlineStr">
        <is>
          <t>Design, construction, materials used or maintenance of food contact surface improper. Surface not easily cleanable, sanitized and maintained.</t>
        </is>
      </c>
      <c r="I4316" t="inlineStr">
        <is>
          <t>Not Critical</t>
        </is>
      </c>
      <c r="J4316" t="n">
        <v>22</v>
      </c>
      <c r="L4316" s="9">
        <f>A4316&amp;"-"&amp;TEXT(E4316,"yyyymmdd")</f>
        <v/>
      </c>
    </row>
    <row r="4317">
      <c r="A4317" t="n">
        <v>50103282</v>
      </c>
      <c r="B4317" t="inlineStr">
        <is>
          <t>Manhattan</t>
        </is>
      </c>
      <c r="C4317" t="inlineStr">
        <is>
          <t>10017</t>
        </is>
      </c>
      <c r="D4317" t="inlineStr">
        <is>
          <t>American</t>
        </is>
      </c>
      <c r="E4317" s="8" t="n">
        <v>46141</v>
      </c>
      <c r="F4317" t="inlineStr">
        <is>
          <t>Violations were cited in the following area(s).</t>
        </is>
      </c>
      <c r="G4317" t="inlineStr">
        <is>
          <t>10F</t>
        </is>
      </c>
      <c r="H4317" t="inlineStr">
        <is>
          <t>Non-food contact surface or equipment made of unacceptable material, not kept clean, or not properly sealed, raised, spaced or movable to allow accessibility for cleaning on all sides, above and underneath the unit.</t>
        </is>
      </c>
      <c r="I4317" t="inlineStr">
        <is>
          <t>Not Critical</t>
        </is>
      </c>
      <c r="J4317" t="n">
        <v>22</v>
      </c>
      <c r="L4317" s="9">
        <f>A4317&amp;"-"&amp;TEXT(E4317,"yyyymmdd")</f>
        <v/>
      </c>
    </row>
    <row r="4318">
      <c r="A4318" t="n">
        <v>50104728</v>
      </c>
      <c r="B4318" t="inlineStr">
        <is>
          <t>Manhattan</t>
        </is>
      </c>
      <c r="C4318" t="inlineStr">
        <is>
          <t>10013</t>
        </is>
      </c>
      <c r="D4318" t="inlineStr">
        <is>
          <t>Mexican</t>
        </is>
      </c>
      <c r="E4318" s="8" t="n">
        <v>46141</v>
      </c>
      <c r="F4318" t="inlineStr">
        <is>
          <t>Violations were cited in the following area(s).</t>
        </is>
      </c>
      <c r="G4318" t="inlineStr">
        <is>
          <t>02A</t>
        </is>
      </c>
      <c r="H4318" t="inlineStr">
        <is>
          <t>Time/Temperature Control for Safety (TCS) food not cooked to required minimum internal temperature.   • Poultry, poultry parts, ground and comminuted poultry, all stuffing containing poultry, meats, fish or ratites to or above 165 °F for 15 seconds with no interruption of the cooking process   • Ground meat, and food containing ground and comminuted meat, to or above 158 °F for 15 seconds with no interruption of the cooking process, except per individual customer request  • Pork, any food containing pork to or above 150 °F for 15 seconds  • Mechanically tenderized or injected meats to or above 155 °F.  • Whole meat roasts and beef steak to or above required temperature and time except per individual customer request  • Raw animal foods cooked in microwave to or above165 °F, covered, rotated or stirred   • All other foods to or above 140 °F for 15 seconds; shell eggs to or above 145 °F for 15 seconds except per individual customer request.</t>
        </is>
      </c>
      <c r="I4318" t="inlineStr">
        <is>
          <t>Critical</t>
        </is>
      </c>
      <c r="J4318" t="n">
        <v>13</v>
      </c>
      <c r="K4318" t="inlineStr">
        <is>
          <t>A</t>
        </is>
      </c>
      <c r="L4318" s="9">
        <f>A4318&amp;"-"&amp;TEXT(E4318,"yyyymmdd")</f>
        <v/>
      </c>
    </row>
    <row r="4319">
      <c r="A4319" t="n">
        <v>50104728</v>
      </c>
      <c r="B4319" t="inlineStr">
        <is>
          <t>Manhattan</t>
        </is>
      </c>
      <c r="C4319" t="inlineStr">
        <is>
          <t>10013</t>
        </is>
      </c>
      <c r="D4319" t="inlineStr">
        <is>
          <t>Mexican</t>
        </is>
      </c>
      <c r="E4319" s="8" t="n">
        <v>46141</v>
      </c>
      <c r="F4319" t="inlineStr">
        <is>
          <t>Violations were cited in the following area(s).</t>
        </is>
      </c>
      <c r="G4319" t="inlineStr">
        <is>
          <t>10F</t>
        </is>
      </c>
      <c r="H4319" t="inlineStr">
        <is>
          <t>Non-food contact surface or equipment made of unacceptable material, not kept clean, or not properly sealed, raised, spaced or movable to allow accessibility for cleaning on all sides, above and underneath the unit.</t>
        </is>
      </c>
      <c r="I4319" t="inlineStr">
        <is>
          <t>Not Critical</t>
        </is>
      </c>
      <c r="J4319" t="n">
        <v>13</v>
      </c>
      <c r="K4319" t="inlineStr">
        <is>
          <t>A</t>
        </is>
      </c>
      <c r="L4319" s="9">
        <f>A4319&amp;"-"&amp;TEXT(E4319,"yyyymmdd")</f>
        <v/>
      </c>
    </row>
    <row r="4320">
      <c r="A4320" t="n">
        <v>50106034</v>
      </c>
      <c r="B4320" t="inlineStr">
        <is>
          <t>Staten Island</t>
        </is>
      </c>
      <c r="C4320" t="inlineStr">
        <is>
          <t>10302</t>
        </is>
      </c>
      <c r="D4320" t="inlineStr">
        <is>
          <t>Tex-Mex</t>
        </is>
      </c>
      <c r="E4320" s="8" t="n">
        <v>46141</v>
      </c>
      <c r="F4320" t="inlineStr">
        <is>
          <t>Violations were cited in the following area(s).</t>
        </is>
      </c>
      <c r="G4320" t="inlineStr">
        <is>
          <t>10F</t>
        </is>
      </c>
      <c r="H4320" t="inlineStr">
        <is>
          <t>Non-food contact surface or equipment made of unacceptable material, not kept clean, or not properly sealed, raised, spaced or movable to allow accessibility for cleaning on all sides, above and underneath the unit.</t>
        </is>
      </c>
      <c r="I4320" t="inlineStr">
        <is>
          <t>Not Critical</t>
        </is>
      </c>
      <c r="J4320" t="n">
        <v>4</v>
      </c>
      <c r="K4320" t="inlineStr">
        <is>
          <t>A</t>
        </is>
      </c>
      <c r="L4320" s="9">
        <f>A4320&amp;"-"&amp;TEXT(E4320,"yyyymmdd")</f>
        <v/>
      </c>
    </row>
    <row r="4321">
      <c r="A4321" t="n">
        <v>50109434</v>
      </c>
      <c r="B4321" t="inlineStr">
        <is>
          <t>Bronx</t>
        </is>
      </c>
      <c r="C4321" t="inlineStr">
        <is>
          <t>10467</t>
        </is>
      </c>
      <c r="D4321" t="inlineStr">
        <is>
          <t>Mexican</t>
        </is>
      </c>
      <c r="E4321" s="8" t="n">
        <v>46141</v>
      </c>
      <c r="F4321" t="inlineStr">
        <is>
          <t>Violations were cited in the following area(s).</t>
        </is>
      </c>
      <c r="G4321" t="inlineStr">
        <is>
          <t>02B</t>
        </is>
      </c>
      <c r="H4321" t="inlineStr">
        <is>
          <t>Hot TCS food item not held at or above 140 °F.</t>
        </is>
      </c>
      <c r="I4321" t="inlineStr">
        <is>
          <t>Critical</t>
        </is>
      </c>
      <c r="J4321" t="n">
        <v>12</v>
      </c>
      <c r="K4321" t="inlineStr">
        <is>
          <t>A</t>
        </is>
      </c>
      <c r="L4321" s="9">
        <f>A4321&amp;"-"&amp;TEXT(E4321,"yyyymmdd")</f>
        <v/>
      </c>
    </row>
    <row r="4322">
      <c r="A4322" t="n">
        <v>50109434</v>
      </c>
      <c r="B4322" t="inlineStr">
        <is>
          <t>Bronx</t>
        </is>
      </c>
      <c r="C4322" t="inlineStr">
        <is>
          <t>10467</t>
        </is>
      </c>
      <c r="D4322" t="inlineStr">
        <is>
          <t>Mexican</t>
        </is>
      </c>
      <c r="E4322" s="8" t="n">
        <v>46141</v>
      </c>
      <c r="F4322" t="inlineStr">
        <is>
          <t>Violations were cited in the following area(s).</t>
        </is>
      </c>
      <c r="G4322" t="inlineStr">
        <is>
          <t>10B</t>
        </is>
      </c>
      <c r="H4322" t="inlineStr">
        <is>
          <t>Anti-siphonage or back-flow prevention device not provided where required; equipment or floor not properly drained; sewage disposal system in disrepair or not functioning properly. Condensation or liquid waste improperly disposed of.</t>
        </is>
      </c>
      <c r="I4322" t="inlineStr">
        <is>
          <t>Not Critical</t>
        </is>
      </c>
      <c r="J4322" t="n">
        <v>12</v>
      </c>
      <c r="K4322" t="inlineStr">
        <is>
          <t>A</t>
        </is>
      </c>
      <c r="L4322" s="9">
        <f>A4322&amp;"-"&amp;TEXT(E4322,"yyyymmdd")</f>
        <v/>
      </c>
    </row>
    <row r="4323">
      <c r="A4323" t="n">
        <v>50109434</v>
      </c>
      <c r="B4323" t="inlineStr">
        <is>
          <t>Bronx</t>
        </is>
      </c>
      <c r="C4323" t="inlineStr">
        <is>
          <t>10467</t>
        </is>
      </c>
      <c r="D4323" t="inlineStr">
        <is>
          <t>Mexican</t>
        </is>
      </c>
      <c r="E4323" s="8" t="n">
        <v>46141</v>
      </c>
      <c r="F4323" t="inlineStr">
        <is>
          <t>Violations were cited in the following area(s).</t>
        </is>
      </c>
      <c r="G4323" t="inlineStr">
        <is>
          <t>10F</t>
        </is>
      </c>
      <c r="H4323" t="inlineStr">
        <is>
          <t>Non-food contact surface or equipment made of unacceptable material, not kept clean, or not properly sealed, raised, spaced or movable to allow accessibility for cleaning on all sides, above and underneath the unit.</t>
        </is>
      </c>
      <c r="I4323" t="inlineStr">
        <is>
          <t>Not Critical</t>
        </is>
      </c>
      <c r="J4323" t="n">
        <v>12</v>
      </c>
      <c r="K4323" t="inlineStr">
        <is>
          <t>A</t>
        </is>
      </c>
      <c r="L4323" s="9">
        <f>A4323&amp;"-"&amp;TEXT(E4323,"yyyymmdd")</f>
        <v/>
      </c>
    </row>
    <row r="4324">
      <c r="A4324" t="n">
        <v>50112842</v>
      </c>
      <c r="B4324" t="inlineStr">
        <is>
          <t>Queens</t>
        </is>
      </c>
      <c r="C4324" t="inlineStr">
        <is>
          <t>11101</t>
        </is>
      </c>
      <c r="D4324" t="inlineStr">
        <is>
          <t>Japanese</t>
        </is>
      </c>
      <c r="E4324" s="8" t="n">
        <v>46141</v>
      </c>
      <c r="F4324" t="inlineStr">
        <is>
          <t>Violations were cited in the following area(s).</t>
        </is>
      </c>
      <c r="G4324" t="inlineStr">
        <is>
          <t>02B</t>
        </is>
      </c>
      <c r="H4324" t="inlineStr">
        <is>
          <t>Hot TCS food item not held at or above 140 °F.</t>
        </is>
      </c>
      <c r="I4324" t="inlineStr">
        <is>
          <t>Critical</t>
        </is>
      </c>
      <c r="J4324" t="n">
        <v>35</v>
      </c>
      <c r="L4324" s="9">
        <f>A4324&amp;"-"&amp;TEXT(E4324,"yyyymmdd")</f>
        <v/>
      </c>
    </row>
    <row r="4325">
      <c r="A4325" t="n">
        <v>50112842</v>
      </c>
      <c r="B4325" t="inlineStr">
        <is>
          <t>Queens</t>
        </is>
      </c>
      <c r="C4325" t="inlineStr">
        <is>
          <t>11101</t>
        </is>
      </c>
      <c r="D4325" t="inlineStr">
        <is>
          <t>Japanese</t>
        </is>
      </c>
      <c r="E4325" s="8" t="n">
        <v>46141</v>
      </c>
      <c r="F4325" t="inlineStr">
        <is>
          <t>Violations were cited in the following area(s).</t>
        </is>
      </c>
      <c r="G4325" t="inlineStr">
        <is>
          <t>03A</t>
        </is>
      </c>
      <c r="H4325"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4325" t="inlineStr">
        <is>
          <t>Critical</t>
        </is>
      </c>
      <c r="J4325" t="n">
        <v>35</v>
      </c>
      <c r="L4325" s="9">
        <f>A4325&amp;"-"&amp;TEXT(E4325,"yyyymmdd")</f>
        <v/>
      </c>
    </row>
    <row r="4326">
      <c r="A4326" t="n">
        <v>50112842</v>
      </c>
      <c r="B4326" t="inlineStr">
        <is>
          <t>Queens</t>
        </is>
      </c>
      <c r="C4326" t="inlineStr">
        <is>
          <t>11101</t>
        </is>
      </c>
      <c r="D4326" t="inlineStr">
        <is>
          <t>Japanese</t>
        </is>
      </c>
      <c r="E4326" s="8" t="n">
        <v>46141</v>
      </c>
      <c r="F4326" t="inlineStr">
        <is>
          <t>Violations were cited in the following area(s).</t>
        </is>
      </c>
      <c r="G4326" t="inlineStr">
        <is>
          <t>04L</t>
        </is>
      </c>
      <c r="H4326" t="inlineStr">
        <is>
          <t>Evidence of mice or live mice in establishment's food or non-food areas.</t>
        </is>
      </c>
      <c r="I4326" t="inlineStr">
        <is>
          <t>Critical</t>
        </is>
      </c>
      <c r="J4326" t="n">
        <v>35</v>
      </c>
      <c r="L4326" s="9">
        <f>A4326&amp;"-"&amp;TEXT(E4326,"yyyymmdd")</f>
        <v/>
      </c>
    </row>
    <row r="4327">
      <c r="A4327" t="n">
        <v>50112842</v>
      </c>
      <c r="B4327" t="inlineStr">
        <is>
          <t>Queens</t>
        </is>
      </c>
      <c r="C4327" t="inlineStr">
        <is>
          <t>11101</t>
        </is>
      </c>
      <c r="D4327" t="inlineStr">
        <is>
          <t>Japanese</t>
        </is>
      </c>
      <c r="E4327" s="8" t="n">
        <v>46141</v>
      </c>
      <c r="F4327" t="inlineStr">
        <is>
          <t>Violations were cited in the following area(s).</t>
        </is>
      </c>
      <c r="G4327" t="inlineStr">
        <is>
          <t>06C</t>
        </is>
      </c>
      <c r="H432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327" t="inlineStr">
        <is>
          <t>Critical</t>
        </is>
      </c>
      <c r="J4327" t="n">
        <v>35</v>
      </c>
      <c r="L4327" s="9">
        <f>A4327&amp;"-"&amp;TEXT(E4327,"yyyymmdd")</f>
        <v/>
      </c>
    </row>
    <row r="4328">
      <c r="A4328" t="n">
        <v>50112842</v>
      </c>
      <c r="B4328" t="inlineStr">
        <is>
          <t>Queens</t>
        </is>
      </c>
      <c r="C4328" t="inlineStr">
        <is>
          <t>11101</t>
        </is>
      </c>
      <c r="D4328" t="inlineStr">
        <is>
          <t>Japanese</t>
        </is>
      </c>
      <c r="E4328" s="8" t="n">
        <v>46141</v>
      </c>
      <c r="F4328" t="inlineStr">
        <is>
          <t>Violations were cited in the following area(s).</t>
        </is>
      </c>
      <c r="G4328" t="inlineStr">
        <is>
          <t>08A</t>
        </is>
      </c>
      <c r="H4328" t="inlineStr">
        <is>
          <t>Establishment is not free of harborage or conditions conducive to rodents, insects or other pests.</t>
        </is>
      </c>
      <c r="I4328" t="inlineStr">
        <is>
          <t>Not Critical</t>
        </is>
      </c>
      <c r="J4328" t="n">
        <v>35</v>
      </c>
      <c r="L4328" s="9">
        <f>A4328&amp;"-"&amp;TEXT(E4328,"yyyymmdd")</f>
        <v/>
      </c>
    </row>
    <row r="4329">
      <c r="A4329" t="n">
        <v>50112842</v>
      </c>
      <c r="B4329" t="inlineStr">
        <is>
          <t>Queens</t>
        </is>
      </c>
      <c r="C4329" t="inlineStr">
        <is>
          <t>11101</t>
        </is>
      </c>
      <c r="D4329" t="inlineStr">
        <is>
          <t>Japanese</t>
        </is>
      </c>
      <c r="E4329" s="8" t="n">
        <v>46141</v>
      </c>
      <c r="F4329" t="inlineStr">
        <is>
          <t>Violations were cited in the following area(s).</t>
        </is>
      </c>
      <c r="G4329" t="inlineStr">
        <is>
          <t>10F</t>
        </is>
      </c>
      <c r="H4329" t="inlineStr">
        <is>
          <t>Non-food contact surface or equipment made of unacceptable material, not kept clean, or not properly sealed, raised, spaced or movable to allow accessibility for cleaning on all sides, above and underneath the unit.</t>
        </is>
      </c>
      <c r="I4329" t="inlineStr">
        <is>
          <t>Not Critical</t>
        </is>
      </c>
      <c r="J4329" t="n">
        <v>35</v>
      </c>
      <c r="L4329" s="9">
        <f>A4329&amp;"-"&amp;TEXT(E4329,"yyyymmdd")</f>
        <v/>
      </c>
    </row>
    <row r="4330">
      <c r="A4330" t="n">
        <v>50119415</v>
      </c>
      <c r="B4330" t="inlineStr">
        <is>
          <t>Queens</t>
        </is>
      </c>
      <c r="C4330" t="inlineStr">
        <is>
          <t>11101</t>
        </is>
      </c>
      <c r="D4330" t="inlineStr">
        <is>
          <t>Salads</t>
        </is>
      </c>
      <c r="E4330" s="8" t="n">
        <v>46141</v>
      </c>
      <c r="F4330" t="inlineStr">
        <is>
          <t>Violations were cited in the following area(s).</t>
        </is>
      </c>
      <c r="G4330" t="inlineStr">
        <is>
          <t>02B</t>
        </is>
      </c>
      <c r="H4330" t="inlineStr">
        <is>
          <t>Hot TCS food item not held at or above 140 °F.</t>
        </is>
      </c>
      <c r="I4330" t="inlineStr">
        <is>
          <t>Critical</t>
        </is>
      </c>
      <c r="J4330" t="n">
        <v>12</v>
      </c>
      <c r="K4330" t="inlineStr">
        <is>
          <t>A</t>
        </is>
      </c>
      <c r="L4330" s="9">
        <f>A4330&amp;"-"&amp;TEXT(E4330,"yyyymmdd")</f>
        <v/>
      </c>
    </row>
    <row r="4331">
      <c r="A4331" t="n">
        <v>50119415</v>
      </c>
      <c r="B4331" t="inlineStr">
        <is>
          <t>Queens</t>
        </is>
      </c>
      <c r="C4331" t="inlineStr">
        <is>
          <t>11101</t>
        </is>
      </c>
      <c r="D4331" t="inlineStr">
        <is>
          <t>Salads</t>
        </is>
      </c>
      <c r="E4331" s="8" t="n">
        <v>46141</v>
      </c>
      <c r="F4331" t="inlineStr">
        <is>
          <t>Violations were cited in the following area(s).</t>
        </is>
      </c>
      <c r="G4331" t="inlineStr">
        <is>
          <t>06E</t>
        </is>
      </c>
      <c r="H4331" t="inlineStr">
        <is>
          <t>Sanitized equipment or utensil, including in-use food dispensing utensil, improperly used or stored.</t>
        </is>
      </c>
      <c r="I4331" t="inlineStr">
        <is>
          <t>Critical</t>
        </is>
      </c>
      <c r="J4331" t="n">
        <v>12</v>
      </c>
      <c r="K4331" t="inlineStr">
        <is>
          <t>A</t>
        </is>
      </c>
      <c r="L4331" s="9">
        <f>A4331&amp;"-"&amp;TEXT(E4331,"yyyymmdd")</f>
        <v/>
      </c>
    </row>
    <row r="4332">
      <c r="A4332" t="n">
        <v>50123073</v>
      </c>
      <c r="B4332" t="inlineStr">
        <is>
          <t>Manhattan</t>
        </is>
      </c>
      <c r="C4332" t="inlineStr">
        <is>
          <t>10005</t>
        </is>
      </c>
      <c r="D4332" t="inlineStr">
        <is>
          <t>Greek</t>
        </is>
      </c>
      <c r="E4332" s="8" t="n">
        <v>46141</v>
      </c>
      <c r="F4332" t="inlineStr">
        <is>
          <t>Violations were cited in the following area(s).</t>
        </is>
      </c>
      <c r="G4332" t="inlineStr">
        <is>
          <t>02G</t>
        </is>
      </c>
      <c r="H4332" t="inlineStr">
        <is>
          <t>Cold TCS food item held above 41 °F; smoked or processed fish held above 38 °F; intact raw eggs held above 45 °F; or reduced oxygen packaged (ROP) TCS foods held above required temperatures except during active necessary preparation.</t>
        </is>
      </c>
      <c r="I4332" t="inlineStr">
        <is>
          <t>Critical</t>
        </is>
      </c>
      <c r="J4332" t="n">
        <v>29</v>
      </c>
      <c r="L4332" s="9">
        <f>A4332&amp;"-"&amp;TEXT(E4332,"yyyymmdd")</f>
        <v/>
      </c>
    </row>
    <row r="4333">
      <c r="A4333" t="n">
        <v>50123073</v>
      </c>
      <c r="B4333" t="inlineStr">
        <is>
          <t>Manhattan</t>
        </is>
      </c>
      <c r="C4333" t="inlineStr">
        <is>
          <t>10005</t>
        </is>
      </c>
      <c r="D4333" t="inlineStr">
        <is>
          <t>Greek</t>
        </is>
      </c>
      <c r="E4333" s="8" t="n">
        <v>46141</v>
      </c>
      <c r="F4333" t="inlineStr">
        <is>
          <t>Violations were cited in the following area(s).</t>
        </is>
      </c>
      <c r="G4333" t="inlineStr">
        <is>
          <t>06C</t>
        </is>
      </c>
      <c r="H433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333" t="inlineStr">
        <is>
          <t>Critical</t>
        </is>
      </c>
      <c r="J4333" t="n">
        <v>29</v>
      </c>
      <c r="L4333" s="9">
        <f>A4333&amp;"-"&amp;TEXT(E4333,"yyyymmdd")</f>
        <v/>
      </c>
    </row>
    <row r="4334">
      <c r="A4334" t="n">
        <v>50123073</v>
      </c>
      <c r="B4334" t="inlineStr">
        <is>
          <t>Manhattan</t>
        </is>
      </c>
      <c r="C4334" t="inlineStr">
        <is>
          <t>10005</t>
        </is>
      </c>
      <c r="D4334" t="inlineStr">
        <is>
          <t>Greek</t>
        </is>
      </c>
      <c r="E4334" s="8" t="n">
        <v>46141</v>
      </c>
      <c r="F4334" t="inlineStr">
        <is>
          <t>Violations were cited in the following area(s).</t>
        </is>
      </c>
      <c r="G4334" t="inlineStr">
        <is>
          <t>06D</t>
        </is>
      </c>
      <c r="H4334" t="inlineStr">
        <is>
          <t>Food contact surface not properly washed, rinsed and sanitized after each use and following any activity when contamination may have occurred.</t>
        </is>
      </c>
      <c r="I4334" t="inlineStr">
        <is>
          <t>Critical</t>
        </is>
      </c>
      <c r="J4334" t="n">
        <v>29</v>
      </c>
      <c r="L4334" s="9">
        <f>A4334&amp;"-"&amp;TEXT(E4334,"yyyymmdd")</f>
        <v/>
      </c>
    </row>
    <row r="4335">
      <c r="A4335" t="n">
        <v>50123073</v>
      </c>
      <c r="B4335" t="inlineStr">
        <is>
          <t>Manhattan</t>
        </is>
      </c>
      <c r="C4335" t="inlineStr">
        <is>
          <t>10005</t>
        </is>
      </c>
      <c r="D4335" t="inlineStr">
        <is>
          <t>Greek</t>
        </is>
      </c>
      <c r="E4335" s="8" t="n">
        <v>46141</v>
      </c>
      <c r="F4335" t="inlineStr">
        <is>
          <t>Violations were cited in the following area(s).</t>
        </is>
      </c>
      <c r="G4335" t="inlineStr">
        <is>
          <t>10B</t>
        </is>
      </c>
      <c r="H4335" t="inlineStr">
        <is>
          <t>Anti-siphonage or back-flow prevention device not provided where required; equipment or floor not properly drained; sewage disposal system in disrepair or not functioning properly. Condensation or liquid waste improperly disposed of.</t>
        </is>
      </c>
      <c r="I4335" t="inlineStr">
        <is>
          <t>Not Critical</t>
        </is>
      </c>
      <c r="J4335" t="n">
        <v>29</v>
      </c>
      <c r="L4335" s="9">
        <f>A4335&amp;"-"&amp;TEXT(E4335,"yyyymmdd")</f>
        <v/>
      </c>
    </row>
    <row r="4336">
      <c r="A4336" t="n">
        <v>50123073</v>
      </c>
      <c r="B4336" t="inlineStr">
        <is>
          <t>Manhattan</t>
        </is>
      </c>
      <c r="C4336" t="inlineStr">
        <is>
          <t>10005</t>
        </is>
      </c>
      <c r="D4336" t="inlineStr">
        <is>
          <t>Greek</t>
        </is>
      </c>
      <c r="E4336" s="8" t="n">
        <v>46141</v>
      </c>
      <c r="F4336" t="inlineStr">
        <is>
          <t>Violations were cited in the following area(s).</t>
        </is>
      </c>
      <c r="G4336" t="inlineStr">
        <is>
          <t>10F</t>
        </is>
      </c>
      <c r="H4336" t="inlineStr">
        <is>
          <t>Non-food contact surface or equipment made of unacceptable material, not kept clean, or not properly sealed, raised, spaced or movable to allow accessibility for cleaning on all sides, above and underneath the unit.</t>
        </is>
      </c>
      <c r="I4336" t="inlineStr">
        <is>
          <t>Not Critical</t>
        </is>
      </c>
      <c r="J4336" t="n">
        <v>29</v>
      </c>
      <c r="L4336" s="9">
        <f>A4336&amp;"-"&amp;TEXT(E4336,"yyyymmdd")</f>
        <v/>
      </c>
    </row>
    <row r="4337">
      <c r="A4337" t="n">
        <v>50123073</v>
      </c>
      <c r="B4337" t="inlineStr">
        <is>
          <t>Manhattan</t>
        </is>
      </c>
      <c r="C4337" t="inlineStr">
        <is>
          <t>10005</t>
        </is>
      </c>
      <c r="D4337" t="inlineStr">
        <is>
          <t>Greek</t>
        </is>
      </c>
      <c r="E4337" s="8" t="n">
        <v>46141</v>
      </c>
      <c r="F4337" t="inlineStr">
        <is>
          <t>Violations were cited in the following area(s).</t>
        </is>
      </c>
      <c r="G4337" t="inlineStr">
        <is>
          <t>10G</t>
        </is>
      </c>
      <c r="H4337" t="inlineStr">
        <is>
          <t>Dishwashing and ware washing: Cleaning and sanitizing of tableware, including dishes, utensils, and equipment deficient.</t>
        </is>
      </c>
      <c r="I4337" t="inlineStr">
        <is>
          <t>Not Critical</t>
        </is>
      </c>
      <c r="J4337" t="n">
        <v>29</v>
      </c>
      <c r="L4337" s="9">
        <f>A4337&amp;"-"&amp;TEXT(E4337,"yyyymmdd")</f>
        <v/>
      </c>
    </row>
    <row r="4338">
      <c r="A4338" t="n">
        <v>50123749</v>
      </c>
      <c r="B4338" t="inlineStr">
        <is>
          <t>Brooklyn</t>
        </is>
      </c>
      <c r="C4338" t="inlineStr">
        <is>
          <t>11201</t>
        </is>
      </c>
      <c r="D4338" t="inlineStr">
        <is>
          <t>Coffee/Tea</t>
        </is>
      </c>
      <c r="E4338" s="8" t="n">
        <v>46141</v>
      </c>
      <c r="F4338" t="inlineStr">
        <is>
          <t>Violations were cited in the following area(s).</t>
        </is>
      </c>
      <c r="G4338" t="inlineStr">
        <is>
          <t>06D</t>
        </is>
      </c>
      <c r="H4338" t="inlineStr">
        <is>
          <t>Food contact surface not properly washed, rinsed and sanitized after each use and following any activity when contamination may have occurred.</t>
        </is>
      </c>
      <c r="I4338" t="inlineStr">
        <is>
          <t>Critical</t>
        </is>
      </c>
      <c r="J4338" t="n">
        <v>9</v>
      </c>
      <c r="K4338" t="inlineStr">
        <is>
          <t>A</t>
        </is>
      </c>
      <c r="L4338" s="9">
        <f>A4338&amp;"-"&amp;TEXT(E4338,"yyyymmdd")</f>
        <v/>
      </c>
    </row>
    <row r="4339">
      <c r="A4339" t="n">
        <v>50123749</v>
      </c>
      <c r="B4339" t="inlineStr">
        <is>
          <t>Brooklyn</t>
        </is>
      </c>
      <c r="C4339" t="inlineStr">
        <is>
          <t>11201</t>
        </is>
      </c>
      <c r="D4339" t="inlineStr">
        <is>
          <t>Coffee/Tea</t>
        </is>
      </c>
      <c r="E4339" s="8" t="n">
        <v>46141</v>
      </c>
      <c r="F4339" t="inlineStr">
        <is>
          <t>Violations were cited in the following area(s).</t>
        </is>
      </c>
      <c r="G4339" t="inlineStr">
        <is>
          <t>10B</t>
        </is>
      </c>
      <c r="H4339" t="inlineStr">
        <is>
          <t>Anti-siphonage or back-flow prevention device not provided where required; equipment or floor not properly drained; sewage disposal system in disrepair or not functioning properly. Condensation or liquid waste improperly disposed of.</t>
        </is>
      </c>
      <c r="I4339" t="inlineStr">
        <is>
          <t>Not Critical</t>
        </is>
      </c>
      <c r="J4339" t="n">
        <v>9</v>
      </c>
      <c r="K4339" t="inlineStr">
        <is>
          <t>A</t>
        </is>
      </c>
      <c r="L4339" s="9">
        <f>A4339&amp;"-"&amp;TEXT(E4339,"yyyymmdd")</f>
        <v/>
      </c>
    </row>
    <row r="4340">
      <c r="A4340" t="n">
        <v>50123749</v>
      </c>
      <c r="B4340" t="inlineStr">
        <is>
          <t>Brooklyn</t>
        </is>
      </c>
      <c r="C4340" t="inlineStr">
        <is>
          <t>11201</t>
        </is>
      </c>
      <c r="D4340" t="inlineStr">
        <is>
          <t>Coffee/Tea</t>
        </is>
      </c>
      <c r="E4340" s="8" t="n">
        <v>46141</v>
      </c>
      <c r="F4340" t="inlineStr">
        <is>
          <t>Violations were cited in the following area(s).</t>
        </is>
      </c>
      <c r="G4340" t="inlineStr">
        <is>
          <t>10F</t>
        </is>
      </c>
      <c r="H4340" t="inlineStr">
        <is>
          <t>Non-food contact surface or equipment made of unacceptable material, not kept clean, or not properly sealed, raised, spaced or movable to allow accessibility for cleaning on all sides, above and underneath the unit.</t>
        </is>
      </c>
      <c r="I4340" t="inlineStr">
        <is>
          <t>Not Critical</t>
        </is>
      </c>
      <c r="J4340" t="n">
        <v>9</v>
      </c>
      <c r="K4340" t="inlineStr">
        <is>
          <t>A</t>
        </is>
      </c>
      <c r="L4340" s="9">
        <f>A4340&amp;"-"&amp;TEXT(E4340,"yyyymmdd")</f>
        <v/>
      </c>
    </row>
    <row r="4341">
      <c r="A4341" t="n">
        <v>50125513</v>
      </c>
      <c r="B4341" t="inlineStr">
        <is>
          <t>Manhattan</t>
        </is>
      </c>
      <c r="C4341" t="inlineStr">
        <is>
          <t>10010</t>
        </is>
      </c>
      <c r="D4341" t="inlineStr">
        <is>
          <t>Sandwiches/Salads/Mixed Buffet</t>
        </is>
      </c>
      <c r="E4341" s="8" t="n">
        <v>46141</v>
      </c>
      <c r="F4341" t="inlineStr">
        <is>
          <t>Violations were cited in the following area(s).</t>
        </is>
      </c>
      <c r="G4341" t="inlineStr">
        <is>
          <t>02G</t>
        </is>
      </c>
      <c r="H4341" t="inlineStr">
        <is>
          <t>Cold TCS food item held above 41 °F; smoked or processed fish held above 38 °F; intact raw eggs held above 45 °F; or reduced oxygen packaged (ROP) TCS foods held above required temperatures except during active necessary preparation.</t>
        </is>
      </c>
      <c r="I4341" t="inlineStr">
        <is>
          <t>Critical</t>
        </is>
      </c>
      <c r="J4341" t="n">
        <v>20</v>
      </c>
      <c r="L4341" s="9">
        <f>A4341&amp;"-"&amp;TEXT(E4341,"yyyymmdd")</f>
        <v/>
      </c>
    </row>
    <row r="4342">
      <c r="A4342" t="n">
        <v>50125513</v>
      </c>
      <c r="B4342" t="inlineStr">
        <is>
          <t>Manhattan</t>
        </is>
      </c>
      <c r="C4342" t="inlineStr">
        <is>
          <t>10010</t>
        </is>
      </c>
      <c r="D4342" t="inlineStr">
        <is>
          <t>Sandwiches/Salads/Mixed Buffet</t>
        </is>
      </c>
      <c r="E4342" s="8" t="n">
        <v>46141</v>
      </c>
      <c r="F4342" t="inlineStr">
        <is>
          <t>Violations were cited in the following area(s).</t>
        </is>
      </c>
      <c r="G4342" t="inlineStr">
        <is>
          <t>06D</t>
        </is>
      </c>
      <c r="H4342" t="inlineStr">
        <is>
          <t>Food contact surface not properly washed, rinsed and sanitized after each use and following any activity when contamination may have occurred.</t>
        </is>
      </c>
      <c r="I4342" t="inlineStr">
        <is>
          <t>Critical</t>
        </is>
      </c>
      <c r="J4342" t="n">
        <v>20</v>
      </c>
      <c r="L4342" s="9">
        <f>A4342&amp;"-"&amp;TEXT(E4342,"yyyymmdd")</f>
        <v/>
      </c>
    </row>
    <row r="4343">
      <c r="A4343" t="n">
        <v>50125513</v>
      </c>
      <c r="B4343" t="inlineStr">
        <is>
          <t>Manhattan</t>
        </is>
      </c>
      <c r="C4343" t="inlineStr">
        <is>
          <t>10010</t>
        </is>
      </c>
      <c r="D4343" t="inlineStr">
        <is>
          <t>Sandwiches/Salads/Mixed Buffet</t>
        </is>
      </c>
      <c r="E4343" s="8" t="n">
        <v>46141</v>
      </c>
      <c r="F4343" t="inlineStr">
        <is>
          <t>Violations were cited in the following area(s).</t>
        </is>
      </c>
      <c r="G4343" t="inlineStr">
        <is>
          <t>10B</t>
        </is>
      </c>
      <c r="H4343" t="inlineStr">
        <is>
          <t>Anti-siphonage or back-flow prevention device not provided where required; equipment or floor not properly drained; sewage disposal system in disrepair or not functioning properly. Condensation or liquid waste improperly disposed of.</t>
        </is>
      </c>
      <c r="I4343" t="inlineStr">
        <is>
          <t>Not Critical</t>
        </is>
      </c>
      <c r="J4343" t="n">
        <v>20</v>
      </c>
      <c r="L4343" s="9">
        <f>A4343&amp;"-"&amp;TEXT(E4343,"yyyymmdd")</f>
        <v/>
      </c>
    </row>
    <row r="4344">
      <c r="A4344" t="n">
        <v>50125513</v>
      </c>
      <c r="B4344" t="inlineStr">
        <is>
          <t>Manhattan</t>
        </is>
      </c>
      <c r="C4344" t="inlineStr">
        <is>
          <t>10010</t>
        </is>
      </c>
      <c r="D4344" t="inlineStr">
        <is>
          <t>Sandwiches/Salads/Mixed Buffet</t>
        </is>
      </c>
      <c r="E4344" s="8" t="n">
        <v>46141</v>
      </c>
      <c r="F4344" t="inlineStr">
        <is>
          <t>Violations were cited in the following area(s).</t>
        </is>
      </c>
      <c r="G4344" t="inlineStr">
        <is>
          <t>10F</t>
        </is>
      </c>
      <c r="H4344" t="inlineStr">
        <is>
          <t>Non-food contact surface or equipment made of unacceptable material, not kept clean, or not properly sealed, raised, spaced or movable to allow accessibility for cleaning on all sides, above and underneath the unit.</t>
        </is>
      </c>
      <c r="I4344" t="inlineStr">
        <is>
          <t>Not Critical</t>
        </is>
      </c>
      <c r="J4344" t="n">
        <v>20</v>
      </c>
      <c r="L4344" s="9">
        <f>A4344&amp;"-"&amp;TEXT(E4344,"yyyymmdd")</f>
        <v/>
      </c>
    </row>
    <row r="4345">
      <c r="A4345" t="n">
        <v>50127142</v>
      </c>
      <c r="B4345" t="inlineStr">
        <is>
          <t>Manhattan</t>
        </is>
      </c>
      <c r="C4345" t="inlineStr">
        <is>
          <t>10013</t>
        </is>
      </c>
      <c r="D4345" t="inlineStr">
        <is>
          <t>Sandwiches</t>
        </is>
      </c>
      <c r="E4345" s="8" t="n">
        <v>46141</v>
      </c>
      <c r="F4345" t="inlineStr">
        <is>
          <t>Violations were cited in the following area(s).</t>
        </is>
      </c>
      <c r="G4345" t="inlineStr">
        <is>
          <t>02G</t>
        </is>
      </c>
      <c r="H4345" t="inlineStr">
        <is>
          <t>Cold TCS food item held above 41 °F; smoked or processed fish held above 38 °F; intact raw eggs held above 45 °F; or reduced oxygen packaged (ROP) TCS foods held above required temperatures except during active necessary preparation.</t>
        </is>
      </c>
      <c r="I4345" t="inlineStr">
        <is>
          <t>Critical</t>
        </is>
      </c>
      <c r="J4345" t="n">
        <v>12</v>
      </c>
      <c r="K4345" t="inlineStr">
        <is>
          <t>A</t>
        </is>
      </c>
      <c r="L4345" s="9">
        <f>A4345&amp;"-"&amp;TEXT(E4345,"yyyymmdd")</f>
        <v/>
      </c>
    </row>
    <row r="4346">
      <c r="A4346" t="n">
        <v>50127142</v>
      </c>
      <c r="B4346" t="inlineStr">
        <is>
          <t>Manhattan</t>
        </is>
      </c>
      <c r="C4346" t="inlineStr">
        <is>
          <t>10013</t>
        </is>
      </c>
      <c r="D4346" t="inlineStr">
        <is>
          <t>Sandwiches</t>
        </is>
      </c>
      <c r="E4346" s="8" t="n">
        <v>46141</v>
      </c>
      <c r="F4346" t="inlineStr">
        <is>
          <t>Violations were cited in the following area(s).</t>
        </is>
      </c>
      <c r="G4346" t="inlineStr">
        <is>
          <t>10E</t>
        </is>
      </c>
      <c r="H4346" t="inlineStr">
        <is>
          <t>Accurate thermometer not provided or properly located in refrigerated, cold storage or hot holding equipment</t>
        </is>
      </c>
      <c r="I4346" t="inlineStr">
        <is>
          <t>Not Critical</t>
        </is>
      </c>
      <c r="J4346" t="n">
        <v>12</v>
      </c>
      <c r="K4346" t="inlineStr">
        <is>
          <t>A</t>
        </is>
      </c>
      <c r="L4346" s="9">
        <f>A4346&amp;"-"&amp;TEXT(E4346,"yyyymmdd")</f>
        <v/>
      </c>
    </row>
    <row r="4347">
      <c r="A4347" t="n">
        <v>50127142</v>
      </c>
      <c r="B4347" t="inlineStr">
        <is>
          <t>Manhattan</t>
        </is>
      </c>
      <c r="C4347" t="inlineStr">
        <is>
          <t>10013</t>
        </is>
      </c>
      <c r="D4347" t="inlineStr">
        <is>
          <t>Sandwiches</t>
        </is>
      </c>
      <c r="E4347" s="8" t="n">
        <v>46141</v>
      </c>
      <c r="F4347" t="inlineStr">
        <is>
          <t>Violations were cited in the following area(s).</t>
        </is>
      </c>
      <c r="G4347" t="inlineStr">
        <is>
          <t>10F</t>
        </is>
      </c>
      <c r="H4347" t="inlineStr">
        <is>
          <t>Non-food contact surface or equipment made of unacceptable material, not kept clean, or not properly sealed, raised, spaced or movable to allow accessibility for cleaning on all sides, above and underneath the unit.</t>
        </is>
      </c>
      <c r="I4347" t="inlineStr">
        <is>
          <t>Not Critical</t>
        </is>
      </c>
      <c r="J4347" t="n">
        <v>12</v>
      </c>
      <c r="K4347" t="inlineStr">
        <is>
          <t>A</t>
        </is>
      </c>
      <c r="L4347" s="9">
        <f>A4347&amp;"-"&amp;TEXT(E4347,"yyyymmdd")</f>
        <v/>
      </c>
    </row>
    <row r="4348">
      <c r="A4348" t="n">
        <v>50128199</v>
      </c>
      <c r="B4348" t="inlineStr">
        <is>
          <t>Queens</t>
        </is>
      </c>
      <c r="C4348" t="inlineStr">
        <is>
          <t>11101</t>
        </is>
      </c>
      <c r="D4348" t="inlineStr">
        <is>
          <t>Chicken</t>
        </is>
      </c>
      <c r="E4348" s="8" t="n">
        <v>46141</v>
      </c>
      <c r="F4348" t="inlineStr">
        <is>
          <t>Violations were cited in the following area(s).</t>
        </is>
      </c>
      <c r="G4348" t="inlineStr">
        <is>
          <t>02B</t>
        </is>
      </c>
      <c r="H4348" t="inlineStr">
        <is>
          <t>Hot TCS food item not held at or above 140 °F.</t>
        </is>
      </c>
      <c r="I4348" t="inlineStr">
        <is>
          <t>Critical</t>
        </is>
      </c>
      <c r="J4348" t="n">
        <v>10</v>
      </c>
      <c r="K4348" t="inlineStr">
        <is>
          <t>A</t>
        </is>
      </c>
      <c r="L4348" s="9">
        <f>A4348&amp;"-"&amp;TEXT(E4348,"yyyymmdd")</f>
        <v/>
      </c>
    </row>
    <row r="4349">
      <c r="A4349" t="n">
        <v>50128199</v>
      </c>
      <c r="B4349" t="inlineStr">
        <is>
          <t>Queens</t>
        </is>
      </c>
      <c r="C4349" t="inlineStr">
        <is>
          <t>11101</t>
        </is>
      </c>
      <c r="D4349" t="inlineStr">
        <is>
          <t>Chicken</t>
        </is>
      </c>
      <c r="E4349" s="8" t="n">
        <v>46141</v>
      </c>
      <c r="F4349" t="inlineStr">
        <is>
          <t>Violations were cited in the following area(s).</t>
        </is>
      </c>
      <c r="G4349" t="inlineStr">
        <is>
          <t>10F</t>
        </is>
      </c>
      <c r="H4349" t="inlineStr">
        <is>
          <t>Non-food contact surface or equipment made of unacceptable material, not kept clean, or not properly sealed, raised, spaced or movable to allow accessibility for cleaning on all sides, above and underneath the unit.</t>
        </is>
      </c>
      <c r="I4349" t="inlineStr">
        <is>
          <t>Not Critical</t>
        </is>
      </c>
      <c r="J4349" t="n">
        <v>10</v>
      </c>
      <c r="K4349" t="inlineStr">
        <is>
          <t>A</t>
        </is>
      </c>
      <c r="L4349" s="9">
        <f>A4349&amp;"-"&amp;TEXT(E4349,"yyyymmdd")</f>
        <v/>
      </c>
    </row>
    <row r="4350">
      <c r="A4350" t="n">
        <v>50129057</v>
      </c>
      <c r="B4350" t="inlineStr">
        <is>
          <t>Staten Island</t>
        </is>
      </c>
      <c r="C4350" t="inlineStr">
        <is>
          <t>10314</t>
        </is>
      </c>
      <c r="D4350" t="inlineStr">
        <is>
          <t>Chinese</t>
        </is>
      </c>
      <c r="E4350" s="8" t="n">
        <v>46141</v>
      </c>
      <c r="F4350" t="inlineStr">
        <is>
          <t>Violations were cited in the following area(s).</t>
        </is>
      </c>
      <c r="G4350" t="inlineStr">
        <is>
          <t>02C</t>
        </is>
      </c>
      <c r="H4350" t="inlineStr">
        <is>
          <t>Hot TCS food item that has been cooked and cooled is being held for service without first being reheated to 165º F or above within 2 hours.</t>
        </is>
      </c>
      <c r="I4350" t="inlineStr">
        <is>
          <t>Critical</t>
        </is>
      </c>
      <c r="J4350" t="n">
        <v>29</v>
      </c>
      <c r="L4350" s="9">
        <f>A4350&amp;"-"&amp;TEXT(E4350,"yyyymmdd")</f>
        <v/>
      </c>
    </row>
    <row r="4351">
      <c r="A4351" t="n">
        <v>50129057</v>
      </c>
      <c r="B4351" t="inlineStr">
        <is>
          <t>Staten Island</t>
        </is>
      </c>
      <c r="C4351" t="inlineStr">
        <is>
          <t>10314</t>
        </is>
      </c>
      <c r="D4351" t="inlineStr">
        <is>
          <t>Chinese</t>
        </is>
      </c>
      <c r="E4351" s="8" t="n">
        <v>46141</v>
      </c>
      <c r="F4351" t="inlineStr">
        <is>
          <t>Violations were cited in the following area(s).</t>
        </is>
      </c>
      <c r="G4351" t="inlineStr">
        <is>
          <t>04L</t>
        </is>
      </c>
      <c r="H4351" t="inlineStr">
        <is>
          <t>Evidence of mice or live mice in establishment's food or non-food areas.</t>
        </is>
      </c>
      <c r="I4351" t="inlineStr">
        <is>
          <t>Critical</t>
        </is>
      </c>
      <c r="J4351" t="n">
        <v>29</v>
      </c>
      <c r="L4351" s="9">
        <f>A4351&amp;"-"&amp;TEXT(E4351,"yyyymmdd")</f>
        <v/>
      </c>
    </row>
    <row r="4352">
      <c r="A4352" t="n">
        <v>50129057</v>
      </c>
      <c r="B4352" t="inlineStr">
        <is>
          <t>Staten Island</t>
        </is>
      </c>
      <c r="C4352" t="inlineStr">
        <is>
          <t>10314</t>
        </is>
      </c>
      <c r="D4352" t="inlineStr">
        <is>
          <t>Chinese</t>
        </is>
      </c>
      <c r="E4352" s="8" t="n">
        <v>46141</v>
      </c>
      <c r="F4352" t="inlineStr">
        <is>
          <t>Violations were cited in the following area(s).</t>
        </is>
      </c>
      <c r="G4352" t="inlineStr">
        <is>
          <t>06A</t>
        </is>
      </c>
      <c r="H4352" t="inlineStr">
        <is>
          <t>Personal cleanliness is inadequate. Outer garment soiled with possible contaminant. Effective hair restraint not worn where required. Jewelry worn on hands or arms. Fingernail polish worn or fingernails not kept clean and trimmed.</t>
        </is>
      </c>
      <c r="I4352" t="inlineStr">
        <is>
          <t>Critical</t>
        </is>
      </c>
      <c r="J4352" t="n">
        <v>29</v>
      </c>
      <c r="L4352" s="9">
        <f>A4352&amp;"-"&amp;TEXT(E4352,"yyyymmdd")</f>
        <v/>
      </c>
    </row>
    <row r="4353">
      <c r="A4353" t="n">
        <v>50129057</v>
      </c>
      <c r="B4353" t="inlineStr">
        <is>
          <t>Staten Island</t>
        </is>
      </c>
      <c r="C4353" t="inlineStr">
        <is>
          <t>10314</t>
        </is>
      </c>
      <c r="D4353" t="inlineStr">
        <is>
          <t>Chinese</t>
        </is>
      </c>
      <c r="E4353" s="8" t="n">
        <v>46141</v>
      </c>
      <c r="F4353" t="inlineStr">
        <is>
          <t>Violations were cited in the following area(s).</t>
        </is>
      </c>
      <c r="G4353" t="inlineStr">
        <is>
          <t>06D</t>
        </is>
      </c>
      <c r="H4353" t="inlineStr">
        <is>
          <t>Food contact surface not properly washed, rinsed and sanitized after each use and following any activity when contamination may have occurred.</t>
        </is>
      </c>
      <c r="I4353" t="inlineStr">
        <is>
          <t>Critical</t>
        </is>
      </c>
      <c r="J4353" t="n">
        <v>29</v>
      </c>
      <c r="L4353" s="9">
        <f>A4353&amp;"-"&amp;TEXT(E4353,"yyyymmdd")</f>
        <v/>
      </c>
    </row>
    <row r="4354">
      <c r="A4354" t="n">
        <v>50129057</v>
      </c>
      <c r="B4354" t="inlineStr">
        <is>
          <t>Staten Island</t>
        </is>
      </c>
      <c r="C4354" t="inlineStr">
        <is>
          <t>10314</t>
        </is>
      </c>
      <c r="D4354" t="inlineStr">
        <is>
          <t>Chinese</t>
        </is>
      </c>
      <c r="E4354" s="8" t="n">
        <v>46141</v>
      </c>
      <c r="F4354" t="inlineStr">
        <is>
          <t>Violations were cited in the following area(s).</t>
        </is>
      </c>
      <c r="G4354" t="inlineStr">
        <is>
          <t>08A</t>
        </is>
      </c>
      <c r="H4354" t="inlineStr">
        <is>
          <t>Establishment is not free of harborage or conditions conducive to rodents, insects or other pests.</t>
        </is>
      </c>
      <c r="I4354" t="inlineStr">
        <is>
          <t>Not Critical</t>
        </is>
      </c>
      <c r="J4354" t="n">
        <v>29</v>
      </c>
      <c r="L4354" s="9">
        <f>A4354&amp;"-"&amp;TEXT(E4354,"yyyymmdd")</f>
        <v/>
      </c>
    </row>
    <row r="4355">
      <c r="A4355" t="n">
        <v>50129057</v>
      </c>
      <c r="B4355" t="inlineStr">
        <is>
          <t>Staten Island</t>
        </is>
      </c>
      <c r="C4355" t="inlineStr">
        <is>
          <t>10314</t>
        </is>
      </c>
      <c r="D4355" t="inlineStr">
        <is>
          <t>Chinese</t>
        </is>
      </c>
      <c r="E4355" s="8" t="n">
        <v>46141</v>
      </c>
      <c r="F4355" t="inlineStr">
        <is>
          <t>Violations were cited in the following area(s).</t>
        </is>
      </c>
      <c r="G4355" t="inlineStr">
        <is>
          <t>09C</t>
        </is>
      </c>
      <c r="H4355" t="inlineStr">
        <is>
          <t>Design, construction, materials used or maintenance of food contact surface improper. Surface not easily cleanable, sanitized and maintained.</t>
        </is>
      </c>
      <c r="I4355" t="inlineStr">
        <is>
          <t>Not Critical</t>
        </is>
      </c>
      <c r="J4355" t="n">
        <v>29</v>
      </c>
      <c r="L4355" s="9">
        <f>A4355&amp;"-"&amp;TEXT(E4355,"yyyymmdd")</f>
        <v/>
      </c>
    </row>
    <row r="4356">
      <c r="A4356" t="n">
        <v>50129057</v>
      </c>
      <c r="B4356" t="inlineStr">
        <is>
          <t>Staten Island</t>
        </is>
      </c>
      <c r="C4356" t="inlineStr">
        <is>
          <t>10314</t>
        </is>
      </c>
      <c r="D4356" t="inlineStr">
        <is>
          <t>Chinese</t>
        </is>
      </c>
      <c r="E4356" s="8" t="n">
        <v>46141</v>
      </c>
      <c r="F4356" t="inlineStr">
        <is>
          <t>Violations were cited in the following area(s).</t>
        </is>
      </c>
      <c r="G4356" t="inlineStr">
        <is>
          <t>10B</t>
        </is>
      </c>
      <c r="H4356" t="inlineStr">
        <is>
          <t>Anti-siphonage or back-flow prevention device not provided where required; equipment or floor not properly drained; sewage disposal system in disrepair or not functioning properly. Condensation or liquid waste improperly disposed of.</t>
        </is>
      </c>
      <c r="I4356" t="inlineStr">
        <is>
          <t>Not Critical</t>
        </is>
      </c>
      <c r="J4356" t="n">
        <v>29</v>
      </c>
      <c r="L4356" s="9">
        <f>A4356&amp;"-"&amp;TEXT(E4356,"yyyymmdd")</f>
        <v/>
      </c>
    </row>
    <row r="4357">
      <c r="A4357" t="n">
        <v>50134936</v>
      </c>
      <c r="B4357" t="inlineStr">
        <is>
          <t>Manhattan</t>
        </is>
      </c>
      <c r="C4357" t="inlineStr">
        <is>
          <t>10022</t>
        </is>
      </c>
      <c r="D4357" t="inlineStr">
        <is>
          <t>French</t>
        </is>
      </c>
      <c r="E4357" s="8" t="n">
        <v>46141</v>
      </c>
      <c r="F4357" t="inlineStr">
        <is>
          <t>Violations were cited in the following area(s).</t>
        </is>
      </c>
      <c r="G4357" t="inlineStr">
        <is>
          <t>04N</t>
        </is>
      </c>
      <c r="H4357" t="inlineStr">
        <is>
          <t>Filth flies or food/refuse/sewage associated with (FRSA) flies or other nuisance pests in establishment’s food and/or non-food areas. FRSA flies include house flies, blow flies, bottle flies, flesh flies, drain flies, Phorid flies and fruit flies.</t>
        </is>
      </c>
      <c r="I4357" t="inlineStr">
        <is>
          <t>Critical</t>
        </is>
      </c>
      <c r="J4357" t="n">
        <v>18</v>
      </c>
      <c r="L4357" s="9">
        <f>A4357&amp;"-"&amp;TEXT(E4357,"yyyymmdd")</f>
        <v/>
      </c>
    </row>
    <row r="4358">
      <c r="A4358" t="n">
        <v>50134936</v>
      </c>
      <c r="B4358" t="inlineStr">
        <is>
          <t>Manhattan</t>
        </is>
      </c>
      <c r="C4358" t="inlineStr">
        <is>
          <t>10022</t>
        </is>
      </c>
      <c r="D4358" t="inlineStr">
        <is>
          <t>French</t>
        </is>
      </c>
      <c r="E4358" s="8" t="n">
        <v>46141</v>
      </c>
      <c r="F4358" t="inlineStr">
        <is>
          <t>Violations were cited in the following area(s).</t>
        </is>
      </c>
      <c r="G4358" t="inlineStr">
        <is>
          <t>08A</t>
        </is>
      </c>
      <c r="H4358" t="inlineStr">
        <is>
          <t>Establishment is not free of harborage or conditions conducive to rodents, insects or other pests.</t>
        </is>
      </c>
      <c r="I4358" t="inlineStr">
        <is>
          <t>Not Critical</t>
        </is>
      </c>
      <c r="J4358" t="n">
        <v>18</v>
      </c>
      <c r="L4358" s="9">
        <f>A4358&amp;"-"&amp;TEXT(E4358,"yyyymmdd")</f>
        <v/>
      </c>
    </row>
    <row r="4359">
      <c r="A4359" t="n">
        <v>50134936</v>
      </c>
      <c r="B4359" t="inlineStr">
        <is>
          <t>Manhattan</t>
        </is>
      </c>
      <c r="C4359" t="inlineStr">
        <is>
          <t>10022</t>
        </is>
      </c>
      <c r="D4359" t="inlineStr">
        <is>
          <t>French</t>
        </is>
      </c>
      <c r="E4359" s="8" t="n">
        <v>46141</v>
      </c>
      <c r="F4359" t="inlineStr">
        <is>
          <t>Violations were cited in the following area(s).</t>
        </is>
      </c>
      <c r="G4359" t="inlineStr">
        <is>
          <t>08B</t>
        </is>
      </c>
      <c r="H4359"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4359" t="inlineStr">
        <is>
          <t>Not Critical</t>
        </is>
      </c>
      <c r="J4359" t="n">
        <v>18</v>
      </c>
      <c r="L4359" s="9">
        <f>A4359&amp;"-"&amp;TEXT(E4359,"yyyymmdd")</f>
        <v/>
      </c>
    </row>
    <row r="4360">
      <c r="A4360" t="n">
        <v>50134936</v>
      </c>
      <c r="B4360" t="inlineStr">
        <is>
          <t>Manhattan</t>
        </is>
      </c>
      <c r="C4360" t="inlineStr">
        <is>
          <t>10022</t>
        </is>
      </c>
      <c r="D4360" t="inlineStr">
        <is>
          <t>French</t>
        </is>
      </c>
      <c r="E4360" s="8" t="n">
        <v>46141</v>
      </c>
      <c r="F4360" t="inlineStr">
        <is>
          <t>Violations were cited in the following area(s).</t>
        </is>
      </c>
      <c r="G4360" t="inlineStr">
        <is>
          <t>10F</t>
        </is>
      </c>
      <c r="H4360" t="inlineStr">
        <is>
          <t>Non-food contact surface or equipment made of unacceptable material, not kept clean, or not properly sealed, raised, spaced or movable to allow accessibility for cleaning on all sides, above and underneath the unit.</t>
        </is>
      </c>
      <c r="I4360" t="inlineStr">
        <is>
          <t>Not Critical</t>
        </is>
      </c>
      <c r="J4360" t="n">
        <v>18</v>
      </c>
      <c r="L4360" s="9">
        <f>A4360&amp;"-"&amp;TEXT(E4360,"yyyymmdd")</f>
        <v/>
      </c>
    </row>
    <row r="4361">
      <c r="A4361" t="n">
        <v>50136331</v>
      </c>
      <c r="B4361" t="inlineStr">
        <is>
          <t>Manhattan</t>
        </is>
      </c>
      <c r="C4361" t="inlineStr">
        <is>
          <t>10012</t>
        </is>
      </c>
      <c r="D4361" t="inlineStr">
        <is>
          <t>Indian</t>
        </is>
      </c>
      <c r="E4361" s="8" t="n">
        <v>46141</v>
      </c>
      <c r="F4361" t="inlineStr">
        <is>
          <t>Violations were cited in the following area(s).</t>
        </is>
      </c>
      <c r="G4361" t="inlineStr">
        <is>
          <t>06D</t>
        </is>
      </c>
      <c r="H4361" t="inlineStr">
        <is>
          <t>Food contact surface not properly washed, rinsed and sanitized after each use and following any activity when contamination may have occurred.</t>
        </is>
      </c>
      <c r="I4361" t="inlineStr">
        <is>
          <t>Critical</t>
        </is>
      </c>
      <c r="J4361" t="n">
        <v>9</v>
      </c>
      <c r="K4361" t="inlineStr">
        <is>
          <t>A</t>
        </is>
      </c>
      <c r="L4361" s="9">
        <f>A4361&amp;"-"&amp;TEXT(E4361,"yyyymmdd")</f>
        <v/>
      </c>
    </row>
    <row r="4362">
      <c r="A4362" t="n">
        <v>50136331</v>
      </c>
      <c r="B4362" t="inlineStr">
        <is>
          <t>Manhattan</t>
        </is>
      </c>
      <c r="C4362" t="inlineStr">
        <is>
          <t>10012</t>
        </is>
      </c>
      <c r="D4362" t="inlineStr">
        <is>
          <t>Indian</t>
        </is>
      </c>
      <c r="E4362" s="8" t="n">
        <v>46141</v>
      </c>
      <c r="F4362" t="inlineStr">
        <is>
          <t>Violations were cited in the following area(s).</t>
        </is>
      </c>
      <c r="G4362" t="inlineStr">
        <is>
          <t>09C</t>
        </is>
      </c>
      <c r="H4362" t="inlineStr">
        <is>
          <t>Design, construction, materials used or maintenance of food contact surface improper. Surface not easily cleanable, sanitized and maintained.</t>
        </is>
      </c>
      <c r="I4362" t="inlineStr">
        <is>
          <t>Not Critical</t>
        </is>
      </c>
      <c r="J4362" t="n">
        <v>9</v>
      </c>
      <c r="K4362" t="inlineStr">
        <is>
          <t>A</t>
        </is>
      </c>
      <c r="L4362" s="9">
        <f>A4362&amp;"-"&amp;TEXT(E4362,"yyyymmdd")</f>
        <v/>
      </c>
    </row>
    <row r="4363">
      <c r="A4363" t="n">
        <v>50136331</v>
      </c>
      <c r="B4363" t="inlineStr">
        <is>
          <t>Manhattan</t>
        </is>
      </c>
      <c r="C4363" t="inlineStr">
        <is>
          <t>10012</t>
        </is>
      </c>
      <c r="D4363" t="inlineStr">
        <is>
          <t>Indian</t>
        </is>
      </c>
      <c r="E4363" s="8" t="n">
        <v>46141</v>
      </c>
      <c r="F4363" t="inlineStr">
        <is>
          <t>Violations were cited in the following area(s).</t>
        </is>
      </c>
      <c r="G4363" t="inlineStr">
        <is>
          <t>10F</t>
        </is>
      </c>
      <c r="H4363" t="inlineStr">
        <is>
          <t>Non-food contact surface or equipment made of unacceptable material, not kept clean, or not properly sealed, raised, spaced or movable to allow accessibility for cleaning on all sides, above and underneath the unit.</t>
        </is>
      </c>
      <c r="I4363" t="inlineStr">
        <is>
          <t>Not Critical</t>
        </is>
      </c>
      <c r="J4363" t="n">
        <v>9</v>
      </c>
      <c r="K4363" t="inlineStr">
        <is>
          <t>A</t>
        </is>
      </c>
      <c r="L4363" s="9">
        <f>A4363&amp;"-"&amp;TEXT(E4363,"yyyymmdd")</f>
        <v/>
      </c>
    </row>
    <row r="4364">
      <c r="A4364" t="n">
        <v>50136996</v>
      </c>
      <c r="B4364" t="inlineStr">
        <is>
          <t>Brooklyn</t>
        </is>
      </c>
      <c r="C4364" t="inlineStr">
        <is>
          <t>11222</t>
        </is>
      </c>
      <c r="D4364" t="inlineStr">
        <is>
          <t>Tapas</t>
        </is>
      </c>
      <c r="E4364" s="8" t="n">
        <v>46141</v>
      </c>
      <c r="F4364" t="inlineStr">
        <is>
          <t>Violations were cited in the following area(s).</t>
        </is>
      </c>
      <c r="G4364" t="inlineStr">
        <is>
          <t>06G</t>
        </is>
      </c>
      <c r="H4364" t="inlineStr">
        <is>
          <t>HACCP plan not approved or approved HACCP plan not maintained on premises.</t>
        </is>
      </c>
      <c r="I4364" t="inlineStr">
        <is>
          <t>Critical</t>
        </is>
      </c>
      <c r="J4364" t="n">
        <v>12</v>
      </c>
      <c r="K4364" t="inlineStr">
        <is>
          <t>A</t>
        </is>
      </c>
      <c r="L4364" s="9">
        <f>A4364&amp;"-"&amp;TEXT(E4364,"yyyymmdd")</f>
        <v/>
      </c>
    </row>
    <row r="4365">
      <c r="A4365" t="n">
        <v>50136996</v>
      </c>
      <c r="B4365" t="inlineStr">
        <is>
          <t>Brooklyn</t>
        </is>
      </c>
      <c r="C4365" t="inlineStr">
        <is>
          <t>11222</t>
        </is>
      </c>
      <c r="D4365" t="inlineStr">
        <is>
          <t>Tapas</t>
        </is>
      </c>
      <c r="E4365" s="8" t="n">
        <v>46141</v>
      </c>
      <c r="F4365" t="inlineStr">
        <is>
          <t>Violations were cited in the following area(s).</t>
        </is>
      </c>
      <c r="G4365" t="inlineStr">
        <is>
          <t>10F</t>
        </is>
      </c>
      <c r="H4365" t="inlineStr">
        <is>
          <t>Non-food contact surface or equipment made of unacceptable material, not kept clean, or not properly sealed, raised, spaced or movable to allow accessibility for cleaning on all sides, above and underneath the unit.</t>
        </is>
      </c>
      <c r="I4365" t="inlineStr">
        <is>
          <t>Not Critical</t>
        </is>
      </c>
      <c r="J4365" t="n">
        <v>12</v>
      </c>
      <c r="K4365" t="inlineStr">
        <is>
          <t>A</t>
        </is>
      </c>
      <c r="L4365" s="9">
        <f>A4365&amp;"-"&amp;TEXT(E4365,"yyyymmdd")</f>
        <v/>
      </c>
    </row>
    <row r="4366">
      <c r="A4366" t="n">
        <v>50142958</v>
      </c>
      <c r="B4366" t="inlineStr">
        <is>
          <t>Manhattan</t>
        </is>
      </c>
      <c r="C4366" t="inlineStr">
        <is>
          <t>10012</t>
        </is>
      </c>
      <c r="D4366" t="inlineStr">
        <is>
          <t>Chinese</t>
        </is>
      </c>
      <c r="E4366" s="8" t="n">
        <v>46141</v>
      </c>
      <c r="F4366" t="inlineStr">
        <is>
          <t>Violations were cited in the following area(s).</t>
        </is>
      </c>
      <c r="G4366" t="inlineStr">
        <is>
          <t>02B</t>
        </is>
      </c>
      <c r="H4366" t="inlineStr">
        <is>
          <t>Hot TCS food item not held at or above 140 °F.</t>
        </is>
      </c>
      <c r="I4366" t="inlineStr">
        <is>
          <t>Critical</t>
        </is>
      </c>
      <c r="J4366" t="n">
        <v>12</v>
      </c>
      <c r="K4366" t="inlineStr">
        <is>
          <t>A</t>
        </is>
      </c>
      <c r="L4366" s="9">
        <f>A4366&amp;"-"&amp;TEXT(E4366,"yyyymmdd")</f>
        <v/>
      </c>
    </row>
    <row r="4367">
      <c r="A4367" t="n">
        <v>50142958</v>
      </c>
      <c r="B4367" t="inlineStr">
        <is>
          <t>Manhattan</t>
        </is>
      </c>
      <c r="C4367" t="inlineStr">
        <is>
          <t>10012</t>
        </is>
      </c>
      <c r="D4367" t="inlineStr">
        <is>
          <t>Chinese</t>
        </is>
      </c>
      <c r="E4367" s="8" t="n">
        <v>46141</v>
      </c>
      <c r="F4367" t="inlineStr">
        <is>
          <t>Violations were cited in the following area(s).</t>
        </is>
      </c>
      <c r="G4367" t="inlineStr">
        <is>
          <t>06C</t>
        </is>
      </c>
      <c r="H436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367" t="inlineStr">
        <is>
          <t>Critical</t>
        </is>
      </c>
      <c r="J4367" t="n">
        <v>12</v>
      </c>
      <c r="K4367" t="inlineStr">
        <is>
          <t>A</t>
        </is>
      </c>
      <c r="L4367" s="9">
        <f>A4367&amp;"-"&amp;TEXT(E4367,"yyyymmdd")</f>
        <v/>
      </c>
    </row>
    <row r="4368">
      <c r="A4368" t="n">
        <v>50150588</v>
      </c>
      <c r="B4368" t="inlineStr">
        <is>
          <t>Manhattan</t>
        </is>
      </c>
      <c r="C4368" t="inlineStr">
        <is>
          <t>10006</t>
        </is>
      </c>
      <c r="D4368" t="inlineStr">
        <is>
          <t>Chinese</t>
        </is>
      </c>
      <c r="E4368" s="8" t="n">
        <v>46141</v>
      </c>
      <c r="F4368" t="inlineStr">
        <is>
          <t>Violations were cited in the following area(s).</t>
        </is>
      </c>
      <c r="G4368" t="inlineStr">
        <is>
          <t>02G</t>
        </is>
      </c>
      <c r="H4368" t="inlineStr">
        <is>
          <t>Cold TCS food item held above 41 °F; smoked or processed fish held above 38 °F; intact raw eggs held above 45 °F; or reduced oxygen packaged (ROP) TCS foods held above required temperatures except during active necessary preparation.</t>
        </is>
      </c>
      <c r="I4368" t="inlineStr">
        <is>
          <t>Critical</t>
        </is>
      </c>
      <c r="J4368" t="n">
        <v>12</v>
      </c>
      <c r="K4368" t="inlineStr">
        <is>
          <t>A</t>
        </is>
      </c>
      <c r="L4368" s="9">
        <f>A4368&amp;"-"&amp;TEXT(E4368,"yyyymmdd")</f>
        <v/>
      </c>
    </row>
    <row r="4369">
      <c r="A4369" t="n">
        <v>50150588</v>
      </c>
      <c r="B4369" t="inlineStr">
        <is>
          <t>Manhattan</t>
        </is>
      </c>
      <c r="C4369" t="inlineStr">
        <is>
          <t>10006</t>
        </is>
      </c>
      <c r="D4369" t="inlineStr">
        <is>
          <t>Chinese</t>
        </is>
      </c>
      <c r="E4369" s="8" t="n">
        <v>46141</v>
      </c>
      <c r="F4369" t="inlineStr">
        <is>
          <t>Violations were cited in the following area(s).</t>
        </is>
      </c>
      <c r="G4369" t="inlineStr">
        <is>
          <t>10B</t>
        </is>
      </c>
      <c r="H4369" t="inlineStr">
        <is>
          <t>Anti-siphonage or back-flow prevention device not provided where required; equipment or floor not properly drained; sewage disposal system in disrepair or not functioning properly. Condensation or liquid waste improperly disposed of.</t>
        </is>
      </c>
      <c r="I4369" t="inlineStr">
        <is>
          <t>Not Critical</t>
        </is>
      </c>
      <c r="J4369" t="n">
        <v>12</v>
      </c>
      <c r="K4369" t="inlineStr">
        <is>
          <t>A</t>
        </is>
      </c>
      <c r="L4369" s="9">
        <f>A4369&amp;"-"&amp;TEXT(E4369,"yyyymmdd")</f>
        <v/>
      </c>
    </row>
    <row r="4370">
      <c r="A4370" t="n">
        <v>50150588</v>
      </c>
      <c r="B4370" t="inlineStr">
        <is>
          <t>Manhattan</t>
        </is>
      </c>
      <c r="C4370" t="inlineStr">
        <is>
          <t>10006</t>
        </is>
      </c>
      <c r="D4370" t="inlineStr">
        <is>
          <t>Chinese</t>
        </is>
      </c>
      <c r="E4370" s="8" t="n">
        <v>46141</v>
      </c>
      <c r="F4370" t="inlineStr">
        <is>
          <t>Violations were cited in the following area(s).</t>
        </is>
      </c>
      <c r="G4370" t="inlineStr">
        <is>
          <t>10F</t>
        </is>
      </c>
      <c r="H4370" t="inlineStr">
        <is>
          <t>Non-food contact surface or equipment made of unacceptable material, not kept clean, or not properly sealed, raised, spaced or movable to allow accessibility for cleaning on all sides, above and underneath the unit.</t>
        </is>
      </c>
      <c r="I4370" t="inlineStr">
        <is>
          <t>Not Critical</t>
        </is>
      </c>
      <c r="J4370" t="n">
        <v>12</v>
      </c>
      <c r="K4370" t="inlineStr">
        <is>
          <t>A</t>
        </is>
      </c>
      <c r="L4370" s="9">
        <f>A4370&amp;"-"&amp;TEXT(E4370,"yyyymmdd")</f>
        <v/>
      </c>
    </row>
    <row r="4371">
      <c r="A4371" t="n">
        <v>50151450</v>
      </c>
      <c r="B4371" t="inlineStr">
        <is>
          <t>Manhattan</t>
        </is>
      </c>
      <c r="C4371" t="inlineStr">
        <is>
          <t>10013</t>
        </is>
      </c>
      <c r="D4371" t="inlineStr">
        <is>
          <t>Coffee/Tea</t>
        </is>
      </c>
      <c r="E4371" s="8" t="n">
        <v>46141</v>
      </c>
      <c r="F4371" t="inlineStr">
        <is>
          <t>Violations were cited in the following area(s).</t>
        </is>
      </c>
      <c r="G4371" t="inlineStr">
        <is>
          <t>06C</t>
        </is>
      </c>
      <c r="H437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371" t="inlineStr">
        <is>
          <t>Critical</t>
        </is>
      </c>
      <c r="J4371" t="n">
        <v>12</v>
      </c>
      <c r="K4371" t="inlineStr">
        <is>
          <t>A</t>
        </is>
      </c>
      <c r="L4371" s="9">
        <f>A4371&amp;"-"&amp;TEXT(E4371,"yyyymmdd")</f>
        <v/>
      </c>
    </row>
    <row r="4372">
      <c r="A4372" t="n">
        <v>50151450</v>
      </c>
      <c r="B4372" t="inlineStr">
        <is>
          <t>Manhattan</t>
        </is>
      </c>
      <c r="C4372" t="inlineStr">
        <is>
          <t>10013</t>
        </is>
      </c>
      <c r="D4372" t="inlineStr">
        <is>
          <t>Coffee/Tea</t>
        </is>
      </c>
      <c r="E4372" s="8" t="n">
        <v>46141</v>
      </c>
      <c r="F4372" t="inlineStr">
        <is>
          <t>Violations were cited in the following area(s).</t>
        </is>
      </c>
      <c r="G4372" t="inlineStr">
        <is>
          <t>06F</t>
        </is>
      </c>
      <c r="H4372" t="inlineStr">
        <is>
          <t>Wiping cloths not stored clean and dry, or in a sanitizing solution, between uses.</t>
        </is>
      </c>
      <c r="I4372" t="inlineStr">
        <is>
          <t>Critical</t>
        </is>
      </c>
      <c r="J4372" t="n">
        <v>12</v>
      </c>
      <c r="K4372" t="inlineStr">
        <is>
          <t>A</t>
        </is>
      </c>
      <c r="L4372" s="9">
        <f>A4372&amp;"-"&amp;TEXT(E4372,"yyyymmdd")</f>
        <v/>
      </c>
    </row>
    <row r="4373">
      <c r="A4373" t="n">
        <v>50151450</v>
      </c>
      <c r="B4373" t="inlineStr">
        <is>
          <t>Manhattan</t>
        </is>
      </c>
      <c r="C4373" t="inlineStr">
        <is>
          <t>10013</t>
        </is>
      </c>
      <c r="D4373" t="inlineStr">
        <is>
          <t>Coffee/Tea</t>
        </is>
      </c>
      <c r="E4373" s="8" t="n">
        <v>46141</v>
      </c>
      <c r="F4373" t="inlineStr">
        <is>
          <t>Violations were cited in the following area(s).</t>
        </is>
      </c>
      <c r="G4373" t="inlineStr">
        <is>
          <t>10F</t>
        </is>
      </c>
      <c r="H4373" t="inlineStr">
        <is>
          <t>Non-food contact surface or equipment made of unacceptable material, not kept clean, or not properly sealed, raised, spaced or movable to allow accessibility for cleaning on all sides, above and underneath the unit.</t>
        </is>
      </c>
      <c r="I4373" t="inlineStr">
        <is>
          <t>Not Critical</t>
        </is>
      </c>
      <c r="J4373" t="n">
        <v>12</v>
      </c>
      <c r="K4373" t="inlineStr">
        <is>
          <t>A</t>
        </is>
      </c>
      <c r="L4373" s="9">
        <f>A4373&amp;"-"&amp;TEXT(E4373,"yyyymmdd")</f>
        <v/>
      </c>
    </row>
    <row r="4374">
      <c r="A4374" t="n">
        <v>50153522</v>
      </c>
      <c r="B4374" t="inlineStr">
        <is>
          <t>Staten Island</t>
        </is>
      </c>
      <c r="C4374" t="inlineStr">
        <is>
          <t>10308</t>
        </is>
      </c>
      <c r="D4374" t="inlineStr">
        <is>
          <t>Frozen Desserts</t>
        </is>
      </c>
      <c r="E4374" s="8" t="n">
        <v>46141</v>
      </c>
      <c r="F4374" t="inlineStr">
        <is>
          <t>Violations were cited in the following area(s).</t>
        </is>
      </c>
      <c r="G4374" t="inlineStr">
        <is>
          <t>06D</t>
        </is>
      </c>
      <c r="H4374" t="inlineStr">
        <is>
          <t>Food contact surface not properly washed, rinsed and sanitized after each use and following any activity when contamination may have occurred.</t>
        </is>
      </c>
      <c r="I4374" t="inlineStr">
        <is>
          <t>Critical</t>
        </is>
      </c>
      <c r="J4374" t="n">
        <v>5</v>
      </c>
      <c r="K4374" t="inlineStr">
        <is>
          <t>A</t>
        </is>
      </c>
      <c r="L4374" s="9">
        <f>A4374&amp;"-"&amp;TEXT(E4374,"yyyymmdd")</f>
        <v/>
      </c>
    </row>
    <row r="4375">
      <c r="A4375" t="n">
        <v>50156351</v>
      </c>
      <c r="B4375" t="inlineStr">
        <is>
          <t>Brooklyn</t>
        </is>
      </c>
      <c r="C4375" t="inlineStr">
        <is>
          <t>11221</t>
        </is>
      </c>
      <c r="D4375" t="inlineStr">
        <is>
          <t>Coffee/Tea</t>
        </is>
      </c>
      <c r="E4375" s="8" t="n">
        <v>46141</v>
      </c>
      <c r="F4375" t="inlineStr">
        <is>
          <t>Violations were cited in the following area(s).</t>
        </is>
      </c>
      <c r="G4375" t="inlineStr">
        <is>
          <t>02G</t>
        </is>
      </c>
      <c r="H4375" t="inlineStr">
        <is>
          <t>Cold TCS food item held above 41 °F; smoked or processed fish held above 38 °F; intact raw eggs held above 45 °F; or reduced oxygen packaged (ROP) TCS foods held above required temperatures except during active necessary preparation.</t>
        </is>
      </c>
      <c r="I4375" t="inlineStr">
        <is>
          <t>Critical</t>
        </is>
      </c>
      <c r="J4375" t="n">
        <v>17</v>
      </c>
      <c r="L4375" s="9">
        <f>A4375&amp;"-"&amp;TEXT(E4375,"yyyymmdd")</f>
        <v/>
      </c>
    </row>
    <row r="4376">
      <c r="A4376" t="n">
        <v>50156351</v>
      </c>
      <c r="B4376" t="inlineStr">
        <is>
          <t>Brooklyn</t>
        </is>
      </c>
      <c r="C4376" t="inlineStr">
        <is>
          <t>11221</t>
        </is>
      </c>
      <c r="D4376" t="inlineStr">
        <is>
          <t>Coffee/Tea</t>
        </is>
      </c>
      <c r="E4376" s="8" t="n">
        <v>46141</v>
      </c>
      <c r="F4376" t="inlineStr">
        <is>
          <t>Violations were cited in the following area(s).</t>
        </is>
      </c>
      <c r="G4376" t="inlineStr">
        <is>
          <t>04P</t>
        </is>
      </c>
      <c r="H4376" t="inlineStr">
        <is>
          <t>Food containing a prohibited substance held, kept, offered, prepared, processed, packaged, or served.</t>
        </is>
      </c>
      <c r="I4376" t="inlineStr">
        <is>
          <t>Critical</t>
        </is>
      </c>
      <c r="J4376" t="n">
        <v>17</v>
      </c>
      <c r="L4376" s="9">
        <f>A4376&amp;"-"&amp;TEXT(E4376,"yyyymmdd")</f>
        <v/>
      </c>
    </row>
    <row r="4377">
      <c r="A4377" t="n">
        <v>50159093</v>
      </c>
      <c r="B4377" t="inlineStr">
        <is>
          <t>Bronx</t>
        </is>
      </c>
      <c r="C4377" t="inlineStr">
        <is>
          <t>10453</t>
        </is>
      </c>
      <c r="D4377" t="inlineStr">
        <is>
          <t>Spanish</t>
        </is>
      </c>
      <c r="E4377" s="8" t="n">
        <v>46141</v>
      </c>
      <c r="F4377" t="inlineStr">
        <is>
          <t>Violations were cited in the following area(s).</t>
        </is>
      </c>
      <c r="G4377" t="inlineStr">
        <is>
          <t>04A</t>
        </is>
      </c>
      <c r="H4377" t="inlineStr">
        <is>
          <t>Food Protection Certificate (FPC) not held by manager or supervisor of food operations.</t>
        </is>
      </c>
      <c r="I4377" t="inlineStr">
        <is>
          <t>Critical</t>
        </is>
      </c>
      <c r="J4377" t="n">
        <v>20</v>
      </c>
      <c r="L4377" s="9">
        <f>A4377&amp;"-"&amp;TEXT(E4377,"yyyymmdd")</f>
        <v/>
      </c>
    </row>
    <row r="4378">
      <c r="A4378" t="n">
        <v>50159093</v>
      </c>
      <c r="B4378" t="inlineStr">
        <is>
          <t>Bronx</t>
        </is>
      </c>
      <c r="C4378" t="inlineStr">
        <is>
          <t>10453</t>
        </is>
      </c>
      <c r="D4378" t="inlineStr">
        <is>
          <t>Spanish</t>
        </is>
      </c>
      <c r="E4378" s="8" t="n">
        <v>46141</v>
      </c>
      <c r="F4378" t="inlineStr">
        <is>
          <t>Violations were cited in the following area(s).</t>
        </is>
      </c>
      <c r="G4378" t="inlineStr">
        <is>
          <t>04J</t>
        </is>
      </c>
      <c r="H4378" t="inlineStr">
        <is>
          <t>Properly scaled and calibrated thermometer or thermocouple not provided or not readily accessible in food preparation and hot/cold holding areas to measure temperatures of TCS foods during cooking, cooling, reheating, and holding.</t>
        </is>
      </c>
      <c r="I4378" t="inlineStr">
        <is>
          <t>Critical</t>
        </is>
      </c>
      <c r="J4378" t="n">
        <v>20</v>
      </c>
      <c r="L4378" s="9">
        <f>A4378&amp;"-"&amp;TEXT(E4378,"yyyymmdd")</f>
        <v/>
      </c>
    </row>
    <row r="4379">
      <c r="A4379" t="n">
        <v>50159093</v>
      </c>
      <c r="B4379" t="inlineStr">
        <is>
          <t>Bronx</t>
        </is>
      </c>
      <c r="C4379" t="inlineStr">
        <is>
          <t>10453</t>
        </is>
      </c>
      <c r="D4379" t="inlineStr">
        <is>
          <t>Spanish</t>
        </is>
      </c>
      <c r="E4379" s="8" t="n">
        <v>46141</v>
      </c>
      <c r="F4379" t="inlineStr">
        <is>
          <t>Violations were cited in the following area(s).</t>
        </is>
      </c>
      <c r="G4379" t="inlineStr">
        <is>
          <t>06C</t>
        </is>
      </c>
      <c r="H43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379" t="inlineStr">
        <is>
          <t>Critical</t>
        </is>
      </c>
      <c r="J4379" t="n">
        <v>20</v>
      </c>
      <c r="L4379" s="9">
        <f>A4379&amp;"-"&amp;TEXT(E4379,"yyyymmdd")</f>
        <v/>
      </c>
    </row>
    <row r="4380">
      <c r="A4380" t="n">
        <v>50160904</v>
      </c>
      <c r="B4380" t="inlineStr">
        <is>
          <t>Manhattan</t>
        </is>
      </c>
      <c r="C4380" t="inlineStr">
        <is>
          <t>10013</t>
        </is>
      </c>
      <c r="D4380" t="inlineStr">
        <is>
          <t>American</t>
        </is>
      </c>
      <c r="E4380" s="8" t="n">
        <v>46141</v>
      </c>
      <c r="F4380" t="inlineStr">
        <is>
          <t>Violations were cited in the following area(s).</t>
        </is>
      </c>
      <c r="G4380" t="inlineStr">
        <is>
          <t>06A</t>
        </is>
      </c>
      <c r="H4380" t="inlineStr">
        <is>
          <t>Personal cleanliness is inadequate. Outer garment soiled with possible contaminant. Effective hair restraint not worn where required. Jewelry worn on hands or arms. Fingernail polish worn or fingernails not kept clean and trimmed.</t>
        </is>
      </c>
      <c r="I4380" t="inlineStr">
        <is>
          <t>Critical</t>
        </is>
      </c>
      <c r="J4380" t="n">
        <v>10</v>
      </c>
      <c r="K4380" t="inlineStr">
        <is>
          <t>A</t>
        </is>
      </c>
      <c r="L4380" s="9">
        <f>A4380&amp;"-"&amp;TEXT(E4380,"yyyymmdd")</f>
        <v/>
      </c>
    </row>
    <row r="4381">
      <c r="A4381" t="n">
        <v>50160904</v>
      </c>
      <c r="B4381" t="inlineStr">
        <is>
          <t>Manhattan</t>
        </is>
      </c>
      <c r="C4381" t="inlineStr">
        <is>
          <t>10013</t>
        </is>
      </c>
      <c r="D4381" t="inlineStr">
        <is>
          <t>American</t>
        </is>
      </c>
      <c r="E4381" s="8" t="n">
        <v>46141</v>
      </c>
      <c r="F4381" t="inlineStr">
        <is>
          <t>Violations were cited in the following area(s).</t>
        </is>
      </c>
      <c r="G4381" t="inlineStr">
        <is>
          <t>09C</t>
        </is>
      </c>
      <c r="H4381" t="inlineStr">
        <is>
          <t>Design, construction, materials used or maintenance of food contact surface improper. Surface not easily cleanable, sanitized and maintained.</t>
        </is>
      </c>
      <c r="I4381" t="inlineStr">
        <is>
          <t>Not Critical</t>
        </is>
      </c>
      <c r="J4381" t="n">
        <v>10</v>
      </c>
      <c r="K4381" t="inlineStr">
        <is>
          <t>A</t>
        </is>
      </c>
      <c r="L4381" s="9">
        <f>A4381&amp;"-"&amp;TEXT(E4381,"yyyymmdd")</f>
        <v/>
      </c>
    </row>
    <row r="4382">
      <c r="A4382" t="n">
        <v>50163033</v>
      </c>
      <c r="B4382" t="inlineStr">
        <is>
          <t>Manhattan</t>
        </is>
      </c>
      <c r="C4382" t="inlineStr">
        <is>
          <t>10017</t>
        </is>
      </c>
      <c r="D4382" t="inlineStr">
        <is>
          <t>American</t>
        </is>
      </c>
      <c r="E4382" s="8" t="n">
        <v>46141</v>
      </c>
      <c r="F4382" t="inlineStr">
        <is>
          <t>Violations were cited in the following area(s).</t>
        </is>
      </c>
      <c r="G4382" t="inlineStr">
        <is>
          <t>06C</t>
        </is>
      </c>
      <c r="H438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382" t="inlineStr">
        <is>
          <t>Critical</t>
        </is>
      </c>
      <c r="J4382" t="n">
        <v>9</v>
      </c>
      <c r="K4382" t="inlineStr">
        <is>
          <t>A</t>
        </is>
      </c>
      <c r="L4382" s="9">
        <f>A4382&amp;"-"&amp;TEXT(E4382,"yyyymmdd")</f>
        <v/>
      </c>
    </row>
    <row r="4383">
      <c r="A4383" t="n">
        <v>50163033</v>
      </c>
      <c r="B4383" t="inlineStr">
        <is>
          <t>Manhattan</t>
        </is>
      </c>
      <c r="C4383" t="inlineStr">
        <is>
          <t>10017</t>
        </is>
      </c>
      <c r="D4383" t="inlineStr">
        <is>
          <t>American</t>
        </is>
      </c>
      <c r="E4383" s="8" t="n">
        <v>46141</v>
      </c>
      <c r="F4383" t="inlineStr">
        <is>
          <t>Violations were cited in the following area(s).</t>
        </is>
      </c>
      <c r="G4383" t="inlineStr">
        <is>
          <t>09C</t>
        </is>
      </c>
      <c r="H4383" t="inlineStr">
        <is>
          <t>Design, construction, materials used or maintenance of food contact surface improper. Surface not easily cleanable, sanitized and maintained.</t>
        </is>
      </c>
      <c r="I4383" t="inlineStr">
        <is>
          <t>Not Critical</t>
        </is>
      </c>
      <c r="J4383" t="n">
        <v>9</v>
      </c>
      <c r="K4383" t="inlineStr">
        <is>
          <t>A</t>
        </is>
      </c>
      <c r="L4383" s="9">
        <f>A4383&amp;"-"&amp;TEXT(E4383,"yyyymmdd")</f>
        <v/>
      </c>
    </row>
    <row r="4384">
      <c r="A4384" t="n">
        <v>50163033</v>
      </c>
      <c r="B4384" t="inlineStr">
        <is>
          <t>Manhattan</t>
        </is>
      </c>
      <c r="C4384" t="inlineStr">
        <is>
          <t>10017</t>
        </is>
      </c>
      <c r="D4384" t="inlineStr">
        <is>
          <t>American</t>
        </is>
      </c>
      <c r="E4384" s="8" t="n">
        <v>46141</v>
      </c>
      <c r="F4384" t="inlineStr">
        <is>
          <t>Violations were cited in the following area(s).</t>
        </is>
      </c>
      <c r="G4384" t="inlineStr">
        <is>
          <t>10B</t>
        </is>
      </c>
      <c r="H4384" t="inlineStr">
        <is>
          <t>Anti-siphonage or back-flow prevention device not provided where required; equipment or floor not properly drained; sewage disposal system in disrepair or not functioning properly. Condensation or liquid waste improperly disposed of.</t>
        </is>
      </c>
      <c r="I4384" t="inlineStr">
        <is>
          <t>Not Critical</t>
        </is>
      </c>
      <c r="J4384" t="n">
        <v>9</v>
      </c>
      <c r="K4384" t="inlineStr">
        <is>
          <t>A</t>
        </is>
      </c>
      <c r="L4384" s="9">
        <f>A4384&amp;"-"&amp;TEXT(E4384,"yyyymmdd")</f>
        <v/>
      </c>
    </row>
    <row r="4385">
      <c r="A4385" t="n">
        <v>50164220</v>
      </c>
      <c r="B4385" t="inlineStr">
        <is>
          <t>Queens</t>
        </is>
      </c>
      <c r="C4385" t="inlineStr">
        <is>
          <t>11379</t>
        </is>
      </c>
      <c r="D4385" t="inlineStr">
        <is>
          <t>Japanese</t>
        </is>
      </c>
      <c r="E4385" s="8" t="n">
        <v>46141</v>
      </c>
      <c r="F4385" t="inlineStr">
        <is>
          <t>Violations were cited in the following area(s).</t>
        </is>
      </c>
      <c r="G4385" t="inlineStr">
        <is>
          <t>02B</t>
        </is>
      </c>
      <c r="H4385" t="inlineStr">
        <is>
          <t>Hot TCS food item not held at or above 140 °F.</t>
        </is>
      </c>
      <c r="I4385" t="inlineStr">
        <is>
          <t>Critical</t>
        </is>
      </c>
      <c r="J4385" t="n">
        <v>33</v>
      </c>
      <c r="L4385" s="9">
        <f>A4385&amp;"-"&amp;TEXT(E4385,"yyyymmdd")</f>
        <v/>
      </c>
    </row>
    <row r="4386">
      <c r="A4386" t="n">
        <v>50164220</v>
      </c>
      <c r="B4386" t="inlineStr">
        <is>
          <t>Queens</t>
        </is>
      </c>
      <c r="C4386" t="inlineStr">
        <is>
          <t>11379</t>
        </is>
      </c>
      <c r="D4386" t="inlineStr">
        <is>
          <t>Japanese</t>
        </is>
      </c>
      <c r="E4386" s="8" t="n">
        <v>46141</v>
      </c>
      <c r="F4386" t="inlineStr">
        <is>
          <t>Violations were cited in the following area(s).</t>
        </is>
      </c>
      <c r="G4386" t="inlineStr">
        <is>
          <t>04L</t>
        </is>
      </c>
      <c r="H4386" t="inlineStr">
        <is>
          <t>Evidence of mice or live mice in establishment's food or non-food areas.</t>
        </is>
      </c>
      <c r="I4386" t="inlineStr">
        <is>
          <t>Critical</t>
        </is>
      </c>
      <c r="J4386" t="n">
        <v>33</v>
      </c>
      <c r="L4386" s="9">
        <f>A4386&amp;"-"&amp;TEXT(E4386,"yyyymmdd")</f>
        <v/>
      </c>
    </row>
    <row r="4387">
      <c r="A4387" t="n">
        <v>50164220</v>
      </c>
      <c r="B4387" t="inlineStr">
        <is>
          <t>Queens</t>
        </is>
      </c>
      <c r="C4387" t="inlineStr">
        <is>
          <t>11379</t>
        </is>
      </c>
      <c r="D4387" t="inlineStr">
        <is>
          <t>Japanese</t>
        </is>
      </c>
      <c r="E4387" s="8" t="n">
        <v>46141</v>
      </c>
      <c r="F4387" t="inlineStr">
        <is>
          <t>Violations were cited in the following area(s).</t>
        </is>
      </c>
      <c r="G4387" t="inlineStr">
        <is>
          <t>06C</t>
        </is>
      </c>
      <c r="H438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387" t="inlineStr">
        <is>
          <t>Critical</t>
        </is>
      </c>
      <c r="J4387" t="n">
        <v>33</v>
      </c>
      <c r="L4387" s="9">
        <f>A4387&amp;"-"&amp;TEXT(E4387,"yyyymmdd")</f>
        <v/>
      </c>
    </row>
    <row r="4388">
      <c r="A4388" t="n">
        <v>50164220</v>
      </c>
      <c r="B4388" t="inlineStr">
        <is>
          <t>Queens</t>
        </is>
      </c>
      <c r="C4388" t="inlineStr">
        <is>
          <t>11379</t>
        </is>
      </c>
      <c r="D4388" t="inlineStr">
        <is>
          <t>Japanese</t>
        </is>
      </c>
      <c r="E4388" s="8" t="n">
        <v>46141</v>
      </c>
      <c r="F4388" t="inlineStr">
        <is>
          <t>Violations were cited in the following area(s).</t>
        </is>
      </c>
      <c r="G4388" t="inlineStr">
        <is>
          <t>06F</t>
        </is>
      </c>
      <c r="H4388" t="inlineStr">
        <is>
          <t>Wiping cloths not stored clean and dry, or in a sanitizing solution, between uses.</t>
        </is>
      </c>
      <c r="I4388" t="inlineStr">
        <is>
          <t>Critical</t>
        </is>
      </c>
      <c r="J4388" t="n">
        <v>33</v>
      </c>
      <c r="L4388" s="9">
        <f>A4388&amp;"-"&amp;TEXT(E4388,"yyyymmdd")</f>
        <v/>
      </c>
    </row>
    <row r="4389">
      <c r="A4389" t="n">
        <v>50164220</v>
      </c>
      <c r="B4389" t="inlineStr">
        <is>
          <t>Queens</t>
        </is>
      </c>
      <c r="C4389" t="inlineStr">
        <is>
          <t>11379</t>
        </is>
      </c>
      <c r="D4389" t="inlineStr">
        <is>
          <t>Japanese</t>
        </is>
      </c>
      <c r="E4389" s="8" t="n">
        <v>46141</v>
      </c>
      <c r="F4389" t="inlineStr">
        <is>
          <t>Violations were cited in the following area(s).</t>
        </is>
      </c>
      <c r="G4389" t="inlineStr">
        <is>
          <t>08A</t>
        </is>
      </c>
      <c r="H4389" t="inlineStr">
        <is>
          <t>Establishment is not free of harborage or conditions conducive to rodents, insects or other pests.</t>
        </is>
      </c>
      <c r="I4389" t="inlineStr">
        <is>
          <t>Not Critical</t>
        </is>
      </c>
      <c r="J4389" t="n">
        <v>33</v>
      </c>
      <c r="L4389" s="9">
        <f>A4389&amp;"-"&amp;TEXT(E4389,"yyyymmdd")</f>
        <v/>
      </c>
    </row>
    <row r="4390">
      <c r="A4390" t="n">
        <v>50164220</v>
      </c>
      <c r="B4390" t="inlineStr">
        <is>
          <t>Queens</t>
        </is>
      </c>
      <c r="C4390" t="inlineStr">
        <is>
          <t>11379</t>
        </is>
      </c>
      <c r="D4390" t="inlineStr">
        <is>
          <t>Japanese</t>
        </is>
      </c>
      <c r="E4390" s="8" t="n">
        <v>46141</v>
      </c>
      <c r="F4390" t="inlineStr">
        <is>
          <t>Violations were cited in the following area(s).</t>
        </is>
      </c>
      <c r="G4390" t="inlineStr">
        <is>
          <t>10B</t>
        </is>
      </c>
      <c r="H4390" t="inlineStr">
        <is>
          <t>Anti-siphonage or back-flow prevention device not provided where required; equipment or floor not properly drained; sewage disposal system in disrepair or not functioning properly. Condensation or liquid waste improperly disposed of.</t>
        </is>
      </c>
      <c r="I4390" t="inlineStr">
        <is>
          <t>Not Critical</t>
        </is>
      </c>
      <c r="J4390" t="n">
        <v>33</v>
      </c>
      <c r="L4390" s="9">
        <f>A4390&amp;"-"&amp;TEXT(E4390,"yyyymmdd")</f>
        <v/>
      </c>
    </row>
    <row r="4391">
      <c r="A4391" t="n">
        <v>50164220</v>
      </c>
      <c r="B4391" t="inlineStr">
        <is>
          <t>Queens</t>
        </is>
      </c>
      <c r="C4391" t="inlineStr">
        <is>
          <t>11379</t>
        </is>
      </c>
      <c r="D4391" t="inlineStr">
        <is>
          <t>Japanese</t>
        </is>
      </c>
      <c r="E4391" s="8" t="n">
        <v>46141</v>
      </c>
      <c r="F4391" t="inlineStr">
        <is>
          <t>Violations were cited in the following area(s).</t>
        </is>
      </c>
      <c r="G4391" t="inlineStr">
        <is>
          <t>10G</t>
        </is>
      </c>
      <c r="H4391" t="inlineStr">
        <is>
          <t>Dishwashing and ware washing: Cleaning and sanitizing of tableware, including dishes, utensils, and equipment deficient.</t>
        </is>
      </c>
      <c r="I4391" t="inlineStr">
        <is>
          <t>Not Critical</t>
        </is>
      </c>
      <c r="J4391" t="n">
        <v>33</v>
      </c>
      <c r="L4391" s="9">
        <f>A4391&amp;"-"&amp;TEXT(E4391,"yyyymmdd")</f>
        <v/>
      </c>
    </row>
    <row r="4392">
      <c r="A4392" t="n">
        <v>50165158</v>
      </c>
      <c r="B4392" t="inlineStr">
        <is>
          <t>Brooklyn</t>
        </is>
      </c>
      <c r="C4392" t="inlineStr">
        <is>
          <t>11233</t>
        </is>
      </c>
      <c r="D4392" t="inlineStr">
        <is>
          <t>American</t>
        </is>
      </c>
      <c r="E4392" s="8" t="n">
        <v>46141</v>
      </c>
      <c r="F4392" t="inlineStr">
        <is>
          <t>Violations were cited in the following area(s).</t>
        </is>
      </c>
      <c r="G4392" t="inlineStr">
        <is>
          <t>06D</t>
        </is>
      </c>
      <c r="H4392" t="inlineStr">
        <is>
          <t>Food contact surface not properly washed, rinsed and sanitized after each use and following any activity when contamination may have occurred.</t>
        </is>
      </c>
      <c r="I4392" t="inlineStr">
        <is>
          <t>Critical</t>
        </is>
      </c>
      <c r="J4392" t="n">
        <v>7</v>
      </c>
      <c r="K4392" t="inlineStr">
        <is>
          <t>A</t>
        </is>
      </c>
      <c r="L4392" s="9">
        <f>A4392&amp;"-"&amp;TEXT(E4392,"yyyymmdd")</f>
        <v/>
      </c>
    </row>
    <row r="4393">
      <c r="A4393" t="n">
        <v>50165158</v>
      </c>
      <c r="B4393" t="inlineStr">
        <is>
          <t>Brooklyn</t>
        </is>
      </c>
      <c r="C4393" t="inlineStr">
        <is>
          <t>11233</t>
        </is>
      </c>
      <c r="D4393" t="inlineStr">
        <is>
          <t>American</t>
        </is>
      </c>
      <c r="E4393" s="8" t="n">
        <v>46141</v>
      </c>
      <c r="F4393" t="inlineStr">
        <is>
          <t>Violations were cited in the following area(s).</t>
        </is>
      </c>
      <c r="G4393" t="inlineStr">
        <is>
          <t>10B</t>
        </is>
      </c>
      <c r="H4393" t="inlineStr">
        <is>
          <t>Anti-siphonage or back-flow prevention device not provided where required; equipment or floor not properly drained; sewage disposal system in disrepair or not functioning properly. Condensation or liquid waste improperly disposed of.</t>
        </is>
      </c>
      <c r="I4393" t="inlineStr">
        <is>
          <t>Not Critical</t>
        </is>
      </c>
      <c r="J4393" t="n">
        <v>7</v>
      </c>
      <c r="K4393" t="inlineStr">
        <is>
          <t>A</t>
        </is>
      </c>
      <c r="L4393" s="9">
        <f>A4393&amp;"-"&amp;TEXT(E4393,"yyyymmdd")</f>
        <v/>
      </c>
    </row>
    <row r="4394">
      <c r="A4394" t="n">
        <v>50176164</v>
      </c>
      <c r="B4394" t="inlineStr">
        <is>
          <t>Brooklyn</t>
        </is>
      </c>
      <c r="C4394" t="inlineStr">
        <is>
          <t>11237</t>
        </is>
      </c>
      <c r="D4394" t="inlineStr">
        <is>
          <t>American</t>
        </is>
      </c>
      <c r="E4394" s="8" t="n">
        <v>46141</v>
      </c>
      <c r="F4394" t="inlineStr">
        <is>
          <t>Violations were cited in the following area(s).</t>
        </is>
      </c>
      <c r="G4394" t="inlineStr">
        <is>
          <t>04H</t>
        </is>
      </c>
      <c r="H4394" t="inlineStr">
        <is>
          <t>Raw, cooked or prepared food is adulterated, contaminated, cross-contaminated, or not discarded in accordance with HACCP plan.</t>
        </is>
      </c>
      <c r="I4394" t="inlineStr">
        <is>
          <t>Critical</t>
        </is>
      </c>
      <c r="J4394" t="n">
        <v>11</v>
      </c>
      <c r="K4394" t="inlineStr">
        <is>
          <t>A</t>
        </is>
      </c>
      <c r="L4394" s="9">
        <f>A4394&amp;"-"&amp;TEXT(E4394,"yyyymmdd")</f>
        <v/>
      </c>
    </row>
    <row r="4395">
      <c r="A4395" t="n">
        <v>50176164</v>
      </c>
      <c r="B4395" t="inlineStr">
        <is>
          <t>Brooklyn</t>
        </is>
      </c>
      <c r="C4395" t="inlineStr">
        <is>
          <t>11237</t>
        </is>
      </c>
      <c r="D4395" t="inlineStr">
        <is>
          <t>American</t>
        </is>
      </c>
      <c r="E4395" s="8" t="n">
        <v>46141</v>
      </c>
      <c r="F4395" t="inlineStr">
        <is>
          <t>Violations were cited in the following area(s).</t>
        </is>
      </c>
      <c r="G4395" t="inlineStr">
        <is>
          <t>08C</t>
        </is>
      </c>
      <c r="H4395" t="inlineStr">
        <is>
          <t>Pesticide not properly labeled or used by unlicensed individual. Pesticide, other toxic chemical improperly used/stored. Unprotected, unlocked bait station used.</t>
        </is>
      </c>
      <c r="I4395" t="inlineStr">
        <is>
          <t>Not Critical</t>
        </is>
      </c>
      <c r="J4395" t="n">
        <v>11</v>
      </c>
      <c r="K4395" t="inlineStr">
        <is>
          <t>A</t>
        </is>
      </c>
      <c r="L4395" s="9">
        <f>A4395&amp;"-"&amp;TEXT(E4395,"yyyymmdd")</f>
        <v/>
      </c>
    </row>
    <row r="4396">
      <c r="A4396" t="n">
        <v>50176164</v>
      </c>
      <c r="B4396" t="inlineStr">
        <is>
          <t>Brooklyn</t>
        </is>
      </c>
      <c r="C4396" t="inlineStr">
        <is>
          <t>11237</t>
        </is>
      </c>
      <c r="D4396" t="inlineStr">
        <is>
          <t>American</t>
        </is>
      </c>
      <c r="E4396" s="8" t="n">
        <v>46141</v>
      </c>
      <c r="F4396" t="inlineStr">
        <is>
          <t>Violations were cited in the following area(s).</t>
        </is>
      </c>
      <c r="G4396" t="inlineStr">
        <is>
          <t>10F</t>
        </is>
      </c>
      <c r="H4396" t="inlineStr">
        <is>
          <t>Non-food contact surface or equipment made of unacceptable material, not kept clean, or not properly sealed, raised, spaced or movable to allow accessibility for cleaning on all sides, above and underneath the unit.</t>
        </is>
      </c>
      <c r="I4396" t="inlineStr">
        <is>
          <t>Not Critical</t>
        </is>
      </c>
      <c r="J4396" t="n">
        <v>11</v>
      </c>
      <c r="K4396" t="inlineStr">
        <is>
          <t>A</t>
        </is>
      </c>
      <c r="L4396" s="9">
        <f>A4396&amp;"-"&amp;TEXT(E4396,"yyyymmdd")</f>
        <v/>
      </c>
    </row>
    <row r="4397">
      <c r="A4397" t="n">
        <v>40365968</v>
      </c>
      <c r="B4397" t="inlineStr">
        <is>
          <t>Manhattan</t>
        </is>
      </c>
      <c r="C4397" t="inlineStr">
        <is>
          <t>10013</t>
        </is>
      </c>
      <c r="D4397" t="inlineStr">
        <is>
          <t>American</t>
        </is>
      </c>
      <c r="E4397" s="8" t="n">
        <v>46142</v>
      </c>
      <c r="F4397" t="inlineStr">
        <is>
          <t>Violations were cited in the following area(s).</t>
        </is>
      </c>
      <c r="G4397" t="inlineStr">
        <is>
          <t>04K</t>
        </is>
      </c>
      <c r="H4397" t="inlineStr">
        <is>
          <t>Evidence of rats or live rats in establishment's food or non-food areas.</t>
        </is>
      </c>
      <c r="I4397" t="inlineStr">
        <is>
          <t>Critical</t>
        </is>
      </c>
      <c r="J4397" t="n">
        <v>28</v>
      </c>
      <c r="L4397" s="9">
        <f>A4397&amp;"-"&amp;TEXT(E4397,"yyyymmdd")</f>
        <v/>
      </c>
    </row>
    <row r="4398">
      <c r="A4398" t="n">
        <v>40365968</v>
      </c>
      <c r="B4398" t="inlineStr">
        <is>
          <t>Manhattan</t>
        </is>
      </c>
      <c r="C4398" t="inlineStr">
        <is>
          <t>10013</t>
        </is>
      </c>
      <c r="D4398" t="inlineStr">
        <is>
          <t>American</t>
        </is>
      </c>
      <c r="E4398" s="8" t="n">
        <v>46142</v>
      </c>
      <c r="F4398" t="inlineStr">
        <is>
          <t>Violations were cited in the following area(s).</t>
        </is>
      </c>
      <c r="G4398" t="inlineStr">
        <is>
          <t>06C</t>
        </is>
      </c>
      <c r="H439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398" t="inlineStr">
        <is>
          <t>Critical</t>
        </is>
      </c>
      <c r="J4398" t="n">
        <v>28</v>
      </c>
      <c r="L4398" s="9">
        <f>A4398&amp;"-"&amp;TEXT(E4398,"yyyymmdd")</f>
        <v/>
      </c>
    </row>
    <row r="4399">
      <c r="A4399" t="n">
        <v>40365968</v>
      </c>
      <c r="B4399" t="inlineStr">
        <is>
          <t>Manhattan</t>
        </is>
      </c>
      <c r="C4399" t="inlineStr">
        <is>
          <t>10013</t>
        </is>
      </c>
      <c r="D4399" t="inlineStr">
        <is>
          <t>American</t>
        </is>
      </c>
      <c r="E4399" s="8" t="n">
        <v>46142</v>
      </c>
      <c r="F4399" t="inlineStr">
        <is>
          <t>Violations were cited in the following area(s).</t>
        </is>
      </c>
      <c r="G4399" t="inlineStr">
        <is>
          <t>06D</t>
        </is>
      </c>
      <c r="H4399" t="inlineStr">
        <is>
          <t>Food contact surface not properly washed, rinsed and sanitized after each use and following any activity when contamination may have occurred.</t>
        </is>
      </c>
      <c r="I4399" t="inlineStr">
        <is>
          <t>Critical</t>
        </is>
      </c>
      <c r="J4399" t="n">
        <v>28</v>
      </c>
      <c r="L4399" s="9">
        <f>A4399&amp;"-"&amp;TEXT(E4399,"yyyymmdd")</f>
        <v/>
      </c>
    </row>
    <row r="4400">
      <c r="A4400" t="n">
        <v>40365968</v>
      </c>
      <c r="B4400" t="inlineStr">
        <is>
          <t>Manhattan</t>
        </is>
      </c>
      <c r="C4400" t="inlineStr">
        <is>
          <t>10013</t>
        </is>
      </c>
      <c r="D4400" t="inlineStr">
        <is>
          <t>American</t>
        </is>
      </c>
      <c r="E4400" s="8" t="n">
        <v>46142</v>
      </c>
      <c r="F4400" t="inlineStr">
        <is>
          <t>Violations were cited in the following area(s).</t>
        </is>
      </c>
      <c r="G4400" t="inlineStr">
        <is>
          <t>08A</t>
        </is>
      </c>
      <c r="H4400" t="inlineStr">
        <is>
          <t>Establishment is not free of harborage or conditions conducive to rodents, insects or other pests.</t>
        </is>
      </c>
      <c r="I4400" t="inlineStr">
        <is>
          <t>Not Critical</t>
        </is>
      </c>
      <c r="J4400" t="n">
        <v>28</v>
      </c>
      <c r="L4400" s="9">
        <f>A4400&amp;"-"&amp;TEXT(E4400,"yyyymmdd")</f>
        <v/>
      </c>
    </row>
    <row r="4401">
      <c r="A4401" t="n">
        <v>40365968</v>
      </c>
      <c r="B4401" t="inlineStr">
        <is>
          <t>Manhattan</t>
        </is>
      </c>
      <c r="C4401" t="inlineStr">
        <is>
          <t>10013</t>
        </is>
      </c>
      <c r="D4401" t="inlineStr">
        <is>
          <t>American</t>
        </is>
      </c>
      <c r="E4401" s="8" t="n">
        <v>46142</v>
      </c>
      <c r="F4401" t="inlineStr">
        <is>
          <t>Violations were cited in the following area(s).</t>
        </is>
      </c>
      <c r="G4401" t="inlineStr">
        <is>
          <t>10F</t>
        </is>
      </c>
      <c r="H4401" t="inlineStr">
        <is>
          <t>Non-food contact surface or equipment made of unacceptable material, not kept clean, or not properly sealed, raised, spaced or movable to allow accessibility for cleaning on all sides, above and underneath the unit.</t>
        </is>
      </c>
      <c r="I4401" t="inlineStr">
        <is>
          <t>Not Critical</t>
        </is>
      </c>
      <c r="J4401" t="n">
        <v>28</v>
      </c>
      <c r="L4401" s="9">
        <f>A4401&amp;"-"&amp;TEXT(E4401,"yyyymmdd")</f>
        <v/>
      </c>
    </row>
    <row r="4402">
      <c r="A4402" t="n">
        <v>40365968</v>
      </c>
      <c r="B4402" t="inlineStr">
        <is>
          <t>Manhattan</t>
        </is>
      </c>
      <c r="C4402" t="inlineStr">
        <is>
          <t>10013</t>
        </is>
      </c>
      <c r="D4402" t="inlineStr">
        <is>
          <t>American</t>
        </is>
      </c>
      <c r="E4402" s="8" t="n">
        <v>46142</v>
      </c>
      <c r="F4402" t="inlineStr">
        <is>
          <t>Violations were cited in the following area(s).</t>
        </is>
      </c>
      <c r="G4402" t="inlineStr">
        <is>
          <t>10G</t>
        </is>
      </c>
      <c r="H4402" t="inlineStr">
        <is>
          <t>Dishwashing and ware washing: Cleaning and sanitizing of tableware, including dishes, utensils, and equipment deficient.</t>
        </is>
      </c>
      <c r="I4402" t="inlineStr">
        <is>
          <t>Not Critical</t>
        </is>
      </c>
      <c r="J4402" t="n">
        <v>28</v>
      </c>
      <c r="L4402" s="9">
        <f>A4402&amp;"-"&amp;TEXT(E4402,"yyyymmdd")</f>
        <v/>
      </c>
    </row>
    <row r="4403">
      <c r="A4403" t="n">
        <v>40532870</v>
      </c>
      <c r="B4403" t="inlineStr">
        <is>
          <t>Manhattan</t>
        </is>
      </c>
      <c r="C4403" t="inlineStr">
        <is>
          <t>10011</t>
        </is>
      </c>
      <c r="D4403" t="inlineStr">
        <is>
          <t>Coffee/Tea</t>
        </is>
      </c>
      <c r="E4403" s="8" t="n">
        <v>46142</v>
      </c>
      <c r="F4403" t="inlineStr">
        <is>
          <t>Violations were cited in the following area(s).</t>
        </is>
      </c>
      <c r="G4403" t="inlineStr">
        <is>
          <t>10F</t>
        </is>
      </c>
      <c r="H4403" t="inlineStr">
        <is>
          <t>Non-food contact surface or equipment made of unacceptable material, not kept clean, or not properly sealed, raised, spaced or movable to allow accessibility for cleaning on all sides, above and underneath the unit.</t>
        </is>
      </c>
      <c r="I4403" t="inlineStr">
        <is>
          <t>Not Critical</t>
        </is>
      </c>
      <c r="J4403" t="n">
        <v>7</v>
      </c>
      <c r="K4403" t="inlineStr">
        <is>
          <t>A</t>
        </is>
      </c>
      <c r="L4403" s="9">
        <f>A4403&amp;"-"&amp;TEXT(E4403,"yyyymmdd")</f>
        <v/>
      </c>
    </row>
    <row r="4404">
      <c r="A4404" t="n">
        <v>40532870</v>
      </c>
      <c r="B4404" t="inlineStr">
        <is>
          <t>Manhattan</t>
        </is>
      </c>
      <c r="C4404" t="inlineStr">
        <is>
          <t>10011</t>
        </is>
      </c>
      <c r="D4404" t="inlineStr">
        <is>
          <t>Coffee/Tea</t>
        </is>
      </c>
      <c r="E4404" s="8" t="n">
        <v>46142</v>
      </c>
      <c r="F4404" t="inlineStr">
        <is>
          <t>Violations were cited in the following area(s).</t>
        </is>
      </c>
      <c r="G4404" t="inlineStr">
        <is>
          <t>10G</t>
        </is>
      </c>
      <c r="H4404" t="inlineStr">
        <is>
          <t>Dishwashing and ware washing: Cleaning and sanitizing of tableware, including dishes, utensils, and equipment deficient.</t>
        </is>
      </c>
      <c r="I4404" t="inlineStr">
        <is>
          <t>Not Critical</t>
        </is>
      </c>
      <c r="J4404" t="n">
        <v>7</v>
      </c>
      <c r="K4404" t="inlineStr">
        <is>
          <t>A</t>
        </is>
      </c>
      <c r="L4404" s="9">
        <f>A4404&amp;"-"&amp;TEXT(E4404,"yyyymmdd")</f>
        <v/>
      </c>
    </row>
    <row r="4405">
      <c r="A4405" t="n">
        <v>40609677</v>
      </c>
      <c r="B4405" t="inlineStr">
        <is>
          <t>Staten Island</t>
        </is>
      </c>
      <c r="C4405" t="inlineStr">
        <is>
          <t>10302</t>
        </is>
      </c>
      <c r="D4405" t="inlineStr">
        <is>
          <t>Hamburgers</t>
        </is>
      </c>
      <c r="E4405" s="8" t="n">
        <v>46142</v>
      </c>
      <c r="F4405" t="inlineStr">
        <is>
          <t>Violations were cited in the following area(s).</t>
        </is>
      </c>
      <c r="G4405" t="inlineStr">
        <is>
          <t>06C</t>
        </is>
      </c>
      <c r="H440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405" t="inlineStr">
        <is>
          <t>Critical</t>
        </is>
      </c>
      <c r="J4405" t="n">
        <v>13</v>
      </c>
      <c r="K4405" t="inlineStr">
        <is>
          <t>A</t>
        </is>
      </c>
      <c r="L4405" s="9">
        <f>A4405&amp;"-"&amp;TEXT(E4405,"yyyymmdd")</f>
        <v/>
      </c>
    </row>
    <row r="4406">
      <c r="A4406" t="n">
        <v>40609677</v>
      </c>
      <c r="B4406" t="inlineStr">
        <is>
          <t>Staten Island</t>
        </is>
      </c>
      <c r="C4406" t="inlineStr">
        <is>
          <t>10302</t>
        </is>
      </c>
      <c r="D4406" t="inlineStr">
        <is>
          <t>Hamburgers</t>
        </is>
      </c>
      <c r="E4406" s="8" t="n">
        <v>46142</v>
      </c>
      <c r="F4406" t="inlineStr">
        <is>
          <t>Violations were cited in the following area(s).</t>
        </is>
      </c>
      <c r="G4406" t="inlineStr">
        <is>
          <t>09E</t>
        </is>
      </c>
      <c r="H4406" t="inlineStr">
        <is>
          <t>Wash hands sign not posted near or above hand washing sink.</t>
        </is>
      </c>
      <c r="I4406" t="inlineStr">
        <is>
          <t>Not Critical</t>
        </is>
      </c>
      <c r="J4406" t="n">
        <v>13</v>
      </c>
      <c r="K4406" t="inlineStr">
        <is>
          <t>A</t>
        </is>
      </c>
      <c r="L4406" s="9">
        <f>A4406&amp;"-"&amp;TEXT(E4406,"yyyymmdd")</f>
        <v/>
      </c>
    </row>
    <row r="4407">
      <c r="A4407" t="n">
        <v>40609677</v>
      </c>
      <c r="B4407" t="inlineStr">
        <is>
          <t>Staten Island</t>
        </is>
      </c>
      <c r="C4407" t="inlineStr">
        <is>
          <t>10302</t>
        </is>
      </c>
      <c r="D4407" t="inlineStr">
        <is>
          <t>Hamburgers</t>
        </is>
      </c>
      <c r="E4407" s="8" t="n">
        <v>46142</v>
      </c>
      <c r="F4407" t="inlineStr">
        <is>
          <t>Violations were cited in the following area(s).</t>
        </is>
      </c>
      <c r="G4407" t="inlineStr">
        <is>
          <t>10B</t>
        </is>
      </c>
      <c r="H4407" t="inlineStr">
        <is>
          <t>Anti-siphonage or back-flow prevention device not provided where required; equipment or floor not properly drained; sewage disposal system in disrepair or not functioning properly. Condensation or liquid waste improperly disposed of.</t>
        </is>
      </c>
      <c r="I4407" t="inlineStr">
        <is>
          <t>Not Critical</t>
        </is>
      </c>
      <c r="J4407" t="n">
        <v>13</v>
      </c>
      <c r="K4407" t="inlineStr">
        <is>
          <t>A</t>
        </is>
      </c>
      <c r="L4407" s="9">
        <f>A4407&amp;"-"&amp;TEXT(E4407,"yyyymmdd")</f>
        <v/>
      </c>
    </row>
    <row r="4408">
      <c r="A4408" t="n">
        <v>40609677</v>
      </c>
      <c r="B4408" t="inlineStr">
        <is>
          <t>Staten Island</t>
        </is>
      </c>
      <c r="C4408" t="inlineStr">
        <is>
          <t>10302</t>
        </is>
      </c>
      <c r="D4408" t="inlineStr">
        <is>
          <t>Hamburgers</t>
        </is>
      </c>
      <c r="E4408" s="8" t="n">
        <v>46142</v>
      </c>
      <c r="F4408" t="inlineStr">
        <is>
          <t>Violations were cited in the following area(s).</t>
        </is>
      </c>
      <c r="G4408" t="inlineStr">
        <is>
          <t>10F</t>
        </is>
      </c>
      <c r="H4408" t="inlineStr">
        <is>
          <t>Non-food contact surface or equipment made of unacceptable material, not kept clean, or not properly sealed, raised, spaced or movable to allow accessibility for cleaning on all sides, above and underneath the unit.</t>
        </is>
      </c>
      <c r="I4408" t="inlineStr">
        <is>
          <t>Not Critical</t>
        </is>
      </c>
      <c r="J4408" t="n">
        <v>13</v>
      </c>
      <c r="K4408" t="inlineStr">
        <is>
          <t>A</t>
        </is>
      </c>
      <c r="L4408" s="9">
        <f>A4408&amp;"-"&amp;TEXT(E4408,"yyyymmdd")</f>
        <v/>
      </c>
    </row>
    <row r="4409">
      <c r="A4409" t="n">
        <v>40720858</v>
      </c>
      <c r="B4409" t="inlineStr">
        <is>
          <t>Manhattan</t>
        </is>
      </c>
      <c r="D4409" t="inlineStr">
        <is>
          <t>American</t>
        </is>
      </c>
      <c r="E4409" s="8" t="n">
        <v>46142</v>
      </c>
      <c r="F4409" t="inlineStr">
        <is>
          <t>Violations were cited in the following area(s).</t>
        </is>
      </c>
      <c r="G4409" t="inlineStr">
        <is>
          <t>06A</t>
        </is>
      </c>
      <c r="H4409" t="inlineStr">
        <is>
          <t>Personal cleanliness is inadequate. Outer garment soiled with possible contaminant. Effective hair restraint not worn where required. Jewelry worn on hands or arms. Fingernail polish worn or fingernails not kept clean and trimmed.</t>
        </is>
      </c>
      <c r="I4409" t="inlineStr">
        <is>
          <t>Critical</t>
        </is>
      </c>
      <c r="J4409" t="n">
        <v>13</v>
      </c>
      <c r="K4409" t="inlineStr">
        <is>
          <t>A</t>
        </is>
      </c>
      <c r="L4409" s="9">
        <f>A4409&amp;"-"&amp;TEXT(E4409,"yyyymmdd")</f>
        <v/>
      </c>
    </row>
    <row r="4410">
      <c r="A4410" t="n">
        <v>40720858</v>
      </c>
      <c r="B4410" t="inlineStr">
        <is>
          <t>Manhattan</t>
        </is>
      </c>
      <c r="D4410" t="inlineStr">
        <is>
          <t>American</t>
        </is>
      </c>
      <c r="E4410" s="8" t="n">
        <v>46142</v>
      </c>
      <c r="F4410" t="inlineStr">
        <is>
          <t>Violations were cited in the following area(s).</t>
        </is>
      </c>
      <c r="G4410" t="inlineStr">
        <is>
          <t>06D</t>
        </is>
      </c>
      <c r="H4410" t="inlineStr">
        <is>
          <t>Food contact surface not properly washed, rinsed and sanitized after each use and following any activity when contamination may have occurred.</t>
        </is>
      </c>
      <c r="I4410" t="inlineStr">
        <is>
          <t>Critical</t>
        </is>
      </c>
      <c r="J4410" t="n">
        <v>13</v>
      </c>
      <c r="K4410" t="inlineStr">
        <is>
          <t>A</t>
        </is>
      </c>
      <c r="L4410" s="9">
        <f>A4410&amp;"-"&amp;TEXT(E4410,"yyyymmdd")</f>
        <v/>
      </c>
    </row>
    <row r="4411">
      <c r="A4411" t="n">
        <v>40720858</v>
      </c>
      <c r="B4411" t="inlineStr">
        <is>
          <t>Manhattan</t>
        </is>
      </c>
      <c r="D4411" t="inlineStr">
        <is>
          <t>American</t>
        </is>
      </c>
      <c r="E4411" s="8" t="n">
        <v>46142</v>
      </c>
      <c r="F4411" t="inlineStr">
        <is>
          <t>Violations were cited in the following area(s).</t>
        </is>
      </c>
      <c r="G4411" t="inlineStr">
        <is>
          <t>10F</t>
        </is>
      </c>
      <c r="H4411" t="inlineStr">
        <is>
          <t>Non-food contact surface or equipment made of unacceptable material, not kept clean, or not properly sealed, raised, spaced or movable to allow accessibility for cleaning on all sides, above and underneath the unit.</t>
        </is>
      </c>
      <c r="I4411" t="inlineStr">
        <is>
          <t>Not Critical</t>
        </is>
      </c>
      <c r="J4411" t="n">
        <v>13</v>
      </c>
      <c r="K4411" t="inlineStr">
        <is>
          <t>A</t>
        </is>
      </c>
      <c r="L4411" s="9">
        <f>A4411&amp;"-"&amp;TEXT(E4411,"yyyymmdd")</f>
        <v/>
      </c>
    </row>
    <row r="4412">
      <c r="A4412" t="n">
        <v>40794103</v>
      </c>
      <c r="B4412" t="inlineStr">
        <is>
          <t>Bronx</t>
        </is>
      </c>
      <c r="C4412" t="inlineStr">
        <is>
          <t>10473</t>
        </is>
      </c>
      <c r="D4412" t="inlineStr">
        <is>
          <t>Hamburgers</t>
        </is>
      </c>
      <c r="E4412" s="8" t="n">
        <v>46142</v>
      </c>
      <c r="F4412" t="inlineStr">
        <is>
          <t>Violations were cited in the following area(s).</t>
        </is>
      </c>
      <c r="G4412" t="inlineStr">
        <is>
          <t>10F</t>
        </is>
      </c>
      <c r="H4412" t="inlineStr">
        <is>
          <t>Non-food contact surface or equipment made of unacceptable material, not kept clean, or not properly sealed, raised, spaced or movable to allow accessibility for cleaning on all sides, above and underneath the unit.</t>
        </is>
      </c>
      <c r="I4412" t="inlineStr">
        <is>
          <t>Not Critical</t>
        </is>
      </c>
      <c r="J4412" t="n">
        <v>3</v>
      </c>
      <c r="K4412" t="inlineStr">
        <is>
          <t>A</t>
        </is>
      </c>
      <c r="L4412" s="9">
        <f>A4412&amp;"-"&amp;TEXT(E4412,"yyyymmdd")</f>
        <v/>
      </c>
    </row>
    <row r="4413">
      <c r="A4413" t="n">
        <v>40818115</v>
      </c>
      <c r="B4413" t="inlineStr">
        <is>
          <t>Manhattan</t>
        </is>
      </c>
      <c r="C4413" t="inlineStr">
        <is>
          <t>10033</t>
        </is>
      </c>
      <c r="D4413" t="inlineStr">
        <is>
          <t>Coffee/Tea</t>
        </is>
      </c>
      <c r="E4413" s="8" t="n">
        <v>46142</v>
      </c>
      <c r="F4413" t="inlineStr">
        <is>
          <t>Violations were cited in the following area(s).</t>
        </is>
      </c>
      <c r="G4413" t="inlineStr">
        <is>
          <t>06D</t>
        </is>
      </c>
      <c r="H4413" t="inlineStr">
        <is>
          <t>Food contact surface not properly washed, rinsed and sanitized after each use and following any activity when contamination may have occurred.</t>
        </is>
      </c>
      <c r="I4413" t="inlineStr">
        <is>
          <t>Critical</t>
        </is>
      </c>
      <c r="J4413" t="n">
        <v>8</v>
      </c>
      <c r="K4413" t="inlineStr">
        <is>
          <t>A</t>
        </is>
      </c>
      <c r="L4413" s="9">
        <f>A4413&amp;"-"&amp;TEXT(E4413,"yyyymmdd")</f>
        <v/>
      </c>
    </row>
    <row r="4414">
      <c r="A4414" t="n">
        <v>40818115</v>
      </c>
      <c r="B4414" t="inlineStr">
        <is>
          <t>Manhattan</t>
        </is>
      </c>
      <c r="C4414" t="inlineStr">
        <is>
          <t>10033</t>
        </is>
      </c>
      <c r="D4414" t="inlineStr">
        <is>
          <t>Coffee/Tea</t>
        </is>
      </c>
      <c r="E4414" s="8" t="n">
        <v>46142</v>
      </c>
      <c r="F4414" t="inlineStr">
        <is>
          <t>Violations were cited in the following area(s).</t>
        </is>
      </c>
      <c r="G4414" t="inlineStr">
        <is>
          <t>10F</t>
        </is>
      </c>
      <c r="H4414" t="inlineStr">
        <is>
          <t>Non-food contact surface or equipment made of unacceptable material, not kept clean, or not properly sealed, raised, spaced or movable to allow accessibility for cleaning on all sides, above and underneath the unit.</t>
        </is>
      </c>
      <c r="I4414" t="inlineStr">
        <is>
          <t>Not Critical</t>
        </is>
      </c>
      <c r="J4414" t="n">
        <v>8</v>
      </c>
      <c r="K4414" t="inlineStr">
        <is>
          <t>A</t>
        </is>
      </c>
      <c r="L4414" s="9">
        <f>A4414&amp;"-"&amp;TEXT(E4414,"yyyymmdd")</f>
        <v/>
      </c>
    </row>
    <row r="4415">
      <c r="A4415" t="n">
        <v>40874933</v>
      </c>
      <c r="B4415" t="inlineStr">
        <is>
          <t>Manhattan</t>
        </is>
      </c>
      <c r="D4415" t="inlineStr">
        <is>
          <t>Pizza</t>
        </is>
      </c>
      <c r="E4415" s="8" t="n">
        <v>46142</v>
      </c>
      <c r="F4415" t="inlineStr">
        <is>
          <t>Violations were cited in the following area(s).</t>
        </is>
      </c>
      <c r="G4415" t="inlineStr">
        <is>
          <t>06C</t>
        </is>
      </c>
      <c r="H441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415" t="inlineStr">
        <is>
          <t>Critical</t>
        </is>
      </c>
      <c r="J4415" t="n">
        <v>9</v>
      </c>
      <c r="K4415" t="inlineStr">
        <is>
          <t>A</t>
        </is>
      </c>
      <c r="L4415" s="9">
        <f>A4415&amp;"-"&amp;TEXT(E4415,"yyyymmdd")</f>
        <v/>
      </c>
    </row>
    <row r="4416">
      <c r="A4416" t="n">
        <v>40874933</v>
      </c>
      <c r="B4416" t="inlineStr">
        <is>
          <t>Manhattan</t>
        </is>
      </c>
      <c r="D4416" t="inlineStr">
        <is>
          <t>Pizza</t>
        </is>
      </c>
      <c r="E4416" s="8" t="n">
        <v>46142</v>
      </c>
      <c r="F4416" t="inlineStr">
        <is>
          <t>Violations were cited in the following area(s).</t>
        </is>
      </c>
      <c r="G4416" t="inlineStr">
        <is>
          <t>08C</t>
        </is>
      </c>
      <c r="H4416" t="inlineStr">
        <is>
          <t>Pesticide not properly labeled or used by unlicensed individual. Pesticide, other toxic chemical improperly used/stored. Unprotected, unlocked bait station used.</t>
        </is>
      </c>
      <c r="I4416" t="inlineStr">
        <is>
          <t>Not Critical</t>
        </is>
      </c>
      <c r="J4416" t="n">
        <v>9</v>
      </c>
      <c r="K4416" t="inlineStr">
        <is>
          <t>A</t>
        </is>
      </c>
      <c r="L4416" s="9">
        <f>A4416&amp;"-"&amp;TEXT(E4416,"yyyymmdd")</f>
        <v/>
      </c>
    </row>
    <row r="4417">
      <c r="A4417" t="n">
        <v>40874933</v>
      </c>
      <c r="B4417" t="inlineStr">
        <is>
          <t>Manhattan</t>
        </is>
      </c>
      <c r="D4417" t="inlineStr">
        <is>
          <t>Pizza</t>
        </is>
      </c>
      <c r="E4417" s="8" t="n">
        <v>46142</v>
      </c>
      <c r="F4417" t="inlineStr">
        <is>
          <t>Violations were cited in the following area(s).</t>
        </is>
      </c>
      <c r="G4417" t="inlineStr">
        <is>
          <t>10F</t>
        </is>
      </c>
      <c r="H4417" t="inlineStr">
        <is>
          <t>Non-food contact surface or equipment made of unacceptable material, not kept clean, or not properly sealed, raised, spaced or movable to allow accessibility for cleaning on all sides, above and underneath the unit.</t>
        </is>
      </c>
      <c r="I4417" t="inlineStr">
        <is>
          <t>Not Critical</t>
        </is>
      </c>
      <c r="J4417" t="n">
        <v>9</v>
      </c>
      <c r="K4417" t="inlineStr">
        <is>
          <t>A</t>
        </is>
      </c>
      <c r="L4417" s="9">
        <f>A4417&amp;"-"&amp;TEXT(E4417,"yyyymmdd")</f>
        <v/>
      </c>
    </row>
    <row r="4418">
      <c r="A4418" t="n">
        <v>40942152</v>
      </c>
      <c r="B4418" t="inlineStr">
        <is>
          <t>Manhattan</t>
        </is>
      </c>
      <c r="D4418" t="inlineStr">
        <is>
          <t>American</t>
        </is>
      </c>
      <c r="E4418" s="8" t="n">
        <v>46142</v>
      </c>
      <c r="F4418" t="inlineStr">
        <is>
          <t>Violations were cited in the following area(s).</t>
        </is>
      </c>
      <c r="G4418" t="inlineStr">
        <is>
          <t>02G</t>
        </is>
      </c>
      <c r="H4418" t="inlineStr">
        <is>
          <t>Cold TCS food item held above 41 °F; smoked or processed fish held above 38 °F; intact raw eggs held above 45 °F; or reduced oxygen packaged (ROP) TCS foods held above required temperatures except during active necessary preparation.</t>
        </is>
      </c>
      <c r="I4418" t="inlineStr">
        <is>
          <t>Critical</t>
        </is>
      </c>
      <c r="J4418" t="n">
        <v>26</v>
      </c>
      <c r="L4418" s="9">
        <f>A4418&amp;"-"&amp;TEXT(E4418,"yyyymmdd")</f>
        <v/>
      </c>
    </row>
    <row r="4419">
      <c r="A4419" t="n">
        <v>40942152</v>
      </c>
      <c r="B4419" t="inlineStr">
        <is>
          <t>Manhattan</t>
        </is>
      </c>
      <c r="D4419" t="inlineStr">
        <is>
          <t>American</t>
        </is>
      </c>
      <c r="E4419" s="8" t="n">
        <v>46142</v>
      </c>
      <c r="F4419" t="inlineStr">
        <is>
          <t>Violations were cited in the following area(s).</t>
        </is>
      </c>
      <c r="G4419" t="inlineStr">
        <is>
          <t>02H</t>
        </is>
      </c>
      <c r="H4419" t="inlineStr">
        <is>
          <t>After cooking or removal from hot holding, TCS food not cooled by an approved method whereby the internal temperature is reduced from 140 °F to 70 °F or less within 2 hours, and from 70 °F to 41 °F or less within 4 additional hours.</t>
        </is>
      </c>
      <c r="I4419" t="inlineStr">
        <is>
          <t>Critical</t>
        </is>
      </c>
      <c r="J4419" t="n">
        <v>26</v>
      </c>
      <c r="L4419" s="9">
        <f>A4419&amp;"-"&amp;TEXT(E4419,"yyyymmdd")</f>
        <v/>
      </c>
    </row>
    <row r="4420">
      <c r="A4420" t="n">
        <v>40942152</v>
      </c>
      <c r="B4420" t="inlineStr">
        <is>
          <t>Manhattan</t>
        </is>
      </c>
      <c r="D4420" t="inlineStr">
        <is>
          <t>American</t>
        </is>
      </c>
      <c r="E4420" s="8" t="n">
        <v>46142</v>
      </c>
      <c r="F4420" t="inlineStr">
        <is>
          <t>Violations were cited in the following area(s).</t>
        </is>
      </c>
      <c r="G4420" t="inlineStr">
        <is>
          <t>06D</t>
        </is>
      </c>
      <c r="H4420" t="inlineStr">
        <is>
          <t>Food contact surface not properly washed, rinsed and sanitized after each use and following any activity when contamination may have occurred.</t>
        </is>
      </c>
      <c r="I4420" t="inlineStr">
        <is>
          <t>Critical</t>
        </is>
      </c>
      <c r="J4420" t="n">
        <v>26</v>
      </c>
      <c r="L4420" s="9">
        <f>A4420&amp;"-"&amp;TEXT(E4420,"yyyymmdd")</f>
        <v/>
      </c>
    </row>
    <row r="4421">
      <c r="A4421" t="n">
        <v>40942152</v>
      </c>
      <c r="B4421" t="inlineStr">
        <is>
          <t>Manhattan</t>
        </is>
      </c>
      <c r="D4421" t="inlineStr">
        <is>
          <t>American</t>
        </is>
      </c>
      <c r="E4421" s="8" t="n">
        <v>46142</v>
      </c>
      <c r="F4421" t="inlineStr">
        <is>
          <t>Violations were cited in the following area(s).</t>
        </is>
      </c>
      <c r="G4421" t="inlineStr">
        <is>
          <t>06E</t>
        </is>
      </c>
      <c r="H4421" t="inlineStr">
        <is>
          <t>Sanitized equipment or utensil, including in-use food dispensing utensil, improperly used or stored.</t>
        </is>
      </c>
      <c r="I4421" t="inlineStr">
        <is>
          <t>Critical</t>
        </is>
      </c>
      <c r="J4421" t="n">
        <v>26</v>
      </c>
      <c r="L4421" s="9">
        <f>A4421&amp;"-"&amp;TEXT(E4421,"yyyymmdd")</f>
        <v/>
      </c>
    </row>
    <row r="4422">
      <c r="A4422" t="n">
        <v>40942152</v>
      </c>
      <c r="B4422" t="inlineStr">
        <is>
          <t>Manhattan</t>
        </is>
      </c>
      <c r="D4422" t="inlineStr">
        <is>
          <t>American</t>
        </is>
      </c>
      <c r="E4422" s="8" t="n">
        <v>46142</v>
      </c>
      <c r="F4422" t="inlineStr">
        <is>
          <t>Violations were cited in the following area(s).</t>
        </is>
      </c>
      <c r="G4422" t="inlineStr">
        <is>
          <t>10F</t>
        </is>
      </c>
      <c r="H4422" t="inlineStr">
        <is>
          <t>Non-food contact surface or equipment made of unacceptable material, not kept clean, or not properly sealed, raised, spaced or movable to allow accessibility for cleaning on all sides, above and underneath the unit.</t>
        </is>
      </c>
      <c r="I4422" t="inlineStr">
        <is>
          <t>Not Critical</t>
        </is>
      </c>
      <c r="J4422" t="n">
        <v>26</v>
      </c>
      <c r="L4422" s="9">
        <f>A4422&amp;"-"&amp;TEXT(E4422,"yyyymmdd")</f>
        <v/>
      </c>
    </row>
    <row r="4423">
      <c r="A4423" t="n">
        <v>41247143</v>
      </c>
      <c r="B4423" t="inlineStr">
        <is>
          <t>Brooklyn</t>
        </is>
      </c>
      <c r="C4423" t="inlineStr">
        <is>
          <t>11220</t>
        </is>
      </c>
      <c r="D4423" t="inlineStr">
        <is>
          <t>Pizza</t>
        </is>
      </c>
      <c r="E4423" s="8" t="n">
        <v>46142</v>
      </c>
      <c r="F4423" t="inlineStr">
        <is>
          <t>Violations were cited in the following area(s).</t>
        </is>
      </c>
      <c r="G4423" t="inlineStr">
        <is>
          <t>02G</t>
        </is>
      </c>
      <c r="H4423" t="inlineStr">
        <is>
          <t>Cold TCS food item held above 41 °F; smoked or processed fish held above 38 °F; intact raw eggs held above 45 °F; or reduced oxygen packaged (ROP) TCS foods held above required temperatures except during active necessary preparation.</t>
        </is>
      </c>
      <c r="I4423" t="inlineStr">
        <is>
          <t>Critical</t>
        </is>
      </c>
      <c r="J4423" t="n">
        <v>12</v>
      </c>
      <c r="K4423" t="inlineStr">
        <is>
          <t>A</t>
        </is>
      </c>
      <c r="L4423" s="9">
        <f>A4423&amp;"-"&amp;TEXT(E4423,"yyyymmdd")</f>
        <v/>
      </c>
    </row>
    <row r="4424">
      <c r="A4424" t="n">
        <v>41247143</v>
      </c>
      <c r="B4424" t="inlineStr">
        <is>
          <t>Brooklyn</t>
        </is>
      </c>
      <c r="C4424" t="inlineStr">
        <is>
          <t>11220</t>
        </is>
      </c>
      <c r="D4424" t="inlineStr">
        <is>
          <t>Pizza</t>
        </is>
      </c>
      <c r="E4424" s="8" t="n">
        <v>46142</v>
      </c>
      <c r="F4424" t="inlineStr">
        <is>
          <t>Violations were cited in the following area(s).</t>
        </is>
      </c>
      <c r="G4424" t="inlineStr">
        <is>
          <t>10F</t>
        </is>
      </c>
      <c r="H4424" t="inlineStr">
        <is>
          <t>Non-food contact surface or equipment made of unacceptable material, not kept clean, or not properly sealed, raised, spaced or movable to allow accessibility for cleaning on all sides, above and underneath the unit.</t>
        </is>
      </c>
      <c r="I4424" t="inlineStr">
        <is>
          <t>Not Critical</t>
        </is>
      </c>
      <c r="J4424" t="n">
        <v>12</v>
      </c>
      <c r="K4424" t="inlineStr">
        <is>
          <t>A</t>
        </is>
      </c>
      <c r="L4424" s="9">
        <f>A4424&amp;"-"&amp;TEXT(E4424,"yyyymmdd")</f>
        <v/>
      </c>
    </row>
    <row r="4425">
      <c r="A4425" t="n">
        <v>41298198</v>
      </c>
      <c r="B4425" t="inlineStr">
        <is>
          <t>Queens</t>
        </is>
      </c>
      <c r="C4425" t="inlineStr">
        <is>
          <t>11354</t>
        </is>
      </c>
      <c r="D4425" t="inlineStr">
        <is>
          <t>Bakery Products/Desserts</t>
        </is>
      </c>
      <c r="E4425" s="8" t="n">
        <v>46142</v>
      </c>
      <c r="F4425" t="inlineStr">
        <is>
          <t>Violations were cited in the following area(s).</t>
        </is>
      </c>
      <c r="G4425" t="inlineStr">
        <is>
          <t>06D</t>
        </is>
      </c>
      <c r="H4425" t="inlineStr">
        <is>
          <t>Food contact surface not properly washed, rinsed and sanitized after each use and following any activity when contamination may have occurred.</t>
        </is>
      </c>
      <c r="I4425" t="inlineStr">
        <is>
          <t>Critical</t>
        </is>
      </c>
      <c r="J4425" t="n">
        <v>7</v>
      </c>
      <c r="K4425" t="inlineStr">
        <is>
          <t>A</t>
        </is>
      </c>
      <c r="L4425" s="9">
        <f>A4425&amp;"-"&amp;TEXT(E4425,"yyyymmdd")</f>
        <v/>
      </c>
    </row>
    <row r="4426">
      <c r="A4426" t="n">
        <v>41298198</v>
      </c>
      <c r="B4426" t="inlineStr">
        <is>
          <t>Queens</t>
        </is>
      </c>
      <c r="C4426" t="inlineStr">
        <is>
          <t>11354</t>
        </is>
      </c>
      <c r="D4426" t="inlineStr">
        <is>
          <t>Bakery Products/Desserts</t>
        </is>
      </c>
      <c r="E4426" s="8" t="n">
        <v>46142</v>
      </c>
      <c r="F4426" t="inlineStr">
        <is>
          <t>Violations were cited in the following area(s).</t>
        </is>
      </c>
      <c r="G4426" t="inlineStr">
        <is>
          <t>10F</t>
        </is>
      </c>
      <c r="H4426" t="inlineStr">
        <is>
          <t>Non-food contact surface or equipment made of unacceptable material, not kept clean, or not properly sealed, raised, spaced or movable to allow accessibility for cleaning on all sides, above and underneath the unit.</t>
        </is>
      </c>
      <c r="I4426" t="inlineStr">
        <is>
          <t>Not Critical</t>
        </is>
      </c>
      <c r="J4426" t="n">
        <v>7</v>
      </c>
      <c r="K4426" t="inlineStr">
        <is>
          <t>A</t>
        </is>
      </c>
      <c r="L4426" s="9">
        <f>A4426&amp;"-"&amp;TEXT(E4426,"yyyymmdd")</f>
        <v/>
      </c>
    </row>
    <row r="4427">
      <c r="A4427" t="n">
        <v>41375676</v>
      </c>
      <c r="B4427" t="inlineStr">
        <is>
          <t>Manhattan</t>
        </is>
      </c>
      <c r="C4427" t="inlineStr">
        <is>
          <t>10009</t>
        </is>
      </c>
      <c r="D4427" t="inlineStr">
        <is>
          <t>Middle Eastern</t>
        </is>
      </c>
      <c r="E4427" s="8" t="n">
        <v>46142</v>
      </c>
      <c r="F4427" t="inlineStr">
        <is>
          <t>Violations were cited in the following area(s).</t>
        </is>
      </c>
      <c r="G4427" t="inlineStr">
        <is>
          <t>04L</t>
        </is>
      </c>
      <c r="H4427" t="inlineStr">
        <is>
          <t>Evidence of mice or live mice in establishment's food or non-food areas.</t>
        </is>
      </c>
      <c r="I4427" t="inlineStr">
        <is>
          <t>Critical</t>
        </is>
      </c>
      <c r="J4427" t="n">
        <v>12</v>
      </c>
      <c r="K4427" t="inlineStr">
        <is>
          <t>A</t>
        </is>
      </c>
      <c r="L4427" s="9">
        <f>A4427&amp;"-"&amp;TEXT(E4427,"yyyymmdd")</f>
        <v/>
      </c>
    </row>
    <row r="4428">
      <c r="A4428" t="n">
        <v>41375676</v>
      </c>
      <c r="B4428" t="inlineStr">
        <is>
          <t>Manhattan</t>
        </is>
      </c>
      <c r="C4428" t="inlineStr">
        <is>
          <t>10009</t>
        </is>
      </c>
      <c r="D4428" t="inlineStr">
        <is>
          <t>Middle Eastern</t>
        </is>
      </c>
      <c r="E4428" s="8" t="n">
        <v>46142</v>
      </c>
      <c r="F4428" t="inlineStr">
        <is>
          <t>Violations were cited in the following area(s).</t>
        </is>
      </c>
      <c r="G4428" t="inlineStr">
        <is>
          <t>08A</t>
        </is>
      </c>
      <c r="H4428" t="inlineStr">
        <is>
          <t>Establishment is not free of harborage or conditions conducive to rodents, insects or other pests.</t>
        </is>
      </c>
      <c r="I4428" t="inlineStr">
        <is>
          <t>Not Critical</t>
        </is>
      </c>
      <c r="J4428" t="n">
        <v>12</v>
      </c>
      <c r="K4428" t="inlineStr">
        <is>
          <t>A</t>
        </is>
      </c>
      <c r="L4428" s="9">
        <f>A4428&amp;"-"&amp;TEXT(E4428,"yyyymmdd")</f>
        <v/>
      </c>
    </row>
    <row r="4429">
      <c r="A4429" t="n">
        <v>41375676</v>
      </c>
      <c r="B4429" t="inlineStr">
        <is>
          <t>Manhattan</t>
        </is>
      </c>
      <c r="C4429" t="inlineStr">
        <is>
          <t>10009</t>
        </is>
      </c>
      <c r="D4429" t="inlineStr">
        <is>
          <t>Middle Eastern</t>
        </is>
      </c>
      <c r="E4429" s="8" t="n">
        <v>46142</v>
      </c>
      <c r="F4429" t="inlineStr">
        <is>
          <t>Violations were cited in the following area(s).</t>
        </is>
      </c>
      <c r="G4429" t="inlineStr">
        <is>
          <t>10F</t>
        </is>
      </c>
      <c r="H4429" t="inlineStr">
        <is>
          <t>Non-food contact surface or equipment made of unacceptable material, not kept clean, or not properly sealed, raised, spaced or movable to allow accessibility for cleaning on all sides, above and underneath the unit.</t>
        </is>
      </c>
      <c r="I4429" t="inlineStr">
        <is>
          <t>Not Critical</t>
        </is>
      </c>
      <c r="J4429" t="n">
        <v>12</v>
      </c>
      <c r="K4429" t="inlineStr">
        <is>
          <t>A</t>
        </is>
      </c>
      <c r="L4429" s="9">
        <f>A4429&amp;"-"&amp;TEXT(E4429,"yyyymmdd")</f>
        <v/>
      </c>
    </row>
    <row r="4430">
      <c r="A4430" t="n">
        <v>41417857</v>
      </c>
      <c r="B4430" t="inlineStr">
        <is>
          <t>Staten Island</t>
        </is>
      </c>
      <c r="C4430" t="inlineStr">
        <is>
          <t>10314</t>
        </is>
      </c>
      <c r="D4430" t="inlineStr">
        <is>
          <t>Sandwiches</t>
        </is>
      </c>
      <c r="E4430" s="8" t="n">
        <v>46142</v>
      </c>
      <c r="F4430" t="inlineStr">
        <is>
          <t>Violations were cited in the following area(s).</t>
        </is>
      </c>
      <c r="G4430" t="inlineStr">
        <is>
          <t>10F</t>
        </is>
      </c>
      <c r="H4430" t="inlineStr">
        <is>
          <t>Non-food contact surface or equipment made of unacceptable material, not kept clean, or not properly sealed, raised, spaced or movable to allow accessibility for cleaning on all sides, above and underneath the unit.</t>
        </is>
      </c>
      <c r="I4430" t="inlineStr">
        <is>
          <t>Not Critical</t>
        </is>
      </c>
      <c r="J4430" t="n">
        <v>3</v>
      </c>
      <c r="K4430" t="inlineStr">
        <is>
          <t>A</t>
        </is>
      </c>
      <c r="L4430" s="9">
        <f>A4430&amp;"-"&amp;TEXT(E4430,"yyyymmdd")</f>
        <v/>
      </c>
    </row>
    <row r="4431">
      <c r="A4431" t="n">
        <v>41506131</v>
      </c>
      <c r="B4431" t="inlineStr">
        <is>
          <t>Manhattan</t>
        </is>
      </c>
      <c r="D4431" t="inlineStr">
        <is>
          <t>Italian</t>
        </is>
      </c>
      <c r="E4431" s="8" t="n">
        <v>46142</v>
      </c>
      <c r="F4431" t="inlineStr">
        <is>
          <t>Violations were cited in the following area(s).</t>
        </is>
      </c>
      <c r="G4431" t="inlineStr">
        <is>
          <t>06C</t>
        </is>
      </c>
      <c r="H443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431" t="inlineStr">
        <is>
          <t>Critical</t>
        </is>
      </c>
      <c r="J4431" t="n">
        <v>10</v>
      </c>
      <c r="K4431" t="inlineStr">
        <is>
          <t>A</t>
        </is>
      </c>
      <c r="L4431" s="9">
        <f>A4431&amp;"-"&amp;TEXT(E4431,"yyyymmdd")</f>
        <v/>
      </c>
    </row>
    <row r="4432">
      <c r="A4432" t="n">
        <v>41506131</v>
      </c>
      <c r="B4432" t="inlineStr">
        <is>
          <t>Manhattan</t>
        </is>
      </c>
      <c r="D4432" t="inlineStr">
        <is>
          <t>Italian</t>
        </is>
      </c>
      <c r="E4432" s="8" t="n">
        <v>46142</v>
      </c>
      <c r="F4432" t="inlineStr">
        <is>
          <t>Violations were cited in the following area(s).</t>
        </is>
      </c>
      <c r="G4432" t="inlineStr">
        <is>
          <t>08B</t>
        </is>
      </c>
      <c r="H4432"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4432" t="inlineStr">
        <is>
          <t>Not Critical</t>
        </is>
      </c>
      <c r="J4432" t="n">
        <v>10</v>
      </c>
      <c r="K4432" t="inlineStr">
        <is>
          <t>A</t>
        </is>
      </c>
      <c r="L4432" s="9">
        <f>A4432&amp;"-"&amp;TEXT(E4432,"yyyymmdd")</f>
        <v/>
      </c>
    </row>
    <row r="4433">
      <c r="A4433" t="n">
        <v>41506131</v>
      </c>
      <c r="B4433" t="inlineStr">
        <is>
          <t>Manhattan</t>
        </is>
      </c>
      <c r="D4433" t="inlineStr">
        <is>
          <t>Italian</t>
        </is>
      </c>
      <c r="E4433" s="8" t="n">
        <v>46142</v>
      </c>
      <c r="F4433" t="inlineStr">
        <is>
          <t>Violations were cited in the following area(s).</t>
        </is>
      </c>
      <c r="G4433" t="inlineStr">
        <is>
          <t>10F</t>
        </is>
      </c>
      <c r="H4433" t="inlineStr">
        <is>
          <t>Non-food contact surface or equipment made of unacceptable material, not kept clean, or not properly sealed, raised, spaced or movable to allow accessibility for cleaning on all sides, above and underneath the unit.</t>
        </is>
      </c>
      <c r="I4433" t="inlineStr">
        <is>
          <t>Not Critical</t>
        </is>
      </c>
      <c r="J4433" t="n">
        <v>10</v>
      </c>
      <c r="K4433" t="inlineStr">
        <is>
          <t>A</t>
        </is>
      </c>
      <c r="L4433" s="9">
        <f>A4433&amp;"-"&amp;TEXT(E4433,"yyyymmdd")</f>
        <v/>
      </c>
    </row>
    <row r="4434">
      <c r="A4434" t="n">
        <v>41573314</v>
      </c>
      <c r="B4434" t="inlineStr">
        <is>
          <t>Bronx</t>
        </is>
      </c>
      <c r="C4434" t="inlineStr">
        <is>
          <t>10472</t>
        </is>
      </c>
      <c r="D4434" t="inlineStr">
        <is>
          <t>Spanish</t>
        </is>
      </c>
      <c r="E4434" s="8" t="n">
        <v>46142</v>
      </c>
      <c r="F4434" t="inlineStr">
        <is>
          <t>Violations were cited in the following area(s).</t>
        </is>
      </c>
      <c r="G4434" t="inlineStr">
        <is>
          <t>06D</t>
        </is>
      </c>
      <c r="H4434" t="inlineStr">
        <is>
          <t>Food contact surface not properly washed, rinsed and sanitized after each use and following any activity when contamination may have occurred.</t>
        </is>
      </c>
      <c r="I4434" t="inlineStr">
        <is>
          <t>Critical</t>
        </is>
      </c>
      <c r="J4434" t="n">
        <v>7</v>
      </c>
      <c r="K4434" t="inlineStr">
        <is>
          <t>A</t>
        </is>
      </c>
      <c r="L4434" s="9">
        <f>A4434&amp;"-"&amp;TEXT(E4434,"yyyymmdd")</f>
        <v/>
      </c>
    </row>
    <row r="4435">
      <c r="A4435" t="n">
        <v>41573314</v>
      </c>
      <c r="B4435" t="inlineStr">
        <is>
          <t>Bronx</t>
        </is>
      </c>
      <c r="C4435" t="inlineStr">
        <is>
          <t>10472</t>
        </is>
      </c>
      <c r="D4435" t="inlineStr">
        <is>
          <t>Spanish</t>
        </is>
      </c>
      <c r="E4435" s="8" t="n">
        <v>46142</v>
      </c>
      <c r="F4435" t="inlineStr">
        <is>
          <t>Violations were cited in the following area(s).</t>
        </is>
      </c>
      <c r="G4435" t="inlineStr">
        <is>
          <t>09E</t>
        </is>
      </c>
      <c r="H4435" t="inlineStr">
        <is>
          <t>Wash hands sign not posted near or above hand washing sink.</t>
        </is>
      </c>
      <c r="I4435" t="inlineStr">
        <is>
          <t>Not Critical</t>
        </is>
      </c>
      <c r="J4435" t="n">
        <v>7</v>
      </c>
      <c r="K4435" t="inlineStr">
        <is>
          <t>A</t>
        </is>
      </c>
      <c r="L4435" s="9">
        <f>A4435&amp;"-"&amp;TEXT(E4435,"yyyymmdd")</f>
        <v/>
      </c>
    </row>
    <row r="4436">
      <c r="A4436" t="n">
        <v>41651838</v>
      </c>
      <c r="B4436" t="inlineStr">
        <is>
          <t>Manhattan</t>
        </is>
      </c>
      <c r="C4436" t="inlineStr">
        <is>
          <t>10018</t>
        </is>
      </c>
      <c r="D4436" t="inlineStr">
        <is>
          <t>Irish</t>
        </is>
      </c>
      <c r="E4436" s="8" t="n">
        <v>46142</v>
      </c>
      <c r="F4436" t="inlineStr">
        <is>
          <t>Violations were cited in the following area(s).</t>
        </is>
      </c>
      <c r="G4436" t="inlineStr">
        <is>
          <t>06E</t>
        </is>
      </c>
      <c r="H4436" t="inlineStr">
        <is>
          <t>Sanitized equipment or utensil, including in-use food dispensing utensil, improperly used or stored.</t>
        </is>
      </c>
      <c r="I4436" t="inlineStr">
        <is>
          <t>Critical</t>
        </is>
      </c>
      <c r="J4436" t="n">
        <v>10</v>
      </c>
      <c r="K4436" t="inlineStr">
        <is>
          <t>A</t>
        </is>
      </c>
      <c r="L4436" s="9">
        <f>A4436&amp;"-"&amp;TEXT(E4436,"yyyymmdd")</f>
        <v/>
      </c>
    </row>
    <row r="4437">
      <c r="A4437" t="n">
        <v>41651838</v>
      </c>
      <c r="B4437" t="inlineStr">
        <is>
          <t>Manhattan</t>
        </is>
      </c>
      <c r="C4437" t="inlineStr">
        <is>
          <t>10018</t>
        </is>
      </c>
      <c r="D4437" t="inlineStr">
        <is>
          <t>Irish</t>
        </is>
      </c>
      <c r="E4437" s="8" t="n">
        <v>46142</v>
      </c>
      <c r="F4437" t="inlineStr">
        <is>
          <t>Violations were cited in the following area(s).</t>
        </is>
      </c>
      <c r="G4437" t="inlineStr">
        <is>
          <t>08C</t>
        </is>
      </c>
      <c r="H4437" t="inlineStr">
        <is>
          <t>Pesticide not properly labeled or used by unlicensed individual. Pesticide, other toxic chemical improperly used/stored. Unprotected, unlocked bait station used.</t>
        </is>
      </c>
      <c r="I4437" t="inlineStr">
        <is>
          <t>Not Critical</t>
        </is>
      </c>
      <c r="J4437" t="n">
        <v>10</v>
      </c>
      <c r="K4437" t="inlineStr">
        <is>
          <t>A</t>
        </is>
      </c>
      <c r="L4437" s="9">
        <f>A4437&amp;"-"&amp;TEXT(E4437,"yyyymmdd")</f>
        <v/>
      </c>
    </row>
    <row r="4438">
      <c r="A4438" t="n">
        <v>41651838</v>
      </c>
      <c r="B4438" t="inlineStr">
        <is>
          <t>Manhattan</t>
        </is>
      </c>
      <c r="C4438" t="inlineStr">
        <is>
          <t>10018</t>
        </is>
      </c>
      <c r="D4438" t="inlineStr">
        <is>
          <t>Irish</t>
        </is>
      </c>
      <c r="E4438" s="8" t="n">
        <v>46142</v>
      </c>
      <c r="F4438" t="inlineStr">
        <is>
          <t>Violations were cited in the following area(s).</t>
        </is>
      </c>
      <c r="G4438" t="inlineStr">
        <is>
          <t>10F</t>
        </is>
      </c>
      <c r="H4438" t="inlineStr">
        <is>
          <t>Non-food contact surface or equipment made of unacceptable material, not kept clean, or not properly sealed, raised, spaced or movable to allow accessibility for cleaning on all sides, above and underneath the unit.</t>
        </is>
      </c>
      <c r="I4438" t="inlineStr">
        <is>
          <t>Not Critical</t>
        </is>
      </c>
      <c r="J4438" t="n">
        <v>10</v>
      </c>
      <c r="K4438" t="inlineStr">
        <is>
          <t>A</t>
        </is>
      </c>
      <c r="L4438" s="9">
        <f>A4438&amp;"-"&amp;TEXT(E4438,"yyyymmdd")</f>
        <v/>
      </c>
    </row>
    <row r="4439">
      <c r="A4439" t="n">
        <v>41697373</v>
      </c>
      <c r="B4439" t="inlineStr">
        <is>
          <t>Manhattan</t>
        </is>
      </c>
      <c r="C4439" t="inlineStr">
        <is>
          <t>10036</t>
        </is>
      </c>
      <c r="D4439" t="inlineStr">
        <is>
          <t>American</t>
        </is>
      </c>
      <c r="E4439" s="8" t="n">
        <v>46142</v>
      </c>
      <c r="F4439" t="inlineStr">
        <is>
          <t>Violations were cited in the following area(s).</t>
        </is>
      </c>
      <c r="G4439" t="inlineStr">
        <is>
          <t>06D</t>
        </is>
      </c>
      <c r="H4439" t="inlineStr">
        <is>
          <t>Food contact surface not properly washed, rinsed and sanitized after each use and following any activity when contamination may have occurred.</t>
        </is>
      </c>
      <c r="I4439" t="inlineStr">
        <is>
          <t>Critical</t>
        </is>
      </c>
      <c r="J4439" t="n">
        <v>12</v>
      </c>
      <c r="K4439" t="inlineStr">
        <is>
          <t>A</t>
        </is>
      </c>
      <c r="L4439" s="9">
        <f>A4439&amp;"-"&amp;TEXT(E4439,"yyyymmdd")</f>
        <v/>
      </c>
    </row>
    <row r="4440">
      <c r="A4440" t="n">
        <v>41697373</v>
      </c>
      <c r="B4440" t="inlineStr">
        <is>
          <t>Manhattan</t>
        </is>
      </c>
      <c r="C4440" t="inlineStr">
        <is>
          <t>10036</t>
        </is>
      </c>
      <c r="D4440" t="inlineStr">
        <is>
          <t>American</t>
        </is>
      </c>
      <c r="E4440" s="8" t="n">
        <v>46142</v>
      </c>
      <c r="F4440" t="inlineStr">
        <is>
          <t>Violations were cited in the following area(s).</t>
        </is>
      </c>
      <c r="G4440" t="inlineStr">
        <is>
          <t>10B</t>
        </is>
      </c>
      <c r="H4440" t="inlineStr">
        <is>
          <t>Anti-siphonage or back-flow prevention device not provided where required; equipment or floor not properly drained; sewage disposal system in disrepair or not functioning properly. Condensation or liquid waste improperly disposed of.</t>
        </is>
      </c>
      <c r="I4440" t="inlineStr">
        <is>
          <t>Not Critical</t>
        </is>
      </c>
      <c r="J4440" t="n">
        <v>12</v>
      </c>
      <c r="K4440" t="inlineStr">
        <is>
          <t>A</t>
        </is>
      </c>
      <c r="L4440" s="9">
        <f>A4440&amp;"-"&amp;TEXT(E4440,"yyyymmdd")</f>
        <v/>
      </c>
    </row>
    <row r="4441">
      <c r="A4441" t="n">
        <v>41697373</v>
      </c>
      <c r="B4441" t="inlineStr">
        <is>
          <t>Manhattan</t>
        </is>
      </c>
      <c r="C4441" t="inlineStr">
        <is>
          <t>10036</t>
        </is>
      </c>
      <c r="D4441" t="inlineStr">
        <is>
          <t>American</t>
        </is>
      </c>
      <c r="E4441" s="8" t="n">
        <v>46142</v>
      </c>
      <c r="F4441" t="inlineStr">
        <is>
          <t>Violations were cited in the following area(s).</t>
        </is>
      </c>
      <c r="G4441" t="inlineStr">
        <is>
          <t>10F</t>
        </is>
      </c>
      <c r="H4441" t="inlineStr">
        <is>
          <t>Non-food contact surface or equipment made of unacceptable material, not kept clean, or not properly sealed, raised, spaced or movable to allow accessibility for cleaning on all sides, above and underneath the unit.</t>
        </is>
      </c>
      <c r="I4441" t="inlineStr">
        <is>
          <t>Not Critical</t>
        </is>
      </c>
      <c r="J4441" t="n">
        <v>12</v>
      </c>
      <c r="K4441" t="inlineStr">
        <is>
          <t>A</t>
        </is>
      </c>
      <c r="L4441" s="9">
        <f>A4441&amp;"-"&amp;TEXT(E4441,"yyyymmdd")</f>
        <v/>
      </c>
    </row>
    <row r="4442">
      <c r="A4442" t="n">
        <v>50000351</v>
      </c>
      <c r="B4442" t="inlineStr">
        <is>
          <t>Queens</t>
        </is>
      </c>
      <c r="C4442" t="inlineStr">
        <is>
          <t>11106</t>
        </is>
      </c>
      <c r="D4442" t="inlineStr">
        <is>
          <t>Pizza</t>
        </is>
      </c>
      <c r="E4442" s="8" t="n">
        <v>46142</v>
      </c>
      <c r="F4442" t="inlineStr">
        <is>
          <t>Violations were cited in the following area(s).</t>
        </is>
      </c>
      <c r="G4442" t="inlineStr">
        <is>
          <t>04L</t>
        </is>
      </c>
      <c r="H4442" t="inlineStr">
        <is>
          <t>Evidence of mice or live mice in establishment's food or non-food areas.</t>
        </is>
      </c>
      <c r="I4442" t="inlineStr">
        <is>
          <t>Critical</t>
        </is>
      </c>
      <c r="J4442" t="n">
        <v>36</v>
      </c>
      <c r="L4442" s="9">
        <f>A4442&amp;"-"&amp;TEXT(E4442,"yyyymmdd")</f>
        <v/>
      </c>
    </row>
    <row r="4443">
      <c r="A4443" t="n">
        <v>50000351</v>
      </c>
      <c r="B4443" t="inlineStr">
        <is>
          <t>Queens</t>
        </is>
      </c>
      <c r="C4443" t="inlineStr">
        <is>
          <t>11106</t>
        </is>
      </c>
      <c r="D4443" t="inlineStr">
        <is>
          <t>Pizza</t>
        </is>
      </c>
      <c r="E4443" s="8" t="n">
        <v>46142</v>
      </c>
      <c r="F4443" t="inlineStr">
        <is>
          <t>Violations were cited in the following area(s).</t>
        </is>
      </c>
      <c r="G4443" t="inlineStr">
        <is>
          <t>04M</t>
        </is>
      </c>
      <c r="H4443" t="inlineStr">
        <is>
          <t>Live roaches in facility's food or non-food area.</t>
        </is>
      </c>
      <c r="I4443" t="inlineStr">
        <is>
          <t>Critical</t>
        </is>
      </c>
      <c r="J4443" t="n">
        <v>36</v>
      </c>
      <c r="L4443" s="9">
        <f>A4443&amp;"-"&amp;TEXT(E4443,"yyyymmdd")</f>
        <v/>
      </c>
    </row>
    <row r="4444">
      <c r="A4444" t="n">
        <v>50000351</v>
      </c>
      <c r="B4444" t="inlineStr">
        <is>
          <t>Queens</t>
        </is>
      </c>
      <c r="C4444" t="inlineStr">
        <is>
          <t>11106</t>
        </is>
      </c>
      <c r="D4444" t="inlineStr">
        <is>
          <t>Pizza</t>
        </is>
      </c>
      <c r="E4444" s="8" t="n">
        <v>46142</v>
      </c>
      <c r="F4444" t="inlineStr">
        <is>
          <t>Violations were cited in the following area(s).</t>
        </is>
      </c>
      <c r="G4444" t="inlineStr">
        <is>
          <t>05D</t>
        </is>
      </c>
      <c r="H444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444" t="inlineStr">
        <is>
          <t>Critical</t>
        </is>
      </c>
      <c r="J4444" t="n">
        <v>36</v>
      </c>
      <c r="L4444" s="9">
        <f>A4444&amp;"-"&amp;TEXT(E4444,"yyyymmdd")</f>
        <v/>
      </c>
    </row>
    <row r="4445">
      <c r="A4445" t="n">
        <v>50000351</v>
      </c>
      <c r="B4445" t="inlineStr">
        <is>
          <t>Queens</t>
        </is>
      </c>
      <c r="C4445" t="inlineStr">
        <is>
          <t>11106</t>
        </is>
      </c>
      <c r="D4445" t="inlineStr">
        <is>
          <t>Pizza</t>
        </is>
      </c>
      <c r="E4445" s="8" t="n">
        <v>46142</v>
      </c>
      <c r="F4445" t="inlineStr">
        <is>
          <t>Violations were cited in the following area(s).</t>
        </is>
      </c>
      <c r="G4445" t="inlineStr">
        <is>
          <t>06C</t>
        </is>
      </c>
      <c r="H444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445" t="inlineStr">
        <is>
          <t>Critical</t>
        </is>
      </c>
      <c r="J4445" t="n">
        <v>36</v>
      </c>
      <c r="L4445" s="9">
        <f>A4445&amp;"-"&amp;TEXT(E4445,"yyyymmdd")</f>
        <v/>
      </c>
    </row>
    <row r="4446">
      <c r="A4446" t="n">
        <v>50000351</v>
      </c>
      <c r="B4446" t="inlineStr">
        <is>
          <t>Queens</t>
        </is>
      </c>
      <c r="C4446" t="inlineStr">
        <is>
          <t>11106</t>
        </is>
      </c>
      <c r="D4446" t="inlineStr">
        <is>
          <t>Pizza</t>
        </is>
      </c>
      <c r="E4446" s="8" t="n">
        <v>46142</v>
      </c>
      <c r="F4446" t="inlineStr">
        <is>
          <t>Violations were cited in the following area(s).</t>
        </is>
      </c>
      <c r="G4446" t="inlineStr">
        <is>
          <t>06D</t>
        </is>
      </c>
      <c r="H4446" t="inlineStr">
        <is>
          <t>Food contact surface not properly washed, rinsed and sanitized after each use and following any activity when contamination may have occurred.</t>
        </is>
      </c>
      <c r="I4446" t="inlineStr">
        <is>
          <t>Critical</t>
        </is>
      </c>
      <c r="J4446" t="n">
        <v>36</v>
      </c>
      <c r="L4446" s="9">
        <f>A4446&amp;"-"&amp;TEXT(E4446,"yyyymmdd")</f>
        <v/>
      </c>
    </row>
    <row r="4447">
      <c r="A4447" t="n">
        <v>50000351</v>
      </c>
      <c r="B4447" t="inlineStr">
        <is>
          <t>Queens</t>
        </is>
      </c>
      <c r="C4447" t="inlineStr">
        <is>
          <t>11106</t>
        </is>
      </c>
      <c r="D4447" t="inlineStr">
        <is>
          <t>Pizza</t>
        </is>
      </c>
      <c r="E4447" s="8" t="n">
        <v>46142</v>
      </c>
      <c r="F4447" t="inlineStr">
        <is>
          <t>Violations were cited in the following area(s).</t>
        </is>
      </c>
      <c r="G4447" t="inlineStr">
        <is>
          <t>08A</t>
        </is>
      </c>
      <c r="H4447" t="inlineStr">
        <is>
          <t>Establishment is not free of harborage or conditions conducive to rodents, insects or other pests.</t>
        </is>
      </c>
      <c r="I4447" t="inlineStr">
        <is>
          <t>Not Critical</t>
        </is>
      </c>
      <c r="J4447" t="n">
        <v>36</v>
      </c>
      <c r="L4447" s="9">
        <f>A4447&amp;"-"&amp;TEXT(E4447,"yyyymmdd")</f>
        <v/>
      </c>
    </row>
    <row r="4448">
      <c r="A4448" t="n">
        <v>50000351</v>
      </c>
      <c r="B4448" t="inlineStr">
        <is>
          <t>Queens</t>
        </is>
      </c>
      <c r="C4448" t="inlineStr">
        <is>
          <t>11106</t>
        </is>
      </c>
      <c r="D4448" t="inlineStr">
        <is>
          <t>Pizza</t>
        </is>
      </c>
      <c r="E4448" s="8" t="n">
        <v>46142</v>
      </c>
      <c r="F4448" t="inlineStr">
        <is>
          <t>Violations were cited in the following area(s).</t>
        </is>
      </c>
      <c r="G4448" t="inlineStr">
        <is>
          <t>10H</t>
        </is>
      </c>
      <c r="H4448" t="inlineStr">
        <is>
          <t>Single service article not provided. Single service article reused or not protected from contamination when transported, stored, dispensed. Drinking straws not completely enclosed in wrapper or dispensed from a sanitary device.</t>
        </is>
      </c>
      <c r="I4448" t="inlineStr">
        <is>
          <t>Not Critical</t>
        </is>
      </c>
      <c r="J4448" t="n">
        <v>36</v>
      </c>
      <c r="L4448" s="9">
        <f>A4448&amp;"-"&amp;TEXT(E4448,"yyyymmdd")</f>
        <v/>
      </c>
    </row>
    <row r="4449">
      <c r="A4449" t="n">
        <v>50001916</v>
      </c>
      <c r="B4449" t="inlineStr">
        <is>
          <t>Manhattan</t>
        </is>
      </c>
      <c r="C4449" t="inlineStr">
        <is>
          <t>10018</t>
        </is>
      </c>
      <c r="D4449" t="inlineStr">
        <is>
          <t>American</t>
        </is>
      </c>
      <c r="E4449" s="8" t="n">
        <v>46142</v>
      </c>
      <c r="F4449" t="inlineStr">
        <is>
          <t>Violations were cited in the following area(s).</t>
        </is>
      </c>
      <c r="G4449" t="inlineStr">
        <is>
          <t>06D</t>
        </is>
      </c>
      <c r="H4449" t="inlineStr">
        <is>
          <t>Food contact surface not properly washed, rinsed and sanitized after each use and following any activity when contamination may have occurred.</t>
        </is>
      </c>
      <c r="I4449" t="inlineStr">
        <is>
          <t>Critical</t>
        </is>
      </c>
      <c r="J4449" t="n">
        <v>5</v>
      </c>
      <c r="K4449" t="inlineStr">
        <is>
          <t>A</t>
        </is>
      </c>
      <c r="L4449" s="9">
        <f>A4449&amp;"-"&amp;TEXT(E4449,"yyyymmdd")</f>
        <v/>
      </c>
    </row>
    <row r="4450">
      <c r="A4450" t="n">
        <v>50002692</v>
      </c>
      <c r="B4450" t="inlineStr">
        <is>
          <t>Manhattan</t>
        </is>
      </c>
      <c r="C4450" t="inlineStr">
        <is>
          <t>10011</t>
        </is>
      </c>
      <c r="D4450" t="inlineStr">
        <is>
          <t>Asian/Asian Fusion</t>
        </is>
      </c>
      <c r="E4450" s="8" t="n">
        <v>46142</v>
      </c>
      <c r="F4450" t="inlineStr">
        <is>
          <t>Violations were cited in the following area(s).</t>
        </is>
      </c>
      <c r="G4450" t="inlineStr">
        <is>
          <t>02G</t>
        </is>
      </c>
      <c r="H4450" t="inlineStr">
        <is>
          <t>Cold TCS food item held above 41 °F; smoked or processed fish held above 38 °F; intact raw eggs held above 45 °F; or reduced oxygen packaged (ROP) TCS foods held above required temperatures except during active necessary preparation.</t>
        </is>
      </c>
      <c r="I4450" t="inlineStr">
        <is>
          <t>Critical</t>
        </is>
      </c>
      <c r="J4450" t="n">
        <v>17</v>
      </c>
      <c r="K4450" t="inlineStr">
        <is>
          <t>N</t>
        </is>
      </c>
      <c r="L4450" s="9">
        <f>A4450&amp;"-"&amp;TEXT(E4450,"yyyymmdd")</f>
        <v/>
      </c>
    </row>
    <row r="4451">
      <c r="A4451" t="n">
        <v>50002692</v>
      </c>
      <c r="B4451" t="inlineStr">
        <is>
          <t>Manhattan</t>
        </is>
      </c>
      <c r="C4451" t="inlineStr">
        <is>
          <t>10011</t>
        </is>
      </c>
      <c r="D4451" t="inlineStr">
        <is>
          <t>Asian/Asian Fusion</t>
        </is>
      </c>
      <c r="E4451" s="8" t="n">
        <v>46142</v>
      </c>
      <c r="F4451" t="inlineStr">
        <is>
          <t>Violations were cited in the following area(s).</t>
        </is>
      </c>
      <c r="G4451" t="inlineStr">
        <is>
          <t>06A</t>
        </is>
      </c>
      <c r="H4451" t="inlineStr">
        <is>
          <t>Personal cleanliness is inadequate. Outer garment soiled with possible contaminant. Effective hair restraint not worn where required. Jewelry worn on hands or arms. Fingernail polish worn or fingernails not kept clean and trimmed.</t>
        </is>
      </c>
      <c r="I4451" t="inlineStr">
        <is>
          <t>Critical</t>
        </is>
      </c>
      <c r="J4451" t="n">
        <v>17</v>
      </c>
      <c r="K4451" t="inlineStr">
        <is>
          <t>N</t>
        </is>
      </c>
      <c r="L4451" s="9">
        <f>A4451&amp;"-"&amp;TEXT(E4451,"yyyymmdd")</f>
        <v/>
      </c>
    </row>
    <row r="4452">
      <c r="A4452" t="n">
        <v>50002692</v>
      </c>
      <c r="B4452" t="inlineStr">
        <is>
          <t>Manhattan</t>
        </is>
      </c>
      <c r="C4452" t="inlineStr">
        <is>
          <t>10011</t>
        </is>
      </c>
      <c r="D4452" t="inlineStr">
        <is>
          <t>Asian/Asian Fusion</t>
        </is>
      </c>
      <c r="E4452" s="8" t="n">
        <v>46142</v>
      </c>
      <c r="F4452" t="inlineStr">
        <is>
          <t>Violations were cited in the following area(s).</t>
        </is>
      </c>
      <c r="G4452" t="inlineStr">
        <is>
          <t>10G</t>
        </is>
      </c>
      <c r="H4452" t="inlineStr">
        <is>
          <t>Dishwashing and ware washing: Cleaning and sanitizing of tableware, including dishes, utensils, and equipment deficient.</t>
        </is>
      </c>
      <c r="I4452" t="inlineStr">
        <is>
          <t>Not Critical</t>
        </is>
      </c>
      <c r="J4452" t="n">
        <v>17</v>
      </c>
      <c r="K4452" t="inlineStr">
        <is>
          <t>N</t>
        </is>
      </c>
      <c r="L4452" s="9">
        <f>A4452&amp;"-"&amp;TEXT(E4452,"yyyymmdd")</f>
        <v/>
      </c>
    </row>
    <row r="4453">
      <c r="A4453" t="n">
        <v>50004299</v>
      </c>
      <c r="B4453" t="inlineStr">
        <is>
          <t>Manhattan</t>
        </is>
      </c>
      <c r="C4453" t="inlineStr">
        <is>
          <t>10012</t>
        </is>
      </c>
      <c r="D4453" t="inlineStr">
        <is>
          <t>Pizza</t>
        </is>
      </c>
      <c r="E4453" s="8" t="n">
        <v>46142</v>
      </c>
      <c r="F4453" t="inlineStr">
        <is>
          <t>Violations were cited in the following area(s).</t>
        </is>
      </c>
      <c r="G4453" t="inlineStr">
        <is>
          <t>04K</t>
        </is>
      </c>
      <c r="H4453" t="inlineStr">
        <is>
          <t>Evidence of rats or live rats in establishment's food or non-food areas.</t>
        </is>
      </c>
      <c r="I4453" t="inlineStr">
        <is>
          <t>Critical</t>
        </is>
      </c>
      <c r="J4453" t="n">
        <v>20</v>
      </c>
      <c r="L4453" s="9">
        <f>A4453&amp;"-"&amp;TEXT(E4453,"yyyymmdd")</f>
        <v/>
      </c>
    </row>
    <row r="4454">
      <c r="A4454" t="n">
        <v>50004299</v>
      </c>
      <c r="B4454" t="inlineStr">
        <is>
          <t>Manhattan</t>
        </is>
      </c>
      <c r="C4454" t="inlineStr">
        <is>
          <t>10012</t>
        </is>
      </c>
      <c r="D4454" t="inlineStr">
        <is>
          <t>Pizza</t>
        </is>
      </c>
      <c r="E4454" s="8" t="n">
        <v>46142</v>
      </c>
      <c r="F4454" t="inlineStr">
        <is>
          <t>Violations were cited in the following area(s).</t>
        </is>
      </c>
      <c r="G4454" t="inlineStr">
        <is>
          <t>04L</t>
        </is>
      </c>
      <c r="H4454" t="inlineStr">
        <is>
          <t>Evidence of mice or live mice in establishment's food or non-food areas.</t>
        </is>
      </c>
      <c r="I4454" t="inlineStr">
        <is>
          <t>Critical</t>
        </is>
      </c>
      <c r="J4454" t="n">
        <v>20</v>
      </c>
      <c r="L4454" s="9">
        <f>A4454&amp;"-"&amp;TEXT(E4454,"yyyymmdd")</f>
        <v/>
      </c>
    </row>
    <row r="4455">
      <c r="A4455" t="n">
        <v>50004299</v>
      </c>
      <c r="B4455" t="inlineStr">
        <is>
          <t>Manhattan</t>
        </is>
      </c>
      <c r="C4455" t="inlineStr">
        <is>
          <t>10012</t>
        </is>
      </c>
      <c r="D4455" t="inlineStr">
        <is>
          <t>Pizza</t>
        </is>
      </c>
      <c r="E4455" s="8" t="n">
        <v>46142</v>
      </c>
      <c r="F4455" t="inlineStr">
        <is>
          <t>Violations were cited in the following area(s).</t>
        </is>
      </c>
      <c r="G4455" t="inlineStr">
        <is>
          <t>06C</t>
        </is>
      </c>
      <c r="H445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455" t="inlineStr">
        <is>
          <t>Critical</t>
        </is>
      </c>
      <c r="J4455" t="n">
        <v>20</v>
      </c>
      <c r="L4455" s="9">
        <f>A4455&amp;"-"&amp;TEXT(E4455,"yyyymmdd")</f>
        <v/>
      </c>
    </row>
    <row r="4456">
      <c r="A4456" t="n">
        <v>50004299</v>
      </c>
      <c r="B4456" t="inlineStr">
        <is>
          <t>Manhattan</t>
        </is>
      </c>
      <c r="C4456" t="inlineStr">
        <is>
          <t>10012</t>
        </is>
      </c>
      <c r="D4456" t="inlineStr">
        <is>
          <t>Pizza</t>
        </is>
      </c>
      <c r="E4456" s="8" t="n">
        <v>46142</v>
      </c>
      <c r="F4456" t="inlineStr">
        <is>
          <t>Violations were cited in the following area(s).</t>
        </is>
      </c>
      <c r="G4456" t="inlineStr">
        <is>
          <t>08A</t>
        </is>
      </c>
      <c r="H4456" t="inlineStr">
        <is>
          <t>Establishment is not free of harborage or conditions conducive to rodents, insects or other pests.</t>
        </is>
      </c>
      <c r="I4456" t="inlineStr">
        <is>
          <t>Not Critical</t>
        </is>
      </c>
      <c r="J4456" t="n">
        <v>20</v>
      </c>
      <c r="L4456" s="9">
        <f>A4456&amp;"-"&amp;TEXT(E4456,"yyyymmdd")</f>
        <v/>
      </c>
    </row>
    <row r="4457">
      <c r="A4457" t="n">
        <v>50004299</v>
      </c>
      <c r="B4457" t="inlineStr">
        <is>
          <t>Manhattan</t>
        </is>
      </c>
      <c r="C4457" t="inlineStr">
        <is>
          <t>10012</t>
        </is>
      </c>
      <c r="D4457" t="inlineStr">
        <is>
          <t>Pizza</t>
        </is>
      </c>
      <c r="E4457" s="8" t="n">
        <v>46142</v>
      </c>
      <c r="F4457" t="inlineStr">
        <is>
          <t>Violations were cited in the following area(s).</t>
        </is>
      </c>
      <c r="G4457" t="inlineStr">
        <is>
          <t>10B</t>
        </is>
      </c>
      <c r="H4457" t="inlineStr">
        <is>
          <t>Anti-siphonage or back-flow prevention device not provided where required; equipment or floor not properly drained; sewage disposal system in disrepair or not functioning properly. Condensation or liquid waste improperly disposed of.</t>
        </is>
      </c>
      <c r="I4457" t="inlineStr">
        <is>
          <t>Not Critical</t>
        </is>
      </c>
      <c r="J4457" t="n">
        <v>20</v>
      </c>
      <c r="L4457" s="9">
        <f>A4457&amp;"-"&amp;TEXT(E4457,"yyyymmdd")</f>
        <v/>
      </c>
    </row>
    <row r="4458">
      <c r="A4458" t="n">
        <v>50004593</v>
      </c>
      <c r="B4458" t="inlineStr">
        <is>
          <t>Manhattan</t>
        </is>
      </c>
      <c r="C4458" t="inlineStr">
        <is>
          <t>10018</t>
        </is>
      </c>
      <c r="D4458" t="inlineStr">
        <is>
          <t>American</t>
        </is>
      </c>
      <c r="E4458" s="8" t="n">
        <v>46142</v>
      </c>
      <c r="F4458" t="inlineStr">
        <is>
          <t>Violations were cited in the following area(s).</t>
        </is>
      </c>
      <c r="G4458" t="inlineStr">
        <is>
          <t>02B</t>
        </is>
      </c>
      <c r="H4458" t="inlineStr">
        <is>
          <t>Hot TCS food item not held at or above 140 °F.</t>
        </is>
      </c>
      <c r="I4458" t="inlineStr">
        <is>
          <t>Critical</t>
        </is>
      </c>
      <c r="J4458" t="n">
        <v>40</v>
      </c>
      <c r="L4458" s="9">
        <f>A4458&amp;"-"&amp;TEXT(E4458,"yyyymmdd")</f>
        <v/>
      </c>
    </row>
    <row r="4459">
      <c r="A4459" t="n">
        <v>50004593</v>
      </c>
      <c r="B4459" t="inlineStr">
        <is>
          <t>Manhattan</t>
        </is>
      </c>
      <c r="C4459" t="inlineStr">
        <is>
          <t>10018</t>
        </is>
      </c>
      <c r="D4459" t="inlineStr">
        <is>
          <t>American</t>
        </is>
      </c>
      <c r="E4459" s="8" t="n">
        <v>46142</v>
      </c>
      <c r="F4459" t="inlineStr">
        <is>
          <t>Violations were cited in the following area(s).</t>
        </is>
      </c>
      <c r="G4459" t="inlineStr">
        <is>
          <t>02G</t>
        </is>
      </c>
      <c r="H4459" t="inlineStr">
        <is>
          <t>Cold TCS food item held above 41 °F; smoked or processed fish held above 38 °F; intact raw eggs held above 45 °F; or reduced oxygen packaged (ROP) TCS foods held above required temperatures except during active necessary preparation.</t>
        </is>
      </c>
      <c r="I4459" t="inlineStr">
        <is>
          <t>Critical</t>
        </is>
      </c>
      <c r="J4459" t="n">
        <v>40</v>
      </c>
      <c r="L4459" s="9">
        <f>A4459&amp;"-"&amp;TEXT(E4459,"yyyymmdd")</f>
        <v/>
      </c>
    </row>
    <row r="4460">
      <c r="A4460" t="n">
        <v>50004593</v>
      </c>
      <c r="B4460" t="inlineStr">
        <is>
          <t>Manhattan</t>
        </is>
      </c>
      <c r="C4460" t="inlineStr">
        <is>
          <t>10018</t>
        </is>
      </c>
      <c r="D4460" t="inlineStr">
        <is>
          <t>American</t>
        </is>
      </c>
      <c r="E4460" s="8" t="n">
        <v>46142</v>
      </c>
      <c r="F4460" t="inlineStr">
        <is>
          <t>Violations were cited in the following area(s).</t>
        </is>
      </c>
      <c r="G4460" t="inlineStr">
        <is>
          <t>04H</t>
        </is>
      </c>
      <c r="H4460" t="inlineStr">
        <is>
          <t>Raw, cooked or prepared food is adulterated, contaminated, cross-contaminated, or not discarded in accordance with HACCP plan.</t>
        </is>
      </c>
      <c r="I4460" t="inlineStr">
        <is>
          <t>Critical</t>
        </is>
      </c>
      <c r="J4460" t="n">
        <v>40</v>
      </c>
      <c r="L4460" s="9">
        <f>A4460&amp;"-"&amp;TEXT(E4460,"yyyymmdd")</f>
        <v/>
      </c>
    </row>
    <row r="4461">
      <c r="A4461" t="n">
        <v>50004593</v>
      </c>
      <c r="B4461" t="inlineStr">
        <is>
          <t>Manhattan</t>
        </is>
      </c>
      <c r="C4461" t="inlineStr">
        <is>
          <t>10018</t>
        </is>
      </c>
      <c r="D4461" t="inlineStr">
        <is>
          <t>American</t>
        </is>
      </c>
      <c r="E4461" s="8" t="n">
        <v>46142</v>
      </c>
      <c r="F4461" t="inlineStr">
        <is>
          <t>Violations were cited in the following area(s).</t>
        </is>
      </c>
      <c r="G4461" t="inlineStr">
        <is>
          <t>06D</t>
        </is>
      </c>
      <c r="H4461" t="inlineStr">
        <is>
          <t>Food contact surface not properly washed, rinsed and sanitized after each use and following any activity when contamination may have occurred.</t>
        </is>
      </c>
      <c r="I4461" t="inlineStr">
        <is>
          <t>Critical</t>
        </is>
      </c>
      <c r="J4461" t="n">
        <v>40</v>
      </c>
      <c r="L4461" s="9">
        <f>A4461&amp;"-"&amp;TEXT(E4461,"yyyymmdd")</f>
        <v/>
      </c>
    </row>
    <row r="4462">
      <c r="A4462" t="n">
        <v>50004593</v>
      </c>
      <c r="B4462" t="inlineStr">
        <is>
          <t>Manhattan</t>
        </is>
      </c>
      <c r="C4462" t="inlineStr">
        <is>
          <t>10018</t>
        </is>
      </c>
      <c r="D4462" t="inlineStr">
        <is>
          <t>American</t>
        </is>
      </c>
      <c r="E4462" s="8" t="n">
        <v>46142</v>
      </c>
      <c r="F4462" t="inlineStr">
        <is>
          <t>Violations were cited in the following area(s).</t>
        </is>
      </c>
      <c r="G4462" t="inlineStr">
        <is>
          <t>06E</t>
        </is>
      </c>
      <c r="H4462" t="inlineStr">
        <is>
          <t>Sanitized equipment or utensil, including in-use food dispensing utensil, improperly used or stored.</t>
        </is>
      </c>
      <c r="I4462" t="inlineStr">
        <is>
          <t>Critical</t>
        </is>
      </c>
      <c r="J4462" t="n">
        <v>40</v>
      </c>
      <c r="L4462" s="9">
        <f>A4462&amp;"-"&amp;TEXT(E4462,"yyyymmdd")</f>
        <v/>
      </c>
    </row>
    <row r="4463">
      <c r="A4463" t="n">
        <v>50004593</v>
      </c>
      <c r="B4463" t="inlineStr">
        <is>
          <t>Manhattan</t>
        </is>
      </c>
      <c r="C4463" t="inlineStr">
        <is>
          <t>10018</t>
        </is>
      </c>
      <c r="D4463" t="inlineStr">
        <is>
          <t>American</t>
        </is>
      </c>
      <c r="E4463" s="8" t="n">
        <v>46142</v>
      </c>
      <c r="F4463" t="inlineStr">
        <is>
          <t>Violations were cited in the following area(s).</t>
        </is>
      </c>
      <c r="G4463" t="inlineStr">
        <is>
          <t>10F</t>
        </is>
      </c>
      <c r="H4463" t="inlineStr">
        <is>
          <t>Non-food contact surface or equipment made of unacceptable material, not kept clean, or not properly sealed, raised, spaced or movable to allow accessibility for cleaning on all sides, above and underneath the unit.</t>
        </is>
      </c>
      <c r="I4463" t="inlineStr">
        <is>
          <t>Not Critical</t>
        </is>
      </c>
      <c r="J4463" t="n">
        <v>40</v>
      </c>
      <c r="L4463" s="9">
        <f>A4463&amp;"-"&amp;TEXT(E4463,"yyyymmdd")</f>
        <v/>
      </c>
    </row>
    <row r="4464">
      <c r="A4464" t="n">
        <v>50012618</v>
      </c>
      <c r="B4464" t="inlineStr">
        <is>
          <t>Manhattan</t>
        </is>
      </c>
      <c r="C4464" t="inlineStr">
        <is>
          <t>10019</t>
        </is>
      </c>
      <c r="D4464" t="inlineStr">
        <is>
          <t>American</t>
        </is>
      </c>
      <c r="E4464" s="8" t="n">
        <v>46142</v>
      </c>
      <c r="F4464" t="inlineStr">
        <is>
          <t>Violations were cited in the following area(s).</t>
        </is>
      </c>
      <c r="G4464" t="inlineStr">
        <is>
          <t>02B</t>
        </is>
      </c>
      <c r="H4464" t="inlineStr">
        <is>
          <t>Hot TCS food item not held at or above 140 °F.</t>
        </is>
      </c>
      <c r="I4464" t="inlineStr">
        <is>
          <t>Critical</t>
        </is>
      </c>
      <c r="J4464" t="n">
        <v>12</v>
      </c>
      <c r="K4464" t="inlineStr">
        <is>
          <t>A</t>
        </is>
      </c>
      <c r="L4464" s="9">
        <f>A4464&amp;"-"&amp;TEXT(E4464,"yyyymmdd")</f>
        <v/>
      </c>
    </row>
    <row r="4465">
      <c r="A4465" t="n">
        <v>50012618</v>
      </c>
      <c r="B4465" t="inlineStr">
        <is>
          <t>Manhattan</t>
        </is>
      </c>
      <c r="C4465" t="inlineStr">
        <is>
          <t>10019</t>
        </is>
      </c>
      <c r="D4465" t="inlineStr">
        <is>
          <t>American</t>
        </is>
      </c>
      <c r="E4465" s="8" t="n">
        <v>46142</v>
      </c>
      <c r="F4465" t="inlineStr">
        <is>
          <t>Violations were cited in the following area(s).</t>
        </is>
      </c>
      <c r="G4465" t="inlineStr">
        <is>
          <t>06D</t>
        </is>
      </c>
      <c r="H4465" t="inlineStr">
        <is>
          <t>Food contact surface not properly washed, rinsed and sanitized after each use and following any activity when contamination may have occurred.</t>
        </is>
      </c>
      <c r="I4465" t="inlineStr">
        <is>
          <t>Critical</t>
        </is>
      </c>
      <c r="J4465" t="n">
        <v>12</v>
      </c>
      <c r="K4465" t="inlineStr">
        <is>
          <t>A</t>
        </is>
      </c>
      <c r="L4465" s="9">
        <f>A4465&amp;"-"&amp;TEXT(E4465,"yyyymmdd")</f>
        <v/>
      </c>
    </row>
    <row r="4466">
      <c r="A4466" t="n">
        <v>50013726</v>
      </c>
      <c r="B4466" t="inlineStr">
        <is>
          <t>Staten Island</t>
        </is>
      </c>
      <c r="C4466" t="inlineStr">
        <is>
          <t>10302</t>
        </is>
      </c>
      <c r="D4466" t="inlineStr">
        <is>
          <t>Pizza</t>
        </is>
      </c>
      <c r="E4466" s="8" t="n">
        <v>46142</v>
      </c>
      <c r="F4466" t="inlineStr">
        <is>
          <t>Violations were cited in the following area(s).</t>
        </is>
      </c>
      <c r="G4466" t="inlineStr">
        <is>
          <t>02G</t>
        </is>
      </c>
      <c r="H4466" t="inlineStr">
        <is>
          <t>Cold TCS food item held above 41 °F; smoked or processed fish held above 38 °F; intact raw eggs held above 45 °F; or reduced oxygen packaged (ROP) TCS foods held above required temperatures except during active necessary preparation.</t>
        </is>
      </c>
      <c r="I4466" t="inlineStr">
        <is>
          <t>Critical</t>
        </is>
      </c>
      <c r="J4466" t="n">
        <v>13</v>
      </c>
      <c r="K4466" t="inlineStr">
        <is>
          <t>A</t>
        </is>
      </c>
      <c r="L4466" s="9">
        <f>A4466&amp;"-"&amp;TEXT(E4466,"yyyymmdd")</f>
        <v/>
      </c>
    </row>
    <row r="4467">
      <c r="A4467" t="n">
        <v>50013726</v>
      </c>
      <c r="B4467" t="inlineStr">
        <is>
          <t>Staten Island</t>
        </is>
      </c>
      <c r="C4467" t="inlineStr">
        <is>
          <t>10302</t>
        </is>
      </c>
      <c r="D4467" t="inlineStr">
        <is>
          <t>Pizza</t>
        </is>
      </c>
      <c r="E4467" s="8" t="n">
        <v>46142</v>
      </c>
      <c r="F4467" t="inlineStr">
        <is>
          <t>Violations were cited in the following area(s).</t>
        </is>
      </c>
      <c r="G4467" t="inlineStr">
        <is>
          <t>10G</t>
        </is>
      </c>
      <c r="H4467" t="inlineStr">
        <is>
          <t>Dishwashing and ware washing: Cleaning and sanitizing of tableware, including dishes, utensils, and equipment deficient.</t>
        </is>
      </c>
      <c r="I4467" t="inlineStr">
        <is>
          <t>Not Critical</t>
        </is>
      </c>
      <c r="J4467" t="n">
        <v>13</v>
      </c>
      <c r="K4467" t="inlineStr">
        <is>
          <t>A</t>
        </is>
      </c>
      <c r="L4467" s="9">
        <f>A4467&amp;"-"&amp;TEXT(E4467,"yyyymmdd")</f>
        <v/>
      </c>
    </row>
    <row r="4468">
      <c r="A4468" t="n">
        <v>50017569</v>
      </c>
      <c r="B4468" t="inlineStr">
        <is>
          <t>Queens</t>
        </is>
      </c>
      <c r="C4468" t="inlineStr">
        <is>
          <t>11372</t>
        </is>
      </c>
      <c r="D4468" t="inlineStr">
        <is>
          <t>Mexican</t>
        </is>
      </c>
      <c r="E4468" s="8" t="n">
        <v>46142</v>
      </c>
      <c r="F4468" t="inlineStr">
        <is>
          <t>Violations were cited in the following area(s).</t>
        </is>
      </c>
      <c r="G4468" t="inlineStr">
        <is>
          <t>04L</t>
        </is>
      </c>
      <c r="H4468" t="inlineStr">
        <is>
          <t>Evidence of mice or live mice in establishment's food or non-food areas.</t>
        </is>
      </c>
      <c r="I4468" t="inlineStr">
        <is>
          <t>Critical</t>
        </is>
      </c>
      <c r="J4468" t="n">
        <v>12</v>
      </c>
      <c r="K4468" t="inlineStr">
        <is>
          <t>A</t>
        </is>
      </c>
      <c r="L4468" s="9">
        <f>A4468&amp;"-"&amp;TEXT(E4468,"yyyymmdd")</f>
        <v/>
      </c>
    </row>
    <row r="4469">
      <c r="A4469" t="n">
        <v>50017569</v>
      </c>
      <c r="B4469" t="inlineStr">
        <is>
          <t>Queens</t>
        </is>
      </c>
      <c r="C4469" t="inlineStr">
        <is>
          <t>11372</t>
        </is>
      </c>
      <c r="D4469" t="inlineStr">
        <is>
          <t>Mexican</t>
        </is>
      </c>
      <c r="E4469" s="8" t="n">
        <v>46142</v>
      </c>
      <c r="F4469" t="inlineStr">
        <is>
          <t>Violations were cited in the following area(s).</t>
        </is>
      </c>
      <c r="G4469" t="inlineStr">
        <is>
          <t>08A</t>
        </is>
      </c>
      <c r="H4469" t="inlineStr">
        <is>
          <t>Establishment is not free of harborage or conditions conducive to rodents, insects or other pests.</t>
        </is>
      </c>
      <c r="I4469" t="inlineStr">
        <is>
          <t>Not Critical</t>
        </is>
      </c>
      <c r="J4469" t="n">
        <v>12</v>
      </c>
      <c r="K4469" t="inlineStr">
        <is>
          <t>A</t>
        </is>
      </c>
      <c r="L4469" s="9">
        <f>A4469&amp;"-"&amp;TEXT(E4469,"yyyymmdd")</f>
        <v/>
      </c>
    </row>
    <row r="4470">
      <c r="A4470" t="n">
        <v>50017569</v>
      </c>
      <c r="B4470" t="inlineStr">
        <is>
          <t>Queens</t>
        </is>
      </c>
      <c r="C4470" t="inlineStr">
        <is>
          <t>11372</t>
        </is>
      </c>
      <c r="D4470" t="inlineStr">
        <is>
          <t>Mexican</t>
        </is>
      </c>
      <c r="E4470" s="8" t="n">
        <v>46142</v>
      </c>
      <c r="F4470" t="inlineStr">
        <is>
          <t>Violations were cited in the following area(s).</t>
        </is>
      </c>
      <c r="G4470" t="inlineStr">
        <is>
          <t>10B</t>
        </is>
      </c>
      <c r="H4470" t="inlineStr">
        <is>
          <t>Anti-siphonage or back-flow prevention device not provided where required; equipment or floor not properly drained; sewage disposal system in disrepair or not functioning properly. Condensation or liquid waste improperly disposed of.</t>
        </is>
      </c>
      <c r="I4470" t="inlineStr">
        <is>
          <t>Not Critical</t>
        </is>
      </c>
      <c r="J4470" t="n">
        <v>12</v>
      </c>
      <c r="K4470" t="inlineStr">
        <is>
          <t>A</t>
        </is>
      </c>
      <c r="L4470" s="9">
        <f>A4470&amp;"-"&amp;TEXT(E4470,"yyyymmdd")</f>
        <v/>
      </c>
    </row>
    <row r="4471">
      <c r="A4471" t="n">
        <v>50043143</v>
      </c>
      <c r="B4471" t="inlineStr">
        <is>
          <t>Queens</t>
        </is>
      </c>
      <c r="C4471" t="inlineStr">
        <is>
          <t>11354</t>
        </is>
      </c>
      <c r="D4471" t="inlineStr">
        <is>
          <t>Pancakes/Waffles</t>
        </is>
      </c>
      <c r="E4471" s="8" t="n">
        <v>46142</v>
      </c>
      <c r="F4471" t="inlineStr">
        <is>
          <t>Violations were cited in the following area(s).</t>
        </is>
      </c>
      <c r="G4471" t="inlineStr">
        <is>
          <t>06D</t>
        </is>
      </c>
      <c r="H4471" t="inlineStr">
        <is>
          <t>Food contact surface not properly washed, rinsed and sanitized after each use and following any activity when contamination may have occurred.</t>
        </is>
      </c>
      <c r="I4471" t="inlineStr">
        <is>
          <t>Critical</t>
        </is>
      </c>
      <c r="J4471" t="n">
        <v>9</v>
      </c>
      <c r="K4471" t="inlineStr">
        <is>
          <t>A</t>
        </is>
      </c>
      <c r="L4471" s="9">
        <f>A4471&amp;"-"&amp;TEXT(E4471,"yyyymmdd")</f>
        <v/>
      </c>
    </row>
    <row r="4472">
      <c r="A4472" t="n">
        <v>50043143</v>
      </c>
      <c r="B4472" t="inlineStr">
        <is>
          <t>Queens</t>
        </is>
      </c>
      <c r="C4472" t="inlineStr">
        <is>
          <t>11354</t>
        </is>
      </c>
      <c r="D4472" t="inlineStr">
        <is>
          <t>Pancakes/Waffles</t>
        </is>
      </c>
      <c r="E4472" s="8" t="n">
        <v>46142</v>
      </c>
      <c r="F4472" t="inlineStr">
        <is>
          <t>Violations were cited in the following area(s).</t>
        </is>
      </c>
      <c r="G4472" t="inlineStr">
        <is>
          <t>09C</t>
        </is>
      </c>
      <c r="H4472" t="inlineStr">
        <is>
          <t>Design, construction, materials used or maintenance of food contact surface improper. Surface not easily cleanable, sanitized and maintained.</t>
        </is>
      </c>
      <c r="I4472" t="inlineStr">
        <is>
          <t>Not Critical</t>
        </is>
      </c>
      <c r="J4472" t="n">
        <v>9</v>
      </c>
      <c r="K4472" t="inlineStr">
        <is>
          <t>A</t>
        </is>
      </c>
      <c r="L4472" s="9">
        <f>A4472&amp;"-"&amp;TEXT(E4472,"yyyymmdd")</f>
        <v/>
      </c>
    </row>
    <row r="4473">
      <c r="A4473" t="n">
        <v>50043143</v>
      </c>
      <c r="B4473" t="inlineStr">
        <is>
          <t>Queens</t>
        </is>
      </c>
      <c r="C4473" t="inlineStr">
        <is>
          <t>11354</t>
        </is>
      </c>
      <c r="D4473" t="inlineStr">
        <is>
          <t>Pancakes/Waffles</t>
        </is>
      </c>
      <c r="E4473" s="8" t="n">
        <v>46142</v>
      </c>
      <c r="F4473" t="inlineStr">
        <is>
          <t>Violations were cited in the following area(s).</t>
        </is>
      </c>
      <c r="G4473" t="inlineStr">
        <is>
          <t>10B</t>
        </is>
      </c>
      <c r="H4473" t="inlineStr">
        <is>
          <t>Anti-siphonage or back-flow prevention device not provided where required; equipment or floor not properly drained; sewage disposal system in disrepair or not functioning properly. Condensation or liquid waste improperly disposed of.</t>
        </is>
      </c>
      <c r="I4473" t="inlineStr">
        <is>
          <t>Not Critical</t>
        </is>
      </c>
      <c r="J4473" t="n">
        <v>9</v>
      </c>
      <c r="K4473" t="inlineStr">
        <is>
          <t>A</t>
        </is>
      </c>
      <c r="L4473" s="9">
        <f>A4473&amp;"-"&amp;TEXT(E4473,"yyyymmdd")</f>
        <v/>
      </c>
    </row>
    <row r="4474">
      <c r="A4474" t="n">
        <v>50047762</v>
      </c>
      <c r="B4474" t="inlineStr">
        <is>
          <t>Manhattan</t>
        </is>
      </c>
      <c r="C4474" t="inlineStr">
        <is>
          <t>10018</t>
        </is>
      </c>
      <c r="D4474" t="inlineStr">
        <is>
          <t>Middle Eastern</t>
        </is>
      </c>
      <c r="E4474" s="8" t="n">
        <v>46142</v>
      </c>
      <c r="F4474" t="inlineStr">
        <is>
          <t>Violations were cited in the following area(s).</t>
        </is>
      </c>
      <c r="G4474" t="inlineStr">
        <is>
          <t>02B</t>
        </is>
      </c>
      <c r="H4474" t="inlineStr">
        <is>
          <t>Hot TCS food item not held at or above 140 °F.</t>
        </is>
      </c>
      <c r="I4474" t="inlineStr">
        <is>
          <t>Critical</t>
        </is>
      </c>
      <c r="J4474" t="n">
        <v>12</v>
      </c>
      <c r="K4474" t="inlineStr">
        <is>
          <t>A</t>
        </is>
      </c>
      <c r="L4474" s="9">
        <f>A4474&amp;"-"&amp;TEXT(E4474,"yyyymmdd")</f>
        <v/>
      </c>
    </row>
    <row r="4475">
      <c r="A4475" t="n">
        <v>50047762</v>
      </c>
      <c r="B4475" t="inlineStr">
        <is>
          <t>Manhattan</t>
        </is>
      </c>
      <c r="C4475" t="inlineStr">
        <is>
          <t>10018</t>
        </is>
      </c>
      <c r="D4475" t="inlineStr">
        <is>
          <t>Middle Eastern</t>
        </is>
      </c>
      <c r="E4475" s="8" t="n">
        <v>46142</v>
      </c>
      <c r="F4475" t="inlineStr">
        <is>
          <t>Violations were cited in the following area(s).</t>
        </is>
      </c>
      <c r="G4475" t="inlineStr">
        <is>
          <t>10F</t>
        </is>
      </c>
      <c r="H4475" t="inlineStr">
        <is>
          <t>Non-food contact surface or equipment made of unacceptable material, not kept clean, or not properly sealed, raised, spaced or movable to allow accessibility for cleaning on all sides, above and underneath the unit.</t>
        </is>
      </c>
      <c r="I4475" t="inlineStr">
        <is>
          <t>Not Critical</t>
        </is>
      </c>
      <c r="J4475" t="n">
        <v>12</v>
      </c>
      <c r="K4475" t="inlineStr">
        <is>
          <t>A</t>
        </is>
      </c>
      <c r="L4475" s="9">
        <f>A4475&amp;"-"&amp;TEXT(E4475,"yyyymmdd")</f>
        <v/>
      </c>
    </row>
    <row r="4476">
      <c r="A4476" t="n">
        <v>50049260</v>
      </c>
      <c r="B4476" t="inlineStr">
        <is>
          <t>Manhattan</t>
        </is>
      </c>
      <c r="C4476" t="inlineStr">
        <is>
          <t>10018</t>
        </is>
      </c>
      <c r="D4476" t="inlineStr">
        <is>
          <t>Korean</t>
        </is>
      </c>
      <c r="E4476" s="8" t="n">
        <v>46142</v>
      </c>
      <c r="F4476" t="inlineStr">
        <is>
          <t>Violations were cited in the following area(s).</t>
        </is>
      </c>
      <c r="G4476" t="inlineStr">
        <is>
          <t>04H</t>
        </is>
      </c>
      <c r="H4476" t="inlineStr">
        <is>
          <t>Raw, cooked or prepared food is adulterated, contaminated, cross-contaminated, or not discarded in accordance with HACCP plan.</t>
        </is>
      </c>
      <c r="I4476" t="inlineStr">
        <is>
          <t>Critical</t>
        </is>
      </c>
      <c r="J4476" t="n">
        <v>13</v>
      </c>
      <c r="K4476" t="inlineStr">
        <is>
          <t>A</t>
        </is>
      </c>
      <c r="L4476" s="9">
        <f>A4476&amp;"-"&amp;TEXT(E4476,"yyyymmdd")</f>
        <v/>
      </c>
    </row>
    <row r="4477">
      <c r="A4477" t="n">
        <v>50049260</v>
      </c>
      <c r="B4477" t="inlineStr">
        <is>
          <t>Manhattan</t>
        </is>
      </c>
      <c r="C4477" t="inlineStr">
        <is>
          <t>10018</t>
        </is>
      </c>
      <c r="D4477" t="inlineStr">
        <is>
          <t>Korean</t>
        </is>
      </c>
      <c r="E4477" s="8" t="n">
        <v>46142</v>
      </c>
      <c r="F4477" t="inlineStr">
        <is>
          <t>Violations were cited in the following area(s).</t>
        </is>
      </c>
      <c r="G4477" t="inlineStr">
        <is>
          <t>10G</t>
        </is>
      </c>
      <c r="H4477" t="inlineStr">
        <is>
          <t>Dishwashing and ware washing: Cleaning and sanitizing of tableware, including dishes, utensils, and equipment deficient.</t>
        </is>
      </c>
      <c r="I4477" t="inlineStr">
        <is>
          <t>Not Critical</t>
        </is>
      </c>
      <c r="J4477" t="n">
        <v>13</v>
      </c>
      <c r="K4477" t="inlineStr">
        <is>
          <t>A</t>
        </is>
      </c>
      <c r="L4477" s="9">
        <f>A4477&amp;"-"&amp;TEXT(E4477,"yyyymmdd")</f>
        <v/>
      </c>
    </row>
    <row r="4478">
      <c r="A4478" t="n">
        <v>50052779</v>
      </c>
      <c r="B4478" t="inlineStr">
        <is>
          <t>Brooklyn</t>
        </is>
      </c>
      <c r="C4478" t="inlineStr">
        <is>
          <t>11222</t>
        </is>
      </c>
      <c r="D4478" t="inlineStr">
        <is>
          <t>Japanese</t>
        </is>
      </c>
      <c r="E4478" s="8" t="n">
        <v>46142</v>
      </c>
      <c r="F4478" t="inlineStr">
        <is>
          <t>Violations were cited in the following area(s).</t>
        </is>
      </c>
      <c r="G4478" t="inlineStr">
        <is>
          <t>02B</t>
        </is>
      </c>
      <c r="H4478" t="inlineStr">
        <is>
          <t>Hot TCS food item not held at or above 140 °F.</t>
        </is>
      </c>
      <c r="I4478" t="inlineStr">
        <is>
          <t>Critical</t>
        </is>
      </c>
      <c r="J4478" t="n">
        <v>39</v>
      </c>
      <c r="L4478" s="9">
        <f>A4478&amp;"-"&amp;TEXT(E4478,"yyyymmdd")</f>
        <v/>
      </c>
    </row>
    <row r="4479">
      <c r="A4479" t="n">
        <v>50052779</v>
      </c>
      <c r="B4479" t="inlineStr">
        <is>
          <t>Brooklyn</t>
        </is>
      </c>
      <c r="C4479" t="inlineStr">
        <is>
          <t>11222</t>
        </is>
      </c>
      <c r="D4479" t="inlineStr">
        <is>
          <t>Japanese</t>
        </is>
      </c>
      <c r="E4479" s="8" t="n">
        <v>46142</v>
      </c>
      <c r="F4479" t="inlineStr">
        <is>
          <t>Violations were cited in the following area(s).</t>
        </is>
      </c>
      <c r="G4479" t="inlineStr">
        <is>
          <t>02G</t>
        </is>
      </c>
      <c r="H4479" t="inlineStr">
        <is>
          <t>Cold TCS food item held above 41 °F; smoked or processed fish held above 38 °F; intact raw eggs held above 45 °F; or reduced oxygen packaged (ROP) TCS foods held above required temperatures except during active necessary preparation.</t>
        </is>
      </c>
      <c r="I4479" t="inlineStr">
        <is>
          <t>Critical</t>
        </is>
      </c>
      <c r="J4479" t="n">
        <v>39</v>
      </c>
      <c r="L4479" s="9">
        <f>A4479&amp;"-"&amp;TEXT(E4479,"yyyymmdd")</f>
        <v/>
      </c>
    </row>
    <row r="4480">
      <c r="A4480" t="n">
        <v>50052779</v>
      </c>
      <c r="B4480" t="inlineStr">
        <is>
          <t>Brooklyn</t>
        </is>
      </c>
      <c r="C4480" t="inlineStr">
        <is>
          <t>11222</t>
        </is>
      </c>
      <c r="D4480" t="inlineStr">
        <is>
          <t>Japanese</t>
        </is>
      </c>
      <c r="E4480" s="8" t="n">
        <v>46142</v>
      </c>
      <c r="F4480" t="inlineStr">
        <is>
          <t>Violations were cited in the following area(s).</t>
        </is>
      </c>
      <c r="G4480" t="inlineStr">
        <is>
          <t>03C</t>
        </is>
      </c>
      <c r="H4480" t="inlineStr">
        <is>
          <t>Unclean or cracked whole eggs or unpasteurized liquid, frozen or powdered eggs kept or used.</t>
        </is>
      </c>
      <c r="I4480" t="inlineStr">
        <is>
          <t>Critical</t>
        </is>
      </c>
      <c r="J4480" t="n">
        <v>39</v>
      </c>
      <c r="L4480" s="9">
        <f>A4480&amp;"-"&amp;TEXT(E4480,"yyyymmdd")</f>
        <v/>
      </c>
    </row>
    <row r="4481">
      <c r="A4481" t="n">
        <v>50052779</v>
      </c>
      <c r="B4481" t="inlineStr">
        <is>
          <t>Brooklyn</t>
        </is>
      </c>
      <c r="C4481" t="inlineStr">
        <is>
          <t>11222</t>
        </is>
      </c>
      <c r="D4481" t="inlineStr">
        <is>
          <t>Japanese</t>
        </is>
      </c>
      <c r="E4481" s="8" t="n">
        <v>46142</v>
      </c>
      <c r="F4481" t="inlineStr">
        <is>
          <t>Violations were cited in the following area(s).</t>
        </is>
      </c>
      <c r="G4481" t="inlineStr">
        <is>
          <t>04L</t>
        </is>
      </c>
      <c r="H4481" t="inlineStr">
        <is>
          <t>Evidence of mice or live mice in establishment's food or non-food areas.</t>
        </is>
      </c>
      <c r="I4481" t="inlineStr">
        <is>
          <t>Critical</t>
        </is>
      </c>
      <c r="J4481" t="n">
        <v>39</v>
      </c>
      <c r="L4481" s="9">
        <f>A4481&amp;"-"&amp;TEXT(E4481,"yyyymmdd")</f>
        <v/>
      </c>
    </row>
    <row r="4482">
      <c r="A4482" t="n">
        <v>50052779</v>
      </c>
      <c r="B4482" t="inlineStr">
        <is>
          <t>Brooklyn</t>
        </is>
      </c>
      <c r="C4482" t="inlineStr">
        <is>
          <t>11222</t>
        </is>
      </c>
      <c r="D4482" t="inlineStr">
        <is>
          <t>Japanese</t>
        </is>
      </c>
      <c r="E4482" s="8" t="n">
        <v>46142</v>
      </c>
      <c r="F4482" t="inlineStr">
        <is>
          <t>Violations were cited in the following area(s).</t>
        </is>
      </c>
      <c r="G4482" t="inlineStr">
        <is>
          <t>06C</t>
        </is>
      </c>
      <c r="H448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482" t="inlineStr">
        <is>
          <t>Critical</t>
        </is>
      </c>
      <c r="J4482" t="n">
        <v>39</v>
      </c>
      <c r="L4482" s="9">
        <f>A4482&amp;"-"&amp;TEXT(E4482,"yyyymmdd")</f>
        <v/>
      </c>
    </row>
    <row r="4483">
      <c r="A4483" t="n">
        <v>50052779</v>
      </c>
      <c r="B4483" t="inlineStr">
        <is>
          <t>Brooklyn</t>
        </is>
      </c>
      <c r="C4483" t="inlineStr">
        <is>
          <t>11222</t>
        </is>
      </c>
      <c r="D4483" t="inlineStr">
        <is>
          <t>Japanese</t>
        </is>
      </c>
      <c r="E4483" s="8" t="n">
        <v>46142</v>
      </c>
      <c r="F4483" t="inlineStr">
        <is>
          <t>Violations were cited in the following area(s).</t>
        </is>
      </c>
      <c r="G4483" t="inlineStr">
        <is>
          <t>08A</t>
        </is>
      </c>
      <c r="H4483" t="inlineStr">
        <is>
          <t>Establishment is not free of harborage or conditions conducive to rodents, insects or other pests.</t>
        </is>
      </c>
      <c r="I4483" t="inlineStr">
        <is>
          <t>Not Critical</t>
        </is>
      </c>
      <c r="J4483" t="n">
        <v>39</v>
      </c>
      <c r="L4483" s="9">
        <f>A4483&amp;"-"&amp;TEXT(E4483,"yyyymmdd")</f>
        <v/>
      </c>
    </row>
    <row r="4484">
      <c r="A4484" t="n">
        <v>50052779</v>
      </c>
      <c r="B4484" t="inlineStr">
        <is>
          <t>Brooklyn</t>
        </is>
      </c>
      <c r="C4484" t="inlineStr">
        <is>
          <t>11222</t>
        </is>
      </c>
      <c r="D4484" t="inlineStr">
        <is>
          <t>Japanese</t>
        </is>
      </c>
      <c r="E4484" s="8" t="n">
        <v>46142</v>
      </c>
      <c r="F4484" t="inlineStr">
        <is>
          <t>Violations were cited in the following area(s).</t>
        </is>
      </c>
      <c r="G4484" t="inlineStr">
        <is>
          <t>08B</t>
        </is>
      </c>
      <c r="H4484"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4484" t="inlineStr">
        <is>
          <t>Not Critical</t>
        </is>
      </c>
      <c r="J4484" t="n">
        <v>39</v>
      </c>
      <c r="L4484" s="9">
        <f>A4484&amp;"-"&amp;TEXT(E4484,"yyyymmdd")</f>
        <v/>
      </c>
    </row>
    <row r="4485">
      <c r="A4485" t="n">
        <v>50053069</v>
      </c>
      <c r="B4485" t="inlineStr">
        <is>
          <t>Manhattan</t>
        </is>
      </c>
      <c r="C4485" t="inlineStr">
        <is>
          <t>10017</t>
        </is>
      </c>
      <c r="D4485" t="inlineStr">
        <is>
          <t>American</t>
        </is>
      </c>
      <c r="E4485" s="8" t="n">
        <v>46142</v>
      </c>
      <c r="F4485" t="inlineStr">
        <is>
          <t>Violations were cited in the following area(s).</t>
        </is>
      </c>
      <c r="G4485" t="inlineStr">
        <is>
          <t>02G</t>
        </is>
      </c>
      <c r="H4485" t="inlineStr">
        <is>
          <t>Cold TCS food item held above 41 °F; smoked or processed fish held above 38 °F; intact raw eggs held above 45 °F; or reduced oxygen packaged (ROP) TCS foods held above required temperatures except during active necessary preparation.</t>
        </is>
      </c>
      <c r="I4485" t="inlineStr">
        <is>
          <t>Critical</t>
        </is>
      </c>
      <c r="J4485" t="n">
        <v>13</v>
      </c>
      <c r="K4485" t="inlineStr">
        <is>
          <t>A</t>
        </is>
      </c>
      <c r="L4485" s="9">
        <f>A4485&amp;"-"&amp;TEXT(E4485,"yyyymmdd")</f>
        <v/>
      </c>
    </row>
    <row r="4486">
      <c r="A4486" t="n">
        <v>50053069</v>
      </c>
      <c r="B4486" t="inlineStr">
        <is>
          <t>Manhattan</t>
        </is>
      </c>
      <c r="C4486" t="inlineStr">
        <is>
          <t>10017</t>
        </is>
      </c>
      <c r="D4486" t="inlineStr">
        <is>
          <t>American</t>
        </is>
      </c>
      <c r="E4486" s="8" t="n">
        <v>46142</v>
      </c>
      <c r="F4486" t="inlineStr">
        <is>
          <t>Violations were cited in the following area(s).</t>
        </is>
      </c>
      <c r="G4486" t="inlineStr">
        <is>
          <t>06C</t>
        </is>
      </c>
      <c r="H448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486" t="inlineStr">
        <is>
          <t>Critical</t>
        </is>
      </c>
      <c r="J4486" t="n">
        <v>13</v>
      </c>
      <c r="K4486" t="inlineStr">
        <is>
          <t>A</t>
        </is>
      </c>
      <c r="L4486" s="9">
        <f>A4486&amp;"-"&amp;TEXT(E4486,"yyyymmdd")</f>
        <v/>
      </c>
    </row>
    <row r="4487">
      <c r="A4487" t="n">
        <v>50055609</v>
      </c>
      <c r="B4487" t="inlineStr">
        <is>
          <t>Manhattan</t>
        </is>
      </c>
      <c r="C4487" t="inlineStr">
        <is>
          <t>10027</t>
        </is>
      </c>
      <c r="D4487" t="inlineStr">
        <is>
          <t>Asian/Asian Fusion</t>
        </is>
      </c>
      <c r="E4487" s="8" t="n">
        <v>46142</v>
      </c>
      <c r="F4487" t="inlineStr">
        <is>
          <t>Violations were cited in the following area(s).</t>
        </is>
      </c>
      <c r="G4487" t="inlineStr">
        <is>
          <t>09E</t>
        </is>
      </c>
      <c r="H4487" t="inlineStr">
        <is>
          <t>Wash hands sign not posted near or above hand washing sink.</t>
        </is>
      </c>
      <c r="I4487" t="inlineStr">
        <is>
          <t>Not Critical</t>
        </is>
      </c>
      <c r="J4487" t="n">
        <v>6</v>
      </c>
      <c r="K4487" t="inlineStr">
        <is>
          <t>A</t>
        </is>
      </c>
      <c r="L4487" s="9">
        <f>A4487&amp;"-"&amp;TEXT(E4487,"yyyymmdd")</f>
        <v/>
      </c>
    </row>
    <row r="4488">
      <c r="A4488" t="n">
        <v>50055609</v>
      </c>
      <c r="B4488" t="inlineStr">
        <is>
          <t>Manhattan</t>
        </is>
      </c>
      <c r="C4488" t="inlineStr">
        <is>
          <t>10027</t>
        </is>
      </c>
      <c r="D4488" t="inlineStr">
        <is>
          <t>Asian/Asian Fusion</t>
        </is>
      </c>
      <c r="E4488" s="8" t="n">
        <v>46142</v>
      </c>
      <c r="F4488" t="inlineStr">
        <is>
          <t>Violations were cited in the following area(s).</t>
        </is>
      </c>
      <c r="G4488" t="inlineStr">
        <is>
          <t>10F</t>
        </is>
      </c>
      <c r="H4488" t="inlineStr">
        <is>
          <t>Non-food contact surface or equipment made of unacceptable material, not kept clean, or not properly sealed, raised, spaced or movable to allow accessibility for cleaning on all sides, above and underneath the unit.</t>
        </is>
      </c>
      <c r="I4488" t="inlineStr">
        <is>
          <t>Not Critical</t>
        </is>
      </c>
      <c r="J4488" t="n">
        <v>6</v>
      </c>
      <c r="K4488" t="inlineStr">
        <is>
          <t>A</t>
        </is>
      </c>
      <c r="L4488" s="9">
        <f>A4488&amp;"-"&amp;TEXT(E4488,"yyyymmdd")</f>
        <v/>
      </c>
    </row>
    <row r="4489">
      <c r="A4489" t="n">
        <v>50078033</v>
      </c>
      <c r="B4489" t="inlineStr">
        <is>
          <t>Bronx</t>
        </is>
      </c>
      <c r="C4489" t="inlineStr">
        <is>
          <t>10471</t>
        </is>
      </c>
      <c r="D4489" t="inlineStr">
        <is>
          <t>Peruvian</t>
        </is>
      </c>
      <c r="E4489" s="8" t="n">
        <v>46142</v>
      </c>
      <c r="F4489" t="inlineStr">
        <is>
          <t>Violations were cited in the following area(s).</t>
        </is>
      </c>
      <c r="G4489" t="inlineStr">
        <is>
          <t>02B</t>
        </is>
      </c>
      <c r="H4489" t="inlineStr">
        <is>
          <t>Hot TCS food item not held at or above 140 °F.</t>
        </is>
      </c>
      <c r="I4489" t="inlineStr">
        <is>
          <t>Critical</t>
        </is>
      </c>
      <c r="J4489" t="n">
        <v>24</v>
      </c>
      <c r="K4489" t="inlineStr">
        <is>
          <t>N</t>
        </is>
      </c>
      <c r="L4489" s="9">
        <f>A4489&amp;"-"&amp;TEXT(E4489,"yyyymmdd")</f>
        <v/>
      </c>
    </row>
    <row r="4490">
      <c r="A4490" t="n">
        <v>50078033</v>
      </c>
      <c r="B4490" t="inlineStr">
        <is>
          <t>Bronx</t>
        </is>
      </c>
      <c r="C4490" t="inlineStr">
        <is>
          <t>10471</t>
        </is>
      </c>
      <c r="D4490" t="inlineStr">
        <is>
          <t>Peruvian</t>
        </is>
      </c>
      <c r="E4490" s="8" t="n">
        <v>46142</v>
      </c>
      <c r="F4490" t="inlineStr">
        <is>
          <t>Violations were cited in the following area(s).</t>
        </is>
      </c>
      <c r="G4490" t="inlineStr">
        <is>
          <t>04A</t>
        </is>
      </c>
      <c r="H4490" t="inlineStr">
        <is>
          <t>Food Protection Certificate (FPC) not held by manager or supervisor of food operations.</t>
        </is>
      </c>
      <c r="I4490" t="inlineStr">
        <is>
          <t>Critical</t>
        </is>
      </c>
      <c r="J4490" t="n">
        <v>24</v>
      </c>
      <c r="K4490" t="inlineStr">
        <is>
          <t>N</t>
        </is>
      </c>
      <c r="L4490" s="9">
        <f>A4490&amp;"-"&amp;TEXT(E4490,"yyyymmdd")</f>
        <v/>
      </c>
    </row>
    <row r="4491">
      <c r="A4491" t="n">
        <v>50078033</v>
      </c>
      <c r="B4491" t="inlineStr">
        <is>
          <t>Bronx</t>
        </is>
      </c>
      <c r="C4491" t="inlineStr">
        <is>
          <t>10471</t>
        </is>
      </c>
      <c r="D4491" t="inlineStr">
        <is>
          <t>Peruvian</t>
        </is>
      </c>
      <c r="E4491" s="8" t="n">
        <v>46142</v>
      </c>
      <c r="F4491" t="inlineStr">
        <is>
          <t>Violations were cited in the following area(s).</t>
        </is>
      </c>
      <c r="G4491" t="inlineStr">
        <is>
          <t>06D</t>
        </is>
      </c>
      <c r="H4491" t="inlineStr">
        <is>
          <t>Food contact surface not properly washed, rinsed and sanitized after each use and following any activity when contamination may have occurred.</t>
        </is>
      </c>
      <c r="I4491" t="inlineStr">
        <is>
          <t>Critical</t>
        </is>
      </c>
      <c r="J4491" t="n">
        <v>24</v>
      </c>
      <c r="K4491" t="inlineStr">
        <is>
          <t>N</t>
        </is>
      </c>
      <c r="L4491" s="9">
        <f>A4491&amp;"-"&amp;TEXT(E4491,"yyyymmdd")</f>
        <v/>
      </c>
    </row>
    <row r="4492">
      <c r="A4492" t="n">
        <v>50078033</v>
      </c>
      <c r="B4492" t="inlineStr">
        <is>
          <t>Bronx</t>
        </is>
      </c>
      <c r="C4492" t="inlineStr">
        <is>
          <t>10471</t>
        </is>
      </c>
      <c r="D4492" t="inlineStr">
        <is>
          <t>Peruvian</t>
        </is>
      </c>
      <c r="E4492" s="8" t="n">
        <v>46142</v>
      </c>
      <c r="F4492" t="inlineStr">
        <is>
          <t>Violations were cited in the following area(s).</t>
        </is>
      </c>
      <c r="G4492" t="inlineStr">
        <is>
          <t>10B</t>
        </is>
      </c>
      <c r="H4492" t="inlineStr">
        <is>
          <t>Anti-siphonage or back-flow prevention device not provided where required; equipment or floor not properly drained; sewage disposal system in disrepair or not functioning properly. Condensation or liquid waste improperly disposed of.</t>
        </is>
      </c>
      <c r="I4492" t="inlineStr">
        <is>
          <t>Not Critical</t>
        </is>
      </c>
      <c r="J4492" t="n">
        <v>24</v>
      </c>
      <c r="K4492" t="inlineStr">
        <is>
          <t>N</t>
        </is>
      </c>
      <c r="L4492" s="9">
        <f>A4492&amp;"-"&amp;TEXT(E4492,"yyyymmdd")</f>
        <v/>
      </c>
    </row>
    <row r="4493">
      <c r="A4493" t="n">
        <v>50080388</v>
      </c>
      <c r="B4493" t="inlineStr">
        <is>
          <t>Manhattan</t>
        </is>
      </c>
      <c r="C4493" t="inlineStr">
        <is>
          <t>10011</t>
        </is>
      </c>
      <c r="D4493" t="inlineStr">
        <is>
          <t>New American</t>
        </is>
      </c>
      <c r="E4493" s="8" t="n">
        <v>46142</v>
      </c>
      <c r="F4493" t="inlineStr">
        <is>
          <t>Violations were cited in the following area(s).</t>
        </is>
      </c>
      <c r="G4493" t="inlineStr">
        <is>
          <t>04L</t>
        </is>
      </c>
      <c r="H4493" t="inlineStr">
        <is>
          <t>Evidence of mice or live mice in establishment's food or non-food areas.</t>
        </is>
      </c>
      <c r="I4493" t="inlineStr">
        <is>
          <t>Critical</t>
        </is>
      </c>
      <c r="J4493" t="n">
        <v>10</v>
      </c>
      <c r="K4493" t="inlineStr">
        <is>
          <t>A</t>
        </is>
      </c>
      <c r="L4493" s="9">
        <f>A4493&amp;"-"&amp;TEXT(E4493,"yyyymmdd")</f>
        <v/>
      </c>
    </row>
    <row r="4494">
      <c r="A4494" t="n">
        <v>50080388</v>
      </c>
      <c r="B4494" t="inlineStr">
        <is>
          <t>Manhattan</t>
        </is>
      </c>
      <c r="C4494" t="inlineStr">
        <is>
          <t>10011</t>
        </is>
      </c>
      <c r="D4494" t="inlineStr">
        <is>
          <t>New American</t>
        </is>
      </c>
      <c r="E4494" s="8" t="n">
        <v>46142</v>
      </c>
      <c r="F4494" t="inlineStr">
        <is>
          <t>Violations were cited in the following area(s).</t>
        </is>
      </c>
      <c r="G4494" t="inlineStr">
        <is>
          <t>08A</t>
        </is>
      </c>
      <c r="H4494" t="inlineStr">
        <is>
          <t>Establishment is not free of harborage or conditions conducive to rodents, insects or other pests.</t>
        </is>
      </c>
      <c r="I4494" t="inlineStr">
        <is>
          <t>Not Critical</t>
        </is>
      </c>
      <c r="J4494" t="n">
        <v>10</v>
      </c>
      <c r="K4494" t="inlineStr">
        <is>
          <t>A</t>
        </is>
      </c>
      <c r="L4494" s="9">
        <f>A4494&amp;"-"&amp;TEXT(E4494,"yyyymmdd")</f>
        <v/>
      </c>
    </row>
    <row r="4495">
      <c r="A4495" t="n">
        <v>50081021</v>
      </c>
      <c r="B4495" t="inlineStr">
        <is>
          <t>Manhattan</t>
        </is>
      </c>
      <c r="C4495" t="inlineStr">
        <is>
          <t>10011</t>
        </is>
      </c>
      <c r="D4495" t="inlineStr">
        <is>
          <t>Asian/Asian Fusion</t>
        </is>
      </c>
      <c r="E4495" s="8" t="n">
        <v>46142</v>
      </c>
      <c r="F4495" t="inlineStr">
        <is>
          <t>Violations were cited in the following area(s).</t>
        </is>
      </c>
      <c r="G4495" t="inlineStr">
        <is>
          <t>02G</t>
        </is>
      </c>
      <c r="H4495" t="inlineStr">
        <is>
          <t>Cold TCS food item held above 41 °F; smoked or processed fish held above 38 °F; intact raw eggs held above 45 °F; or reduced oxygen packaged (ROP) TCS foods held above required temperatures except during active necessary preparation.</t>
        </is>
      </c>
      <c r="I4495" t="inlineStr">
        <is>
          <t>Critical</t>
        </is>
      </c>
      <c r="J4495" t="n">
        <v>20</v>
      </c>
      <c r="L4495" s="9">
        <f>A4495&amp;"-"&amp;TEXT(E4495,"yyyymmdd")</f>
        <v/>
      </c>
    </row>
    <row r="4496">
      <c r="A4496" t="n">
        <v>50081021</v>
      </c>
      <c r="B4496" t="inlineStr">
        <is>
          <t>Manhattan</t>
        </is>
      </c>
      <c r="C4496" t="inlineStr">
        <is>
          <t>10011</t>
        </is>
      </c>
      <c r="D4496" t="inlineStr">
        <is>
          <t>Asian/Asian Fusion</t>
        </is>
      </c>
      <c r="E4496" s="8" t="n">
        <v>46142</v>
      </c>
      <c r="F4496" t="inlineStr">
        <is>
          <t>Violations were cited in the following area(s).</t>
        </is>
      </c>
      <c r="G4496" t="inlineStr">
        <is>
          <t>04L</t>
        </is>
      </c>
      <c r="H4496" t="inlineStr">
        <is>
          <t>Evidence of mice or live mice in establishment's food or non-food areas.</t>
        </is>
      </c>
      <c r="I4496" t="inlineStr">
        <is>
          <t>Critical</t>
        </is>
      </c>
      <c r="J4496" t="n">
        <v>20</v>
      </c>
      <c r="L4496" s="9">
        <f>A4496&amp;"-"&amp;TEXT(E4496,"yyyymmdd")</f>
        <v/>
      </c>
    </row>
    <row r="4497">
      <c r="A4497" t="n">
        <v>50081021</v>
      </c>
      <c r="B4497" t="inlineStr">
        <is>
          <t>Manhattan</t>
        </is>
      </c>
      <c r="C4497" t="inlineStr">
        <is>
          <t>10011</t>
        </is>
      </c>
      <c r="D4497" t="inlineStr">
        <is>
          <t>Asian/Asian Fusion</t>
        </is>
      </c>
      <c r="E4497" s="8" t="n">
        <v>46142</v>
      </c>
      <c r="F4497" t="inlineStr">
        <is>
          <t>Violations were cited in the following area(s).</t>
        </is>
      </c>
      <c r="G4497" t="inlineStr">
        <is>
          <t>08A</t>
        </is>
      </c>
      <c r="H4497" t="inlineStr">
        <is>
          <t>Establishment is not free of harborage or conditions conducive to rodents, insects or other pests.</t>
        </is>
      </c>
      <c r="I4497" t="inlineStr">
        <is>
          <t>Not Critical</t>
        </is>
      </c>
      <c r="J4497" t="n">
        <v>20</v>
      </c>
      <c r="L4497" s="9">
        <f>A4497&amp;"-"&amp;TEXT(E4497,"yyyymmdd")</f>
        <v/>
      </c>
    </row>
    <row r="4498">
      <c r="A4498" t="n">
        <v>50081021</v>
      </c>
      <c r="B4498" t="inlineStr">
        <is>
          <t>Manhattan</t>
        </is>
      </c>
      <c r="C4498" t="inlineStr">
        <is>
          <t>10011</t>
        </is>
      </c>
      <c r="D4498" t="inlineStr">
        <is>
          <t>Asian/Asian Fusion</t>
        </is>
      </c>
      <c r="E4498" s="8" t="n">
        <v>46142</v>
      </c>
      <c r="F4498" t="inlineStr">
        <is>
          <t>Violations were cited in the following area(s).</t>
        </is>
      </c>
      <c r="G4498" t="inlineStr">
        <is>
          <t>09B</t>
        </is>
      </c>
      <c r="H4498" t="inlineStr">
        <is>
          <t>Thawing procedure improper.</t>
        </is>
      </c>
      <c r="I4498" t="inlineStr">
        <is>
          <t>Not Critical</t>
        </is>
      </c>
      <c r="J4498" t="n">
        <v>20</v>
      </c>
      <c r="L4498" s="9">
        <f>A4498&amp;"-"&amp;TEXT(E4498,"yyyymmdd")</f>
        <v/>
      </c>
    </row>
    <row r="4499">
      <c r="A4499" t="n">
        <v>50085822</v>
      </c>
      <c r="B4499" t="inlineStr">
        <is>
          <t>Brooklyn</t>
        </is>
      </c>
      <c r="C4499" t="inlineStr">
        <is>
          <t>11222</t>
        </is>
      </c>
      <c r="D4499" t="inlineStr">
        <is>
          <t>Vegan</t>
        </is>
      </c>
      <c r="E4499" s="8" t="n">
        <v>46142</v>
      </c>
      <c r="F4499" t="inlineStr">
        <is>
          <t>Violations were cited in the following area(s).</t>
        </is>
      </c>
      <c r="G4499" t="inlineStr">
        <is>
          <t>02B</t>
        </is>
      </c>
      <c r="H4499" t="inlineStr">
        <is>
          <t>Hot TCS food item not held at or above 140 °F.</t>
        </is>
      </c>
      <c r="I4499" t="inlineStr">
        <is>
          <t>Critical</t>
        </is>
      </c>
      <c r="J4499" t="n">
        <v>12</v>
      </c>
      <c r="K4499" t="inlineStr">
        <is>
          <t>A</t>
        </is>
      </c>
      <c r="L4499" s="9">
        <f>A4499&amp;"-"&amp;TEXT(E4499,"yyyymmdd")</f>
        <v/>
      </c>
    </row>
    <row r="4500">
      <c r="A4500" t="n">
        <v>50085822</v>
      </c>
      <c r="B4500" t="inlineStr">
        <is>
          <t>Brooklyn</t>
        </is>
      </c>
      <c r="C4500" t="inlineStr">
        <is>
          <t>11222</t>
        </is>
      </c>
      <c r="D4500" t="inlineStr">
        <is>
          <t>Vegan</t>
        </is>
      </c>
      <c r="E4500" s="8" t="n">
        <v>46142</v>
      </c>
      <c r="F4500" t="inlineStr">
        <is>
          <t>Violations were cited in the following area(s).</t>
        </is>
      </c>
      <c r="G4500" t="inlineStr">
        <is>
          <t>10B</t>
        </is>
      </c>
      <c r="H4500" t="inlineStr">
        <is>
          <t>Anti-siphonage or back-flow prevention device not provided where required; equipment or floor not properly drained; sewage disposal system in disrepair or not functioning properly. Condensation or liquid waste improperly disposed of.</t>
        </is>
      </c>
      <c r="I4500" t="inlineStr">
        <is>
          <t>Not Critical</t>
        </is>
      </c>
      <c r="J4500" t="n">
        <v>12</v>
      </c>
      <c r="K4500" t="inlineStr">
        <is>
          <t>A</t>
        </is>
      </c>
      <c r="L4500" s="9">
        <f>A4500&amp;"-"&amp;TEXT(E4500,"yyyymmdd")</f>
        <v/>
      </c>
    </row>
    <row r="4501">
      <c r="A4501" t="n">
        <v>50085822</v>
      </c>
      <c r="B4501" t="inlineStr">
        <is>
          <t>Brooklyn</t>
        </is>
      </c>
      <c r="C4501" t="inlineStr">
        <is>
          <t>11222</t>
        </is>
      </c>
      <c r="D4501" t="inlineStr">
        <is>
          <t>Vegan</t>
        </is>
      </c>
      <c r="E4501" s="8" t="n">
        <v>46142</v>
      </c>
      <c r="F4501" t="inlineStr">
        <is>
          <t>Violations were cited in the following area(s).</t>
        </is>
      </c>
      <c r="G4501" t="inlineStr">
        <is>
          <t>10F</t>
        </is>
      </c>
      <c r="H4501" t="inlineStr">
        <is>
          <t>Non-food contact surface or equipment made of unacceptable material, not kept clean, or not properly sealed, raised, spaced or movable to allow accessibility for cleaning on all sides, above and underneath the unit.</t>
        </is>
      </c>
      <c r="I4501" t="inlineStr">
        <is>
          <t>Not Critical</t>
        </is>
      </c>
      <c r="J4501" t="n">
        <v>12</v>
      </c>
      <c r="K4501" t="inlineStr">
        <is>
          <t>A</t>
        </is>
      </c>
      <c r="L4501" s="9">
        <f>A4501&amp;"-"&amp;TEXT(E4501,"yyyymmdd")</f>
        <v/>
      </c>
    </row>
    <row r="4502">
      <c r="A4502" t="n">
        <v>50087355</v>
      </c>
      <c r="B4502" t="inlineStr">
        <is>
          <t>Queens</t>
        </is>
      </c>
      <c r="C4502" t="inlineStr">
        <is>
          <t>11354</t>
        </is>
      </c>
      <c r="D4502" t="inlineStr">
        <is>
          <t>Chinese</t>
        </is>
      </c>
      <c r="E4502" s="8" t="n">
        <v>46142</v>
      </c>
      <c r="F4502" t="inlineStr">
        <is>
          <t>Violations were cited in the following area(s).</t>
        </is>
      </c>
      <c r="G4502" t="inlineStr">
        <is>
          <t>06C</t>
        </is>
      </c>
      <c r="H450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502" t="inlineStr">
        <is>
          <t>Critical</t>
        </is>
      </c>
      <c r="J4502" t="n">
        <v>13</v>
      </c>
      <c r="K4502" t="inlineStr">
        <is>
          <t>A</t>
        </is>
      </c>
      <c r="L4502" s="9">
        <f>A4502&amp;"-"&amp;TEXT(E4502,"yyyymmdd")</f>
        <v/>
      </c>
    </row>
    <row r="4503">
      <c r="A4503" t="n">
        <v>50087355</v>
      </c>
      <c r="B4503" t="inlineStr">
        <is>
          <t>Queens</t>
        </is>
      </c>
      <c r="C4503" t="inlineStr">
        <is>
          <t>11354</t>
        </is>
      </c>
      <c r="D4503" t="inlineStr">
        <is>
          <t>Chinese</t>
        </is>
      </c>
      <c r="E4503" s="8" t="n">
        <v>46142</v>
      </c>
      <c r="F4503" t="inlineStr">
        <is>
          <t>Violations were cited in the following area(s).</t>
        </is>
      </c>
      <c r="G4503" t="inlineStr">
        <is>
          <t>06D</t>
        </is>
      </c>
      <c r="H4503" t="inlineStr">
        <is>
          <t>Food contact surface not properly washed, rinsed and sanitized after each use and following any activity when contamination may have occurred.</t>
        </is>
      </c>
      <c r="I4503" t="inlineStr">
        <is>
          <t>Critical</t>
        </is>
      </c>
      <c r="J4503" t="n">
        <v>13</v>
      </c>
      <c r="K4503" t="inlineStr">
        <is>
          <t>A</t>
        </is>
      </c>
      <c r="L4503" s="9">
        <f>A4503&amp;"-"&amp;TEXT(E4503,"yyyymmdd")</f>
        <v/>
      </c>
    </row>
    <row r="4504">
      <c r="A4504" t="n">
        <v>50087355</v>
      </c>
      <c r="B4504" t="inlineStr">
        <is>
          <t>Queens</t>
        </is>
      </c>
      <c r="C4504" t="inlineStr">
        <is>
          <t>11354</t>
        </is>
      </c>
      <c r="D4504" t="inlineStr">
        <is>
          <t>Chinese</t>
        </is>
      </c>
      <c r="E4504" s="8" t="n">
        <v>46142</v>
      </c>
      <c r="F4504" t="inlineStr">
        <is>
          <t>Violations were cited in the following area(s).</t>
        </is>
      </c>
      <c r="G4504" t="inlineStr">
        <is>
          <t>10F</t>
        </is>
      </c>
      <c r="H4504" t="inlineStr">
        <is>
          <t>Non-food contact surface or equipment made of unacceptable material, not kept clean, or not properly sealed, raised, spaced or movable to allow accessibility for cleaning on all sides, above and underneath the unit.</t>
        </is>
      </c>
      <c r="I4504" t="inlineStr">
        <is>
          <t>Not Critical</t>
        </is>
      </c>
      <c r="J4504" t="n">
        <v>13</v>
      </c>
      <c r="K4504" t="inlineStr">
        <is>
          <t>A</t>
        </is>
      </c>
      <c r="L4504" s="9">
        <f>A4504&amp;"-"&amp;TEXT(E4504,"yyyymmdd")</f>
        <v/>
      </c>
    </row>
    <row r="4505">
      <c r="A4505" t="n">
        <v>50087675</v>
      </c>
      <c r="B4505" t="inlineStr">
        <is>
          <t>Queens</t>
        </is>
      </c>
      <c r="C4505" t="inlineStr">
        <is>
          <t>11413</t>
        </is>
      </c>
      <c r="D4505" t="inlineStr">
        <is>
          <t>Chicken</t>
        </is>
      </c>
      <c r="E4505" s="8" t="n">
        <v>46142</v>
      </c>
      <c r="F4505" t="inlineStr">
        <is>
          <t>Violations were cited in the following area(s).</t>
        </is>
      </c>
      <c r="G4505" t="inlineStr">
        <is>
          <t>04A</t>
        </is>
      </c>
      <c r="H4505" t="inlineStr">
        <is>
          <t>Food Protection Certificate (FPC) not held by manager or supervisor of food operations.</t>
        </is>
      </c>
      <c r="I4505" t="inlineStr">
        <is>
          <t>Critical</t>
        </is>
      </c>
      <c r="J4505" t="n">
        <v>12</v>
      </c>
      <c r="K4505" t="inlineStr">
        <is>
          <t>A</t>
        </is>
      </c>
      <c r="L4505" s="9">
        <f>A4505&amp;"-"&amp;TEXT(E4505,"yyyymmdd")</f>
        <v/>
      </c>
    </row>
    <row r="4506">
      <c r="A4506" t="n">
        <v>50087675</v>
      </c>
      <c r="B4506" t="inlineStr">
        <is>
          <t>Queens</t>
        </is>
      </c>
      <c r="C4506" t="inlineStr">
        <is>
          <t>11413</t>
        </is>
      </c>
      <c r="D4506" t="inlineStr">
        <is>
          <t>Chicken</t>
        </is>
      </c>
      <c r="E4506" s="8" t="n">
        <v>46142</v>
      </c>
      <c r="F4506" t="inlineStr">
        <is>
          <t>Violations were cited in the following area(s).</t>
        </is>
      </c>
      <c r="G4506" t="inlineStr">
        <is>
          <t>10F</t>
        </is>
      </c>
      <c r="H4506" t="inlineStr">
        <is>
          <t>Non-food contact surface or equipment made of unacceptable material, not kept clean, or not properly sealed, raised, spaced or movable to allow accessibility for cleaning on all sides, above and underneath the unit.</t>
        </is>
      </c>
      <c r="I4506" t="inlineStr">
        <is>
          <t>Not Critical</t>
        </is>
      </c>
      <c r="J4506" t="n">
        <v>12</v>
      </c>
      <c r="K4506" t="inlineStr">
        <is>
          <t>A</t>
        </is>
      </c>
      <c r="L4506" s="9">
        <f>A4506&amp;"-"&amp;TEXT(E4506,"yyyymmdd")</f>
        <v/>
      </c>
    </row>
    <row r="4507">
      <c r="A4507" t="n">
        <v>50091096</v>
      </c>
      <c r="B4507" t="inlineStr">
        <is>
          <t>Manhattan</t>
        </is>
      </c>
      <c r="C4507" t="inlineStr">
        <is>
          <t>10007</t>
        </is>
      </c>
      <c r="D4507" t="inlineStr">
        <is>
          <t>Indian</t>
        </is>
      </c>
      <c r="E4507" s="8" t="n">
        <v>46142</v>
      </c>
      <c r="F4507" t="inlineStr">
        <is>
          <t>Violations were cited in the following area(s).</t>
        </is>
      </c>
      <c r="G4507" t="inlineStr">
        <is>
          <t>02G</t>
        </is>
      </c>
      <c r="H4507" t="inlineStr">
        <is>
          <t>Cold TCS food item held above 41 °F; smoked or processed fish held above 38 °F; intact raw eggs held above 45 °F; or reduced oxygen packaged (ROP) TCS foods held above required temperatures except during active necessary preparation.</t>
        </is>
      </c>
      <c r="I4507" t="inlineStr">
        <is>
          <t>Critical</t>
        </is>
      </c>
      <c r="J4507" t="n">
        <v>73</v>
      </c>
      <c r="L4507" s="9">
        <f>A4507&amp;"-"&amp;TEXT(E4507,"yyyymmdd")</f>
        <v/>
      </c>
    </row>
    <row r="4508">
      <c r="A4508" t="n">
        <v>50091096</v>
      </c>
      <c r="B4508" t="inlineStr">
        <is>
          <t>Manhattan</t>
        </is>
      </c>
      <c r="C4508" t="inlineStr">
        <is>
          <t>10007</t>
        </is>
      </c>
      <c r="D4508" t="inlineStr">
        <is>
          <t>Indian</t>
        </is>
      </c>
      <c r="E4508" s="8" t="n">
        <v>46142</v>
      </c>
      <c r="F4508" t="inlineStr">
        <is>
          <t>Violations were cited in the following area(s).</t>
        </is>
      </c>
      <c r="G4508" t="inlineStr">
        <is>
          <t>05D</t>
        </is>
      </c>
      <c r="H450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508" t="inlineStr">
        <is>
          <t>Critical</t>
        </is>
      </c>
      <c r="J4508" t="n">
        <v>73</v>
      </c>
      <c r="L4508" s="9">
        <f>A4508&amp;"-"&amp;TEXT(E4508,"yyyymmdd")</f>
        <v/>
      </c>
    </row>
    <row r="4509">
      <c r="A4509" t="n">
        <v>50091096</v>
      </c>
      <c r="B4509" t="inlineStr">
        <is>
          <t>Manhattan</t>
        </is>
      </c>
      <c r="C4509" t="inlineStr">
        <is>
          <t>10007</t>
        </is>
      </c>
      <c r="D4509" t="inlineStr">
        <is>
          <t>Indian</t>
        </is>
      </c>
      <c r="E4509" s="8" t="n">
        <v>46142</v>
      </c>
      <c r="F4509" t="inlineStr">
        <is>
          <t>Violations were cited in the following area(s).</t>
        </is>
      </c>
      <c r="G4509" t="inlineStr">
        <is>
          <t>05H</t>
        </is>
      </c>
      <c r="H4509" t="inlineStr">
        <is>
          <t>No approved written standard operating procedure for avoiding contamination by refillable returnable containers.</t>
        </is>
      </c>
      <c r="I4509" t="inlineStr">
        <is>
          <t>Critical</t>
        </is>
      </c>
      <c r="J4509" t="n">
        <v>73</v>
      </c>
      <c r="L4509" s="9">
        <f>A4509&amp;"-"&amp;TEXT(E4509,"yyyymmdd")</f>
        <v/>
      </c>
    </row>
    <row r="4510">
      <c r="A4510" t="n">
        <v>50091096</v>
      </c>
      <c r="B4510" t="inlineStr">
        <is>
          <t>Manhattan</t>
        </is>
      </c>
      <c r="C4510" t="inlineStr">
        <is>
          <t>10007</t>
        </is>
      </c>
      <c r="D4510" t="inlineStr">
        <is>
          <t>Indian</t>
        </is>
      </c>
      <c r="E4510" s="8" t="n">
        <v>46142</v>
      </c>
      <c r="F4510" t="inlineStr">
        <is>
          <t>Violations were cited in the following area(s).</t>
        </is>
      </c>
      <c r="G4510" t="inlineStr">
        <is>
          <t>06D</t>
        </is>
      </c>
      <c r="H4510" t="inlineStr">
        <is>
          <t>Food contact surface not properly washed, rinsed and sanitized after each use and following any activity when contamination may have occurred.</t>
        </is>
      </c>
      <c r="I4510" t="inlineStr">
        <is>
          <t>Critical</t>
        </is>
      </c>
      <c r="J4510" t="n">
        <v>73</v>
      </c>
      <c r="L4510" s="9">
        <f>A4510&amp;"-"&amp;TEXT(E4510,"yyyymmdd")</f>
        <v/>
      </c>
    </row>
    <row r="4511">
      <c r="A4511" t="n">
        <v>50091096</v>
      </c>
      <c r="B4511" t="inlineStr">
        <is>
          <t>Manhattan</t>
        </is>
      </c>
      <c r="C4511" t="inlineStr">
        <is>
          <t>10007</t>
        </is>
      </c>
      <c r="D4511" t="inlineStr">
        <is>
          <t>Indian</t>
        </is>
      </c>
      <c r="E4511" s="8" t="n">
        <v>46142</v>
      </c>
      <c r="F4511" t="inlineStr">
        <is>
          <t>Violations were cited in the following area(s).</t>
        </is>
      </c>
      <c r="G4511" t="inlineStr">
        <is>
          <t>10F</t>
        </is>
      </c>
      <c r="H4511" t="inlineStr">
        <is>
          <t>Non-food contact surface or equipment made of unacceptable material, not kept clean, or not properly sealed, raised, spaced or movable to allow accessibility for cleaning on all sides, above and underneath the unit.</t>
        </is>
      </c>
      <c r="I4511" t="inlineStr">
        <is>
          <t>Not Critical</t>
        </is>
      </c>
      <c r="J4511" t="n">
        <v>73</v>
      </c>
      <c r="L4511" s="9">
        <f>A4511&amp;"-"&amp;TEXT(E4511,"yyyymmdd")</f>
        <v/>
      </c>
    </row>
    <row r="4512">
      <c r="A4512" t="n">
        <v>50093984</v>
      </c>
      <c r="B4512" t="inlineStr">
        <is>
          <t>Queens</t>
        </is>
      </c>
      <c r="C4512" t="inlineStr">
        <is>
          <t>11354</t>
        </is>
      </c>
      <c r="D4512" t="inlineStr">
        <is>
          <t>Chinese</t>
        </is>
      </c>
      <c r="E4512" s="8" t="n">
        <v>46142</v>
      </c>
      <c r="F4512" t="inlineStr">
        <is>
          <t>Violations were cited in the following area(s).</t>
        </is>
      </c>
      <c r="G4512" t="inlineStr">
        <is>
          <t>03A</t>
        </is>
      </c>
      <c r="H4512"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4512" t="inlineStr">
        <is>
          <t>Critical</t>
        </is>
      </c>
      <c r="J4512" t="n">
        <v>22</v>
      </c>
      <c r="L4512" s="9">
        <f>A4512&amp;"-"&amp;TEXT(E4512,"yyyymmdd")</f>
        <v/>
      </c>
    </row>
    <row r="4513">
      <c r="A4513" t="n">
        <v>50093984</v>
      </c>
      <c r="B4513" t="inlineStr">
        <is>
          <t>Queens</t>
        </is>
      </c>
      <c r="C4513" t="inlineStr">
        <is>
          <t>11354</t>
        </is>
      </c>
      <c r="D4513" t="inlineStr">
        <is>
          <t>Chinese</t>
        </is>
      </c>
      <c r="E4513" s="8" t="n">
        <v>46142</v>
      </c>
      <c r="F4513" t="inlineStr">
        <is>
          <t>Violations were cited in the following area(s).</t>
        </is>
      </c>
      <c r="G4513" t="inlineStr">
        <is>
          <t>06C</t>
        </is>
      </c>
      <c r="H451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513" t="inlineStr">
        <is>
          <t>Critical</t>
        </is>
      </c>
      <c r="J4513" t="n">
        <v>22</v>
      </c>
      <c r="L4513" s="9">
        <f>A4513&amp;"-"&amp;TEXT(E4513,"yyyymmdd")</f>
        <v/>
      </c>
    </row>
    <row r="4514">
      <c r="A4514" t="n">
        <v>50093984</v>
      </c>
      <c r="B4514" t="inlineStr">
        <is>
          <t>Queens</t>
        </is>
      </c>
      <c r="C4514" t="inlineStr">
        <is>
          <t>11354</t>
        </is>
      </c>
      <c r="D4514" t="inlineStr">
        <is>
          <t>Chinese</t>
        </is>
      </c>
      <c r="E4514" s="8" t="n">
        <v>46142</v>
      </c>
      <c r="F4514" t="inlineStr">
        <is>
          <t>Violations were cited in the following area(s).</t>
        </is>
      </c>
      <c r="G4514" t="inlineStr">
        <is>
          <t>06D</t>
        </is>
      </c>
      <c r="H4514" t="inlineStr">
        <is>
          <t>Food contact surface not properly washed, rinsed and sanitized after each use and following any activity when contamination may have occurred.</t>
        </is>
      </c>
      <c r="I4514" t="inlineStr">
        <is>
          <t>Critical</t>
        </is>
      </c>
      <c r="J4514" t="n">
        <v>22</v>
      </c>
      <c r="L4514" s="9">
        <f>A4514&amp;"-"&amp;TEXT(E4514,"yyyymmdd")</f>
        <v/>
      </c>
    </row>
    <row r="4515">
      <c r="A4515" t="n">
        <v>50093984</v>
      </c>
      <c r="B4515" t="inlineStr">
        <is>
          <t>Queens</t>
        </is>
      </c>
      <c r="C4515" t="inlineStr">
        <is>
          <t>11354</t>
        </is>
      </c>
      <c r="D4515" t="inlineStr">
        <is>
          <t>Chinese</t>
        </is>
      </c>
      <c r="E4515" s="8" t="n">
        <v>46142</v>
      </c>
      <c r="F4515" t="inlineStr">
        <is>
          <t>Violations were cited in the following area(s).</t>
        </is>
      </c>
      <c r="G4515" t="inlineStr">
        <is>
          <t>08C</t>
        </is>
      </c>
      <c r="H4515" t="inlineStr">
        <is>
          <t>Pesticide not properly labeled or used by unlicensed individual. Pesticide, other toxic chemical improperly used/stored. Unprotected, unlocked bait station used.</t>
        </is>
      </c>
      <c r="I4515" t="inlineStr">
        <is>
          <t>Not Critical</t>
        </is>
      </c>
      <c r="J4515" t="n">
        <v>22</v>
      </c>
      <c r="L4515" s="9">
        <f>A4515&amp;"-"&amp;TEXT(E4515,"yyyymmdd")</f>
        <v/>
      </c>
    </row>
    <row r="4516">
      <c r="A4516" t="n">
        <v>50094531</v>
      </c>
      <c r="B4516" t="inlineStr">
        <is>
          <t>Manhattan</t>
        </is>
      </c>
      <c r="C4516" t="inlineStr">
        <is>
          <t>10011</t>
        </is>
      </c>
      <c r="D4516" t="inlineStr">
        <is>
          <t>Thai</t>
        </is>
      </c>
      <c r="E4516" s="8" t="n">
        <v>46142</v>
      </c>
      <c r="F4516" t="inlineStr">
        <is>
          <t>Violations were cited in the following area(s).</t>
        </is>
      </c>
      <c r="G4516" t="inlineStr">
        <is>
          <t>02B</t>
        </is>
      </c>
      <c r="H4516" t="inlineStr">
        <is>
          <t>Hot TCS food item not held at or above 140 °F.</t>
        </is>
      </c>
      <c r="I4516" t="inlineStr">
        <is>
          <t>Critical</t>
        </is>
      </c>
      <c r="J4516" t="n">
        <v>26</v>
      </c>
      <c r="L4516" s="9">
        <f>A4516&amp;"-"&amp;TEXT(E4516,"yyyymmdd")</f>
        <v/>
      </c>
    </row>
    <row r="4517">
      <c r="A4517" t="n">
        <v>50094531</v>
      </c>
      <c r="B4517" t="inlineStr">
        <is>
          <t>Manhattan</t>
        </is>
      </c>
      <c r="C4517" t="inlineStr">
        <is>
          <t>10011</t>
        </is>
      </c>
      <c r="D4517" t="inlineStr">
        <is>
          <t>Thai</t>
        </is>
      </c>
      <c r="E4517" s="8" t="n">
        <v>46142</v>
      </c>
      <c r="F4517" t="inlineStr">
        <is>
          <t>Violations were cited in the following area(s).</t>
        </is>
      </c>
      <c r="G4517" t="inlineStr">
        <is>
          <t>04H</t>
        </is>
      </c>
      <c r="H4517" t="inlineStr">
        <is>
          <t>Raw, cooked or prepared food is adulterated, contaminated, cross-contaminated, or not discarded in accordance with HACCP plan.</t>
        </is>
      </c>
      <c r="I4517" t="inlineStr">
        <is>
          <t>Critical</t>
        </is>
      </c>
      <c r="J4517" t="n">
        <v>26</v>
      </c>
      <c r="L4517" s="9">
        <f>A4517&amp;"-"&amp;TEXT(E4517,"yyyymmdd")</f>
        <v/>
      </c>
    </row>
    <row r="4518">
      <c r="A4518" t="n">
        <v>50094531</v>
      </c>
      <c r="B4518" t="inlineStr">
        <is>
          <t>Manhattan</t>
        </is>
      </c>
      <c r="C4518" t="inlineStr">
        <is>
          <t>10011</t>
        </is>
      </c>
      <c r="D4518" t="inlineStr">
        <is>
          <t>Thai</t>
        </is>
      </c>
      <c r="E4518" s="8" t="n">
        <v>46142</v>
      </c>
      <c r="F4518" t="inlineStr">
        <is>
          <t>Violations were cited in the following area(s).</t>
        </is>
      </c>
      <c r="G4518" t="inlineStr">
        <is>
          <t>04M</t>
        </is>
      </c>
      <c r="H4518" t="inlineStr">
        <is>
          <t>Live roaches in facility's food or non-food area.</t>
        </is>
      </c>
      <c r="I4518" t="inlineStr">
        <is>
          <t>Critical</t>
        </is>
      </c>
      <c r="J4518" t="n">
        <v>26</v>
      </c>
      <c r="L4518" s="9">
        <f>A4518&amp;"-"&amp;TEXT(E4518,"yyyymmdd")</f>
        <v/>
      </c>
    </row>
    <row r="4519">
      <c r="A4519" t="n">
        <v>50094531</v>
      </c>
      <c r="B4519" t="inlineStr">
        <is>
          <t>Manhattan</t>
        </is>
      </c>
      <c r="C4519" t="inlineStr">
        <is>
          <t>10011</t>
        </is>
      </c>
      <c r="D4519" t="inlineStr">
        <is>
          <t>Thai</t>
        </is>
      </c>
      <c r="E4519" s="8" t="n">
        <v>46142</v>
      </c>
      <c r="F4519" t="inlineStr">
        <is>
          <t>Violations were cited in the following area(s).</t>
        </is>
      </c>
      <c r="G4519" t="inlineStr">
        <is>
          <t>08A</t>
        </is>
      </c>
      <c r="H4519" t="inlineStr">
        <is>
          <t>Establishment is not free of harborage or conditions conducive to rodents, insects or other pests.</t>
        </is>
      </c>
      <c r="I4519" t="inlineStr">
        <is>
          <t>Not Critical</t>
        </is>
      </c>
      <c r="J4519" t="n">
        <v>26</v>
      </c>
      <c r="L4519" s="9">
        <f>A4519&amp;"-"&amp;TEXT(E4519,"yyyymmdd")</f>
        <v/>
      </c>
    </row>
    <row r="4520">
      <c r="A4520" t="n">
        <v>50094598</v>
      </c>
      <c r="B4520" t="inlineStr">
        <is>
          <t>Manhattan</t>
        </is>
      </c>
      <c r="C4520" t="inlineStr">
        <is>
          <t>10011</t>
        </is>
      </c>
      <c r="D4520" t="inlineStr">
        <is>
          <t>Italian</t>
        </is>
      </c>
      <c r="E4520" s="8" t="n">
        <v>46142</v>
      </c>
      <c r="F4520" t="inlineStr">
        <is>
          <t>Violations were cited in the following area(s).</t>
        </is>
      </c>
      <c r="G4520" t="inlineStr">
        <is>
          <t>04L</t>
        </is>
      </c>
      <c r="H4520" t="inlineStr">
        <is>
          <t>Evidence of mice or live mice in establishment's food or non-food areas.</t>
        </is>
      </c>
      <c r="I4520" t="inlineStr">
        <is>
          <t>Critical</t>
        </is>
      </c>
      <c r="J4520" t="n">
        <v>12</v>
      </c>
      <c r="K4520" t="inlineStr">
        <is>
          <t>A</t>
        </is>
      </c>
      <c r="L4520" s="9">
        <f>A4520&amp;"-"&amp;TEXT(E4520,"yyyymmdd")</f>
        <v/>
      </c>
    </row>
    <row r="4521">
      <c r="A4521" t="n">
        <v>50094598</v>
      </c>
      <c r="B4521" t="inlineStr">
        <is>
          <t>Manhattan</t>
        </is>
      </c>
      <c r="C4521" t="inlineStr">
        <is>
          <t>10011</t>
        </is>
      </c>
      <c r="D4521" t="inlineStr">
        <is>
          <t>Italian</t>
        </is>
      </c>
      <c r="E4521" s="8" t="n">
        <v>46142</v>
      </c>
      <c r="F4521" t="inlineStr">
        <is>
          <t>Violations were cited in the following area(s).</t>
        </is>
      </c>
      <c r="G4521" t="inlineStr">
        <is>
          <t>08A</t>
        </is>
      </c>
      <c r="H4521" t="inlineStr">
        <is>
          <t>Establishment is not free of harborage or conditions conducive to rodents, insects or other pests.</t>
        </is>
      </c>
      <c r="I4521" t="inlineStr">
        <is>
          <t>Not Critical</t>
        </is>
      </c>
      <c r="J4521" t="n">
        <v>12</v>
      </c>
      <c r="K4521" t="inlineStr">
        <is>
          <t>A</t>
        </is>
      </c>
      <c r="L4521" s="9">
        <f>A4521&amp;"-"&amp;TEXT(E4521,"yyyymmdd")</f>
        <v/>
      </c>
    </row>
    <row r="4522">
      <c r="A4522" t="n">
        <v>50097403</v>
      </c>
      <c r="B4522" t="inlineStr">
        <is>
          <t>Manhattan</t>
        </is>
      </c>
      <c r="C4522" t="inlineStr">
        <is>
          <t>10016</t>
        </is>
      </c>
      <c r="D4522" t="inlineStr">
        <is>
          <t>Salads</t>
        </is>
      </c>
      <c r="E4522" s="8" t="n">
        <v>46142</v>
      </c>
      <c r="F4522" t="inlineStr">
        <is>
          <t>Violations were cited in the following area(s).</t>
        </is>
      </c>
      <c r="G4522" t="inlineStr">
        <is>
          <t>02B</t>
        </is>
      </c>
      <c r="H4522" t="inlineStr">
        <is>
          <t>Hot TCS food item not held at or above 140 °F.</t>
        </is>
      </c>
      <c r="I4522" t="inlineStr">
        <is>
          <t>Critical</t>
        </is>
      </c>
      <c r="J4522" t="n">
        <v>13</v>
      </c>
      <c r="K4522" t="inlineStr">
        <is>
          <t>A</t>
        </is>
      </c>
      <c r="L4522" s="9">
        <f>A4522&amp;"-"&amp;TEXT(E4522,"yyyymmdd")</f>
        <v/>
      </c>
    </row>
    <row r="4523">
      <c r="A4523" t="n">
        <v>50097403</v>
      </c>
      <c r="B4523" t="inlineStr">
        <is>
          <t>Manhattan</t>
        </is>
      </c>
      <c r="C4523" t="inlineStr">
        <is>
          <t>10016</t>
        </is>
      </c>
      <c r="D4523" t="inlineStr">
        <is>
          <t>Salads</t>
        </is>
      </c>
      <c r="E4523" s="8" t="n">
        <v>46142</v>
      </c>
      <c r="F4523" t="inlineStr">
        <is>
          <t>Violations were cited in the following area(s).</t>
        </is>
      </c>
      <c r="G4523" t="inlineStr">
        <is>
          <t>09E</t>
        </is>
      </c>
      <c r="H4523" t="inlineStr">
        <is>
          <t>Wash hands sign not posted near or above hand washing sink.</t>
        </is>
      </c>
      <c r="I4523" t="inlineStr">
        <is>
          <t>Not Critical</t>
        </is>
      </c>
      <c r="J4523" t="n">
        <v>13</v>
      </c>
      <c r="K4523" t="inlineStr">
        <is>
          <t>A</t>
        </is>
      </c>
      <c r="L4523" s="9">
        <f>A4523&amp;"-"&amp;TEXT(E4523,"yyyymmdd")</f>
        <v/>
      </c>
    </row>
    <row r="4524">
      <c r="A4524" t="n">
        <v>50097403</v>
      </c>
      <c r="B4524" t="inlineStr">
        <is>
          <t>Manhattan</t>
        </is>
      </c>
      <c r="C4524" t="inlineStr">
        <is>
          <t>10016</t>
        </is>
      </c>
      <c r="D4524" t="inlineStr">
        <is>
          <t>Salads</t>
        </is>
      </c>
      <c r="E4524" s="8" t="n">
        <v>46142</v>
      </c>
      <c r="F4524" t="inlineStr">
        <is>
          <t>Violations were cited in the following area(s).</t>
        </is>
      </c>
      <c r="G4524" t="inlineStr">
        <is>
          <t>10A</t>
        </is>
      </c>
      <c r="H4524" t="inlineStr">
        <is>
          <t>Toilet facility not maintained or provided with toilet paper, waste receptacle or self-closing door.</t>
        </is>
      </c>
      <c r="I4524" t="inlineStr">
        <is>
          <t>Not Critical</t>
        </is>
      </c>
      <c r="J4524" t="n">
        <v>13</v>
      </c>
      <c r="K4524" t="inlineStr">
        <is>
          <t>A</t>
        </is>
      </c>
      <c r="L4524" s="9">
        <f>A4524&amp;"-"&amp;TEXT(E4524,"yyyymmdd")</f>
        <v/>
      </c>
    </row>
    <row r="4525">
      <c r="A4525" t="n">
        <v>50097403</v>
      </c>
      <c r="B4525" t="inlineStr">
        <is>
          <t>Manhattan</t>
        </is>
      </c>
      <c r="C4525" t="inlineStr">
        <is>
          <t>10016</t>
        </is>
      </c>
      <c r="D4525" t="inlineStr">
        <is>
          <t>Salads</t>
        </is>
      </c>
      <c r="E4525" s="8" t="n">
        <v>46142</v>
      </c>
      <c r="F4525" t="inlineStr">
        <is>
          <t>Violations were cited in the following area(s).</t>
        </is>
      </c>
      <c r="G4525" t="inlineStr">
        <is>
          <t>10D</t>
        </is>
      </c>
      <c r="H4525" t="inlineStr">
        <is>
          <t>Mechanical or natural ventilation not provided, inadequate, improperly installed, in disrepair or fails to prevent and control excessive build-up of grease, heat, steam condensation, vapors, odors, smoke or fumes.</t>
        </is>
      </c>
      <c r="I4525" t="inlineStr">
        <is>
          <t>Not Critical</t>
        </is>
      </c>
      <c r="J4525" t="n">
        <v>13</v>
      </c>
      <c r="K4525" t="inlineStr">
        <is>
          <t>A</t>
        </is>
      </c>
      <c r="L4525" s="9">
        <f>A4525&amp;"-"&amp;TEXT(E4525,"yyyymmdd")</f>
        <v/>
      </c>
    </row>
    <row r="4526">
      <c r="A4526" t="n">
        <v>50098031</v>
      </c>
      <c r="B4526" t="inlineStr">
        <is>
          <t>Manhattan</t>
        </is>
      </c>
      <c r="C4526" t="inlineStr">
        <is>
          <t>10019</t>
        </is>
      </c>
      <c r="D4526" t="inlineStr">
        <is>
          <t>American</t>
        </is>
      </c>
      <c r="E4526" s="8" t="n">
        <v>46142</v>
      </c>
      <c r="F4526" t="inlineStr">
        <is>
          <t>Violations were cited in the following area(s).</t>
        </is>
      </c>
      <c r="G4526" t="inlineStr">
        <is>
          <t>06C</t>
        </is>
      </c>
      <c r="H452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526" t="inlineStr">
        <is>
          <t>Critical</t>
        </is>
      </c>
      <c r="J4526" t="n">
        <v>13</v>
      </c>
      <c r="K4526" t="inlineStr">
        <is>
          <t>A</t>
        </is>
      </c>
      <c r="L4526" s="9">
        <f>A4526&amp;"-"&amp;TEXT(E4526,"yyyymmdd")</f>
        <v/>
      </c>
    </row>
    <row r="4527">
      <c r="A4527" t="n">
        <v>50098031</v>
      </c>
      <c r="B4527" t="inlineStr">
        <is>
          <t>Manhattan</t>
        </is>
      </c>
      <c r="C4527" t="inlineStr">
        <is>
          <t>10019</t>
        </is>
      </c>
      <c r="D4527" t="inlineStr">
        <is>
          <t>American</t>
        </is>
      </c>
      <c r="E4527" s="8" t="n">
        <v>46142</v>
      </c>
      <c r="F4527" t="inlineStr">
        <is>
          <t>Violations were cited in the following area(s).</t>
        </is>
      </c>
      <c r="G4527" t="inlineStr">
        <is>
          <t>06D</t>
        </is>
      </c>
      <c r="H4527" t="inlineStr">
        <is>
          <t>Food contact surface not properly washed, rinsed and sanitized after each use and following any activity when contamination may have occurred.</t>
        </is>
      </c>
      <c r="I4527" t="inlineStr">
        <is>
          <t>Critical</t>
        </is>
      </c>
      <c r="J4527" t="n">
        <v>13</v>
      </c>
      <c r="K4527" t="inlineStr">
        <is>
          <t>A</t>
        </is>
      </c>
      <c r="L4527" s="9">
        <f>A4527&amp;"-"&amp;TEXT(E4527,"yyyymmdd")</f>
        <v/>
      </c>
    </row>
    <row r="4528">
      <c r="A4528" t="n">
        <v>50098031</v>
      </c>
      <c r="B4528" t="inlineStr">
        <is>
          <t>Manhattan</t>
        </is>
      </c>
      <c r="C4528" t="inlineStr">
        <is>
          <t>10019</t>
        </is>
      </c>
      <c r="D4528" t="inlineStr">
        <is>
          <t>American</t>
        </is>
      </c>
      <c r="E4528" s="8" t="n">
        <v>46142</v>
      </c>
      <c r="F4528" t="inlineStr">
        <is>
          <t>Violations were cited in the following area(s).</t>
        </is>
      </c>
      <c r="G4528" t="inlineStr">
        <is>
          <t>09C</t>
        </is>
      </c>
      <c r="H4528" t="inlineStr">
        <is>
          <t>Design, construction, materials used or maintenance of food contact surface improper. Surface not easily cleanable, sanitized and maintained.</t>
        </is>
      </c>
      <c r="I4528" t="inlineStr">
        <is>
          <t>Not Critical</t>
        </is>
      </c>
      <c r="J4528" t="n">
        <v>13</v>
      </c>
      <c r="K4528" t="inlineStr">
        <is>
          <t>A</t>
        </is>
      </c>
      <c r="L4528" s="9">
        <f>A4528&amp;"-"&amp;TEXT(E4528,"yyyymmdd")</f>
        <v/>
      </c>
    </row>
    <row r="4529">
      <c r="A4529" t="n">
        <v>50098804</v>
      </c>
      <c r="B4529" t="inlineStr">
        <is>
          <t>Brooklyn</t>
        </is>
      </c>
      <c r="C4529" t="inlineStr">
        <is>
          <t>11235</t>
        </is>
      </c>
      <c r="D4529" t="inlineStr">
        <is>
          <t>Middle Eastern</t>
        </is>
      </c>
      <c r="E4529" s="8" t="n">
        <v>46142</v>
      </c>
      <c r="F4529" t="inlineStr">
        <is>
          <t>Establishment Closed by DOHMH. Violations were cited in the following area(s) and those requiring immediate action were addressed.</t>
        </is>
      </c>
      <c r="G4529" t="inlineStr">
        <is>
          <t>02G</t>
        </is>
      </c>
      <c r="H4529" t="inlineStr">
        <is>
          <t>Cold TCS food item held above 41 °F; smoked or processed fish held above 38 °F; intact raw eggs held above 45 °F; or reduced oxygen packaged (ROP) TCS foods held above required temperatures except during active necessary preparation.</t>
        </is>
      </c>
      <c r="I4529" t="inlineStr">
        <is>
          <t>Critical</t>
        </is>
      </c>
      <c r="J4529" t="n">
        <v>68</v>
      </c>
      <c r="L4529" s="9">
        <f>A4529&amp;"-"&amp;TEXT(E4529,"yyyymmdd")</f>
        <v/>
      </c>
    </row>
    <row r="4530">
      <c r="A4530" t="n">
        <v>50098804</v>
      </c>
      <c r="B4530" t="inlineStr">
        <is>
          <t>Brooklyn</t>
        </is>
      </c>
      <c r="C4530" t="inlineStr">
        <is>
          <t>11235</t>
        </is>
      </c>
      <c r="D4530" t="inlineStr">
        <is>
          <t>Middle Eastern</t>
        </is>
      </c>
      <c r="E4530" s="8" t="n">
        <v>46142</v>
      </c>
      <c r="F4530" t="inlineStr">
        <is>
          <t>Establishment Closed by DOHMH. Violations were cited in the following area(s) and those requiring immediate action were addressed.</t>
        </is>
      </c>
      <c r="G4530" t="inlineStr">
        <is>
          <t>04F</t>
        </is>
      </c>
      <c r="H4530" t="inlineStr">
        <is>
          <t>Food preparation area, food storage area, or other area used by employees or patrons, contaminated by sewage or liquid waste.</t>
        </is>
      </c>
      <c r="I4530" t="inlineStr">
        <is>
          <t>Critical</t>
        </is>
      </c>
      <c r="J4530" t="n">
        <v>68</v>
      </c>
      <c r="L4530" s="9">
        <f>A4530&amp;"-"&amp;TEXT(E4530,"yyyymmdd")</f>
        <v/>
      </c>
    </row>
    <row r="4531">
      <c r="A4531" t="n">
        <v>50098804</v>
      </c>
      <c r="B4531" t="inlineStr">
        <is>
          <t>Brooklyn</t>
        </is>
      </c>
      <c r="C4531" t="inlineStr">
        <is>
          <t>11235</t>
        </is>
      </c>
      <c r="D4531" t="inlineStr">
        <is>
          <t>Middle Eastern</t>
        </is>
      </c>
      <c r="E4531" s="8" t="n">
        <v>46142</v>
      </c>
      <c r="F4531" t="inlineStr">
        <is>
          <t>Establishment Closed by DOHMH. Violations were cited in the following area(s) and those requiring immediate action were addressed.</t>
        </is>
      </c>
      <c r="G4531" t="inlineStr">
        <is>
          <t>05A</t>
        </is>
      </c>
      <c r="H4531" t="inlineStr">
        <is>
          <t>Sewage disposal system is not provided, improper, inadequate or unapproved.</t>
        </is>
      </c>
      <c r="I4531" t="inlineStr">
        <is>
          <t>Critical</t>
        </is>
      </c>
      <c r="J4531" t="n">
        <v>68</v>
      </c>
      <c r="L4531" s="9">
        <f>A4531&amp;"-"&amp;TEXT(E4531,"yyyymmdd")</f>
        <v/>
      </c>
    </row>
    <row r="4532">
      <c r="A4532" t="n">
        <v>50098804</v>
      </c>
      <c r="B4532" t="inlineStr">
        <is>
          <t>Brooklyn</t>
        </is>
      </c>
      <c r="C4532" t="inlineStr">
        <is>
          <t>11235</t>
        </is>
      </c>
      <c r="D4532" t="inlineStr">
        <is>
          <t>Middle Eastern</t>
        </is>
      </c>
      <c r="E4532" s="8" t="n">
        <v>46142</v>
      </c>
      <c r="F4532" t="inlineStr">
        <is>
          <t>Establishment Closed by DOHMH. Violations were cited in the following area(s) and those requiring immediate action were addressed.</t>
        </is>
      </c>
      <c r="G4532" t="inlineStr">
        <is>
          <t>10F</t>
        </is>
      </c>
      <c r="H4532" t="inlineStr">
        <is>
          <t>Non-food contact surface or equipment made of unacceptable material, not kept clean, or not properly sealed, raised, spaced or movable to allow accessibility for cleaning on all sides, above and underneath the unit.</t>
        </is>
      </c>
      <c r="I4532" t="inlineStr">
        <is>
          <t>Not Critical</t>
        </is>
      </c>
      <c r="J4532" t="n">
        <v>68</v>
      </c>
      <c r="L4532" s="9">
        <f>A4532&amp;"-"&amp;TEXT(E4532,"yyyymmdd")</f>
        <v/>
      </c>
    </row>
    <row r="4533">
      <c r="A4533" t="n">
        <v>50109092</v>
      </c>
      <c r="B4533" t="inlineStr">
        <is>
          <t>Manhattan</t>
        </is>
      </c>
      <c r="C4533" t="inlineStr">
        <is>
          <t>10011</t>
        </is>
      </c>
      <c r="D4533" t="inlineStr">
        <is>
          <t>American</t>
        </is>
      </c>
      <c r="E4533" s="8" t="n">
        <v>46142</v>
      </c>
      <c r="F4533" t="inlineStr">
        <is>
          <t>Violations were cited in the following area(s).</t>
        </is>
      </c>
      <c r="G4533" t="inlineStr">
        <is>
          <t>02G</t>
        </is>
      </c>
      <c r="H4533" t="inlineStr">
        <is>
          <t>Cold TCS food item held above 41 °F; smoked or processed fish held above 38 °F; intact raw eggs held above 45 °F; or reduced oxygen packaged (ROP) TCS foods held above required temperatures except during active necessary preparation.</t>
        </is>
      </c>
      <c r="I4533" t="inlineStr">
        <is>
          <t>Critical</t>
        </is>
      </c>
      <c r="J4533" t="n">
        <v>27</v>
      </c>
      <c r="L4533" s="9">
        <f>A4533&amp;"-"&amp;TEXT(E4533,"yyyymmdd")</f>
        <v/>
      </c>
    </row>
    <row r="4534">
      <c r="A4534" t="n">
        <v>50109092</v>
      </c>
      <c r="B4534" t="inlineStr">
        <is>
          <t>Manhattan</t>
        </is>
      </c>
      <c r="C4534" t="inlineStr">
        <is>
          <t>10011</t>
        </is>
      </c>
      <c r="D4534" t="inlineStr">
        <is>
          <t>American</t>
        </is>
      </c>
      <c r="E4534" s="8" t="n">
        <v>46142</v>
      </c>
      <c r="F4534" t="inlineStr">
        <is>
          <t>Violations were cited in the following area(s).</t>
        </is>
      </c>
      <c r="G4534" t="inlineStr">
        <is>
          <t>04A</t>
        </is>
      </c>
      <c r="H4534" t="inlineStr">
        <is>
          <t>Food Protection Certificate (FPC) not held by manager or supervisor of food operations.</t>
        </is>
      </c>
      <c r="I4534" t="inlineStr">
        <is>
          <t>Critical</t>
        </is>
      </c>
      <c r="J4534" t="n">
        <v>27</v>
      </c>
      <c r="L4534" s="9">
        <f>A4534&amp;"-"&amp;TEXT(E4534,"yyyymmdd")</f>
        <v/>
      </c>
    </row>
    <row r="4535">
      <c r="A4535" t="n">
        <v>50109092</v>
      </c>
      <c r="B4535" t="inlineStr">
        <is>
          <t>Manhattan</t>
        </is>
      </c>
      <c r="C4535" t="inlineStr">
        <is>
          <t>10011</t>
        </is>
      </c>
      <c r="D4535" t="inlineStr">
        <is>
          <t>American</t>
        </is>
      </c>
      <c r="E4535" s="8" t="n">
        <v>46142</v>
      </c>
      <c r="F4535" t="inlineStr">
        <is>
          <t>Violations were cited in the following area(s).</t>
        </is>
      </c>
      <c r="G4535" t="inlineStr">
        <is>
          <t>06D</t>
        </is>
      </c>
      <c r="H4535" t="inlineStr">
        <is>
          <t>Food contact surface not properly washed, rinsed and sanitized after each use and following any activity when contamination may have occurred.</t>
        </is>
      </c>
      <c r="I4535" t="inlineStr">
        <is>
          <t>Critical</t>
        </is>
      </c>
      <c r="J4535" t="n">
        <v>27</v>
      </c>
      <c r="L4535" s="9">
        <f>A4535&amp;"-"&amp;TEXT(E4535,"yyyymmdd")</f>
        <v/>
      </c>
    </row>
    <row r="4536">
      <c r="A4536" t="n">
        <v>50109092</v>
      </c>
      <c r="B4536" t="inlineStr">
        <is>
          <t>Manhattan</t>
        </is>
      </c>
      <c r="C4536" t="inlineStr">
        <is>
          <t>10011</t>
        </is>
      </c>
      <c r="D4536" t="inlineStr">
        <is>
          <t>American</t>
        </is>
      </c>
      <c r="E4536" s="8" t="n">
        <v>46142</v>
      </c>
      <c r="F4536" t="inlineStr">
        <is>
          <t>Violations were cited in the following area(s).</t>
        </is>
      </c>
      <c r="G4536" t="inlineStr">
        <is>
          <t>10B</t>
        </is>
      </c>
      <c r="H4536" t="inlineStr">
        <is>
          <t>Anti-siphonage or back-flow prevention device not provided where required; equipment or floor not properly drained; sewage disposal system in disrepair or not functioning properly. Condensation or liquid waste improperly disposed of.</t>
        </is>
      </c>
      <c r="I4536" t="inlineStr">
        <is>
          <t>Not Critical</t>
        </is>
      </c>
      <c r="J4536" t="n">
        <v>27</v>
      </c>
      <c r="L4536" s="9">
        <f>A4536&amp;"-"&amp;TEXT(E4536,"yyyymmdd")</f>
        <v/>
      </c>
    </row>
    <row r="4537">
      <c r="A4537" t="n">
        <v>50109092</v>
      </c>
      <c r="B4537" t="inlineStr">
        <is>
          <t>Manhattan</t>
        </is>
      </c>
      <c r="C4537" t="inlineStr">
        <is>
          <t>10011</t>
        </is>
      </c>
      <c r="D4537" t="inlineStr">
        <is>
          <t>American</t>
        </is>
      </c>
      <c r="E4537" s="8" t="n">
        <v>46142</v>
      </c>
      <c r="F4537" t="inlineStr">
        <is>
          <t>Violations were cited in the following area(s).</t>
        </is>
      </c>
      <c r="G4537" t="inlineStr">
        <is>
          <t>10F</t>
        </is>
      </c>
      <c r="H4537" t="inlineStr">
        <is>
          <t>Non-food contact surface or equipment made of unacceptable material, not kept clean, or not properly sealed, raised, spaced or movable to allow accessibility for cleaning on all sides, above and underneath the unit.</t>
        </is>
      </c>
      <c r="I4537" t="inlineStr">
        <is>
          <t>Not Critical</t>
        </is>
      </c>
      <c r="J4537" t="n">
        <v>27</v>
      </c>
      <c r="L4537" s="9">
        <f>A4537&amp;"-"&amp;TEXT(E4537,"yyyymmdd")</f>
        <v/>
      </c>
    </row>
    <row r="4538">
      <c r="A4538" t="n">
        <v>50109152</v>
      </c>
      <c r="B4538" t="inlineStr">
        <is>
          <t>Brooklyn</t>
        </is>
      </c>
      <c r="C4538" t="inlineStr">
        <is>
          <t>11234</t>
        </is>
      </c>
      <c r="D4538" t="inlineStr">
        <is>
          <t>Creole</t>
        </is>
      </c>
      <c r="E4538" s="8" t="n">
        <v>46142</v>
      </c>
      <c r="F4538" t="inlineStr">
        <is>
          <t>Violations were cited in the following area(s).</t>
        </is>
      </c>
      <c r="G4538" t="inlineStr">
        <is>
          <t>02B</t>
        </is>
      </c>
      <c r="H4538" t="inlineStr">
        <is>
          <t>Hot TCS food item not held at or above 140 °F.</t>
        </is>
      </c>
      <c r="I4538" t="inlineStr">
        <is>
          <t>Critical</t>
        </is>
      </c>
      <c r="J4538" t="n">
        <v>23</v>
      </c>
      <c r="L4538" s="9">
        <f>A4538&amp;"-"&amp;TEXT(E4538,"yyyymmdd")</f>
        <v/>
      </c>
    </row>
    <row r="4539">
      <c r="A4539" t="n">
        <v>50109152</v>
      </c>
      <c r="B4539" t="inlineStr">
        <is>
          <t>Brooklyn</t>
        </is>
      </c>
      <c r="C4539" t="inlineStr">
        <is>
          <t>11234</t>
        </is>
      </c>
      <c r="D4539" t="inlineStr">
        <is>
          <t>Creole</t>
        </is>
      </c>
      <c r="E4539" s="8" t="n">
        <v>46142</v>
      </c>
      <c r="F4539" t="inlineStr">
        <is>
          <t>Violations were cited in the following area(s).</t>
        </is>
      </c>
      <c r="G4539" t="inlineStr">
        <is>
          <t>04L</t>
        </is>
      </c>
      <c r="H4539" t="inlineStr">
        <is>
          <t>Evidence of mice or live mice in establishment's food or non-food areas.</t>
        </is>
      </c>
      <c r="I4539" t="inlineStr">
        <is>
          <t>Critical</t>
        </is>
      </c>
      <c r="J4539" t="n">
        <v>23</v>
      </c>
      <c r="L4539" s="9">
        <f>A4539&amp;"-"&amp;TEXT(E4539,"yyyymmdd")</f>
        <v/>
      </c>
    </row>
    <row r="4540">
      <c r="A4540" t="n">
        <v>50109152</v>
      </c>
      <c r="B4540" t="inlineStr">
        <is>
          <t>Brooklyn</t>
        </is>
      </c>
      <c r="C4540" t="inlineStr">
        <is>
          <t>11234</t>
        </is>
      </c>
      <c r="D4540" t="inlineStr">
        <is>
          <t>Creole</t>
        </is>
      </c>
      <c r="E4540" s="8" t="n">
        <v>46142</v>
      </c>
      <c r="F4540" t="inlineStr">
        <is>
          <t>Violations were cited in the following area(s).</t>
        </is>
      </c>
      <c r="G4540" t="inlineStr">
        <is>
          <t>06C</t>
        </is>
      </c>
      <c r="H454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540" t="inlineStr">
        <is>
          <t>Critical</t>
        </is>
      </c>
      <c r="J4540" t="n">
        <v>23</v>
      </c>
      <c r="L4540" s="9">
        <f>A4540&amp;"-"&amp;TEXT(E4540,"yyyymmdd")</f>
        <v/>
      </c>
    </row>
    <row r="4541">
      <c r="A4541" t="n">
        <v>50109152</v>
      </c>
      <c r="B4541" t="inlineStr">
        <is>
          <t>Brooklyn</t>
        </is>
      </c>
      <c r="C4541" t="inlineStr">
        <is>
          <t>11234</t>
        </is>
      </c>
      <c r="D4541" t="inlineStr">
        <is>
          <t>Creole</t>
        </is>
      </c>
      <c r="E4541" s="8" t="n">
        <v>46142</v>
      </c>
      <c r="F4541" t="inlineStr">
        <is>
          <t>Violations were cited in the following area(s).</t>
        </is>
      </c>
      <c r="G4541" t="inlineStr">
        <is>
          <t>08A</t>
        </is>
      </c>
      <c r="H4541" t="inlineStr">
        <is>
          <t>Establishment is not free of harborage or conditions conducive to rodents, insects or other pests.</t>
        </is>
      </c>
      <c r="I4541" t="inlineStr">
        <is>
          <t>Not Critical</t>
        </is>
      </c>
      <c r="J4541" t="n">
        <v>23</v>
      </c>
      <c r="L4541" s="9">
        <f>A4541&amp;"-"&amp;TEXT(E4541,"yyyymmdd")</f>
        <v/>
      </c>
    </row>
    <row r="4542">
      <c r="A4542" t="n">
        <v>50116612</v>
      </c>
      <c r="B4542" t="inlineStr">
        <is>
          <t>Manhattan</t>
        </is>
      </c>
      <c r="C4542" t="inlineStr">
        <is>
          <t>10001</t>
        </is>
      </c>
      <c r="D4542" t="inlineStr">
        <is>
          <t>Italian</t>
        </is>
      </c>
      <c r="E4542" s="8" t="n">
        <v>46142</v>
      </c>
      <c r="F4542" t="inlineStr">
        <is>
          <t>Violations were cited in the following area(s).</t>
        </is>
      </c>
      <c r="G4542" t="inlineStr">
        <is>
          <t>02B</t>
        </is>
      </c>
      <c r="H4542" t="inlineStr">
        <is>
          <t>Hot TCS food item not held at or above 140 °F.</t>
        </is>
      </c>
      <c r="I4542" t="inlineStr">
        <is>
          <t>Critical</t>
        </is>
      </c>
      <c r="J4542" t="n">
        <v>12</v>
      </c>
      <c r="K4542" t="inlineStr">
        <is>
          <t>A</t>
        </is>
      </c>
      <c r="L4542" s="9">
        <f>A4542&amp;"-"&amp;TEXT(E4542,"yyyymmdd")</f>
        <v/>
      </c>
    </row>
    <row r="4543">
      <c r="A4543" t="n">
        <v>50116612</v>
      </c>
      <c r="B4543" t="inlineStr">
        <is>
          <t>Manhattan</t>
        </is>
      </c>
      <c r="C4543" t="inlineStr">
        <is>
          <t>10001</t>
        </is>
      </c>
      <c r="D4543" t="inlineStr">
        <is>
          <t>Italian</t>
        </is>
      </c>
      <c r="E4543" s="8" t="n">
        <v>46142</v>
      </c>
      <c r="F4543" t="inlineStr">
        <is>
          <t>Violations were cited in the following area(s).</t>
        </is>
      </c>
      <c r="G4543" t="inlineStr">
        <is>
          <t>06D</t>
        </is>
      </c>
      <c r="H4543" t="inlineStr">
        <is>
          <t>Food contact surface not properly washed, rinsed and sanitized after each use and following any activity when contamination may have occurred.</t>
        </is>
      </c>
      <c r="I4543" t="inlineStr">
        <is>
          <t>Critical</t>
        </is>
      </c>
      <c r="J4543" t="n">
        <v>12</v>
      </c>
      <c r="K4543" t="inlineStr">
        <is>
          <t>A</t>
        </is>
      </c>
      <c r="L4543" s="9">
        <f>A4543&amp;"-"&amp;TEXT(E4543,"yyyymmdd")</f>
        <v/>
      </c>
    </row>
    <row r="4544">
      <c r="A4544" t="n">
        <v>50118001</v>
      </c>
      <c r="B4544" t="inlineStr">
        <is>
          <t>Staten Island</t>
        </is>
      </c>
      <c r="C4544" t="inlineStr">
        <is>
          <t>10305</t>
        </is>
      </c>
      <c r="D4544" t="inlineStr">
        <is>
          <t>Other</t>
        </is>
      </c>
      <c r="E4544" s="8" t="n">
        <v>46142</v>
      </c>
      <c r="F4544" t="inlineStr">
        <is>
          <t>Violations were cited in the following area(s).</t>
        </is>
      </c>
      <c r="G4544" t="inlineStr">
        <is>
          <t>06D</t>
        </is>
      </c>
      <c r="H4544" t="inlineStr">
        <is>
          <t>Food contact surface not properly washed, rinsed and sanitized after each use and following any activity when contamination may have occurred.</t>
        </is>
      </c>
      <c r="I4544" t="inlineStr">
        <is>
          <t>Critical</t>
        </is>
      </c>
      <c r="J4544" t="n">
        <v>5</v>
      </c>
      <c r="K4544" t="inlineStr">
        <is>
          <t>A</t>
        </is>
      </c>
      <c r="L4544" s="9">
        <f>A4544&amp;"-"&amp;TEXT(E4544,"yyyymmdd")</f>
        <v/>
      </c>
    </row>
    <row r="4545">
      <c r="A4545" t="n">
        <v>50118015</v>
      </c>
      <c r="B4545" t="inlineStr">
        <is>
          <t>Manhattan</t>
        </is>
      </c>
      <c r="C4545" t="inlineStr">
        <is>
          <t>10019</t>
        </is>
      </c>
      <c r="D4545" t="inlineStr">
        <is>
          <t>Spanish</t>
        </is>
      </c>
      <c r="E4545" s="8" t="n">
        <v>46142</v>
      </c>
      <c r="F4545" t="inlineStr">
        <is>
          <t>Violations were cited in the following area(s).</t>
        </is>
      </c>
      <c r="G4545" t="inlineStr">
        <is>
          <t>02B</t>
        </is>
      </c>
      <c r="H4545" t="inlineStr">
        <is>
          <t>Hot TCS food item not held at or above 140 °F.</t>
        </is>
      </c>
      <c r="I4545" t="inlineStr">
        <is>
          <t>Critical</t>
        </is>
      </c>
      <c r="J4545" t="n">
        <v>13</v>
      </c>
      <c r="K4545" t="inlineStr">
        <is>
          <t>A</t>
        </is>
      </c>
      <c r="L4545" s="9">
        <f>A4545&amp;"-"&amp;TEXT(E4545,"yyyymmdd")</f>
        <v/>
      </c>
    </row>
    <row r="4546">
      <c r="A4546" t="n">
        <v>50118015</v>
      </c>
      <c r="B4546" t="inlineStr">
        <is>
          <t>Manhattan</t>
        </is>
      </c>
      <c r="C4546" t="inlineStr">
        <is>
          <t>10019</t>
        </is>
      </c>
      <c r="D4546" t="inlineStr">
        <is>
          <t>Spanish</t>
        </is>
      </c>
      <c r="E4546" s="8" t="n">
        <v>46142</v>
      </c>
      <c r="F4546" t="inlineStr">
        <is>
          <t>Violations were cited in the following area(s).</t>
        </is>
      </c>
      <c r="G4546" t="inlineStr">
        <is>
          <t>08C</t>
        </is>
      </c>
      <c r="H4546" t="inlineStr">
        <is>
          <t>Pesticide not properly labeled or used by unlicensed individual. Pesticide, other toxic chemical improperly used/stored. Unprotected, unlocked bait station used.</t>
        </is>
      </c>
      <c r="I4546" t="inlineStr">
        <is>
          <t>Not Critical</t>
        </is>
      </c>
      <c r="J4546" t="n">
        <v>13</v>
      </c>
      <c r="K4546" t="inlineStr">
        <is>
          <t>A</t>
        </is>
      </c>
      <c r="L4546" s="9">
        <f>A4546&amp;"-"&amp;TEXT(E4546,"yyyymmdd")</f>
        <v/>
      </c>
    </row>
    <row r="4547">
      <c r="A4547" t="n">
        <v>50118015</v>
      </c>
      <c r="B4547" t="inlineStr">
        <is>
          <t>Manhattan</t>
        </is>
      </c>
      <c r="C4547" t="inlineStr">
        <is>
          <t>10019</t>
        </is>
      </c>
      <c r="D4547" t="inlineStr">
        <is>
          <t>Spanish</t>
        </is>
      </c>
      <c r="E4547" s="8" t="n">
        <v>46142</v>
      </c>
      <c r="F4547" t="inlineStr">
        <is>
          <t>Violations were cited in the following area(s).</t>
        </is>
      </c>
      <c r="G4547" t="inlineStr">
        <is>
          <t>10F</t>
        </is>
      </c>
      <c r="H4547" t="inlineStr">
        <is>
          <t>Non-food contact surface or equipment made of unacceptable material, not kept clean, or not properly sealed, raised, spaced or movable to allow accessibility for cleaning on all sides, above and underneath the unit.</t>
        </is>
      </c>
      <c r="I4547" t="inlineStr">
        <is>
          <t>Not Critical</t>
        </is>
      </c>
      <c r="J4547" t="n">
        <v>13</v>
      </c>
      <c r="K4547" t="inlineStr">
        <is>
          <t>A</t>
        </is>
      </c>
      <c r="L4547" s="9">
        <f>A4547&amp;"-"&amp;TEXT(E4547,"yyyymmdd")</f>
        <v/>
      </c>
    </row>
    <row r="4548">
      <c r="A4548" t="n">
        <v>50118593</v>
      </c>
      <c r="B4548" t="inlineStr">
        <is>
          <t>Manhattan</t>
        </is>
      </c>
      <c r="C4548" t="inlineStr">
        <is>
          <t>10010</t>
        </is>
      </c>
      <c r="D4548" t="inlineStr">
        <is>
          <t>Chinese</t>
        </is>
      </c>
      <c r="E4548" s="8" t="n">
        <v>46142</v>
      </c>
      <c r="F4548" t="inlineStr">
        <is>
          <t>Violations were cited in the following area(s).</t>
        </is>
      </c>
      <c r="G4548" t="inlineStr">
        <is>
          <t>02B</t>
        </is>
      </c>
      <c r="H4548" t="inlineStr">
        <is>
          <t>Hot TCS food item not held at or above 140 °F.</t>
        </is>
      </c>
      <c r="I4548" t="inlineStr">
        <is>
          <t>Critical</t>
        </is>
      </c>
      <c r="J4548" t="n">
        <v>39</v>
      </c>
      <c r="L4548" s="9">
        <f>A4548&amp;"-"&amp;TEXT(E4548,"yyyymmdd")</f>
        <v/>
      </c>
    </row>
    <row r="4549">
      <c r="A4549" t="n">
        <v>50118593</v>
      </c>
      <c r="B4549" t="inlineStr">
        <is>
          <t>Manhattan</t>
        </is>
      </c>
      <c r="C4549" t="inlineStr">
        <is>
          <t>10010</t>
        </is>
      </c>
      <c r="D4549" t="inlineStr">
        <is>
          <t>Chinese</t>
        </is>
      </c>
      <c r="E4549" s="8" t="n">
        <v>46142</v>
      </c>
      <c r="F4549" t="inlineStr">
        <is>
          <t>Violations were cited in the following area(s).</t>
        </is>
      </c>
      <c r="G4549" t="inlineStr">
        <is>
          <t>02G</t>
        </is>
      </c>
      <c r="H4549" t="inlineStr">
        <is>
          <t>Cold TCS food item held above 41 °F; smoked or processed fish held above 38 °F; intact raw eggs held above 45 °F; or reduced oxygen packaged (ROP) TCS foods held above required temperatures except during active necessary preparation.</t>
        </is>
      </c>
      <c r="I4549" t="inlineStr">
        <is>
          <t>Critical</t>
        </is>
      </c>
      <c r="J4549" t="n">
        <v>39</v>
      </c>
      <c r="L4549" s="9">
        <f>A4549&amp;"-"&amp;TEXT(E4549,"yyyymmdd")</f>
        <v/>
      </c>
    </row>
    <row r="4550">
      <c r="A4550" t="n">
        <v>50118593</v>
      </c>
      <c r="B4550" t="inlineStr">
        <is>
          <t>Manhattan</t>
        </is>
      </c>
      <c r="C4550" t="inlineStr">
        <is>
          <t>10010</t>
        </is>
      </c>
      <c r="D4550" t="inlineStr">
        <is>
          <t>Chinese</t>
        </is>
      </c>
      <c r="E4550" s="8" t="n">
        <v>46142</v>
      </c>
      <c r="F4550" t="inlineStr">
        <is>
          <t>Violations were cited in the following area(s).</t>
        </is>
      </c>
      <c r="G4550" t="inlineStr">
        <is>
          <t>06B</t>
        </is>
      </c>
      <c r="H4550" t="inlineStr">
        <is>
          <t>Tobacco or electronic cigarette use, eating, or drinking from open container in food preparation, food storage or dishwashing area.</t>
        </is>
      </c>
      <c r="I4550" t="inlineStr">
        <is>
          <t>Critical</t>
        </is>
      </c>
      <c r="J4550" t="n">
        <v>39</v>
      </c>
      <c r="L4550" s="9">
        <f>A4550&amp;"-"&amp;TEXT(E4550,"yyyymmdd")</f>
        <v/>
      </c>
    </row>
    <row r="4551">
      <c r="A4551" t="n">
        <v>50118593</v>
      </c>
      <c r="B4551" t="inlineStr">
        <is>
          <t>Manhattan</t>
        </is>
      </c>
      <c r="C4551" t="inlineStr">
        <is>
          <t>10010</t>
        </is>
      </c>
      <c r="D4551" t="inlineStr">
        <is>
          <t>Chinese</t>
        </is>
      </c>
      <c r="E4551" s="8" t="n">
        <v>46142</v>
      </c>
      <c r="F4551" t="inlineStr">
        <is>
          <t>Violations were cited in the following area(s).</t>
        </is>
      </c>
      <c r="G4551" t="inlineStr">
        <is>
          <t>06C</t>
        </is>
      </c>
      <c r="H455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551" t="inlineStr">
        <is>
          <t>Critical</t>
        </is>
      </c>
      <c r="J4551" t="n">
        <v>39</v>
      </c>
      <c r="L4551" s="9">
        <f>A4551&amp;"-"&amp;TEXT(E4551,"yyyymmdd")</f>
        <v/>
      </c>
    </row>
    <row r="4552">
      <c r="A4552" t="n">
        <v>50118593</v>
      </c>
      <c r="B4552" t="inlineStr">
        <is>
          <t>Manhattan</t>
        </is>
      </c>
      <c r="C4552" t="inlineStr">
        <is>
          <t>10010</t>
        </is>
      </c>
      <c r="D4552" t="inlineStr">
        <is>
          <t>Chinese</t>
        </is>
      </c>
      <c r="E4552" s="8" t="n">
        <v>46142</v>
      </c>
      <c r="F4552" t="inlineStr">
        <is>
          <t>Violations were cited in the following area(s).</t>
        </is>
      </c>
      <c r="G4552" t="inlineStr">
        <is>
          <t>06D</t>
        </is>
      </c>
      <c r="H4552" t="inlineStr">
        <is>
          <t>Food contact surface not properly washed, rinsed and sanitized after each use and following any activity when contamination may have occurred.</t>
        </is>
      </c>
      <c r="I4552" t="inlineStr">
        <is>
          <t>Critical</t>
        </is>
      </c>
      <c r="J4552" t="n">
        <v>39</v>
      </c>
      <c r="L4552" s="9">
        <f>A4552&amp;"-"&amp;TEXT(E4552,"yyyymmdd")</f>
        <v/>
      </c>
    </row>
    <row r="4553">
      <c r="A4553" t="n">
        <v>50118593</v>
      </c>
      <c r="B4553" t="inlineStr">
        <is>
          <t>Manhattan</t>
        </is>
      </c>
      <c r="C4553" t="inlineStr">
        <is>
          <t>10010</t>
        </is>
      </c>
      <c r="D4553" t="inlineStr">
        <is>
          <t>Chinese</t>
        </is>
      </c>
      <c r="E4553" s="8" t="n">
        <v>46142</v>
      </c>
      <c r="F4553" t="inlineStr">
        <is>
          <t>Violations were cited in the following area(s).</t>
        </is>
      </c>
      <c r="G4553" t="inlineStr">
        <is>
          <t>09A</t>
        </is>
      </c>
      <c r="H4553" t="inlineStr">
        <is>
          <t>Swollen, leaking, rusted or otherwise damaged canned food to be returned to distributor not segregated from intact product and clearly labeled DO NOT USE</t>
        </is>
      </c>
      <c r="I4553" t="inlineStr">
        <is>
          <t>Not Critical</t>
        </is>
      </c>
      <c r="J4553" t="n">
        <v>39</v>
      </c>
      <c r="L4553" s="9">
        <f>A4553&amp;"-"&amp;TEXT(E4553,"yyyymmdd")</f>
        <v/>
      </c>
    </row>
    <row r="4554">
      <c r="A4554" t="n">
        <v>50118593</v>
      </c>
      <c r="B4554" t="inlineStr">
        <is>
          <t>Manhattan</t>
        </is>
      </c>
      <c r="C4554" t="inlineStr">
        <is>
          <t>10010</t>
        </is>
      </c>
      <c r="D4554" t="inlineStr">
        <is>
          <t>Chinese</t>
        </is>
      </c>
      <c r="E4554" s="8" t="n">
        <v>46142</v>
      </c>
      <c r="F4554" t="inlineStr">
        <is>
          <t>Violations were cited in the following area(s).</t>
        </is>
      </c>
      <c r="G4554" t="inlineStr">
        <is>
          <t>09B</t>
        </is>
      </c>
      <c r="H4554" t="inlineStr">
        <is>
          <t>Thawing procedure improper.</t>
        </is>
      </c>
      <c r="I4554" t="inlineStr">
        <is>
          <t>Not Critical</t>
        </is>
      </c>
      <c r="J4554" t="n">
        <v>39</v>
      </c>
      <c r="L4554" s="9">
        <f>A4554&amp;"-"&amp;TEXT(E4554,"yyyymmdd")</f>
        <v/>
      </c>
    </row>
    <row r="4555">
      <c r="A4555" t="n">
        <v>50118593</v>
      </c>
      <c r="B4555" t="inlineStr">
        <is>
          <t>Manhattan</t>
        </is>
      </c>
      <c r="C4555" t="inlineStr">
        <is>
          <t>10010</t>
        </is>
      </c>
      <c r="D4555" t="inlineStr">
        <is>
          <t>Chinese</t>
        </is>
      </c>
      <c r="E4555" s="8" t="n">
        <v>46142</v>
      </c>
      <c r="F4555" t="inlineStr">
        <is>
          <t>Violations were cited in the following area(s).</t>
        </is>
      </c>
      <c r="G4555" t="inlineStr">
        <is>
          <t>09C</t>
        </is>
      </c>
      <c r="H4555" t="inlineStr">
        <is>
          <t>Design, construction, materials used or maintenance of food contact surface improper. Surface not easily cleanable, sanitized and maintained.</t>
        </is>
      </c>
      <c r="I4555" t="inlineStr">
        <is>
          <t>Not Critical</t>
        </is>
      </c>
      <c r="J4555" t="n">
        <v>39</v>
      </c>
      <c r="L4555" s="9">
        <f>A4555&amp;"-"&amp;TEXT(E4555,"yyyymmdd")</f>
        <v/>
      </c>
    </row>
    <row r="4556">
      <c r="A4556" t="n">
        <v>50118593</v>
      </c>
      <c r="B4556" t="inlineStr">
        <is>
          <t>Manhattan</t>
        </is>
      </c>
      <c r="C4556" t="inlineStr">
        <is>
          <t>10010</t>
        </is>
      </c>
      <c r="D4556" t="inlineStr">
        <is>
          <t>Chinese</t>
        </is>
      </c>
      <c r="E4556" s="8" t="n">
        <v>46142</v>
      </c>
      <c r="F4556" t="inlineStr">
        <is>
          <t>Violations were cited in the following area(s).</t>
        </is>
      </c>
      <c r="G4556" t="inlineStr">
        <is>
          <t>10F</t>
        </is>
      </c>
      <c r="H4556" t="inlineStr">
        <is>
          <t>Non-food contact surface or equipment made of unacceptable material, not kept clean, or not properly sealed, raised, spaced or movable to allow accessibility for cleaning on all sides, above and underneath the unit.</t>
        </is>
      </c>
      <c r="I4556" t="inlineStr">
        <is>
          <t>Not Critical</t>
        </is>
      </c>
      <c r="J4556" t="n">
        <v>39</v>
      </c>
      <c r="L4556" s="9">
        <f>A4556&amp;"-"&amp;TEXT(E4556,"yyyymmdd")</f>
        <v/>
      </c>
    </row>
    <row r="4557">
      <c r="A4557" t="n">
        <v>50118593</v>
      </c>
      <c r="B4557" t="inlineStr">
        <is>
          <t>Manhattan</t>
        </is>
      </c>
      <c r="C4557" t="inlineStr">
        <is>
          <t>10010</t>
        </is>
      </c>
      <c r="D4557" t="inlineStr">
        <is>
          <t>Chinese</t>
        </is>
      </c>
      <c r="E4557" s="8" t="n">
        <v>46142</v>
      </c>
      <c r="F4557" t="inlineStr">
        <is>
          <t>Violations were cited in the following area(s).</t>
        </is>
      </c>
      <c r="G4557" t="inlineStr">
        <is>
          <t>10H</t>
        </is>
      </c>
      <c r="H4557" t="inlineStr">
        <is>
          <t>Single service article not provided. Single service article reused or not protected from contamination when transported, stored, dispensed. Drinking straws not completely enclosed in wrapper or dispensed from a sanitary device.</t>
        </is>
      </c>
      <c r="I4557" t="inlineStr">
        <is>
          <t>Not Critical</t>
        </is>
      </c>
      <c r="J4557" t="n">
        <v>39</v>
      </c>
      <c r="L4557" s="9">
        <f>A4557&amp;"-"&amp;TEXT(E4557,"yyyymmdd")</f>
        <v/>
      </c>
    </row>
    <row r="4558">
      <c r="A4558" t="n">
        <v>50118994</v>
      </c>
      <c r="B4558" t="inlineStr">
        <is>
          <t>Manhattan</t>
        </is>
      </c>
      <c r="C4558" t="inlineStr">
        <is>
          <t>10012</t>
        </is>
      </c>
      <c r="D4558" t="inlineStr">
        <is>
          <t>Asian/Asian Fusion</t>
        </is>
      </c>
      <c r="E4558" s="8" t="n">
        <v>46142</v>
      </c>
      <c r="F4558" t="inlineStr">
        <is>
          <t>Violations were cited in the following area(s).</t>
        </is>
      </c>
      <c r="G4558" t="inlineStr">
        <is>
          <t>02G</t>
        </is>
      </c>
      <c r="H4558" t="inlineStr">
        <is>
          <t>Cold TCS food item held above 41 °F; smoked or processed fish held above 38 °F; intact raw eggs held above 45 °F; or reduced oxygen packaged (ROP) TCS foods held above required temperatures except during active necessary preparation.</t>
        </is>
      </c>
      <c r="I4558" t="inlineStr">
        <is>
          <t>Critical</t>
        </is>
      </c>
      <c r="J4558" t="n">
        <v>33</v>
      </c>
      <c r="L4558" s="9">
        <f>A4558&amp;"-"&amp;TEXT(E4558,"yyyymmdd")</f>
        <v/>
      </c>
    </row>
    <row r="4559">
      <c r="A4559" t="n">
        <v>50118994</v>
      </c>
      <c r="B4559" t="inlineStr">
        <is>
          <t>Manhattan</t>
        </is>
      </c>
      <c r="C4559" t="inlineStr">
        <is>
          <t>10012</t>
        </is>
      </c>
      <c r="D4559" t="inlineStr">
        <is>
          <t>Asian/Asian Fusion</t>
        </is>
      </c>
      <c r="E4559" s="8" t="n">
        <v>46142</v>
      </c>
      <c r="F4559" t="inlineStr">
        <is>
          <t>Violations were cited in the following area(s).</t>
        </is>
      </c>
      <c r="G4559" t="inlineStr">
        <is>
          <t>04N</t>
        </is>
      </c>
      <c r="H4559" t="inlineStr">
        <is>
          <t>Filth flies or food/refuse/sewage associated with (FRSA) flies or other nuisance pests in establishment’s food and/or non-food areas. FRSA flies include house flies, blow flies, bottle flies, flesh flies, drain flies, Phorid flies and fruit flies.</t>
        </is>
      </c>
      <c r="I4559" t="inlineStr">
        <is>
          <t>Critical</t>
        </is>
      </c>
      <c r="J4559" t="n">
        <v>33</v>
      </c>
      <c r="L4559" s="9">
        <f>A4559&amp;"-"&amp;TEXT(E4559,"yyyymmdd")</f>
        <v/>
      </c>
    </row>
    <row r="4560">
      <c r="A4560" t="n">
        <v>50118994</v>
      </c>
      <c r="B4560" t="inlineStr">
        <is>
          <t>Manhattan</t>
        </is>
      </c>
      <c r="C4560" t="inlineStr">
        <is>
          <t>10012</t>
        </is>
      </c>
      <c r="D4560" t="inlineStr">
        <is>
          <t>Asian/Asian Fusion</t>
        </is>
      </c>
      <c r="E4560" s="8" t="n">
        <v>46142</v>
      </c>
      <c r="F4560" t="inlineStr">
        <is>
          <t>Violations were cited in the following area(s).</t>
        </is>
      </c>
      <c r="G4560" t="inlineStr">
        <is>
          <t>06B</t>
        </is>
      </c>
      <c r="H4560" t="inlineStr">
        <is>
          <t>Tobacco or electronic cigarette use, eating, or drinking from open container in food preparation, food storage or dishwashing area.</t>
        </is>
      </c>
      <c r="I4560" t="inlineStr">
        <is>
          <t>Critical</t>
        </is>
      </c>
      <c r="J4560" t="n">
        <v>33</v>
      </c>
      <c r="L4560" s="9">
        <f>A4560&amp;"-"&amp;TEXT(E4560,"yyyymmdd")</f>
        <v/>
      </c>
    </row>
    <row r="4561">
      <c r="A4561" t="n">
        <v>50118994</v>
      </c>
      <c r="B4561" t="inlineStr">
        <is>
          <t>Manhattan</t>
        </is>
      </c>
      <c r="C4561" t="inlineStr">
        <is>
          <t>10012</t>
        </is>
      </c>
      <c r="D4561" t="inlineStr">
        <is>
          <t>Asian/Asian Fusion</t>
        </is>
      </c>
      <c r="E4561" s="8" t="n">
        <v>46142</v>
      </c>
      <c r="F4561" t="inlineStr">
        <is>
          <t>Violations were cited in the following area(s).</t>
        </is>
      </c>
      <c r="G4561" t="inlineStr">
        <is>
          <t>06D</t>
        </is>
      </c>
      <c r="H4561" t="inlineStr">
        <is>
          <t>Food contact surface not properly washed, rinsed and sanitized after each use and following any activity when contamination may have occurred.</t>
        </is>
      </c>
      <c r="I4561" t="inlineStr">
        <is>
          <t>Critical</t>
        </is>
      </c>
      <c r="J4561" t="n">
        <v>33</v>
      </c>
      <c r="L4561" s="9">
        <f>A4561&amp;"-"&amp;TEXT(E4561,"yyyymmdd")</f>
        <v/>
      </c>
    </row>
    <row r="4562">
      <c r="A4562" t="n">
        <v>50118994</v>
      </c>
      <c r="B4562" t="inlineStr">
        <is>
          <t>Manhattan</t>
        </is>
      </c>
      <c r="C4562" t="inlineStr">
        <is>
          <t>10012</t>
        </is>
      </c>
      <c r="D4562" t="inlineStr">
        <is>
          <t>Asian/Asian Fusion</t>
        </is>
      </c>
      <c r="E4562" s="8" t="n">
        <v>46142</v>
      </c>
      <c r="F4562" t="inlineStr">
        <is>
          <t>Violations were cited in the following area(s).</t>
        </is>
      </c>
      <c r="G4562" t="inlineStr">
        <is>
          <t>08A</t>
        </is>
      </c>
      <c r="H4562" t="inlineStr">
        <is>
          <t>Establishment is not free of harborage or conditions conducive to rodents, insects or other pests.</t>
        </is>
      </c>
      <c r="I4562" t="inlineStr">
        <is>
          <t>Not Critical</t>
        </is>
      </c>
      <c r="J4562" t="n">
        <v>33</v>
      </c>
      <c r="L4562" s="9">
        <f>A4562&amp;"-"&amp;TEXT(E4562,"yyyymmdd")</f>
        <v/>
      </c>
    </row>
    <row r="4563">
      <c r="A4563" t="n">
        <v>50118994</v>
      </c>
      <c r="B4563" t="inlineStr">
        <is>
          <t>Manhattan</t>
        </is>
      </c>
      <c r="C4563" t="inlineStr">
        <is>
          <t>10012</t>
        </is>
      </c>
      <c r="D4563" t="inlineStr">
        <is>
          <t>Asian/Asian Fusion</t>
        </is>
      </c>
      <c r="E4563" s="8" t="n">
        <v>46142</v>
      </c>
      <c r="F4563" t="inlineStr">
        <is>
          <t>Violations were cited in the following area(s).</t>
        </is>
      </c>
      <c r="G4563" t="inlineStr">
        <is>
          <t>10G</t>
        </is>
      </c>
      <c r="H4563" t="inlineStr">
        <is>
          <t>Dishwashing and ware washing: Cleaning and sanitizing of tableware, including dishes, utensils, and equipment deficient.</t>
        </is>
      </c>
      <c r="I4563" t="inlineStr">
        <is>
          <t>Not Critical</t>
        </is>
      </c>
      <c r="J4563" t="n">
        <v>33</v>
      </c>
      <c r="L4563" s="9">
        <f>A4563&amp;"-"&amp;TEXT(E4563,"yyyymmdd")</f>
        <v/>
      </c>
    </row>
    <row r="4564">
      <c r="A4564" t="n">
        <v>50119214</v>
      </c>
      <c r="B4564" t="inlineStr">
        <is>
          <t>Queens</t>
        </is>
      </c>
      <c r="C4564" t="inlineStr">
        <is>
          <t>11354</t>
        </is>
      </c>
      <c r="D4564" t="inlineStr">
        <is>
          <t>Cajun</t>
        </is>
      </c>
      <c r="E4564" s="8" t="n">
        <v>46142</v>
      </c>
      <c r="F4564" t="inlineStr">
        <is>
          <t>Violations were cited in the following area(s).</t>
        </is>
      </c>
      <c r="G4564" t="inlineStr">
        <is>
          <t>06E</t>
        </is>
      </c>
      <c r="H4564" t="inlineStr">
        <is>
          <t>Sanitized equipment or utensil, including in-use food dispensing utensil, improperly used or stored.</t>
        </is>
      </c>
      <c r="I4564" t="inlineStr">
        <is>
          <t>Critical</t>
        </is>
      </c>
      <c r="J4564" t="n">
        <v>10</v>
      </c>
      <c r="K4564" t="inlineStr">
        <is>
          <t>A</t>
        </is>
      </c>
      <c r="L4564" s="9">
        <f>A4564&amp;"-"&amp;TEXT(E4564,"yyyymmdd")</f>
        <v/>
      </c>
    </row>
    <row r="4565">
      <c r="A4565" t="n">
        <v>50119214</v>
      </c>
      <c r="B4565" t="inlineStr">
        <is>
          <t>Queens</t>
        </is>
      </c>
      <c r="C4565" t="inlineStr">
        <is>
          <t>11354</t>
        </is>
      </c>
      <c r="D4565" t="inlineStr">
        <is>
          <t>Cajun</t>
        </is>
      </c>
      <c r="E4565" s="8" t="n">
        <v>46142</v>
      </c>
      <c r="F4565" t="inlineStr">
        <is>
          <t>Violations were cited in the following area(s).</t>
        </is>
      </c>
      <c r="G4565" t="inlineStr">
        <is>
          <t>10H</t>
        </is>
      </c>
      <c r="H4565" t="inlineStr">
        <is>
          <t>Single service article not provided. Single service article reused or not protected from contamination when transported, stored, dispensed. Drinking straws not completely enclosed in wrapper or dispensed from a sanitary device.</t>
        </is>
      </c>
      <c r="I4565" t="inlineStr">
        <is>
          <t>Not Critical</t>
        </is>
      </c>
      <c r="J4565" t="n">
        <v>10</v>
      </c>
      <c r="K4565" t="inlineStr">
        <is>
          <t>A</t>
        </is>
      </c>
      <c r="L4565" s="9">
        <f>A4565&amp;"-"&amp;TEXT(E4565,"yyyymmdd")</f>
        <v/>
      </c>
    </row>
    <row r="4566">
      <c r="A4566" t="n">
        <v>50119865</v>
      </c>
      <c r="B4566" t="inlineStr">
        <is>
          <t>Manhattan</t>
        </is>
      </c>
      <c r="C4566" t="inlineStr">
        <is>
          <t>10013</t>
        </is>
      </c>
      <c r="D4566" t="inlineStr">
        <is>
          <t>Mexican</t>
        </is>
      </c>
      <c r="E4566" s="8" t="n">
        <v>46142</v>
      </c>
      <c r="F4566" t="inlineStr">
        <is>
          <t>Violations were cited in the following area(s).</t>
        </is>
      </c>
      <c r="G4566" t="inlineStr">
        <is>
          <t>04L</t>
        </is>
      </c>
      <c r="H4566" t="inlineStr">
        <is>
          <t>Evidence of mice or live mice in establishment's food or non-food areas.</t>
        </is>
      </c>
      <c r="I4566" t="inlineStr">
        <is>
          <t>Critical</t>
        </is>
      </c>
      <c r="J4566" t="n">
        <v>40</v>
      </c>
      <c r="L4566" s="9">
        <f>A4566&amp;"-"&amp;TEXT(E4566,"yyyymmdd")</f>
        <v/>
      </c>
    </row>
    <row r="4567">
      <c r="A4567" t="n">
        <v>50119865</v>
      </c>
      <c r="B4567" t="inlineStr">
        <is>
          <t>Manhattan</t>
        </is>
      </c>
      <c r="C4567" t="inlineStr">
        <is>
          <t>10013</t>
        </is>
      </c>
      <c r="D4567" t="inlineStr">
        <is>
          <t>Mexican</t>
        </is>
      </c>
      <c r="E4567" s="8" t="n">
        <v>46142</v>
      </c>
      <c r="F4567" t="inlineStr">
        <is>
          <t>Violations were cited in the following area(s).</t>
        </is>
      </c>
      <c r="G4567" t="inlineStr">
        <is>
          <t>05D</t>
        </is>
      </c>
      <c r="H456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567" t="inlineStr">
        <is>
          <t>Critical</t>
        </is>
      </c>
      <c r="J4567" t="n">
        <v>40</v>
      </c>
      <c r="L4567" s="9">
        <f>A4567&amp;"-"&amp;TEXT(E4567,"yyyymmdd")</f>
        <v/>
      </c>
    </row>
    <row r="4568">
      <c r="A4568" t="n">
        <v>50119865</v>
      </c>
      <c r="B4568" t="inlineStr">
        <is>
          <t>Manhattan</t>
        </is>
      </c>
      <c r="C4568" t="inlineStr">
        <is>
          <t>10013</t>
        </is>
      </c>
      <c r="D4568" t="inlineStr">
        <is>
          <t>Mexican</t>
        </is>
      </c>
      <c r="E4568" s="8" t="n">
        <v>46142</v>
      </c>
      <c r="F4568" t="inlineStr">
        <is>
          <t>Violations were cited in the following area(s).</t>
        </is>
      </c>
      <c r="G4568" t="inlineStr">
        <is>
          <t>06A</t>
        </is>
      </c>
      <c r="H4568" t="inlineStr">
        <is>
          <t>Personal cleanliness is inadequate. Outer garment soiled with possible contaminant. Effective hair restraint not worn where required. Jewelry worn on hands or arms. Fingernail polish worn or fingernails not kept clean and trimmed.</t>
        </is>
      </c>
      <c r="I4568" t="inlineStr">
        <is>
          <t>Critical</t>
        </is>
      </c>
      <c r="J4568" t="n">
        <v>40</v>
      </c>
      <c r="L4568" s="9">
        <f>A4568&amp;"-"&amp;TEXT(E4568,"yyyymmdd")</f>
        <v/>
      </c>
    </row>
    <row r="4569">
      <c r="A4569" t="n">
        <v>50119865</v>
      </c>
      <c r="B4569" t="inlineStr">
        <is>
          <t>Manhattan</t>
        </is>
      </c>
      <c r="C4569" t="inlineStr">
        <is>
          <t>10013</t>
        </is>
      </c>
      <c r="D4569" t="inlineStr">
        <is>
          <t>Mexican</t>
        </is>
      </c>
      <c r="E4569" s="8" t="n">
        <v>46142</v>
      </c>
      <c r="F4569" t="inlineStr">
        <is>
          <t>Violations were cited in the following area(s).</t>
        </is>
      </c>
      <c r="G4569" t="inlineStr">
        <is>
          <t>06B</t>
        </is>
      </c>
      <c r="H4569" t="inlineStr">
        <is>
          <t>Tobacco or electronic cigarette use, eating, or drinking from open container in food preparation, food storage or dishwashing area.</t>
        </is>
      </c>
      <c r="I4569" t="inlineStr">
        <is>
          <t>Critical</t>
        </is>
      </c>
      <c r="J4569" t="n">
        <v>40</v>
      </c>
      <c r="L4569" s="9">
        <f>A4569&amp;"-"&amp;TEXT(E4569,"yyyymmdd")</f>
        <v/>
      </c>
    </row>
    <row r="4570">
      <c r="A4570" t="n">
        <v>50119865</v>
      </c>
      <c r="B4570" t="inlineStr">
        <is>
          <t>Manhattan</t>
        </is>
      </c>
      <c r="C4570" t="inlineStr">
        <is>
          <t>10013</t>
        </is>
      </c>
      <c r="D4570" t="inlineStr">
        <is>
          <t>Mexican</t>
        </is>
      </c>
      <c r="E4570" s="8" t="n">
        <v>46142</v>
      </c>
      <c r="F4570" t="inlineStr">
        <is>
          <t>Violations were cited in the following area(s).</t>
        </is>
      </c>
      <c r="G4570" t="inlineStr">
        <is>
          <t>06D</t>
        </is>
      </c>
      <c r="H4570" t="inlineStr">
        <is>
          <t>Food contact surface not properly washed, rinsed and sanitized after each use and following any activity when contamination may have occurred.</t>
        </is>
      </c>
      <c r="I4570" t="inlineStr">
        <is>
          <t>Critical</t>
        </is>
      </c>
      <c r="J4570" t="n">
        <v>40</v>
      </c>
      <c r="L4570" s="9">
        <f>A4570&amp;"-"&amp;TEXT(E4570,"yyyymmdd")</f>
        <v/>
      </c>
    </row>
    <row r="4571">
      <c r="A4571" t="n">
        <v>50119865</v>
      </c>
      <c r="B4571" t="inlineStr">
        <is>
          <t>Manhattan</t>
        </is>
      </c>
      <c r="C4571" t="inlineStr">
        <is>
          <t>10013</t>
        </is>
      </c>
      <c r="D4571" t="inlineStr">
        <is>
          <t>Mexican</t>
        </is>
      </c>
      <c r="E4571" s="8" t="n">
        <v>46142</v>
      </c>
      <c r="F4571" t="inlineStr">
        <is>
          <t>Violations were cited in the following area(s).</t>
        </is>
      </c>
      <c r="G4571" t="inlineStr">
        <is>
          <t>08A</t>
        </is>
      </c>
      <c r="H4571" t="inlineStr">
        <is>
          <t>Establishment is not free of harborage or conditions conducive to rodents, insects or other pests.</t>
        </is>
      </c>
      <c r="I4571" t="inlineStr">
        <is>
          <t>Not Critical</t>
        </is>
      </c>
      <c r="J4571" t="n">
        <v>40</v>
      </c>
      <c r="L4571" s="9">
        <f>A4571&amp;"-"&amp;TEXT(E4571,"yyyymmdd")</f>
        <v/>
      </c>
    </row>
    <row r="4572">
      <c r="A4572" t="n">
        <v>50119865</v>
      </c>
      <c r="B4572" t="inlineStr">
        <is>
          <t>Manhattan</t>
        </is>
      </c>
      <c r="C4572" t="inlineStr">
        <is>
          <t>10013</t>
        </is>
      </c>
      <c r="D4572" t="inlineStr">
        <is>
          <t>Mexican</t>
        </is>
      </c>
      <c r="E4572" s="8" t="n">
        <v>46142</v>
      </c>
      <c r="F4572" t="inlineStr">
        <is>
          <t>Violations were cited in the following area(s).</t>
        </is>
      </c>
      <c r="G4572" t="inlineStr">
        <is>
          <t>10G</t>
        </is>
      </c>
      <c r="H4572" t="inlineStr">
        <is>
          <t>Dishwashing and ware washing: Cleaning and sanitizing of tableware, including dishes, utensils, and equipment deficient.</t>
        </is>
      </c>
      <c r="I4572" t="inlineStr">
        <is>
          <t>Not Critical</t>
        </is>
      </c>
      <c r="J4572" t="n">
        <v>40</v>
      </c>
      <c r="L4572" s="9">
        <f>A4572&amp;"-"&amp;TEXT(E4572,"yyyymmdd")</f>
        <v/>
      </c>
    </row>
    <row r="4573">
      <c r="A4573" t="n">
        <v>50123810</v>
      </c>
      <c r="B4573" t="inlineStr">
        <is>
          <t>Brooklyn</t>
        </is>
      </c>
      <c r="C4573" t="inlineStr">
        <is>
          <t>11234</t>
        </is>
      </c>
      <c r="D4573" t="inlineStr">
        <is>
          <t>American</t>
        </is>
      </c>
      <c r="E4573" s="8" t="n">
        <v>46142</v>
      </c>
      <c r="F4573" t="inlineStr">
        <is>
          <t>Violations were cited in the following area(s).</t>
        </is>
      </c>
      <c r="G4573" t="inlineStr">
        <is>
          <t>10F</t>
        </is>
      </c>
      <c r="H4573" t="inlineStr">
        <is>
          <t>Non-food contact surface or equipment made of unacceptable material, not kept clean, or not properly sealed, raised, spaced or movable to allow accessibility for cleaning on all sides, above and underneath the unit.</t>
        </is>
      </c>
      <c r="I4573" t="inlineStr">
        <is>
          <t>Not Critical</t>
        </is>
      </c>
      <c r="J4573" t="n">
        <v>2</v>
      </c>
      <c r="K4573" t="inlineStr">
        <is>
          <t>A</t>
        </is>
      </c>
      <c r="L4573" s="9">
        <f>A4573&amp;"-"&amp;TEXT(E4573,"yyyymmdd")</f>
        <v/>
      </c>
    </row>
    <row r="4574">
      <c r="A4574" t="n">
        <v>50127697</v>
      </c>
      <c r="B4574" t="inlineStr">
        <is>
          <t>Manhattan</t>
        </is>
      </c>
      <c r="C4574" t="inlineStr">
        <is>
          <t>10027</t>
        </is>
      </c>
      <c r="D4574" t="inlineStr">
        <is>
          <t>Italian</t>
        </is>
      </c>
      <c r="E4574" s="8" t="n">
        <v>46142</v>
      </c>
      <c r="F4574" t="inlineStr">
        <is>
          <t>Violations were cited in the following area(s).</t>
        </is>
      </c>
      <c r="G4574" t="inlineStr">
        <is>
          <t>02B</t>
        </is>
      </c>
      <c r="H4574" t="inlineStr">
        <is>
          <t>Hot TCS food item not held at or above 140 °F.</t>
        </is>
      </c>
      <c r="I4574" t="inlineStr">
        <is>
          <t>Critical</t>
        </is>
      </c>
      <c r="J4574" t="n">
        <v>26</v>
      </c>
      <c r="L4574" s="9">
        <f>A4574&amp;"-"&amp;TEXT(E4574,"yyyymmdd")</f>
        <v/>
      </c>
    </row>
    <row r="4575">
      <c r="A4575" t="n">
        <v>50127697</v>
      </c>
      <c r="B4575" t="inlineStr">
        <is>
          <t>Manhattan</t>
        </is>
      </c>
      <c r="C4575" t="inlineStr">
        <is>
          <t>10027</t>
        </is>
      </c>
      <c r="D4575" t="inlineStr">
        <is>
          <t>Italian</t>
        </is>
      </c>
      <c r="E4575" s="8" t="n">
        <v>46142</v>
      </c>
      <c r="F4575" t="inlineStr">
        <is>
          <t>Violations were cited in the following area(s).</t>
        </is>
      </c>
      <c r="G4575" t="inlineStr">
        <is>
          <t>04M</t>
        </is>
      </c>
      <c r="H4575" t="inlineStr">
        <is>
          <t>Live roaches in facility's food or non-food area.</t>
        </is>
      </c>
      <c r="I4575" t="inlineStr">
        <is>
          <t>Critical</t>
        </is>
      </c>
      <c r="J4575" t="n">
        <v>26</v>
      </c>
      <c r="L4575" s="9">
        <f>A4575&amp;"-"&amp;TEXT(E4575,"yyyymmdd")</f>
        <v/>
      </c>
    </row>
    <row r="4576">
      <c r="A4576" t="n">
        <v>50127697</v>
      </c>
      <c r="B4576" t="inlineStr">
        <is>
          <t>Manhattan</t>
        </is>
      </c>
      <c r="C4576" t="inlineStr">
        <is>
          <t>10027</t>
        </is>
      </c>
      <c r="D4576" t="inlineStr">
        <is>
          <t>Italian</t>
        </is>
      </c>
      <c r="E4576" s="8" t="n">
        <v>46142</v>
      </c>
      <c r="F4576" t="inlineStr">
        <is>
          <t>Violations were cited in the following area(s).</t>
        </is>
      </c>
      <c r="G4576" t="inlineStr">
        <is>
          <t>06C</t>
        </is>
      </c>
      <c r="H457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576" t="inlineStr">
        <is>
          <t>Critical</t>
        </is>
      </c>
      <c r="J4576" t="n">
        <v>26</v>
      </c>
      <c r="L4576" s="9">
        <f>A4576&amp;"-"&amp;TEXT(E4576,"yyyymmdd")</f>
        <v/>
      </c>
    </row>
    <row r="4577">
      <c r="A4577" t="n">
        <v>50127697</v>
      </c>
      <c r="B4577" t="inlineStr">
        <is>
          <t>Manhattan</t>
        </is>
      </c>
      <c r="C4577" t="inlineStr">
        <is>
          <t>10027</t>
        </is>
      </c>
      <c r="D4577" t="inlineStr">
        <is>
          <t>Italian</t>
        </is>
      </c>
      <c r="E4577" s="8" t="n">
        <v>46142</v>
      </c>
      <c r="F4577" t="inlineStr">
        <is>
          <t>Violations were cited in the following area(s).</t>
        </is>
      </c>
      <c r="G4577" t="inlineStr">
        <is>
          <t>08A</t>
        </is>
      </c>
      <c r="H4577" t="inlineStr">
        <is>
          <t>Establishment is not free of harborage or conditions conducive to rodents, insects or other pests.</t>
        </is>
      </c>
      <c r="I4577" t="inlineStr">
        <is>
          <t>Not Critical</t>
        </is>
      </c>
      <c r="J4577" t="n">
        <v>26</v>
      </c>
      <c r="L4577" s="9">
        <f>A4577&amp;"-"&amp;TEXT(E4577,"yyyymmdd")</f>
        <v/>
      </c>
    </row>
    <row r="4578">
      <c r="A4578" t="n">
        <v>50127697</v>
      </c>
      <c r="B4578" t="inlineStr">
        <is>
          <t>Manhattan</t>
        </is>
      </c>
      <c r="C4578" t="inlineStr">
        <is>
          <t>10027</t>
        </is>
      </c>
      <c r="D4578" t="inlineStr">
        <is>
          <t>Italian</t>
        </is>
      </c>
      <c r="E4578" s="8" t="n">
        <v>46142</v>
      </c>
      <c r="F4578" t="inlineStr">
        <is>
          <t>Violations were cited in the following area(s).</t>
        </is>
      </c>
      <c r="G4578" t="inlineStr">
        <is>
          <t>10F</t>
        </is>
      </c>
      <c r="H4578" t="inlineStr">
        <is>
          <t>Non-food contact surface or equipment made of unacceptable material, not kept clean, or not properly sealed, raised, spaced or movable to allow accessibility for cleaning on all sides, above and underneath the unit.</t>
        </is>
      </c>
      <c r="I4578" t="inlineStr">
        <is>
          <t>Not Critical</t>
        </is>
      </c>
      <c r="J4578" t="n">
        <v>26</v>
      </c>
      <c r="L4578" s="9">
        <f>A4578&amp;"-"&amp;TEXT(E4578,"yyyymmdd")</f>
        <v/>
      </c>
    </row>
    <row r="4579">
      <c r="A4579" t="n">
        <v>50128067</v>
      </c>
      <c r="B4579" t="inlineStr">
        <is>
          <t>Brooklyn</t>
        </is>
      </c>
      <c r="C4579" t="inlineStr">
        <is>
          <t>11224</t>
        </is>
      </c>
      <c r="D4579" t="inlineStr">
        <is>
          <t>Eastern European</t>
        </is>
      </c>
      <c r="E4579" s="8" t="n">
        <v>46142</v>
      </c>
      <c r="F4579" t="inlineStr">
        <is>
          <t>Violations were cited in the following area(s).</t>
        </is>
      </c>
      <c r="G4579" t="inlineStr">
        <is>
          <t>02G</t>
        </is>
      </c>
      <c r="H4579" t="inlineStr">
        <is>
          <t>Cold TCS food item held above 41 °F; smoked or processed fish held above 38 °F; intact raw eggs held above 45 °F; or reduced oxygen packaged (ROP) TCS foods held above required temperatures except during active necessary preparation.</t>
        </is>
      </c>
      <c r="I4579" t="inlineStr">
        <is>
          <t>Critical</t>
        </is>
      </c>
      <c r="J4579" t="n">
        <v>23</v>
      </c>
      <c r="L4579" s="9">
        <f>A4579&amp;"-"&amp;TEXT(E4579,"yyyymmdd")</f>
        <v/>
      </c>
    </row>
    <row r="4580">
      <c r="A4580" t="n">
        <v>50128067</v>
      </c>
      <c r="B4580" t="inlineStr">
        <is>
          <t>Brooklyn</t>
        </is>
      </c>
      <c r="C4580" t="inlineStr">
        <is>
          <t>11224</t>
        </is>
      </c>
      <c r="D4580" t="inlineStr">
        <is>
          <t>Eastern European</t>
        </is>
      </c>
      <c r="E4580" s="8" t="n">
        <v>46142</v>
      </c>
      <c r="F4580" t="inlineStr">
        <is>
          <t>Violations were cited in the following area(s).</t>
        </is>
      </c>
      <c r="G4580" t="inlineStr">
        <is>
          <t>05D</t>
        </is>
      </c>
      <c r="H458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580" t="inlineStr">
        <is>
          <t>Critical</t>
        </is>
      </c>
      <c r="J4580" t="n">
        <v>23</v>
      </c>
      <c r="L4580" s="9">
        <f>A4580&amp;"-"&amp;TEXT(E4580,"yyyymmdd")</f>
        <v/>
      </c>
    </row>
    <row r="4581">
      <c r="A4581" t="n">
        <v>50128067</v>
      </c>
      <c r="B4581" t="inlineStr">
        <is>
          <t>Brooklyn</t>
        </is>
      </c>
      <c r="C4581" t="inlineStr">
        <is>
          <t>11224</t>
        </is>
      </c>
      <c r="D4581" t="inlineStr">
        <is>
          <t>Eastern European</t>
        </is>
      </c>
      <c r="E4581" s="8" t="n">
        <v>46142</v>
      </c>
      <c r="F4581" t="inlineStr">
        <is>
          <t>Violations were cited in the following area(s).</t>
        </is>
      </c>
      <c r="G4581" t="inlineStr">
        <is>
          <t>10F</t>
        </is>
      </c>
      <c r="H4581" t="inlineStr">
        <is>
          <t>Non-food contact surface or equipment made of unacceptable material, not kept clean, or not properly sealed, raised, spaced or movable to allow accessibility for cleaning on all sides, above and underneath the unit.</t>
        </is>
      </c>
      <c r="I4581" t="inlineStr">
        <is>
          <t>Not Critical</t>
        </is>
      </c>
      <c r="J4581" t="n">
        <v>23</v>
      </c>
      <c r="L4581" s="9">
        <f>A4581&amp;"-"&amp;TEXT(E4581,"yyyymmdd")</f>
        <v/>
      </c>
    </row>
    <row r="4582">
      <c r="A4582" t="n">
        <v>50134600</v>
      </c>
      <c r="B4582" t="inlineStr">
        <is>
          <t>Manhattan</t>
        </is>
      </c>
      <c r="C4582" t="inlineStr">
        <is>
          <t>10016</t>
        </is>
      </c>
      <c r="D4582" t="inlineStr">
        <is>
          <t>Irish</t>
        </is>
      </c>
      <c r="E4582" s="8" t="n">
        <v>46142</v>
      </c>
      <c r="F4582" t="inlineStr">
        <is>
          <t>Violations were cited in the following area(s).</t>
        </is>
      </c>
      <c r="G4582" t="inlineStr">
        <is>
          <t>04J</t>
        </is>
      </c>
      <c r="H4582" t="inlineStr">
        <is>
          <t>Properly scaled and calibrated thermometer or thermocouple not provided or not readily accessible in food preparation and hot/cold holding areas to measure temperatures of TCS foods during cooking, cooling, reheating, and holding.</t>
        </is>
      </c>
      <c r="I4582" t="inlineStr">
        <is>
          <t>Critical</t>
        </is>
      </c>
      <c r="J4582" t="n">
        <v>24</v>
      </c>
      <c r="L4582" s="9">
        <f>A4582&amp;"-"&amp;TEXT(E4582,"yyyymmdd")</f>
        <v/>
      </c>
    </row>
    <row r="4583">
      <c r="A4583" t="n">
        <v>50134600</v>
      </c>
      <c r="B4583" t="inlineStr">
        <is>
          <t>Manhattan</t>
        </is>
      </c>
      <c r="C4583" t="inlineStr">
        <is>
          <t>10016</t>
        </is>
      </c>
      <c r="D4583" t="inlineStr">
        <is>
          <t>Irish</t>
        </is>
      </c>
      <c r="E4583" s="8" t="n">
        <v>46142</v>
      </c>
      <c r="F4583" t="inlineStr">
        <is>
          <t>Violations were cited in the following area(s).</t>
        </is>
      </c>
      <c r="G4583" t="inlineStr">
        <is>
          <t>04L</t>
        </is>
      </c>
      <c r="H4583" t="inlineStr">
        <is>
          <t>Evidence of mice or live mice in establishment's food or non-food areas.</t>
        </is>
      </c>
      <c r="I4583" t="inlineStr">
        <is>
          <t>Critical</t>
        </is>
      </c>
      <c r="J4583" t="n">
        <v>24</v>
      </c>
      <c r="L4583" s="9">
        <f>A4583&amp;"-"&amp;TEXT(E4583,"yyyymmdd")</f>
        <v/>
      </c>
    </row>
    <row r="4584">
      <c r="A4584" t="n">
        <v>50134600</v>
      </c>
      <c r="B4584" t="inlineStr">
        <is>
          <t>Manhattan</t>
        </is>
      </c>
      <c r="C4584" t="inlineStr">
        <is>
          <t>10016</t>
        </is>
      </c>
      <c r="D4584" t="inlineStr">
        <is>
          <t>Irish</t>
        </is>
      </c>
      <c r="E4584" s="8" t="n">
        <v>46142</v>
      </c>
      <c r="F4584" t="inlineStr">
        <is>
          <t>Violations were cited in the following area(s).</t>
        </is>
      </c>
      <c r="G4584" t="inlineStr">
        <is>
          <t>04M</t>
        </is>
      </c>
      <c r="H4584" t="inlineStr">
        <is>
          <t>Live roaches in facility's food or non-food area.</t>
        </is>
      </c>
      <c r="I4584" t="inlineStr">
        <is>
          <t>Critical</t>
        </is>
      </c>
      <c r="J4584" t="n">
        <v>24</v>
      </c>
      <c r="L4584" s="9">
        <f>A4584&amp;"-"&amp;TEXT(E4584,"yyyymmdd")</f>
        <v/>
      </c>
    </row>
    <row r="4585">
      <c r="A4585" t="n">
        <v>50134600</v>
      </c>
      <c r="B4585" t="inlineStr">
        <is>
          <t>Manhattan</t>
        </is>
      </c>
      <c r="C4585" t="inlineStr">
        <is>
          <t>10016</t>
        </is>
      </c>
      <c r="D4585" t="inlineStr">
        <is>
          <t>Irish</t>
        </is>
      </c>
      <c r="E4585" s="8" t="n">
        <v>46142</v>
      </c>
      <c r="F4585" t="inlineStr">
        <is>
          <t>Violations were cited in the following area(s).</t>
        </is>
      </c>
      <c r="G4585" t="inlineStr">
        <is>
          <t>06C</t>
        </is>
      </c>
      <c r="H458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585" t="inlineStr">
        <is>
          <t>Critical</t>
        </is>
      </c>
      <c r="J4585" t="n">
        <v>24</v>
      </c>
      <c r="L4585" s="9">
        <f>A4585&amp;"-"&amp;TEXT(E4585,"yyyymmdd")</f>
        <v/>
      </c>
    </row>
    <row r="4586">
      <c r="A4586" t="n">
        <v>50134600</v>
      </c>
      <c r="B4586" t="inlineStr">
        <is>
          <t>Manhattan</t>
        </is>
      </c>
      <c r="C4586" t="inlineStr">
        <is>
          <t>10016</t>
        </is>
      </c>
      <c r="D4586" t="inlineStr">
        <is>
          <t>Irish</t>
        </is>
      </c>
      <c r="E4586" s="8" t="n">
        <v>46142</v>
      </c>
      <c r="F4586" t="inlineStr">
        <is>
          <t>Violations were cited in the following area(s).</t>
        </is>
      </c>
      <c r="G4586" t="inlineStr">
        <is>
          <t>08A</t>
        </is>
      </c>
      <c r="H4586" t="inlineStr">
        <is>
          <t>Establishment is not free of harborage or conditions conducive to rodents, insects or other pests.</t>
        </is>
      </c>
      <c r="I4586" t="inlineStr">
        <is>
          <t>Not Critical</t>
        </is>
      </c>
      <c r="J4586" t="n">
        <v>24</v>
      </c>
      <c r="L4586" s="9">
        <f>A4586&amp;"-"&amp;TEXT(E4586,"yyyymmdd")</f>
        <v/>
      </c>
    </row>
    <row r="4587">
      <c r="A4587" t="n">
        <v>50134600</v>
      </c>
      <c r="B4587" t="inlineStr">
        <is>
          <t>Manhattan</t>
        </is>
      </c>
      <c r="C4587" t="inlineStr">
        <is>
          <t>10016</t>
        </is>
      </c>
      <c r="D4587" t="inlineStr">
        <is>
          <t>Irish</t>
        </is>
      </c>
      <c r="E4587" s="8" t="n">
        <v>46142</v>
      </c>
      <c r="F4587" t="inlineStr">
        <is>
          <t>Violations were cited in the following area(s).</t>
        </is>
      </c>
      <c r="G4587" t="inlineStr">
        <is>
          <t>10B</t>
        </is>
      </c>
      <c r="H4587" t="inlineStr">
        <is>
          <t>Anti-siphonage or back-flow prevention device not provided where required; equipment or floor not properly drained; sewage disposal system in disrepair or not functioning properly. Condensation or liquid waste improperly disposed of.</t>
        </is>
      </c>
      <c r="I4587" t="inlineStr">
        <is>
          <t>Not Critical</t>
        </is>
      </c>
      <c r="J4587" t="n">
        <v>24</v>
      </c>
      <c r="L4587" s="9">
        <f>A4587&amp;"-"&amp;TEXT(E4587,"yyyymmdd")</f>
        <v/>
      </c>
    </row>
    <row r="4588">
      <c r="A4588" t="n">
        <v>50135303</v>
      </c>
      <c r="B4588" t="inlineStr">
        <is>
          <t>Manhattan</t>
        </is>
      </c>
      <c r="C4588" t="inlineStr">
        <is>
          <t>10007</t>
        </is>
      </c>
      <c r="D4588" t="inlineStr">
        <is>
          <t>Coffee/Tea</t>
        </is>
      </c>
      <c r="E4588" s="8" t="n">
        <v>46142</v>
      </c>
      <c r="F4588" t="inlineStr">
        <is>
          <t>Violations were cited in the following area(s).</t>
        </is>
      </c>
      <c r="G4588" t="inlineStr">
        <is>
          <t>02G</t>
        </is>
      </c>
      <c r="H4588" t="inlineStr">
        <is>
          <t>Cold TCS food item held above 41 °F; smoked or processed fish held above 38 °F; intact raw eggs held above 45 °F; or reduced oxygen packaged (ROP) TCS foods held above required temperatures except during active necessary preparation.</t>
        </is>
      </c>
      <c r="I4588" t="inlineStr">
        <is>
          <t>Critical</t>
        </is>
      </c>
      <c r="J4588" t="n">
        <v>12</v>
      </c>
      <c r="K4588" t="inlineStr">
        <is>
          <t>A</t>
        </is>
      </c>
      <c r="L4588" s="9">
        <f>A4588&amp;"-"&amp;TEXT(E4588,"yyyymmdd")</f>
        <v/>
      </c>
    </row>
    <row r="4589">
      <c r="A4589" t="n">
        <v>50135303</v>
      </c>
      <c r="B4589" t="inlineStr">
        <is>
          <t>Manhattan</t>
        </is>
      </c>
      <c r="C4589" t="inlineStr">
        <is>
          <t>10007</t>
        </is>
      </c>
      <c r="D4589" t="inlineStr">
        <is>
          <t>Coffee/Tea</t>
        </is>
      </c>
      <c r="E4589" s="8" t="n">
        <v>46142</v>
      </c>
      <c r="F4589" t="inlineStr">
        <is>
          <t>Violations were cited in the following area(s).</t>
        </is>
      </c>
      <c r="G4589" t="inlineStr">
        <is>
          <t>06D</t>
        </is>
      </c>
      <c r="H4589" t="inlineStr">
        <is>
          <t>Food contact surface not properly washed, rinsed and sanitized after each use and following any activity when contamination may have occurred.</t>
        </is>
      </c>
      <c r="I4589" t="inlineStr">
        <is>
          <t>Critical</t>
        </is>
      </c>
      <c r="J4589" t="n">
        <v>12</v>
      </c>
      <c r="K4589" t="inlineStr">
        <is>
          <t>A</t>
        </is>
      </c>
      <c r="L4589" s="9">
        <f>A4589&amp;"-"&amp;TEXT(E4589,"yyyymmdd")</f>
        <v/>
      </c>
    </row>
    <row r="4590">
      <c r="A4590" t="n">
        <v>50136112</v>
      </c>
      <c r="B4590" t="inlineStr">
        <is>
          <t>Brooklyn</t>
        </is>
      </c>
      <c r="C4590" t="inlineStr">
        <is>
          <t>11221</t>
        </is>
      </c>
      <c r="D4590" t="inlineStr">
        <is>
          <t>American</t>
        </is>
      </c>
      <c r="E4590" s="8" t="n">
        <v>46142</v>
      </c>
      <c r="F4590" t="inlineStr">
        <is>
          <t>Violations were cited in the following area(s).</t>
        </is>
      </c>
      <c r="G4590" t="inlineStr">
        <is>
          <t>06B</t>
        </is>
      </c>
      <c r="H4590" t="inlineStr">
        <is>
          <t>Tobacco or electronic cigarette use, eating, or drinking from open container in food preparation, food storage or dishwashing area.</t>
        </is>
      </c>
      <c r="I4590" t="inlineStr">
        <is>
          <t>Critical</t>
        </is>
      </c>
      <c r="J4590" t="n">
        <v>24</v>
      </c>
      <c r="L4590" s="9">
        <f>A4590&amp;"-"&amp;TEXT(E4590,"yyyymmdd")</f>
        <v/>
      </c>
    </row>
    <row r="4591">
      <c r="A4591" t="n">
        <v>50136112</v>
      </c>
      <c r="B4591" t="inlineStr">
        <is>
          <t>Brooklyn</t>
        </is>
      </c>
      <c r="C4591" t="inlineStr">
        <is>
          <t>11221</t>
        </is>
      </c>
      <c r="D4591" t="inlineStr">
        <is>
          <t>American</t>
        </is>
      </c>
      <c r="E4591" s="8" t="n">
        <v>46142</v>
      </c>
      <c r="F4591" t="inlineStr">
        <is>
          <t>Violations were cited in the following area(s).</t>
        </is>
      </c>
      <c r="G4591" t="inlineStr">
        <is>
          <t>06C</t>
        </is>
      </c>
      <c r="H459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591" t="inlineStr">
        <is>
          <t>Critical</t>
        </is>
      </c>
      <c r="J4591" t="n">
        <v>24</v>
      </c>
      <c r="L4591" s="9">
        <f>A4591&amp;"-"&amp;TEXT(E4591,"yyyymmdd")</f>
        <v/>
      </c>
    </row>
    <row r="4592">
      <c r="A4592" t="n">
        <v>50136112</v>
      </c>
      <c r="B4592" t="inlineStr">
        <is>
          <t>Brooklyn</t>
        </is>
      </c>
      <c r="C4592" t="inlineStr">
        <is>
          <t>11221</t>
        </is>
      </c>
      <c r="D4592" t="inlineStr">
        <is>
          <t>American</t>
        </is>
      </c>
      <c r="E4592" s="8" t="n">
        <v>46142</v>
      </c>
      <c r="F4592" t="inlineStr">
        <is>
          <t>Violations were cited in the following area(s).</t>
        </is>
      </c>
      <c r="G4592" t="inlineStr">
        <is>
          <t>06D</t>
        </is>
      </c>
      <c r="H4592" t="inlineStr">
        <is>
          <t>Food contact surface not properly washed, rinsed and sanitized after each use and following any activity when contamination may have occurred.</t>
        </is>
      </c>
      <c r="I4592" t="inlineStr">
        <is>
          <t>Critical</t>
        </is>
      </c>
      <c r="J4592" t="n">
        <v>24</v>
      </c>
      <c r="L4592" s="9">
        <f>A4592&amp;"-"&amp;TEXT(E4592,"yyyymmdd")</f>
        <v/>
      </c>
    </row>
    <row r="4593">
      <c r="A4593" t="n">
        <v>50136112</v>
      </c>
      <c r="B4593" t="inlineStr">
        <is>
          <t>Brooklyn</t>
        </is>
      </c>
      <c r="C4593" t="inlineStr">
        <is>
          <t>11221</t>
        </is>
      </c>
      <c r="D4593" t="inlineStr">
        <is>
          <t>American</t>
        </is>
      </c>
      <c r="E4593" s="8" t="n">
        <v>46142</v>
      </c>
      <c r="F4593" t="inlineStr">
        <is>
          <t>Violations were cited in the following area(s).</t>
        </is>
      </c>
      <c r="G4593" t="inlineStr">
        <is>
          <t>09C</t>
        </is>
      </c>
      <c r="H4593" t="inlineStr">
        <is>
          <t>Design, construction, materials used or maintenance of food contact surface improper. Surface not easily cleanable, sanitized and maintained.</t>
        </is>
      </c>
      <c r="I4593" t="inlineStr">
        <is>
          <t>Not Critical</t>
        </is>
      </c>
      <c r="J4593" t="n">
        <v>24</v>
      </c>
      <c r="L4593" s="9">
        <f>A4593&amp;"-"&amp;TEXT(E4593,"yyyymmdd")</f>
        <v/>
      </c>
    </row>
    <row r="4594">
      <c r="A4594" t="n">
        <v>50136112</v>
      </c>
      <c r="B4594" t="inlineStr">
        <is>
          <t>Brooklyn</t>
        </is>
      </c>
      <c r="C4594" t="inlineStr">
        <is>
          <t>11221</t>
        </is>
      </c>
      <c r="D4594" t="inlineStr">
        <is>
          <t>American</t>
        </is>
      </c>
      <c r="E4594" s="8" t="n">
        <v>46142</v>
      </c>
      <c r="F4594" t="inlineStr">
        <is>
          <t>Violations were cited in the following area(s).</t>
        </is>
      </c>
      <c r="G4594" t="inlineStr">
        <is>
          <t>09E</t>
        </is>
      </c>
      <c r="H4594" t="inlineStr">
        <is>
          <t>Wash hands sign not posted near or above hand washing sink.</t>
        </is>
      </c>
      <c r="I4594" t="inlineStr">
        <is>
          <t>Not Critical</t>
        </is>
      </c>
      <c r="J4594" t="n">
        <v>24</v>
      </c>
      <c r="L4594" s="9">
        <f>A4594&amp;"-"&amp;TEXT(E4594,"yyyymmdd")</f>
        <v/>
      </c>
    </row>
    <row r="4595">
      <c r="A4595" t="n">
        <v>50136112</v>
      </c>
      <c r="B4595" t="inlineStr">
        <is>
          <t>Brooklyn</t>
        </is>
      </c>
      <c r="C4595" t="inlineStr">
        <is>
          <t>11221</t>
        </is>
      </c>
      <c r="D4595" t="inlineStr">
        <is>
          <t>American</t>
        </is>
      </c>
      <c r="E4595" s="8" t="n">
        <v>46142</v>
      </c>
      <c r="F4595" t="inlineStr">
        <is>
          <t>Violations were cited in the following area(s).</t>
        </is>
      </c>
      <c r="G4595" t="inlineStr">
        <is>
          <t>10G</t>
        </is>
      </c>
      <c r="H4595" t="inlineStr">
        <is>
          <t>Dishwashing and ware washing: Cleaning and sanitizing of tableware, including dishes, utensils, and equipment deficient.</t>
        </is>
      </c>
      <c r="I4595" t="inlineStr">
        <is>
          <t>Not Critical</t>
        </is>
      </c>
      <c r="J4595" t="n">
        <v>24</v>
      </c>
      <c r="L4595" s="9">
        <f>A4595&amp;"-"&amp;TEXT(E4595,"yyyymmdd")</f>
        <v/>
      </c>
    </row>
    <row r="4596">
      <c r="A4596" t="n">
        <v>50137189</v>
      </c>
      <c r="B4596" t="inlineStr">
        <is>
          <t>Manhattan</t>
        </is>
      </c>
      <c r="C4596" t="inlineStr">
        <is>
          <t>10011</t>
        </is>
      </c>
      <c r="D4596" t="inlineStr">
        <is>
          <t>Portuguese</t>
        </is>
      </c>
      <c r="E4596" s="8" t="n">
        <v>46142</v>
      </c>
      <c r="F4596" t="inlineStr">
        <is>
          <t>Violations were cited in the following area(s).</t>
        </is>
      </c>
      <c r="G4596" t="inlineStr">
        <is>
          <t>04L</t>
        </is>
      </c>
      <c r="H4596" t="inlineStr">
        <is>
          <t>Evidence of mice or live mice in establishment's food or non-food areas.</t>
        </is>
      </c>
      <c r="I4596" t="inlineStr">
        <is>
          <t>Critical</t>
        </is>
      </c>
      <c r="J4596" t="n">
        <v>20</v>
      </c>
      <c r="L4596" s="9">
        <f>A4596&amp;"-"&amp;TEXT(E4596,"yyyymmdd")</f>
        <v/>
      </c>
    </row>
    <row r="4597">
      <c r="A4597" t="n">
        <v>50137189</v>
      </c>
      <c r="B4597" t="inlineStr">
        <is>
          <t>Manhattan</t>
        </is>
      </c>
      <c r="C4597" t="inlineStr">
        <is>
          <t>10011</t>
        </is>
      </c>
      <c r="D4597" t="inlineStr">
        <is>
          <t>Portuguese</t>
        </is>
      </c>
      <c r="E4597" s="8" t="n">
        <v>46142</v>
      </c>
      <c r="F4597" t="inlineStr">
        <is>
          <t>Violations were cited in the following area(s).</t>
        </is>
      </c>
      <c r="G4597" t="inlineStr">
        <is>
          <t>08A</t>
        </is>
      </c>
      <c r="H4597" t="inlineStr">
        <is>
          <t>Establishment is not free of harborage or conditions conducive to rodents, insects or other pests.</t>
        </is>
      </c>
      <c r="I4597" t="inlineStr">
        <is>
          <t>Not Critical</t>
        </is>
      </c>
      <c r="J4597" t="n">
        <v>20</v>
      </c>
      <c r="L4597" s="9">
        <f>A4597&amp;"-"&amp;TEXT(E4597,"yyyymmdd")</f>
        <v/>
      </c>
    </row>
    <row r="4598">
      <c r="A4598" t="n">
        <v>50137189</v>
      </c>
      <c r="B4598" t="inlineStr">
        <is>
          <t>Manhattan</t>
        </is>
      </c>
      <c r="C4598" t="inlineStr">
        <is>
          <t>10011</t>
        </is>
      </c>
      <c r="D4598" t="inlineStr">
        <is>
          <t>Portuguese</t>
        </is>
      </c>
      <c r="E4598" s="8" t="n">
        <v>46142</v>
      </c>
      <c r="F4598" t="inlineStr">
        <is>
          <t>Violations were cited in the following area(s).</t>
        </is>
      </c>
      <c r="G4598" t="inlineStr">
        <is>
          <t>08B</t>
        </is>
      </c>
      <c r="H4598"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4598" t="inlineStr">
        <is>
          <t>Not Critical</t>
        </is>
      </c>
      <c r="J4598" t="n">
        <v>20</v>
      </c>
      <c r="L4598" s="9">
        <f>A4598&amp;"-"&amp;TEXT(E4598,"yyyymmdd")</f>
        <v/>
      </c>
    </row>
    <row r="4599">
      <c r="A4599" t="n">
        <v>50137189</v>
      </c>
      <c r="B4599" t="inlineStr">
        <is>
          <t>Manhattan</t>
        </is>
      </c>
      <c r="C4599" t="inlineStr">
        <is>
          <t>10011</t>
        </is>
      </c>
      <c r="D4599" t="inlineStr">
        <is>
          <t>Portuguese</t>
        </is>
      </c>
      <c r="E4599" s="8" t="n">
        <v>46142</v>
      </c>
      <c r="F4599" t="inlineStr">
        <is>
          <t>Violations were cited in the following area(s).</t>
        </is>
      </c>
      <c r="G4599" t="inlineStr">
        <is>
          <t>08C</t>
        </is>
      </c>
      <c r="H4599" t="inlineStr">
        <is>
          <t>Pesticide not properly labeled or used by unlicensed individual. Pesticide, other toxic chemical improperly used/stored. Unprotected, unlocked bait station used.</t>
        </is>
      </c>
      <c r="I4599" t="inlineStr">
        <is>
          <t>Not Critical</t>
        </is>
      </c>
      <c r="J4599" t="n">
        <v>20</v>
      </c>
      <c r="L4599" s="9">
        <f>A4599&amp;"-"&amp;TEXT(E4599,"yyyymmdd")</f>
        <v/>
      </c>
    </row>
    <row r="4600">
      <c r="A4600" t="n">
        <v>50137189</v>
      </c>
      <c r="B4600" t="inlineStr">
        <is>
          <t>Manhattan</t>
        </is>
      </c>
      <c r="C4600" t="inlineStr">
        <is>
          <t>10011</t>
        </is>
      </c>
      <c r="D4600" t="inlineStr">
        <is>
          <t>Portuguese</t>
        </is>
      </c>
      <c r="E4600" s="8" t="n">
        <v>46142</v>
      </c>
      <c r="F4600" t="inlineStr">
        <is>
          <t>Violations were cited in the following area(s).</t>
        </is>
      </c>
      <c r="G4600" t="inlineStr">
        <is>
          <t>10G</t>
        </is>
      </c>
      <c r="H4600" t="inlineStr">
        <is>
          <t>Dishwashing and ware washing: Cleaning and sanitizing of tableware, including dishes, utensils, and equipment deficient.</t>
        </is>
      </c>
      <c r="I4600" t="inlineStr">
        <is>
          <t>Not Critical</t>
        </is>
      </c>
      <c r="J4600" t="n">
        <v>20</v>
      </c>
      <c r="L4600" s="9">
        <f>A4600&amp;"-"&amp;TEXT(E4600,"yyyymmdd")</f>
        <v/>
      </c>
    </row>
    <row r="4601">
      <c r="A4601" t="n">
        <v>50138986</v>
      </c>
      <c r="B4601" t="inlineStr">
        <is>
          <t>Manhattan</t>
        </is>
      </c>
      <c r="C4601" t="inlineStr">
        <is>
          <t>10013</t>
        </is>
      </c>
      <c r="D4601" t="inlineStr">
        <is>
          <t>Greek</t>
        </is>
      </c>
      <c r="E4601" s="8" t="n">
        <v>46142</v>
      </c>
      <c r="F4601" t="inlineStr">
        <is>
          <t>Violations were cited in the following area(s).</t>
        </is>
      </c>
      <c r="G4601" t="inlineStr">
        <is>
          <t>06C</t>
        </is>
      </c>
      <c r="H460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601" t="inlineStr">
        <is>
          <t>Critical</t>
        </is>
      </c>
      <c r="J4601" t="n">
        <v>12</v>
      </c>
      <c r="K4601" t="inlineStr">
        <is>
          <t>A</t>
        </is>
      </c>
      <c r="L4601" s="9">
        <f>A4601&amp;"-"&amp;TEXT(E4601,"yyyymmdd")</f>
        <v/>
      </c>
    </row>
    <row r="4602">
      <c r="A4602" t="n">
        <v>50138986</v>
      </c>
      <c r="B4602" t="inlineStr">
        <is>
          <t>Manhattan</t>
        </is>
      </c>
      <c r="C4602" t="inlineStr">
        <is>
          <t>10013</t>
        </is>
      </c>
      <c r="D4602" t="inlineStr">
        <is>
          <t>Greek</t>
        </is>
      </c>
      <c r="E4602" s="8" t="n">
        <v>46142</v>
      </c>
      <c r="F4602" t="inlineStr">
        <is>
          <t>Violations were cited in the following area(s).</t>
        </is>
      </c>
      <c r="G4602" t="inlineStr">
        <is>
          <t>10F</t>
        </is>
      </c>
      <c r="H4602" t="inlineStr">
        <is>
          <t>Non-food contact surface or equipment made of unacceptable material, not kept clean, or not properly sealed, raised, spaced or movable to allow accessibility for cleaning on all sides, above and underneath the unit.</t>
        </is>
      </c>
      <c r="I4602" t="inlineStr">
        <is>
          <t>Not Critical</t>
        </is>
      </c>
      <c r="J4602" t="n">
        <v>12</v>
      </c>
      <c r="K4602" t="inlineStr">
        <is>
          <t>A</t>
        </is>
      </c>
      <c r="L4602" s="9">
        <f>A4602&amp;"-"&amp;TEXT(E4602,"yyyymmdd")</f>
        <v/>
      </c>
    </row>
    <row r="4603">
      <c r="A4603" t="n">
        <v>50138986</v>
      </c>
      <c r="B4603" t="inlineStr">
        <is>
          <t>Manhattan</t>
        </is>
      </c>
      <c r="C4603" t="inlineStr">
        <is>
          <t>10013</t>
        </is>
      </c>
      <c r="D4603" t="inlineStr">
        <is>
          <t>Greek</t>
        </is>
      </c>
      <c r="E4603" s="8" t="n">
        <v>46142</v>
      </c>
      <c r="F4603" t="inlineStr">
        <is>
          <t>Violations were cited in the following area(s).</t>
        </is>
      </c>
      <c r="G4603" t="inlineStr">
        <is>
          <t>10G</t>
        </is>
      </c>
      <c r="H4603" t="inlineStr">
        <is>
          <t>Dishwashing and ware washing: Cleaning and sanitizing of tableware, including dishes, utensils, and equipment deficient.</t>
        </is>
      </c>
      <c r="I4603" t="inlineStr">
        <is>
          <t>Not Critical</t>
        </is>
      </c>
      <c r="J4603" t="n">
        <v>12</v>
      </c>
      <c r="K4603" t="inlineStr">
        <is>
          <t>A</t>
        </is>
      </c>
      <c r="L4603" s="9">
        <f>A4603&amp;"-"&amp;TEXT(E4603,"yyyymmdd")</f>
        <v/>
      </c>
    </row>
    <row r="4604">
      <c r="A4604" t="n">
        <v>50144001</v>
      </c>
      <c r="B4604" t="inlineStr">
        <is>
          <t>Manhattan</t>
        </is>
      </c>
      <c r="C4604" t="inlineStr">
        <is>
          <t>10038</t>
        </is>
      </c>
      <c r="D4604" t="inlineStr">
        <is>
          <t>Korean</t>
        </is>
      </c>
      <c r="E4604" s="8" t="n">
        <v>46142</v>
      </c>
      <c r="F4604" t="inlineStr">
        <is>
          <t>Violations were cited in the following area(s).</t>
        </is>
      </c>
      <c r="G4604" t="inlineStr">
        <is>
          <t>02G</t>
        </is>
      </c>
      <c r="H4604" t="inlineStr">
        <is>
          <t>Cold TCS food item held above 41 °F; smoked or processed fish held above 38 °F; intact raw eggs held above 45 °F; or reduced oxygen packaged (ROP) TCS foods held above required temperatures except during active necessary preparation.</t>
        </is>
      </c>
      <c r="I4604" t="inlineStr">
        <is>
          <t>Critical</t>
        </is>
      </c>
      <c r="J4604" t="n">
        <v>12</v>
      </c>
      <c r="K4604" t="inlineStr">
        <is>
          <t>A</t>
        </is>
      </c>
      <c r="L4604" s="9">
        <f>A4604&amp;"-"&amp;TEXT(E4604,"yyyymmdd")</f>
        <v/>
      </c>
    </row>
    <row r="4605">
      <c r="A4605" t="n">
        <v>50144001</v>
      </c>
      <c r="B4605" t="inlineStr">
        <is>
          <t>Manhattan</t>
        </is>
      </c>
      <c r="C4605" t="inlineStr">
        <is>
          <t>10038</t>
        </is>
      </c>
      <c r="D4605" t="inlineStr">
        <is>
          <t>Korean</t>
        </is>
      </c>
      <c r="E4605" s="8" t="n">
        <v>46142</v>
      </c>
      <c r="F4605" t="inlineStr">
        <is>
          <t>Violations were cited in the following area(s).</t>
        </is>
      </c>
      <c r="G4605" t="inlineStr">
        <is>
          <t>06C</t>
        </is>
      </c>
      <c r="H460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605" t="inlineStr">
        <is>
          <t>Critical</t>
        </is>
      </c>
      <c r="J4605" t="n">
        <v>12</v>
      </c>
      <c r="K4605" t="inlineStr">
        <is>
          <t>A</t>
        </is>
      </c>
      <c r="L4605" s="9">
        <f>A4605&amp;"-"&amp;TEXT(E4605,"yyyymmdd")</f>
        <v/>
      </c>
    </row>
    <row r="4606">
      <c r="A4606" t="n">
        <v>50145247</v>
      </c>
      <c r="B4606" t="inlineStr">
        <is>
          <t>Bronx</t>
        </is>
      </c>
      <c r="C4606" t="inlineStr">
        <is>
          <t>10472</t>
        </is>
      </c>
      <c r="D4606" t="inlineStr">
        <is>
          <t>Mexican</t>
        </is>
      </c>
      <c r="E4606" s="8" t="n">
        <v>46142</v>
      </c>
      <c r="F4606" t="inlineStr">
        <is>
          <t>Violations were cited in the following area(s).</t>
        </is>
      </c>
      <c r="G4606" t="inlineStr">
        <is>
          <t>09E</t>
        </is>
      </c>
      <c r="H4606" t="inlineStr">
        <is>
          <t>Wash hands sign not posted near or above hand washing sink.</t>
        </is>
      </c>
      <c r="I4606" t="inlineStr">
        <is>
          <t>Not Critical</t>
        </is>
      </c>
      <c r="J4606" t="n">
        <v>9</v>
      </c>
      <c r="K4606" t="inlineStr">
        <is>
          <t>A</t>
        </is>
      </c>
      <c r="L4606" s="9">
        <f>A4606&amp;"-"&amp;TEXT(E4606,"yyyymmdd")</f>
        <v/>
      </c>
    </row>
    <row r="4607">
      <c r="A4607" t="n">
        <v>50145247</v>
      </c>
      <c r="B4607" t="inlineStr">
        <is>
          <t>Bronx</t>
        </is>
      </c>
      <c r="C4607" t="inlineStr">
        <is>
          <t>10472</t>
        </is>
      </c>
      <c r="D4607" t="inlineStr">
        <is>
          <t>Mexican</t>
        </is>
      </c>
      <c r="E4607" s="8" t="n">
        <v>46142</v>
      </c>
      <c r="F4607" t="inlineStr">
        <is>
          <t>Violations were cited in the following area(s).</t>
        </is>
      </c>
      <c r="G4607" t="inlineStr">
        <is>
          <t>10F</t>
        </is>
      </c>
      <c r="H4607" t="inlineStr">
        <is>
          <t>Non-food contact surface or equipment made of unacceptable material, not kept clean, or not properly sealed, raised, spaced or movable to allow accessibility for cleaning on all sides, above and underneath the unit.</t>
        </is>
      </c>
      <c r="I4607" t="inlineStr">
        <is>
          <t>Not Critical</t>
        </is>
      </c>
      <c r="J4607" t="n">
        <v>9</v>
      </c>
      <c r="K4607" t="inlineStr">
        <is>
          <t>A</t>
        </is>
      </c>
      <c r="L4607" s="9">
        <f>A4607&amp;"-"&amp;TEXT(E4607,"yyyymmdd")</f>
        <v/>
      </c>
    </row>
    <row r="4608">
      <c r="A4608" t="n">
        <v>50145247</v>
      </c>
      <c r="B4608" t="inlineStr">
        <is>
          <t>Bronx</t>
        </is>
      </c>
      <c r="C4608" t="inlineStr">
        <is>
          <t>10472</t>
        </is>
      </c>
      <c r="D4608" t="inlineStr">
        <is>
          <t>Mexican</t>
        </is>
      </c>
      <c r="E4608" s="8" t="n">
        <v>46142</v>
      </c>
      <c r="F4608" t="inlineStr">
        <is>
          <t>Violations were cited in the following area(s).</t>
        </is>
      </c>
      <c r="G4608" t="inlineStr">
        <is>
          <t>10G</t>
        </is>
      </c>
      <c r="H4608" t="inlineStr">
        <is>
          <t>Dishwashing and ware washing: Cleaning and sanitizing of tableware, including dishes, utensils, and equipment deficient.</t>
        </is>
      </c>
      <c r="I4608" t="inlineStr">
        <is>
          <t>Not Critical</t>
        </is>
      </c>
      <c r="J4608" t="n">
        <v>9</v>
      </c>
      <c r="K4608" t="inlineStr">
        <is>
          <t>A</t>
        </is>
      </c>
      <c r="L4608" s="9">
        <f>A4608&amp;"-"&amp;TEXT(E4608,"yyyymmdd")</f>
        <v/>
      </c>
    </row>
    <row r="4609">
      <c r="A4609" t="n">
        <v>50145402</v>
      </c>
      <c r="B4609" t="inlineStr">
        <is>
          <t>Manhattan</t>
        </is>
      </c>
      <c r="C4609" t="inlineStr">
        <is>
          <t>10007</t>
        </is>
      </c>
      <c r="D4609" t="inlineStr">
        <is>
          <t>Japanese</t>
        </is>
      </c>
      <c r="E4609" s="8" t="n">
        <v>46142</v>
      </c>
      <c r="F4609" t="inlineStr">
        <is>
          <t>Violations were cited in the following area(s).</t>
        </is>
      </c>
      <c r="G4609" t="inlineStr">
        <is>
          <t>02B</t>
        </is>
      </c>
      <c r="H4609" t="inlineStr">
        <is>
          <t>Hot TCS food item not held at or above 140 °F.</t>
        </is>
      </c>
      <c r="I4609" t="inlineStr">
        <is>
          <t>Critical</t>
        </is>
      </c>
      <c r="J4609" t="n">
        <v>19</v>
      </c>
      <c r="L4609" s="9">
        <f>A4609&amp;"-"&amp;TEXT(E4609,"yyyymmdd")</f>
        <v/>
      </c>
    </row>
    <row r="4610">
      <c r="A4610" t="n">
        <v>50145402</v>
      </c>
      <c r="B4610" t="inlineStr">
        <is>
          <t>Manhattan</t>
        </is>
      </c>
      <c r="C4610" t="inlineStr">
        <is>
          <t>10007</t>
        </is>
      </c>
      <c r="D4610" t="inlineStr">
        <is>
          <t>Japanese</t>
        </is>
      </c>
      <c r="E4610" s="8" t="n">
        <v>46142</v>
      </c>
      <c r="F4610" t="inlineStr">
        <is>
          <t>Violations were cited in the following area(s).</t>
        </is>
      </c>
      <c r="G4610" t="inlineStr">
        <is>
          <t>06D</t>
        </is>
      </c>
      <c r="H4610" t="inlineStr">
        <is>
          <t>Food contact surface not properly washed, rinsed and sanitized after each use and following any activity when contamination may have occurred.</t>
        </is>
      </c>
      <c r="I4610" t="inlineStr">
        <is>
          <t>Critical</t>
        </is>
      </c>
      <c r="J4610" t="n">
        <v>19</v>
      </c>
      <c r="L4610" s="9">
        <f>A4610&amp;"-"&amp;TEXT(E4610,"yyyymmdd")</f>
        <v/>
      </c>
    </row>
    <row r="4611">
      <c r="A4611" t="n">
        <v>50145402</v>
      </c>
      <c r="B4611" t="inlineStr">
        <is>
          <t>Manhattan</t>
        </is>
      </c>
      <c r="C4611" t="inlineStr">
        <is>
          <t>10007</t>
        </is>
      </c>
      <c r="D4611" t="inlineStr">
        <is>
          <t>Japanese</t>
        </is>
      </c>
      <c r="E4611" s="8" t="n">
        <v>46142</v>
      </c>
      <c r="F4611" t="inlineStr">
        <is>
          <t>Violations were cited in the following area(s).</t>
        </is>
      </c>
      <c r="G4611" t="inlineStr">
        <is>
          <t>10B</t>
        </is>
      </c>
      <c r="H4611" t="inlineStr">
        <is>
          <t>Anti-siphonage or back-flow prevention device not provided where required; equipment or floor not properly drained; sewage disposal system in disrepair or not functioning properly. Condensation or liquid waste improperly disposed of.</t>
        </is>
      </c>
      <c r="I4611" t="inlineStr">
        <is>
          <t>Not Critical</t>
        </is>
      </c>
      <c r="J4611" t="n">
        <v>19</v>
      </c>
      <c r="L4611" s="9">
        <f>A4611&amp;"-"&amp;TEXT(E4611,"yyyymmdd")</f>
        <v/>
      </c>
    </row>
    <row r="4612">
      <c r="A4612" t="n">
        <v>50145402</v>
      </c>
      <c r="B4612" t="inlineStr">
        <is>
          <t>Manhattan</t>
        </is>
      </c>
      <c r="C4612" t="inlineStr">
        <is>
          <t>10007</t>
        </is>
      </c>
      <c r="D4612" t="inlineStr">
        <is>
          <t>Japanese</t>
        </is>
      </c>
      <c r="E4612" s="8" t="n">
        <v>46142</v>
      </c>
      <c r="F4612" t="inlineStr">
        <is>
          <t>Violations were cited in the following area(s).</t>
        </is>
      </c>
      <c r="G4612" t="inlineStr">
        <is>
          <t>10F</t>
        </is>
      </c>
      <c r="H4612" t="inlineStr">
        <is>
          <t>Non-food contact surface or equipment made of unacceptable material, not kept clean, or not properly sealed, raised, spaced or movable to allow accessibility for cleaning on all sides, above and underneath the unit.</t>
        </is>
      </c>
      <c r="I4612" t="inlineStr">
        <is>
          <t>Not Critical</t>
        </is>
      </c>
      <c r="J4612" t="n">
        <v>19</v>
      </c>
      <c r="L4612" s="9">
        <f>A4612&amp;"-"&amp;TEXT(E4612,"yyyymmdd")</f>
        <v/>
      </c>
    </row>
    <row r="4613">
      <c r="A4613" t="n">
        <v>50145449</v>
      </c>
      <c r="B4613" t="inlineStr">
        <is>
          <t>Brooklyn</t>
        </is>
      </c>
      <c r="C4613" t="inlineStr">
        <is>
          <t>11230</t>
        </is>
      </c>
      <c r="D4613" t="inlineStr">
        <is>
          <t>Coffee/Tea</t>
        </is>
      </c>
      <c r="E4613" s="8" t="n">
        <v>46142</v>
      </c>
      <c r="F4613" t="inlineStr">
        <is>
          <t>Violations were cited in the following area(s).</t>
        </is>
      </c>
      <c r="G4613" t="inlineStr">
        <is>
          <t>10F</t>
        </is>
      </c>
      <c r="H4613" t="inlineStr">
        <is>
          <t>Non-food contact surface or equipment made of unacceptable material, not kept clean, or not properly sealed, raised, spaced or movable to allow accessibility for cleaning on all sides, above and underneath the unit.</t>
        </is>
      </c>
      <c r="I4613" t="inlineStr">
        <is>
          <t>Not Critical</t>
        </is>
      </c>
      <c r="J4613" t="n">
        <v>2</v>
      </c>
      <c r="K4613" t="inlineStr">
        <is>
          <t>A</t>
        </is>
      </c>
      <c r="L4613" s="9">
        <f>A4613&amp;"-"&amp;TEXT(E4613,"yyyymmdd")</f>
        <v/>
      </c>
    </row>
    <row r="4614">
      <c r="A4614" t="n">
        <v>50147846</v>
      </c>
      <c r="B4614" t="inlineStr">
        <is>
          <t>Manhattan</t>
        </is>
      </c>
      <c r="C4614" t="inlineStr">
        <is>
          <t>10011</t>
        </is>
      </c>
      <c r="D4614" t="inlineStr">
        <is>
          <t>Pizza</t>
        </is>
      </c>
      <c r="E4614" s="8" t="n">
        <v>46142</v>
      </c>
      <c r="F4614" t="inlineStr">
        <is>
          <t>Violations were cited in the following area(s).</t>
        </is>
      </c>
      <c r="G4614" t="inlineStr">
        <is>
          <t>10G</t>
        </is>
      </c>
      <c r="H4614" t="inlineStr">
        <is>
          <t>Dishwashing and ware washing: Cleaning and sanitizing of tableware, including dishes, utensils, and equipment deficient.</t>
        </is>
      </c>
      <c r="I4614" t="inlineStr">
        <is>
          <t>Not Critical</t>
        </is>
      </c>
      <c r="J4614" t="n">
        <v>5</v>
      </c>
      <c r="K4614" t="inlineStr">
        <is>
          <t>A</t>
        </is>
      </c>
      <c r="L4614" s="9">
        <f>A4614&amp;"-"&amp;TEXT(E4614,"yyyymmdd")</f>
        <v/>
      </c>
    </row>
    <row r="4615">
      <c r="A4615" t="n">
        <v>50147874</v>
      </c>
      <c r="B4615" t="inlineStr">
        <is>
          <t>Queens</t>
        </is>
      </c>
      <c r="C4615" t="inlineStr">
        <is>
          <t>11354</t>
        </is>
      </c>
      <c r="D4615" t="inlineStr">
        <is>
          <t>Chinese</t>
        </is>
      </c>
      <c r="E4615" s="8" t="n">
        <v>46142</v>
      </c>
      <c r="F4615" t="inlineStr">
        <is>
          <t>Violations were cited in the following area(s).</t>
        </is>
      </c>
      <c r="G4615" t="inlineStr">
        <is>
          <t>04L</t>
        </is>
      </c>
      <c r="H4615" t="inlineStr">
        <is>
          <t>Evidence of mice or live mice in establishment's food or non-food areas.</t>
        </is>
      </c>
      <c r="I4615" t="inlineStr">
        <is>
          <t>Critical</t>
        </is>
      </c>
      <c r="J4615" t="n">
        <v>26</v>
      </c>
      <c r="L4615" s="9">
        <f>A4615&amp;"-"&amp;TEXT(E4615,"yyyymmdd")</f>
        <v/>
      </c>
    </row>
    <row r="4616">
      <c r="A4616" t="n">
        <v>50147874</v>
      </c>
      <c r="B4616" t="inlineStr">
        <is>
          <t>Queens</t>
        </is>
      </c>
      <c r="C4616" t="inlineStr">
        <is>
          <t>11354</t>
        </is>
      </c>
      <c r="D4616" t="inlineStr">
        <is>
          <t>Chinese</t>
        </is>
      </c>
      <c r="E4616" s="8" t="n">
        <v>46142</v>
      </c>
      <c r="F4616" t="inlineStr">
        <is>
          <t>Violations were cited in the following area(s).</t>
        </is>
      </c>
      <c r="G4616" t="inlineStr">
        <is>
          <t>06C</t>
        </is>
      </c>
      <c r="H461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616" t="inlineStr">
        <is>
          <t>Critical</t>
        </is>
      </c>
      <c r="J4616" t="n">
        <v>26</v>
      </c>
      <c r="L4616" s="9">
        <f>A4616&amp;"-"&amp;TEXT(E4616,"yyyymmdd")</f>
        <v/>
      </c>
    </row>
    <row r="4617">
      <c r="A4617" t="n">
        <v>50147874</v>
      </c>
      <c r="B4617" t="inlineStr">
        <is>
          <t>Queens</t>
        </is>
      </c>
      <c r="C4617" t="inlineStr">
        <is>
          <t>11354</t>
        </is>
      </c>
      <c r="D4617" t="inlineStr">
        <is>
          <t>Chinese</t>
        </is>
      </c>
      <c r="E4617" s="8" t="n">
        <v>46142</v>
      </c>
      <c r="F4617" t="inlineStr">
        <is>
          <t>Violations were cited in the following area(s).</t>
        </is>
      </c>
      <c r="G4617" t="inlineStr">
        <is>
          <t>06D</t>
        </is>
      </c>
      <c r="H4617" t="inlineStr">
        <is>
          <t>Food contact surface not properly washed, rinsed and sanitized after each use and following any activity when contamination may have occurred.</t>
        </is>
      </c>
      <c r="I4617" t="inlineStr">
        <is>
          <t>Critical</t>
        </is>
      </c>
      <c r="J4617" t="n">
        <v>26</v>
      </c>
      <c r="L4617" s="9">
        <f>A4617&amp;"-"&amp;TEXT(E4617,"yyyymmdd")</f>
        <v/>
      </c>
    </row>
    <row r="4618">
      <c r="A4618" t="n">
        <v>50147874</v>
      </c>
      <c r="B4618" t="inlineStr">
        <is>
          <t>Queens</t>
        </is>
      </c>
      <c r="C4618" t="inlineStr">
        <is>
          <t>11354</t>
        </is>
      </c>
      <c r="D4618" t="inlineStr">
        <is>
          <t>Chinese</t>
        </is>
      </c>
      <c r="E4618" s="8" t="n">
        <v>46142</v>
      </c>
      <c r="F4618" t="inlineStr">
        <is>
          <t>Violations were cited in the following area(s).</t>
        </is>
      </c>
      <c r="G4618" t="inlineStr">
        <is>
          <t>08A</t>
        </is>
      </c>
      <c r="H4618" t="inlineStr">
        <is>
          <t>Establishment is not free of harborage or conditions conducive to rodents, insects or other pests.</t>
        </is>
      </c>
      <c r="I4618" t="inlineStr">
        <is>
          <t>Not Critical</t>
        </is>
      </c>
      <c r="J4618" t="n">
        <v>26</v>
      </c>
      <c r="L4618" s="9">
        <f>A4618&amp;"-"&amp;TEXT(E4618,"yyyymmdd")</f>
        <v/>
      </c>
    </row>
    <row r="4619">
      <c r="A4619" t="n">
        <v>50147874</v>
      </c>
      <c r="B4619" t="inlineStr">
        <is>
          <t>Queens</t>
        </is>
      </c>
      <c r="C4619" t="inlineStr">
        <is>
          <t>11354</t>
        </is>
      </c>
      <c r="D4619" t="inlineStr">
        <is>
          <t>Chinese</t>
        </is>
      </c>
      <c r="E4619" s="8" t="n">
        <v>46142</v>
      </c>
      <c r="F4619" t="inlineStr">
        <is>
          <t>Violations were cited in the following area(s).</t>
        </is>
      </c>
      <c r="G4619" t="inlineStr">
        <is>
          <t>08C</t>
        </is>
      </c>
      <c r="H4619" t="inlineStr">
        <is>
          <t>Pesticide not properly labeled or used by unlicensed individual. Pesticide, other toxic chemical improperly used/stored. Unprotected, unlocked bait station used.</t>
        </is>
      </c>
      <c r="I4619" t="inlineStr">
        <is>
          <t>Not Critical</t>
        </is>
      </c>
      <c r="J4619" t="n">
        <v>26</v>
      </c>
      <c r="L4619" s="9">
        <f>A4619&amp;"-"&amp;TEXT(E4619,"yyyymmdd")</f>
        <v/>
      </c>
    </row>
    <row r="4620">
      <c r="A4620" t="n">
        <v>50149639</v>
      </c>
      <c r="B4620" t="inlineStr">
        <is>
          <t>Brooklyn</t>
        </is>
      </c>
      <c r="C4620" t="inlineStr">
        <is>
          <t>11225</t>
        </is>
      </c>
      <c r="D4620" t="inlineStr">
        <is>
          <t>American</t>
        </is>
      </c>
      <c r="E4620" s="8" t="n">
        <v>46142</v>
      </c>
      <c r="F4620" t="inlineStr">
        <is>
          <t>Violations were cited in the following area(s).</t>
        </is>
      </c>
      <c r="G4620" t="inlineStr">
        <is>
          <t>02B</t>
        </is>
      </c>
      <c r="H4620" t="inlineStr">
        <is>
          <t>Hot TCS food item not held at or above 140 °F.</t>
        </is>
      </c>
      <c r="I4620" t="inlineStr">
        <is>
          <t>Critical</t>
        </is>
      </c>
      <c r="J4620" t="n">
        <v>34</v>
      </c>
      <c r="L4620" s="9">
        <f>A4620&amp;"-"&amp;TEXT(E4620,"yyyymmdd")</f>
        <v/>
      </c>
    </row>
    <row r="4621">
      <c r="A4621" t="n">
        <v>50149639</v>
      </c>
      <c r="B4621" t="inlineStr">
        <is>
          <t>Brooklyn</t>
        </is>
      </c>
      <c r="C4621" t="inlineStr">
        <is>
          <t>11225</t>
        </is>
      </c>
      <c r="D4621" t="inlineStr">
        <is>
          <t>American</t>
        </is>
      </c>
      <c r="E4621" s="8" t="n">
        <v>46142</v>
      </c>
      <c r="F4621" t="inlineStr">
        <is>
          <t>Violations were cited in the following area(s).</t>
        </is>
      </c>
      <c r="G4621" t="inlineStr">
        <is>
          <t>04H</t>
        </is>
      </c>
      <c r="H4621" t="inlineStr">
        <is>
          <t>Raw, cooked or prepared food is adulterated, contaminated, cross-contaminated, or not discarded in accordance with HACCP plan.</t>
        </is>
      </c>
      <c r="I4621" t="inlineStr">
        <is>
          <t>Critical</t>
        </is>
      </c>
      <c r="J4621" t="n">
        <v>34</v>
      </c>
      <c r="L4621" s="9">
        <f>A4621&amp;"-"&amp;TEXT(E4621,"yyyymmdd")</f>
        <v/>
      </c>
    </row>
    <row r="4622">
      <c r="A4622" t="n">
        <v>50149639</v>
      </c>
      <c r="B4622" t="inlineStr">
        <is>
          <t>Brooklyn</t>
        </is>
      </c>
      <c r="C4622" t="inlineStr">
        <is>
          <t>11225</t>
        </is>
      </c>
      <c r="D4622" t="inlineStr">
        <is>
          <t>American</t>
        </is>
      </c>
      <c r="E4622" s="8" t="n">
        <v>46142</v>
      </c>
      <c r="F4622" t="inlineStr">
        <is>
          <t>Violations were cited in the following area(s).</t>
        </is>
      </c>
      <c r="G4622" t="inlineStr">
        <is>
          <t>04L</t>
        </is>
      </c>
      <c r="H4622" t="inlineStr">
        <is>
          <t>Evidence of mice or live mice in establishment's food or non-food areas.</t>
        </is>
      </c>
      <c r="I4622" t="inlineStr">
        <is>
          <t>Critical</t>
        </is>
      </c>
      <c r="J4622" t="n">
        <v>34</v>
      </c>
      <c r="L4622" s="9">
        <f>A4622&amp;"-"&amp;TEXT(E4622,"yyyymmdd")</f>
        <v/>
      </c>
    </row>
    <row r="4623">
      <c r="A4623" t="n">
        <v>50149639</v>
      </c>
      <c r="B4623" t="inlineStr">
        <is>
          <t>Brooklyn</t>
        </is>
      </c>
      <c r="C4623" t="inlineStr">
        <is>
          <t>11225</t>
        </is>
      </c>
      <c r="D4623" t="inlineStr">
        <is>
          <t>American</t>
        </is>
      </c>
      <c r="E4623" s="8" t="n">
        <v>46142</v>
      </c>
      <c r="F4623" t="inlineStr">
        <is>
          <t>Violations were cited in the following area(s).</t>
        </is>
      </c>
      <c r="G4623" t="inlineStr">
        <is>
          <t>08A</t>
        </is>
      </c>
      <c r="H4623" t="inlineStr">
        <is>
          <t>Establishment is not free of harborage or conditions conducive to rodents, insects or other pests.</t>
        </is>
      </c>
      <c r="I4623" t="inlineStr">
        <is>
          <t>Not Critical</t>
        </is>
      </c>
      <c r="J4623" t="n">
        <v>34</v>
      </c>
      <c r="L4623" s="9">
        <f>A4623&amp;"-"&amp;TEXT(E4623,"yyyymmdd")</f>
        <v/>
      </c>
    </row>
    <row r="4624">
      <c r="A4624" t="n">
        <v>50149639</v>
      </c>
      <c r="B4624" t="inlineStr">
        <is>
          <t>Brooklyn</t>
        </is>
      </c>
      <c r="C4624" t="inlineStr">
        <is>
          <t>11225</t>
        </is>
      </c>
      <c r="D4624" t="inlineStr">
        <is>
          <t>American</t>
        </is>
      </c>
      <c r="E4624" s="8" t="n">
        <v>46142</v>
      </c>
      <c r="F4624" t="inlineStr">
        <is>
          <t>Violations were cited in the following area(s).</t>
        </is>
      </c>
      <c r="G4624" t="inlineStr">
        <is>
          <t>08C</t>
        </is>
      </c>
      <c r="H4624" t="inlineStr">
        <is>
          <t>Pesticide not properly labeled or used by unlicensed individual. Pesticide, other toxic chemical improperly used/stored. Unprotected, unlocked bait station used.</t>
        </is>
      </c>
      <c r="I4624" t="inlineStr">
        <is>
          <t>Not Critical</t>
        </is>
      </c>
      <c r="J4624" t="n">
        <v>34</v>
      </c>
      <c r="L4624" s="9">
        <f>A4624&amp;"-"&amp;TEXT(E4624,"yyyymmdd")</f>
        <v/>
      </c>
    </row>
    <row r="4625">
      <c r="A4625" t="n">
        <v>50149639</v>
      </c>
      <c r="B4625" t="inlineStr">
        <is>
          <t>Brooklyn</t>
        </is>
      </c>
      <c r="C4625" t="inlineStr">
        <is>
          <t>11225</t>
        </is>
      </c>
      <c r="D4625" t="inlineStr">
        <is>
          <t>American</t>
        </is>
      </c>
      <c r="E4625" s="8" t="n">
        <v>46142</v>
      </c>
      <c r="F4625" t="inlineStr">
        <is>
          <t>Violations were cited in the following area(s).</t>
        </is>
      </c>
      <c r="G4625" t="inlineStr">
        <is>
          <t>10G</t>
        </is>
      </c>
      <c r="H4625" t="inlineStr">
        <is>
          <t>Dishwashing and ware washing: Cleaning and sanitizing of tableware, including dishes, utensils, and equipment deficient.</t>
        </is>
      </c>
      <c r="I4625" t="inlineStr">
        <is>
          <t>Not Critical</t>
        </is>
      </c>
      <c r="J4625" t="n">
        <v>34</v>
      </c>
      <c r="L4625" s="9">
        <f>A4625&amp;"-"&amp;TEXT(E4625,"yyyymmdd")</f>
        <v/>
      </c>
    </row>
    <row r="4626">
      <c r="A4626" t="n">
        <v>50149639</v>
      </c>
      <c r="B4626" t="inlineStr">
        <is>
          <t>Brooklyn</t>
        </is>
      </c>
      <c r="C4626" t="inlineStr">
        <is>
          <t>11225</t>
        </is>
      </c>
      <c r="D4626" t="inlineStr">
        <is>
          <t>American</t>
        </is>
      </c>
      <c r="E4626" s="8" t="n">
        <v>46142</v>
      </c>
      <c r="F4626" t="inlineStr">
        <is>
          <t>Violations were cited in the following area(s).</t>
        </is>
      </c>
      <c r="G4626" t="inlineStr">
        <is>
          <t>28-06</t>
        </is>
      </c>
      <c r="H4626" t="inlineStr">
        <is>
          <t>Contract with a pest management professional not in place. Record of extermination activities not kept on premises.</t>
        </is>
      </c>
      <c r="I4626" t="inlineStr">
        <is>
          <t>Not Critical</t>
        </is>
      </c>
      <c r="J4626" t="n">
        <v>34</v>
      </c>
      <c r="L4626" s="9">
        <f>A4626&amp;"-"&amp;TEXT(E4626,"yyyymmdd")</f>
        <v/>
      </c>
    </row>
    <row r="4627">
      <c r="A4627" t="n">
        <v>50151220</v>
      </c>
      <c r="B4627" t="inlineStr">
        <is>
          <t>Brooklyn</t>
        </is>
      </c>
      <c r="C4627" t="inlineStr">
        <is>
          <t>11203</t>
        </is>
      </c>
      <c r="D4627" t="inlineStr">
        <is>
          <t>Caribbean</t>
        </is>
      </c>
      <c r="E4627" s="8" t="n">
        <v>46142</v>
      </c>
      <c r="F4627" t="inlineStr">
        <is>
          <t>Violations were cited in the following area(s).</t>
        </is>
      </c>
      <c r="G4627" t="inlineStr">
        <is>
          <t>02B</t>
        </is>
      </c>
      <c r="H4627" t="inlineStr">
        <is>
          <t>Hot TCS food item not held at or above 140 °F.</t>
        </is>
      </c>
      <c r="I4627" t="inlineStr">
        <is>
          <t>Critical</t>
        </is>
      </c>
      <c r="J4627" t="n">
        <v>11</v>
      </c>
      <c r="K4627" t="inlineStr">
        <is>
          <t>A</t>
        </is>
      </c>
      <c r="L4627" s="9">
        <f>A4627&amp;"-"&amp;TEXT(E4627,"yyyymmdd")</f>
        <v/>
      </c>
    </row>
    <row r="4628">
      <c r="A4628" t="n">
        <v>50151220</v>
      </c>
      <c r="B4628" t="inlineStr">
        <is>
          <t>Brooklyn</t>
        </is>
      </c>
      <c r="C4628" t="inlineStr">
        <is>
          <t>11203</t>
        </is>
      </c>
      <c r="D4628" t="inlineStr">
        <is>
          <t>Caribbean</t>
        </is>
      </c>
      <c r="E4628" s="8" t="n">
        <v>46142</v>
      </c>
      <c r="F4628" t="inlineStr">
        <is>
          <t>Violations were cited in the following area(s).</t>
        </is>
      </c>
      <c r="G4628" t="inlineStr">
        <is>
          <t>10F</t>
        </is>
      </c>
      <c r="H4628" t="inlineStr">
        <is>
          <t>Non-food contact surface or equipment made of unacceptable material, not kept clean, or not properly sealed, raised, spaced or movable to allow accessibility for cleaning on all sides, above and underneath the unit.</t>
        </is>
      </c>
      <c r="I4628" t="inlineStr">
        <is>
          <t>Not Critical</t>
        </is>
      </c>
      <c r="J4628" t="n">
        <v>11</v>
      </c>
      <c r="K4628" t="inlineStr">
        <is>
          <t>A</t>
        </is>
      </c>
      <c r="L4628" s="9">
        <f>A4628&amp;"-"&amp;TEXT(E4628,"yyyymmdd")</f>
        <v/>
      </c>
    </row>
    <row r="4629">
      <c r="A4629" t="n">
        <v>50152278</v>
      </c>
      <c r="B4629" t="inlineStr">
        <is>
          <t>Queens</t>
        </is>
      </c>
      <c r="C4629" t="inlineStr">
        <is>
          <t>11354</t>
        </is>
      </c>
      <c r="D4629" t="inlineStr">
        <is>
          <t>Chinese</t>
        </is>
      </c>
      <c r="E4629" s="8" t="n">
        <v>46142</v>
      </c>
      <c r="F4629" t="inlineStr">
        <is>
          <t>Violations were cited in the following area(s).</t>
        </is>
      </c>
      <c r="G4629" t="inlineStr">
        <is>
          <t>05D</t>
        </is>
      </c>
      <c r="H462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629" t="inlineStr">
        <is>
          <t>Critical</t>
        </is>
      </c>
      <c r="J4629" t="n">
        <v>17</v>
      </c>
      <c r="K4629" t="inlineStr">
        <is>
          <t>N</t>
        </is>
      </c>
      <c r="L4629" s="9">
        <f>A4629&amp;"-"&amp;TEXT(E4629,"yyyymmdd")</f>
        <v/>
      </c>
    </row>
    <row r="4630">
      <c r="A4630" t="n">
        <v>50152278</v>
      </c>
      <c r="B4630" t="inlineStr">
        <is>
          <t>Queens</t>
        </is>
      </c>
      <c r="C4630" t="inlineStr">
        <is>
          <t>11354</t>
        </is>
      </c>
      <c r="D4630" t="inlineStr">
        <is>
          <t>Chinese</t>
        </is>
      </c>
      <c r="E4630" s="8" t="n">
        <v>46142</v>
      </c>
      <c r="F4630" t="inlineStr">
        <is>
          <t>Violations were cited in the following area(s).</t>
        </is>
      </c>
      <c r="G4630" t="inlineStr">
        <is>
          <t>06C</t>
        </is>
      </c>
      <c r="H463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630" t="inlineStr">
        <is>
          <t>Critical</t>
        </is>
      </c>
      <c r="J4630" t="n">
        <v>17</v>
      </c>
      <c r="K4630" t="inlineStr">
        <is>
          <t>N</t>
        </is>
      </c>
      <c r="L4630" s="9">
        <f>A4630&amp;"-"&amp;TEXT(E4630,"yyyymmdd")</f>
        <v/>
      </c>
    </row>
    <row r="4631">
      <c r="A4631" t="n">
        <v>50152278</v>
      </c>
      <c r="B4631" t="inlineStr">
        <is>
          <t>Queens</t>
        </is>
      </c>
      <c r="C4631" t="inlineStr">
        <is>
          <t>11354</t>
        </is>
      </c>
      <c r="D4631" t="inlineStr">
        <is>
          <t>Chinese</t>
        </is>
      </c>
      <c r="E4631" s="8" t="n">
        <v>46142</v>
      </c>
      <c r="F4631" t="inlineStr">
        <is>
          <t>Violations were cited in the following area(s).</t>
        </is>
      </c>
      <c r="G4631" t="inlineStr">
        <is>
          <t>10B</t>
        </is>
      </c>
      <c r="H4631" t="inlineStr">
        <is>
          <t>Anti-siphonage or back-flow prevention device not provided where required; equipment or floor not properly drained; sewage disposal system in disrepair or not functioning properly. Condensation or liquid waste improperly disposed of.</t>
        </is>
      </c>
      <c r="I4631" t="inlineStr">
        <is>
          <t>Not Critical</t>
        </is>
      </c>
      <c r="J4631" t="n">
        <v>17</v>
      </c>
      <c r="K4631" t="inlineStr">
        <is>
          <t>N</t>
        </is>
      </c>
      <c r="L4631" s="9">
        <f>A4631&amp;"-"&amp;TEXT(E4631,"yyyymmdd")</f>
        <v/>
      </c>
    </row>
    <row r="4632">
      <c r="A4632" t="n">
        <v>50152484</v>
      </c>
      <c r="B4632" t="inlineStr">
        <is>
          <t>Queens</t>
        </is>
      </c>
      <c r="C4632" t="inlineStr">
        <is>
          <t>11413</t>
        </is>
      </c>
      <c r="D4632" t="inlineStr">
        <is>
          <t>Mediterranean</t>
        </is>
      </c>
      <c r="E4632" s="8" t="n">
        <v>46142</v>
      </c>
      <c r="F4632" t="inlineStr">
        <is>
          <t>Violations were cited in the following area(s).</t>
        </is>
      </c>
      <c r="G4632" t="inlineStr">
        <is>
          <t>02G</t>
        </is>
      </c>
      <c r="H4632" t="inlineStr">
        <is>
          <t>Cold TCS food item held above 41 °F; smoked or processed fish held above 38 °F; intact raw eggs held above 45 °F; or reduced oxygen packaged (ROP) TCS foods held above required temperatures except during active necessary preparation.</t>
        </is>
      </c>
      <c r="I4632" t="inlineStr">
        <is>
          <t>Critical</t>
        </is>
      </c>
      <c r="J4632" t="n">
        <v>31</v>
      </c>
      <c r="L4632" s="9">
        <f>A4632&amp;"-"&amp;TEXT(E4632,"yyyymmdd")</f>
        <v/>
      </c>
    </row>
    <row r="4633">
      <c r="A4633" t="n">
        <v>50152484</v>
      </c>
      <c r="B4633" t="inlineStr">
        <is>
          <t>Queens</t>
        </is>
      </c>
      <c r="C4633" t="inlineStr">
        <is>
          <t>11413</t>
        </is>
      </c>
      <c r="D4633" t="inlineStr">
        <is>
          <t>Mediterranean</t>
        </is>
      </c>
      <c r="E4633" s="8" t="n">
        <v>46142</v>
      </c>
      <c r="F4633" t="inlineStr">
        <is>
          <t>Violations were cited in the following area(s).</t>
        </is>
      </c>
      <c r="G4633" t="inlineStr">
        <is>
          <t>04L</t>
        </is>
      </c>
      <c r="H4633" t="inlineStr">
        <is>
          <t>Evidence of mice or live mice in establishment's food or non-food areas.</t>
        </is>
      </c>
      <c r="I4633" t="inlineStr">
        <is>
          <t>Critical</t>
        </is>
      </c>
      <c r="J4633" t="n">
        <v>31</v>
      </c>
      <c r="L4633" s="9">
        <f>A4633&amp;"-"&amp;TEXT(E4633,"yyyymmdd")</f>
        <v/>
      </c>
    </row>
    <row r="4634">
      <c r="A4634" t="n">
        <v>50152484</v>
      </c>
      <c r="B4634" t="inlineStr">
        <is>
          <t>Queens</t>
        </is>
      </c>
      <c r="C4634" t="inlineStr">
        <is>
          <t>11413</t>
        </is>
      </c>
      <c r="D4634" t="inlineStr">
        <is>
          <t>Mediterranean</t>
        </is>
      </c>
      <c r="E4634" s="8" t="n">
        <v>46142</v>
      </c>
      <c r="F4634" t="inlineStr">
        <is>
          <t>Violations were cited in the following area(s).</t>
        </is>
      </c>
      <c r="G4634" t="inlineStr">
        <is>
          <t>05D</t>
        </is>
      </c>
      <c r="H463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634" t="inlineStr">
        <is>
          <t>Critical</t>
        </is>
      </c>
      <c r="J4634" t="n">
        <v>31</v>
      </c>
      <c r="L4634" s="9">
        <f>A4634&amp;"-"&amp;TEXT(E4634,"yyyymmdd")</f>
        <v/>
      </c>
    </row>
    <row r="4635">
      <c r="A4635" t="n">
        <v>50152484</v>
      </c>
      <c r="B4635" t="inlineStr">
        <is>
          <t>Queens</t>
        </is>
      </c>
      <c r="C4635" t="inlineStr">
        <is>
          <t>11413</t>
        </is>
      </c>
      <c r="D4635" t="inlineStr">
        <is>
          <t>Mediterranean</t>
        </is>
      </c>
      <c r="E4635" s="8" t="n">
        <v>46142</v>
      </c>
      <c r="F4635" t="inlineStr">
        <is>
          <t>Violations were cited in the following area(s).</t>
        </is>
      </c>
      <c r="G4635" t="inlineStr">
        <is>
          <t>06C</t>
        </is>
      </c>
      <c r="H463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635" t="inlineStr">
        <is>
          <t>Critical</t>
        </is>
      </c>
      <c r="J4635" t="n">
        <v>31</v>
      </c>
      <c r="L4635" s="9">
        <f>A4635&amp;"-"&amp;TEXT(E4635,"yyyymmdd")</f>
        <v/>
      </c>
    </row>
    <row r="4636">
      <c r="A4636" t="n">
        <v>50152484</v>
      </c>
      <c r="B4636" t="inlineStr">
        <is>
          <t>Queens</t>
        </is>
      </c>
      <c r="C4636" t="inlineStr">
        <is>
          <t>11413</t>
        </is>
      </c>
      <c r="D4636" t="inlineStr">
        <is>
          <t>Mediterranean</t>
        </is>
      </c>
      <c r="E4636" s="8" t="n">
        <v>46142</v>
      </c>
      <c r="F4636" t="inlineStr">
        <is>
          <t>Violations were cited in the following area(s).</t>
        </is>
      </c>
      <c r="G4636" t="inlineStr">
        <is>
          <t>08A</t>
        </is>
      </c>
      <c r="H4636" t="inlineStr">
        <is>
          <t>Establishment is not free of harborage or conditions conducive to rodents, insects or other pests.</t>
        </is>
      </c>
      <c r="I4636" t="inlineStr">
        <is>
          <t>Not Critical</t>
        </is>
      </c>
      <c r="J4636" t="n">
        <v>31</v>
      </c>
      <c r="L4636" s="9">
        <f>A4636&amp;"-"&amp;TEXT(E4636,"yyyymmdd")</f>
        <v/>
      </c>
    </row>
    <row r="4637">
      <c r="A4637" t="n">
        <v>50154395</v>
      </c>
      <c r="B4637" t="inlineStr">
        <is>
          <t>Brooklyn</t>
        </is>
      </c>
      <c r="C4637" t="inlineStr">
        <is>
          <t>11225</t>
        </is>
      </c>
      <c r="D4637" t="inlineStr">
        <is>
          <t>Juice, Smoothies, Fruit Salads</t>
        </is>
      </c>
      <c r="E4637" s="8" t="n">
        <v>46142</v>
      </c>
      <c r="F4637" t="inlineStr">
        <is>
          <t>Violations were cited in the following area(s).</t>
        </is>
      </c>
      <c r="G4637" t="inlineStr">
        <is>
          <t>04L</t>
        </is>
      </c>
      <c r="H4637" t="inlineStr">
        <is>
          <t>Evidence of mice or live mice in establishment's food or non-food areas.</t>
        </is>
      </c>
      <c r="I4637" t="inlineStr">
        <is>
          <t>Critical</t>
        </is>
      </c>
      <c r="J4637" t="n">
        <v>12</v>
      </c>
      <c r="K4637" t="inlineStr">
        <is>
          <t>A</t>
        </is>
      </c>
      <c r="L4637" s="9">
        <f>A4637&amp;"-"&amp;TEXT(E4637,"yyyymmdd")</f>
        <v/>
      </c>
    </row>
    <row r="4638">
      <c r="A4638" t="n">
        <v>50154395</v>
      </c>
      <c r="B4638" t="inlineStr">
        <is>
          <t>Brooklyn</t>
        </is>
      </c>
      <c r="C4638" t="inlineStr">
        <is>
          <t>11225</t>
        </is>
      </c>
      <c r="D4638" t="inlineStr">
        <is>
          <t>Juice, Smoothies, Fruit Salads</t>
        </is>
      </c>
      <c r="E4638" s="8" t="n">
        <v>46142</v>
      </c>
      <c r="F4638" t="inlineStr">
        <is>
          <t>Violations were cited in the following area(s).</t>
        </is>
      </c>
      <c r="G4638" t="inlineStr">
        <is>
          <t>08A</t>
        </is>
      </c>
      <c r="H4638" t="inlineStr">
        <is>
          <t>Establishment is not free of harborage or conditions conducive to rodents, insects or other pests.</t>
        </is>
      </c>
      <c r="I4638" t="inlineStr">
        <is>
          <t>Not Critical</t>
        </is>
      </c>
      <c r="J4638" t="n">
        <v>12</v>
      </c>
      <c r="K4638" t="inlineStr">
        <is>
          <t>A</t>
        </is>
      </c>
      <c r="L4638" s="9">
        <f>A4638&amp;"-"&amp;TEXT(E4638,"yyyymmdd")</f>
        <v/>
      </c>
    </row>
    <row r="4639">
      <c r="A4639" t="n">
        <v>50155025</v>
      </c>
      <c r="B4639" t="inlineStr">
        <is>
          <t>Manhattan</t>
        </is>
      </c>
      <c r="C4639" t="inlineStr">
        <is>
          <t>10009</t>
        </is>
      </c>
      <c r="D4639" t="inlineStr">
        <is>
          <t>Irish</t>
        </is>
      </c>
      <c r="E4639" s="8" t="n">
        <v>46142</v>
      </c>
      <c r="F4639" t="inlineStr">
        <is>
          <t>Violations were cited in the following area(s).</t>
        </is>
      </c>
      <c r="G4639" t="inlineStr">
        <is>
          <t>02G</t>
        </is>
      </c>
      <c r="H4639" t="inlineStr">
        <is>
          <t>Cold TCS food item held above 41 °F; smoked or processed fish held above 38 °F; intact raw eggs held above 45 °F; or reduced oxygen packaged (ROP) TCS foods held above required temperatures except during active necessary preparation.</t>
        </is>
      </c>
      <c r="I4639" t="inlineStr">
        <is>
          <t>Critical</t>
        </is>
      </c>
      <c r="J4639" t="n">
        <v>41</v>
      </c>
      <c r="L4639" s="9">
        <f>A4639&amp;"-"&amp;TEXT(E4639,"yyyymmdd")</f>
        <v/>
      </c>
    </row>
    <row r="4640">
      <c r="A4640" t="n">
        <v>50155025</v>
      </c>
      <c r="B4640" t="inlineStr">
        <is>
          <t>Manhattan</t>
        </is>
      </c>
      <c r="C4640" t="inlineStr">
        <is>
          <t>10009</t>
        </is>
      </c>
      <c r="D4640" t="inlineStr">
        <is>
          <t>Irish</t>
        </is>
      </c>
      <c r="E4640" s="8" t="n">
        <v>46142</v>
      </c>
      <c r="F4640" t="inlineStr">
        <is>
          <t>Violations were cited in the following area(s).</t>
        </is>
      </c>
      <c r="G4640" t="inlineStr">
        <is>
          <t>04C</t>
        </is>
      </c>
      <c r="H4640" t="inlineStr">
        <is>
          <t>Food worker/food vendor does not use utensil or other barrier to eliminate bare hand contact with food that will not receive adequate additional heat treatment.</t>
        </is>
      </c>
      <c r="I4640" t="inlineStr">
        <is>
          <t>Critical</t>
        </is>
      </c>
      <c r="J4640" t="n">
        <v>41</v>
      </c>
      <c r="L4640" s="9">
        <f>A4640&amp;"-"&amp;TEXT(E4640,"yyyymmdd")</f>
        <v/>
      </c>
    </row>
    <row r="4641">
      <c r="A4641" t="n">
        <v>50155025</v>
      </c>
      <c r="B4641" t="inlineStr">
        <is>
          <t>Manhattan</t>
        </is>
      </c>
      <c r="C4641" t="inlineStr">
        <is>
          <t>10009</t>
        </is>
      </c>
      <c r="D4641" t="inlineStr">
        <is>
          <t>Irish</t>
        </is>
      </c>
      <c r="E4641" s="8" t="n">
        <v>46142</v>
      </c>
      <c r="F4641" t="inlineStr">
        <is>
          <t>Violations were cited in the following area(s).</t>
        </is>
      </c>
      <c r="G4641" t="inlineStr">
        <is>
          <t>04J</t>
        </is>
      </c>
      <c r="H4641" t="inlineStr">
        <is>
          <t>Properly scaled and calibrated thermometer or thermocouple not provided or not readily accessible in food preparation and hot/cold holding areas to measure temperatures of TCS foods during cooking, cooling, reheating, and holding.</t>
        </is>
      </c>
      <c r="I4641" t="inlineStr">
        <is>
          <t>Critical</t>
        </is>
      </c>
      <c r="J4641" t="n">
        <v>41</v>
      </c>
      <c r="L4641" s="9">
        <f>A4641&amp;"-"&amp;TEXT(E4641,"yyyymmdd")</f>
        <v/>
      </c>
    </row>
    <row r="4642">
      <c r="A4642" t="n">
        <v>50155025</v>
      </c>
      <c r="B4642" t="inlineStr">
        <is>
          <t>Manhattan</t>
        </is>
      </c>
      <c r="C4642" t="inlineStr">
        <is>
          <t>10009</t>
        </is>
      </c>
      <c r="D4642" t="inlineStr">
        <is>
          <t>Irish</t>
        </is>
      </c>
      <c r="E4642" s="8" t="n">
        <v>46142</v>
      </c>
      <c r="F4642" t="inlineStr">
        <is>
          <t>Violations were cited in the following area(s).</t>
        </is>
      </c>
      <c r="G4642" t="inlineStr">
        <is>
          <t>04L</t>
        </is>
      </c>
      <c r="H4642" t="inlineStr">
        <is>
          <t>Evidence of mice or live mice in establishment's food or non-food areas.</t>
        </is>
      </c>
      <c r="I4642" t="inlineStr">
        <is>
          <t>Critical</t>
        </is>
      </c>
      <c r="J4642" t="n">
        <v>41</v>
      </c>
      <c r="L4642" s="9">
        <f>A4642&amp;"-"&amp;TEXT(E4642,"yyyymmdd")</f>
        <v/>
      </c>
    </row>
    <row r="4643">
      <c r="A4643" t="n">
        <v>50155025</v>
      </c>
      <c r="B4643" t="inlineStr">
        <is>
          <t>Manhattan</t>
        </is>
      </c>
      <c r="C4643" t="inlineStr">
        <is>
          <t>10009</t>
        </is>
      </c>
      <c r="D4643" t="inlineStr">
        <is>
          <t>Irish</t>
        </is>
      </c>
      <c r="E4643" s="8" t="n">
        <v>46142</v>
      </c>
      <c r="F4643" t="inlineStr">
        <is>
          <t>Violations were cited in the following area(s).</t>
        </is>
      </c>
      <c r="G4643" t="inlineStr">
        <is>
          <t>06C</t>
        </is>
      </c>
      <c r="H464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643" t="inlineStr">
        <is>
          <t>Critical</t>
        </is>
      </c>
      <c r="J4643" t="n">
        <v>41</v>
      </c>
      <c r="L4643" s="9">
        <f>A4643&amp;"-"&amp;TEXT(E4643,"yyyymmdd")</f>
        <v/>
      </c>
    </row>
    <row r="4644">
      <c r="A4644" t="n">
        <v>50155025</v>
      </c>
      <c r="B4644" t="inlineStr">
        <is>
          <t>Manhattan</t>
        </is>
      </c>
      <c r="C4644" t="inlineStr">
        <is>
          <t>10009</t>
        </is>
      </c>
      <c r="D4644" t="inlineStr">
        <is>
          <t>Irish</t>
        </is>
      </c>
      <c r="E4644" s="8" t="n">
        <v>46142</v>
      </c>
      <c r="F4644" t="inlineStr">
        <is>
          <t>Violations were cited in the following area(s).</t>
        </is>
      </c>
      <c r="G4644" t="inlineStr">
        <is>
          <t>08A</t>
        </is>
      </c>
      <c r="H4644" t="inlineStr">
        <is>
          <t>Establishment is not free of harborage or conditions conducive to rodents, insects or other pests.</t>
        </is>
      </c>
      <c r="I4644" t="inlineStr">
        <is>
          <t>Not Critical</t>
        </is>
      </c>
      <c r="J4644" t="n">
        <v>41</v>
      </c>
      <c r="L4644" s="9">
        <f>A4644&amp;"-"&amp;TEXT(E4644,"yyyymmdd")</f>
        <v/>
      </c>
    </row>
    <row r="4645">
      <c r="A4645" t="n">
        <v>50155025</v>
      </c>
      <c r="B4645" t="inlineStr">
        <is>
          <t>Manhattan</t>
        </is>
      </c>
      <c r="C4645" t="inlineStr">
        <is>
          <t>10009</t>
        </is>
      </c>
      <c r="D4645" t="inlineStr">
        <is>
          <t>Irish</t>
        </is>
      </c>
      <c r="E4645" s="8" t="n">
        <v>46142</v>
      </c>
      <c r="F4645" t="inlineStr">
        <is>
          <t>Violations were cited in the following area(s).</t>
        </is>
      </c>
      <c r="G4645" t="inlineStr">
        <is>
          <t>10F</t>
        </is>
      </c>
      <c r="H4645" t="inlineStr">
        <is>
          <t>Non-food contact surface or equipment made of unacceptable material, not kept clean, or not properly sealed, raised, spaced or movable to allow accessibility for cleaning on all sides, above and underneath the unit.</t>
        </is>
      </c>
      <c r="I4645" t="inlineStr">
        <is>
          <t>Not Critical</t>
        </is>
      </c>
      <c r="J4645" t="n">
        <v>41</v>
      </c>
      <c r="L4645" s="9">
        <f>A4645&amp;"-"&amp;TEXT(E4645,"yyyymmdd")</f>
        <v/>
      </c>
    </row>
    <row r="4646">
      <c r="A4646" t="n">
        <v>50155025</v>
      </c>
      <c r="B4646" t="inlineStr">
        <is>
          <t>Manhattan</t>
        </is>
      </c>
      <c r="C4646" t="inlineStr">
        <is>
          <t>10009</t>
        </is>
      </c>
      <c r="D4646" t="inlineStr">
        <is>
          <t>Irish</t>
        </is>
      </c>
      <c r="E4646" s="8" t="n">
        <v>46142</v>
      </c>
      <c r="F4646" t="inlineStr">
        <is>
          <t>Violations were cited in the following area(s).</t>
        </is>
      </c>
      <c r="G4646" t="inlineStr">
        <is>
          <t>10G</t>
        </is>
      </c>
      <c r="H4646" t="inlineStr">
        <is>
          <t>Dishwashing and ware washing: Cleaning and sanitizing of tableware, including dishes, utensils, and equipment deficient.</t>
        </is>
      </c>
      <c r="I4646" t="inlineStr">
        <is>
          <t>Not Critical</t>
        </is>
      </c>
      <c r="J4646" t="n">
        <v>41</v>
      </c>
      <c r="L4646" s="9">
        <f>A4646&amp;"-"&amp;TEXT(E4646,"yyyymmdd")</f>
        <v/>
      </c>
    </row>
    <row r="4647">
      <c r="A4647" t="n">
        <v>50155888</v>
      </c>
      <c r="B4647" t="inlineStr">
        <is>
          <t>Bronx</t>
        </is>
      </c>
      <c r="C4647" t="inlineStr">
        <is>
          <t>10473</t>
        </is>
      </c>
      <c r="D4647" t="inlineStr">
        <is>
          <t>Chinese</t>
        </is>
      </c>
      <c r="E4647" s="8" t="n">
        <v>46142</v>
      </c>
      <c r="F4647" t="inlineStr">
        <is>
          <t>Violations were cited in the following area(s).</t>
        </is>
      </c>
      <c r="G4647" t="inlineStr">
        <is>
          <t>02H</t>
        </is>
      </c>
      <c r="H4647" t="inlineStr">
        <is>
          <t>After cooking or removal from hot holding, TCS food not cooled by an approved method whereby the internal temperature is reduced from 140 °F to 70 °F or less within 2 hours, and from 70 °F to 41 °F or less within 4 additional hours.</t>
        </is>
      </c>
      <c r="I4647" t="inlineStr">
        <is>
          <t>Critical</t>
        </is>
      </c>
      <c r="J4647" t="n">
        <v>20</v>
      </c>
      <c r="L4647" s="9">
        <f>A4647&amp;"-"&amp;TEXT(E4647,"yyyymmdd")</f>
        <v/>
      </c>
    </row>
    <row r="4648">
      <c r="A4648" t="n">
        <v>50155888</v>
      </c>
      <c r="B4648" t="inlineStr">
        <is>
          <t>Bronx</t>
        </is>
      </c>
      <c r="C4648" t="inlineStr">
        <is>
          <t>10473</t>
        </is>
      </c>
      <c r="D4648" t="inlineStr">
        <is>
          <t>Chinese</t>
        </is>
      </c>
      <c r="E4648" s="8" t="n">
        <v>46142</v>
      </c>
      <c r="F4648" t="inlineStr">
        <is>
          <t>Violations were cited in the following area(s).</t>
        </is>
      </c>
      <c r="G4648" t="inlineStr">
        <is>
          <t>04J</t>
        </is>
      </c>
      <c r="H4648" t="inlineStr">
        <is>
          <t>Properly scaled and calibrated thermometer or thermocouple not provided or not readily accessible in food preparation and hot/cold holding areas to measure temperatures of TCS foods during cooking, cooling, reheating, and holding.</t>
        </is>
      </c>
      <c r="I4648" t="inlineStr">
        <is>
          <t>Critical</t>
        </is>
      </c>
      <c r="J4648" t="n">
        <v>20</v>
      </c>
      <c r="L4648" s="9">
        <f>A4648&amp;"-"&amp;TEXT(E4648,"yyyymmdd")</f>
        <v/>
      </c>
    </row>
    <row r="4649">
      <c r="A4649" t="n">
        <v>50155888</v>
      </c>
      <c r="B4649" t="inlineStr">
        <is>
          <t>Bronx</t>
        </is>
      </c>
      <c r="C4649" t="inlineStr">
        <is>
          <t>10473</t>
        </is>
      </c>
      <c r="D4649" t="inlineStr">
        <is>
          <t>Chinese</t>
        </is>
      </c>
      <c r="E4649" s="8" t="n">
        <v>46142</v>
      </c>
      <c r="F4649" t="inlineStr">
        <is>
          <t>Violations were cited in the following area(s).</t>
        </is>
      </c>
      <c r="G4649" t="inlineStr">
        <is>
          <t>06C</t>
        </is>
      </c>
      <c r="H464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649" t="inlineStr">
        <is>
          <t>Critical</t>
        </is>
      </c>
      <c r="J4649" t="n">
        <v>20</v>
      </c>
      <c r="L4649" s="9">
        <f>A4649&amp;"-"&amp;TEXT(E4649,"yyyymmdd")</f>
        <v/>
      </c>
    </row>
    <row r="4650">
      <c r="A4650" t="n">
        <v>50155888</v>
      </c>
      <c r="B4650" t="inlineStr">
        <is>
          <t>Bronx</t>
        </is>
      </c>
      <c r="C4650" t="inlineStr">
        <is>
          <t>10473</t>
        </is>
      </c>
      <c r="D4650" t="inlineStr">
        <is>
          <t>Chinese</t>
        </is>
      </c>
      <c r="E4650" s="8" t="n">
        <v>46142</v>
      </c>
      <c r="F4650" t="inlineStr">
        <is>
          <t>Violations were cited in the following area(s).</t>
        </is>
      </c>
      <c r="G4650" t="inlineStr">
        <is>
          <t>10F</t>
        </is>
      </c>
      <c r="H4650" t="inlineStr">
        <is>
          <t>Non-food contact surface or equipment made of unacceptable material, not kept clean, or not properly sealed, raised, spaced or movable to allow accessibility for cleaning on all sides, above and underneath the unit.</t>
        </is>
      </c>
      <c r="I4650" t="inlineStr">
        <is>
          <t>Not Critical</t>
        </is>
      </c>
      <c r="J4650" t="n">
        <v>20</v>
      </c>
      <c r="L4650" s="9">
        <f>A4650&amp;"-"&amp;TEXT(E4650,"yyyymmdd")</f>
        <v/>
      </c>
    </row>
    <row r="4651">
      <c r="A4651" t="n">
        <v>50156592</v>
      </c>
      <c r="B4651" t="inlineStr">
        <is>
          <t>Manhattan</t>
        </is>
      </c>
      <c r="C4651" t="inlineStr">
        <is>
          <t>10038</t>
        </is>
      </c>
      <c r="D4651" t="inlineStr">
        <is>
          <t>Chinese</t>
        </is>
      </c>
      <c r="E4651" s="8" t="n">
        <v>46142</v>
      </c>
      <c r="F4651" t="inlineStr">
        <is>
          <t>Violations were cited in the following area(s).</t>
        </is>
      </c>
      <c r="G4651" t="inlineStr">
        <is>
          <t>02B</t>
        </is>
      </c>
      <c r="H4651" t="inlineStr">
        <is>
          <t>Hot TCS food item not held at or above 140 °F.</t>
        </is>
      </c>
      <c r="I4651" t="inlineStr">
        <is>
          <t>Critical</t>
        </is>
      </c>
      <c r="J4651" t="n">
        <v>24</v>
      </c>
      <c r="L4651" s="9">
        <f>A4651&amp;"-"&amp;TEXT(E4651,"yyyymmdd")</f>
        <v/>
      </c>
    </row>
    <row r="4652">
      <c r="A4652" t="n">
        <v>50156592</v>
      </c>
      <c r="B4652" t="inlineStr">
        <is>
          <t>Manhattan</t>
        </is>
      </c>
      <c r="C4652" t="inlineStr">
        <is>
          <t>10038</t>
        </is>
      </c>
      <c r="D4652" t="inlineStr">
        <is>
          <t>Chinese</t>
        </is>
      </c>
      <c r="E4652" s="8" t="n">
        <v>46142</v>
      </c>
      <c r="F4652" t="inlineStr">
        <is>
          <t>Violations were cited in the following area(s).</t>
        </is>
      </c>
      <c r="G4652" t="inlineStr">
        <is>
          <t>04A</t>
        </is>
      </c>
      <c r="H4652" t="inlineStr">
        <is>
          <t>Food Protection Certificate (FPC) not held by manager or supervisor of food operations.</t>
        </is>
      </c>
      <c r="I4652" t="inlineStr">
        <is>
          <t>Critical</t>
        </is>
      </c>
      <c r="J4652" t="n">
        <v>24</v>
      </c>
      <c r="L4652" s="9">
        <f>A4652&amp;"-"&amp;TEXT(E4652,"yyyymmdd")</f>
        <v/>
      </c>
    </row>
    <row r="4653">
      <c r="A4653" t="n">
        <v>50156592</v>
      </c>
      <c r="B4653" t="inlineStr">
        <is>
          <t>Manhattan</t>
        </is>
      </c>
      <c r="C4653" t="inlineStr">
        <is>
          <t>10038</t>
        </is>
      </c>
      <c r="D4653" t="inlineStr">
        <is>
          <t>Chinese</t>
        </is>
      </c>
      <c r="E4653" s="8" t="n">
        <v>46142</v>
      </c>
      <c r="F4653" t="inlineStr">
        <is>
          <t>Violations were cited in the following area(s).</t>
        </is>
      </c>
      <c r="G4653" t="inlineStr">
        <is>
          <t>06C</t>
        </is>
      </c>
      <c r="H465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653" t="inlineStr">
        <is>
          <t>Critical</t>
        </is>
      </c>
      <c r="J4653" t="n">
        <v>24</v>
      </c>
      <c r="L4653" s="9">
        <f>A4653&amp;"-"&amp;TEXT(E4653,"yyyymmdd")</f>
        <v/>
      </c>
    </row>
    <row r="4654">
      <c r="A4654" t="n">
        <v>50166313</v>
      </c>
      <c r="B4654" t="inlineStr">
        <is>
          <t>Queens</t>
        </is>
      </c>
      <c r="C4654" t="inlineStr">
        <is>
          <t>11354</t>
        </is>
      </c>
      <c r="D4654" t="inlineStr">
        <is>
          <t>Bakery Products/Desserts</t>
        </is>
      </c>
      <c r="E4654" s="8" t="n">
        <v>46142</v>
      </c>
      <c r="F4654" t="inlineStr">
        <is>
          <t>Violations were cited in the following area(s).</t>
        </is>
      </c>
      <c r="G4654" t="inlineStr">
        <is>
          <t>02B</t>
        </is>
      </c>
      <c r="H4654" t="inlineStr">
        <is>
          <t>Hot TCS food item not held at or above 140 °F.</t>
        </is>
      </c>
      <c r="I4654" t="inlineStr">
        <is>
          <t>Critical</t>
        </is>
      </c>
      <c r="J4654" t="n">
        <v>22</v>
      </c>
      <c r="L4654" s="9">
        <f>A4654&amp;"-"&amp;TEXT(E4654,"yyyymmdd")</f>
        <v/>
      </c>
    </row>
    <row r="4655">
      <c r="A4655" t="n">
        <v>50166313</v>
      </c>
      <c r="B4655" t="inlineStr">
        <is>
          <t>Queens</t>
        </is>
      </c>
      <c r="C4655" t="inlineStr">
        <is>
          <t>11354</t>
        </is>
      </c>
      <c r="D4655" t="inlineStr">
        <is>
          <t>Bakery Products/Desserts</t>
        </is>
      </c>
      <c r="E4655" s="8" t="n">
        <v>46142</v>
      </c>
      <c r="F4655" t="inlineStr">
        <is>
          <t>Violations were cited in the following area(s).</t>
        </is>
      </c>
      <c r="G4655" t="inlineStr">
        <is>
          <t>06D</t>
        </is>
      </c>
      <c r="H4655" t="inlineStr">
        <is>
          <t>Food contact surface not properly washed, rinsed and sanitized after each use and following any activity when contamination may have occurred.</t>
        </is>
      </c>
      <c r="I4655" t="inlineStr">
        <is>
          <t>Critical</t>
        </is>
      </c>
      <c r="J4655" t="n">
        <v>22</v>
      </c>
      <c r="L4655" s="9">
        <f>A4655&amp;"-"&amp;TEXT(E4655,"yyyymmdd")</f>
        <v/>
      </c>
    </row>
    <row r="4656">
      <c r="A4656" t="n">
        <v>50166313</v>
      </c>
      <c r="B4656" t="inlineStr">
        <is>
          <t>Queens</t>
        </is>
      </c>
      <c r="C4656" t="inlineStr">
        <is>
          <t>11354</t>
        </is>
      </c>
      <c r="D4656" t="inlineStr">
        <is>
          <t>Bakery Products/Desserts</t>
        </is>
      </c>
      <c r="E4656" s="8" t="n">
        <v>46142</v>
      </c>
      <c r="F4656" t="inlineStr">
        <is>
          <t>Violations were cited in the following area(s).</t>
        </is>
      </c>
      <c r="G4656" t="inlineStr">
        <is>
          <t>09E</t>
        </is>
      </c>
      <c r="H4656" t="inlineStr">
        <is>
          <t>Wash hands sign not posted near or above hand washing sink.</t>
        </is>
      </c>
      <c r="I4656" t="inlineStr">
        <is>
          <t>Not Critical</t>
        </is>
      </c>
      <c r="J4656" t="n">
        <v>22</v>
      </c>
      <c r="L4656" s="9">
        <f>A4656&amp;"-"&amp;TEXT(E4656,"yyyymmdd")</f>
        <v/>
      </c>
    </row>
    <row r="4657">
      <c r="A4657" t="n">
        <v>50166313</v>
      </c>
      <c r="B4657" t="inlineStr">
        <is>
          <t>Queens</t>
        </is>
      </c>
      <c r="C4657" t="inlineStr">
        <is>
          <t>11354</t>
        </is>
      </c>
      <c r="D4657" t="inlineStr">
        <is>
          <t>Bakery Products/Desserts</t>
        </is>
      </c>
      <c r="E4657" s="8" t="n">
        <v>46142</v>
      </c>
      <c r="F4657" t="inlineStr">
        <is>
          <t>Violations were cited in the following area(s).</t>
        </is>
      </c>
      <c r="G4657" t="inlineStr">
        <is>
          <t>10B</t>
        </is>
      </c>
      <c r="H4657" t="inlineStr">
        <is>
          <t>Anti-siphonage or back-flow prevention device not provided where required; equipment or floor not properly drained; sewage disposal system in disrepair or not functioning properly. Condensation or liquid waste improperly disposed of.</t>
        </is>
      </c>
      <c r="I4657" t="inlineStr">
        <is>
          <t>Not Critical</t>
        </is>
      </c>
      <c r="J4657" t="n">
        <v>22</v>
      </c>
      <c r="L4657" s="9">
        <f>A4657&amp;"-"&amp;TEXT(E4657,"yyyymmdd")</f>
        <v/>
      </c>
    </row>
    <row r="4658">
      <c r="A4658" t="n">
        <v>50166313</v>
      </c>
      <c r="B4658" t="inlineStr">
        <is>
          <t>Queens</t>
        </is>
      </c>
      <c r="C4658" t="inlineStr">
        <is>
          <t>11354</t>
        </is>
      </c>
      <c r="D4658" t="inlineStr">
        <is>
          <t>Bakery Products/Desserts</t>
        </is>
      </c>
      <c r="E4658" s="8" t="n">
        <v>46142</v>
      </c>
      <c r="F4658" t="inlineStr">
        <is>
          <t>Violations were cited in the following area(s).</t>
        </is>
      </c>
      <c r="G4658" t="inlineStr">
        <is>
          <t>10F</t>
        </is>
      </c>
      <c r="H4658" t="inlineStr">
        <is>
          <t>Non-food contact surface or equipment made of unacceptable material, not kept clean, or not properly sealed, raised, spaced or movable to allow accessibility for cleaning on all sides, above and underneath the unit.</t>
        </is>
      </c>
      <c r="I4658" t="inlineStr">
        <is>
          <t>Not Critical</t>
        </is>
      </c>
      <c r="J4658" t="n">
        <v>22</v>
      </c>
      <c r="L4658" s="9">
        <f>A4658&amp;"-"&amp;TEXT(E4658,"yyyymmdd")</f>
        <v/>
      </c>
    </row>
    <row r="4659">
      <c r="A4659" t="n">
        <v>50166313</v>
      </c>
      <c r="B4659" t="inlineStr">
        <is>
          <t>Queens</t>
        </is>
      </c>
      <c r="C4659" t="inlineStr">
        <is>
          <t>11354</t>
        </is>
      </c>
      <c r="D4659" t="inlineStr">
        <is>
          <t>Bakery Products/Desserts</t>
        </is>
      </c>
      <c r="E4659" s="8" t="n">
        <v>46142</v>
      </c>
      <c r="F4659" t="inlineStr">
        <is>
          <t>Violations were cited in the following area(s).</t>
        </is>
      </c>
      <c r="G4659" t="inlineStr">
        <is>
          <t>10H</t>
        </is>
      </c>
      <c r="H4659" t="inlineStr">
        <is>
          <t>Single service article not provided. Single service article reused or not protected from contamination when transported, stored, dispensed. Drinking straws not completely enclosed in wrapper or dispensed from a sanitary device.</t>
        </is>
      </c>
      <c r="I4659" t="inlineStr">
        <is>
          <t>Not Critical</t>
        </is>
      </c>
      <c r="J4659" t="n">
        <v>22</v>
      </c>
      <c r="L4659" s="9">
        <f>A4659&amp;"-"&amp;TEXT(E4659,"yyyymmdd")</f>
        <v/>
      </c>
    </row>
    <row r="4660">
      <c r="A4660" t="n">
        <v>50171249</v>
      </c>
      <c r="B4660" t="inlineStr">
        <is>
          <t>Brooklyn</t>
        </is>
      </c>
      <c r="C4660" t="inlineStr">
        <is>
          <t>11230</t>
        </is>
      </c>
      <c r="D4660" t="inlineStr">
        <is>
          <t>Jewish/Kosher</t>
        </is>
      </c>
      <c r="E4660" s="8" t="n">
        <v>46142</v>
      </c>
      <c r="F4660" t="inlineStr">
        <is>
          <t>Violations were cited in the following area(s).</t>
        </is>
      </c>
      <c r="G4660" t="inlineStr">
        <is>
          <t>02B</t>
        </is>
      </c>
      <c r="H4660" t="inlineStr">
        <is>
          <t>Hot TCS food item not held at or above 140 °F.</t>
        </is>
      </c>
      <c r="I4660" t="inlineStr">
        <is>
          <t>Critical</t>
        </is>
      </c>
      <c r="J4660" t="n">
        <v>29</v>
      </c>
      <c r="K4660" t="inlineStr">
        <is>
          <t>N</t>
        </is>
      </c>
      <c r="L4660" s="9">
        <f>A4660&amp;"-"&amp;TEXT(E4660,"yyyymmdd")</f>
        <v/>
      </c>
    </row>
    <row r="4661">
      <c r="A4661" t="n">
        <v>50171249</v>
      </c>
      <c r="B4661" t="inlineStr">
        <is>
          <t>Brooklyn</t>
        </is>
      </c>
      <c r="C4661" t="inlineStr">
        <is>
          <t>11230</t>
        </is>
      </c>
      <c r="D4661" t="inlineStr">
        <is>
          <t>Jewish/Kosher</t>
        </is>
      </c>
      <c r="E4661" s="8" t="n">
        <v>46142</v>
      </c>
      <c r="F4661" t="inlineStr">
        <is>
          <t>Violations were cited in the following area(s).</t>
        </is>
      </c>
      <c r="G4661" t="inlineStr">
        <is>
          <t>02G</t>
        </is>
      </c>
      <c r="H4661" t="inlineStr">
        <is>
          <t>Cold TCS food item held above 41 °F; smoked or processed fish held above 38 °F; intact raw eggs held above 45 °F; or reduced oxygen packaged (ROP) TCS foods held above required temperatures except during active necessary preparation.</t>
        </is>
      </c>
      <c r="I4661" t="inlineStr">
        <is>
          <t>Critical</t>
        </is>
      </c>
      <c r="J4661" t="n">
        <v>29</v>
      </c>
      <c r="K4661" t="inlineStr">
        <is>
          <t>N</t>
        </is>
      </c>
      <c r="L4661" s="9">
        <f>A4661&amp;"-"&amp;TEXT(E4661,"yyyymmdd")</f>
        <v/>
      </c>
    </row>
    <row r="4662">
      <c r="A4662" t="n">
        <v>50171249</v>
      </c>
      <c r="B4662" t="inlineStr">
        <is>
          <t>Brooklyn</t>
        </is>
      </c>
      <c r="C4662" t="inlineStr">
        <is>
          <t>11230</t>
        </is>
      </c>
      <c r="D4662" t="inlineStr">
        <is>
          <t>Jewish/Kosher</t>
        </is>
      </c>
      <c r="E4662" s="8" t="n">
        <v>46142</v>
      </c>
      <c r="F4662" t="inlineStr">
        <is>
          <t>Violations were cited in the following area(s).</t>
        </is>
      </c>
      <c r="G4662" t="inlineStr">
        <is>
          <t>06C</t>
        </is>
      </c>
      <c r="H466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662" t="inlineStr">
        <is>
          <t>Critical</t>
        </is>
      </c>
      <c r="J4662" t="n">
        <v>29</v>
      </c>
      <c r="K4662" t="inlineStr">
        <is>
          <t>N</t>
        </is>
      </c>
      <c r="L4662" s="9">
        <f>A4662&amp;"-"&amp;TEXT(E4662,"yyyymmdd")</f>
        <v/>
      </c>
    </row>
    <row r="4663">
      <c r="A4663" t="n">
        <v>50171249</v>
      </c>
      <c r="B4663" t="inlineStr">
        <is>
          <t>Brooklyn</t>
        </is>
      </c>
      <c r="C4663" t="inlineStr">
        <is>
          <t>11230</t>
        </is>
      </c>
      <c r="D4663" t="inlineStr">
        <is>
          <t>Jewish/Kosher</t>
        </is>
      </c>
      <c r="E4663" s="8" t="n">
        <v>46142</v>
      </c>
      <c r="F4663" t="inlineStr">
        <is>
          <t>Violations were cited in the following area(s).</t>
        </is>
      </c>
      <c r="G4663" t="inlineStr">
        <is>
          <t>06D</t>
        </is>
      </c>
      <c r="H4663" t="inlineStr">
        <is>
          <t>Food contact surface not properly washed, rinsed and sanitized after each use and following any activity when contamination may have occurred.</t>
        </is>
      </c>
      <c r="I4663" t="inlineStr">
        <is>
          <t>Critical</t>
        </is>
      </c>
      <c r="J4663" t="n">
        <v>29</v>
      </c>
      <c r="K4663" t="inlineStr">
        <is>
          <t>N</t>
        </is>
      </c>
      <c r="L4663" s="9">
        <f>A4663&amp;"-"&amp;TEXT(E4663,"yyyymmdd")</f>
        <v/>
      </c>
    </row>
    <row r="4664">
      <c r="A4664" t="n">
        <v>50171249</v>
      </c>
      <c r="B4664" t="inlineStr">
        <is>
          <t>Brooklyn</t>
        </is>
      </c>
      <c r="C4664" t="inlineStr">
        <is>
          <t>11230</t>
        </is>
      </c>
      <c r="D4664" t="inlineStr">
        <is>
          <t>Jewish/Kosher</t>
        </is>
      </c>
      <c r="E4664" s="8" t="n">
        <v>46142</v>
      </c>
      <c r="F4664" t="inlineStr">
        <is>
          <t>Violations were cited in the following area(s).</t>
        </is>
      </c>
      <c r="G4664" t="inlineStr">
        <is>
          <t>10B</t>
        </is>
      </c>
      <c r="H4664" t="inlineStr">
        <is>
          <t>Anti-siphonage or back-flow prevention device not provided where required; equipment or floor not properly drained; sewage disposal system in disrepair or not functioning properly. Condensation or liquid waste improperly disposed of.</t>
        </is>
      </c>
      <c r="I4664" t="inlineStr">
        <is>
          <t>Not Critical</t>
        </is>
      </c>
      <c r="J4664" t="n">
        <v>29</v>
      </c>
      <c r="K4664" t="inlineStr">
        <is>
          <t>N</t>
        </is>
      </c>
      <c r="L4664" s="9">
        <f>A4664&amp;"-"&amp;TEXT(E4664,"yyyymmdd")</f>
        <v/>
      </c>
    </row>
    <row r="4665">
      <c r="A4665" t="n">
        <v>50171249</v>
      </c>
      <c r="B4665" t="inlineStr">
        <is>
          <t>Brooklyn</t>
        </is>
      </c>
      <c r="C4665" t="inlineStr">
        <is>
          <t>11230</t>
        </is>
      </c>
      <c r="D4665" t="inlineStr">
        <is>
          <t>Jewish/Kosher</t>
        </is>
      </c>
      <c r="E4665" s="8" t="n">
        <v>46142</v>
      </c>
      <c r="F4665" t="inlineStr">
        <is>
          <t>Violations were cited in the following area(s).</t>
        </is>
      </c>
      <c r="G4665" t="inlineStr">
        <is>
          <t>10D</t>
        </is>
      </c>
      <c r="H4665" t="inlineStr">
        <is>
          <t>Mechanical or natural ventilation not provided, inadequate, improperly installed, in disrepair or fails to prevent and control excessive build-up of grease, heat, steam condensation, vapors, odors, smoke or fumes.</t>
        </is>
      </c>
      <c r="I4665" t="inlineStr">
        <is>
          <t>Not Critical</t>
        </is>
      </c>
      <c r="J4665" t="n">
        <v>29</v>
      </c>
      <c r="K4665" t="inlineStr">
        <is>
          <t>N</t>
        </is>
      </c>
      <c r="L4665" s="9">
        <f>A4665&amp;"-"&amp;TEXT(E4665,"yyyymmdd")</f>
        <v/>
      </c>
    </row>
    <row r="4666">
      <c r="A4666" t="n">
        <v>50180505</v>
      </c>
      <c r="B4666" t="inlineStr">
        <is>
          <t>Brooklyn</t>
        </is>
      </c>
      <c r="C4666" t="inlineStr">
        <is>
          <t>11237</t>
        </is>
      </c>
      <c r="D4666" t="inlineStr">
        <is>
          <t>Pizza</t>
        </is>
      </c>
      <c r="E4666" s="8" t="n">
        <v>46142</v>
      </c>
      <c r="F4666" t="inlineStr">
        <is>
          <t>Violations were cited in the following area(s).</t>
        </is>
      </c>
      <c r="G4666" t="inlineStr">
        <is>
          <t>06D</t>
        </is>
      </c>
      <c r="H4666" t="inlineStr">
        <is>
          <t>Food contact surface not properly washed, rinsed and sanitized after each use and following any activity when contamination may have occurred.</t>
        </is>
      </c>
      <c r="I4666" t="inlineStr">
        <is>
          <t>Critical</t>
        </is>
      </c>
      <c r="J4666" t="n">
        <v>12</v>
      </c>
      <c r="K4666" t="inlineStr">
        <is>
          <t>A</t>
        </is>
      </c>
      <c r="L4666" s="9">
        <f>A4666&amp;"-"&amp;TEXT(E4666,"yyyymmdd")</f>
        <v/>
      </c>
    </row>
    <row r="4667">
      <c r="A4667" t="n">
        <v>50180505</v>
      </c>
      <c r="B4667" t="inlineStr">
        <is>
          <t>Brooklyn</t>
        </is>
      </c>
      <c r="C4667" t="inlineStr">
        <is>
          <t>11237</t>
        </is>
      </c>
      <c r="D4667" t="inlineStr">
        <is>
          <t>Pizza</t>
        </is>
      </c>
      <c r="E4667" s="8" t="n">
        <v>46142</v>
      </c>
      <c r="F4667" t="inlineStr">
        <is>
          <t>Violations were cited in the following area(s).</t>
        </is>
      </c>
      <c r="G4667" t="inlineStr">
        <is>
          <t>10F</t>
        </is>
      </c>
      <c r="H4667" t="inlineStr">
        <is>
          <t>Non-food contact surface or equipment made of unacceptable material, not kept clean, or not properly sealed, raised, spaced or movable to allow accessibility for cleaning on all sides, above and underneath the unit.</t>
        </is>
      </c>
      <c r="I4667" t="inlineStr">
        <is>
          <t>Not Critical</t>
        </is>
      </c>
      <c r="J4667" t="n">
        <v>12</v>
      </c>
      <c r="K4667" t="inlineStr">
        <is>
          <t>A</t>
        </is>
      </c>
      <c r="L4667" s="9">
        <f>A4667&amp;"-"&amp;TEXT(E4667,"yyyymmdd")</f>
        <v/>
      </c>
    </row>
    <row r="4668">
      <c r="A4668" t="n">
        <v>50180505</v>
      </c>
      <c r="B4668" t="inlineStr">
        <is>
          <t>Brooklyn</t>
        </is>
      </c>
      <c r="C4668" t="inlineStr">
        <is>
          <t>11237</t>
        </is>
      </c>
      <c r="D4668" t="inlineStr">
        <is>
          <t>Pizza</t>
        </is>
      </c>
      <c r="E4668" s="8" t="n">
        <v>46142</v>
      </c>
      <c r="F4668" t="inlineStr">
        <is>
          <t>Violations were cited in the following area(s).</t>
        </is>
      </c>
      <c r="G4668" t="inlineStr">
        <is>
          <t>10G</t>
        </is>
      </c>
      <c r="H4668" t="inlineStr">
        <is>
          <t>Dishwashing and ware washing: Cleaning and sanitizing of tableware, including dishes, utensils, and equipment deficient.</t>
        </is>
      </c>
      <c r="I4668" t="inlineStr">
        <is>
          <t>Not Critical</t>
        </is>
      </c>
      <c r="J4668" t="n">
        <v>12</v>
      </c>
      <c r="K4668" t="inlineStr">
        <is>
          <t>A</t>
        </is>
      </c>
      <c r="L4668" s="9">
        <f>A4668&amp;"-"&amp;TEXT(E4668,"yyyymmdd")</f>
        <v/>
      </c>
    </row>
    <row r="4669">
      <c r="A4669" t="n">
        <v>40663950</v>
      </c>
      <c r="B4669" t="inlineStr">
        <is>
          <t>Manhattan</t>
        </is>
      </c>
      <c r="C4669" t="inlineStr">
        <is>
          <t>10001</t>
        </is>
      </c>
      <c r="D4669" t="inlineStr">
        <is>
          <t>American</t>
        </is>
      </c>
      <c r="E4669" s="8" t="n">
        <v>46143</v>
      </c>
      <c r="F4669" t="inlineStr">
        <is>
          <t>Violations were cited in the following area(s).</t>
        </is>
      </c>
      <c r="G4669" t="inlineStr">
        <is>
          <t>06F</t>
        </is>
      </c>
      <c r="H4669" t="inlineStr">
        <is>
          <t>Wiping cloths not stored clean and dry, or in a sanitizing solution, between uses.</t>
        </is>
      </c>
      <c r="I4669" t="inlineStr">
        <is>
          <t>Critical</t>
        </is>
      </c>
      <c r="J4669" t="n">
        <v>7</v>
      </c>
      <c r="K4669" t="inlineStr">
        <is>
          <t>A</t>
        </is>
      </c>
      <c r="L4669" s="9">
        <f>A4669&amp;"-"&amp;TEXT(E4669,"yyyymmdd")</f>
        <v/>
      </c>
    </row>
    <row r="4670">
      <c r="A4670" t="n">
        <v>41236580</v>
      </c>
      <c r="B4670" t="inlineStr">
        <is>
          <t>Queens</t>
        </is>
      </c>
      <c r="C4670" t="inlineStr">
        <is>
          <t>11375</t>
        </is>
      </c>
      <c r="D4670" t="inlineStr">
        <is>
          <t>Donuts</t>
        </is>
      </c>
      <c r="E4670" s="8" t="n">
        <v>46143</v>
      </c>
      <c r="F4670" t="inlineStr">
        <is>
          <t>Violations were cited in the following area(s).</t>
        </is>
      </c>
      <c r="G4670" t="inlineStr">
        <is>
          <t>02B</t>
        </is>
      </c>
      <c r="H4670" t="inlineStr">
        <is>
          <t>Hot TCS food item not held at or above 140 °F.</t>
        </is>
      </c>
      <c r="I4670" t="inlineStr">
        <is>
          <t>Critical</t>
        </is>
      </c>
      <c r="J4670" t="n">
        <v>9</v>
      </c>
      <c r="K4670" t="inlineStr">
        <is>
          <t>A</t>
        </is>
      </c>
      <c r="L4670" s="9">
        <f>A4670&amp;"-"&amp;TEXT(E4670,"yyyymmdd")</f>
        <v/>
      </c>
    </row>
    <row r="4671">
      <c r="A4671" t="n">
        <v>41236580</v>
      </c>
      <c r="B4671" t="inlineStr">
        <is>
          <t>Queens</t>
        </is>
      </c>
      <c r="C4671" t="inlineStr">
        <is>
          <t>11375</t>
        </is>
      </c>
      <c r="D4671" t="inlineStr">
        <is>
          <t>Donuts</t>
        </is>
      </c>
      <c r="E4671" s="8" t="n">
        <v>46143</v>
      </c>
      <c r="F4671" t="inlineStr">
        <is>
          <t>Violations were cited in the following area(s).</t>
        </is>
      </c>
      <c r="G4671" t="inlineStr">
        <is>
          <t>10F</t>
        </is>
      </c>
      <c r="H4671" t="inlineStr">
        <is>
          <t>Non-food contact surface or equipment made of unacceptable material, not kept clean, or not properly sealed, raised, spaced or movable to allow accessibility for cleaning on all sides, above and underneath the unit.</t>
        </is>
      </c>
      <c r="I4671" t="inlineStr">
        <is>
          <t>Not Critical</t>
        </is>
      </c>
      <c r="J4671" t="n">
        <v>9</v>
      </c>
      <c r="K4671" t="inlineStr">
        <is>
          <t>A</t>
        </is>
      </c>
      <c r="L4671" s="9">
        <f>A4671&amp;"-"&amp;TEXT(E4671,"yyyymmdd")</f>
        <v/>
      </c>
    </row>
    <row r="4672">
      <c r="A4672" t="n">
        <v>41533970</v>
      </c>
      <c r="B4672" t="inlineStr">
        <is>
          <t>Bronx</t>
        </is>
      </c>
      <c r="C4672" t="inlineStr">
        <is>
          <t>10458</t>
        </is>
      </c>
      <c r="D4672" t="inlineStr">
        <is>
          <t>Donuts</t>
        </is>
      </c>
      <c r="E4672" s="8" t="n">
        <v>46143</v>
      </c>
      <c r="F4672" t="inlineStr">
        <is>
          <t>Violations were cited in the following area(s).</t>
        </is>
      </c>
      <c r="G4672" t="inlineStr">
        <is>
          <t>04F</t>
        </is>
      </c>
      <c r="H4672" t="inlineStr">
        <is>
          <t>Food preparation area, food storage area, or other area used by employees or patrons, contaminated by sewage or liquid waste.</t>
        </is>
      </c>
      <c r="I4672" t="inlineStr">
        <is>
          <t>Critical</t>
        </is>
      </c>
      <c r="J4672" t="n">
        <v>25</v>
      </c>
      <c r="L4672" s="9">
        <f>A4672&amp;"-"&amp;TEXT(E4672,"yyyymmdd")</f>
        <v/>
      </c>
    </row>
    <row r="4673">
      <c r="A4673" t="n">
        <v>41533970</v>
      </c>
      <c r="B4673" t="inlineStr">
        <is>
          <t>Bronx</t>
        </is>
      </c>
      <c r="C4673" t="inlineStr">
        <is>
          <t>10458</t>
        </is>
      </c>
      <c r="D4673" t="inlineStr">
        <is>
          <t>Donuts</t>
        </is>
      </c>
      <c r="E4673" s="8" t="n">
        <v>46143</v>
      </c>
      <c r="F4673" t="inlineStr">
        <is>
          <t>Violations were cited in the following area(s).</t>
        </is>
      </c>
      <c r="G4673" t="inlineStr">
        <is>
          <t>04K</t>
        </is>
      </c>
      <c r="H4673" t="inlineStr">
        <is>
          <t>Evidence of rats or live rats in establishment's food or non-food areas.</t>
        </is>
      </c>
      <c r="I4673" t="inlineStr">
        <is>
          <t>Critical</t>
        </is>
      </c>
      <c r="J4673" t="n">
        <v>25</v>
      </c>
      <c r="L4673" s="9">
        <f>A4673&amp;"-"&amp;TEXT(E4673,"yyyymmdd")</f>
        <v/>
      </c>
    </row>
    <row r="4674">
      <c r="A4674" t="n">
        <v>41533970</v>
      </c>
      <c r="B4674" t="inlineStr">
        <is>
          <t>Bronx</t>
        </is>
      </c>
      <c r="C4674" t="inlineStr">
        <is>
          <t>10458</t>
        </is>
      </c>
      <c r="D4674" t="inlineStr">
        <is>
          <t>Donuts</t>
        </is>
      </c>
      <c r="E4674" s="8" t="n">
        <v>46143</v>
      </c>
      <c r="F4674" t="inlineStr">
        <is>
          <t>Violations were cited in the following area(s).</t>
        </is>
      </c>
      <c r="G4674" t="inlineStr">
        <is>
          <t>08A</t>
        </is>
      </c>
      <c r="H4674" t="inlineStr">
        <is>
          <t>Establishment is not free of harborage or conditions conducive to rodents, insects or other pests.</t>
        </is>
      </c>
      <c r="I4674" t="inlineStr">
        <is>
          <t>Not Critical</t>
        </is>
      </c>
      <c r="J4674" t="n">
        <v>25</v>
      </c>
      <c r="L4674" s="9">
        <f>A4674&amp;"-"&amp;TEXT(E4674,"yyyymmdd")</f>
        <v/>
      </c>
    </row>
    <row r="4675">
      <c r="A4675" t="n">
        <v>41533970</v>
      </c>
      <c r="B4675" t="inlineStr">
        <is>
          <t>Bronx</t>
        </is>
      </c>
      <c r="C4675" t="inlineStr">
        <is>
          <t>10458</t>
        </is>
      </c>
      <c r="D4675" t="inlineStr">
        <is>
          <t>Donuts</t>
        </is>
      </c>
      <c r="E4675" s="8" t="n">
        <v>46143</v>
      </c>
      <c r="F4675" t="inlineStr">
        <is>
          <t>Violations were cited in the following area(s).</t>
        </is>
      </c>
      <c r="G4675" t="inlineStr">
        <is>
          <t>08C</t>
        </is>
      </c>
      <c r="H4675" t="inlineStr">
        <is>
          <t>Pesticide not properly labeled or used by unlicensed individual. Pesticide, other toxic chemical improperly used/stored. Unprotected, unlocked bait station used.</t>
        </is>
      </c>
      <c r="I4675" t="inlineStr">
        <is>
          <t>Not Critical</t>
        </is>
      </c>
      <c r="J4675" t="n">
        <v>25</v>
      </c>
      <c r="L4675" s="9">
        <f>A4675&amp;"-"&amp;TEXT(E4675,"yyyymmdd")</f>
        <v/>
      </c>
    </row>
    <row r="4676">
      <c r="A4676" t="n">
        <v>41533970</v>
      </c>
      <c r="B4676" t="inlineStr">
        <is>
          <t>Bronx</t>
        </is>
      </c>
      <c r="C4676" t="inlineStr">
        <is>
          <t>10458</t>
        </is>
      </c>
      <c r="D4676" t="inlineStr">
        <is>
          <t>Donuts</t>
        </is>
      </c>
      <c r="E4676" s="8" t="n">
        <v>46143</v>
      </c>
      <c r="F4676" t="inlineStr">
        <is>
          <t>Violations were cited in the following area(s).</t>
        </is>
      </c>
      <c r="G4676" t="inlineStr">
        <is>
          <t>10F</t>
        </is>
      </c>
      <c r="H4676" t="inlineStr">
        <is>
          <t>Non-food contact surface or equipment made of unacceptable material, not kept clean, or not properly sealed, raised, spaced or movable to allow accessibility for cleaning on all sides, above and underneath the unit.</t>
        </is>
      </c>
      <c r="I4676" t="inlineStr">
        <is>
          <t>Not Critical</t>
        </is>
      </c>
      <c r="J4676" t="n">
        <v>25</v>
      </c>
      <c r="L4676" s="9">
        <f>A4676&amp;"-"&amp;TEXT(E4676,"yyyymmdd")</f>
        <v/>
      </c>
    </row>
    <row r="4677">
      <c r="A4677" t="n">
        <v>41533970</v>
      </c>
      <c r="B4677" t="inlineStr">
        <is>
          <t>Bronx</t>
        </is>
      </c>
      <c r="C4677" t="inlineStr">
        <is>
          <t>10458</t>
        </is>
      </c>
      <c r="D4677" t="inlineStr">
        <is>
          <t>Donuts</t>
        </is>
      </c>
      <c r="E4677" s="8" t="n">
        <v>46143</v>
      </c>
      <c r="F4677" t="inlineStr">
        <is>
          <t>Violations were cited in the following area(s).</t>
        </is>
      </c>
      <c r="G4677" t="inlineStr">
        <is>
          <t>10H</t>
        </is>
      </c>
      <c r="H4677" t="inlineStr">
        <is>
          <t>Single service article not provided. Single service article reused or not protected from contamination when transported, stored, dispensed. Drinking straws not completely enclosed in wrapper or dispensed from a sanitary device.</t>
        </is>
      </c>
      <c r="I4677" t="inlineStr">
        <is>
          <t>Not Critical</t>
        </is>
      </c>
      <c r="J4677" t="n">
        <v>25</v>
      </c>
      <c r="L4677" s="9">
        <f>A4677&amp;"-"&amp;TEXT(E4677,"yyyymmdd")</f>
        <v/>
      </c>
    </row>
    <row r="4678">
      <c r="A4678" t="n">
        <v>41573739</v>
      </c>
      <c r="B4678" t="inlineStr">
        <is>
          <t>Manhattan</t>
        </is>
      </c>
      <c r="C4678" t="inlineStr">
        <is>
          <t>10012</t>
        </is>
      </c>
      <c r="D4678" t="inlineStr">
        <is>
          <t>Bakery Products/Desserts</t>
        </is>
      </c>
      <c r="E4678" s="8" t="n">
        <v>46143</v>
      </c>
      <c r="F4678" t="inlineStr">
        <is>
          <t>Violations were cited in the following area(s).</t>
        </is>
      </c>
      <c r="G4678" t="inlineStr">
        <is>
          <t>10G</t>
        </is>
      </c>
      <c r="H4678" t="inlineStr">
        <is>
          <t>Dishwashing and ware washing: Cleaning and sanitizing of tableware, including dishes, utensils, and equipment deficient.</t>
        </is>
      </c>
      <c r="I4678" t="inlineStr">
        <is>
          <t>Not Critical</t>
        </is>
      </c>
      <c r="J4678" t="n">
        <v>5</v>
      </c>
      <c r="K4678" t="inlineStr">
        <is>
          <t>A</t>
        </is>
      </c>
      <c r="L4678" s="9">
        <f>A4678&amp;"-"&amp;TEXT(E4678,"yyyymmdd")</f>
        <v/>
      </c>
    </row>
    <row r="4679">
      <c r="A4679" t="n">
        <v>41655988</v>
      </c>
      <c r="B4679" t="inlineStr">
        <is>
          <t>Queens</t>
        </is>
      </c>
      <c r="C4679" t="inlineStr">
        <is>
          <t>11365</t>
        </is>
      </c>
      <c r="D4679" t="inlineStr">
        <is>
          <t>American</t>
        </is>
      </c>
      <c r="E4679" s="8" t="n">
        <v>46143</v>
      </c>
      <c r="F4679" t="inlineStr">
        <is>
          <t>Violations were cited in the following area(s).</t>
        </is>
      </c>
      <c r="G4679" t="inlineStr">
        <is>
          <t>10B</t>
        </is>
      </c>
      <c r="H4679" t="inlineStr">
        <is>
          <t>Anti-siphonage or back-flow prevention device not provided where required; equipment or floor not properly drained; sewage disposal system in disrepair or not functioning properly. Condensation or liquid waste improperly disposed of.</t>
        </is>
      </c>
      <c r="I4679" t="inlineStr">
        <is>
          <t>Not Critical</t>
        </is>
      </c>
      <c r="J4679" t="n">
        <v>6</v>
      </c>
      <c r="K4679" t="inlineStr">
        <is>
          <t>A</t>
        </is>
      </c>
      <c r="L4679" s="9">
        <f>A4679&amp;"-"&amp;TEXT(E4679,"yyyymmdd")</f>
        <v/>
      </c>
    </row>
    <row r="4680">
      <c r="A4680" t="n">
        <v>41655988</v>
      </c>
      <c r="B4680" t="inlineStr">
        <is>
          <t>Queens</t>
        </is>
      </c>
      <c r="C4680" t="inlineStr">
        <is>
          <t>11365</t>
        </is>
      </c>
      <c r="D4680" t="inlineStr">
        <is>
          <t>American</t>
        </is>
      </c>
      <c r="E4680" s="8" t="n">
        <v>46143</v>
      </c>
      <c r="F4680" t="inlineStr">
        <is>
          <t>Violations were cited in the following area(s).</t>
        </is>
      </c>
      <c r="G4680" t="inlineStr">
        <is>
          <t>10F</t>
        </is>
      </c>
      <c r="H4680" t="inlineStr">
        <is>
          <t>Non-food contact surface or equipment made of unacceptable material, not kept clean, or not properly sealed, raised, spaced or movable to allow accessibility for cleaning on all sides, above and underneath the unit.</t>
        </is>
      </c>
      <c r="I4680" t="inlineStr">
        <is>
          <t>Not Critical</t>
        </is>
      </c>
      <c r="J4680" t="n">
        <v>6</v>
      </c>
      <c r="K4680" t="inlineStr">
        <is>
          <t>A</t>
        </is>
      </c>
      <c r="L4680" s="9">
        <f>A4680&amp;"-"&amp;TEXT(E4680,"yyyymmdd")</f>
        <v/>
      </c>
    </row>
    <row r="4681">
      <c r="A4681" t="n">
        <v>41655988</v>
      </c>
      <c r="B4681" t="inlineStr">
        <is>
          <t>Queens</t>
        </is>
      </c>
      <c r="C4681" t="inlineStr">
        <is>
          <t>11365</t>
        </is>
      </c>
      <c r="D4681" t="inlineStr">
        <is>
          <t>American</t>
        </is>
      </c>
      <c r="E4681" s="8" t="n">
        <v>46143</v>
      </c>
      <c r="F4681" t="inlineStr">
        <is>
          <t>Violations were cited in the following area(s).</t>
        </is>
      </c>
      <c r="G4681" t="inlineStr">
        <is>
          <t>10H</t>
        </is>
      </c>
      <c r="H4681" t="inlineStr">
        <is>
          <t>Single service article not provided. Single service article reused or not protected from contamination when transported, stored, dispensed. Drinking straws not completely enclosed in wrapper or dispensed from a sanitary device.</t>
        </is>
      </c>
      <c r="I4681" t="inlineStr">
        <is>
          <t>Not Critical</t>
        </is>
      </c>
      <c r="J4681" t="n">
        <v>6</v>
      </c>
      <c r="K4681" t="inlineStr">
        <is>
          <t>A</t>
        </is>
      </c>
      <c r="L4681" s="9">
        <f>A4681&amp;"-"&amp;TEXT(E4681,"yyyymmdd")</f>
        <v/>
      </c>
    </row>
    <row r="4682">
      <c r="A4682" t="n">
        <v>50013718</v>
      </c>
      <c r="B4682" t="inlineStr">
        <is>
          <t>Bronx</t>
        </is>
      </c>
      <c r="C4682" t="inlineStr">
        <is>
          <t>10461</t>
        </is>
      </c>
      <c r="D4682" t="inlineStr">
        <is>
          <t>Donuts</t>
        </is>
      </c>
      <c r="E4682" s="8" t="n">
        <v>46143</v>
      </c>
      <c r="F4682" t="inlineStr">
        <is>
          <t>Violations were cited in the following area(s).</t>
        </is>
      </c>
      <c r="G4682" t="inlineStr">
        <is>
          <t>06D</t>
        </is>
      </c>
      <c r="H4682" t="inlineStr">
        <is>
          <t>Food contact surface not properly washed, rinsed and sanitized after each use and following any activity when contamination may have occurred.</t>
        </is>
      </c>
      <c r="I4682" t="inlineStr">
        <is>
          <t>Critical</t>
        </is>
      </c>
      <c r="J4682" t="n">
        <v>8</v>
      </c>
      <c r="K4682" t="inlineStr">
        <is>
          <t>A</t>
        </is>
      </c>
      <c r="L4682" s="9">
        <f>A4682&amp;"-"&amp;TEXT(E4682,"yyyymmdd")</f>
        <v/>
      </c>
    </row>
    <row r="4683">
      <c r="A4683" t="n">
        <v>50013718</v>
      </c>
      <c r="B4683" t="inlineStr">
        <is>
          <t>Bronx</t>
        </is>
      </c>
      <c r="C4683" t="inlineStr">
        <is>
          <t>10461</t>
        </is>
      </c>
      <c r="D4683" t="inlineStr">
        <is>
          <t>Donuts</t>
        </is>
      </c>
      <c r="E4683" s="8" t="n">
        <v>46143</v>
      </c>
      <c r="F4683" t="inlineStr">
        <is>
          <t>Violations were cited in the following area(s).</t>
        </is>
      </c>
      <c r="G4683" t="inlineStr">
        <is>
          <t>10F</t>
        </is>
      </c>
      <c r="H4683" t="inlineStr">
        <is>
          <t>Non-food contact surface or equipment made of unacceptable material, not kept clean, or not properly sealed, raised, spaced or movable to allow accessibility for cleaning on all sides, above and underneath the unit.</t>
        </is>
      </c>
      <c r="I4683" t="inlineStr">
        <is>
          <t>Not Critical</t>
        </is>
      </c>
      <c r="J4683" t="n">
        <v>8</v>
      </c>
      <c r="K4683" t="inlineStr">
        <is>
          <t>A</t>
        </is>
      </c>
      <c r="L4683" s="9">
        <f>A4683&amp;"-"&amp;TEXT(E4683,"yyyymmdd")</f>
        <v/>
      </c>
    </row>
    <row r="4684">
      <c r="A4684" t="n">
        <v>50034724</v>
      </c>
      <c r="B4684" t="inlineStr">
        <is>
          <t>Brooklyn</t>
        </is>
      </c>
      <c r="C4684" t="inlineStr">
        <is>
          <t>11207</t>
        </is>
      </c>
      <c r="D4684" t="inlineStr">
        <is>
          <t>Latin American</t>
        </is>
      </c>
      <c r="E4684" s="8" t="n">
        <v>46143</v>
      </c>
      <c r="F4684" t="inlineStr">
        <is>
          <t>Violations were cited in the following area(s).</t>
        </is>
      </c>
      <c r="G4684" t="inlineStr">
        <is>
          <t>02B</t>
        </is>
      </c>
      <c r="H4684" t="inlineStr">
        <is>
          <t>Hot TCS food item not held at or above 140 °F.</t>
        </is>
      </c>
      <c r="I4684" t="inlineStr">
        <is>
          <t>Critical</t>
        </is>
      </c>
      <c r="J4684" t="n">
        <v>12</v>
      </c>
      <c r="K4684" t="inlineStr">
        <is>
          <t>A</t>
        </is>
      </c>
      <c r="L4684" s="9">
        <f>A4684&amp;"-"&amp;TEXT(E4684,"yyyymmdd")</f>
        <v/>
      </c>
    </row>
    <row r="4685">
      <c r="A4685" t="n">
        <v>50034724</v>
      </c>
      <c r="B4685" t="inlineStr">
        <is>
          <t>Brooklyn</t>
        </is>
      </c>
      <c r="C4685" t="inlineStr">
        <is>
          <t>11207</t>
        </is>
      </c>
      <c r="D4685" t="inlineStr">
        <is>
          <t>Latin American</t>
        </is>
      </c>
      <c r="E4685" s="8" t="n">
        <v>46143</v>
      </c>
      <c r="F4685" t="inlineStr">
        <is>
          <t>Violations were cited in the following area(s).</t>
        </is>
      </c>
      <c r="G4685" t="inlineStr">
        <is>
          <t>06D</t>
        </is>
      </c>
      <c r="H4685" t="inlineStr">
        <is>
          <t>Food contact surface not properly washed, rinsed and sanitized after each use and following any activity when contamination may have occurred.</t>
        </is>
      </c>
      <c r="I4685" t="inlineStr">
        <is>
          <t>Critical</t>
        </is>
      </c>
      <c r="J4685" t="n">
        <v>12</v>
      </c>
      <c r="K4685" t="inlineStr">
        <is>
          <t>A</t>
        </is>
      </c>
      <c r="L4685" s="9">
        <f>A4685&amp;"-"&amp;TEXT(E4685,"yyyymmdd")</f>
        <v/>
      </c>
    </row>
    <row r="4686">
      <c r="A4686" t="n">
        <v>50044975</v>
      </c>
      <c r="B4686" t="inlineStr">
        <is>
          <t>Manhattan</t>
        </is>
      </c>
      <c r="C4686" t="inlineStr">
        <is>
          <t>10024</t>
        </is>
      </c>
      <c r="D4686" t="inlineStr">
        <is>
          <t>Sandwiches</t>
        </is>
      </c>
      <c r="E4686" s="8" t="n">
        <v>46143</v>
      </c>
      <c r="F4686" t="inlineStr">
        <is>
          <t>Violations were cited in the following area(s).</t>
        </is>
      </c>
      <c r="G4686" t="inlineStr">
        <is>
          <t>02G</t>
        </is>
      </c>
      <c r="H4686" t="inlineStr">
        <is>
          <t>Cold TCS food item held above 41 °F; smoked or processed fish held above 38 °F; intact raw eggs held above 45 °F; or reduced oxygen packaged (ROP) TCS foods held above required temperatures except during active necessary preparation.</t>
        </is>
      </c>
      <c r="I4686" t="inlineStr">
        <is>
          <t>Critical</t>
        </is>
      </c>
      <c r="J4686" t="n">
        <v>13</v>
      </c>
      <c r="K4686" t="inlineStr">
        <is>
          <t>A</t>
        </is>
      </c>
      <c r="L4686" s="9">
        <f>A4686&amp;"-"&amp;TEXT(E4686,"yyyymmdd")</f>
        <v/>
      </c>
    </row>
    <row r="4687">
      <c r="A4687" t="n">
        <v>50044975</v>
      </c>
      <c r="B4687" t="inlineStr">
        <is>
          <t>Manhattan</t>
        </is>
      </c>
      <c r="C4687" t="inlineStr">
        <is>
          <t>10024</t>
        </is>
      </c>
      <c r="D4687" t="inlineStr">
        <is>
          <t>Sandwiches</t>
        </is>
      </c>
      <c r="E4687" s="8" t="n">
        <v>46143</v>
      </c>
      <c r="F4687" t="inlineStr">
        <is>
          <t>Violations were cited in the following area(s).</t>
        </is>
      </c>
      <c r="G4687" t="inlineStr">
        <is>
          <t>10B</t>
        </is>
      </c>
      <c r="H4687" t="inlineStr">
        <is>
          <t>Anti-siphonage or back-flow prevention device not provided where required; equipment or floor not properly drained; sewage disposal system in disrepair or not functioning properly. Condensation or liquid waste improperly disposed of.</t>
        </is>
      </c>
      <c r="I4687" t="inlineStr">
        <is>
          <t>Not Critical</t>
        </is>
      </c>
      <c r="J4687" t="n">
        <v>13</v>
      </c>
      <c r="K4687" t="inlineStr">
        <is>
          <t>A</t>
        </is>
      </c>
      <c r="L4687" s="9">
        <f>A4687&amp;"-"&amp;TEXT(E4687,"yyyymmdd")</f>
        <v/>
      </c>
    </row>
    <row r="4688">
      <c r="A4688" t="n">
        <v>50044975</v>
      </c>
      <c r="B4688" t="inlineStr">
        <is>
          <t>Manhattan</t>
        </is>
      </c>
      <c r="C4688" t="inlineStr">
        <is>
          <t>10024</t>
        </is>
      </c>
      <c r="D4688" t="inlineStr">
        <is>
          <t>Sandwiches</t>
        </is>
      </c>
      <c r="E4688" s="8" t="n">
        <v>46143</v>
      </c>
      <c r="F4688" t="inlineStr">
        <is>
          <t>Violations were cited in the following area(s).</t>
        </is>
      </c>
      <c r="G4688" t="inlineStr">
        <is>
          <t>10F</t>
        </is>
      </c>
      <c r="H4688" t="inlineStr">
        <is>
          <t>Non-food contact surface or equipment made of unacceptable material, not kept clean, or not properly sealed, raised, spaced or movable to allow accessibility for cleaning on all sides, above and underneath the unit.</t>
        </is>
      </c>
      <c r="I4688" t="inlineStr">
        <is>
          <t>Not Critical</t>
        </is>
      </c>
      <c r="J4688" t="n">
        <v>13</v>
      </c>
      <c r="K4688" t="inlineStr">
        <is>
          <t>A</t>
        </is>
      </c>
      <c r="L4688" s="9">
        <f>A4688&amp;"-"&amp;TEXT(E4688,"yyyymmdd")</f>
        <v/>
      </c>
    </row>
    <row r="4689">
      <c r="A4689" t="n">
        <v>50046872</v>
      </c>
      <c r="B4689" t="inlineStr">
        <is>
          <t>Manhattan</t>
        </is>
      </c>
      <c r="C4689" t="inlineStr">
        <is>
          <t>10023</t>
        </is>
      </c>
      <c r="D4689" t="inlineStr">
        <is>
          <t>Donuts</t>
        </is>
      </c>
      <c r="E4689" s="8" t="n">
        <v>46143</v>
      </c>
      <c r="F4689" t="inlineStr">
        <is>
          <t>Violations were cited in the following area(s).</t>
        </is>
      </c>
      <c r="G4689" t="inlineStr">
        <is>
          <t>04N</t>
        </is>
      </c>
      <c r="H4689" t="inlineStr">
        <is>
          <t>Filth flies or food/refuse/sewage associated with (FRSA) flies or other nuisance pests in establishment’s food and/or non-food areas. FRSA flies include house flies, blow flies, bottle flies, flesh flies, drain flies, Phorid flies and fruit flies.</t>
        </is>
      </c>
      <c r="I4689" t="inlineStr">
        <is>
          <t>Critical</t>
        </is>
      </c>
      <c r="J4689" t="n">
        <v>36</v>
      </c>
      <c r="L4689" s="9">
        <f>A4689&amp;"-"&amp;TEXT(E4689,"yyyymmdd")</f>
        <v/>
      </c>
    </row>
    <row r="4690">
      <c r="A4690" t="n">
        <v>50046872</v>
      </c>
      <c r="B4690" t="inlineStr">
        <is>
          <t>Manhattan</t>
        </is>
      </c>
      <c r="C4690" t="inlineStr">
        <is>
          <t>10023</t>
        </is>
      </c>
      <c r="D4690" t="inlineStr">
        <is>
          <t>Donuts</t>
        </is>
      </c>
      <c r="E4690" s="8" t="n">
        <v>46143</v>
      </c>
      <c r="F4690" t="inlineStr">
        <is>
          <t>Violations were cited in the following area(s).</t>
        </is>
      </c>
      <c r="G4690" t="inlineStr">
        <is>
          <t>04O</t>
        </is>
      </c>
      <c r="H4690" t="inlineStr">
        <is>
          <t>Live animal other than fish in tank or service animal present in facility’s food or non-food area.</t>
        </is>
      </c>
      <c r="I4690" t="inlineStr">
        <is>
          <t>Critical</t>
        </is>
      </c>
      <c r="J4690" t="n">
        <v>36</v>
      </c>
      <c r="L4690" s="9">
        <f>A4690&amp;"-"&amp;TEXT(E4690,"yyyymmdd")</f>
        <v/>
      </c>
    </row>
    <row r="4691">
      <c r="A4691" t="n">
        <v>50046872</v>
      </c>
      <c r="B4691" t="inlineStr">
        <is>
          <t>Manhattan</t>
        </is>
      </c>
      <c r="C4691" t="inlineStr">
        <is>
          <t>10023</t>
        </is>
      </c>
      <c r="D4691" t="inlineStr">
        <is>
          <t>Donuts</t>
        </is>
      </c>
      <c r="E4691" s="8" t="n">
        <v>46143</v>
      </c>
      <c r="F4691" t="inlineStr">
        <is>
          <t>Violations were cited in the following area(s).</t>
        </is>
      </c>
      <c r="G4691" t="inlineStr">
        <is>
          <t>06C</t>
        </is>
      </c>
      <c r="H469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691" t="inlineStr">
        <is>
          <t>Critical</t>
        </is>
      </c>
      <c r="J4691" t="n">
        <v>36</v>
      </c>
      <c r="L4691" s="9">
        <f>A4691&amp;"-"&amp;TEXT(E4691,"yyyymmdd")</f>
        <v/>
      </c>
    </row>
    <row r="4692">
      <c r="A4692" t="n">
        <v>50046872</v>
      </c>
      <c r="B4692" t="inlineStr">
        <is>
          <t>Manhattan</t>
        </is>
      </c>
      <c r="C4692" t="inlineStr">
        <is>
          <t>10023</t>
        </is>
      </c>
      <c r="D4692" t="inlineStr">
        <is>
          <t>Donuts</t>
        </is>
      </c>
      <c r="E4692" s="8" t="n">
        <v>46143</v>
      </c>
      <c r="F4692" t="inlineStr">
        <is>
          <t>Violations were cited in the following area(s).</t>
        </is>
      </c>
      <c r="G4692" t="inlineStr">
        <is>
          <t>06D</t>
        </is>
      </c>
      <c r="H4692" t="inlineStr">
        <is>
          <t>Food contact surface not properly washed, rinsed and sanitized after each use and following any activity when contamination may have occurred.</t>
        </is>
      </c>
      <c r="I4692" t="inlineStr">
        <is>
          <t>Critical</t>
        </is>
      </c>
      <c r="J4692" t="n">
        <v>36</v>
      </c>
      <c r="L4692" s="9">
        <f>A4692&amp;"-"&amp;TEXT(E4692,"yyyymmdd")</f>
        <v/>
      </c>
    </row>
    <row r="4693">
      <c r="A4693" t="n">
        <v>50046872</v>
      </c>
      <c r="B4693" t="inlineStr">
        <is>
          <t>Manhattan</t>
        </is>
      </c>
      <c r="C4693" t="inlineStr">
        <is>
          <t>10023</t>
        </is>
      </c>
      <c r="D4693" t="inlineStr">
        <is>
          <t>Donuts</t>
        </is>
      </c>
      <c r="E4693" s="8" t="n">
        <v>46143</v>
      </c>
      <c r="F4693" t="inlineStr">
        <is>
          <t>Violations were cited in the following area(s).</t>
        </is>
      </c>
      <c r="G4693" t="inlineStr">
        <is>
          <t>06E</t>
        </is>
      </c>
      <c r="H4693" t="inlineStr">
        <is>
          <t>Sanitized equipment or utensil, including in-use food dispensing utensil, improperly used or stored.</t>
        </is>
      </c>
      <c r="I4693" t="inlineStr">
        <is>
          <t>Critical</t>
        </is>
      </c>
      <c r="J4693" t="n">
        <v>36</v>
      </c>
      <c r="L4693" s="9">
        <f>A4693&amp;"-"&amp;TEXT(E4693,"yyyymmdd")</f>
        <v/>
      </c>
    </row>
    <row r="4694">
      <c r="A4694" t="n">
        <v>50046872</v>
      </c>
      <c r="B4694" t="inlineStr">
        <is>
          <t>Manhattan</t>
        </is>
      </c>
      <c r="C4694" t="inlineStr">
        <is>
          <t>10023</t>
        </is>
      </c>
      <c r="D4694" t="inlineStr">
        <is>
          <t>Donuts</t>
        </is>
      </c>
      <c r="E4694" s="8" t="n">
        <v>46143</v>
      </c>
      <c r="F4694" t="inlineStr">
        <is>
          <t>Violations were cited in the following area(s).</t>
        </is>
      </c>
      <c r="G4694" t="inlineStr">
        <is>
          <t>08B</t>
        </is>
      </c>
      <c r="H4694"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4694" t="inlineStr">
        <is>
          <t>Not Critical</t>
        </is>
      </c>
      <c r="J4694" t="n">
        <v>36</v>
      </c>
      <c r="L4694" s="9">
        <f>A4694&amp;"-"&amp;TEXT(E4694,"yyyymmdd")</f>
        <v/>
      </c>
    </row>
    <row r="4695">
      <c r="A4695" t="n">
        <v>50046872</v>
      </c>
      <c r="B4695" t="inlineStr">
        <is>
          <t>Manhattan</t>
        </is>
      </c>
      <c r="C4695" t="inlineStr">
        <is>
          <t>10023</t>
        </is>
      </c>
      <c r="D4695" t="inlineStr">
        <is>
          <t>Donuts</t>
        </is>
      </c>
      <c r="E4695" s="8" t="n">
        <v>46143</v>
      </c>
      <c r="F4695" t="inlineStr">
        <is>
          <t>Violations were cited in the following area(s).</t>
        </is>
      </c>
      <c r="G4695" t="inlineStr">
        <is>
          <t>10F</t>
        </is>
      </c>
      <c r="H4695" t="inlineStr">
        <is>
          <t>Non-food contact surface or equipment made of unacceptable material, not kept clean, or not properly sealed, raised, spaced or movable to allow accessibility for cleaning on all sides, above and underneath the unit.</t>
        </is>
      </c>
      <c r="I4695" t="inlineStr">
        <is>
          <t>Not Critical</t>
        </is>
      </c>
      <c r="J4695" t="n">
        <v>36</v>
      </c>
      <c r="L4695" s="9">
        <f>A4695&amp;"-"&amp;TEXT(E4695,"yyyymmdd")</f>
        <v/>
      </c>
    </row>
    <row r="4696">
      <c r="A4696" t="n">
        <v>50046872</v>
      </c>
      <c r="B4696" t="inlineStr">
        <is>
          <t>Manhattan</t>
        </is>
      </c>
      <c r="C4696" t="inlineStr">
        <is>
          <t>10023</t>
        </is>
      </c>
      <c r="D4696" t="inlineStr">
        <is>
          <t>Donuts</t>
        </is>
      </c>
      <c r="E4696" s="8" t="n">
        <v>46143</v>
      </c>
      <c r="F4696" t="inlineStr">
        <is>
          <t>Violations were cited in the following area(s).</t>
        </is>
      </c>
      <c r="G4696" t="inlineStr">
        <is>
          <t>10H</t>
        </is>
      </c>
      <c r="H4696" t="inlineStr">
        <is>
          <t>Single service article not provided. Single service article reused or not protected from contamination when transported, stored, dispensed. Drinking straws not completely enclosed in wrapper or dispensed from a sanitary device.</t>
        </is>
      </c>
      <c r="I4696" t="inlineStr">
        <is>
          <t>Not Critical</t>
        </is>
      </c>
      <c r="J4696" t="n">
        <v>36</v>
      </c>
      <c r="L4696" s="9">
        <f>A4696&amp;"-"&amp;TEXT(E4696,"yyyymmdd")</f>
        <v/>
      </c>
    </row>
    <row r="4697">
      <c r="A4697" t="n">
        <v>50052949</v>
      </c>
      <c r="B4697" t="inlineStr">
        <is>
          <t>Brooklyn</t>
        </is>
      </c>
      <c r="C4697" t="inlineStr">
        <is>
          <t>11225</t>
        </is>
      </c>
      <c r="D4697" t="inlineStr">
        <is>
          <t>Sandwiches</t>
        </is>
      </c>
      <c r="E4697" s="8" t="n">
        <v>46143</v>
      </c>
      <c r="F4697" t="inlineStr">
        <is>
          <t>Violations were cited in the following area(s).</t>
        </is>
      </c>
      <c r="G4697" t="inlineStr">
        <is>
          <t>02B</t>
        </is>
      </c>
      <c r="H4697" t="inlineStr">
        <is>
          <t>Hot TCS food item not held at or above 140 °F.</t>
        </is>
      </c>
      <c r="I4697" t="inlineStr">
        <is>
          <t>Critical</t>
        </is>
      </c>
      <c r="J4697" t="n">
        <v>20</v>
      </c>
      <c r="L4697" s="9">
        <f>A4697&amp;"-"&amp;TEXT(E4697,"yyyymmdd")</f>
        <v/>
      </c>
    </row>
    <row r="4698">
      <c r="A4698" t="n">
        <v>50052949</v>
      </c>
      <c r="B4698" t="inlineStr">
        <is>
          <t>Brooklyn</t>
        </is>
      </c>
      <c r="C4698" t="inlineStr">
        <is>
          <t>11225</t>
        </is>
      </c>
      <c r="D4698" t="inlineStr">
        <is>
          <t>Sandwiches</t>
        </is>
      </c>
      <c r="E4698" s="8" t="n">
        <v>46143</v>
      </c>
      <c r="F4698" t="inlineStr">
        <is>
          <t>Violations were cited in the following area(s).</t>
        </is>
      </c>
      <c r="G4698" t="inlineStr">
        <is>
          <t>02G</t>
        </is>
      </c>
      <c r="H4698" t="inlineStr">
        <is>
          <t>Cold TCS food item held above 41 °F; smoked or processed fish held above 38 °F; intact raw eggs held above 45 °F; or reduced oxygen packaged (ROP) TCS foods held above required temperatures except during active necessary preparation.</t>
        </is>
      </c>
      <c r="I4698" t="inlineStr">
        <is>
          <t>Critical</t>
        </is>
      </c>
      <c r="J4698" t="n">
        <v>20</v>
      </c>
      <c r="L4698" s="9">
        <f>A4698&amp;"-"&amp;TEXT(E4698,"yyyymmdd")</f>
        <v/>
      </c>
    </row>
    <row r="4699">
      <c r="A4699" t="n">
        <v>50052949</v>
      </c>
      <c r="B4699" t="inlineStr">
        <is>
          <t>Brooklyn</t>
        </is>
      </c>
      <c r="C4699" t="inlineStr">
        <is>
          <t>11225</t>
        </is>
      </c>
      <c r="D4699" t="inlineStr">
        <is>
          <t>Sandwiches</t>
        </is>
      </c>
      <c r="E4699" s="8" t="n">
        <v>46143</v>
      </c>
      <c r="F4699" t="inlineStr">
        <is>
          <t>Violations were cited in the following area(s).</t>
        </is>
      </c>
      <c r="G4699" t="inlineStr">
        <is>
          <t>10B</t>
        </is>
      </c>
      <c r="H4699" t="inlineStr">
        <is>
          <t>Anti-siphonage or back-flow prevention device not provided where required; equipment or floor not properly drained; sewage disposal system in disrepair or not functioning properly. Condensation or liquid waste improperly disposed of.</t>
        </is>
      </c>
      <c r="I4699" t="inlineStr">
        <is>
          <t>Not Critical</t>
        </is>
      </c>
      <c r="J4699" t="n">
        <v>20</v>
      </c>
      <c r="L4699" s="9">
        <f>A4699&amp;"-"&amp;TEXT(E4699,"yyyymmdd")</f>
        <v/>
      </c>
    </row>
    <row r="4700">
      <c r="A4700" t="n">
        <v>50052949</v>
      </c>
      <c r="B4700" t="inlineStr">
        <is>
          <t>Brooklyn</t>
        </is>
      </c>
      <c r="C4700" t="inlineStr">
        <is>
          <t>11225</t>
        </is>
      </c>
      <c r="D4700" t="inlineStr">
        <is>
          <t>Sandwiches</t>
        </is>
      </c>
      <c r="E4700" s="8" t="n">
        <v>46143</v>
      </c>
      <c r="F4700" t="inlineStr">
        <is>
          <t>Violations were cited in the following area(s).</t>
        </is>
      </c>
      <c r="G4700" t="inlineStr">
        <is>
          <t>10F</t>
        </is>
      </c>
      <c r="H4700" t="inlineStr">
        <is>
          <t>Non-food contact surface or equipment made of unacceptable material, not kept clean, or not properly sealed, raised, spaced or movable to allow accessibility for cleaning on all sides, above and underneath the unit.</t>
        </is>
      </c>
      <c r="I4700" t="inlineStr">
        <is>
          <t>Not Critical</t>
        </is>
      </c>
      <c r="J4700" t="n">
        <v>20</v>
      </c>
      <c r="L4700" s="9">
        <f>A4700&amp;"-"&amp;TEXT(E4700,"yyyymmdd")</f>
        <v/>
      </c>
    </row>
    <row r="4701">
      <c r="A4701" t="n">
        <v>50070560</v>
      </c>
      <c r="B4701" t="inlineStr">
        <is>
          <t>Manhattan</t>
        </is>
      </c>
      <c r="C4701" t="inlineStr">
        <is>
          <t>10009</t>
        </is>
      </c>
      <c r="D4701" t="inlineStr">
        <is>
          <t>Chinese</t>
        </is>
      </c>
      <c r="E4701" s="8" t="n">
        <v>46143</v>
      </c>
      <c r="F4701" t="inlineStr">
        <is>
          <t>Violations were cited in the following area(s).</t>
        </is>
      </c>
      <c r="G4701" t="inlineStr">
        <is>
          <t>02B</t>
        </is>
      </c>
      <c r="H4701" t="inlineStr">
        <is>
          <t>Hot TCS food item not held at or above 140 °F.</t>
        </is>
      </c>
      <c r="I4701" t="inlineStr">
        <is>
          <t>Critical</t>
        </is>
      </c>
      <c r="J4701" t="n">
        <v>29</v>
      </c>
      <c r="K4701" t="inlineStr">
        <is>
          <t>N</t>
        </is>
      </c>
      <c r="L4701" s="9">
        <f>A4701&amp;"-"&amp;TEXT(E4701,"yyyymmdd")</f>
        <v/>
      </c>
    </row>
    <row r="4702">
      <c r="A4702" t="n">
        <v>50070560</v>
      </c>
      <c r="B4702" t="inlineStr">
        <is>
          <t>Manhattan</t>
        </is>
      </c>
      <c r="C4702" t="inlineStr">
        <is>
          <t>10009</t>
        </is>
      </c>
      <c r="D4702" t="inlineStr">
        <is>
          <t>Chinese</t>
        </is>
      </c>
      <c r="E4702" s="8" t="n">
        <v>46143</v>
      </c>
      <c r="F4702" t="inlineStr">
        <is>
          <t>Violations were cited in the following area(s).</t>
        </is>
      </c>
      <c r="G4702" t="inlineStr">
        <is>
          <t>02G</t>
        </is>
      </c>
      <c r="H4702" t="inlineStr">
        <is>
          <t>Cold TCS food item held above 41 °F; smoked or processed fish held above 38 °F; intact raw eggs held above 45 °F; or reduced oxygen packaged (ROP) TCS foods held above required temperatures except during active necessary preparation.</t>
        </is>
      </c>
      <c r="I4702" t="inlineStr">
        <is>
          <t>Critical</t>
        </is>
      </c>
      <c r="J4702" t="n">
        <v>29</v>
      </c>
      <c r="K4702" t="inlineStr">
        <is>
          <t>N</t>
        </is>
      </c>
      <c r="L4702" s="9">
        <f>A4702&amp;"-"&amp;TEXT(E4702,"yyyymmdd")</f>
        <v/>
      </c>
    </row>
    <row r="4703">
      <c r="A4703" t="n">
        <v>50070560</v>
      </c>
      <c r="B4703" t="inlineStr">
        <is>
          <t>Manhattan</t>
        </is>
      </c>
      <c r="C4703" t="inlineStr">
        <is>
          <t>10009</t>
        </is>
      </c>
      <c r="D4703" t="inlineStr">
        <is>
          <t>Chinese</t>
        </is>
      </c>
      <c r="E4703" s="8" t="n">
        <v>46143</v>
      </c>
      <c r="F4703" t="inlineStr">
        <is>
          <t>Violations were cited in the following area(s).</t>
        </is>
      </c>
      <c r="G4703" t="inlineStr">
        <is>
          <t>02I</t>
        </is>
      </c>
      <c r="H4703" t="inlineStr">
        <is>
          <t>TCS food removed from cold holding or prepared from or combined with ingredients at room temperature not cooled by an approved method to 41 °F or below within 4 hours.</t>
        </is>
      </c>
      <c r="I4703" t="inlineStr">
        <is>
          <t>Critical</t>
        </is>
      </c>
      <c r="J4703" t="n">
        <v>29</v>
      </c>
      <c r="K4703" t="inlineStr">
        <is>
          <t>N</t>
        </is>
      </c>
      <c r="L4703" s="9">
        <f>A4703&amp;"-"&amp;TEXT(E4703,"yyyymmdd")</f>
        <v/>
      </c>
    </row>
    <row r="4704">
      <c r="A4704" t="n">
        <v>50070560</v>
      </c>
      <c r="B4704" t="inlineStr">
        <is>
          <t>Manhattan</t>
        </is>
      </c>
      <c r="C4704" t="inlineStr">
        <is>
          <t>10009</t>
        </is>
      </c>
      <c r="D4704" t="inlineStr">
        <is>
          <t>Chinese</t>
        </is>
      </c>
      <c r="E4704" s="8" t="n">
        <v>46143</v>
      </c>
      <c r="F4704" t="inlineStr">
        <is>
          <t>Violations were cited in the following area(s).</t>
        </is>
      </c>
      <c r="G4704" t="inlineStr">
        <is>
          <t>06C</t>
        </is>
      </c>
      <c r="H47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704" t="inlineStr">
        <is>
          <t>Critical</t>
        </is>
      </c>
      <c r="J4704" t="n">
        <v>29</v>
      </c>
      <c r="K4704" t="inlineStr">
        <is>
          <t>N</t>
        </is>
      </c>
      <c r="L4704" s="9">
        <f>A4704&amp;"-"&amp;TEXT(E4704,"yyyymmdd")</f>
        <v/>
      </c>
    </row>
    <row r="4705">
      <c r="A4705" t="n">
        <v>50070560</v>
      </c>
      <c r="B4705" t="inlineStr">
        <is>
          <t>Manhattan</t>
        </is>
      </c>
      <c r="C4705" t="inlineStr">
        <is>
          <t>10009</t>
        </is>
      </c>
      <c r="D4705" t="inlineStr">
        <is>
          <t>Chinese</t>
        </is>
      </c>
      <c r="E4705" s="8" t="n">
        <v>46143</v>
      </c>
      <c r="F4705" t="inlineStr">
        <is>
          <t>Violations were cited in the following area(s).</t>
        </is>
      </c>
      <c r="G4705" t="inlineStr">
        <is>
          <t>10F</t>
        </is>
      </c>
      <c r="H4705" t="inlineStr">
        <is>
          <t>Non-food contact surface or equipment made of unacceptable material, not kept clean, or not properly sealed, raised, spaced or movable to allow accessibility for cleaning on all sides, above and underneath the unit.</t>
        </is>
      </c>
      <c r="I4705" t="inlineStr">
        <is>
          <t>Not Critical</t>
        </is>
      </c>
      <c r="J4705" t="n">
        <v>29</v>
      </c>
      <c r="K4705" t="inlineStr">
        <is>
          <t>N</t>
        </is>
      </c>
      <c r="L4705" s="9">
        <f>A4705&amp;"-"&amp;TEXT(E4705,"yyyymmdd")</f>
        <v/>
      </c>
    </row>
    <row r="4706">
      <c r="A4706" t="n">
        <v>50072657</v>
      </c>
      <c r="B4706" t="inlineStr">
        <is>
          <t>Queens</t>
        </is>
      </c>
      <c r="C4706" t="inlineStr">
        <is>
          <t>11375</t>
        </is>
      </c>
      <c r="D4706" t="inlineStr">
        <is>
          <t>Bottled Beverages</t>
        </is>
      </c>
      <c r="E4706" s="8" t="n">
        <v>46143</v>
      </c>
      <c r="F4706" t="inlineStr">
        <is>
          <t>Violations were cited in the following area(s).</t>
        </is>
      </c>
      <c r="G4706" t="inlineStr">
        <is>
          <t>02B</t>
        </is>
      </c>
      <c r="H4706" t="inlineStr">
        <is>
          <t>Hot TCS food item not held at or above 140 °F.</t>
        </is>
      </c>
      <c r="I4706" t="inlineStr">
        <is>
          <t>Critical</t>
        </is>
      </c>
      <c r="J4706" t="n">
        <v>54</v>
      </c>
      <c r="L4706" s="9">
        <f>A4706&amp;"-"&amp;TEXT(E4706,"yyyymmdd")</f>
        <v/>
      </c>
    </row>
    <row r="4707">
      <c r="A4707" t="n">
        <v>50072657</v>
      </c>
      <c r="B4707" t="inlineStr">
        <is>
          <t>Queens</t>
        </is>
      </c>
      <c r="C4707" t="inlineStr">
        <is>
          <t>11375</t>
        </is>
      </c>
      <c r="D4707" t="inlineStr">
        <is>
          <t>Bottled Beverages</t>
        </is>
      </c>
      <c r="E4707" s="8" t="n">
        <v>46143</v>
      </c>
      <c r="F4707" t="inlineStr">
        <is>
          <t>Violations were cited in the following area(s).</t>
        </is>
      </c>
      <c r="G4707" t="inlineStr">
        <is>
          <t>02G</t>
        </is>
      </c>
      <c r="H4707" t="inlineStr">
        <is>
          <t>Cold TCS food item held above 41 °F; smoked or processed fish held above 38 °F; intact raw eggs held above 45 °F; or reduced oxygen packaged (ROP) TCS foods held above required temperatures except during active necessary preparation.</t>
        </is>
      </c>
      <c r="I4707" t="inlineStr">
        <is>
          <t>Critical</t>
        </is>
      </c>
      <c r="J4707" t="n">
        <v>54</v>
      </c>
      <c r="L4707" s="9">
        <f>A4707&amp;"-"&amp;TEXT(E4707,"yyyymmdd")</f>
        <v/>
      </c>
    </row>
    <row r="4708">
      <c r="A4708" t="n">
        <v>50072657</v>
      </c>
      <c r="B4708" t="inlineStr">
        <is>
          <t>Queens</t>
        </is>
      </c>
      <c r="C4708" t="inlineStr">
        <is>
          <t>11375</t>
        </is>
      </c>
      <c r="D4708" t="inlineStr">
        <is>
          <t>Bottled Beverages</t>
        </is>
      </c>
      <c r="E4708" s="8" t="n">
        <v>46143</v>
      </c>
      <c r="F4708" t="inlineStr">
        <is>
          <t>Violations were cited in the following area(s).</t>
        </is>
      </c>
      <c r="G4708" t="inlineStr">
        <is>
          <t>04H</t>
        </is>
      </c>
      <c r="H4708" t="inlineStr">
        <is>
          <t>Raw, cooked or prepared food is adulterated, contaminated, cross-contaminated, or not discarded in accordance with HACCP plan.</t>
        </is>
      </c>
      <c r="I4708" t="inlineStr">
        <is>
          <t>Critical</t>
        </is>
      </c>
      <c r="J4708" t="n">
        <v>54</v>
      </c>
      <c r="L4708" s="9">
        <f>A4708&amp;"-"&amp;TEXT(E4708,"yyyymmdd")</f>
        <v/>
      </c>
    </row>
    <row r="4709">
      <c r="A4709" t="n">
        <v>50072657</v>
      </c>
      <c r="B4709" t="inlineStr">
        <is>
          <t>Queens</t>
        </is>
      </c>
      <c r="C4709" t="inlineStr">
        <is>
          <t>11375</t>
        </is>
      </c>
      <c r="D4709" t="inlineStr">
        <is>
          <t>Bottled Beverages</t>
        </is>
      </c>
      <c r="E4709" s="8" t="n">
        <v>46143</v>
      </c>
      <c r="F4709" t="inlineStr">
        <is>
          <t>Violations were cited in the following area(s).</t>
        </is>
      </c>
      <c r="G4709" t="inlineStr">
        <is>
          <t>04L</t>
        </is>
      </c>
      <c r="H4709" t="inlineStr">
        <is>
          <t>Evidence of mice or live mice in establishment's food or non-food areas.</t>
        </is>
      </c>
      <c r="I4709" t="inlineStr">
        <is>
          <t>Critical</t>
        </is>
      </c>
      <c r="J4709" t="n">
        <v>54</v>
      </c>
      <c r="L4709" s="9">
        <f>A4709&amp;"-"&amp;TEXT(E4709,"yyyymmdd")</f>
        <v/>
      </c>
    </row>
    <row r="4710">
      <c r="A4710" t="n">
        <v>50072657</v>
      </c>
      <c r="B4710" t="inlineStr">
        <is>
          <t>Queens</t>
        </is>
      </c>
      <c r="C4710" t="inlineStr">
        <is>
          <t>11375</t>
        </is>
      </c>
      <c r="D4710" t="inlineStr">
        <is>
          <t>Bottled Beverages</t>
        </is>
      </c>
      <c r="E4710" s="8" t="n">
        <v>46143</v>
      </c>
      <c r="F4710" t="inlineStr">
        <is>
          <t>Violations were cited in the following area(s).</t>
        </is>
      </c>
      <c r="G4710" t="inlineStr">
        <is>
          <t>05D</t>
        </is>
      </c>
      <c r="H471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710" t="inlineStr">
        <is>
          <t>Critical</t>
        </is>
      </c>
      <c r="J4710" t="n">
        <v>54</v>
      </c>
      <c r="L4710" s="9">
        <f>A4710&amp;"-"&amp;TEXT(E4710,"yyyymmdd")</f>
        <v/>
      </c>
    </row>
    <row r="4711">
      <c r="A4711" t="n">
        <v>50072657</v>
      </c>
      <c r="B4711" t="inlineStr">
        <is>
          <t>Queens</t>
        </is>
      </c>
      <c r="C4711" t="inlineStr">
        <is>
          <t>11375</t>
        </is>
      </c>
      <c r="D4711" t="inlineStr">
        <is>
          <t>Bottled Beverages</t>
        </is>
      </c>
      <c r="E4711" s="8" t="n">
        <v>46143</v>
      </c>
      <c r="F4711" t="inlineStr">
        <is>
          <t>Violations were cited in the following area(s).</t>
        </is>
      </c>
      <c r="G4711" t="inlineStr">
        <is>
          <t>06D</t>
        </is>
      </c>
      <c r="H4711" t="inlineStr">
        <is>
          <t>Food contact surface not properly washed, rinsed and sanitized after each use and following any activity when contamination may have occurred.</t>
        </is>
      </c>
      <c r="I4711" t="inlineStr">
        <is>
          <t>Critical</t>
        </is>
      </c>
      <c r="J4711" t="n">
        <v>54</v>
      </c>
      <c r="L4711" s="9">
        <f>A4711&amp;"-"&amp;TEXT(E4711,"yyyymmdd")</f>
        <v/>
      </c>
    </row>
    <row r="4712">
      <c r="A4712" t="n">
        <v>50072657</v>
      </c>
      <c r="B4712" t="inlineStr">
        <is>
          <t>Queens</t>
        </is>
      </c>
      <c r="C4712" t="inlineStr">
        <is>
          <t>11375</t>
        </is>
      </c>
      <c r="D4712" t="inlineStr">
        <is>
          <t>Bottled Beverages</t>
        </is>
      </c>
      <c r="E4712" s="8" t="n">
        <v>46143</v>
      </c>
      <c r="F4712" t="inlineStr">
        <is>
          <t>Violations were cited in the following area(s).</t>
        </is>
      </c>
      <c r="G4712" t="inlineStr">
        <is>
          <t>08A</t>
        </is>
      </c>
      <c r="H4712" t="inlineStr">
        <is>
          <t>Establishment is not free of harborage or conditions conducive to rodents, insects or other pests.</t>
        </is>
      </c>
      <c r="I4712" t="inlineStr">
        <is>
          <t>Not Critical</t>
        </is>
      </c>
      <c r="J4712" t="n">
        <v>54</v>
      </c>
      <c r="L4712" s="9">
        <f>A4712&amp;"-"&amp;TEXT(E4712,"yyyymmdd")</f>
        <v/>
      </c>
    </row>
    <row r="4713">
      <c r="A4713" t="n">
        <v>50072657</v>
      </c>
      <c r="B4713" t="inlineStr">
        <is>
          <t>Queens</t>
        </is>
      </c>
      <c r="C4713" t="inlineStr">
        <is>
          <t>11375</t>
        </is>
      </c>
      <c r="D4713" t="inlineStr">
        <is>
          <t>Bottled Beverages</t>
        </is>
      </c>
      <c r="E4713" s="8" t="n">
        <v>46143</v>
      </c>
      <c r="F4713" t="inlineStr">
        <is>
          <t>Violations were cited in the following area(s).</t>
        </is>
      </c>
      <c r="G4713" t="inlineStr">
        <is>
          <t>10F</t>
        </is>
      </c>
      <c r="H4713" t="inlineStr">
        <is>
          <t>Non-food contact surface or equipment made of unacceptable material, not kept clean, or not properly sealed, raised, spaced or movable to allow accessibility for cleaning on all sides, above and underneath the unit.</t>
        </is>
      </c>
      <c r="I4713" t="inlineStr">
        <is>
          <t>Not Critical</t>
        </is>
      </c>
      <c r="J4713" t="n">
        <v>54</v>
      </c>
      <c r="L4713" s="9">
        <f>A4713&amp;"-"&amp;TEXT(E4713,"yyyymmdd")</f>
        <v/>
      </c>
    </row>
    <row r="4714">
      <c r="A4714" t="n">
        <v>50083271</v>
      </c>
      <c r="B4714" t="inlineStr">
        <is>
          <t>Brooklyn</t>
        </is>
      </c>
      <c r="C4714" t="inlineStr">
        <is>
          <t>11217</t>
        </is>
      </c>
      <c r="D4714" t="inlineStr">
        <is>
          <t>American</t>
        </is>
      </c>
      <c r="E4714" s="8" t="n">
        <v>46143</v>
      </c>
      <c r="F4714" t="inlineStr">
        <is>
          <t>Violations were cited in the following area(s).</t>
        </is>
      </c>
      <c r="G4714" t="inlineStr">
        <is>
          <t>05D</t>
        </is>
      </c>
      <c r="H471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714" t="inlineStr">
        <is>
          <t>Critical</t>
        </is>
      </c>
      <c r="J4714" t="n">
        <v>12</v>
      </c>
      <c r="K4714" t="inlineStr">
        <is>
          <t>A</t>
        </is>
      </c>
      <c r="L4714" s="9">
        <f>A4714&amp;"-"&amp;TEXT(E4714,"yyyymmdd")</f>
        <v/>
      </c>
    </row>
    <row r="4715">
      <c r="A4715" t="n">
        <v>50083271</v>
      </c>
      <c r="B4715" t="inlineStr">
        <is>
          <t>Brooklyn</t>
        </is>
      </c>
      <c r="C4715" t="inlineStr">
        <is>
          <t>11217</t>
        </is>
      </c>
      <c r="D4715" t="inlineStr">
        <is>
          <t>American</t>
        </is>
      </c>
      <c r="E4715" s="8" t="n">
        <v>46143</v>
      </c>
      <c r="F4715" t="inlineStr">
        <is>
          <t>Violations were cited in the following area(s).</t>
        </is>
      </c>
      <c r="G4715" t="inlineStr">
        <is>
          <t>10A</t>
        </is>
      </c>
      <c r="H4715" t="inlineStr">
        <is>
          <t>Toilet facility not maintained or provided with toilet paper, waste receptacle or self-closing door.</t>
        </is>
      </c>
      <c r="I4715" t="inlineStr">
        <is>
          <t>Not Critical</t>
        </is>
      </c>
      <c r="J4715" t="n">
        <v>12</v>
      </c>
      <c r="K4715" t="inlineStr">
        <is>
          <t>A</t>
        </is>
      </c>
      <c r="L4715" s="9">
        <f>A4715&amp;"-"&amp;TEXT(E4715,"yyyymmdd")</f>
        <v/>
      </c>
    </row>
    <row r="4716">
      <c r="A4716" t="n">
        <v>50088466</v>
      </c>
      <c r="B4716" t="inlineStr">
        <is>
          <t>Queens</t>
        </is>
      </c>
      <c r="C4716" t="inlineStr">
        <is>
          <t>11432</t>
        </is>
      </c>
      <c r="D4716" t="inlineStr">
        <is>
          <t>Latin American</t>
        </is>
      </c>
      <c r="E4716" s="8" t="n">
        <v>46143</v>
      </c>
      <c r="F4716" t="inlineStr">
        <is>
          <t>Violations were cited in the following area(s).</t>
        </is>
      </c>
      <c r="G4716" t="inlineStr">
        <is>
          <t>05D</t>
        </is>
      </c>
      <c r="H471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716" t="inlineStr">
        <is>
          <t>Critical</t>
        </is>
      </c>
      <c r="J4716" t="n">
        <v>10</v>
      </c>
      <c r="K4716" t="inlineStr">
        <is>
          <t>A</t>
        </is>
      </c>
      <c r="L4716" s="9">
        <f>A4716&amp;"-"&amp;TEXT(E4716,"yyyymmdd")</f>
        <v/>
      </c>
    </row>
    <row r="4717">
      <c r="A4717" t="n">
        <v>50099887</v>
      </c>
      <c r="B4717" t="inlineStr">
        <is>
          <t>Brooklyn</t>
        </is>
      </c>
      <c r="C4717" t="inlineStr">
        <is>
          <t>11249</t>
        </is>
      </c>
      <c r="D4717" t="inlineStr">
        <is>
          <t>Donuts</t>
        </is>
      </c>
      <c r="E4717" s="8" t="n">
        <v>46143</v>
      </c>
      <c r="F4717" t="inlineStr">
        <is>
          <t>Violations were cited in the following area(s).</t>
        </is>
      </c>
      <c r="G4717" t="inlineStr">
        <is>
          <t>06D</t>
        </is>
      </c>
      <c r="H4717" t="inlineStr">
        <is>
          <t>Food contact surface not properly washed, rinsed and sanitized after each use and following any activity when contamination may have occurred.</t>
        </is>
      </c>
      <c r="I4717" t="inlineStr">
        <is>
          <t>Critical</t>
        </is>
      </c>
      <c r="J4717" t="n">
        <v>13</v>
      </c>
      <c r="K4717" t="inlineStr">
        <is>
          <t>A</t>
        </is>
      </c>
      <c r="L4717" s="9">
        <f>A4717&amp;"-"&amp;TEXT(E4717,"yyyymmdd")</f>
        <v/>
      </c>
    </row>
    <row r="4718">
      <c r="A4718" t="n">
        <v>50099887</v>
      </c>
      <c r="B4718" t="inlineStr">
        <is>
          <t>Brooklyn</t>
        </is>
      </c>
      <c r="C4718" t="inlineStr">
        <is>
          <t>11249</t>
        </is>
      </c>
      <c r="D4718" t="inlineStr">
        <is>
          <t>Donuts</t>
        </is>
      </c>
      <c r="E4718" s="8" t="n">
        <v>46143</v>
      </c>
      <c r="F4718" t="inlineStr">
        <is>
          <t>Violations were cited in the following area(s).</t>
        </is>
      </c>
      <c r="G4718" t="inlineStr">
        <is>
          <t>10B</t>
        </is>
      </c>
      <c r="H4718" t="inlineStr">
        <is>
          <t>Anti-siphonage or back-flow prevention device not provided where required; equipment or floor not properly drained; sewage disposal system in disrepair or not functioning properly. Condensation or liquid waste improperly disposed of.</t>
        </is>
      </c>
      <c r="I4718" t="inlineStr">
        <is>
          <t>Not Critical</t>
        </is>
      </c>
      <c r="J4718" t="n">
        <v>13</v>
      </c>
      <c r="K4718" t="inlineStr">
        <is>
          <t>A</t>
        </is>
      </c>
      <c r="L4718" s="9">
        <f>A4718&amp;"-"&amp;TEXT(E4718,"yyyymmdd")</f>
        <v/>
      </c>
    </row>
    <row r="4719">
      <c r="A4719" t="n">
        <v>50099887</v>
      </c>
      <c r="B4719" t="inlineStr">
        <is>
          <t>Brooklyn</t>
        </is>
      </c>
      <c r="C4719" t="inlineStr">
        <is>
          <t>11249</t>
        </is>
      </c>
      <c r="D4719" t="inlineStr">
        <is>
          <t>Donuts</t>
        </is>
      </c>
      <c r="E4719" s="8" t="n">
        <v>46143</v>
      </c>
      <c r="F4719" t="inlineStr">
        <is>
          <t>Violations were cited in the following area(s).</t>
        </is>
      </c>
      <c r="G4719" t="inlineStr">
        <is>
          <t>10F</t>
        </is>
      </c>
      <c r="H4719" t="inlineStr">
        <is>
          <t>Non-food contact surface or equipment made of unacceptable material, not kept clean, or not properly sealed, raised, spaced or movable to allow accessibility for cleaning on all sides, above and underneath the unit.</t>
        </is>
      </c>
      <c r="I4719" t="inlineStr">
        <is>
          <t>Not Critical</t>
        </is>
      </c>
      <c r="J4719" t="n">
        <v>13</v>
      </c>
      <c r="K4719" t="inlineStr">
        <is>
          <t>A</t>
        </is>
      </c>
      <c r="L4719" s="9">
        <f>A4719&amp;"-"&amp;TEXT(E4719,"yyyymmdd")</f>
        <v/>
      </c>
    </row>
    <row r="4720">
      <c r="A4720" t="n">
        <v>50099887</v>
      </c>
      <c r="B4720" t="inlineStr">
        <is>
          <t>Brooklyn</t>
        </is>
      </c>
      <c r="C4720" t="inlineStr">
        <is>
          <t>11249</t>
        </is>
      </c>
      <c r="D4720" t="inlineStr">
        <is>
          <t>Donuts</t>
        </is>
      </c>
      <c r="E4720" s="8" t="n">
        <v>46143</v>
      </c>
      <c r="F4720" t="inlineStr">
        <is>
          <t>Violations were cited in the following area(s).</t>
        </is>
      </c>
      <c r="G4720" t="inlineStr">
        <is>
          <t>10H</t>
        </is>
      </c>
      <c r="H4720" t="inlineStr">
        <is>
          <t>Single service article not provided. Single service article reused or not protected from contamination when transported, stored, dispensed. Drinking straws not completely enclosed in wrapper or dispensed from a sanitary device.</t>
        </is>
      </c>
      <c r="I4720" t="inlineStr">
        <is>
          <t>Not Critical</t>
        </is>
      </c>
      <c r="J4720" t="n">
        <v>13</v>
      </c>
      <c r="K4720" t="inlineStr">
        <is>
          <t>A</t>
        </is>
      </c>
      <c r="L4720" s="9">
        <f>A4720&amp;"-"&amp;TEXT(E4720,"yyyymmdd")</f>
        <v/>
      </c>
    </row>
    <row r="4721">
      <c r="A4721" t="n">
        <v>50102250</v>
      </c>
      <c r="B4721" t="inlineStr">
        <is>
          <t>Queens</t>
        </is>
      </c>
      <c r="C4721" t="inlineStr">
        <is>
          <t>11385</t>
        </is>
      </c>
      <c r="D4721" t="inlineStr">
        <is>
          <t>American</t>
        </is>
      </c>
      <c r="E4721" s="8" t="n">
        <v>46143</v>
      </c>
      <c r="F4721" t="inlineStr">
        <is>
          <t>Violations were cited in the following area(s).</t>
        </is>
      </c>
      <c r="G4721" t="inlineStr">
        <is>
          <t>02G</t>
        </is>
      </c>
      <c r="H4721" t="inlineStr">
        <is>
          <t>Cold TCS food item held above 41 °F; smoked or processed fish held above 38 °F; intact raw eggs held above 45 °F; or reduced oxygen packaged (ROP) TCS foods held above required temperatures except during active necessary preparation.</t>
        </is>
      </c>
      <c r="I4721" t="inlineStr">
        <is>
          <t>Critical</t>
        </is>
      </c>
      <c r="J4721" t="n">
        <v>12</v>
      </c>
      <c r="K4721" t="inlineStr">
        <is>
          <t>A</t>
        </is>
      </c>
      <c r="L4721" s="9">
        <f>A4721&amp;"-"&amp;TEXT(E4721,"yyyymmdd")</f>
        <v/>
      </c>
    </row>
    <row r="4722">
      <c r="A4722" t="n">
        <v>50102250</v>
      </c>
      <c r="B4722" t="inlineStr">
        <is>
          <t>Queens</t>
        </is>
      </c>
      <c r="C4722" t="inlineStr">
        <is>
          <t>11385</t>
        </is>
      </c>
      <c r="D4722" t="inlineStr">
        <is>
          <t>American</t>
        </is>
      </c>
      <c r="E4722" s="8" t="n">
        <v>46143</v>
      </c>
      <c r="F4722" t="inlineStr">
        <is>
          <t>Violations were cited in the following area(s).</t>
        </is>
      </c>
      <c r="G4722" t="inlineStr">
        <is>
          <t>06D</t>
        </is>
      </c>
      <c r="H4722" t="inlineStr">
        <is>
          <t>Food contact surface not properly washed, rinsed and sanitized after each use and following any activity when contamination may have occurred.</t>
        </is>
      </c>
      <c r="I4722" t="inlineStr">
        <is>
          <t>Critical</t>
        </is>
      </c>
      <c r="J4722" t="n">
        <v>12</v>
      </c>
      <c r="K4722" t="inlineStr">
        <is>
          <t>A</t>
        </is>
      </c>
      <c r="L4722" s="9">
        <f>A4722&amp;"-"&amp;TEXT(E4722,"yyyymmdd")</f>
        <v/>
      </c>
    </row>
    <row r="4723">
      <c r="A4723" t="n">
        <v>50108116</v>
      </c>
      <c r="B4723" t="inlineStr">
        <is>
          <t>Queens</t>
        </is>
      </c>
      <c r="C4723" t="inlineStr">
        <is>
          <t>11370</t>
        </is>
      </c>
      <c r="D4723" t="inlineStr">
        <is>
          <t>Tex-Mex</t>
        </is>
      </c>
      <c r="E4723" s="8" t="n">
        <v>46143</v>
      </c>
      <c r="F4723" t="inlineStr">
        <is>
          <t>Violations were cited in the following area(s).</t>
        </is>
      </c>
      <c r="G4723" t="inlineStr">
        <is>
          <t>10B</t>
        </is>
      </c>
      <c r="H4723" t="inlineStr">
        <is>
          <t>Anti-siphonage or back-flow prevention device not provided where required; equipment or floor not properly drained; sewage disposal system in disrepair or not functioning properly. Condensation or liquid waste improperly disposed of.</t>
        </is>
      </c>
      <c r="I4723" t="inlineStr">
        <is>
          <t>Not Critical</t>
        </is>
      </c>
      <c r="J4723" t="n">
        <v>8</v>
      </c>
      <c r="K4723" t="inlineStr">
        <is>
          <t>A</t>
        </is>
      </c>
      <c r="L4723" s="9">
        <f>A4723&amp;"-"&amp;TEXT(E4723,"yyyymmdd")</f>
        <v/>
      </c>
    </row>
    <row r="4724">
      <c r="A4724" t="n">
        <v>50108116</v>
      </c>
      <c r="B4724" t="inlineStr">
        <is>
          <t>Queens</t>
        </is>
      </c>
      <c r="C4724" t="inlineStr">
        <is>
          <t>11370</t>
        </is>
      </c>
      <c r="D4724" t="inlineStr">
        <is>
          <t>Tex-Mex</t>
        </is>
      </c>
      <c r="E4724" s="8" t="n">
        <v>46143</v>
      </c>
      <c r="F4724" t="inlineStr">
        <is>
          <t>Violations were cited in the following area(s).</t>
        </is>
      </c>
      <c r="G4724" t="inlineStr">
        <is>
          <t>10F</t>
        </is>
      </c>
      <c r="H4724" t="inlineStr">
        <is>
          <t>Non-food contact surface or equipment made of unacceptable material, not kept clean, or not properly sealed, raised, spaced or movable to allow accessibility for cleaning on all sides, above and underneath the unit.</t>
        </is>
      </c>
      <c r="I4724" t="inlineStr">
        <is>
          <t>Not Critical</t>
        </is>
      </c>
      <c r="J4724" t="n">
        <v>8</v>
      </c>
      <c r="K4724" t="inlineStr">
        <is>
          <t>A</t>
        </is>
      </c>
      <c r="L4724" s="9">
        <f>A4724&amp;"-"&amp;TEXT(E4724,"yyyymmdd")</f>
        <v/>
      </c>
    </row>
    <row r="4725">
      <c r="A4725" t="n">
        <v>50108116</v>
      </c>
      <c r="B4725" t="inlineStr">
        <is>
          <t>Queens</t>
        </is>
      </c>
      <c r="C4725" t="inlineStr">
        <is>
          <t>11370</t>
        </is>
      </c>
      <c r="D4725" t="inlineStr">
        <is>
          <t>Tex-Mex</t>
        </is>
      </c>
      <c r="E4725" s="8" t="n">
        <v>46143</v>
      </c>
      <c r="F4725" t="inlineStr">
        <is>
          <t>Violations were cited in the following area(s).</t>
        </is>
      </c>
      <c r="G4725" t="inlineStr">
        <is>
          <t>10H</t>
        </is>
      </c>
      <c r="H4725" t="inlineStr">
        <is>
          <t>Single service article not provided. Single service article reused or not protected from contamination when transported, stored, dispensed. Drinking straws not completely enclosed in wrapper or dispensed from a sanitary device.</t>
        </is>
      </c>
      <c r="I4725" t="inlineStr">
        <is>
          <t>Not Critical</t>
        </is>
      </c>
      <c r="J4725" t="n">
        <v>8</v>
      </c>
      <c r="K4725" t="inlineStr">
        <is>
          <t>A</t>
        </is>
      </c>
      <c r="L4725" s="9">
        <f>A4725&amp;"-"&amp;TEXT(E4725,"yyyymmdd")</f>
        <v/>
      </c>
    </row>
    <row r="4726">
      <c r="A4726" t="n">
        <v>50113677</v>
      </c>
      <c r="B4726" t="inlineStr">
        <is>
          <t>Brooklyn</t>
        </is>
      </c>
      <c r="C4726" t="inlineStr">
        <is>
          <t>11222</t>
        </is>
      </c>
      <c r="D4726" t="inlineStr">
        <is>
          <t>Coffee/Tea</t>
        </is>
      </c>
      <c r="E4726" s="8" t="n">
        <v>46143</v>
      </c>
      <c r="F4726" t="inlineStr">
        <is>
          <t>Violations were cited in the following area(s).</t>
        </is>
      </c>
      <c r="G4726" t="inlineStr">
        <is>
          <t>04L</t>
        </is>
      </c>
      <c r="H4726" t="inlineStr">
        <is>
          <t>Evidence of mice or live mice in establishment's food or non-food areas.</t>
        </is>
      </c>
      <c r="I4726" t="inlineStr">
        <is>
          <t>Critical</t>
        </is>
      </c>
      <c r="J4726" t="n">
        <v>20</v>
      </c>
      <c r="L4726" s="9">
        <f>A4726&amp;"-"&amp;TEXT(E4726,"yyyymmdd")</f>
        <v/>
      </c>
    </row>
    <row r="4727">
      <c r="A4727" t="n">
        <v>50113677</v>
      </c>
      <c r="B4727" t="inlineStr">
        <is>
          <t>Brooklyn</t>
        </is>
      </c>
      <c r="C4727" t="inlineStr">
        <is>
          <t>11222</t>
        </is>
      </c>
      <c r="D4727" t="inlineStr">
        <is>
          <t>Coffee/Tea</t>
        </is>
      </c>
      <c r="E4727" s="8" t="n">
        <v>46143</v>
      </c>
      <c r="F4727" t="inlineStr">
        <is>
          <t>Violations were cited in the following area(s).</t>
        </is>
      </c>
      <c r="G4727" t="inlineStr">
        <is>
          <t>06D</t>
        </is>
      </c>
      <c r="H4727" t="inlineStr">
        <is>
          <t>Food contact surface not properly washed, rinsed and sanitized after each use and following any activity when contamination may have occurred.</t>
        </is>
      </c>
      <c r="I4727" t="inlineStr">
        <is>
          <t>Critical</t>
        </is>
      </c>
      <c r="J4727" t="n">
        <v>20</v>
      </c>
      <c r="L4727" s="9">
        <f>A4727&amp;"-"&amp;TEXT(E4727,"yyyymmdd")</f>
        <v/>
      </c>
    </row>
    <row r="4728">
      <c r="A4728" t="n">
        <v>50113677</v>
      </c>
      <c r="B4728" t="inlineStr">
        <is>
          <t>Brooklyn</t>
        </is>
      </c>
      <c r="C4728" t="inlineStr">
        <is>
          <t>11222</t>
        </is>
      </c>
      <c r="D4728" t="inlineStr">
        <is>
          <t>Coffee/Tea</t>
        </is>
      </c>
      <c r="E4728" s="8" t="n">
        <v>46143</v>
      </c>
      <c r="F4728" t="inlineStr">
        <is>
          <t>Violations were cited in the following area(s).</t>
        </is>
      </c>
      <c r="G4728" t="inlineStr">
        <is>
          <t>08A</t>
        </is>
      </c>
      <c r="H4728" t="inlineStr">
        <is>
          <t>Establishment is not free of harborage or conditions conducive to rodents, insects or other pests.</t>
        </is>
      </c>
      <c r="I4728" t="inlineStr">
        <is>
          <t>Not Critical</t>
        </is>
      </c>
      <c r="J4728" t="n">
        <v>20</v>
      </c>
      <c r="L4728" s="9">
        <f>A4728&amp;"-"&amp;TEXT(E4728,"yyyymmdd")</f>
        <v/>
      </c>
    </row>
    <row r="4729">
      <c r="A4729" t="n">
        <v>50113677</v>
      </c>
      <c r="B4729" t="inlineStr">
        <is>
          <t>Brooklyn</t>
        </is>
      </c>
      <c r="C4729" t="inlineStr">
        <is>
          <t>11222</t>
        </is>
      </c>
      <c r="D4729" t="inlineStr">
        <is>
          <t>Coffee/Tea</t>
        </is>
      </c>
      <c r="E4729" s="8" t="n">
        <v>46143</v>
      </c>
      <c r="F4729" t="inlineStr">
        <is>
          <t>Violations were cited in the following area(s).</t>
        </is>
      </c>
      <c r="G4729" t="inlineStr">
        <is>
          <t>10B</t>
        </is>
      </c>
      <c r="H4729" t="inlineStr">
        <is>
          <t>Anti-siphonage or back-flow prevention device not provided where required; equipment or floor not properly drained; sewage disposal system in disrepair or not functioning properly. Condensation or liquid waste improperly disposed of.</t>
        </is>
      </c>
      <c r="I4729" t="inlineStr">
        <is>
          <t>Not Critical</t>
        </is>
      </c>
      <c r="J4729" t="n">
        <v>20</v>
      </c>
      <c r="L4729" s="9">
        <f>A4729&amp;"-"&amp;TEXT(E4729,"yyyymmdd")</f>
        <v/>
      </c>
    </row>
    <row r="4730">
      <c r="A4730" t="n">
        <v>50113677</v>
      </c>
      <c r="B4730" t="inlineStr">
        <is>
          <t>Brooklyn</t>
        </is>
      </c>
      <c r="C4730" t="inlineStr">
        <is>
          <t>11222</t>
        </is>
      </c>
      <c r="D4730" t="inlineStr">
        <is>
          <t>Coffee/Tea</t>
        </is>
      </c>
      <c r="E4730" s="8" t="n">
        <v>46143</v>
      </c>
      <c r="F4730" t="inlineStr">
        <is>
          <t>Violations were cited in the following area(s).</t>
        </is>
      </c>
      <c r="G4730" t="inlineStr">
        <is>
          <t>10F</t>
        </is>
      </c>
      <c r="H4730" t="inlineStr">
        <is>
          <t>Non-food contact surface or equipment made of unacceptable material, not kept clean, or not properly sealed, raised, spaced or movable to allow accessibility for cleaning on all sides, above and underneath the unit.</t>
        </is>
      </c>
      <c r="I4730" t="inlineStr">
        <is>
          <t>Not Critical</t>
        </is>
      </c>
      <c r="J4730" t="n">
        <v>20</v>
      </c>
      <c r="L4730" s="9">
        <f>A4730&amp;"-"&amp;TEXT(E4730,"yyyymmdd")</f>
        <v/>
      </c>
    </row>
    <row r="4731">
      <c r="A4731" t="n">
        <v>50119540</v>
      </c>
      <c r="B4731" t="inlineStr">
        <is>
          <t>Manhattan</t>
        </is>
      </c>
      <c r="C4731" t="inlineStr">
        <is>
          <t>10033</t>
        </is>
      </c>
      <c r="D4731" t="inlineStr">
        <is>
          <t>Chicken</t>
        </is>
      </c>
      <c r="E4731" s="8" t="n">
        <v>46143</v>
      </c>
      <c r="F4731" t="inlineStr">
        <is>
          <t>Violations were cited in the following area(s).</t>
        </is>
      </c>
      <c r="G4731" t="inlineStr">
        <is>
          <t>06A</t>
        </is>
      </c>
      <c r="H4731" t="inlineStr">
        <is>
          <t>Personal cleanliness is inadequate. Outer garment soiled with possible contaminant. Effective hair restraint not worn where required. Jewelry worn on hands or arms. Fingernail polish worn or fingernails not kept clean and trimmed.</t>
        </is>
      </c>
      <c r="I4731" t="inlineStr">
        <is>
          <t>Critical</t>
        </is>
      </c>
      <c r="J4731" t="n">
        <v>7</v>
      </c>
      <c r="K4731" t="inlineStr">
        <is>
          <t>A</t>
        </is>
      </c>
      <c r="L4731" s="9">
        <f>A4731&amp;"-"&amp;TEXT(E4731,"yyyymmdd")</f>
        <v/>
      </c>
    </row>
    <row r="4732">
      <c r="A4732" t="n">
        <v>50119540</v>
      </c>
      <c r="B4732" t="inlineStr">
        <is>
          <t>Manhattan</t>
        </is>
      </c>
      <c r="C4732" t="inlineStr">
        <is>
          <t>10033</t>
        </is>
      </c>
      <c r="D4732" t="inlineStr">
        <is>
          <t>Chicken</t>
        </is>
      </c>
      <c r="E4732" s="8" t="n">
        <v>46143</v>
      </c>
      <c r="F4732" t="inlineStr">
        <is>
          <t>Violations were cited in the following area(s).</t>
        </is>
      </c>
      <c r="G4732" t="inlineStr">
        <is>
          <t>10B</t>
        </is>
      </c>
      <c r="H4732" t="inlineStr">
        <is>
          <t>Anti-siphonage or back-flow prevention device not provided where required; equipment or floor not properly drained; sewage disposal system in disrepair or not functioning properly. Condensation or liquid waste improperly disposed of.</t>
        </is>
      </c>
      <c r="I4732" t="inlineStr">
        <is>
          <t>Not Critical</t>
        </is>
      </c>
      <c r="J4732" t="n">
        <v>7</v>
      </c>
      <c r="K4732" t="inlineStr">
        <is>
          <t>A</t>
        </is>
      </c>
      <c r="L4732" s="9">
        <f>A4732&amp;"-"&amp;TEXT(E4732,"yyyymmdd")</f>
        <v/>
      </c>
    </row>
    <row r="4733">
      <c r="A4733" t="n">
        <v>50119748</v>
      </c>
      <c r="B4733" t="inlineStr">
        <is>
          <t>Brooklyn</t>
        </is>
      </c>
      <c r="C4733" t="inlineStr">
        <is>
          <t>11221</t>
        </is>
      </c>
      <c r="D4733" t="inlineStr">
        <is>
          <t>American</t>
        </is>
      </c>
      <c r="E4733" s="8" t="n">
        <v>46143</v>
      </c>
      <c r="F4733" t="inlineStr">
        <is>
          <t>Violations were cited in the following area(s).</t>
        </is>
      </c>
      <c r="G4733" t="inlineStr">
        <is>
          <t>04A</t>
        </is>
      </c>
      <c r="H4733" t="inlineStr">
        <is>
          <t>Food Protection Certificate (FPC) not held by manager or supervisor of food operations.</t>
        </is>
      </c>
      <c r="I4733" t="inlineStr">
        <is>
          <t>Critical</t>
        </is>
      </c>
      <c r="J4733" t="n">
        <v>12</v>
      </c>
      <c r="K4733" t="inlineStr">
        <is>
          <t>A</t>
        </is>
      </c>
      <c r="L4733" s="9">
        <f>A4733&amp;"-"&amp;TEXT(E4733,"yyyymmdd")</f>
        <v/>
      </c>
    </row>
    <row r="4734">
      <c r="A4734" t="n">
        <v>50119748</v>
      </c>
      <c r="B4734" t="inlineStr">
        <is>
          <t>Brooklyn</t>
        </is>
      </c>
      <c r="C4734" t="inlineStr">
        <is>
          <t>11221</t>
        </is>
      </c>
      <c r="D4734" t="inlineStr">
        <is>
          <t>American</t>
        </is>
      </c>
      <c r="E4734" s="8" t="n">
        <v>46143</v>
      </c>
      <c r="F4734" t="inlineStr">
        <is>
          <t>Violations were cited in the following area(s).</t>
        </is>
      </c>
      <c r="G4734" t="inlineStr">
        <is>
          <t>09C</t>
        </is>
      </c>
      <c r="H4734" t="inlineStr">
        <is>
          <t>Design, construction, materials used or maintenance of food contact surface improper. Surface not easily cleanable, sanitized and maintained.</t>
        </is>
      </c>
      <c r="I4734" t="inlineStr">
        <is>
          <t>Not Critical</t>
        </is>
      </c>
      <c r="J4734" t="n">
        <v>12</v>
      </c>
      <c r="K4734" t="inlineStr">
        <is>
          <t>A</t>
        </is>
      </c>
      <c r="L4734" s="9">
        <f>A4734&amp;"-"&amp;TEXT(E4734,"yyyymmdd")</f>
        <v/>
      </c>
    </row>
    <row r="4735">
      <c r="A4735" t="n">
        <v>50124696</v>
      </c>
      <c r="B4735" t="inlineStr">
        <is>
          <t>Staten Island</t>
        </is>
      </c>
      <c r="C4735" t="inlineStr">
        <is>
          <t>10301</t>
        </is>
      </c>
      <c r="D4735" t="inlineStr">
        <is>
          <t>African</t>
        </is>
      </c>
      <c r="E4735" s="8" t="n">
        <v>46143</v>
      </c>
      <c r="F4735" t="inlineStr">
        <is>
          <t>Violations were cited in the following area(s).</t>
        </is>
      </c>
      <c r="G4735" t="inlineStr">
        <is>
          <t>04L</t>
        </is>
      </c>
      <c r="H4735" t="inlineStr">
        <is>
          <t>Evidence of mice or live mice in establishment's food or non-food areas.</t>
        </is>
      </c>
      <c r="I4735" t="inlineStr">
        <is>
          <t>Critical</t>
        </is>
      </c>
      <c r="J4735" t="n">
        <v>13</v>
      </c>
      <c r="K4735" t="inlineStr">
        <is>
          <t>A</t>
        </is>
      </c>
      <c r="L4735" s="9">
        <f>A4735&amp;"-"&amp;TEXT(E4735,"yyyymmdd")</f>
        <v/>
      </c>
    </row>
    <row r="4736">
      <c r="A4736" t="n">
        <v>50124696</v>
      </c>
      <c r="B4736" t="inlineStr">
        <is>
          <t>Staten Island</t>
        </is>
      </c>
      <c r="C4736" t="inlineStr">
        <is>
          <t>10301</t>
        </is>
      </c>
      <c r="D4736" t="inlineStr">
        <is>
          <t>African</t>
        </is>
      </c>
      <c r="E4736" s="8" t="n">
        <v>46143</v>
      </c>
      <c r="F4736" t="inlineStr">
        <is>
          <t>Violations were cited in the following area(s).</t>
        </is>
      </c>
      <c r="G4736" t="inlineStr">
        <is>
          <t>08A</t>
        </is>
      </c>
      <c r="H4736" t="inlineStr">
        <is>
          <t>Establishment is not free of harborage or conditions conducive to rodents, insects or other pests.</t>
        </is>
      </c>
      <c r="I4736" t="inlineStr">
        <is>
          <t>Not Critical</t>
        </is>
      </c>
      <c r="J4736" t="n">
        <v>13</v>
      </c>
      <c r="K4736" t="inlineStr">
        <is>
          <t>A</t>
        </is>
      </c>
      <c r="L4736" s="9">
        <f>A4736&amp;"-"&amp;TEXT(E4736,"yyyymmdd")</f>
        <v/>
      </c>
    </row>
    <row r="4737">
      <c r="A4737" t="n">
        <v>50124696</v>
      </c>
      <c r="B4737" t="inlineStr">
        <is>
          <t>Staten Island</t>
        </is>
      </c>
      <c r="C4737" t="inlineStr">
        <is>
          <t>10301</t>
        </is>
      </c>
      <c r="D4737" t="inlineStr">
        <is>
          <t>African</t>
        </is>
      </c>
      <c r="E4737" s="8" t="n">
        <v>46143</v>
      </c>
      <c r="F4737" t="inlineStr">
        <is>
          <t>Violations were cited in the following area(s).</t>
        </is>
      </c>
      <c r="G4737" t="inlineStr">
        <is>
          <t>10B</t>
        </is>
      </c>
      <c r="H4737" t="inlineStr">
        <is>
          <t>Anti-siphonage or back-flow prevention device not provided where required; equipment or floor not properly drained; sewage disposal system in disrepair or not functioning properly. Condensation or liquid waste improperly disposed of.</t>
        </is>
      </c>
      <c r="I4737" t="inlineStr">
        <is>
          <t>Not Critical</t>
        </is>
      </c>
      <c r="J4737" t="n">
        <v>13</v>
      </c>
      <c r="K4737" t="inlineStr">
        <is>
          <t>A</t>
        </is>
      </c>
      <c r="L4737" s="9">
        <f>A4737&amp;"-"&amp;TEXT(E4737,"yyyymmdd")</f>
        <v/>
      </c>
    </row>
    <row r="4738">
      <c r="A4738" t="n">
        <v>50128790</v>
      </c>
      <c r="B4738" t="inlineStr">
        <is>
          <t>Staten Island</t>
        </is>
      </c>
      <c r="C4738" t="inlineStr">
        <is>
          <t>10305</t>
        </is>
      </c>
      <c r="D4738" t="inlineStr">
        <is>
          <t>Italian</t>
        </is>
      </c>
      <c r="E4738" s="8" t="n">
        <v>46143</v>
      </c>
      <c r="F4738" t="inlineStr">
        <is>
          <t>Violations were cited in the following area(s).</t>
        </is>
      </c>
      <c r="G4738" t="inlineStr">
        <is>
          <t>02B</t>
        </is>
      </c>
      <c r="H4738" t="inlineStr">
        <is>
          <t>Hot TCS food item not held at or above 140 °F.</t>
        </is>
      </c>
      <c r="I4738" t="inlineStr">
        <is>
          <t>Critical</t>
        </is>
      </c>
      <c r="J4738" t="n">
        <v>23</v>
      </c>
      <c r="L4738" s="9">
        <f>A4738&amp;"-"&amp;TEXT(E4738,"yyyymmdd")</f>
        <v/>
      </c>
    </row>
    <row r="4739">
      <c r="A4739" t="n">
        <v>50128790</v>
      </c>
      <c r="B4739" t="inlineStr">
        <is>
          <t>Staten Island</t>
        </is>
      </c>
      <c r="C4739" t="inlineStr">
        <is>
          <t>10305</t>
        </is>
      </c>
      <c r="D4739" t="inlineStr">
        <is>
          <t>Italian</t>
        </is>
      </c>
      <c r="E4739" s="8" t="n">
        <v>46143</v>
      </c>
      <c r="F4739" t="inlineStr">
        <is>
          <t>Violations were cited in the following area(s).</t>
        </is>
      </c>
      <c r="G4739" t="inlineStr">
        <is>
          <t>02G</t>
        </is>
      </c>
      <c r="H4739" t="inlineStr">
        <is>
          <t>Cold TCS food item held above 41 °F; smoked or processed fish held above 38 °F; intact raw eggs held above 45 °F; or reduced oxygen packaged (ROP) TCS foods held above required temperatures except during active necessary preparation.</t>
        </is>
      </c>
      <c r="I4739" t="inlineStr">
        <is>
          <t>Critical</t>
        </is>
      </c>
      <c r="J4739" t="n">
        <v>23</v>
      </c>
      <c r="L4739" s="9">
        <f>A4739&amp;"-"&amp;TEXT(E4739,"yyyymmdd")</f>
        <v/>
      </c>
    </row>
    <row r="4740">
      <c r="A4740" t="n">
        <v>50128790</v>
      </c>
      <c r="B4740" t="inlineStr">
        <is>
          <t>Staten Island</t>
        </is>
      </c>
      <c r="C4740" t="inlineStr">
        <is>
          <t>10305</t>
        </is>
      </c>
      <c r="D4740" t="inlineStr">
        <is>
          <t>Italian</t>
        </is>
      </c>
      <c r="E4740" s="8" t="n">
        <v>46143</v>
      </c>
      <c r="F4740" t="inlineStr">
        <is>
          <t>Violations were cited in the following area(s).</t>
        </is>
      </c>
      <c r="G4740" t="inlineStr">
        <is>
          <t>04L</t>
        </is>
      </c>
      <c r="H4740" t="inlineStr">
        <is>
          <t>Evidence of mice or live mice in establishment's food or non-food areas.</t>
        </is>
      </c>
      <c r="I4740" t="inlineStr">
        <is>
          <t>Critical</t>
        </is>
      </c>
      <c r="J4740" t="n">
        <v>23</v>
      </c>
      <c r="L4740" s="9">
        <f>A4740&amp;"-"&amp;TEXT(E4740,"yyyymmdd")</f>
        <v/>
      </c>
    </row>
    <row r="4741">
      <c r="A4741" t="n">
        <v>50128790</v>
      </c>
      <c r="B4741" t="inlineStr">
        <is>
          <t>Staten Island</t>
        </is>
      </c>
      <c r="C4741" t="inlineStr">
        <is>
          <t>10305</t>
        </is>
      </c>
      <c r="D4741" t="inlineStr">
        <is>
          <t>Italian</t>
        </is>
      </c>
      <c r="E4741" s="8" t="n">
        <v>46143</v>
      </c>
      <c r="F4741" t="inlineStr">
        <is>
          <t>Violations were cited in the following area(s).</t>
        </is>
      </c>
      <c r="G4741" t="inlineStr">
        <is>
          <t>08A</t>
        </is>
      </c>
      <c r="H4741" t="inlineStr">
        <is>
          <t>Establishment is not free of harborage or conditions conducive to rodents, insects or other pests.</t>
        </is>
      </c>
      <c r="I4741" t="inlineStr">
        <is>
          <t>Not Critical</t>
        </is>
      </c>
      <c r="J4741" t="n">
        <v>23</v>
      </c>
      <c r="L4741" s="9">
        <f>A4741&amp;"-"&amp;TEXT(E4741,"yyyymmdd")</f>
        <v/>
      </c>
    </row>
    <row r="4742">
      <c r="A4742" t="n">
        <v>50133341</v>
      </c>
      <c r="B4742" t="inlineStr">
        <is>
          <t>Brooklyn</t>
        </is>
      </c>
      <c r="C4742" t="inlineStr">
        <is>
          <t>11209</t>
        </is>
      </c>
      <c r="D4742" t="inlineStr">
        <is>
          <t>Italian</t>
        </is>
      </c>
      <c r="E4742" s="8" t="n">
        <v>46143</v>
      </c>
      <c r="F4742" t="inlineStr">
        <is>
          <t>Violations were cited in the following area(s).</t>
        </is>
      </c>
      <c r="G4742" t="inlineStr">
        <is>
          <t>06D</t>
        </is>
      </c>
      <c r="H4742" t="inlineStr">
        <is>
          <t>Food contact surface not properly washed, rinsed and sanitized after each use and following any activity when contamination may have occurred.</t>
        </is>
      </c>
      <c r="I4742" t="inlineStr">
        <is>
          <t>Critical</t>
        </is>
      </c>
      <c r="J4742" t="n">
        <v>10</v>
      </c>
      <c r="K4742" t="inlineStr">
        <is>
          <t>A</t>
        </is>
      </c>
      <c r="L4742" s="9">
        <f>A4742&amp;"-"&amp;TEXT(E4742,"yyyymmdd")</f>
        <v/>
      </c>
    </row>
    <row r="4743">
      <c r="A4743" t="n">
        <v>50133341</v>
      </c>
      <c r="B4743" t="inlineStr">
        <is>
          <t>Brooklyn</t>
        </is>
      </c>
      <c r="C4743" t="inlineStr">
        <is>
          <t>11209</t>
        </is>
      </c>
      <c r="D4743" t="inlineStr">
        <is>
          <t>Italian</t>
        </is>
      </c>
      <c r="E4743" s="8" t="n">
        <v>46143</v>
      </c>
      <c r="F4743" t="inlineStr">
        <is>
          <t>Violations were cited in the following area(s).</t>
        </is>
      </c>
      <c r="G4743" t="inlineStr">
        <is>
          <t>10G</t>
        </is>
      </c>
      <c r="H4743" t="inlineStr">
        <is>
          <t>Dishwashing and ware washing: Cleaning and sanitizing of tableware, including dishes, utensils, and equipment deficient.</t>
        </is>
      </c>
      <c r="I4743" t="inlineStr">
        <is>
          <t>Not Critical</t>
        </is>
      </c>
      <c r="J4743" t="n">
        <v>10</v>
      </c>
      <c r="K4743" t="inlineStr">
        <is>
          <t>A</t>
        </is>
      </c>
      <c r="L4743" s="9">
        <f>A4743&amp;"-"&amp;TEXT(E4743,"yyyymmdd")</f>
        <v/>
      </c>
    </row>
    <row r="4744">
      <c r="A4744" t="n">
        <v>50140362</v>
      </c>
      <c r="B4744" t="inlineStr">
        <is>
          <t>Manhattan</t>
        </is>
      </c>
      <c r="C4744" t="inlineStr">
        <is>
          <t>10105</t>
        </is>
      </c>
      <c r="D4744" t="inlineStr">
        <is>
          <t>American</t>
        </is>
      </c>
      <c r="E4744" s="8" t="n">
        <v>46143</v>
      </c>
      <c r="F4744" t="inlineStr">
        <is>
          <t>Violations were cited in the following area(s).</t>
        </is>
      </c>
      <c r="G4744" t="inlineStr">
        <is>
          <t>02B</t>
        </is>
      </c>
      <c r="H4744" t="inlineStr">
        <is>
          <t>Hot TCS food item not held at or above 140 °F.</t>
        </is>
      </c>
      <c r="I4744" t="inlineStr">
        <is>
          <t>Critical</t>
        </is>
      </c>
      <c r="J4744" t="n">
        <v>34</v>
      </c>
      <c r="L4744" s="9">
        <f>A4744&amp;"-"&amp;TEXT(E4744,"yyyymmdd")</f>
        <v/>
      </c>
    </row>
    <row r="4745">
      <c r="A4745" t="n">
        <v>50140362</v>
      </c>
      <c r="B4745" t="inlineStr">
        <is>
          <t>Manhattan</t>
        </is>
      </c>
      <c r="C4745" t="inlineStr">
        <is>
          <t>10105</t>
        </is>
      </c>
      <c r="D4745" t="inlineStr">
        <is>
          <t>American</t>
        </is>
      </c>
      <c r="E4745" s="8" t="n">
        <v>46143</v>
      </c>
      <c r="F4745" t="inlineStr">
        <is>
          <t>Violations were cited in the following area(s).</t>
        </is>
      </c>
      <c r="G4745" t="inlineStr">
        <is>
          <t>04N</t>
        </is>
      </c>
      <c r="H4745" t="inlineStr">
        <is>
          <t>Filth flies or food/refuse/sewage associated with (FRSA) flies or other nuisance pests in establishment’s food and/or non-food areas. FRSA flies include house flies, blow flies, bottle flies, flesh flies, drain flies, Phorid flies and fruit flies.</t>
        </is>
      </c>
      <c r="I4745" t="inlineStr">
        <is>
          <t>Critical</t>
        </is>
      </c>
      <c r="J4745" t="n">
        <v>34</v>
      </c>
      <c r="L4745" s="9">
        <f>A4745&amp;"-"&amp;TEXT(E4745,"yyyymmdd")</f>
        <v/>
      </c>
    </row>
    <row r="4746">
      <c r="A4746" t="n">
        <v>50140362</v>
      </c>
      <c r="B4746" t="inlineStr">
        <is>
          <t>Manhattan</t>
        </is>
      </c>
      <c r="C4746" t="inlineStr">
        <is>
          <t>10105</t>
        </is>
      </c>
      <c r="D4746" t="inlineStr">
        <is>
          <t>American</t>
        </is>
      </c>
      <c r="E4746" s="8" t="n">
        <v>46143</v>
      </c>
      <c r="F4746" t="inlineStr">
        <is>
          <t>Violations were cited in the following area(s).</t>
        </is>
      </c>
      <c r="G4746" t="inlineStr">
        <is>
          <t>06D</t>
        </is>
      </c>
      <c r="H4746" t="inlineStr">
        <is>
          <t>Food contact surface not properly washed, rinsed and sanitized after each use and following any activity when contamination may have occurred.</t>
        </is>
      </c>
      <c r="I4746" t="inlineStr">
        <is>
          <t>Critical</t>
        </is>
      </c>
      <c r="J4746" t="n">
        <v>34</v>
      </c>
      <c r="L4746" s="9">
        <f>A4746&amp;"-"&amp;TEXT(E4746,"yyyymmdd")</f>
        <v/>
      </c>
    </row>
    <row r="4747">
      <c r="A4747" t="n">
        <v>50140362</v>
      </c>
      <c r="B4747" t="inlineStr">
        <is>
          <t>Manhattan</t>
        </is>
      </c>
      <c r="C4747" t="inlineStr">
        <is>
          <t>10105</t>
        </is>
      </c>
      <c r="D4747" t="inlineStr">
        <is>
          <t>American</t>
        </is>
      </c>
      <c r="E4747" s="8" t="n">
        <v>46143</v>
      </c>
      <c r="F4747" t="inlineStr">
        <is>
          <t>Violations were cited in the following area(s).</t>
        </is>
      </c>
      <c r="G4747" t="inlineStr">
        <is>
          <t>08A</t>
        </is>
      </c>
      <c r="H4747" t="inlineStr">
        <is>
          <t>Establishment is not free of harborage or conditions conducive to rodents, insects or other pests.</t>
        </is>
      </c>
      <c r="I4747" t="inlineStr">
        <is>
          <t>Not Critical</t>
        </is>
      </c>
      <c r="J4747" t="n">
        <v>34</v>
      </c>
      <c r="L4747" s="9">
        <f>A4747&amp;"-"&amp;TEXT(E4747,"yyyymmdd")</f>
        <v/>
      </c>
    </row>
    <row r="4748">
      <c r="A4748" t="n">
        <v>50140362</v>
      </c>
      <c r="B4748" t="inlineStr">
        <is>
          <t>Manhattan</t>
        </is>
      </c>
      <c r="C4748" t="inlineStr">
        <is>
          <t>10105</t>
        </is>
      </c>
      <c r="D4748" t="inlineStr">
        <is>
          <t>American</t>
        </is>
      </c>
      <c r="E4748" s="8" t="n">
        <v>46143</v>
      </c>
      <c r="F4748" t="inlineStr">
        <is>
          <t>Violations were cited in the following area(s).</t>
        </is>
      </c>
      <c r="G4748" t="inlineStr">
        <is>
          <t>08B</t>
        </is>
      </c>
      <c r="H4748"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4748" t="inlineStr">
        <is>
          <t>Not Critical</t>
        </is>
      </c>
      <c r="J4748" t="n">
        <v>34</v>
      </c>
      <c r="L4748" s="9">
        <f>A4748&amp;"-"&amp;TEXT(E4748,"yyyymmdd")</f>
        <v/>
      </c>
    </row>
    <row r="4749">
      <c r="A4749" t="n">
        <v>50140362</v>
      </c>
      <c r="B4749" t="inlineStr">
        <is>
          <t>Manhattan</t>
        </is>
      </c>
      <c r="C4749" t="inlineStr">
        <is>
          <t>10105</t>
        </is>
      </c>
      <c r="D4749" t="inlineStr">
        <is>
          <t>American</t>
        </is>
      </c>
      <c r="E4749" s="8" t="n">
        <v>46143</v>
      </c>
      <c r="F4749" t="inlineStr">
        <is>
          <t>Violations were cited in the following area(s).</t>
        </is>
      </c>
      <c r="G4749" t="inlineStr">
        <is>
          <t>09B</t>
        </is>
      </c>
      <c r="H4749" t="inlineStr">
        <is>
          <t>Thawing procedure improper.</t>
        </is>
      </c>
      <c r="I4749" t="inlineStr">
        <is>
          <t>Not Critical</t>
        </is>
      </c>
      <c r="J4749" t="n">
        <v>34</v>
      </c>
      <c r="L4749" s="9">
        <f>A4749&amp;"-"&amp;TEXT(E4749,"yyyymmdd")</f>
        <v/>
      </c>
    </row>
    <row r="4750">
      <c r="A4750" t="n">
        <v>50140362</v>
      </c>
      <c r="B4750" t="inlineStr">
        <is>
          <t>Manhattan</t>
        </is>
      </c>
      <c r="C4750" t="inlineStr">
        <is>
          <t>10105</t>
        </is>
      </c>
      <c r="D4750" t="inlineStr">
        <is>
          <t>American</t>
        </is>
      </c>
      <c r="E4750" s="8" t="n">
        <v>46143</v>
      </c>
      <c r="F4750" t="inlineStr">
        <is>
          <t>Violations were cited in the following area(s).</t>
        </is>
      </c>
      <c r="G4750" t="inlineStr">
        <is>
          <t>10F</t>
        </is>
      </c>
      <c r="H4750" t="inlineStr">
        <is>
          <t>Non-food contact surface or equipment made of unacceptable material, not kept clean, or not properly sealed, raised, spaced or movable to allow accessibility for cleaning on all sides, above and underneath the unit.</t>
        </is>
      </c>
      <c r="I4750" t="inlineStr">
        <is>
          <t>Not Critical</t>
        </is>
      </c>
      <c r="J4750" t="n">
        <v>34</v>
      </c>
      <c r="L4750" s="9">
        <f>A4750&amp;"-"&amp;TEXT(E4750,"yyyymmdd")</f>
        <v/>
      </c>
    </row>
    <row r="4751">
      <c r="A4751" t="n">
        <v>50140362</v>
      </c>
      <c r="B4751" t="inlineStr">
        <is>
          <t>Manhattan</t>
        </is>
      </c>
      <c r="C4751" t="inlineStr">
        <is>
          <t>10105</t>
        </is>
      </c>
      <c r="D4751" t="inlineStr">
        <is>
          <t>American</t>
        </is>
      </c>
      <c r="E4751" s="8" t="n">
        <v>46143</v>
      </c>
      <c r="F4751" t="inlineStr">
        <is>
          <t>Violations were cited in the following area(s).</t>
        </is>
      </c>
      <c r="G4751" t="inlineStr">
        <is>
          <t>10G</t>
        </is>
      </c>
      <c r="H4751" t="inlineStr">
        <is>
          <t>Dishwashing and ware washing: Cleaning and sanitizing of tableware, including dishes, utensils, and equipment deficient.</t>
        </is>
      </c>
      <c r="I4751" t="inlineStr">
        <is>
          <t>Not Critical</t>
        </is>
      </c>
      <c r="J4751" t="n">
        <v>34</v>
      </c>
      <c r="L4751" s="9">
        <f>A4751&amp;"-"&amp;TEXT(E4751,"yyyymmdd")</f>
        <v/>
      </c>
    </row>
    <row r="4752">
      <c r="A4752" t="n">
        <v>50142204</v>
      </c>
      <c r="B4752" t="inlineStr">
        <is>
          <t>Bronx</t>
        </is>
      </c>
      <c r="C4752" t="inlineStr">
        <is>
          <t>10463</t>
        </is>
      </c>
      <c r="D4752" t="inlineStr">
        <is>
          <t>Spanish</t>
        </is>
      </c>
      <c r="E4752" s="8" t="n">
        <v>46143</v>
      </c>
      <c r="F4752" t="inlineStr">
        <is>
          <t>Violations were cited in the following area(s).</t>
        </is>
      </c>
      <c r="G4752" t="inlineStr">
        <is>
          <t>02G</t>
        </is>
      </c>
      <c r="H4752" t="inlineStr">
        <is>
          <t>Cold TCS food item held above 41 °F; smoked or processed fish held above 38 °F; intact raw eggs held above 45 °F; or reduced oxygen packaged (ROP) TCS foods held above required temperatures except during active necessary preparation.</t>
        </is>
      </c>
      <c r="I4752" t="inlineStr">
        <is>
          <t>Critical</t>
        </is>
      </c>
      <c r="J4752" t="n">
        <v>12</v>
      </c>
      <c r="K4752" t="inlineStr">
        <is>
          <t>A</t>
        </is>
      </c>
      <c r="L4752" s="9">
        <f>A4752&amp;"-"&amp;TEXT(E4752,"yyyymmdd")</f>
        <v/>
      </c>
    </row>
    <row r="4753">
      <c r="A4753" t="n">
        <v>50142204</v>
      </c>
      <c r="B4753" t="inlineStr">
        <is>
          <t>Bronx</t>
        </is>
      </c>
      <c r="C4753" t="inlineStr">
        <is>
          <t>10463</t>
        </is>
      </c>
      <c r="D4753" t="inlineStr">
        <is>
          <t>Spanish</t>
        </is>
      </c>
      <c r="E4753" s="8" t="n">
        <v>46143</v>
      </c>
      <c r="F4753" t="inlineStr">
        <is>
          <t>Violations were cited in the following area(s).</t>
        </is>
      </c>
      <c r="G4753" t="inlineStr">
        <is>
          <t>06D</t>
        </is>
      </c>
      <c r="H4753" t="inlineStr">
        <is>
          <t>Food contact surface not properly washed, rinsed and sanitized after each use and following any activity when contamination may have occurred.</t>
        </is>
      </c>
      <c r="I4753" t="inlineStr">
        <is>
          <t>Critical</t>
        </is>
      </c>
      <c r="J4753" t="n">
        <v>12</v>
      </c>
      <c r="K4753" t="inlineStr">
        <is>
          <t>A</t>
        </is>
      </c>
      <c r="L4753" s="9">
        <f>A4753&amp;"-"&amp;TEXT(E4753,"yyyymmdd")</f>
        <v/>
      </c>
    </row>
    <row r="4754">
      <c r="A4754" t="n">
        <v>50144493</v>
      </c>
      <c r="B4754" t="inlineStr">
        <is>
          <t>Bronx</t>
        </is>
      </c>
      <c r="C4754" t="inlineStr">
        <is>
          <t>10469</t>
        </is>
      </c>
      <c r="D4754" t="inlineStr">
        <is>
          <t>Caribbean</t>
        </is>
      </c>
      <c r="E4754" s="8" t="n">
        <v>46143</v>
      </c>
      <c r="F4754" t="inlineStr">
        <is>
          <t>Violations were cited in the following area(s).</t>
        </is>
      </c>
      <c r="G4754" t="inlineStr">
        <is>
          <t>02B</t>
        </is>
      </c>
      <c r="H4754" t="inlineStr">
        <is>
          <t>Hot TCS food item not held at or above 140 °F.</t>
        </is>
      </c>
      <c r="I4754" t="inlineStr">
        <is>
          <t>Critical</t>
        </is>
      </c>
      <c r="J4754" t="n">
        <v>34</v>
      </c>
      <c r="L4754" s="9">
        <f>A4754&amp;"-"&amp;TEXT(E4754,"yyyymmdd")</f>
        <v/>
      </c>
    </row>
    <row r="4755">
      <c r="A4755" t="n">
        <v>50144493</v>
      </c>
      <c r="B4755" t="inlineStr">
        <is>
          <t>Bronx</t>
        </is>
      </c>
      <c r="C4755" t="inlineStr">
        <is>
          <t>10469</t>
        </is>
      </c>
      <c r="D4755" t="inlineStr">
        <is>
          <t>Caribbean</t>
        </is>
      </c>
      <c r="E4755" s="8" t="n">
        <v>46143</v>
      </c>
      <c r="F4755" t="inlineStr">
        <is>
          <t>Violations were cited in the following area(s).</t>
        </is>
      </c>
      <c r="G4755" t="inlineStr">
        <is>
          <t>04A</t>
        </is>
      </c>
      <c r="H4755" t="inlineStr">
        <is>
          <t>Food Protection Certificate (FPC) not held by manager or supervisor of food operations.</t>
        </is>
      </c>
      <c r="I4755" t="inlineStr">
        <is>
          <t>Critical</t>
        </is>
      </c>
      <c r="J4755" t="n">
        <v>34</v>
      </c>
      <c r="L4755" s="9">
        <f>A4755&amp;"-"&amp;TEXT(E4755,"yyyymmdd")</f>
        <v/>
      </c>
    </row>
    <row r="4756">
      <c r="A4756" t="n">
        <v>50144493</v>
      </c>
      <c r="B4756" t="inlineStr">
        <is>
          <t>Bronx</t>
        </is>
      </c>
      <c r="C4756" t="inlineStr">
        <is>
          <t>10469</t>
        </is>
      </c>
      <c r="D4756" t="inlineStr">
        <is>
          <t>Caribbean</t>
        </is>
      </c>
      <c r="E4756" s="8" t="n">
        <v>46143</v>
      </c>
      <c r="F4756" t="inlineStr">
        <is>
          <t>Violations were cited in the following area(s).</t>
        </is>
      </c>
      <c r="G4756" t="inlineStr">
        <is>
          <t>04N</t>
        </is>
      </c>
      <c r="H4756" t="inlineStr">
        <is>
          <t>Filth flies or food/refuse/sewage associated with (FRSA) flies or other nuisance pests in establishment’s food and/or non-food areas. FRSA flies include house flies, blow flies, bottle flies, flesh flies, drain flies, Phorid flies and fruit flies.</t>
        </is>
      </c>
      <c r="I4756" t="inlineStr">
        <is>
          <t>Critical</t>
        </is>
      </c>
      <c r="J4756" t="n">
        <v>34</v>
      </c>
      <c r="L4756" s="9">
        <f>A4756&amp;"-"&amp;TEXT(E4756,"yyyymmdd")</f>
        <v/>
      </c>
    </row>
    <row r="4757">
      <c r="A4757" t="n">
        <v>50144493</v>
      </c>
      <c r="B4757" t="inlineStr">
        <is>
          <t>Bronx</t>
        </is>
      </c>
      <c r="C4757" t="inlineStr">
        <is>
          <t>10469</t>
        </is>
      </c>
      <c r="D4757" t="inlineStr">
        <is>
          <t>Caribbean</t>
        </is>
      </c>
      <c r="E4757" s="8" t="n">
        <v>46143</v>
      </c>
      <c r="F4757" t="inlineStr">
        <is>
          <t>Violations were cited in the following area(s).</t>
        </is>
      </c>
      <c r="G4757" t="inlineStr">
        <is>
          <t>08A</t>
        </is>
      </c>
      <c r="H4757" t="inlineStr">
        <is>
          <t>Establishment is not free of harborage or conditions conducive to rodents, insects or other pests.</t>
        </is>
      </c>
      <c r="I4757" t="inlineStr">
        <is>
          <t>Not Critical</t>
        </is>
      </c>
      <c r="J4757" t="n">
        <v>34</v>
      </c>
      <c r="L4757" s="9">
        <f>A4757&amp;"-"&amp;TEXT(E4757,"yyyymmdd")</f>
        <v/>
      </c>
    </row>
    <row r="4758">
      <c r="A4758" t="n">
        <v>50144493</v>
      </c>
      <c r="B4758" t="inlineStr">
        <is>
          <t>Bronx</t>
        </is>
      </c>
      <c r="C4758" t="inlineStr">
        <is>
          <t>10469</t>
        </is>
      </c>
      <c r="D4758" t="inlineStr">
        <is>
          <t>Caribbean</t>
        </is>
      </c>
      <c r="E4758" s="8" t="n">
        <v>46143</v>
      </c>
      <c r="F4758" t="inlineStr">
        <is>
          <t>Violations were cited in the following area(s).</t>
        </is>
      </c>
      <c r="G4758" t="inlineStr">
        <is>
          <t>08C</t>
        </is>
      </c>
      <c r="H4758" t="inlineStr">
        <is>
          <t>Pesticide not properly labeled or used by unlicensed individual. Pesticide, other toxic chemical improperly used/stored. Unprotected, unlocked bait station used.</t>
        </is>
      </c>
      <c r="I4758" t="inlineStr">
        <is>
          <t>Not Critical</t>
        </is>
      </c>
      <c r="J4758" t="n">
        <v>34</v>
      </c>
      <c r="L4758" s="9">
        <f>A4758&amp;"-"&amp;TEXT(E4758,"yyyymmdd")</f>
        <v/>
      </c>
    </row>
    <row r="4759">
      <c r="A4759" t="n">
        <v>50144493</v>
      </c>
      <c r="B4759" t="inlineStr">
        <is>
          <t>Bronx</t>
        </is>
      </c>
      <c r="C4759" t="inlineStr">
        <is>
          <t>10469</t>
        </is>
      </c>
      <c r="D4759" t="inlineStr">
        <is>
          <t>Caribbean</t>
        </is>
      </c>
      <c r="E4759" s="8" t="n">
        <v>46143</v>
      </c>
      <c r="F4759" t="inlineStr">
        <is>
          <t>Violations were cited in the following area(s).</t>
        </is>
      </c>
      <c r="G4759" t="inlineStr">
        <is>
          <t>10F</t>
        </is>
      </c>
      <c r="H4759" t="inlineStr">
        <is>
          <t>Non-food contact surface or equipment made of unacceptable material, not kept clean, or not properly sealed, raised, spaced or movable to allow accessibility for cleaning on all sides, above and underneath the unit.</t>
        </is>
      </c>
      <c r="I4759" t="inlineStr">
        <is>
          <t>Not Critical</t>
        </is>
      </c>
      <c r="J4759" t="n">
        <v>34</v>
      </c>
      <c r="L4759" s="9">
        <f>A4759&amp;"-"&amp;TEXT(E4759,"yyyymmdd")</f>
        <v/>
      </c>
    </row>
    <row r="4760">
      <c r="A4760" t="n">
        <v>50152301</v>
      </c>
      <c r="B4760" t="inlineStr">
        <is>
          <t>Queens</t>
        </is>
      </c>
      <c r="C4760" t="inlineStr">
        <is>
          <t>11374</t>
        </is>
      </c>
      <c r="D4760" t="inlineStr">
        <is>
          <t>American</t>
        </is>
      </c>
      <c r="E4760" s="8" t="n">
        <v>46143</v>
      </c>
      <c r="F4760" t="inlineStr">
        <is>
          <t>Violations were cited in the following area(s).</t>
        </is>
      </c>
      <c r="G4760" t="inlineStr">
        <is>
          <t>02G</t>
        </is>
      </c>
      <c r="H4760" t="inlineStr">
        <is>
          <t>Cold TCS food item held above 41 °F; smoked or processed fish held above 38 °F; intact raw eggs held above 45 °F; or reduced oxygen packaged (ROP) TCS foods held above required temperatures except during active necessary preparation.</t>
        </is>
      </c>
      <c r="I4760" t="inlineStr">
        <is>
          <t>Critical</t>
        </is>
      </c>
      <c r="J4760" t="n">
        <v>26</v>
      </c>
      <c r="L4760" s="9">
        <f>A4760&amp;"-"&amp;TEXT(E4760,"yyyymmdd")</f>
        <v/>
      </c>
    </row>
    <row r="4761">
      <c r="A4761" t="n">
        <v>50152301</v>
      </c>
      <c r="B4761" t="inlineStr">
        <is>
          <t>Queens</t>
        </is>
      </c>
      <c r="C4761" t="inlineStr">
        <is>
          <t>11374</t>
        </is>
      </c>
      <c r="D4761" t="inlineStr">
        <is>
          <t>American</t>
        </is>
      </c>
      <c r="E4761" s="8" t="n">
        <v>46143</v>
      </c>
      <c r="F4761" t="inlineStr">
        <is>
          <t>Violations were cited in the following area(s).</t>
        </is>
      </c>
      <c r="G4761" t="inlineStr">
        <is>
          <t>04H</t>
        </is>
      </c>
      <c r="H4761" t="inlineStr">
        <is>
          <t>Raw, cooked or prepared food is adulterated, contaminated, cross-contaminated, or not discarded in accordance with HACCP plan.</t>
        </is>
      </c>
      <c r="I4761" t="inlineStr">
        <is>
          <t>Critical</t>
        </is>
      </c>
      <c r="J4761" t="n">
        <v>26</v>
      </c>
      <c r="L4761" s="9">
        <f>A4761&amp;"-"&amp;TEXT(E4761,"yyyymmdd")</f>
        <v/>
      </c>
    </row>
    <row r="4762">
      <c r="A4762" t="n">
        <v>50152301</v>
      </c>
      <c r="B4762" t="inlineStr">
        <is>
          <t>Queens</t>
        </is>
      </c>
      <c r="C4762" t="inlineStr">
        <is>
          <t>11374</t>
        </is>
      </c>
      <c r="D4762" t="inlineStr">
        <is>
          <t>American</t>
        </is>
      </c>
      <c r="E4762" s="8" t="n">
        <v>46143</v>
      </c>
      <c r="F4762" t="inlineStr">
        <is>
          <t>Violations were cited in the following area(s).</t>
        </is>
      </c>
      <c r="G4762" t="inlineStr">
        <is>
          <t>06D</t>
        </is>
      </c>
      <c r="H4762" t="inlineStr">
        <is>
          <t>Food contact surface not properly washed, rinsed and sanitized after each use and following any activity when contamination may have occurred.</t>
        </is>
      </c>
      <c r="I4762" t="inlineStr">
        <is>
          <t>Critical</t>
        </is>
      </c>
      <c r="J4762" t="n">
        <v>26</v>
      </c>
      <c r="L4762" s="9">
        <f>A4762&amp;"-"&amp;TEXT(E4762,"yyyymmdd")</f>
        <v/>
      </c>
    </row>
    <row r="4763">
      <c r="A4763" t="n">
        <v>50152301</v>
      </c>
      <c r="B4763" t="inlineStr">
        <is>
          <t>Queens</t>
        </is>
      </c>
      <c r="C4763" t="inlineStr">
        <is>
          <t>11374</t>
        </is>
      </c>
      <c r="D4763" t="inlineStr">
        <is>
          <t>American</t>
        </is>
      </c>
      <c r="E4763" s="8" t="n">
        <v>46143</v>
      </c>
      <c r="F4763" t="inlineStr">
        <is>
          <t>Violations were cited in the following area(s).</t>
        </is>
      </c>
      <c r="G4763" t="inlineStr">
        <is>
          <t>06E</t>
        </is>
      </c>
      <c r="H4763" t="inlineStr">
        <is>
          <t>Sanitized equipment or utensil, including in-use food dispensing utensil, improperly used or stored.</t>
        </is>
      </c>
      <c r="I4763" t="inlineStr">
        <is>
          <t>Critical</t>
        </is>
      </c>
      <c r="J4763" t="n">
        <v>26</v>
      </c>
      <c r="L4763" s="9">
        <f>A4763&amp;"-"&amp;TEXT(E4763,"yyyymmdd")</f>
        <v/>
      </c>
    </row>
    <row r="4764">
      <c r="A4764" t="n">
        <v>50152301</v>
      </c>
      <c r="B4764" t="inlineStr">
        <is>
          <t>Queens</t>
        </is>
      </c>
      <c r="C4764" t="inlineStr">
        <is>
          <t>11374</t>
        </is>
      </c>
      <c r="D4764" t="inlineStr">
        <is>
          <t>American</t>
        </is>
      </c>
      <c r="E4764" s="8" t="n">
        <v>46143</v>
      </c>
      <c r="F4764" t="inlineStr">
        <is>
          <t>Violations were cited in the following area(s).</t>
        </is>
      </c>
      <c r="G4764" t="inlineStr">
        <is>
          <t>10F</t>
        </is>
      </c>
      <c r="H4764" t="inlineStr">
        <is>
          <t>Non-food contact surface or equipment made of unacceptable material, not kept clean, or not properly sealed, raised, spaced or movable to allow accessibility for cleaning on all sides, above and underneath the unit.</t>
        </is>
      </c>
      <c r="I4764" t="inlineStr">
        <is>
          <t>Not Critical</t>
        </is>
      </c>
      <c r="J4764" t="n">
        <v>26</v>
      </c>
      <c r="L4764" s="9">
        <f>A4764&amp;"-"&amp;TEXT(E4764,"yyyymmdd")</f>
        <v/>
      </c>
    </row>
    <row r="4765">
      <c r="A4765" t="n">
        <v>50153804</v>
      </c>
      <c r="B4765" t="inlineStr">
        <is>
          <t>Brooklyn</t>
        </is>
      </c>
      <c r="C4765" t="inlineStr">
        <is>
          <t>11217</t>
        </is>
      </c>
      <c r="D4765" t="inlineStr">
        <is>
          <t>Mexican</t>
        </is>
      </c>
      <c r="E4765" s="8" t="n">
        <v>46143</v>
      </c>
      <c r="F4765" t="inlineStr">
        <is>
          <t>Violations were cited in the following area(s).</t>
        </is>
      </c>
      <c r="G4765" t="inlineStr">
        <is>
          <t>02G</t>
        </is>
      </c>
      <c r="H4765" t="inlineStr">
        <is>
          <t>Cold TCS food item held above 41 °F; smoked or processed fish held above 38 °F; intact raw eggs held above 45 °F; or reduced oxygen packaged (ROP) TCS foods held above required temperatures except during active necessary preparation.</t>
        </is>
      </c>
      <c r="I4765" t="inlineStr">
        <is>
          <t>Critical</t>
        </is>
      </c>
      <c r="J4765" t="n">
        <v>13</v>
      </c>
      <c r="K4765" t="inlineStr">
        <is>
          <t>A</t>
        </is>
      </c>
      <c r="L4765" s="9">
        <f>A4765&amp;"-"&amp;TEXT(E4765,"yyyymmdd")</f>
        <v/>
      </c>
    </row>
    <row r="4766">
      <c r="A4766" t="n">
        <v>50153804</v>
      </c>
      <c r="B4766" t="inlineStr">
        <is>
          <t>Brooklyn</t>
        </is>
      </c>
      <c r="C4766" t="inlineStr">
        <is>
          <t>11217</t>
        </is>
      </c>
      <c r="D4766" t="inlineStr">
        <is>
          <t>Mexican</t>
        </is>
      </c>
      <c r="E4766" s="8" t="n">
        <v>46143</v>
      </c>
      <c r="F4766" t="inlineStr">
        <is>
          <t>Violations were cited in the following area(s).</t>
        </is>
      </c>
      <c r="G4766" t="inlineStr">
        <is>
          <t>06C</t>
        </is>
      </c>
      <c r="H476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766" t="inlineStr">
        <is>
          <t>Critical</t>
        </is>
      </c>
      <c r="J4766" t="n">
        <v>13</v>
      </c>
      <c r="K4766" t="inlineStr">
        <is>
          <t>A</t>
        </is>
      </c>
      <c r="L4766" s="9">
        <f>A4766&amp;"-"&amp;TEXT(E4766,"yyyymmdd")</f>
        <v/>
      </c>
    </row>
    <row r="4767">
      <c r="A4767" t="n">
        <v>50155963</v>
      </c>
      <c r="B4767" t="inlineStr">
        <is>
          <t>Brooklyn</t>
        </is>
      </c>
      <c r="C4767" t="inlineStr">
        <is>
          <t>11209</t>
        </is>
      </c>
      <c r="D4767" t="inlineStr">
        <is>
          <t>Asian/Asian Fusion</t>
        </is>
      </c>
      <c r="E4767" s="8" t="n">
        <v>46143</v>
      </c>
      <c r="F4767" t="inlineStr">
        <is>
          <t>Violations were cited in the following area(s).</t>
        </is>
      </c>
      <c r="G4767" t="inlineStr">
        <is>
          <t>06A</t>
        </is>
      </c>
      <c r="H4767" t="inlineStr">
        <is>
          <t>Personal cleanliness is inadequate. Outer garment soiled with possible contaminant. Effective hair restraint not worn where required. Jewelry worn on hands or arms. Fingernail polish worn or fingernails not kept clean and trimmed.</t>
        </is>
      </c>
      <c r="I4767" t="inlineStr">
        <is>
          <t>Critical</t>
        </is>
      </c>
      <c r="J4767" t="n">
        <v>12</v>
      </c>
      <c r="K4767" t="inlineStr">
        <is>
          <t>A</t>
        </is>
      </c>
      <c r="L4767" s="9">
        <f>A4767&amp;"-"&amp;TEXT(E4767,"yyyymmdd")</f>
        <v/>
      </c>
    </row>
    <row r="4768">
      <c r="A4768" t="n">
        <v>50155963</v>
      </c>
      <c r="B4768" t="inlineStr">
        <is>
          <t>Brooklyn</t>
        </is>
      </c>
      <c r="C4768" t="inlineStr">
        <is>
          <t>11209</t>
        </is>
      </c>
      <c r="D4768" t="inlineStr">
        <is>
          <t>Asian/Asian Fusion</t>
        </is>
      </c>
      <c r="E4768" s="8" t="n">
        <v>46143</v>
      </c>
      <c r="F4768" t="inlineStr">
        <is>
          <t>Violations were cited in the following area(s).</t>
        </is>
      </c>
      <c r="G4768" t="inlineStr">
        <is>
          <t>10F</t>
        </is>
      </c>
      <c r="H4768" t="inlineStr">
        <is>
          <t>Non-food contact surface or equipment made of unacceptable material, not kept clean, or not properly sealed, raised, spaced or movable to allow accessibility for cleaning on all sides, above and underneath the unit.</t>
        </is>
      </c>
      <c r="I4768" t="inlineStr">
        <is>
          <t>Not Critical</t>
        </is>
      </c>
      <c r="J4768" t="n">
        <v>12</v>
      </c>
      <c r="K4768" t="inlineStr">
        <is>
          <t>A</t>
        </is>
      </c>
      <c r="L4768" s="9">
        <f>A4768&amp;"-"&amp;TEXT(E4768,"yyyymmdd")</f>
        <v/>
      </c>
    </row>
    <row r="4769">
      <c r="A4769" t="n">
        <v>50155963</v>
      </c>
      <c r="B4769" t="inlineStr">
        <is>
          <t>Brooklyn</t>
        </is>
      </c>
      <c r="C4769" t="inlineStr">
        <is>
          <t>11209</t>
        </is>
      </c>
      <c r="D4769" t="inlineStr">
        <is>
          <t>Asian/Asian Fusion</t>
        </is>
      </c>
      <c r="E4769" s="8" t="n">
        <v>46143</v>
      </c>
      <c r="F4769" t="inlineStr">
        <is>
          <t>Violations were cited in the following area(s).</t>
        </is>
      </c>
      <c r="G4769" t="inlineStr">
        <is>
          <t>10G</t>
        </is>
      </c>
      <c r="H4769" t="inlineStr">
        <is>
          <t>Dishwashing and ware washing: Cleaning and sanitizing of tableware, including dishes, utensils, and equipment deficient.</t>
        </is>
      </c>
      <c r="I4769" t="inlineStr">
        <is>
          <t>Not Critical</t>
        </is>
      </c>
      <c r="J4769" t="n">
        <v>12</v>
      </c>
      <c r="K4769" t="inlineStr">
        <is>
          <t>A</t>
        </is>
      </c>
      <c r="L4769" s="9">
        <f>A4769&amp;"-"&amp;TEXT(E4769,"yyyymmdd")</f>
        <v/>
      </c>
    </row>
    <row r="4770">
      <c r="A4770" t="n">
        <v>50156797</v>
      </c>
      <c r="B4770" t="inlineStr">
        <is>
          <t>Brooklyn</t>
        </is>
      </c>
      <c r="C4770" t="inlineStr">
        <is>
          <t>11249</t>
        </is>
      </c>
      <c r="D4770" t="inlineStr">
        <is>
          <t>Pizza</t>
        </is>
      </c>
      <c r="E4770" s="8" t="n">
        <v>46143</v>
      </c>
      <c r="F4770" t="inlineStr">
        <is>
          <t>Violations were cited in the following area(s).</t>
        </is>
      </c>
      <c r="G4770" t="inlineStr">
        <is>
          <t>04L</t>
        </is>
      </c>
      <c r="H4770" t="inlineStr">
        <is>
          <t>Evidence of mice or live mice in establishment's food or non-food areas.</t>
        </is>
      </c>
      <c r="I4770" t="inlineStr">
        <is>
          <t>Critical</t>
        </is>
      </c>
      <c r="J4770" t="n">
        <v>25</v>
      </c>
      <c r="L4770" s="9">
        <f>A4770&amp;"-"&amp;TEXT(E4770,"yyyymmdd")</f>
        <v/>
      </c>
    </row>
    <row r="4771">
      <c r="A4771" t="n">
        <v>50156797</v>
      </c>
      <c r="B4771" t="inlineStr">
        <is>
          <t>Brooklyn</t>
        </is>
      </c>
      <c r="C4771" t="inlineStr">
        <is>
          <t>11249</t>
        </is>
      </c>
      <c r="D4771" t="inlineStr">
        <is>
          <t>Pizza</t>
        </is>
      </c>
      <c r="E4771" s="8" t="n">
        <v>46143</v>
      </c>
      <c r="F4771" t="inlineStr">
        <is>
          <t>Violations were cited in the following area(s).</t>
        </is>
      </c>
      <c r="G4771" t="inlineStr">
        <is>
          <t>06C</t>
        </is>
      </c>
      <c r="H477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771" t="inlineStr">
        <is>
          <t>Critical</t>
        </is>
      </c>
      <c r="J4771" t="n">
        <v>25</v>
      </c>
      <c r="L4771" s="9">
        <f>A4771&amp;"-"&amp;TEXT(E4771,"yyyymmdd")</f>
        <v/>
      </c>
    </row>
    <row r="4772">
      <c r="A4772" t="n">
        <v>50156797</v>
      </c>
      <c r="B4772" t="inlineStr">
        <is>
          <t>Brooklyn</t>
        </is>
      </c>
      <c r="C4772" t="inlineStr">
        <is>
          <t>11249</t>
        </is>
      </c>
      <c r="D4772" t="inlineStr">
        <is>
          <t>Pizza</t>
        </is>
      </c>
      <c r="E4772" s="8" t="n">
        <v>46143</v>
      </c>
      <c r="F4772" t="inlineStr">
        <is>
          <t>Violations were cited in the following area(s).</t>
        </is>
      </c>
      <c r="G4772" t="inlineStr">
        <is>
          <t>08A</t>
        </is>
      </c>
      <c r="H4772" t="inlineStr">
        <is>
          <t>Establishment is not free of harborage or conditions conducive to rodents, insects or other pests.</t>
        </is>
      </c>
      <c r="I4772" t="inlineStr">
        <is>
          <t>Not Critical</t>
        </is>
      </c>
      <c r="J4772" t="n">
        <v>25</v>
      </c>
      <c r="L4772" s="9">
        <f>A4772&amp;"-"&amp;TEXT(E4772,"yyyymmdd")</f>
        <v/>
      </c>
    </row>
    <row r="4773">
      <c r="A4773" t="n">
        <v>50156797</v>
      </c>
      <c r="B4773" t="inlineStr">
        <is>
          <t>Brooklyn</t>
        </is>
      </c>
      <c r="C4773" t="inlineStr">
        <is>
          <t>11249</t>
        </is>
      </c>
      <c r="D4773" t="inlineStr">
        <is>
          <t>Pizza</t>
        </is>
      </c>
      <c r="E4773" s="8" t="n">
        <v>46143</v>
      </c>
      <c r="F4773" t="inlineStr">
        <is>
          <t>Violations were cited in the following area(s).</t>
        </is>
      </c>
      <c r="G4773" t="inlineStr">
        <is>
          <t>10G</t>
        </is>
      </c>
      <c r="H4773" t="inlineStr">
        <is>
          <t>Dishwashing and ware washing: Cleaning and sanitizing of tableware, including dishes, utensils, and equipment deficient.</t>
        </is>
      </c>
      <c r="I4773" t="inlineStr">
        <is>
          <t>Not Critical</t>
        </is>
      </c>
      <c r="J4773" t="n">
        <v>25</v>
      </c>
      <c r="L4773" s="9">
        <f>A4773&amp;"-"&amp;TEXT(E4773,"yyyymmdd")</f>
        <v/>
      </c>
    </row>
    <row r="4774">
      <c r="A4774" t="n">
        <v>50163727</v>
      </c>
      <c r="B4774" t="inlineStr">
        <is>
          <t>Staten Island</t>
        </is>
      </c>
      <c r="C4774" t="inlineStr">
        <is>
          <t>10307</t>
        </is>
      </c>
      <c r="D4774" t="inlineStr">
        <is>
          <t>Donuts</t>
        </is>
      </c>
      <c r="E4774" s="8" t="n">
        <v>46143</v>
      </c>
      <c r="F4774" t="inlineStr">
        <is>
          <t>Violations were cited in the following area(s).</t>
        </is>
      </c>
      <c r="G4774" t="inlineStr">
        <is>
          <t>04A</t>
        </is>
      </c>
      <c r="H4774" t="inlineStr">
        <is>
          <t>Food Protection Certificate (FPC) not held by manager or supervisor of food operations.</t>
        </is>
      </c>
      <c r="I4774" t="inlineStr">
        <is>
          <t>Critical</t>
        </is>
      </c>
      <c r="J4774" t="n">
        <v>25</v>
      </c>
      <c r="L4774" s="9">
        <f>A4774&amp;"-"&amp;TEXT(E4774,"yyyymmdd")</f>
        <v/>
      </c>
    </row>
    <row r="4775">
      <c r="A4775" t="n">
        <v>50163727</v>
      </c>
      <c r="B4775" t="inlineStr">
        <is>
          <t>Staten Island</t>
        </is>
      </c>
      <c r="C4775" t="inlineStr">
        <is>
          <t>10307</t>
        </is>
      </c>
      <c r="D4775" t="inlineStr">
        <is>
          <t>Donuts</t>
        </is>
      </c>
      <c r="E4775" s="8" t="n">
        <v>46143</v>
      </c>
      <c r="F4775" t="inlineStr">
        <is>
          <t>Violations were cited in the following area(s).</t>
        </is>
      </c>
      <c r="G4775" t="inlineStr">
        <is>
          <t>04H</t>
        </is>
      </c>
      <c r="H4775" t="inlineStr">
        <is>
          <t>Raw, cooked or prepared food is adulterated, contaminated, cross-contaminated, or not discarded in accordance with HACCP plan.</t>
        </is>
      </c>
      <c r="I4775" t="inlineStr">
        <is>
          <t>Critical</t>
        </is>
      </c>
      <c r="J4775" t="n">
        <v>25</v>
      </c>
      <c r="L4775" s="9">
        <f>A4775&amp;"-"&amp;TEXT(E4775,"yyyymmdd")</f>
        <v/>
      </c>
    </row>
    <row r="4776">
      <c r="A4776" t="n">
        <v>50163727</v>
      </c>
      <c r="B4776" t="inlineStr">
        <is>
          <t>Staten Island</t>
        </is>
      </c>
      <c r="C4776" t="inlineStr">
        <is>
          <t>10307</t>
        </is>
      </c>
      <c r="D4776" t="inlineStr">
        <is>
          <t>Donuts</t>
        </is>
      </c>
      <c r="E4776" s="8" t="n">
        <v>46143</v>
      </c>
      <c r="F4776" t="inlineStr">
        <is>
          <t>Violations were cited in the following area(s).</t>
        </is>
      </c>
      <c r="G4776" t="inlineStr">
        <is>
          <t>06C</t>
        </is>
      </c>
      <c r="H477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776" t="inlineStr">
        <is>
          <t>Critical</t>
        </is>
      </c>
      <c r="J4776" t="n">
        <v>25</v>
      </c>
      <c r="L4776" s="9">
        <f>A4776&amp;"-"&amp;TEXT(E4776,"yyyymmdd")</f>
        <v/>
      </c>
    </row>
    <row r="4777">
      <c r="A4777" t="n">
        <v>50165629</v>
      </c>
      <c r="B4777" t="inlineStr">
        <is>
          <t>Bronx</t>
        </is>
      </c>
      <c r="C4777" t="inlineStr">
        <is>
          <t>10475</t>
        </is>
      </c>
      <c r="D4777" t="inlineStr">
        <is>
          <t>Korean</t>
        </is>
      </c>
      <c r="E4777" s="8" t="n">
        <v>46143</v>
      </c>
      <c r="F4777" t="inlineStr">
        <is>
          <t>Violations were cited in the following area(s).</t>
        </is>
      </c>
      <c r="G4777" t="inlineStr">
        <is>
          <t>04C</t>
        </is>
      </c>
      <c r="H4777" t="inlineStr">
        <is>
          <t>Food worker/food vendor does not use utensil or other barrier to eliminate bare hand contact with food that will not receive adequate additional heat treatment.</t>
        </is>
      </c>
      <c r="I4777" t="inlineStr">
        <is>
          <t>Critical</t>
        </is>
      </c>
      <c r="J4777" t="n">
        <v>37</v>
      </c>
      <c r="L4777" s="9">
        <f>A4777&amp;"-"&amp;TEXT(E4777,"yyyymmdd")</f>
        <v/>
      </c>
    </row>
    <row r="4778">
      <c r="A4778" t="n">
        <v>50165629</v>
      </c>
      <c r="B4778" t="inlineStr">
        <is>
          <t>Bronx</t>
        </is>
      </c>
      <c r="C4778" t="inlineStr">
        <is>
          <t>10475</t>
        </is>
      </c>
      <c r="D4778" t="inlineStr">
        <is>
          <t>Korean</t>
        </is>
      </c>
      <c r="E4778" s="8" t="n">
        <v>46143</v>
      </c>
      <c r="F4778" t="inlineStr">
        <is>
          <t>Violations were cited in the following area(s).</t>
        </is>
      </c>
      <c r="G4778" t="inlineStr">
        <is>
          <t>04H</t>
        </is>
      </c>
      <c r="H4778" t="inlineStr">
        <is>
          <t>Raw, cooked or prepared food is adulterated, contaminated, cross-contaminated, or not discarded in accordance with HACCP plan.</t>
        </is>
      </c>
      <c r="I4778" t="inlineStr">
        <is>
          <t>Critical</t>
        </is>
      </c>
      <c r="J4778" t="n">
        <v>37</v>
      </c>
      <c r="L4778" s="9">
        <f>A4778&amp;"-"&amp;TEXT(E4778,"yyyymmdd")</f>
        <v/>
      </c>
    </row>
    <row r="4779">
      <c r="A4779" t="n">
        <v>50165629</v>
      </c>
      <c r="B4779" t="inlineStr">
        <is>
          <t>Bronx</t>
        </is>
      </c>
      <c r="C4779" t="inlineStr">
        <is>
          <t>10475</t>
        </is>
      </c>
      <c r="D4779" t="inlineStr">
        <is>
          <t>Korean</t>
        </is>
      </c>
      <c r="E4779" s="8" t="n">
        <v>46143</v>
      </c>
      <c r="F4779" t="inlineStr">
        <is>
          <t>Violations were cited in the following area(s).</t>
        </is>
      </c>
      <c r="G4779" t="inlineStr">
        <is>
          <t>04L</t>
        </is>
      </c>
      <c r="H4779" t="inlineStr">
        <is>
          <t>Evidence of mice or live mice in establishment's food or non-food areas.</t>
        </is>
      </c>
      <c r="I4779" t="inlineStr">
        <is>
          <t>Critical</t>
        </is>
      </c>
      <c r="J4779" t="n">
        <v>37</v>
      </c>
      <c r="L4779" s="9">
        <f>A4779&amp;"-"&amp;TEXT(E4779,"yyyymmdd")</f>
        <v/>
      </c>
    </row>
    <row r="4780">
      <c r="A4780" t="n">
        <v>50165629</v>
      </c>
      <c r="B4780" t="inlineStr">
        <is>
          <t>Bronx</t>
        </is>
      </c>
      <c r="C4780" t="inlineStr">
        <is>
          <t>10475</t>
        </is>
      </c>
      <c r="D4780" t="inlineStr">
        <is>
          <t>Korean</t>
        </is>
      </c>
      <c r="E4780" s="8" t="n">
        <v>46143</v>
      </c>
      <c r="F4780" t="inlineStr">
        <is>
          <t>Violations were cited in the following area(s).</t>
        </is>
      </c>
      <c r="G4780" t="inlineStr">
        <is>
          <t>04N</t>
        </is>
      </c>
      <c r="H4780" t="inlineStr">
        <is>
          <t>Filth flies or food/refuse/sewage associated with (FRSA) flies or other nuisance pests in establishment’s food and/or non-food areas. FRSA flies include house flies, blow flies, bottle flies, flesh flies, drain flies, Phorid flies and fruit flies.</t>
        </is>
      </c>
      <c r="I4780" t="inlineStr">
        <is>
          <t>Critical</t>
        </is>
      </c>
      <c r="J4780" t="n">
        <v>37</v>
      </c>
      <c r="L4780" s="9">
        <f>A4780&amp;"-"&amp;TEXT(E4780,"yyyymmdd")</f>
        <v/>
      </c>
    </row>
    <row r="4781">
      <c r="A4781" t="n">
        <v>50165629</v>
      </c>
      <c r="B4781" t="inlineStr">
        <is>
          <t>Bronx</t>
        </is>
      </c>
      <c r="C4781" t="inlineStr">
        <is>
          <t>10475</t>
        </is>
      </c>
      <c r="D4781" t="inlineStr">
        <is>
          <t>Korean</t>
        </is>
      </c>
      <c r="E4781" s="8" t="n">
        <v>46143</v>
      </c>
      <c r="F4781" t="inlineStr">
        <is>
          <t>Violations were cited in the following area(s).</t>
        </is>
      </c>
      <c r="G4781" t="inlineStr">
        <is>
          <t>06A</t>
        </is>
      </c>
      <c r="H4781" t="inlineStr">
        <is>
          <t>Personal cleanliness is inadequate. Outer garment soiled with possible contaminant. Effective hair restraint not worn where required. Jewelry worn on hands or arms. Fingernail polish worn or fingernails not kept clean and trimmed.</t>
        </is>
      </c>
      <c r="I4781" t="inlineStr">
        <is>
          <t>Critical</t>
        </is>
      </c>
      <c r="J4781" t="n">
        <v>37</v>
      </c>
      <c r="L4781" s="9">
        <f>A4781&amp;"-"&amp;TEXT(E4781,"yyyymmdd")</f>
        <v/>
      </c>
    </row>
    <row r="4782">
      <c r="A4782" t="n">
        <v>50165629</v>
      </c>
      <c r="B4782" t="inlineStr">
        <is>
          <t>Bronx</t>
        </is>
      </c>
      <c r="C4782" t="inlineStr">
        <is>
          <t>10475</t>
        </is>
      </c>
      <c r="D4782" t="inlineStr">
        <is>
          <t>Korean</t>
        </is>
      </c>
      <c r="E4782" s="8" t="n">
        <v>46143</v>
      </c>
      <c r="F4782" t="inlineStr">
        <is>
          <t>Violations were cited in the following area(s).</t>
        </is>
      </c>
      <c r="G4782" t="inlineStr">
        <is>
          <t>06F</t>
        </is>
      </c>
      <c r="H4782" t="inlineStr">
        <is>
          <t>Wiping cloths not stored clean and dry, or in a sanitizing solution, between uses.</t>
        </is>
      </c>
      <c r="I4782" t="inlineStr">
        <is>
          <t>Critical</t>
        </is>
      </c>
      <c r="J4782" t="n">
        <v>37</v>
      </c>
      <c r="L4782" s="9">
        <f>A4782&amp;"-"&amp;TEXT(E4782,"yyyymmdd")</f>
        <v/>
      </c>
    </row>
    <row r="4783">
      <c r="A4783" t="n">
        <v>50165629</v>
      </c>
      <c r="B4783" t="inlineStr">
        <is>
          <t>Bronx</t>
        </is>
      </c>
      <c r="C4783" t="inlineStr">
        <is>
          <t>10475</t>
        </is>
      </c>
      <c r="D4783" t="inlineStr">
        <is>
          <t>Korean</t>
        </is>
      </c>
      <c r="E4783" s="8" t="n">
        <v>46143</v>
      </c>
      <c r="F4783" t="inlineStr">
        <is>
          <t>Violations were cited in the following area(s).</t>
        </is>
      </c>
      <c r="G4783" t="inlineStr">
        <is>
          <t>08A</t>
        </is>
      </c>
      <c r="H4783" t="inlineStr">
        <is>
          <t>Establishment is not free of harborage or conditions conducive to rodents, insects or other pests.</t>
        </is>
      </c>
      <c r="I4783" t="inlineStr">
        <is>
          <t>Not Critical</t>
        </is>
      </c>
      <c r="J4783" t="n">
        <v>37</v>
      </c>
      <c r="L4783" s="9">
        <f>A4783&amp;"-"&amp;TEXT(E4783,"yyyymmdd")</f>
        <v/>
      </c>
    </row>
    <row r="4784">
      <c r="A4784" t="n">
        <v>50165646</v>
      </c>
      <c r="B4784" t="inlineStr">
        <is>
          <t>Bronx</t>
        </is>
      </c>
      <c r="C4784" t="inlineStr">
        <is>
          <t>10469</t>
        </is>
      </c>
      <c r="D4784" t="inlineStr">
        <is>
          <t>Caribbean</t>
        </is>
      </c>
      <c r="E4784" s="8" t="n">
        <v>46143</v>
      </c>
      <c r="F4784" t="inlineStr">
        <is>
          <t>Violations were cited in the following area(s).</t>
        </is>
      </c>
      <c r="G4784" t="inlineStr">
        <is>
          <t>02H</t>
        </is>
      </c>
      <c r="H4784" t="inlineStr">
        <is>
          <t>After cooking or removal from hot holding, TCS food not cooled by an approved method whereby the internal temperature is reduced from 140 °F to 70 °F or less within 2 hours, and from 70 °F to 41 °F or less within 4 additional hours.</t>
        </is>
      </c>
      <c r="I4784" t="inlineStr">
        <is>
          <t>Critical</t>
        </is>
      </c>
      <c r="J4784" t="n">
        <v>37</v>
      </c>
      <c r="L4784" s="9">
        <f>A4784&amp;"-"&amp;TEXT(E4784,"yyyymmdd")</f>
        <v/>
      </c>
    </row>
    <row r="4785">
      <c r="A4785" t="n">
        <v>50165646</v>
      </c>
      <c r="B4785" t="inlineStr">
        <is>
          <t>Bronx</t>
        </is>
      </c>
      <c r="C4785" t="inlineStr">
        <is>
          <t>10469</t>
        </is>
      </c>
      <c r="D4785" t="inlineStr">
        <is>
          <t>Caribbean</t>
        </is>
      </c>
      <c r="E4785" s="8" t="n">
        <v>46143</v>
      </c>
      <c r="F4785" t="inlineStr">
        <is>
          <t>Violations were cited in the following area(s).</t>
        </is>
      </c>
      <c r="G4785" t="inlineStr">
        <is>
          <t>05D</t>
        </is>
      </c>
      <c r="H478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785" t="inlineStr">
        <is>
          <t>Critical</t>
        </is>
      </c>
      <c r="J4785" t="n">
        <v>37</v>
      </c>
      <c r="L4785" s="9">
        <f>A4785&amp;"-"&amp;TEXT(E4785,"yyyymmdd")</f>
        <v/>
      </c>
    </row>
    <row r="4786">
      <c r="A4786" t="n">
        <v>50165646</v>
      </c>
      <c r="B4786" t="inlineStr">
        <is>
          <t>Bronx</t>
        </is>
      </c>
      <c r="C4786" t="inlineStr">
        <is>
          <t>10469</t>
        </is>
      </c>
      <c r="D4786" t="inlineStr">
        <is>
          <t>Caribbean</t>
        </is>
      </c>
      <c r="E4786" s="8" t="n">
        <v>46143</v>
      </c>
      <c r="F4786" t="inlineStr">
        <is>
          <t>Violations were cited in the following area(s).</t>
        </is>
      </c>
      <c r="G4786" t="inlineStr">
        <is>
          <t>06C</t>
        </is>
      </c>
      <c r="H478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786" t="inlineStr">
        <is>
          <t>Critical</t>
        </is>
      </c>
      <c r="J4786" t="n">
        <v>37</v>
      </c>
      <c r="L4786" s="9">
        <f>A4786&amp;"-"&amp;TEXT(E4786,"yyyymmdd")</f>
        <v/>
      </c>
    </row>
    <row r="4787">
      <c r="A4787" t="n">
        <v>50165646</v>
      </c>
      <c r="B4787" t="inlineStr">
        <is>
          <t>Bronx</t>
        </is>
      </c>
      <c r="C4787" t="inlineStr">
        <is>
          <t>10469</t>
        </is>
      </c>
      <c r="D4787" t="inlineStr">
        <is>
          <t>Caribbean</t>
        </is>
      </c>
      <c r="E4787" s="8" t="n">
        <v>46143</v>
      </c>
      <c r="F4787" t="inlineStr">
        <is>
          <t>Violations were cited in the following area(s).</t>
        </is>
      </c>
      <c r="G4787" t="inlineStr">
        <is>
          <t>06D</t>
        </is>
      </c>
      <c r="H4787" t="inlineStr">
        <is>
          <t>Food contact surface not properly washed, rinsed and sanitized after each use and following any activity when contamination may have occurred.</t>
        </is>
      </c>
      <c r="I4787" t="inlineStr">
        <is>
          <t>Critical</t>
        </is>
      </c>
      <c r="J4787" t="n">
        <v>37</v>
      </c>
      <c r="L4787" s="9">
        <f>A4787&amp;"-"&amp;TEXT(E4787,"yyyymmdd")</f>
        <v/>
      </c>
    </row>
    <row r="4788">
      <c r="A4788" t="n">
        <v>50165646</v>
      </c>
      <c r="B4788" t="inlineStr">
        <is>
          <t>Bronx</t>
        </is>
      </c>
      <c r="C4788" t="inlineStr">
        <is>
          <t>10469</t>
        </is>
      </c>
      <c r="D4788" t="inlineStr">
        <is>
          <t>Caribbean</t>
        </is>
      </c>
      <c r="E4788" s="8" t="n">
        <v>46143</v>
      </c>
      <c r="F4788" t="inlineStr">
        <is>
          <t>Violations were cited in the following area(s).</t>
        </is>
      </c>
      <c r="G4788" t="inlineStr">
        <is>
          <t>06F</t>
        </is>
      </c>
      <c r="H4788" t="inlineStr">
        <is>
          <t>Wiping cloths not stored clean and dry, or in a sanitizing solution, between uses.</t>
        </is>
      </c>
      <c r="I4788" t="inlineStr">
        <is>
          <t>Critical</t>
        </is>
      </c>
      <c r="J4788" t="n">
        <v>37</v>
      </c>
      <c r="L4788" s="9">
        <f>A4788&amp;"-"&amp;TEXT(E4788,"yyyymmdd")</f>
        <v/>
      </c>
    </row>
    <row r="4789">
      <c r="A4789" t="n">
        <v>50165646</v>
      </c>
      <c r="B4789" t="inlineStr">
        <is>
          <t>Bronx</t>
        </is>
      </c>
      <c r="C4789" t="inlineStr">
        <is>
          <t>10469</t>
        </is>
      </c>
      <c r="D4789" t="inlineStr">
        <is>
          <t>Caribbean</t>
        </is>
      </c>
      <c r="E4789" s="8" t="n">
        <v>46143</v>
      </c>
      <c r="F4789" t="inlineStr">
        <is>
          <t>Violations were cited in the following area(s).</t>
        </is>
      </c>
      <c r="G4789" t="inlineStr">
        <is>
          <t>10B</t>
        </is>
      </c>
      <c r="H4789" t="inlineStr">
        <is>
          <t>Anti-siphonage or back-flow prevention device not provided where required; equipment or floor not properly drained; sewage disposal system in disrepair or not functioning properly. Condensation or liquid waste improperly disposed of.</t>
        </is>
      </c>
      <c r="I4789" t="inlineStr">
        <is>
          <t>Not Critical</t>
        </is>
      </c>
      <c r="J4789" t="n">
        <v>37</v>
      </c>
      <c r="L4789" s="9">
        <f>A4789&amp;"-"&amp;TEXT(E4789,"yyyymmdd")</f>
        <v/>
      </c>
    </row>
    <row r="4790">
      <c r="A4790" t="n">
        <v>40911611</v>
      </c>
      <c r="B4790" t="inlineStr">
        <is>
          <t>Queens</t>
        </is>
      </c>
      <c r="C4790" t="inlineStr">
        <is>
          <t>11373</t>
        </is>
      </c>
      <c r="D4790" t="inlineStr">
        <is>
          <t>Mexican</t>
        </is>
      </c>
      <c r="E4790" s="8" t="n">
        <v>46144</v>
      </c>
      <c r="F4790" t="inlineStr">
        <is>
          <t>Violations were cited in the following area(s).</t>
        </is>
      </c>
      <c r="G4790" t="inlineStr">
        <is>
          <t>06C</t>
        </is>
      </c>
      <c r="H479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790" t="inlineStr">
        <is>
          <t>Critical</t>
        </is>
      </c>
      <c r="J4790" t="n">
        <v>10</v>
      </c>
      <c r="K4790" t="inlineStr">
        <is>
          <t>A</t>
        </is>
      </c>
      <c r="L4790" s="9">
        <f>A4790&amp;"-"&amp;TEXT(E4790,"yyyymmdd")</f>
        <v/>
      </c>
    </row>
    <row r="4791">
      <c r="A4791" t="n">
        <v>40911611</v>
      </c>
      <c r="B4791" t="inlineStr">
        <is>
          <t>Queens</t>
        </is>
      </c>
      <c r="C4791" t="inlineStr">
        <is>
          <t>11373</t>
        </is>
      </c>
      <c r="D4791" t="inlineStr">
        <is>
          <t>Mexican</t>
        </is>
      </c>
      <c r="E4791" s="8" t="n">
        <v>46144</v>
      </c>
      <c r="F4791" t="inlineStr">
        <is>
          <t>Violations were cited in the following area(s).</t>
        </is>
      </c>
      <c r="G4791" t="inlineStr">
        <is>
          <t>10G</t>
        </is>
      </c>
      <c r="H4791" t="inlineStr">
        <is>
          <t>Dishwashing and ware washing: Cleaning and sanitizing of tableware, including dishes, utensils, and equipment deficient.</t>
        </is>
      </c>
      <c r="I4791" t="inlineStr">
        <is>
          <t>Not Critical</t>
        </is>
      </c>
      <c r="J4791" t="n">
        <v>10</v>
      </c>
      <c r="K4791" t="inlineStr">
        <is>
          <t>A</t>
        </is>
      </c>
      <c r="L4791" s="9">
        <f>A4791&amp;"-"&amp;TEXT(E4791,"yyyymmdd")</f>
        <v/>
      </c>
    </row>
    <row r="4792">
      <c r="A4792" t="n">
        <v>41477087</v>
      </c>
      <c r="B4792" t="inlineStr">
        <is>
          <t>Brooklyn</t>
        </is>
      </c>
      <c r="C4792" t="inlineStr">
        <is>
          <t>11222</t>
        </is>
      </c>
      <c r="D4792" t="inlineStr">
        <is>
          <t>French</t>
        </is>
      </c>
      <c r="E4792" s="8" t="n">
        <v>46144</v>
      </c>
      <c r="F4792" t="inlineStr">
        <is>
          <t>Violations were cited in the following area(s).</t>
        </is>
      </c>
      <c r="G4792" t="inlineStr">
        <is>
          <t>02G</t>
        </is>
      </c>
      <c r="H4792" t="inlineStr">
        <is>
          <t>Cold TCS food item held above 41 °F; smoked or processed fish held above 38 °F; intact raw eggs held above 45 °F; or reduced oxygen packaged (ROP) TCS foods held above required temperatures except during active necessary preparation.</t>
        </is>
      </c>
      <c r="I4792" t="inlineStr">
        <is>
          <t>Critical</t>
        </is>
      </c>
      <c r="J4792" t="n">
        <v>31</v>
      </c>
      <c r="L4792" s="9">
        <f>A4792&amp;"-"&amp;TEXT(E4792,"yyyymmdd")</f>
        <v/>
      </c>
    </row>
    <row r="4793">
      <c r="A4793" t="n">
        <v>41477087</v>
      </c>
      <c r="B4793" t="inlineStr">
        <is>
          <t>Brooklyn</t>
        </is>
      </c>
      <c r="C4793" t="inlineStr">
        <is>
          <t>11222</t>
        </is>
      </c>
      <c r="D4793" t="inlineStr">
        <is>
          <t>French</t>
        </is>
      </c>
      <c r="E4793" s="8" t="n">
        <v>46144</v>
      </c>
      <c r="F4793" t="inlineStr">
        <is>
          <t>Violations were cited in the following area(s).</t>
        </is>
      </c>
      <c r="G4793" t="inlineStr">
        <is>
          <t>04H</t>
        </is>
      </c>
      <c r="H4793" t="inlineStr">
        <is>
          <t>Raw, cooked or prepared food is adulterated, contaminated, cross-contaminated, or not discarded in accordance with HACCP plan.</t>
        </is>
      </c>
      <c r="I4793" t="inlineStr">
        <is>
          <t>Critical</t>
        </is>
      </c>
      <c r="J4793" t="n">
        <v>31</v>
      </c>
      <c r="L4793" s="9">
        <f>A4793&amp;"-"&amp;TEXT(E4793,"yyyymmdd")</f>
        <v/>
      </c>
    </row>
    <row r="4794">
      <c r="A4794" t="n">
        <v>41477087</v>
      </c>
      <c r="B4794" t="inlineStr">
        <is>
          <t>Brooklyn</t>
        </is>
      </c>
      <c r="C4794" t="inlineStr">
        <is>
          <t>11222</t>
        </is>
      </c>
      <c r="D4794" t="inlineStr">
        <is>
          <t>French</t>
        </is>
      </c>
      <c r="E4794" s="8" t="n">
        <v>46144</v>
      </c>
      <c r="F4794" t="inlineStr">
        <is>
          <t>Violations were cited in the following area(s).</t>
        </is>
      </c>
      <c r="G4794" t="inlineStr">
        <is>
          <t>04L</t>
        </is>
      </c>
      <c r="H4794" t="inlineStr">
        <is>
          <t>Evidence of mice or live mice in establishment's food or non-food areas.</t>
        </is>
      </c>
      <c r="I4794" t="inlineStr">
        <is>
          <t>Critical</t>
        </is>
      </c>
      <c r="J4794" t="n">
        <v>31</v>
      </c>
      <c r="L4794" s="9">
        <f>A4794&amp;"-"&amp;TEXT(E4794,"yyyymmdd")</f>
        <v/>
      </c>
    </row>
    <row r="4795">
      <c r="A4795" t="n">
        <v>41477087</v>
      </c>
      <c r="B4795" t="inlineStr">
        <is>
          <t>Brooklyn</t>
        </is>
      </c>
      <c r="C4795" t="inlineStr">
        <is>
          <t>11222</t>
        </is>
      </c>
      <c r="D4795" t="inlineStr">
        <is>
          <t>French</t>
        </is>
      </c>
      <c r="E4795" s="8" t="n">
        <v>46144</v>
      </c>
      <c r="F4795" t="inlineStr">
        <is>
          <t>Violations were cited in the following area(s).</t>
        </is>
      </c>
      <c r="G4795" t="inlineStr">
        <is>
          <t>04M</t>
        </is>
      </c>
      <c r="H4795" t="inlineStr">
        <is>
          <t>Live roaches in facility's food or non-food area.</t>
        </is>
      </c>
      <c r="I4795" t="inlineStr">
        <is>
          <t>Critical</t>
        </is>
      </c>
      <c r="J4795" t="n">
        <v>31</v>
      </c>
      <c r="L4795" s="9">
        <f>A4795&amp;"-"&amp;TEXT(E4795,"yyyymmdd")</f>
        <v/>
      </c>
    </row>
    <row r="4796">
      <c r="A4796" t="n">
        <v>41477087</v>
      </c>
      <c r="B4796" t="inlineStr">
        <is>
          <t>Brooklyn</t>
        </is>
      </c>
      <c r="C4796" t="inlineStr">
        <is>
          <t>11222</t>
        </is>
      </c>
      <c r="D4796" t="inlineStr">
        <is>
          <t>French</t>
        </is>
      </c>
      <c r="E4796" s="8" t="n">
        <v>46144</v>
      </c>
      <c r="F4796" t="inlineStr">
        <is>
          <t>Violations were cited in the following area(s).</t>
        </is>
      </c>
      <c r="G4796" t="inlineStr">
        <is>
          <t>06E</t>
        </is>
      </c>
      <c r="H4796" t="inlineStr">
        <is>
          <t>Sanitized equipment or utensil, including in-use food dispensing utensil, improperly used or stored.</t>
        </is>
      </c>
      <c r="I4796" t="inlineStr">
        <is>
          <t>Critical</t>
        </is>
      </c>
      <c r="J4796" t="n">
        <v>31</v>
      </c>
      <c r="L4796" s="9">
        <f>A4796&amp;"-"&amp;TEXT(E4796,"yyyymmdd")</f>
        <v/>
      </c>
    </row>
    <row r="4797">
      <c r="A4797" t="n">
        <v>41477087</v>
      </c>
      <c r="B4797" t="inlineStr">
        <is>
          <t>Brooklyn</t>
        </is>
      </c>
      <c r="C4797" t="inlineStr">
        <is>
          <t>11222</t>
        </is>
      </c>
      <c r="D4797" t="inlineStr">
        <is>
          <t>French</t>
        </is>
      </c>
      <c r="E4797" s="8" t="n">
        <v>46144</v>
      </c>
      <c r="F4797" t="inlineStr">
        <is>
          <t>Violations were cited in the following area(s).</t>
        </is>
      </c>
      <c r="G4797" t="inlineStr">
        <is>
          <t>08A</t>
        </is>
      </c>
      <c r="H4797" t="inlineStr">
        <is>
          <t>Establishment is not free of harborage or conditions conducive to rodents, insects or other pests.</t>
        </is>
      </c>
      <c r="I4797" t="inlineStr">
        <is>
          <t>Not Critical</t>
        </is>
      </c>
      <c r="J4797" t="n">
        <v>31</v>
      </c>
      <c r="L4797" s="9">
        <f>A4797&amp;"-"&amp;TEXT(E4797,"yyyymmdd")</f>
        <v/>
      </c>
    </row>
    <row r="4798">
      <c r="A4798" t="n">
        <v>41477087</v>
      </c>
      <c r="B4798" t="inlineStr">
        <is>
          <t>Brooklyn</t>
        </is>
      </c>
      <c r="C4798" t="inlineStr">
        <is>
          <t>11222</t>
        </is>
      </c>
      <c r="D4798" t="inlineStr">
        <is>
          <t>French</t>
        </is>
      </c>
      <c r="E4798" s="8" t="n">
        <v>46144</v>
      </c>
      <c r="F4798" t="inlineStr">
        <is>
          <t>Violations were cited in the following area(s).</t>
        </is>
      </c>
      <c r="G4798" t="inlineStr">
        <is>
          <t>10F</t>
        </is>
      </c>
      <c r="H4798" t="inlineStr">
        <is>
          <t>Non-food contact surface or equipment made of unacceptable material, not kept clean, or not properly sealed, raised, spaced or movable to allow accessibility for cleaning on all sides, above and underneath the unit.</t>
        </is>
      </c>
      <c r="I4798" t="inlineStr">
        <is>
          <t>Not Critical</t>
        </is>
      </c>
      <c r="J4798" t="n">
        <v>31</v>
      </c>
      <c r="L4798" s="9">
        <f>A4798&amp;"-"&amp;TEXT(E4798,"yyyymmdd")</f>
        <v/>
      </c>
    </row>
    <row r="4799">
      <c r="A4799" t="n">
        <v>41635764</v>
      </c>
      <c r="B4799" t="inlineStr">
        <is>
          <t>Bronx</t>
        </is>
      </c>
      <c r="C4799" t="inlineStr">
        <is>
          <t>10467</t>
        </is>
      </c>
      <c r="D4799" t="inlineStr">
        <is>
          <t>American</t>
        </is>
      </c>
      <c r="E4799" s="8" t="n">
        <v>46144</v>
      </c>
      <c r="F4799" t="inlineStr">
        <is>
          <t>Violations were cited in the following area(s).</t>
        </is>
      </c>
      <c r="G4799" t="inlineStr">
        <is>
          <t>02B</t>
        </is>
      </c>
      <c r="H4799" t="inlineStr">
        <is>
          <t>Hot TCS food item not held at or above 140 °F.</t>
        </is>
      </c>
      <c r="I4799" t="inlineStr">
        <is>
          <t>Critical</t>
        </is>
      </c>
      <c r="J4799" t="n">
        <v>51</v>
      </c>
      <c r="L4799" s="9">
        <f>A4799&amp;"-"&amp;TEXT(E4799,"yyyymmdd")</f>
        <v/>
      </c>
    </row>
    <row r="4800">
      <c r="A4800" t="n">
        <v>41635764</v>
      </c>
      <c r="B4800" t="inlineStr">
        <is>
          <t>Bronx</t>
        </is>
      </c>
      <c r="C4800" t="inlineStr">
        <is>
          <t>10467</t>
        </is>
      </c>
      <c r="D4800" t="inlineStr">
        <is>
          <t>American</t>
        </is>
      </c>
      <c r="E4800" s="8" t="n">
        <v>46144</v>
      </c>
      <c r="F4800" t="inlineStr">
        <is>
          <t>Violations were cited in the following area(s).</t>
        </is>
      </c>
      <c r="G4800" t="inlineStr">
        <is>
          <t>04A</t>
        </is>
      </c>
      <c r="H4800" t="inlineStr">
        <is>
          <t>Food Protection Certificate (FPC) not held by manager or supervisor of food operations.</t>
        </is>
      </c>
      <c r="I4800" t="inlineStr">
        <is>
          <t>Critical</t>
        </is>
      </c>
      <c r="J4800" t="n">
        <v>51</v>
      </c>
      <c r="L4800" s="9">
        <f>A4800&amp;"-"&amp;TEXT(E4800,"yyyymmdd")</f>
        <v/>
      </c>
    </row>
    <row r="4801">
      <c r="A4801" t="n">
        <v>41635764</v>
      </c>
      <c r="B4801" t="inlineStr">
        <is>
          <t>Bronx</t>
        </is>
      </c>
      <c r="C4801" t="inlineStr">
        <is>
          <t>10467</t>
        </is>
      </c>
      <c r="D4801" t="inlineStr">
        <is>
          <t>American</t>
        </is>
      </c>
      <c r="E4801" s="8" t="n">
        <v>46144</v>
      </c>
      <c r="F4801" t="inlineStr">
        <is>
          <t>Violations were cited in the following area(s).</t>
        </is>
      </c>
      <c r="G4801" t="inlineStr">
        <is>
          <t>04L</t>
        </is>
      </c>
      <c r="H4801" t="inlineStr">
        <is>
          <t>Evidence of mice or live mice in establishment's food or non-food areas.</t>
        </is>
      </c>
      <c r="I4801" t="inlineStr">
        <is>
          <t>Critical</t>
        </is>
      </c>
      <c r="J4801" t="n">
        <v>51</v>
      </c>
      <c r="L4801" s="9">
        <f>A4801&amp;"-"&amp;TEXT(E4801,"yyyymmdd")</f>
        <v/>
      </c>
    </row>
    <row r="4802">
      <c r="A4802" t="n">
        <v>41635764</v>
      </c>
      <c r="B4802" t="inlineStr">
        <is>
          <t>Bronx</t>
        </is>
      </c>
      <c r="C4802" t="inlineStr">
        <is>
          <t>10467</t>
        </is>
      </c>
      <c r="D4802" t="inlineStr">
        <is>
          <t>American</t>
        </is>
      </c>
      <c r="E4802" s="8" t="n">
        <v>46144</v>
      </c>
      <c r="F4802" t="inlineStr">
        <is>
          <t>Violations were cited in the following area(s).</t>
        </is>
      </c>
      <c r="G4802" t="inlineStr">
        <is>
          <t>05D</t>
        </is>
      </c>
      <c r="H480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802" t="inlineStr">
        <is>
          <t>Critical</t>
        </is>
      </c>
      <c r="J4802" t="n">
        <v>51</v>
      </c>
      <c r="L4802" s="9">
        <f>A4802&amp;"-"&amp;TEXT(E4802,"yyyymmdd")</f>
        <v/>
      </c>
    </row>
    <row r="4803">
      <c r="A4803" t="n">
        <v>41635764</v>
      </c>
      <c r="B4803" t="inlineStr">
        <is>
          <t>Bronx</t>
        </is>
      </c>
      <c r="C4803" t="inlineStr">
        <is>
          <t>10467</t>
        </is>
      </c>
      <c r="D4803" t="inlineStr">
        <is>
          <t>American</t>
        </is>
      </c>
      <c r="E4803" s="8" t="n">
        <v>46144</v>
      </c>
      <c r="F4803" t="inlineStr">
        <is>
          <t>Violations were cited in the following area(s).</t>
        </is>
      </c>
      <c r="G4803" t="inlineStr">
        <is>
          <t>06D</t>
        </is>
      </c>
      <c r="H4803" t="inlineStr">
        <is>
          <t>Food contact surface not properly washed, rinsed and sanitized after each use and following any activity when contamination may have occurred.</t>
        </is>
      </c>
      <c r="I4803" t="inlineStr">
        <is>
          <t>Critical</t>
        </is>
      </c>
      <c r="J4803" t="n">
        <v>51</v>
      </c>
      <c r="L4803" s="9">
        <f>A4803&amp;"-"&amp;TEXT(E4803,"yyyymmdd")</f>
        <v/>
      </c>
    </row>
    <row r="4804">
      <c r="A4804" t="n">
        <v>41635764</v>
      </c>
      <c r="B4804" t="inlineStr">
        <is>
          <t>Bronx</t>
        </is>
      </c>
      <c r="C4804" t="inlineStr">
        <is>
          <t>10467</t>
        </is>
      </c>
      <c r="D4804" t="inlineStr">
        <is>
          <t>American</t>
        </is>
      </c>
      <c r="E4804" s="8" t="n">
        <v>46144</v>
      </c>
      <c r="F4804" t="inlineStr">
        <is>
          <t>Violations were cited in the following area(s).</t>
        </is>
      </c>
      <c r="G4804" t="inlineStr">
        <is>
          <t>08A</t>
        </is>
      </c>
      <c r="H4804" t="inlineStr">
        <is>
          <t>Establishment is not free of harborage or conditions conducive to rodents, insects or other pests.</t>
        </is>
      </c>
      <c r="I4804" t="inlineStr">
        <is>
          <t>Not Critical</t>
        </is>
      </c>
      <c r="J4804" t="n">
        <v>51</v>
      </c>
      <c r="L4804" s="9">
        <f>A4804&amp;"-"&amp;TEXT(E4804,"yyyymmdd")</f>
        <v/>
      </c>
    </row>
    <row r="4805">
      <c r="A4805" t="n">
        <v>41635764</v>
      </c>
      <c r="B4805" t="inlineStr">
        <is>
          <t>Bronx</t>
        </is>
      </c>
      <c r="C4805" t="inlineStr">
        <is>
          <t>10467</t>
        </is>
      </c>
      <c r="D4805" t="inlineStr">
        <is>
          <t>American</t>
        </is>
      </c>
      <c r="E4805" s="8" t="n">
        <v>46144</v>
      </c>
      <c r="F4805" t="inlineStr">
        <is>
          <t>Violations were cited in the following area(s).</t>
        </is>
      </c>
      <c r="G4805" t="inlineStr">
        <is>
          <t>09B</t>
        </is>
      </c>
      <c r="H4805" t="inlineStr">
        <is>
          <t>Thawing procedure improper.</t>
        </is>
      </c>
      <c r="I4805" t="inlineStr">
        <is>
          <t>Not Critical</t>
        </is>
      </c>
      <c r="J4805" t="n">
        <v>51</v>
      </c>
      <c r="L4805" s="9">
        <f>A4805&amp;"-"&amp;TEXT(E4805,"yyyymmdd")</f>
        <v/>
      </c>
    </row>
    <row r="4806">
      <c r="A4806" t="n">
        <v>41635764</v>
      </c>
      <c r="B4806" t="inlineStr">
        <is>
          <t>Bronx</t>
        </is>
      </c>
      <c r="C4806" t="inlineStr">
        <is>
          <t>10467</t>
        </is>
      </c>
      <c r="D4806" t="inlineStr">
        <is>
          <t>American</t>
        </is>
      </c>
      <c r="E4806" s="8" t="n">
        <v>46144</v>
      </c>
      <c r="F4806" t="inlineStr">
        <is>
          <t>Violations were cited in the following area(s).</t>
        </is>
      </c>
      <c r="G4806" t="inlineStr">
        <is>
          <t>10B</t>
        </is>
      </c>
      <c r="H4806" t="inlineStr">
        <is>
          <t>Anti-siphonage or back-flow prevention device not provided where required; equipment or floor not properly drained; sewage disposal system in disrepair or not functioning properly. Condensation or liquid waste improperly disposed of.</t>
        </is>
      </c>
      <c r="I4806" t="inlineStr">
        <is>
          <t>Not Critical</t>
        </is>
      </c>
      <c r="J4806" t="n">
        <v>51</v>
      </c>
      <c r="L4806" s="9">
        <f>A4806&amp;"-"&amp;TEXT(E4806,"yyyymmdd")</f>
        <v/>
      </c>
    </row>
    <row r="4807">
      <c r="A4807" t="n">
        <v>41635764</v>
      </c>
      <c r="B4807" t="inlineStr">
        <is>
          <t>Bronx</t>
        </is>
      </c>
      <c r="C4807" t="inlineStr">
        <is>
          <t>10467</t>
        </is>
      </c>
      <c r="D4807" t="inlineStr">
        <is>
          <t>American</t>
        </is>
      </c>
      <c r="E4807" s="8" t="n">
        <v>46144</v>
      </c>
      <c r="F4807" t="inlineStr">
        <is>
          <t>Violations were cited in the following area(s).</t>
        </is>
      </c>
      <c r="G4807" t="inlineStr">
        <is>
          <t>10F</t>
        </is>
      </c>
      <c r="H4807" t="inlineStr">
        <is>
          <t>Non-food contact surface or equipment made of unacceptable material, not kept clean, or not properly sealed, raised, spaced or movable to allow accessibility for cleaning on all sides, above and underneath the unit.</t>
        </is>
      </c>
      <c r="I4807" t="inlineStr">
        <is>
          <t>Not Critical</t>
        </is>
      </c>
      <c r="J4807" t="n">
        <v>51</v>
      </c>
      <c r="L4807" s="9">
        <f>A4807&amp;"-"&amp;TEXT(E4807,"yyyymmdd")</f>
        <v/>
      </c>
    </row>
    <row r="4808">
      <c r="A4808" t="n">
        <v>41658448</v>
      </c>
      <c r="B4808" t="inlineStr">
        <is>
          <t>Bronx</t>
        </is>
      </c>
      <c r="C4808" t="inlineStr">
        <is>
          <t>10457</t>
        </is>
      </c>
      <c r="D4808" t="inlineStr">
        <is>
          <t>Spanish</t>
        </is>
      </c>
      <c r="E4808" s="8" t="n">
        <v>46144</v>
      </c>
      <c r="F4808" t="inlineStr">
        <is>
          <t>Violations were cited in the following area(s).</t>
        </is>
      </c>
      <c r="G4808" t="inlineStr">
        <is>
          <t>02B</t>
        </is>
      </c>
      <c r="H4808" t="inlineStr">
        <is>
          <t>Hot TCS food item not held at or above 140 °F.</t>
        </is>
      </c>
      <c r="I4808" t="inlineStr">
        <is>
          <t>Critical</t>
        </is>
      </c>
      <c r="J4808" t="n">
        <v>13</v>
      </c>
      <c r="K4808" t="inlineStr">
        <is>
          <t>A</t>
        </is>
      </c>
      <c r="L4808" s="9">
        <f>A4808&amp;"-"&amp;TEXT(E4808,"yyyymmdd")</f>
        <v/>
      </c>
    </row>
    <row r="4809">
      <c r="A4809" t="n">
        <v>41658448</v>
      </c>
      <c r="B4809" t="inlineStr">
        <is>
          <t>Bronx</t>
        </is>
      </c>
      <c r="C4809" t="inlineStr">
        <is>
          <t>10457</t>
        </is>
      </c>
      <c r="D4809" t="inlineStr">
        <is>
          <t>Spanish</t>
        </is>
      </c>
      <c r="E4809" s="8" t="n">
        <v>46144</v>
      </c>
      <c r="F4809" t="inlineStr">
        <is>
          <t>Violations were cited in the following area(s).</t>
        </is>
      </c>
      <c r="G4809" t="inlineStr">
        <is>
          <t>06F</t>
        </is>
      </c>
      <c r="H4809" t="inlineStr">
        <is>
          <t>Wiping cloths not stored clean and dry, or in a sanitizing solution, between uses.</t>
        </is>
      </c>
      <c r="I4809" t="inlineStr">
        <is>
          <t>Critical</t>
        </is>
      </c>
      <c r="J4809" t="n">
        <v>13</v>
      </c>
      <c r="K4809" t="inlineStr">
        <is>
          <t>A</t>
        </is>
      </c>
      <c r="L4809" s="9">
        <f>A4809&amp;"-"&amp;TEXT(E4809,"yyyymmdd")</f>
        <v/>
      </c>
    </row>
    <row r="4810">
      <c r="A4810" t="n">
        <v>50004905</v>
      </c>
      <c r="B4810" t="inlineStr">
        <is>
          <t>Queens</t>
        </is>
      </c>
      <c r="C4810" t="inlineStr">
        <is>
          <t>11368</t>
        </is>
      </c>
      <c r="D4810" t="inlineStr">
        <is>
          <t>Spanish</t>
        </is>
      </c>
      <c r="E4810" s="8" t="n">
        <v>46144</v>
      </c>
      <c r="F4810" t="inlineStr">
        <is>
          <t>Violations were cited in the following area(s).</t>
        </is>
      </c>
      <c r="G4810" t="inlineStr">
        <is>
          <t>04A</t>
        </is>
      </c>
      <c r="H4810" t="inlineStr">
        <is>
          <t>Food Protection Certificate (FPC) not held by manager or supervisor of food operations.</t>
        </is>
      </c>
      <c r="I4810" t="inlineStr">
        <is>
          <t>Critical</t>
        </is>
      </c>
      <c r="J4810" t="n">
        <v>29</v>
      </c>
      <c r="L4810" s="9">
        <f>A4810&amp;"-"&amp;TEXT(E4810,"yyyymmdd")</f>
        <v/>
      </c>
    </row>
    <row r="4811">
      <c r="A4811" t="n">
        <v>50004905</v>
      </c>
      <c r="B4811" t="inlineStr">
        <is>
          <t>Queens</t>
        </is>
      </c>
      <c r="C4811" t="inlineStr">
        <is>
          <t>11368</t>
        </is>
      </c>
      <c r="D4811" t="inlineStr">
        <is>
          <t>Spanish</t>
        </is>
      </c>
      <c r="E4811" s="8" t="n">
        <v>46144</v>
      </c>
      <c r="F4811" t="inlineStr">
        <is>
          <t>Violations were cited in the following area(s).</t>
        </is>
      </c>
      <c r="G4811" t="inlineStr">
        <is>
          <t>05D</t>
        </is>
      </c>
      <c r="H481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811" t="inlineStr">
        <is>
          <t>Critical</t>
        </is>
      </c>
      <c r="J4811" t="n">
        <v>29</v>
      </c>
      <c r="L4811" s="9">
        <f>A4811&amp;"-"&amp;TEXT(E4811,"yyyymmdd")</f>
        <v/>
      </c>
    </row>
    <row r="4812">
      <c r="A4812" t="n">
        <v>50004905</v>
      </c>
      <c r="B4812" t="inlineStr">
        <is>
          <t>Queens</t>
        </is>
      </c>
      <c r="C4812" t="inlineStr">
        <is>
          <t>11368</t>
        </is>
      </c>
      <c r="D4812" t="inlineStr">
        <is>
          <t>Spanish</t>
        </is>
      </c>
      <c r="E4812" s="8" t="n">
        <v>46144</v>
      </c>
      <c r="F4812" t="inlineStr">
        <is>
          <t>Violations were cited in the following area(s).</t>
        </is>
      </c>
      <c r="G4812" t="inlineStr">
        <is>
          <t>06C</t>
        </is>
      </c>
      <c r="H481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812" t="inlineStr">
        <is>
          <t>Critical</t>
        </is>
      </c>
      <c r="J4812" t="n">
        <v>29</v>
      </c>
      <c r="L4812" s="9">
        <f>A4812&amp;"-"&amp;TEXT(E4812,"yyyymmdd")</f>
        <v/>
      </c>
    </row>
    <row r="4813">
      <c r="A4813" t="n">
        <v>50004905</v>
      </c>
      <c r="B4813" t="inlineStr">
        <is>
          <t>Queens</t>
        </is>
      </c>
      <c r="C4813" t="inlineStr">
        <is>
          <t>11368</t>
        </is>
      </c>
      <c r="D4813" t="inlineStr">
        <is>
          <t>Spanish</t>
        </is>
      </c>
      <c r="E4813" s="8" t="n">
        <v>46144</v>
      </c>
      <c r="F4813" t="inlineStr">
        <is>
          <t>Violations were cited in the following area(s).</t>
        </is>
      </c>
      <c r="G4813" t="inlineStr">
        <is>
          <t>09E</t>
        </is>
      </c>
      <c r="H4813" t="inlineStr">
        <is>
          <t>Wash hands sign not posted near or above hand washing sink.</t>
        </is>
      </c>
      <c r="I4813" t="inlineStr">
        <is>
          <t>Not Critical</t>
        </is>
      </c>
      <c r="J4813" t="n">
        <v>29</v>
      </c>
      <c r="L4813" s="9">
        <f>A4813&amp;"-"&amp;TEXT(E4813,"yyyymmdd")</f>
        <v/>
      </c>
    </row>
    <row r="4814">
      <c r="A4814" t="n">
        <v>50004905</v>
      </c>
      <c r="B4814" t="inlineStr">
        <is>
          <t>Queens</t>
        </is>
      </c>
      <c r="C4814" t="inlineStr">
        <is>
          <t>11368</t>
        </is>
      </c>
      <c r="D4814" t="inlineStr">
        <is>
          <t>Spanish</t>
        </is>
      </c>
      <c r="E4814" s="8" t="n">
        <v>46144</v>
      </c>
      <c r="F4814" t="inlineStr">
        <is>
          <t>Violations were cited in the following area(s).</t>
        </is>
      </c>
      <c r="G4814" t="inlineStr">
        <is>
          <t>10F</t>
        </is>
      </c>
      <c r="H4814" t="inlineStr">
        <is>
          <t>Non-food contact surface or equipment made of unacceptable material, not kept clean, or not properly sealed, raised, spaced or movable to allow accessibility for cleaning on all sides, above and underneath the unit.</t>
        </is>
      </c>
      <c r="I4814" t="inlineStr">
        <is>
          <t>Not Critical</t>
        </is>
      </c>
      <c r="J4814" t="n">
        <v>29</v>
      </c>
      <c r="L4814" s="9">
        <f>A4814&amp;"-"&amp;TEXT(E4814,"yyyymmdd")</f>
        <v/>
      </c>
    </row>
    <row r="4815">
      <c r="A4815" t="n">
        <v>50012264</v>
      </c>
      <c r="B4815" t="inlineStr">
        <is>
          <t>Brooklyn</t>
        </is>
      </c>
      <c r="C4815" t="inlineStr">
        <is>
          <t>11222</t>
        </is>
      </c>
      <c r="D4815" t="inlineStr">
        <is>
          <t>Italian</t>
        </is>
      </c>
      <c r="E4815" s="8" t="n">
        <v>46144</v>
      </c>
      <c r="F4815" t="inlineStr">
        <is>
          <t>Violations were cited in the following area(s).</t>
        </is>
      </c>
      <c r="G4815" t="inlineStr">
        <is>
          <t>02B</t>
        </is>
      </c>
      <c r="H4815" t="inlineStr">
        <is>
          <t>Hot TCS food item not held at or above 140 °F.</t>
        </is>
      </c>
      <c r="I4815" t="inlineStr">
        <is>
          <t>Critical</t>
        </is>
      </c>
      <c r="J4815" t="n">
        <v>12</v>
      </c>
      <c r="K4815" t="inlineStr">
        <is>
          <t>A</t>
        </is>
      </c>
      <c r="L4815" s="9">
        <f>A4815&amp;"-"&amp;TEXT(E4815,"yyyymmdd")</f>
        <v/>
      </c>
    </row>
    <row r="4816">
      <c r="A4816" t="n">
        <v>50012264</v>
      </c>
      <c r="B4816" t="inlineStr">
        <is>
          <t>Brooklyn</t>
        </is>
      </c>
      <c r="C4816" t="inlineStr">
        <is>
          <t>11222</t>
        </is>
      </c>
      <c r="D4816" t="inlineStr">
        <is>
          <t>Italian</t>
        </is>
      </c>
      <c r="E4816" s="8" t="n">
        <v>46144</v>
      </c>
      <c r="F4816" t="inlineStr">
        <is>
          <t>Violations were cited in the following area(s).</t>
        </is>
      </c>
      <c r="G4816" t="inlineStr">
        <is>
          <t>06D</t>
        </is>
      </c>
      <c r="H4816" t="inlineStr">
        <is>
          <t>Food contact surface not properly washed, rinsed and sanitized after each use and following any activity when contamination may have occurred.</t>
        </is>
      </c>
      <c r="I4816" t="inlineStr">
        <is>
          <t>Critical</t>
        </is>
      </c>
      <c r="J4816" t="n">
        <v>12</v>
      </c>
      <c r="K4816" t="inlineStr">
        <is>
          <t>A</t>
        </is>
      </c>
      <c r="L4816" s="9">
        <f>A4816&amp;"-"&amp;TEXT(E4816,"yyyymmdd")</f>
        <v/>
      </c>
    </row>
    <row r="4817">
      <c r="A4817" t="n">
        <v>50043211</v>
      </c>
      <c r="B4817" t="inlineStr">
        <is>
          <t>Manhattan</t>
        </is>
      </c>
      <c r="C4817" t="inlineStr">
        <is>
          <t>10019</t>
        </is>
      </c>
      <c r="D4817" t="inlineStr">
        <is>
          <t>Bottled Beverages</t>
        </is>
      </c>
      <c r="E4817" s="8" t="n">
        <v>46144</v>
      </c>
      <c r="F4817" t="inlineStr">
        <is>
          <t>Violations were cited in the following area(s).</t>
        </is>
      </c>
      <c r="G4817" t="inlineStr">
        <is>
          <t>04A</t>
        </is>
      </c>
      <c r="H4817" t="inlineStr">
        <is>
          <t>Food Protection Certificate (FPC) not held by manager or supervisor of food operations.</t>
        </is>
      </c>
      <c r="I4817" t="inlineStr">
        <is>
          <t>Critical</t>
        </is>
      </c>
      <c r="J4817" t="n">
        <v>37</v>
      </c>
      <c r="L4817" s="9">
        <f>A4817&amp;"-"&amp;TEXT(E4817,"yyyymmdd")</f>
        <v/>
      </c>
    </row>
    <row r="4818">
      <c r="A4818" t="n">
        <v>50043211</v>
      </c>
      <c r="B4818" t="inlineStr">
        <is>
          <t>Manhattan</t>
        </is>
      </c>
      <c r="C4818" t="inlineStr">
        <is>
          <t>10019</t>
        </is>
      </c>
      <c r="D4818" t="inlineStr">
        <is>
          <t>Bottled Beverages</t>
        </is>
      </c>
      <c r="E4818" s="8" t="n">
        <v>46144</v>
      </c>
      <c r="F4818" t="inlineStr">
        <is>
          <t>Violations were cited in the following area(s).</t>
        </is>
      </c>
      <c r="G4818" t="inlineStr">
        <is>
          <t>05D</t>
        </is>
      </c>
      <c r="H481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818" t="inlineStr">
        <is>
          <t>Critical</t>
        </is>
      </c>
      <c r="J4818" t="n">
        <v>37</v>
      </c>
      <c r="L4818" s="9">
        <f>A4818&amp;"-"&amp;TEXT(E4818,"yyyymmdd")</f>
        <v/>
      </c>
    </row>
    <row r="4819">
      <c r="A4819" t="n">
        <v>50043211</v>
      </c>
      <c r="B4819" t="inlineStr">
        <is>
          <t>Manhattan</t>
        </is>
      </c>
      <c r="C4819" t="inlineStr">
        <is>
          <t>10019</t>
        </is>
      </c>
      <c r="D4819" t="inlineStr">
        <is>
          <t>Bottled Beverages</t>
        </is>
      </c>
      <c r="E4819" s="8" t="n">
        <v>46144</v>
      </c>
      <c r="F4819" t="inlineStr">
        <is>
          <t>Violations were cited in the following area(s).</t>
        </is>
      </c>
      <c r="G4819" t="inlineStr">
        <is>
          <t>06D</t>
        </is>
      </c>
      <c r="H4819" t="inlineStr">
        <is>
          <t>Food contact surface not properly washed, rinsed and sanitized after each use and following any activity when contamination may have occurred.</t>
        </is>
      </c>
      <c r="I4819" t="inlineStr">
        <is>
          <t>Critical</t>
        </is>
      </c>
      <c r="J4819" t="n">
        <v>37</v>
      </c>
      <c r="L4819" s="9">
        <f>A4819&amp;"-"&amp;TEXT(E4819,"yyyymmdd")</f>
        <v/>
      </c>
    </row>
    <row r="4820">
      <c r="A4820" t="n">
        <v>50043211</v>
      </c>
      <c r="B4820" t="inlineStr">
        <is>
          <t>Manhattan</t>
        </is>
      </c>
      <c r="C4820" t="inlineStr">
        <is>
          <t>10019</t>
        </is>
      </c>
      <c r="D4820" t="inlineStr">
        <is>
          <t>Bottled Beverages</t>
        </is>
      </c>
      <c r="E4820" s="8" t="n">
        <v>46144</v>
      </c>
      <c r="F4820" t="inlineStr">
        <is>
          <t>Violations were cited in the following area(s).</t>
        </is>
      </c>
      <c r="G4820" t="inlineStr">
        <is>
          <t>10F</t>
        </is>
      </c>
      <c r="H4820" t="inlineStr">
        <is>
          <t>Non-food contact surface or equipment made of unacceptable material, not kept clean, or not properly sealed, raised, spaced or movable to allow accessibility for cleaning on all sides, above and underneath the unit.</t>
        </is>
      </c>
      <c r="I4820" t="inlineStr">
        <is>
          <t>Not Critical</t>
        </is>
      </c>
      <c r="J4820" t="n">
        <v>37</v>
      </c>
      <c r="L4820" s="9">
        <f>A4820&amp;"-"&amp;TEXT(E4820,"yyyymmdd")</f>
        <v/>
      </c>
    </row>
    <row r="4821">
      <c r="A4821" t="n">
        <v>50043211</v>
      </c>
      <c r="B4821" t="inlineStr">
        <is>
          <t>Manhattan</t>
        </is>
      </c>
      <c r="C4821" t="inlineStr">
        <is>
          <t>10019</t>
        </is>
      </c>
      <c r="D4821" t="inlineStr">
        <is>
          <t>Bottled Beverages</t>
        </is>
      </c>
      <c r="E4821" s="8" t="n">
        <v>46144</v>
      </c>
      <c r="F4821" t="inlineStr">
        <is>
          <t>Violations were cited in the following area(s).</t>
        </is>
      </c>
      <c r="G4821" t="inlineStr">
        <is>
          <t>10G</t>
        </is>
      </c>
      <c r="H4821" t="inlineStr">
        <is>
          <t>Dishwashing and ware washing: Cleaning and sanitizing of tableware, including dishes, utensils, and equipment deficient.</t>
        </is>
      </c>
      <c r="I4821" t="inlineStr">
        <is>
          <t>Not Critical</t>
        </is>
      </c>
      <c r="J4821" t="n">
        <v>37</v>
      </c>
      <c r="L4821" s="9">
        <f>A4821&amp;"-"&amp;TEXT(E4821,"yyyymmdd")</f>
        <v/>
      </c>
    </row>
    <row r="4822">
      <c r="A4822" t="n">
        <v>50043211</v>
      </c>
      <c r="B4822" t="inlineStr">
        <is>
          <t>Manhattan</t>
        </is>
      </c>
      <c r="C4822" t="inlineStr">
        <is>
          <t>10019</t>
        </is>
      </c>
      <c r="D4822" t="inlineStr">
        <is>
          <t>Bottled Beverages</t>
        </is>
      </c>
      <c r="E4822" s="8" t="n">
        <v>46144</v>
      </c>
      <c r="F4822" t="inlineStr">
        <is>
          <t>Violations were cited in the following area(s).</t>
        </is>
      </c>
      <c r="G4822" t="inlineStr">
        <is>
          <t>10H</t>
        </is>
      </c>
      <c r="H4822" t="inlineStr">
        <is>
          <t>Single service article not provided. Single service article reused or not protected from contamination when transported, stored, dispensed. Drinking straws not completely enclosed in wrapper or dispensed from a sanitary device.</t>
        </is>
      </c>
      <c r="I4822" t="inlineStr">
        <is>
          <t>Not Critical</t>
        </is>
      </c>
      <c r="J4822" t="n">
        <v>37</v>
      </c>
      <c r="L4822" s="9">
        <f>A4822&amp;"-"&amp;TEXT(E4822,"yyyymmdd")</f>
        <v/>
      </c>
    </row>
    <row r="4823">
      <c r="A4823" t="n">
        <v>50043211</v>
      </c>
      <c r="B4823" t="inlineStr">
        <is>
          <t>Manhattan</t>
        </is>
      </c>
      <c r="C4823" t="inlineStr">
        <is>
          <t>10019</t>
        </is>
      </c>
      <c r="D4823" t="inlineStr">
        <is>
          <t>Bottled Beverages</t>
        </is>
      </c>
      <c r="E4823" s="8" t="n">
        <v>46144</v>
      </c>
      <c r="F4823" t="inlineStr">
        <is>
          <t>Violations were cited in the following area(s).</t>
        </is>
      </c>
      <c r="G4823" t="inlineStr">
        <is>
          <t>28-06</t>
        </is>
      </c>
      <c r="H4823" t="inlineStr">
        <is>
          <t>Contract with a pest management professional not in place. Record of extermination activities not kept on premises.</t>
        </is>
      </c>
      <c r="I4823" t="inlineStr">
        <is>
          <t>Not Critical</t>
        </is>
      </c>
      <c r="J4823" t="n">
        <v>37</v>
      </c>
      <c r="L4823" s="9">
        <f>A4823&amp;"-"&amp;TEXT(E4823,"yyyymmdd")</f>
        <v/>
      </c>
    </row>
    <row r="4824">
      <c r="A4824" t="n">
        <v>50054690</v>
      </c>
      <c r="B4824" t="inlineStr">
        <is>
          <t>Brooklyn</t>
        </is>
      </c>
      <c r="C4824" t="inlineStr">
        <is>
          <t>11207</t>
        </is>
      </c>
      <c r="D4824" t="inlineStr">
        <is>
          <t>Chinese</t>
        </is>
      </c>
      <c r="E4824" s="8" t="n">
        <v>46144</v>
      </c>
      <c r="F4824" t="inlineStr">
        <is>
          <t>Violations were cited in the following area(s).</t>
        </is>
      </c>
      <c r="G4824" t="inlineStr">
        <is>
          <t>02B</t>
        </is>
      </c>
      <c r="H4824" t="inlineStr">
        <is>
          <t>Hot TCS food item not held at or above 140 °F.</t>
        </is>
      </c>
      <c r="I4824" t="inlineStr">
        <is>
          <t>Critical</t>
        </is>
      </c>
      <c r="J4824" t="n">
        <v>17</v>
      </c>
      <c r="L4824" s="9">
        <f>A4824&amp;"-"&amp;TEXT(E4824,"yyyymmdd")</f>
        <v/>
      </c>
    </row>
    <row r="4825">
      <c r="A4825" t="n">
        <v>50054690</v>
      </c>
      <c r="B4825" t="inlineStr">
        <is>
          <t>Brooklyn</t>
        </is>
      </c>
      <c r="C4825" t="inlineStr">
        <is>
          <t>11207</t>
        </is>
      </c>
      <c r="D4825" t="inlineStr">
        <is>
          <t>Chinese</t>
        </is>
      </c>
      <c r="E4825" s="8" t="n">
        <v>46144</v>
      </c>
      <c r="F4825" t="inlineStr">
        <is>
          <t>Violations were cited in the following area(s).</t>
        </is>
      </c>
      <c r="G4825" t="inlineStr">
        <is>
          <t>06C</t>
        </is>
      </c>
      <c r="H482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825" t="inlineStr">
        <is>
          <t>Critical</t>
        </is>
      </c>
      <c r="J4825" t="n">
        <v>17</v>
      </c>
      <c r="L4825" s="9">
        <f>A4825&amp;"-"&amp;TEXT(E4825,"yyyymmdd")</f>
        <v/>
      </c>
    </row>
    <row r="4826">
      <c r="A4826" t="n">
        <v>50054690</v>
      </c>
      <c r="B4826" t="inlineStr">
        <is>
          <t>Brooklyn</t>
        </is>
      </c>
      <c r="C4826" t="inlineStr">
        <is>
          <t>11207</t>
        </is>
      </c>
      <c r="D4826" t="inlineStr">
        <is>
          <t>Chinese</t>
        </is>
      </c>
      <c r="E4826" s="8" t="n">
        <v>46144</v>
      </c>
      <c r="F4826" t="inlineStr">
        <is>
          <t>Violations were cited in the following area(s).</t>
        </is>
      </c>
      <c r="G4826" t="inlineStr">
        <is>
          <t>09A</t>
        </is>
      </c>
      <c r="H4826" t="inlineStr">
        <is>
          <t>Swollen, leaking, rusted or otherwise damaged canned food to be returned to distributor not segregated from intact product and clearly labeled DO NOT USE</t>
        </is>
      </c>
      <c r="I4826" t="inlineStr">
        <is>
          <t>Not Critical</t>
        </is>
      </c>
      <c r="J4826" t="n">
        <v>17</v>
      </c>
      <c r="L4826" s="9">
        <f>A4826&amp;"-"&amp;TEXT(E4826,"yyyymmdd")</f>
        <v/>
      </c>
    </row>
    <row r="4827">
      <c r="A4827" t="n">
        <v>50054690</v>
      </c>
      <c r="B4827" t="inlineStr">
        <is>
          <t>Brooklyn</t>
        </is>
      </c>
      <c r="C4827" t="inlineStr">
        <is>
          <t>11207</t>
        </is>
      </c>
      <c r="D4827" t="inlineStr">
        <is>
          <t>Chinese</t>
        </is>
      </c>
      <c r="E4827" s="8" t="n">
        <v>46144</v>
      </c>
      <c r="F4827" t="inlineStr">
        <is>
          <t>Violations were cited in the following area(s).</t>
        </is>
      </c>
      <c r="G4827" t="inlineStr">
        <is>
          <t>10D</t>
        </is>
      </c>
      <c r="H4827" t="inlineStr">
        <is>
          <t>Mechanical or natural ventilation not provided, inadequate, improperly installed, in disrepair or fails to prevent and control excessive build-up of grease, heat, steam condensation, vapors, odors, smoke or fumes.</t>
        </is>
      </c>
      <c r="I4827" t="inlineStr">
        <is>
          <t>Not Critical</t>
        </is>
      </c>
      <c r="J4827" t="n">
        <v>17</v>
      </c>
      <c r="L4827" s="9">
        <f>A4827&amp;"-"&amp;TEXT(E4827,"yyyymmdd")</f>
        <v/>
      </c>
    </row>
    <row r="4828">
      <c r="A4828" t="n">
        <v>50056869</v>
      </c>
      <c r="B4828" t="inlineStr">
        <is>
          <t>Manhattan</t>
        </is>
      </c>
      <c r="C4828" t="inlineStr">
        <is>
          <t>10019</t>
        </is>
      </c>
      <c r="D4828" t="inlineStr">
        <is>
          <t>Bottled Beverages</t>
        </is>
      </c>
      <c r="E4828" s="8" t="n">
        <v>46144</v>
      </c>
      <c r="F4828" t="inlineStr">
        <is>
          <t>Violations were cited in the following area(s).</t>
        </is>
      </c>
      <c r="G4828" t="inlineStr">
        <is>
          <t>06E</t>
        </is>
      </c>
      <c r="H4828" t="inlineStr">
        <is>
          <t>Sanitized equipment or utensil, including in-use food dispensing utensil, improperly used or stored.</t>
        </is>
      </c>
      <c r="I4828" t="inlineStr">
        <is>
          <t>Critical</t>
        </is>
      </c>
      <c r="J4828" t="n">
        <v>7</v>
      </c>
      <c r="K4828" t="inlineStr">
        <is>
          <t>A</t>
        </is>
      </c>
      <c r="L4828" s="9">
        <f>A4828&amp;"-"&amp;TEXT(E4828,"yyyymmdd")</f>
        <v/>
      </c>
    </row>
    <row r="4829">
      <c r="A4829" t="n">
        <v>50067780</v>
      </c>
      <c r="B4829" t="inlineStr">
        <is>
          <t>Queens</t>
        </is>
      </c>
      <c r="C4829" t="inlineStr">
        <is>
          <t>11373</t>
        </is>
      </c>
      <c r="D4829" t="inlineStr">
        <is>
          <t>Chinese</t>
        </is>
      </c>
      <c r="E4829" s="8" t="n">
        <v>46144</v>
      </c>
      <c r="F4829" t="inlineStr">
        <is>
          <t>Violations were cited in the following area(s).</t>
        </is>
      </c>
      <c r="G4829" t="inlineStr">
        <is>
          <t>02B</t>
        </is>
      </c>
      <c r="H4829" t="inlineStr">
        <is>
          <t>Hot TCS food item not held at or above 140 °F.</t>
        </is>
      </c>
      <c r="I4829" t="inlineStr">
        <is>
          <t>Critical</t>
        </is>
      </c>
      <c r="J4829" t="n">
        <v>37</v>
      </c>
      <c r="L4829" s="9">
        <f>A4829&amp;"-"&amp;TEXT(E4829,"yyyymmdd")</f>
        <v/>
      </c>
    </row>
    <row r="4830">
      <c r="A4830" t="n">
        <v>50067780</v>
      </c>
      <c r="B4830" t="inlineStr">
        <is>
          <t>Queens</t>
        </is>
      </c>
      <c r="C4830" t="inlineStr">
        <is>
          <t>11373</t>
        </is>
      </c>
      <c r="D4830" t="inlineStr">
        <is>
          <t>Chinese</t>
        </is>
      </c>
      <c r="E4830" s="8" t="n">
        <v>46144</v>
      </c>
      <c r="F4830" t="inlineStr">
        <is>
          <t>Violations were cited in the following area(s).</t>
        </is>
      </c>
      <c r="G4830" t="inlineStr">
        <is>
          <t>02G</t>
        </is>
      </c>
      <c r="H4830" t="inlineStr">
        <is>
          <t>Cold TCS food item held above 41 °F; smoked or processed fish held above 38 °F; intact raw eggs held above 45 °F; or reduced oxygen packaged (ROP) TCS foods held above required temperatures except during active necessary preparation.</t>
        </is>
      </c>
      <c r="I4830" t="inlineStr">
        <is>
          <t>Critical</t>
        </is>
      </c>
      <c r="J4830" t="n">
        <v>37</v>
      </c>
      <c r="L4830" s="9">
        <f>A4830&amp;"-"&amp;TEXT(E4830,"yyyymmdd")</f>
        <v/>
      </c>
    </row>
    <row r="4831">
      <c r="A4831" t="n">
        <v>50067780</v>
      </c>
      <c r="B4831" t="inlineStr">
        <is>
          <t>Queens</t>
        </is>
      </c>
      <c r="C4831" t="inlineStr">
        <is>
          <t>11373</t>
        </is>
      </c>
      <c r="D4831" t="inlineStr">
        <is>
          <t>Chinese</t>
        </is>
      </c>
      <c r="E4831" s="8" t="n">
        <v>46144</v>
      </c>
      <c r="F4831" t="inlineStr">
        <is>
          <t>Violations were cited in the following area(s).</t>
        </is>
      </c>
      <c r="G4831" t="inlineStr">
        <is>
          <t>05D</t>
        </is>
      </c>
      <c r="H483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831" t="inlineStr">
        <is>
          <t>Critical</t>
        </is>
      </c>
      <c r="J4831" t="n">
        <v>37</v>
      </c>
      <c r="L4831" s="9">
        <f>A4831&amp;"-"&amp;TEXT(E4831,"yyyymmdd")</f>
        <v/>
      </c>
    </row>
    <row r="4832">
      <c r="A4832" t="n">
        <v>50067780</v>
      </c>
      <c r="B4832" t="inlineStr">
        <is>
          <t>Queens</t>
        </is>
      </c>
      <c r="C4832" t="inlineStr">
        <is>
          <t>11373</t>
        </is>
      </c>
      <c r="D4832" t="inlineStr">
        <is>
          <t>Chinese</t>
        </is>
      </c>
      <c r="E4832" s="8" t="n">
        <v>46144</v>
      </c>
      <c r="F4832" t="inlineStr">
        <is>
          <t>Violations were cited in the following area(s).</t>
        </is>
      </c>
      <c r="G4832" t="inlineStr">
        <is>
          <t>06C</t>
        </is>
      </c>
      <c r="H483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832" t="inlineStr">
        <is>
          <t>Critical</t>
        </is>
      </c>
      <c r="J4832" t="n">
        <v>37</v>
      </c>
      <c r="L4832" s="9">
        <f>A4832&amp;"-"&amp;TEXT(E4832,"yyyymmdd")</f>
        <v/>
      </c>
    </row>
    <row r="4833">
      <c r="A4833" t="n">
        <v>50067780</v>
      </c>
      <c r="B4833" t="inlineStr">
        <is>
          <t>Queens</t>
        </is>
      </c>
      <c r="C4833" t="inlineStr">
        <is>
          <t>11373</t>
        </is>
      </c>
      <c r="D4833" t="inlineStr">
        <is>
          <t>Chinese</t>
        </is>
      </c>
      <c r="E4833" s="8" t="n">
        <v>46144</v>
      </c>
      <c r="F4833" t="inlineStr">
        <is>
          <t>Violations were cited in the following area(s).</t>
        </is>
      </c>
      <c r="G4833" t="inlineStr">
        <is>
          <t>06F</t>
        </is>
      </c>
      <c r="H4833" t="inlineStr">
        <is>
          <t>Wiping cloths not stored clean and dry, or in a sanitizing solution, between uses.</t>
        </is>
      </c>
      <c r="I4833" t="inlineStr">
        <is>
          <t>Critical</t>
        </is>
      </c>
      <c r="J4833" t="n">
        <v>37</v>
      </c>
      <c r="L4833" s="9">
        <f>A4833&amp;"-"&amp;TEXT(E4833,"yyyymmdd")</f>
        <v/>
      </c>
    </row>
    <row r="4834">
      <c r="A4834" t="n">
        <v>50067780</v>
      </c>
      <c r="B4834" t="inlineStr">
        <is>
          <t>Queens</t>
        </is>
      </c>
      <c r="C4834" t="inlineStr">
        <is>
          <t>11373</t>
        </is>
      </c>
      <c r="D4834" t="inlineStr">
        <is>
          <t>Chinese</t>
        </is>
      </c>
      <c r="E4834" s="8" t="n">
        <v>46144</v>
      </c>
      <c r="F4834" t="inlineStr">
        <is>
          <t>Violations were cited in the following area(s).</t>
        </is>
      </c>
      <c r="G4834" t="inlineStr">
        <is>
          <t>10F</t>
        </is>
      </c>
      <c r="H4834" t="inlineStr">
        <is>
          <t>Non-food contact surface or equipment made of unacceptable material, not kept clean, or not properly sealed, raised, spaced or movable to allow accessibility for cleaning on all sides, above and underneath the unit.</t>
        </is>
      </c>
      <c r="I4834" t="inlineStr">
        <is>
          <t>Not Critical</t>
        </is>
      </c>
      <c r="J4834" t="n">
        <v>37</v>
      </c>
      <c r="L4834" s="9">
        <f>A4834&amp;"-"&amp;TEXT(E4834,"yyyymmdd")</f>
        <v/>
      </c>
    </row>
    <row r="4835">
      <c r="A4835" t="n">
        <v>50081515</v>
      </c>
      <c r="B4835" t="inlineStr">
        <is>
          <t>Queens</t>
        </is>
      </c>
      <c r="C4835" t="inlineStr">
        <is>
          <t>11354</t>
        </is>
      </c>
      <c r="D4835" t="inlineStr">
        <is>
          <t>Bakery Products/Desserts</t>
        </is>
      </c>
      <c r="E4835" s="8" t="n">
        <v>46144</v>
      </c>
      <c r="F4835" t="inlineStr">
        <is>
          <t>Violations were cited in the following area(s).</t>
        </is>
      </c>
      <c r="G4835" t="inlineStr">
        <is>
          <t>06D</t>
        </is>
      </c>
      <c r="H4835" t="inlineStr">
        <is>
          <t>Food contact surface not properly washed, rinsed and sanitized after each use and following any activity when contamination may have occurred.</t>
        </is>
      </c>
      <c r="I4835" t="inlineStr">
        <is>
          <t>Critical</t>
        </is>
      </c>
      <c r="J4835" t="n">
        <v>12</v>
      </c>
      <c r="K4835" t="inlineStr">
        <is>
          <t>A</t>
        </is>
      </c>
      <c r="L4835" s="9">
        <f>A4835&amp;"-"&amp;TEXT(E4835,"yyyymmdd")</f>
        <v/>
      </c>
    </row>
    <row r="4836">
      <c r="A4836" t="n">
        <v>50081515</v>
      </c>
      <c r="B4836" t="inlineStr">
        <is>
          <t>Queens</t>
        </is>
      </c>
      <c r="C4836" t="inlineStr">
        <is>
          <t>11354</t>
        </is>
      </c>
      <c r="D4836" t="inlineStr">
        <is>
          <t>Bakery Products/Desserts</t>
        </is>
      </c>
      <c r="E4836" s="8" t="n">
        <v>46144</v>
      </c>
      <c r="F4836" t="inlineStr">
        <is>
          <t>Violations were cited in the following area(s).</t>
        </is>
      </c>
      <c r="G4836" t="inlineStr">
        <is>
          <t>08C</t>
        </is>
      </c>
      <c r="H4836" t="inlineStr">
        <is>
          <t>Pesticide not properly labeled or used by unlicensed individual. Pesticide, other toxic chemical improperly used/stored. Unprotected, unlocked bait station used.</t>
        </is>
      </c>
      <c r="I4836" t="inlineStr">
        <is>
          <t>Not Critical</t>
        </is>
      </c>
      <c r="J4836" t="n">
        <v>12</v>
      </c>
      <c r="K4836" t="inlineStr">
        <is>
          <t>A</t>
        </is>
      </c>
      <c r="L4836" s="9">
        <f>A4836&amp;"-"&amp;TEXT(E4836,"yyyymmdd")</f>
        <v/>
      </c>
    </row>
    <row r="4837">
      <c r="A4837" t="n">
        <v>50081515</v>
      </c>
      <c r="B4837" t="inlineStr">
        <is>
          <t>Queens</t>
        </is>
      </c>
      <c r="C4837" t="inlineStr">
        <is>
          <t>11354</t>
        </is>
      </c>
      <c r="D4837" t="inlineStr">
        <is>
          <t>Bakery Products/Desserts</t>
        </is>
      </c>
      <c r="E4837" s="8" t="n">
        <v>46144</v>
      </c>
      <c r="F4837" t="inlineStr">
        <is>
          <t>Violations were cited in the following area(s).</t>
        </is>
      </c>
      <c r="G4837" t="inlineStr">
        <is>
          <t>10A</t>
        </is>
      </c>
      <c r="H4837" t="inlineStr">
        <is>
          <t>Toilet facility not maintained or provided with toilet paper, waste receptacle or self-closing door.</t>
        </is>
      </c>
      <c r="I4837" t="inlineStr">
        <is>
          <t>Not Critical</t>
        </is>
      </c>
      <c r="J4837" t="n">
        <v>12</v>
      </c>
      <c r="K4837" t="inlineStr">
        <is>
          <t>A</t>
        </is>
      </c>
      <c r="L4837" s="9">
        <f>A4837&amp;"-"&amp;TEXT(E4837,"yyyymmdd")</f>
        <v/>
      </c>
    </row>
    <row r="4838">
      <c r="A4838" t="n">
        <v>50081515</v>
      </c>
      <c r="B4838" t="inlineStr">
        <is>
          <t>Queens</t>
        </is>
      </c>
      <c r="C4838" t="inlineStr">
        <is>
          <t>11354</t>
        </is>
      </c>
      <c r="D4838" t="inlineStr">
        <is>
          <t>Bakery Products/Desserts</t>
        </is>
      </c>
      <c r="E4838" s="8" t="n">
        <v>46144</v>
      </c>
      <c r="F4838" t="inlineStr">
        <is>
          <t>Violations were cited in the following area(s).</t>
        </is>
      </c>
      <c r="G4838" t="inlineStr">
        <is>
          <t>10F</t>
        </is>
      </c>
      <c r="H4838" t="inlineStr">
        <is>
          <t>Non-food contact surface or equipment made of unacceptable material, not kept clean, or not properly sealed, raised, spaced or movable to allow accessibility for cleaning on all sides, above and underneath the unit.</t>
        </is>
      </c>
      <c r="I4838" t="inlineStr">
        <is>
          <t>Not Critical</t>
        </is>
      </c>
      <c r="J4838" t="n">
        <v>12</v>
      </c>
      <c r="K4838" t="inlineStr">
        <is>
          <t>A</t>
        </is>
      </c>
      <c r="L4838" s="9">
        <f>A4838&amp;"-"&amp;TEXT(E4838,"yyyymmdd")</f>
        <v/>
      </c>
    </row>
    <row r="4839">
      <c r="A4839" t="n">
        <v>50081515</v>
      </c>
      <c r="B4839" t="inlineStr">
        <is>
          <t>Queens</t>
        </is>
      </c>
      <c r="C4839" t="inlineStr">
        <is>
          <t>11354</t>
        </is>
      </c>
      <c r="D4839" t="inlineStr">
        <is>
          <t>Bakery Products/Desserts</t>
        </is>
      </c>
      <c r="E4839" s="8" t="n">
        <v>46144</v>
      </c>
      <c r="F4839" t="inlineStr">
        <is>
          <t>Violations were cited in the following area(s).</t>
        </is>
      </c>
      <c r="G4839" t="inlineStr">
        <is>
          <t>28-05</t>
        </is>
      </c>
      <c r="H4839" t="inlineStr">
        <is>
          <t>Food adulterated or misbranded. Adulterated or misbranded food possessed, being manufactured, produced, packed, sold, offered for sale, delivered or given away</t>
        </is>
      </c>
      <c r="I4839" t="inlineStr">
        <is>
          <t>Not Critical</t>
        </is>
      </c>
      <c r="J4839" t="n">
        <v>12</v>
      </c>
      <c r="K4839" t="inlineStr">
        <is>
          <t>A</t>
        </is>
      </c>
      <c r="L4839" s="9">
        <f>A4839&amp;"-"&amp;TEXT(E4839,"yyyymmdd")</f>
        <v/>
      </c>
    </row>
    <row r="4840">
      <c r="A4840" t="n">
        <v>50082933</v>
      </c>
      <c r="B4840" t="inlineStr">
        <is>
          <t>Brooklyn</t>
        </is>
      </c>
      <c r="C4840" t="inlineStr">
        <is>
          <t>11207</t>
        </is>
      </c>
      <c r="D4840" t="inlineStr">
        <is>
          <t>American</t>
        </is>
      </c>
      <c r="E4840" s="8" t="n">
        <v>46144</v>
      </c>
      <c r="F4840" t="inlineStr">
        <is>
          <t>Violations were cited in the following area(s).</t>
        </is>
      </c>
      <c r="G4840" t="inlineStr">
        <is>
          <t>05D</t>
        </is>
      </c>
      <c r="H484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840" t="inlineStr">
        <is>
          <t>Critical</t>
        </is>
      </c>
      <c r="J4840" t="n">
        <v>10</v>
      </c>
      <c r="K4840" t="inlineStr">
        <is>
          <t>A</t>
        </is>
      </c>
      <c r="L4840" s="9">
        <f>A4840&amp;"-"&amp;TEXT(E4840,"yyyymmdd")</f>
        <v/>
      </c>
    </row>
    <row r="4841">
      <c r="A4841" t="n">
        <v>50089476</v>
      </c>
      <c r="B4841" t="inlineStr">
        <is>
          <t>Bronx</t>
        </is>
      </c>
      <c r="C4841" t="inlineStr">
        <is>
          <t>10458</t>
        </is>
      </c>
      <c r="D4841" t="inlineStr">
        <is>
          <t>Tex-Mex</t>
        </is>
      </c>
      <c r="E4841" s="8" t="n">
        <v>46144</v>
      </c>
      <c r="F4841" t="inlineStr">
        <is>
          <t>Violations were cited in the following area(s).</t>
        </is>
      </c>
      <c r="G4841" t="inlineStr">
        <is>
          <t>05D</t>
        </is>
      </c>
      <c r="H484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841" t="inlineStr">
        <is>
          <t>Critical</t>
        </is>
      </c>
      <c r="J4841" t="n">
        <v>12</v>
      </c>
      <c r="K4841" t="inlineStr">
        <is>
          <t>A</t>
        </is>
      </c>
      <c r="L4841" s="9">
        <f>A4841&amp;"-"&amp;TEXT(E4841,"yyyymmdd")</f>
        <v/>
      </c>
    </row>
    <row r="4842">
      <c r="A4842" t="n">
        <v>50089476</v>
      </c>
      <c r="B4842" t="inlineStr">
        <is>
          <t>Bronx</t>
        </is>
      </c>
      <c r="C4842" t="inlineStr">
        <is>
          <t>10458</t>
        </is>
      </c>
      <c r="D4842" t="inlineStr">
        <is>
          <t>Tex-Mex</t>
        </is>
      </c>
      <c r="E4842" s="8" t="n">
        <v>46144</v>
      </c>
      <c r="F4842" t="inlineStr">
        <is>
          <t>Violations were cited in the following area(s).</t>
        </is>
      </c>
      <c r="G4842" t="inlineStr">
        <is>
          <t>09E</t>
        </is>
      </c>
      <c r="H4842" t="inlineStr">
        <is>
          <t>Wash hands sign not posted near or above hand washing sink.</t>
        </is>
      </c>
      <c r="I4842" t="inlineStr">
        <is>
          <t>Not Critical</t>
        </is>
      </c>
      <c r="J4842" t="n">
        <v>12</v>
      </c>
      <c r="K4842" t="inlineStr">
        <is>
          <t>A</t>
        </is>
      </c>
      <c r="L4842" s="9">
        <f>A4842&amp;"-"&amp;TEXT(E4842,"yyyymmdd")</f>
        <v/>
      </c>
    </row>
    <row r="4843">
      <c r="A4843" t="n">
        <v>50100574</v>
      </c>
      <c r="B4843" t="inlineStr">
        <is>
          <t>Brooklyn</t>
        </is>
      </c>
      <c r="C4843" t="inlineStr">
        <is>
          <t>11219</t>
        </is>
      </c>
      <c r="D4843" t="inlineStr">
        <is>
          <t>Bakery Products/Desserts</t>
        </is>
      </c>
      <c r="E4843" s="8" t="n">
        <v>46144</v>
      </c>
      <c r="F4843" t="inlineStr">
        <is>
          <t>Violations were cited in the following area(s).</t>
        </is>
      </c>
      <c r="G4843" t="inlineStr">
        <is>
          <t>06C</t>
        </is>
      </c>
      <c r="H484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843" t="inlineStr">
        <is>
          <t>Critical</t>
        </is>
      </c>
      <c r="J4843" t="n">
        <v>13</v>
      </c>
      <c r="K4843" t="inlineStr">
        <is>
          <t>A</t>
        </is>
      </c>
      <c r="L4843" s="9">
        <f>A4843&amp;"-"&amp;TEXT(E4843,"yyyymmdd")</f>
        <v/>
      </c>
    </row>
    <row r="4844">
      <c r="A4844" t="n">
        <v>50100574</v>
      </c>
      <c r="B4844" t="inlineStr">
        <is>
          <t>Brooklyn</t>
        </is>
      </c>
      <c r="C4844" t="inlineStr">
        <is>
          <t>11219</t>
        </is>
      </c>
      <c r="D4844" t="inlineStr">
        <is>
          <t>Bakery Products/Desserts</t>
        </is>
      </c>
      <c r="E4844" s="8" t="n">
        <v>46144</v>
      </c>
      <c r="F4844" t="inlineStr">
        <is>
          <t>Violations were cited in the following area(s).</t>
        </is>
      </c>
      <c r="G4844" t="inlineStr">
        <is>
          <t>09E</t>
        </is>
      </c>
      <c r="H4844" t="inlineStr">
        <is>
          <t>Wash hands sign not posted near or above hand washing sink.</t>
        </is>
      </c>
      <c r="I4844" t="inlineStr">
        <is>
          <t>Not Critical</t>
        </is>
      </c>
      <c r="J4844" t="n">
        <v>13</v>
      </c>
      <c r="K4844" t="inlineStr">
        <is>
          <t>A</t>
        </is>
      </c>
      <c r="L4844" s="9">
        <f>A4844&amp;"-"&amp;TEXT(E4844,"yyyymmdd")</f>
        <v/>
      </c>
    </row>
    <row r="4845">
      <c r="A4845" t="n">
        <v>50100574</v>
      </c>
      <c r="B4845" t="inlineStr">
        <is>
          <t>Brooklyn</t>
        </is>
      </c>
      <c r="C4845" t="inlineStr">
        <is>
          <t>11219</t>
        </is>
      </c>
      <c r="D4845" t="inlineStr">
        <is>
          <t>Bakery Products/Desserts</t>
        </is>
      </c>
      <c r="E4845" s="8" t="n">
        <v>46144</v>
      </c>
      <c r="F4845" t="inlineStr">
        <is>
          <t>Violations were cited in the following area(s).</t>
        </is>
      </c>
      <c r="G4845" t="inlineStr">
        <is>
          <t>10C</t>
        </is>
      </c>
      <c r="H4845" t="inlineStr">
        <is>
          <t>Lighting inadequate; permanent lighting not provided in food preparation areas, ware washing areas, and storage rooms. Shatterproof bulb or shield to prevent broken glass from falling into food or onto surfaces, not installed.</t>
        </is>
      </c>
      <c r="I4845" t="inlineStr">
        <is>
          <t>Not Critical</t>
        </is>
      </c>
      <c r="J4845" t="n">
        <v>13</v>
      </c>
      <c r="K4845" t="inlineStr">
        <is>
          <t>A</t>
        </is>
      </c>
      <c r="L4845" s="9">
        <f>A4845&amp;"-"&amp;TEXT(E4845,"yyyymmdd")</f>
        <v/>
      </c>
    </row>
    <row r="4846">
      <c r="A4846" t="n">
        <v>50100574</v>
      </c>
      <c r="B4846" t="inlineStr">
        <is>
          <t>Brooklyn</t>
        </is>
      </c>
      <c r="C4846" t="inlineStr">
        <is>
          <t>11219</t>
        </is>
      </c>
      <c r="D4846" t="inlineStr">
        <is>
          <t>Bakery Products/Desserts</t>
        </is>
      </c>
      <c r="E4846" s="8" t="n">
        <v>46144</v>
      </c>
      <c r="F4846" t="inlineStr">
        <is>
          <t>Violations were cited in the following area(s).</t>
        </is>
      </c>
      <c r="G4846" t="inlineStr">
        <is>
          <t>10E</t>
        </is>
      </c>
      <c r="H4846" t="inlineStr">
        <is>
          <t>Accurate thermometer not provided or properly located in refrigerated, cold storage or hot holding equipment</t>
        </is>
      </c>
      <c r="I4846" t="inlineStr">
        <is>
          <t>Not Critical</t>
        </is>
      </c>
      <c r="J4846" t="n">
        <v>13</v>
      </c>
      <c r="K4846" t="inlineStr">
        <is>
          <t>A</t>
        </is>
      </c>
      <c r="L4846" s="9">
        <f>A4846&amp;"-"&amp;TEXT(E4846,"yyyymmdd")</f>
        <v/>
      </c>
    </row>
    <row r="4847">
      <c r="A4847" t="n">
        <v>50105892</v>
      </c>
      <c r="B4847" t="inlineStr">
        <is>
          <t>Queens</t>
        </is>
      </c>
      <c r="C4847" t="inlineStr">
        <is>
          <t>11354</t>
        </is>
      </c>
      <c r="D4847" t="inlineStr">
        <is>
          <t>Chinese</t>
        </is>
      </c>
      <c r="E4847" s="8" t="n">
        <v>46144</v>
      </c>
      <c r="F4847" t="inlineStr">
        <is>
          <t>Violations were cited in the following area(s).</t>
        </is>
      </c>
      <c r="G4847" t="inlineStr">
        <is>
          <t>02G</t>
        </is>
      </c>
      <c r="H4847" t="inlineStr">
        <is>
          <t>Cold TCS food item held above 41 °F; smoked or processed fish held above 38 °F; intact raw eggs held above 45 °F; or reduced oxygen packaged (ROP) TCS foods held above required temperatures except during active necessary preparation.</t>
        </is>
      </c>
      <c r="I4847" t="inlineStr">
        <is>
          <t>Critical</t>
        </is>
      </c>
      <c r="J4847" t="n">
        <v>12</v>
      </c>
      <c r="K4847" t="inlineStr">
        <is>
          <t>A</t>
        </is>
      </c>
      <c r="L4847" s="9">
        <f>A4847&amp;"-"&amp;TEXT(E4847,"yyyymmdd")</f>
        <v/>
      </c>
    </row>
    <row r="4848">
      <c r="A4848" t="n">
        <v>50105892</v>
      </c>
      <c r="B4848" t="inlineStr">
        <is>
          <t>Queens</t>
        </is>
      </c>
      <c r="C4848" t="inlineStr">
        <is>
          <t>11354</t>
        </is>
      </c>
      <c r="D4848" t="inlineStr">
        <is>
          <t>Chinese</t>
        </is>
      </c>
      <c r="E4848" s="8" t="n">
        <v>46144</v>
      </c>
      <c r="F4848" t="inlineStr">
        <is>
          <t>Violations were cited in the following area(s).</t>
        </is>
      </c>
      <c r="G4848" t="inlineStr">
        <is>
          <t>06D</t>
        </is>
      </c>
      <c r="H4848" t="inlineStr">
        <is>
          <t>Food contact surface not properly washed, rinsed and sanitized after each use and following any activity when contamination may have occurred.</t>
        </is>
      </c>
      <c r="I4848" t="inlineStr">
        <is>
          <t>Critical</t>
        </is>
      </c>
      <c r="J4848" t="n">
        <v>12</v>
      </c>
      <c r="K4848" t="inlineStr">
        <is>
          <t>A</t>
        </is>
      </c>
      <c r="L4848" s="9">
        <f>A4848&amp;"-"&amp;TEXT(E4848,"yyyymmdd")</f>
        <v/>
      </c>
    </row>
    <row r="4849">
      <c r="A4849" t="n">
        <v>50111489</v>
      </c>
      <c r="B4849" t="inlineStr">
        <is>
          <t>Brooklyn</t>
        </is>
      </c>
      <c r="C4849" t="inlineStr">
        <is>
          <t>11207</t>
        </is>
      </c>
      <c r="D4849" t="inlineStr">
        <is>
          <t>Pizza</t>
        </is>
      </c>
      <c r="E4849" s="8" t="n">
        <v>46144</v>
      </c>
      <c r="F4849" t="inlineStr">
        <is>
          <t>Violations were cited in the following area(s).</t>
        </is>
      </c>
      <c r="G4849" t="inlineStr">
        <is>
          <t>10A</t>
        </is>
      </c>
      <c r="H4849" t="inlineStr">
        <is>
          <t>Toilet facility not maintained or provided with toilet paper, waste receptacle or self-closing door.</t>
        </is>
      </c>
      <c r="I4849" t="inlineStr">
        <is>
          <t>Not Critical</t>
        </is>
      </c>
      <c r="J4849" t="n">
        <v>4</v>
      </c>
      <c r="K4849" t="inlineStr">
        <is>
          <t>A</t>
        </is>
      </c>
      <c r="L4849" s="9">
        <f>A4849&amp;"-"&amp;TEXT(E4849,"yyyymmdd")</f>
        <v/>
      </c>
    </row>
    <row r="4850">
      <c r="A4850" t="n">
        <v>50111489</v>
      </c>
      <c r="B4850" t="inlineStr">
        <is>
          <t>Brooklyn</t>
        </is>
      </c>
      <c r="C4850" t="inlineStr">
        <is>
          <t>11207</t>
        </is>
      </c>
      <c r="D4850" t="inlineStr">
        <is>
          <t>Pizza</t>
        </is>
      </c>
      <c r="E4850" s="8" t="n">
        <v>46144</v>
      </c>
      <c r="F4850" t="inlineStr">
        <is>
          <t>Violations were cited in the following area(s).</t>
        </is>
      </c>
      <c r="G4850" t="inlineStr">
        <is>
          <t>10E</t>
        </is>
      </c>
      <c r="H4850" t="inlineStr">
        <is>
          <t>Accurate thermometer not provided or properly located in refrigerated, cold storage or hot holding equipment</t>
        </is>
      </c>
      <c r="I4850" t="inlineStr">
        <is>
          <t>Not Critical</t>
        </is>
      </c>
      <c r="J4850" t="n">
        <v>4</v>
      </c>
      <c r="K4850" t="inlineStr">
        <is>
          <t>A</t>
        </is>
      </c>
      <c r="L4850" s="9">
        <f>A4850&amp;"-"&amp;TEXT(E4850,"yyyymmdd")</f>
        <v/>
      </c>
    </row>
    <row r="4851">
      <c r="A4851" t="n">
        <v>50123182</v>
      </c>
      <c r="B4851" t="inlineStr">
        <is>
          <t>Queens</t>
        </is>
      </c>
      <c r="C4851" t="inlineStr">
        <is>
          <t>11373</t>
        </is>
      </c>
      <c r="D4851" t="inlineStr">
        <is>
          <t>Peruvian</t>
        </is>
      </c>
      <c r="E4851" s="8" t="n">
        <v>46144</v>
      </c>
      <c r="F4851" t="inlineStr">
        <is>
          <t>Violations were cited in the following area(s).</t>
        </is>
      </c>
      <c r="G4851" t="inlineStr">
        <is>
          <t>02B</t>
        </is>
      </c>
      <c r="H4851" t="inlineStr">
        <is>
          <t>Hot TCS food item not held at or above 140 °F.</t>
        </is>
      </c>
      <c r="I4851" t="inlineStr">
        <is>
          <t>Critical</t>
        </is>
      </c>
      <c r="J4851" t="n">
        <v>13</v>
      </c>
      <c r="K4851" t="inlineStr">
        <is>
          <t>A</t>
        </is>
      </c>
      <c r="L4851" s="9">
        <f>A4851&amp;"-"&amp;TEXT(E4851,"yyyymmdd")</f>
        <v/>
      </c>
    </row>
    <row r="4852">
      <c r="A4852" t="n">
        <v>50123182</v>
      </c>
      <c r="B4852" t="inlineStr">
        <is>
          <t>Queens</t>
        </is>
      </c>
      <c r="C4852" t="inlineStr">
        <is>
          <t>11373</t>
        </is>
      </c>
      <c r="D4852" t="inlineStr">
        <is>
          <t>Peruvian</t>
        </is>
      </c>
      <c r="E4852" s="8" t="n">
        <v>46144</v>
      </c>
      <c r="F4852" t="inlineStr">
        <is>
          <t>Violations were cited in the following area(s).</t>
        </is>
      </c>
      <c r="G4852" t="inlineStr">
        <is>
          <t>06A</t>
        </is>
      </c>
      <c r="H4852" t="inlineStr">
        <is>
          <t>Personal cleanliness is inadequate. Outer garment soiled with possible contaminant. Effective hair restraint not worn where required. Jewelry worn on hands or arms. Fingernail polish worn or fingernails not kept clean and trimmed.</t>
        </is>
      </c>
      <c r="I4852" t="inlineStr">
        <is>
          <t>Critical</t>
        </is>
      </c>
      <c r="J4852" t="n">
        <v>13</v>
      </c>
      <c r="K4852" t="inlineStr">
        <is>
          <t>A</t>
        </is>
      </c>
      <c r="L4852" s="9">
        <f>A4852&amp;"-"&amp;TEXT(E4852,"yyyymmdd")</f>
        <v/>
      </c>
    </row>
    <row r="4853">
      <c r="A4853" t="n">
        <v>50125404</v>
      </c>
      <c r="B4853" t="inlineStr">
        <is>
          <t>Brooklyn</t>
        </is>
      </c>
      <c r="C4853" t="inlineStr">
        <is>
          <t>11222</t>
        </is>
      </c>
      <c r="D4853" t="inlineStr">
        <is>
          <t>American</t>
        </is>
      </c>
      <c r="E4853" s="8" t="n">
        <v>46144</v>
      </c>
      <c r="F4853" t="inlineStr">
        <is>
          <t>Violations were cited in the following area(s).</t>
        </is>
      </c>
      <c r="G4853" t="inlineStr">
        <is>
          <t>02A</t>
        </is>
      </c>
      <c r="H4853" t="inlineStr">
        <is>
          <t>Time/Temperature Control for Safety (TCS) food not cooked to required minimum internal temperature.   • Poultry, poultry parts, ground and comminuted poultry, all stuffing containing poultry, meats, fish or ratites to or above 165 °F for 15 seconds with no interruption of the cooking process   • Ground meat, and food containing ground and comminuted meat, to or above 158 °F for 15 seconds with no interruption of the cooking process, except per individual customer request  • Pork, any food containing pork to or above 150 °F for 15 seconds  • Mechanically tenderized or injected meats to or above 155 °F.  • Whole meat roasts and beef steak to or above required temperature and time except per individual customer request  • Raw animal foods cooked in microwave to or above165 °F, covered, rotated or stirred   • All other foods to or above 140 °F for 15 seconds; shell eggs to or above 145 °F for 15 seconds except per individual customer request.</t>
        </is>
      </c>
      <c r="I4853" t="inlineStr">
        <is>
          <t>Critical</t>
        </is>
      </c>
      <c r="J4853" t="n">
        <v>24</v>
      </c>
      <c r="L4853" s="9">
        <f>A4853&amp;"-"&amp;TEXT(E4853,"yyyymmdd")</f>
        <v/>
      </c>
    </row>
    <row r="4854">
      <c r="A4854" t="n">
        <v>50125404</v>
      </c>
      <c r="B4854" t="inlineStr">
        <is>
          <t>Brooklyn</t>
        </is>
      </c>
      <c r="C4854" t="inlineStr">
        <is>
          <t>11222</t>
        </is>
      </c>
      <c r="D4854" t="inlineStr">
        <is>
          <t>American</t>
        </is>
      </c>
      <c r="E4854" s="8" t="n">
        <v>46144</v>
      </c>
      <c r="F4854" t="inlineStr">
        <is>
          <t>Violations were cited in the following area(s).</t>
        </is>
      </c>
      <c r="G4854" t="inlineStr">
        <is>
          <t>04A</t>
        </is>
      </c>
      <c r="H4854" t="inlineStr">
        <is>
          <t>Food Protection Certificate (FPC) not held by manager or supervisor of food operations.</t>
        </is>
      </c>
      <c r="I4854" t="inlineStr">
        <is>
          <t>Critical</t>
        </is>
      </c>
      <c r="J4854" t="n">
        <v>24</v>
      </c>
      <c r="L4854" s="9">
        <f>A4854&amp;"-"&amp;TEXT(E4854,"yyyymmdd")</f>
        <v/>
      </c>
    </row>
    <row r="4855">
      <c r="A4855" t="n">
        <v>50125404</v>
      </c>
      <c r="B4855" t="inlineStr">
        <is>
          <t>Brooklyn</t>
        </is>
      </c>
      <c r="C4855" t="inlineStr">
        <is>
          <t>11222</t>
        </is>
      </c>
      <c r="D4855" t="inlineStr">
        <is>
          <t>American</t>
        </is>
      </c>
      <c r="E4855" s="8" t="n">
        <v>46144</v>
      </c>
      <c r="F4855" t="inlineStr">
        <is>
          <t>Violations were cited in the following area(s).</t>
        </is>
      </c>
      <c r="G4855" t="inlineStr">
        <is>
          <t>10B</t>
        </is>
      </c>
      <c r="H4855" t="inlineStr">
        <is>
          <t>Anti-siphonage or back-flow prevention device not provided where required; equipment or floor not properly drained; sewage disposal system in disrepair or not functioning properly. Condensation or liquid waste improperly disposed of.</t>
        </is>
      </c>
      <c r="I4855" t="inlineStr">
        <is>
          <t>Not Critical</t>
        </is>
      </c>
      <c r="J4855" t="n">
        <v>24</v>
      </c>
      <c r="L4855" s="9">
        <f>A4855&amp;"-"&amp;TEXT(E4855,"yyyymmdd")</f>
        <v/>
      </c>
    </row>
    <row r="4856">
      <c r="A4856" t="n">
        <v>50125404</v>
      </c>
      <c r="B4856" t="inlineStr">
        <is>
          <t>Brooklyn</t>
        </is>
      </c>
      <c r="C4856" t="inlineStr">
        <is>
          <t>11222</t>
        </is>
      </c>
      <c r="D4856" t="inlineStr">
        <is>
          <t>American</t>
        </is>
      </c>
      <c r="E4856" s="8" t="n">
        <v>46144</v>
      </c>
      <c r="F4856" t="inlineStr">
        <is>
          <t>Violations were cited in the following area(s).</t>
        </is>
      </c>
      <c r="G4856" t="inlineStr">
        <is>
          <t>10F</t>
        </is>
      </c>
      <c r="H4856" t="inlineStr">
        <is>
          <t>Non-food contact surface or equipment made of unacceptable material, not kept clean, or not properly sealed, raised, spaced or movable to allow accessibility for cleaning on all sides, above and underneath the unit.</t>
        </is>
      </c>
      <c r="I4856" t="inlineStr">
        <is>
          <t>Not Critical</t>
        </is>
      </c>
      <c r="J4856" t="n">
        <v>24</v>
      </c>
      <c r="L4856" s="9">
        <f>A4856&amp;"-"&amp;TEXT(E4856,"yyyymmdd")</f>
        <v/>
      </c>
    </row>
    <row r="4857">
      <c r="A4857" t="n">
        <v>50129401</v>
      </c>
      <c r="B4857" t="inlineStr">
        <is>
          <t>Bronx</t>
        </is>
      </c>
      <c r="C4857" t="inlineStr">
        <is>
          <t>10461</t>
        </is>
      </c>
      <c r="D4857" t="inlineStr">
        <is>
          <t>Latin American</t>
        </is>
      </c>
      <c r="E4857" s="8" t="n">
        <v>46144</v>
      </c>
      <c r="F4857" t="inlineStr">
        <is>
          <t>Violations were cited in the following area(s).</t>
        </is>
      </c>
      <c r="G4857" t="inlineStr">
        <is>
          <t>04H</t>
        </is>
      </c>
      <c r="H4857" t="inlineStr">
        <is>
          <t>Raw, cooked or prepared food is adulterated, contaminated, cross-contaminated, or not discarded in accordance with HACCP plan.</t>
        </is>
      </c>
      <c r="I4857" t="inlineStr">
        <is>
          <t>Critical</t>
        </is>
      </c>
      <c r="J4857" t="n">
        <v>38</v>
      </c>
      <c r="L4857" s="9">
        <f>A4857&amp;"-"&amp;TEXT(E4857,"yyyymmdd")</f>
        <v/>
      </c>
    </row>
    <row r="4858">
      <c r="A4858" t="n">
        <v>50129401</v>
      </c>
      <c r="B4858" t="inlineStr">
        <is>
          <t>Bronx</t>
        </is>
      </c>
      <c r="C4858" t="inlineStr">
        <is>
          <t>10461</t>
        </is>
      </c>
      <c r="D4858" t="inlineStr">
        <is>
          <t>Latin American</t>
        </is>
      </c>
      <c r="E4858" s="8" t="n">
        <v>46144</v>
      </c>
      <c r="F4858" t="inlineStr">
        <is>
          <t>Violations were cited in the following area(s).</t>
        </is>
      </c>
      <c r="G4858" t="inlineStr">
        <is>
          <t>04J</t>
        </is>
      </c>
      <c r="H4858" t="inlineStr">
        <is>
          <t>Properly scaled and calibrated thermometer or thermocouple not provided or not readily accessible in food preparation and hot/cold holding areas to measure temperatures of TCS foods during cooking, cooling, reheating, and holding.</t>
        </is>
      </c>
      <c r="I4858" t="inlineStr">
        <is>
          <t>Critical</t>
        </is>
      </c>
      <c r="J4858" t="n">
        <v>38</v>
      </c>
      <c r="L4858" s="9">
        <f>A4858&amp;"-"&amp;TEXT(E4858,"yyyymmdd")</f>
        <v/>
      </c>
    </row>
    <row r="4859">
      <c r="A4859" t="n">
        <v>50129401</v>
      </c>
      <c r="B4859" t="inlineStr">
        <is>
          <t>Bronx</t>
        </is>
      </c>
      <c r="C4859" t="inlineStr">
        <is>
          <t>10461</t>
        </is>
      </c>
      <c r="D4859" t="inlineStr">
        <is>
          <t>Latin American</t>
        </is>
      </c>
      <c r="E4859" s="8" t="n">
        <v>46144</v>
      </c>
      <c r="F4859" t="inlineStr">
        <is>
          <t>Violations were cited in the following area(s).</t>
        </is>
      </c>
      <c r="G4859" t="inlineStr">
        <is>
          <t>05D</t>
        </is>
      </c>
      <c r="H485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859" t="inlineStr">
        <is>
          <t>Critical</t>
        </is>
      </c>
      <c r="J4859" t="n">
        <v>38</v>
      </c>
      <c r="L4859" s="9">
        <f>A4859&amp;"-"&amp;TEXT(E4859,"yyyymmdd")</f>
        <v/>
      </c>
    </row>
    <row r="4860">
      <c r="A4860" t="n">
        <v>50129401</v>
      </c>
      <c r="B4860" t="inlineStr">
        <is>
          <t>Bronx</t>
        </is>
      </c>
      <c r="C4860" t="inlineStr">
        <is>
          <t>10461</t>
        </is>
      </c>
      <c r="D4860" t="inlineStr">
        <is>
          <t>Latin American</t>
        </is>
      </c>
      <c r="E4860" s="8" t="n">
        <v>46144</v>
      </c>
      <c r="F4860" t="inlineStr">
        <is>
          <t>Violations were cited in the following area(s).</t>
        </is>
      </c>
      <c r="G4860" t="inlineStr">
        <is>
          <t>06C</t>
        </is>
      </c>
      <c r="H48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860" t="inlineStr">
        <is>
          <t>Critical</t>
        </is>
      </c>
      <c r="J4860" t="n">
        <v>38</v>
      </c>
      <c r="L4860" s="9">
        <f>A4860&amp;"-"&amp;TEXT(E4860,"yyyymmdd")</f>
        <v/>
      </c>
    </row>
    <row r="4861">
      <c r="A4861" t="n">
        <v>50129401</v>
      </c>
      <c r="B4861" t="inlineStr">
        <is>
          <t>Bronx</t>
        </is>
      </c>
      <c r="C4861" t="inlineStr">
        <is>
          <t>10461</t>
        </is>
      </c>
      <c r="D4861" t="inlineStr">
        <is>
          <t>Latin American</t>
        </is>
      </c>
      <c r="E4861" s="8" t="n">
        <v>46144</v>
      </c>
      <c r="F4861" t="inlineStr">
        <is>
          <t>Violations were cited in the following area(s).</t>
        </is>
      </c>
      <c r="G4861" t="inlineStr">
        <is>
          <t>10B</t>
        </is>
      </c>
      <c r="H4861" t="inlineStr">
        <is>
          <t>Anti-siphonage or back-flow prevention device not provided where required; equipment or floor not properly drained; sewage disposal system in disrepair or not functioning properly. Condensation or liquid waste improperly disposed of.</t>
        </is>
      </c>
      <c r="I4861" t="inlineStr">
        <is>
          <t>Not Critical</t>
        </is>
      </c>
      <c r="J4861" t="n">
        <v>38</v>
      </c>
      <c r="L4861" s="9">
        <f>A4861&amp;"-"&amp;TEXT(E4861,"yyyymmdd")</f>
        <v/>
      </c>
    </row>
    <row r="4862">
      <c r="A4862" t="n">
        <v>50129401</v>
      </c>
      <c r="B4862" t="inlineStr">
        <is>
          <t>Bronx</t>
        </is>
      </c>
      <c r="C4862" t="inlineStr">
        <is>
          <t>10461</t>
        </is>
      </c>
      <c r="D4862" t="inlineStr">
        <is>
          <t>Latin American</t>
        </is>
      </c>
      <c r="E4862" s="8" t="n">
        <v>46144</v>
      </c>
      <c r="F4862" t="inlineStr">
        <is>
          <t>Violations were cited in the following area(s).</t>
        </is>
      </c>
      <c r="G4862" t="inlineStr">
        <is>
          <t>10F</t>
        </is>
      </c>
      <c r="H4862" t="inlineStr">
        <is>
          <t>Non-food contact surface or equipment made of unacceptable material, not kept clean, or not properly sealed, raised, spaced or movable to allow accessibility for cleaning on all sides, above and underneath the unit.</t>
        </is>
      </c>
      <c r="I4862" t="inlineStr">
        <is>
          <t>Not Critical</t>
        </is>
      </c>
      <c r="J4862" t="n">
        <v>38</v>
      </c>
      <c r="L4862" s="9">
        <f>A4862&amp;"-"&amp;TEXT(E4862,"yyyymmdd")</f>
        <v/>
      </c>
    </row>
    <row r="4863">
      <c r="A4863" t="n">
        <v>50129401</v>
      </c>
      <c r="B4863" t="inlineStr">
        <is>
          <t>Bronx</t>
        </is>
      </c>
      <c r="C4863" t="inlineStr">
        <is>
          <t>10461</t>
        </is>
      </c>
      <c r="D4863" t="inlineStr">
        <is>
          <t>Latin American</t>
        </is>
      </c>
      <c r="E4863" s="8" t="n">
        <v>46144</v>
      </c>
      <c r="F4863" t="inlineStr">
        <is>
          <t>Violations were cited in the following area(s).</t>
        </is>
      </c>
      <c r="G4863" t="inlineStr">
        <is>
          <t>10G</t>
        </is>
      </c>
      <c r="H4863" t="inlineStr">
        <is>
          <t>Dishwashing and ware washing: Cleaning and sanitizing of tableware, including dishes, utensils, and equipment deficient.</t>
        </is>
      </c>
      <c r="I4863" t="inlineStr">
        <is>
          <t>Not Critical</t>
        </is>
      </c>
      <c r="J4863" t="n">
        <v>38</v>
      </c>
      <c r="L4863" s="9">
        <f>A4863&amp;"-"&amp;TEXT(E4863,"yyyymmdd")</f>
        <v/>
      </c>
    </row>
    <row r="4864">
      <c r="A4864" t="n">
        <v>50129401</v>
      </c>
      <c r="B4864" t="inlineStr">
        <is>
          <t>Bronx</t>
        </is>
      </c>
      <c r="C4864" t="inlineStr">
        <is>
          <t>10461</t>
        </is>
      </c>
      <c r="D4864" t="inlineStr">
        <is>
          <t>Latin American</t>
        </is>
      </c>
      <c r="E4864" s="8" t="n">
        <v>46144</v>
      </c>
      <c r="F4864" t="inlineStr">
        <is>
          <t>Violations were cited in the following area(s).</t>
        </is>
      </c>
      <c r="G4864" t="inlineStr">
        <is>
          <t>28-06</t>
        </is>
      </c>
      <c r="H4864" t="inlineStr">
        <is>
          <t>Contract with a pest management professional not in place. Record of extermination activities not kept on premises.</t>
        </is>
      </c>
      <c r="I4864" t="inlineStr">
        <is>
          <t>Not Critical</t>
        </is>
      </c>
      <c r="J4864" t="n">
        <v>38</v>
      </c>
      <c r="L4864" s="9">
        <f>A4864&amp;"-"&amp;TEXT(E4864,"yyyymmdd")</f>
        <v/>
      </c>
    </row>
    <row r="4865">
      <c r="A4865" t="n">
        <v>50130458</v>
      </c>
      <c r="B4865" t="inlineStr">
        <is>
          <t>Queens</t>
        </is>
      </c>
      <c r="C4865" t="inlineStr">
        <is>
          <t>11354</t>
        </is>
      </c>
      <c r="D4865" t="inlineStr">
        <is>
          <t>Korean</t>
        </is>
      </c>
      <c r="E4865" s="8" t="n">
        <v>46144</v>
      </c>
      <c r="F4865" t="inlineStr">
        <is>
          <t>Violations were cited in the following area(s).</t>
        </is>
      </c>
      <c r="G4865" t="inlineStr">
        <is>
          <t>06D</t>
        </is>
      </c>
      <c r="H4865" t="inlineStr">
        <is>
          <t>Food contact surface not properly washed, rinsed and sanitized after each use and following any activity when contamination may have occurred.</t>
        </is>
      </c>
      <c r="I4865" t="inlineStr">
        <is>
          <t>Critical</t>
        </is>
      </c>
      <c r="J4865" t="n">
        <v>9</v>
      </c>
      <c r="K4865" t="inlineStr">
        <is>
          <t>A</t>
        </is>
      </c>
      <c r="L4865" s="9">
        <f>A4865&amp;"-"&amp;TEXT(E4865,"yyyymmdd")</f>
        <v/>
      </c>
    </row>
    <row r="4866">
      <c r="A4866" t="n">
        <v>50130458</v>
      </c>
      <c r="B4866" t="inlineStr">
        <is>
          <t>Queens</t>
        </is>
      </c>
      <c r="C4866" t="inlineStr">
        <is>
          <t>11354</t>
        </is>
      </c>
      <c r="D4866" t="inlineStr">
        <is>
          <t>Korean</t>
        </is>
      </c>
      <c r="E4866" s="8" t="n">
        <v>46144</v>
      </c>
      <c r="F4866" t="inlineStr">
        <is>
          <t>Violations were cited in the following area(s).</t>
        </is>
      </c>
      <c r="G4866" t="inlineStr">
        <is>
          <t>09B</t>
        </is>
      </c>
      <c r="H4866" t="inlineStr">
        <is>
          <t>Thawing procedure improper.</t>
        </is>
      </c>
      <c r="I4866" t="inlineStr">
        <is>
          <t>Not Critical</t>
        </is>
      </c>
      <c r="J4866" t="n">
        <v>9</v>
      </c>
      <c r="K4866" t="inlineStr">
        <is>
          <t>A</t>
        </is>
      </c>
      <c r="L4866" s="9">
        <f>A4866&amp;"-"&amp;TEXT(E4866,"yyyymmdd")</f>
        <v/>
      </c>
    </row>
    <row r="4867">
      <c r="A4867" t="n">
        <v>50145635</v>
      </c>
      <c r="B4867" t="inlineStr">
        <is>
          <t>Queens</t>
        </is>
      </c>
      <c r="C4867" t="inlineStr">
        <is>
          <t>11368</t>
        </is>
      </c>
      <c r="D4867" t="inlineStr">
        <is>
          <t>Latin American</t>
        </is>
      </c>
      <c r="E4867" s="8" t="n">
        <v>46144</v>
      </c>
      <c r="F4867" t="inlineStr">
        <is>
          <t>Violations were cited in the following area(s).</t>
        </is>
      </c>
      <c r="G4867" t="inlineStr">
        <is>
          <t>06C</t>
        </is>
      </c>
      <c r="H486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867" t="inlineStr">
        <is>
          <t>Critical</t>
        </is>
      </c>
      <c r="J4867" t="n">
        <v>9</v>
      </c>
      <c r="K4867" t="inlineStr">
        <is>
          <t>A</t>
        </is>
      </c>
      <c r="L4867" s="9">
        <f>A4867&amp;"-"&amp;TEXT(E4867,"yyyymmdd")</f>
        <v/>
      </c>
    </row>
    <row r="4868">
      <c r="A4868" t="n">
        <v>50145635</v>
      </c>
      <c r="B4868" t="inlineStr">
        <is>
          <t>Queens</t>
        </is>
      </c>
      <c r="C4868" t="inlineStr">
        <is>
          <t>11368</t>
        </is>
      </c>
      <c r="D4868" t="inlineStr">
        <is>
          <t>Latin American</t>
        </is>
      </c>
      <c r="E4868" s="8" t="n">
        <v>46144</v>
      </c>
      <c r="F4868" t="inlineStr">
        <is>
          <t>Violations were cited in the following area(s).</t>
        </is>
      </c>
      <c r="G4868" t="inlineStr">
        <is>
          <t>10B</t>
        </is>
      </c>
      <c r="H4868" t="inlineStr">
        <is>
          <t>Anti-siphonage or back-flow prevention device not provided where required; equipment or floor not properly drained; sewage disposal system in disrepair or not functioning properly. Condensation or liquid waste improperly disposed of.</t>
        </is>
      </c>
      <c r="I4868" t="inlineStr">
        <is>
          <t>Not Critical</t>
        </is>
      </c>
      <c r="J4868" t="n">
        <v>9</v>
      </c>
      <c r="K4868" t="inlineStr">
        <is>
          <t>A</t>
        </is>
      </c>
      <c r="L4868" s="9">
        <f>A4868&amp;"-"&amp;TEXT(E4868,"yyyymmdd")</f>
        <v/>
      </c>
    </row>
    <row r="4869">
      <c r="A4869" t="n">
        <v>50145635</v>
      </c>
      <c r="B4869" t="inlineStr">
        <is>
          <t>Queens</t>
        </is>
      </c>
      <c r="C4869" t="inlineStr">
        <is>
          <t>11368</t>
        </is>
      </c>
      <c r="D4869" t="inlineStr">
        <is>
          <t>Latin American</t>
        </is>
      </c>
      <c r="E4869" s="8" t="n">
        <v>46144</v>
      </c>
      <c r="F4869" t="inlineStr">
        <is>
          <t>Violations were cited in the following area(s).</t>
        </is>
      </c>
      <c r="G4869" t="inlineStr">
        <is>
          <t>10F</t>
        </is>
      </c>
      <c r="H4869" t="inlineStr">
        <is>
          <t>Non-food contact surface or equipment made of unacceptable material, not kept clean, or not properly sealed, raised, spaced or movable to allow accessibility for cleaning on all sides, above and underneath the unit.</t>
        </is>
      </c>
      <c r="I4869" t="inlineStr">
        <is>
          <t>Not Critical</t>
        </is>
      </c>
      <c r="J4869" t="n">
        <v>9</v>
      </c>
      <c r="K4869" t="inlineStr">
        <is>
          <t>A</t>
        </is>
      </c>
      <c r="L4869" s="9">
        <f>A4869&amp;"-"&amp;TEXT(E4869,"yyyymmdd")</f>
        <v/>
      </c>
    </row>
    <row r="4870">
      <c r="A4870" t="n">
        <v>50145895</v>
      </c>
      <c r="B4870" t="inlineStr">
        <is>
          <t>Manhattan</t>
        </is>
      </c>
      <c r="C4870" t="inlineStr">
        <is>
          <t>10019</t>
        </is>
      </c>
      <c r="D4870" t="inlineStr">
        <is>
          <t>Chinese</t>
        </is>
      </c>
      <c r="E4870" s="8" t="n">
        <v>46144</v>
      </c>
      <c r="F4870" t="inlineStr">
        <is>
          <t>Violations were cited in the following area(s).</t>
        </is>
      </c>
      <c r="G4870" t="inlineStr">
        <is>
          <t>04L</t>
        </is>
      </c>
      <c r="H4870" t="inlineStr">
        <is>
          <t>Evidence of mice or live mice in establishment's food or non-food areas.</t>
        </is>
      </c>
      <c r="I4870" t="inlineStr">
        <is>
          <t>Critical</t>
        </is>
      </c>
      <c r="J4870" t="n">
        <v>13</v>
      </c>
      <c r="K4870" t="inlineStr">
        <is>
          <t>A</t>
        </is>
      </c>
      <c r="L4870" s="9">
        <f>A4870&amp;"-"&amp;TEXT(E4870,"yyyymmdd")</f>
        <v/>
      </c>
    </row>
    <row r="4871">
      <c r="A4871" t="n">
        <v>50145895</v>
      </c>
      <c r="B4871" t="inlineStr">
        <is>
          <t>Manhattan</t>
        </is>
      </c>
      <c r="C4871" t="inlineStr">
        <is>
          <t>10019</t>
        </is>
      </c>
      <c r="D4871" t="inlineStr">
        <is>
          <t>Chinese</t>
        </is>
      </c>
      <c r="E4871" s="8" t="n">
        <v>46144</v>
      </c>
      <c r="F4871" t="inlineStr">
        <is>
          <t>Violations were cited in the following area(s).</t>
        </is>
      </c>
      <c r="G4871" t="inlineStr">
        <is>
          <t>08A</t>
        </is>
      </c>
      <c r="H4871" t="inlineStr">
        <is>
          <t>Establishment is not free of harborage or conditions conducive to rodents, insects or other pests.</t>
        </is>
      </c>
      <c r="I4871" t="inlineStr">
        <is>
          <t>Not Critical</t>
        </is>
      </c>
      <c r="J4871" t="n">
        <v>13</v>
      </c>
      <c r="K4871" t="inlineStr">
        <is>
          <t>A</t>
        </is>
      </c>
      <c r="L4871" s="9">
        <f>A4871&amp;"-"&amp;TEXT(E4871,"yyyymmdd")</f>
        <v/>
      </c>
    </row>
    <row r="4872">
      <c r="A4872" t="n">
        <v>50145895</v>
      </c>
      <c r="B4872" t="inlineStr">
        <is>
          <t>Manhattan</t>
        </is>
      </c>
      <c r="C4872" t="inlineStr">
        <is>
          <t>10019</t>
        </is>
      </c>
      <c r="D4872" t="inlineStr">
        <is>
          <t>Chinese</t>
        </is>
      </c>
      <c r="E4872" s="8" t="n">
        <v>46144</v>
      </c>
      <c r="F4872" t="inlineStr">
        <is>
          <t>Violations were cited in the following area(s).</t>
        </is>
      </c>
      <c r="G4872" t="inlineStr">
        <is>
          <t>10F</t>
        </is>
      </c>
      <c r="H4872" t="inlineStr">
        <is>
          <t>Non-food contact surface or equipment made of unacceptable material, not kept clean, or not properly sealed, raised, spaced or movable to allow accessibility for cleaning on all sides, above and underneath the unit.</t>
        </is>
      </c>
      <c r="I4872" t="inlineStr">
        <is>
          <t>Not Critical</t>
        </is>
      </c>
      <c r="J4872" t="n">
        <v>13</v>
      </c>
      <c r="K4872" t="inlineStr">
        <is>
          <t>A</t>
        </is>
      </c>
      <c r="L4872" s="9">
        <f>A4872&amp;"-"&amp;TEXT(E4872,"yyyymmdd")</f>
        <v/>
      </c>
    </row>
    <row r="4873">
      <c r="A4873" t="n">
        <v>50151762</v>
      </c>
      <c r="B4873" t="inlineStr">
        <is>
          <t>Brooklyn</t>
        </is>
      </c>
      <c r="C4873" t="inlineStr">
        <is>
          <t>11207</t>
        </is>
      </c>
      <c r="D4873" t="inlineStr">
        <is>
          <t>Latin American</t>
        </is>
      </c>
      <c r="E4873" s="8" t="n">
        <v>46144</v>
      </c>
      <c r="F4873" t="inlineStr">
        <is>
          <t>Violations were cited in the following area(s).</t>
        </is>
      </c>
      <c r="G4873" t="inlineStr">
        <is>
          <t>10D</t>
        </is>
      </c>
      <c r="H4873" t="inlineStr">
        <is>
          <t>Mechanical or natural ventilation not provided, inadequate, improperly installed, in disrepair or fails to prevent and control excessive build-up of grease, heat, steam condensation, vapors, odors, smoke or fumes.</t>
        </is>
      </c>
      <c r="I4873" t="inlineStr">
        <is>
          <t>Not Critical</t>
        </is>
      </c>
      <c r="J4873" t="n">
        <v>4</v>
      </c>
      <c r="K4873" t="inlineStr">
        <is>
          <t>A</t>
        </is>
      </c>
      <c r="L4873" s="9">
        <f>A4873&amp;"-"&amp;TEXT(E4873,"yyyymmdd")</f>
        <v/>
      </c>
    </row>
    <row r="4874">
      <c r="A4874" t="n">
        <v>50151762</v>
      </c>
      <c r="B4874" t="inlineStr">
        <is>
          <t>Brooklyn</t>
        </is>
      </c>
      <c r="C4874" t="inlineStr">
        <is>
          <t>11207</t>
        </is>
      </c>
      <c r="D4874" t="inlineStr">
        <is>
          <t>Latin American</t>
        </is>
      </c>
      <c r="E4874" s="8" t="n">
        <v>46144</v>
      </c>
      <c r="F4874" t="inlineStr">
        <is>
          <t>Violations were cited in the following area(s).</t>
        </is>
      </c>
      <c r="G4874" t="inlineStr">
        <is>
          <t>10F</t>
        </is>
      </c>
      <c r="H4874" t="inlineStr">
        <is>
          <t>Non-food contact surface or equipment made of unacceptable material, not kept clean, or not properly sealed, raised, spaced or movable to allow accessibility for cleaning on all sides, above and underneath the unit.</t>
        </is>
      </c>
      <c r="I4874" t="inlineStr">
        <is>
          <t>Not Critical</t>
        </is>
      </c>
      <c r="J4874" t="n">
        <v>4</v>
      </c>
      <c r="K4874" t="inlineStr">
        <is>
          <t>A</t>
        </is>
      </c>
      <c r="L4874" s="9">
        <f>A4874&amp;"-"&amp;TEXT(E4874,"yyyymmdd")</f>
        <v/>
      </c>
    </row>
    <row r="4875">
      <c r="A4875" t="n">
        <v>50159098</v>
      </c>
      <c r="B4875" t="inlineStr">
        <is>
          <t>Brooklyn</t>
        </is>
      </c>
      <c r="C4875" t="inlineStr">
        <is>
          <t>11211</t>
        </is>
      </c>
      <c r="D4875" t="inlineStr">
        <is>
          <t>Greek</t>
        </is>
      </c>
      <c r="E4875" s="8" t="n">
        <v>46144</v>
      </c>
      <c r="F4875" t="inlineStr">
        <is>
          <t>Violations were cited in the following area(s).</t>
        </is>
      </c>
      <c r="G4875" t="inlineStr">
        <is>
          <t>02B</t>
        </is>
      </c>
      <c r="H4875" t="inlineStr">
        <is>
          <t>Hot TCS food item not held at or above 140 °F.</t>
        </is>
      </c>
      <c r="I4875" t="inlineStr">
        <is>
          <t>Critical</t>
        </is>
      </c>
      <c r="J4875" t="n">
        <v>22</v>
      </c>
      <c r="L4875" s="9">
        <f>A4875&amp;"-"&amp;TEXT(E4875,"yyyymmdd")</f>
        <v/>
      </c>
    </row>
    <row r="4876">
      <c r="A4876" t="n">
        <v>50159098</v>
      </c>
      <c r="B4876" t="inlineStr">
        <is>
          <t>Brooklyn</t>
        </is>
      </c>
      <c r="C4876" t="inlineStr">
        <is>
          <t>11211</t>
        </is>
      </c>
      <c r="D4876" t="inlineStr">
        <is>
          <t>Greek</t>
        </is>
      </c>
      <c r="E4876" s="8" t="n">
        <v>46144</v>
      </c>
      <c r="F4876" t="inlineStr">
        <is>
          <t>Violations were cited in the following area(s).</t>
        </is>
      </c>
      <c r="G4876" t="inlineStr">
        <is>
          <t>02G</t>
        </is>
      </c>
      <c r="H4876" t="inlineStr">
        <is>
          <t>Cold TCS food item held above 41 °F; smoked or processed fish held above 38 °F; intact raw eggs held above 45 °F; or reduced oxygen packaged (ROP) TCS foods held above required temperatures except during active necessary preparation.</t>
        </is>
      </c>
      <c r="I4876" t="inlineStr">
        <is>
          <t>Critical</t>
        </is>
      </c>
      <c r="J4876" t="n">
        <v>22</v>
      </c>
      <c r="L4876" s="9">
        <f>A4876&amp;"-"&amp;TEXT(E4876,"yyyymmdd")</f>
        <v/>
      </c>
    </row>
    <row r="4877">
      <c r="A4877" t="n">
        <v>50159098</v>
      </c>
      <c r="B4877" t="inlineStr">
        <is>
          <t>Brooklyn</t>
        </is>
      </c>
      <c r="C4877" t="inlineStr">
        <is>
          <t>11211</t>
        </is>
      </c>
      <c r="D4877" t="inlineStr">
        <is>
          <t>Greek</t>
        </is>
      </c>
      <c r="E4877" s="8" t="n">
        <v>46144</v>
      </c>
      <c r="F4877" t="inlineStr">
        <is>
          <t>Violations were cited in the following area(s).</t>
        </is>
      </c>
      <c r="G4877" t="inlineStr">
        <is>
          <t>10G</t>
        </is>
      </c>
      <c r="H4877" t="inlineStr">
        <is>
          <t>Dishwashing and ware washing: Cleaning and sanitizing of tableware, including dishes, utensils, and equipment deficient.</t>
        </is>
      </c>
      <c r="I4877" t="inlineStr">
        <is>
          <t>Not Critical</t>
        </is>
      </c>
      <c r="J4877" t="n">
        <v>22</v>
      </c>
      <c r="L4877" s="9">
        <f>A4877&amp;"-"&amp;TEXT(E4877,"yyyymmdd")</f>
        <v/>
      </c>
    </row>
    <row r="4878">
      <c r="A4878" t="n">
        <v>50162788</v>
      </c>
      <c r="B4878" t="inlineStr">
        <is>
          <t>Queens</t>
        </is>
      </c>
      <c r="C4878" t="inlineStr">
        <is>
          <t>11373</t>
        </is>
      </c>
      <c r="D4878" t="inlineStr">
        <is>
          <t>Pizza</t>
        </is>
      </c>
      <c r="E4878" s="8" t="n">
        <v>46144</v>
      </c>
      <c r="F4878" t="inlineStr">
        <is>
          <t>Violations were cited in the following area(s).</t>
        </is>
      </c>
      <c r="G4878" t="inlineStr">
        <is>
          <t>02H</t>
        </is>
      </c>
      <c r="H4878" t="inlineStr">
        <is>
          <t>After cooking or removal from hot holding, TCS food not cooled by an approved method whereby the internal temperature is reduced from 140 °F to 70 °F or less within 2 hours, and from 70 °F to 41 °F or less within 4 additional hours.</t>
        </is>
      </c>
      <c r="I4878" t="inlineStr">
        <is>
          <t>Critical</t>
        </is>
      </c>
      <c r="J4878" t="n">
        <v>12</v>
      </c>
      <c r="K4878" t="inlineStr">
        <is>
          <t>A</t>
        </is>
      </c>
      <c r="L4878" s="9">
        <f>A4878&amp;"-"&amp;TEXT(E4878,"yyyymmdd")</f>
        <v/>
      </c>
    </row>
    <row r="4879">
      <c r="A4879" t="n">
        <v>50162788</v>
      </c>
      <c r="B4879" t="inlineStr">
        <is>
          <t>Queens</t>
        </is>
      </c>
      <c r="C4879" t="inlineStr">
        <is>
          <t>11373</t>
        </is>
      </c>
      <c r="D4879" t="inlineStr">
        <is>
          <t>Pizza</t>
        </is>
      </c>
      <c r="E4879" s="8" t="n">
        <v>46144</v>
      </c>
      <c r="F4879" t="inlineStr">
        <is>
          <t>Violations were cited in the following area(s).</t>
        </is>
      </c>
      <c r="G4879" t="inlineStr">
        <is>
          <t>06C</t>
        </is>
      </c>
      <c r="H48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879" t="inlineStr">
        <is>
          <t>Critical</t>
        </is>
      </c>
      <c r="J4879" t="n">
        <v>12</v>
      </c>
      <c r="K4879" t="inlineStr">
        <is>
          <t>A</t>
        </is>
      </c>
      <c r="L4879" s="9">
        <f>A4879&amp;"-"&amp;TEXT(E4879,"yyyymmdd")</f>
        <v/>
      </c>
    </row>
    <row r="4880">
      <c r="A4880" t="n">
        <v>50162937</v>
      </c>
      <c r="B4880" t="inlineStr">
        <is>
          <t>Queens</t>
        </is>
      </c>
      <c r="C4880" t="inlineStr">
        <is>
          <t>11354</t>
        </is>
      </c>
      <c r="D4880" t="inlineStr">
        <is>
          <t>Chinese</t>
        </is>
      </c>
      <c r="E4880" s="8" t="n">
        <v>46144</v>
      </c>
      <c r="F4880" t="inlineStr">
        <is>
          <t>Violations were cited in the following area(s).</t>
        </is>
      </c>
      <c r="G4880" t="inlineStr">
        <is>
          <t>02B</t>
        </is>
      </c>
      <c r="H4880" t="inlineStr">
        <is>
          <t>Hot TCS food item not held at or above 140 °F.</t>
        </is>
      </c>
      <c r="I4880" t="inlineStr">
        <is>
          <t>Critical</t>
        </is>
      </c>
      <c r="J4880" t="n">
        <v>9</v>
      </c>
      <c r="K4880" t="inlineStr">
        <is>
          <t>A</t>
        </is>
      </c>
      <c r="L4880" s="9">
        <f>A4880&amp;"-"&amp;TEXT(E4880,"yyyymmdd")</f>
        <v/>
      </c>
    </row>
    <row r="4881">
      <c r="A4881" t="n">
        <v>50162937</v>
      </c>
      <c r="B4881" t="inlineStr">
        <is>
          <t>Queens</t>
        </is>
      </c>
      <c r="C4881" t="inlineStr">
        <is>
          <t>11354</t>
        </is>
      </c>
      <c r="D4881" t="inlineStr">
        <is>
          <t>Chinese</t>
        </is>
      </c>
      <c r="E4881" s="8" t="n">
        <v>46144</v>
      </c>
      <c r="F4881" t="inlineStr">
        <is>
          <t>Violations were cited in the following area(s).</t>
        </is>
      </c>
      <c r="G4881" t="inlineStr">
        <is>
          <t>10F</t>
        </is>
      </c>
      <c r="H4881" t="inlineStr">
        <is>
          <t>Non-food contact surface or equipment made of unacceptable material, not kept clean, or not properly sealed, raised, spaced or movable to allow accessibility for cleaning on all sides, above and underneath the unit.</t>
        </is>
      </c>
      <c r="I4881" t="inlineStr">
        <is>
          <t>Not Critical</t>
        </is>
      </c>
      <c r="J4881" t="n">
        <v>9</v>
      </c>
      <c r="K4881" t="inlineStr">
        <is>
          <t>A</t>
        </is>
      </c>
      <c r="L4881" s="9">
        <f>A4881&amp;"-"&amp;TEXT(E4881,"yyyymmdd")</f>
        <v/>
      </c>
    </row>
    <row r="4882">
      <c r="A4882" t="n">
        <v>40396381</v>
      </c>
      <c r="B4882" t="inlineStr">
        <is>
          <t>Manhattan</t>
        </is>
      </c>
      <c r="C4882" t="inlineStr">
        <is>
          <t>10032</t>
        </is>
      </c>
      <c r="D4882" t="inlineStr">
        <is>
          <t>Chinese/Cuban</t>
        </is>
      </c>
      <c r="E4882" s="8" t="n">
        <v>46146</v>
      </c>
      <c r="F4882" t="inlineStr">
        <is>
          <t>Violations were cited in the following area(s).</t>
        </is>
      </c>
      <c r="G4882" t="inlineStr">
        <is>
          <t>02B</t>
        </is>
      </c>
      <c r="H4882" t="inlineStr">
        <is>
          <t>Hot TCS food item not held at or above 140 °F.</t>
        </is>
      </c>
      <c r="I4882" t="inlineStr">
        <is>
          <t>Critical</t>
        </is>
      </c>
      <c r="J4882" t="n">
        <v>12</v>
      </c>
      <c r="K4882" t="inlineStr">
        <is>
          <t>A</t>
        </is>
      </c>
      <c r="L4882" s="9">
        <f>A4882&amp;"-"&amp;TEXT(E4882,"yyyymmdd")</f>
        <v/>
      </c>
    </row>
    <row r="4883">
      <c r="A4883" t="n">
        <v>40396381</v>
      </c>
      <c r="B4883" t="inlineStr">
        <is>
          <t>Manhattan</t>
        </is>
      </c>
      <c r="C4883" t="inlineStr">
        <is>
          <t>10032</t>
        </is>
      </c>
      <c r="D4883" t="inlineStr">
        <is>
          <t>Chinese/Cuban</t>
        </is>
      </c>
      <c r="E4883" s="8" t="n">
        <v>46146</v>
      </c>
      <c r="F4883" t="inlineStr">
        <is>
          <t>Violations were cited in the following area(s).</t>
        </is>
      </c>
      <c r="G4883" t="inlineStr">
        <is>
          <t>08C</t>
        </is>
      </c>
      <c r="H4883" t="inlineStr">
        <is>
          <t>Pesticide not properly labeled or used by unlicensed individual. Pesticide, other toxic chemical improperly used/stored. Unprotected, unlocked bait station used.</t>
        </is>
      </c>
      <c r="I4883" t="inlineStr">
        <is>
          <t>Not Critical</t>
        </is>
      </c>
      <c r="J4883" t="n">
        <v>12</v>
      </c>
      <c r="K4883" t="inlineStr">
        <is>
          <t>A</t>
        </is>
      </c>
      <c r="L4883" s="9">
        <f>A4883&amp;"-"&amp;TEXT(E4883,"yyyymmdd")</f>
        <v/>
      </c>
    </row>
    <row r="4884">
      <c r="A4884" t="n">
        <v>40396381</v>
      </c>
      <c r="B4884" t="inlineStr">
        <is>
          <t>Manhattan</t>
        </is>
      </c>
      <c r="C4884" t="inlineStr">
        <is>
          <t>10032</t>
        </is>
      </c>
      <c r="D4884" t="inlineStr">
        <is>
          <t>Chinese/Cuban</t>
        </is>
      </c>
      <c r="E4884" s="8" t="n">
        <v>46146</v>
      </c>
      <c r="F4884" t="inlineStr">
        <is>
          <t>Violations were cited in the following area(s).</t>
        </is>
      </c>
      <c r="G4884" t="inlineStr">
        <is>
          <t>10F</t>
        </is>
      </c>
      <c r="H4884" t="inlineStr">
        <is>
          <t>Non-food contact surface or equipment made of unacceptable material, not kept clean, or not properly sealed, raised, spaced or movable to allow accessibility for cleaning on all sides, above and underneath the unit.</t>
        </is>
      </c>
      <c r="I4884" t="inlineStr">
        <is>
          <t>Not Critical</t>
        </is>
      </c>
      <c r="J4884" t="n">
        <v>12</v>
      </c>
      <c r="K4884" t="inlineStr">
        <is>
          <t>A</t>
        </is>
      </c>
      <c r="L4884" s="9">
        <f>A4884&amp;"-"&amp;TEXT(E4884,"yyyymmdd")</f>
        <v/>
      </c>
    </row>
    <row r="4885">
      <c r="A4885" t="n">
        <v>40398532</v>
      </c>
      <c r="B4885" t="inlineStr">
        <is>
          <t>Brooklyn</t>
        </is>
      </c>
      <c r="C4885" t="inlineStr">
        <is>
          <t>11218</t>
        </is>
      </c>
      <c r="D4885" t="inlineStr">
        <is>
          <t>Jewish/Kosher</t>
        </is>
      </c>
      <c r="E4885" s="8" t="n">
        <v>46146</v>
      </c>
      <c r="F4885" t="inlineStr">
        <is>
          <t>Violations were cited in the following area(s).</t>
        </is>
      </c>
      <c r="G4885" t="inlineStr">
        <is>
          <t>04K</t>
        </is>
      </c>
      <c r="H4885" t="inlineStr">
        <is>
          <t>Evidence of rats or live rats in establishment's food or non-food areas.</t>
        </is>
      </c>
      <c r="I4885" t="inlineStr">
        <is>
          <t>Critical</t>
        </is>
      </c>
      <c r="J4885" t="n">
        <v>16</v>
      </c>
      <c r="L4885" s="9">
        <f>A4885&amp;"-"&amp;TEXT(E4885,"yyyymmdd")</f>
        <v/>
      </c>
    </row>
    <row r="4886">
      <c r="A4886" t="n">
        <v>40398532</v>
      </c>
      <c r="B4886" t="inlineStr">
        <is>
          <t>Brooklyn</t>
        </is>
      </c>
      <c r="C4886" t="inlineStr">
        <is>
          <t>11218</t>
        </is>
      </c>
      <c r="D4886" t="inlineStr">
        <is>
          <t>Jewish/Kosher</t>
        </is>
      </c>
      <c r="E4886" s="8" t="n">
        <v>46146</v>
      </c>
      <c r="F4886" t="inlineStr">
        <is>
          <t>Violations were cited in the following area(s).</t>
        </is>
      </c>
      <c r="G4886" t="inlineStr">
        <is>
          <t>04L</t>
        </is>
      </c>
      <c r="H4886" t="inlineStr">
        <is>
          <t>Evidence of mice or live mice in establishment's food or non-food areas.</t>
        </is>
      </c>
      <c r="I4886" t="inlineStr">
        <is>
          <t>Critical</t>
        </is>
      </c>
      <c r="J4886" t="n">
        <v>16</v>
      </c>
      <c r="L4886" s="9">
        <f>A4886&amp;"-"&amp;TEXT(E4886,"yyyymmdd")</f>
        <v/>
      </c>
    </row>
    <row r="4887">
      <c r="A4887" t="n">
        <v>40398532</v>
      </c>
      <c r="B4887" t="inlineStr">
        <is>
          <t>Brooklyn</t>
        </is>
      </c>
      <c r="C4887" t="inlineStr">
        <is>
          <t>11218</t>
        </is>
      </c>
      <c r="D4887" t="inlineStr">
        <is>
          <t>Jewish/Kosher</t>
        </is>
      </c>
      <c r="E4887" s="8" t="n">
        <v>46146</v>
      </c>
      <c r="F4887" t="inlineStr">
        <is>
          <t>Violations were cited in the following area(s).</t>
        </is>
      </c>
      <c r="G4887" t="inlineStr">
        <is>
          <t>06D</t>
        </is>
      </c>
      <c r="H4887" t="inlineStr">
        <is>
          <t>Food contact surface not properly washed, rinsed and sanitized after each use and following any activity when contamination may have occurred.</t>
        </is>
      </c>
      <c r="I4887" t="inlineStr">
        <is>
          <t>Critical</t>
        </is>
      </c>
      <c r="J4887" t="n">
        <v>16</v>
      </c>
      <c r="L4887" s="9">
        <f>A4887&amp;"-"&amp;TEXT(E4887,"yyyymmdd")</f>
        <v/>
      </c>
    </row>
    <row r="4888">
      <c r="A4888" t="n">
        <v>40398532</v>
      </c>
      <c r="B4888" t="inlineStr">
        <is>
          <t>Brooklyn</t>
        </is>
      </c>
      <c r="C4888" t="inlineStr">
        <is>
          <t>11218</t>
        </is>
      </c>
      <c r="D4888" t="inlineStr">
        <is>
          <t>Jewish/Kosher</t>
        </is>
      </c>
      <c r="E4888" s="8" t="n">
        <v>46146</v>
      </c>
      <c r="F4888" t="inlineStr">
        <is>
          <t>Violations were cited in the following area(s).</t>
        </is>
      </c>
      <c r="G4888" t="inlineStr">
        <is>
          <t>08A</t>
        </is>
      </c>
      <c r="H4888" t="inlineStr">
        <is>
          <t>Establishment is not free of harborage or conditions conducive to rodents, insects or other pests.</t>
        </is>
      </c>
      <c r="I4888" t="inlineStr">
        <is>
          <t>Not Critical</t>
        </is>
      </c>
      <c r="J4888" t="n">
        <v>16</v>
      </c>
      <c r="L4888" s="9">
        <f>A4888&amp;"-"&amp;TEXT(E4888,"yyyymmdd")</f>
        <v/>
      </c>
    </row>
    <row r="4889">
      <c r="A4889" t="n">
        <v>41005529</v>
      </c>
      <c r="B4889" t="inlineStr">
        <is>
          <t>Manhattan</t>
        </is>
      </c>
      <c r="C4889" t="inlineStr">
        <is>
          <t>10032</t>
        </is>
      </c>
      <c r="D4889" t="inlineStr">
        <is>
          <t>Latin American</t>
        </is>
      </c>
      <c r="E4889" s="8" t="n">
        <v>46146</v>
      </c>
      <c r="F4889" t="inlineStr">
        <is>
          <t>Violations were cited in the following area(s).</t>
        </is>
      </c>
      <c r="G4889" t="inlineStr">
        <is>
          <t>02B</t>
        </is>
      </c>
      <c r="H4889" t="inlineStr">
        <is>
          <t>Hot TCS food item not held at or above 140 °F.</t>
        </is>
      </c>
      <c r="I4889" t="inlineStr">
        <is>
          <t>Critical</t>
        </is>
      </c>
      <c r="J4889" t="n">
        <v>18</v>
      </c>
      <c r="L4889" s="9">
        <f>A4889&amp;"-"&amp;TEXT(E4889,"yyyymmdd")</f>
        <v/>
      </c>
    </row>
    <row r="4890">
      <c r="A4890" t="n">
        <v>41005529</v>
      </c>
      <c r="B4890" t="inlineStr">
        <is>
          <t>Manhattan</t>
        </is>
      </c>
      <c r="C4890" t="inlineStr">
        <is>
          <t>10032</t>
        </is>
      </c>
      <c r="D4890" t="inlineStr">
        <is>
          <t>Latin American</t>
        </is>
      </c>
      <c r="E4890" s="8" t="n">
        <v>46146</v>
      </c>
      <c r="F4890" t="inlineStr">
        <is>
          <t>Violations were cited in the following area(s).</t>
        </is>
      </c>
      <c r="G4890" t="inlineStr">
        <is>
          <t>02H</t>
        </is>
      </c>
      <c r="H4890" t="inlineStr">
        <is>
          <t>After cooking or removal from hot holding, TCS food not cooled by an approved method whereby the internal temperature is reduced from 140 °F to 70 °F or less within 2 hours, and from 70 °F to 41 °F or less within 4 additional hours.</t>
        </is>
      </c>
      <c r="I4890" t="inlineStr">
        <is>
          <t>Critical</t>
        </is>
      </c>
      <c r="J4890" t="n">
        <v>18</v>
      </c>
      <c r="L4890" s="9">
        <f>A4890&amp;"-"&amp;TEXT(E4890,"yyyymmdd")</f>
        <v/>
      </c>
    </row>
    <row r="4891">
      <c r="A4891" t="n">
        <v>41005529</v>
      </c>
      <c r="B4891" t="inlineStr">
        <is>
          <t>Manhattan</t>
        </is>
      </c>
      <c r="C4891" t="inlineStr">
        <is>
          <t>10032</t>
        </is>
      </c>
      <c r="D4891" t="inlineStr">
        <is>
          <t>Latin American</t>
        </is>
      </c>
      <c r="E4891" s="8" t="n">
        <v>46146</v>
      </c>
      <c r="F4891" t="inlineStr">
        <is>
          <t>Violations were cited in the following area(s).</t>
        </is>
      </c>
      <c r="G4891" t="inlineStr">
        <is>
          <t>09C</t>
        </is>
      </c>
      <c r="H4891" t="inlineStr">
        <is>
          <t>Design, construction, materials used or maintenance of food contact surface improper. Surface not easily cleanable, sanitized and maintained.</t>
        </is>
      </c>
      <c r="I4891" t="inlineStr">
        <is>
          <t>Not Critical</t>
        </is>
      </c>
      <c r="J4891" t="n">
        <v>18</v>
      </c>
      <c r="L4891" s="9">
        <f>A4891&amp;"-"&amp;TEXT(E4891,"yyyymmdd")</f>
        <v/>
      </c>
    </row>
    <row r="4892">
      <c r="A4892" t="n">
        <v>41142962</v>
      </c>
      <c r="B4892" t="inlineStr">
        <is>
          <t>Manhattan</t>
        </is>
      </c>
      <c r="C4892" t="inlineStr">
        <is>
          <t>10002</t>
        </is>
      </c>
      <c r="D4892" t="inlineStr">
        <is>
          <t>Coffee/Tea</t>
        </is>
      </c>
      <c r="E4892" s="8" t="n">
        <v>46146</v>
      </c>
      <c r="F4892" t="inlineStr">
        <is>
          <t>Violations were cited in the following area(s).</t>
        </is>
      </c>
      <c r="G4892" t="inlineStr">
        <is>
          <t>10F</t>
        </is>
      </c>
      <c r="H4892" t="inlineStr">
        <is>
          <t>Non-food contact surface or equipment made of unacceptable material, not kept clean, or not properly sealed, raised, spaced or movable to allow accessibility for cleaning on all sides, above and underneath the unit.</t>
        </is>
      </c>
      <c r="I4892" t="inlineStr">
        <is>
          <t>Not Critical</t>
        </is>
      </c>
      <c r="J4892" t="n">
        <v>5</v>
      </c>
      <c r="K4892" t="inlineStr">
        <is>
          <t>A</t>
        </is>
      </c>
      <c r="L4892" s="9">
        <f>A4892&amp;"-"&amp;TEXT(E4892,"yyyymmdd")</f>
        <v/>
      </c>
    </row>
    <row r="4893">
      <c r="A4893" t="n">
        <v>41225503</v>
      </c>
      <c r="B4893" t="inlineStr">
        <is>
          <t>Manhattan</t>
        </is>
      </c>
      <c r="C4893" t="inlineStr">
        <is>
          <t>10022</t>
        </is>
      </c>
      <c r="D4893" t="inlineStr">
        <is>
          <t>Mediterranean</t>
        </is>
      </c>
      <c r="E4893" s="8" t="n">
        <v>46146</v>
      </c>
      <c r="F4893" t="inlineStr">
        <is>
          <t>Violations were cited in the following area(s).</t>
        </is>
      </c>
      <c r="G4893" t="inlineStr">
        <is>
          <t>02B</t>
        </is>
      </c>
      <c r="H4893" t="inlineStr">
        <is>
          <t>Hot TCS food item not held at or above 140 °F.</t>
        </is>
      </c>
      <c r="I4893" t="inlineStr">
        <is>
          <t>Critical</t>
        </is>
      </c>
      <c r="J4893" t="n">
        <v>61</v>
      </c>
      <c r="L4893" s="9">
        <f>A4893&amp;"-"&amp;TEXT(E4893,"yyyymmdd")</f>
        <v/>
      </c>
    </row>
    <row r="4894">
      <c r="A4894" t="n">
        <v>41225503</v>
      </c>
      <c r="B4894" t="inlineStr">
        <is>
          <t>Manhattan</t>
        </is>
      </c>
      <c r="C4894" t="inlineStr">
        <is>
          <t>10022</t>
        </is>
      </c>
      <c r="D4894" t="inlineStr">
        <is>
          <t>Mediterranean</t>
        </is>
      </c>
      <c r="E4894" s="8" t="n">
        <v>46146</v>
      </c>
      <c r="F4894" t="inlineStr">
        <is>
          <t>Violations were cited in the following area(s).</t>
        </is>
      </c>
      <c r="G4894" t="inlineStr">
        <is>
          <t>02G</t>
        </is>
      </c>
      <c r="H4894" t="inlineStr">
        <is>
          <t>Cold TCS food item held above 41 °F; smoked or processed fish held above 38 °F; intact raw eggs held above 45 °F; or reduced oxygen packaged (ROP) TCS foods held above required temperatures except during active necessary preparation.</t>
        </is>
      </c>
      <c r="I4894" t="inlineStr">
        <is>
          <t>Critical</t>
        </is>
      </c>
      <c r="J4894" t="n">
        <v>61</v>
      </c>
      <c r="L4894" s="9">
        <f>A4894&amp;"-"&amp;TEXT(E4894,"yyyymmdd")</f>
        <v/>
      </c>
    </row>
    <row r="4895">
      <c r="A4895" t="n">
        <v>41225503</v>
      </c>
      <c r="B4895" t="inlineStr">
        <is>
          <t>Manhattan</t>
        </is>
      </c>
      <c r="C4895" t="inlineStr">
        <is>
          <t>10022</t>
        </is>
      </c>
      <c r="D4895" t="inlineStr">
        <is>
          <t>Mediterranean</t>
        </is>
      </c>
      <c r="E4895" s="8" t="n">
        <v>46146</v>
      </c>
      <c r="F4895" t="inlineStr">
        <is>
          <t>Violations were cited in the following area(s).</t>
        </is>
      </c>
      <c r="G4895" t="inlineStr">
        <is>
          <t>02H</t>
        </is>
      </c>
      <c r="H4895" t="inlineStr">
        <is>
          <t>After cooking or removal from hot holding, TCS food not cooled by an approved method whereby the internal temperature is reduced from 140 °F to 70 °F or less within 2 hours, and from 70 °F to 41 °F or less within 4 additional hours.</t>
        </is>
      </c>
      <c r="I4895" t="inlineStr">
        <is>
          <t>Critical</t>
        </is>
      </c>
      <c r="J4895" t="n">
        <v>61</v>
      </c>
      <c r="L4895" s="9">
        <f>A4895&amp;"-"&amp;TEXT(E4895,"yyyymmdd")</f>
        <v/>
      </c>
    </row>
    <row r="4896">
      <c r="A4896" t="n">
        <v>41225503</v>
      </c>
      <c r="B4896" t="inlineStr">
        <is>
          <t>Manhattan</t>
        </is>
      </c>
      <c r="C4896" t="inlineStr">
        <is>
          <t>10022</t>
        </is>
      </c>
      <c r="D4896" t="inlineStr">
        <is>
          <t>Mediterranean</t>
        </is>
      </c>
      <c r="E4896" s="8" t="n">
        <v>46146</v>
      </c>
      <c r="F4896" t="inlineStr">
        <is>
          <t>Violations were cited in the following area(s).</t>
        </is>
      </c>
      <c r="G4896" t="inlineStr">
        <is>
          <t>04H</t>
        </is>
      </c>
      <c r="H4896" t="inlineStr">
        <is>
          <t>Raw, cooked or prepared food is adulterated, contaminated, cross-contaminated, or not discarded in accordance with HACCP plan.</t>
        </is>
      </c>
      <c r="I4896" t="inlineStr">
        <is>
          <t>Critical</t>
        </is>
      </c>
      <c r="J4896" t="n">
        <v>61</v>
      </c>
      <c r="L4896" s="9">
        <f>A4896&amp;"-"&amp;TEXT(E4896,"yyyymmdd")</f>
        <v/>
      </c>
    </row>
    <row r="4897">
      <c r="A4897" t="n">
        <v>41225503</v>
      </c>
      <c r="B4897" t="inlineStr">
        <is>
          <t>Manhattan</t>
        </is>
      </c>
      <c r="C4897" t="inlineStr">
        <is>
          <t>10022</t>
        </is>
      </c>
      <c r="D4897" t="inlineStr">
        <is>
          <t>Mediterranean</t>
        </is>
      </c>
      <c r="E4897" s="8" t="n">
        <v>46146</v>
      </c>
      <c r="F4897" t="inlineStr">
        <is>
          <t>Violations were cited in the following area(s).</t>
        </is>
      </c>
      <c r="G4897" t="inlineStr">
        <is>
          <t>04N</t>
        </is>
      </c>
      <c r="H4897" t="inlineStr">
        <is>
          <t>Filth flies or food/refuse/sewage associated with (FRSA) flies or other nuisance pests in establishment’s food and/or non-food areas. FRSA flies include house flies, blow flies, bottle flies, flesh flies, drain flies, Phorid flies and fruit flies.</t>
        </is>
      </c>
      <c r="I4897" t="inlineStr">
        <is>
          <t>Critical</t>
        </is>
      </c>
      <c r="J4897" t="n">
        <v>61</v>
      </c>
      <c r="L4897" s="9">
        <f>A4897&amp;"-"&amp;TEXT(E4897,"yyyymmdd")</f>
        <v/>
      </c>
    </row>
    <row r="4898">
      <c r="A4898" t="n">
        <v>41225503</v>
      </c>
      <c r="B4898" t="inlineStr">
        <is>
          <t>Manhattan</t>
        </is>
      </c>
      <c r="C4898" t="inlineStr">
        <is>
          <t>10022</t>
        </is>
      </c>
      <c r="D4898" t="inlineStr">
        <is>
          <t>Mediterranean</t>
        </is>
      </c>
      <c r="E4898" s="8" t="n">
        <v>46146</v>
      </c>
      <c r="F4898" t="inlineStr">
        <is>
          <t>Violations were cited in the following area(s).</t>
        </is>
      </c>
      <c r="G4898" t="inlineStr">
        <is>
          <t>06D</t>
        </is>
      </c>
      <c r="H4898" t="inlineStr">
        <is>
          <t>Food contact surface not properly washed, rinsed and sanitized after each use and following any activity when contamination may have occurred.</t>
        </is>
      </c>
      <c r="I4898" t="inlineStr">
        <is>
          <t>Critical</t>
        </is>
      </c>
      <c r="J4898" t="n">
        <v>61</v>
      </c>
      <c r="L4898" s="9">
        <f>A4898&amp;"-"&amp;TEXT(E4898,"yyyymmdd")</f>
        <v/>
      </c>
    </row>
    <row r="4899">
      <c r="A4899" t="n">
        <v>41225503</v>
      </c>
      <c r="B4899" t="inlineStr">
        <is>
          <t>Manhattan</t>
        </is>
      </c>
      <c r="C4899" t="inlineStr">
        <is>
          <t>10022</t>
        </is>
      </c>
      <c r="D4899" t="inlineStr">
        <is>
          <t>Mediterranean</t>
        </is>
      </c>
      <c r="E4899" s="8" t="n">
        <v>46146</v>
      </c>
      <c r="F4899" t="inlineStr">
        <is>
          <t>Violations were cited in the following area(s).</t>
        </is>
      </c>
      <c r="G4899" t="inlineStr">
        <is>
          <t>08A</t>
        </is>
      </c>
      <c r="H4899" t="inlineStr">
        <is>
          <t>Establishment is not free of harborage or conditions conducive to rodents, insects or other pests.</t>
        </is>
      </c>
      <c r="I4899" t="inlineStr">
        <is>
          <t>Not Critical</t>
        </is>
      </c>
      <c r="J4899" t="n">
        <v>61</v>
      </c>
      <c r="L4899" s="9">
        <f>A4899&amp;"-"&amp;TEXT(E4899,"yyyymmdd")</f>
        <v/>
      </c>
    </row>
    <row r="4900">
      <c r="A4900" t="n">
        <v>41225503</v>
      </c>
      <c r="B4900" t="inlineStr">
        <is>
          <t>Manhattan</t>
        </is>
      </c>
      <c r="C4900" t="inlineStr">
        <is>
          <t>10022</t>
        </is>
      </c>
      <c r="D4900" t="inlineStr">
        <is>
          <t>Mediterranean</t>
        </is>
      </c>
      <c r="E4900" s="8" t="n">
        <v>46146</v>
      </c>
      <c r="F4900" t="inlineStr">
        <is>
          <t>Violations were cited in the following area(s).</t>
        </is>
      </c>
      <c r="G4900" t="inlineStr">
        <is>
          <t>08C</t>
        </is>
      </c>
      <c r="H4900" t="inlineStr">
        <is>
          <t>Pesticide not properly labeled or used by unlicensed individual. Pesticide, other toxic chemical improperly used/stored. Unprotected, unlocked bait station used.</t>
        </is>
      </c>
      <c r="I4900" t="inlineStr">
        <is>
          <t>Not Critical</t>
        </is>
      </c>
      <c r="J4900" t="n">
        <v>61</v>
      </c>
      <c r="L4900" s="9">
        <f>A4900&amp;"-"&amp;TEXT(E4900,"yyyymmdd")</f>
        <v/>
      </c>
    </row>
    <row r="4901">
      <c r="A4901" t="n">
        <v>41225503</v>
      </c>
      <c r="B4901" t="inlineStr">
        <is>
          <t>Manhattan</t>
        </is>
      </c>
      <c r="C4901" t="inlineStr">
        <is>
          <t>10022</t>
        </is>
      </c>
      <c r="D4901" t="inlineStr">
        <is>
          <t>Mediterranean</t>
        </is>
      </c>
      <c r="E4901" s="8" t="n">
        <v>46146</v>
      </c>
      <c r="F4901" t="inlineStr">
        <is>
          <t>Violations were cited in the following area(s).</t>
        </is>
      </c>
      <c r="G4901" t="inlineStr">
        <is>
          <t>10F</t>
        </is>
      </c>
      <c r="H4901" t="inlineStr">
        <is>
          <t>Non-food contact surface or equipment made of unacceptable material, not kept clean, or not properly sealed, raised, spaced or movable to allow accessibility for cleaning on all sides, above and underneath the unit.</t>
        </is>
      </c>
      <c r="I4901" t="inlineStr">
        <is>
          <t>Not Critical</t>
        </is>
      </c>
      <c r="J4901" t="n">
        <v>61</v>
      </c>
      <c r="L4901" s="9">
        <f>A4901&amp;"-"&amp;TEXT(E4901,"yyyymmdd")</f>
        <v/>
      </c>
    </row>
    <row r="4902">
      <c r="A4902" t="n">
        <v>41225503</v>
      </c>
      <c r="B4902" t="inlineStr">
        <is>
          <t>Manhattan</t>
        </is>
      </c>
      <c r="C4902" t="inlineStr">
        <is>
          <t>10022</t>
        </is>
      </c>
      <c r="D4902" t="inlineStr">
        <is>
          <t>Mediterranean</t>
        </is>
      </c>
      <c r="E4902" s="8" t="n">
        <v>46146</v>
      </c>
      <c r="F4902" t="inlineStr">
        <is>
          <t>Violations were cited in the following area(s).</t>
        </is>
      </c>
      <c r="G4902" t="inlineStr">
        <is>
          <t>10G</t>
        </is>
      </c>
      <c r="H4902" t="inlineStr">
        <is>
          <t>Dishwashing and ware washing: Cleaning and sanitizing of tableware, including dishes, utensils, and equipment deficient.</t>
        </is>
      </c>
      <c r="I4902" t="inlineStr">
        <is>
          <t>Not Critical</t>
        </is>
      </c>
      <c r="J4902" t="n">
        <v>61</v>
      </c>
      <c r="L4902" s="9">
        <f>A4902&amp;"-"&amp;TEXT(E4902,"yyyymmdd")</f>
        <v/>
      </c>
    </row>
    <row r="4903">
      <c r="A4903" t="n">
        <v>41262161</v>
      </c>
      <c r="B4903" t="inlineStr">
        <is>
          <t>Brooklyn</t>
        </is>
      </c>
      <c r="C4903" t="inlineStr">
        <is>
          <t>11223</t>
        </is>
      </c>
      <c r="D4903" t="inlineStr">
        <is>
          <t>Donuts</t>
        </is>
      </c>
      <c r="E4903" s="8" t="n">
        <v>46146</v>
      </c>
      <c r="F4903" t="inlineStr">
        <is>
          <t>Violations were cited in the following area(s).</t>
        </is>
      </c>
      <c r="G4903" t="inlineStr">
        <is>
          <t>08B</t>
        </is>
      </c>
      <c r="H4903"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4903" t="inlineStr">
        <is>
          <t>Not Critical</t>
        </is>
      </c>
      <c r="J4903" t="n">
        <v>2</v>
      </c>
      <c r="K4903" t="inlineStr">
        <is>
          <t>A</t>
        </is>
      </c>
      <c r="L4903" s="9">
        <f>A4903&amp;"-"&amp;TEXT(E4903,"yyyymmdd")</f>
        <v/>
      </c>
    </row>
    <row r="4904">
      <c r="A4904" t="n">
        <v>41375359</v>
      </c>
      <c r="B4904" t="inlineStr">
        <is>
          <t>Brooklyn</t>
        </is>
      </c>
      <c r="C4904" t="inlineStr">
        <is>
          <t>11223</t>
        </is>
      </c>
      <c r="D4904" t="inlineStr">
        <is>
          <t>Jewish/Kosher</t>
        </is>
      </c>
      <c r="E4904" s="8" t="n">
        <v>46146</v>
      </c>
      <c r="F4904" t="inlineStr">
        <is>
          <t>Violations were cited in the following area(s).</t>
        </is>
      </c>
      <c r="G4904" t="inlineStr">
        <is>
          <t>08B</t>
        </is>
      </c>
      <c r="H4904"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4904" t="inlineStr">
        <is>
          <t>Not Critical</t>
        </is>
      </c>
      <c r="J4904" t="n">
        <v>2</v>
      </c>
      <c r="K4904" t="inlineStr">
        <is>
          <t>A</t>
        </is>
      </c>
      <c r="L4904" s="9">
        <f>A4904&amp;"-"&amp;TEXT(E4904,"yyyymmdd")</f>
        <v/>
      </c>
    </row>
    <row r="4905">
      <c r="A4905" t="n">
        <v>41429354</v>
      </c>
      <c r="B4905" t="inlineStr">
        <is>
          <t>Bronx</t>
        </is>
      </c>
      <c r="C4905" t="inlineStr">
        <is>
          <t>10451</t>
        </is>
      </c>
      <c r="D4905" t="inlineStr">
        <is>
          <t>Frozen Desserts</t>
        </is>
      </c>
      <c r="E4905" s="8" t="n">
        <v>46146</v>
      </c>
      <c r="F4905" t="inlineStr">
        <is>
          <t>Violations were cited in the following area(s).</t>
        </is>
      </c>
      <c r="G4905" t="inlineStr">
        <is>
          <t>04A</t>
        </is>
      </c>
      <c r="H4905" t="inlineStr">
        <is>
          <t>Food Protection Certificate (FPC) not held by manager or supervisor of food operations.</t>
        </is>
      </c>
      <c r="I4905" t="inlineStr">
        <is>
          <t>Critical</t>
        </is>
      </c>
      <c r="J4905" t="n">
        <v>14</v>
      </c>
      <c r="L4905" s="9">
        <f>A4905&amp;"-"&amp;TEXT(E4905,"yyyymmdd")</f>
        <v/>
      </c>
    </row>
    <row r="4906">
      <c r="A4906" t="n">
        <v>41429354</v>
      </c>
      <c r="B4906" t="inlineStr">
        <is>
          <t>Bronx</t>
        </is>
      </c>
      <c r="C4906" t="inlineStr">
        <is>
          <t>10451</t>
        </is>
      </c>
      <c r="D4906" t="inlineStr">
        <is>
          <t>Frozen Desserts</t>
        </is>
      </c>
      <c r="E4906" s="8" t="n">
        <v>46146</v>
      </c>
      <c r="F4906" t="inlineStr">
        <is>
          <t>Violations were cited in the following area(s).</t>
        </is>
      </c>
      <c r="G4906" t="inlineStr">
        <is>
          <t>10B</t>
        </is>
      </c>
      <c r="H4906" t="inlineStr">
        <is>
          <t>Anti-siphonage or back-flow prevention device not provided where required; equipment or floor not properly drained; sewage disposal system in disrepair or not functioning properly. Condensation or liquid waste improperly disposed of.</t>
        </is>
      </c>
      <c r="I4906" t="inlineStr">
        <is>
          <t>Not Critical</t>
        </is>
      </c>
      <c r="J4906" t="n">
        <v>14</v>
      </c>
      <c r="L4906" s="9">
        <f>A4906&amp;"-"&amp;TEXT(E4906,"yyyymmdd")</f>
        <v/>
      </c>
    </row>
    <row r="4907">
      <c r="A4907" t="n">
        <v>41429354</v>
      </c>
      <c r="B4907" t="inlineStr">
        <is>
          <t>Bronx</t>
        </is>
      </c>
      <c r="C4907" t="inlineStr">
        <is>
          <t>10451</t>
        </is>
      </c>
      <c r="D4907" t="inlineStr">
        <is>
          <t>Frozen Desserts</t>
        </is>
      </c>
      <c r="E4907" s="8" t="n">
        <v>46146</v>
      </c>
      <c r="F4907" t="inlineStr">
        <is>
          <t>Violations were cited in the following area(s).</t>
        </is>
      </c>
      <c r="G4907" t="inlineStr">
        <is>
          <t>10F</t>
        </is>
      </c>
      <c r="H4907" t="inlineStr">
        <is>
          <t>Non-food contact surface or equipment made of unacceptable material, not kept clean, or not properly sealed, raised, spaced or movable to allow accessibility for cleaning on all sides, above and underneath the unit.</t>
        </is>
      </c>
      <c r="I4907" t="inlineStr">
        <is>
          <t>Not Critical</t>
        </is>
      </c>
      <c r="J4907" t="n">
        <v>14</v>
      </c>
      <c r="L4907" s="9">
        <f>A4907&amp;"-"&amp;TEXT(E4907,"yyyymmdd")</f>
        <v/>
      </c>
    </row>
    <row r="4908">
      <c r="A4908" t="n">
        <v>41431202</v>
      </c>
      <c r="B4908" t="inlineStr">
        <is>
          <t>Brooklyn</t>
        </is>
      </c>
      <c r="C4908" t="inlineStr">
        <is>
          <t>11231</t>
        </is>
      </c>
      <c r="D4908" t="inlineStr">
        <is>
          <t>Chinese</t>
        </is>
      </c>
      <c r="E4908" s="8" t="n">
        <v>46146</v>
      </c>
      <c r="F4908" t="inlineStr">
        <is>
          <t>Violations were cited in the following area(s).</t>
        </is>
      </c>
      <c r="G4908" t="inlineStr">
        <is>
          <t>04K</t>
        </is>
      </c>
      <c r="H4908" t="inlineStr">
        <is>
          <t>Evidence of rats or live rats in establishment's food or non-food areas.</t>
        </is>
      </c>
      <c r="I4908" t="inlineStr">
        <is>
          <t>Critical</t>
        </is>
      </c>
      <c r="J4908" t="n">
        <v>13</v>
      </c>
      <c r="K4908" t="inlineStr">
        <is>
          <t>A</t>
        </is>
      </c>
      <c r="L4908" s="9">
        <f>A4908&amp;"-"&amp;TEXT(E4908,"yyyymmdd")</f>
        <v/>
      </c>
    </row>
    <row r="4909">
      <c r="A4909" t="n">
        <v>41431202</v>
      </c>
      <c r="B4909" t="inlineStr">
        <is>
          <t>Brooklyn</t>
        </is>
      </c>
      <c r="C4909" t="inlineStr">
        <is>
          <t>11231</t>
        </is>
      </c>
      <c r="D4909" t="inlineStr">
        <is>
          <t>Chinese</t>
        </is>
      </c>
      <c r="E4909" s="8" t="n">
        <v>46146</v>
      </c>
      <c r="F4909" t="inlineStr">
        <is>
          <t>Violations were cited in the following area(s).</t>
        </is>
      </c>
      <c r="G4909" t="inlineStr">
        <is>
          <t>08A</t>
        </is>
      </c>
      <c r="H4909" t="inlineStr">
        <is>
          <t>Establishment is not free of harborage or conditions conducive to rodents, insects or other pests.</t>
        </is>
      </c>
      <c r="I4909" t="inlineStr">
        <is>
          <t>Not Critical</t>
        </is>
      </c>
      <c r="J4909" t="n">
        <v>13</v>
      </c>
      <c r="K4909" t="inlineStr">
        <is>
          <t>A</t>
        </is>
      </c>
      <c r="L4909" s="9">
        <f>A4909&amp;"-"&amp;TEXT(E4909,"yyyymmdd")</f>
        <v/>
      </c>
    </row>
    <row r="4910">
      <c r="A4910" t="n">
        <v>41431202</v>
      </c>
      <c r="B4910" t="inlineStr">
        <is>
          <t>Brooklyn</t>
        </is>
      </c>
      <c r="C4910" t="inlineStr">
        <is>
          <t>11231</t>
        </is>
      </c>
      <c r="D4910" t="inlineStr">
        <is>
          <t>Chinese</t>
        </is>
      </c>
      <c r="E4910" s="8" t="n">
        <v>46146</v>
      </c>
      <c r="F4910" t="inlineStr">
        <is>
          <t>Violations were cited in the following area(s).</t>
        </is>
      </c>
      <c r="G4910" t="inlineStr">
        <is>
          <t>09C</t>
        </is>
      </c>
      <c r="H4910" t="inlineStr">
        <is>
          <t>Design, construction, materials used or maintenance of food contact surface improper. Surface not easily cleanable, sanitized and maintained.</t>
        </is>
      </c>
      <c r="I4910" t="inlineStr">
        <is>
          <t>Not Critical</t>
        </is>
      </c>
      <c r="J4910" t="n">
        <v>13</v>
      </c>
      <c r="K4910" t="inlineStr">
        <is>
          <t>A</t>
        </is>
      </c>
      <c r="L4910" s="9">
        <f>A4910&amp;"-"&amp;TEXT(E4910,"yyyymmdd")</f>
        <v/>
      </c>
    </row>
    <row r="4911">
      <c r="A4911" t="n">
        <v>41431202</v>
      </c>
      <c r="B4911" t="inlineStr">
        <is>
          <t>Brooklyn</t>
        </is>
      </c>
      <c r="C4911" t="inlineStr">
        <is>
          <t>11231</t>
        </is>
      </c>
      <c r="D4911" t="inlineStr">
        <is>
          <t>Chinese</t>
        </is>
      </c>
      <c r="E4911" s="8" t="n">
        <v>46146</v>
      </c>
      <c r="F4911" t="inlineStr">
        <is>
          <t>Violations were cited in the following area(s).</t>
        </is>
      </c>
      <c r="G4911" t="inlineStr">
        <is>
          <t>10B</t>
        </is>
      </c>
      <c r="H4911" t="inlineStr">
        <is>
          <t>Anti-siphonage or back-flow prevention device not provided where required; equipment or floor not properly drained; sewage disposal system in disrepair or not functioning properly. Condensation or liquid waste improperly disposed of.</t>
        </is>
      </c>
      <c r="I4911" t="inlineStr">
        <is>
          <t>Not Critical</t>
        </is>
      </c>
      <c r="J4911" t="n">
        <v>13</v>
      </c>
      <c r="K4911" t="inlineStr">
        <is>
          <t>A</t>
        </is>
      </c>
      <c r="L4911" s="9">
        <f>A4911&amp;"-"&amp;TEXT(E4911,"yyyymmdd")</f>
        <v/>
      </c>
    </row>
    <row r="4912">
      <c r="A4912" t="n">
        <v>41454995</v>
      </c>
      <c r="B4912" t="inlineStr">
        <is>
          <t>Manhattan</t>
        </is>
      </c>
      <c r="C4912" t="inlineStr">
        <is>
          <t>10033</t>
        </is>
      </c>
      <c r="D4912" t="inlineStr">
        <is>
          <t>Tapas</t>
        </is>
      </c>
      <c r="E4912" s="8" t="n">
        <v>46146</v>
      </c>
      <c r="F4912" t="inlineStr">
        <is>
          <t>Violations were cited in the following area(s).</t>
        </is>
      </c>
      <c r="G4912" t="inlineStr">
        <is>
          <t>03B</t>
        </is>
      </c>
      <c r="H4912" t="inlineStr">
        <is>
          <t>Shellfish not from approved source, not or improperly tagged/labeled; tags not retained for 90 days.</t>
        </is>
      </c>
      <c r="I4912" t="inlineStr">
        <is>
          <t>Critical</t>
        </is>
      </c>
      <c r="J4912" t="n">
        <v>12</v>
      </c>
      <c r="K4912" t="inlineStr">
        <is>
          <t>A</t>
        </is>
      </c>
      <c r="L4912" s="9">
        <f>A4912&amp;"-"&amp;TEXT(E4912,"yyyymmdd")</f>
        <v/>
      </c>
    </row>
    <row r="4913">
      <c r="A4913" t="n">
        <v>41454995</v>
      </c>
      <c r="B4913" t="inlineStr">
        <is>
          <t>Manhattan</t>
        </is>
      </c>
      <c r="C4913" t="inlineStr">
        <is>
          <t>10033</t>
        </is>
      </c>
      <c r="D4913" t="inlineStr">
        <is>
          <t>Tapas</t>
        </is>
      </c>
      <c r="E4913" s="8" t="n">
        <v>46146</v>
      </c>
      <c r="F4913" t="inlineStr">
        <is>
          <t>Violations were cited in the following area(s).</t>
        </is>
      </c>
      <c r="G4913" t="inlineStr">
        <is>
          <t>10F</t>
        </is>
      </c>
      <c r="H4913" t="inlineStr">
        <is>
          <t>Non-food contact surface or equipment made of unacceptable material, not kept clean, or not properly sealed, raised, spaced or movable to allow accessibility for cleaning on all sides, above and underneath the unit.</t>
        </is>
      </c>
      <c r="I4913" t="inlineStr">
        <is>
          <t>Not Critical</t>
        </is>
      </c>
      <c r="J4913" t="n">
        <v>12</v>
      </c>
      <c r="K4913" t="inlineStr">
        <is>
          <t>A</t>
        </is>
      </c>
      <c r="L4913" s="9">
        <f>A4913&amp;"-"&amp;TEXT(E4913,"yyyymmdd")</f>
        <v/>
      </c>
    </row>
    <row r="4914">
      <c r="A4914" t="n">
        <v>41466316</v>
      </c>
      <c r="B4914" t="inlineStr">
        <is>
          <t>Manhattan</t>
        </is>
      </c>
      <c r="C4914" t="inlineStr">
        <is>
          <t>10014</t>
        </is>
      </c>
      <c r="D4914" t="inlineStr">
        <is>
          <t>Italian</t>
        </is>
      </c>
      <c r="E4914" s="8" t="n">
        <v>46146</v>
      </c>
      <c r="F4914" t="inlineStr">
        <is>
          <t>Violations were cited in the following area(s).</t>
        </is>
      </c>
      <c r="G4914" t="inlineStr">
        <is>
          <t>06E</t>
        </is>
      </c>
      <c r="H4914" t="inlineStr">
        <is>
          <t>Sanitized equipment or utensil, including in-use food dispensing utensil, improperly used or stored.</t>
        </is>
      </c>
      <c r="I4914" t="inlineStr">
        <is>
          <t>Critical</t>
        </is>
      </c>
      <c r="J4914" t="n">
        <v>11</v>
      </c>
      <c r="L4914" s="9">
        <f>A4914&amp;"-"&amp;TEXT(E4914,"yyyymmdd")</f>
        <v/>
      </c>
    </row>
    <row r="4915">
      <c r="A4915" t="n">
        <v>41466316</v>
      </c>
      <c r="B4915" t="inlineStr">
        <is>
          <t>Manhattan</t>
        </is>
      </c>
      <c r="C4915" t="inlineStr">
        <is>
          <t>10014</t>
        </is>
      </c>
      <c r="D4915" t="inlineStr">
        <is>
          <t>Italian</t>
        </is>
      </c>
      <c r="E4915" s="8" t="n">
        <v>46146</v>
      </c>
      <c r="F4915" t="inlineStr">
        <is>
          <t>Violations were cited in the following area(s).</t>
        </is>
      </c>
      <c r="G4915" t="inlineStr">
        <is>
          <t>09B</t>
        </is>
      </c>
      <c r="H4915" t="inlineStr">
        <is>
          <t>Thawing procedure improper.</t>
        </is>
      </c>
      <c r="I4915" t="inlineStr">
        <is>
          <t>Not Critical</t>
        </is>
      </c>
      <c r="J4915" t="n">
        <v>11</v>
      </c>
      <c r="L4915" s="9">
        <f>A4915&amp;"-"&amp;TEXT(E4915,"yyyymmdd")</f>
        <v/>
      </c>
    </row>
    <row r="4916">
      <c r="A4916" t="n">
        <v>41466316</v>
      </c>
      <c r="B4916" t="inlineStr">
        <is>
          <t>Manhattan</t>
        </is>
      </c>
      <c r="C4916" t="inlineStr">
        <is>
          <t>10014</t>
        </is>
      </c>
      <c r="D4916" t="inlineStr">
        <is>
          <t>Italian</t>
        </is>
      </c>
      <c r="E4916" s="8" t="n">
        <v>46146</v>
      </c>
      <c r="F4916" t="inlineStr">
        <is>
          <t>Violations were cited in the following area(s).</t>
        </is>
      </c>
      <c r="G4916" t="inlineStr">
        <is>
          <t>09C</t>
        </is>
      </c>
      <c r="H4916" t="inlineStr">
        <is>
          <t>Design, construction, materials used or maintenance of food contact surface improper. Surface not easily cleanable, sanitized and maintained.</t>
        </is>
      </c>
      <c r="I4916" t="inlineStr">
        <is>
          <t>Not Critical</t>
        </is>
      </c>
      <c r="J4916" t="n">
        <v>11</v>
      </c>
      <c r="L4916" s="9">
        <f>A4916&amp;"-"&amp;TEXT(E4916,"yyyymmdd")</f>
        <v/>
      </c>
    </row>
    <row r="4917">
      <c r="A4917" t="n">
        <v>41466316</v>
      </c>
      <c r="B4917" t="inlineStr">
        <is>
          <t>Manhattan</t>
        </is>
      </c>
      <c r="C4917" t="inlineStr">
        <is>
          <t>10014</t>
        </is>
      </c>
      <c r="D4917" t="inlineStr">
        <is>
          <t>Italian</t>
        </is>
      </c>
      <c r="E4917" s="8" t="n">
        <v>46146</v>
      </c>
      <c r="F4917" t="inlineStr">
        <is>
          <t>Violations were cited in the following area(s).</t>
        </is>
      </c>
      <c r="G4917" t="inlineStr">
        <is>
          <t>10B</t>
        </is>
      </c>
      <c r="H4917" t="inlineStr">
        <is>
          <t>Anti-siphonage or back-flow prevention device not provided where required; equipment or floor not properly drained; sewage disposal system in disrepair or not functioning properly. Condensation or liquid waste improperly disposed of.</t>
        </is>
      </c>
      <c r="I4917" t="inlineStr">
        <is>
          <t>Not Critical</t>
        </is>
      </c>
      <c r="J4917" t="n">
        <v>11</v>
      </c>
      <c r="L4917" s="9">
        <f>A4917&amp;"-"&amp;TEXT(E4917,"yyyymmdd")</f>
        <v/>
      </c>
    </row>
    <row r="4918">
      <c r="A4918" t="n">
        <v>41529929</v>
      </c>
      <c r="B4918" t="inlineStr">
        <is>
          <t>Brooklyn</t>
        </is>
      </c>
      <c r="C4918" t="inlineStr">
        <is>
          <t>11229</t>
        </is>
      </c>
      <c r="D4918" t="inlineStr">
        <is>
          <t>Donuts</t>
        </is>
      </c>
      <c r="E4918" s="8" t="n">
        <v>46146</v>
      </c>
      <c r="F4918" t="inlineStr">
        <is>
          <t>Violations were cited in the following area(s).</t>
        </is>
      </c>
      <c r="G4918" t="inlineStr">
        <is>
          <t>10F</t>
        </is>
      </c>
      <c r="H4918" t="inlineStr">
        <is>
          <t>Non-food contact surface or equipment made of unacceptable material, not kept clean, or not properly sealed, raised, spaced or movable to allow accessibility for cleaning on all sides, above and underneath the unit.</t>
        </is>
      </c>
      <c r="I4918" t="inlineStr">
        <is>
          <t>Not Critical</t>
        </is>
      </c>
      <c r="J4918" t="n">
        <v>2</v>
      </c>
      <c r="K4918" t="inlineStr">
        <is>
          <t>A</t>
        </is>
      </c>
      <c r="L4918" s="9">
        <f>A4918&amp;"-"&amp;TEXT(E4918,"yyyymmdd")</f>
        <v/>
      </c>
    </row>
    <row r="4919">
      <c r="A4919" t="n">
        <v>41644027</v>
      </c>
      <c r="B4919" t="inlineStr">
        <is>
          <t>Manhattan</t>
        </is>
      </c>
      <c r="C4919" t="inlineStr">
        <is>
          <t>10022</t>
        </is>
      </c>
      <c r="D4919" t="inlineStr">
        <is>
          <t>Indian</t>
        </is>
      </c>
      <c r="E4919" s="8" t="n">
        <v>46146</v>
      </c>
      <c r="F4919" t="inlineStr">
        <is>
          <t>Violations were cited in the following area(s).</t>
        </is>
      </c>
      <c r="G4919" t="inlineStr">
        <is>
          <t>02G</t>
        </is>
      </c>
      <c r="H4919" t="inlineStr">
        <is>
          <t>Cold TCS food item held above 41 °F; smoked or processed fish held above 38 °F; intact raw eggs held above 45 °F; or reduced oxygen packaged (ROP) TCS foods held above required temperatures except during active necessary preparation.</t>
        </is>
      </c>
      <c r="I4919" t="inlineStr">
        <is>
          <t>Critical</t>
        </is>
      </c>
      <c r="J4919" t="n">
        <v>42</v>
      </c>
      <c r="L4919" s="9">
        <f>A4919&amp;"-"&amp;TEXT(E4919,"yyyymmdd")</f>
        <v/>
      </c>
    </row>
    <row r="4920">
      <c r="A4920" t="n">
        <v>41644027</v>
      </c>
      <c r="B4920" t="inlineStr">
        <is>
          <t>Manhattan</t>
        </is>
      </c>
      <c r="C4920" t="inlineStr">
        <is>
          <t>10022</t>
        </is>
      </c>
      <c r="D4920" t="inlineStr">
        <is>
          <t>Indian</t>
        </is>
      </c>
      <c r="E4920" s="8" t="n">
        <v>46146</v>
      </c>
      <c r="F4920" t="inlineStr">
        <is>
          <t>Violations were cited in the following area(s).</t>
        </is>
      </c>
      <c r="G4920" t="inlineStr">
        <is>
          <t>04L</t>
        </is>
      </c>
      <c r="H4920" t="inlineStr">
        <is>
          <t>Evidence of mice or live mice in establishment's food or non-food areas.</t>
        </is>
      </c>
      <c r="I4920" t="inlineStr">
        <is>
          <t>Critical</t>
        </is>
      </c>
      <c r="J4920" t="n">
        <v>42</v>
      </c>
      <c r="L4920" s="9">
        <f>A4920&amp;"-"&amp;TEXT(E4920,"yyyymmdd")</f>
        <v/>
      </c>
    </row>
    <row r="4921">
      <c r="A4921" t="n">
        <v>41644027</v>
      </c>
      <c r="B4921" t="inlineStr">
        <is>
          <t>Manhattan</t>
        </is>
      </c>
      <c r="C4921" t="inlineStr">
        <is>
          <t>10022</t>
        </is>
      </c>
      <c r="D4921" t="inlineStr">
        <is>
          <t>Indian</t>
        </is>
      </c>
      <c r="E4921" s="8" t="n">
        <v>46146</v>
      </c>
      <c r="F4921" t="inlineStr">
        <is>
          <t>Violations were cited in the following area(s).</t>
        </is>
      </c>
      <c r="G4921" t="inlineStr">
        <is>
          <t>08A</t>
        </is>
      </c>
      <c r="H4921" t="inlineStr">
        <is>
          <t>Establishment is not free of harborage or conditions conducive to rodents, insects or other pests.</t>
        </is>
      </c>
      <c r="I4921" t="inlineStr">
        <is>
          <t>Not Critical</t>
        </is>
      </c>
      <c r="J4921" t="n">
        <v>42</v>
      </c>
      <c r="L4921" s="9">
        <f>A4921&amp;"-"&amp;TEXT(E4921,"yyyymmdd")</f>
        <v/>
      </c>
    </row>
    <row r="4922">
      <c r="A4922" t="n">
        <v>41644027</v>
      </c>
      <c r="B4922" t="inlineStr">
        <is>
          <t>Manhattan</t>
        </is>
      </c>
      <c r="C4922" t="inlineStr">
        <is>
          <t>10022</t>
        </is>
      </c>
      <c r="D4922" t="inlineStr">
        <is>
          <t>Indian</t>
        </is>
      </c>
      <c r="E4922" s="8" t="n">
        <v>46146</v>
      </c>
      <c r="F4922" t="inlineStr">
        <is>
          <t>Violations were cited in the following area(s).</t>
        </is>
      </c>
      <c r="G4922" t="inlineStr">
        <is>
          <t>10F</t>
        </is>
      </c>
      <c r="H4922" t="inlineStr">
        <is>
          <t>Non-food contact surface or equipment made of unacceptable material, not kept clean, or not properly sealed, raised, spaced or movable to allow accessibility for cleaning on all sides, above and underneath the unit.</t>
        </is>
      </c>
      <c r="I4922" t="inlineStr">
        <is>
          <t>Not Critical</t>
        </is>
      </c>
      <c r="J4922" t="n">
        <v>42</v>
      </c>
      <c r="L4922" s="9">
        <f>A4922&amp;"-"&amp;TEXT(E4922,"yyyymmdd")</f>
        <v/>
      </c>
    </row>
    <row r="4923">
      <c r="A4923" t="n">
        <v>41647370</v>
      </c>
      <c r="B4923" t="inlineStr">
        <is>
          <t>Brooklyn</t>
        </is>
      </c>
      <c r="C4923" t="inlineStr">
        <is>
          <t>11220</t>
        </is>
      </c>
      <c r="D4923" t="inlineStr">
        <is>
          <t>Mediterranean</t>
        </is>
      </c>
      <c r="E4923" s="8" t="n">
        <v>46146</v>
      </c>
      <c r="F4923" t="inlineStr">
        <is>
          <t>Violations were cited in the following area(s).</t>
        </is>
      </c>
      <c r="G4923" t="inlineStr">
        <is>
          <t>04K</t>
        </is>
      </c>
      <c r="H4923" t="inlineStr">
        <is>
          <t>Evidence of rats or live rats in establishment's food or non-food areas.</t>
        </is>
      </c>
      <c r="I4923" t="inlineStr">
        <is>
          <t>Critical</t>
        </is>
      </c>
      <c r="J4923" t="n">
        <v>25</v>
      </c>
      <c r="L4923" s="9">
        <f>A4923&amp;"-"&amp;TEXT(E4923,"yyyymmdd")</f>
        <v/>
      </c>
    </row>
    <row r="4924">
      <c r="A4924" t="n">
        <v>41647370</v>
      </c>
      <c r="B4924" t="inlineStr">
        <is>
          <t>Brooklyn</t>
        </is>
      </c>
      <c r="C4924" t="inlineStr">
        <is>
          <t>11220</t>
        </is>
      </c>
      <c r="D4924" t="inlineStr">
        <is>
          <t>Mediterranean</t>
        </is>
      </c>
      <c r="E4924" s="8" t="n">
        <v>46146</v>
      </c>
      <c r="F4924" t="inlineStr">
        <is>
          <t>Violations were cited in the following area(s).</t>
        </is>
      </c>
      <c r="G4924" t="inlineStr">
        <is>
          <t>04L</t>
        </is>
      </c>
      <c r="H4924" t="inlineStr">
        <is>
          <t>Evidence of mice or live mice in establishment's food or non-food areas.</t>
        </is>
      </c>
      <c r="I4924" t="inlineStr">
        <is>
          <t>Critical</t>
        </is>
      </c>
      <c r="J4924" t="n">
        <v>25</v>
      </c>
      <c r="L4924" s="9">
        <f>A4924&amp;"-"&amp;TEXT(E4924,"yyyymmdd")</f>
        <v/>
      </c>
    </row>
    <row r="4925">
      <c r="A4925" t="n">
        <v>41647370</v>
      </c>
      <c r="B4925" t="inlineStr">
        <is>
          <t>Brooklyn</t>
        </is>
      </c>
      <c r="C4925" t="inlineStr">
        <is>
          <t>11220</t>
        </is>
      </c>
      <c r="D4925" t="inlineStr">
        <is>
          <t>Mediterranean</t>
        </is>
      </c>
      <c r="E4925" s="8" t="n">
        <v>46146</v>
      </c>
      <c r="F4925" t="inlineStr">
        <is>
          <t>Violations were cited in the following area(s).</t>
        </is>
      </c>
      <c r="G4925" t="inlineStr">
        <is>
          <t>06F</t>
        </is>
      </c>
      <c r="H4925" t="inlineStr">
        <is>
          <t>Wiping cloths not stored clean and dry, or in a sanitizing solution, between uses.</t>
        </is>
      </c>
      <c r="I4925" t="inlineStr">
        <is>
          <t>Critical</t>
        </is>
      </c>
      <c r="J4925" t="n">
        <v>25</v>
      </c>
      <c r="L4925" s="9">
        <f>A4925&amp;"-"&amp;TEXT(E4925,"yyyymmdd")</f>
        <v/>
      </c>
    </row>
    <row r="4926">
      <c r="A4926" t="n">
        <v>41647370</v>
      </c>
      <c r="B4926" t="inlineStr">
        <is>
          <t>Brooklyn</t>
        </is>
      </c>
      <c r="C4926" t="inlineStr">
        <is>
          <t>11220</t>
        </is>
      </c>
      <c r="D4926" t="inlineStr">
        <is>
          <t>Mediterranean</t>
        </is>
      </c>
      <c r="E4926" s="8" t="n">
        <v>46146</v>
      </c>
      <c r="F4926" t="inlineStr">
        <is>
          <t>Violations were cited in the following area(s).</t>
        </is>
      </c>
      <c r="G4926" t="inlineStr">
        <is>
          <t>08A</t>
        </is>
      </c>
      <c r="H4926" t="inlineStr">
        <is>
          <t>Establishment is not free of harborage or conditions conducive to rodents, insects or other pests.</t>
        </is>
      </c>
      <c r="I4926" t="inlineStr">
        <is>
          <t>Not Critical</t>
        </is>
      </c>
      <c r="J4926" t="n">
        <v>25</v>
      </c>
      <c r="L4926" s="9">
        <f>A4926&amp;"-"&amp;TEXT(E4926,"yyyymmdd")</f>
        <v/>
      </c>
    </row>
    <row r="4927">
      <c r="A4927" t="n">
        <v>41647370</v>
      </c>
      <c r="B4927" t="inlineStr">
        <is>
          <t>Brooklyn</t>
        </is>
      </c>
      <c r="C4927" t="inlineStr">
        <is>
          <t>11220</t>
        </is>
      </c>
      <c r="D4927" t="inlineStr">
        <is>
          <t>Mediterranean</t>
        </is>
      </c>
      <c r="E4927" s="8" t="n">
        <v>46146</v>
      </c>
      <c r="F4927" t="inlineStr">
        <is>
          <t>Violations were cited in the following area(s).</t>
        </is>
      </c>
      <c r="G4927" t="inlineStr">
        <is>
          <t>08C</t>
        </is>
      </c>
      <c r="H4927" t="inlineStr">
        <is>
          <t>Pesticide not properly labeled or used by unlicensed individual. Pesticide, other toxic chemical improperly used/stored. Unprotected, unlocked bait station used.</t>
        </is>
      </c>
      <c r="I4927" t="inlineStr">
        <is>
          <t>Not Critical</t>
        </is>
      </c>
      <c r="J4927" t="n">
        <v>25</v>
      </c>
      <c r="L4927" s="9">
        <f>A4927&amp;"-"&amp;TEXT(E4927,"yyyymmdd")</f>
        <v/>
      </c>
    </row>
    <row r="4928">
      <c r="A4928" t="n">
        <v>41647370</v>
      </c>
      <c r="B4928" t="inlineStr">
        <is>
          <t>Brooklyn</t>
        </is>
      </c>
      <c r="C4928" t="inlineStr">
        <is>
          <t>11220</t>
        </is>
      </c>
      <c r="D4928" t="inlineStr">
        <is>
          <t>Mediterranean</t>
        </is>
      </c>
      <c r="E4928" s="8" t="n">
        <v>46146</v>
      </c>
      <c r="F4928" t="inlineStr">
        <is>
          <t>Violations were cited in the following area(s).</t>
        </is>
      </c>
      <c r="G4928" t="inlineStr">
        <is>
          <t>10B</t>
        </is>
      </c>
      <c r="H4928" t="inlineStr">
        <is>
          <t>Anti-siphonage or back-flow prevention device not provided where required; equipment or floor not properly drained; sewage disposal system in disrepair or not functioning properly. Condensation or liquid waste improperly disposed of.</t>
        </is>
      </c>
      <c r="I4928" t="inlineStr">
        <is>
          <t>Not Critical</t>
        </is>
      </c>
      <c r="J4928" t="n">
        <v>25</v>
      </c>
      <c r="L4928" s="9">
        <f>A4928&amp;"-"&amp;TEXT(E4928,"yyyymmdd")</f>
        <v/>
      </c>
    </row>
    <row r="4929">
      <c r="A4929" t="n">
        <v>41647370</v>
      </c>
      <c r="B4929" t="inlineStr">
        <is>
          <t>Brooklyn</t>
        </is>
      </c>
      <c r="C4929" t="inlineStr">
        <is>
          <t>11220</t>
        </is>
      </c>
      <c r="D4929" t="inlineStr">
        <is>
          <t>Mediterranean</t>
        </is>
      </c>
      <c r="E4929" s="8" t="n">
        <v>46146</v>
      </c>
      <c r="F4929" t="inlineStr">
        <is>
          <t>Violations were cited in the following area(s).</t>
        </is>
      </c>
      <c r="G4929" t="inlineStr">
        <is>
          <t>10F</t>
        </is>
      </c>
      <c r="H4929" t="inlineStr">
        <is>
          <t>Non-food contact surface or equipment made of unacceptable material, not kept clean, or not properly sealed, raised, spaced or movable to allow accessibility for cleaning on all sides, above and underneath the unit.</t>
        </is>
      </c>
      <c r="I4929" t="inlineStr">
        <is>
          <t>Not Critical</t>
        </is>
      </c>
      <c r="J4929" t="n">
        <v>25</v>
      </c>
      <c r="L4929" s="9">
        <f>A4929&amp;"-"&amp;TEXT(E4929,"yyyymmdd")</f>
        <v/>
      </c>
    </row>
    <row r="4930">
      <c r="A4930" t="n">
        <v>41686442</v>
      </c>
      <c r="B4930" t="inlineStr">
        <is>
          <t>Queens</t>
        </is>
      </c>
      <c r="C4930" t="inlineStr">
        <is>
          <t>11101</t>
        </is>
      </c>
      <c r="D4930" t="inlineStr">
        <is>
          <t>Sandwiches</t>
        </is>
      </c>
      <c r="E4930" s="8" t="n">
        <v>46146</v>
      </c>
      <c r="F4930" t="inlineStr">
        <is>
          <t>Violations were cited in the following area(s).</t>
        </is>
      </c>
      <c r="G4930" t="inlineStr">
        <is>
          <t>04J</t>
        </is>
      </c>
      <c r="H4930" t="inlineStr">
        <is>
          <t>Properly scaled and calibrated thermometer or thermocouple not provided or not readily accessible in food preparation and hot/cold holding areas to measure temperatures of TCS foods during cooking, cooling, reheating, and holding.</t>
        </is>
      </c>
      <c r="I4930" t="inlineStr">
        <is>
          <t>Critical</t>
        </is>
      </c>
      <c r="J4930" t="n">
        <v>7</v>
      </c>
      <c r="L4930" s="9">
        <f>A4930&amp;"-"&amp;TEXT(E4930,"yyyymmdd")</f>
        <v/>
      </c>
    </row>
    <row r="4931">
      <c r="A4931" t="n">
        <v>41686442</v>
      </c>
      <c r="B4931" t="inlineStr">
        <is>
          <t>Queens</t>
        </is>
      </c>
      <c r="C4931" t="inlineStr">
        <is>
          <t>11101</t>
        </is>
      </c>
      <c r="D4931" t="inlineStr">
        <is>
          <t>Sandwiches</t>
        </is>
      </c>
      <c r="E4931" s="8" t="n">
        <v>46146</v>
      </c>
      <c r="F4931" t="inlineStr">
        <is>
          <t>Violations were cited in the following area(s).</t>
        </is>
      </c>
      <c r="G4931" t="inlineStr">
        <is>
          <t>10E</t>
        </is>
      </c>
      <c r="H4931" t="inlineStr">
        <is>
          <t>Accurate thermometer not provided or properly located in refrigerated, cold storage or hot holding equipment</t>
        </is>
      </c>
      <c r="I4931" t="inlineStr">
        <is>
          <t>Not Critical</t>
        </is>
      </c>
      <c r="J4931" t="n">
        <v>7</v>
      </c>
      <c r="L4931" s="9">
        <f>A4931&amp;"-"&amp;TEXT(E4931,"yyyymmdd")</f>
        <v/>
      </c>
    </row>
    <row r="4932">
      <c r="A4932" t="n">
        <v>41699506</v>
      </c>
      <c r="B4932" t="inlineStr">
        <is>
          <t>Queens</t>
        </is>
      </c>
      <c r="C4932" t="inlineStr">
        <is>
          <t>11373</t>
        </is>
      </c>
      <c r="D4932" t="inlineStr">
        <is>
          <t>Juice, Smoothies, Fruit Salads</t>
        </is>
      </c>
      <c r="E4932" s="8" t="n">
        <v>46146</v>
      </c>
      <c r="F4932" t="inlineStr">
        <is>
          <t>Violations were cited in the following area(s).</t>
        </is>
      </c>
      <c r="G4932" t="inlineStr">
        <is>
          <t>02G</t>
        </is>
      </c>
      <c r="H4932" t="inlineStr">
        <is>
          <t>Cold TCS food item held above 41 °F; smoked or processed fish held above 38 °F; intact raw eggs held above 45 °F; or reduced oxygen packaged (ROP) TCS foods held above required temperatures except during active necessary preparation.</t>
        </is>
      </c>
      <c r="I4932" t="inlineStr">
        <is>
          <t>Critical</t>
        </is>
      </c>
      <c r="J4932" t="n">
        <v>21</v>
      </c>
      <c r="L4932" s="9">
        <f>A4932&amp;"-"&amp;TEXT(E4932,"yyyymmdd")</f>
        <v/>
      </c>
    </row>
    <row r="4933">
      <c r="A4933" t="n">
        <v>41699506</v>
      </c>
      <c r="B4933" t="inlineStr">
        <is>
          <t>Queens</t>
        </is>
      </c>
      <c r="C4933" t="inlineStr">
        <is>
          <t>11373</t>
        </is>
      </c>
      <c r="D4933" t="inlineStr">
        <is>
          <t>Juice, Smoothies, Fruit Salads</t>
        </is>
      </c>
      <c r="E4933" s="8" t="n">
        <v>46146</v>
      </c>
      <c r="F4933" t="inlineStr">
        <is>
          <t>Violations were cited in the following area(s).</t>
        </is>
      </c>
      <c r="G4933" t="inlineStr">
        <is>
          <t>04H</t>
        </is>
      </c>
      <c r="H4933" t="inlineStr">
        <is>
          <t>Raw, cooked or prepared food is adulterated, contaminated, cross-contaminated, or not discarded in accordance with HACCP plan.</t>
        </is>
      </c>
      <c r="I4933" t="inlineStr">
        <is>
          <t>Critical</t>
        </is>
      </c>
      <c r="J4933" t="n">
        <v>21</v>
      </c>
      <c r="L4933" s="9">
        <f>A4933&amp;"-"&amp;TEXT(E4933,"yyyymmdd")</f>
        <v/>
      </c>
    </row>
    <row r="4934">
      <c r="A4934" t="n">
        <v>41699506</v>
      </c>
      <c r="B4934" t="inlineStr">
        <is>
          <t>Queens</t>
        </is>
      </c>
      <c r="C4934" t="inlineStr">
        <is>
          <t>11373</t>
        </is>
      </c>
      <c r="D4934" t="inlineStr">
        <is>
          <t>Juice, Smoothies, Fruit Salads</t>
        </is>
      </c>
      <c r="E4934" s="8" t="n">
        <v>46146</v>
      </c>
      <c r="F4934" t="inlineStr">
        <is>
          <t>Violations were cited in the following area(s).</t>
        </is>
      </c>
      <c r="G4934" t="inlineStr">
        <is>
          <t>10F</t>
        </is>
      </c>
      <c r="H4934" t="inlineStr">
        <is>
          <t>Non-food contact surface or equipment made of unacceptable material, not kept clean, or not properly sealed, raised, spaced or movable to allow accessibility for cleaning on all sides, above and underneath the unit.</t>
        </is>
      </c>
      <c r="I4934" t="inlineStr">
        <is>
          <t>Not Critical</t>
        </is>
      </c>
      <c r="J4934" t="n">
        <v>21</v>
      </c>
      <c r="L4934" s="9">
        <f>A4934&amp;"-"&amp;TEXT(E4934,"yyyymmdd")</f>
        <v/>
      </c>
    </row>
    <row r="4935">
      <c r="A4935" t="n">
        <v>41699506</v>
      </c>
      <c r="B4935" t="inlineStr">
        <is>
          <t>Queens</t>
        </is>
      </c>
      <c r="C4935" t="inlineStr">
        <is>
          <t>11373</t>
        </is>
      </c>
      <c r="D4935" t="inlineStr">
        <is>
          <t>Juice, Smoothies, Fruit Salads</t>
        </is>
      </c>
      <c r="E4935" s="8" t="n">
        <v>46146</v>
      </c>
      <c r="F4935" t="inlineStr">
        <is>
          <t>Violations were cited in the following area(s).</t>
        </is>
      </c>
      <c r="G4935" t="inlineStr">
        <is>
          <t>10G</t>
        </is>
      </c>
      <c r="H4935" t="inlineStr">
        <is>
          <t>Dishwashing and ware washing: Cleaning and sanitizing of tableware, including dishes, utensils, and equipment deficient.</t>
        </is>
      </c>
      <c r="I4935" t="inlineStr">
        <is>
          <t>Not Critical</t>
        </is>
      </c>
      <c r="J4935" t="n">
        <v>21</v>
      </c>
      <c r="L4935" s="9">
        <f>A4935&amp;"-"&amp;TEXT(E4935,"yyyymmdd")</f>
        <v/>
      </c>
    </row>
    <row r="4936">
      <c r="A4936" t="n">
        <v>50000233</v>
      </c>
      <c r="B4936" t="inlineStr">
        <is>
          <t>Manhattan</t>
        </is>
      </c>
      <c r="C4936" t="inlineStr">
        <is>
          <t>10019</t>
        </is>
      </c>
      <c r="D4936" t="inlineStr">
        <is>
          <t>American</t>
        </is>
      </c>
      <c r="E4936" s="8" t="n">
        <v>46146</v>
      </c>
      <c r="F4936" t="inlineStr">
        <is>
          <t>Violations were cited in the following area(s).</t>
        </is>
      </c>
      <c r="G4936" t="inlineStr">
        <is>
          <t>02G</t>
        </is>
      </c>
      <c r="H4936" t="inlineStr">
        <is>
          <t>Cold TCS food item held above 41 °F; smoked or processed fish held above 38 °F; intact raw eggs held above 45 °F; or reduced oxygen packaged (ROP) TCS foods held above required temperatures except during active necessary preparation.</t>
        </is>
      </c>
      <c r="I4936" t="inlineStr">
        <is>
          <t>Critical</t>
        </is>
      </c>
      <c r="J4936" t="n">
        <v>14</v>
      </c>
      <c r="L4936" s="9">
        <f>A4936&amp;"-"&amp;TEXT(E4936,"yyyymmdd")</f>
        <v/>
      </c>
    </row>
    <row r="4937">
      <c r="A4937" t="n">
        <v>50000233</v>
      </c>
      <c r="B4937" t="inlineStr">
        <is>
          <t>Manhattan</t>
        </is>
      </c>
      <c r="C4937" t="inlineStr">
        <is>
          <t>10019</t>
        </is>
      </c>
      <c r="D4937" t="inlineStr">
        <is>
          <t>American</t>
        </is>
      </c>
      <c r="E4937" s="8" t="n">
        <v>46146</v>
      </c>
      <c r="F4937" t="inlineStr">
        <is>
          <t>Violations were cited in the following area(s).</t>
        </is>
      </c>
      <c r="G4937" t="inlineStr">
        <is>
          <t>04H</t>
        </is>
      </c>
      <c r="H4937" t="inlineStr">
        <is>
          <t>Raw, cooked or prepared food is adulterated, contaminated, cross-contaminated, or not discarded in accordance with HACCP plan.</t>
        </is>
      </c>
      <c r="I4937" t="inlineStr">
        <is>
          <t>Critical</t>
        </is>
      </c>
      <c r="J4937" t="n">
        <v>14</v>
      </c>
      <c r="L4937" s="9">
        <f>A4937&amp;"-"&amp;TEXT(E4937,"yyyymmdd")</f>
        <v/>
      </c>
    </row>
    <row r="4938">
      <c r="A4938" t="n">
        <v>50004089</v>
      </c>
      <c r="B4938" t="inlineStr">
        <is>
          <t>Manhattan</t>
        </is>
      </c>
      <c r="C4938" t="inlineStr">
        <is>
          <t>10022</t>
        </is>
      </c>
      <c r="D4938" t="inlineStr">
        <is>
          <t>Bakery Products/Desserts</t>
        </is>
      </c>
      <c r="E4938" s="8" t="n">
        <v>46146</v>
      </c>
      <c r="F4938" t="inlineStr">
        <is>
          <t>Establishment Closed by DOHMH. Violations were cited in the following area(s) and those requiring immediate action were addressed.</t>
        </is>
      </c>
      <c r="G4938" t="inlineStr">
        <is>
          <t>02G</t>
        </is>
      </c>
      <c r="H4938" t="inlineStr">
        <is>
          <t>Cold TCS food item held above 41 °F; smoked or processed fish held above 38 °F; intact raw eggs held above 45 °F; or reduced oxygen packaged (ROP) TCS foods held above required temperatures except during active necessary preparation.</t>
        </is>
      </c>
      <c r="I4938" t="inlineStr">
        <is>
          <t>Critical</t>
        </is>
      </c>
      <c r="J4938" t="n">
        <v>42</v>
      </c>
      <c r="L4938" s="9">
        <f>A4938&amp;"-"&amp;TEXT(E4938,"yyyymmdd")</f>
        <v/>
      </c>
    </row>
    <row r="4939">
      <c r="A4939" t="n">
        <v>50004089</v>
      </c>
      <c r="B4939" t="inlineStr">
        <is>
          <t>Manhattan</t>
        </is>
      </c>
      <c r="C4939" t="inlineStr">
        <is>
          <t>10022</t>
        </is>
      </c>
      <c r="D4939" t="inlineStr">
        <is>
          <t>Bakery Products/Desserts</t>
        </is>
      </c>
      <c r="E4939" s="8" t="n">
        <v>46146</v>
      </c>
      <c r="F4939" t="inlineStr">
        <is>
          <t>Establishment Closed by DOHMH. Violations were cited in the following area(s) and those requiring immediate action were addressed.</t>
        </is>
      </c>
      <c r="G4939" t="inlineStr">
        <is>
          <t>04H</t>
        </is>
      </c>
      <c r="H4939" t="inlineStr">
        <is>
          <t>Raw, cooked or prepared food is adulterated, contaminated, cross-contaminated, or not discarded in accordance with HACCP plan.</t>
        </is>
      </c>
      <c r="I4939" t="inlineStr">
        <is>
          <t>Critical</t>
        </is>
      </c>
      <c r="J4939" t="n">
        <v>42</v>
      </c>
      <c r="L4939" s="9">
        <f>A4939&amp;"-"&amp;TEXT(E4939,"yyyymmdd")</f>
        <v/>
      </c>
    </row>
    <row r="4940">
      <c r="A4940" t="n">
        <v>50004089</v>
      </c>
      <c r="B4940" t="inlineStr">
        <is>
          <t>Manhattan</t>
        </is>
      </c>
      <c r="C4940" t="inlineStr">
        <is>
          <t>10022</t>
        </is>
      </c>
      <c r="D4940" t="inlineStr">
        <is>
          <t>Bakery Products/Desserts</t>
        </is>
      </c>
      <c r="E4940" s="8" t="n">
        <v>46146</v>
      </c>
      <c r="F4940" t="inlineStr">
        <is>
          <t>Establishment Closed by DOHMH. Violations were cited in the following area(s) and those requiring immediate action were addressed.</t>
        </is>
      </c>
      <c r="G4940" t="inlineStr">
        <is>
          <t>04L</t>
        </is>
      </c>
      <c r="H4940" t="inlineStr">
        <is>
          <t>Evidence of mice or live mice in establishment's food or non-food areas.</t>
        </is>
      </c>
      <c r="I4940" t="inlineStr">
        <is>
          <t>Critical</t>
        </is>
      </c>
      <c r="J4940" t="n">
        <v>42</v>
      </c>
      <c r="L4940" s="9">
        <f>A4940&amp;"-"&amp;TEXT(E4940,"yyyymmdd")</f>
        <v/>
      </c>
    </row>
    <row r="4941">
      <c r="A4941" t="n">
        <v>50004089</v>
      </c>
      <c r="B4941" t="inlineStr">
        <is>
          <t>Manhattan</t>
        </is>
      </c>
      <c r="C4941" t="inlineStr">
        <is>
          <t>10022</t>
        </is>
      </c>
      <c r="D4941" t="inlineStr">
        <is>
          <t>Bakery Products/Desserts</t>
        </is>
      </c>
      <c r="E4941" s="8" t="n">
        <v>46146</v>
      </c>
      <c r="F4941" t="inlineStr">
        <is>
          <t>Establishment Closed by DOHMH. Violations were cited in the following area(s) and those requiring immediate action were addressed.</t>
        </is>
      </c>
      <c r="G4941" t="inlineStr">
        <is>
          <t>06C</t>
        </is>
      </c>
      <c r="H494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941" t="inlineStr">
        <is>
          <t>Critical</t>
        </is>
      </c>
      <c r="J4941" t="n">
        <v>42</v>
      </c>
      <c r="L4941" s="9">
        <f>A4941&amp;"-"&amp;TEXT(E4941,"yyyymmdd")</f>
        <v/>
      </c>
    </row>
    <row r="4942">
      <c r="A4942" t="n">
        <v>50004089</v>
      </c>
      <c r="B4942" t="inlineStr">
        <is>
          <t>Manhattan</t>
        </is>
      </c>
      <c r="C4942" t="inlineStr">
        <is>
          <t>10022</t>
        </is>
      </c>
      <c r="D4942" t="inlineStr">
        <is>
          <t>Bakery Products/Desserts</t>
        </is>
      </c>
      <c r="E4942" s="8" t="n">
        <v>46146</v>
      </c>
      <c r="F4942" t="inlineStr">
        <is>
          <t>Establishment Closed by DOHMH. Violations were cited in the following area(s) and those requiring immediate action were addressed.</t>
        </is>
      </c>
      <c r="G4942" t="inlineStr">
        <is>
          <t>06D</t>
        </is>
      </c>
      <c r="H4942" t="inlineStr">
        <is>
          <t>Food contact surface not properly washed, rinsed and sanitized after each use and following any activity when contamination may have occurred.</t>
        </is>
      </c>
      <c r="I4942" t="inlineStr">
        <is>
          <t>Critical</t>
        </is>
      </c>
      <c r="J4942" t="n">
        <v>42</v>
      </c>
      <c r="L4942" s="9">
        <f>A4942&amp;"-"&amp;TEXT(E4942,"yyyymmdd")</f>
        <v/>
      </c>
    </row>
    <row r="4943">
      <c r="A4943" t="n">
        <v>50004089</v>
      </c>
      <c r="B4943" t="inlineStr">
        <is>
          <t>Manhattan</t>
        </is>
      </c>
      <c r="C4943" t="inlineStr">
        <is>
          <t>10022</t>
        </is>
      </c>
      <c r="D4943" t="inlineStr">
        <is>
          <t>Bakery Products/Desserts</t>
        </is>
      </c>
      <c r="E4943" s="8" t="n">
        <v>46146</v>
      </c>
      <c r="F4943" t="inlineStr">
        <is>
          <t>Establishment Closed by DOHMH. Violations were cited in the following area(s) and those requiring immediate action were addressed.</t>
        </is>
      </c>
      <c r="G4943" t="inlineStr">
        <is>
          <t>08A</t>
        </is>
      </c>
      <c r="H4943" t="inlineStr">
        <is>
          <t>Establishment is not free of harborage or conditions conducive to rodents, insects or other pests.</t>
        </is>
      </c>
      <c r="I4943" t="inlineStr">
        <is>
          <t>Not Critical</t>
        </is>
      </c>
      <c r="J4943" t="n">
        <v>42</v>
      </c>
      <c r="L4943" s="9">
        <f>A4943&amp;"-"&amp;TEXT(E4943,"yyyymmdd")</f>
        <v/>
      </c>
    </row>
    <row r="4944">
      <c r="A4944" t="n">
        <v>50004089</v>
      </c>
      <c r="B4944" t="inlineStr">
        <is>
          <t>Manhattan</t>
        </is>
      </c>
      <c r="C4944" t="inlineStr">
        <is>
          <t>10022</t>
        </is>
      </c>
      <c r="D4944" t="inlineStr">
        <is>
          <t>Bakery Products/Desserts</t>
        </is>
      </c>
      <c r="E4944" s="8" t="n">
        <v>46146</v>
      </c>
      <c r="F4944" t="inlineStr">
        <is>
          <t>Establishment Closed by DOHMH. Violations were cited in the following area(s) and those requiring immediate action were addressed.</t>
        </is>
      </c>
      <c r="G4944" t="inlineStr">
        <is>
          <t>08C</t>
        </is>
      </c>
      <c r="H4944" t="inlineStr">
        <is>
          <t>Pesticide not properly labeled or used by unlicensed individual. Pesticide, other toxic chemical improperly used/stored. Unprotected, unlocked bait station used.</t>
        </is>
      </c>
      <c r="I4944" t="inlineStr">
        <is>
          <t>Not Critical</t>
        </is>
      </c>
      <c r="J4944" t="n">
        <v>42</v>
      </c>
      <c r="L4944" s="9">
        <f>A4944&amp;"-"&amp;TEXT(E4944,"yyyymmdd")</f>
        <v/>
      </c>
    </row>
    <row r="4945">
      <c r="A4945" t="n">
        <v>50004089</v>
      </c>
      <c r="B4945" t="inlineStr">
        <is>
          <t>Manhattan</t>
        </is>
      </c>
      <c r="C4945" t="inlineStr">
        <is>
          <t>10022</t>
        </is>
      </c>
      <c r="D4945" t="inlineStr">
        <is>
          <t>Bakery Products/Desserts</t>
        </is>
      </c>
      <c r="E4945" s="8" t="n">
        <v>46146</v>
      </c>
      <c r="F4945" t="inlineStr">
        <is>
          <t>Establishment Closed by DOHMH. Violations were cited in the following area(s) and those requiring immediate action were addressed.</t>
        </is>
      </c>
      <c r="G4945" t="inlineStr">
        <is>
          <t>10B</t>
        </is>
      </c>
      <c r="H4945" t="inlineStr">
        <is>
          <t>Anti-siphonage or back-flow prevention device not provided where required; equipment or floor not properly drained; sewage disposal system in disrepair or not functioning properly. Condensation or liquid waste improperly disposed of.</t>
        </is>
      </c>
      <c r="I4945" t="inlineStr">
        <is>
          <t>Not Critical</t>
        </is>
      </c>
      <c r="J4945" t="n">
        <v>42</v>
      </c>
      <c r="L4945" s="9">
        <f>A4945&amp;"-"&amp;TEXT(E4945,"yyyymmdd")</f>
        <v/>
      </c>
    </row>
    <row r="4946">
      <c r="A4946" t="n">
        <v>50004089</v>
      </c>
      <c r="B4946" t="inlineStr">
        <is>
          <t>Manhattan</t>
        </is>
      </c>
      <c r="C4946" t="inlineStr">
        <is>
          <t>10022</t>
        </is>
      </c>
      <c r="D4946" t="inlineStr">
        <is>
          <t>Bakery Products/Desserts</t>
        </is>
      </c>
      <c r="E4946" s="8" t="n">
        <v>46146</v>
      </c>
      <c r="F4946" t="inlineStr">
        <is>
          <t>Establishment Closed by DOHMH. Violations were cited in the following area(s) and those requiring immediate action were addressed.</t>
        </is>
      </c>
      <c r="G4946" t="inlineStr">
        <is>
          <t>10G</t>
        </is>
      </c>
      <c r="H4946" t="inlineStr">
        <is>
          <t>Dishwashing and ware washing: Cleaning and sanitizing of tableware, including dishes, utensils, and equipment deficient.</t>
        </is>
      </c>
      <c r="I4946" t="inlineStr">
        <is>
          <t>Not Critical</t>
        </is>
      </c>
      <c r="J4946" t="n">
        <v>42</v>
      </c>
      <c r="L4946" s="9">
        <f>A4946&amp;"-"&amp;TEXT(E4946,"yyyymmdd")</f>
        <v/>
      </c>
    </row>
    <row r="4947">
      <c r="A4947" t="n">
        <v>50012131</v>
      </c>
      <c r="B4947" t="inlineStr">
        <is>
          <t>Bronx</t>
        </is>
      </c>
      <c r="C4947" t="inlineStr">
        <is>
          <t>10472</t>
        </is>
      </c>
      <c r="D4947" t="inlineStr">
        <is>
          <t>Latin American</t>
        </is>
      </c>
      <c r="E4947" s="8" t="n">
        <v>46146</v>
      </c>
      <c r="F4947" t="inlineStr">
        <is>
          <t>Violations were cited in the following area(s).</t>
        </is>
      </c>
      <c r="G4947" t="inlineStr">
        <is>
          <t>02G</t>
        </is>
      </c>
      <c r="H4947" t="inlineStr">
        <is>
          <t>Cold TCS food item held above 41 °F; smoked or processed fish held above 38 °F; intact raw eggs held above 45 °F; or reduced oxygen packaged (ROP) TCS foods held above required temperatures except during active necessary preparation.</t>
        </is>
      </c>
      <c r="I4947" t="inlineStr">
        <is>
          <t>Critical</t>
        </is>
      </c>
      <c r="J4947" t="n">
        <v>12</v>
      </c>
      <c r="K4947" t="inlineStr">
        <is>
          <t>A</t>
        </is>
      </c>
      <c r="L4947" s="9">
        <f>A4947&amp;"-"&amp;TEXT(E4947,"yyyymmdd")</f>
        <v/>
      </c>
    </row>
    <row r="4948">
      <c r="A4948" t="n">
        <v>50012131</v>
      </c>
      <c r="B4948" t="inlineStr">
        <is>
          <t>Bronx</t>
        </is>
      </c>
      <c r="C4948" t="inlineStr">
        <is>
          <t>10472</t>
        </is>
      </c>
      <c r="D4948" t="inlineStr">
        <is>
          <t>Latin American</t>
        </is>
      </c>
      <c r="E4948" s="8" t="n">
        <v>46146</v>
      </c>
      <c r="F4948" t="inlineStr">
        <is>
          <t>Violations were cited in the following area(s).</t>
        </is>
      </c>
      <c r="G4948" t="inlineStr">
        <is>
          <t>06D</t>
        </is>
      </c>
      <c r="H4948" t="inlineStr">
        <is>
          <t>Food contact surface not properly washed, rinsed and sanitized after each use and following any activity when contamination may have occurred.</t>
        </is>
      </c>
      <c r="I4948" t="inlineStr">
        <is>
          <t>Critical</t>
        </is>
      </c>
      <c r="J4948" t="n">
        <v>12</v>
      </c>
      <c r="K4948" t="inlineStr">
        <is>
          <t>A</t>
        </is>
      </c>
      <c r="L4948" s="9">
        <f>A4948&amp;"-"&amp;TEXT(E4948,"yyyymmdd")</f>
        <v/>
      </c>
    </row>
    <row r="4949">
      <c r="A4949" t="n">
        <v>50014784</v>
      </c>
      <c r="B4949" t="inlineStr">
        <is>
          <t>Manhattan</t>
        </is>
      </c>
      <c r="C4949" t="inlineStr">
        <is>
          <t>10028</t>
        </is>
      </c>
      <c r="D4949" t="inlineStr">
        <is>
          <t>Japanese</t>
        </is>
      </c>
      <c r="E4949" s="8" t="n">
        <v>46146</v>
      </c>
      <c r="F4949" t="inlineStr">
        <is>
          <t>Violations were cited in the following area(s).</t>
        </is>
      </c>
      <c r="G4949" t="inlineStr">
        <is>
          <t>02B</t>
        </is>
      </c>
      <c r="H4949" t="inlineStr">
        <is>
          <t>Hot TCS food item not held at or above 140 °F.</t>
        </is>
      </c>
      <c r="I4949" t="inlineStr">
        <is>
          <t>Critical</t>
        </is>
      </c>
      <c r="J4949" t="n">
        <v>44</v>
      </c>
      <c r="L4949" s="9">
        <f>A4949&amp;"-"&amp;TEXT(E4949,"yyyymmdd")</f>
        <v/>
      </c>
    </row>
    <row r="4950">
      <c r="A4950" t="n">
        <v>50014784</v>
      </c>
      <c r="B4950" t="inlineStr">
        <is>
          <t>Manhattan</t>
        </is>
      </c>
      <c r="C4950" t="inlineStr">
        <is>
          <t>10028</t>
        </is>
      </c>
      <c r="D4950" t="inlineStr">
        <is>
          <t>Japanese</t>
        </is>
      </c>
      <c r="E4950" s="8" t="n">
        <v>46146</v>
      </c>
      <c r="F4950" t="inlineStr">
        <is>
          <t>Violations were cited in the following area(s).</t>
        </is>
      </c>
      <c r="G4950" t="inlineStr">
        <is>
          <t>02G</t>
        </is>
      </c>
      <c r="H4950" t="inlineStr">
        <is>
          <t>Cold TCS food item held above 41 °F; smoked or processed fish held above 38 °F; intact raw eggs held above 45 °F; or reduced oxygen packaged (ROP) TCS foods held above required temperatures except during active necessary preparation.</t>
        </is>
      </c>
      <c r="I4950" t="inlineStr">
        <is>
          <t>Critical</t>
        </is>
      </c>
      <c r="J4950" t="n">
        <v>44</v>
      </c>
      <c r="L4950" s="9">
        <f>A4950&amp;"-"&amp;TEXT(E4950,"yyyymmdd")</f>
        <v/>
      </c>
    </row>
    <row r="4951">
      <c r="A4951" t="n">
        <v>50014784</v>
      </c>
      <c r="B4951" t="inlineStr">
        <is>
          <t>Manhattan</t>
        </is>
      </c>
      <c r="C4951" t="inlineStr">
        <is>
          <t>10028</t>
        </is>
      </c>
      <c r="D4951" t="inlineStr">
        <is>
          <t>Japanese</t>
        </is>
      </c>
      <c r="E4951" s="8" t="n">
        <v>46146</v>
      </c>
      <c r="F4951" t="inlineStr">
        <is>
          <t>Violations were cited in the following area(s).</t>
        </is>
      </c>
      <c r="G4951" t="inlineStr">
        <is>
          <t>06B</t>
        </is>
      </c>
      <c r="H4951" t="inlineStr">
        <is>
          <t>Tobacco or electronic cigarette use, eating, or drinking from open container in food preparation, food storage or dishwashing area.</t>
        </is>
      </c>
      <c r="I4951" t="inlineStr">
        <is>
          <t>Critical</t>
        </is>
      </c>
      <c r="J4951" t="n">
        <v>44</v>
      </c>
      <c r="L4951" s="9">
        <f>A4951&amp;"-"&amp;TEXT(E4951,"yyyymmdd")</f>
        <v/>
      </c>
    </row>
    <row r="4952">
      <c r="A4952" t="n">
        <v>50014784</v>
      </c>
      <c r="B4952" t="inlineStr">
        <is>
          <t>Manhattan</t>
        </is>
      </c>
      <c r="C4952" t="inlineStr">
        <is>
          <t>10028</t>
        </is>
      </c>
      <c r="D4952" t="inlineStr">
        <is>
          <t>Japanese</t>
        </is>
      </c>
      <c r="E4952" s="8" t="n">
        <v>46146</v>
      </c>
      <c r="F4952" t="inlineStr">
        <is>
          <t>Violations were cited in the following area(s).</t>
        </is>
      </c>
      <c r="G4952" t="inlineStr">
        <is>
          <t>06C</t>
        </is>
      </c>
      <c r="H495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952" t="inlineStr">
        <is>
          <t>Critical</t>
        </is>
      </c>
      <c r="J4952" t="n">
        <v>44</v>
      </c>
      <c r="L4952" s="9">
        <f>A4952&amp;"-"&amp;TEXT(E4952,"yyyymmdd")</f>
        <v/>
      </c>
    </row>
    <row r="4953">
      <c r="A4953" t="n">
        <v>50014784</v>
      </c>
      <c r="B4953" t="inlineStr">
        <is>
          <t>Manhattan</t>
        </is>
      </c>
      <c r="C4953" t="inlineStr">
        <is>
          <t>10028</t>
        </is>
      </c>
      <c r="D4953" t="inlineStr">
        <is>
          <t>Japanese</t>
        </is>
      </c>
      <c r="E4953" s="8" t="n">
        <v>46146</v>
      </c>
      <c r="F4953" t="inlineStr">
        <is>
          <t>Violations were cited in the following area(s).</t>
        </is>
      </c>
      <c r="G4953" t="inlineStr">
        <is>
          <t>06F</t>
        </is>
      </c>
      <c r="H4953" t="inlineStr">
        <is>
          <t>Wiping cloths not stored clean and dry, or in a sanitizing solution, between uses.</t>
        </is>
      </c>
      <c r="I4953" t="inlineStr">
        <is>
          <t>Critical</t>
        </is>
      </c>
      <c r="J4953" t="n">
        <v>44</v>
      </c>
      <c r="L4953" s="9">
        <f>A4953&amp;"-"&amp;TEXT(E4953,"yyyymmdd")</f>
        <v/>
      </c>
    </row>
    <row r="4954">
      <c r="A4954" t="n">
        <v>50014784</v>
      </c>
      <c r="B4954" t="inlineStr">
        <is>
          <t>Manhattan</t>
        </is>
      </c>
      <c r="C4954" t="inlineStr">
        <is>
          <t>10028</t>
        </is>
      </c>
      <c r="D4954" t="inlineStr">
        <is>
          <t>Japanese</t>
        </is>
      </c>
      <c r="E4954" s="8" t="n">
        <v>46146</v>
      </c>
      <c r="F4954" t="inlineStr">
        <is>
          <t>Violations were cited in the following area(s).</t>
        </is>
      </c>
      <c r="G4954" t="inlineStr">
        <is>
          <t>10B</t>
        </is>
      </c>
      <c r="H4954" t="inlineStr">
        <is>
          <t>Anti-siphonage or back-flow prevention device not provided where required; equipment or floor not properly drained; sewage disposal system in disrepair or not functioning properly. Condensation or liquid waste improperly disposed of.</t>
        </is>
      </c>
      <c r="I4954" t="inlineStr">
        <is>
          <t>Not Critical</t>
        </is>
      </c>
      <c r="J4954" t="n">
        <v>44</v>
      </c>
      <c r="L4954" s="9">
        <f>A4954&amp;"-"&amp;TEXT(E4954,"yyyymmdd")</f>
        <v/>
      </c>
    </row>
    <row r="4955">
      <c r="A4955" t="n">
        <v>50014784</v>
      </c>
      <c r="B4955" t="inlineStr">
        <is>
          <t>Manhattan</t>
        </is>
      </c>
      <c r="C4955" t="inlineStr">
        <is>
          <t>10028</t>
        </is>
      </c>
      <c r="D4955" t="inlineStr">
        <is>
          <t>Japanese</t>
        </is>
      </c>
      <c r="E4955" s="8" t="n">
        <v>46146</v>
      </c>
      <c r="F4955" t="inlineStr">
        <is>
          <t>Violations were cited in the following area(s).</t>
        </is>
      </c>
      <c r="G4955" t="inlineStr">
        <is>
          <t>10F</t>
        </is>
      </c>
      <c r="H4955" t="inlineStr">
        <is>
          <t>Non-food contact surface or equipment made of unacceptable material, not kept clean, or not properly sealed, raised, spaced or movable to allow accessibility for cleaning on all sides, above and underneath the unit.</t>
        </is>
      </c>
      <c r="I4955" t="inlineStr">
        <is>
          <t>Not Critical</t>
        </is>
      </c>
      <c r="J4955" t="n">
        <v>44</v>
      </c>
      <c r="L4955" s="9">
        <f>A4955&amp;"-"&amp;TEXT(E4955,"yyyymmdd")</f>
        <v/>
      </c>
    </row>
    <row r="4956">
      <c r="A4956" t="n">
        <v>50014784</v>
      </c>
      <c r="B4956" t="inlineStr">
        <is>
          <t>Manhattan</t>
        </is>
      </c>
      <c r="C4956" t="inlineStr">
        <is>
          <t>10028</t>
        </is>
      </c>
      <c r="D4956" t="inlineStr">
        <is>
          <t>Japanese</t>
        </is>
      </c>
      <c r="E4956" s="8" t="n">
        <v>46146</v>
      </c>
      <c r="F4956" t="inlineStr">
        <is>
          <t>Violations were cited in the following area(s).</t>
        </is>
      </c>
      <c r="G4956" t="inlineStr">
        <is>
          <t>10G</t>
        </is>
      </c>
      <c r="H4956" t="inlineStr">
        <is>
          <t>Dishwashing and ware washing: Cleaning and sanitizing of tableware, including dishes, utensils, and equipment deficient.</t>
        </is>
      </c>
      <c r="I4956" t="inlineStr">
        <is>
          <t>Not Critical</t>
        </is>
      </c>
      <c r="J4956" t="n">
        <v>44</v>
      </c>
      <c r="L4956" s="9">
        <f>A4956&amp;"-"&amp;TEXT(E4956,"yyyymmdd")</f>
        <v/>
      </c>
    </row>
    <row r="4957">
      <c r="A4957" t="n">
        <v>50015433</v>
      </c>
      <c r="B4957" t="inlineStr">
        <is>
          <t>Manhattan</t>
        </is>
      </c>
      <c r="C4957" t="inlineStr">
        <is>
          <t>10031</t>
        </is>
      </c>
      <c r="D4957" t="inlineStr">
        <is>
          <t>Juice, Smoothies, Fruit Salads</t>
        </is>
      </c>
      <c r="E4957" s="8" t="n">
        <v>46146</v>
      </c>
      <c r="F4957" t="inlineStr">
        <is>
          <t>Violations were cited in the following area(s).</t>
        </is>
      </c>
      <c r="G4957" t="inlineStr">
        <is>
          <t>04A</t>
        </is>
      </c>
      <c r="H4957" t="inlineStr">
        <is>
          <t>Food Protection Certificate (FPC) not held by manager or supervisor of food operations.</t>
        </is>
      </c>
      <c r="I4957" t="inlineStr">
        <is>
          <t>Critical</t>
        </is>
      </c>
      <c r="J4957" t="n">
        <v>60</v>
      </c>
      <c r="L4957" s="9">
        <f>A4957&amp;"-"&amp;TEXT(E4957,"yyyymmdd")</f>
        <v/>
      </c>
    </row>
    <row r="4958">
      <c r="A4958" t="n">
        <v>50015433</v>
      </c>
      <c r="B4958" t="inlineStr">
        <is>
          <t>Manhattan</t>
        </is>
      </c>
      <c r="C4958" t="inlineStr">
        <is>
          <t>10031</t>
        </is>
      </c>
      <c r="D4958" t="inlineStr">
        <is>
          <t>Juice, Smoothies, Fruit Salads</t>
        </is>
      </c>
      <c r="E4958" s="8" t="n">
        <v>46146</v>
      </c>
      <c r="F4958" t="inlineStr">
        <is>
          <t>Violations were cited in the following area(s).</t>
        </is>
      </c>
      <c r="G4958" t="inlineStr">
        <is>
          <t>04H</t>
        </is>
      </c>
      <c r="H4958" t="inlineStr">
        <is>
          <t>Raw, cooked or prepared food is adulterated, contaminated, cross-contaminated, or not discarded in accordance with HACCP plan.</t>
        </is>
      </c>
      <c r="I4958" t="inlineStr">
        <is>
          <t>Critical</t>
        </is>
      </c>
      <c r="J4958" t="n">
        <v>60</v>
      </c>
      <c r="L4958" s="9">
        <f>A4958&amp;"-"&amp;TEXT(E4958,"yyyymmdd")</f>
        <v/>
      </c>
    </row>
    <row r="4959">
      <c r="A4959" t="n">
        <v>50015433</v>
      </c>
      <c r="B4959" t="inlineStr">
        <is>
          <t>Manhattan</t>
        </is>
      </c>
      <c r="C4959" t="inlineStr">
        <is>
          <t>10031</t>
        </is>
      </c>
      <c r="D4959" t="inlineStr">
        <is>
          <t>Juice, Smoothies, Fruit Salads</t>
        </is>
      </c>
      <c r="E4959" s="8" t="n">
        <v>46146</v>
      </c>
      <c r="F4959" t="inlineStr">
        <is>
          <t>Violations were cited in the following area(s).</t>
        </is>
      </c>
      <c r="G4959" t="inlineStr">
        <is>
          <t>04N</t>
        </is>
      </c>
      <c r="H4959" t="inlineStr">
        <is>
          <t>Filth flies or food/refuse/sewage associated with (FRSA) flies or other nuisance pests in establishment’s food and/or non-food areas. FRSA flies include house flies, blow flies, bottle flies, flesh flies, drain flies, Phorid flies and fruit flies.</t>
        </is>
      </c>
      <c r="I4959" t="inlineStr">
        <is>
          <t>Critical</t>
        </is>
      </c>
      <c r="J4959" t="n">
        <v>60</v>
      </c>
      <c r="L4959" s="9">
        <f>A4959&amp;"-"&amp;TEXT(E4959,"yyyymmdd")</f>
        <v/>
      </c>
    </row>
    <row r="4960">
      <c r="A4960" t="n">
        <v>50015433</v>
      </c>
      <c r="B4960" t="inlineStr">
        <is>
          <t>Manhattan</t>
        </is>
      </c>
      <c r="C4960" t="inlineStr">
        <is>
          <t>10031</t>
        </is>
      </c>
      <c r="D4960" t="inlineStr">
        <is>
          <t>Juice, Smoothies, Fruit Salads</t>
        </is>
      </c>
      <c r="E4960" s="8" t="n">
        <v>46146</v>
      </c>
      <c r="F4960" t="inlineStr">
        <is>
          <t>Violations were cited in the following area(s).</t>
        </is>
      </c>
      <c r="G4960" t="inlineStr">
        <is>
          <t>05D</t>
        </is>
      </c>
      <c r="H496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960" t="inlineStr">
        <is>
          <t>Critical</t>
        </is>
      </c>
      <c r="J4960" t="n">
        <v>60</v>
      </c>
      <c r="L4960" s="9">
        <f>A4960&amp;"-"&amp;TEXT(E4960,"yyyymmdd")</f>
        <v/>
      </c>
    </row>
    <row r="4961">
      <c r="A4961" t="n">
        <v>50015433</v>
      </c>
      <c r="B4961" t="inlineStr">
        <is>
          <t>Manhattan</t>
        </is>
      </c>
      <c r="C4961" t="inlineStr">
        <is>
          <t>10031</t>
        </is>
      </c>
      <c r="D4961" t="inlineStr">
        <is>
          <t>Juice, Smoothies, Fruit Salads</t>
        </is>
      </c>
      <c r="E4961" s="8" t="n">
        <v>46146</v>
      </c>
      <c r="F4961" t="inlineStr">
        <is>
          <t>Violations were cited in the following area(s).</t>
        </is>
      </c>
      <c r="G4961" t="inlineStr">
        <is>
          <t>06C</t>
        </is>
      </c>
      <c r="H496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961" t="inlineStr">
        <is>
          <t>Critical</t>
        </is>
      </c>
      <c r="J4961" t="n">
        <v>60</v>
      </c>
      <c r="L4961" s="9">
        <f>A4961&amp;"-"&amp;TEXT(E4961,"yyyymmdd")</f>
        <v/>
      </c>
    </row>
    <row r="4962">
      <c r="A4962" t="n">
        <v>50015433</v>
      </c>
      <c r="B4962" t="inlineStr">
        <is>
          <t>Manhattan</t>
        </is>
      </c>
      <c r="C4962" t="inlineStr">
        <is>
          <t>10031</t>
        </is>
      </c>
      <c r="D4962" t="inlineStr">
        <is>
          <t>Juice, Smoothies, Fruit Salads</t>
        </is>
      </c>
      <c r="E4962" s="8" t="n">
        <v>46146</v>
      </c>
      <c r="F4962" t="inlineStr">
        <is>
          <t>Violations were cited in the following area(s).</t>
        </is>
      </c>
      <c r="G4962" t="inlineStr">
        <is>
          <t>06F</t>
        </is>
      </c>
      <c r="H4962" t="inlineStr">
        <is>
          <t>Wiping cloths not stored clean and dry, or in a sanitizing solution, between uses.</t>
        </is>
      </c>
      <c r="I4962" t="inlineStr">
        <is>
          <t>Critical</t>
        </is>
      </c>
      <c r="J4962" t="n">
        <v>60</v>
      </c>
      <c r="L4962" s="9">
        <f>A4962&amp;"-"&amp;TEXT(E4962,"yyyymmdd")</f>
        <v/>
      </c>
    </row>
    <row r="4963">
      <c r="A4963" t="n">
        <v>50015433</v>
      </c>
      <c r="B4963" t="inlineStr">
        <is>
          <t>Manhattan</t>
        </is>
      </c>
      <c r="C4963" t="inlineStr">
        <is>
          <t>10031</t>
        </is>
      </c>
      <c r="D4963" t="inlineStr">
        <is>
          <t>Juice, Smoothies, Fruit Salads</t>
        </is>
      </c>
      <c r="E4963" s="8" t="n">
        <v>46146</v>
      </c>
      <c r="F4963" t="inlineStr">
        <is>
          <t>Violations were cited in the following area(s).</t>
        </is>
      </c>
      <c r="G4963" t="inlineStr">
        <is>
          <t>08A</t>
        </is>
      </c>
      <c r="H4963" t="inlineStr">
        <is>
          <t>Establishment is not free of harborage or conditions conducive to rodents, insects or other pests.</t>
        </is>
      </c>
      <c r="I4963" t="inlineStr">
        <is>
          <t>Not Critical</t>
        </is>
      </c>
      <c r="J4963" t="n">
        <v>60</v>
      </c>
      <c r="L4963" s="9">
        <f>A4963&amp;"-"&amp;TEXT(E4963,"yyyymmdd")</f>
        <v/>
      </c>
    </row>
    <row r="4964">
      <c r="A4964" t="n">
        <v>50015433</v>
      </c>
      <c r="B4964" t="inlineStr">
        <is>
          <t>Manhattan</t>
        </is>
      </c>
      <c r="C4964" t="inlineStr">
        <is>
          <t>10031</t>
        </is>
      </c>
      <c r="D4964" t="inlineStr">
        <is>
          <t>Juice, Smoothies, Fruit Salads</t>
        </is>
      </c>
      <c r="E4964" s="8" t="n">
        <v>46146</v>
      </c>
      <c r="F4964" t="inlineStr">
        <is>
          <t>Violations were cited in the following area(s).</t>
        </is>
      </c>
      <c r="G4964" t="inlineStr">
        <is>
          <t>09E</t>
        </is>
      </c>
      <c r="H4964" t="inlineStr">
        <is>
          <t>Wash hands sign not posted near or above hand washing sink.</t>
        </is>
      </c>
      <c r="I4964" t="inlineStr">
        <is>
          <t>Not Critical</t>
        </is>
      </c>
      <c r="J4964" t="n">
        <v>60</v>
      </c>
      <c r="L4964" s="9">
        <f>A4964&amp;"-"&amp;TEXT(E4964,"yyyymmdd")</f>
        <v/>
      </c>
    </row>
    <row r="4965">
      <c r="A4965" t="n">
        <v>50015433</v>
      </c>
      <c r="B4965" t="inlineStr">
        <is>
          <t>Manhattan</t>
        </is>
      </c>
      <c r="C4965" t="inlineStr">
        <is>
          <t>10031</t>
        </is>
      </c>
      <c r="D4965" t="inlineStr">
        <is>
          <t>Juice, Smoothies, Fruit Salads</t>
        </is>
      </c>
      <c r="E4965" s="8" t="n">
        <v>46146</v>
      </c>
      <c r="F4965" t="inlineStr">
        <is>
          <t>Violations were cited in the following area(s).</t>
        </is>
      </c>
      <c r="G4965" t="inlineStr">
        <is>
          <t>10B</t>
        </is>
      </c>
      <c r="H4965" t="inlineStr">
        <is>
          <t>Anti-siphonage or back-flow prevention device not provided where required; equipment or floor not properly drained; sewage disposal system in disrepair or not functioning properly. Condensation or liquid waste improperly disposed of.</t>
        </is>
      </c>
      <c r="I4965" t="inlineStr">
        <is>
          <t>Not Critical</t>
        </is>
      </c>
      <c r="J4965" t="n">
        <v>60</v>
      </c>
      <c r="L4965" s="9">
        <f>A4965&amp;"-"&amp;TEXT(E4965,"yyyymmdd")</f>
        <v/>
      </c>
    </row>
    <row r="4966">
      <c r="A4966" t="n">
        <v>50015433</v>
      </c>
      <c r="B4966" t="inlineStr">
        <is>
          <t>Manhattan</t>
        </is>
      </c>
      <c r="C4966" t="inlineStr">
        <is>
          <t>10031</t>
        </is>
      </c>
      <c r="D4966" t="inlineStr">
        <is>
          <t>Juice, Smoothies, Fruit Salads</t>
        </is>
      </c>
      <c r="E4966" s="8" t="n">
        <v>46146</v>
      </c>
      <c r="F4966" t="inlineStr">
        <is>
          <t>Violations were cited in the following area(s).</t>
        </is>
      </c>
      <c r="G4966" t="inlineStr">
        <is>
          <t>10F</t>
        </is>
      </c>
      <c r="H4966" t="inlineStr">
        <is>
          <t>Non-food contact surface or equipment made of unacceptable material, not kept clean, or not properly sealed, raised, spaced or movable to allow accessibility for cleaning on all sides, above and underneath the unit.</t>
        </is>
      </c>
      <c r="I4966" t="inlineStr">
        <is>
          <t>Not Critical</t>
        </is>
      </c>
      <c r="J4966" t="n">
        <v>60</v>
      </c>
      <c r="L4966" s="9">
        <f>A4966&amp;"-"&amp;TEXT(E4966,"yyyymmdd")</f>
        <v/>
      </c>
    </row>
    <row r="4967">
      <c r="A4967" t="n">
        <v>50017189</v>
      </c>
      <c r="B4967" t="inlineStr">
        <is>
          <t>Staten Island</t>
        </is>
      </c>
      <c r="C4967" t="inlineStr">
        <is>
          <t>10312</t>
        </is>
      </c>
      <c r="D4967" t="inlineStr">
        <is>
          <t>Pizza</t>
        </is>
      </c>
      <c r="E4967" s="8" t="n">
        <v>46146</v>
      </c>
      <c r="F4967" t="inlineStr">
        <is>
          <t>Violations were cited in the following area(s).</t>
        </is>
      </c>
      <c r="G4967" t="inlineStr">
        <is>
          <t>02G</t>
        </is>
      </c>
      <c r="H4967" t="inlineStr">
        <is>
          <t>Cold TCS food item held above 41 °F; smoked or processed fish held above 38 °F; intact raw eggs held above 45 °F; or reduced oxygen packaged (ROP) TCS foods held above required temperatures except during active necessary preparation.</t>
        </is>
      </c>
      <c r="I4967" t="inlineStr">
        <is>
          <t>Critical</t>
        </is>
      </c>
      <c r="J4967" t="n">
        <v>23</v>
      </c>
      <c r="K4967" t="inlineStr">
        <is>
          <t>N</t>
        </is>
      </c>
      <c r="L4967" s="9">
        <f>A4967&amp;"-"&amp;TEXT(E4967,"yyyymmdd")</f>
        <v/>
      </c>
    </row>
    <row r="4968">
      <c r="A4968" t="n">
        <v>50017189</v>
      </c>
      <c r="B4968" t="inlineStr">
        <is>
          <t>Staten Island</t>
        </is>
      </c>
      <c r="C4968" t="inlineStr">
        <is>
          <t>10312</t>
        </is>
      </c>
      <c r="D4968" t="inlineStr">
        <is>
          <t>Pizza</t>
        </is>
      </c>
      <c r="E4968" s="8" t="n">
        <v>46146</v>
      </c>
      <c r="F4968" t="inlineStr">
        <is>
          <t>Violations were cited in the following area(s).</t>
        </is>
      </c>
      <c r="G4968" t="inlineStr">
        <is>
          <t>02H</t>
        </is>
      </c>
      <c r="H4968" t="inlineStr">
        <is>
          <t>After cooking or removal from hot holding, TCS food not cooled by an approved method whereby the internal temperature is reduced from 140 °F to 70 °F or less within 2 hours, and from 70 °F to 41 °F or less within 4 additional hours.</t>
        </is>
      </c>
      <c r="I4968" t="inlineStr">
        <is>
          <t>Critical</t>
        </is>
      </c>
      <c r="J4968" t="n">
        <v>23</v>
      </c>
      <c r="K4968" t="inlineStr">
        <is>
          <t>N</t>
        </is>
      </c>
      <c r="L4968" s="9">
        <f>A4968&amp;"-"&amp;TEXT(E4968,"yyyymmdd")</f>
        <v/>
      </c>
    </row>
    <row r="4969">
      <c r="A4969" t="n">
        <v>50017189</v>
      </c>
      <c r="B4969" t="inlineStr">
        <is>
          <t>Staten Island</t>
        </is>
      </c>
      <c r="C4969" t="inlineStr">
        <is>
          <t>10312</t>
        </is>
      </c>
      <c r="D4969" t="inlineStr">
        <is>
          <t>Pizza</t>
        </is>
      </c>
      <c r="E4969" s="8" t="n">
        <v>46146</v>
      </c>
      <c r="F4969" t="inlineStr">
        <is>
          <t>Violations were cited in the following area(s).</t>
        </is>
      </c>
      <c r="G4969" t="inlineStr">
        <is>
          <t>04H</t>
        </is>
      </c>
      <c r="H4969" t="inlineStr">
        <is>
          <t>Raw, cooked or prepared food is adulterated, contaminated, cross-contaminated, or not discarded in accordance with HACCP plan.</t>
        </is>
      </c>
      <c r="I4969" t="inlineStr">
        <is>
          <t>Critical</t>
        </is>
      </c>
      <c r="J4969" t="n">
        <v>23</v>
      </c>
      <c r="K4969" t="inlineStr">
        <is>
          <t>N</t>
        </is>
      </c>
      <c r="L4969" s="9">
        <f>A4969&amp;"-"&amp;TEXT(E4969,"yyyymmdd")</f>
        <v/>
      </c>
    </row>
    <row r="4970">
      <c r="A4970" t="n">
        <v>50017189</v>
      </c>
      <c r="B4970" t="inlineStr">
        <is>
          <t>Staten Island</t>
        </is>
      </c>
      <c r="C4970" t="inlineStr">
        <is>
          <t>10312</t>
        </is>
      </c>
      <c r="D4970" t="inlineStr">
        <is>
          <t>Pizza</t>
        </is>
      </c>
      <c r="E4970" s="8" t="n">
        <v>46146</v>
      </c>
      <c r="F4970" t="inlineStr">
        <is>
          <t>Violations were cited in the following area(s).</t>
        </is>
      </c>
      <c r="G4970" t="inlineStr">
        <is>
          <t>10F</t>
        </is>
      </c>
      <c r="H4970" t="inlineStr">
        <is>
          <t>Non-food contact surface or equipment made of unacceptable material, not kept clean, or not properly sealed, raised, spaced or movable to allow accessibility for cleaning on all sides, above and underneath the unit.</t>
        </is>
      </c>
      <c r="I4970" t="inlineStr">
        <is>
          <t>Not Critical</t>
        </is>
      </c>
      <c r="J4970" t="n">
        <v>23</v>
      </c>
      <c r="K4970" t="inlineStr">
        <is>
          <t>N</t>
        </is>
      </c>
      <c r="L4970" s="9">
        <f>A4970&amp;"-"&amp;TEXT(E4970,"yyyymmdd")</f>
        <v/>
      </c>
    </row>
    <row r="4971">
      <c r="A4971" t="n">
        <v>50046462</v>
      </c>
      <c r="B4971" t="inlineStr">
        <is>
          <t>Bronx</t>
        </is>
      </c>
      <c r="C4971" t="inlineStr">
        <is>
          <t>10472</t>
        </is>
      </c>
      <c r="D4971" t="inlineStr">
        <is>
          <t>Chinese</t>
        </is>
      </c>
      <c r="E4971" s="8" t="n">
        <v>46146</v>
      </c>
      <c r="F4971" t="inlineStr">
        <is>
          <t>Violations were cited in the following area(s).</t>
        </is>
      </c>
      <c r="G4971" t="inlineStr">
        <is>
          <t>02B</t>
        </is>
      </c>
      <c r="H4971" t="inlineStr">
        <is>
          <t>Hot TCS food item not held at or above 140 °F.</t>
        </is>
      </c>
      <c r="I4971" t="inlineStr">
        <is>
          <t>Critical</t>
        </is>
      </c>
      <c r="J4971" t="n">
        <v>16</v>
      </c>
      <c r="L4971" s="9">
        <f>A4971&amp;"-"&amp;TEXT(E4971,"yyyymmdd")</f>
        <v/>
      </c>
    </row>
    <row r="4972">
      <c r="A4972" t="n">
        <v>50046462</v>
      </c>
      <c r="B4972" t="inlineStr">
        <is>
          <t>Bronx</t>
        </is>
      </c>
      <c r="C4972" t="inlineStr">
        <is>
          <t>10472</t>
        </is>
      </c>
      <c r="D4972" t="inlineStr">
        <is>
          <t>Chinese</t>
        </is>
      </c>
      <c r="E4972" s="8" t="n">
        <v>46146</v>
      </c>
      <c r="F4972" t="inlineStr">
        <is>
          <t>Violations were cited in the following area(s).</t>
        </is>
      </c>
      <c r="G4972" t="inlineStr">
        <is>
          <t>06C</t>
        </is>
      </c>
      <c r="H497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972" t="inlineStr">
        <is>
          <t>Critical</t>
        </is>
      </c>
      <c r="J4972" t="n">
        <v>16</v>
      </c>
      <c r="L4972" s="9">
        <f>A4972&amp;"-"&amp;TEXT(E4972,"yyyymmdd")</f>
        <v/>
      </c>
    </row>
    <row r="4973">
      <c r="A4973" t="n">
        <v>50046462</v>
      </c>
      <c r="B4973" t="inlineStr">
        <is>
          <t>Bronx</t>
        </is>
      </c>
      <c r="C4973" t="inlineStr">
        <is>
          <t>10472</t>
        </is>
      </c>
      <c r="D4973" t="inlineStr">
        <is>
          <t>Chinese</t>
        </is>
      </c>
      <c r="E4973" s="8" t="n">
        <v>46146</v>
      </c>
      <c r="F4973" t="inlineStr">
        <is>
          <t>Violations were cited in the following area(s).</t>
        </is>
      </c>
      <c r="G4973" t="inlineStr">
        <is>
          <t>10B</t>
        </is>
      </c>
      <c r="H4973" t="inlineStr">
        <is>
          <t>Anti-siphonage or back-flow prevention device not provided where required; equipment or floor not properly drained; sewage disposal system in disrepair or not functioning properly. Condensation or liquid waste improperly disposed of.</t>
        </is>
      </c>
      <c r="I4973" t="inlineStr">
        <is>
          <t>Not Critical</t>
        </is>
      </c>
      <c r="J4973" t="n">
        <v>16</v>
      </c>
      <c r="L4973" s="9">
        <f>A4973&amp;"-"&amp;TEXT(E4973,"yyyymmdd")</f>
        <v/>
      </c>
    </row>
    <row r="4974">
      <c r="A4974" t="n">
        <v>50048582</v>
      </c>
      <c r="B4974" t="inlineStr">
        <is>
          <t>Brooklyn</t>
        </is>
      </c>
      <c r="C4974" t="inlineStr">
        <is>
          <t>11203</t>
        </is>
      </c>
      <c r="D4974" t="inlineStr">
        <is>
          <t>Chinese</t>
        </is>
      </c>
      <c r="E4974" s="8" t="n">
        <v>46146</v>
      </c>
      <c r="F4974" t="inlineStr">
        <is>
          <t>Violations were cited in the following area(s).</t>
        </is>
      </c>
      <c r="G4974" t="inlineStr">
        <is>
          <t>10F</t>
        </is>
      </c>
      <c r="H4974" t="inlineStr">
        <is>
          <t>Non-food contact surface or equipment made of unacceptable material, not kept clean, or not properly sealed, raised, spaced or movable to allow accessibility for cleaning on all sides, above and underneath the unit.</t>
        </is>
      </c>
      <c r="I4974" t="inlineStr">
        <is>
          <t>Not Critical</t>
        </is>
      </c>
      <c r="J4974" t="n">
        <v>3</v>
      </c>
      <c r="K4974" t="inlineStr">
        <is>
          <t>A</t>
        </is>
      </c>
      <c r="L4974" s="9">
        <f>A4974&amp;"-"&amp;TEXT(E4974,"yyyymmdd")</f>
        <v/>
      </c>
    </row>
    <row r="4975">
      <c r="A4975" t="n">
        <v>50049617</v>
      </c>
      <c r="B4975" t="inlineStr">
        <is>
          <t>Manhattan</t>
        </is>
      </c>
      <c r="C4975" t="inlineStr">
        <is>
          <t>10040</t>
        </is>
      </c>
      <c r="D4975" t="inlineStr">
        <is>
          <t>Bakery Products/Desserts</t>
        </is>
      </c>
      <c r="E4975" s="8" t="n">
        <v>46146</v>
      </c>
      <c r="F4975" t="inlineStr">
        <is>
          <t>Violations were cited in the following area(s).</t>
        </is>
      </c>
      <c r="G4975" t="inlineStr">
        <is>
          <t>02G</t>
        </is>
      </c>
      <c r="H4975" t="inlineStr">
        <is>
          <t>Cold TCS food item held above 41 °F; smoked or processed fish held above 38 °F; intact raw eggs held above 45 °F; or reduced oxygen packaged (ROP) TCS foods held above required temperatures except during active necessary preparation.</t>
        </is>
      </c>
      <c r="I4975" t="inlineStr">
        <is>
          <t>Critical</t>
        </is>
      </c>
      <c r="J4975" t="n">
        <v>40</v>
      </c>
      <c r="L4975" s="9">
        <f>A4975&amp;"-"&amp;TEXT(E4975,"yyyymmdd")</f>
        <v/>
      </c>
    </row>
    <row r="4976">
      <c r="A4976" t="n">
        <v>50049617</v>
      </c>
      <c r="B4976" t="inlineStr">
        <is>
          <t>Manhattan</t>
        </is>
      </c>
      <c r="C4976" t="inlineStr">
        <is>
          <t>10040</t>
        </is>
      </c>
      <c r="D4976" t="inlineStr">
        <is>
          <t>Bakery Products/Desserts</t>
        </is>
      </c>
      <c r="E4976" s="8" t="n">
        <v>46146</v>
      </c>
      <c r="F4976" t="inlineStr">
        <is>
          <t>Violations were cited in the following area(s).</t>
        </is>
      </c>
      <c r="G4976" t="inlineStr">
        <is>
          <t>04L</t>
        </is>
      </c>
      <c r="H4976" t="inlineStr">
        <is>
          <t>Evidence of mice or live mice in establishment's food or non-food areas.</t>
        </is>
      </c>
      <c r="I4976" t="inlineStr">
        <is>
          <t>Critical</t>
        </is>
      </c>
      <c r="J4976" t="n">
        <v>40</v>
      </c>
      <c r="L4976" s="9">
        <f>A4976&amp;"-"&amp;TEXT(E4976,"yyyymmdd")</f>
        <v/>
      </c>
    </row>
    <row r="4977">
      <c r="A4977" t="n">
        <v>50049617</v>
      </c>
      <c r="B4977" t="inlineStr">
        <is>
          <t>Manhattan</t>
        </is>
      </c>
      <c r="C4977" t="inlineStr">
        <is>
          <t>10040</t>
        </is>
      </c>
      <c r="D4977" t="inlineStr">
        <is>
          <t>Bakery Products/Desserts</t>
        </is>
      </c>
      <c r="E4977" s="8" t="n">
        <v>46146</v>
      </c>
      <c r="F4977" t="inlineStr">
        <is>
          <t>Violations were cited in the following area(s).</t>
        </is>
      </c>
      <c r="G4977" t="inlineStr">
        <is>
          <t>05D</t>
        </is>
      </c>
      <c r="H497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4977" t="inlineStr">
        <is>
          <t>Critical</t>
        </is>
      </c>
      <c r="J4977" t="n">
        <v>40</v>
      </c>
      <c r="L4977" s="9">
        <f>A4977&amp;"-"&amp;TEXT(E4977,"yyyymmdd")</f>
        <v/>
      </c>
    </row>
    <row r="4978">
      <c r="A4978" t="n">
        <v>50049617</v>
      </c>
      <c r="B4978" t="inlineStr">
        <is>
          <t>Manhattan</t>
        </is>
      </c>
      <c r="C4978" t="inlineStr">
        <is>
          <t>10040</t>
        </is>
      </c>
      <c r="D4978" t="inlineStr">
        <is>
          <t>Bakery Products/Desserts</t>
        </is>
      </c>
      <c r="E4978" s="8" t="n">
        <v>46146</v>
      </c>
      <c r="F4978" t="inlineStr">
        <is>
          <t>Violations were cited in the following area(s).</t>
        </is>
      </c>
      <c r="G4978" t="inlineStr">
        <is>
          <t>06C</t>
        </is>
      </c>
      <c r="H497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978" t="inlineStr">
        <is>
          <t>Critical</t>
        </is>
      </c>
      <c r="J4978" t="n">
        <v>40</v>
      </c>
      <c r="L4978" s="9">
        <f>A4978&amp;"-"&amp;TEXT(E4978,"yyyymmdd")</f>
        <v/>
      </c>
    </row>
    <row r="4979">
      <c r="A4979" t="n">
        <v>50049617</v>
      </c>
      <c r="B4979" t="inlineStr">
        <is>
          <t>Manhattan</t>
        </is>
      </c>
      <c r="C4979" t="inlineStr">
        <is>
          <t>10040</t>
        </is>
      </c>
      <c r="D4979" t="inlineStr">
        <is>
          <t>Bakery Products/Desserts</t>
        </is>
      </c>
      <c r="E4979" s="8" t="n">
        <v>46146</v>
      </c>
      <c r="F4979" t="inlineStr">
        <is>
          <t>Violations were cited in the following area(s).</t>
        </is>
      </c>
      <c r="G4979" t="inlineStr">
        <is>
          <t>08A</t>
        </is>
      </c>
      <c r="H4979" t="inlineStr">
        <is>
          <t>Establishment is not free of harborage or conditions conducive to rodents, insects or other pests.</t>
        </is>
      </c>
      <c r="I4979" t="inlineStr">
        <is>
          <t>Not Critical</t>
        </is>
      </c>
      <c r="J4979" t="n">
        <v>40</v>
      </c>
      <c r="L4979" s="9">
        <f>A4979&amp;"-"&amp;TEXT(E4979,"yyyymmdd")</f>
        <v/>
      </c>
    </row>
    <row r="4980">
      <c r="A4980" t="n">
        <v>50049617</v>
      </c>
      <c r="B4980" t="inlineStr">
        <is>
          <t>Manhattan</t>
        </is>
      </c>
      <c r="C4980" t="inlineStr">
        <is>
          <t>10040</t>
        </is>
      </c>
      <c r="D4980" t="inlineStr">
        <is>
          <t>Bakery Products/Desserts</t>
        </is>
      </c>
      <c r="E4980" s="8" t="n">
        <v>46146</v>
      </c>
      <c r="F4980" t="inlineStr">
        <is>
          <t>Violations were cited in the following area(s).</t>
        </is>
      </c>
      <c r="G4980" t="inlineStr">
        <is>
          <t>08C</t>
        </is>
      </c>
      <c r="H4980" t="inlineStr">
        <is>
          <t>Pesticide not properly labeled or used by unlicensed individual. Pesticide, other toxic chemical improperly used/stored. Unprotected, unlocked bait station used.</t>
        </is>
      </c>
      <c r="I4980" t="inlineStr">
        <is>
          <t>Not Critical</t>
        </is>
      </c>
      <c r="J4980" t="n">
        <v>40</v>
      </c>
      <c r="L4980" s="9">
        <f>A4980&amp;"-"&amp;TEXT(E4980,"yyyymmdd")</f>
        <v/>
      </c>
    </row>
    <row r="4981">
      <c r="A4981" t="n">
        <v>50049617</v>
      </c>
      <c r="B4981" t="inlineStr">
        <is>
          <t>Manhattan</t>
        </is>
      </c>
      <c r="C4981" t="inlineStr">
        <is>
          <t>10040</t>
        </is>
      </c>
      <c r="D4981" t="inlineStr">
        <is>
          <t>Bakery Products/Desserts</t>
        </is>
      </c>
      <c r="E4981" s="8" t="n">
        <v>46146</v>
      </c>
      <c r="F4981" t="inlineStr">
        <is>
          <t>Violations were cited in the following area(s).</t>
        </is>
      </c>
      <c r="G4981" t="inlineStr">
        <is>
          <t>10F</t>
        </is>
      </c>
      <c r="H4981" t="inlineStr">
        <is>
          <t>Non-food contact surface or equipment made of unacceptable material, not kept clean, or not properly sealed, raised, spaced or movable to allow accessibility for cleaning on all sides, above and underneath the unit.</t>
        </is>
      </c>
      <c r="I4981" t="inlineStr">
        <is>
          <t>Not Critical</t>
        </is>
      </c>
      <c r="J4981" t="n">
        <v>40</v>
      </c>
      <c r="L4981" s="9">
        <f>A4981&amp;"-"&amp;TEXT(E4981,"yyyymmdd")</f>
        <v/>
      </c>
    </row>
    <row r="4982">
      <c r="A4982" t="n">
        <v>50051225</v>
      </c>
      <c r="B4982" t="inlineStr">
        <is>
          <t>Manhattan</t>
        </is>
      </c>
      <c r="C4982" t="inlineStr">
        <is>
          <t>10033</t>
        </is>
      </c>
      <c r="D4982" t="inlineStr">
        <is>
          <t>Tex-Mex</t>
        </is>
      </c>
      <c r="E4982" s="8" t="n">
        <v>46146</v>
      </c>
      <c r="F4982" t="inlineStr">
        <is>
          <t>Violations were cited in the following area(s).</t>
        </is>
      </c>
      <c r="G4982" t="inlineStr">
        <is>
          <t>10F</t>
        </is>
      </c>
      <c r="H4982" t="inlineStr">
        <is>
          <t>Non-food contact surface or equipment made of unacceptable material, not kept clean, or not properly sealed, raised, spaced or movable to allow accessibility for cleaning on all sides, above and underneath the unit.</t>
        </is>
      </c>
      <c r="I4982" t="inlineStr">
        <is>
          <t>Not Critical</t>
        </is>
      </c>
      <c r="J4982" t="n">
        <v>2</v>
      </c>
      <c r="K4982" t="inlineStr">
        <is>
          <t>A</t>
        </is>
      </c>
      <c r="L4982" s="9">
        <f>A4982&amp;"-"&amp;TEXT(E4982,"yyyymmdd")</f>
        <v/>
      </c>
    </row>
    <row r="4983">
      <c r="A4983" t="n">
        <v>50058390</v>
      </c>
      <c r="B4983" t="inlineStr">
        <is>
          <t>Queens</t>
        </is>
      </c>
      <c r="C4983" t="inlineStr">
        <is>
          <t>11435</t>
        </is>
      </c>
      <c r="D4983" t="inlineStr">
        <is>
          <t>Mexican</t>
        </is>
      </c>
      <c r="E4983" s="8" t="n">
        <v>46146</v>
      </c>
      <c r="F4983" t="inlineStr">
        <is>
          <t>Violations were cited in the following area(s).</t>
        </is>
      </c>
      <c r="G4983" t="inlineStr">
        <is>
          <t>09C</t>
        </is>
      </c>
      <c r="H4983" t="inlineStr">
        <is>
          <t>Design, construction, materials used or maintenance of food contact surface improper. Surface not easily cleanable, sanitized and maintained.</t>
        </is>
      </c>
      <c r="I4983" t="inlineStr">
        <is>
          <t>Not Critical</t>
        </is>
      </c>
      <c r="J4983" t="n">
        <v>4</v>
      </c>
      <c r="K4983" t="inlineStr">
        <is>
          <t>A</t>
        </is>
      </c>
      <c r="L4983" s="9">
        <f>A4983&amp;"-"&amp;TEXT(E4983,"yyyymmdd")</f>
        <v/>
      </c>
    </row>
    <row r="4984">
      <c r="A4984" t="n">
        <v>50058390</v>
      </c>
      <c r="B4984" t="inlineStr">
        <is>
          <t>Queens</t>
        </is>
      </c>
      <c r="C4984" t="inlineStr">
        <is>
          <t>11435</t>
        </is>
      </c>
      <c r="D4984" t="inlineStr">
        <is>
          <t>Mexican</t>
        </is>
      </c>
      <c r="E4984" s="8" t="n">
        <v>46146</v>
      </c>
      <c r="F4984" t="inlineStr">
        <is>
          <t>Violations were cited in the following area(s).</t>
        </is>
      </c>
      <c r="G4984" t="inlineStr">
        <is>
          <t>10F</t>
        </is>
      </c>
      <c r="H4984" t="inlineStr">
        <is>
          <t>Non-food contact surface or equipment made of unacceptable material, not kept clean, or not properly sealed, raised, spaced or movable to allow accessibility for cleaning on all sides, above and underneath the unit.</t>
        </is>
      </c>
      <c r="I4984" t="inlineStr">
        <is>
          <t>Not Critical</t>
        </is>
      </c>
      <c r="J4984" t="n">
        <v>4</v>
      </c>
      <c r="K4984" t="inlineStr">
        <is>
          <t>A</t>
        </is>
      </c>
      <c r="L4984" s="9">
        <f>A4984&amp;"-"&amp;TEXT(E4984,"yyyymmdd")</f>
        <v/>
      </c>
    </row>
    <row r="4985">
      <c r="A4985" t="n">
        <v>50063685</v>
      </c>
      <c r="B4985" t="inlineStr">
        <is>
          <t>Manhattan</t>
        </is>
      </c>
      <c r="C4985" t="inlineStr">
        <is>
          <t>10014</t>
        </is>
      </c>
      <c r="D4985" t="inlineStr">
        <is>
          <t>Pizza</t>
        </is>
      </c>
      <c r="E4985" s="8" t="n">
        <v>46146</v>
      </c>
      <c r="F4985" t="inlineStr">
        <is>
          <t>Violations were cited in the following area(s).</t>
        </is>
      </c>
      <c r="G4985" t="inlineStr">
        <is>
          <t>02G</t>
        </is>
      </c>
      <c r="H4985" t="inlineStr">
        <is>
          <t>Cold TCS food item held above 41 °F; smoked or processed fish held above 38 °F; intact raw eggs held above 45 °F; or reduced oxygen packaged (ROP) TCS foods held above required temperatures except during active necessary preparation.</t>
        </is>
      </c>
      <c r="I4985" t="inlineStr">
        <is>
          <t>Critical</t>
        </is>
      </c>
      <c r="J4985" t="n">
        <v>22</v>
      </c>
      <c r="L4985" s="9">
        <f>A4985&amp;"-"&amp;TEXT(E4985,"yyyymmdd")</f>
        <v/>
      </c>
    </row>
    <row r="4986">
      <c r="A4986" t="n">
        <v>50063685</v>
      </c>
      <c r="B4986" t="inlineStr">
        <is>
          <t>Manhattan</t>
        </is>
      </c>
      <c r="C4986" t="inlineStr">
        <is>
          <t>10014</t>
        </is>
      </c>
      <c r="D4986" t="inlineStr">
        <is>
          <t>Pizza</t>
        </is>
      </c>
      <c r="E4986" s="8" t="n">
        <v>46146</v>
      </c>
      <c r="F4986" t="inlineStr">
        <is>
          <t>Violations were cited in the following area(s).</t>
        </is>
      </c>
      <c r="G4986" t="inlineStr">
        <is>
          <t>02H</t>
        </is>
      </c>
      <c r="H4986" t="inlineStr">
        <is>
          <t>After cooking or removal from hot holding, TCS food not cooled by an approved method whereby the internal temperature is reduced from 140 °F to 70 °F or less within 2 hours, and from 70 °F to 41 °F or less within 4 additional hours.</t>
        </is>
      </c>
      <c r="I4986" t="inlineStr">
        <is>
          <t>Critical</t>
        </is>
      </c>
      <c r="J4986" t="n">
        <v>22</v>
      </c>
      <c r="L4986" s="9">
        <f>A4986&amp;"-"&amp;TEXT(E4986,"yyyymmdd")</f>
        <v/>
      </c>
    </row>
    <row r="4987">
      <c r="A4987" t="n">
        <v>50063685</v>
      </c>
      <c r="B4987" t="inlineStr">
        <is>
          <t>Manhattan</t>
        </is>
      </c>
      <c r="C4987" t="inlineStr">
        <is>
          <t>10014</t>
        </is>
      </c>
      <c r="D4987" t="inlineStr">
        <is>
          <t>Pizza</t>
        </is>
      </c>
      <c r="E4987" s="8" t="n">
        <v>46146</v>
      </c>
      <c r="F4987" t="inlineStr">
        <is>
          <t>Violations were cited in the following area(s).</t>
        </is>
      </c>
      <c r="G4987" t="inlineStr">
        <is>
          <t>09B</t>
        </is>
      </c>
      <c r="H4987" t="inlineStr">
        <is>
          <t>Thawing procedure improper.</t>
        </is>
      </c>
      <c r="I4987" t="inlineStr">
        <is>
          <t>Not Critical</t>
        </is>
      </c>
      <c r="J4987" t="n">
        <v>22</v>
      </c>
      <c r="L4987" s="9">
        <f>A4987&amp;"-"&amp;TEXT(E4987,"yyyymmdd")</f>
        <v/>
      </c>
    </row>
    <row r="4988">
      <c r="A4988" t="n">
        <v>50063685</v>
      </c>
      <c r="B4988" t="inlineStr">
        <is>
          <t>Manhattan</t>
        </is>
      </c>
      <c r="C4988" t="inlineStr">
        <is>
          <t>10014</t>
        </is>
      </c>
      <c r="D4988" t="inlineStr">
        <is>
          <t>Pizza</t>
        </is>
      </c>
      <c r="E4988" s="8" t="n">
        <v>46146</v>
      </c>
      <c r="F4988" t="inlineStr">
        <is>
          <t>Violations were cited in the following area(s).</t>
        </is>
      </c>
      <c r="G4988" t="inlineStr">
        <is>
          <t>10B</t>
        </is>
      </c>
      <c r="H4988" t="inlineStr">
        <is>
          <t>Anti-siphonage or back-flow prevention device not provided where required; equipment or floor not properly drained; sewage disposal system in disrepair or not functioning properly. Condensation or liquid waste improperly disposed of.</t>
        </is>
      </c>
      <c r="I4988" t="inlineStr">
        <is>
          <t>Not Critical</t>
        </is>
      </c>
      <c r="J4988" t="n">
        <v>22</v>
      </c>
      <c r="L4988" s="9">
        <f>A4988&amp;"-"&amp;TEXT(E4988,"yyyymmdd")</f>
        <v/>
      </c>
    </row>
    <row r="4989">
      <c r="A4989" t="n">
        <v>50063685</v>
      </c>
      <c r="B4989" t="inlineStr">
        <is>
          <t>Manhattan</t>
        </is>
      </c>
      <c r="C4989" t="inlineStr">
        <is>
          <t>10014</t>
        </is>
      </c>
      <c r="D4989" t="inlineStr">
        <is>
          <t>Pizza</t>
        </is>
      </c>
      <c r="E4989" s="8" t="n">
        <v>46146</v>
      </c>
      <c r="F4989" t="inlineStr">
        <is>
          <t>Violations were cited in the following area(s).</t>
        </is>
      </c>
      <c r="G4989" t="inlineStr">
        <is>
          <t>10F</t>
        </is>
      </c>
      <c r="H4989" t="inlineStr">
        <is>
          <t>Non-food contact surface or equipment made of unacceptable material, not kept clean, or not properly sealed, raised, spaced or movable to allow accessibility for cleaning on all sides, above and underneath the unit.</t>
        </is>
      </c>
      <c r="I4989" t="inlineStr">
        <is>
          <t>Not Critical</t>
        </is>
      </c>
      <c r="J4989" t="n">
        <v>22</v>
      </c>
      <c r="L4989" s="9">
        <f>A4989&amp;"-"&amp;TEXT(E4989,"yyyymmdd")</f>
        <v/>
      </c>
    </row>
    <row r="4990">
      <c r="A4990" t="n">
        <v>50064127</v>
      </c>
      <c r="B4990" t="inlineStr">
        <is>
          <t>Brooklyn</t>
        </is>
      </c>
      <c r="C4990" t="inlineStr">
        <is>
          <t>11213</t>
        </is>
      </c>
      <c r="D4990" t="inlineStr">
        <is>
          <t>Caribbean</t>
        </is>
      </c>
      <c r="E4990" s="8" t="n">
        <v>46146</v>
      </c>
      <c r="F4990" t="inlineStr">
        <is>
          <t>Violations were cited in the following area(s).</t>
        </is>
      </c>
      <c r="G4990" t="inlineStr">
        <is>
          <t>02G</t>
        </is>
      </c>
      <c r="H4990" t="inlineStr">
        <is>
          <t>Cold TCS food item held above 41 °F; smoked or processed fish held above 38 °F; intact raw eggs held above 45 °F; or reduced oxygen packaged (ROP) TCS foods held above required temperatures except during active necessary preparation.</t>
        </is>
      </c>
      <c r="I4990" t="inlineStr">
        <is>
          <t>Critical</t>
        </is>
      </c>
      <c r="J4990" t="n">
        <v>37</v>
      </c>
      <c r="L4990" s="9">
        <f>A4990&amp;"-"&amp;TEXT(E4990,"yyyymmdd")</f>
        <v/>
      </c>
    </row>
    <row r="4991">
      <c r="A4991" t="n">
        <v>50064127</v>
      </c>
      <c r="B4991" t="inlineStr">
        <is>
          <t>Brooklyn</t>
        </is>
      </c>
      <c r="C4991" t="inlineStr">
        <is>
          <t>11213</t>
        </is>
      </c>
      <c r="D4991" t="inlineStr">
        <is>
          <t>Caribbean</t>
        </is>
      </c>
      <c r="E4991" s="8" t="n">
        <v>46146</v>
      </c>
      <c r="F4991" t="inlineStr">
        <is>
          <t>Violations were cited in the following area(s).</t>
        </is>
      </c>
      <c r="G4991" t="inlineStr">
        <is>
          <t>03I</t>
        </is>
      </c>
      <c r="H4991" t="inlineStr">
        <is>
          <t>Juice packaged on premises with no or incomplete label, no warning statement</t>
        </is>
      </c>
      <c r="I4991" t="inlineStr">
        <is>
          <t>Critical</t>
        </is>
      </c>
      <c r="J4991" t="n">
        <v>37</v>
      </c>
      <c r="L4991" s="9">
        <f>A4991&amp;"-"&amp;TEXT(E4991,"yyyymmdd")</f>
        <v/>
      </c>
    </row>
    <row r="4992">
      <c r="A4992" t="n">
        <v>50064127</v>
      </c>
      <c r="B4992" t="inlineStr">
        <is>
          <t>Brooklyn</t>
        </is>
      </c>
      <c r="C4992" t="inlineStr">
        <is>
          <t>11213</t>
        </is>
      </c>
      <c r="D4992" t="inlineStr">
        <is>
          <t>Caribbean</t>
        </is>
      </c>
      <c r="E4992" s="8" t="n">
        <v>46146</v>
      </c>
      <c r="F4992" t="inlineStr">
        <is>
          <t>Violations were cited in the following area(s).</t>
        </is>
      </c>
      <c r="G4992" t="inlineStr">
        <is>
          <t>04L</t>
        </is>
      </c>
      <c r="H4992" t="inlineStr">
        <is>
          <t>Evidence of mice or live mice in establishment's food or non-food areas.</t>
        </is>
      </c>
      <c r="I4992" t="inlineStr">
        <is>
          <t>Critical</t>
        </is>
      </c>
      <c r="J4992" t="n">
        <v>37</v>
      </c>
      <c r="L4992" s="9">
        <f>A4992&amp;"-"&amp;TEXT(E4992,"yyyymmdd")</f>
        <v/>
      </c>
    </row>
    <row r="4993">
      <c r="A4993" t="n">
        <v>50064127</v>
      </c>
      <c r="B4993" t="inlineStr">
        <is>
          <t>Brooklyn</t>
        </is>
      </c>
      <c r="C4993" t="inlineStr">
        <is>
          <t>11213</t>
        </is>
      </c>
      <c r="D4993" t="inlineStr">
        <is>
          <t>Caribbean</t>
        </is>
      </c>
      <c r="E4993" s="8" t="n">
        <v>46146</v>
      </c>
      <c r="F4993" t="inlineStr">
        <is>
          <t>Violations were cited in the following area(s).</t>
        </is>
      </c>
      <c r="G4993" t="inlineStr">
        <is>
          <t>08A</t>
        </is>
      </c>
      <c r="H4993" t="inlineStr">
        <is>
          <t>Establishment is not free of harborage or conditions conducive to rodents, insects or other pests.</t>
        </is>
      </c>
      <c r="I4993" t="inlineStr">
        <is>
          <t>Not Critical</t>
        </is>
      </c>
      <c r="J4993" t="n">
        <v>37</v>
      </c>
      <c r="L4993" s="9">
        <f>A4993&amp;"-"&amp;TEXT(E4993,"yyyymmdd")</f>
        <v/>
      </c>
    </row>
    <row r="4994">
      <c r="A4994" t="n">
        <v>50064127</v>
      </c>
      <c r="B4994" t="inlineStr">
        <is>
          <t>Brooklyn</t>
        </is>
      </c>
      <c r="C4994" t="inlineStr">
        <is>
          <t>11213</t>
        </is>
      </c>
      <c r="D4994" t="inlineStr">
        <is>
          <t>Caribbean</t>
        </is>
      </c>
      <c r="E4994" s="8" t="n">
        <v>46146</v>
      </c>
      <c r="F4994" t="inlineStr">
        <is>
          <t>Violations were cited in the following area(s).</t>
        </is>
      </c>
      <c r="G4994" t="inlineStr">
        <is>
          <t>10F</t>
        </is>
      </c>
      <c r="H4994" t="inlineStr">
        <is>
          <t>Non-food contact surface or equipment made of unacceptable material, not kept clean, or not properly sealed, raised, spaced or movable to allow accessibility for cleaning on all sides, above and underneath the unit.</t>
        </is>
      </c>
      <c r="I4994" t="inlineStr">
        <is>
          <t>Not Critical</t>
        </is>
      </c>
      <c r="J4994" t="n">
        <v>37</v>
      </c>
      <c r="L4994" s="9">
        <f>A4994&amp;"-"&amp;TEXT(E4994,"yyyymmdd")</f>
        <v/>
      </c>
    </row>
    <row r="4995">
      <c r="A4995" t="n">
        <v>50064127</v>
      </c>
      <c r="B4995" t="inlineStr">
        <is>
          <t>Brooklyn</t>
        </is>
      </c>
      <c r="C4995" t="inlineStr">
        <is>
          <t>11213</t>
        </is>
      </c>
      <c r="D4995" t="inlineStr">
        <is>
          <t>Caribbean</t>
        </is>
      </c>
      <c r="E4995" s="8" t="n">
        <v>46146</v>
      </c>
      <c r="F4995" t="inlineStr">
        <is>
          <t>Violations were cited in the following area(s).</t>
        </is>
      </c>
      <c r="G4995" t="inlineStr">
        <is>
          <t>10G</t>
        </is>
      </c>
      <c r="H4995" t="inlineStr">
        <is>
          <t>Dishwashing and ware washing: Cleaning and sanitizing of tableware, including dishes, utensils, and equipment deficient.</t>
        </is>
      </c>
      <c r="I4995" t="inlineStr">
        <is>
          <t>Not Critical</t>
        </is>
      </c>
      <c r="J4995" t="n">
        <v>37</v>
      </c>
      <c r="L4995" s="9">
        <f>A4995&amp;"-"&amp;TEXT(E4995,"yyyymmdd")</f>
        <v/>
      </c>
    </row>
    <row r="4996">
      <c r="A4996" t="n">
        <v>50067910</v>
      </c>
      <c r="B4996" t="inlineStr">
        <is>
          <t>Queens</t>
        </is>
      </c>
      <c r="C4996" t="inlineStr">
        <is>
          <t>11435</t>
        </is>
      </c>
      <c r="D4996" t="inlineStr">
        <is>
          <t>Chicken</t>
        </is>
      </c>
      <c r="E4996" s="8" t="n">
        <v>46146</v>
      </c>
      <c r="F4996" t="inlineStr">
        <is>
          <t>Violations were cited in the following area(s).</t>
        </is>
      </c>
      <c r="G4996" t="inlineStr">
        <is>
          <t>02B</t>
        </is>
      </c>
      <c r="H4996" t="inlineStr">
        <is>
          <t>Hot TCS food item not held at or above 140 °F.</t>
        </is>
      </c>
      <c r="I4996" t="inlineStr">
        <is>
          <t>Critical</t>
        </is>
      </c>
      <c r="J4996" t="n">
        <v>28</v>
      </c>
      <c r="L4996" s="9">
        <f>A4996&amp;"-"&amp;TEXT(E4996,"yyyymmdd")</f>
        <v/>
      </c>
    </row>
    <row r="4997">
      <c r="A4997" t="n">
        <v>50067910</v>
      </c>
      <c r="B4997" t="inlineStr">
        <is>
          <t>Queens</t>
        </is>
      </c>
      <c r="C4997" t="inlineStr">
        <is>
          <t>11435</t>
        </is>
      </c>
      <c r="D4997" t="inlineStr">
        <is>
          <t>Chicken</t>
        </is>
      </c>
      <c r="E4997" s="8" t="n">
        <v>46146</v>
      </c>
      <c r="F4997" t="inlineStr">
        <is>
          <t>Violations were cited in the following area(s).</t>
        </is>
      </c>
      <c r="G4997" t="inlineStr">
        <is>
          <t>04E</t>
        </is>
      </c>
      <c r="H4997" t="inlineStr">
        <is>
          <t>Toxic chemical or pesticide improperly stored or used such that food contamination may occur.</t>
        </is>
      </c>
      <c r="I4997" t="inlineStr">
        <is>
          <t>Critical</t>
        </is>
      </c>
      <c r="J4997" t="n">
        <v>28</v>
      </c>
      <c r="L4997" s="9">
        <f>A4997&amp;"-"&amp;TEXT(E4997,"yyyymmdd")</f>
        <v/>
      </c>
    </row>
    <row r="4998">
      <c r="A4998" t="n">
        <v>50067910</v>
      </c>
      <c r="B4998" t="inlineStr">
        <is>
          <t>Queens</t>
        </is>
      </c>
      <c r="C4998" t="inlineStr">
        <is>
          <t>11435</t>
        </is>
      </c>
      <c r="D4998" t="inlineStr">
        <is>
          <t>Chicken</t>
        </is>
      </c>
      <c r="E4998" s="8" t="n">
        <v>46146</v>
      </c>
      <c r="F4998" t="inlineStr">
        <is>
          <t>Violations were cited in the following area(s).</t>
        </is>
      </c>
      <c r="G4998" t="inlineStr">
        <is>
          <t>06C</t>
        </is>
      </c>
      <c r="H499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4998" t="inlineStr">
        <is>
          <t>Critical</t>
        </is>
      </c>
      <c r="J4998" t="n">
        <v>28</v>
      </c>
      <c r="L4998" s="9">
        <f>A4998&amp;"-"&amp;TEXT(E4998,"yyyymmdd")</f>
        <v/>
      </c>
    </row>
    <row r="4999">
      <c r="A4999" t="n">
        <v>50067910</v>
      </c>
      <c r="B4999" t="inlineStr">
        <is>
          <t>Queens</t>
        </is>
      </c>
      <c r="C4999" t="inlineStr">
        <is>
          <t>11435</t>
        </is>
      </c>
      <c r="D4999" t="inlineStr">
        <is>
          <t>Chicken</t>
        </is>
      </c>
      <c r="E4999" s="8" t="n">
        <v>46146</v>
      </c>
      <c r="F4999" t="inlineStr">
        <is>
          <t>Violations were cited in the following area(s).</t>
        </is>
      </c>
      <c r="G4999" t="inlineStr">
        <is>
          <t>06D</t>
        </is>
      </c>
      <c r="H4999" t="inlineStr">
        <is>
          <t>Food contact surface not properly washed, rinsed and sanitized after each use and following any activity when contamination may have occurred.</t>
        </is>
      </c>
      <c r="I4999" t="inlineStr">
        <is>
          <t>Critical</t>
        </is>
      </c>
      <c r="J4999" t="n">
        <v>28</v>
      </c>
      <c r="L4999" s="9">
        <f>A4999&amp;"-"&amp;TEXT(E4999,"yyyymmdd")</f>
        <v/>
      </c>
    </row>
    <row r="5000">
      <c r="A5000" t="n">
        <v>50067910</v>
      </c>
      <c r="B5000" t="inlineStr">
        <is>
          <t>Queens</t>
        </is>
      </c>
      <c r="C5000" t="inlineStr">
        <is>
          <t>11435</t>
        </is>
      </c>
      <c r="D5000" t="inlineStr">
        <is>
          <t>Chicken</t>
        </is>
      </c>
      <c r="E5000" s="8" t="n">
        <v>46146</v>
      </c>
      <c r="F5000" t="inlineStr">
        <is>
          <t>Violations were cited in the following area(s).</t>
        </is>
      </c>
      <c r="G5000" t="inlineStr">
        <is>
          <t>08C</t>
        </is>
      </c>
      <c r="H5000" t="inlineStr">
        <is>
          <t>Pesticide not properly labeled or used by unlicensed individual. Pesticide, other toxic chemical improperly used/stored. Unprotected, unlocked bait station used.</t>
        </is>
      </c>
      <c r="I5000" t="inlineStr">
        <is>
          <t>Not Critical</t>
        </is>
      </c>
      <c r="J5000" t="n">
        <v>28</v>
      </c>
      <c r="L5000" s="9">
        <f>A5000&amp;"-"&amp;TEXT(E5000,"yyyymmdd")</f>
        <v/>
      </c>
    </row>
    <row r="5001">
      <c r="A5001" t="n">
        <v>50067910</v>
      </c>
      <c r="B5001" t="inlineStr">
        <is>
          <t>Queens</t>
        </is>
      </c>
      <c r="C5001" t="inlineStr">
        <is>
          <t>11435</t>
        </is>
      </c>
      <c r="D5001" t="inlineStr">
        <is>
          <t>Chicken</t>
        </is>
      </c>
      <c r="E5001" s="8" t="n">
        <v>46146</v>
      </c>
      <c r="F5001" t="inlineStr">
        <is>
          <t>Violations were cited in the following area(s).</t>
        </is>
      </c>
      <c r="G5001" t="inlineStr">
        <is>
          <t>10H</t>
        </is>
      </c>
      <c r="H5001" t="inlineStr">
        <is>
          <t>Single service article not provided. Single service article reused or not protected from contamination when transported, stored, dispensed. Drinking straws not completely enclosed in wrapper or dispensed from a sanitary device.</t>
        </is>
      </c>
      <c r="I5001" t="inlineStr">
        <is>
          <t>Not Critical</t>
        </is>
      </c>
      <c r="J5001" t="n">
        <v>28</v>
      </c>
      <c r="L5001" s="9">
        <f>A5001&amp;"-"&amp;TEXT(E5001,"yyyymmdd")</f>
        <v/>
      </c>
    </row>
    <row r="5002">
      <c r="A5002" t="n">
        <v>50073013</v>
      </c>
      <c r="B5002" t="inlineStr">
        <is>
          <t>Brooklyn</t>
        </is>
      </c>
      <c r="C5002" t="inlineStr">
        <is>
          <t>11229</t>
        </is>
      </c>
      <c r="D5002" t="inlineStr">
        <is>
          <t>Jewish/Kosher</t>
        </is>
      </c>
      <c r="E5002" s="8" t="n">
        <v>46146</v>
      </c>
      <c r="F5002" t="inlineStr">
        <is>
          <t>Violations were cited in the following area(s).</t>
        </is>
      </c>
      <c r="G5002" t="inlineStr">
        <is>
          <t>02G</t>
        </is>
      </c>
      <c r="H5002" t="inlineStr">
        <is>
          <t>Cold TCS food item held above 41 °F; smoked or processed fish held above 38 °F; intact raw eggs held above 45 °F; or reduced oxygen packaged (ROP) TCS foods held above required temperatures except during active necessary preparation.</t>
        </is>
      </c>
      <c r="I5002" t="inlineStr">
        <is>
          <t>Critical</t>
        </is>
      </c>
      <c r="J5002" t="n">
        <v>38</v>
      </c>
      <c r="L5002" s="9">
        <f>A5002&amp;"-"&amp;TEXT(E5002,"yyyymmdd")</f>
        <v/>
      </c>
    </row>
    <row r="5003">
      <c r="A5003" t="n">
        <v>50073013</v>
      </c>
      <c r="B5003" t="inlineStr">
        <is>
          <t>Brooklyn</t>
        </is>
      </c>
      <c r="C5003" t="inlineStr">
        <is>
          <t>11229</t>
        </is>
      </c>
      <c r="D5003" t="inlineStr">
        <is>
          <t>Jewish/Kosher</t>
        </is>
      </c>
      <c r="E5003" s="8" t="n">
        <v>46146</v>
      </c>
      <c r="F5003" t="inlineStr">
        <is>
          <t>Violations were cited in the following area(s).</t>
        </is>
      </c>
      <c r="G5003" t="inlineStr">
        <is>
          <t>04A</t>
        </is>
      </c>
      <c r="H5003" t="inlineStr">
        <is>
          <t>Food Protection Certificate (FPC) not held by manager or supervisor of food operations.</t>
        </is>
      </c>
      <c r="I5003" t="inlineStr">
        <is>
          <t>Critical</t>
        </is>
      </c>
      <c r="J5003" t="n">
        <v>38</v>
      </c>
      <c r="L5003" s="9">
        <f>A5003&amp;"-"&amp;TEXT(E5003,"yyyymmdd")</f>
        <v/>
      </c>
    </row>
    <row r="5004">
      <c r="A5004" t="n">
        <v>50073013</v>
      </c>
      <c r="B5004" t="inlineStr">
        <is>
          <t>Brooklyn</t>
        </is>
      </c>
      <c r="C5004" t="inlineStr">
        <is>
          <t>11229</t>
        </is>
      </c>
      <c r="D5004" t="inlineStr">
        <is>
          <t>Jewish/Kosher</t>
        </is>
      </c>
      <c r="E5004" s="8" t="n">
        <v>46146</v>
      </c>
      <c r="F5004" t="inlineStr">
        <is>
          <t>Violations were cited in the following area(s).</t>
        </is>
      </c>
      <c r="G5004" t="inlineStr">
        <is>
          <t>04H</t>
        </is>
      </c>
      <c r="H5004" t="inlineStr">
        <is>
          <t>Raw, cooked or prepared food is adulterated, contaminated, cross-contaminated, or not discarded in accordance with HACCP plan.</t>
        </is>
      </c>
      <c r="I5004" t="inlineStr">
        <is>
          <t>Critical</t>
        </is>
      </c>
      <c r="J5004" t="n">
        <v>38</v>
      </c>
      <c r="L5004" s="9">
        <f>A5004&amp;"-"&amp;TEXT(E5004,"yyyymmdd")</f>
        <v/>
      </c>
    </row>
    <row r="5005">
      <c r="A5005" t="n">
        <v>50073013</v>
      </c>
      <c r="B5005" t="inlineStr">
        <is>
          <t>Brooklyn</t>
        </is>
      </c>
      <c r="C5005" t="inlineStr">
        <is>
          <t>11229</t>
        </is>
      </c>
      <c r="D5005" t="inlineStr">
        <is>
          <t>Jewish/Kosher</t>
        </is>
      </c>
      <c r="E5005" s="8" t="n">
        <v>46146</v>
      </c>
      <c r="F5005" t="inlineStr">
        <is>
          <t>Violations were cited in the following area(s).</t>
        </is>
      </c>
      <c r="G5005" t="inlineStr">
        <is>
          <t>06C</t>
        </is>
      </c>
      <c r="H500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005" t="inlineStr">
        <is>
          <t>Critical</t>
        </is>
      </c>
      <c r="J5005" t="n">
        <v>38</v>
      </c>
      <c r="L5005" s="9">
        <f>A5005&amp;"-"&amp;TEXT(E5005,"yyyymmdd")</f>
        <v/>
      </c>
    </row>
    <row r="5006">
      <c r="A5006" t="n">
        <v>50073013</v>
      </c>
      <c r="B5006" t="inlineStr">
        <is>
          <t>Brooklyn</t>
        </is>
      </c>
      <c r="C5006" t="inlineStr">
        <is>
          <t>11229</t>
        </is>
      </c>
      <c r="D5006" t="inlineStr">
        <is>
          <t>Jewish/Kosher</t>
        </is>
      </c>
      <c r="E5006" s="8" t="n">
        <v>46146</v>
      </c>
      <c r="F5006" t="inlineStr">
        <is>
          <t>Violations were cited in the following area(s).</t>
        </is>
      </c>
      <c r="G5006" t="inlineStr">
        <is>
          <t>06D</t>
        </is>
      </c>
      <c r="H5006" t="inlineStr">
        <is>
          <t>Food contact surface not properly washed, rinsed and sanitized after each use and following any activity when contamination may have occurred.</t>
        </is>
      </c>
      <c r="I5006" t="inlineStr">
        <is>
          <t>Critical</t>
        </is>
      </c>
      <c r="J5006" t="n">
        <v>38</v>
      </c>
      <c r="L5006" s="9">
        <f>A5006&amp;"-"&amp;TEXT(E5006,"yyyymmdd")</f>
        <v/>
      </c>
    </row>
    <row r="5007">
      <c r="A5007" t="n">
        <v>50073013</v>
      </c>
      <c r="B5007" t="inlineStr">
        <is>
          <t>Brooklyn</t>
        </is>
      </c>
      <c r="C5007" t="inlineStr">
        <is>
          <t>11229</t>
        </is>
      </c>
      <c r="D5007" t="inlineStr">
        <is>
          <t>Jewish/Kosher</t>
        </is>
      </c>
      <c r="E5007" s="8" t="n">
        <v>46146</v>
      </c>
      <c r="F5007" t="inlineStr">
        <is>
          <t>Violations were cited in the following area(s).</t>
        </is>
      </c>
      <c r="G5007" t="inlineStr">
        <is>
          <t>08C</t>
        </is>
      </c>
      <c r="H5007" t="inlineStr">
        <is>
          <t>Pesticide not properly labeled or used by unlicensed individual. Pesticide, other toxic chemical improperly used/stored. Unprotected, unlocked bait station used.</t>
        </is>
      </c>
      <c r="I5007" t="inlineStr">
        <is>
          <t>Not Critical</t>
        </is>
      </c>
      <c r="J5007" t="n">
        <v>38</v>
      </c>
      <c r="L5007" s="9">
        <f>A5007&amp;"-"&amp;TEXT(E5007,"yyyymmdd")</f>
        <v/>
      </c>
    </row>
    <row r="5008">
      <c r="A5008" t="n">
        <v>50073013</v>
      </c>
      <c r="B5008" t="inlineStr">
        <is>
          <t>Brooklyn</t>
        </is>
      </c>
      <c r="C5008" t="inlineStr">
        <is>
          <t>11229</t>
        </is>
      </c>
      <c r="D5008" t="inlineStr">
        <is>
          <t>Jewish/Kosher</t>
        </is>
      </c>
      <c r="E5008" s="8" t="n">
        <v>46146</v>
      </c>
      <c r="F5008" t="inlineStr">
        <is>
          <t>Violations were cited in the following area(s).</t>
        </is>
      </c>
      <c r="G5008" t="inlineStr">
        <is>
          <t>10F</t>
        </is>
      </c>
      <c r="H5008" t="inlineStr">
        <is>
          <t>Non-food contact surface or equipment made of unacceptable material, not kept clean, or not properly sealed, raised, spaced or movable to allow accessibility for cleaning on all sides, above and underneath the unit.</t>
        </is>
      </c>
      <c r="I5008" t="inlineStr">
        <is>
          <t>Not Critical</t>
        </is>
      </c>
      <c r="J5008" t="n">
        <v>38</v>
      </c>
      <c r="L5008" s="9">
        <f>A5008&amp;"-"&amp;TEXT(E5008,"yyyymmdd")</f>
        <v/>
      </c>
    </row>
    <row r="5009">
      <c r="A5009" t="n">
        <v>50074305</v>
      </c>
      <c r="B5009" t="inlineStr">
        <is>
          <t>Queens</t>
        </is>
      </c>
      <c r="C5009" t="inlineStr">
        <is>
          <t>11354</t>
        </is>
      </c>
      <c r="D5009" t="inlineStr">
        <is>
          <t>Chinese</t>
        </is>
      </c>
      <c r="E5009" s="8" t="n">
        <v>46146</v>
      </c>
      <c r="F5009" t="inlineStr">
        <is>
          <t>Violations were cited in the following area(s).</t>
        </is>
      </c>
      <c r="G5009" t="inlineStr">
        <is>
          <t>06C</t>
        </is>
      </c>
      <c r="H500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009" t="inlineStr">
        <is>
          <t>Critical</t>
        </is>
      </c>
      <c r="J5009" t="n">
        <v>15</v>
      </c>
      <c r="L5009" s="9">
        <f>A5009&amp;"-"&amp;TEXT(E5009,"yyyymmdd")</f>
        <v/>
      </c>
    </row>
    <row r="5010">
      <c r="A5010" t="n">
        <v>50074305</v>
      </c>
      <c r="B5010" t="inlineStr">
        <is>
          <t>Queens</t>
        </is>
      </c>
      <c r="C5010" t="inlineStr">
        <is>
          <t>11354</t>
        </is>
      </c>
      <c r="D5010" t="inlineStr">
        <is>
          <t>Chinese</t>
        </is>
      </c>
      <c r="E5010" s="8" t="n">
        <v>46146</v>
      </c>
      <c r="F5010" t="inlineStr">
        <is>
          <t>Violations were cited in the following area(s).</t>
        </is>
      </c>
      <c r="G5010" t="inlineStr">
        <is>
          <t>08C</t>
        </is>
      </c>
      <c r="H5010" t="inlineStr">
        <is>
          <t>Pesticide not properly labeled or used by unlicensed individual. Pesticide, other toxic chemical improperly used/stored. Unprotected, unlocked bait station used.</t>
        </is>
      </c>
      <c r="I5010" t="inlineStr">
        <is>
          <t>Not Critical</t>
        </is>
      </c>
      <c r="J5010" t="n">
        <v>15</v>
      </c>
      <c r="L5010" s="9">
        <f>A5010&amp;"-"&amp;TEXT(E5010,"yyyymmdd")</f>
        <v/>
      </c>
    </row>
    <row r="5011">
      <c r="A5011" t="n">
        <v>50074305</v>
      </c>
      <c r="B5011" t="inlineStr">
        <is>
          <t>Queens</t>
        </is>
      </c>
      <c r="C5011" t="inlineStr">
        <is>
          <t>11354</t>
        </is>
      </c>
      <c r="D5011" t="inlineStr">
        <is>
          <t>Chinese</t>
        </is>
      </c>
      <c r="E5011" s="8" t="n">
        <v>46146</v>
      </c>
      <c r="F5011" t="inlineStr">
        <is>
          <t>Violations were cited in the following area(s).</t>
        </is>
      </c>
      <c r="G5011" t="inlineStr">
        <is>
          <t>10G</t>
        </is>
      </c>
      <c r="H5011" t="inlineStr">
        <is>
          <t>Dishwashing and ware washing: Cleaning and sanitizing of tableware, including dishes, utensils, and equipment deficient.</t>
        </is>
      </c>
      <c r="I5011" t="inlineStr">
        <is>
          <t>Not Critical</t>
        </is>
      </c>
      <c r="J5011" t="n">
        <v>15</v>
      </c>
      <c r="L5011" s="9">
        <f>A5011&amp;"-"&amp;TEXT(E5011,"yyyymmdd")</f>
        <v/>
      </c>
    </row>
    <row r="5012">
      <c r="A5012" t="n">
        <v>50075139</v>
      </c>
      <c r="B5012" t="inlineStr">
        <is>
          <t>Queens</t>
        </is>
      </c>
      <c r="C5012" t="inlineStr">
        <is>
          <t>11373</t>
        </is>
      </c>
      <c r="D5012" t="inlineStr">
        <is>
          <t>Asian/Asian Fusion</t>
        </is>
      </c>
      <c r="E5012" s="8" t="n">
        <v>46146</v>
      </c>
      <c r="F5012" t="inlineStr">
        <is>
          <t>Violations were cited in the following area(s).</t>
        </is>
      </c>
      <c r="G5012" t="inlineStr">
        <is>
          <t>02G</t>
        </is>
      </c>
      <c r="H5012" t="inlineStr">
        <is>
          <t>Cold TCS food item held above 41 °F; smoked or processed fish held above 38 °F; intact raw eggs held above 45 °F; or reduced oxygen packaged (ROP) TCS foods held above required temperatures except during active necessary preparation.</t>
        </is>
      </c>
      <c r="I5012" t="inlineStr">
        <is>
          <t>Critical</t>
        </is>
      </c>
      <c r="J5012" t="n">
        <v>29</v>
      </c>
      <c r="L5012" s="9">
        <f>A5012&amp;"-"&amp;TEXT(E5012,"yyyymmdd")</f>
        <v/>
      </c>
    </row>
    <row r="5013">
      <c r="A5013" t="n">
        <v>50075139</v>
      </c>
      <c r="B5013" t="inlineStr">
        <is>
          <t>Queens</t>
        </is>
      </c>
      <c r="C5013" t="inlineStr">
        <is>
          <t>11373</t>
        </is>
      </c>
      <c r="D5013" t="inlineStr">
        <is>
          <t>Asian/Asian Fusion</t>
        </is>
      </c>
      <c r="E5013" s="8" t="n">
        <v>46146</v>
      </c>
      <c r="F5013" t="inlineStr">
        <is>
          <t>Violations were cited in the following area(s).</t>
        </is>
      </c>
      <c r="G5013" t="inlineStr">
        <is>
          <t>05D</t>
        </is>
      </c>
      <c r="H501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013" t="inlineStr">
        <is>
          <t>Critical</t>
        </is>
      </c>
      <c r="J5013" t="n">
        <v>29</v>
      </c>
      <c r="L5013" s="9">
        <f>A5013&amp;"-"&amp;TEXT(E5013,"yyyymmdd")</f>
        <v/>
      </c>
    </row>
    <row r="5014">
      <c r="A5014" t="n">
        <v>50075139</v>
      </c>
      <c r="B5014" t="inlineStr">
        <is>
          <t>Queens</t>
        </is>
      </c>
      <c r="C5014" t="inlineStr">
        <is>
          <t>11373</t>
        </is>
      </c>
      <c r="D5014" t="inlineStr">
        <is>
          <t>Asian/Asian Fusion</t>
        </is>
      </c>
      <c r="E5014" s="8" t="n">
        <v>46146</v>
      </c>
      <c r="F5014" t="inlineStr">
        <is>
          <t>Violations were cited in the following area(s).</t>
        </is>
      </c>
      <c r="G5014" t="inlineStr">
        <is>
          <t>06F</t>
        </is>
      </c>
      <c r="H5014" t="inlineStr">
        <is>
          <t>Wiping cloths not stored clean and dry, or in a sanitizing solution, between uses.</t>
        </is>
      </c>
      <c r="I5014" t="inlineStr">
        <is>
          <t>Critical</t>
        </is>
      </c>
      <c r="J5014" t="n">
        <v>29</v>
      </c>
      <c r="L5014" s="9">
        <f>A5014&amp;"-"&amp;TEXT(E5014,"yyyymmdd")</f>
        <v/>
      </c>
    </row>
    <row r="5015">
      <c r="A5015" t="n">
        <v>50075139</v>
      </c>
      <c r="B5015" t="inlineStr">
        <is>
          <t>Queens</t>
        </is>
      </c>
      <c r="C5015" t="inlineStr">
        <is>
          <t>11373</t>
        </is>
      </c>
      <c r="D5015" t="inlineStr">
        <is>
          <t>Asian/Asian Fusion</t>
        </is>
      </c>
      <c r="E5015" s="8" t="n">
        <v>46146</v>
      </c>
      <c r="F5015" t="inlineStr">
        <is>
          <t>Violations were cited in the following area(s).</t>
        </is>
      </c>
      <c r="G5015" t="inlineStr">
        <is>
          <t>09B</t>
        </is>
      </c>
      <c r="H5015" t="inlineStr">
        <is>
          <t>Thawing procedure improper.</t>
        </is>
      </c>
      <c r="I5015" t="inlineStr">
        <is>
          <t>Not Critical</t>
        </is>
      </c>
      <c r="J5015" t="n">
        <v>29</v>
      </c>
      <c r="L5015" s="9">
        <f>A5015&amp;"-"&amp;TEXT(E5015,"yyyymmdd")</f>
        <v/>
      </c>
    </row>
    <row r="5016">
      <c r="A5016" t="n">
        <v>50078316</v>
      </c>
      <c r="B5016" t="inlineStr">
        <is>
          <t>Manhattan</t>
        </is>
      </c>
      <c r="C5016" t="inlineStr">
        <is>
          <t>10010</t>
        </is>
      </c>
      <c r="D5016" t="inlineStr">
        <is>
          <t>Bagels/Pretzels</t>
        </is>
      </c>
      <c r="E5016" s="8" t="n">
        <v>46146</v>
      </c>
      <c r="F5016" t="inlineStr">
        <is>
          <t>Violations were cited in the following area(s).</t>
        </is>
      </c>
      <c r="G5016" t="inlineStr">
        <is>
          <t>02B</t>
        </is>
      </c>
      <c r="H5016" t="inlineStr">
        <is>
          <t>Hot TCS food item not held at or above 140 °F.</t>
        </is>
      </c>
      <c r="I5016" t="inlineStr">
        <is>
          <t>Critical</t>
        </is>
      </c>
      <c r="J5016" t="n">
        <v>34</v>
      </c>
      <c r="L5016" s="9">
        <f>A5016&amp;"-"&amp;TEXT(E5016,"yyyymmdd")</f>
        <v/>
      </c>
    </row>
    <row r="5017">
      <c r="A5017" t="n">
        <v>50078316</v>
      </c>
      <c r="B5017" t="inlineStr">
        <is>
          <t>Manhattan</t>
        </is>
      </c>
      <c r="C5017" t="inlineStr">
        <is>
          <t>10010</t>
        </is>
      </c>
      <c r="D5017" t="inlineStr">
        <is>
          <t>Bagels/Pretzels</t>
        </is>
      </c>
      <c r="E5017" s="8" t="n">
        <v>46146</v>
      </c>
      <c r="F5017" t="inlineStr">
        <is>
          <t>Violations were cited in the following area(s).</t>
        </is>
      </c>
      <c r="G5017" t="inlineStr">
        <is>
          <t>02G</t>
        </is>
      </c>
      <c r="H5017" t="inlineStr">
        <is>
          <t>Cold TCS food item held above 41 °F; smoked or processed fish held above 38 °F; intact raw eggs held above 45 °F; or reduced oxygen packaged (ROP) TCS foods held above required temperatures except during active necessary preparation.</t>
        </is>
      </c>
      <c r="I5017" t="inlineStr">
        <is>
          <t>Critical</t>
        </is>
      </c>
      <c r="J5017" t="n">
        <v>34</v>
      </c>
      <c r="L5017" s="9">
        <f>A5017&amp;"-"&amp;TEXT(E5017,"yyyymmdd")</f>
        <v/>
      </c>
    </row>
    <row r="5018">
      <c r="A5018" t="n">
        <v>50078316</v>
      </c>
      <c r="B5018" t="inlineStr">
        <is>
          <t>Manhattan</t>
        </is>
      </c>
      <c r="C5018" t="inlineStr">
        <is>
          <t>10010</t>
        </is>
      </c>
      <c r="D5018" t="inlineStr">
        <is>
          <t>Bagels/Pretzels</t>
        </is>
      </c>
      <c r="E5018" s="8" t="n">
        <v>46146</v>
      </c>
      <c r="F5018" t="inlineStr">
        <is>
          <t>Violations were cited in the following area(s).</t>
        </is>
      </c>
      <c r="G5018" t="inlineStr">
        <is>
          <t>06C</t>
        </is>
      </c>
      <c r="H501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018" t="inlineStr">
        <is>
          <t>Critical</t>
        </is>
      </c>
      <c r="J5018" t="n">
        <v>34</v>
      </c>
      <c r="L5018" s="9">
        <f>A5018&amp;"-"&amp;TEXT(E5018,"yyyymmdd")</f>
        <v/>
      </c>
    </row>
    <row r="5019">
      <c r="A5019" t="n">
        <v>50078316</v>
      </c>
      <c r="B5019" t="inlineStr">
        <is>
          <t>Manhattan</t>
        </is>
      </c>
      <c r="C5019" t="inlineStr">
        <is>
          <t>10010</t>
        </is>
      </c>
      <c r="D5019" t="inlineStr">
        <is>
          <t>Bagels/Pretzels</t>
        </is>
      </c>
      <c r="E5019" s="8" t="n">
        <v>46146</v>
      </c>
      <c r="F5019" t="inlineStr">
        <is>
          <t>Violations were cited in the following area(s).</t>
        </is>
      </c>
      <c r="G5019" t="inlineStr">
        <is>
          <t>06D</t>
        </is>
      </c>
      <c r="H5019" t="inlineStr">
        <is>
          <t>Food contact surface not properly washed, rinsed and sanitized after each use and following any activity when contamination may have occurred.</t>
        </is>
      </c>
      <c r="I5019" t="inlineStr">
        <is>
          <t>Critical</t>
        </is>
      </c>
      <c r="J5019" t="n">
        <v>34</v>
      </c>
      <c r="L5019" s="9">
        <f>A5019&amp;"-"&amp;TEXT(E5019,"yyyymmdd")</f>
        <v/>
      </c>
    </row>
    <row r="5020">
      <c r="A5020" t="n">
        <v>50078316</v>
      </c>
      <c r="B5020" t="inlineStr">
        <is>
          <t>Manhattan</t>
        </is>
      </c>
      <c r="C5020" t="inlineStr">
        <is>
          <t>10010</t>
        </is>
      </c>
      <c r="D5020" t="inlineStr">
        <is>
          <t>Bagels/Pretzels</t>
        </is>
      </c>
      <c r="E5020" s="8" t="n">
        <v>46146</v>
      </c>
      <c r="F5020" t="inlineStr">
        <is>
          <t>Violations were cited in the following area(s).</t>
        </is>
      </c>
      <c r="G5020" t="inlineStr">
        <is>
          <t>08B</t>
        </is>
      </c>
      <c r="H5020"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5020" t="inlineStr">
        <is>
          <t>Not Critical</t>
        </is>
      </c>
      <c r="J5020" t="n">
        <v>34</v>
      </c>
      <c r="L5020" s="9">
        <f>A5020&amp;"-"&amp;TEXT(E5020,"yyyymmdd")</f>
        <v/>
      </c>
    </row>
    <row r="5021">
      <c r="A5021" t="n">
        <v>50078316</v>
      </c>
      <c r="B5021" t="inlineStr">
        <is>
          <t>Manhattan</t>
        </is>
      </c>
      <c r="C5021" t="inlineStr">
        <is>
          <t>10010</t>
        </is>
      </c>
      <c r="D5021" t="inlineStr">
        <is>
          <t>Bagels/Pretzels</t>
        </is>
      </c>
      <c r="E5021" s="8" t="n">
        <v>46146</v>
      </c>
      <c r="F5021" t="inlineStr">
        <is>
          <t>Violations were cited in the following area(s).</t>
        </is>
      </c>
      <c r="G5021" t="inlineStr">
        <is>
          <t>09C</t>
        </is>
      </c>
      <c r="H5021" t="inlineStr">
        <is>
          <t>Design, construction, materials used or maintenance of food contact surface improper. Surface not easily cleanable, sanitized and maintained.</t>
        </is>
      </c>
      <c r="I5021" t="inlineStr">
        <is>
          <t>Not Critical</t>
        </is>
      </c>
      <c r="J5021" t="n">
        <v>34</v>
      </c>
      <c r="L5021" s="9">
        <f>A5021&amp;"-"&amp;TEXT(E5021,"yyyymmdd")</f>
        <v/>
      </c>
    </row>
    <row r="5022">
      <c r="A5022" t="n">
        <v>50078316</v>
      </c>
      <c r="B5022" t="inlineStr">
        <is>
          <t>Manhattan</t>
        </is>
      </c>
      <c r="C5022" t="inlineStr">
        <is>
          <t>10010</t>
        </is>
      </c>
      <c r="D5022" t="inlineStr">
        <is>
          <t>Bagels/Pretzels</t>
        </is>
      </c>
      <c r="E5022" s="8" t="n">
        <v>46146</v>
      </c>
      <c r="F5022" t="inlineStr">
        <is>
          <t>Violations were cited in the following area(s).</t>
        </is>
      </c>
      <c r="G5022" t="inlineStr">
        <is>
          <t>10F</t>
        </is>
      </c>
      <c r="H5022" t="inlineStr">
        <is>
          <t>Non-food contact surface or equipment made of unacceptable material, not kept clean, or not properly sealed, raised, spaced or movable to allow accessibility for cleaning on all sides, above and underneath the unit.</t>
        </is>
      </c>
      <c r="I5022" t="inlineStr">
        <is>
          <t>Not Critical</t>
        </is>
      </c>
      <c r="J5022" t="n">
        <v>34</v>
      </c>
      <c r="L5022" s="9">
        <f>A5022&amp;"-"&amp;TEXT(E5022,"yyyymmdd")</f>
        <v/>
      </c>
    </row>
    <row r="5023">
      <c r="A5023" t="n">
        <v>50080882</v>
      </c>
      <c r="B5023" t="inlineStr">
        <is>
          <t>Manhattan</t>
        </is>
      </c>
      <c r="C5023" t="inlineStr">
        <is>
          <t>10022</t>
        </is>
      </c>
      <c r="D5023" t="inlineStr">
        <is>
          <t>Donuts</t>
        </is>
      </c>
      <c r="E5023" s="8" t="n">
        <v>46146</v>
      </c>
      <c r="F5023" t="inlineStr">
        <is>
          <t>Violations were cited in the following area(s).</t>
        </is>
      </c>
      <c r="G5023" t="inlineStr">
        <is>
          <t>06C</t>
        </is>
      </c>
      <c r="H502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023" t="inlineStr">
        <is>
          <t>Critical</t>
        </is>
      </c>
      <c r="J5023" t="n">
        <v>19</v>
      </c>
      <c r="L5023" s="9">
        <f>A5023&amp;"-"&amp;TEXT(E5023,"yyyymmdd")</f>
        <v/>
      </c>
    </row>
    <row r="5024">
      <c r="A5024" t="n">
        <v>50080882</v>
      </c>
      <c r="B5024" t="inlineStr">
        <is>
          <t>Manhattan</t>
        </is>
      </c>
      <c r="C5024" t="inlineStr">
        <is>
          <t>10022</t>
        </is>
      </c>
      <c r="D5024" t="inlineStr">
        <is>
          <t>Donuts</t>
        </is>
      </c>
      <c r="E5024" s="8" t="n">
        <v>46146</v>
      </c>
      <c r="F5024" t="inlineStr">
        <is>
          <t>Violations were cited in the following area(s).</t>
        </is>
      </c>
      <c r="G5024" t="inlineStr">
        <is>
          <t>06D</t>
        </is>
      </c>
      <c r="H5024" t="inlineStr">
        <is>
          <t>Food contact surface not properly washed, rinsed and sanitized after each use and following any activity when contamination may have occurred.</t>
        </is>
      </c>
      <c r="I5024" t="inlineStr">
        <is>
          <t>Critical</t>
        </is>
      </c>
      <c r="J5024" t="n">
        <v>19</v>
      </c>
      <c r="L5024" s="9">
        <f>A5024&amp;"-"&amp;TEXT(E5024,"yyyymmdd")</f>
        <v/>
      </c>
    </row>
    <row r="5025">
      <c r="A5025" t="n">
        <v>50080882</v>
      </c>
      <c r="B5025" t="inlineStr">
        <is>
          <t>Manhattan</t>
        </is>
      </c>
      <c r="C5025" t="inlineStr">
        <is>
          <t>10022</t>
        </is>
      </c>
      <c r="D5025" t="inlineStr">
        <is>
          <t>Donuts</t>
        </is>
      </c>
      <c r="E5025" s="8" t="n">
        <v>46146</v>
      </c>
      <c r="F5025" t="inlineStr">
        <is>
          <t>Violations were cited in the following area(s).</t>
        </is>
      </c>
      <c r="G5025" t="inlineStr">
        <is>
          <t>06E</t>
        </is>
      </c>
      <c r="H5025" t="inlineStr">
        <is>
          <t>Sanitized equipment or utensil, including in-use food dispensing utensil, improperly used or stored.</t>
        </is>
      </c>
      <c r="I5025" t="inlineStr">
        <is>
          <t>Critical</t>
        </is>
      </c>
      <c r="J5025" t="n">
        <v>19</v>
      </c>
      <c r="L5025" s="9">
        <f>A5025&amp;"-"&amp;TEXT(E5025,"yyyymmdd")</f>
        <v/>
      </c>
    </row>
    <row r="5026">
      <c r="A5026" t="n">
        <v>50080882</v>
      </c>
      <c r="B5026" t="inlineStr">
        <is>
          <t>Manhattan</t>
        </is>
      </c>
      <c r="C5026" t="inlineStr">
        <is>
          <t>10022</t>
        </is>
      </c>
      <c r="D5026" t="inlineStr">
        <is>
          <t>Donuts</t>
        </is>
      </c>
      <c r="E5026" s="8" t="n">
        <v>46146</v>
      </c>
      <c r="F5026" t="inlineStr">
        <is>
          <t>Violations were cited in the following area(s).</t>
        </is>
      </c>
      <c r="G5026" t="inlineStr">
        <is>
          <t>10E</t>
        </is>
      </c>
      <c r="H5026" t="inlineStr">
        <is>
          <t>Accurate thermometer not provided or properly located in refrigerated, cold storage or hot holding equipment</t>
        </is>
      </c>
      <c r="I5026" t="inlineStr">
        <is>
          <t>Not Critical</t>
        </is>
      </c>
      <c r="J5026" t="n">
        <v>19</v>
      </c>
      <c r="L5026" s="9">
        <f>A5026&amp;"-"&amp;TEXT(E5026,"yyyymmdd")</f>
        <v/>
      </c>
    </row>
    <row r="5027">
      <c r="A5027" t="n">
        <v>50083454</v>
      </c>
      <c r="B5027" t="inlineStr">
        <is>
          <t>Staten Island</t>
        </is>
      </c>
      <c r="C5027" t="inlineStr">
        <is>
          <t>10312</t>
        </is>
      </c>
      <c r="D5027" t="inlineStr">
        <is>
          <t>Sandwiches</t>
        </is>
      </c>
      <c r="E5027" s="8" t="n">
        <v>46146</v>
      </c>
      <c r="F5027" t="inlineStr">
        <is>
          <t>Violations were cited in the following area(s).</t>
        </is>
      </c>
      <c r="G5027" t="inlineStr">
        <is>
          <t>06D</t>
        </is>
      </c>
      <c r="H5027" t="inlineStr">
        <is>
          <t>Food contact surface not properly washed, rinsed and sanitized after each use and following any activity when contamination may have occurred.</t>
        </is>
      </c>
      <c r="I5027" t="inlineStr">
        <is>
          <t>Critical</t>
        </is>
      </c>
      <c r="J5027" t="n">
        <v>8</v>
      </c>
      <c r="K5027" t="inlineStr">
        <is>
          <t>A</t>
        </is>
      </c>
      <c r="L5027" s="9">
        <f>A5027&amp;"-"&amp;TEXT(E5027,"yyyymmdd")</f>
        <v/>
      </c>
    </row>
    <row r="5028">
      <c r="A5028" t="n">
        <v>50083454</v>
      </c>
      <c r="B5028" t="inlineStr">
        <is>
          <t>Staten Island</t>
        </is>
      </c>
      <c r="C5028" t="inlineStr">
        <is>
          <t>10312</t>
        </is>
      </c>
      <c r="D5028" t="inlineStr">
        <is>
          <t>Sandwiches</t>
        </is>
      </c>
      <c r="E5028" s="8" t="n">
        <v>46146</v>
      </c>
      <c r="F5028" t="inlineStr">
        <is>
          <t>Violations were cited in the following area(s).</t>
        </is>
      </c>
      <c r="G5028" t="inlineStr">
        <is>
          <t>10F</t>
        </is>
      </c>
      <c r="H5028" t="inlineStr">
        <is>
          <t>Non-food contact surface or equipment made of unacceptable material, not kept clean, or not properly sealed, raised, spaced or movable to allow accessibility for cleaning on all sides, above and underneath the unit.</t>
        </is>
      </c>
      <c r="I5028" t="inlineStr">
        <is>
          <t>Not Critical</t>
        </is>
      </c>
      <c r="J5028" t="n">
        <v>8</v>
      </c>
      <c r="K5028" t="inlineStr">
        <is>
          <t>A</t>
        </is>
      </c>
      <c r="L5028" s="9">
        <f>A5028&amp;"-"&amp;TEXT(E5028,"yyyymmdd")</f>
        <v/>
      </c>
    </row>
    <row r="5029">
      <c r="A5029" t="n">
        <v>50086149</v>
      </c>
      <c r="B5029" t="inlineStr">
        <is>
          <t>Queens</t>
        </is>
      </c>
      <c r="C5029" t="inlineStr">
        <is>
          <t>11360</t>
        </is>
      </c>
      <c r="D5029" t="inlineStr">
        <is>
          <t>Coffee/Tea</t>
        </is>
      </c>
      <c r="E5029" s="8" t="n">
        <v>46146</v>
      </c>
      <c r="F5029" t="inlineStr">
        <is>
          <t>Violations were cited in the following area(s).</t>
        </is>
      </c>
      <c r="G5029" t="inlineStr">
        <is>
          <t>10F</t>
        </is>
      </c>
      <c r="H5029" t="inlineStr">
        <is>
          <t>Non-food contact surface or equipment made of unacceptable material, not kept clean, or not properly sealed, raised, spaced or movable to allow accessibility for cleaning on all sides, above and underneath the unit.</t>
        </is>
      </c>
      <c r="I5029" t="inlineStr">
        <is>
          <t>Not Critical</t>
        </is>
      </c>
      <c r="J5029" t="n">
        <v>2</v>
      </c>
      <c r="K5029" t="inlineStr">
        <is>
          <t>A</t>
        </is>
      </c>
      <c r="L5029" s="9">
        <f>A5029&amp;"-"&amp;TEXT(E5029,"yyyymmdd")</f>
        <v/>
      </c>
    </row>
    <row r="5030">
      <c r="A5030" t="n">
        <v>50089189</v>
      </c>
      <c r="B5030" t="inlineStr">
        <is>
          <t>Manhattan</t>
        </is>
      </c>
      <c r="C5030" t="inlineStr">
        <is>
          <t>10003</t>
        </is>
      </c>
      <c r="D5030" t="inlineStr">
        <is>
          <t>Coffee/Tea</t>
        </is>
      </c>
      <c r="E5030" s="8" t="n">
        <v>46146</v>
      </c>
      <c r="F5030" t="inlineStr">
        <is>
          <t>Violations were cited in the following area(s).</t>
        </is>
      </c>
      <c r="G5030" t="inlineStr">
        <is>
          <t>06D</t>
        </is>
      </c>
      <c r="H5030" t="inlineStr">
        <is>
          <t>Food contact surface not properly washed, rinsed and sanitized after each use and following any activity when contamination may have occurred.</t>
        </is>
      </c>
      <c r="I5030" t="inlineStr">
        <is>
          <t>Critical</t>
        </is>
      </c>
      <c r="J5030" t="n">
        <v>13</v>
      </c>
      <c r="K5030" t="inlineStr">
        <is>
          <t>A</t>
        </is>
      </c>
      <c r="L5030" s="9">
        <f>A5030&amp;"-"&amp;TEXT(E5030,"yyyymmdd")</f>
        <v/>
      </c>
    </row>
    <row r="5031">
      <c r="A5031" t="n">
        <v>50089189</v>
      </c>
      <c r="B5031" t="inlineStr">
        <is>
          <t>Manhattan</t>
        </is>
      </c>
      <c r="C5031" t="inlineStr">
        <is>
          <t>10003</t>
        </is>
      </c>
      <c r="D5031" t="inlineStr">
        <is>
          <t>Coffee/Tea</t>
        </is>
      </c>
      <c r="E5031" s="8" t="n">
        <v>46146</v>
      </c>
      <c r="F5031" t="inlineStr">
        <is>
          <t>Violations were cited in the following area(s).</t>
        </is>
      </c>
      <c r="G5031" t="inlineStr">
        <is>
          <t>06F</t>
        </is>
      </c>
      <c r="H5031" t="inlineStr">
        <is>
          <t>Wiping cloths not stored clean and dry, or in a sanitizing solution, between uses.</t>
        </is>
      </c>
      <c r="I5031" t="inlineStr">
        <is>
          <t>Critical</t>
        </is>
      </c>
      <c r="J5031" t="n">
        <v>13</v>
      </c>
      <c r="K5031" t="inlineStr">
        <is>
          <t>A</t>
        </is>
      </c>
      <c r="L5031" s="9">
        <f>A5031&amp;"-"&amp;TEXT(E5031,"yyyymmdd")</f>
        <v/>
      </c>
    </row>
    <row r="5032">
      <c r="A5032" t="n">
        <v>50089189</v>
      </c>
      <c r="B5032" t="inlineStr">
        <is>
          <t>Manhattan</t>
        </is>
      </c>
      <c r="C5032" t="inlineStr">
        <is>
          <t>10003</t>
        </is>
      </c>
      <c r="D5032" t="inlineStr">
        <is>
          <t>Coffee/Tea</t>
        </is>
      </c>
      <c r="E5032" s="8" t="n">
        <v>46146</v>
      </c>
      <c r="F5032" t="inlineStr">
        <is>
          <t>Violations were cited in the following area(s).</t>
        </is>
      </c>
      <c r="G5032" t="inlineStr">
        <is>
          <t>10F</t>
        </is>
      </c>
      <c r="H5032" t="inlineStr">
        <is>
          <t>Non-food contact surface or equipment made of unacceptable material, not kept clean, or not properly sealed, raised, spaced or movable to allow accessibility for cleaning on all sides, above and underneath the unit.</t>
        </is>
      </c>
      <c r="I5032" t="inlineStr">
        <is>
          <t>Not Critical</t>
        </is>
      </c>
      <c r="J5032" t="n">
        <v>13</v>
      </c>
      <c r="K5032" t="inlineStr">
        <is>
          <t>A</t>
        </is>
      </c>
      <c r="L5032" s="9">
        <f>A5032&amp;"-"&amp;TEXT(E5032,"yyyymmdd")</f>
        <v/>
      </c>
    </row>
    <row r="5033">
      <c r="A5033" t="n">
        <v>50089257</v>
      </c>
      <c r="B5033" t="inlineStr">
        <is>
          <t>Manhattan</t>
        </is>
      </c>
      <c r="C5033" t="inlineStr">
        <is>
          <t>10024</t>
        </is>
      </c>
      <c r="D5033" t="inlineStr">
        <is>
          <t>Donuts</t>
        </is>
      </c>
      <c r="E5033" s="8" t="n">
        <v>46146</v>
      </c>
      <c r="F5033" t="inlineStr">
        <is>
          <t>Violations were cited in the following area(s).</t>
        </is>
      </c>
      <c r="G5033" t="inlineStr">
        <is>
          <t>06C</t>
        </is>
      </c>
      <c r="H503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033" t="inlineStr">
        <is>
          <t>Critical</t>
        </is>
      </c>
      <c r="J5033" t="n">
        <v>13</v>
      </c>
      <c r="K5033" t="inlineStr">
        <is>
          <t>A</t>
        </is>
      </c>
      <c r="L5033" s="9">
        <f>A5033&amp;"-"&amp;TEXT(E5033,"yyyymmdd")</f>
        <v/>
      </c>
    </row>
    <row r="5034">
      <c r="A5034" t="n">
        <v>50089257</v>
      </c>
      <c r="B5034" t="inlineStr">
        <is>
          <t>Manhattan</t>
        </is>
      </c>
      <c r="C5034" t="inlineStr">
        <is>
          <t>10024</t>
        </is>
      </c>
      <c r="D5034" t="inlineStr">
        <is>
          <t>Donuts</t>
        </is>
      </c>
      <c r="E5034" s="8" t="n">
        <v>46146</v>
      </c>
      <c r="F5034" t="inlineStr">
        <is>
          <t>Violations were cited in the following area(s).</t>
        </is>
      </c>
      <c r="G5034" t="inlineStr">
        <is>
          <t>06F</t>
        </is>
      </c>
      <c r="H5034" t="inlineStr">
        <is>
          <t>Wiping cloths not stored clean and dry, or in a sanitizing solution, between uses.</t>
        </is>
      </c>
      <c r="I5034" t="inlineStr">
        <is>
          <t>Critical</t>
        </is>
      </c>
      <c r="J5034" t="n">
        <v>13</v>
      </c>
      <c r="K5034" t="inlineStr">
        <is>
          <t>A</t>
        </is>
      </c>
      <c r="L5034" s="9">
        <f>A5034&amp;"-"&amp;TEXT(E5034,"yyyymmdd")</f>
        <v/>
      </c>
    </row>
    <row r="5035">
      <c r="A5035" t="n">
        <v>50089257</v>
      </c>
      <c r="B5035" t="inlineStr">
        <is>
          <t>Manhattan</t>
        </is>
      </c>
      <c r="C5035" t="inlineStr">
        <is>
          <t>10024</t>
        </is>
      </c>
      <c r="D5035" t="inlineStr">
        <is>
          <t>Donuts</t>
        </is>
      </c>
      <c r="E5035" s="8" t="n">
        <v>46146</v>
      </c>
      <c r="F5035" t="inlineStr">
        <is>
          <t>Violations were cited in the following area(s).</t>
        </is>
      </c>
      <c r="G5035" t="inlineStr">
        <is>
          <t>10F</t>
        </is>
      </c>
      <c r="H5035" t="inlineStr">
        <is>
          <t>Non-food contact surface or equipment made of unacceptable material, not kept clean, or not properly sealed, raised, spaced or movable to allow accessibility for cleaning on all sides, above and underneath the unit.</t>
        </is>
      </c>
      <c r="I5035" t="inlineStr">
        <is>
          <t>Not Critical</t>
        </is>
      </c>
      <c r="J5035" t="n">
        <v>13</v>
      </c>
      <c r="K5035" t="inlineStr">
        <is>
          <t>A</t>
        </is>
      </c>
      <c r="L5035" s="9">
        <f>A5035&amp;"-"&amp;TEXT(E5035,"yyyymmdd")</f>
        <v/>
      </c>
    </row>
    <row r="5036">
      <c r="A5036" t="n">
        <v>50093959</v>
      </c>
      <c r="B5036" t="inlineStr">
        <is>
          <t>Manhattan</t>
        </is>
      </c>
      <c r="C5036" t="inlineStr">
        <is>
          <t>10012</t>
        </is>
      </c>
      <c r="D5036" t="inlineStr">
        <is>
          <t>Coffee/Tea</t>
        </is>
      </c>
      <c r="E5036" s="8" t="n">
        <v>46146</v>
      </c>
      <c r="F5036" t="inlineStr">
        <is>
          <t>Violations were cited in the following area(s).</t>
        </is>
      </c>
      <c r="G5036" t="inlineStr">
        <is>
          <t>02G</t>
        </is>
      </c>
      <c r="H5036" t="inlineStr">
        <is>
          <t>Cold TCS food item held above 41 °F; smoked or processed fish held above 38 °F; intact raw eggs held above 45 °F; or reduced oxygen packaged (ROP) TCS foods held above required temperatures except during active necessary preparation.</t>
        </is>
      </c>
      <c r="I5036" t="inlineStr">
        <is>
          <t>Critical</t>
        </is>
      </c>
      <c r="J5036" t="n">
        <v>12</v>
      </c>
      <c r="K5036" t="inlineStr">
        <is>
          <t>A</t>
        </is>
      </c>
      <c r="L5036" s="9">
        <f>A5036&amp;"-"&amp;TEXT(E5036,"yyyymmdd")</f>
        <v/>
      </c>
    </row>
    <row r="5037">
      <c r="A5037" t="n">
        <v>50093959</v>
      </c>
      <c r="B5037" t="inlineStr">
        <is>
          <t>Manhattan</t>
        </is>
      </c>
      <c r="C5037" t="inlineStr">
        <is>
          <t>10012</t>
        </is>
      </c>
      <c r="D5037" t="inlineStr">
        <is>
          <t>Coffee/Tea</t>
        </is>
      </c>
      <c r="E5037" s="8" t="n">
        <v>46146</v>
      </c>
      <c r="F5037" t="inlineStr">
        <is>
          <t>Violations were cited in the following area(s).</t>
        </is>
      </c>
      <c r="G5037" t="inlineStr">
        <is>
          <t>10B</t>
        </is>
      </c>
      <c r="H5037" t="inlineStr">
        <is>
          <t>Anti-siphonage or back-flow prevention device not provided where required; equipment or floor not properly drained; sewage disposal system in disrepair or not functioning properly. Condensation or liquid waste improperly disposed of.</t>
        </is>
      </c>
      <c r="I5037" t="inlineStr">
        <is>
          <t>Not Critical</t>
        </is>
      </c>
      <c r="J5037" t="n">
        <v>12</v>
      </c>
      <c r="K5037" t="inlineStr">
        <is>
          <t>A</t>
        </is>
      </c>
      <c r="L5037" s="9">
        <f>A5037&amp;"-"&amp;TEXT(E5037,"yyyymmdd")</f>
        <v/>
      </c>
    </row>
    <row r="5038">
      <c r="A5038" t="n">
        <v>50095632</v>
      </c>
      <c r="B5038" t="inlineStr">
        <is>
          <t>Queens</t>
        </is>
      </c>
      <c r="C5038" t="inlineStr">
        <is>
          <t>11362</t>
        </is>
      </c>
      <c r="D5038" t="inlineStr">
        <is>
          <t>Chinese</t>
        </is>
      </c>
      <c r="E5038" s="8" t="n">
        <v>46146</v>
      </c>
      <c r="F5038" t="inlineStr">
        <is>
          <t>Violations were cited in the following area(s).</t>
        </is>
      </c>
      <c r="G5038" t="inlineStr">
        <is>
          <t>02G</t>
        </is>
      </c>
      <c r="H5038" t="inlineStr">
        <is>
          <t>Cold TCS food item held above 41 °F; smoked or processed fish held above 38 °F; intact raw eggs held above 45 °F; or reduced oxygen packaged (ROP) TCS foods held above required temperatures except during active necessary preparation.</t>
        </is>
      </c>
      <c r="I5038" t="inlineStr">
        <is>
          <t>Critical</t>
        </is>
      </c>
      <c r="J5038" t="n">
        <v>31</v>
      </c>
      <c r="L5038" s="9">
        <f>A5038&amp;"-"&amp;TEXT(E5038,"yyyymmdd")</f>
        <v/>
      </c>
    </row>
    <row r="5039">
      <c r="A5039" t="n">
        <v>50095632</v>
      </c>
      <c r="B5039" t="inlineStr">
        <is>
          <t>Queens</t>
        </is>
      </c>
      <c r="C5039" t="inlineStr">
        <is>
          <t>11362</t>
        </is>
      </c>
      <c r="D5039" t="inlineStr">
        <is>
          <t>Chinese</t>
        </is>
      </c>
      <c r="E5039" s="8" t="n">
        <v>46146</v>
      </c>
      <c r="F5039" t="inlineStr">
        <is>
          <t>Violations were cited in the following area(s).</t>
        </is>
      </c>
      <c r="G5039" t="inlineStr">
        <is>
          <t>05C</t>
        </is>
      </c>
      <c r="H5039" t="inlineStr">
        <is>
          <t>Food contact surface, refillable, reusable containers, or equipment improperly constructed, placed or maintained. Unacceptable material used. Culinary sink or other acceptable method not provided for washing food.</t>
        </is>
      </c>
      <c r="I5039" t="inlineStr">
        <is>
          <t>Critical</t>
        </is>
      </c>
      <c r="J5039" t="n">
        <v>31</v>
      </c>
      <c r="L5039" s="9">
        <f>A5039&amp;"-"&amp;TEXT(E5039,"yyyymmdd")</f>
        <v/>
      </c>
    </row>
    <row r="5040">
      <c r="A5040" t="n">
        <v>50095632</v>
      </c>
      <c r="B5040" t="inlineStr">
        <is>
          <t>Queens</t>
        </is>
      </c>
      <c r="C5040" t="inlineStr">
        <is>
          <t>11362</t>
        </is>
      </c>
      <c r="D5040" t="inlineStr">
        <is>
          <t>Chinese</t>
        </is>
      </c>
      <c r="E5040" s="8" t="n">
        <v>46146</v>
      </c>
      <c r="F5040" t="inlineStr">
        <is>
          <t>Violations were cited in the following area(s).</t>
        </is>
      </c>
      <c r="G5040" t="inlineStr">
        <is>
          <t>05D</t>
        </is>
      </c>
      <c r="H504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040" t="inlineStr">
        <is>
          <t>Critical</t>
        </is>
      </c>
      <c r="J5040" t="n">
        <v>31</v>
      </c>
      <c r="L5040" s="9">
        <f>A5040&amp;"-"&amp;TEXT(E5040,"yyyymmdd")</f>
        <v/>
      </c>
    </row>
    <row r="5041">
      <c r="A5041" t="n">
        <v>50095632</v>
      </c>
      <c r="B5041" t="inlineStr">
        <is>
          <t>Queens</t>
        </is>
      </c>
      <c r="C5041" t="inlineStr">
        <is>
          <t>11362</t>
        </is>
      </c>
      <c r="D5041" t="inlineStr">
        <is>
          <t>Chinese</t>
        </is>
      </c>
      <c r="E5041" s="8" t="n">
        <v>46146</v>
      </c>
      <c r="F5041" t="inlineStr">
        <is>
          <t>Violations were cited in the following area(s).</t>
        </is>
      </c>
      <c r="G5041" t="inlineStr">
        <is>
          <t>06D</t>
        </is>
      </c>
      <c r="H5041" t="inlineStr">
        <is>
          <t>Food contact surface not properly washed, rinsed and sanitized after each use and following any activity when contamination may have occurred.</t>
        </is>
      </c>
      <c r="I5041" t="inlineStr">
        <is>
          <t>Critical</t>
        </is>
      </c>
      <c r="J5041" t="n">
        <v>31</v>
      </c>
      <c r="L5041" s="9">
        <f>A5041&amp;"-"&amp;TEXT(E5041,"yyyymmdd")</f>
        <v/>
      </c>
    </row>
    <row r="5042">
      <c r="A5042" t="n">
        <v>50095632</v>
      </c>
      <c r="B5042" t="inlineStr">
        <is>
          <t>Queens</t>
        </is>
      </c>
      <c r="C5042" t="inlineStr">
        <is>
          <t>11362</t>
        </is>
      </c>
      <c r="D5042" t="inlineStr">
        <is>
          <t>Chinese</t>
        </is>
      </c>
      <c r="E5042" s="8" t="n">
        <v>46146</v>
      </c>
      <c r="F5042" t="inlineStr">
        <is>
          <t>Violations were cited in the following area(s).</t>
        </is>
      </c>
      <c r="G5042" t="inlineStr">
        <is>
          <t>10F</t>
        </is>
      </c>
      <c r="H5042" t="inlineStr">
        <is>
          <t>Non-food contact surface or equipment made of unacceptable material, not kept clean, or not properly sealed, raised, spaced or movable to allow accessibility for cleaning on all sides, above and underneath the unit.</t>
        </is>
      </c>
      <c r="I5042" t="inlineStr">
        <is>
          <t>Not Critical</t>
        </is>
      </c>
      <c r="J5042" t="n">
        <v>31</v>
      </c>
      <c r="L5042" s="9">
        <f>A5042&amp;"-"&amp;TEXT(E5042,"yyyymmdd")</f>
        <v/>
      </c>
    </row>
    <row r="5043">
      <c r="A5043" t="n">
        <v>50095992</v>
      </c>
      <c r="B5043" t="inlineStr">
        <is>
          <t>Manhattan</t>
        </is>
      </c>
      <c r="C5043" t="inlineStr">
        <is>
          <t>10271</t>
        </is>
      </c>
      <c r="D5043" t="inlineStr">
        <is>
          <t>American</t>
        </is>
      </c>
      <c r="E5043" s="8" t="n">
        <v>46146</v>
      </c>
      <c r="F5043" t="inlineStr">
        <is>
          <t>Violations were cited in the following area(s).</t>
        </is>
      </c>
      <c r="G5043" t="inlineStr">
        <is>
          <t>06F</t>
        </is>
      </c>
      <c r="H5043" t="inlineStr">
        <is>
          <t>Wiping cloths not stored clean and dry, or in a sanitizing solution, between uses.</t>
        </is>
      </c>
      <c r="I5043" t="inlineStr">
        <is>
          <t>Critical</t>
        </is>
      </c>
      <c r="J5043" t="n">
        <v>7</v>
      </c>
      <c r="K5043" t="inlineStr">
        <is>
          <t>A</t>
        </is>
      </c>
      <c r="L5043" s="9">
        <f>A5043&amp;"-"&amp;TEXT(E5043,"yyyymmdd")</f>
        <v/>
      </c>
    </row>
    <row r="5044">
      <c r="A5044" t="n">
        <v>50095992</v>
      </c>
      <c r="B5044" t="inlineStr">
        <is>
          <t>Manhattan</t>
        </is>
      </c>
      <c r="C5044" t="inlineStr">
        <is>
          <t>10271</t>
        </is>
      </c>
      <c r="D5044" t="inlineStr">
        <is>
          <t>American</t>
        </is>
      </c>
      <c r="E5044" s="8" t="n">
        <v>46146</v>
      </c>
      <c r="F5044" t="inlineStr">
        <is>
          <t>Violations were cited in the following area(s).</t>
        </is>
      </c>
      <c r="G5044" t="inlineStr">
        <is>
          <t>10F</t>
        </is>
      </c>
      <c r="H5044" t="inlineStr">
        <is>
          <t>Non-food contact surface or equipment made of unacceptable material, not kept clean, or not properly sealed, raised, spaced or movable to allow accessibility for cleaning on all sides, above and underneath the unit.</t>
        </is>
      </c>
      <c r="I5044" t="inlineStr">
        <is>
          <t>Not Critical</t>
        </is>
      </c>
      <c r="J5044" t="n">
        <v>7</v>
      </c>
      <c r="K5044" t="inlineStr">
        <is>
          <t>A</t>
        </is>
      </c>
      <c r="L5044" s="9">
        <f>A5044&amp;"-"&amp;TEXT(E5044,"yyyymmdd")</f>
        <v/>
      </c>
    </row>
    <row r="5045">
      <c r="A5045" t="n">
        <v>50100416</v>
      </c>
      <c r="B5045" t="inlineStr">
        <is>
          <t>Queens</t>
        </is>
      </c>
      <c r="C5045" t="inlineStr">
        <is>
          <t>11429</t>
        </is>
      </c>
      <c r="D5045" t="inlineStr">
        <is>
          <t>Chinese</t>
        </is>
      </c>
      <c r="E5045" s="8" t="n">
        <v>46146</v>
      </c>
      <c r="F5045" t="inlineStr">
        <is>
          <t>Violations were cited in the following area(s).</t>
        </is>
      </c>
      <c r="G5045" t="inlineStr">
        <is>
          <t>02G</t>
        </is>
      </c>
      <c r="H5045" t="inlineStr">
        <is>
          <t>Cold TCS food item held above 41 °F; smoked or processed fish held above 38 °F; intact raw eggs held above 45 °F; or reduced oxygen packaged (ROP) TCS foods held above required temperatures except during active necessary preparation.</t>
        </is>
      </c>
      <c r="I5045" t="inlineStr">
        <is>
          <t>Critical</t>
        </is>
      </c>
      <c r="J5045" t="n">
        <v>13</v>
      </c>
      <c r="K5045" t="inlineStr">
        <is>
          <t>A</t>
        </is>
      </c>
      <c r="L5045" s="9">
        <f>A5045&amp;"-"&amp;TEXT(E5045,"yyyymmdd")</f>
        <v/>
      </c>
    </row>
    <row r="5046">
      <c r="A5046" t="n">
        <v>50100416</v>
      </c>
      <c r="B5046" t="inlineStr">
        <is>
          <t>Queens</t>
        </is>
      </c>
      <c r="C5046" t="inlineStr">
        <is>
          <t>11429</t>
        </is>
      </c>
      <c r="D5046" t="inlineStr">
        <is>
          <t>Chinese</t>
        </is>
      </c>
      <c r="E5046" s="8" t="n">
        <v>46146</v>
      </c>
      <c r="F5046" t="inlineStr">
        <is>
          <t>Violations were cited in the following area(s).</t>
        </is>
      </c>
      <c r="G5046" t="inlineStr">
        <is>
          <t>10B</t>
        </is>
      </c>
      <c r="H5046" t="inlineStr">
        <is>
          <t>Anti-siphonage or back-flow prevention device not provided where required; equipment or floor not properly drained; sewage disposal system in disrepair or not functioning properly. Condensation or liquid waste improperly disposed of.</t>
        </is>
      </c>
      <c r="I5046" t="inlineStr">
        <is>
          <t>Not Critical</t>
        </is>
      </c>
      <c r="J5046" t="n">
        <v>13</v>
      </c>
      <c r="K5046" t="inlineStr">
        <is>
          <t>A</t>
        </is>
      </c>
      <c r="L5046" s="9">
        <f>A5046&amp;"-"&amp;TEXT(E5046,"yyyymmdd")</f>
        <v/>
      </c>
    </row>
    <row r="5047">
      <c r="A5047" t="n">
        <v>50100416</v>
      </c>
      <c r="B5047" t="inlineStr">
        <is>
          <t>Queens</t>
        </is>
      </c>
      <c r="C5047" t="inlineStr">
        <is>
          <t>11429</t>
        </is>
      </c>
      <c r="D5047" t="inlineStr">
        <is>
          <t>Chinese</t>
        </is>
      </c>
      <c r="E5047" s="8" t="n">
        <v>46146</v>
      </c>
      <c r="F5047" t="inlineStr">
        <is>
          <t>Violations were cited in the following area(s).</t>
        </is>
      </c>
      <c r="G5047" t="inlineStr">
        <is>
          <t>10F</t>
        </is>
      </c>
      <c r="H5047" t="inlineStr">
        <is>
          <t>Non-food contact surface or equipment made of unacceptable material, not kept clean, or not properly sealed, raised, spaced or movable to allow accessibility for cleaning on all sides, above and underneath the unit.</t>
        </is>
      </c>
      <c r="I5047" t="inlineStr">
        <is>
          <t>Not Critical</t>
        </is>
      </c>
      <c r="J5047" t="n">
        <v>13</v>
      </c>
      <c r="K5047" t="inlineStr">
        <is>
          <t>A</t>
        </is>
      </c>
      <c r="L5047" s="9">
        <f>A5047&amp;"-"&amp;TEXT(E5047,"yyyymmdd")</f>
        <v/>
      </c>
    </row>
    <row r="5048">
      <c r="A5048" t="n">
        <v>50104869</v>
      </c>
      <c r="B5048" t="inlineStr">
        <is>
          <t>Manhattan</t>
        </is>
      </c>
      <c r="C5048" t="inlineStr">
        <is>
          <t>10024</t>
        </is>
      </c>
      <c r="D5048" t="inlineStr">
        <is>
          <t>Japanese</t>
        </is>
      </c>
      <c r="E5048" s="8" t="n">
        <v>46146</v>
      </c>
      <c r="F5048" t="inlineStr">
        <is>
          <t>Violations were cited in the following area(s).</t>
        </is>
      </c>
      <c r="G5048" t="inlineStr">
        <is>
          <t>10B</t>
        </is>
      </c>
      <c r="H5048" t="inlineStr">
        <is>
          <t>Anti-siphonage or back-flow prevention device not provided where required; equipment or floor not properly drained; sewage disposal system in disrepair or not functioning properly. Condensation or liquid waste improperly disposed of.</t>
        </is>
      </c>
      <c r="I5048" t="inlineStr">
        <is>
          <t>Not Critical</t>
        </is>
      </c>
      <c r="J5048" t="n">
        <v>5</v>
      </c>
      <c r="K5048" t="inlineStr">
        <is>
          <t>A</t>
        </is>
      </c>
      <c r="L5048" s="9">
        <f>A5048&amp;"-"&amp;TEXT(E5048,"yyyymmdd")</f>
        <v/>
      </c>
    </row>
    <row r="5049">
      <c r="A5049" t="n">
        <v>50104869</v>
      </c>
      <c r="B5049" t="inlineStr">
        <is>
          <t>Manhattan</t>
        </is>
      </c>
      <c r="C5049" t="inlineStr">
        <is>
          <t>10024</t>
        </is>
      </c>
      <c r="D5049" t="inlineStr">
        <is>
          <t>Japanese</t>
        </is>
      </c>
      <c r="E5049" s="8" t="n">
        <v>46146</v>
      </c>
      <c r="F5049" t="inlineStr">
        <is>
          <t>Violations were cited in the following area(s).</t>
        </is>
      </c>
      <c r="G5049" t="inlineStr">
        <is>
          <t>10F</t>
        </is>
      </c>
      <c r="H5049" t="inlineStr">
        <is>
          <t>Non-food contact surface or equipment made of unacceptable material, not kept clean, or not properly sealed, raised, spaced or movable to allow accessibility for cleaning on all sides, above and underneath the unit.</t>
        </is>
      </c>
      <c r="I5049" t="inlineStr">
        <is>
          <t>Not Critical</t>
        </is>
      </c>
      <c r="J5049" t="n">
        <v>5</v>
      </c>
      <c r="K5049" t="inlineStr">
        <is>
          <t>A</t>
        </is>
      </c>
      <c r="L5049" s="9">
        <f>A5049&amp;"-"&amp;TEXT(E5049,"yyyymmdd")</f>
        <v/>
      </c>
    </row>
    <row r="5050">
      <c r="A5050" t="n">
        <v>50115909</v>
      </c>
      <c r="B5050" t="inlineStr">
        <is>
          <t>Manhattan</t>
        </is>
      </c>
      <c r="C5050" t="inlineStr">
        <is>
          <t>10017</t>
        </is>
      </c>
      <c r="D5050" t="inlineStr">
        <is>
          <t>American</t>
        </is>
      </c>
      <c r="E5050" s="8" t="n">
        <v>46146</v>
      </c>
      <c r="F5050" t="inlineStr">
        <is>
          <t>Violations were cited in the following area(s).</t>
        </is>
      </c>
      <c r="G5050" t="inlineStr">
        <is>
          <t>02G</t>
        </is>
      </c>
      <c r="H5050" t="inlineStr">
        <is>
          <t>Cold TCS food item held above 41 °F; smoked or processed fish held above 38 °F; intact raw eggs held above 45 °F; or reduced oxygen packaged (ROP) TCS foods held above required temperatures except during active necessary preparation.</t>
        </is>
      </c>
      <c r="I5050" t="inlineStr">
        <is>
          <t>Critical</t>
        </is>
      </c>
      <c r="J5050" t="n">
        <v>30</v>
      </c>
      <c r="L5050" s="9">
        <f>A5050&amp;"-"&amp;TEXT(E5050,"yyyymmdd")</f>
        <v/>
      </c>
    </row>
    <row r="5051">
      <c r="A5051" t="n">
        <v>50115909</v>
      </c>
      <c r="B5051" t="inlineStr">
        <is>
          <t>Manhattan</t>
        </is>
      </c>
      <c r="C5051" t="inlineStr">
        <is>
          <t>10017</t>
        </is>
      </c>
      <c r="D5051" t="inlineStr">
        <is>
          <t>American</t>
        </is>
      </c>
      <c r="E5051" s="8" t="n">
        <v>46146</v>
      </c>
      <c r="F5051" t="inlineStr">
        <is>
          <t>Violations were cited in the following area(s).</t>
        </is>
      </c>
      <c r="G5051" t="inlineStr">
        <is>
          <t>04H</t>
        </is>
      </c>
      <c r="H5051" t="inlineStr">
        <is>
          <t>Raw, cooked or prepared food is adulterated, contaminated, cross-contaminated, or not discarded in accordance with HACCP plan.</t>
        </is>
      </c>
      <c r="I5051" t="inlineStr">
        <is>
          <t>Critical</t>
        </is>
      </c>
      <c r="J5051" t="n">
        <v>30</v>
      </c>
      <c r="L5051" s="9">
        <f>A5051&amp;"-"&amp;TEXT(E5051,"yyyymmdd")</f>
        <v/>
      </c>
    </row>
    <row r="5052">
      <c r="A5052" t="n">
        <v>50115909</v>
      </c>
      <c r="B5052" t="inlineStr">
        <is>
          <t>Manhattan</t>
        </is>
      </c>
      <c r="C5052" t="inlineStr">
        <is>
          <t>10017</t>
        </is>
      </c>
      <c r="D5052" t="inlineStr">
        <is>
          <t>American</t>
        </is>
      </c>
      <c r="E5052" s="8" t="n">
        <v>46146</v>
      </c>
      <c r="F5052" t="inlineStr">
        <is>
          <t>Violations were cited in the following area(s).</t>
        </is>
      </c>
      <c r="G5052" t="inlineStr">
        <is>
          <t>04N</t>
        </is>
      </c>
      <c r="H5052" t="inlineStr">
        <is>
          <t>Filth flies or food/refuse/sewage associated with (FRSA) flies or other nuisance pests in establishment’s food and/or non-food areas. FRSA flies include house flies, blow flies, bottle flies, flesh flies, drain flies, Phorid flies and fruit flies.</t>
        </is>
      </c>
      <c r="I5052" t="inlineStr">
        <is>
          <t>Critical</t>
        </is>
      </c>
      <c r="J5052" t="n">
        <v>30</v>
      </c>
      <c r="L5052" s="9">
        <f>A5052&amp;"-"&amp;TEXT(E5052,"yyyymmdd")</f>
        <v/>
      </c>
    </row>
    <row r="5053">
      <c r="A5053" t="n">
        <v>50115909</v>
      </c>
      <c r="B5053" t="inlineStr">
        <is>
          <t>Manhattan</t>
        </is>
      </c>
      <c r="C5053" t="inlineStr">
        <is>
          <t>10017</t>
        </is>
      </c>
      <c r="D5053" t="inlineStr">
        <is>
          <t>American</t>
        </is>
      </c>
      <c r="E5053" s="8" t="n">
        <v>46146</v>
      </c>
      <c r="F5053" t="inlineStr">
        <is>
          <t>Violations were cited in the following area(s).</t>
        </is>
      </c>
      <c r="G5053" t="inlineStr">
        <is>
          <t>06C</t>
        </is>
      </c>
      <c r="H505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053" t="inlineStr">
        <is>
          <t>Critical</t>
        </is>
      </c>
      <c r="J5053" t="n">
        <v>30</v>
      </c>
      <c r="L5053" s="9">
        <f>A5053&amp;"-"&amp;TEXT(E5053,"yyyymmdd")</f>
        <v/>
      </c>
    </row>
    <row r="5054">
      <c r="A5054" t="n">
        <v>50115909</v>
      </c>
      <c r="B5054" t="inlineStr">
        <is>
          <t>Manhattan</t>
        </is>
      </c>
      <c r="C5054" t="inlineStr">
        <is>
          <t>10017</t>
        </is>
      </c>
      <c r="D5054" t="inlineStr">
        <is>
          <t>American</t>
        </is>
      </c>
      <c r="E5054" s="8" t="n">
        <v>46146</v>
      </c>
      <c r="F5054" t="inlineStr">
        <is>
          <t>Violations were cited in the following area(s).</t>
        </is>
      </c>
      <c r="G5054" t="inlineStr">
        <is>
          <t>08A</t>
        </is>
      </c>
      <c r="H5054" t="inlineStr">
        <is>
          <t>Establishment is not free of harborage or conditions conducive to rodents, insects or other pests.</t>
        </is>
      </c>
      <c r="I5054" t="inlineStr">
        <is>
          <t>Not Critical</t>
        </is>
      </c>
      <c r="J5054" t="n">
        <v>30</v>
      </c>
      <c r="L5054" s="9">
        <f>A5054&amp;"-"&amp;TEXT(E5054,"yyyymmdd")</f>
        <v/>
      </c>
    </row>
    <row r="5055">
      <c r="A5055" t="n">
        <v>50115909</v>
      </c>
      <c r="B5055" t="inlineStr">
        <is>
          <t>Manhattan</t>
        </is>
      </c>
      <c r="C5055" t="inlineStr">
        <is>
          <t>10017</t>
        </is>
      </c>
      <c r="D5055" t="inlineStr">
        <is>
          <t>American</t>
        </is>
      </c>
      <c r="E5055" s="8" t="n">
        <v>46146</v>
      </c>
      <c r="F5055" t="inlineStr">
        <is>
          <t>Violations were cited in the following area(s).</t>
        </is>
      </c>
      <c r="G5055" t="inlineStr">
        <is>
          <t>10F</t>
        </is>
      </c>
      <c r="H5055" t="inlineStr">
        <is>
          <t>Non-food contact surface or equipment made of unacceptable material, not kept clean, or not properly sealed, raised, spaced or movable to allow accessibility for cleaning on all sides, above and underneath the unit.</t>
        </is>
      </c>
      <c r="I5055" t="inlineStr">
        <is>
          <t>Not Critical</t>
        </is>
      </c>
      <c r="J5055" t="n">
        <v>30</v>
      </c>
      <c r="L5055" s="9">
        <f>A5055&amp;"-"&amp;TEXT(E5055,"yyyymmdd")</f>
        <v/>
      </c>
    </row>
    <row r="5056">
      <c r="A5056" t="n">
        <v>50118822</v>
      </c>
      <c r="B5056" t="inlineStr">
        <is>
          <t>Staten Island</t>
        </is>
      </c>
      <c r="C5056" t="inlineStr">
        <is>
          <t>10306</t>
        </is>
      </c>
      <c r="D5056" t="inlineStr">
        <is>
          <t>Japanese</t>
        </is>
      </c>
      <c r="E5056" s="8" t="n">
        <v>46146</v>
      </c>
      <c r="F5056" t="inlineStr">
        <is>
          <t>Violations were cited in the following area(s).</t>
        </is>
      </c>
      <c r="G5056" t="inlineStr">
        <is>
          <t>02B</t>
        </is>
      </c>
      <c r="H5056" t="inlineStr">
        <is>
          <t>Hot TCS food item not held at or above 140 °F.</t>
        </is>
      </c>
      <c r="I5056" t="inlineStr">
        <is>
          <t>Critical</t>
        </is>
      </c>
      <c r="J5056" t="n">
        <v>22</v>
      </c>
      <c r="L5056" s="9">
        <f>A5056&amp;"-"&amp;TEXT(E5056,"yyyymmdd")</f>
        <v/>
      </c>
    </row>
    <row r="5057">
      <c r="A5057" t="n">
        <v>50118822</v>
      </c>
      <c r="B5057" t="inlineStr">
        <is>
          <t>Staten Island</t>
        </is>
      </c>
      <c r="C5057" t="inlineStr">
        <is>
          <t>10306</t>
        </is>
      </c>
      <c r="D5057" t="inlineStr">
        <is>
          <t>Japanese</t>
        </is>
      </c>
      <c r="E5057" s="8" t="n">
        <v>46146</v>
      </c>
      <c r="F5057" t="inlineStr">
        <is>
          <t>Violations were cited in the following area(s).</t>
        </is>
      </c>
      <c r="G5057" t="inlineStr">
        <is>
          <t>04C</t>
        </is>
      </c>
      <c r="H5057" t="inlineStr">
        <is>
          <t>Food worker/food vendor does not use utensil or other barrier to eliminate bare hand contact with food that will not receive adequate additional heat treatment.</t>
        </is>
      </c>
      <c r="I5057" t="inlineStr">
        <is>
          <t>Critical</t>
        </is>
      </c>
      <c r="J5057" t="n">
        <v>22</v>
      </c>
      <c r="L5057" s="9">
        <f>A5057&amp;"-"&amp;TEXT(E5057,"yyyymmdd")</f>
        <v/>
      </c>
    </row>
    <row r="5058">
      <c r="A5058" t="n">
        <v>50118822</v>
      </c>
      <c r="B5058" t="inlineStr">
        <is>
          <t>Staten Island</t>
        </is>
      </c>
      <c r="C5058" t="inlineStr">
        <is>
          <t>10306</t>
        </is>
      </c>
      <c r="D5058" t="inlineStr">
        <is>
          <t>Japanese</t>
        </is>
      </c>
      <c r="E5058" s="8" t="n">
        <v>46146</v>
      </c>
      <c r="F5058" t="inlineStr">
        <is>
          <t>Violations were cited in the following area(s).</t>
        </is>
      </c>
      <c r="G5058" t="inlineStr">
        <is>
          <t>06D</t>
        </is>
      </c>
      <c r="H5058" t="inlineStr">
        <is>
          <t>Food contact surface not properly washed, rinsed and sanitized after each use and following any activity when contamination may have occurred.</t>
        </is>
      </c>
      <c r="I5058" t="inlineStr">
        <is>
          <t>Critical</t>
        </is>
      </c>
      <c r="J5058" t="n">
        <v>22</v>
      </c>
      <c r="L5058" s="9">
        <f>A5058&amp;"-"&amp;TEXT(E5058,"yyyymmdd")</f>
        <v/>
      </c>
    </row>
    <row r="5059">
      <c r="A5059" t="n">
        <v>50118822</v>
      </c>
      <c r="B5059" t="inlineStr">
        <is>
          <t>Staten Island</t>
        </is>
      </c>
      <c r="C5059" t="inlineStr">
        <is>
          <t>10306</t>
        </is>
      </c>
      <c r="D5059" t="inlineStr">
        <is>
          <t>Japanese</t>
        </is>
      </c>
      <c r="E5059" s="8" t="n">
        <v>46146</v>
      </c>
      <c r="F5059" t="inlineStr">
        <is>
          <t>Violations were cited in the following area(s).</t>
        </is>
      </c>
      <c r="G5059" t="inlineStr">
        <is>
          <t>08C</t>
        </is>
      </c>
      <c r="H5059" t="inlineStr">
        <is>
          <t>Pesticide not properly labeled or used by unlicensed individual. Pesticide, other toxic chemical improperly used/stored. Unprotected, unlocked bait station used.</t>
        </is>
      </c>
      <c r="I5059" t="inlineStr">
        <is>
          <t>Not Critical</t>
        </is>
      </c>
      <c r="J5059" t="n">
        <v>22</v>
      </c>
      <c r="L5059" s="9">
        <f>A5059&amp;"-"&amp;TEXT(E5059,"yyyymmdd")</f>
        <v/>
      </c>
    </row>
    <row r="5060">
      <c r="A5060" t="n">
        <v>50121126</v>
      </c>
      <c r="B5060" t="inlineStr">
        <is>
          <t>Queens</t>
        </is>
      </c>
      <c r="C5060" t="inlineStr">
        <is>
          <t>11362</t>
        </is>
      </c>
      <c r="D5060" t="inlineStr">
        <is>
          <t>Bakery Products/Desserts</t>
        </is>
      </c>
      <c r="E5060" s="8" t="n">
        <v>46146</v>
      </c>
      <c r="F5060" t="inlineStr">
        <is>
          <t>Violations were cited in the following area(s).</t>
        </is>
      </c>
      <c r="G5060" t="inlineStr">
        <is>
          <t>02B</t>
        </is>
      </c>
      <c r="H5060" t="inlineStr">
        <is>
          <t>Hot TCS food item not held at or above 140 °F.</t>
        </is>
      </c>
      <c r="I5060" t="inlineStr">
        <is>
          <t>Critical</t>
        </is>
      </c>
      <c r="J5060" t="n">
        <v>22</v>
      </c>
      <c r="L5060" s="9">
        <f>A5060&amp;"-"&amp;TEXT(E5060,"yyyymmdd")</f>
        <v/>
      </c>
    </row>
    <row r="5061">
      <c r="A5061" t="n">
        <v>50121126</v>
      </c>
      <c r="B5061" t="inlineStr">
        <is>
          <t>Queens</t>
        </is>
      </c>
      <c r="C5061" t="inlineStr">
        <is>
          <t>11362</t>
        </is>
      </c>
      <c r="D5061" t="inlineStr">
        <is>
          <t>Bakery Products/Desserts</t>
        </is>
      </c>
      <c r="E5061" s="8" t="n">
        <v>46146</v>
      </c>
      <c r="F5061" t="inlineStr">
        <is>
          <t>Violations were cited in the following area(s).</t>
        </is>
      </c>
      <c r="G5061" t="inlineStr">
        <is>
          <t>02G</t>
        </is>
      </c>
      <c r="H5061" t="inlineStr">
        <is>
          <t>Cold TCS food item held above 41 °F; smoked or processed fish held above 38 °F; intact raw eggs held above 45 °F; or reduced oxygen packaged (ROP) TCS foods held above required temperatures except during active necessary preparation.</t>
        </is>
      </c>
      <c r="I5061" t="inlineStr">
        <is>
          <t>Critical</t>
        </is>
      </c>
      <c r="J5061" t="n">
        <v>22</v>
      </c>
      <c r="L5061" s="9">
        <f>A5061&amp;"-"&amp;TEXT(E5061,"yyyymmdd")</f>
        <v/>
      </c>
    </row>
    <row r="5062">
      <c r="A5062" t="n">
        <v>50121126</v>
      </c>
      <c r="B5062" t="inlineStr">
        <is>
          <t>Queens</t>
        </is>
      </c>
      <c r="C5062" t="inlineStr">
        <is>
          <t>11362</t>
        </is>
      </c>
      <c r="D5062" t="inlineStr">
        <is>
          <t>Bakery Products/Desserts</t>
        </is>
      </c>
      <c r="E5062" s="8" t="n">
        <v>46146</v>
      </c>
      <c r="F5062" t="inlineStr">
        <is>
          <t>Violations were cited in the following area(s).</t>
        </is>
      </c>
      <c r="G5062" t="inlineStr">
        <is>
          <t>06D</t>
        </is>
      </c>
      <c r="H5062" t="inlineStr">
        <is>
          <t>Food contact surface not properly washed, rinsed and sanitized after each use and following any activity when contamination may have occurred.</t>
        </is>
      </c>
      <c r="I5062" t="inlineStr">
        <is>
          <t>Critical</t>
        </is>
      </c>
      <c r="J5062" t="n">
        <v>22</v>
      </c>
      <c r="L5062" s="9">
        <f>A5062&amp;"-"&amp;TEXT(E5062,"yyyymmdd")</f>
        <v/>
      </c>
    </row>
    <row r="5063">
      <c r="A5063" t="n">
        <v>50124128</v>
      </c>
      <c r="B5063" t="inlineStr">
        <is>
          <t>Manhattan</t>
        </is>
      </c>
      <c r="C5063" t="inlineStr">
        <is>
          <t>10019</t>
        </is>
      </c>
      <c r="D5063" t="inlineStr">
        <is>
          <t>Pizza</t>
        </is>
      </c>
      <c r="E5063" s="8" t="n">
        <v>46146</v>
      </c>
      <c r="F5063" t="inlineStr">
        <is>
          <t>Violations were cited in the following area(s).</t>
        </is>
      </c>
      <c r="G5063" t="inlineStr">
        <is>
          <t>02B</t>
        </is>
      </c>
      <c r="H5063" t="inlineStr">
        <is>
          <t>Hot TCS food item not held at or above 140 °F.</t>
        </is>
      </c>
      <c r="I5063" t="inlineStr">
        <is>
          <t>Critical</t>
        </is>
      </c>
      <c r="J5063" t="n">
        <v>20</v>
      </c>
      <c r="L5063" s="9">
        <f>A5063&amp;"-"&amp;TEXT(E5063,"yyyymmdd")</f>
        <v/>
      </c>
    </row>
    <row r="5064">
      <c r="A5064" t="n">
        <v>50124128</v>
      </c>
      <c r="B5064" t="inlineStr">
        <is>
          <t>Manhattan</t>
        </is>
      </c>
      <c r="C5064" t="inlineStr">
        <is>
          <t>10019</t>
        </is>
      </c>
      <c r="D5064" t="inlineStr">
        <is>
          <t>Pizza</t>
        </is>
      </c>
      <c r="E5064" s="8" t="n">
        <v>46146</v>
      </c>
      <c r="F5064" t="inlineStr">
        <is>
          <t>Violations were cited in the following area(s).</t>
        </is>
      </c>
      <c r="G5064" t="inlineStr">
        <is>
          <t>02G</t>
        </is>
      </c>
      <c r="H5064" t="inlineStr">
        <is>
          <t>Cold TCS food item held above 41 °F; smoked or processed fish held above 38 °F; intact raw eggs held above 45 °F; or reduced oxygen packaged (ROP) TCS foods held above required temperatures except during active necessary preparation.</t>
        </is>
      </c>
      <c r="I5064" t="inlineStr">
        <is>
          <t>Critical</t>
        </is>
      </c>
      <c r="J5064" t="n">
        <v>20</v>
      </c>
      <c r="L5064" s="9">
        <f>A5064&amp;"-"&amp;TEXT(E5064,"yyyymmdd")</f>
        <v/>
      </c>
    </row>
    <row r="5065">
      <c r="A5065" t="n">
        <v>50124128</v>
      </c>
      <c r="B5065" t="inlineStr">
        <is>
          <t>Manhattan</t>
        </is>
      </c>
      <c r="C5065" t="inlineStr">
        <is>
          <t>10019</t>
        </is>
      </c>
      <c r="D5065" t="inlineStr">
        <is>
          <t>Pizza</t>
        </is>
      </c>
      <c r="E5065" s="8" t="n">
        <v>46146</v>
      </c>
      <c r="F5065" t="inlineStr">
        <is>
          <t>Violations were cited in the following area(s).</t>
        </is>
      </c>
      <c r="G5065" t="inlineStr">
        <is>
          <t>10B</t>
        </is>
      </c>
      <c r="H5065" t="inlineStr">
        <is>
          <t>Anti-siphonage or back-flow prevention device not provided where required; equipment or floor not properly drained; sewage disposal system in disrepair or not functioning properly. Condensation or liquid waste improperly disposed of.</t>
        </is>
      </c>
      <c r="I5065" t="inlineStr">
        <is>
          <t>Not Critical</t>
        </is>
      </c>
      <c r="J5065" t="n">
        <v>20</v>
      </c>
      <c r="L5065" s="9">
        <f>A5065&amp;"-"&amp;TEXT(E5065,"yyyymmdd")</f>
        <v/>
      </c>
    </row>
    <row r="5066">
      <c r="A5066" t="n">
        <v>50124384</v>
      </c>
      <c r="B5066" t="inlineStr">
        <is>
          <t>Manhattan</t>
        </is>
      </c>
      <c r="C5066" t="inlineStr">
        <is>
          <t>10031</t>
        </is>
      </c>
      <c r="D5066" t="inlineStr">
        <is>
          <t>Japanese</t>
        </is>
      </c>
      <c r="E5066" s="8" t="n">
        <v>46146</v>
      </c>
      <c r="F5066" t="inlineStr">
        <is>
          <t>Violations were cited in the following area(s).</t>
        </is>
      </c>
      <c r="G5066" t="inlineStr">
        <is>
          <t>02G</t>
        </is>
      </c>
      <c r="H5066" t="inlineStr">
        <is>
          <t>Cold TCS food item held above 41 °F; smoked or processed fish held above 38 °F; intact raw eggs held above 45 °F; or reduced oxygen packaged (ROP) TCS foods held above required temperatures except during active necessary preparation.</t>
        </is>
      </c>
      <c r="I5066" t="inlineStr">
        <is>
          <t>Critical</t>
        </is>
      </c>
      <c r="J5066" t="n">
        <v>50</v>
      </c>
      <c r="L5066" s="9">
        <f>A5066&amp;"-"&amp;TEXT(E5066,"yyyymmdd")</f>
        <v/>
      </c>
    </row>
    <row r="5067">
      <c r="A5067" t="n">
        <v>50124384</v>
      </c>
      <c r="B5067" t="inlineStr">
        <is>
          <t>Manhattan</t>
        </is>
      </c>
      <c r="C5067" t="inlineStr">
        <is>
          <t>10031</t>
        </is>
      </c>
      <c r="D5067" t="inlineStr">
        <is>
          <t>Japanese</t>
        </is>
      </c>
      <c r="E5067" s="8" t="n">
        <v>46146</v>
      </c>
      <c r="F5067" t="inlineStr">
        <is>
          <t>Violations were cited in the following area(s).</t>
        </is>
      </c>
      <c r="G5067" t="inlineStr">
        <is>
          <t>03C</t>
        </is>
      </c>
      <c r="H5067" t="inlineStr">
        <is>
          <t>Unclean or cracked whole eggs or unpasteurized liquid, frozen or powdered eggs kept or used.</t>
        </is>
      </c>
      <c r="I5067" t="inlineStr">
        <is>
          <t>Critical</t>
        </is>
      </c>
      <c r="J5067" t="n">
        <v>50</v>
      </c>
      <c r="L5067" s="9">
        <f>A5067&amp;"-"&amp;TEXT(E5067,"yyyymmdd")</f>
        <v/>
      </c>
    </row>
    <row r="5068">
      <c r="A5068" t="n">
        <v>50124384</v>
      </c>
      <c r="B5068" t="inlineStr">
        <is>
          <t>Manhattan</t>
        </is>
      </c>
      <c r="C5068" t="inlineStr">
        <is>
          <t>10031</t>
        </is>
      </c>
      <c r="D5068" t="inlineStr">
        <is>
          <t>Japanese</t>
        </is>
      </c>
      <c r="E5068" s="8" t="n">
        <v>46146</v>
      </c>
      <c r="F5068" t="inlineStr">
        <is>
          <t>Violations were cited in the following area(s).</t>
        </is>
      </c>
      <c r="G5068" t="inlineStr">
        <is>
          <t>04A</t>
        </is>
      </c>
      <c r="H5068" t="inlineStr">
        <is>
          <t>Food Protection Certificate (FPC) not held by manager or supervisor of food operations.</t>
        </is>
      </c>
      <c r="I5068" t="inlineStr">
        <is>
          <t>Critical</t>
        </is>
      </c>
      <c r="J5068" t="n">
        <v>50</v>
      </c>
      <c r="L5068" s="9">
        <f>A5068&amp;"-"&amp;TEXT(E5068,"yyyymmdd")</f>
        <v/>
      </c>
    </row>
    <row r="5069">
      <c r="A5069" t="n">
        <v>50124384</v>
      </c>
      <c r="B5069" t="inlineStr">
        <is>
          <t>Manhattan</t>
        </is>
      </c>
      <c r="C5069" t="inlineStr">
        <is>
          <t>10031</t>
        </is>
      </c>
      <c r="D5069" t="inlineStr">
        <is>
          <t>Japanese</t>
        </is>
      </c>
      <c r="E5069" s="8" t="n">
        <v>46146</v>
      </c>
      <c r="F5069" t="inlineStr">
        <is>
          <t>Violations were cited in the following area(s).</t>
        </is>
      </c>
      <c r="G5069" t="inlineStr">
        <is>
          <t>04N</t>
        </is>
      </c>
      <c r="H5069" t="inlineStr">
        <is>
          <t>Filth flies or food/refuse/sewage associated with (FRSA) flies or other nuisance pests in establishment’s food and/or non-food areas. FRSA flies include house flies, blow flies, bottle flies, flesh flies, drain flies, Phorid flies and fruit flies.</t>
        </is>
      </c>
      <c r="I5069" t="inlineStr">
        <is>
          <t>Critical</t>
        </is>
      </c>
      <c r="J5069" t="n">
        <v>50</v>
      </c>
      <c r="L5069" s="9">
        <f>A5069&amp;"-"&amp;TEXT(E5069,"yyyymmdd")</f>
        <v/>
      </c>
    </row>
    <row r="5070">
      <c r="A5070" t="n">
        <v>50124384</v>
      </c>
      <c r="B5070" t="inlineStr">
        <is>
          <t>Manhattan</t>
        </is>
      </c>
      <c r="C5070" t="inlineStr">
        <is>
          <t>10031</t>
        </is>
      </c>
      <c r="D5070" t="inlineStr">
        <is>
          <t>Japanese</t>
        </is>
      </c>
      <c r="E5070" s="8" t="n">
        <v>46146</v>
      </c>
      <c r="F5070" t="inlineStr">
        <is>
          <t>Violations were cited in the following area(s).</t>
        </is>
      </c>
      <c r="G5070" t="inlineStr">
        <is>
          <t>08A</t>
        </is>
      </c>
      <c r="H5070" t="inlineStr">
        <is>
          <t>Establishment is not free of harborage or conditions conducive to rodents, insects or other pests.</t>
        </is>
      </c>
      <c r="I5070" t="inlineStr">
        <is>
          <t>Not Critical</t>
        </is>
      </c>
      <c r="J5070" t="n">
        <v>50</v>
      </c>
      <c r="L5070" s="9">
        <f>A5070&amp;"-"&amp;TEXT(E5070,"yyyymmdd")</f>
        <v/>
      </c>
    </row>
    <row r="5071">
      <c r="A5071" t="n">
        <v>50124384</v>
      </c>
      <c r="B5071" t="inlineStr">
        <is>
          <t>Manhattan</t>
        </is>
      </c>
      <c r="C5071" t="inlineStr">
        <is>
          <t>10031</t>
        </is>
      </c>
      <c r="D5071" t="inlineStr">
        <is>
          <t>Japanese</t>
        </is>
      </c>
      <c r="E5071" s="8" t="n">
        <v>46146</v>
      </c>
      <c r="F5071" t="inlineStr">
        <is>
          <t>Violations were cited in the following area(s).</t>
        </is>
      </c>
      <c r="G5071" t="inlineStr">
        <is>
          <t>09B</t>
        </is>
      </c>
      <c r="H5071" t="inlineStr">
        <is>
          <t>Thawing procedure improper.</t>
        </is>
      </c>
      <c r="I5071" t="inlineStr">
        <is>
          <t>Not Critical</t>
        </is>
      </c>
      <c r="J5071" t="n">
        <v>50</v>
      </c>
      <c r="L5071" s="9">
        <f>A5071&amp;"-"&amp;TEXT(E5071,"yyyymmdd")</f>
        <v/>
      </c>
    </row>
    <row r="5072">
      <c r="A5072" t="n">
        <v>50124384</v>
      </c>
      <c r="B5072" t="inlineStr">
        <is>
          <t>Manhattan</t>
        </is>
      </c>
      <c r="C5072" t="inlineStr">
        <is>
          <t>10031</t>
        </is>
      </c>
      <c r="D5072" t="inlineStr">
        <is>
          <t>Japanese</t>
        </is>
      </c>
      <c r="E5072" s="8" t="n">
        <v>46146</v>
      </c>
      <c r="F5072" t="inlineStr">
        <is>
          <t>Violations were cited in the following area(s).</t>
        </is>
      </c>
      <c r="G5072" t="inlineStr">
        <is>
          <t>10B</t>
        </is>
      </c>
      <c r="H5072" t="inlineStr">
        <is>
          <t>Anti-siphonage or back-flow prevention device not provided where required; equipment or floor not properly drained; sewage disposal system in disrepair or not functioning properly. Condensation or liquid waste improperly disposed of.</t>
        </is>
      </c>
      <c r="I5072" t="inlineStr">
        <is>
          <t>Not Critical</t>
        </is>
      </c>
      <c r="J5072" t="n">
        <v>50</v>
      </c>
      <c r="L5072" s="9">
        <f>A5072&amp;"-"&amp;TEXT(E5072,"yyyymmdd")</f>
        <v/>
      </c>
    </row>
    <row r="5073">
      <c r="A5073" t="n">
        <v>50124384</v>
      </c>
      <c r="B5073" t="inlineStr">
        <is>
          <t>Manhattan</t>
        </is>
      </c>
      <c r="C5073" t="inlineStr">
        <is>
          <t>10031</t>
        </is>
      </c>
      <c r="D5073" t="inlineStr">
        <is>
          <t>Japanese</t>
        </is>
      </c>
      <c r="E5073" s="8" t="n">
        <v>46146</v>
      </c>
      <c r="F5073" t="inlineStr">
        <is>
          <t>Violations were cited in the following area(s).</t>
        </is>
      </c>
      <c r="G5073" t="inlineStr">
        <is>
          <t>10F</t>
        </is>
      </c>
      <c r="H5073" t="inlineStr">
        <is>
          <t>Non-food contact surface or equipment made of unacceptable material, not kept clean, or not properly sealed, raised, spaced or movable to allow accessibility for cleaning on all sides, above and underneath the unit.</t>
        </is>
      </c>
      <c r="I5073" t="inlineStr">
        <is>
          <t>Not Critical</t>
        </is>
      </c>
      <c r="J5073" t="n">
        <v>50</v>
      </c>
      <c r="L5073" s="9">
        <f>A5073&amp;"-"&amp;TEXT(E5073,"yyyymmdd")</f>
        <v/>
      </c>
    </row>
    <row r="5074">
      <c r="A5074" t="n">
        <v>50125628</v>
      </c>
      <c r="B5074" t="inlineStr">
        <is>
          <t>Manhattan</t>
        </is>
      </c>
      <c r="C5074" t="inlineStr">
        <is>
          <t>10003</t>
        </is>
      </c>
      <c r="D5074" t="inlineStr">
        <is>
          <t>Coffee/Tea</t>
        </is>
      </c>
      <c r="E5074" s="8" t="n">
        <v>46146</v>
      </c>
      <c r="F5074" t="inlineStr">
        <is>
          <t>Violations were cited in the following area(s).</t>
        </is>
      </c>
      <c r="G5074" t="inlineStr">
        <is>
          <t>02B</t>
        </is>
      </c>
      <c r="H5074" t="inlineStr">
        <is>
          <t>Hot TCS food item not held at or above 140 °F.</t>
        </is>
      </c>
      <c r="I5074" t="inlineStr">
        <is>
          <t>Critical</t>
        </is>
      </c>
      <c r="J5074" t="n">
        <v>23</v>
      </c>
      <c r="L5074" s="9">
        <f>A5074&amp;"-"&amp;TEXT(E5074,"yyyymmdd")</f>
        <v/>
      </c>
    </row>
    <row r="5075">
      <c r="A5075" t="n">
        <v>50125628</v>
      </c>
      <c r="B5075" t="inlineStr">
        <is>
          <t>Manhattan</t>
        </is>
      </c>
      <c r="C5075" t="inlineStr">
        <is>
          <t>10003</t>
        </is>
      </c>
      <c r="D5075" t="inlineStr">
        <is>
          <t>Coffee/Tea</t>
        </is>
      </c>
      <c r="E5075" s="8" t="n">
        <v>46146</v>
      </c>
      <c r="F5075" t="inlineStr">
        <is>
          <t>Violations were cited in the following area(s).</t>
        </is>
      </c>
      <c r="G5075" t="inlineStr">
        <is>
          <t>06C</t>
        </is>
      </c>
      <c r="H507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075" t="inlineStr">
        <is>
          <t>Critical</t>
        </is>
      </c>
      <c r="J5075" t="n">
        <v>23</v>
      </c>
      <c r="L5075" s="9">
        <f>A5075&amp;"-"&amp;TEXT(E5075,"yyyymmdd")</f>
        <v/>
      </c>
    </row>
    <row r="5076">
      <c r="A5076" t="n">
        <v>50125628</v>
      </c>
      <c r="B5076" t="inlineStr">
        <is>
          <t>Manhattan</t>
        </is>
      </c>
      <c r="C5076" t="inlineStr">
        <is>
          <t>10003</t>
        </is>
      </c>
      <c r="D5076" t="inlineStr">
        <is>
          <t>Coffee/Tea</t>
        </is>
      </c>
      <c r="E5076" s="8" t="n">
        <v>46146</v>
      </c>
      <c r="F5076" t="inlineStr">
        <is>
          <t>Violations were cited in the following area(s).</t>
        </is>
      </c>
      <c r="G5076" t="inlineStr">
        <is>
          <t>06D</t>
        </is>
      </c>
      <c r="H5076" t="inlineStr">
        <is>
          <t>Food contact surface not properly washed, rinsed and sanitized after each use and following any activity when contamination may have occurred.</t>
        </is>
      </c>
      <c r="I5076" t="inlineStr">
        <is>
          <t>Critical</t>
        </is>
      </c>
      <c r="J5076" t="n">
        <v>23</v>
      </c>
      <c r="L5076" s="9">
        <f>A5076&amp;"-"&amp;TEXT(E5076,"yyyymmdd")</f>
        <v/>
      </c>
    </row>
    <row r="5077">
      <c r="A5077" t="n">
        <v>50125628</v>
      </c>
      <c r="B5077" t="inlineStr">
        <is>
          <t>Manhattan</t>
        </is>
      </c>
      <c r="C5077" t="inlineStr">
        <is>
          <t>10003</t>
        </is>
      </c>
      <c r="D5077" t="inlineStr">
        <is>
          <t>Coffee/Tea</t>
        </is>
      </c>
      <c r="E5077" s="8" t="n">
        <v>46146</v>
      </c>
      <c r="F5077" t="inlineStr">
        <is>
          <t>Violations were cited in the following area(s).</t>
        </is>
      </c>
      <c r="G5077" t="inlineStr">
        <is>
          <t>10H</t>
        </is>
      </c>
      <c r="H5077" t="inlineStr">
        <is>
          <t>Single service article not provided. Single service article reused or not protected from contamination when transported, stored, dispensed. Drinking straws not completely enclosed in wrapper or dispensed from a sanitary device.</t>
        </is>
      </c>
      <c r="I5077" t="inlineStr">
        <is>
          <t>Not Critical</t>
        </is>
      </c>
      <c r="J5077" t="n">
        <v>23</v>
      </c>
      <c r="L5077" s="9">
        <f>A5077&amp;"-"&amp;TEXT(E5077,"yyyymmdd")</f>
        <v/>
      </c>
    </row>
    <row r="5078">
      <c r="A5078" t="n">
        <v>50129197</v>
      </c>
      <c r="B5078" t="inlineStr">
        <is>
          <t>Manhattan</t>
        </is>
      </c>
      <c r="C5078" t="inlineStr">
        <is>
          <t>10017</t>
        </is>
      </c>
      <c r="D5078" t="inlineStr">
        <is>
          <t>Salads</t>
        </is>
      </c>
      <c r="E5078" s="8" t="n">
        <v>46146</v>
      </c>
      <c r="F5078" t="inlineStr">
        <is>
          <t>Violations were cited in the following area(s).</t>
        </is>
      </c>
      <c r="G5078" t="inlineStr">
        <is>
          <t>06D</t>
        </is>
      </c>
      <c r="H5078" t="inlineStr">
        <is>
          <t>Food contact surface not properly washed, rinsed and sanitized after each use and following any activity when contamination may have occurred.</t>
        </is>
      </c>
      <c r="I5078" t="inlineStr">
        <is>
          <t>Critical</t>
        </is>
      </c>
      <c r="J5078" t="n">
        <v>5</v>
      </c>
      <c r="K5078" t="inlineStr">
        <is>
          <t>A</t>
        </is>
      </c>
      <c r="L5078" s="9">
        <f>A5078&amp;"-"&amp;TEXT(E5078,"yyyymmdd")</f>
        <v/>
      </c>
    </row>
    <row r="5079">
      <c r="A5079" t="n">
        <v>50130910</v>
      </c>
      <c r="B5079" t="inlineStr">
        <is>
          <t>Brooklyn</t>
        </is>
      </c>
      <c r="C5079" t="inlineStr">
        <is>
          <t>11235</t>
        </is>
      </c>
      <c r="D5079" t="inlineStr">
        <is>
          <t>Steakhouse</t>
        </is>
      </c>
      <c r="E5079" s="8" t="n">
        <v>46146</v>
      </c>
      <c r="F5079" t="inlineStr">
        <is>
          <t>Violations were cited in the following area(s).</t>
        </is>
      </c>
      <c r="G5079" t="inlineStr">
        <is>
          <t>06A</t>
        </is>
      </c>
      <c r="H5079" t="inlineStr">
        <is>
          <t>Personal cleanliness is inadequate. Outer garment soiled with possible contaminant. Effective hair restraint not worn where required. Jewelry worn on hands or arms. Fingernail polish worn or fingernails not kept clean and trimmed.</t>
        </is>
      </c>
      <c r="I5079" t="inlineStr">
        <is>
          <t>Critical</t>
        </is>
      </c>
      <c r="J5079" t="n">
        <v>8</v>
      </c>
      <c r="K5079" t="inlineStr">
        <is>
          <t>A</t>
        </is>
      </c>
      <c r="L5079" s="9">
        <f>A5079&amp;"-"&amp;TEXT(E5079,"yyyymmdd")</f>
        <v/>
      </c>
    </row>
    <row r="5080">
      <c r="A5080" t="n">
        <v>50130910</v>
      </c>
      <c r="B5080" t="inlineStr">
        <is>
          <t>Brooklyn</t>
        </is>
      </c>
      <c r="C5080" t="inlineStr">
        <is>
          <t>11235</t>
        </is>
      </c>
      <c r="D5080" t="inlineStr">
        <is>
          <t>Steakhouse</t>
        </is>
      </c>
      <c r="E5080" s="8" t="n">
        <v>46146</v>
      </c>
      <c r="F5080" t="inlineStr">
        <is>
          <t>Violations were cited in the following area(s).</t>
        </is>
      </c>
      <c r="G5080" t="inlineStr">
        <is>
          <t>09C</t>
        </is>
      </c>
      <c r="H5080" t="inlineStr">
        <is>
          <t>Design, construction, materials used or maintenance of food contact surface improper. Surface not easily cleanable, sanitized and maintained.</t>
        </is>
      </c>
      <c r="I5080" t="inlineStr">
        <is>
          <t>Not Critical</t>
        </is>
      </c>
      <c r="J5080" t="n">
        <v>8</v>
      </c>
      <c r="K5080" t="inlineStr">
        <is>
          <t>A</t>
        </is>
      </c>
      <c r="L5080" s="9">
        <f>A5080&amp;"-"&amp;TEXT(E5080,"yyyymmdd")</f>
        <v/>
      </c>
    </row>
    <row r="5081">
      <c r="A5081" t="n">
        <v>50133640</v>
      </c>
      <c r="B5081" t="inlineStr">
        <is>
          <t>Manhattan</t>
        </is>
      </c>
      <c r="C5081" t="inlineStr">
        <is>
          <t>10011</t>
        </is>
      </c>
      <c r="D5081" t="inlineStr">
        <is>
          <t>Thai</t>
        </is>
      </c>
      <c r="E5081" s="8" t="n">
        <v>46146</v>
      </c>
      <c r="F5081" t="inlineStr">
        <is>
          <t>Violations were cited in the following area(s).</t>
        </is>
      </c>
      <c r="G5081" t="inlineStr">
        <is>
          <t>06C</t>
        </is>
      </c>
      <c r="H508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081" t="inlineStr">
        <is>
          <t>Critical</t>
        </is>
      </c>
      <c r="J5081" t="n">
        <v>13</v>
      </c>
      <c r="K5081" t="inlineStr">
        <is>
          <t>A</t>
        </is>
      </c>
      <c r="L5081" s="9">
        <f>A5081&amp;"-"&amp;TEXT(E5081,"yyyymmdd")</f>
        <v/>
      </c>
    </row>
    <row r="5082">
      <c r="A5082" t="n">
        <v>50133640</v>
      </c>
      <c r="B5082" t="inlineStr">
        <is>
          <t>Manhattan</t>
        </is>
      </c>
      <c r="C5082" t="inlineStr">
        <is>
          <t>10011</t>
        </is>
      </c>
      <c r="D5082" t="inlineStr">
        <is>
          <t>Thai</t>
        </is>
      </c>
      <c r="E5082" s="8" t="n">
        <v>46146</v>
      </c>
      <c r="F5082" t="inlineStr">
        <is>
          <t>Violations were cited in the following area(s).</t>
        </is>
      </c>
      <c r="G5082" t="inlineStr">
        <is>
          <t>10G</t>
        </is>
      </c>
      <c r="H5082" t="inlineStr">
        <is>
          <t>Dishwashing and ware washing: Cleaning and sanitizing of tableware, including dishes, utensils, and equipment deficient.</t>
        </is>
      </c>
      <c r="I5082" t="inlineStr">
        <is>
          <t>Not Critical</t>
        </is>
      </c>
      <c r="J5082" t="n">
        <v>13</v>
      </c>
      <c r="K5082" t="inlineStr">
        <is>
          <t>A</t>
        </is>
      </c>
      <c r="L5082" s="9">
        <f>A5082&amp;"-"&amp;TEXT(E5082,"yyyymmdd")</f>
        <v/>
      </c>
    </row>
    <row r="5083">
      <c r="A5083" t="n">
        <v>50134858</v>
      </c>
      <c r="B5083" t="inlineStr">
        <is>
          <t>Manhattan</t>
        </is>
      </c>
      <c r="C5083" t="inlineStr">
        <is>
          <t>10032</t>
        </is>
      </c>
      <c r="D5083" t="inlineStr">
        <is>
          <t>Pizza</t>
        </is>
      </c>
      <c r="E5083" s="8" t="n">
        <v>46146</v>
      </c>
      <c r="F5083" t="inlineStr">
        <is>
          <t>Violations were cited in the following area(s).</t>
        </is>
      </c>
      <c r="G5083" t="inlineStr">
        <is>
          <t>02B</t>
        </is>
      </c>
      <c r="H5083" t="inlineStr">
        <is>
          <t>Hot TCS food item not held at or above 140 °F.</t>
        </is>
      </c>
      <c r="I5083" t="inlineStr">
        <is>
          <t>Critical</t>
        </is>
      </c>
      <c r="J5083" t="n">
        <v>18</v>
      </c>
      <c r="L5083" s="9">
        <f>A5083&amp;"-"&amp;TEXT(E5083,"yyyymmdd")</f>
        <v/>
      </c>
    </row>
    <row r="5084">
      <c r="A5084" t="n">
        <v>50134858</v>
      </c>
      <c r="B5084" t="inlineStr">
        <is>
          <t>Manhattan</t>
        </is>
      </c>
      <c r="C5084" t="inlineStr">
        <is>
          <t>10032</t>
        </is>
      </c>
      <c r="D5084" t="inlineStr">
        <is>
          <t>Pizza</t>
        </is>
      </c>
      <c r="E5084" s="8" t="n">
        <v>46146</v>
      </c>
      <c r="F5084" t="inlineStr">
        <is>
          <t>Violations were cited in the following area(s).</t>
        </is>
      </c>
      <c r="G5084" t="inlineStr">
        <is>
          <t>04L</t>
        </is>
      </c>
      <c r="H5084" t="inlineStr">
        <is>
          <t>Evidence of mice or live mice in establishment's food or non-food areas.</t>
        </is>
      </c>
      <c r="I5084" t="inlineStr">
        <is>
          <t>Critical</t>
        </is>
      </c>
      <c r="J5084" t="n">
        <v>18</v>
      </c>
      <c r="L5084" s="9">
        <f>A5084&amp;"-"&amp;TEXT(E5084,"yyyymmdd")</f>
        <v/>
      </c>
    </row>
    <row r="5085">
      <c r="A5085" t="n">
        <v>50134858</v>
      </c>
      <c r="B5085" t="inlineStr">
        <is>
          <t>Manhattan</t>
        </is>
      </c>
      <c r="C5085" t="inlineStr">
        <is>
          <t>10032</t>
        </is>
      </c>
      <c r="D5085" t="inlineStr">
        <is>
          <t>Pizza</t>
        </is>
      </c>
      <c r="E5085" s="8" t="n">
        <v>46146</v>
      </c>
      <c r="F5085" t="inlineStr">
        <is>
          <t>Violations were cited in the following area(s).</t>
        </is>
      </c>
      <c r="G5085" t="inlineStr">
        <is>
          <t>04M</t>
        </is>
      </c>
      <c r="H5085" t="inlineStr">
        <is>
          <t>Live roaches in facility's food or non-food area.</t>
        </is>
      </c>
      <c r="I5085" t="inlineStr">
        <is>
          <t>Critical</t>
        </is>
      </c>
      <c r="J5085" t="n">
        <v>18</v>
      </c>
      <c r="L5085" s="9">
        <f>A5085&amp;"-"&amp;TEXT(E5085,"yyyymmdd")</f>
        <v/>
      </c>
    </row>
    <row r="5086">
      <c r="A5086" t="n">
        <v>50134858</v>
      </c>
      <c r="B5086" t="inlineStr">
        <is>
          <t>Manhattan</t>
        </is>
      </c>
      <c r="C5086" t="inlineStr">
        <is>
          <t>10032</t>
        </is>
      </c>
      <c r="D5086" t="inlineStr">
        <is>
          <t>Pizza</t>
        </is>
      </c>
      <c r="E5086" s="8" t="n">
        <v>46146</v>
      </c>
      <c r="F5086" t="inlineStr">
        <is>
          <t>Violations were cited in the following area(s).</t>
        </is>
      </c>
      <c r="G5086" t="inlineStr">
        <is>
          <t>08A</t>
        </is>
      </c>
      <c r="H5086" t="inlineStr">
        <is>
          <t>Establishment is not free of harborage or conditions conducive to rodents, insects or other pests.</t>
        </is>
      </c>
      <c r="I5086" t="inlineStr">
        <is>
          <t>Not Critical</t>
        </is>
      </c>
      <c r="J5086" t="n">
        <v>18</v>
      </c>
      <c r="L5086" s="9">
        <f>A5086&amp;"-"&amp;TEXT(E5086,"yyyymmdd")</f>
        <v/>
      </c>
    </row>
    <row r="5087">
      <c r="A5087" t="n">
        <v>50134858</v>
      </c>
      <c r="B5087" t="inlineStr">
        <is>
          <t>Manhattan</t>
        </is>
      </c>
      <c r="C5087" t="inlineStr">
        <is>
          <t>10032</t>
        </is>
      </c>
      <c r="D5087" t="inlineStr">
        <is>
          <t>Pizza</t>
        </is>
      </c>
      <c r="E5087" s="8" t="n">
        <v>46146</v>
      </c>
      <c r="F5087" t="inlineStr">
        <is>
          <t>Violations were cited in the following area(s).</t>
        </is>
      </c>
      <c r="G5087" t="inlineStr">
        <is>
          <t>10B</t>
        </is>
      </c>
      <c r="H5087" t="inlineStr">
        <is>
          <t>Anti-siphonage or back-flow prevention device not provided where required; equipment or floor not properly drained; sewage disposal system in disrepair or not functioning properly. Condensation or liquid waste improperly disposed of.</t>
        </is>
      </c>
      <c r="I5087" t="inlineStr">
        <is>
          <t>Not Critical</t>
        </is>
      </c>
      <c r="J5087" t="n">
        <v>18</v>
      </c>
      <c r="L5087" s="9">
        <f>A5087&amp;"-"&amp;TEXT(E5087,"yyyymmdd")</f>
        <v/>
      </c>
    </row>
    <row r="5088">
      <c r="A5088" t="n">
        <v>50135856</v>
      </c>
      <c r="B5088" t="inlineStr">
        <is>
          <t>Manhattan</t>
        </is>
      </c>
      <c r="C5088" t="inlineStr">
        <is>
          <t>10017</t>
        </is>
      </c>
      <c r="D5088" t="inlineStr">
        <is>
          <t>Coffee/Tea</t>
        </is>
      </c>
      <c r="E5088" s="8" t="n">
        <v>46146</v>
      </c>
      <c r="F5088" t="inlineStr">
        <is>
          <t>Violations were cited in the following area(s).</t>
        </is>
      </c>
      <c r="G5088" t="inlineStr">
        <is>
          <t>04J</t>
        </is>
      </c>
      <c r="H5088" t="inlineStr">
        <is>
          <t>Properly scaled and calibrated thermometer or thermocouple not provided or not readily accessible in food preparation and hot/cold holding areas to measure temperatures of TCS foods during cooking, cooling, reheating, and holding.</t>
        </is>
      </c>
      <c r="I5088" t="inlineStr">
        <is>
          <t>Critical</t>
        </is>
      </c>
      <c r="J5088" t="n">
        <v>10</v>
      </c>
      <c r="K5088" t="inlineStr">
        <is>
          <t>A</t>
        </is>
      </c>
      <c r="L5088" s="9">
        <f>A5088&amp;"-"&amp;TEXT(E5088,"yyyymmdd")</f>
        <v/>
      </c>
    </row>
    <row r="5089">
      <c r="A5089" t="n">
        <v>50135856</v>
      </c>
      <c r="B5089" t="inlineStr">
        <is>
          <t>Manhattan</t>
        </is>
      </c>
      <c r="C5089" t="inlineStr">
        <is>
          <t>10017</t>
        </is>
      </c>
      <c r="D5089" t="inlineStr">
        <is>
          <t>Coffee/Tea</t>
        </is>
      </c>
      <c r="E5089" s="8" t="n">
        <v>46146</v>
      </c>
      <c r="F5089" t="inlineStr">
        <is>
          <t>Violations were cited in the following area(s).</t>
        </is>
      </c>
      <c r="G5089" t="inlineStr">
        <is>
          <t>06F</t>
        </is>
      </c>
      <c r="H5089" t="inlineStr">
        <is>
          <t>Wiping cloths not stored clean and dry, or in a sanitizing solution, between uses.</t>
        </is>
      </c>
      <c r="I5089" t="inlineStr">
        <is>
          <t>Critical</t>
        </is>
      </c>
      <c r="J5089" t="n">
        <v>10</v>
      </c>
      <c r="K5089" t="inlineStr">
        <is>
          <t>A</t>
        </is>
      </c>
      <c r="L5089" s="9">
        <f>A5089&amp;"-"&amp;TEXT(E5089,"yyyymmdd")</f>
        <v/>
      </c>
    </row>
    <row r="5090">
      <c r="A5090" t="n">
        <v>50142826</v>
      </c>
      <c r="B5090" t="inlineStr">
        <is>
          <t>Staten Island</t>
        </is>
      </c>
      <c r="C5090" t="inlineStr">
        <is>
          <t>10306</t>
        </is>
      </c>
      <c r="D5090" t="inlineStr">
        <is>
          <t>Coffee/Tea</t>
        </is>
      </c>
      <c r="E5090" s="8" t="n">
        <v>46146</v>
      </c>
      <c r="F5090" t="inlineStr">
        <is>
          <t>Violations were cited in the following area(s).</t>
        </is>
      </c>
      <c r="G5090" t="inlineStr">
        <is>
          <t>04N</t>
        </is>
      </c>
      <c r="H5090" t="inlineStr">
        <is>
          <t>Filth flies or food/refuse/sewage associated with (FRSA) flies or other nuisance pests in establishment’s food and/or non-food areas. FRSA flies include house flies, blow flies, bottle flies, flesh flies, drain flies, Phorid flies and fruit flies.</t>
        </is>
      </c>
      <c r="I5090" t="inlineStr">
        <is>
          <t>Critical</t>
        </is>
      </c>
      <c r="J5090" t="n">
        <v>10</v>
      </c>
      <c r="K5090" t="inlineStr">
        <is>
          <t>A</t>
        </is>
      </c>
      <c r="L5090" s="9">
        <f>A5090&amp;"-"&amp;TEXT(E5090,"yyyymmdd")</f>
        <v/>
      </c>
    </row>
    <row r="5091">
      <c r="A5091" t="n">
        <v>50142826</v>
      </c>
      <c r="B5091" t="inlineStr">
        <is>
          <t>Staten Island</t>
        </is>
      </c>
      <c r="C5091" t="inlineStr">
        <is>
          <t>10306</t>
        </is>
      </c>
      <c r="D5091" t="inlineStr">
        <is>
          <t>Coffee/Tea</t>
        </is>
      </c>
      <c r="E5091" s="8" t="n">
        <v>46146</v>
      </c>
      <c r="F5091" t="inlineStr">
        <is>
          <t>Violations were cited in the following area(s).</t>
        </is>
      </c>
      <c r="G5091" t="inlineStr">
        <is>
          <t>08A</t>
        </is>
      </c>
      <c r="H5091" t="inlineStr">
        <is>
          <t>Establishment is not free of harborage or conditions conducive to rodents, insects or other pests.</t>
        </is>
      </c>
      <c r="I5091" t="inlineStr">
        <is>
          <t>Not Critical</t>
        </is>
      </c>
      <c r="J5091" t="n">
        <v>10</v>
      </c>
      <c r="K5091" t="inlineStr">
        <is>
          <t>A</t>
        </is>
      </c>
      <c r="L5091" s="9">
        <f>A5091&amp;"-"&amp;TEXT(E5091,"yyyymmdd")</f>
        <v/>
      </c>
    </row>
    <row r="5092">
      <c r="A5092" t="n">
        <v>50157466</v>
      </c>
      <c r="B5092" t="inlineStr">
        <is>
          <t>Manhattan</t>
        </is>
      </c>
      <c r="C5092" t="inlineStr">
        <is>
          <t>10031</t>
        </is>
      </c>
      <c r="D5092" t="inlineStr">
        <is>
          <t>Spanish</t>
        </is>
      </c>
      <c r="E5092" s="8" t="n">
        <v>46146</v>
      </c>
      <c r="F5092" t="inlineStr">
        <is>
          <t>Violations were cited in the following area(s).</t>
        </is>
      </c>
      <c r="G5092" t="inlineStr">
        <is>
          <t>04A</t>
        </is>
      </c>
      <c r="H5092" t="inlineStr">
        <is>
          <t>Food Protection Certificate (FPC) not held by manager or supervisor of food operations.</t>
        </is>
      </c>
      <c r="I5092" t="inlineStr">
        <is>
          <t>Critical</t>
        </is>
      </c>
      <c r="J5092" t="n">
        <v>12</v>
      </c>
      <c r="K5092" t="inlineStr">
        <is>
          <t>A</t>
        </is>
      </c>
      <c r="L5092" s="9">
        <f>A5092&amp;"-"&amp;TEXT(E5092,"yyyymmdd")</f>
        <v/>
      </c>
    </row>
    <row r="5093">
      <c r="A5093" t="n">
        <v>50157466</v>
      </c>
      <c r="B5093" t="inlineStr">
        <is>
          <t>Manhattan</t>
        </is>
      </c>
      <c r="C5093" t="inlineStr">
        <is>
          <t>10031</t>
        </is>
      </c>
      <c r="D5093" t="inlineStr">
        <is>
          <t>Spanish</t>
        </is>
      </c>
      <c r="E5093" s="8" t="n">
        <v>46146</v>
      </c>
      <c r="F5093" t="inlineStr">
        <is>
          <t>Violations were cited in the following area(s).</t>
        </is>
      </c>
      <c r="G5093" t="inlineStr">
        <is>
          <t>10B</t>
        </is>
      </c>
      <c r="H5093" t="inlineStr">
        <is>
          <t>Anti-siphonage or back-flow prevention device not provided where required; equipment or floor not properly drained; sewage disposal system in disrepair or not functioning properly. Condensation or liquid waste improperly disposed of.</t>
        </is>
      </c>
      <c r="I5093" t="inlineStr">
        <is>
          <t>Not Critical</t>
        </is>
      </c>
      <c r="J5093" t="n">
        <v>12</v>
      </c>
      <c r="K5093" t="inlineStr">
        <is>
          <t>A</t>
        </is>
      </c>
      <c r="L5093" s="9">
        <f>A5093&amp;"-"&amp;TEXT(E5093,"yyyymmdd")</f>
        <v/>
      </c>
    </row>
    <row r="5094">
      <c r="A5094" t="n">
        <v>50162954</v>
      </c>
      <c r="B5094" t="inlineStr">
        <is>
          <t>Queens</t>
        </is>
      </c>
      <c r="C5094" t="inlineStr">
        <is>
          <t>11354</t>
        </is>
      </c>
      <c r="D5094" t="inlineStr">
        <is>
          <t>Chinese</t>
        </is>
      </c>
      <c r="E5094" s="8" t="n">
        <v>46146</v>
      </c>
      <c r="F5094" t="inlineStr">
        <is>
          <t>Violations were cited in the following area(s).</t>
        </is>
      </c>
      <c r="G5094" t="inlineStr">
        <is>
          <t>04A</t>
        </is>
      </c>
      <c r="H5094" t="inlineStr">
        <is>
          <t>Food Protection Certificate (FPC) not held by manager or supervisor of food operations.</t>
        </is>
      </c>
      <c r="I5094" t="inlineStr">
        <is>
          <t>Critical</t>
        </is>
      </c>
      <c r="J5094" t="n">
        <v>29</v>
      </c>
      <c r="K5094" t="inlineStr">
        <is>
          <t>N</t>
        </is>
      </c>
      <c r="L5094" s="9">
        <f>A5094&amp;"-"&amp;TEXT(E5094,"yyyymmdd")</f>
        <v/>
      </c>
    </row>
    <row r="5095">
      <c r="A5095" t="n">
        <v>50162954</v>
      </c>
      <c r="B5095" t="inlineStr">
        <is>
          <t>Queens</t>
        </is>
      </c>
      <c r="C5095" t="inlineStr">
        <is>
          <t>11354</t>
        </is>
      </c>
      <c r="D5095" t="inlineStr">
        <is>
          <t>Chinese</t>
        </is>
      </c>
      <c r="E5095" s="8" t="n">
        <v>46146</v>
      </c>
      <c r="F5095" t="inlineStr">
        <is>
          <t>Violations were cited in the following area(s).</t>
        </is>
      </c>
      <c r="G5095" t="inlineStr">
        <is>
          <t>04H</t>
        </is>
      </c>
      <c r="H5095" t="inlineStr">
        <is>
          <t>Raw, cooked or prepared food is adulterated, contaminated, cross-contaminated, or not discarded in accordance with HACCP plan.</t>
        </is>
      </c>
      <c r="I5095" t="inlineStr">
        <is>
          <t>Critical</t>
        </is>
      </c>
      <c r="J5095" t="n">
        <v>29</v>
      </c>
      <c r="K5095" t="inlineStr">
        <is>
          <t>N</t>
        </is>
      </c>
      <c r="L5095" s="9">
        <f>A5095&amp;"-"&amp;TEXT(E5095,"yyyymmdd")</f>
        <v/>
      </c>
    </row>
    <row r="5096">
      <c r="A5096" t="n">
        <v>50162954</v>
      </c>
      <c r="B5096" t="inlineStr">
        <is>
          <t>Queens</t>
        </is>
      </c>
      <c r="C5096" t="inlineStr">
        <is>
          <t>11354</t>
        </is>
      </c>
      <c r="D5096" t="inlineStr">
        <is>
          <t>Chinese</t>
        </is>
      </c>
      <c r="E5096" s="8" t="n">
        <v>46146</v>
      </c>
      <c r="F5096" t="inlineStr">
        <is>
          <t>Violations were cited in the following area(s).</t>
        </is>
      </c>
      <c r="G5096" t="inlineStr">
        <is>
          <t>05D</t>
        </is>
      </c>
      <c r="H509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096" t="inlineStr">
        <is>
          <t>Critical</t>
        </is>
      </c>
      <c r="J5096" t="n">
        <v>29</v>
      </c>
      <c r="K5096" t="inlineStr">
        <is>
          <t>N</t>
        </is>
      </c>
      <c r="L5096" s="9">
        <f>A5096&amp;"-"&amp;TEXT(E5096,"yyyymmdd")</f>
        <v/>
      </c>
    </row>
    <row r="5097">
      <c r="A5097" t="n">
        <v>50162954</v>
      </c>
      <c r="B5097" t="inlineStr">
        <is>
          <t>Queens</t>
        </is>
      </c>
      <c r="C5097" t="inlineStr">
        <is>
          <t>11354</t>
        </is>
      </c>
      <c r="D5097" t="inlineStr">
        <is>
          <t>Chinese</t>
        </is>
      </c>
      <c r="E5097" s="8" t="n">
        <v>46146</v>
      </c>
      <c r="F5097" t="inlineStr">
        <is>
          <t>Violations were cited in the following area(s).</t>
        </is>
      </c>
      <c r="G5097" t="inlineStr">
        <is>
          <t>10F</t>
        </is>
      </c>
      <c r="H5097" t="inlineStr">
        <is>
          <t>Non-food contact surface or equipment made of unacceptable material, not kept clean, or not properly sealed, raised, spaced or movable to allow accessibility for cleaning on all sides, above and underneath the unit.</t>
        </is>
      </c>
      <c r="I5097" t="inlineStr">
        <is>
          <t>Not Critical</t>
        </is>
      </c>
      <c r="J5097" t="n">
        <v>29</v>
      </c>
      <c r="K5097" t="inlineStr">
        <is>
          <t>N</t>
        </is>
      </c>
      <c r="L5097" s="9">
        <f>A5097&amp;"-"&amp;TEXT(E5097,"yyyymmdd")</f>
        <v/>
      </c>
    </row>
    <row r="5098">
      <c r="A5098" t="n">
        <v>50177178</v>
      </c>
      <c r="B5098" t="inlineStr">
        <is>
          <t>Brooklyn</t>
        </is>
      </c>
      <c r="C5098" t="inlineStr">
        <is>
          <t>11226</t>
        </is>
      </c>
      <c r="D5098" t="inlineStr">
        <is>
          <t>Pizza</t>
        </is>
      </c>
      <c r="E5098" s="8" t="n">
        <v>46146</v>
      </c>
      <c r="F5098" t="inlineStr">
        <is>
          <t>Violations were cited in the following area(s).</t>
        </is>
      </c>
      <c r="G5098" t="inlineStr">
        <is>
          <t>02B</t>
        </is>
      </c>
      <c r="H5098" t="inlineStr">
        <is>
          <t>Hot TCS food item not held at or above 140 °F.</t>
        </is>
      </c>
      <c r="I5098" t="inlineStr">
        <is>
          <t>Critical</t>
        </is>
      </c>
      <c r="J5098" t="n">
        <v>25</v>
      </c>
      <c r="L5098" s="9">
        <f>A5098&amp;"-"&amp;TEXT(E5098,"yyyymmdd")</f>
        <v/>
      </c>
    </row>
    <row r="5099">
      <c r="A5099" t="n">
        <v>50177178</v>
      </c>
      <c r="B5099" t="inlineStr">
        <is>
          <t>Brooklyn</t>
        </is>
      </c>
      <c r="C5099" t="inlineStr">
        <is>
          <t>11226</t>
        </is>
      </c>
      <c r="D5099" t="inlineStr">
        <is>
          <t>Pizza</t>
        </is>
      </c>
      <c r="E5099" s="8" t="n">
        <v>46146</v>
      </c>
      <c r="F5099" t="inlineStr">
        <is>
          <t>Violations were cited in the following area(s).</t>
        </is>
      </c>
      <c r="G5099" t="inlineStr">
        <is>
          <t>02G</t>
        </is>
      </c>
      <c r="H5099" t="inlineStr">
        <is>
          <t>Cold TCS food item held above 41 °F; smoked or processed fish held above 38 °F; intact raw eggs held above 45 °F; or reduced oxygen packaged (ROP) TCS foods held above required temperatures except during active necessary preparation.</t>
        </is>
      </c>
      <c r="I5099" t="inlineStr">
        <is>
          <t>Critical</t>
        </is>
      </c>
      <c r="J5099" t="n">
        <v>25</v>
      </c>
      <c r="L5099" s="9">
        <f>A5099&amp;"-"&amp;TEXT(E5099,"yyyymmdd")</f>
        <v/>
      </c>
    </row>
    <row r="5100">
      <c r="A5100" t="n">
        <v>50177178</v>
      </c>
      <c r="B5100" t="inlineStr">
        <is>
          <t>Brooklyn</t>
        </is>
      </c>
      <c r="C5100" t="inlineStr">
        <is>
          <t>11226</t>
        </is>
      </c>
      <c r="D5100" t="inlineStr">
        <is>
          <t>Pizza</t>
        </is>
      </c>
      <c r="E5100" s="8" t="n">
        <v>46146</v>
      </c>
      <c r="F5100" t="inlineStr">
        <is>
          <t>Violations were cited in the following area(s).</t>
        </is>
      </c>
      <c r="G5100" t="inlineStr">
        <is>
          <t>04A</t>
        </is>
      </c>
      <c r="H5100" t="inlineStr">
        <is>
          <t>Food Protection Certificate (FPC) not held by manager or supervisor of food operations.</t>
        </is>
      </c>
      <c r="I5100" t="inlineStr">
        <is>
          <t>Critical</t>
        </is>
      </c>
      <c r="J5100" t="n">
        <v>25</v>
      </c>
      <c r="L5100" s="9">
        <f>A5100&amp;"-"&amp;TEXT(E5100,"yyyymmdd")</f>
        <v/>
      </c>
    </row>
    <row r="5101">
      <c r="A5101" t="n">
        <v>50177887</v>
      </c>
      <c r="B5101" t="inlineStr">
        <is>
          <t>Brooklyn</t>
        </is>
      </c>
      <c r="C5101" t="inlineStr">
        <is>
          <t>11231</t>
        </is>
      </c>
      <c r="D5101" t="inlineStr">
        <is>
          <t>American</t>
        </is>
      </c>
      <c r="E5101" s="8" t="n">
        <v>46146</v>
      </c>
      <c r="F5101" t="inlineStr">
        <is>
          <t>Violations were cited in the following area(s).</t>
        </is>
      </c>
      <c r="G5101" t="inlineStr">
        <is>
          <t>06D</t>
        </is>
      </c>
      <c r="H5101" t="inlineStr">
        <is>
          <t>Food contact surface not properly washed, rinsed and sanitized after each use and following any activity when contamination may have occurred.</t>
        </is>
      </c>
      <c r="I5101" t="inlineStr">
        <is>
          <t>Critical</t>
        </is>
      </c>
      <c r="J5101" t="n">
        <v>7</v>
      </c>
      <c r="K5101" t="inlineStr">
        <is>
          <t>A</t>
        </is>
      </c>
      <c r="L5101" s="9">
        <f>A5101&amp;"-"&amp;TEXT(E5101,"yyyymmdd")</f>
        <v/>
      </c>
    </row>
    <row r="5102">
      <c r="A5102" t="n">
        <v>50177887</v>
      </c>
      <c r="B5102" t="inlineStr">
        <is>
          <t>Brooklyn</t>
        </is>
      </c>
      <c r="C5102" t="inlineStr">
        <is>
          <t>11231</t>
        </is>
      </c>
      <c r="D5102" t="inlineStr">
        <is>
          <t>American</t>
        </is>
      </c>
      <c r="E5102" s="8" t="n">
        <v>46146</v>
      </c>
      <c r="F5102" t="inlineStr">
        <is>
          <t>Violations were cited in the following area(s).</t>
        </is>
      </c>
      <c r="G5102" t="inlineStr">
        <is>
          <t>10F</t>
        </is>
      </c>
      <c r="H5102" t="inlineStr">
        <is>
          <t>Non-food contact surface or equipment made of unacceptable material, not kept clean, or not properly sealed, raised, spaced or movable to allow accessibility for cleaning on all sides, above and underneath the unit.</t>
        </is>
      </c>
      <c r="I5102" t="inlineStr">
        <is>
          <t>Not Critical</t>
        </is>
      </c>
      <c r="J5102" t="n">
        <v>7</v>
      </c>
      <c r="K5102" t="inlineStr">
        <is>
          <t>A</t>
        </is>
      </c>
      <c r="L5102" s="9">
        <f>A5102&amp;"-"&amp;TEXT(E5102,"yyyymmdd")</f>
        <v/>
      </c>
    </row>
    <row r="5103">
      <c r="A5103" t="n">
        <v>50178051</v>
      </c>
      <c r="B5103" t="inlineStr">
        <is>
          <t>Brooklyn</t>
        </is>
      </c>
      <c r="C5103" t="inlineStr">
        <is>
          <t>11226</t>
        </is>
      </c>
      <c r="D5103" t="inlineStr">
        <is>
          <t>Bakery Products/Desserts</t>
        </is>
      </c>
      <c r="E5103" s="8" t="n">
        <v>46146</v>
      </c>
      <c r="F5103" t="inlineStr">
        <is>
          <t>Violations were cited in the following area(s).</t>
        </is>
      </c>
      <c r="G5103" t="inlineStr">
        <is>
          <t>10F</t>
        </is>
      </c>
      <c r="H5103" t="inlineStr">
        <is>
          <t>Non-food contact surface or equipment made of unacceptable material, not kept clean, or not properly sealed, raised, spaced or movable to allow accessibility for cleaning on all sides, above and underneath the unit.</t>
        </is>
      </c>
      <c r="I5103" t="inlineStr">
        <is>
          <t>Not Critical</t>
        </is>
      </c>
      <c r="J5103" t="n">
        <v>9</v>
      </c>
      <c r="K5103" t="inlineStr">
        <is>
          <t>A</t>
        </is>
      </c>
      <c r="L5103" s="9">
        <f>A5103&amp;"-"&amp;TEXT(E5103,"yyyymmdd")</f>
        <v/>
      </c>
    </row>
    <row r="5104">
      <c r="A5104" t="n">
        <v>50178051</v>
      </c>
      <c r="B5104" t="inlineStr">
        <is>
          <t>Brooklyn</t>
        </is>
      </c>
      <c r="C5104" t="inlineStr">
        <is>
          <t>11226</t>
        </is>
      </c>
      <c r="D5104" t="inlineStr">
        <is>
          <t>Bakery Products/Desserts</t>
        </is>
      </c>
      <c r="E5104" s="8" t="n">
        <v>46146</v>
      </c>
      <c r="F5104" t="inlineStr">
        <is>
          <t>Violations were cited in the following area(s).</t>
        </is>
      </c>
      <c r="G5104" t="inlineStr">
        <is>
          <t>10G</t>
        </is>
      </c>
      <c r="H5104" t="inlineStr">
        <is>
          <t>Dishwashing and ware washing: Cleaning and sanitizing of tableware, including dishes, utensils, and equipment deficient.</t>
        </is>
      </c>
      <c r="I5104" t="inlineStr">
        <is>
          <t>Not Critical</t>
        </is>
      </c>
      <c r="J5104" t="n">
        <v>9</v>
      </c>
      <c r="K5104" t="inlineStr">
        <is>
          <t>A</t>
        </is>
      </c>
      <c r="L5104" s="9">
        <f>A5104&amp;"-"&amp;TEXT(E5104,"yyyymmdd")</f>
        <v/>
      </c>
    </row>
    <row r="5105">
      <c r="A5105" t="n">
        <v>40364715</v>
      </c>
      <c r="B5105" t="inlineStr">
        <is>
          <t>Manhattan</t>
        </is>
      </c>
      <c r="C5105" t="inlineStr">
        <is>
          <t>10011</t>
        </is>
      </c>
      <c r="D5105" t="inlineStr">
        <is>
          <t>Steakhouse</t>
        </is>
      </c>
      <c r="E5105" s="8" t="n">
        <v>46147</v>
      </c>
      <c r="F5105" t="inlineStr">
        <is>
          <t>Violations were cited in the following area(s).</t>
        </is>
      </c>
      <c r="G5105" t="inlineStr">
        <is>
          <t>04H</t>
        </is>
      </c>
      <c r="H5105" t="inlineStr">
        <is>
          <t>Raw, cooked or prepared food is adulterated, contaminated, cross-contaminated, or not discarded in accordance with HACCP plan.</t>
        </is>
      </c>
      <c r="I5105" t="inlineStr">
        <is>
          <t>Critical</t>
        </is>
      </c>
      <c r="J5105" t="n">
        <v>12</v>
      </c>
      <c r="K5105" t="inlineStr">
        <is>
          <t>A</t>
        </is>
      </c>
      <c r="L5105" s="9">
        <f>A5105&amp;"-"&amp;TEXT(E5105,"yyyymmdd")</f>
        <v/>
      </c>
    </row>
    <row r="5106">
      <c r="A5106" t="n">
        <v>40364715</v>
      </c>
      <c r="B5106" t="inlineStr">
        <is>
          <t>Manhattan</t>
        </is>
      </c>
      <c r="C5106" t="inlineStr">
        <is>
          <t>10011</t>
        </is>
      </c>
      <c r="D5106" t="inlineStr">
        <is>
          <t>Steakhouse</t>
        </is>
      </c>
      <c r="E5106" s="8" t="n">
        <v>46147</v>
      </c>
      <c r="F5106" t="inlineStr">
        <is>
          <t>Violations were cited in the following area(s).</t>
        </is>
      </c>
      <c r="G5106" t="inlineStr">
        <is>
          <t>10G</t>
        </is>
      </c>
      <c r="H5106" t="inlineStr">
        <is>
          <t>Dishwashing and ware washing: Cleaning and sanitizing of tableware, including dishes, utensils, and equipment deficient.</t>
        </is>
      </c>
      <c r="I5106" t="inlineStr">
        <is>
          <t>Not Critical</t>
        </is>
      </c>
      <c r="J5106" t="n">
        <v>12</v>
      </c>
      <c r="K5106" t="inlineStr">
        <is>
          <t>A</t>
        </is>
      </c>
      <c r="L5106" s="9">
        <f>A5106&amp;"-"&amp;TEXT(E5106,"yyyymmdd")</f>
        <v/>
      </c>
    </row>
    <row r="5107">
      <c r="A5107" t="n">
        <v>40396464</v>
      </c>
      <c r="B5107" t="inlineStr">
        <is>
          <t>Manhattan</t>
        </is>
      </c>
      <c r="C5107" t="inlineStr">
        <is>
          <t>10022</t>
        </is>
      </c>
      <c r="D5107" t="inlineStr">
        <is>
          <t>Bagels/Pretzels</t>
        </is>
      </c>
      <c r="E5107" s="8" t="n">
        <v>46147</v>
      </c>
      <c r="F5107" t="inlineStr">
        <is>
          <t>Violations were cited in the following area(s).</t>
        </is>
      </c>
      <c r="G5107" t="inlineStr">
        <is>
          <t>08B</t>
        </is>
      </c>
      <c r="H5107"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5107" t="inlineStr">
        <is>
          <t>Not Critical</t>
        </is>
      </c>
      <c r="J5107" t="n">
        <v>4</v>
      </c>
      <c r="K5107" t="inlineStr">
        <is>
          <t>A</t>
        </is>
      </c>
      <c r="L5107" s="9">
        <f>A5107&amp;"-"&amp;TEXT(E5107,"yyyymmdd")</f>
        <v/>
      </c>
    </row>
    <row r="5108">
      <c r="A5108" t="n">
        <v>40396464</v>
      </c>
      <c r="B5108" t="inlineStr">
        <is>
          <t>Manhattan</t>
        </is>
      </c>
      <c r="C5108" t="inlineStr">
        <is>
          <t>10022</t>
        </is>
      </c>
      <c r="D5108" t="inlineStr">
        <is>
          <t>Bagels/Pretzels</t>
        </is>
      </c>
      <c r="E5108" s="8" t="n">
        <v>46147</v>
      </c>
      <c r="F5108" t="inlineStr">
        <is>
          <t>Violations were cited in the following area(s).</t>
        </is>
      </c>
      <c r="G5108" t="inlineStr">
        <is>
          <t>10F</t>
        </is>
      </c>
      <c r="H5108" t="inlineStr">
        <is>
          <t>Non-food contact surface or equipment made of unacceptable material, not kept clean, or not properly sealed, raised, spaced or movable to allow accessibility for cleaning on all sides, above and underneath the unit.</t>
        </is>
      </c>
      <c r="I5108" t="inlineStr">
        <is>
          <t>Not Critical</t>
        </is>
      </c>
      <c r="J5108" t="n">
        <v>4</v>
      </c>
      <c r="K5108" t="inlineStr">
        <is>
          <t>A</t>
        </is>
      </c>
      <c r="L5108" s="9">
        <f>A5108&amp;"-"&amp;TEXT(E5108,"yyyymmdd")</f>
        <v/>
      </c>
    </row>
    <row r="5109">
      <c r="A5109" t="n">
        <v>40528180</v>
      </c>
      <c r="B5109" t="inlineStr">
        <is>
          <t>Manhattan</t>
        </is>
      </c>
      <c r="C5109" t="inlineStr">
        <is>
          <t>10169</t>
        </is>
      </c>
      <c r="D5109" t="inlineStr">
        <is>
          <t>Steakhouse</t>
        </is>
      </c>
      <c r="E5109" s="8" t="n">
        <v>46147</v>
      </c>
      <c r="F5109" t="inlineStr">
        <is>
          <t>Violations were cited in the following area(s).</t>
        </is>
      </c>
      <c r="G5109" t="inlineStr">
        <is>
          <t>06C</t>
        </is>
      </c>
      <c r="H510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109" t="inlineStr">
        <is>
          <t>Critical</t>
        </is>
      </c>
      <c r="J5109" t="n">
        <v>12</v>
      </c>
      <c r="K5109" t="inlineStr">
        <is>
          <t>A</t>
        </is>
      </c>
      <c r="L5109" s="9">
        <f>A5109&amp;"-"&amp;TEXT(E5109,"yyyymmdd")</f>
        <v/>
      </c>
    </row>
    <row r="5110">
      <c r="A5110" t="n">
        <v>40528180</v>
      </c>
      <c r="B5110" t="inlineStr">
        <is>
          <t>Manhattan</t>
        </is>
      </c>
      <c r="C5110" t="inlineStr">
        <is>
          <t>10169</t>
        </is>
      </c>
      <c r="D5110" t="inlineStr">
        <is>
          <t>Steakhouse</t>
        </is>
      </c>
      <c r="E5110" s="8" t="n">
        <v>46147</v>
      </c>
      <c r="F5110" t="inlineStr">
        <is>
          <t>Violations were cited in the following area(s).</t>
        </is>
      </c>
      <c r="G5110" t="inlineStr">
        <is>
          <t>09E</t>
        </is>
      </c>
      <c r="H5110" t="inlineStr">
        <is>
          <t>Wash hands sign not posted near or above hand washing sink.</t>
        </is>
      </c>
      <c r="I5110" t="inlineStr">
        <is>
          <t>Not Critical</t>
        </is>
      </c>
      <c r="J5110" t="n">
        <v>12</v>
      </c>
      <c r="K5110" t="inlineStr">
        <is>
          <t>A</t>
        </is>
      </c>
      <c r="L5110" s="9">
        <f>A5110&amp;"-"&amp;TEXT(E5110,"yyyymmdd")</f>
        <v/>
      </c>
    </row>
    <row r="5111">
      <c r="A5111" t="n">
        <v>40528180</v>
      </c>
      <c r="B5111" t="inlineStr">
        <is>
          <t>Manhattan</t>
        </is>
      </c>
      <c r="C5111" t="inlineStr">
        <is>
          <t>10169</t>
        </is>
      </c>
      <c r="D5111" t="inlineStr">
        <is>
          <t>Steakhouse</t>
        </is>
      </c>
      <c r="E5111" s="8" t="n">
        <v>46147</v>
      </c>
      <c r="F5111" t="inlineStr">
        <is>
          <t>Violations were cited in the following area(s).</t>
        </is>
      </c>
      <c r="G5111" t="inlineStr">
        <is>
          <t>10D</t>
        </is>
      </c>
      <c r="H5111" t="inlineStr">
        <is>
          <t>Mechanical or natural ventilation not provided, inadequate, improperly installed, in disrepair or fails to prevent and control excessive build-up of grease, heat, steam condensation, vapors, odors, smoke or fumes.</t>
        </is>
      </c>
      <c r="I5111" t="inlineStr">
        <is>
          <t>Not Critical</t>
        </is>
      </c>
      <c r="J5111" t="n">
        <v>12</v>
      </c>
      <c r="K5111" t="inlineStr">
        <is>
          <t>A</t>
        </is>
      </c>
      <c r="L5111" s="9">
        <f>A5111&amp;"-"&amp;TEXT(E5111,"yyyymmdd")</f>
        <v/>
      </c>
    </row>
    <row r="5112">
      <c r="A5112" t="n">
        <v>40528180</v>
      </c>
      <c r="B5112" t="inlineStr">
        <is>
          <t>Manhattan</t>
        </is>
      </c>
      <c r="C5112" t="inlineStr">
        <is>
          <t>10169</t>
        </is>
      </c>
      <c r="D5112" t="inlineStr">
        <is>
          <t>Steakhouse</t>
        </is>
      </c>
      <c r="E5112" s="8" t="n">
        <v>46147</v>
      </c>
      <c r="F5112" t="inlineStr">
        <is>
          <t>Violations were cited in the following area(s).</t>
        </is>
      </c>
      <c r="G5112" t="inlineStr">
        <is>
          <t>10F</t>
        </is>
      </c>
      <c r="H5112" t="inlineStr">
        <is>
          <t>Non-food contact surface or equipment made of unacceptable material, not kept clean, or not properly sealed, raised, spaced or movable to allow accessibility for cleaning on all sides, above and underneath the unit.</t>
        </is>
      </c>
      <c r="I5112" t="inlineStr">
        <is>
          <t>Not Critical</t>
        </is>
      </c>
      <c r="J5112" t="n">
        <v>12</v>
      </c>
      <c r="K5112" t="inlineStr">
        <is>
          <t>A</t>
        </is>
      </c>
      <c r="L5112" s="9">
        <f>A5112&amp;"-"&amp;TEXT(E5112,"yyyymmdd")</f>
        <v/>
      </c>
    </row>
    <row r="5113">
      <c r="A5113" t="n">
        <v>40597409</v>
      </c>
      <c r="B5113" t="inlineStr">
        <is>
          <t>Manhattan</t>
        </is>
      </c>
      <c r="C5113" t="inlineStr">
        <is>
          <t>10003</t>
        </is>
      </c>
      <c r="D5113" t="inlineStr">
        <is>
          <t>Pizza</t>
        </is>
      </c>
      <c r="E5113" s="8" t="n">
        <v>46147</v>
      </c>
      <c r="F5113" t="inlineStr">
        <is>
          <t>Violations were cited in the following area(s).</t>
        </is>
      </c>
      <c r="G5113" t="inlineStr">
        <is>
          <t>02B</t>
        </is>
      </c>
      <c r="H5113" t="inlineStr">
        <is>
          <t>Hot TCS food item not held at or above 140 °F.</t>
        </is>
      </c>
      <c r="I5113" t="inlineStr">
        <is>
          <t>Critical</t>
        </is>
      </c>
      <c r="J5113" t="n">
        <v>39</v>
      </c>
      <c r="L5113" s="9">
        <f>A5113&amp;"-"&amp;TEXT(E5113,"yyyymmdd")</f>
        <v/>
      </c>
    </row>
    <row r="5114">
      <c r="A5114" t="n">
        <v>40597409</v>
      </c>
      <c r="B5114" t="inlineStr">
        <is>
          <t>Manhattan</t>
        </is>
      </c>
      <c r="C5114" t="inlineStr">
        <is>
          <t>10003</t>
        </is>
      </c>
      <c r="D5114" t="inlineStr">
        <is>
          <t>Pizza</t>
        </is>
      </c>
      <c r="E5114" s="8" t="n">
        <v>46147</v>
      </c>
      <c r="F5114" t="inlineStr">
        <is>
          <t>Violations were cited in the following area(s).</t>
        </is>
      </c>
      <c r="G5114" t="inlineStr">
        <is>
          <t>04K</t>
        </is>
      </c>
      <c r="H5114" t="inlineStr">
        <is>
          <t>Evidence of rats or live rats in establishment's food or non-food areas.</t>
        </is>
      </c>
      <c r="I5114" t="inlineStr">
        <is>
          <t>Critical</t>
        </is>
      </c>
      <c r="J5114" t="n">
        <v>39</v>
      </c>
      <c r="L5114" s="9">
        <f>A5114&amp;"-"&amp;TEXT(E5114,"yyyymmdd")</f>
        <v/>
      </c>
    </row>
    <row r="5115">
      <c r="A5115" t="n">
        <v>40597409</v>
      </c>
      <c r="B5115" t="inlineStr">
        <is>
          <t>Manhattan</t>
        </is>
      </c>
      <c r="C5115" t="inlineStr">
        <is>
          <t>10003</t>
        </is>
      </c>
      <c r="D5115" t="inlineStr">
        <is>
          <t>Pizza</t>
        </is>
      </c>
      <c r="E5115" s="8" t="n">
        <v>46147</v>
      </c>
      <c r="F5115" t="inlineStr">
        <is>
          <t>Violations were cited in the following area(s).</t>
        </is>
      </c>
      <c r="G5115" t="inlineStr">
        <is>
          <t>05D</t>
        </is>
      </c>
      <c r="H511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115" t="inlineStr">
        <is>
          <t>Critical</t>
        </is>
      </c>
      <c r="J5115" t="n">
        <v>39</v>
      </c>
      <c r="L5115" s="9">
        <f>A5115&amp;"-"&amp;TEXT(E5115,"yyyymmdd")</f>
        <v/>
      </c>
    </row>
    <row r="5116">
      <c r="A5116" t="n">
        <v>40597409</v>
      </c>
      <c r="B5116" t="inlineStr">
        <is>
          <t>Manhattan</t>
        </is>
      </c>
      <c r="C5116" t="inlineStr">
        <is>
          <t>10003</t>
        </is>
      </c>
      <c r="D5116" t="inlineStr">
        <is>
          <t>Pizza</t>
        </is>
      </c>
      <c r="E5116" s="8" t="n">
        <v>46147</v>
      </c>
      <c r="F5116" t="inlineStr">
        <is>
          <t>Violations were cited in the following area(s).</t>
        </is>
      </c>
      <c r="G5116" t="inlineStr">
        <is>
          <t>06A</t>
        </is>
      </c>
      <c r="H5116" t="inlineStr">
        <is>
          <t>Personal cleanliness is inadequate. Outer garment soiled with possible contaminant. Effective hair restraint not worn where required. Jewelry worn on hands or arms. Fingernail polish worn or fingernails not kept clean and trimmed.</t>
        </is>
      </c>
      <c r="I5116" t="inlineStr">
        <is>
          <t>Critical</t>
        </is>
      </c>
      <c r="J5116" t="n">
        <v>39</v>
      </c>
      <c r="L5116" s="9">
        <f>A5116&amp;"-"&amp;TEXT(E5116,"yyyymmdd")</f>
        <v/>
      </c>
    </row>
    <row r="5117">
      <c r="A5117" t="n">
        <v>40597409</v>
      </c>
      <c r="B5117" t="inlineStr">
        <is>
          <t>Manhattan</t>
        </is>
      </c>
      <c r="C5117" t="inlineStr">
        <is>
          <t>10003</t>
        </is>
      </c>
      <c r="D5117" t="inlineStr">
        <is>
          <t>Pizza</t>
        </is>
      </c>
      <c r="E5117" s="8" t="n">
        <v>46147</v>
      </c>
      <c r="F5117" t="inlineStr">
        <is>
          <t>Violations were cited in the following area(s).</t>
        </is>
      </c>
      <c r="G5117" t="inlineStr">
        <is>
          <t>08A</t>
        </is>
      </c>
      <c r="H5117" t="inlineStr">
        <is>
          <t>Establishment is not free of harborage or conditions conducive to rodents, insects or other pests.</t>
        </is>
      </c>
      <c r="I5117" t="inlineStr">
        <is>
          <t>Not Critical</t>
        </is>
      </c>
      <c r="J5117" t="n">
        <v>39</v>
      </c>
      <c r="L5117" s="9">
        <f>A5117&amp;"-"&amp;TEXT(E5117,"yyyymmdd")</f>
        <v/>
      </c>
    </row>
    <row r="5118">
      <c r="A5118" t="n">
        <v>40597409</v>
      </c>
      <c r="B5118" t="inlineStr">
        <is>
          <t>Manhattan</t>
        </is>
      </c>
      <c r="C5118" t="inlineStr">
        <is>
          <t>10003</t>
        </is>
      </c>
      <c r="D5118" t="inlineStr">
        <is>
          <t>Pizza</t>
        </is>
      </c>
      <c r="E5118" s="8" t="n">
        <v>46147</v>
      </c>
      <c r="F5118" t="inlineStr">
        <is>
          <t>Violations were cited in the following area(s).</t>
        </is>
      </c>
      <c r="G5118" t="inlineStr">
        <is>
          <t>10F</t>
        </is>
      </c>
      <c r="H5118" t="inlineStr">
        <is>
          <t>Non-food contact surface or equipment made of unacceptable material, not kept clean, or not properly sealed, raised, spaced or movable to allow accessibility for cleaning on all sides, above and underneath the unit.</t>
        </is>
      </c>
      <c r="I5118" t="inlineStr">
        <is>
          <t>Not Critical</t>
        </is>
      </c>
      <c r="J5118" t="n">
        <v>39</v>
      </c>
      <c r="L5118" s="9">
        <f>A5118&amp;"-"&amp;TEXT(E5118,"yyyymmdd")</f>
        <v/>
      </c>
    </row>
    <row r="5119">
      <c r="A5119" t="n">
        <v>40723673</v>
      </c>
      <c r="B5119" t="inlineStr">
        <is>
          <t>Manhattan</t>
        </is>
      </c>
      <c r="C5119" t="inlineStr">
        <is>
          <t>10012</t>
        </is>
      </c>
      <c r="D5119" t="inlineStr">
        <is>
          <t>American</t>
        </is>
      </c>
      <c r="E5119" s="8" t="n">
        <v>46147</v>
      </c>
      <c r="F5119" t="inlineStr">
        <is>
          <t>Violations were cited in the following area(s).</t>
        </is>
      </c>
      <c r="G5119" t="inlineStr">
        <is>
          <t>06C</t>
        </is>
      </c>
      <c r="H511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119" t="inlineStr">
        <is>
          <t>Critical</t>
        </is>
      </c>
      <c r="J5119" t="n">
        <v>7</v>
      </c>
      <c r="K5119" t="inlineStr">
        <is>
          <t>A</t>
        </is>
      </c>
      <c r="L5119" s="9">
        <f>A5119&amp;"-"&amp;TEXT(E5119,"yyyymmdd")</f>
        <v/>
      </c>
    </row>
    <row r="5120">
      <c r="A5120" t="n">
        <v>40723673</v>
      </c>
      <c r="B5120" t="inlineStr">
        <is>
          <t>Manhattan</t>
        </is>
      </c>
      <c r="C5120" t="inlineStr">
        <is>
          <t>10012</t>
        </is>
      </c>
      <c r="D5120" t="inlineStr">
        <is>
          <t>American</t>
        </is>
      </c>
      <c r="E5120" s="8" t="n">
        <v>46147</v>
      </c>
      <c r="F5120" t="inlineStr">
        <is>
          <t>Violations were cited in the following area(s).</t>
        </is>
      </c>
      <c r="G5120" t="inlineStr">
        <is>
          <t>08C</t>
        </is>
      </c>
      <c r="H5120" t="inlineStr">
        <is>
          <t>Pesticide not properly labeled or used by unlicensed individual. Pesticide, other toxic chemical improperly used/stored. Unprotected, unlocked bait station used.</t>
        </is>
      </c>
      <c r="I5120" t="inlineStr">
        <is>
          <t>Not Critical</t>
        </is>
      </c>
      <c r="J5120" t="n">
        <v>7</v>
      </c>
      <c r="K5120" t="inlineStr">
        <is>
          <t>A</t>
        </is>
      </c>
      <c r="L5120" s="9">
        <f>A5120&amp;"-"&amp;TEXT(E5120,"yyyymmdd")</f>
        <v/>
      </c>
    </row>
    <row r="5121">
      <c r="A5121" t="n">
        <v>41106644</v>
      </c>
      <c r="B5121" t="inlineStr">
        <is>
          <t>Manhattan</t>
        </is>
      </c>
      <c r="C5121" t="inlineStr">
        <is>
          <t>10036</t>
        </is>
      </c>
      <c r="D5121" t="inlineStr">
        <is>
          <t>Coffee/Tea</t>
        </is>
      </c>
      <c r="E5121" s="8" t="n">
        <v>46147</v>
      </c>
      <c r="F5121" t="inlineStr">
        <is>
          <t>Violations were cited in the following area(s).</t>
        </is>
      </c>
      <c r="G5121" t="inlineStr">
        <is>
          <t>02G</t>
        </is>
      </c>
      <c r="H5121" t="inlineStr">
        <is>
          <t>Cold TCS food item held above 41 °F; smoked or processed fish held above 38 °F; intact raw eggs held above 45 °F; or reduced oxygen packaged (ROP) TCS foods held above required temperatures except during active necessary preparation.</t>
        </is>
      </c>
      <c r="I5121" t="inlineStr">
        <is>
          <t>Critical</t>
        </is>
      </c>
      <c r="J5121" t="n">
        <v>9</v>
      </c>
      <c r="K5121" t="inlineStr">
        <is>
          <t>A</t>
        </is>
      </c>
      <c r="L5121" s="9">
        <f>A5121&amp;"-"&amp;TEXT(E5121,"yyyymmdd")</f>
        <v/>
      </c>
    </row>
    <row r="5122">
      <c r="A5122" t="n">
        <v>41106644</v>
      </c>
      <c r="B5122" t="inlineStr">
        <is>
          <t>Manhattan</t>
        </is>
      </c>
      <c r="C5122" t="inlineStr">
        <is>
          <t>10036</t>
        </is>
      </c>
      <c r="D5122" t="inlineStr">
        <is>
          <t>Coffee/Tea</t>
        </is>
      </c>
      <c r="E5122" s="8" t="n">
        <v>46147</v>
      </c>
      <c r="F5122" t="inlineStr">
        <is>
          <t>Violations were cited in the following area(s).</t>
        </is>
      </c>
      <c r="G5122" t="inlineStr">
        <is>
          <t>10E</t>
        </is>
      </c>
      <c r="H5122" t="inlineStr">
        <is>
          <t>Accurate thermometer not provided or properly located in refrigerated, cold storage or hot holding equipment</t>
        </is>
      </c>
      <c r="I5122" t="inlineStr">
        <is>
          <t>Not Critical</t>
        </is>
      </c>
      <c r="J5122" t="n">
        <v>9</v>
      </c>
      <c r="K5122" t="inlineStr">
        <is>
          <t>A</t>
        </is>
      </c>
      <c r="L5122" s="9">
        <f>A5122&amp;"-"&amp;TEXT(E5122,"yyyymmdd")</f>
        <v/>
      </c>
    </row>
    <row r="5123">
      <c r="A5123" t="n">
        <v>41221138</v>
      </c>
      <c r="B5123" t="inlineStr">
        <is>
          <t>Manhattan</t>
        </is>
      </c>
      <c r="C5123" t="inlineStr">
        <is>
          <t>10009</t>
        </is>
      </c>
      <c r="D5123" t="inlineStr">
        <is>
          <t>American</t>
        </is>
      </c>
      <c r="E5123" s="8" t="n">
        <v>46147</v>
      </c>
      <c r="F5123" t="inlineStr">
        <is>
          <t>Violations were cited in the following area(s).</t>
        </is>
      </c>
      <c r="G5123" t="inlineStr">
        <is>
          <t>04A</t>
        </is>
      </c>
      <c r="H5123" t="inlineStr">
        <is>
          <t>Food Protection Certificate (FPC) not held by manager or supervisor of food operations.</t>
        </is>
      </c>
      <c r="I5123" t="inlineStr">
        <is>
          <t>Critical</t>
        </is>
      </c>
      <c r="J5123" t="n">
        <v>22</v>
      </c>
      <c r="L5123" s="9">
        <f>A5123&amp;"-"&amp;TEXT(E5123,"yyyymmdd")</f>
        <v/>
      </c>
    </row>
    <row r="5124">
      <c r="A5124" t="n">
        <v>41221138</v>
      </c>
      <c r="B5124" t="inlineStr">
        <is>
          <t>Manhattan</t>
        </is>
      </c>
      <c r="C5124" t="inlineStr">
        <is>
          <t>10009</t>
        </is>
      </c>
      <c r="D5124" t="inlineStr">
        <is>
          <t>American</t>
        </is>
      </c>
      <c r="E5124" s="8" t="n">
        <v>46147</v>
      </c>
      <c r="F5124" t="inlineStr">
        <is>
          <t>Violations were cited in the following area(s).</t>
        </is>
      </c>
      <c r="G5124" t="inlineStr">
        <is>
          <t>04H</t>
        </is>
      </c>
      <c r="H5124" t="inlineStr">
        <is>
          <t>Raw, cooked or prepared food is adulterated, contaminated, cross-contaminated, or not discarded in accordance with HACCP plan.</t>
        </is>
      </c>
      <c r="I5124" t="inlineStr">
        <is>
          <t>Critical</t>
        </is>
      </c>
      <c r="J5124" t="n">
        <v>22</v>
      </c>
      <c r="L5124" s="9">
        <f>A5124&amp;"-"&amp;TEXT(E5124,"yyyymmdd")</f>
        <v/>
      </c>
    </row>
    <row r="5125">
      <c r="A5125" t="n">
        <v>41221138</v>
      </c>
      <c r="B5125" t="inlineStr">
        <is>
          <t>Manhattan</t>
        </is>
      </c>
      <c r="C5125" t="inlineStr">
        <is>
          <t>10009</t>
        </is>
      </c>
      <c r="D5125" t="inlineStr">
        <is>
          <t>American</t>
        </is>
      </c>
      <c r="E5125" s="8" t="n">
        <v>46147</v>
      </c>
      <c r="F5125" t="inlineStr">
        <is>
          <t>Violations were cited in the following area(s).</t>
        </is>
      </c>
      <c r="G5125" t="inlineStr">
        <is>
          <t>10B</t>
        </is>
      </c>
      <c r="H5125" t="inlineStr">
        <is>
          <t>Anti-siphonage or back-flow prevention device not provided where required; equipment or floor not properly drained; sewage disposal system in disrepair or not functioning properly. Condensation or liquid waste improperly disposed of.</t>
        </is>
      </c>
      <c r="I5125" t="inlineStr">
        <is>
          <t>Not Critical</t>
        </is>
      </c>
      <c r="J5125" t="n">
        <v>22</v>
      </c>
      <c r="L5125" s="9">
        <f>A5125&amp;"-"&amp;TEXT(E5125,"yyyymmdd")</f>
        <v/>
      </c>
    </row>
    <row r="5126">
      <c r="A5126" t="n">
        <v>41221138</v>
      </c>
      <c r="B5126" t="inlineStr">
        <is>
          <t>Manhattan</t>
        </is>
      </c>
      <c r="C5126" t="inlineStr">
        <is>
          <t>10009</t>
        </is>
      </c>
      <c r="D5126" t="inlineStr">
        <is>
          <t>American</t>
        </is>
      </c>
      <c r="E5126" s="8" t="n">
        <v>46147</v>
      </c>
      <c r="F5126" t="inlineStr">
        <is>
          <t>Violations were cited in the following area(s).</t>
        </is>
      </c>
      <c r="G5126" t="inlineStr">
        <is>
          <t>10F</t>
        </is>
      </c>
      <c r="H5126" t="inlineStr">
        <is>
          <t>Non-food contact surface or equipment made of unacceptable material, not kept clean, or not properly sealed, raised, spaced or movable to allow accessibility for cleaning on all sides, above and underneath the unit.</t>
        </is>
      </c>
      <c r="I5126" t="inlineStr">
        <is>
          <t>Not Critical</t>
        </is>
      </c>
      <c r="J5126" t="n">
        <v>22</v>
      </c>
      <c r="L5126" s="9">
        <f>A5126&amp;"-"&amp;TEXT(E5126,"yyyymmdd")</f>
        <v/>
      </c>
    </row>
    <row r="5127">
      <c r="A5127" t="n">
        <v>41236413</v>
      </c>
      <c r="B5127" t="inlineStr">
        <is>
          <t>Brooklyn</t>
        </is>
      </c>
      <c r="C5127" t="inlineStr">
        <is>
          <t>11210</t>
        </is>
      </c>
      <c r="D5127" t="inlineStr">
        <is>
          <t>Donuts</t>
        </is>
      </c>
      <c r="E5127" s="8" t="n">
        <v>46147</v>
      </c>
      <c r="F5127" t="inlineStr">
        <is>
          <t>Violations were cited in the following area(s).</t>
        </is>
      </c>
      <c r="G5127" t="inlineStr">
        <is>
          <t>06C</t>
        </is>
      </c>
      <c r="H512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127" t="inlineStr">
        <is>
          <t>Critical</t>
        </is>
      </c>
      <c r="J5127" t="n">
        <v>21</v>
      </c>
      <c r="L5127" s="9">
        <f>A5127&amp;"-"&amp;TEXT(E5127,"yyyymmdd")</f>
        <v/>
      </c>
    </row>
    <row r="5128">
      <c r="A5128" t="n">
        <v>41236413</v>
      </c>
      <c r="B5128" t="inlineStr">
        <is>
          <t>Brooklyn</t>
        </is>
      </c>
      <c r="C5128" t="inlineStr">
        <is>
          <t>11210</t>
        </is>
      </c>
      <c r="D5128" t="inlineStr">
        <is>
          <t>Donuts</t>
        </is>
      </c>
      <c r="E5128" s="8" t="n">
        <v>46147</v>
      </c>
      <c r="F5128" t="inlineStr">
        <is>
          <t>Violations were cited in the following area(s).</t>
        </is>
      </c>
      <c r="G5128" t="inlineStr">
        <is>
          <t>06D</t>
        </is>
      </c>
      <c r="H5128" t="inlineStr">
        <is>
          <t>Food contact surface not properly washed, rinsed and sanitized after each use and following any activity when contamination may have occurred.</t>
        </is>
      </c>
      <c r="I5128" t="inlineStr">
        <is>
          <t>Critical</t>
        </is>
      </c>
      <c r="J5128" t="n">
        <v>21</v>
      </c>
      <c r="L5128" s="9">
        <f>A5128&amp;"-"&amp;TEXT(E5128,"yyyymmdd")</f>
        <v/>
      </c>
    </row>
    <row r="5129">
      <c r="A5129" t="n">
        <v>41236413</v>
      </c>
      <c r="B5129" t="inlineStr">
        <is>
          <t>Brooklyn</t>
        </is>
      </c>
      <c r="C5129" t="inlineStr">
        <is>
          <t>11210</t>
        </is>
      </c>
      <c r="D5129" t="inlineStr">
        <is>
          <t>Donuts</t>
        </is>
      </c>
      <c r="E5129" s="8" t="n">
        <v>46147</v>
      </c>
      <c r="F5129" t="inlineStr">
        <is>
          <t>Violations were cited in the following area(s).</t>
        </is>
      </c>
      <c r="G5129" t="inlineStr">
        <is>
          <t>10A</t>
        </is>
      </c>
      <c r="H5129" t="inlineStr">
        <is>
          <t>Toilet facility not maintained or provided with toilet paper, waste receptacle or self-closing door.</t>
        </is>
      </c>
      <c r="I5129" t="inlineStr">
        <is>
          <t>Not Critical</t>
        </is>
      </c>
      <c r="J5129" t="n">
        <v>21</v>
      </c>
      <c r="L5129" s="9">
        <f>A5129&amp;"-"&amp;TEXT(E5129,"yyyymmdd")</f>
        <v/>
      </c>
    </row>
    <row r="5130">
      <c r="A5130" t="n">
        <v>41236413</v>
      </c>
      <c r="B5130" t="inlineStr">
        <is>
          <t>Brooklyn</t>
        </is>
      </c>
      <c r="C5130" t="inlineStr">
        <is>
          <t>11210</t>
        </is>
      </c>
      <c r="D5130" t="inlineStr">
        <is>
          <t>Donuts</t>
        </is>
      </c>
      <c r="E5130" s="8" t="n">
        <v>46147</v>
      </c>
      <c r="F5130" t="inlineStr">
        <is>
          <t>Violations were cited in the following area(s).</t>
        </is>
      </c>
      <c r="G5130" t="inlineStr">
        <is>
          <t>10B</t>
        </is>
      </c>
      <c r="H5130" t="inlineStr">
        <is>
          <t>Anti-siphonage or back-flow prevention device not provided where required; equipment or floor not properly drained; sewage disposal system in disrepair or not functioning properly. Condensation or liquid waste improperly disposed of.</t>
        </is>
      </c>
      <c r="I5130" t="inlineStr">
        <is>
          <t>Not Critical</t>
        </is>
      </c>
      <c r="J5130" t="n">
        <v>21</v>
      </c>
      <c r="L5130" s="9">
        <f>A5130&amp;"-"&amp;TEXT(E5130,"yyyymmdd")</f>
        <v/>
      </c>
    </row>
    <row r="5131">
      <c r="A5131" t="n">
        <v>41236413</v>
      </c>
      <c r="B5131" t="inlineStr">
        <is>
          <t>Brooklyn</t>
        </is>
      </c>
      <c r="C5131" t="inlineStr">
        <is>
          <t>11210</t>
        </is>
      </c>
      <c r="D5131" t="inlineStr">
        <is>
          <t>Donuts</t>
        </is>
      </c>
      <c r="E5131" s="8" t="n">
        <v>46147</v>
      </c>
      <c r="F5131" t="inlineStr">
        <is>
          <t>Violations were cited in the following area(s).</t>
        </is>
      </c>
      <c r="G5131" t="inlineStr">
        <is>
          <t>10F</t>
        </is>
      </c>
      <c r="H5131" t="inlineStr">
        <is>
          <t>Non-food contact surface or equipment made of unacceptable material, not kept clean, or not properly sealed, raised, spaced or movable to allow accessibility for cleaning on all sides, above and underneath the unit.</t>
        </is>
      </c>
      <c r="I5131" t="inlineStr">
        <is>
          <t>Not Critical</t>
        </is>
      </c>
      <c r="J5131" t="n">
        <v>21</v>
      </c>
      <c r="L5131" s="9">
        <f>A5131&amp;"-"&amp;TEXT(E5131,"yyyymmdd")</f>
        <v/>
      </c>
    </row>
    <row r="5132">
      <c r="A5132" t="n">
        <v>41244032</v>
      </c>
      <c r="B5132" t="inlineStr">
        <is>
          <t>Bronx</t>
        </is>
      </c>
      <c r="D5132" t="inlineStr">
        <is>
          <t>Mexican</t>
        </is>
      </c>
      <c r="E5132" s="8" t="n">
        <v>46147</v>
      </c>
      <c r="F5132" t="inlineStr">
        <is>
          <t>Violations were cited in the following area(s).</t>
        </is>
      </c>
      <c r="G5132" t="inlineStr">
        <is>
          <t>02G</t>
        </is>
      </c>
      <c r="H5132" t="inlineStr">
        <is>
          <t>Cold TCS food item held above 41 °F; smoked or processed fish held above 38 °F; intact raw eggs held above 45 °F; or reduced oxygen packaged (ROP) TCS foods held above required temperatures except during active necessary preparation.</t>
        </is>
      </c>
      <c r="I5132" t="inlineStr">
        <is>
          <t>Critical</t>
        </is>
      </c>
      <c r="J5132" t="n">
        <v>30</v>
      </c>
      <c r="L5132" s="9">
        <f>A5132&amp;"-"&amp;TEXT(E5132,"yyyymmdd")</f>
        <v/>
      </c>
    </row>
    <row r="5133">
      <c r="A5133" t="n">
        <v>41244032</v>
      </c>
      <c r="B5133" t="inlineStr">
        <is>
          <t>Bronx</t>
        </is>
      </c>
      <c r="D5133" t="inlineStr">
        <is>
          <t>Mexican</t>
        </is>
      </c>
      <c r="E5133" s="8" t="n">
        <v>46147</v>
      </c>
      <c r="F5133" t="inlineStr">
        <is>
          <t>Violations were cited in the following area(s).</t>
        </is>
      </c>
      <c r="G5133" t="inlineStr">
        <is>
          <t>05D</t>
        </is>
      </c>
      <c r="H513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133" t="inlineStr">
        <is>
          <t>Critical</t>
        </is>
      </c>
      <c r="J5133" t="n">
        <v>30</v>
      </c>
      <c r="L5133" s="9">
        <f>A5133&amp;"-"&amp;TEXT(E5133,"yyyymmdd")</f>
        <v/>
      </c>
    </row>
    <row r="5134">
      <c r="A5134" t="n">
        <v>41244032</v>
      </c>
      <c r="B5134" t="inlineStr">
        <is>
          <t>Bronx</t>
        </is>
      </c>
      <c r="D5134" t="inlineStr">
        <is>
          <t>Mexican</t>
        </is>
      </c>
      <c r="E5134" s="8" t="n">
        <v>46147</v>
      </c>
      <c r="F5134" t="inlineStr">
        <is>
          <t>Violations were cited in the following area(s).</t>
        </is>
      </c>
      <c r="G5134" t="inlineStr">
        <is>
          <t>06D</t>
        </is>
      </c>
      <c r="H5134" t="inlineStr">
        <is>
          <t>Food contact surface not properly washed, rinsed and sanitized after each use and following any activity when contamination may have occurred.</t>
        </is>
      </c>
      <c r="I5134" t="inlineStr">
        <is>
          <t>Critical</t>
        </is>
      </c>
      <c r="J5134" t="n">
        <v>30</v>
      </c>
      <c r="L5134" s="9">
        <f>A5134&amp;"-"&amp;TEXT(E5134,"yyyymmdd")</f>
        <v/>
      </c>
    </row>
    <row r="5135">
      <c r="A5135" t="n">
        <v>41244032</v>
      </c>
      <c r="B5135" t="inlineStr">
        <is>
          <t>Bronx</t>
        </is>
      </c>
      <c r="D5135" t="inlineStr">
        <is>
          <t>Mexican</t>
        </is>
      </c>
      <c r="E5135" s="8" t="n">
        <v>46147</v>
      </c>
      <c r="F5135" t="inlineStr">
        <is>
          <t>Violations were cited in the following area(s).</t>
        </is>
      </c>
      <c r="G5135" t="inlineStr">
        <is>
          <t>06E</t>
        </is>
      </c>
      <c r="H5135" t="inlineStr">
        <is>
          <t>Sanitized equipment or utensil, including in-use food dispensing utensil, improperly used or stored.</t>
        </is>
      </c>
      <c r="I5135" t="inlineStr">
        <is>
          <t>Critical</t>
        </is>
      </c>
      <c r="J5135" t="n">
        <v>30</v>
      </c>
      <c r="L5135" s="9">
        <f>A5135&amp;"-"&amp;TEXT(E5135,"yyyymmdd")</f>
        <v/>
      </c>
    </row>
    <row r="5136">
      <c r="A5136" t="n">
        <v>41289258</v>
      </c>
      <c r="B5136" t="inlineStr">
        <is>
          <t>Manhattan</t>
        </is>
      </c>
      <c r="C5136" t="inlineStr">
        <is>
          <t>10036</t>
        </is>
      </c>
      <c r="D5136" t="inlineStr">
        <is>
          <t>Mexican</t>
        </is>
      </c>
      <c r="E5136" s="8" t="n">
        <v>46147</v>
      </c>
      <c r="F5136" t="inlineStr">
        <is>
          <t>Violations were cited in the following area(s).</t>
        </is>
      </c>
      <c r="G5136" t="inlineStr">
        <is>
          <t>02G</t>
        </is>
      </c>
      <c r="H5136" t="inlineStr">
        <is>
          <t>Cold TCS food item held above 41 °F; smoked or processed fish held above 38 °F; intact raw eggs held above 45 °F; or reduced oxygen packaged (ROP) TCS foods held above required temperatures except during active necessary preparation.</t>
        </is>
      </c>
      <c r="I5136" t="inlineStr">
        <is>
          <t>Critical</t>
        </is>
      </c>
      <c r="J5136" t="n">
        <v>32</v>
      </c>
      <c r="L5136" s="9">
        <f>A5136&amp;"-"&amp;TEXT(E5136,"yyyymmdd")</f>
        <v/>
      </c>
    </row>
    <row r="5137">
      <c r="A5137" t="n">
        <v>41289258</v>
      </c>
      <c r="B5137" t="inlineStr">
        <is>
          <t>Manhattan</t>
        </is>
      </c>
      <c r="C5137" t="inlineStr">
        <is>
          <t>10036</t>
        </is>
      </c>
      <c r="D5137" t="inlineStr">
        <is>
          <t>Mexican</t>
        </is>
      </c>
      <c r="E5137" s="8" t="n">
        <v>46147</v>
      </c>
      <c r="F5137" t="inlineStr">
        <is>
          <t>Violations were cited in the following area(s).</t>
        </is>
      </c>
      <c r="G5137" t="inlineStr">
        <is>
          <t>05D</t>
        </is>
      </c>
      <c r="H513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137" t="inlineStr">
        <is>
          <t>Critical</t>
        </is>
      </c>
      <c r="J5137" t="n">
        <v>32</v>
      </c>
      <c r="L5137" s="9">
        <f>A5137&amp;"-"&amp;TEXT(E5137,"yyyymmdd")</f>
        <v/>
      </c>
    </row>
    <row r="5138">
      <c r="A5138" t="n">
        <v>41289258</v>
      </c>
      <c r="B5138" t="inlineStr">
        <is>
          <t>Manhattan</t>
        </is>
      </c>
      <c r="C5138" t="inlineStr">
        <is>
          <t>10036</t>
        </is>
      </c>
      <c r="D5138" t="inlineStr">
        <is>
          <t>Mexican</t>
        </is>
      </c>
      <c r="E5138" s="8" t="n">
        <v>46147</v>
      </c>
      <c r="F5138" t="inlineStr">
        <is>
          <t>Violations were cited in the following area(s).</t>
        </is>
      </c>
      <c r="G5138" t="inlineStr">
        <is>
          <t>06D</t>
        </is>
      </c>
      <c r="H5138" t="inlineStr">
        <is>
          <t>Food contact surface not properly washed, rinsed and sanitized after each use and following any activity when contamination may have occurred.</t>
        </is>
      </c>
      <c r="I5138" t="inlineStr">
        <is>
          <t>Critical</t>
        </is>
      </c>
      <c r="J5138" t="n">
        <v>32</v>
      </c>
      <c r="L5138" s="9">
        <f>A5138&amp;"-"&amp;TEXT(E5138,"yyyymmdd")</f>
        <v/>
      </c>
    </row>
    <row r="5139">
      <c r="A5139" t="n">
        <v>41289258</v>
      </c>
      <c r="B5139" t="inlineStr">
        <is>
          <t>Manhattan</t>
        </is>
      </c>
      <c r="C5139" t="inlineStr">
        <is>
          <t>10036</t>
        </is>
      </c>
      <c r="D5139" t="inlineStr">
        <is>
          <t>Mexican</t>
        </is>
      </c>
      <c r="E5139" s="8" t="n">
        <v>46147</v>
      </c>
      <c r="F5139" t="inlineStr">
        <is>
          <t>Violations were cited in the following area(s).</t>
        </is>
      </c>
      <c r="G5139" t="inlineStr">
        <is>
          <t>10F</t>
        </is>
      </c>
      <c r="H5139" t="inlineStr">
        <is>
          <t>Non-food contact surface or equipment made of unacceptable material, not kept clean, or not properly sealed, raised, spaced or movable to allow accessibility for cleaning on all sides, above and underneath the unit.</t>
        </is>
      </c>
      <c r="I5139" t="inlineStr">
        <is>
          <t>Not Critical</t>
        </is>
      </c>
      <c r="J5139" t="n">
        <v>32</v>
      </c>
      <c r="L5139" s="9">
        <f>A5139&amp;"-"&amp;TEXT(E5139,"yyyymmdd")</f>
        <v/>
      </c>
    </row>
    <row r="5140">
      <c r="A5140" t="n">
        <v>41289258</v>
      </c>
      <c r="B5140" t="inlineStr">
        <is>
          <t>Manhattan</t>
        </is>
      </c>
      <c r="C5140" t="inlineStr">
        <is>
          <t>10036</t>
        </is>
      </c>
      <c r="D5140" t="inlineStr">
        <is>
          <t>Mexican</t>
        </is>
      </c>
      <c r="E5140" s="8" t="n">
        <v>46147</v>
      </c>
      <c r="F5140" t="inlineStr">
        <is>
          <t>Violations were cited in the following area(s).</t>
        </is>
      </c>
      <c r="G5140" t="inlineStr">
        <is>
          <t>10G</t>
        </is>
      </c>
      <c r="H5140" t="inlineStr">
        <is>
          <t>Dishwashing and ware washing: Cleaning and sanitizing of tableware, including dishes, utensils, and equipment deficient.</t>
        </is>
      </c>
      <c r="I5140" t="inlineStr">
        <is>
          <t>Not Critical</t>
        </is>
      </c>
      <c r="J5140" t="n">
        <v>32</v>
      </c>
      <c r="L5140" s="9">
        <f>A5140&amp;"-"&amp;TEXT(E5140,"yyyymmdd")</f>
        <v/>
      </c>
    </row>
    <row r="5141">
      <c r="A5141" t="n">
        <v>41406341</v>
      </c>
      <c r="B5141" t="inlineStr">
        <is>
          <t>Brooklyn</t>
        </is>
      </c>
      <c r="C5141" t="inlineStr">
        <is>
          <t>11209</t>
        </is>
      </c>
      <c r="D5141" t="inlineStr">
        <is>
          <t>American</t>
        </is>
      </c>
      <c r="E5141" s="8" t="n">
        <v>46147</v>
      </c>
      <c r="F5141" t="inlineStr">
        <is>
          <t>Violations were cited in the following area(s).</t>
        </is>
      </c>
      <c r="G5141" t="inlineStr">
        <is>
          <t>06C</t>
        </is>
      </c>
      <c r="H514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141" t="inlineStr">
        <is>
          <t>Critical</t>
        </is>
      </c>
      <c r="J5141" t="n">
        <v>12</v>
      </c>
      <c r="K5141" t="inlineStr">
        <is>
          <t>A</t>
        </is>
      </c>
      <c r="L5141" s="9">
        <f>A5141&amp;"-"&amp;TEXT(E5141,"yyyymmdd")</f>
        <v/>
      </c>
    </row>
    <row r="5142">
      <c r="A5142" t="n">
        <v>41406341</v>
      </c>
      <c r="B5142" t="inlineStr">
        <is>
          <t>Brooklyn</t>
        </is>
      </c>
      <c r="C5142" t="inlineStr">
        <is>
          <t>11209</t>
        </is>
      </c>
      <c r="D5142" t="inlineStr">
        <is>
          <t>American</t>
        </is>
      </c>
      <c r="E5142" s="8" t="n">
        <v>46147</v>
      </c>
      <c r="F5142" t="inlineStr">
        <is>
          <t>Violations were cited in the following area(s).</t>
        </is>
      </c>
      <c r="G5142" t="inlineStr">
        <is>
          <t>09C</t>
        </is>
      </c>
      <c r="H5142" t="inlineStr">
        <is>
          <t>Design, construction, materials used or maintenance of food contact surface improper. Surface not easily cleanable, sanitized and maintained.</t>
        </is>
      </c>
      <c r="I5142" t="inlineStr">
        <is>
          <t>Not Critical</t>
        </is>
      </c>
      <c r="J5142" t="n">
        <v>12</v>
      </c>
      <c r="K5142" t="inlineStr">
        <is>
          <t>A</t>
        </is>
      </c>
      <c r="L5142" s="9">
        <f>A5142&amp;"-"&amp;TEXT(E5142,"yyyymmdd")</f>
        <v/>
      </c>
    </row>
    <row r="5143">
      <c r="A5143" t="n">
        <v>41406341</v>
      </c>
      <c r="B5143" t="inlineStr">
        <is>
          <t>Brooklyn</t>
        </is>
      </c>
      <c r="C5143" t="inlineStr">
        <is>
          <t>11209</t>
        </is>
      </c>
      <c r="D5143" t="inlineStr">
        <is>
          <t>American</t>
        </is>
      </c>
      <c r="E5143" s="8" t="n">
        <v>46147</v>
      </c>
      <c r="F5143" t="inlineStr">
        <is>
          <t>Violations were cited in the following area(s).</t>
        </is>
      </c>
      <c r="G5143" t="inlineStr">
        <is>
          <t>10B</t>
        </is>
      </c>
      <c r="H5143" t="inlineStr">
        <is>
          <t>Anti-siphonage or back-flow prevention device not provided where required; equipment or floor not properly drained; sewage disposal system in disrepair or not functioning properly. Condensation or liquid waste improperly disposed of.</t>
        </is>
      </c>
      <c r="I5143" t="inlineStr">
        <is>
          <t>Not Critical</t>
        </is>
      </c>
      <c r="J5143" t="n">
        <v>12</v>
      </c>
      <c r="K5143" t="inlineStr">
        <is>
          <t>A</t>
        </is>
      </c>
      <c r="L5143" s="9">
        <f>A5143&amp;"-"&amp;TEXT(E5143,"yyyymmdd")</f>
        <v/>
      </c>
    </row>
    <row r="5144">
      <c r="A5144" t="n">
        <v>41406341</v>
      </c>
      <c r="B5144" t="inlineStr">
        <is>
          <t>Brooklyn</t>
        </is>
      </c>
      <c r="C5144" t="inlineStr">
        <is>
          <t>11209</t>
        </is>
      </c>
      <c r="D5144" t="inlineStr">
        <is>
          <t>American</t>
        </is>
      </c>
      <c r="E5144" s="8" t="n">
        <v>46147</v>
      </c>
      <c r="F5144" t="inlineStr">
        <is>
          <t>Violations were cited in the following area(s).</t>
        </is>
      </c>
      <c r="G5144" t="inlineStr">
        <is>
          <t>10E</t>
        </is>
      </c>
      <c r="H5144" t="inlineStr">
        <is>
          <t>Accurate thermometer not provided or properly located in refrigerated, cold storage or hot holding equipment</t>
        </is>
      </c>
      <c r="I5144" t="inlineStr">
        <is>
          <t>Not Critical</t>
        </is>
      </c>
      <c r="J5144" t="n">
        <v>12</v>
      </c>
      <c r="K5144" t="inlineStr">
        <is>
          <t>A</t>
        </is>
      </c>
      <c r="L5144" s="9">
        <f>A5144&amp;"-"&amp;TEXT(E5144,"yyyymmdd")</f>
        <v/>
      </c>
    </row>
    <row r="5145">
      <c r="A5145" t="n">
        <v>41416480</v>
      </c>
      <c r="B5145" t="inlineStr">
        <is>
          <t>Brooklyn</t>
        </is>
      </c>
      <c r="C5145" t="inlineStr">
        <is>
          <t>11230</t>
        </is>
      </c>
      <c r="D5145" t="inlineStr">
        <is>
          <t>Jewish/Kosher</t>
        </is>
      </c>
      <c r="E5145" s="8" t="n">
        <v>46147</v>
      </c>
      <c r="F5145" t="inlineStr">
        <is>
          <t>Violations were cited in the following area(s).</t>
        </is>
      </c>
      <c r="G5145" t="inlineStr">
        <is>
          <t>06F</t>
        </is>
      </c>
      <c r="H5145" t="inlineStr">
        <is>
          <t>Wiping cloths not stored clean and dry, or in a sanitizing solution, between uses.</t>
        </is>
      </c>
      <c r="I5145" t="inlineStr">
        <is>
          <t>Critical</t>
        </is>
      </c>
      <c r="J5145" t="n">
        <v>9</v>
      </c>
      <c r="K5145" t="inlineStr">
        <is>
          <t>A</t>
        </is>
      </c>
      <c r="L5145" s="9">
        <f>A5145&amp;"-"&amp;TEXT(E5145,"yyyymmdd")</f>
        <v/>
      </c>
    </row>
    <row r="5146">
      <c r="A5146" t="n">
        <v>41416480</v>
      </c>
      <c r="B5146" t="inlineStr">
        <is>
          <t>Brooklyn</t>
        </is>
      </c>
      <c r="C5146" t="inlineStr">
        <is>
          <t>11230</t>
        </is>
      </c>
      <c r="D5146" t="inlineStr">
        <is>
          <t>Jewish/Kosher</t>
        </is>
      </c>
      <c r="E5146" s="8" t="n">
        <v>46147</v>
      </c>
      <c r="F5146" t="inlineStr">
        <is>
          <t>Violations were cited in the following area(s).</t>
        </is>
      </c>
      <c r="G5146" t="inlineStr">
        <is>
          <t>10B</t>
        </is>
      </c>
      <c r="H5146" t="inlineStr">
        <is>
          <t>Anti-siphonage or back-flow prevention device not provided where required; equipment or floor not properly drained; sewage disposal system in disrepair or not functioning properly. Condensation or liquid waste improperly disposed of.</t>
        </is>
      </c>
      <c r="I5146" t="inlineStr">
        <is>
          <t>Not Critical</t>
        </is>
      </c>
      <c r="J5146" t="n">
        <v>9</v>
      </c>
      <c r="K5146" t="inlineStr">
        <is>
          <t>A</t>
        </is>
      </c>
      <c r="L5146" s="9">
        <f>A5146&amp;"-"&amp;TEXT(E5146,"yyyymmdd")</f>
        <v/>
      </c>
    </row>
    <row r="5147">
      <c r="A5147" t="n">
        <v>41416480</v>
      </c>
      <c r="B5147" t="inlineStr">
        <is>
          <t>Brooklyn</t>
        </is>
      </c>
      <c r="C5147" t="inlineStr">
        <is>
          <t>11230</t>
        </is>
      </c>
      <c r="D5147" t="inlineStr">
        <is>
          <t>Jewish/Kosher</t>
        </is>
      </c>
      <c r="E5147" s="8" t="n">
        <v>46147</v>
      </c>
      <c r="F5147" t="inlineStr">
        <is>
          <t>Violations were cited in the following area(s).</t>
        </is>
      </c>
      <c r="G5147" t="inlineStr">
        <is>
          <t>10F</t>
        </is>
      </c>
      <c r="H5147" t="inlineStr">
        <is>
          <t>Non-food contact surface or equipment made of unacceptable material, not kept clean, or not properly sealed, raised, spaced or movable to allow accessibility for cleaning on all sides, above and underneath the unit.</t>
        </is>
      </c>
      <c r="I5147" t="inlineStr">
        <is>
          <t>Not Critical</t>
        </is>
      </c>
      <c r="J5147" t="n">
        <v>9</v>
      </c>
      <c r="K5147" t="inlineStr">
        <is>
          <t>A</t>
        </is>
      </c>
      <c r="L5147" s="9">
        <f>A5147&amp;"-"&amp;TEXT(E5147,"yyyymmdd")</f>
        <v/>
      </c>
    </row>
    <row r="5148">
      <c r="A5148" t="n">
        <v>41429791</v>
      </c>
      <c r="B5148" t="inlineStr">
        <is>
          <t>Manhattan</t>
        </is>
      </c>
      <c r="C5148" t="inlineStr">
        <is>
          <t>10029</t>
        </is>
      </c>
      <c r="D5148" t="inlineStr">
        <is>
          <t>Sandwiches</t>
        </is>
      </c>
      <c r="E5148" s="8" t="n">
        <v>46147</v>
      </c>
      <c r="F5148" t="inlineStr">
        <is>
          <t>Violations were cited in the following area(s).</t>
        </is>
      </c>
      <c r="G5148" t="inlineStr">
        <is>
          <t>10F</t>
        </is>
      </c>
      <c r="H5148" t="inlineStr">
        <is>
          <t>Non-food contact surface or equipment made of unacceptable material, not kept clean, or not properly sealed, raised, spaced or movable to allow accessibility for cleaning on all sides, above and underneath the unit.</t>
        </is>
      </c>
      <c r="I5148" t="inlineStr">
        <is>
          <t>Not Critical</t>
        </is>
      </c>
      <c r="J5148" t="n">
        <v>2</v>
      </c>
      <c r="K5148" t="inlineStr">
        <is>
          <t>A</t>
        </is>
      </c>
      <c r="L5148" s="9">
        <f>A5148&amp;"-"&amp;TEXT(E5148,"yyyymmdd")</f>
        <v/>
      </c>
    </row>
    <row r="5149">
      <c r="A5149" t="n">
        <v>41453878</v>
      </c>
      <c r="B5149" t="inlineStr">
        <is>
          <t>Manhattan</t>
        </is>
      </c>
      <c r="C5149" t="inlineStr">
        <is>
          <t>10022</t>
        </is>
      </c>
      <c r="D5149" t="inlineStr">
        <is>
          <t>French</t>
        </is>
      </c>
      <c r="E5149" s="8" t="n">
        <v>46147</v>
      </c>
      <c r="F5149" t="inlineStr">
        <is>
          <t>Violations were cited in the following area(s).</t>
        </is>
      </c>
      <c r="G5149" t="inlineStr">
        <is>
          <t>02G</t>
        </is>
      </c>
      <c r="H5149" t="inlineStr">
        <is>
          <t>Cold TCS food item held above 41 °F; smoked or processed fish held above 38 °F; intact raw eggs held above 45 °F; or reduced oxygen packaged (ROP) TCS foods held above required temperatures except during active necessary preparation.</t>
        </is>
      </c>
      <c r="I5149" t="inlineStr">
        <is>
          <t>Critical</t>
        </is>
      </c>
      <c r="J5149" t="n">
        <v>9</v>
      </c>
      <c r="K5149" t="inlineStr">
        <is>
          <t>A</t>
        </is>
      </c>
      <c r="L5149" s="9">
        <f>A5149&amp;"-"&amp;TEXT(E5149,"yyyymmdd")</f>
        <v/>
      </c>
    </row>
    <row r="5150">
      <c r="A5150" t="n">
        <v>41453878</v>
      </c>
      <c r="B5150" t="inlineStr">
        <is>
          <t>Manhattan</t>
        </is>
      </c>
      <c r="C5150" t="inlineStr">
        <is>
          <t>10022</t>
        </is>
      </c>
      <c r="D5150" t="inlineStr">
        <is>
          <t>French</t>
        </is>
      </c>
      <c r="E5150" s="8" t="n">
        <v>46147</v>
      </c>
      <c r="F5150" t="inlineStr">
        <is>
          <t>Violations were cited in the following area(s).</t>
        </is>
      </c>
      <c r="G5150" t="inlineStr">
        <is>
          <t>10F</t>
        </is>
      </c>
      <c r="H5150" t="inlineStr">
        <is>
          <t>Non-food contact surface or equipment made of unacceptable material, not kept clean, or not properly sealed, raised, spaced or movable to allow accessibility for cleaning on all sides, above and underneath the unit.</t>
        </is>
      </c>
      <c r="I5150" t="inlineStr">
        <is>
          <t>Not Critical</t>
        </is>
      </c>
      <c r="J5150" t="n">
        <v>9</v>
      </c>
      <c r="K5150" t="inlineStr">
        <is>
          <t>A</t>
        </is>
      </c>
      <c r="L5150" s="9">
        <f>A5150&amp;"-"&amp;TEXT(E5150,"yyyymmdd")</f>
        <v/>
      </c>
    </row>
    <row r="5151">
      <c r="A5151" t="n">
        <v>41624530</v>
      </c>
      <c r="B5151" t="inlineStr">
        <is>
          <t>Manhattan</t>
        </is>
      </c>
      <c r="C5151" t="inlineStr">
        <is>
          <t>10036</t>
        </is>
      </c>
      <c r="D5151" t="inlineStr">
        <is>
          <t>Peruvian</t>
        </is>
      </c>
      <c r="E5151" s="8" t="n">
        <v>46147</v>
      </c>
      <c r="F5151" t="inlineStr">
        <is>
          <t>Violations were cited in the following area(s).</t>
        </is>
      </c>
      <c r="G5151" t="inlineStr">
        <is>
          <t>03B</t>
        </is>
      </c>
      <c r="H5151" t="inlineStr">
        <is>
          <t>Shellfish not from approved source, not or improperly tagged/labeled; tags not retained for 90 days.</t>
        </is>
      </c>
      <c r="I5151" t="inlineStr">
        <is>
          <t>Critical</t>
        </is>
      </c>
      <c r="J5151" t="n">
        <v>26</v>
      </c>
      <c r="L5151" s="9">
        <f>A5151&amp;"-"&amp;TEXT(E5151,"yyyymmdd")</f>
        <v/>
      </c>
    </row>
    <row r="5152">
      <c r="A5152" t="n">
        <v>41624530</v>
      </c>
      <c r="B5152" t="inlineStr">
        <is>
          <t>Manhattan</t>
        </is>
      </c>
      <c r="C5152" t="inlineStr">
        <is>
          <t>10036</t>
        </is>
      </c>
      <c r="D5152" t="inlineStr">
        <is>
          <t>Peruvian</t>
        </is>
      </c>
      <c r="E5152" s="8" t="n">
        <v>46147</v>
      </c>
      <c r="F5152" t="inlineStr">
        <is>
          <t>Violations were cited in the following area(s).</t>
        </is>
      </c>
      <c r="G5152" t="inlineStr">
        <is>
          <t>06E</t>
        </is>
      </c>
      <c r="H5152" t="inlineStr">
        <is>
          <t>Sanitized equipment or utensil, including in-use food dispensing utensil, improperly used or stored.</t>
        </is>
      </c>
      <c r="I5152" t="inlineStr">
        <is>
          <t>Critical</t>
        </is>
      </c>
      <c r="J5152" t="n">
        <v>26</v>
      </c>
      <c r="L5152" s="9">
        <f>A5152&amp;"-"&amp;TEXT(E5152,"yyyymmdd")</f>
        <v/>
      </c>
    </row>
    <row r="5153">
      <c r="A5153" t="n">
        <v>41624530</v>
      </c>
      <c r="B5153" t="inlineStr">
        <is>
          <t>Manhattan</t>
        </is>
      </c>
      <c r="C5153" t="inlineStr">
        <is>
          <t>10036</t>
        </is>
      </c>
      <c r="D5153" t="inlineStr">
        <is>
          <t>Peruvian</t>
        </is>
      </c>
      <c r="E5153" s="8" t="n">
        <v>46147</v>
      </c>
      <c r="F5153" t="inlineStr">
        <is>
          <t>Violations were cited in the following area(s).</t>
        </is>
      </c>
      <c r="G5153" t="inlineStr">
        <is>
          <t>06F</t>
        </is>
      </c>
      <c r="H5153" t="inlineStr">
        <is>
          <t>Wiping cloths not stored clean and dry, or in a sanitizing solution, between uses.</t>
        </is>
      </c>
      <c r="I5153" t="inlineStr">
        <is>
          <t>Critical</t>
        </is>
      </c>
      <c r="J5153" t="n">
        <v>26</v>
      </c>
      <c r="L5153" s="9">
        <f>A5153&amp;"-"&amp;TEXT(E5153,"yyyymmdd")</f>
        <v/>
      </c>
    </row>
    <row r="5154">
      <c r="A5154" t="n">
        <v>41624530</v>
      </c>
      <c r="B5154" t="inlineStr">
        <is>
          <t>Manhattan</t>
        </is>
      </c>
      <c r="C5154" t="inlineStr">
        <is>
          <t>10036</t>
        </is>
      </c>
      <c r="D5154" t="inlineStr">
        <is>
          <t>Peruvian</t>
        </is>
      </c>
      <c r="E5154" s="8" t="n">
        <v>46147</v>
      </c>
      <c r="F5154" t="inlineStr">
        <is>
          <t>Violations were cited in the following area(s).</t>
        </is>
      </c>
      <c r="G5154" t="inlineStr">
        <is>
          <t>09C</t>
        </is>
      </c>
      <c r="H5154" t="inlineStr">
        <is>
          <t>Design, construction, materials used or maintenance of food contact surface improper. Surface not easily cleanable, sanitized and maintained.</t>
        </is>
      </c>
      <c r="I5154" t="inlineStr">
        <is>
          <t>Not Critical</t>
        </is>
      </c>
      <c r="J5154" t="n">
        <v>26</v>
      </c>
      <c r="L5154" s="9">
        <f>A5154&amp;"-"&amp;TEXT(E5154,"yyyymmdd")</f>
        <v/>
      </c>
    </row>
    <row r="5155">
      <c r="A5155" t="n">
        <v>41624530</v>
      </c>
      <c r="B5155" t="inlineStr">
        <is>
          <t>Manhattan</t>
        </is>
      </c>
      <c r="C5155" t="inlineStr">
        <is>
          <t>10036</t>
        </is>
      </c>
      <c r="D5155" t="inlineStr">
        <is>
          <t>Peruvian</t>
        </is>
      </c>
      <c r="E5155" s="8" t="n">
        <v>46147</v>
      </c>
      <c r="F5155" t="inlineStr">
        <is>
          <t>Violations were cited in the following area(s).</t>
        </is>
      </c>
      <c r="G5155" t="inlineStr">
        <is>
          <t>10B</t>
        </is>
      </c>
      <c r="H5155" t="inlineStr">
        <is>
          <t>Anti-siphonage or back-flow prevention device not provided where required; equipment or floor not properly drained; sewage disposal system in disrepair or not functioning properly. Condensation or liquid waste improperly disposed of.</t>
        </is>
      </c>
      <c r="I5155" t="inlineStr">
        <is>
          <t>Not Critical</t>
        </is>
      </c>
      <c r="J5155" t="n">
        <v>26</v>
      </c>
      <c r="L5155" s="9">
        <f>A5155&amp;"-"&amp;TEXT(E5155,"yyyymmdd")</f>
        <v/>
      </c>
    </row>
    <row r="5156">
      <c r="A5156" t="n">
        <v>41624530</v>
      </c>
      <c r="B5156" t="inlineStr">
        <is>
          <t>Manhattan</t>
        </is>
      </c>
      <c r="C5156" t="inlineStr">
        <is>
          <t>10036</t>
        </is>
      </c>
      <c r="D5156" t="inlineStr">
        <is>
          <t>Peruvian</t>
        </is>
      </c>
      <c r="E5156" s="8" t="n">
        <v>46147</v>
      </c>
      <c r="F5156" t="inlineStr">
        <is>
          <t>Violations were cited in the following area(s).</t>
        </is>
      </c>
      <c r="G5156" t="inlineStr">
        <is>
          <t>10F</t>
        </is>
      </c>
      <c r="H5156" t="inlineStr">
        <is>
          <t>Non-food contact surface or equipment made of unacceptable material, not kept clean, or not properly sealed, raised, spaced or movable to allow accessibility for cleaning on all sides, above and underneath the unit.</t>
        </is>
      </c>
      <c r="I5156" t="inlineStr">
        <is>
          <t>Not Critical</t>
        </is>
      </c>
      <c r="J5156" t="n">
        <v>26</v>
      </c>
      <c r="L5156" s="9">
        <f>A5156&amp;"-"&amp;TEXT(E5156,"yyyymmdd")</f>
        <v/>
      </c>
    </row>
    <row r="5157">
      <c r="A5157" t="n">
        <v>41632050</v>
      </c>
      <c r="B5157" t="inlineStr">
        <is>
          <t>Staten Island</t>
        </is>
      </c>
      <c r="C5157" t="inlineStr">
        <is>
          <t>10312</t>
        </is>
      </c>
      <c r="D5157" t="inlineStr">
        <is>
          <t>Sandwiches</t>
        </is>
      </c>
      <c r="E5157" s="8" t="n">
        <v>46147</v>
      </c>
      <c r="F5157" t="inlineStr">
        <is>
          <t>Violations were cited in the following area(s).</t>
        </is>
      </c>
      <c r="G5157" t="inlineStr">
        <is>
          <t>02G</t>
        </is>
      </c>
      <c r="H5157" t="inlineStr">
        <is>
          <t>Cold TCS food item held above 41 °F; smoked or processed fish held above 38 °F; intact raw eggs held above 45 °F; or reduced oxygen packaged (ROP) TCS foods held above required temperatures except during active necessary preparation.</t>
        </is>
      </c>
      <c r="I5157" t="inlineStr">
        <is>
          <t>Critical</t>
        </is>
      </c>
      <c r="J5157" t="n">
        <v>17</v>
      </c>
      <c r="L5157" s="9">
        <f>A5157&amp;"-"&amp;TEXT(E5157,"yyyymmdd")</f>
        <v/>
      </c>
    </row>
    <row r="5158">
      <c r="A5158" t="n">
        <v>41632050</v>
      </c>
      <c r="B5158" t="inlineStr">
        <is>
          <t>Staten Island</t>
        </is>
      </c>
      <c r="C5158" t="inlineStr">
        <is>
          <t>10312</t>
        </is>
      </c>
      <c r="D5158" t="inlineStr">
        <is>
          <t>Sandwiches</t>
        </is>
      </c>
      <c r="E5158" s="8" t="n">
        <v>46147</v>
      </c>
      <c r="F5158" t="inlineStr">
        <is>
          <t>Violations were cited in the following area(s).</t>
        </is>
      </c>
      <c r="G5158" t="inlineStr">
        <is>
          <t>06D</t>
        </is>
      </c>
      <c r="H5158" t="inlineStr">
        <is>
          <t>Food contact surface not properly washed, rinsed and sanitized after each use and following any activity when contamination may have occurred.</t>
        </is>
      </c>
      <c r="I5158" t="inlineStr">
        <is>
          <t>Critical</t>
        </is>
      </c>
      <c r="J5158" t="n">
        <v>17</v>
      </c>
      <c r="L5158" s="9">
        <f>A5158&amp;"-"&amp;TEXT(E5158,"yyyymmdd")</f>
        <v/>
      </c>
    </row>
    <row r="5159">
      <c r="A5159" t="n">
        <v>41632050</v>
      </c>
      <c r="B5159" t="inlineStr">
        <is>
          <t>Staten Island</t>
        </is>
      </c>
      <c r="C5159" t="inlineStr">
        <is>
          <t>10312</t>
        </is>
      </c>
      <c r="D5159" t="inlineStr">
        <is>
          <t>Sandwiches</t>
        </is>
      </c>
      <c r="E5159" s="8" t="n">
        <v>46147</v>
      </c>
      <c r="F5159" t="inlineStr">
        <is>
          <t>Violations were cited in the following area(s).</t>
        </is>
      </c>
      <c r="G5159" t="inlineStr">
        <is>
          <t>10F</t>
        </is>
      </c>
      <c r="H5159" t="inlineStr">
        <is>
          <t>Non-food contact surface or equipment made of unacceptable material, not kept clean, or not properly sealed, raised, spaced or movable to allow accessibility for cleaning on all sides, above and underneath the unit.</t>
        </is>
      </c>
      <c r="I5159" t="inlineStr">
        <is>
          <t>Not Critical</t>
        </is>
      </c>
      <c r="J5159" t="n">
        <v>17</v>
      </c>
      <c r="L5159" s="9">
        <f>A5159&amp;"-"&amp;TEXT(E5159,"yyyymmdd")</f>
        <v/>
      </c>
    </row>
    <row r="5160">
      <c r="A5160" t="n">
        <v>41633674</v>
      </c>
      <c r="B5160" t="inlineStr">
        <is>
          <t>Queens</t>
        </is>
      </c>
      <c r="C5160" t="inlineStr">
        <is>
          <t>11423</t>
        </is>
      </c>
      <c r="D5160" t="inlineStr">
        <is>
          <t>Caribbean</t>
        </is>
      </c>
      <c r="E5160" s="8" t="n">
        <v>46147</v>
      </c>
      <c r="F5160" t="inlineStr">
        <is>
          <t>Violations were cited in the following area(s).</t>
        </is>
      </c>
      <c r="G5160" t="inlineStr">
        <is>
          <t>09C</t>
        </is>
      </c>
      <c r="H5160" t="inlineStr">
        <is>
          <t>Design, construction, materials used or maintenance of food contact surface improper. Surface not easily cleanable, sanitized and maintained.</t>
        </is>
      </c>
      <c r="I5160" t="inlineStr">
        <is>
          <t>Not Critical</t>
        </is>
      </c>
      <c r="J5160" t="n">
        <v>6</v>
      </c>
      <c r="K5160" t="inlineStr">
        <is>
          <t>A</t>
        </is>
      </c>
      <c r="L5160" s="9">
        <f>A5160&amp;"-"&amp;TEXT(E5160,"yyyymmdd")</f>
        <v/>
      </c>
    </row>
    <row r="5161">
      <c r="A5161" t="n">
        <v>41633674</v>
      </c>
      <c r="B5161" t="inlineStr">
        <is>
          <t>Queens</t>
        </is>
      </c>
      <c r="C5161" t="inlineStr">
        <is>
          <t>11423</t>
        </is>
      </c>
      <c r="D5161" t="inlineStr">
        <is>
          <t>Caribbean</t>
        </is>
      </c>
      <c r="E5161" s="8" t="n">
        <v>46147</v>
      </c>
      <c r="F5161" t="inlineStr">
        <is>
          <t>Violations were cited in the following area(s).</t>
        </is>
      </c>
      <c r="G5161" t="inlineStr">
        <is>
          <t>10B</t>
        </is>
      </c>
      <c r="H5161" t="inlineStr">
        <is>
          <t>Anti-siphonage or back-flow prevention device not provided where required; equipment or floor not properly drained; sewage disposal system in disrepair or not functioning properly. Condensation or liquid waste improperly disposed of.</t>
        </is>
      </c>
      <c r="I5161" t="inlineStr">
        <is>
          <t>Not Critical</t>
        </is>
      </c>
      <c r="J5161" t="n">
        <v>6</v>
      </c>
      <c r="K5161" t="inlineStr">
        <is>
          <t>A</t>
        </is>
      </c>
      <c r="L5161" s="9">
        <f>A5161&amp;"-"&amp;TEXT(E5161,"yyyymmdd")</f>
        <v/>
      </c>
    </row>
    <row r="5162">
      <c r="A5162" t="n">
        <v>41633674</v>
      </c>
      <c r="B5162" t="inlineStr">
        <is>
          <t>Queens</t>
        </is>
      </c>
      <c r="C5162" t="inlineStr">
        <is>
          <t>11423</t>
        </is>
      </c>
      <c r="D5162" t="inlineStr">
        <is>
          <t>Caribbean</t>
        </is>
      </c>
      <c r="E5162" s="8" t="n">
        <v>46147</v>
      </c>
      <c r="F5162" t="inlineStr">
        <is>
          <t>Violations were cited in the following area(s).</t>
        </is>
      </c>
      <c r="G5162" t="inlineStr">
        <is>
          <t>10F</t>
        </is>
      </c>
      <c r="H5162" t="inlineStr">
        <is>
          <t>Non-food contact surface or equipment made of unacceptable material, not kept clean, or not properly sealed, raised, spaced or movable to allow accessibility for cleaning on all sides, above and underneath the unit.</t>
        </is>
      </c>
      <c r="I5162" t="inlineStr">
        <is>
          <t>Not Critical</t>
        </is>
      </c>
      <c r="J5162" t="n">
        <v>6</v>
      </c>
      <c r="K5162" t="inlineStr">
        <is>
          <t>A</t>
        </is>
      </c>
      <c r="L5162" s="9">
        <f>A5162&amp;"-"&amp;TEXT(E5162,"yyyymmdd")</f>
        <v/>
      </c>
    </row>
    <row r="5163">
      <c r="A5163" t="n">
        <v>41639191</v>
      </c>
      <c r="B5163" t="inlineStr">
        <is>
          <t>Brooklyn</t>
        </is>
      </c>
      <c r="C5163" t="inlineStr">
        <is>
          <t>11207</t>
        </is>
      </c>
      <c r="D5163" t="inlineStr">
        <is>
          <t>Chinese</t>
        </is>
      </c>
      <c r="E5163" s="8" t="n">
        <v>46147</v>
      </c>
      <c r="F5163" t="inlineStr">
        <is>
          <t>Violations were cited in the following area(s).</t>
        </is>
      </c>
      <c r="G5163" t="inlineStr">
        <is>
          <t>02B</t>
        </is>
      </c>
      <c r="H5163" t="inlineStr">
        <is>
          <t>Hot TCS food item not held at or above 140 °F.</t>
        </is>
      </c>
      <c r="I5163" t="inlineStr">
        <is>
          <t>Critical</t>
        </is>
      </c>
      <c r="J5163" t="n">
        <v>12</v>
      </c>
      <c r="K5163" t="inlineStr">
        <is>
          <t>A</t>
        </is>
      </c>
      <c r="L5163" s="9">
        <f>A5163&amp;"-"&amp;TEXT(E5163,"yyyymmdd")</f>
        <v/>
      </c>
    </row>
    <row r="5164">
      <c r="A5164" t="n">
        <v>41639191</v>
      </c>
      <c r="B5164" t="inlineStr">
        <is>
          <t>Brooklyn</t>
        </is>
      </c>
      <c r="C5164" t="inlineStr">
        <is>
          <t>11207</t>
        </is>
      </c>
      <c r="D5164" t="inlineStr">
        <is>
          <t>Chinese</t>
        </is>
      </c>
      <c r="E5164" s="8" t="n">
        <v>46147</v>
      </c>
      <c r="F5164" t="inlineStr">
        <is>
          <t>Violations were cited in the following area(s).</t>
        </is>
      </c>
      <c r="G5164" t="inlineStr">
        <is>
          <t>06C</t>
        </is>
      </c>
      <c r="H516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164" t="inlineStr">
        <is>
          <t>Critical</t>
        </is>
      </c>
      <c r="J5164" t="n">
        <v>12</v>
      </c>
      <c r="K5164" t="inlineStr">
        <is>
          <t>A</t>
        </is>
      </c>
      <c r="L5164" s="9">
        <f>A5164&amp;"-"&amp;TEXT(E5164,"yyyymmdd")</f>
        <v/>
      </c>
    </row>
    <row r="5165">
      <c r="A5165" t="n">
        <v>41645410</v>
      </c>
      <c r="B5165" t="inlineStr">
        <is>
          <t>Brooklyn</t>
        </is>
      </c>
      <c r="C5165" t="inlineStr">
        <is>
          <t>11214</t>
        </is>
      </c>
      <c r="D5165" t="inlineStr">
        <is>
          <t>Bakery Products/Desserts</t>
        </is>
      </c>
      <c r="E5165" s="8" t="n">
        <v>46147</v>
      </c>
      <c r="F5165" t="inlineStr">
        <is>
          <t>Violations were cited in the following area(s).</t>
        </is>
      </c>
      <c r="G5165" t="inlineStr">
        <is>
          <t>06D</t>
        </is>
      </c>
      <c r="H5165" t="inlineStr">
        <is>
          <t>Food contact surface not properly washed, rinsed and sanitized after each use and following any activity when contamination may have occurred.</t>
        </is>
      </c>
      <c r="I5165" t="inlineStr">
        <is>
          <t>Critical</t>
        </is>
      </c>
      <c r="J5165" t="n">
        <v>12</v>
      </c>
      <c r="K5165" t="inlineStr">
        <is>
          <t>A</t>
        </is>
      </c>
      <c r="L5165" s="9">
        <f>A5165&amp;"-"&amp;TEXT(E5165,"yyyymmdd")</f>
        <v/>
      </c>
    </row>
    <row r="5166">
      <c r="A5166" t="n">
        <v>41645410</v>
      </c>
      <c r="B5166" t="inlineStr">
        <is>
          <t>Brooklyn</t>
        </is>
      </c>
      <c r="C5166" t="inlineStr">
        <is>
          <t>11214</t>
        </is>
      </c>
      <c r="D5166" t="inlineStr">
        <is>
          <t>Bakery Products/Desserts</t>
        </is>
      </c>
      <c r="E5166" s="8" t="n">
        <v>46147</v>
      </c>
      <c r="F5166" t="inlineStr">
        <is>
          <t>Violations were cited in the following area(s).</t>
        </is>
      </c>
      <c r="G5166" t="inlineStr">
        <is>
          <t>06F</t>
        </is>
      </c>
      <c r="H5166" t="inlineStr">
        <is>
          <t>Wiping cloths not stored clean and dry, or in a sanitizing solution, between uses.</t>
        </is>
      </c>
      <c r="I5166" t="inlineStr">
        <is>
          <t>Critical</t>
        </is>
      </c>
      <c r="J5166" t="n">
        <v>12</v>
      </c>
      <c r="K5166" t="inlineStr">
        <is>
          <t>A</t>
        </is>
      </c>
      <c r="L5166" s="9">
        <f>A5166&amp;"-"&amp;TEXT(E5166,"yyyymmdd")</f>
        <v/>
      </c>
    </row>
    <row r="5167">
      <c r="A5167" t="n">
        <v>41645410</v>
      </c>
      <c r="B5167" t="inlineStr">
        <is>
          <t>Brooklyn</t>
        </is>
      </c>
      <c r="C5167" t="inlineStr">
        <is>
          <t>11214</t>
        </is>
      </c>
      <c r="D5167" t="inlineStr">
        <is>
          <t>Bakery Products/Desserts</t>
        </is>
      </c>
      <c r="E5167" s="8" t="n">
        <v>46147</v>
      </c>
      <c r="F5167" t="inlineStr">
        <is>
          <t>Violations were cited in the following area(s).</t>
        </is>
      </c>
      <c r="G5167" t="inlineStr">
        <is>
          <t>10F</t>
        </is>
      </c>
      <c r="H5167" t="inlineStr">
        <is>
          <t>Non-food contact surface or equipment made of unacceptable material, not kept clean, or not properly sealed, raised, spaced or movable to allow accessibility for cleaning on all sides, above and underneath the unit.</t>
        </is>
      </c>
      <c r="I5167" t="inlineStr">
        <is>
          <t>Not Critical</t>
        </is>
      </c>
      <c r="J5167" t="n">
        <v>12</v>
      </c>
      <c r="K5167" t="inlineStr">
        <is>
          <t>A</t>
        </is>
      </c>
      <c r="L5167" s="9">
        <f>A5167&amp;"-"&amp;TEXT(E5167,"yyyymmdd")</f>
        <v/>
      </c>
    </row>
    <row r="5168">
      <c r="A5168" t="n">
        <v>41710752</v>
      </c>
      <c r="B5168" t="inlineStr">
        <is>
          <t>Brooklyn</t>
        </is>
      </c>
      <c r="C5168" t="inlineStr">
        <is>
          <t>11210</t>
        </is>
      </c>
      <c r="D5168" t="inlineStr">
        <is>
          <t>Jewish/Kosher</t>
        </is>
      </c>
      <c r="E5168" s="8" t="n">
        <v>46147</v>
      </c>
      <c r="F5168" t="inlineStr">
        <is>
          <t>Violations were cited in the following area(s).</t>
        </is>
      </c>
      <c r="G5168" t="inlineStr">
        <is>
          <t>05D</t>
        </is>
      </c>
      <c r="H516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168" t="inlineStr">
        <is>
          <t>Critical</t>
        </is>
      </c>
      <c r="J5168" t="n">
        <v>12</v>
      </c>
      <c r="K5168" t="inlineStr">
        <is>
          <t>A</t>
        </is>
      </c>
      <c r="L5168" s="9">
        <f>A5168&amp;"-"&amp;TEXT(E5168,"yyyymmdd")</f>
        <v/>
      </c>
    </row>
    <row r="5169">
      <c r="A5169" t="n">
        <v>41710752</v>
      </c>
      <c r="B5169" t="inlineStr">
        <is>
          <t>Brooklyn</t>
        </is>
      </c>
      <c r="C5169" t="inlineStr">
        <is>
          <t>11210</t>
        </is>
      </c>
      <c r="D5169" t="inlineStr">
        <is>
          <t>Jewish/Kosher</t>
        </is>
      </c>
      <c r="E5169" s="8" t="n">
        <v>46147</v>
      </c>
      <c r="F5169" t="inlineStr">
        <is>
          <t>Violations were cited in the following area(s).</t>
        </is>
      </c>
      <c r="G5169" t="inlineStr">
        <is>
          <t>10F</t>
        </is>
      </c>
      <c r="H5169" t="inlineStr">
        <is>
          <t>Non-food contact surface or equipment made of unacceptable material, not kept clean, or not properly sealed, raised, spaced or movable to allow accessibility for cleaning on all sides, above and underneath the unit.</t>
        </is>
      </c>
      <c r="I5169" t="inlineStr">
        <is>
          <t>Not Critical</t>
        </is>
      </c>
      <c r="J5169" t="n">
        <v>12</v>
      </c>
      <c r="K5169" t="inlineStr">
        <is>
          <t>A</t>
        </is>
      </c>
      <c r="L5169" s="9">
        <f>A5169&amp;"-"&amp;TEXT(E5169,"yyyymmdd")</f>
        <v/>
      </c>
    </row>
    <row r="5170">
      <c r="A5170" t="n">
        <v>50007046</v>
      </c>
      <c r="B5170" t="inlineStr">
        <is>
          <t>Manhattan</t>
        </is>
      </c>
      <c r="C5170" t="inlineStr">
        <is>
          <t>10002</t>
        </is>
      </c>
      <c r="D5170" t="inlineStr">
        <is>
          <t>French</t>
        </is>
      </c>
      <c r="E5170" s="8" t="n">
        <v>46147</v>
      </c>
      <c r="F5170" t="inlineStr">
        <is>
          <t>Violations were cited in the following area(s).</t>
        </is>
      </c>
      <c r="G5170" t="inlineStr">
        <is>
          <t>06C</t>
        </is>
      </c>
      <c r="H517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170" t="inlineStr">
        <is>
          <t>Critical</t>
        </is>
      </c>
      <c r="J5170" t="n">
        <v>13</v>
      </c>
      <c r="K5170" t="inlineStr">
        <is>
          <t>A</t>
        </is>
      </c>
      <c r="L5170" s="9">
        <f>A5170&amp;"-"&amp;TEXT(E5170,"yyyymmdd")</f>
        <v/>
      </c>
    </row>
    <row r="5171">
      <c r="A5171" t="n">
        <v>50007046</v>
      </c>
      <c r="B5171" t="inlineStr">
        <is>
          <t>Manhattan</t>
        </is>
      </c>
      <c r="C5171" t="inlineStr">
        <is>
          <t>10002</t>
        </is>
      </c>
      <c r="D5171" t="inlineStr">
        <is>
          <t>French</t>
        </is>
      </c>
      <c r="E5171" s="8" t="n">
        <v>46147</v>
      </c>
      <c r="F5171" t="inlineStr">
        <is>
          <t>Violations were cited in the following area(s).</t>
        </is>
      </c>
      <c r="G5171" t="inlineStr">
        <is>
          <t>10E</t>
        </is>
      </c>
      <c r="H5171" t="inlineStr">
        <is>
          <t>Accurate thermometer not provided or properly located in refrigerated, cold storage or hot holding equipment</t>
        </is>
      </c>
      <c r="I5171" t="inlineStr">
        <is>
          <t>Not Critical</t>
        </is>
      </c>
      <c r="J5171" t="n">
        <v>13</v>
      </c>
      <c r="K5171" t="inlineStr">
        <is>
          <t>A</t>
        </is>
      </c>
      <c r="L5171" s="9">
        <f>A5171&amp;"-"&amp;TEXT(E5171,"yyyymmdd")</f>
        <v/>
      </c>
    </row>
    <row r="5172">
      <c r="A5172" t="n">
        <v>50007046</v>
      </c>
      <c r="B5172" t="inlineStr">
        <is>
          <t>Manhattan</t>
        </is>
      </c>
      <c r="C5172" t="inlineStr">
        <is>
          <t>10002</t>
        </is>
      </c>
      <c r="D5172" t="inlineStr">
        <is>
          <t>French</t>
        </is>
      </c>
      <c r="E5172" s="8" t="n">
        <v>46147</v>
      </c>
      <c r="F5172" t="inlineStr">
        <is>
          <t>Violations were cited in the following area(s).</t>
        </is>
      </c>
      <c r="G5172" t="inlineStr">
        <is>
          <t>10G</t>
        </is>
      </c>
      <c r="H5172" t="inlineStr">
        <is>
          <t>Dishwashing and ware washing: Cleaning and sanitizing of tableware, including dishes, utensils, and equipment deficient.</t>
        </is>
      </c>
      <c r="I5172" t="inlineStr">
        <is>
          <t>Not Critical</t>
        </is>
      </c>
      <c r="J5172" t="n">
        <v>13</v>
      </c>
      <c r="K5172" t="inlineStr">
        <is>
          <t>A</t>
        </is>
      </c>
      <c r="L5172" s="9">
        <f>A5172&amp;"-"&amp;TEXT(E5172,"yyyymmdd")</f>
        <v/>
      </c>
    </row>
    <row r="5173">
      <c r="A5173" t="n">
        <v>50009335</v>
      </c>
      <c r="B5173" t="inlineStr">
        <is>
          <t>Manhattan</t>
        </is>
      </c>
      <c r="C5173" t="inlineStr">
        <is>
          <t>10017</t>
        </is>
      </c>
      <c r="D5173" t="inlineStr">
        <is>
          <t>Coffee/Tea</t>
        </is>
      </c>
      <c r="E5173" s="8" t="n">
        <v>46147</v>
      </c>
      <c r="F5173" t="inlineStr">
        <is>
          <t>Violations were cited in the following area(s).</t>
        </is>
      </c>
      <c r="G5173" t="inlineStr">
        <is>
          <t>06D</t>
        </is>
      </c>
      <c r="H5173" t="inlineStr">
        <is>
          <t>Food contact surface not properly washed, rinsed and sanitized after each use and following any activity when contamination may have occurred.</t>
        </is>
      </c>
      <c r="I5173" t="inlineStr">
        <is>
          <t>Critical</t>
        </is>
      </c>
      <c r="J5173" t="n">
        <v>9</v>
      </c>
      <c r="K5173" t="inlineStr">
        <is>
          <t>A</t>
        </is>
      </c>
      <c r="L5173" s="9">
        <f>A5173&amp;"-"&amp;TEXT(E5173,"yyyymmdd")</f>
        <v/>
      </c>
    </row>
    <row r="5174">
      <c r="A5174" t="n">
        <v>50009335</v>
      </c>
      <c r="B5174" t="inlineStr">
        <is>
          <t>Manhattan</t>
        </is>
      </c>
      <c r="C5174" t="inlineStr">
        <is>
          <t>10017</t>
        </is>
      </c>
      <c r="D5174" t="inlineStr">
        <is>
          <t>Coffee/Tea</t>
        </is>
      </c>
      <c r="E5174" s="8" t="n">
        <v>46147</v>
      </c>
      <c r="F5174" t="inlineStr">
        <is>
          <t>Violations were cited in the following area(s).</t>
        </is>
      </c>
      <c r="G5174" t="inlineStr">
        <is>
          <t>10B</t>
        </is>
      </c>
      <c r="H5174" t="inlineStr">
        <is>
          <t>Anti-siphonage or back-flow prevention device not provided where required; equipment or floor not properly drained; sewage disposal system in disrepair or not functioning properly. Condensation or liquid waste improperly disposed of.</t>
        </is>
      </c>
      <c r="I5174" t="inlineStr">
        <is>
          <t>Not Critical</t>
        </is>
      </c>
      <c r="J5174" t="n">
        <v>9</v>
      </c>
      <c r="K5174" t="inlineStr">
        <is>
          <t>A</t>
        </is>
      </c>
      <c r="L5174" s="9">
        <f>A5174&amp;"-"&amp;TEXT(E5174,"yyyymmdd")</f>
        <v/>
      </c>
    </row>
    <row r="5175">
      <c r="A5175" t="n">
        <v>50009335</v>
      </c>
      <c r="B5175" t="inlineStr">
        <is>
          <t>Manhattan</t>
        </is>
      </c>
      <c r="C5175" t="inlineStr">
        <is>
          <t>10017</t>
        </is>
      </c>
      <c r="D5175" t="inlineStr">
        <is>
          <t>Coffee/Tea</t>
        </is>
      </c>
      <c r="E5175" s="8" t="n">
        <v>46147</v>
      </c>
      <c r="F5175" t="inlineStr">
        <is>
          <t>Violations were cited in the following area(s).</t>
        </is>
      </c>
      <c r="G5175" t="inlineStr">
        <is>
          <t>10D</t>
        </is>
      </c>
      <c r="H5175" t="inlineStr">
        <is>
          <t>Mechanical or natural ventilation not provided, inadequate, improperly installed, in disrepair or fails to prevent and control excessive build-up of grease, heat, steam condensation, vapors, odors, smoke or fumes.</t>
        </is>
      </c>
      <c r="I5175" t="inlineStr">
        <is>
          <t>Not Critical</t>
        </is>
      </c>
      <c r="J5175" t="n">
        <v>9</v>
      </c>
      <c r="K5175" t="inlineStr">
        <is>
          <t>A</t>
        </is>
      </c>
      <c r="L5175" s="9">
        <f>A5175&amp;"-"&amp;TEXT(E5175,"yyyymmdd")</f>
        <v/>
      </c>
    </row>
    <row r="5176">
      <c r="A5176" t="n">
        <v>50037525</v>
      </c>
      <c r="B5176" t="inlineStr">
        <is>
          <t>Brooklyn</t>
        </is>
      </c>
      <c r="C5176" t="inlineStr">
        <is>
          <t>11201</t>
        </is>
      </c>
      <c r="D5176" t="inlineStr">
        <is>
          <t>Pizza</t>
        </is>
      </c>
      <c r="E5176" s="8" t="n">
        <v>46147</v>
      </c>
      <c r="F5176" t="inlineStr">
        <is>
          <t>Violations were cited in the following area(s).</t>
        </is>
      </c>
      <c r="G5176" t="inlineStr">
        <is>
          <t>02G</t>
        </is>
      </c>
      <c r="H5176" t="inlineStr">
        <is>
          <t>Cold TCS food item held above 41 °F; smoked or processed fish held above 38 °F; intact raw eggs held above 45 °F; or reduced oxygen packaged (ROP) TCS foods held above required temperatures except during active necessary preparation.</t>
        </is>
      </c>
      <c r="I5176" t="inlineStr">
        <is>
          <t>Critical</t>
        </is>
      </c>
      <c r="J5176" t="n">
        <v>25</v>
      </c>
      <c r="L5176" s="9">
        <f>A5176&amp;"-"&amp;TEXT(E5176,"yyyymmdd")</f>
        <v/>
      </c>
    </row>
    <row r="5177">
      <c r="A5177" t="n">
        <v>50037525</v>
      </c>
      <c r="B5177" t="inlineStr">
        <is>
          <t>Brooklyn</t>
        </is>
      </c>
      <c r="C5177" t="inlineStr">
        <is>
          <t>11201</t>
        </is>
      </c>
      <c r="D5177" t="inlineStr">
        <is>
          <t>Pizza</t>
        </is>
      </c>
      <c r="E5177" s="8" t="n">
        <v>46147</v>
      </c>
      <c r="F5177" t="inlineStr">
        <is>
          <t>Violations were cited in the following area(s).</t>
        </is>
      </c>
      <c r="G5177" t="inlineStr">
        <is>
          <t>04L</t>
        </is>
      </c>
      <c r="H5177" t="inlineStr">
        <is>
          <t>Evidence of mice or live mice in establishment's food or non-food areas.</t>
        </is>
      </c>
      <c r="I5177" t="inlineStr">
        <is>
          <t>Critical</t>
        </is>
      </c>
      <c r="J5177" t="n">
        <v>25</v>
      </c>
      <c r="L5177" s="9">
        <f>A5177&amp;"-"&amp;TEXT(E5177,"yyyymmdd")</f>
        <v/>
      </c>
    </row>
    <row r="5178">
      <c r="A5178" t="n">
        <v>50037525</v>
      </c>
      <c r="B5178" t="inlineStr">
        <is>
          <t>Brooklyn</t>
        </is>
      </c>
      <c r="C5178" t="inlineStr">
        <is>
          <t>11201</t>
        </is>
      </c>
      <c r="D5178" t="inlineStr">
        <is>
          <t>Pizza</t>
        </is>
      </c>
      <c r="E5178" s="8" t="n">
        <v>46147</v>
      </c>
      <c r="F5178" t="inlineStr">
        <is>
          <t>Violations were cited in the following area(s).</t>
        </is>
      </c>
      <c r="G5178" t="inlineStr">
        <is>
          <t>04N</t>
        </is>
      </c>
      <c r="H5178" t="inlineStr">
        <is>
          <t>Filth flies or food/refuse/sewage associated with (FRSA) flies or other nuisance pests in establishment’s food and/or non-food areas. FRSA flies include house flies, blow flies, bottle flies, flesh flies, drain flies, Phorid flies and fruit flies.</t>
        </is>
      </c>
      <c r="I5178" t="inlineStr">
        <is>
          <t>Critical</t>
        </is>
      </c>
      <c r="J5178" t="n">
        <v>25</v>
      </c>
      <c r="L5178" s="9">
        <f>A5178&amp;"-"&amp;TEXT(E5178,"yyyymmdd")</f>
        <v/>
      </c>
    </row>
    <row r="5179">
      <c r="A5179" t="n">
        <v>50037525</v>
      </c>
      <c r="B5179" t="inlineStr">
        <is>
          <t>Brooklyn</t>
        </is>
      </c>
      <c r="C5179" t="inlineStr">
        <is>
          <t>11201</t>
        </is>
      </c>
      <c r="D5179" t="inlineStr">
        <is>
          <t>Pizza</t>
        </is>
      </c>
      <c r="E5179" s="8" t="n">
        <v>46147</v>
      </c>
      <c r="F5179" t="inlineStr">
        <is>
          <t>Violations were cited in the following area(s).</t>
        </is>
      </c>
      <c r="G5179" t="inlineStr">
        <is>
          <t>06C</t>
        </is>
      </c>
      <c r="H51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179" t="inlineStr">
        <is>
          <t>Critical</t>
        </is>
      </c>
      <c r="J5179" t="n">
        <v>25</v>
      </c>
      <c r="L5179" s="9">
        <f>A5179&amp;"-"&amp;TEXT(E5179,"yyyymmdd")</f>
        <v/>
      </c>
    </row>
    <row r="5180">
      <c r="A5180" t="n">
        <v>50037525</v>
      </c>
      <c r="B5180" t="inlineStr">
        <is>
          <t>Brooklyn</t>
        </is>
      </c>
      <c r="C5180" t="inlineStr">
        <is>
          <t>11201</t>
        </is>
      </c>
      <c r="D5180" t="inlineStr">
        <is>
          <t>Pizza</t>
        </is>
      </c>
      <c r="E5180" s="8" t="n">
        <v>46147</v>
      </c>
      <c r="F5180" t="inlineStr">
        <is>
          <t>Violations were cited in the following area(s).</t>
        </is>
      </c>
      <c r="G5180" t="inlineStr">
        <is>
          <t>08A</t>
        </is>
      </c>
      <c r="H5180" t="inlineStr">
        <is>
          <t>Establishment is not free of harborage or conditions conducive to rodents, insects or other pests.</t>
        </is>
      </c>
      <c r="I5180" t="inlineStr">
        <is>
          <t>Not Critical</t>
        </is>
      </c>
      <c r="J5180" t="n">
        <v>25</v>
      </c>
      <c r="L5180" s="9">
        <f>A5180&amp;"-"&amp;TEXT(E5180,"yyyymmdd")</f>
        <v/>
      </c>
    </row>
    <row r="5181">
      <c r="A5181" t="n">
        <v>50037525</v>
      </c>
      <c r="B5181" t="inlineStr">
        <is>
          <t>Brooklyn</t>
        </is>
      </c>
      <c r="C5181" t="inlineStr">
        <is>
          <t>11201</t>
        </is>
      </c>
      <c r="D5181" t="inlineStr">
        <is>
          <t>Pizza</t>
        </is>
      </c>
      <c r="E5181" s="8" t="n">
        <v>46147</v>
      </c>
      <c r="F5181" t="inlineStr">
        <is>
          <t>Violations were cited in the following area(s).</t>
        </is>
      </c>
      <c r="G5181" t="inlineStr">
        <is>
          <t>10B</t>
        </is>
      </c>
      <c r="H5181" t="inlineStr">
        <is>
          <t>Anti-siphonage or back-flow prevention device not provided where required; equipment or floor not properly drained; sewage disposal system in disrepair or not functioning properly. Condensation or liquid waste improperly disposed of.</t>
        </is>
      </c>
      <c r="I5181" t="inlineStr">
        <is>
          <t>Not Critical</t>
        </is>
      </c>
      <c r="J5181" t="n">
        <v>25</v>
      </c>
      <c r="L5181" s="9">
        <f>A5181&amp;"-"&amp;TEXT(E5181,"yyyymmdd")</f>
        <v/>
      </c>
    </row>
    <row r="5182">
      <c r="A5182" t="n">
        <v>50037525</v>
      </c>
      <c r="B5182" t="inlineStr">
        <is>
          <t>Brooklyn</t>
        </is>
      </c>
      <c r="C5182" t="inlineStr">
        <is>
          <t>11201</t>
        </is>
      </c>
      <c r="D5182" t="inlineStr">
        <is>
          <t>Pizza</t>
        </is>
      </c>
      <c r="E5182" s="8" t="n">
        <v>46147</v>
      </c>
      <c r="F5182" t="inlineStr">
        <is>
          <t>Violations were cited in the following area(s).</t>
        </is>
      </c>
      <c r="G5182" t="inlineStr">
        <is>
          <t>10D</t>
        </is>
      </c>
      <c r="H5182" t="inlineStr">
        <is>
          <t>Mechanical or natural ventilation not provided, inadequate, improperly installed, in disrepair or fails to prevent and control excessive build-up of grease, heat, steam condensation, vapors, odors, smoke or fumes.</t>
        </is>
      </c>
      <c r="I5182" t="inlineStr">
        <is>
          <t>Not Critical</t>
        </is>
      </c>
      <c r="J5182" t="n">
        <v>25</v>
      </c>
      <c r="L5182" s="9">
        <f>A5182&amp;"-"&amp;TEXT(E5182,"yyyymmdd")</f>
        <v/>
      </c>
    </row>
    <row r="5183">
      <c r="A5183" t="n">
        <v>50057533</v>
      </c>
      <c r="B5183" t="inlineStr">
        <is>
          <t>Manhattan</t>
        </is>
      </c>
      <c r="C5183" t="inlineStr">
        <is>
          <t>10036</t>
        </is>
      </c>
      <c r="D5183" t="inlineStr">
        <is>
          <t>Donuts</t>
        </is>
      </c>
      <c r="E5183" s="8" t="n">
        <v>46147</v>
      </c>
      <c r="F5183" t="inlineStr">
        <is>
          <t>Violations were cited in the following area(s).</t>
        </is>
      </c>
      <c r="G5183" t="inlineStr">
        <is>
          <t>04N</t>
        </is>
      </c>
      <c r="H5183" t="inlineStr">
        <is>
          <t>Filth flies or food/refuse/sewage associated with (FRSA) flies or other nuisance pests in establishment’s food and/or non-food areas. FRSA flies include house flies, blow flies, bottle flies, flesh flies, drain flies, Phorid flies and fruit flies.</t>
        </is>
      </c>
      <c r="I5183" t="inlineStr">
        <is>
          <t>Critical</t>
        </is>
      </c>
      <c r="J5183" t="n">
        <v>13</v>
      </c>
      <c r="K5183" t="inlineStr">
        <is>
          <t>A</t>
        </is>
      </c>
      <c r="L5183" s="9">
        <f>A5183&amp;"-"&amp;TEXT(E5183,"yyyymmdd")</f>
        <v/>
      </c>
    </row>
    <row r="5184">
      <c r="A5184" t="n">
        <v>50057533</v>
      </c>
      <c r="B5184" t="inlineStr">
        <is>
          <t>Manhattan</t>
        </is>
      </c>
      <c r="C5184" t="inlineStr">
        <is>
          <t>10036</t>
        </is>
      </c>
      <c r="D5184" t="inlineStr">
        <is>
          <t>Donuts</t>
        </is>
      </c>
      <c r="E5184" s="8" t="n">
        <v>46147</v>
      </c>
      <c r="F5184" t="inlineStr">
        <is>
          <t>Violations were cited in the following area(s).</t>
        </is>
      </c>
      <c r="G5184" t="inlineStr">
        <is>
          <t>08A</t>
        </is>
      </c>
      <c r="H5184" t="inlineStr">
        <is>
          <t>Establishment is not free of harborage or conditions conducive to rodents, insects or other pests.</t>
        </is>
      </c>
      <c r="I5184" t="inlineStr">
        <is>
          <t>Not Critical</t>
        </is>
      </c>
      <c r="J5184" t="n">
        <v>13</v>
      </c>
      <c r="K5184" t="inlineStr">
        <is>
          <t>A</t>
        </is>
      </c>
      <c r="L5184" s="9">
        <f>A5184&amp;"-"&amp;TEXT(E5184,"yyyymmdd")</f>
        <v/>
      </c>
    </row>
    <row r="5185">
      <c r="A5185" t="n">
        <v>50057533</v>
      </c>
      <c r="B5185" t="inlineStr">
        <is>
          <t>Manhattan</t>
        </is>
      </c>
      <c r="C5185" t="inlineStr">
        <is>
          <t>10036</t>
        </is>
      </c>
      <c r="D5185" t="inlineStr">
        <is>
          <t>Donuts</t>
        </is>
      </c>
      <c r="E5185" s="8" t="n">
        <v>46147</v>
      </c>
      <c r="F5185" t="inlineStr">
        <is>
          <t>Violations were cited in the following area(s).</t>
        </is>
      </c>
      <c r="G5185" t="inlineStr">
        <is>
          <t>10B</t>
        </is>
      </c>
      <c r="H5185" t="inlineStr">
        <is>
          <t>Anti-siphonage or back-flow prevention device not provided where required; equipment or floor not properly drained; sewage disposal system in disrepair or not functioning properly. Condensation or liquid waste improperly disposed of.</t>
        </is>
      </c>
      <c r="I5185" t="inlineStr">
        <is>
          <t>Not Critical</t>
        </is>
      </c>
      <c r="J5185" t="n">
        <v>13</v>
      </c>
      <c r="K5185" t="inlineStr">
        <is>
          <t>A</t>
        </is>
      </c>
      <c r="L5185" s="9">
        <f>A5185&amp;"-"&amp;TEXT(E5185,"yyyymmdd")</f>
        <v/>
      </c>
    </row>
    <row r="5186">
      <c r="A5186" t="n">
        <v>50077131</v>
      </c>
      <c r="B5186" t="inlineStr">
        <is>
          <t>Brooklyn</t>
        </is>
      </c>
      <c r="C5186" t="inlineStr">
        <is>
          <t>11237</t>
        </is>
      </c>
      <c r="D5186" t="inlineStr">
        <is>
          <t>Sandwiches</t>
        </is>
      </c>
      <c r="E5186" s="8" t="n">
        <v>46147</v>
      </c>
      <c r="F5186" t="inlineStr">
        <is>
          <t>Violations were cited in the following area(s).</t>
        </is>
      </c>
      <c r="G5186" t="inlineStr">
        <is>
          <t>02B</t>
        </is>
      </c>
      <c r="H5186" t="inlineStr">
        <is>
          <t>Hot TCS food item not held at or above 140 °F.</t>
        </is>
      </c>
      <c r="I5186" t="inlineStr">
        <is>
          <t>Critical</t>
        </is>
      </c>
      <c r="J5186" t="n">
        <v>49</v>
      </c>
      <c r="L5186" s="9">
        <f>A5186&amp;"-"&amp;TEXT(E5186,"yyyymmdd")</f>
        <v/>
      </c>
    </row>
    <row r="5187">
      <c r="A5187" t="n">
        <v>50077131</v>
      </c>
      <c r="B5187" t="inlineStr">
        <is>
          <t>Brooklyn</t>
        </is>
      </c>
      <c r="C5187" t="inlineStr">
        <is>
          <t>11237</t>
        </is>
      </c>
      <c r="D5187" t="inlineStr">
        <is>
          <t>Sandwiches</t>
        </is>
      </c>
      <c r="E5187" s="8" t="n">
        <v>46147</v>
      </c>
      <c r="F5187" t="inlineStr">
        <is>
          <t>Violations were cited in the following area(s).</t>
        </is>
      </c>
      <c r="G5187" t="inlineStr">
        <is>
          <t>02G</t>
        </is>
      </c>
      <c r="H5187" t="inlineStr">
        <is>
          <t>Cold TCS food item held above 41 °F; smoked or processed fish held above 38 °F; intact raw eggs held above 45 °F; or reduced oxygen packaged (ROP) TCS foods held above required temperatures except during active necessary preparation.</t>
        </is>
      </c>
      <c r="I5187" t="inlineStr">
        <is>
          <t>Critical</t>
        </is>
      </c>
      <c r="J5187" t="n">
        <v>49</v>
      </c>
      <c r="L5187" s="9">
        <f>A5187&amp;"-"&amp;TEXT(E5187,"yyyymmdd")</f>
        <v/>
      </c>
    </row>
    <row r="5188">
      <c r="A5188" t="n">
        <v>50077131</v>
      </c>
      <c r="B5188" t="inlineStr">
        <is>
          <t>Brooklyn</t>
        </is>
      </c>
      <c r="C5188" t="inlineStr">
        <is>
          <t>11237</t>
        </is>
      </c>
      <c r="D5188" t="inlineStr">
        <is>
          <t>Sandwiches</t>
        </is>
      </c>
      <c r="E5188" s="8" t="n">
        <v>46147</v>
      </c>
      <c r="F5188" t="inlineStr">
        <is>
          <t>Violations were cited in the following area(s).</t>
        </is>
      </c>
      <c r="G5188" t="inlineStr">
        <is>
          <t>03C</t>
        </is>
      </c>
      <c r="H5188" t="inlineStr">
        <is>
          <t>Unclean or cracked whole eggs or unpasteurized liquid, frozen or powdered eggs kept or used.</t>
        </is>
      </c>
      <c r="I5188" t="inlineStr">
        <is>
          <t>Critical</t>
        </is>
      </c>
      <c r="J5188" t="n">
        <v>49</v>
      </c>
      <c r="L5188" s="9">
        <f>A5188&amp;"-"&amp;TEXT(E5188,"yyyymmdd")</f>
        <v/>
      </c>
    </row>
    <row r="5189">
      <c r="A5189" t="n">
        <v>50077131</v>
      </c>
      <c r="B5189" t="inlineStr">
        <is>
          <t>Brooklyn</t>
        </is>
      </c>
      <c r="C5189" t="inlineStr">
        <is>
          <t>11237</t>
        </is>
      </c>
      <c r="D5189" t="inlineStr">
        <is>
          <t>Sandwiches</t>
        </is>
      </c>
      <c r="E5189" s="8" t="n">
        <v>46147</v>
      </c>
      <c r="F5189" t="inlineStr">
        <is>
          <t>Violations were cited in the following area(s).</t>
        </is>
      </c>
      <c r="G5189" t="inlineStr">
        <is>
          <t>05D</t>
        </is>
      </c>
      <c r="H518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189" t="inlineStr">
        <is>
          <t>Critical</t>
        </is>
      </c>
      <c r="J5189" t="n">
        <v>49</v>
      </c>
      <c r="L5189" s="9">
        <f>A5189&amp;"-"&amp;TEXT(E5189,"yyyymmdd")</f>
        <v/>
      </c>
    </row>
    <row r="5190">
      <c r="A5190" t="n">
        <v>50077131</v>
      </c>
      <c r="B5190" t="inlineStr">
        <is>
          <t>Brooklyn</t>
        </is>
      </c>
      <c r="C5190" t="inlineStr">
        <is>
          <t>11237</t>
        </is>
      </c>
      <c r="D5190" t="inlineStr">
        <is>
          <t>Sandwiches</t>
        </is>
      </c>
      <c r="E5190" s="8" t="n">
        <v>46147</v>
      </c>
      <c r="F5190" t="inlineStr">
        <is>
          <t>Violations were cited in the following area(s).</t>
        </is>
      </c>
      <c r="G5190" t="inlineStr">
        <is>
          <t>06A</t>
        </is>
      </c>
      <c r="H5190" t="inlineStr">
        <is>
          <t>Personal cleanliness is inadequate. Outer garment soiled with possible contaminant. Effective hair restraint not worn where required. Jewelry worn on hands or arms. Fingernail polish worn or fingernails not kept clean and trimmed.</t>
        </is>
      </c>
      <c r="I5190" t="inlineStr">
        <is>
          <t>Critical</t>
        </is>
      </c>
      <c r="J5190" t="n">
        <v>49</v>
      </c>
      <c r="L5190" s="9">
        <f>A5190&amp;"-"&amp;TEXT(E5190,"yyyymmdd")</f>
        <v/>
      </c>
    </row>
    <row r="5191">
      <c r="A5191" t="n">
        <v>50077131</v>
      </c>
      <c r="B5191" t="inlineStr">
        <is>
          <t>Brooklyn</t>
        </is>
      </c>
      <c r="C5191" t="inlineStr">
        <is>
          <t>11237</t>
        </is>
      </c>
      <c r="D5191" t="inlineStr">
        <is>
          <t>Sandwiches</t>
        </is>
      </c>
      <c r="E5191" s="8" t="n">
        <v>46147</v>
      </c>
      <c r="F5191" t="inlineStr">
        <is>
          <t>Violations were cited in the following area(s).</t>
        </is>
      </c>
      <c r="G5191" t="inlineStr">
        <is>
          <t>06C</t>
        </is>
      </c>
      <c r="H519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191" t="inlineStr">
        <is>
          <t>Critical</t>
        </is>
      </c>
      <c r="J5191" t="n">
        <v>49</v>
      </c>
      <c r="L5191" s="9">
        <f>A5191&amp;"-"&amp;TEXT(E5191,"yyyymmdd")</f>
        <v/>
      </c>
    </row>
    <row r="5192">
      <c r="A5192" t="n">
        <v>50077131</v>
      </c>
      <c r="B5192" t="inlineStr">
        <is>
          <t>Brooklyn</t>
        </is>
      </c>
      <c r="C5192" t="inlineStr">
        <is>
          <t>11237</t>
        </is>
      </c>
      <c r="D5192" t="inlineStr">
        <is>
          <t>Sandwiches</t>
        </is>
      </c>
      <c r="E5192" s="8" t="n">
        <v>46147</v>
      </c>
      <c r="F5192" t="inlineStr">
        <is>
          <t>Violations were cited in the following area(s).</t>
        </is>
      </c>
      <c r="G5192" t="inlineStr">
        <is>
          <t>10G</t>
        </is>
      </c>
      <c r="H5192" t="inlineStr">
        <is>
          <t>Dishwashing and ware washing: Cleaning and sanitizing of tableware, including dishes, utensils, and equipment deficient.</t>
        </is>
      </c>
      <c r="I5192" t="inlineStr">
        <is>
          <t>Not Critical</t>
        </is>
      </c>
      <c r="J5192" t="n">
        <v>49</v>
      </c>
      <c r="L5192" s="9">
        <f>A5192&amp;"-"&amp;TEXT(E5192,"yyyymmdd")</f>
        <v/>
      </c>
    </row>
    <row r="5193">
      <c r="A5193" t="n">
        <v>50077131</v>
      </c>
      <c r="B5193" t="inlineStr">
        <is>
          <t>Brooklyn</t>
        </is>
      </c>
      <c r="C5193" t="inlineStr">
        <is>
          <t>11237</t>
        </is>
      </c>
      <c r="D5193" t="inlineStr">
        <is>
          <t>Sandwiches</t>
        </is>
      </c>
      <c r="E5193" s="8" t="n">
        <v>46147</v>
      </c>
      <c r="F5193" t="inlineStr">
        <is>
          <t>Violations were cited in the following area(s).</t>
        </is>
      </c>
      <c r="G5193" t="inlineStr">
        <is>
          <t>10H</t>
        </is>
      </c>
      <c r="H5193" t="inlineStr">
        <is>
          <t>Single service article not provided. Single service article reused or not protected from contamination when transported, stored, dispensed. Drinking straws not completely enclosed in wrapper or dispensed from a sanitary device.</t>
        </is>
      </c>
      <c r="I5193" t="inlineStr">
        <is>
          <t>Not Critical</t>
        </is>
      </c>
      <c r="J5193" t="n">
        <v>49</v>
      </c>
      <c r="L5193" s="9">
        <f>A5193&amp;"-"&amp;TEXT(E5193,"yyyymmdd")</f>
        <v/>
      </c>
    </row>
    <row r="5194">
      <c r="A5194" t="n">
        <v>50090295</v>
      </c>
      <c r="B5194" t="inlineStr">
        <is>
          <t>Queens</t>
        </is>
      </c>
      <c r="C5194" t="inlineStr">
        <is>
          <t>11366</t>
        </is>
      </c>
      <c r="D5194" t="inlineStr">
        <is>
          <t>Filipino</t>
        </is>
      </c>
      <c r="E5194" s="8" t="n">
        <v>46147</v>
      </c>
      <c r="F5194" t="inlineStr">
        <is>
          <t>Violations were cited in the following area(s).</t>
        </is>
      </c>
      <c r="G5194" t="inlineStr">
        <is>
          <t>02B</t>
        </is>
      </c>
      <c r="H5194" t="inlineStr">
        <is>
          <t>Hot TCS food item not held at or above 140 °F.</t>
        </is>
      </c>
      <c r="I5194" t="inlineStr">
        <is>
          <t>Critical</t>
        </is>
      </c>
      <c r="J5194" t="n">
        <v>46</v>
      </c>
      <c r="L5194" s="9">
        <f>A5194&amp;"-"&amp;TEXT(E5194,"yyyymmdd")</f>
        <v/>
      </c>
    </row>
    <row r="5195">
      <c r="A5195" t="n">
        <v>50090295</v>
      </c>
      <c r="B5195" t="inlineStr">
        <is>
          <t>Queens</t>
        </is>
      </c>
      <c r="C5195" t="inlineStr">
        <is>
          <t>11366</t>
        </is>
      </c>
      <c r="D5195" t="inlineStr">
        <is>
          <t>Filipino</t>
        </is>
      </c>
      <c r="E5195" s="8" t="n">
        <v>46147</v>
      </c>
      <c r="F5195" t="inlineStr">
        <is>
          <t>Violations were cited in the following area(s).</t>
        </is>
      </c>
      <c r="G5195" t="inlineStr">
        <is>
          <t>02G</t>
        </is>
      </c>
      <c r="H5195" t="inlineStr">
        <is>
          <t>Cold TCS food item held above 41 °F; smoked or processed fish held above 38 °F; intact raw eggs held above 45 °F; or reduced oxygen packaged (ROP) TCS foods held above required temperatures except during active necessary preparation.</t>
        </is>
      </c>
      <c r="I5195" t="inlineStr">
        <is>
          <t>Critical</t>
        </is>
      </c>
      <c r="J5195" t="n">
        <v>46</v>
      </c>
      <c r="L5195" s="9">
        <f>A5195&amp;"-"&amp;TEXT(E5195,"yyyymmdd")</f>
        <v/>
      </c>
    </row>
    <row r="5196">
      <c r="A5196" t="n">
        <v>50090295</v>
      </c>
      <c r="B5196" t="inlineStr">
        <is>
          <t>Queens</t>
        </is>
      </c>
      <c r="C5196" t="inlineStr">
        <is>
          <t>11366</t>
        </is>
      </c>
      <c r="D5196" t="inlineStr">
        <is>
          <t>Filipino</t>
        </is>
      </c>
      <c r="E5196" s="8" t="n">
        <v>46147</v>
      </c>
      <c r="F5196" t="inlineStr">
        <is>
          <t>Violations were cited in the following area(s).</t>
        </is>
      </c>
      <c r="G5196" t="inlineStr">
        <is>
          <t>04K</t>
        </is>
      </c>
      <c r="H5196" t="inlineStr">
        <is>
          <t>Evidence of rats or live rats in establishment's food or non-food areas.</t>
        </is>
      </c>
      <c r="I5196" t="inlineStr">
        <is>
          <t>Critical</t>
        </is>
      </c>
      <c r="J5196" t="n">
        <v>46</v>
      </c>
      <c r="L5196" s="9">
        <f>A5196&amp;"-"&amp;TEXT(E5196,"yyyymmdd")</f>
        <v/>
      </c>
    </row>
    <row r="5197">
      <c r="A5197" t="n">
        <v>50090295</v>
      </c>
      <c r="B5197" t="inlineStr">
        <is>
          <t>Queens</t>
        </is>
      </c>
      <c r="C5197" t="inlineStr">
        <is>
          <t>11366</t>
        </is>
      </c>
      <c r="D5197" t="inlineStr">
        <is>
          <t>Filipino</t>
        </is>
      </c>
      <c r="E5197" s="8" t="n">
        <v>46147</v>
      </c>
      <c r="F5197" t="inlineStr">
        <is>
          <t>Violations were cited in the following area(s).</t>
        </is>
      </c>
      <c r="G5197" t="inlineStr">
        <is>
          <t>06C</t>
        </is>
      </c>
      <c r="H519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197" t="inlineStr">
        <is>
          <t>Critical</t>
        </is>
      </c>
      <c r="J5197" t="n">
        <v>46</v>
      </c>
      <c r="L5197" s="9">
        <f>A5197&amp;"-"&amp;TEXT(E5197,"yyyymmdd")</f>
        <v/>
      </c>
    </row>
    <row r="5198">
      <c r="A5198" t="n">
        <v>50090295</v>
      </c>
      <c r="B5198" t="inlineStr">
        <is>
          <t>Queens</t>
        </is>
      </c>
      <c r="C5198" t="inlineStr">
        <is>
          <t>11366</t>
        </is>
      </c>
      <c r="D5198" t="inlineStr">
        <is>
          <t>Filipino</t>
        </is>
      </c>
      <c r="E5198" s="8" t="n">
        <v>46147</v>
      </c>
      <c r="F5198" t="inlineStr">
        <is>
          <t>Violations were cited in the following area(s).</t>
        </is>
      </c>
      <c r="G5198" t="inlineStr">
        <is>
          <t>06D</t>
        </is>
      </c>
      <c r="H5198" t="inlineStr">
        <is>
          <t>Food contact surface not properly washed, rinsed and sanitized after each use and following any activity when contamination may have occurred.</t>
        </is>
      </c>
      <c r="I5198" t="inlineStr">
        <is>
          <t>Critical</t>
        </is>
      </c>
      <c r="J5198" t="n">
        <v>46</v>
      </c>
      <c r="L5198" s="9">
        <f>A5198&amp;"-"&amp;TEXT(E5198,"yyyymmdd")</f>
        <v/>
      </c>
    </row>
    <row r="5199">
      <c r="A5199" t="n">
        <v>50090295</v>
      </c>
      <c r="B5199" t="inlineStr">
        <is>
          <t>Queens</t>
        </is>
      </c>
      <c r="C5199" t="inlineStr">
        <is>
          <t>11366</t>
        </is>
      </c>
      <c r="D5199" t="inlineStr">
        <is>
          <t>Filipino</t>
        </is>
      </c>
      <c r="E5199" s="8" t="n">
        <v>46147</v>
      </c>
      <c r="F5199" t="inlineStr">
        <is>
          <t>Violations were cited in the following area(s).</t>
        </is>
      </c>
      <c r="G5199" t="inlineStr">
        <is>
          <t>08A</t>
        </is>
      </c>
      <c r="H5199" t="inlineStr">
        <is>
          <t>Establishment is not free of harborage or conditions conducive to rodents, insects or other pests.</t>
        </is>
      </c>
      <c r="I5199" t="inlineStr">
        <is>
          <t>Not Critical</t>
        </is>
      </c>
      <c r="J5199" t="n">
        <v>46</v>
      </c>
      <c r="L5199" s="9">
        <f>A5199&amp;"-"&amp;TEXT(E5199,"yyyymmdd")</f>
        <v/>
      </c>
    </row>
    <row r="5200">
      <c r="A5200" t="n">
        <v>50090295</v>
      </c>
      <c r="B5200" t="inlineStr">
        <is>
          <t>Queens</t>
        </is>
      </c>
      <c r="C5200" t="inlineStr">
        <is>
          <t>11366</t>
        </is>
      </c>
      <c r="D5200" t="inlineStr">
        <is>
          <t>Filipino</t>
        </is>
      </c>
      <c r="E5200" s="8" t="n">
        <v>46147</v>
      </c>
      <c r="F5200" t="inlineStr">
        <is>
          <t>Violations were cited in the following area(s).</t>
        </is>
      </c>
      <c r="G5200" t="inlineStr">
        <is>
          <t>10B</t>
        </is>
      </c>
      <c r="H5200" t="inlineStr">
        <is>
          <t>Anti-siphonage or back-flow prevention device not provided where required; equipment or floor not properly drained; sewage disposal system in disrepair or not functioning properly. Condensation or liquid waste improperly disposed of.</t>
        </is>
      </c>
      <c r="I5200" t="inlineStr">
        <is>
          <t>Not Critical</t>
        </is>
      </c>
      <c r="J5200" t="n">
        <v>46</v>
      </c>
      <c r="L5200" s="9">
        <f>A5200&amp;"-"&amp;TEXT(E5200,"yyyymmdd")</f>
        <v/>
      </c>
    </row>
    <row r="5201">
      <c r="A5201" t="n">
        <v>50090295</v>
      </c>
      <c r="B5201" t="inlineStr">
        <is>
          <t>Queens</t>
        </is>
      </c>
      <c r="C5201" t="inlineStr">
        <is>
          <t>11366</t>
        </is>
      </c>
      <c r="D5201" t="inlineStr">
        <is>
          <t>Filipino</t>
        </is>
      </c>
      <c r="E5201" s="8" t="n">
        <v>46147</v>
      </c>
      <c r="F5201" t="inlineStr">
        <is>
          <t>Violations were cited in the following area(s).</t>
        </is>
      </c>
      <c r="G5201" t="inlineStr">
        <is>
          <t>10F</t>
        </is>
      </c>
      <c r="H5201" t="inlineStr">
        <is>
          <t>Non-food contact surface or equipment made of unacceptable material, not kept clean, or not properly sealed, raised, spaced or movable to allow accessibility for cleaning on all sides, above and underneath the unit.</t>
        </is>
      </c>
      <c r="I5201" t="inlineStr">
        <is>
          <t>Not Critical</t>
        </is>
      </c>
      <c r="J5201" t="n">
        <v>46</v>
      </c>
      <c r="L5201" s="9">
        <f>A5201&amp;"-"&amp;TEXT(E5201,"yyyymmdd")</f>
        <v/>
      </c>
    </row>
    <row r="5202">
      <c r="A5202" t="n">
        <v>50097399</v>
      </c>
      <c r="B5202" t="inlineStr">
        <is>
          <t>Manhattan</t>
        </is>
      </c>
      <c r="C5202" t="inlineStr">
        <is>
          <t>10169</t>
        </is>
      </c>
      <c r="D5202" t="inlineStr">
        <is>
          <t>Salads</t>
        </is>
      </c>
      <c r="E5202" s="8" t="n">
        <v>46147</v>
      </c>
      <c r="F5202" t="inlineStr">
        <is>
          <t>Violations were cited in the following area(s).</t>
        </is>
      </c>
      <c r="G5202" t="inlineStr">
        <is>
          <t>10F</t>
        </is>
      </c>
      <c r="H5202" t="inlineStr">
        <is>
          <t>Non-food contact surface or equipment made of unacceptable material, not kept clean, or not properly sealed, raised, spaced or movable to allow accessibility for cleaning on all sides, above and underneath the unit.</t>
        </is>
      </c>
      <c r="I5202" t="inlineStr">
        <is>
          <t>Not Critical</t>
        </is>
      </c>
      <c r="J5202" t="n">
        <v>3</v>
      </c>
      <c r="K5202" t="inlineStr">
        <is>
          <t>A</t>
        </is>
      </c>
      <c r="L5202" s="9">
        <f>A5202&amp;"-"&amp;TEXT(E5202,"yyyymmdd")</f>
        <v/>
      </c>
    </row>
    <row r="5203">
      <c r="A5203" t="n">
        <v>50098784</v>
      </c>
      <c r="B5203" t="inlineStr">
        <is>
          <t>Manhattan</t>
        </is>
      </c>
      <c r="C5203" t="inlineStr">
        <is>
          <t>10011</t>
        </is>
      </c>
      <c r="D5203" t="inlineStr">
        <is>
          <t>Thai</t>
        </is>
      </c>
      <c r="E5203" s="8" t="n">
        <v>46147</v>
      </c>
      <c r="F5203" t="inlineStr">
        <is>
          <t>Violations were cited in the following area(s).</t>
        </is>
      </c>
      <c r="G5203" t="inlineStr">
        <is>
          <t>02B</t>
        </is>
      </c>
      <c r="H5203" t="inlineStr">
        <is>
          <t>Hot TCS food item not held at or above 140 °F.</t>
        </is>
      </c>
      <c r="I5203" t="inlineStr">
        <is>
          <t>Critical</t>
        </is>
      </c>
      <c r="J5203" t="n">
        <v>30</v>
      </c>
      <c r="L5203" s="9">
        <f>A5203&amp;"-"&amp;TEXT(E5203,"yyyymmdd")</f>
        <v/>
      </c>
    </row>
    <row r="5204">
      <c r="A5204" t="n">
        <v>50098784</v>
      </c>
      <c r="B5204" t="inlineStr">
        <is>
          <t>Manhattan</t>
        </is>
      </c>
      <c r="C5204" t="inlineStr">
        <is>
          <t>10011</t>
        </is>
      </c>
      <c r="D5204" t="inlineStr">
        <is>
          <t>Thai</t>
        </is>
      </c>
      <c r="E5204" s="8" t="n">
        <v>46147</v>
      </c>
      <c r="F5204" t="inlineStr">
        <is>
          <t>Violations were cited in the following area(s).</t>
        </is>
      </c>
      <c r="G5204" t="inlineStr">
        <is>
          <t>02G</t>
        </is>
      </c>
      <c r="H5204" t="inlineStr">
        <is>
          <t>Cold TCS food item held above 41 °F; smoked or processed fish held above 38 °F; intact raw eggs held above 45 °F; or reduced oxygen packaged (ROP) TCS foods held above required temperatures except during active necessary preparation.</t>
        </is>
      </c>
      <c r="I5204" t="inlineStr">
        <is>
          <t>Critical</t>
        </is>
      </c>
      <c r="J5204" t="n">
        <v>30</v>
      </c>
      <c r="L5204" s="9">
        <f>A5204&amp;"-"&amp;TEXT(E5204,"yyyymmdd")</f>
        <v/>
      </c>
    </row>
    <row r="5205">
      <c r="A5205" t="n">
        <v>50098784</v>
      </c>
      <c r="B5205" t="inlineStr">
        <is>
          <t>Manhattan</t>
        </is>
      </c>
      <c r="C5205" t="inlineStr">
        <is>
          <t>10011</t>
        </is>
      </c>
      <c r="D5205" t="inlineStr">
        <is>
          <t>Thai</t>
        </is>
      </c>
      <c r="E5205" s="8" t="n">
        <v>46147</v>
      </c>
      <c r="F5205" t="inlineStr">
        <is>
          <t>Violations were cited in the following area(s).</t>
        </is>
      </c>
      <c r="G5205" t="inlineStr">
        <is>
          <t>04L</t>
        </is>
      </c>
      <c r="H5205" t="inlineStr">
        <is>
          <t>Evidence of mice or live mice in establishment's food or non-food areas.</t>
        </is>
      </c>
      <c r="I5205" t="inlineStr">
        <is>
          <t>Critical</t>
        </is>
      </c>
      <c r="J5205" t="n">
        <v>30</v>
      </c>
      <c r="L5205" s="9">
        <f>A5205&amp;"-"&amp;TEXT(E5205,"yyyymmdd")</f>
        <v/>
      </c>
    </row>
    <row r="5206">
      <c r="A5206" t="n">
        <v>50098784</v>
      </c>
      <c r="B5206" t="inlineStr">
        <is>
          <t>Manhattan</t>
        </is>
      </c>
      <c r="C5206" t="inlineStr">
        <is>
          <t>10011</t>
        </is>
      </c>
      <c r="D5206" t="inlineStr">
        <is>
          <t>Thai</t>
        </is>
      </c>
      <c r="E5206" s="8" t="n">
        <v>46147</v>
      </c>
      <c r="F5206" t="inlineStr">
        <is>
          <t>Violations were cited in the following area(s).</t>
        </is>
      </c>
      <c r="G5206" t="inlineStr">
        <is>
          <t>06C</t>
        </is>
      </c>
      <c r="H520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206" t="inlineStr">
        <is>
          <t>Critical</t>
        </is>
      </c>
      <c r="J5206" t="n">
        <v>30</v>
      </c>
      <c r="L5206" s="9">
        <f>A5206&amp;"-"&amp;TEXT(E5206,"yyyymmdd")</f>
        <v/>
      </c>
    </row>
    <row r="5207">
      <c r="A5207" t="n">
        <v>50098784</v>
      </c>
      <c r="B5207" t="inlineStr">
        <is>
          <t>Manhattan</t>
        </is>
      </c>
      <c r="C5207" t="inlineStr">
        <is>
          <t>10011</t>
        </is>
      </c>
      <c r="D5207" t="inlineStr">
        <is>
          <t>Thai</t>
        </is>
      </c>
      <c r="E5207" s="8" t="n">
        <v>46147</v>
      </c>
      <c r="F5207" t="inlineStr">
        <is>
          <t>Violations were cited in the following area(s).</t>
        </is>
      </c>
      <c r="G5207" t="inlineStr">
        <is>
          <t>08A</t>
        </is>
      </c>
      <c r="H5207" t="inlineStr">
        <is>
          <t>Establishment is not free of harborage or conditions conducive to rodents, insects or other pests.</t>
        </is>
      </c>
      <c r="I5207" t="inlineStr">
        <is>
          <t>Not Critical</t>
        </is>
      </c>
      <c r="J5207" t="n">
        <v>30</v>
      </c>
      <c r="L5207" s="9">
        <f>A5207&amp;"-"&amp;TEXT(E5207,"yyyymmdd")</f>
        <v/>
      </c>
    </row>
    <row r="5208">
      <c r="A5208" t="n">
        <v>50101367</v>
      </c>
      <c r="B5208" t="inlineStr">
        <is>
          <t>Manhattan</t>
        </is>
      </c>
      <c r="C5208" t="inlineStr">
        <is>
          <t>10001</t>
        </is>
      </c>
      <c r="D5208" t="inlineStr">
        <is>
          <t>Korean</t>
        </is>
      </c>
      <c r="E5208" s="8" t="n">
        <v>46147</v>
      </c>
      <c r="F5208" t="inlineStr">
        <is>
          <t>Violations were cited in the following area(s).</t>
        </is>
      </c>
      <c r="G5208" t="inlineStr">
        <is>
          <t>02G</t>
        </is>
      </c>
      <c r="H5208" t="inlineStr">
        <is>
          <t>Cold TCS food item held above 41 °F; smoked or processed fish held above 38 °F; intact raw eggs held above 45 °F; or reduced oxygen packaged (ROP) TCS foods held above required temperatures except during active necessary preparation.</t>
        </is>
      </c>
      <c r="I5208" t="inlineStr">
        <is>
          <t>Critical</t>
        </is>
      </c>
      <c r="J5208" t="n">
        <v>34</v>
      </c>
      <c r="L5208" s="9">
        <f>A5208&amp;"-"&amp;TEXT(E5208,"yyyymmdd")</f>
        <v/>
      </c>
    </row>
    <row r="5209">
      <c r="A5209" t="n">
        <v>50101367</v>
      </c>
      <c r="B5209" t="inlineStr">
        <is>
          <t>Manhattan</t>
        </is>
      </c>
      <c r="C5209" t="inlineStr">
        <is>
          <t>10001</t>
        </is>
      </c>
      <c r="D5209" t="inlineStr">
        <is>
          <t>Korean</t>
        </is>
      </c>
      <c r="E5209" s="8" t="n">
        <v>46147</v>
      </c>
      <c r="F5209" t="inlineStr">
        <is>
          <t>Violations were cited in the following area(s).</t>
        </is>
      </c>
      <c r="G5209" t="inlineStr">
        <is>
          <t>02H</t>
        </is>
      </c>
      <c r="H5209" t="inlineStr">
        <is>
          <t>After cooking or removal from hot holding, TCS food not cooled by an approved method whereby the internal temperature is reduced from 140 °F to 70 °F or less within 2 hours, and from 70 °F to 41 °F or less within 4 additional hours.</t>
        </is>
      </c>
      <c r="I5209" t="inlineStr">
        <is>
          <t>Critical</t>
        </is>
      </c>
      <c r="J5209" t="n">
        <v>34</v>
      </c>
      <c r="L5209" s="9">
        <f>A5209&amp;"-"&amp;TEXT(E5209,"yyyymmdd")</f>
        <v/>
      </c>
    </row>
    <row r="5210">
      <c r="A5210" t="n">
        <v>50101367</v>
      </c>
      <c r="B5210" t="inlineStr">
        <is>
          <t>Manhattan</t>
        </is>
      </c>
      <c r="C5210" t="inlineStr">
        <is>
          <t>10001</t>
        </is>
      </c>
      <c r="D5210" t="inlineStr">
        <is>
          <t>Korean</t>
        </is>
      </c>
      <c r="E5210" s="8" t="n">
        <v>46147</v>
      </c>
      <c r="F5210" t="inlineStr">
        <is>
          <t>Violations were cited in the following area(s).</t>
        </is>
      </c>
      <c r="G5210" t="inlineStr">
        <is>
          <t>06C</t>
        </is>
      </c>
      <c r="H521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210" t="inlineStr">
        <is>
          <t>Critical</t>
        </is>
      </c>
      <c r="J5210" t="n">
        <v>34</v>
      </c>
      <c r="L5210" s="9">
        <f>A5210&amp;"-"&amp;TEXT(E5210,"yyyymmdd")</f>
        <v/>
      </c>
    </row>
    <row r="5211">
      <c r="A5211" t="n">
        <v>50101367</v>
      </c>
      <c r="B5211" t="inlineStr">
        <is>
          <t>Manhattan</t>
        </is>
      </c>
      <c r="C5211" t="inlineStr">
        <is>
          <t>10001</t>
        </is>
      </c>
      <c r="D5211" t="inlineStr">
        <is>
          <t>Korean</t>
        </is>
      </c>
      <c r="E5211" s="8" t="n">
        <v>46147</v>
      </c>
      <c r="F5211" t="inlineStr">
        <is>
          <t>Violations were cited in the following area(s).</t>
        </is>
      </c>
      <c r="G5211" t="inlineStr">
        <is>
          <t>06D</t>
        </is>
      </c>
      <c r="H5211" t="inlineStr">
        <is>
          <t>Food contact surface not properly washed, rinsed and sanitized after each use and following any activity when contamination may have occurred.</t>
        </is>
      </c>
      <c r="I5211" t="inlineStr">
        <is>
          <t>Critical</t>
        </is>
      </c>
      <c r="J5211" t="n">
        <v>34</v>
      </c>
      <c r="L5211" s="9">
        <f>A5211&amp;"-"&amp;TEXT(E5211,"yyyymmdd")</f>
        <v/>
      </c>
    </row>
    <row r="5212">
      <c r="A5212" t="n">
        <v>50101367</v>
      </c>
      <c r="B5212" t="inlineStr">
        <is>
          <t>Manhattan</t>
        </is>
      </c>
      <c r="C5212" t="inlineStr">
        <is>
          <t>10001</t>
        </is>
      </c>
      <c r="D5212" t="inlineStr">
        <is>
          <t>Korean</t>
        </is>
      </c>
      <c r="E5212" s="8" t="n">
        <v>46147</v>
      </c>
      <c r="F5212" t="inlineStr">
        <is>
          <t>Violations were cited in the following area(s).</t>
        </is>
      </c>
      <c r="G5212" t="inlineStr">
        <is>
          <t>08C</t>
        </is>
      </c>
      <c r="H5212" t="inlineStr">
        <is>
          <t>Pesticide not properly labeled or used by unlicensed individual. Pesticide, other toxic chemical improperly used/stored. Unprotected, unlocked bait station used.</t>
        </is>
      </c>
      <c r="I5212" t="inlineStr">
        <is>
          <t>Not Critical</t>
        </is>
      </c>
      <c r="J5212" t="n">
        <v>34</v>
      </c>
      <c r="L5212" s="9">
        <f>A5212&amp;"-"&amp;TEXT(E5212,"yyyymmdd")</f>
        <v/>
      </c>
    </row>
    <row r="5213">
      <c r="A5213" t="n">
        <v>50101367</v>
      </c>
      <c r="B5213" t="inlineStr">
        <is>
          <t>Manhattan</t>
        </is>
      </c>
      <c r="C5213" t="inlineStr">
        <is>
          <t>10001</t>
        </is>
      </c>
      <c r="D5213" t="inlineStr">
        <is>
          <t>Korean</t>
        </is>
      </c>
      <c r="E5213" s="8" t="n">
        <v>46147</v>
      </c>
      <c r="F5213" t="inlineStr">
        <is>
          <t>Violations were cited in the following area(s).</t>
        </is>
      </c>
      <c r="G5213" t="inlineStr">
        <is>
          <t>10B</t>
        </is>
      </c>
      <c r="H5213" t="inlineStr">
        <is>
          <t>Anti-siphonage or back-flow prevention device not provided where required; equipment or floor not properly drained; sewage disposal system in disrepair or not functioning properly. Condensation or liquid waste improperly disposed of.</t>
        </is>
      </c>
      <c r="I5213" t="inlineStr">
        <is>
          <t>Not Critical</t>
        </is>
      </c>
      <c r="J5213" t="n">
        <v>34</v>
      </c>
      <c r="L5213" s="9">
        <f>A5213&amp;"-"&amp;TEXT(E5213,"yyyymmdd")</f>
        <v/>
      </c>
    </row>
    <row r="5214">
      <c r="A5214" t="n">
        <v>50101367</v>
      </c>
      <c r="B5214" t="inlineStr">
        <is>
          <t>Manhattan</t>
        </is>
      </c>
      <c r="C5214" t="inlineStr">
        <is>
          <t>10001</t>
        </is>
      </c>
      <c r="D5214" t="inlineStr">
        <is>
          <t>Korean</t>
        </is>
      </c>
      <c r="E5214" s="8" t="n">
        <v>46147</v>
      </c>
      <c r="F5214" t="inlineStr">
        <is>
          <t>Violations were cited in the following area(s).</t>
        </is>
      </c>
      <c r="G5214" t="inlineStr">
        <is>
          <t>10F</t>
        </is>
      </c>
      <c r="H5214" t="inlineStr">
        <is>
          <t>Non-food contact surface or equipment made of unacceptable material, not kept clean, or not properly sealed, raised, spaced or movable to allow accessibility for cleaning on all sides, above and underneath the unit.</t>
        </is>
      </c>
      <c r="I5214" t="inlineStr">
        <is>
          <t>Not Critical</t>
        </is>
      </c>
      <c r="J5214" t="n">
        <v>34</v>
      </c>
      <c r="L5214" s="9">
        <f>A5214&amp;"-"&amp;TEXT(E5214,"yyyymmdd")</f>
        <v/>
      </c>
    </row>
    <row r="5215">
      <c r="A5215" t="n">
        <v>50101375</v>
      </c>
      <c r="B5215" t="inlineStr">
        <is>
          <t>Brooklyn</t>
        </is>
      </c>
      <c r="C5215" t="inlineStr">
        <is>
          <t>11222</t>
        </is>
      </c>
      <c r="D5215" t="inlineStr">
        <is>
          <t>Polish</t>
        </is>
      </c>
      <c r="E5215" s="8" t="n">
        <v>46147</v>
      </c>
      <c r="F5215" t="inlineStr">
        <is>
          <t>Violations were cited in the following area(s).</t>
        </is>
      </c>
      <c r="G5215" t="inlineStr">
        <is>
          <t>06C</t>
        </is>
      </c>
      <c r="H521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215" t="inlineStr">
        <is>
          <t>Critical</t>
        </is>
      </c>
      <c r="J5215" t="n">
        <v>5</v>
      </c>
      <c r="K5215" t="inlineStr">
        <is>
          <t>A</t>
        </is>
      </c>
      <c r="L5215" s="9">
        <f>A5215&amp;"-"&amp;TEXT(E5215,"yyyymmdd")</f>
        <v/>
      </c>
    </row>
    <row r="5216">
      <c r="A5216" t="n">
        <v>50101986</v>
      </c>
      <c r="B5216" t="inlineStr">
        <is>
          <t>Manhattan</t>
        </is>
      </c>
      <c r="C5216" t="inlineStr">
        <is>
          <t>10036</t>
        </is>
      </c>
      <c r="D5216" t="inlineStr">
        <is>
          <t>Donuts</t>
        </is>
      </c>
      <c r="E5216" s="8" t="n">
        <v>46147</v>
      </c>
      <c r="F5216" t="inlineStr">
        <is>
          <t>Violations were cited in the following area(s).</t>
        </is>
      </c>
      <c r="G5216" t="inlineStr">
        <is>
          <t>10F</t>
        </is>
      </c>
      <c r="H5216" t="inlineStr">
        <is>
          <t>Non-food contact surface or equipment made of unacceptable material, not kept clean, or not properly sealed, raised, spaced or movable to allow accessibility for cleaning on all sides, above and underneath the unit.</t>
        </is>
      </c>
      <c r="I5216" t="inlineStr">
        <is>
          <t>Not Critical</t>
        </is>
      </c>
      <c r="J5216" t="n">
        <v>4</v>
      </c>
      <c r="K5216" t="inlineStr">
        <is>
          <t>A</t>
        </is>
      </c>
      <c r="L5216" s="9">
        <f>A5216&amp;"-"&amp;TEXT(E5216,"yyyymmdd")</f>
        <v/>
      </c>
    </row>
    <row r="5217">
      <c r="A5217" t="n">
        <v>50106215</v>
      </c>
      <c r="B5217" t="inlineStr">
        <is>
          <t>Manhattan</t>
        </is>
      </c>
      <c r="C5217" t="inlineStr">
        <is>
          <t>10009</t>
        </is>
      </c>
      <c r="D5217" t="inlineStr">
        <is>
          <t>Caribbean</t>
        </is>
      </c>
      <c r="E5217" s="8" t="n">
        <v>46147</v>
      </c>
      <c r="F5217" t="inlineStr">
        <is>
          <t>Violations were cited in the following area(s).</t>
        </is>
      </c>
      <c r="G5217" t="inlineStr">
        <is>
          <t>02B</t>
        </is>
      </c>
      <c r="H5217" t="inlineStr">
        <is>
          <t>Hot TCS food item not held at or above 140 °F.</t>
        </is>
      </c>
      <c r="I5217" t="inlineStr">
        <is>
          <t>Critical</t>
        </is>
      </c>
      <c r="J5217" t="n">
        <v>34</v>
      </c>
      <c r="L5217" s="9">
        <f>A5217&amp;"-"&amp;TEXT(E5217,"yyyymmdd")</f>
        <v/>
      </c>
    </row>
    <row r="5218">
      <c r="A5218" t="n">
        <v>50106215</v>
      </c>
      <c r="B5218" t="inlineStr">
        <is>
          <t>Manhattan</t>
        </is>
      </c>
      <c r="C5218" t="inlineStr">
        <is>
          <t>10009</t>
        </is>
      </c>
      <c r="D5218" t="inlineStr">
        <is>
          <t>Caribbean</t>
        </is>
      </c>
      <c r="E5218" s="8" t="n">
        <v>46147</v>
      </c>
      <c r="F5218" t="inlineStr">
        <is>
          <t>Violations were cited in the following area(s).</t>
        </is>
      </c>
      <c r="G5218" t="inlineStr">
        <is>
          <t>02G</t>
        </is>
      </c>
      <c r="H5218" t="inlineStr">
        <is>
          <t>Cold TCS food item held above 41 °F; smoked or processed fish held above 38 °F; intact raw eggs held above 45 °F; or reduced oxygen packaged (ROP) TCS foods held above required temperatures except during active necessary preparation.</t>
        </is>
      </c>
      <c r="I5218" t="inlineStr">
        <is>
          <t>Critical</t>
        </is>
      </c>
      <c r="J5218" t="n">
        <v>34</v>
      </c>
      <c r="L5218" s="9">
        <f>A5218&amp;"-"&amp;TEXT(E5218,"yyyymmdd")</f>
        <v/>
      </c>
    </row>
    <row r="5219">
      <c r="A5219" t="n">
        <v>50106215</v>
      </c>
      <c r="B5219" t="inlineStr">
        <is>
          <t>Manhattan</t>
        </is>
      </c>
      <c r="C5219" t="inlineStr">
        <is>
          <t>10009</t>
        </is>
      </c>
      <c r="D5219" t="inlineStr">
        <is>
          <t>Caribbean</t>
        </is>
      </c>
      <c r="E5219" s="8" t="n">
        <v>46147</v>
      </c>
      <c r="F5219" t="inlineStr">
        <is>
          <t>Violations were cited in the following area(s).</t>
        </is>
      </c>
      <c r="G5219" t="inlineStr">
        <is>
          <t>04M</t>
        </is>
      </c>
      <c r="H5219" t="inlineStr">
        <is>
          <t>Live roaches in facility's food or non-food area.</t>
        </is>
      </c>
      <c r="I5219" t="inlineStr">
        <is>
          <t>Critical</t>
        </is>
      </c>
      <c r="J5219" t="n">
        <v>34</v>
      </c>
      <c r="L5219" s="9">
        <f>A5219&amp;"-"&amp;TEXT(E5219,"yyyymmdd")</f>
        <v/>
      </c>
    </row>
    <row r="5220">
      <c r="A5220" t="n">
        <v>50106215</v>
      </c>
      <c r="B5220" t="inlineStr">
        <is>
          <t>Manhattan</t>
        </is>
      </c>
      <c r="C5220" t="inlineStr">
        <is>
          <t>10009</t>
        </is>
      </c>
      <c r="D5220" t="inlineStr">
        <is>
          <t>Caribbean</t>
        </is>
      </c>
      <c r="E5220" s="8" t="n">
        <v>46147</v>
      </c>
      <c r="F5220" t="inlineStr">
        <is>
          <t>Violations were cited in the following area(s).</t>
        </is>
      </c>
      <c r="G5220" t="inlineStr">
        <is>
          <t>06F</t>
        </is>
      </c>
      <c r="H5220" t="inlineStr">
        <is>
          <t>Wiping cloths not stored clean and dry, or in a sanitizing solution, between uses.</t>
        </is>
      </c>
      <c r="I5220" t="inlineStr">
        <is>
          <t>Critical</t>
        </is>
      </c>
      <c r="J5220" t="n">
        <v>34</v>
      </c>
      <c r="L5220" s="9">
        <f>A5220&amp;"-"&amp;TEXT(E5220,"yyyymmdd")</f>
        <v/>
      </c>
    </row>
    <row r="5221">
      <c r="A5221" t="n">
        <v>50106215</v>
      </c>
      <c r="B5221" t="inlineStr">
        <is>
          <t>Manhattan</t>
        </is>
      </c>
      <c r="C5221" t="inlineStr">
        <is>
          <t>10009</t>
        </is>
      </c>
      <c r="D5221" t="inlineStr">
        <is>
          <t>Caribbean</t>
        </is>
      </c>
      <c r="E5221" s="8" t="n">
        <v>46147</v>
      </c>
      <c r="F5221" t="inlineStr">
        <is>
          <t>Violations were cited in the following area(s).</t>
        </is>
      </c>
      <c r="G5221" t="inlineStr">
        <is>
          <t>08A</t>
        </is>
      </c>
      <c r="H5221" t="inlineStr">
        <is>
          <t>Establishment is not free of harborage or conditions conducive to rodents, insects or other pests.</t>
        </is>
      </c>
      <c r="I5221" t="inlineStr">
        <is>
          <t>Not Critical</t>
        </is>
      </c>
      <c r="J5221" t="n">
        <v>34</v>
      </c>
      <c r="L5221" s="9">
        <f>A5221&amp;"-"&amp;TEXT(E5221,"yyyymmdd")</f>
        <v/>
      </c>
    </row>
    <row r="5222">
      <c r="A5222" t="n">
        <v>50106215</v>
      </c>
      <c r="B5222" t="inlineStr">
        <is>
          <t>Manhattan</t>
        </is>
      </c>
      <c r="C5222" t="inlineStr">
        <is>
          <t>10009</t>
        </is>
      </c>
      <c r="D5222" t="inlineStr">
        <is>
          <t>Caribbean</t>
        </is>
      </c>
      <c r="E5222" s="8" t="n">
        <v>46147</v>
      </c>
      <c r="F5222" t="inlineStr">
        <is>
          <t>Violations were cited in the following area(s).</t>
        </is>
      </c>
      <c r="G5222" t="inlineStr">
        <is>
          <t>10B</t>
        </is>
      </c>
      <c r="H5222" t="inlineStr">
        <is>
          <t>Anti-siphonage or back-flow prevention device not provided where required; equipment or floor not properly drained; sewage disposal system in disrepair or not functioning properly. Condensation or liquid waste improperly disposed of.</t>
        </is>
      </c>
      <c r="I5222" t="inlineStr">
        <is>
          <t>Not Critical</t>
        </is>
      </c>
      <c r="J5222" t="n">
        <v>34</v>
      </c>
      <c r="L5222" s="9">
        <f>A5222&amp;"-"&amp;TEXT(E5222,"yyyymmdd")</f>
        <v/>
      </c>
    </row>
    <row r="5223">
      <c r="A5223" t="n">
        <v>50106215</v>
      </c>
      <c r="B5223" t="inlineStr">
        <is>
          <t>Manhattan</t>
        </is>
      </c>
      <c r="C5223" t="inlineStr">
        <is>
          <t>10009</t>
        </is>
      </c>
      <c r="D5223" t="inlineStr">
        <is>
          <t>Caribbean</t>
        </is>
      </c>
      <c r="E5223" s="8" t="n">
        <v>46147</v>
      </c>
      <c r="F5223" t="inlineStr">
        <is>
          <t>Violations were cited in the following area(s).</t>
        </is>
      </c>
      <c r="G5223" t="inlineStr">
        <is>
          <t>10F</t>
        </is>
      </c>
      <c r="H5223" t="inlineStr">
        <is>
          <t>Non-food contact surface or equipment made of unacceptable material, not kept clean, or not properly sealed, raised, spaced or movable to allow accessibility for cleaning on all sides, above and underneath the unit.</t>
        </is>
      </c>
      <c r="I5223" t="inlineStr">
        <is>
          <t>Not Critical</t>
        </is>
      </c>
      <c r="J5223" t="n">
        <v>34</v>
      </c>
      <c r="L5223" s="9">
        <f>A5223&amp;"-"&amp;TEXT(E5223,"yyyymmdd")</f>
        <v/>
      </c>
    </row>
    <row r="5224">
      <c r="A5224" t="n">
        <v>50106442</v>
      </c>
      <c r="B5224" t="inlineStr">
        <is>
          <t>Manhattan</t>
        </is>
      </c>
      <c r="C5224" t="inlineStr">
        <is>
          <t>10036</t>
        </is>
      </c>
      <c r="D5224" t="inlineStr">
        <is>
          <t>Chicken</t>
        </is>
      </c>
      <c r="E5224" s="8" t="n">
        <v>46147</v>
      </c>
      <c r="F5224" t="inlineStr">
        <is>
          <t>Violations were cited in the following area(s).</t>
        </is>
      </c>
      <c r="G5224" t="inlineStr">
        <is>
          <t>06D</t>
        </is>
      </c>
      <c r="H5224" t="inlineStr">
        <is>
          <t>Food contact surface not properly washed, rinsed and sanitized after each use and following any activity when contamination may have occurred.</t>
        </is>
      </c>
      <c r="I5224" t="inlineStr">
        <is>
          <t>Critical</t>
        </is>
      </c>
      <c r="J5224" t="n">
        <v>10</v>
      </c>
      <c r="K5224" t="inlineStr">
        <is>
          <t>A</t>
        </is>
      </c>
      <c r="L5224" s="9">
        <f>A5224&amp;"-"&amp;TEXT(E5224,"yyyymmdd")</f>
        <v/>
      </c>
    </row>
    <row r="5225">
      <c r="A5225" t="n">
        <v>50106442</v>
      </c>
      <c r="B5225" t="inlineStr">
        <is>
          <t>Manhattan</t>
        </is>
      </c>
      <c r="C5225" t="inlineStr">
        <is>
          <t>10036</t>
        </is>
      </c>
      <c r="D5225" t="inlineStr">
        <is>
          <t>Chicken</t>
        </is>
      </c>
      <c r="E5225" s="8" t="n">
        <v>46147</v>
      </c>
      <c r="F5225" t="inlineStr">
        <is>
          <t>Violations were cited in the following area(s).</t>
        </is>
      </c>
      <c r="G5225" t="inlineStr">
        <is>
          <t>10E</t>
        </is>
      </c>
      <c r="H5225" t="inlineStr">
        <is>
          <t>Accurate thermometer not provided or properly located in refrigerated, cold storage or hot holding equipment</t>
        </is>
      </c>
      <c r="I5225" t="inlineStr">
        <is>
          <t>Not Critical</t>
        </is>
      </c>
      <c r="J5225" t="n">
        <v>10</v>
      </c>
      <c r="K5225" t="inlineStr">
        <is>
          <t>A</t>
        </is>
      </c>
      <c r="L5225" s="9">
        <f>A5225&amp;"-"&amp;TEXT(E5225,"yyyymmdd")</f>
        <v/>
      </c>
    </row>
    <row r="5226">
      <c r="A5226" t="n">
        <v>50106442</v>
      </c>
      <c r="B5226" t="inlineStr">
        <is>
          <t>Manhattan</t>
        </is>
      </c>
      <c r="C5226" t="inlineStr">
        <is>
          <t>10036</t>
        </is>
      </c>
      <c r="D5226" t="inlineStr">
        <is>
          <t>Chicken</t>
        </is>
      </c>
      <c r="E5226" s="8" t="n">
        <v>46147</v>
      </c>
      <c r="F5226" t="inlineStr">
        <is>
          <t>Violations were cited in the following area(s).</t>
        </is>
      </c>
      <c r="G5226" t="inlineStr">
        <is>
          <t>10F</t>
        </is>
      </c>
      <c r="H5226" t="inlineStr">
        <is>
          <t>Non-food contact surface or equipment made of unacceptable material, not kept clean, or not properly sealed, raised, spaced or movable to allow accessibility for cleaning on all sides, above and underneath the unit.</t>
        </is>
      </c>
      <c r="I5226" t="inlineStr">
        <is>
          <t>Not Critical</t>
        </is>
      </c>
      <c r="J5226" t="n">
        <v>10</v>
      </c>
      <c r="K5226" t="inlineStr">
        <is>
          <t>A</t>
        </is>
      </c>
      <c r="L5226" s="9">
        <f>A5226&amp;"-"&amp;TEXT(E5226,"yyyymmdd")</f>
        <v/>
      </c>
    </row>
    <row r="5227">
      <c r="A5227" t="n">
        <v>50106461</v>
      </c>
      <c r="B5227" t="inlineStr">
        <is>
          <t>Brooklyn</t>
        </is>
      </c>
      <c r="C5227" t="inlineStr">
        <is>
          <t>11216</t>
        </is>
      </c>
      <c r="D5227" t="inlineStr">
        <is>
          <t>Pizza</t>
        </is>
      </c>
      <c r="E5227" s="8" t="n">
        <v>46147</v>
      </c>
      <c r="F5227" t="inlineStr">
        <is>
          <t>Violations were cited in the following area(s).</t>
        </is>
      </c>
      <c r="G5227" t="inlineStr">
        <is>
          <t>06C</t>
        </is>
      </c>
      <c r="H522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227" t="inlineStr">
        <is>
          <t>Critical</t>
        </is>
      </c>
      <c r="J5227" t="n">
        <v>9</v>
      </c>
      <c r="K5227" t="inlineStr">
        <is>
          <t>A</t>
        </is>
      </c>
      <c r="L5227" s="9">
        <f>A5227&amp;"-"&amp;TEXT(E5227,"yyyymmdd")</f>
        <v/>
      </c>
    </row>
    <row r="5228">
      <c r="A5228" t="n">
        <v>50106461</v>
      </c>
      <c r="B5228" t="inlineStr">
        <is>
          <t>Brooklyn</t>
        </is>
      </c>
      <c r="C5228" t="inlineStr">
        <is>
          <t>11216</t>
        </is>
      </c>
      <c r="D5228" t="inlineStr">
        <is>
          <t>Pizza</t>
        </is>
      </c>
      <c r="E5228" s="8" t="n">
        <v>46147</v>
      </c>
      <c r="F5228" t="inlineStr">
        <is>
          <t>Violations were cited in the following area(s).</t>
        </is>
      </c>
      <c r="G5228" t="inlineStr">
        <is>
          <t>10B</t>
        </is>
      </c>
      <c r="H5228" t="inlineStr">
        <is>
          <t>Anti-siphonage or back-flow prevention device not provided where required; equipment or floor not properly drained; sewage disposal system in disrepair or not functioning properly. Condensation or liquid waste improperly disposed of.</t>
        </is>
      </c>
      <c r="I5228" t="inlineStr">
        <is>
          <t>Not Critical</t>
        </is>
      </c>
      <c r="J5228" t="n">
        <v>9</v>
      </c>
      <c r="K5228" t="inlineStr">
        <is>
          <t>A</t>
        </is>
      </c>
      <c r="L5228" s="9">
        <f>A5228&amp;"-"&amp;TEXT(E5228,"yyyymmdd")</f>
        <v/>
      </c>
    </row>
    <row r="5229">
      <c r="A5229" t="n">
        <v>50106461</v>
      </c>
      <c r="B5229" t="inlineStr">
        <is>
          <t>Brooklyn</t>
        </is>
      </c>
      <c r="C5229" t="inlineStr">
        <is>
          <t>11216</t>
        </is>
      </c>
      <c r="D5229" t="inlineStr">
        <is>
          <t>Pizza</t>
        </is>
      </c>
      <c r="E5229" s="8" t="n">
        <v>46147</v>
      </c>
      <c r="F5229" t="inlineStr">
        <is>
          <t>Violations were cited in the following area(s).</t>
        </is>
      </c>
      <c r="G5229" t="inlineStr">
        <is>
          <t>10F</t>
        </is>
      </c>
      <c r="H5229" t="inlineStr">
        <is>
          <t>Non-food contact surface or equipment made of unacceptable material, not kept clean, or not properly sealed, raised, spaced or movable to allow accessibility for cleaning on all sides, above and underneath the unit.</t>
        </is>
      </c>
      <c r="I5229" t="inlineStr">
        <is>
          <t>Not Critical</t>
        </is>
      </c>
      <c r="J5229" t="n">
        <v>9</v>
      </c>
      <c r="K5229" t="inlineStr">
        <is>
          <t>A</t>
        </is>
      </c>
      <c r="L5229" s="9">
        <f>A5229&amp;"-"&amp;TEXT(E5229,"yyyymmdd")</f>
        <v/>
      </c>
    </row>
    <row r="5230">
      <c r="A5230" t="n">
        <v>50107021</v>
      </c>
      <c r="B5230" t="inlineStr">
        <is>
          <t>Queens</t>
        </is>
      </c>
      <c r="C5230" t="inlineStr">
        <is>
          <t>11103</t>
        </is>
      </c>
      <c r="D5230" t="inlineStr">
        <is>
          <t>Chinese</t>
        </is>
      </c>
      <c r="E5230" s="8" t="n">
        <v>46147</v>
      </c>
      <c r="F5230" t="inlineStr">
        <is>
          <t>Violations were cited in the following area(s).</t>
        </is>
      </c>
      <c r="G5230" t="inlineStr">
        <is>
          <t>02B</t>
        </is>
      </c>
      <c r="H5230" t="inlineStr">
        <is>
          <t>Hot TCS food item not held at or above 140 °F.</t>
        </is>
      </c>
      <c r="I5230" t="inlineStr">
        <is>
          <t>Critical</t>
        </is>
      </c>
      <c r="J5230" t="n">
        <v>13</v>
      </c>
      <c r="K5230" t="inlineStr">
        <is>
          <t>A</t>
        </is>
      </c>
      <c r="L5230" s="9">
        <f>A5230&amp;"-"&amp;TEXT(E5230,"yyyymmdd")</f>
        <v/>
      </c>
    </row>
    <row r="5231">
      <c r="A5231" t="n">
        <v>50107021</v>
      </c>
      <c r="B5231" t="inlineStr">
        <is>
          <t>Queens</t>
        </is>
      </c>
      <c r="C5231" t="inlineStr">
        <is>
          <t>11103</t>
        </is>
      </c>
      <c r="D5231" t="inlineStr">
        <is>
          <t>Chinese</t>
        </is>
      </c>
      <c r="E5231" s="8" t="n">
        <v>46147</v>
      </c>
      <c r="F5231" t="inlineStr">
        <is>
          <t>Violations were cited in the following area(s).</t>
        </is>
      </c>
      <c r="G5231" t="inlineStr">
        <is>
          <t>06C</t>
        </is>
      </c>
      <c r="H523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231" t="inlineStr">
        <is>
          <t>Critical</t>
        </is>
      </c>
      <c r="J5231" t="n">
        <v>13</v>
      </c>
      <c r="K5231" t="inlineStr">
        <is>
          <t>A</t>
        </is>
      </c>
      <c r="L5231" s="9">
        <f>A5231&amp;"-"&amp;TEXT(E5231,"yyyymmdd")</f>
        <v/>
      </c>
    </row>
    <row r="5232">
      <c r="A5232" t="n">
        <v>50107573</v>
      </c>
      <c r="B5232" t="inlineStr">
        <is>
          <t>Manhattan</t>
        </is>
      </c>
      <c r="C5232" t="inlineStr">
        <is>
          <t>10036</t>
        </is>
      </c>
      <c r="D5232" t="inlineStr">
        <is>
          <t>Mexican</t>
        </is>
      </c>
      <c r="E5232" s="8" t="n">
        <v>46147</v>
      </c>
      <c r="F5232" t="inlineStr">
        <is>
          <t>Violations were cited in the following area(s).</t>
        </is>
      </c>
      <c r="G5232" t="inlineStr">
        <is>
          <t>02G</t>
        </is>
      </c>
      <c r="H5232" t="inlineStr">
        <is>
          <t>Cold TCS food item held above 41 °F; smoked or processed fish held above 38 °F; intact raw eggs held above 45 °F; or reduced oxygen packaged (ROP) TCS foods held above required temperatures except during active necessary preparation.</t>
        </is>
      </c>
      <c r="I5232" t="inlineStr">
        <is>
          <t>Critical</t>
        </is>
      </c>
      <c r="J5232" t="n">
        <v>12</v>
      </c>
      <c r="K5232" t="inlineStr">
        <is>
          <t>A</t>
        </is>
      </c>
      <c r="L5232" s="9">
        <f>A5232&amp;"-"&amp;TEXT(E5232,"yyyymmdd")</f>
        <v/>
      </c>
    </row>
    <row r="5233">
      <c r="A5233" t="n">
        <v>50107573</v>
      </c>
      <c r="B5233" t="inlineStr">
        <is>
          <t>Manhattan</t>
        </is>
      </c>
      <c r="C5233" t="inlineStr">
        <is>
          <t>10036</t>
        </is>
      </c>
      <c r="D5233" t="inlineStr">
        <is>
          <t>Mexican</t>
        </is>
      </c>
      <c r="E5233" s="8" t="n">
        <v>46147</v>
      </c>
      <c r="F5233" t="inlineStr">
        <is>
          <t>Violations were cited in the following area(s).</t>
        </is>
      </c>
      <c r="G5233" t="inlineStr">
        <is>
          <t>06D</t>
        </is>
      </c>
      <c r="H5233" t="inlineStr">
        <is>
          <t>Food contact surface not properly washed, rinsed and sanitized after each use and following any activity when contamination may have occurred.</t>
        </is>
      </c>
      <c r="I5233" t="inlineStr">
        <is>
          <t>Critical</t>
        </is>
      </c>
      <c r="J5233" t="n">
        <v>12</v>
      </c>
      <c r="K5233" t="inlineStr">
        <is>
          <t>A</t>
        </is>
      </c>
      <c r="L5233" s="9">
        <f>A5233&amp;"-"&amp;TEXT(E5233,"yyyymmdd")</f>
        <v/>
      </c>
    </row>
    <row r="5234">
      <c r="A5234" t="n">
        <v>50114967</v>
      </c>
      <c r="B5234" t="inlineStr">
        <is>
          <t>Manhattan</t>
        </is>
      </c>
      <c r="C5234" t="inlineStr">
        <is>
          <t>10036</t>
        </is>
      </c>
      <c r="D5234" t="inlineStr">
        <is>
          <t>American</t>
        </is>
      </c>
      <c r="E5234" s="8" t="n">
        <v>46147</v>
      </c>
      <c r="F5234" t="inlineStr">
        <is>
          <t>Violations were cited in the following area(s).</t>
        </is>
      </c>
      <c r="G5234" t="inlineStr">
        <is>
          <t>06D</t>
        </is>
      </c>
      <c r="H5234" t="inlineStr">
        <is>
          <t>Food contact surface not properly washed, rinsed and sanitized after each use and following any activity when contamination may have occurred.</t>
        </is>
      </c>
      <c r="I5234" t="inlineStr">
        <is>
          <t>Critical</t>
        </is>
      </c>
      <c r="J5234" t="n">
        <v>11</v>
      </c>
      <c r="K5234" t="inlineStr">
        <is>
          <t>A</t>
        </is>
      </c>
      <c r="L5234" s="9">
        <f>A5234&amp;"-"&amp;TEXT(E5234,"yyyymmdd")</f>
        <v/>
      </c>
    </row>
    <row r="5235">
      <c r="A5235" t="n">
        <v>50114967</v>
      </c>
      <c r="B5235" t="inlineStr">
        <is>
          <t>Manhattan</t>
        </is>
      </c>
      <c r="C5235" t="inlineStr">
        <is>
          <t>10036</t>
        </is>
      </c>
      <c r="D5235" t="inlineStr">
        <is>
          <t>American</t>
        </is>
      </c>
      <c r="E5235" s="8" t="n">
        <v>46147</v>
      </c>
      <c r="F5235" t="inlineStr">
        <is>
          <t>Violations were cited in the following area(s).</t>
        </is>
      </c>
      <c r="G5235" t="inlineStr">
        <is>
          <t>09C</t>
        </is>
      </c>
      <c r="H5235" t="inlineStr">
        <is>
          <t>Design, construction, materials used or maintenance of food contact surface improper. Surface not easily cleanable, sanitized and maintained.</t>
        </is>
      </c>
      <c r="I5235" t="inlineStr">
        <is>
          <t>Not Critical</t>
        </is>
      </c>
      <c r="J5235" t="n">
        <v>11</v>
      </c>
      <c r="K5235" t="inlineStr">
        <is>
          <t>A</t>
        </is>
      </c>
      <c r="L5235" s="9">
        <f>A5235&amp;"-"&amp;TEXT(E5235,"yyyymmdd")</f>
        <v/>
      </c>
    </row>
    <row r="5236">
      <c r="A5236" t="n">
        <v>50114967</v>
      </c>
      <c r="B5236" t="inlineStr">
        <is>
          <t>Manhattan</t>
        </is>
      </c>
      <c r="C5236" t="inlineStr">
        <is>
          <t>10036</t>
        </is>
      </c>
      <c r="D5236" t="inlineStr">
        <is>
          <t>American</t>
        </is>
      </c>
      <c r="E5236" s="8" t="n">
        <v>46147</v>
      </c>
      <c r="F5236" t="inlineStr">
        <is>
          <t>Violations were cited in the following area(s).</t>
        </is>
      </c>
      <c r="G5236" t="inlineStr">
        <is>
          <t>10F</t>
        </is>
      </c>
      <c r="H5236" t="inlineStr">
        <is>
          <t>Non-food contact surface or equipment made of unacceptable material, not kept clean, or not properly sealed, raised, spaced or movable to allow accessibility for cleaning on all sides, above and underneath the unit.</t>
        </is>
      </c>
      <c r="I5236" t="inlineStr">
        <is>
          <t>Not Critical</t>
        </is>
      </c>
      <c r="J5236" t="n">
        <v>11</v>
      </c>
      <c r="K5236" t="inlineStr">
        <is>
          <t>A</t>
        </is>
      </c>
      <c r="L5236" s="9">
        <f>A5236&amp;"-"&amp;TEXT(E5236,"yyyymmdd")</f>
        <v/>
      </c>
    </row>
    <row r="5237">
      <c r="A5237" t="n">
        <v>50114967</v>
      </c>
      <c r="B5237" t="inlineStr">
        <is>
          <t>Manhattan</t>
        </is>
      </c>
      <c r="C5237" t="inlineStr">
        <is>
          <t>10036</t>
        </is>
      </c>
      <c r="D5237" t="inlineStr">
        <is>
          <t>American</t>
        </is>
      </c>
      <c r="E5237" s="8" t="n">
        <v>46147</v>
      </c>
      <c r="F5237" t="inlineStr">
        <is>
          <t>Violations were cited in the following area(s).</t>
        </is>
      </c>
      <c r="G5237" t="inlineStr">
        <is>
          <t>10H</t>
        </is>
      </c>
      <c r="H5237" t="inlineStr">
        <is>
          <t>Single service article not provided. Single service article reused or not protected from contamination when transported, stored, dispensed. Drinking straws not completely enclosed in wrapper or dispensed from a sanitary device.</t>
        </is>
      </c>
      <c r="I5237" t="inlineStr">
        <is>
          <t>Not Critical</t>
        </is>
      </c>
      <c r="J5237" t="n">
        <v>11</v>
      </c>
      <c r="K5237" t="inlineStr">
        <is>
          <t>A</t>
        </is>
      </c>
      <c r="L5237" s="9">
        <f>A5237&amp;"-"&amp;TEXT(E5237,"yyyymmdd")</f>
        <v/>
      </c>
    </row>
    <row r="5238">
      <c r="A5238" t="n">
        <v>50119481</v>
      </c>
      <c r="B5238" t="inlineStr">
        <is>
          <t>Staten Island</t>
        </is>
      </c>
      <c r="C5238" t="inlineStr">
        <is>
          <t>10306</t>
        </is>
      </c>
      <c r="D5238" t="inlineStr">
        <is>
          <t>Frozen Desserts</t>
        </is>
      </c>
      <c r="E5238" s="8" t="n">
        <v>46147</v>
      </c>
      <c r="F5238" t="inlineStr">
        <is>
          <t>Violations were cited in the following area(s).</t>
        </is>
      </c>
      <c r="G5238" t="inlineStr">
        <is>
          <t>10F</t>
        </is>
      </c>
      <c r="H5238" t="inlineStr">
        <is>
          <t>Non-food contact surface or equipment made of unacceptable material, not kept clean, or not properly sealed, raised, spaced or movable to allow accessibility for cleaning on all sides, above and underneath the unit.</t>
        </is>
      </c>
      <c r="I5238" t="inlineStr">
        <is>
          <t>Not Critical</t>
        </is>
      </c>
      <c r="J5238" t="n">
        <v>3</v>
      </c>
      <c r="K5238" t="inlineStr">
        <is>
          <t>A</t>
        </is>
      </c>
      <c r="L5238" s="9">
        <f>A5238&amp;"-"&amp;TEXT(E5238,"yyyymmdd")</f>
        <v/>
      </c>
    </row>
    <row r="5239">
      <c r="A5239" t="n">
        <v>50126765</v>
      </c>
      <c r="B5239" t="inlineStr">
        <is>
          <t>Manhattan</t>
        </is>
      </c>
      <c r="C5239" t="inlineStr">
        <is>
          <t>10029</t>
        </is>
      </c>
      <c r="D5239" t="inlineStr">
        <is>
          <t>Juice, Smoothies, Fruit Salads</t>
        </is>
      </c>
      <c r="E5239" s="8" t="n">
        <v>46147</v>
      </c>
      <c r="F5239" t="inlineStr">
        <is>
          <t>Violations were cited in the following area(s).</t>
        </is>
      </c>
      <c r="G5239" t="inlineStr">
        <is>
          <t>04A</t>
        </is>
      </c>
      <c r="H5239" t="inlineStr">
        <is>
          <t>Food Protection Certificate (FPC) not held by manager or supervisor of food operations.</t>
        </is>
      </c>
      <c r="I5239" t="inlineStr">
        <is>
          <t>Critical</t>
        </is>
      </c>
      <c r="J5239" t="n">
        <v>12</v>
      </c>
      <c r="K5239" t="inlineStr">
        <is>
          <t>A</t>
        </is>
      </c>
      <c r="L5239" s="9">
        <f>A5239&amp;"-"&amp;TEXT(E5239,"yyyymmdd")</f>
        <v/>
      </c>
    </row>
    <row r="5240">
      <c r="A5240" t="n">
        <v>50126765</v>
      </c>
      <c r="B5240" t="inlineStr">
        <is>
          <t>Manhattan</t>
        </is>
      </c>
      <c r="C5240" t="inlineStr">
        <is>
          <t>10029</t>
        </is>
      </c>
      <c r="D5240" t="inlineStr">
        <is>
          <t>Juice, Smoothies, Fruit Salads</t>
        </is>
      </c>
      <c r="E5240" s="8" t="n">
        <v>46147</v>
      </c>
      <c r="F5240" t="inlineStr">
        <is>
          <t>Violations were cited in the following area(s).</t>
        </is>
      </c>
      <c r="G5240" t="inlineStr">
        <is>
          <t>10F</t>
        </is>
      </c>
      <c r="H5240" t="inlineStr">
        <is>
          <t>Non-food contact surface or equipment made of unacceptable material, not kept clean, or not properly sealed, raised, spaced or movable to allow accessibility for cleaning on all sides, above and underneath the unit.</t>
        </is>
      </c>
      <c r="I5240" t="inlineStr">
        <is>
          <t>Not Critical</t>
        </is>
      </c>
      <c r="J5240" t="n">
        <v>12</v>
      </c>
      <c r="K5240" t="inlineStr">
        <is>
          <t>A</t>
        </is>
      </c>
      <c r="L5240" s="9">
        <f>A5240&amp;"-"&amp;TEXT(E5240,"yyyymmdd")</f>
        <v/>
      </c>
    </row>
    <row r="5241">
      <c r="A5241" t="n">
        <v>50128717</v>
      </c>
      <c r="B5241" t="inlineStr">
        <is>
          <t>Manhattan</t>
        </is>
      </c>
      <c r="C5241" t="inlineStr">
        <is>
          <t>10169</t>
        </is>
      </c>
      <c r="D5241" t="inlineStr">
        <is>
          <t>Chinese</t>
        </is>
      </c>
      <c r="E5241" s="8" t="n">
        <v>46147</v>
      </c>
      <c r="F5241" t="inlineStr">
        <is>
          <t>Violations were cited in the following area(s).</t>
        </is>
      </c>
      <c r="G5241" t="inlineStr">
        <is>
          <t>02G</t>
        </is>
      </c>
      <c r="H5241" t="inlineStr">
        <is>
          <t>Cold TCS food item held above 41 °F; smoked or processed fish held above 38 °F; intact raw eggs held above 45 °F; or reduced oxygen packaged (ROP) TCS foods held above required temperatures except during active necessary preparation.</t>
        </is>
      </c>
      <c r="I5241" t="inlineStr">
        <is>
          <t>Critical</t>
        </is>
      </c>
      <c r="J5241" t="n">
        <v>13</v>
      </c>
      <c r="K5241" t="inlineStr">
        <is>
          <t>A</t>
        </is>
      </c>
      <c r="L5241" s="9">
        <f>A5241&amp;"-"&amp;TEXT(E5241,"yyyymmdd")</f>
        <v/>
      </c>
    </row>
    <row r="5242">
      <c r="A5242" t="n">
        <v>50128717</v>
      </c>
      <c r="B5242" t="inlineStr">
        <is>
          <t>Manhattan</t>
        </is>
      </c>
      <c r="C5242" t="inlineStr">
        <is>
          <t>10169</t>
        </is>
      </c>
      <c r="D5242" t="inlineStr">
        <is>
          <t>Chinese</t>
        </is>
      </c>
      <c r="E5242" s="8" t="n">
        <v>46147</v>
      </c>
      <c r="F5242" t="inlineStr">
        <is>
          <t>Violations were cited in the following area(s).</t>
        </is>
      </c>
      <c r="G5242" t="inlineStr">
        <is>
          <t>06C</t>
        </is>
      </c>
      <c r="H52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242" t="inlineStr">
        <is>
          <t>Critical</t>
        </is>
      </c>
      <c r="J5242" t="n">
        <v>13</v>
      </c>
      <c r="K5242" t="inlineStr">
        <is>
          <t>A</t>
        </is>
      </c>
      <c r="L5242" s="9">
        <f>A5242&amp;"-"&amp;TEXT(E5242,"yyyymmdd")</f>
        <v/>
      </c>
    </row>
    <row r="5243">
      <c r="A5243" t="n">
        <v>50131242</v>
      </c>
      <c r="B5243" t="inlineStr">
        <is>
          <t>Brooklyn</t>
        </is>
      </c>
      <c r="C5243" t="inlineStr">
        <is>
          <t>11211</t>
        </is>
      </c>
      <c r="D5243" t="inlineStr">
        <is>
          <t>Hotdogs</t>
        </is>
      </c>
      <c r="E5243" s="8" t="n">
        <v>46147</v>
      </c>
      <c r="F5243" t="inlineStr">
        <is>
          <t>Establishment Closed by DOHMH. Violations were cited in the following area(s) and those requiring immediate action were addressed.</t>
        </is>
      </c>
      <c r="G5243" t="inlineStr">
        <is>
          <t>04K</t>
        </is>
      </c>
      <c r="H5243" t="inlineStr">
        <is>
          <t>Evidence of rats or live rats in establishment's food or non-food areas.</t>
        </is>
      </c>
      <c r="I5243" t="inlineStr">
        <is>
          <t>Critical</t>
        </is>
      </c>
      <c r="J5243" t="n">
        <v>39</v>
      </c>
      <c r="L5243" s="9">
        <f>A5243&amp;"-"&amp;TEXT(E5243,"yyyymmdd")</f>
        <v/>
      </c>
    </row>
    <row r="5244">
      <c r="A5244" t="n">
        <v>50131242</v>
      </c>
      <c r="B5244" t="inlineStr">
        <is>
          <t>Brooklyn</t>
        </is>
      </c>
      <c r="C5244" t="inlineStr">
        <is>
          <t>11211</t>
        </is>
      </c>
      <c r="D5244" t="inlineStr">
        <is>
          <t>Hotdogs</t>
        </is>
      </c>
      <c r="E5244" s="8" t="n">
        <v>46147</v>
      </c>
      <c r="F5244" t="inlineStr">
        <is>
          <t>Establishment Closed by DOHMH. Violations were cited in the following area(s) and those requiring immediate action were addressed.</t>
        </is>
      </c>
      <c r="G5244" t="inlineStr">
        <is>
          <t>06C</t>
        </is>
      </c>
      <c r="H524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244" t="inlineStr">
        <is>
          <t>Critical</t>
        </is>
      </c>
      <c r="J5244" t="n">
        <v>39</v>
      </c>
      <c r="L5244" s="9">
        <f>A5244&amp;"-"&amp;TEXT(E5244,"yyyymmdd")</f>
        <v/>
      </c>
    </row>
    <row r="5245">
      <c r="A5245" t="n">
        <v>50131242</v>
      </c>
      <c r="B5245" t="inlineStr">
        <is>
          <t>Brooklyn</t>
        </is>
      </c>
      <c r="C5245" t="inlineStr">
        <is>
          <t>11211</t>
        </is>
      </c>
      <c r="D5245" t="inlineStr">
        <is>
          <t>Hotdogs</t>
        </is>
      </c>
      <c r="E5245" s="8" t="n">
        <v>46147</v>
      </c>
      <c r="F5245" t="inlineStr">
        <is>
          <t>Establishment Closed by DOHMH. Violations were cited in the following area(s) and those requiring immediate action were addressed.</t>
        </is>
      </c>
      <c r="G5245" t="inlineStr">
        <is>
          <t>08A</t>
        </is>
      </c>
      <c r="H5245" t="inlineStr">
        <is>
          <t>Establishment is not free of harborage or conditions conducive to rodents, insects or other pests.</t>
        </is>
      </c>
      <c r="I5245" t="inlineStr">
        <is>
          <t>Not Critical</t>
        </is>
      </c>
      <c r="J5245" t="n">
        <v>39</v>
      </c>
      <c r="L5245" s="9">
        <f>A5245&amp;"-"&amp;TEXT(E5245,"yyyymmdd")</f>
        <v/>
      </c>
    </row>
    <row r="5246">
      <c r="A5246" t="n">
        <v>50131242</v>
      </c>
      <c r="B5246" t="inlineStr">
        <is>
          <t>Brooklyn</t>
        </is>
      </c>
      <c r="C5246" t="inlineStr">
        <is>
          <t>11211</t>
        </is>
      </c>
      <c r="D5246" t="inlineStr">
        <is>
          <t>Hotdogs</t>
        </is>
      </c>
      <c r="E5246" s="8" t="n">
        <v>46147</v>
      </c>
      <c r="F5246" t="inlineStr">
        <is>
          <t>Establishment Closed by DOHMH. Violations were cited in the following area(s) and those requiring immediate action were addressed.</t>
        </is>
      </c>
      <c r="G5246" t="inlineStr">
        <is>
          <t>10B</t>
        </is>
      </c>
      <c r="H5246" t="inlineStr">
        <is>
          <t>Anti-siphonage or back-flow prevention device not provided where required; equipment or floor not properly drained; sewage disposal system in disrepair or not functioning properly. Condensation or liquid waste improperly disposed of.</t>
        </is>
      </c>
      <c r="I5246" t="inlineStr">
        <is>
          <t>Not Critical</t>
        </is>
      </c>
      <c r="J5246" t="n">
        <v>39</v>
      </c>
      <c r="L5246" s="9">
        <f>A5246&amp;"-"&amp;TEXT(E5246,"yyyymmdd")</f>
        <v/>
      </c>
    </row>
    <row r="5247">
      <c r="A5247" t="n">
        <v>50139027</v>
      </c>
      <c r="B5247" t="inlineStr">
        <is>
          <t>Manhattan</t>
        </is>
      </c>
      <c r="C5247" t="inlineStr">
        <is>
          <t>10022</t>
        </is>
      </c>
      <c r="D5247" t="inlineStr">
        <is>
          <t>Fruits/Vegetables</t>
        </is>
      </c>
      <c r="E5247" s="8" t="n">
        <v>46147</v>
      </c>
      <c r="F5247" t="inlineStr">
        <is>
          <t>Violations were cited in the following area(s).</t>
        </is>
      </c>
      <c r="G5247" t="inlineStr">
        <is>
          <t>10F</t>
        </is>
      </c>
      <c r="H5247" t="inlineStr">
        <is>
          <t>Non-food contact surface or equipment made of unacceptable material, not kept clean, or not properly sealed, raised, spaced or movable to allow accessibility for cleaning on all sides, above and underneath the unit.</t>
        </is>
      </c>
      <c r="I5247" t="inlineStr">
        <is>
          <t>Not Critical</t>
        </is>
      </c>
      <c r="J5247" t="n">
        <v>4</v>
      </c>
      <c r="K5247" t="inlineStr">
        <is>
          <t>A</t>
        </is>
      </c>
      <c r="L5247" s="9">
        <f>A5247&amp;"-"&amp;TEXT(E5247,"yyyymmdd")</f>
        <v/>
      </c>
    </row>
    <row r="5248">
      <c r="A5248" t="n">
        <v>50141731</v>
      </c>
      <c r="B5248" t="inlineStr">
        <is>
          <t>Bronx</t>
        </is>
      </c>
      <c r="C5248" t="inlineStr">
        <is>
          <t>10472</t>
        </is>
      </c>
      <c r="D5248" t="inlineStr">
        <is>
          <t>Chinese</t>
        </is>
      </c>
      <c r="E5248" s="8" t="n">
        <v>46147</v>
      </c>
      <c r="F5248" t="inlineStr">
        <is>
          <t>Violations were cited in the following area(s).</t>
        </is>
      </c>
      <c r="G5248" t="inlineStr">
        <is>
          <t>06D</t>
        </is>
      </c>
      <c r="H5248" t="inlineStr">
        <is>
          <t>Food contact surface not properly washed, rinsed and sanitized after each use and following any activity when contamination may have occurred.</t>
        </is>
      </c>
      <c r="I5248" t="inlineStr">
        <is>
          <t>Critical</t>
        </is>
      </c>
      <c r="J5248" t="n">
        <v>21</v>
      </c>
      <c r="L5248" s="9">
        <f>A5248&amp;"-"&amp;TEXT(E5248,"yyyymmdd")</f>
        <v/>
      </c>
    </row>
    <row r="5249">
      <c r="A5249" t="n">
        <v>50141731</v>
      </c>
      <c r="B5249" t="inlineStr">
        <is>
          <t>Bronx</t>
        </is>
      </c>
      <c r="C5249" t="inlineStr">
        <is>
          <t>10472</t>
        </is>
      </c>
      <c r="D5249" t="inlineStr">
        <is>
          <t>Chinese</t>
        </is>
      </c>
      <c r="E5249" s="8" t="n">
        <v>46147</v>
      </c>
      <c r="F5249" t="inlineStr">
        <is>
          <t>Violations were cited in the following area(s).</t>
        </is>
      </c>
      <c r="G5249" t="inlineStr">
        <is>
          <t>06F</t>
        </is>
      </c>
      <c r="H5249" t="inlineStr">
        <is>
          <t>Wiping cloths not stored clean and dry, or in a sanitizing solution, between uses.</t>
        </is>
      </c>
      <c r="I5249" t="inlineStr">
        <is>
          <t>Critical</t>
        </is>
      </c>
      <c r="J5249" t="n">
        <v>21</v>
      </c>
      <c r="L5249" s="9">
        <f>A5249&amp;"-"&amp;TEXT(E5249,"yyyymmdd")</f>
        <v/>
      </c>
    </row>
    <row r="5250">
      <c r="A5250" t="n">
        <v>50141731</v>
      </c>
      <c r="B5250" t="inlineStr">
        <is>
          <t>Bronx</t>
        </is>
      </c>
      <c r="C5250" t="inlineStr">
        <is>
          <t>10472</t>
        </is>
      </c>
      <c r="D5250" t="inlineStr">
        <is>
          <t>Chinese</t>
        </is>
      </c>
      <c r="E5250" s="8" t="n">
        <v>46147</v>
      </c>
      <c r="F5250" t="inlineStr">
        <is>
          <t>Violations were cited in the following area(s).</t>
        </is>
      </c>
      <c r="G5250" t="inlineStr">
        <is>
          <t>09A</t>
        </is>
      </c>
      <c r="H5250" t="inlineStr">
        <is>
          <t>Swollen, leaking, rusted or otherwise damaged canned food to be returned to distributor not segregated from intact product and clearly labeled DO NOT USE</t>
        </is>
      </c>
      <c r="I5250" t="inlineStr">
        <is>
          <t>Not Critical</t>
        </is>
      </c>
      <c r="J5250" t="n">
        <v>21</v>
      </c>
      <c r="L5250" s="9">
        <f>A5250&amp;"-"&amp;TEXT(E5250,"yyyymmdd")</f>
        <v/>
      </c>
    </row>
    <row r="5251">
      <c r="A5251" t="n">
        <v>50141731</v>
      </c>
      <c r="B5251" t="inlineStr">
        <is>
          <t>Bronx</t>
        </is>
      </c>
      <c r="C5251" t="inlineStr">
        <is>
          <t>10472</t>
        </is>
      </c>
      <c r="D5251" t="inlineStr">
        <is>
          <t>Chinese</t>
        </is>
      </c>
      <c r="E5251" s="8" t="n">
        <v>46147</v>
      </c>
      <c r="F5251" t="inlineStr">
        <is>
          <t>Violations were cited in the following area(s).</t>
        </is>
      </c>
      <c r="G5251" t="inlineStr">
        <is>
          <t>09C</t>
        </is>
      </c>
      <c r="H5251" t="inlineStr">
        <is>
          <t>Design, construction, materials used or maintenance of food contact surface improper. Surface not easily cleanable, sanitized and maintained.</t>
        </is>
      </c>
      <c r="I5251" t="inlineStr">
        <is>
          <t>Not Critical</t>
        </is>
      </c>
      <c r="J5251" t="n">
        <v>21</v>
      </c>
      <c r="L5251" s="9">
        <f>A5251&amp;"-"&amp;TEXT(E5251,"yyyymmdd")</f>
        <v/>
      </c>
    </row>
    <row r="5252">
      <c r="A5252" t="n">
        <v>50141731</v>
      </c>
      <c r="B5252" t="inlineStr">
        <is>
          <t>Bronx</t>
        </is>
      </c>
      <c r="C5252" t="inlineStr">
        <is>
          <t>10472</t>
        </is>
      </c>
      <c r="D5252" t="inlineStr">
        <is>
          <t>Chinese</t>
        </is>
      </c>
      <c r="E5252" s="8" t="n">
        <v>46147</v>
      </c>
      <c r="F5252" t="inlineStr">
        <is>
          <t>Violations were cited in the following area(s).</t>
        </is>
      </c>
      <c r="G5252" t="inlineStr">
        <is>
          <t>10B</t>
        </is>
      </c>
      <c r="H5252" t="inlineStr">
        <is>
          <t>Anti-siphonage or back-flow prevention device not provided where required; equipment or floor not properly drained; sewage disposal system in disrepair or not functioning properly. Condensation or liquid waste improperly disposed of.</t>
        </is>
      </c>
      <c r="I5252" t="inlineStr">
        <is>
          <t>Not Critical</t>
        </is>
      </c>
      <c r="J5252" t="n">
        <v>21</v>
      </c>
      <c r="L5252" s="9">
        <f>A5252&amp;"-"&amp;TEXT(E5252,"yyyymmdd")</f>
        <v/>
      </c>
    </row>
    <row r="5253">
      <c r="A5253" t="n">
        <v>50141731</v>
      </c>
      <c r="B5253" t="inlineStr">
        <is>
          <t>Bronx</t>
        </is>
      </c>
      <c r="C5253" t="inlineStr">
        <is>
          <t>10472</t>
        </is>
      </c>
      <c r="D5253" t="inlineStr">
        <is>
          <t>Chinese</t>
        </is>
      </c>
      <c r="E5253" s="8" t="n">
        <v>46147</v>
      </c>
      <c r="F5253" t="inlineStr">
        <is>
          <t>Violations were cited in the following area(s).</t>
        </is>
      </c>
      <c r="G5253" t="inlineStr">
        <is>
          <t>10F</t>
        </is>
      </c>
      <c r="H5253" t="inlineStr">
        <is>
          <t>Non-food contact surface or equipment made of unacceptable material, not kept clean, or not properly sealed, raised, spaced or movable to allow accessibility for cleaning on all sides, above and underneath the unit.</t>
        </is>
      </c>
      <c r="I5253" t="inlineStr">
        <is>
          <t>Not Critical</t>
        </is>
      </c>
      <c r="J5253" t="n">
        <v>21</v>
      </c>
      <c r="L5253" s="9">
        <f>A5253&amp;"-"&amp;TEXT(E5253,"yyyymmdd")</f>
        <v/>
      </c>
    </row>
    <row r="5254">
      <c r="A5254" t="n">
        <v>50142981</v>
      </c>
      <c r="B5254" t="inlineStr">
        <is>
          <t>Manhattan</t>
        </is>
      </c>
      <c r="C5254" t="inlineStr">
        <is>
          <t>10035</t>
        </is>
      </c>
      <c r="D5254" t="inlineStr">
        <is>
          <t>Pizza</t>
        </is>
      </c>
      <c r="E5254" s="8" t="n">
        <v>46147</v>
      </c>
      <c r="F5254" t="inlineStr">
        <is>
          <t>Violations were cited in the following area(s).</t>
        </is>
      </c>
      <c r="G5254" t="inlineStr">
        <is>
          <t>02B</t>
        </is>
      </c>
      <c r="H5254" t="inlineStr">
        <is>
          <t>Hot TCS food item not held at or above 140 °F.</t>
        </is>
      </c>
      <c r="I5254" t="inlineStr">
        <is>
          <t>Critical</t>
        </is>
      </c>
      <c r="J5254" t="n">
        <v>21</v>
      </c>
      <c r="L5254" s="9">
        <f>A5254&amp;"-"&amp;TEXT(E5254,"yyyymmdd")</f>
        <v/>
      </c>
    </row>
    <row r="5255">
      <c r="A5255" t="n">
        <v>50142981</v>
      </c>
      <c r="B5255" t="inlineStr">
        <is>
          <t>Manhattan</t>
        </is>
      </c>
      <c r="C5255" t="inlineStr">
        <is>
          <t>10035</t>
        </is>
      </c>
      <c r="D5255" t="inlineStr">
        <is>
          <t>Pizza</t>
        </is>
      </c>
      <c r="E5255" s="8" t="n">
        <v>46147</v>
      </c>
      <c r="F5255" t="inlineStr">
        <is>
          <t>Violations were cited in the following area(s).</t>
        </is>
      </c>
      <c r="G5255" t="inlineStr">
        <is>
          <t>02G</t>
        </is>
      </c>
      <c r="H5255" t="inlineStr">
        <is>
          <t>Cold TCS food item held above 41 °F; smoked or processed fish held above 38 °F; intact raw eggs held above 45 °F; or reduced oxygen packaged (ROP) TCS foods held above required temperatures except during active necessary preparation.</t>
        </is>
      </c>
      <c r="I5255" t="inlineStr">
        <is>
          <t>Critical</t>
        </is>
      </c>
      <c r="J5255" t="n">
        <v>21</v>
      </c>
      <c r="L5255" s="9">
        <f>A5255&amp;"-"&amp;TEXT(E5255,"yyyymmdd")</f>
        <v/>
      </c>
    </row>
    <row r="5256">
      <c r="A5256" t="n">
        <v>50142981</v>
      </c>
      <c r="B5256" t="inlineStr">
        <is>
          <t>Manhattan</t>
        </is>
      </c>
      <c r="C5256" t="inlineStr">
        <is>
          <t>10035</t>
        </is>
      </c>
      <c r="D5256" t="inlineStr">
        <is>
          <t>Pizza</t>
        </is>
      </c>
      <c r="E5256" s="8" t="n">
        <v>46147</v>
      </c>
      <c r="F5256" t="inlineStr">
        <is>
          <t>Violations were cited in the following area(s).</t>
        </is>
      </c>
      <c r="G5256" t="inlineStr">
        <is>
          <t>06D</t>
        </is>
      </c>
      <c r="H5256" t="inlineStr">
        <is>
          <t>Food contact surface not properly washed, rinsed and sanitized after each use and following any activity when contamination may have occurred.</t>
        </is>
      </c>
      <c r="I5256" t="inlineStr">
        <is>
          <t>Critical</t>
        </is>
      </c>
      <c r="J5256" t="n">
        <v>21</v>
      </c>
      <c r="L5256" s="9">
        <f>A5256&amp;"-"&amp;TEXT(E5256,"yyyymmdd")</f>
        <v/>
      </c>
    </row>
    <row r="5257">
      <c r="A5257" t="n">
        <v>50143401</v>
      </c>
      <c r="B5257" t="inlineStr">
        <is>
          <t>Brooklyn</t>
        </is>
      </c>
      <c r="C5257" t="inlineStr">
        <is>
          <t>11237</t>
        </is>
      </c>
      <c r="D5257" t="inlineStr">
        <is>
          <t>American</t>
        </is>
      </c>
      <c r="E5257" s="8" t="n">
        <v>46147</v>
      </c>
      <c r="F5257" t="inlineStr">
        <is>
          <t>Violations were cited in the following area(s).</t>
        </is>
      </c>
      <c r="G5257" t="inlineStr">
        <is>
          <t>02G</t>
        </is>
      </c>
      <c r="H5257" t="inlineStr">
        <is>
          <t>Cold TCS food item held above 41 °F; smoked or processed fish held above 38 °F; intact raw eggs held above 45 °F; or reduced oxygen packaged (ROP) TCS foods held above required temperatures except during active necessary preparation.</t>
        </is>
      </c>
      <c r="I5257" t="inlineStr">
        <is>
          <t>Critical</t>
        </is>
      </c>
      <c r="J5257" t="n">
        <v>34</v>
      </c>
      <c r="L5257" s="9">
        <f>A5257&amp;"-"&amp;TEXT(E5257,"yyyymmdd")</f>
        <v/>
      </c>
    </row>
    <row r="5258">
      <c r="A5258" t="n">
        <v>50143401</v>
      </c>
      <c r="B5258" t="inlineStr">
        <is>
          <t>Brooklyn</t>
        </is>
      </c>
      <c r="C5258" t="inlineStr">
        <is>
          <t>11237</t>
        </is>
      </c>
      <c r="D5258" t="inlineStr">
        <is>
          <t>American</t>
        </is>
      </c>
      <c r="E5258" s="8" t="n">
        <v>46147</v>
      </c>
      <c r="F5258" t="inlineStr">
        <is>
          <t>Violations were cited in the following area(s).</t>
        </is>
      </c>
      <c r="G5258" t="inlineStr">
        <is>
          <t>05D</t>
        </is>
      </c>
      <c r="H525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258" t="inlineStr">
        <is>
          <t>Critical</t>
        </is>
      </c>
      <c r="J5258" t="n">
        <v>34</v>
      </c>
      <c r="L5258" s="9">
        <f>A5258&amp;"-"&amp;TEXT(E5258,"yyyymmdd")</f>
        <v/>
      </c>
    </row>
    <row r="5259">
      <c r="A5259" t="n">
        <v>50143401</v>
      </c>
      <c r="B5259" t="inlineStr">
        <is>
          <t>Brooklyn</t>
        </is>
      </c>
      <c r="C5259" t="inlineStr">
        <is>
          <t>11237</t>
        </is>
      </c>
      <c r="D5259" t="inlineStr">
        <is>
          <t>American</t>
        </is>
      </c>
      <c r="E5259" s="8" t="n">
        <v>46147</v>
      </c>
      <c r="F5259" t="inlineStr">
        <is>
          <t>Violations were cited in the following area(s).</t>
        </is>
      </c>
      <c r="G5259" t="inlineStr">
        <is>
          <t>06D</t>
        </is>
      </c>
      <c r="H5259" t="inlineStr">
        <is>
          <t>Food contact surface not properly washed, rinsed and sanitized after each use and following any activity when contamination may have occurred.</t>
        </is>
      </c>
      <c r="I5259" t="inlineStr">
        <is>
          <t>Critical</t>
        </is>
      </c>
      <c r="J5259" t="n">
        <v>34</v>
      </c>
      <c r="L5259" s="9">
        <f>A5259&amp;"-"&amp;TEXT(E5259,"yyyymmdd")</f>
        <v/>
      </c>
    </row>
    <row r="5260">
      <c r="A5260" t="n">
        <v>50143401</v>
      </c>
      <c r="B5260" t="inlineStr">
        <is>
          <t>Brooklyn</t>
        </is>
      </c>
      <c r="C5260" t="inlineStr">
        <is>
          <t>11237</t>
        </is>
      </c>
      <c r="D5260" t="inlineStr">
        <is>
          <t>American</t>
        </is>
      </c>
      <c r="E5260" s="8" t="n">
        <v>46147</v>
      </c>
      <c r="F5260" t="inlineStr">
        <is>
          <t>Violations were cited in the following area(s).</t>
        </is>
      </c>
      <c r="G5260" t="inlineStr">
        <is>
          <t>06G</t>
        </is>
      </c>
      <c r="H5260" t="inlineStr">
        <is>
          <t>HACCP plan not approved or approved HACCP plan not maintained on premises.</t>
        </is>
      </c>
      <c r="I5260" t="inlineStr">
        <is>
          <t>Critical</t>
        </is>
      </c>
      <c r="J5260" t="n">
        <v>34</v>
      </c>
      <c r="L5260" s="9">
        <f>A5260&amp;"-"&amp;TEXT(E5260,"yyyymmdd")</f>
        <v/>
      </c>
    </row>
    <row r="5261">
      <c r="A5261" t="n">
        <v>50143401</v>
      </c>
      <c r="B5261" t="inlineStr">
        <is>
          <t>Brooklyn</t>
        </is>
      </c>
      <c r="C5261" t="inlineStr">
        <is>
          <t>11237</t>
        </is>
      </c>
      <c r="D5261" t="inlineStr">
        <is>
          <t>American</t>
        </is>
      </c>
      <c r="E5261" s="8" t="n">
        <v>46147</v>
      </c>
      <c r="F5261" t="inlineStr">
        <is>
          <t>Violations were cited in the following area(s).</t>
        </is>
      </c>
      <c r="G5261" t="inlineStr">
        <is>
          <t>09C</t>
        </is>
      </c>
      <c r="H5261" t="inlineStr">
        <is>
          <t>Design, construction, materials used or maintenance of food contact surface improper. Surface not easily cleanable, sanitized and maintained.</t>
        </is>
      </c>
      <c r="I5261" t="inlineStr">
        <is>
          <t>Not Critical</t>
        </is>
      </c>
      <c r="J5261" t="n">
        <v>34</v>
      </c>
      <c r="L5261" s="9">
        <f>A5261&amp;"-"&amp;TEXT(E5261,"yyyymmdd")</f>
        <v/>
      </c>
    </row>
    <row r="5262">
      <c r="A5262" t="n">
        <v>50143608</v>
      </c>
      <c r="B5262" t="inlineStr">
        <is>
          <t>Manhattan</t>
        </is>
      </c>
      <c r="C5262" t="inlineStr">
        <is>
          <t>10036</t>
        </is>
      </c>
      <c r="D5262" t="inlineStr">
        <is>
          <t>Frozen Desserts</t>
        </is>
      </c>
      <c r="E5262" s="8" t="n">
        <v>46147</v>
      </c>
      <c r="F5262" t="inlineStr">
        <is>
          <t>Violations were cited in the following area(s).</t>
        </is>
      </c>
      <c r="G5262" t="inlineStr">
        <is>
          <t>02G</t>
        </is>
      </c>
      <c r="H5262" t="inlineStr">
        <is>
          <t>Cold TCS food item held above 41 °F; smoked or processed fish held above 38 °F; intact raw eggs held above 45 °F; or reduced oxygen packaged (ROP) TCS foods held above required temperatures except during active necessary preparation.</t>
        </is>
      </c>
      <c r="I5262" t="inlineStr">
        <is>
          <t>Critical</t>
        </is>
      </c>
      <c r="J5262" t="n">
        <v>32</v>
      </c>
      <c r="L5262" s="9">
        <f>A5262&amp;"-"&amp;TEXT(E5262,"yyyymmdd")</f>
        <v/>
      </c>
    </row>
    <row r="5263">
      <c r="A5263" t="n">
        <v>50143608</v>
      </c>
      <c r="B5263" t="inlineStr">
        <is>
          <t>Manhattan</t>
        </is>
      </c>
      <c r="C5263" t="inlineStr">
        <is>
          <t>10036</t>
        </is>
      </c>
      <c r="D5263" t="inlineStr">
        <is>
          <t>Frozen Desserts</t>
        </is>
      </c>
      <c r="E5263" s="8" t="n">
        <v>46147</v>
      </c>
      <c r="F5263" t="inlineStr">
        <is>
          <t>Violations were cited in the following area(s).</t>
        </is>
      </c>
      <c r="G5263" t="inlineStr">
        <is>
          <t>05D</t>
        </is>
      </c>
      <c r="H526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263" t="inlineStr">
        <is>
          <t>Critical</t>
        </is>
      </c>
      <c r="J5263" t="n">
        <v>32</v>
      </c>
      <c r="L5263" s="9">
        <f>A5263&amp;"-"&amp;TEXT(E5263,"yyyymmdd")</f>
        <v/>
      </c>
    </row>
    <row r="5264">
      <c r="A5264" t="n">
        <v>50143608</v>
      </c>
      <c r="B5264" t="inlineStr">
        <is>
          <t>Manhattan</t>
        </is>
      </c>
      <c r="C5264" t="inlineStr">
        <is>
          <t>10036</t>
        </is>
      </c>
      <c r="D5264" t="inlineStr">
        <is>
          <t>Frozen Desserts</t>
        </is>
      </c>
      <c r="E5264" s="8" t="n">
        <v>46147</v>
      </c>
      <c r="F5264" t="inlineStr">
        <is>
          <t>Violations were cited in the following area(s).</t>
        </is>
      </c>
      <c r="G5264" t="inlineStr">
        <is>
          <t>06E</t>
        </is>
      </c>
      <c r="H5264" t="inlineStr">
        <is>
          <t>Sanitized equipment or utensil, including in-use food dispensing utensil, improperly used or stored.</t>
        </is>
      </c>
      <c r="I5264" t="inlineStr">
        <is>
          <t>Critical</t>
        </is>
      </c>
      <c r="J5264" t="n">
        <v>32</v>
      </c>
      <c r="L5264" s="9">
        <f>A5264&amp;"-"&amp;TEXT(E5264,"yyyymmdd")</f>
        <v/>
      </c>
    </row>
    <row r="5265">
      <c r="A5265" t="n">
        <v>50143608</v>
      </c>
      <c r="B5265" t="inlineStr">
        <is>
          <t>Manhattan</t>
        </is>
      </c>
      <c r="C5265" t="inlineStr">
        <is>
          <t>10036</t>
        </is>
      </c>
      <c r="D5265" t="inlineStr">
        <is>
          <t>Frozen Desserts</t>
        </is>
      </c>
      <c r="E5265" s="8" t="n">
        <v>46147</v>
      </c>
      <c r="F5265" t="inlineStr">
        <is>
          <t>Violations were cited in the following area(s).</t>
        </is>
      </c>
      <c r="G5265" t="inlineStr">
        <is>
          <t>09C</t>
        </is>
      </c>
      <c r="H5265" t="inlineStr">
        <is>
          <t>Design, construction, materials used or maintenance of food contact surface improper. Surface not easily cleanable, sanitized and maintained.</t>
        </is>
      </c>
      <c r="I5265" t="inlineStr">
        <is>
          <t>Not Critical</t>
        </is>
      </c>
      <c r="J5265" t="n">
        <v>32</v>
      </c>
      <c r="L5265" s="9">
        <f>A5265&amp;"-"&amp;TEXT(E5265,"yyyymmdd")</f>
        <v/>
      </c>
    </row>
    <row r="5266">
      <c r="A5266" t="n">
        <v>50143608</v>
      </c>
      <c r="B5266" t="inlineStr">
        <is>
          <t>Manhattan</t>
        </is>
      </c>
      <c r="C5266" t="inlineStr">
        <is>
          <t>10036</t>
        </is>
      </c>
      <c r="D5266" t="inlineStr">
        <is>
          <t>Frozen Desserts</t>
        </is>
      </c>
      <c r="E5266" s="8" t="n">
        <v>46147</v>
      </c>
      <c r="F5266" t="inlineStr">
        <is>
          <t>Violations were cited in the following area(s).</t>
        </is>
      </c>
      <c r="G5266" t="inlineStr">
        <is>
          <t>10F</t>
        </is>
      </c>
      <c r="H5266" t="inlineStr">
        <is>
          <t>Non-food contact surface or equipment made of unacceptable material, not kept clean, or not properly sealed, raised, spaced or movable to allow accessibility for cleaning on all sides, above and underneath the unit.</t>
        </is>
      </c>
      <c r="I5266" t="inlineStr">
        <is>
          <t>Not Critical</t>
        </is>
      </c>
      <c r="J5266" t="n">
        <v>32</v>
      </c>
      <c r="L5266" s="9">
        <f>A5266&amp;"-"&amp;TEXT(E5266,"yyyymmdd")</f>
        <v/>
      </c>
    </row>
    <row r="5267">
      <c r="A5267" t="n">
        <v>50145309</v>
      </c>
      <c r="B5267" t="inlineStr">
        <is>
          <t>Brooklyn</t>
        </is>
      </c>
      <c r="C5267" t="inlineStr">
        <is>
          <t>11223</t>
        </is>
      </c>
      <c r="D5267" t="inlineStr">
        <is>
          <t>Coffee/Tea</t>
        </is>
      </c>
      <c r="E5267" s="8" t="n">
        <v>46147</v>
      </c>
      <c r="F5267" t="inlineStr">
        <is>
          <t>Violations were cited in the following area(s).</t>
        </is>
      </c>
      <c r="G5267" t="inlineStr">
        <is>
          <t>10B</t>
        </is>
      </c>
      <c r="H5267" t="inlineStr">
        <is>
          <t>Anti-siphonage or back-flow prevention device not provided where required; equipment or floor not properly drained; sewage disposal system in disrepair or not functioning properly. Condensation or liquid waste improperly disposed of.</t>
        </is>
      </c>
      <c r="I5267" t="inlineStr">
        <is>
          <t>Not Critical</t>
        </is>
      </c>
      <c r="J5267" t="n">
        <v>5</v>
      </c>
      <c r="K5267" t="inlineStr">
        <is>
          <t>A</t>
        </is>
      </c>
      <c r="L5267" s="9">
        <f>A5267&amp;"-"&amp;TEXT(E5267,"yyyymmdd")</f>
        <v/>
      </c>
    </row>
    <row r="5268">
      <c r="A5268" t="n">
        <v>50145309</v>
      </c>
      <c r="B5268" t="inlineStr">
        <is>
          <t>Brooklyn</t>
        </is>
      </c>
      <c r="C5268" t="inlineStr">
        <is>
          <t>11223</t>
        </is>
      </c>
      <c r="D5268" t="inlineStr">
        <is>
          <t>Coffee/Tea</t>
        </is>
      </c>
      <c r="E5268" s="8" t="n">
        <v>46147</v>
      </c>
      <c r="F5268" t="inlineStr">
        <is>
          <t>Violations were cited in the following area(s).</t>
        </is>
      </c>
      <c r="G5268" t="inlineStr">
        <is>
          <t>10F</t>
        </is>
      </c>
      <c r="H5268" t="inlineStr">
        <is>
          <t>Non-food contact surface or equipment made of unacceptable material, not kept clean, or not properly sealed, raised, spaced or movable to allow accessibility for cleaning on all sides, above and underneath the unit.</t>
        </is>
      </c>
      <c r="I5268" t="inlineStr">
        <is>
          <t>Not Critical</t>
        </is>
      </c>
      <c r="J5268" t="n">
        <v>5</v>
      </c>
      <c r="K5268" t="inlineStr">
        <is>
          <t>A</t>
        </is>
      </c>
      <c r="L5268" s="9">
        <f>A5268&amp;"-"&amp;TEXT(E5268,"yyyymmdd")</f>
        <v/>
      </c>
    </row>
    <row r="5269">
      <c r="A5269" t="n">
        <v>50145918</v>
      </c>
      <c r="B5269" t="inlineStr">
        <is>
          <t>Queens</t>
        </is>
      </c>
      <c r="C5269" t="inlineStr">
        <is>
          <t>11354</t>
        </is>
      </c>
      <c r="D5269" t="inlineStr">
        <is>
          <t>Chinese</t>
        </is>
      </c>
      <c r="E5269" s="8" t="n">
        <v>46147</v>
      </c>
      <c r="F5269" t="inlineStr">
        <is>
          <t>Violations were cited in the following area(s).</t>
        </is>
      </c>
      <c r="G5269" t="inlineStr">
        <is>
          <t>02B</t>
        </is>
      </c>
      <c r="H5269" t="inlineStr">
        <is>
          <t>Hot TCS food item not held at or above 140 °F.</t>
        </is>
      </c>
      <c r="I5269" t="inlineStr">
        <is>
          <t>Critical</t>
        </is>
      </c>
      <c r="J5269" t="n">
        <v>23</v>
      </c>
      <c r="L5269" s="9">
        <f>A5269&amp;"-"&amp;TEXT(E5269,"yyyymmdd")</f>
        <v/>
      </c>
    </row>
    <row r="5270">
      <c r="A5270" t="n">
        <v>50145918</v>
      </c>
      <c r="B5270" t="inlineStr">
        <is>
          <t>Queens</t>
        </is>
      </c>
      <c r="C5270" t="inlineStr">
        <is>
          <t>11354</t>
        </is>
      </c>
      <c r="D5270" t="inlineStr">
        <is>
          <t>Chinese</t>
        </is>
      </c>
      <c r="E5270" s="8" t="n">
        <v>46147</v>
      </c>
      <c r="F5270" t="inlineStr">
        <is>
          <t>Violations were cited in the following area(s).</t>
        </is>
      </c>
      <c r="G5270" t="inlineStr">
        <is>
          <t>02G</t>
        </is>
      </c>
      <c r="H5270" t="inlineStr">
        <is>
          <t>Cold TCS food item held above 41 °F; smoked or processed fish held above 38 °F; intact raw eggs held above 45 °F; or reduced oxygen packaged (ROP) TCS foods held above required temperatures except during active necessary preparation.</t>
        </is>
      </c>
      <c r="I5270" t="inlineStr">
        <is>
          <t>Critical</t>
        </is>
      </c>
      <c r="J5270" t="n">
        <v>23</v>
      </c>
      <c r="L5270" s="9">
        <f>A5270&amp;"-"&amp;TEXT(E5270,"yyyymmdd")</f>
        <v/>
      </c>
    </row>
    <row r="5271">
      <c r="A5271" t="n">
        <v>50145918</v>
      </c>
      <c r="B5271" t="inlineStr">
        <is>
          <t>Queens</t>
        </is>
      </c>
      <c r="C5271" t="inlineStr">
        <is>
          <t>11354</t>
        </is>
      </c>
      <c r="D5271" t="inlineStr">
        <is>
          <t>Chinese</t>
        </is>
      </c>
      <c r="E5271" s="8" t="n">
        <v>46147</v>
      </c>
      <c r="F5271" t="inlineStr">
        <is>
          <t>Violations were cited in the following area(s).</t>
        </is>
      </c>
      <c r="G5271" t="inlineStr">
        <is>
          <t>06C</t>
        </is>
      </c>
      <c r="H527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271" t="inlineStr">
        <is>
          <t>Critical</t>
        </is>
      </c>
      <c r="J5271" t="n">
        <v>23</v>
      </c>
      <c r="L5271" s="9">
        <f>A5271&amp;"-"&amp;TEXT(E5271,"yyyymmdd")</f>
        <v/>
      </c>
    </row>
    <row r="5272">
      <c r="A5272" t="n">
        <v>50145918</v>
      </c>
      <c r="B5272" t="inlineStr">
        <is>
          <t>Queens</t>
        </is>
      </c>
      <c r="C5272" t="inlineStr">
        <is>
          <t>11354</t>
        </is>
      </c>
      <c r="D5272" t="inlineStr">
        <is>
          <t>Chinese</t>
        </is>
      </c>
      <c r="E5272" s="8" t="n">
        <v>46147</v>
      </c>
      <c r="F5272" t="inlineStr">
        <is>
          <t>Violations were cited in the following area(s).</t>
        </is>
      </c>
      <c r="G5272" t="inlineStr">
        <is>
          <t>10F</t>
        </is>
      </c>
      <c r="H5272" t="inlineStr">
        <is>
          <t>Non-food contact surface or equipment made of unacceptable material, not kept clean, or not properly sealed, raised, spaced or movable to allow accessibility for cleaning on all sides, above and underneath the unit.</t>
        </is>
      </c>
      <c r="I5272" t="inlineStr">
        <is>
          <t>Not Critical</t>
        </is>
      </c>
      <c r="J5272" t="n">
        <v>23</v>
      </c>
      <c r="L5272" s="9">
        <f>A5272&amp;"-"&amp;TEXT(E5272,"yyyymmdd")</f>
        <v/>
      </c>
    </row>
    <row r="5273">
      <c r="A5273" t="n">
        <v>50147180</v>
      </c>
      <c r="B5273" t="inlineStr">
        <is>
          <t>Manhattan</t>
        </is>
      </c>
      <c r="C5273" t="inlineStr">
        <is>
          <t>10012</t>
        </is>
      </c>
      <c r="D5273" t="inlineStr">
        <is>
          <t>Italian</t>
        </is>
      </c>
      <c r="E5273" s="8" t="n">
        <v>46147</v>
      </c>
      <c r="F5273" t="inlineStr">
        <is>
          <t>Violations were cited in the following area(s).</t>
        </is>
      </c>
      <c r="G5273" t="inlineStr">
        <is>
          <t>04L</t>
        </is>
      </c>
      <c r="H5273" t="inlineStr">
        <is>
          <t>Evidence of mice or live mice in establishment's food or non-food areas.</t>
        </is>
      </c>
      <c r="I5273" t="inlineStr">
        <is>
          <t>Critical</t>
        </is>
      </c>
      <c r="J5273" t="n">
        <v>18</v>
      </c>
      <c r="K5273" t="inlineStr">
        <is>
          <t>N</t>
        </is>
      </c>
      <c r="L5273" s="9">
        <f>A5273&amp;"-"&amp;TEXT(E5273,"yyyymmdd")</f>
        <v/>
      </c>
    </row>
    <row r="5274">
      <c r="A5274" t="n">
        <v>50147180</v>
      </c>
      <c r="B5274" t="inlineStr">
        <is>
          <t>Manhattan</t>
        </is>
      </c>
      <c r="C5274" t="inlineStr">
        <is>
          <t>10012</t>
        </is>
      </c>
      <c r="D5274" t="inlineStr">
        <is>
          <t>Italian</t>
        </is>
      </c>
      <c r="E5274" s="8" t="n">
        <v>46147</v>
      </c>
      <c r="F5274" t="inlineStr">
        <is>
          <t>Violations were cited in the following area(s).</t>
        </is>
      </c>
      <c r="G5274" t="inlineStr">
        <is>
          <t>06C</t>
        </is>
      </c>
      <c r="H527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274" t="inlineStr">
        <is>
          <t>Critical</t>
        </is>
      </c>
      <c r="J5274" t="n">
        <v>18</v>
      </c>
      <c r="K5274" t="inlineStr">
        <is>
          <t>N</t>
        </is>
      </c>
      <c r="L5274" s="9">
        <f>A5274&amp;"-"&amp;TEXT(E5274,"yyyymmdd")</f>
        <v/>
      </c>
    </row>
    <row r="5275">
      <c r="A5275" t="n">
        <v>50147180</v>
      </c>
      <c r="B5275" t="inlineStr">
        <is>
          <t>Manhattan</t>
        </is>
      </c>
      <c r="C5275" t="inlineStr">
        <is>
          <t>10012</t>
        </is>
      </c>
      <c r="D5275" t="inlineStr">
        <is>
          <t>Italian</t>
        </is>
      </c>
      <c r="E5275" s="8" t="n">
        <v>46147</v>
      </c>
      <c r="F5275" t="inlineStr">
        <is>
          <t>Violations were cited in the following area(s).</t>
        </is>
      </c>
      <c r="G5275" t="inlineStr">
        <is>
          <t>08A</t>
        </is>
      </c>
      <c r="H5275" t="inlineStr">
        <is>
          <t>Establishment is not free of harborage or conditions conducive to rodents, insects or other pests.</t>
        </is>
      </c>
      <c r="I5275" t="inlineStr">
        <is>
          <t>Not Critical</t>
        </is>
      </c>
      <c r="J5275" t="n">
        <v>18</v>
      </c>
      <c r="K5275" t="inlineStr">
        <is>
          <t>N</t>
        </is>
      </c>
      <c r="L5275" s="9">
        <f>A5275&amp;"-"&amp;TEXT(E5275,"yyyymmdd")</f>
        <v/>
      </c>
    </row>
    <row r="5276">
      <c r="A5276" t="n">
        <v>50147180</v>
      </c>
      <c r="B5276" t="inlineStr">
        <is>
          <t>Manhattan</t>
        </is>
      </c>
      <c r="C5276" t="inlineStr">
        <is>
          <t>10012</t>
        </is>
      </c>
      <c r="D5276" t="inlineStr">
        <is>
          <t>Italian</t>
        </is>
      </c>
      <c r="E5276" s="8" t="n">
        <v>46147</v>
      </c>
      <c r="F5276" t="inlineStr">
        <is>
          <t>Violations were cited in the following area(s).</t>
        </is>
      </c>
      <c r="G5276" t="inlineStr">
        <is>
          <t>10F</t>
        </is>
      </c>
      <c r="H5276" t="inlineStr">
        <is>
          <t>Non-food contact surface or equipment made of unacceptable material, not kept clean, or not properly sealed, raised, spaced or movable to allow accessibility for cleaning on all sides, above and underneath the unit.</t>
        </is>
      </c>
      <c r="I5276" t="inlineStr">
        <is>
          <t>Not Critical</t>
        </is>
      </c>
      <c r="J5276" t="n">
        <v>18</v>
      </c>
      <c r="K5276" t="inlineStr">
        <is>
          <t>N</t>
        </is>
      </c>
      <c r="L5276" s="9">
        <f>A5276&amp;"-"&amp;TEXT(E5276,"yyyymmdd")</f>
        <v/>
      </c>
    </row>
    <row r="5277">
      <c r="A5277" t="n">
        <v>50155245</v>
      </c>
      <c r="B5277" t="inlineStr">
        <is>
          <t>Queens</t>
        </is>
      </c>
      <c r="C5277" t="inlineStr">
        <is>
          <t>11372</t>
        </is>
      </c>
      <c r="D5277" t="inlineStr">
        <is>
          <t>Hamburgers</t>
        </is>
      </c>
      <c r="E5277" s="8" t="n">
        <v>46147</v>
      </c>
      <c r="F5277" t="inlineStr">
        <is>
          <t>Violations were cited in the following area(s).</t>
        </is>
      </c>
      <c r="G5277" t="inlineStr">
        <is>
          <t>05D</t>
        </is>
      </c>
      <c r="H527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277" t="inlineStr">
        <is>
          <t>Critical</t>
        </is>
      </c>
      <c r="J5277" t="n">
        <v>12</v>
      </c>
      <c r="K5277" t="inlineStr">
        <is>
          <t>A</t>
        </is>
      </c>
      <c r="L5277" s="9">
        <f>A5277&amp;"-"&amp;TEXT(E5277,"yyyymmdd")</f>
        <v/>
      </c>
    </row>
    <row r="5278">
      <c r="A5278" t="n">
        <v>50155245</v>
      </c>
      <c r="B5278" t="inlineStr">
        <is>
          <t>Queens</t>
        </is>
      </c>
      <c r="C5278" t="inlineStr">
        <is>
          <t>11372</t>
        </is>
      </c>
      <c r="D5278" t="inlineStr">
        <is>
          <t>Hamburgers</t>
        </is>
      </c>
      <c r="E5278" s="8" t="n">
        <v>46147</v>
      </c>
      <c r="F5278" t="inlineStr">
        <is>
          <t>Violations were cited in the following area(s).</t>
        </is>
      </c>
      <c r="G5278" t="inlineStr">
        <is>
          <t>10F</t>
        </is>
      </c>
      <c r="H5278" t="inlineStr">
        <is>
          <t>Non-food contact surface or equipment made of unacceptable material, not kept clean, or not properly sealed, raised, spaced or movable to allow accessibility for cleaning on all sides, above and underneath the unit.</t>
        </is>
      </c>
      <c r="I5278" t="inlineStr">
        <is>
          <t>Not Critical</t>
        </is>
      </c>
      <c r="J5278" t="n">
        <v>12</v>
      </c>
      <c r="K5278" t="inlineStr">
        <is>
          <t>A</t>
        </is>
      </c>
      <c r="L5278" s="9">
        <f>A5278&amp;"-"&amp;TEXT(E5278,"yyyymmdd")</f>
        <v/>
      </c>
    </row>
    <row r="5279">
      <c r="A5279" t="n">
        <v>50160085</v>
      </c>
      <c r="B5279" t="inlineStr">
        <is>
          <t>Manhattan</t>
        </is>
      </c>
      <c r="C5279" t="inlineStr">
        <is>
          <t>10011</t>
        </is>
      </c>
      <c r="D5279" t="inlineStr">
        <is>
          <t>Coffee/Tea</t>
        </is>
      </c>
      <c r="E5279" s="8" t="n">
        <v>46147</v>
      </c>
      <c r="F5279" t="inlineStr">
        <is>
          <t>Violations were cited in the following area(s).</t>
        </is>
      </c>
      <c r="G5279" t="inlineStr">
        <is>
          <t>02B</t>
        </is>
      </c>
      <c r="H5279" t="inlineStr">
        <is>
          <t>Hot TCS food item not held at or above 140 °F.</t>
        </is>
      </c>
      <c r="I5279" t="inlineStr">
        <is>
          <t>Critical</t>
        </is>
      </c>
      <c r="J5279" t="n">
        <v>30</v>
      </c>
      <c r="L5279" s="9">
        <f>A5279&amp;"-"&amp;TEXT(E5279,"yyyymmdd")</f>
        <v/>
      </c>
    </row>
    <row r="5280">
      <c r="A5280" t="n">
        <v>50160085</v>
      </c>
      <c r="B5280" t="inlineStr">
        <is>
          <t>Manhattan</t>
        </is>
      </c>
      <c r="C5280" t="inlineStr">
        <is>
          <t>10011</t>
        </is>
      </c>
      <c r="D5280" t="inlineStr">
        <is>
          <t>Coffee/Tea</t>
        </is>
      </c>
      <c r="E5280" s="8" t="n">
        <v>46147</v>
      </c>
      <c r="F5280" t="inlineStr">
        <is>
          <t>Violations were cited in the following area(s).</t>
        </is>
      </c>
      <c r="G5280" t="inlineStr">
        <is>
          <t>04L</t>
        </is>
      </c>
      <c r="H5280" t="inlineStr">
        <is>
          <t>Evidence of mice or live mice in establishment's food or non-food areas.</t>
        </is>
      </c>
      <c r="I5280" t="inlineStr">
        <is>
          <t>Critical</t>
        </is>
      </c>
      <c r="J5280" t="n">
        <v>30</v>
      </c>
      <c r="L5280" s="9">
        <f>A5280&amp;"-"&amp;TEXT(E5280,"yyyymmdd")</f>
        <v/>
      </c>
    </row>
    <row r="5281">
      <c r="A5281" t="n">
        <v>50160085</v>
      </c>
      <c r="B5281" t="inlineStr">
        <is>
          <t>Manhattan</t>
        </is>
      </c>
      <c r="C5281" t="inlineStr">
        <is>
          <t>10011</t>
        </is>
      </c>
      <c r="D5281" t="inlineStr">
        <is>
          <t>Coffee/Tea</t>
        </is>
      </c>
      <c r="E5281" s="8" t="n">
        <v>46147</v>
      </c>
      <c r="F5281" t="inlineStr">
        <is>
          <t>Violations were cited in the following area(s).</t>
        </is>
      </c>
      <c r="G5281" t="inlineStr">
        <is>
          <t>06C</t>
        </is>
      </c>
      <c r="H528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281" t="inlineStr">
        <is>
          <t>Critical</t>
        </is>
      </c>
      <c r="J5281" t="n">
        <v>30</v>
      </c>
      <c r="L5281" s="9">
        <f>A5281&amp;"-"&amp;TEXT(E5281,"yyyymmdd")</f>
        <v/>
      </c>
    </row>
    <row r="5282">
      <c r="A5282" t="n">
        <v>50160085</v>
      </c>
      <c r="B5282" t="inlineStr">
        <is>
          <t>Manhattan</t>
        </is>
      </c>
      <c r="C5282" t="inlineStr">
        <is>
          <t>10011</t>
        </is>
      </c>
      <c r="D5282" t="inlineStr">
        <is>
          <t>Coffee/Tea</t>
        </is>
      </c>
      <c r="E5282" s="8" t="n">
        <v>46147</v>
      </c>
      <c r="F5282" t="inlineStr">
        <is>
          <t>Violations were cited in the following area(s).</t>
        </is>
      </c>
      <c r="G5282" t="inlineStr">
        <is>
          <t>08A</t>
        </is>
      </c>
      <c r="H5282" t="inlineStr">
        <is>
          <t>Establishment is not free of harborage or conditions conducive to rodents, insects or other pests.</t>
        </is>
      </c>
      <c r="I5282" t="inlineStr">
        <is>
          <t>Not Critical</t>
        </is>
      </c>
      <c r="J5282" t="n">
        <v>30</v>
      </c>
      <c r="L5282" s="9">
        <f>A5282&amp;"-"&amp;TEXT(E5282,"yyyymmdd")</f>
        <v/>
      </c>
    </row>
    <row r="5283">
      <c r="A5283" t="n">
        <v>50160085</v>
      </c>
      <c r="B5283" t="inlineStr">
        <is>
          <t>Manhattan</t>
        </is>
      </c>
      <c r="C5283" t="inlineStr">
        <is>
          <t>10011</t>
        </is>
      </c>
      <c r="D5283" t="inlineStr">
        <is>
          <t>Coffee/Tea</t>
        </is>
      </c>
      <c r="E5283" s="8" t="n">
        <v>46147</v>
      </c>
      <c r="F5283" t="inlineStr">
        <is>
          <t>Violations were cited in the following area(s).</t>
        </is>
      </c>
      <c r="G5283" t="inlineStr">
        <is>
          <t>10B</t>
        </is>
      </c>
      <c r="H5283" t="inlineStr">
        <is>
          <t>Anti-siphonage or back-flow prevention device not provided where required; equipment or floor not properly drained; sewage disposal system in disrepair or not functioning properly. Condensation or liquid waste improperly disposed of.</t>
        </is>
      </c>
      <c r="I5283" t="inlineStr">
        <is>
          <t>Not Critical</t>
        </is>
      </c>
      <c r="J5283" t="n">
        <v>30</v>
      </c>
      <c r="L5283" s="9">
        <f>A5283&amp;"-"&amp;TEXT(E5283,"yyyymmdd")</f>
        <v/>
      </c>
    </row>
    <row r="5284">
      <c r="A5284" t="n">
        <v>50160085</v>
      </c>
      <c r="B5284" t="inlineStr">
        <is>
          <t>Manhattan</t>
        </is>
      </c>
      <c r="C5284" t="inlineStr">
        <is>
          <t>10011</t>
        </is>
      </c>
      <c r="D5284" t="inlineStr">
        <is>
          <t>Coffee/Tea</t>
        </is>
      </c>
      <c r="E5284" s="8" t="n">
        <v>46147</v>
      </c>
      <c r="F5284" t="inlineStr">
        <is>
          <t>Violations were cited in the following area(s).</t>
        </is>
      </c>
      <c r="G5284" t="inlineStr">
        <is>
          <t>10H</t>
        </is>
      </c>
      <c r="H5284" t="inlineStr">
        <is>
          <t>Single service article not provided. Single service article reused or not protected from contamination when transported, stored, dispensed. Drinking straws not completely enclosed in wrapper or dispensed from a sanitary device.</t>
        </is>
      </c>
      <c r="I5284" t="inlineStr">
        <is>
          <t>Not Critical</t>
        </is>
      </c>
      <c r="J5284" t="n">
        <v>30</v>
      </c>
      <c r="L5284" s="9">
        <f>A5284&amp;"-"&amp;TEXT(E5284,"yyyymmdd")</f>
        <v/>
      </c>
    </row>
    <row r="5285">
      <c r="A5285" t="n">
        <v>50160744</v>
      </c>
      <c r="B5285" t="inlineStr">
        <is>
          <t>Manhattan</t>
        </is>
      </c>
      <c r="C5285" t="inlineStr">
        <is>
          <t>10009</t>
        </is>
      </c>
      <c r="D5285" t="inlineStr">
        <is>
          <t>American</t>
        </is>
      </c>
      <c r="E5285" s="8" t="n">
        <v>46147</v>
      </c>
      <c r="F5285" t="inlineStr">
        <is>
          <t>Violations were cited in the following area(s).</t>
        </is>
      </c>
      <c r="G5285" t="inlineStr">
        <is>
          <t>06C</t>
        </is>
      </c>
      <c r="H528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285" t="inlineStr">
        <is>
          <t>Critical</t>
        </is>
      </c>
      <c r="J5285" t="n">
        <v>13</v>
      </c>
      <c r="K5285" t="inlineStr">
        <is>
          <t>A</t>
        </is>
      </c>
      <c r="L5285" s="9">
        <f>A5285&amp;"-"&amp;TEXT(E5285,"yyyymmdd")</f>
        <v/>
      </c>
    </row>
    <row r="5286">
      <c r="A5286" t="n">
        <v>50160744</v>
      </c>
      <c r="B5286" t="inlineStr">
        <is>
          <t>Manhattan</t>
        </is>
      </c>
      <c r="C5286" t="inlineStr">
        <is>
          <t>10009</t>
        </is>
      </c>
      <c r="D5286" t="inlineStr">
        <is>
          <t>American</t>
        </is>
      </c>
      <c r="E5286" s="8" t="n">
        <v>46147</v>
      </c>
      <c r="F5286" t="inlineStr">
        <is>
          <t>Violations were cited in the following area(s).</t>
        </is>
      </c>
      <c r="G5286" t="inlineStr">
        <is>
          <t>06D</t>
        </is>
      </c>
      <c r="H5286" t="inlineStr">
        <is>
          <t>Food contact surface not properly washed, rinsed and sanitized after each use and following any activity when contamination may have occurred.</t>
        </is>
      </c>
      <c r="I5286" t="inlineStr">
        <is>
          <t>Critical</t>
        </is>
      </c>
      <c r="J5286" t="n">
        <v>13</v>
      </c>
      <c r="K5286" t="inlineStr">
        <is>
          <t>A</t>
        </is>
      </c>
      <c r="L5286" s="9">
        <f>A5286&amp;"-"&amp;TEXT(E5286,"yyyymmdd")</f>
        <v/>
      </c>
    </row>
    <row r="5287">
      <c r="A5287" t="n">
        <v>50160744</v>
      </c>
      <c r="B5287" t="inlineStr">
        <is>
          <t>Manhattan</t>
        </is>
      </c>
      <c r="C5287" t="inlineStr">
        <is>
          <t>10009</t>
        </is>
      </c>
      <c r="D5287" t="inlineStr">
        <is>
          <t>American</t>
        </is>
      </c>
      <c r="E5287" s="8" t="n">
        <v>46147</v>
      </c>
      <c r="F5287" t="inlineStr">
        <is>
          <t>Violations were cited in the following area(s).</t>
        </is>
      </c>
      <c r="G5287" t="inlineStr">
        <is>
          <t>10F</t>
        </is>
      </c>
      <c r="H5287" t="inlineStr">
        <is>
          <t>Non-food contact surface or equipment made of unacceptable material, not kept clean, or not properly sealed, raised, spaced or movable to allow accessibility for cleaning on all sides, above and underneath the unit.</t>
        </is>
      </c>
      <c r="I5287" t="inlineStr">
        <is>
          <t>Not Critical</t>
        </is>
      </c>
      <c r="J5287" t="n">
        <v>13</v>
      </c>
      <c r="K5287" t="inlineStr">
        <is>
          <t>A</t>
        </is>
      </c>
      <c r="L5287" s="9">
        <f>A5287&amp;"-"&amp;TEXT(E5287,"yyyymmdd")</f>
        <v/>
      </c>
    </row>
    <row r="5288">
      <c r="A5288" t="n">
        <v>50161184</v>
      </c>
      <c r="B5288" t="inlineStr">
        <is>
          <t>Queens</t>
        </is>
      </c>
      <c r="C5288" t="inlineStr">
        <is>
          <t>11366</t>
        </is>
      </c>
      <c r="D5288" t="inlineStr">
        <is>
          <t>Frozen Desserts</t>
        </is>
      </c>
      <c r="E5288" s="8" t="n">
        <v>46147</v>
      </c>
      <c r="F5288" t="inlineStr">
        <is>
          <t>Establishment Closed by DOHMH. Violations were cited in the following area(s) and those requiring immediate action were addressed.</t>
        </is>
      </c>
      <c r="G5288" t="inlineStr">
        <is>
          <t>02B</t>
        </is>
      </c>
      <c r="H5288" t="inlineStr">
        <is>
          <t>Hot TCS food item not held at or above 140 °F.</t>
        </is>
      </c>
      <c r="I5288" t="inlineStr">
        <is>
          <t>Critical</t>
        </is>
      </c>
      <c r="J5288" t="n">
        <v>56</v>
      </c>
      <c r="L5288" s="9">
        <f>A5288&amp;"-"&amp;TEXT(E5288,"yyyymmdd")</f>
        <v/>
      </c>
    </row>
    <row r="5289">
      <c r="A5289" t="n">
        <v>50161184</v>
      </c>
      <c r="B5289" t="inlineStr">
        <is>
          <t>Queens</t>
        </is>
      </c>
      <c r="C5289" t="inlineStr">
        <is>
          <t>11366</t>
        </is>
      </c>
      <c r="D5289" t="inlineStr">
        <is>
          <t>Frozen Desserts</t>
        </is>
      </c>
      <c r="E5289" s="8" t="n">
        <v>46147</v>
      </c>
      <c r="F5289" t="inlineStr">
        <is>
          <t>Establishment Closed by DOHMH. Violations were cited in the following area(s) and those requiring immediate action were addressed.</t>
        </is>
      </c>
      <c r="G5289" t="inlineStr">
        <is>
          <t>04L</t>
        </is>
      </c>
      <c r="H5289" t="inlineStr">
        <is>
          <t>Evidence of mice or live mice in establishment's food or non-food areas.</t>
        </is>
      </c>
      <c r="I5289" t="inlineStr">
        <is>
          <t>Critical</t>
        </is>
      </c>
      <c r="J5289" t="n">
        <v>56</v>
      </c>
      <c r="L5289" s="9">
        <f>A5289&amp;"-"&amp;TEXT(E5289,"yyyymmdd")</f>
        <v/>
      </c>
    </row>
    <row r="5290">
      <c r="A5290" t="n">
        <v>50161184</v>
      </c>
      <c r="B5290" t="inlineStr">
        <is>
          <t>Queens</t>
        </is>
      </c>
      <c r="C5290" t="inlineStr">
        <is>
          <t>11366</t>
        </is>
      </c>
      <c r="D5290" t="inlineStr">
        <is>
          <t>Frozen Desserts</t>
        </is>
      </c>
      <c r="E5290" s="8" t="n">
        <v>46147</v>
      </c>
      <c r="F5290" t="inlineStr">
        <is>
          <t>Establishment Closed by DOHMH. Violations were cited in the following area(s) and those requiring immediate action were addressed.</t>
        </is>
      </c>
      <c r="G5290" t="inlineStr">
        <is>
          <t>05D</t>
        </is>
      </c>
      <c r="H529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290" t="inlineStr">
        <is>
          <t>Critical</t>
        </is>
      </c>
      <c r="J5290" t="n">
        <v>56</v>
      </c>
      <c r="L5290" s="9">
        <f>A5290&amp;"-"&amp;TEXT(E5290,"yyyymmdd")</f>
        <v/>
      </c>
    </row>
    <row r="5291">
      <c r="A5291" t="n">
        <v>50161184</v>
      </c>
      <c r="B5291" t="inlineStr">
        <is>
          <t>Queens</t>
        </is>
      </c>
      <c r="C5291" t="inlineStr">
        <is>
          <t>11366</t>
        </is>
      </c>
      <c r="D5291" t="inlineStr">
        <is>
          <t>Frozen Desserts</t>
        </is>
      </c>
      <c r="E5291" s="8" t="n">
        <v>46147</v>
      </c>
      <c r="F5291" t="inlineStr">
        <is>
          <t>Establishment Closed by DOHMH. Violations were cited in the following area(s) and those requiring immediate action were addressed.</t>
        </is>
      </c>
      <c r="G5291" t="inlineStr">
        <is>
          <t>06D</t>
        </is>
      </c>
      <c r="H5291" t="inlineStr">
        <is>
          <t>Food contact surface not properly washed, rinsed and sanitized after each use and following any activity when contamination may have occurred.</t>
        </is>
      </c>
      <c r="I5291" t="inlineStr">
        <is>
          <t>Critical</t>
        </is>
      </c>
      <c r="J5291" t="n">
        <v>56</v>
      </c>
      <c r="L5291" s="9">
        <f>A5291&amp;"-"&amp;TEXT(E5291,"yyyymmdd")</f>
        <v/>
      </c>
    </row>
    <row r="5292">
      <c r="A5292" t="n">
        <v>50161184</v>
      </c>
      <c r="B5292" t="inlineStr">
        <is>
          <t>Queens</t>
        </is>
      </c>
      <c r="C5292" t="inlineStr">
        <is>
          <t>11366</t>
        </is>
      </c>
      <c r="D5292" t="inlineStr">
        <is>
          <t>Frozen Desserts</t>
        </is>
      </c>
      <c r="E5292" s="8" t="n">
        <v>46147</v>
      </c>
      <c r="F5292" t="inlineStr">
        <is>
          <t>Establishment Closed by DOHMH. Violations were cited in the following area(s) and those requiring immediate action were addressed.</t>
        </is>
      </c>
      <c r="G5292" t="inlineStr">
        <is>
          <t>08A</t>
        </is>
      </c>
      <c r="H5292" t="inlineStr">
        <is>
          <t>Establishment is not free of harborage or conditions conducive to rodents, insects or other pests.</t>
        </is>
      </c>
      <c r="I5292" t="inlineStr">
        <is>
          <t>Not Critical</t>
        </is>
      </c>
      <c r="J5292" t="n">
        <v>56</v>
      </c>
      <c r="L5292" s="9">
        <f>A5292&amp;"-"&amp;TEXT(E5292,"yyyymmdd")</f>
        <v/>
      </c>
    </row>
    <row r="5293">
      <c r="A5293" t="n">
        <v>50170005</v>
      </c>
      <c r="B5293" t="inlineStr">
        <is>
          <t>Brooklyn</t>
        </is>
      </c>
      <c r="C5293" t="inlineStr">
        <is>
          <t>11229</t>
        </is>
      </c>
      <c r="D5293" t="inlineStr">
        <is>
          <t>Eastern European</t>
        </is>
      </c>
      <c r="E5293" s="8" t="n">
        <v>46147</v>
      </c>
      <c r="F5293" t="inlineStr">
        <is>
          <t>Violations were cited in the following area(s).</t>
        </is>
      </c>
      <c r="G5293" t="inlineStr">
        <is>
          <t>02B</t>
        </is>
      </c>
      <c r="H5293" t="inlineStr">
        <is>
          <t>Hot TCS food item not held at or above 140 °F.</t>
        </is>
      </c>
      <c r="I5293" t="inlineStr">
        <is>
          <t>Critical</t>
        </is>
      </c>
      <c r="J5293" t="n">
        <v>35</v>
      </c>
      <c r="L5293" s="9">
        <f>A5293&amp;"-"&amp;TEXT(E5293,"yyyymmdd")</f>
        <v/>
      </c>
    </row>
    <row r="5294">
      <c r="A5294" t="n">
        <v>50170005</v>
      </c>
      <c r="B5294" t="inlineStr">
        <is>
          <t>Brooklyn</t>
        </is>
      </c>
      <c r="C5294" t="inlineStr">
        <is>
          <t>11229</t>
        </is>
      </c>
      <c r="D5294" t="inlineStr">
        <is>
          <t>Eastern European</t>
        </is>
      </c>
      <c r="E5294" s="8" t="n">
        <v>46147</v>
      </c>
      <c r="F5294" t="inlineStr">
        <is>
          <t>Violations were cited in the following area(s).</t>
        </is>
      </c>
      <c r="G5294" t="inlineStr">
        <is>
          <t>04L</t>
        </is>
      </c>
      <c r="H5294" t="inlineStr">
        <is>
          <t>Evidence of mice or live mice in establishment's food or non-food areas.</t>
        </is>
      </c>
      <c r="I5294" t="inlineStr">
        <is>
          <t>Critical</t>
        </is>
      </c>
      <c r="J5294" t="n">
        <v>35</v>
      </c>
      <c r="L5294" s="9">
        <f>A5294&amp;"-"&amp;TEXT(E5294,"yyyymmdd")</f>
        <v/>
      </c>
    </row>
    <row r="5295">
      <c r="A5295" t="n">
        <v>50170005</v>
      </c>
      <c r="B5295" t="inlineStr">
        <is>
          <t>Brooklyn</t>
        </is>
      </c>
      <c r="C5295" t="inlineStr">
        <is>
          <t>11229</t>
        </is>
      </c>
      <c r="D5295" t="inlineStr">
        <is>
          <t>Eastern European</t>
        </is>
      </c>
      <c r="E5295" s="8" t="n">
        <v>46147</v>
      </c>
      <c r="F5295" t="inlineStr">
        <is>
          <t>Violations were cited in the following area(s).</t>
        </is>
      </c>
      <c r="G5295" t="inlineStr">
        <is>
          <t>06A</t>
        </is>
      </c>
      <c r="H5295" t="inlineStr">
        <is>
          <t>Personal cleanliness is inadequate. Outer garment soiled with possible contaminant. Effective hair restraint not worn where required. Jewelry worn on hands or arms. Fingernail polish worn or fingernails not kept clean and trimmed.</t>
        </is>
      </c>
      <c r="I5295" t="inlineStr">
        <is>
          <t>Critical</t>
        </is>
      </c>
      <c r="J5295" t="n">
        <v>35</v>
      </c>
      <c r="L5295" s="9">
        <f>A5295&amp;"-"&amp;TEXT(E5295,"yyyymmdd")</f>
        <v/>
      </c>
    </row>
    <row r="5296">
      <c r="A5296" t="n">
        <v>50170005</v>
      </c>
      <c r="B5296" t="inlineStr">
        <is>
          <t>Brooklyn</t>
        </is>
      </c>
      <c r="C5296" t="inlineStr">
        <is>
          <t>11229</t>
        </is>
      </c>
      <c r="D5296" t="inlineStr">
        <is>
          <t>Eastern European</t>
        </is>
      </c>
      <c r="E5296" s="8" t="n">
        <v>46147</v>
      </c>
      <c r="F5296" t="inlineStr">
        <is>
          <t>Violations were cited in the following area(s).</t>
        </is>
      </c>
      <c r="G5296" t="inlineStr">
        <is>
          <t>08A</t>
        </is>
      </c>
      <c r="H5296" t="inlineStr">
        <is>
          <t>Establishment is not free of harborage or conditions conducive to rodents, insects or other pests.</t>
        </is>
      </c>
      <c r="I5296" t="inlineStr">
        <is>
          <t>Not Critical</t>
        </is>
      </c>
      <c r="J5296" t="n">
        <v>35</v>
      </c>
      <c r="L5296" s="9">
        <f>A5296&amp;"-"&amp;TEXT(E5296,"yyyymmdd")</f>
        <v/>
      </c>
    </row>
    <row r="5297">
      <c r="A5297" t="n">
        <v>50170005</v>
      </c>
      <c r="B5297" t="inlineStr">
        <is>
          <t>Brooklyn</t>
        </is>
      </c>
      <c r="C5297" t="inlineStr">
        <is>
          <t>11229</t>
        </is>
      </c>
      <c r="D5297" t="inlineStr">
        <is>
          <t>Eastern European</t>
        </is>
      </c>
      <c r="E5297" s="8" t="n">
        <v>46147</v>
      </c>
      <c r="F5297" t="inlineStr">
        <is>
          <t>Violations were cited in the following area(s).</t>
        </is>
      </c>
      <c r="G5297" t="inlineStr">
        <is>
          <t>09E</t>
        </is>
      </c>
      <c r="H5297" t="inlineStr">
        <is>
          <t>Wash hands sign not posted near or above hand washing sink.</t>
        </is>
      </c>
      <c r="I5297" t="inlineStr">
        <is>
          <t>Not Critical</t>
        </is>
      </c>
      <c r="J5297" t="n">
        <v>35</v>
      </c>
      <c r="L5297" s="9">
        <f>A5297&amp;"-"&amp;TEXT(E5297,"yyyymmdd")</f>
        <v/>
      </c>
    </row>
    <row r="5298">
      <c r="A5298" t="n">
        <v>50170005</v>
      </c>
      <c r="B5298" t="inlineStr">
        <is>
          <t>Brooklyn</t>
        </is>
      </c>
      <c r="C5298" t="inlineStr">
        <is>
          <t>11229</t>
        </is>
      </c>
      <c r="D5298" t="inlineStr">
        <is>
          <t>Eastern European</t>
        </is>
      </c>
      <c r="E5298" s="8" t="n">
        <v>46147</v>
      </c>
      <c r="F5298" t="inlineStr">
        <is>
          <t>Violations were cited in the following area(s).</t>
        </is>
      </c>
      <c r="G5298" t="inlineStr">
        <is>
          <t>10B</t>
        </is>
      </c>
      <c r="H5298" t="inlineStr">
        <is>
          <t>Anti-siphonage or back-flow prevention device not provided where required; equipment or floor not properly drained; sewage disposal system in disrepair or not functioning properly. Condensation or liquid waste improperly disposed of.</t>
        </is>
      </c>
      <c r="I5298" t="inlineStr">
        <is>
          <t>Not Critical</t>
        </is>
      </c>
      <c r="J5298" t="n">
        <v>35</v>
      </c>
      <c r="L5298" s="9">
        <f>A5298&amp;"-"&amp;TEXT(E5298,"yyyymmdd")</f>
        <v/>
      </c>
    </row>
    <row r="5299">
      <c r="A5299" t="n">
        <v>50170005</v>
      </c>
      <c r="B5299" t="inlineStr">
        <is>
          <t>Brooklyn</t>
        </is>
      </c>
      <c r="C5299" t="inlineStr">
        <is>
          <t>11229</t>
        </is>
      </c>
      <c r="D5299" t="inlineStr">
        <is>
          <t>Eastern European</t>
        </is>
      </c>
      <c r="E5299" s="8" t="n">
        <v>46147</v>
      </c>
      <c r="F5299" t="inlineStr">
        <is>
          <t>Violations were cited in the following area(s).</t>
        </is>
      </c>
      <c r="G5299" t="inlineStr">
        <is>
          <t>10G</t>
        </is>
      </c>
      <c r="H5299" t="inlineStr">
        <is>
          <t>Dishwashing and ware washing: Cleaning and sanitizing of tableware, including dishes, utensils, and equipment deficient.</t>
        </is>
      </c>
      <c r="I5299" t="inlineStr">
        <is>
          <t>Not Critical</t>
        </is>
      </c>
      <c r="J5299" t="n">
        <v>35</v>
      </c>
      <c r="L5299" s="9">
        <f>A5299&amp;"-"&amp;TEXT(E5299,"yyyymmdd")</f>
        <v/>
      </c>
    </row>
    <row r="5300">
      <c r="A5300" t="n">
        <v>50178311</v>
      </c>
      <c r="B5300" t="inlineStr">
        <is>
          <t>Brooklyn</t>
        </is>
      </c>
      <c r="C5300" t="inlineStr">
        <is>
          <t>11209</t>
        </is>
      </c>
      <c r="D5300" t="inlineStr">
        <is>
          <t>Other</t>
        </is>
      </c>
      <c r="E5300" s="8" t="n">
        <v>46147</v>
      </c>
      <c r="F5300" t="inlineStr">
        <is>
          <t>Violations were cited in the following area(s).</t>
        </is>
      </c>
      <c r="G5300" t="inlineStr">
        <is>
          <t>02B</t>
        </is>
      </c>
      <c r="H5300" t="inlineStr">
        <is>
          <t>Hot TCS food item not held at or above 140 °F.</t>
        </is>
      </c>
      <c r="I5300" t="inlineStr">
        <is>
          <t>Critical</t>
        </is>
      </c>
      <c r="J5300" t="n">
        <v>12</v>
      </c>
      <c r="K5300" t="inlineStr">
        <is>
          <t>N</t>
        </is>
      </c>
      <c r="L5300" s="9">
        <f>A5300&amp;"-"&amp;TEXT(E5300,"yyyymmdd")</f>
        <v/>
      </c>
    </row>
    <row r="5301">
      <c r="A5301" t="n">
        <v>50178311</v>
      </c>
      <c r="B5301" t="inlineStr">
        <is>
          <t>Brooklyn</t>
        </is>
      </c>
      <c r="C5301" t="inlineStr">
        <is>
          <t>11209</t>
        </is>
      </c>
      <c r="D5301" t="inlineStr">
        <is>
          <t>Other</t>
        </is>
      </c>
      <c r="E5301" s="8" t="n">
        <v>46147</v>
      </c>
      <c r="F5301" t="inlineStr">
        <is>
          <t>Violations were cited in the following area(s).</t>
        </is>
      </c>
      <c r="G5301" t="inlineStr">
        <is>
          <t>06D</t>
        </is>
      </c>
      <c r="H5301" t="inlineStr">
        <is>
          <t>Food contact surface not properly washed, rinsed and sanitized after each use and following any activity when contamination may have occurred.</t>
        </is>
      </c>
      <c r="I5301" t="inlineStr">
        <is>
          <t>Critical</t>
        </is>
      </c>
      <c r="J5301" t="n">
        <v>12</v>
      </c>
      <c r="K5301" t="inlineStr">
        <is>
          <t>N</t>
        </is>
      </c>
      <c r="L5301" s="9">
        <f>A5301&amp;"-"&amp;TEXT(E5301,"yyyymmdd")</f>
        <v/>
      </c>
    </row>
    <row r="5302">
      <c r="A5302" t="n">
        <v>40402337</v>
      </c>
      <c r="B5302" t="inlineStr">
        <is>
          <t>Queens</t>
        </is>
      </c>
      <c r="C5302" t="inlineStr">
        <is>
          <t>11106</t>
        </is>
      </c>
      <c r="D5302" t="inlineStr">
        <is>
          <t>Bakery Products/Desserts</t>
        </is>
      </c>
      <c r="E5302" s="8" t="n">
        <v>46148</v>
      </c>
      <c r="F5302" t="inlineStr">
        <is>
          <t>Violations were cited in the following area(s).</t>
        </is>
      </c>
      <c r="G5302" t="inlineStr">
        <is>
          <t>02B</t>
        </is>
      </c>
      <c r="H5302" t="inlineStr">
        <is>
          <t>Hot TCS food item not held at or above 140 °F.</t>
        </is>
      </c>
      <c r="I5302" t="inlineStr">
        <is>
          <t>Critical</t>
        </is>
      </c>
      <c r="J5302" t="n">
        <v>29</v>
      </c>
      <c r="L5302" s="9">
        <f>A5302&amp;"-"&amp;TEXT(E5302,"yyyymmdd")</f>
        <v/>
      </c>
    </row>
    <row r="5303">
      <c r="A5303" t="n">
        <v>40402337</v>
      </c>
      <c r="B5303" t="inlineStr">
        <is>
          <t>Queens</t>
        </is>
      </c>
      <c r="C5303" t="inlineStr">
        <is>
          <t>11106</t>
        </is>
      </c>
      <c r="D5303" t="inlineStr">
        <is>
          <t>Bakery Products/Desserts</t>
        </is>
      </c>
      <c r="E5303" s="8" t="n">
        <v>46148</v>
      </c>
      <c r="F5303" t="inlineStr">
        <is>
          <t>Violations were cited in the following area(s).</t>
        </is>
      </c>
      <c r="G5303" t="inlineStr">
        <is>
          <t>02G</t>
        </is>
      </c>
      <c r="H5303" t="inlineStr">
        <is>
          <t>Cold TCS food item held above 41 °F; smoked or processed fish held above 38 °F; intact raw eggs held above 45 °F; or reduced oxygen packaged (ROP) TCS foods held above required temperatures except during active necessary preparation.</t>
        </is>
      </c>
      <c r="I5303" t="inlineStr">
        <is>
          <t>Critical</t>
        </is>
      </c>
      <c r="J5303" t="n">
        <v>29</v>
      </c>
      <c r="L5303" s="9">
        <f>A5303&amp;"-"&amp;TEXT(E5303,"yyyymmdd")</f>
        <v/>
      </c>
    </row>
    <row r="5304">
      <c r="A5304" t="n">
        <v>40402337</v>
      </c>
      <c r="B5304" t="inlineStr">
        <is>
          <t>Queens</t>
        </is>
      </c>
      <c r="C5304" t="inlineStr">
        <is>
          <t>11106</t>
        </is>
      </c>
      <c r="D5304" t="inlineStr">
        <is>
          <t>Bakery Products/Desserts</t>
        </is>
      </c>
      <c r="E5304" s="8" t="n">
        <v>46148</v>
      </c>
      <c r="F5304" t="inlineStr">
        <is>
          <t>Violations were cited in the following area(s).</t>
        </is>
      </c>
      <c r="G5304" t="inlineStr">
        <is>
          <t>04K</t>
        </is>
      </c>
      <c r="H5304" t="inlineStr">
        <is>
          <t>Evidence of rats or live rats in establishment's food or non-food areas.</t>
        </is>
      </c>
      <c r="I5304" t="inlineStr">
        <is>
          <t>Critical</t>
        </is>
      </c>
      <c r="J5304" t="n">
        <v>29</v>
      </c>
      <c r="L5304" s="9">
        <f>A5304&amp;"-"&amp;TEXT(E5304,"yyyymmdd")</f>
        <v/>
      </c>
    </row>
    <row r="5305">
      <c r="A5305" t="n">
        <v>40402337</v>
      </c>
      <c r="B5305" t="inlineStr">
        <is>
          <t>Queens</t>
        </is>
      </c>
      <c r="C5305" t="inlineStr">
        <is>
          <t>11106</t>
        </is>
      </c>
      <c r="D5305" t="inlineStr">
        <is>
          <t>Bakery Products/Desserts</t>
        </is>
      </c>
      <c r="E5305" s="8" t="n">
        <v>46148</v>
      </c>
      <c r="F5305" t="inlineStr">
        <is>
          <t>Violations were cited in the following area(s).</t>
        </is>
      </c>
      <c r="G5305" t="inlineStr">
        <is>
          <t>08A</t>
        </is>
      </c>
      <c r="H5305" t="inlineStr">
        <is>
          <t>Establishment is not free of harborage or conditions conducive to rodents, insects or other pests.</t>
        </is>
      </c>
      <c r="I5305" t="inlineStr">
        <is>
          <t>Not Critical</t>
        </is>
      </c>
      <c r="J5305" t="n">
        <v>29</v>
      </c>
      <c r="L5305" s="9">
        <f>A5305&amp;"-"&amp;TEXT(E5305,"yyyymmdd")</f>
        <v/>
      </c>
    </row>
    <row r="5306">
      <c r="A5306" t="n">
        <v>40402337</v>
      </c>
      <c r="B5306" t="inlineStr">
        <is>
          <t>Queens</t>
        </is>
      </c>
      <c r="C5306" t="inlineStr">
        <is>
          <t>11106</t>
        </is>
      </c>
      <c r="D5306" t="inlineStr">
        <is>
          <t>Bakery Products/Desserts</t>
        </is>
      </c>
      <c r="E5306" s="8" t="n">
        <v>46148</v>
      </c>
      <c r="F5306" t="inlineStr">
        <is>
          <t>Violations were cited in the following area(s).</t>
        </is>
      </c>
      <c r="G5306" t="inlineStr">
        <is>
          <t>10B</t>
        </is>
      </c>
      <c r="H5306" t="inlineStr">
        <is>
          <t>Anti-siphonage or back-flow prevention device not provided where required; equipment or floor not properly drained; sewage disposal system in disrepair or not functioning properly. Condensation or liquid waste improperly disposed of.</t>
        </is>
      </c>
      <c r="I5306" t="inlineStr">
        <is>
          <t>Not Critical</t>
        </is>
      </c>
      <c r="J5306" t="n">
        <v>29</v>
      </c>
      <c r="L5306" s="9">
        <f>A5306&amp;"-"&amp;TEXT(E5306,"yyyymmdd")</f>
        <v/>
      </c>
    </row>
    <row r="5307">
      <c r="A5307" t="n">
        <v>40402337</v>
      </c>
      <c r="B5307" t="inlineStr">
        <is>
          <t>Queens</t>
        </is>
      </c>
      <c r="C5307" t="inlineStr">
        <is>
          <t>11106</t>
        </is>
      </c>
      <c r="D5307" t="inlineStr">
        <is>
          <t>Bakery Products/Desserts</t>
        </is>
      </c>
      <c r="E5307" s="8" t="n">
        <v>46148</v>
      </c>
      <c r="F5307" t="inlineStr">
        <is>
          <t>Violations were cited in the following area(s).</t>
        </is>
      </c>
      <c r="G5307" t="inlineStr">
        <is>
          <t>10F</t>
        </is>
      </c>
      <c r="H5307" t="inlineStr">
        <is>
          <t>Non-food contact surface or equipment made of unacceptable material, not kept clean, or not properly sealed, raised, spaced or movable to allow accessibility for cleaning on all sides, above and underneath the unit.</t>
        </is>
      </c>
      <c r="I5307" t="inlineStr">
        <is>
          <t>Not Critical</t>
        </is>
      </c>
      <c r="J5307" t="n">
        <v>29</v>
      </c>
      <c r="L5307" s="9">
        <f>A5307&amp;"-"&amp;TEXT(E5307,"yyyymmdd")</f>
        <v/>
      </c>
    </row>
    <row r="5308">
      <c r="A5308" t="n">
        <v>40568591</v>
      </c>
      <c r="B5308" t="inlineStr">
        <is>
          <t>Manhattan</t>
        </is>
      </c>
      <c r="C5308" t="inlineStr">
        <is>
          <t>10019</t>
        </is>
      </c>
      <c r="D5308" t="inlineStr">
        <is>
          <t>New American</t>
        </is>
      </c>
      <c r="E5308" s="8" t="n">
        <v>46148</v>
      </c>
      <c r="F5308" t="inlineStr">
        <is>
          <t>Violations were cited in the following area(s).</t>
        </is>
      </c>
      <c r="G5308" t="inlineStr">
        <is>
          <t>04L</t>
        </is>
      </c>
      <c r="H5308" t="inlineStr">
        <is>
          <t>Evidence of mice or live mice in establishment's food or non-food areas.</t>
        </is>
      </c>
      <c r="I5308" t="inlineStr">
        <is>
          <t>Critical</t>
        </is>
      </c>
      <c r="J5308" t="n">
        <v>23</v>
      </c>
      <c r="L5308" s="9">
        <f>A5308&amp;"-"&amp;TEXT(E5308,"yyyymmdd")</f>
        <v/>
      </c>
    </row>
    <row r="5309">
      <c r="A5309" t="n">
        <v>40568591</v>
      </c>
      <c r="B5309" t="inlineStr">
        <is>
          <t>Manhattan</t>
        </is>
      </c>
      <c r="C5309" t="inlineStr">
        <is>
          <t>10019</t>
        </is>
      </c>
      <c r="D5309" t="inlineStr">
        <is>
          <t>New American</t>
        </is>
      </c>
      <c r="E5309" s="8" t="n">
        <v>46148</v>
      </c>
      <c r="F5309" t="inlineStr">
        <is>
          <t>Violations were cited in the following area(s).</t>
        </is>
      </c>
      <c r="G5309" t="inlineStr">
        <is>
          <t>06D</t>
        </is>
      </c>
      <c r="H5309" t="inlineStr">
        <is>
          <t>Food contact surface not properly washed, rinsed and sanitized after each use and following any activity when contamination may have occurred.</t>
        </is>
      </c>
      <c r="I5309" t="inlineStr">
        <is>
          <t>Critical</t>
        </is>
      </c>
      <c r="J5309" t="n">
        <v>23</v>
      </c>
      <c r="L5309" s="9">
        <f>A5309&amp;"-"&amp;TEXT(E5309,"yyyymmdd")</f>
        <v/>
      </c>
    </row>
    <row r="5310">
      <c r="A5310" t="n">
        <v>40568591</v>
      </c>
      <c r="B5310" t="inlineStr">
        <is>
          <t>Manhattan</t>
        </is>
      </c>
      <c r="C5310" t="inlineStr">
        <is>
          <t>10019</t>
        </is>
      </c>
      <c r="D5310" t="inlineStr">
        <is>
          <t>New American</t>
        </is>
      </c>
      <c r="E5310" s="8" t="n">
        <v>46148</v>
      </c>
      <c r="F5310" t="inlineStr">
        <is>
          <t>Violations were cited in the following area(s).</t>
        </is>
      </c>
      <c r="G5310" t="inlineStr">
        <is>
          <t>08A</t>
        </is>
      </c>
      <c r="H5310" t="inlineStr">
        <is>
          <t>Establishment is not free of harborage or conditions conducive to rodents, insects or other pests.</t>
        </is>
      </c>
      <c r="I5310" t="inlineStr">
        <is>
          <t>Not Critical</t>
        </is>
      </c>
      <c r="J5310" t="n">
        <v>23</v>
      </c>
      <c r="L5310" s="9">
        <f>A5310&amp;"-"&amp;TEXT(E5310,"yyyymmdd")</f>
        <v/>
      </c>
    </row>
    <row r="5311">
      <c r="A5311" t="n">
        <v>40568591</v>
      </c>
      <c r="B5311" t="inlineStr">
        <is>
          <t>Manhattan</t>
        </is>
      </c>
      <c r="C5311" t="inlineStr">
        <is>
          <t>10019</t>
        </is>
      </c>
      <c r="D5311" t="inlineStr">
        <is>
          <t>New American</t>
        </is>
      </c>
      <c r="E5311" s="8" t="n">
        <v>46148</v>
      </c>
      <c r="F5311" t="inlineStr">
        <is>
          <t>Violations were cited in the following area(s).</t>
        </is>
      </c>
      <c r="G5311" t="inlineStr">
        <is>
          <t>10B</t>
        </is>
      </c>
      <c r="H5311" t="inlineStr">
        <is>
          <t>Anti-siphonage or back-flow prevention device not provided where required; equipment or floor not properly drained; sewage disposal system in disrepair or not functioning properly. Condensation or liquid waste improperly disposed of.</t>
        </is>
      </c>
      <c r="I5311" t="inlineStr">
        <is>
          <t>Not Critical</t>
        </is>
      </c>
      <c r="J5311" t="n">
        <v>23</v>
      </c>
      <c r="L5311" s="9">
        <f>A5311&amp;"-"&amp;TEXT(E5311,"yyyymmdd")</f>
        <v/>
      </c>
    </row>
    <row r="5312">
      <c r="A5312" t="n">
        <v>40568591</v>
      </c>
      <c r="B5312" t="inlineStr">
        <is>
          <t>Manhattan</t>
        </is>
      </c>
      <c r="C5312" t="inlineStr">
        <is>
          <t>10019</t>
        </is>
      </c>
      <c r="D5312" t="inlineStr">
        <is>
          <t>New American</t>
        </is>
      </c>
      <c r="E5312" s="8" t="n">
        <v>46148</v>
      </c>
      <c r="F5312" t="inlineStr">
        <is>
          <t>Violations were cited in the following area(s).</t>
        </is>
      </c>
      <c r="G5312" t="inlineStr">
        <is>
          <t>10F</t>
        </is>
      </c>
      <c r="H5312" t="inlineStr">
        <is>
          <t>Non-food contact surface or equipment made of unacceptable material, not kept clean, or not properly sealed, raised, spaced or movable to allow accessibility for cleaning on all sides, above and underneath the unit.</t>
        </is>
      </c>
      <c r="I5312" t="inlineStr">
        <is>
          <t>Not Critical</t>
        </is>
      </c>
      <c r="J5312" t="n">
        <v>23</v>
      </c>
      <c r="L5312" s="9">
        <f>A5312&amp;"-"&amp;TEXT(E5312,"yyyymmdd")</f>
        <v/>
      </c>
    </row>
    <row r="5313">
      <c r="A5313" t="n">
        <v>40704305</v>
      </c>
      <c r="B5313" t="inlineStr">
        <is>
          <t>Queens</t>
        </is>
      </c>
      <c r="C5313" t="inlineStr">
        <is>
          <t>11375</t>
        </is>
      </c>
      <c r="D5313" t="inlineStr">
        <is>
          <t>Bakery Products/Desserts</t>
        </is>
      </c>
      <c r="E5313" s="8" t="n">
        <v>46148</v>
      </c>
      <c r="F5313" t="inlineStr">
        <is>
          <t>Violations were cited in the following area(s).</t>
        </is>
      </c>
      <c r="G5313" t="inlineStr">
        <is>
          <t>06C</t>
        </is>
      </c>
      <c r="H531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313" t="inlineStr">
        <is>
          <t>Critical</t>
        </is>
      </c>
      <c r="J5313" t="n">
        <v>13</v>
      </c>
      <c r="K5313" t="inlineStr">
        <is>
          <t>A</t>
        </is>
      </c>
      <c r="L5313" s="9">
        <f>A5313&amp;"-"&amp;TEXT(E5313,"yyyymmdd")</f>
        <v/>
      </c>
    </row>
    <row r="5314">
      <c r="A5314" t="n">
        <v>40704305</v>
      </c>
      <c r="B5314" t="inlineStr">
        <is>
          <t>Queens</t>
        </is>
      </c>
      <c r="C5314" t="inlineStr">
        <is>
          <t>11375</t>
        </is>
      </c>
      <c r="D5314" t="inlineStr">
        <is>
          <t>Bakery Products/Desserts</t>
        </is>
      </c>
      <c r="E5314" s="8" t="n">
        <v>46148</v>
      </c>
      <c r="F5314" t="inlineStr">
        <is>
          <t>Violations were cited in the following area(s).</t>
        </is>
      </c>
      <c r="G5314" t="inlineStr">
        <is>
          <t>10F</t>
        </is>
      </c>
      <c r="H5314" t="inlineStr">
        <is>
          <t>Non-food contact surface or equipment made of unacceptable material, not kept clean, or not properly sealed, raised, spaced or movable to allow accessibility for cleaning on all sides, above and underneath the unit.</t>
        </is>
      </c>
      <c r="I5314" t="inlineStr">
        <is>
          <t>Not Critical</t>
        </is>
      </c>
      <c r="J5314" t="n">
        <v>13</v>
      </c>
      <c r="K5314" t="inlineStr">
        <is>
          <t>A</t>
        </is>
      </c>
      <c r="L5314" s="9">
        <f>A5314&amp;"-"&amp;TEXT(E5314,"yyyymmdd")</f>
        <v/>
      </c>
    </row>
    <row r="5315">
      <c r="A5315" t="n">
        <v>40704305</v>
      </c>
      <c r="B5315" t="inlineStr">
        <is>
          <t>Queens</t>
        </is>
      </c>
      <c r="C5315" t="inlineStr">
        <is>
          <t>11375</t>
        </is>
      </c>
      <c r="D5315" t="inlineStr">
        <is>
          <t>Bakery Products/Desserts</t>
        </is>
      </c>
      <c r="E5315" s="8" t="n">
        <v>46148</v>
      </c>
      <c r="F5315" t="inlineStr">
        <is>
          <t>Violations were cited in the following area(s).</t>
        </is>
      </c>
      <c r="G5315" t="inlineStr">
        <is>
          <t>10G</t>
        </is>
      </c>
      <c r="H5315" t="inlineStr">
        <is>
          <t>Dishwashing and ware washing: Cleaning and sanitizing of tableware, including dishes, utensils, and equipment deficient.</t>
        </is>
      </c>
      <c r="I5315" t="inlineStr">
        <is>
          <t>Not Critical</t>
        </is>
      </c>
      <c r="J5315" t="n">
        <v>13</v>
      </c>
      <c r="K5315" t="inlineStr">
        <is>
          <t>A</t>
        </is>
      </c>
      <c r="L5315" s="9">
        <f>A5315&amp;"-"&amp;TEXT(E5315,"yyyymmdd")</f>
        <v/>
      </c>
    </row>
    <row r="5316">
      <c r="A5316" t="n">
        <v>40829514</v>
      </c>
      <c r="B5316" t="inlineStr">
        <is>
          <t>Manhattan</t>
        </is>
      </c>
      <c r="C5316" t="inlineStr">
        <is>
          <t>10002</t>
        </is>
      </c>
      <c r="D5316" t="inlineStr">
        <is>
          <t>American</t>
        </is>
      </c>
      <c r="E5316" s="8" t="n">
        <v>46148</v>
      </c>
      <c r="F5316" t="inlineStr">
        <is>
          <t>Violations were cited in the following area(s).</t>
        </is>
      </c>
      <c r="G5316" t="inlineStr">
        <is>
          <t>02G</t>
        </is>
      </c>
      <c r="H5316" t="inlineStr">
        <is>
          <t>Cold TCS food item held above 41 °F; smoked or processed fish held above 38 °F; intact raw eggs held above 45 °F; or reduced oxygen packaged (ROP) TCS foods held above required temperatures except during active necessary preparation.</t>
        </is>
      </c>
      <c r="I5316" t="inlineStr">
        <is>
          <t>Critical</t>
        </is>
      </c>
      <c r="J5316" t="n">
        <v>29</v>
      </c>
      <c r="L5316" s="9">
        <f>A5316&amp;"-"&amp;TEXT(E5316,"yyyymmdd")</f>
        <v/>
      </c>
    </row>
    <row r="5317">
      <c r="A5317" t="n">
        <v>40829514</v>
      </c>
      <c r="B5317" t="inlineStr">
        <is>
          <t>Manhattan</t>
        </is>
      </c>
      <c r="C5317" t="inlineStr">
        <is>
          <t>10002</t>
        </is>
      </c>
      <c r="D5317" t="inlineStr">
        <is>
          <t>American</t>
        </is>
      </c>
      <c r="E5317" s="8" t="n">
        <v>46148</v>
      </c>
      <c r="F5317" t="inlineStr">
        <is>
          <t>Violations were cited in the following area(s).</t>
        </is>
      </c>
      <c r="G5317" t="inlineStr">
        <is>
          <t>05D</t>
        </is>
      </c>
      <c r="H531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317" t="inlineStr">
        <is>
          <t>Critical</t>
        </is>
      </c>
      <c r="J5317" t="n">
        <v>29</v>
      </c>
      <c r="L5317" s="9">
        <f>A5317&amp;"-"&amp;TEXT(E5317,"yyyymmdd")</f>
        <v/>
      </c>
    </row>
    <row r="5318">
      <c r="A5318" t="n">
        <v>40829514</v>
      </c>
      <c r="B5318" t="inlineStr">
        <is>
          <t>Manhattan</t>
        </is>
      </c>
      <c r="C5318" t="inlineStr">
        <is>
          <t>10002</t>
        </is>
      </c>
      <c r="D5318" t="inlineStr">
        <is>
          <t>American</t>
        </is>
      </c>
      <c r="E5318" s="8" t="n">
        <v>46148</v>
      </c>
      <c r="F5318" t="inlineStr">
        <is>
          <t>Violations were cited in the following area(s).</t>
        </is>
      </c>
      <c r="G5318" t="inlineStr">
        <is>
          <t>06D</t>
        </is>
      </c>
      <c r="H5318" t="inlineStr">
        <is>
          <t>Food contact surface not properly washed, rinsed and sanitized after each use and following any activity when contamination may have occurred.</t>
        </is>
      </c>
      <c r="I5318" t="inlineStr">
        <is>
          <t>Critical</t>
        </is>
      </c>
      <c r="J5318" t="n">
        <v>29</v>
      </c>
      <c r="L5318" s="9">
        <f>A5318&amp;"-"&amp;TEXT(E5318,"yyyymmdd")</f>
        <v/>
      </c>
    </row>
    <row r="5319">
      <c r="A5319" t="n">
        <v>40829514</v>
      </c>
      <c r="B5319" t="inlineStr">
        <is>
          <t>Manhattan</t>
        </is>
      </c>
      <c r="C5319" t="inlineStr">
        <is>
          <t>10002</t>
        </is>
      </c>
      <c r="D5319" t="inlineStr">
        <is>
          <t>American</t>
        </is>
      </c>
      <c r="E5319" s="8" t="n">
        <v>46148</v>
      </c>
      <c r="F5319" t="inlineStr">
        <is>
          <t>Violations were cited in the following area(s).</t>
        </is>
      </c>
      <c r="G5319" t="inlineStr">
        <is>
          <t>06F</t>
        </is>
      </c>
      <c r="H5319" t="inlineStr">
        <is>
          <t>Wiping cloths not stored clean and dry, or in a sanitizing solution, between uses.</t>
        </is>
      </c>
      <c r="I5319" t="inlineStr">
        <is>
          <t>Critical</t>
        </is>
      </c>
      <c r="J5319" t="n">
        <v>29</v>
      </c>
      <c r="L5319" s="9">
        <f>A5319&amp;"-"&amp;TEXT(E5319,"yyyymmdd")</f>
        <v/>
      </c>
    </row>
    <row r="5320">
      <c r="A5320" t="n">
        <v>40829514</v>
      </c>
      <c r="B5320" t="inlineStr">
        <is>
          <t>Manhattan</t>
        </is>
      </c>
      <c r="C5320" t="inlineStr">
        <is>
          <t>10002</t>
        </is>
      </c>
      <c r="D5320" t="inlineStr">
        <is>
          <t>American</t>
        </is>
      </c>
      <c r="E5320" s="8" t="n">
        <v>46148</v>
      </c>
      <c r="F5320" t="inlineStr">
        <is>
          <t>Violations were cited in the following area(s).</t>
        </is>
      </c>
      <c r="G5320" t="inlineStr">
        <is>
          <t>10F</t>
        </is>
      </c>
      <c r="H5320" t="inlineStr">
        <is>
          <t>Non-food contact surface or equipment made of unacceptable material, not kept clean, or not properly sealed, raised, spaced or movable to allow accessibility for cleaning on all sides, above and underneath the unit.</t>
        </is>
      </c>
      <c r="I5320" t="inlineStr">
        <is>
          <t>Not Critical</t>
        </is>
      </c>
      <c r="J5320" t="n">
        <v>29</v>
      </c>
      <c r="L5320" s="9">
        <f>A5320&amp;"-"&amp;TEXT(E5320,"yyyymmdd")</f>
        <v/>
      </c>
    </row>
    <row r="5321">
      <c r="A5321" t="n">
        <v>41348061</v>
      </c>
      <c r="B5321" t="inlineStr">
        <is>
          <t>Manhattan</t>
        </is>
      </c>
      <c r="C5321" t="inlineStr">
        <is>
          <t>10065</t>
        </is>
      </c>
      <c r="D5321" t="inlineStr">
        <is>
          <t>Donuts</t>
        </is>
      </c>
      <c r="E5321" s="8" t="n">
        <v>46148</v>
      </c>
      <c r="F5321" t="inlineStr">
        <is>
          <t>Violations were cited in the following area(s).</t>
        </is>
      </c>
      <c r="G5321" t="inlineStr">
        <is>
          <t>02G</t>
        </is>
      </c>
      <c r="H5321" t="inlineStr">
        <is>
          <t>Cold TCS food item held above 41 °F; smoked or processed fish held above 38 °F; intact raw eggs held above 45 °F; or reduced oxygen packaged (ROP) TCS foods held above required temperatures except during active necessary preparation.</t>
        </is>
      </c>
      <c r="I5321" t="inlineStr">
        <is>
          <t>Critical</t>
        </is>
      </c>
      <c r="J5321" t="n">
        <v>12</v>
      </c>
      <c r="K5321" t="inlineStr">
        <is>
          <t>A</t>
        </is>
      </c>
      <c r="L5321" s="9">
        <f>A5321&amp;"-"&amp;TEXT(E5321,"yyyymmdd")</f>
        <v/>
      </c>
    </row>
    <row r="5322">
      <c r="A5322" t="n">
        <v>41348061</v>
      </c>
      <c r="B5322" t="inlineStr">
        <is>
          <t>Manhattan</t>
        </is>
      </c>
      <c r="C5322" t="inlineStr">
        <is>
          <t>10065</t>
        </is>
      </c>
      <c r="D5322" t="inlineStr">
        <is>
          <t>Donuts</t>
        </is>
      </c>
      <c r="E5322" s="8" t="n">
        <v>46148</v>
      </c>
      <c r="F5322" t="inlineStr">
        <is>
          <t>Violations were cited in the following area(s).</t>
        </is>
      </c>
      <c r="G5322" t="inlineStr">
        <is>
          <t>10F</t>
        </is>
      </c>
      <c r="H5322" t="inlineStr">
        <is>
          <t>Non-food contact surface or equipment made of unacceptable material, not kept clean, or not properly sealed, raised, spaced or movable to allow accessibility for cleaning on all sides, above and underneath the unit.</t>
        </is>
      </c>
      <c r="I5322" t="inlineStr">
        <is>
          <t>Not Critical</t>
        </is>
      </c>
      <c r="J5322" t="n">
        <v>12</v>
      </c>
      <c r="K5322" t="inlineStr">
        <is>
          <t>A</t>
        </is>
      </c>
      <c r="L5322" s="9">
        <f>A5322&amp;"-"&amp;TEXT(E5322,"yyyymmdd")</f>
        <v/>
      </c>
    </row>
    <row r="5323">
      <c r="A5323" t="n">
        <v>41382696</v>
      </c>
      <c r="B5323" t="inlineStr">
        <is>
          <t>Queens</t>
        </is>
      </c>
      <c r="C5323" t="inlineStr">
        <is>
          <t>11104</t>
        </is>
      </c>
      <c r="D5323" t="inlineStr">
        <is>
          <t>American</t>
        </is>
      </c>
      <c r="E5323" s="8" t="n">
        <v>46148</v>
      </c>
      <c r="F5323" t="inlineStr">
        <is>
          <t>Violations were cited in the following area(s).</t>
        </is>
      </c>
      <c r="G5323" t="inlineStr">
        <is>
          <t>04M</t>
        </is>
      </c>
      <c r="H5323" t="inlineStr">
        <is>
          <t>Live roaches in facility's food or non-food area.</t>
        </is>
      </c>
      <c r="I5323" t="inlineStr">
        <is>
          <t>Critical</t>
        </is>
      </c>
      <c r="J5323" t="n">
        <v>9</v>
      </c>
      <c r="K5323" t="inlineStr">
        <is>
          <t>A</t>
        </is>
      </c>
      <c r="L5323" s="9">
        <f>A5323&amp;"-"&amp;TEXT(E5323,"yyyymmdd")</f>
        <v/>
      </c>
    </row>
    <row r="5324">
      <c r="A5324" t="n">
        <v>41382696</v>
      </c>
      <c r="B5324" t="inlineStr">
        <is>
          <t>Queens</t>
        </is>
      </c>
      <c r="C5324" t="inlineStr">
        <is>
          <t>11104</t>
        </is>
      </c>
      <c r="D5324" t="inlineStr">
        <is>
          <t>American</t>
        </is>
      </c>
      <c r="E5324" s="8" t="n">
        <v>46148</v>
      </c>
      <c r="F5324" t="inlineStr">
        <is>
          <t>Violations were cited in the following area(s).</t>
        </is>
      </c>
      <c r="G5324" t="inlineStr">
        <is>
          <t>08A</t>
        </is>
      </c>
      <c r="H5324" t="inlineStr">
        <is>
          <t>Establishment is not free of harborage or conditions conducive to rodents, insects or other pests.</t>
        </is>
      </c>
      <c r="I5324" t="inlineStr">
        <is>
          <t>Not Critical</t>
        </is>
      </c>
      <c r="J5324" t="n">
        <v>9</v>
      </c>
      <c r="K5324" t="inlineStr">
        <is>
          <t>A</t>
        </is>
      </c>
      <c r="L5324" s="9">
        <f>A5324&amp;"-"&amp;TEXT(E5324,"yyyymmdd")</f>
        <v/>
      </c>
    </row>
    <row r="5325">
      <c r="A5325" t="n">
        <v>41546745</v>
      </c>
      <c r="B5325" t="inlineStr">
        <is>
          <t>Brooklyn</t>
        </is>
      </c>
      <c r="C5325" t="inlineStr">
        <is>
          <t>11206</t>
        </is>
      </c>
      <c r="D5325" t="inlineStr">
        <is>
          <t>Latin American</t>
        </is>
      </c>
      <c r="E5325" s="8" t="n">
        <v>46148</v>
      </c>
      <c r="F5325" t="inlineStr">
        <is>
          <t>Violations were cited in the following area(s).</t>
        </is>
      </c>
      <c r="G5325" t="inlineStr">
        <is>
          <t>02B</t>
        </is>
      </c>
      <c r="H5325" t="inlineStr">
        <is>
          <t>Hot TCS food item not held at or above 140 °F.</t>
        </is>
      </c>
      <c r="I5325" t="inlineStr">
        <is>
          <t>Critical</t>
        </is>
      </c>
      <c r="J5325" t="n">
        <v>10</v>
      </c>
      <c r="K5325" t="inlineStr">
        <is>
          <t>A</t>
        </is>
      </c>
      <c r="L5325" s="9">
        <f>A5325&amp;"-"&amp;TEXT(E5325,"yyyymmdd")</f>
        <v/>
      </c>
    </row>
    <row r="5326">
      <c r="A5326" t="n">
        <v>41546745</v>
      </c>
      <c r="B5326" t="inlineStr">
        <is>
          <t>Brooklyn</t>
        </is>
      </c>
      <c r="C5326" t="inlineStr">
        <is>
          <t>11206</t>
        </is>
      </c>
      <c r="D5326" t="inlineStr">
        <is>
          <t>Latin American</t>
        </is>
      </c>
      <c r="E5326" s="8" t="n">
        <v>46148</v>
      </c>
      <c r="F5326" t="inlineStr">
        <is>
          <t>Violations were cited in the following area(s).</t>
        </is>
      </c>
      <c r="G5326" t="inlineStr">
        <is>
          <t>10F</t>
        </is>
      </c>
      <c r="H5326" t="inlineStr">
        <is>
          <t>Non-food contact surface or equipment made of unacceptable material, not kept clean, or not properly sealed, raised, spaced or movable to allow accessibility for cleaning on all sides, above and underneath the unit.</t>
        </is>
      </c>
      <c r="I5326" t="inlineStr">
        <is>
          <t>Not Critical</t>
        </is>
      </c>
      <c r="J5326" t="n">
        <v>10</v>
      </c>
      <c r="K5326" t="inlineStr">
        <is>
          <t>A</t>
        </is>
      </c>
      <c r="L5326" s="9">
        <f>A5326&amp;"-"&amp;TEXT(E5326,"yyyymmdd")</f>
        <v/>
      </c>
    </row>
    <row r="5327">
      <c r="A5327" t="n">
        <v>41551369</v>
      </c>
      <c r="B5327" t="inlineStr">
        <is>
          <t>Manhattan</t>
        </is>
      </c>
      <c r="C5327" t="inlineStr">
        <is>
          <t>10019</t>
        </is>
      </c>
      <c r="D5327" t="inlineStr">
        <is>
          <t>Southeast Asian</t>
        </is>
      </c>
      <c r="E5327" s="8" t="n">
        <v>46148</v>
      </c>
      <c r="F5327" t="inlineStr">
        <is>
          <t>Violations were cited in the following area(s).</t>
        </is>
      </c>
      <c r="G5327" t="inlineStr">
        <is>
          <t>02B</t>
        </is>
      </c>
      <c r="H5327" t="inlineStr">
        <is>
          <t>Hot TCS food item not held at or above 140 °F.</t>
        </is>
      </c>
      <c r="I5327" t="inlineStr">
        <is>
          <t>Critical</t>
        </is>
      </c>
      <c r="J5327" t="n">
        <v>24</v>
      </c>
      <c r="L5327" s="9">
        <f>A5327&amp;"-"&amp;TEXT(E5327,"yyyymmdd")</f>
        <v/>
      </c>
    </row>
    <row r="5328">
      <c r="A5328" t="n">
        <v>41551369</v>
      </c>
      <c r="B5328" t="inlineStr">
        <is>
          <t>Manhattan</t>
        </is>
      </c>
      <c r="C5328" t="inlineStr">
        <is>
          <t>10019</t>
        </is>
      </c>
      <c r="D5328" t="inlineStr">
        <is>
          <t>Southeast Asian</t>
        </is>
      </c>
      <c r="E5328" s="8" t="n">
        <v>46148</v>
      </c>
      <c r="F5328" t="inlineStr">
        <is>
          <t>Violations were cited in the following area(s).</t>
        </is>
      </c>
      <c r="G5328" t="inlineStr">
        <is>
          <t>04N</t>
        </is>
      </c>
      <c r="H5328" t="inlineStr">
        <is>
          <t>Filth flies or food/refuse/sewage associated with (FRSA) flies or other nuisance pests in establishment’s food and/or non-food areas. FRSA flies include house flies, blow flies, bottle flies, flesh flies, drain flies, Phorid flies and fruit flies.</t>
        </is>
      </c>
      <c r="I5328" t="inlineStr">
        <is>
          <t>Critical</t>
        </is>
      </c>
      <c r="J5328" t="n">
        <v>24</v>
      </c>
      <c r="L5328" s="9">
        <f>A5328&amp;"-"&amp;TEXT(E5328,"yyyymmdd")</f>
        <v/>
      </c>
    </row>
    <row r="5329">
      <c r="A5329" t="n">
        <v>41551369</v>
      </c>
      <c r="B5329" t="inlineStr">
        <is>
          <t>Manhattan</t>
        </is>
      </c>
      <c r="C5329" t="inlineStr">
        <is>
          <t>10019</t>
        </is>
      </c>
      <c r="D5329" t="inlineStr">
        <is>
          <t>Southeast Asian</t>
        </is>
      </c>
      <c r="E5329" s="8" t="n">
        <v>46148</v>
      </c>
      <c r="F5329" t="inlineStr">
        <is>
          <t>Violations were cited in the following area(s).</t>
        </is>
      </c>
      <c r="G5329" t="inlineStr">
        <is>
          <t>08A</t>
        </is>
      </c>
      <c r="H5329" t="inlineStr">
        <is>
          <t>Establishment is not free of harborage or conditions conducive to rodents, insects or other pests.</t>
        </is>
      </c>
      <c r="I5329" t="inlineStr">
        <is>
          <t>Not Critical</t>
        </is>
      </c>
      <c r="J5329" t="n">
        <v>24</v>
      </c>
      <c r="L5329" s="9">
        <f>A5329&amp;"-"&amp;TEXT(E5329,"yyyymmdd")</f>
        <v/>
      </c>
    </row>
    <row r="5330">
      <c r="A5330" t="n">
        <v>41551369</v>
      </c>
      <c r="B5330" t="inlineStr">
        <is>
          <t>Manhattan</t>
        </is>
      </c>
      <c r="C5330" t="inlineStr">
        <is>
          <t>10019</t>
        </is>
      </c>
      <c r="D5330" t="inlineStr">
        <is>
          <t>Southeast Asian</t>
        </is>
      </c>
      <c r="E5330" s="8" t="n">
        <v>46148</v>
      </c>
      <c r="F5330" t="inlineStr">
        <is>
          <t>Violations were cited in the following area(s).</t>
        </is>
      </c>
      <c r="G5330" t="inlineStr">
        <is>
          <t>09B</t>
        </is>
      </c>
      <c r="H5330" t="inlineStr">
        <is>
          <t>Thawing procedure improper.</t>
        </is>
      </c>
      <c r="I5330" t="inlineStr">
        <is>
          <t>Not Critical</t>
        </is>
      </c>
      <c r="J5330" t="n">
        <v>24</v>
      </c>
      <c r="L5330" s="9">
        <f>A5330&amp;"-"&amp;TEXT(E5330,"yyyymmdd")</f>
        <v/>
      </c>
    </row>
    <row r="5331">
      <c r="A5331" t="n">
        <v>41551369</v>
      </c>
      <c r="B5331" t="inlineStr">
        <is>
          <t>Manhattan</t>
        </is>
      </c>
      <c r="C5331" t="inlineStr">
        <is>
          <t>10019</t>
        </is>
      </c>
      <c r="D5331" t="inlineStr">
        <is>
          <t>Southeast Asian</t>
        </is>
      </c>
      <c r="E5331" s="8" t="n">
        <v>46148</v>
      </c>
      <c r="F5331" t="inlineStr">
        <is>
          <t>Violations were cited in the following area(s).</t>
        </is>
      </c>
      <c r="G5331" t="inlineStr">
        <is>
          <t>10F</t>
        </is>
      </c>
      <c r="H5331" t="inlineStr">
        <is>
          <t>Non-food contact surface or equipment made of unacceptable material, not kept clean, or not properly sealed, raised, spaced or movable to allow accessibility for cleaning on all sides, above and underneath the unit.</t>
        </is>
      </c>
      <c r="I5331" t="inlineStr">
        <is>
          <t>Not Critical</t>
        </is>
      </c>
      <c r="J5331" t="n">
        <v>24</v>
      </c>
      <c r="L5331" s="9">
        <f>A5331&amp;"-"&amp;TEXT(E5331,"yyyymmdd")</f>
        <v/>
      </c>
    </row>
    <row r="5332">
      <c r="A5332" t="n">
        <v>41620128</v>
      </c>
      <c r="B5332" t="inlineStr">
        <is>
          <t>Manhattan</t>
        </is>
      </c>
      <c r="C5332" t="inlineStr">
        <is>
          <t>10014</t>
        </is>
      </c>
      <c r="D5332" t="inlineStr">
        <is>
          <t>Coffee/Tea</t>
        </is>
      </c>
      <c r="E5332" s="8" t="n">
        <v>46148</v>
      </c>
      <c r="F5332" t="inlineStr">
        <is>
          <t>Violations were cited in the following area(s).</t>
        </is>
      </c>
      <c r="G5332" t="inlineStr">
        <is>
          <t>06C</t>
        </is>
      </c>
      <c r="H533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332" t="inlineStr">
        <is>
          <t>Critical</t>
        </is>
      </c>
      <c r="J5332" t="n">
        <v>8</v>
      </c>
      <c r="K5332" t="inlineStr">
        <is>
          <t>A</t>
        </is>
      </c>
      <c r="L5332" s="9">
        <f>A5332&amp;"-"&amp;TEXT(E5332,"yyyymmdd")</f>
        <v/>
      </c>
    </row>
    <row r="5333">
      <c r="A5333" t="n">
        <v>41620128</v>
      </c>
      <c r="B5333" t="inlineStr">
        <is>
          <t>Manhattan</t>
        </is>
      </c>
      <c r="C5333" t="inlineStr">
        <is>
          <t>10014</t>
        </is>
      </c>
      <c r="D5333" t="inlineStr">
        <is>
          <t>Coffee/Tea</t>
        </is>
      </c>
      <c r="E5333" s="8" t="n">
        <v>46148</v>
      </c>
      <c r="F5333" t="inlineStr">
        <is>
          <t>Violations were cited in the following area(s).</t>
        </is>
      </c>
      <c r="G5333" t="inlineStr">
        <is>
          <t>10F</t>
        </is>
      </c>
      <c r="H5333" t="inlineStr">
        <is>
          <t>Non-food contact surface or equipment made of unacceptable material, not kept clean, or not properly sealed, raised, spaced or movable to allow accessibility for cleaning on all sides, above and underneath the unit.</t>
        </is>
      </c>
      <c r="I5333" t="inlineStr">
        <is>
          <t>Not Critical</t>
        </is>
      </c>
      <c r="J5333" t="n">
        <v>8</v>
      </c>
      <c r="K5333" t="inlineStr">
        <is>
          <t>A</t>
        </is>
      </c>
      <c r="L5333" s="9">
        <f>A5333&amp;"-"&amp;TEXT(E5333,"yyyymmdd")</f>
        <v/>
      </c>
    </row>
    <row r="5334">
      <c r="A5334" t="n">
        <v>41627217</v>
      </c>
      <c r="B5334" t="inlineStr">
        <is>
          <t>Manhattan</t>
        </is>
      </c>
      <c r="C5334" t="inlineStr">
        <is>
          <t>10016</t>
        </is>
      </c>
      <c r="D5334" t="inlineStr">
        <is>
          <t>Indian</t>
        </is>
      </c>
      <c r="E5334" s="8" t="n">
        <v>46148</v>
      </c>
      <c r="F5334" t="inlineStr">
        <is>
          <t>Violations were cited in the following area(s).</t>
        </is>
      </c>
      <c r="G5334" t="inlineStr">
        <is>
          <t>09B</t>
        </is>
      </c>
      <c r="H5334" t="inlineStr">
        <is>
          <t>Thawing procedure improper.</t>
        </is>
      </c>
      <c r="I5334" t="inlineStr">
        <is>
          <t>Not Critical</t>
        </is>
      </c>
      <c r="J5334" t="n">
        <v>2</v>
      </c>
      <c r="K5334" t="inlineStr">
        <is>
          <t>A</t>
        </is>
      </c>
      <c r="L5334" s="9">
        <f>A5334&amp;"-"&amp;TEXT(E5334,"yyyymmdd")</f>
        <v/>
      </c>
    </row>
    <row r="5335">
      <c r="A5335" t="n">
        <v>41663204</v>
      </c>
      <c r="B5335" t="inlineStr">
        <is>
          <t>Manhattan</t>
        </is>
      </c>
      <c r="C5335" t="inlineStr">
        <is>
          <t>10019</t>
        </is>
      </c>
      <c r="D5335" t="inlineStr">
        <is>
          <t>American</t>
        </is>
      </c>
      <c r="E5335" s="8" t="n">
        <v>46148</v>
      </c>
      <c r="F5335" t="inlineStr">
        <is>
          <t>Violations were cited in the following area(s).</t>
        </is>
      </c>
      <c r="G5335" t="inlineStr">
        <is>
          <t>02B</t>
        </is>
      </c>
      <c r="H5335" t="inlineStr">
        <is>
          <t>Hot TCS food item not held at or above 140 °F.</t>
        </is>
      </c>
      <c r="I5335" t="inlineStr">
        <is>
          <t>Critical</t>
        </is>
      </c>
      <c r="J5335" t="n">
        <v>27</v>
      </c>
      <c r="L5335" s="9">
        <f>A5335&amp;"-"&amp;TEXT(E5335,"yyyymmdd")</f>
        <v/>
      </c>
    </row>
    <row r="5336">
      <c r="A5336" t="n">
        <v>41663204</v>
      </c>
      <c r="B5336" t="inlineStr">
        <is>
          <t>Manhattan</t>
        </is>
      </c>
      <c r="C5336" t="inlineStr">
        <is>
          <t>10019</t>
        </is>
      </c>
      <c r="D5336" t="inlineStr">
        <is>
          <t>American</t>
        </is>
      </c>
      <c r="E5336" s="8" t="n">
        <v>46148</v>
      </c>
      <c r="F5336" t="inlineStr">
        <is>
          <t>Violations were cited in the following area(s).</t>
        </is>
      </c>
      <c r="G5336" t="inlineStr">
        <is>
          <t>02G</t>
        </is>
      </c>
      <c r="H5336" t="inlineStr">
        <is>
          <t>Cold TCS food item held above 41 °F; smoked or processed fish held above 38 °F; intact raw eggs held above 45 °F; or reduced oxygen packaged (ROP) TCS foods held above required temperatures except during active necessary preparation.</t>
        </is>
      </c>
      <c r="I5336" t="inlineStr">
        <is>
          <t>Critical</t>
        </is>
      </c>
      <c r="J5336" t="n">
        <v>27</v>
      </c>
      <c r="L5336" s="9">
        <f>A5336&amp;"-"&amp;TEXT(E5336,"yyyymmdd")</f>
        <v/>
      </c>
    </row>
    <row r="5337">
      <c r="A5337" t="n">
        <v>41663204</v>
      </c>
      <c r="B5337" t="inlineStr">
        <is>
          <t>Manhattan</t>
        </is>
      </c>
      <c r="C5337" t="inlineStr">
        <is>
          <t>10019</t>
        </is>
      </c>
      <c r="D5337" t="inlineStr">
        <is>
          <t>American</t>
        </is>
      </c>
      <c r="E5337" s="8" t="n">
        <v>46148</v>
      </c>
      <c r="F5337" t="inlineStr">
        <is>
          <t>Violations were cited in the following area(s).</t>
        </is>
      </c>
      <c r="G5337" t="inlineStr">
        <is>
          <t>06D</t>
        </is>
      </c>
      <c r="H5337" t="inlineStr">
        <is>
          <t>Food contact surface not properly washed, rinsed and sanitized after each use and following any activity when contamination may have occurred.</t>
        </is>
      </c>
      <c r="I5337" t="inlineStr">
        <is>
          <t>Critical</t>
        </is>
      </c>
      <c r="J5337" t="n">
        <v>27</v>
      </c>
      <c r="L5337" s="9">
        <f>A5337&amp;"-"&amp;TEXT(E5337,"yyyymmdd")</f>
        <v/>
      </c>
    </row>
    <row r="5338">
      <c r="A5338" t="n">
        <v>41663204</v>
      </c>
      <c r="B5338" t="inlineStr">
        <is>
          <t>Manhattan</t>
        </is>
      </c>
      <c r="C5338" t="inlineStr">
        <is>
          <t>10019</t>
        </is>
      </c>
      <c r="D5338" t="inlineStr">
        <is>
          <t>American</t>
        </is>
      </c>
      <c r="E5338" s="8" t="n">
        <v>46148</v>
      </c>
      <c r="F5338" t="inlineStr">
        <is>
          <t>Violations were cited in the following area(s).</t>
        </is>
      </c>
      <c r="G5338" t="inlineStr">
        <is>
          <t>10F</t>
        </is>
      </c>
      <c r="H5338" t="inlineStr">
        <is>
          <t>Non-food contact surface or equipment made of unacceptable material, not kept clean, or not properly sealed, raised, spaced or movable to allow accessibility for cleaning on all sides, above and underneath the unit.</t>
        </is>
      </c>
      <c r="I5338" t="inlineStr">
        <is>
          <t>Not Critical</t>
        </is>
      </c>
      <c r="J5338" t="n">
        <v>27</v>
      </c>
      <c r="L5338" s="9">
        <f>A5338&amp;"-"&amp;TEXT(E5338,"yyyymmdd")</f>
        <v/>
      </c>
    </row>
    <row r="5339">
      <c r="A5339" t="n">
        <v>41663204</v>
      </c>
      <c r="B5339" t="inlineStr">
        <is>
          <t>Manhattan</t>
        </is>
      </c>
      <c r="C5339" t="inlineStr">
        <is>
          <t>10019</t>
        </is>
      </c>
      <c r="D5339" t="inlineStr">
        <is>
          <t>American</t>
        </is>
      </c>
      <c r="E5339" s="8" t="n">
        <v>46148</v>
      </c>
      <c r="F5339" t="inlineStr">
        <is>
          <t>Violations were cited in the following area(s).</t>
        </is>
      </c>
      <c r="G5339" t="inlineStr">
        <is>
          <t>10G</t>
        </is>
      </c>
      <c r="H5339" t="inlineStr">
        <is>
          <t>Dishwashing and ware washing: Cleaning and sanitizing of tableware, including dishes, utensils, and equipment deficient.</t>
        </is>
      </c>
      <c r="I5339" t="inlineStr">
        <is>
          <t>Not Critical</t>
        </is>
      </c>
      <c r="J5339" t="n">
        <v>27</v>
      </c>
      <c r="L5339" s="9">
        <f>A5339&amp;"-"&amp;TEXT(E5339,"yyyymmdd")</f>
        <v/>
      </c>
    </row>
    <row r="5340">
      <c r="A5340" t="n">
        <v>50001311</v>
      </c>
      <c r="B5340" t="inlineStr">
        <is>
          <t>Queens</t>
        </is>
      </c>
      <c r="C5340" t="inlineStr">
        <is>
          <t>11361</t>
        </is>
      </c>
      <c r="D5340" t="inlineStr">
        <is>
          <t>Chinese</t>
        </is>
      </c>
      <c r="E5340" s="8" t="n">
        <v>46148</v>
      </c>
      <c r="F5340" t="inlineStr">
        <is>
          <t>Violations were cited in the following area(s).</t>
        </is>
      </c>
      <c r="G5340" t="inlineStr">
        <is>
          <t>02G</t>
        </is>
      </c>
      <c r="H5340" t="inlineStr">
        <is>
          <t>Cold TCS food item held above 41 °F; smoked or processed fish held above 38 °F; intact raw eggs held above 45 °F; or reduced oxygen packaged (ROP) TCS foods held above required temperatures except during active necessary preparation.</t>
        </is>
      </c>
      <c r="I5340" t="inlineStr">
        <is>
          <t>Critical</t>
        </is>
      </c>
      <c r="J5340" t="n">
        <v>12</v>
      </c>
      <c r="K5340" t="inlineStr">
        <is>
          <t>A</t>
        </is>
      </c>
      <c r="L5340" s="9">
        <f>A5340&amp;"-"&amp;TEXT(E5340,"yyyymmdd")</f>
        <v/>
      </c>
    </row>
    <row r="5341">
      <c r="A5341" t="n">
        <v>50001311</v>
      </c>
      <c r="B5341" t="inlineStr">
        <is>
          <t>Queens</t>
        </is>
      </c>
      <c r="C5341" t="inlineStr">
        <is>
          <t>11361</t>
        </is>
      </c>
      <c r="D5341" t="inlineStr">
        <is>
          <t>Chinese</t>
        </is>
      </c>
      <c r="E5341" s="8" t="n">
        <v>46148</v>
      </c>
      <c r="F5341" t="inlineStr">
        <is>
          <t>Violations were cited in the following area(s).</t>
        </is>
      </c>
      <c r="G5341" t="inlineStr">
        <is>
          <t>10F</t>
        </is>
      </c>
      <c r="H5341" t="inlineStr">
        <is>
          <t>Non-food contact surface or equipment made of unacceptable material, not kept clean, or not properly sealed, raised, spaced or movable to allow accessibility for cleaning on all sides, above and underneath the unit.</t>
        </is>
      </c>
      <c r="I5341" t="inlineStr">
        <is>
          <t>Not Critical</t>
        </is>
      </c>
      <c r="J5341" t="n">
        <v>12</v>
      </c>
      <c r="K5341" t="inlineStr">
        <is>
          <t>A</t>
        </is>
      </c>
      <c r="L5341" s="9">
        <f>A5341&amp;"-"&amp;TEXT(E5341,"yyyymmdd")</f>
        <v/>
      </c>
    </row>
    <row r="5342">
      <c r="A5342" t="n">
        <v>50001856</v>
      </c>
      <c r="B5342" t="inlineStr">
        <is>
          <t>Manhattan</t>
        </is>
      </c>
      <c r="D5342" t="inlineStr">
        <is>
          <t>Donuts</t>
        </is>
      </c>
      <c r="E5342" s="8" t="n">
        <v>46148</v>
      </c>
      <c r="F5342" t="inlineStr">
        <is>
          <t>Violations were cited in the following area(s).</t>
        </is>
      </c>
      <c r="G5342" t="inlineStr">
        <is>
          <t>06D</t>
        </is>
      </c>
      <c r="H5342" t="inlineStr">
        <is>
          <t>Food contact surface not properly washed, rinsed and sanitized after each use and following any activity when contamination may have occurred.</t>
        </is>
      </c>
      <c r="I5342" t="inlineStr">
        <is>
          <t>Critical</t>
        </is>
      </c>
      <c r="J5342" t="n">
        <v>5</v>
      </c>
      <c r="K5342" t="inlineStr">
        <is>
          <t>A</t>
        </is>
      </c>
      <c r="L5342" s="9">
        <f>A5342&amp;"-"&amp;TEXT(E5342,"yyyymmdd")</f>
        <v/>
      </c>
    </row>
    <row r="5343">
      <c r="A5343" t="n">
        <v>50009989</v>
      </c>
      <c r="B5343" t="inlineStr">
        <is>
          <t>Manhattan</t>
        </is>
      </c>
      <c r="C5343" t="inlineStr">
        <is>
          <t>10013</t>
        </is>
      </c>
      <c r="D5343" t="inlineStr">
        <is>
          <t>Salads</t>
        </is>
      </c>
      <c r="E5343" s="8" t="n">
        <v>46148</v>
      </c>
      <c r="F5343" t="inlineStr">
        <is>
          <t>Violations were cited in the following area(s).</t>
        </is>
      </c>
      <c r="G5343" t="inlineStr">
        <is>
          <t>04N</t>
        </is>
      </c>
      <c r="H5343" t="inlineStr">
        <is>
          <t>Filth flies or food/refuse/sewage associated with (FRSA) flies or other nuisance pests in establishment’s food and/or non-food areas. FRSA flies include house flies, blow flies, bottle flies, flesh flies, drain flies, Phorid flies and fruit flies.</t>
        </is>
      </c>
      <c r="I5343" t="inlineStr">
        <is>
          <t>Critical</t>
        </is>
      </c>
      <c r="J5343" t="n">
        <v>13</v>
      </c>
      <c r="K5343" t="inlineStr">
        <is>
          <t>A</t>
        </is>
      </c>
      <c r="L5343" s="9">
        <f>A5343&amp;"-"&amp;TEXT(E5343,"yyyymmdd")</f>
        <v/>
      </c>
    </row>
    <row r="5344">
      <c r="A5344" t="n">
        <v>50009989</v>
      </c>
      <c r="B5344" t="inlineStr">
        <is>
          <t>Manhattan</t>
        </is>
      </c>
      <c r="C5344" t="inlineStr">
        <is>
          <t>10013</t>
        </is>
      </c>
      <c r="D5344" t="inlineStr">
        <is>
          <t>Salads</t>
        </is>
      </c>
      <c r="E5344" s="8" t="n">
        <v>46148</v>
      </c>
      <c r="F5344" t="inlineStr">
        <is>
          <t>Violations were cited in the following area(s).</t>
        </is>
      </c>
      <c r="G5344" t="inlineStr">
        <is>
          <t>08A</t>
        </is>
      </c>
      <c r="H5344" t="inlineStr">
        <is>
          <t>Establishment is not free of harborage or conditions conducive to rodents, insects or other pests.</t>
        </is>
      </c>
      <c r="I5344" t="inlineStr">
        <is>
          <t>Not Critical</t>
        </is>
      </c>
      <c r="J5344" t="n">
        <v>13</v>
      </c>
      <c r="K5344" t="inlineStr">
        <is>
          <t>A</t>
        </is>
      </c>
      <c r="L5344" s="9">
        <f>A5344&amp;"-"&amp;TEXT(E5344,"yyyymmdd")</f>
        <v/>
      </c>
    </row>
    <row r="5345">
      <c r="A5345" t="n">
        <v>50009989</v>
      </c>
      <c r="B5345" t="inlineStr">
        <is>
          <t>Manhattan</t>
        </is>
      </c>
      <c r="C5345" t="inlineStr">
        <is>
          <t>10013</t>
        </is>
      </c>
      <c r="D5345" t="inlineStr">
        <is>
          <t>Salads</t>
        </is>
      </c>
      <c r="E5345" s="8" t="n">
        <v>46148</v>
      </c>
      <c r="F5345" t="inlineStr">
        <is>
          <t>Violations were cited in the following area(s).</t>
        </is>
      </c>
      <c r="G5345" t="inlineStr">
        <is>
          <t>10F</t>
        </is>
      </c>
      <c r="H5345" t="inlineStr">
        <is>
          <t>Non-food contact surface or equipment made of unacceptable material, not kept clean, or not properly sealed, raised, spaced or movable to allow accessibility for cleaning on all sides, above and underneath the unit.</t>
        </is>
      </c>
      <c r="I5345" t="inlineStr">
        <is>
          <t>Not Critical</t>
        </is>
      </c>
      <c r="J5345" t="n">
        <v>13</v>
      </c>
      <c r="K5345" t="inlineStr">
        <is>
          <t>A</t>
        </is>
      </c>
      <c r="L5345" s="9">
        <f>A5345&amp;"-"&amp;TEXT(E5345,"yyyymmdd")</f>
        <v/>
      </c>
    </row>
    <row r="5346">
      <c r="A5346" t="n">
        <v>50011955</v>
      </c>
      <c r="B5346" t="inlineStr">
        <is>
          <t>Manhattan</t>
        </is>
      </c>
      <c r="D5346" t="inlineStr">
        <is>
          <t>Japanese</t>
        </is>
      </c>
      <c r="E5346" s="8" t="n">
        <v>46148</v>
      </c>
      <c r="F5346" t="inlineStr">
        <is>
          <t>Violations were cited in the following area(s).</t>
        </is>
      </c>
      <c r="G5346" t="inlineStr">
        <is>
          <t>02G</t>
        </is>
      </c>
      <c r="H5346" t="inlineStr">
        <is>
          <t>Cold TCS food item held above 41 °F; smoked or processed fish held above 38 °F; intact raw eggs held above 45 °F; or reduced oxygen packaged (ROP) TCS foods held above required temperatures except during active necessary preparation.</t>
        </is>
      </c>
      <c r="I5346" t="inlineStr">
        <is>
          <t>Critical</t>
        </is>
      </c>
      <c r="J5346" t="n">
        <v>11</v>
      </c>
      <c r="K5346" t="inlineStr">
        <is>
          <t>A</t>
        </is>
      </c>
      <c r="L5346" s="9">
        <f>A5346&amp;"-"&amp;TEXT(E5346,"yyyymmdd")</f>
        <v/>
      </c>
    </row>
    <row r="5347">
      <c r="A5347" t="n">
        <v>50011955</v>
      </c>
      <c r="B5347" t="inlineStr">
        <is>
          <t>Manhattan</t>
        </is>
      </c>
      <c r="D5347" t="inlineStr">
        <is>
          <t>Japanese</t>
        </is>
      </c>
      <c r="E5347" s="8" t="n">
        <v>46148</v>
      </c>
      <c r="F5347" t="inlineStr">
        <is>
          <t>Violations were cited in the following area(s).</t>
        </is>
      </c>
      <c r="G5347" t="inlineStr">
        <is>
          <t>09B</t>
        </is>
      </c>
      <c r="H5347" t="inlineStr">
        <is>
          <t>Thawing procedure improper.</t>
        </is>
      </c>
      <c r="I5347" t="inlineStr">
        <is>
          <t>Not Critical</t>
        </is>
      </c>
      <c r="J5347" t="n">
        <v>11</v>
      </c>
      <c r="K5347" t="inlineStr">
        <is>
          <t>A</t>
        </is>
      </c>
      <c r="L5347" s="9">
        <f>A5347&amp;"-"&amp;TEXT(E5347,"yyyymmdd")</f>
        <v/>
      </c>
    </row>
    <row r="5348">
      <c r="A5348" t="n">
        <v>50011955</v>
      </c>
      <c r="B5348" t="inlineStr">
        <is>
          <t>Manhattan</t>
        </is>
      </c>
      <c r="D5348" t="inlineStr">
        <is>
          <t>Japanese</t>
        </is>
      </c>
      <c r="E5348" s="8" t="n">
        <v>46148</v>
      </c>
      <c r="F5348" t="inlineStr">
        <is>
          <t>Violations were cited in the following area(s).</t>
        </is>
      </c>
      <c r="G5348" t="inlineStr">
        <is>
          <t>10F</t>
        </is>
      </c>
      <c r="H5348" t="inlineStr">
        <is>
          <t>Non-food contact surface or equipment made of unacceptable material, not kept clean, or not properly sealed, raised, spaced or movable to allow accessibility for cleaning on all sides, above and underneath the unit.</t>
        </is>
      </c>
      <c r="I5348" t="inlineStr">
        <is>
          <t>Not Critical</t>
        </is>
      </c>
      <c r="J5348" t="n">
        <v>11</v>
      </c>
      <c r="K5348" t="inlineStr">
        <is>
          <t>A</t>
        </is>
      </c>
      <c r="L5348" s="9">
        <f>A5348&amp;"-"&amp;TEXT(E5348,"yyyymmdd")</f>
        <v/>
      </c>
    </row>
    <row r="5349">
      <c r="A5349" t="n">
        <v>50037988</v>
      </c>
      <c r="B5349" t="inlineStr">
        <is>
          <t>Brooklyn</t>
        </is>
      </c>
      <c r="C5349" t="inlineStr">
        <is>
          <t>11238</t>
        </is>
      </c>
      <c r="D5349" t="inlineStr">
        <is>
          <t>Southeast Asian</t>
        </is>
      </c>
      <c r="E5349" s="8" t="n">
        <v>46148</v>
      </c>
      <c r="F5349" t="inlineStr">
        <is>
          <t>Violations were cited in the following area(s).</t>
        </is>
      </c>
      <c r="G5349" t="inlineStr">
        <is>
          <t>02B</t>
        </is>
      </c>
      <c r="H5349" t="inlineStr">
        <is>
          <t>Hot TCS food item not held at or above 140 °F.</t>
        </is>
      </c>
      <c r="I5349" t="inlineStr">
        <is>
          <t>Critical</t>
        </is>
      </c>
      <c r="J5349" t="n">
        <v>20</v>
      </c>
      <c r="L5349" s="9">
        <f>A5349&amp;"-"&amp;TEXT(E5349,"yyyymmdd")</f>
        <v/>
      </c>
    </row>
    <row r="5350">
      <c r="A5350" t="n">
        <v>50037988</v>
      </c>
      <c r="B5350" t="inlineStr">
        <is>
          <t>Brooklyn</t>
        </is>
      </c>
      <c r="C5350" t="inlineStr">
        <is>
          <t>11238</t>
        </is>
      </c>
      <c r="D5350" t="inlineStr">
        <is>
          <t>Southeast Asian</t>
        </is>
      </c>
      <c r="E5350" s="8" t="n">
        <v>46148</v>
      </c>
      <c r="F5350" t="inlineStr">
        <is>
          <t>Violations were cited in the following area(s).</t>
        </is>
      </c>
      <c r="G5350" t="inlineStr">
        <is>
          <t>06F</t>
        </is>
      </c>
      <c r="H5350" t="inlineStr">
        <is>
          <t>Wiping cloths not stored clean and dry, or in a sanitizing solution, between uses.</t>
        </is>
      </c>
      <c r="I5350" t="inlineStr">
        <is>
          <t>Critical</t>
        </is>
      </c>
      <c r="J5350" t="n">
        <v>20</v>
      </c>
      <c r="L5350" s="9">
        <f>A5350&amp;"-"&amp;TEXT(E5350,"yyyymmdd")</f>
        <v/>
      </c>
    </row>
    <row r="5351">
      <c r="A5351" t="n">
        <v>50037988</v>
      </c>
      <c r="B5351" t="inlineStr">
        <is>
          <t>Brooklyn</t>
        </is>
      </c>
      <c r="C5351" t="inlineStr">
        <is>
          <t>11238</t>
        </is>
      </c>
      <c r="D5351" t="inlineStr">
        <is>
          <t>Southeast Asian</t>
        </is>
      </c>
      <c r="E5351" s="8" t="n">
        <v>46148</v>
      </c>
      <c r="F5351" t="inlineStr">
        <is>
          <t>Violations were cited in the following area(s).</t>
        </is>
      </c>
      <c r="G5351" t="inlineStr">
        <is>
          <t>09B</t>
        </is>
      </c>
      <c r="H5351" t="inlineStr">
        <is>
          <t>Thawing procedure improper.</t>
        </is>
      </c>
      <c r="I5351" t="inlineStr">
        <is>
          <t>Not Critical</t>
        </is>
      </c>
      <c r="J5351" t="n">
        <v>20</v>
      </c>
      <c r="L5351" s="9">
        <f>A5351&amp;"-"&amp;TEXT(E5351,"yyyymmdd")</f>
        <v/>
      </c>
    </row>
    <row r="5352">
      <c r="A5352" t="n">
        <v>50037988</v>
      </c>
      <c r="B5352" t="inlineStr">
        <is>
          <t>Brooklyn</t>
        </is>
      </c>
      <c r="C5352" t="inlineStr">
        <is>
          <t>11238</t>
        </is>
      </c>
      <c r="D5352" t="inlineStr">
        <is>
          <t>Southeast Asian</t>
        </is>
      </c>
      <c r="E5352" s="8" t="n">
        <v>46148</v>
      </c>
      <c r="F5352" t="inlineStr">
        <is>
          <t>Violations were cited in the following area(s).</t>
        </is>
      </c>
      <c r="G5352" t="inlineStr">
        <is>
          <t>10B</t>
        </is>
      </c>
      <c r="H5352" t="inlineStr">
        <is>
          <t>Anti-siphonage or back-flow prevention device not provided where required; equipment or floor not properly drained; sewage disposal system in disrepair or not functioning properly. Condensation or liquid waste improperly disposed of.</t>
        </is>
      </c>
      <c r="I5352" t="inlineStr">
        <is>
          <t>Not Critical</t>
        </is>
      </c>
      <c r="J5352" t="n">
        <v>20</v>
      </c>
      <c r="L5352" s="9">
        <f>A5352&amp;"-"&amp;TEXT(E5352,"yyyymmdd")</f>
        <v/>
      </c>
    </row>
    <row r="5353">
      <c r="A5353" t="n">
        <v>50037988</v>
      </c>
      <c r="B5353" t="inlineStr">
        <is>
          <t>Brooklyn</t>
        </is>
      </c>
      <c r="C5353" t="inlineStr">
        <is>
          <t>11238</t>
        </is>
      </c>
      <c r="D5353" t="inlineStr">
        <is>
          <t>Southeast Asian</t>
        </is>
      </c>
      <c r="E5353" s="8" t="n">
        <v>46148</v>
      </c>
      <c r="F5353" t="inlineStr">
        <is>
          <t>Violations were cited in the following area(s).</t>
        </is>
      </c>
      <c r="G5353" t="inlineStr">
        <is>
          <t>10F</t>
        </is>
      </c>
      <c r="H5353" t="inlineStr">
        <is>
          <t>Non-food contact surface or equipment made of unacceptable material, not kept clean, or not properly sealed, raised, spaced or movable to allow accessibility for cleaning on all sides, above and underneath the unit.</t>
        </is>
      </c>
      <c r="I5353" t="inlineStr">
        <is>
          <t>Not Critical</t>
        </is>
      </c>
      <c r="J5353" t="n">
        <v>20</v>
      </c>
      <c r="L5353" s="9">
        <f>A5353&amp;"-"&amp;TEXT(E5353,"yyyymmdd")</f>
        <v/>
      </c>
    </row>
    <row r="5354">
      <c r="A5354" t="n">
        <v>50044260</v>
      </c>
      <c r="B5354" t="inlineStr">
        <is>
          <t>Bronx</t>
        </is>
      </c>
      <c r="D5354" t="inlineStr">
        <is>
          <t>Hamburgers</t>
        </is>
      </c>
      <c r="E5354" s="8" t="n">
        <v>46148</v>
      </c>
      <c r="F5354" t="inlineStr">
        <is>
          <t>Violations were cited in the following area(s).</t>
        </is>
      </c>
      <c r="G5354" t="inlineStr">
        <is>
          <t>02G</t>
        </is>
      </c>
      <c r="H5354" t="inlineStr">
        <is>
          <t>Cold TCS food item held above 41 °F; smoked or processed fish held above 38 °F; intact raw eggs held above 45 °F; or reduced oxygen packaged (ROP) TCS foods held above required temperatures except during active necessary preparation.</t>
        </is>
      </c>
      <c r="I5354" t="inlineStr">
        <is>
          <t>Critical</t>
        </is>
      </c>
      <c r="J5354" t="n">
        <v>13</v>
      </c>
      <c r="K5354" t="inlineStr">
        <is>
          <t>A</t>
        </is>
      </c>
      <c r="L5354" s="9">
        <f>A5354&amp;"-"&amp;TEXT(E5354,"yyyymmdd")</f>
        <v/>
      </c>
    </row>
    <row r="5355">
      <c r="A5355" t="n">
        <v>50044260</v>
      </c>
      <c r="B5355" t="inlineStr">
        <is>
          <t>Bronx</t>
        </is>
      </c>
      <c r="D5355" t="inlineStr">
        <is>
          <t>Hamburgers</t>
        </is>
      </c>
      <c r="E5355" s="8" t="n">
        <v>46148</v>
      </c>
      <c r="F5355" t="inlineStr">
        <is>
          <t>Violations were cited in the following area(s).</t>
        </is>
      </c>
      <c r="G5355" t="inlineStr">
        <is>
          <t>06D</t>
        </is>
      </c>
      <c r="H5355" t="inlineStr">
        <is>
          <t>Food contact surface not properly washed, rinsed and sanitized after each use and following any activity when contamination may have occurred.</t>
        </is>
      </c>
      <c r="I5355" t="inlineStr">
        <is>
          <t>Critical</t>
        </is>
      </c>
      <c r="J5355" t="n">
        <v>13</v>
      </c>
      <c r="K5355" t="inlineStr">
        <is>
          <t>A</t>
        </is>
      </c>
      <c r="L5355" s="9">
        <f>A5355&amp;"-"&amp;TEXT(E5355,"yyyymmdd")</f>
        <v/>
      </c>
    </row>
    <row r="5356">
      <c r="A5356" t="n">
        <v>50051729</v>
      </c>
      <c r="B5356" t="inlineStr">
        <is>
          <t>Brooklyn</t>
        </is>
      </c>
      <c r="C5356" t="inlineStr">
        <is>
          <t>11218</t>
        </is>
      </c>
      <c r="D5356" t="inlineStr">
        <is>
          <t>Tex-Mex</t>
        </is>
      </c>
      <c r="E5356" s="8" t="n">
        <v>46148</v>
      </c>
      <c r="F5356" t="inlineStr">
        <is>
          <t>Violations were cited in the following area(s).</t>
        </is>
      </c>
      <c r="G5356" t="inlineStr">
        <is>
          <t>06C</t>
        </is>
      </c>
      <c r="H535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356" t="inlineStr">
        <is>
          <t>Critical</t>
        </is>
      </c>
      <c r="J5356" t="n">
        <v>11</v>
      </c>
      <c r="K5356" t="inlineStr">
        <is>
          <t>A</t>
        </is>
      </c>
      <c r="L5356" s="9">
        <f>A5356&amp;"-"&amp;TEXT(E5356,"yyyymmdd")</f>
        <v/>
      </c>
    </row>
    <row r="5357">
      <c r="A5357" t="n">
        <v>50051729</v>
      </c>
      <c r="B5357" t="inlineStr">
        <is>
          <t>Brooklyn</t>
        </is>
      </c>
      <c r="C5357" t="inlineStr">
        <is>
          <t>11218</t>
        </is>
      </c>
      <c r="D5357" t="inlineStr">
        <is>
          <t>Tex-Mex</t>
        </is>
      </c>
      <c r="E5357" s="8" t="n">
        <v>46148</v>
      </c>
      <c r="F5357" t="inlineStr">
        <is>
          <t>Violations were cited in the following area(s).</t>
        </is>
      </c>
      <c r="G5357" t="inlineStr">
        <is>
          <t>10F</t>
        </is>
      </c>
      <c r="H5357" t="inlineStr">
        <is>
          <t>Non-food contact surface or equipment made of unacceptable material, not kept clean, or not properly sealed, raised, spaced or movable to allow accessibility for cleaning on all sides, above and underneath the unit.</t>
        </is>
      </c>
      <c r="I5357" t="inlineStr">
        <is>
          <t>Not Critical</t>
        </is>
      </c>
      <c r="J5357" t="n">
        <v>11</v>
      </c>
      <c r="K5357" t="inlineStr">
        <is>
          <t>A</t>
        </is>
      </c>
      <c r="L5357" s="9">
        <f>A5357&amp;"-"&amp;TEXT(E5357,"yyyymmdd")</f>
        <v/>
      </c>
    </row>
    <row r="5358">
      <c r="A5358" t="n">
        <v>50051729</v>
      </c>
      <c r="B5358" t="inlineStr">
        <is>
          <t>Brooklyn</t>
        </is>
      </c>
      <c r="C5358" t="inlineStr">
        <is>
          <t>11218</t>
        </is>
      </c>
      <c r="D5358" t="inlineStr">
        <is>
          <t>Tex-Mex</t>
        </is>
      </c>
      <c r="E5358" s="8" t="n">
        <v>46148</v>
      </c>
      <c r="F5358" t="inlineStr">
        <is>
          <t>Violations were cited in the following area(s).</t>
        </is>
      </c>
      <c r="G5358" t="inlineStr">
        <is>
          <t>10H</t>
        </is>
      </c>
      <c r="H5358" t="inlineStr">
        <is>
          <t>Single service article not provided. Single service article reused or not protected from contamination when transported, stored, dispensed. Drinking straws not completely enclosed in wrapper or dispensed from a sanitary device.</t>
        </is>
      </c>
      <c r="I5358" t="inlineStr">
        <is>
          <t>Not Critical</t>
        </is>
      </c>
      <c r="J5358" t="n">
        <v>11</v>
      </c>
      <c r="K5358" t="inlineStr">
        <is>
          <t>A</t>
        </is>
      </c>
      <c r="L5358" s="9">
        <f>A5358&amp;"-"&amp;TEXT(E5358,"yyyymmdd")</f>
        <v/>
      </c>
    </row>
    <row r="5359">
      <c r="A5359" t="n">
        <v>50055882</v>
      </c>
      <c r="B5359" t="inlineStr">
        <is>
          <t>Manhattan</t>
        </is>
      </c>
      <c r="C5359" t="inlineStr">
        <is>
          <t>10019</t>
        </is>
      </c>
      <c r="D5359" t="inlineStr">
        <is>
          <t>Mediterranean</t>
        </is>
      </c>
      <c r="E5359" s="8" t="n">
        <v>46148</v>
      </c>
      <c r="F5359" t="inlineStr">
        <is>
          <t>Violations were cited in the following area(s).</t>
        </is>
      </c>
      <c r="G5359" t="inlineStr">
        <is>
          <t>04H</t>
        </is>
      </c>
      <c r="H5359" t="inlineStr">
        <is>
          <t>Raw, cooked or prepared food is adulterated, contaminated, cross-contaminated, or not discarded in accordance with HACCP plan.</t>
        </is>
      </c>
      <c r="I5359" t="inlineStr">
        <is>
          <t>Critical</t>
        </is>
      </c>
      <c r="J5359" t="n">
        <v>17</v>
      </c>
      <c r="L5359" s="9">
        <f>A5359&amp;"-"&amp;TEXT(E5359,"yyyymmdd")</f>
        <v/>
      </c>
    </row>
    <row r="5360">
      <c r="A5360" t="n">
        <v>50055882</v>
      </c>
      <c r="B5360" t="inlineStr">
        <is>
          <t>Manhattan</t>
        </is>
      </c>
      <c r="C5360" t="inlineStr">
        <is>
          <t>10019</t>
        </is>
      </c>
      <c r="D5360" t="inlineStr">
        <is>
          <t>Mediterranean</t>
        </is>
      </c>
      <c r="E5360" s="8" t="n">
        <v>46148</v>
      </c>
      <c r="F5360" t="inlineStr">
        <is>
          <t>Violations were cited in the following area(s).</t>
        </is>
      </c>
      <c r="G5360" t="inlineStr">
        <is>
          <t>06C</t>
        </is>
      </c>
      <c r="H53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360" t="inlineStr">
        <is>
          <t>Critical</t>
        </is>
      </c>
      <c r="J5360" t="n">
        <v>17</v>
      </c>
      <c r="L5360" s="9">
        <f>A5360&amp;"-"&amp;TEXT(E5360,"yyyymmdd")</f>
        <v/>
      </c>
    </row>
    <row r="5361">
      <c r="A5361" t="n">
        <v>50055882</v>
      </c>
      <c r="B5361" t="inlineStr">
        <is>
          <t>Manhattan</t>
        </is>
      </c>
      <c r="C5361" t="inlineStr">
        <is>
          <t>10019</t>
        </is>
      </c>
      <c r="D5361" t="inlineStr">
        <is>
          <t>Mediterranean</t>
        </is>
      </c>
      <c r="E5361" s="8" t="n">
        <v>46148</v>
      </c>
      <c r="F5361" t="inlineStr">
        <is>
          <t>Violations were cited in the following area(s).</t>
        </is>
      </c>
      <c r="G5361" t="inlineStr">
        <is>
          <t>06D</t>
        </is>
      </c>
      <c r="H5361" t="inlineStr">
        <is>
          <t>Food contact surface not properly washed, rinsed and sanitized after each use and following any activity when contamination may have occurred.</t>
        </is>
      </c>
      <c r="I5361" t="inlineStr">
        <is>
          <t>Critical</t>
        </is>
      </c>
      <c r="J5361" t="n">
        <v>17</v>
      </c>
      <c r="L5361" s="9">
        <f>A5361&amp;"-"&amp;TEXT(E5361,"yyyymmdd")</f>
        <v/>
      </c>
    </row>
    <row r="5362">
      <c r="A5362" t="n">
        <v>50074348</v>
      </c>
      <c r="B5362" t="inlineStr">
        <is>
          <t>Brooklyn</t>
        </is>
      </c>
      <c r="C5362" t="inlineStr">
        <is>
          <t>11206</t>
        </is>
      </c>
      <c r="D5362" t="inlineStr">
        <is>
          <t>Coffee/Tea</t>
        </is>
      </c>
      <c r="E5362" s="8" t="n">
        <v>46148</v>
      </c>
      <c r="F5362" t="inlineStr">
        <is>
          <t>Violations were cited in the following area(s).</t>
        </is>
      </c>
      <c r="G5362" t="inlineStr">
        <is>
          <t>02G</t>
        </is>
      </c>
      <c r="H5362" t="inlineStr">
        <is>
          <t>Cold TCS food item held above 41 °F; smoked or processed fish held above 38 °F; intact raw eggs held above 45 °F; or reduced oxygen packaged (ROP) TCS foods held above required temperatures except during active necessary preparation.</t>
        </is>
      </c>
      <c r="I5362" t="inlineStr">
        <is>
          <t>Critical</t>
        </is>
      </c>
      <c r="J5362" t="n">
        <v>12</v>
      </c>
      <c r="K5362" t="inlineStr">
        <is>
          <t>A</t>
        </is>
      </c>
      <c r="L5362" s="9">
        <f>A5362&amp;"-"&amp;TEXT(E5362,"yyyymmdd")</f>
        <v/>
      </c>
    </row>
    <row r="5363">
      <c r="A5363" t="n">
        <v>50074348</v>
      </c>
      <c r="B5363" t="inlineStr">
        <is>
          <t>Brooklyn</t>
        </is>
      </c>
      <c r="C5363" t="inlineStr">
        <is>
          <t>11206</t>
        </is>
      </c>
      <c r="D5363" t="inlineStr">
        <is>
          <t>Coffee/Tea</t>
        </is>
      </c>
      <c r="E5363" s="8" t="n">
        <v>46148</v>
      </c>
      <c r="F5363" t="inlineStr">
        <is>
          <t>Violations were cited in the following area(s).</t>
        </is>
      </c>
      <c r="G5363" t="inlineStr">
        <is>
          <t>10F</t>
        </is>
      </c>
      <c r="H5363" t="inlineStr">
        <is>
          <t>Non-food contact surface or equipment made of unacceptable material, not kept clean, or not properly sealed, raised, spaced or movable to allow accessibility for cleaning on all sides, above and underneath the unit.</t>
        </is>
      </c>
      <c r="I5363" t="inlineStr">
        <is>
          <t>Not Critical</t>
        </is>
      </c>
      <c r="J5363" t="n">
        <v>12</v>
      </c>
      <c r="K5363" t="inlineStr">
        <is>
          <t>A</t>
        </is>
      </c>
      <c r="L5363" s="9">
        <f>A5363&amp;"-"&amp;TEXT(E5363,"yyyymmdd")</f>
        <v/>
      </c>
    </row>
    <row r="5364">
      <c r="A5364" t="n">
        <v>50074796</v>
      </c>
      <c r="B5364" t="inlineStr">
        <is>
          <t>Bronx</t>
        </is>
      </c>
      <c r="C5364" t="inlineStr">
        <is>
          <t>10452</t>
        </is>
      </c>
      <c r="D5364" t="inlineStr">
        <is>
          <t>Chicken</t>
        </is>
      </c>
      <c r="E5364" s="8" t="n">
        <v>46148</v>
      </c>
      <c r="F5364" t="inlineStr">
        <is>
          <t>Violations were cited in the following area(s).</t>
        </is>
      </c>
      <c r="G5364" t="inlineStr">
        <is>
          <t>10F</t>
        </is>
      </c>
      <c r="H5364" t="inlineStr">
        <is>
          <t>Non-food contact surface or equipment made of unacceptable material, not kept clean, or not properly sealed, raised, spaced or movable to allow accessibility for cleaning on all sides, above and underneath the unit.</t>
        </is>
      </c>
      <c r="I5364" t="inlineStr">
        <is>
          <t>Not Critical</t>
        </is>
      </c>
      <c r="J5364" t="n">
        <v>4</v>
      </c>
      <c r="K5364" t="inlineStr">
        <is>
          <t>A</t>
        </is>
      </c>
      <c r="L5364" s="9">
        <f>A5364&amp;"-"&amp;TEXT(E5364,"yyyymmdd")</f>
        <v/>
      </c>
    </row>
    <row r="5365">
      <c r="A5365" t="n">
        <v>50078088</v>
      </c>
      <c r="B5365" t="inlineStr">
        <is>
          <t>Brooklyn</t>
        </is>
      </c>
      <c r="C5365" t="inlineStr">
        <is>
          <t>11201</t>
        </is>
      </c>
      <c r="D5365" t="inlineStr">
        <is>
          <t>Sandwiches/Salads/Mixed Buffet</t>
        </is>
      </c>
      <c r="E5365" s="8" t="n">
        <v>46148</v>
      </c>
      <c r="F5365" t="inlineStr">
        <is>
          <t>Violations were cited in the following area(s).</t>
        </is>
      </c>
      <c r="G5365" t="inlineStr">
        <is>
          <t>02G</t>
        </is>
      </c>
      <c r="H5365" t="inlineStr">
        <is>
          <t>Cold TCS food item held above 41 °F; smoked or processed fish held above 38 °F; intact raw eggs held above 45 °F; or reduced oxygen packaged (ROP) TCS foods held above required temperatures except during active necessary preparation.</t>
        </is>
      </c>
      <c r="I5365" t="inlineStr">
        <is>
          <t>Critical</t>
        </is>
      </c>
      <c r="J5365" t="n">
        <v>22</v>
      </c>
      <c r="L5365" s="9">
        <f>A5365&amp;"-"&amp;TEXT(E5365,"yyyymmdd")</f>
        <v/>
      </c>
    </row>
    <row r="5366">
      <c r="A5366" t="n">
        <v>50078088</v>
      </c>
      <c r="B5366" t="inlineStr">
        <is>
          <t>Brooklyn</t>
        </is>
      </c>
      <c r="C5366" t="inlineStr">
        <is>
          <t>11201</t>
        </is>
      </c>
      <c r="D5366" t="inlineStr">
        <is>
          <t>Sandwiches/Salads/Mixed Buffet</t>
        </is>
      </c>
      <c r="E5366" s="8" t="n">
        <v>46148</v>
      </c>
      <c r="F5366" t="inlineStr">
        <is>
          <t>Violations were cited in the following area(s).</t>
        </is>
      </c>
      <c r="G5366" t="inlineStr">
        <is>
          <t>04L</t>
        </is>
      </c>
      <c r="H5366" t="inlineStr">
        <is>
          <t>Evidence of mice or live mice in establishment's food or non-food areas.</t>
        </is>
      </c>
      <c r="I5366" t="inlineStr">
        <is>
          <t>Critical</t>
        </is>
      </c>
      <c r="J5366" t="n">
        <v>22</v>
      </c>
      <c r="L5366" s="9">
        <f>A5366&amp;"-"&amp;TEXT(E5366,"yyyymmdd")</f>
        <v/>
      </c>
    </row>
    <row r="5367">
      <c r="A5367" t="n">
        <v>50078088</v>
      </c>
      <c r="B5367" t="inlineStr">
        <is>
          <t>Brooklyn</t>
        </is>
      </c>
      <c r="C5367" t="inlineStr">
        <is>
          <t>11201</t>
        </is>
      </c>
      <c r="D5367" t="inlineStr">
        <is>
          <t>Sandwiches/Salads/Mixed Buffet</t>
        </is>
      </c>
      <c r="E5367" s="8" t="n">
        <v>46148</v>
      </c>
      <c r="F5367" t="inlineStr">
        <is>
          <t>Violations were cited in the following area(s).</t>
        </is>
      </c>
      <c r="G5367" t="inlineStr">
        <is>
          <t>08A</t>
        </is>
      </c>
      <c r="H5367" t="inlineStr">
        <is>
          <t>Establishment is not free of harborage or conditions conducive to rodents, insects or other pests.</t>
        </is>
      </c>
      <c r="I5367" t="inlineStr">
        <is>
          <t>Not Critical</t>
        </is>
      </c>
      <c r="J5367" t="n">
        <v>22</v>
      </c>
      <c r="L5367" s="9">
        <f>A5367&amp;"-"&amp;TEXT(E5367,"yyyymmdd")</f>
        <v/>
      </c>
    </row>
    <row r="5368">
      <c r="A5368" t="n">
        <v>50078088</v>
      </c>
      <c r="B5368" t="inlineStr">
        <is>
          <t>Brooklyn</t>
        </is>
      </c>
      <c r="C5368" t="inlineStr">
        <is>
          <t>11201</t>
        </is>
      </c>
      <c r="D5368" t="inlineStr">
        <is>
          <t>Sandwiches/Salads/Mixed Buffet</t>
        </is>
      </c>
      <c r="E5368" s="8" t="n">
        <v>46148</v>
      </c>
      <c r="F5368" t="inlineStr">
        <is>
          <t>Violations were cited in the following area(s).</t>
        </is>
      </c>
      <c r="G5368" t="inlineStr">
        <is>
          <t>10E</t>
        </is>
      </c>
      <c r="H5368" t="inlineStr">
        <is>
          <t>Accurate thermometer not provided or properly located in refrigerated, cold storage or hot holding equipment</t>
        </is>
      </c>
      <c r="I5368" t="inlineStr">
        <is>
          <t>Not Critical</t>
        </is>
      </c>
      <c r="J5368" t="n">
        <v>22</v>
      </c>
      <c r="L5368" s="9">
        <f>A5368&amp;"-"&amp;TEXT(E5368,"yyyymmdd")</f>
        <v/>
      </c>
    </row>
    <row r="5369">
      <c r="A5369" t="n">
        <v>50080253</v>
      </c>
      <c r="B5369" t="inlineStr">
        <is>
          <t>Manhattan</t>
        </is>
      </c>
      <c r="C5369" t="inlineStr">
        <is>
          <t>10013</t>
        </is>
      </c>
      <c r="D5369" t="inlineStr">
        <is>
          <t>Japanese</t>
        </is>
      </c>
      <c r="E5369" s="8" t="n">
        <v>46148</v>
      </c>
      <c r="F5369" t="inlineStr">
        <is>
          <t>Violations were cited in the following area(s).</t>
        </is>
      </c>
      <c r="G5369" t="inlineStr">
        <is>
          <t>02B</t>
        </is>
      </c>
      <c r="H5369" t="inlineStr">
        <is>
          <t>Hot TCS food item not held at or above 140 °F.</t>
        </is>
      </c>
      <c r="I5369" t="inlineStr">
        <is>
          <t>Critical</t>
        </is>
      </c>
      <c r="J5369" t="n">
        <v>21</v>
      </c>
      <c r="L5369" s="9">
        <f>A5369&amp;"-"&amp;TEXT(E5369,"yyyymmdd")</f>
        <v/>
      </c>
    </row>
    <row r="5370">
      <c r="A5370" t="n">
        <v>50080253</v>
      </c>
      <c r="B5370" t="inlineStr">
        <is>
          <t>Manhattan</t>
        </is>
      </c>
      <c r="C5370" t="inlineStr">
        <is>
          <t>10013</t>
        </is>
      </c>
      <c r="D5370" t="inlineStr">
        <is>
          <t>Japanese</t>
        </is>
      </c>
      <c r="E5370" s="8" t="n">
        <v>46148</v>
      </c>
      <c r="F5370" t="inlineStr">
        <is>
          <t>Violations were cited in the following area(s).</t>
        </is>
      </c>
      <c r="G5370" t="inlineStr">
        <is>
          <t>04C</t>
        </is>
      </c>
      <c r="H5370" t="inlineStr">
        <is>
          <t>Food worker/food vendor does not use utensil or other barrier to eliminate bare hand contact with food that will not receive adequate additional heat treatment.</t>
        </is>
      </c>
      <c r="I5370" t="inlineStr">
        <is>
          <t>Critical</t>
        </is>
      </c>
      <c r="J5370" t="n">
        <v>21</v>
      </c>
      <c r="L5370" s="9">
        <f>A5370&amp;"-"&amp;TEXT(E5370,"yyyymmdd")</f>
        <v/>
      </c>
    </row>
    <row r="5371">
      <c r="A5371" t="n">
        <v>50080253</v>
      </c>
      <c r="B5371" t="inlineStr">
        <is>
          <t>Manhattan</t>
        </is>
      </c>
      <c r="C5371" t="inlineStr">
        <is>
          <t>10013</t>
        </is>
      </c>
      <c r="D5371" t="inlineStr">
        <is>
          <t>Japanese</t>
        </is>
      </c>
      <c r="E5371" s="8" t="n">
        <v>46148</v>
      </c>
      <c r="F5371" t="inlineStr">
        <is>
          <t>Violations were cited in the following area(s).</t>
        </is>
      </c>
      <c r="G5371" t="inlineStr">
        <is>
          <t>06D</t>
        </is>
      </c>
      <c r="H5371" t="inlineStr">
        <is>
          <t>Food contact surface not properly washed, rinsed and sanitized after each use and following any activity when contamination may have occurred.</t>
        </is>
      </c>
      <c r="I5371" t="inlineStr">
        <is>
          <t>Critical</t>
        </is>
      </c>
      <c r="J5371" t="n">
        <v>21</v>
      </c>
      <c r="L5371" s="9">
        <f>A5371&amp;"-"&amp;TEXT(E5371,"yyyymmdd")</f>
        <v/>
      </c>
    </row>
    <row r="5372">
      <c r="A5372" t="n">
        <v>50081485</v>
      </c>
      <c r="B5372" t="inlineStr">
        <is>
          <t>Manhattan</t>
        </is>
      </c>
      <c r="C5372" t="inlineStr">
        <is>
          <t>10018</t>
        </is>
      </c>
      <c r="D5372" t="inlineStr">
        <is>
          <t>Latin American</t>
        </is>
      </c>
      <c r="E5372" s="8" t="n">
        <v>46148</v>
      </c>
      <c r="F5372" t="inlineStr">
        <is>
          <t>Violations were cited in the following area(s).</t>
        </is>
      </c>
      <c r="G5372" t="inlineStr">
        <is>
          <t>02G</t>
        </is>
      </c>
      <c r="H5372" t="inlineStr">
        <is>
          <t>Cold TCS food item held above 41 °F; smoked or processed fish held above 38 °F; intact raw eggs held above 45 °F; or reduced oxygen packaged (ROP) TCS foods held above required temperatures except during active necessary preparation.</t>
        </is>
      </c>
      <c r="I5372" t="inlineStr">
        <is>
          <t>Critical</t>
        </is>
      </c>
      <c r="J5372" t="n">
        <v>42</v>
      </c>
      <c r="L5372" s="9">
        <f>A5372&amp;"-"&amp;TEXT(E5372,"yyyymmdd")</f>
        <v/>
      </c>
    </row>
    <row r="5373">
      <c r="A5373" t="n">
        <v>50081485</v>
      </c>
      <c r="B5373" t="inlineStr">
        <is>
          <t>Manhattan</t>
        </is>
      </c>
      <c r="C5373" t="inlineStr">
        <is>
          <t>10018</t>
        </is>
      </c>
      <c r="D5373" t="inlineStr">
        <is>
          <t>Latin American</t>
        </is>
      </c>
      <c r="E5373" s="8" t="n">
        <v>46148</v>
      </c>
      <c r="F5373" t="inlineStr">
        <is>
          <t>Violations were cited in the following area(s).</t>
        </is>
      </c>
      <c r="G5373" t="inlineStr">
        <is>
          <t>03B</t>
        </is>
      </c>
      <c r="H5373" t="inlineStr">
        <is>
          <t>Shellfish not from approved source, not or improperly tagged/labeled; tags not retained for 90 days.</t>
        </is>
      </c>
      <c r="I5373" t="inlineStr">
        <is>
          <t>Critical</t>
        </is>
      </c>
      <c r="J5373" t="n">
        <v>42</v>
      </c>
      <c r="L5373" s="9">
        <f>A5373&amp;"-"&amp;TEXT(E5373,"yyyymmdd")</f>
        <v/>
      </c>
    </row>
    <row r="5374">
      <c r="A5374" t="n">
        <v>50081485</v>
      </c>
      <c r="B5374" t="inlineStr">
        <is>
          <t>Manhattan</t>
        </is>
      </c>
      <c r="C5374" t="inlineStr">
        <is>
          <t>10018</t>
        </is>
      </c>
      <c r="D5374" t="inlineStr">
        <is>
          <t>Latin American</t>
        </is>
      </c>
      <c r="E5374" s="8" t="n">
        <v>46148</v>
      </c>
      <c r="F5374" t="inlineStr">
        <is>
          <t>Violations were cited in the following area(s).</t>
        </is>
      </c>
      <c r="G5374" t="inlineStr">
        <is>
          <t>04A</t>
        </is>
      </c>
      <c r="H5374" t="inlineStr">
        <is>
          <t>Food Protection Certificate (FPC) not held by manager or supervisor of food operations.</t>
        </is>
      </c>
      <c r="I5374" t="inlineStr">
        <is>
          <t>Critical</t>
        </is>
      </c>
      <c r="J5374" t="n">
        <v>42</v>
      </c>
      <c r="L5374" s="9">
        <f>A5374&amp;"-"&amp;TEXT(E5374,"yyyymmdd")</f>
        <v/>
      </c>
    </row>
    <row r="5375">
      <c r="A5375" t="n">
        <v>50081485</v>
      </c>
      <c r="B5375" t="inlineStr">
        <is>
          <t>Manhattan</t>
        </is>
      </c>
      <c r="C5375" t="inlineStr">
        <is>
          <t>10018</t>
        </is>
      </c>
      <c r="D5375" t="inlineStr">
        <is>
          <t>Latin American</t>
        </is>
      </c>
      <c r="E5375" s="8" t="n">
        <v>46148</v>
      </c>
      <c r="F5375" t="inlineStr">
        <is>
          <t>Violations were cited in the following area(s).</t>
        </is>
      </c>
      <c r="G5375" t="inlineStr">
        <is>
          <t>05D</t>
        </is>
      </c>
      <c r="H537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375" t="inlineStr">
        <is>
          <t>Critical</t>
        </is>
      </c>
      <c r="J5375" t="n">
        <v>42</v>
      </c>
      <c r="L5375" s="9">
        <f>A5375&amp;"-"&amp;TEXT(E5375,"yyyymmdd")</f>
        <v/>
      </c>
    </row>
    <row r="5376">
      <c r="A5376" t="n">
        <v>50081485</v>
      </c>
      <c r="B5376" t="inlineStr">
        <is>
          <t>Manhattan</t>
        </is>
      </c>
      <c r="C5376" t="inlineStr">
        <is>
          <t>10018</t>
        </is>
      </c>
      <c r="D5376" t="inlineStr">
        <is>
          <t>Latin American</t>
        </is>
      </c>
      <c r="E5376" s="8" t="n">
        <v>46148</v>
      </c>
      <c r="F5376" t="inlineStr">
        <is>
          <t>Violations were cited in the following area(s).</t>
        </is>
      </c>
      <c r="G5376" t="inlineStr">
        <is>
          <t>06E</t>
        </is>
      </c>
      <c r="H5376" t="inlineStr">
        <is>
          <t>Sanitized equipment or utensil, including in-use food dispensing utensil, improperly used or stored.</t>
        </is>
      </c>
      <c r="I5376" t="inlineStr">
        <is>
          <t>Critical</t>
        </is>
      </c>
      <c r="J5376" t="n">
        <v>42</v>
      </c>
      <c r="L5376" s="9">
        <f>A5376&amp;"-"&amp;TEXT(E5376,"yyyymmdd")</f>
        <v/>
      </c>
    </row>
    <row r="5377">
      <c r="A5377" t="n">
        <v>50086385</v>
      </c>
      <c r="B5377" t="inlineStr">
        <is>
          <t>Manhattan</t>
        </is>
      </c>
      <c r="C5377" t="inlineStr">
        <is>
          <t>10001</t>
        </is>
      </c>
      <c r="D5377" t="inlineStr">
        <is>
          <t>Pizza</t>
        </is>
      </c>
      <c r="E5377" s="8" t="n">
        <v>46148</v>
      </c>
      <c r="F5377" t="inlineStr">
        <is>
          <t>Violations were cited in the following area(s).</t>
        </is>
      </c>
      <c r="G5377" t="inlineStr">
        <is>
          <t>04A</t>
        </is>
      </c>
      <c r="H5377" t="inlineStr">
        <is>
          <t>Food Protection Certificate (FPC) not held by manager or supervisor of food operations.</t>
        </is>
      </c>
      <c r="I5377" t="inlineStr">
        <is>
          <t>Critical</t>
        </is>
      </c>
      <c r="J5377" t="n">
        <v>29</v>
      </c>
      <c r="L5377" s="9">
        <f>A5377&amp;"-"&amp;TEXT(E5377,"yyyymmdd")</f>
        <v/>
      </c>
    </row>
    <row r="5378">
      <c r="A5378" t="n">
        <v>50086385</v>
      </c>
      <c r="B5378" t="inlineStr">
        <is>
          <t>Manhattan</t>
        </is>
      </c>
      <c r="C5378" t="inlineStr">
        <is>
          <t>10001</t>
        </is>
      </c>
      <c r="D5378" t="inlineStr">
        <is>
          <t>Pizza</t>
        </is>
      </c>
      <c r="E5378" s="8" t="n">
        <v>46148</v>
      </c>
      <c r="F5378" t="inlineStr">
        <is>
          <t>Violations were cited in the following area(s).</t>
        </is>
      </c>
      <c r="G5378" t="inlineStr">
        <is>
          <t>04N</t>
        </is>
      </c>
      <c r="H5378" t="inlineStr">
        <is>
          <t>Filth flies or food/refuse/sewage associated with (FRSA) flies or other nuisance pests in establishment’s food and/or non-food areas. FRSA flies include house flies, blow flies, bottle flies, flesh flies, drain flies, Phorid flies and fruit flies.</t>
        </is>
      </c>
      <c r="I5378" t="inlineStr">
        <is>
          <t>Critical</t>
        </is>
      </c>
      <c r="J5378" t="n">
        <v>29</v>
      </c>
      <c r="L5378" s="9">
        <f>A5378&amp;"-"&amp;TEXT(E5378,"yyyymmdd")</f>
        <v/>
      </c>
    </row>
    <row r="5379">
      <c r="A5379" t="n">
        <v>50086385</v>
      </c>
      <c r="B5379" t="inlineStr">
        <is>
          <t>Manhattan</t>
        </is>
      </c>
      <c r="C5379" t="inlineStr">
        <is>
          <t>10001</t>
        </is>
      </c>
      <c r="D5379" t="inlineStr">
        <is>
          <t>Pizza</t>
        </is>
      </c>
      <c r="E5379" s="8" t="n">
        <v>46148</v>
      </c>
      <c r="F5379" t="inlineStr">
        <is>
          <t>Violations were cited in the following area(s).</t>
        </is>
      </c>
      <c r="G5379" t="inlineStr">
        <is>
          <t>06C</t>
        </is>
      </c>
      <c r="H53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379" t="inlineStr">
        <is>
          <t>Critical</t>
        </is>
      </c>
      <c r="J5379" t="n">
        <v>29</v>
      </c>
      <c r="L5379" s="9">
        <f>A5379&amp;"-"&amp;TEXT(E5379,"yyyymmdd")</f>
        <v/>
      </c>
    </row>
    <row r="5380">
      <c r="A5380" t="n">
        <v>50086385</v>
      </c>
      <c r="B5380" t="inlineStr">
        <is>
          <t>Manhattan</t>
        </is>
      </c>
      <c r="C5380" t="inlineStr">
        <is>
          <t>10001</t>
        </is>
      </c>
      <c r="D5380" t="inlineStr">
        <is>
          <t>Pizza</t>
        </is>
      </c>
      <c r="E5380" s="8" t="n">
        <v>46148</v>
      </c>
      <c r="F5380" t="inlineStr">
        <is>
          <t>Violations were cited in the following area(s).</t>
        </is>
      </c>
      <c r="G5380" t="inlineStr">
        <is>
          <t>08A</t>
        </is>
      </c>
      <c r="H5380" t="inlineStr">
        <is>
          <t>Establishment is not free of harborage or conditions conducive to rodents, insects or other pests.</t>
        </is>
      </c>
      <c r="I5380" t="inlineStr">
        <is>
          <t>Not Critical</t>
        </is>
      </c>
      <c r="J5380" t="n">
        <v>29</v>
      </c>
      <c r="L5380" s="9">
        <f>A5380&amp;"-"&amp;TEXT(E5380,"yyyymmdd")</f>
        <v/>
      </c>
    </row>
    <row r="5381">
      <c r="A5381" t="n">
        <v>50086385</v>
      </c>
      <c r="B5381" t="inlineStr">
        <is>
          <t>Manhattan</t>
        </is>
      </c>
      <c r="C5381" t="inlineStr">
        <is>
          <t>10001</t>
        </is>
      </c>
      <c r="D5381" t="inlineStr">
        <is>
          <t>Pizza</t>
        </is>
      </c>
      <c r="E5381" s="8" t="n">
        <v>46148</v>
      </c>
      <c r="F5381" t="inlineStr">
        <is>
          <t>Violations were cited in the following area(s).</t>
        </is>
      </c>
      <c r="G5381" t="inlineStr">
        <is>
          <t>10F</t>
        </is>
      </c>
      <c r="H5381" t="inlineStr">
        <is>
          <t>Non-food contact surface or equipment made of unacceptable material, not kept clean, or not properly sealed, raised, spaced or movable to allow accessibility for cleaning on all sides, above and underneath the unit.</t>
        </is>
      </c>
      <c r="I5381" t="inlineStr">
        <is>
          <t>Not Critical</t>
        </is>
      </c>
      <c r="J5381" t="n">
        <v>29</v>
      </c>
      <c r="L5381" s="9">
        <f>A5381&amp;"-"&amp;TEXT(E5381,"yyyymmdd")</f>
        <v/>
      </c>
    </row>
    <row r="5382">
      <c r="A5382" t="n">
        <v>50088811</v>
      </c>
      <c r="B5382" t="inlineStr">
        <is>
          <t>Queens</t>
        </is>
      </c>
      <c r="C5382" t="inlineStr">
        <is>
          <t>11365</t>
        </is>
      </c>
      <c r="D5382" t="inlineStr">
        <is>
          <t>Tex-Mex</t>
        </is>
      </c>
      <c r="E5382" s="8" t="n">
        <v>46148</v>
      </c>
      <c r="F5382" t="inlineStr">
        <is>
          <t>Violations were cited in the following area(s).</t>
        </is>
      </c>
      <c r="G5382" t="inlineStr">
        <is>
          <t>02G</t>
        </is>
      </c>
      <c r="H5382" t="inlineStr">
        <is>
          <t>Cold TCS food item held above 41 °F; smoked or processed fish held above 38 °F; intact raw eggs held above 45 °F; or reduced oxygen packaged (ROP) TCS foods held above required temperatures except during active necessary preparation.</t>
        </is>
      </c>
      <c r="I5382" t="inlineStr">
        <is>
          <t>Critical</t>
        </is>
      </c>
      <c r="J5382" t="n">
        <v>12</v>
      </c>
      <c r="K5382" t="inlineStr">
        <is>
          <t>A</t>
        </is>
      </c>
      <c r="L5382" s="9">
        <f>A5382&amp;"-"&amp;TEXT(E5382,"yyyymmdd")</f>
        <v/>
      </c>
    </row>
    <row r="5383">
      <c r="A5383" t="n">
        <v>50088811</v>
      </c>
      <c r="B5383" t="inlineStr">
        <is>
          <t>Queens</t>
        </is>
      </c>
      <c r="C5383" t="inlineStr">
        <is>
          <t>11365</t>
        </is>
      </c>
      <c r="D5383" t="inlineStr">
        <is>
          <t>Tex-Mex</t>
        </is>
      </c>
      <c r="E5383" s="8" t="n">
        <v>46148</v>
      </c>
      <c r="F5383" t="inlineStr">
        <is>
          <t>Violations were cited in the following area(s).</t>
        </is>
      </c>
      <c r="G5383" t="inlineStr">
        <is>
          <t>06D</t>
        </is>
      </c>
      <c r="H5383" t="inlineStr">
        <is>
          <t>Food contact surface not properly washed, rinsed and sanitized after each use and following any activity when contamination may have occurred.</t>
        </is>
      </c>
      <c r="I5383" t="inlineStr">
        <is>
          <t>Critical</t>
        </is>
      </c>
      <c r="J5383" t="n">
        <v>12</v>
      </c>
      <c r="K5383" t="inlineStr">
        <is>
          <t>A</t>
        </is>
      </c>
      <c r="L5383" s="9">
        <f>A5383&amp;"-"&amp;TEXT(E5383,"yyyymmdd")</f>
        <v/>
      </c>
    </row>
    <row r="5384">
      <c r="A5384" t="n">
        <v>50090843</v>
      </c>
      <c r="B5384" t="inlineStr">
        <is>
          <t>Brooklyn</t>
        </is>
      </c>
      <c r="C5384" t="inlineStr">
        <is>
          <t>11201</t>
        </is>
      </c>
      <c r="D5384" t="inlineStr">
        <is>
          <t>Italian</t>
        </is>
      </c>
      <c r="E5384" s="8" t="n">
        <v>46148</v>
      </c>
      <c r="F5384" t="inlineStr">
        <is>
          <t>Violations were cited in the following area(s).</t>
        </is>
      </c>
      <c r="G5384" t="inlineStr">
        <is>
          <t>02B</t>
        </is>
      </c>
      <c r="H5384" t="inlineStr">
        <is>
          <t>Hot TCS food item not held at or above 140 °F.</t>
        </is>
      </c>
      <c r="I5384" t="inlineStr">
        <is>
          <t>Critical</t>
        </is>
      </c>
      <c r="J5384" t="n">
        <v>30</v>
      </c>
      <c r="L5384" s="9">
        <f>A5384&amp;"-"&amp;TEXT(E5384,"yyyymmdd")</f>
        <v/>
      </c>
    </row>
    <row r="5385">
      <c r="A5385" t="n">
        <v>50090843</v>
      </c>
      <c r="B5385" t="inlineStr">
        <is>
          <t>Brooklyn</t>
        </is>
      </c>
      <c r="C5385" t="inlineStr">
        <is>
          <t>11201</t>
        </is>
      </c>
      <c r="D5385" t="inlineStr">
        <is>
          <t>Italian</t>
        </is>
      </c>
      <c r="E5385" s="8" t="n">
        <v>46148</v>
      </c>
      <c r="F5385" t="inlineStr">
        <is>
          <t>Violations were cited in the following area(s).</t>
        </is>
      </c>
      <c r="G5385" t="inlineStr">
        <is>
          <t>04L</t>
        </is>
      </c>
      <c r="H5385" t="inlineStr">
        <is>
          <t>Evidence of mice or live mice in establishment's food or non-food areas.</t>
        </is>
      </c>
      <c r="I5385" t="inlineStr">
        <is>
          <t>Critical</t>
        </is>
      </c>
      <c r="J5385" t="n">
        <v>30</v>
      </c>
      <c r="L5385" s="9">
        <f>A5385&amp;"-"&amp;TEXT(E5385,"yyyymmdd")</f>
        <v/>
      </c>
    </row>
    <row r="5386">
      <c r="A5386" t="n">
        <v>50090843</v>
      </c>
      <c r="B5386" t="inlineStr">
        <is>
          <t>Brooklyn</t>
        </is>
      </c>
      <c r="C5386" t="inlineStr">
        <is>
          <t>11201</t>
        </is>
      </c>
      <c r="D5386" t="inlineStr">
        <is>
          <t>Italian</t>
        </is>
      </c>
      <c r="E5386" s="8" t="n">
        <v>46148</v>
      </c>
      <c r="F5386" t="inlineStr">
        <is>
          <t>Violations were cited in the following area(s).</t>
        </is>
      </c>
      <c r="G5386" t="inlineStr">
        <is>
          <t>06F</t>
        </is>
      </c>
      <c r="H5386" t="inlineStr">
        <is>
          <t>Wiping cloths not stored clean and dry, or in a sanitizing solution, between uses.</t>
        </is>
      </c>
      <c r="I5386" t="inlineStr">
        <is>
          <t>Critical</t>
        </is>
      </c>
      <c r="J5386" t="n">
        <v>30</v>
      </c>
      <c r="L5386" s="9">
        <f>A5386&amp;"-"&amp;TEXT(E5386,"yyyymmdd")</f>
        <v/>
      </c>
    </row>
    <row r="5387">
      <c r="A5387" t="n">
        <v>50090843</v>
      </c>
      <c r="B5387" t="inlineStr">
        <is>
          <t>Brooklyn</t>
        </is>
      </c>
      <c r="C5387" t="inlineStr">
        <is>
          <t>11201</t>
        </is>
      </c>
      <c r="D5387" t="inlineStr">
        <is>
          <t>Italian</t>
        </is>
      </c>
      <c r="E5387" s="8" t="n">
        <v>46148</v>
      </c>
      <c r="F5387" t="inlineStr">
        <is>
          <t>Violations were cited in the following area(s).</t>
        </is>
      </c>
      <c r="G5387" t="inlineStr">
        <is>
          <t>08A</t>
        </is>
      </c>
      <c r="H5387" t="inlineStr">
        <is>
          <t>Establishment is not free of harborage or conditions conducive to rodents, insects or other pests.</t>
        </is>
      </c>
      <c r="I5387" t="inlineStr">
        <is>
          <t>Not Critical</t>
        </is>
      </c>
      <c r="J5387" t="n">
        <v>30</v>
      </c>
      <c r="L5387" s="9">
        <f>A5387&amp;"-"&amp;TEXT(E5387,"yyyymmdd")</f>
        <v/>
      </c>
    </row>
    <row r="5388">
      <c r="A5388" t="n">
        <v>50090843</v>
      </c>
      <c r="B5388" t="inlineStr">
        <is>
          <t>Brooklyn</t>
        </is>
      </c>
      <c r="C5388" t="inlineStr">
        <is>
          <t>11201</t>
        </is>
      </c>
      <c r="D5388" t="inlineStr">
        <is>
          <t>Italian</t>
        </is>
      </c>
      <c r="E5388" s="8" t="n">
        <v>46148</v>
      </c>
      <c r="F5388" t="inlineStr">
        <is>
          <t>Violations were cited in the following area(s).</t>
        </is>
      </c>
      <c r="G5388" t="inlineStr">
        <is>
          <t>10G</t>
        </is>
      </c>
      <c r="H5388" t="inlineStr">
        <is>
          <t>Dishwashing and ware washing: Cleaning and sanitizing of tableware, including dishes, utensils, and equipment deficient.</t>
        </is>
      </c>
      <c r="I5388" t="inlineStr">
        <is>
          <t>Not Critical</t>
        </is>
      </c>
      <c r="J5388" t="n">
        <v>30</v>
      </c>
      <c r="L5388" s="9">
        <f>A5388&amp;"-"&amp;TEXT(E5388,"yyyymmdd")</f>
        <v/>
      </c>
    </row>
    <row r="5389">
      <c r="A5389" t="n">
        <v>50090865</v>
      </c>
      <c r="B5389" t="inlineStr">
        <is>
          <t>Manhattan</t>
        </is>
      </c>
      <c r="C5389" t="inlineStr">
        <is>
          <t>10013</t>
        </is>
      </c>
      <c r="D5389" t="inlineStr">
        <is>
          <t>Indian</t>
        </is>
      </c>
      <c r="E5389" s="8" t="n">
        <v>46148</v>
      </c>
      <c r="F5389" t="inlineStr">
        <is>
          <t>Violations were cited in the following area(s).</t>
        </is>
      </c>
      <c r="G5389" t="inlineStr">
        <is>
          <t>04N</t>
        </is>
      </c>
      <c r="H5389" t="inlineStr">
        <is>
          <t>Filth flies or food/refuse/sewage associated with (FRSA) flies or other nuisance pests in establishment’s food and/or non-food areas. FRSA flies include house flies, blow flies, bottle flies, flesh flies, drain flies, Phorid flies and fruit flies.</t>
        </is>
      </c>
      <c r="I5389" t="inlineStr">
        <is>
          <t>Critical</t>
        </is>
      </c>
      <c r="J5389" t="n">
        <v>18</v>
      </c>
      <c r="L5389" s="9">
        <f>A5389&amp;"-"&amp;TEXT(E5389,"yyyymmdd")</f>
        <v/>
      </c>
    </row>
    <row r="5390">
      <c r="A5390" t="n">
        <v>50090865</v>
      </c>
      <c r="B5390" t="inlineStr">
        <is>
          <t>Manhattan</t>
        </is>
      </c>
      <c r="C5390" t="inlineStr">
        <is>
          <t>10013</t>
        </is>
      </c>
      <c r="D5390" t="inlineStr">
        <is>
          <t>Indian</t>
        </is>
      </c>
      <c r="E5390" s="8" t="n">
        <v>46148</v>
      </c>
      <c r="F5390" t="inlineStr">
        <is>
          <t>Violations were cited in the following area(s).</t>
        </is>
      </c>
      <c r="G5390" t="inlineStr">
        <is>
          <t>06E</t>
        </is>
      </c>
      <c r="H5390" t="inlineStr">
        <is>
          <t>Sanitized equipment or utensil, including in-use food dispensing utensil, improperly used or stored.</t>
        </is>
      </c>
      <c r="I5390" t="inlineStr">
        <is>
          <t>Critical</t>
        </is>
      </c>
      <c r="J5390" t="n">
        <v>18</v>
      </c>
      <c r="L5390" s="9">
        <f>A5390&amp;"-"&amp;TEXT(E5390,"yyyymmdd")</f>
        <v/>
      </c>
    </row>
    <row r="5391">
      <c r="A5391" t="n">
        <v>50090865</v>
      </c>
      <c r="B5391" t="inlineStr">
        <is>
          <t>Manhattan</t>
        </is>
      </c>
      <c r="C5391" t="inlineStr">
        <is>
          <t>10013</t>
        </is>
      </c>
      <c r="D5391" t="inlineStr">
        <is>
          <t>Indian</t>
        </is>
      </c>
      <c r="E5391" s="8" t="n">
        <v>46148</v>
      </c>
      <c r="F5391" t="inlineStr">
        <is>
          <t>Violations were cited in the following area(s).</t>
        </is>
      </c>
      <c r="G5391" t="inlineStr">
        <is>
          <t>08A</t>
        </is>
      </c>
      <c r="H5391" t="inlineStr">
        <is>
          <t>Establishment is not free of harborage or conditions conducive to rodents, insects or other pests.</t>
        </is>
      </c>
      <c r="I5391" t="inlineStr">
        <is>
          <t>Not Critical</t>
        </is>
      </c>
      <c r="J5391" t="n">
        <v>18</v>
      </c>
      <c r="L5391" s="9">
        <f>A5391&amp;"-"&amp;TEXT(E5391,"yyyymmdd")</f>
        <v/>
      </c>
    </row>
    <row r="5392">
      <c r="A5392" t="n">
        <v>50090865</v>
      </c>
      <c r="B5392" t="inlineStr">
        <is>
          <t>Manhattan</t>
        </is>
      </c>
      <c r="C5392" t="inlineStr">
        <is>
          <t>10013</t>
        </is>
      </c>
      <c r="D5392" t="inlineStr">
        <is>
          <t>Indian</t>
        </is>
      </c>
      <c r="E5392" s="8" t="n">
        <v>46148</v>
      </c>
      <c r="F5392" t="inlineStr">
        <is>
          <t>Violations were cited in the following area(s).</t>
        </is>
      </c>
      <c r="G5392" t="inlineStr">
        <is>
          <t>10D</t>
        </is>
      </c>
      <c r="H5392" t="inlineStr">
        <is>
          <t>Mechanical or natural ventilation not provided, inadequate, improperly installed, in disrepair or fails to prevent and control excessive build-up of grease, heat, steam condensation, vapors, odors, smoke or fumes.</t>
        </is>
      </c>
      <c r="I5392" t="inlineStr">
        <is>
          <t>Not Critical</t>
        </is>
      </c>
      <c r="J5392" t="n">
        <v>18</v>
      </c>
      <c r="L5392" s="9">
        <f>A5392&amp;"-"&amp;TEXT(E5392,"yyyymmdd")</f>
        <v/>
      </c>
    </row>
    <row r="5393">
      <c r="A5393" t="n">
        <v>50090865</v>
      </c>
      <c r="B5393" t="inlineStr">
        <is>
          <t>Manhattan</t>
        </is>
      </c>
      <c r="C5393" t="inlineStr">
        <is>
          <t>10013</t>
        </is>
      </c>
      <c r="D5393" t="inlineStr">
        <is>
          <t>Indian</t>
        </is>
      </c>
      <c r="E5393" s="8" t="n">
        <v>46148</v>
      </c>
      <c r="F5393" t="inlineStr">
        <is>
          <t>Violations were cited in the following area(s).</t>
        </is>
      </c>
      <c r="G5393" t="inlineStr">
        <is>
          <t>10F</t>
        </is>
      </c>
      <c r="H5393" t="inlineStr">
        <is>
          <t>Non-food contact surface or equipment made of unacceptable material, not kept clean, or not properly sealed, raised, spaced or movable to allow accessibility for cleaning on all sides, above and underneath the unit.</t>
        </is>
      </c>
      <c r="I5393" t="inlineStr">
        <is>
          <t>Not Critical</t>
        </is>
      </c>
      <c r="J5393" t="n">
        <v>18</v>
      </c>
      <c r="L5393" s="9">
        <f>A5393&amp;"-"&amp;TEXT(E5393,"yyyymmdd")</f>
        <v/>
      </c>
    </row>
    <row r="5394">
      <c r="A5394" t="n">
        <v>50092588</v>
      </c>
      <c r="B5394" t="inlineStr">
        <is>
          <t>Queens</t>
        </is>
      </c>
      <c r="C5394" t="inlineStr">
        <is>
          <t>11361</t>
        </is>
      </c>
      <c r="D5394" t="inlineStr">
        <is>
          <t>Bagels/Pretzels</t>
        </is>
      </c>
      <c r="E5394" s="8" t="n">
        <v>46148</v>
      </c>
      <c r="F5394" t="inlineStr">
        <is>
          <t>Violations were cited in the following area(s).</t>
        </is>
      </c>
      <c r="G5394" t="inlineStr">
        <is>
          <t>02G</t>
        </is>
      </c>
      <c r="H5394" t="inlineStr">
        <is>
          <t>Cold TCS food item held above 41 °F; smoked or processed fish held above 38 °F; intact raw eggs held above 45 °F; or reduced oxygen packaged (ROP) TCS foods held above required temperatures except during active necessary preparation.</t>
        </is>
      </c>
      <c r="I5394" t="inlineStr">
        <is>
          <t>Critical</t>
        </is>
      </c>
      <c r="J5394" t="n">
        <v>13</v>
      </c>
      <c r="K5394" t="inlineStr">
        <is>
          <t>A</t>
        </is>
      </c>
      <c r="L5394" s="9">
        <f>A5394&amp;"-"&amp;TEXT(E5394,"yyyymmdd")</f>
        <v/>
      </c>
    </row>
    <row r="5395">
      <c r="A5395" t="n">
        <v>50092588</v>
      </c>
      <c r="B5395" t="inlineStr">
        <is>
          <t>Queens</t>
        </is>
      </c>
      <c r="C5395" t="inlineStr">
        <is>
          <t>11361</t>
        </is>
      </c>
      <c r="D5395" t="inlineStr">
        <is>
          <t>Bagels/Pretzels</t>
        </is>
      </c>
      <c r="E5395" s="8" t="n">
        <v>46148</v>
      </c>
      <c r="F5395" t="inlineStr">
        <is>
          <t>Violations were cited in the following area(s).</t>
        </is>
      </c>
      <c r="G5395" t="inlineStr">
        <is>
          <t>10F</t>
        </is>
      </c>
      <c r="H5395" t="inlineStr">
        <is>
          <t>Non-food contact surface or equipment made of unacceptable material, not kept clean, or not properly sealed, raised, spaced or movable to allow accessibility for cleaning on all sides, above and underneath the unit.</t>
        </is>
      </c>
      <c r="I5395" t="inlineStr">
        <is>
          <t>Not Critical</t>
        </is>
      </c>
      <c r="J5395" t="n">
        <v>13</v>
      </c>
      <c r="K5395" t="inlineStr">
        <is>
          <t>A</t>
        </is>
      </c>
      <c r="L5395" s="9">
        <f>A5395&amp;"-"&amp;TEXT(E5395,"yyyymmdd")</f>
        <v/>
      </c>
    </row>
    <row r="5396">
      <c r="A5396" t="n">
        <v>50096488</v>
      </c>
      <c r="B5396" t="inlineStr">
        <is>
          <t>Manhattan</t>
        </is>
      </c>
      <c r="C5396" t="inlineStr">
        <is>
          <t>10002</t>
        </is>
      </c>
      <c r="D5396" t="inlineStr">
        <is>
          <t>Chinese</t>
        </is>
      </c>
      <c r="E5396" s="8" t="n">
        <v>46148</v>
      </c>
      <c r="F5396" t="inlineStr">
        <is>
          <t>Violations were cited in the following area(s).</t>
        </is>
      </c>
      <c r="G5396" t="inlineStr">
        <is>
          <t>02G</t>
        </is>
      </c>
      <c r="H5396" t="inlineStr">
        <is>
          <t>Cold TCS food item held above 41 °F; smoked or processed fish held above 38 °F; intact raw eggs held above 45 °F; or reduced oxygen packaged (ROP) TCS foods held above required temperatures except during active necessary preparation.</t>
        </is>
      </c>
      <c r="I5396" t="inlineStr">
        <is>
          <t>Critical</t>
        </is>
      </c>
      <c r="J5396" t="n">
        <v>35</v>
      </c>
      <c r="L5396" s="9">
        <f>A5396&amp;"-"&amp;TEXT(E5396,"yyyymmdd")</f>
        <v/>
      </c>
    </row>
    <row r="5397">
      <c r="A5397" t="n">
        <v>50096488</v>
      </c>
      <c r="B5397" t="inlineStr">
        <is>
          <t>Manhattan</t>
        </is>
      </c>
      <c r="C5397" t="inlineStr">
        <is>
          <t>10002</t>
        </is>
      </c>
      <c r="D5397" t="inlineStr">
        <is>
          <t>Chinese</t>
        </is>
      </c>
      <c r="E5397" s="8" t="n">
        <v>46148</v>
      </c>
      <c r="F5397" t="inlineStr">
        <is>
          <t>Violations were cited in the following area(s).</t>
        </is>
      </c>
      <c r="G5397" t="inlineStr">
        <is>
          <t>03A</t>
        </is>
      </c>
      <c r="H5397"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5397" t="inlineStr">
        <is>
          <t>Critical</t>
        </is>
      </c>
      <c r="J5397" t="n">
        <v>35</v>
      </c>
      <c r="L5397" s="9">
        <f>A5397&amp;"-"&amp;TEXT(E5397,"yyyymmdd")</f>
        <v/>
      </c>
    </row>
    <row r="5398">
      <c r="A5398" t="n">
        <v>50096488</v>
      </c>
      <c r="B5398" t="inlineStr">
        <is>
          <t>Manhattan</t>
        </is>
      </c>
      <c r="C5398" t="inlineStr">
        <is>
          <t>10002</t>
        </is>
      </c>
      <c r="D5398" t="inlineStr">
        <is>
          <t>Chinese</t>
        </is>
      </c>
      <c r="E5398" s="8" t="n">
        <v>46148</v>
      </c>
      <c r="F5398" t="inlineStr">
        <is>
          <t>Violations were cited in the following area(s).</t>
        </is>
      </c>
      <c r="G5398" t="inlineStr">
        <is>
          <t>06F</t>
        </is>
      </c>
      <c r="H5398" t="inlineStr">
        <is>
          <t>Wiping cloths not stored clean and dry, or in a sanitizing solution, between uses.</t>
        </is>
      </c>
      <c r="I5398" t="inlineStr">
        <is>
          <t>Critical</t>
        </is>
      </c>
      <c r="J5398" t="n">
        <v>35</v>
      </c>
      <c r="L5398" s="9">
        <f>A5398&amp;"-"&amp;TEXT(E5398,"yyyymmdd")</f>
        <v/>
      </c>
    </row>
    <row r="5399">
      <c r="A5399" t="n">
        <v>50096488</v>
      </c>
      <c r="B5399" t="inlineStr">
        <is>
          <t>Manhattan</t>
        </is>
      </c>
      <c r="C5399" t="inlineStr">
        <is>
          <t>10002</t>
        </is>
      </c>
      <c r="D5399" t="inlineStr">
        <is>
          <t>Chinese</t>
        </is>
      </c>
      <c r="E5399" s="8" t="n">
        <v>46148</v>
      </c>
      <c r="F5399" t="inlineStr">
        <is>
          <t>Violations were cited in the following area(s).</t>
        </is>
      </c>
      <c r="G5399" t="inlineStr">
        <is>
          <t>10F</t>
        </is>
      </c>
      <c r="H5399" t="inlineStr">
        <is>
          <t>Non-food contact surface or equipment made of unacceptable material, not kept clean, or not properly sealed, raised, spaced or movable to allow accessibility for cleaning on all sides, above and underneath the unit.</t>
        </is>
      </c>
      <c r="I5399" t="inlineStr">
        <is>
          <t>Not Critical</t>
        </is>
      </c>
      <c r="J5399" t="n">
        <v>35</v>
      </c>
      <c r="L5399" s="9">
        <f>A5399&amp;"-"&amp;TEXT(E5399,"yyyymmdd")</f>
        <v/>
      </c>
    </row>
    <row r="5400">
      <c r="A5400" t="n">
        <v>50096488</v>
      </c>
      <c r="B5400" t="inlineStr">
        <is>
          <t>Manhattan</t>
        </is>
      </c>
      <c r="C5400" t="inlineStr">
        <is>
          <t>10002</t>
        </is>
      </c>
      <c r="D5400" t="inlineStr">
        <is>
          <t>Chinese</t>
        </is>
      </c>
      <c r="E5400" s="8" t="n">
        <v>46148</v>
      </c>
      <c r="F5400" t="inlineStr">
        <is>
          <t>Violations were cited in the following area(s).</t>
        </is>
      </c>
      <c r="G5400" t="inlineStr">
        <is>
          <t>10G</t>
        </is>
      </c>
      <c r="H5400" t="inlineStr">
        <is>
          <t>Dishwashing and ware washing: Cleaning and sanitizing of tableware, including dishes, utensils, and equipment deficient.</t>
        </is>
      </c>
      <c r="I5400" t="inlineStr">
        <is>
          <t>Not Critical</t>
        </is>
      </c>
      <c r="J5400" t="n">
        <v>35</v>
      </c>
      <c r="L5400" s="9">
        <f>A5400&amp;"-"&amp;TEXT(E5400,"yyyymmdd")</f>
        <v/>
      </c>
    </row>
    <row r="5401">
      <c r="A5401" t="n">
        <v>50097882</v>
      </c>
      <c r="B5401" t="inlineStr">
        <is>
          <t>Brooklyn</t>
        </is>
      </c>
      <c r="C5401" t="inlineStr">
        <is>
          <t>11225</t>
        </is>
      </c>
      <c r="D5401" t="inlineStr">
        <is>
          <t>Pizza</t>
        </is>
      </c>
      <c r="E5401" s="8" t="n">
        <v>46148</v>
      </c>
      <c r="F5401" t="inlineStr">
        <is>
          <t>Violations were cited in the following area(s).</t>
        </is>
      </c>
      <c r="G5401" t="inlineStr">
        <is>
          <t>02G</t>
        </is>
      </c>
      <c r="H5401" t="inlineStr">
        <is>
          <t>Cold TCS food item held above 41 °F; smoked or processed fish held above 38 °F; intact raw eggs held above 45 °F; or reduced oxygen packaged (ROP) TCS foods held above required temperatures except during active necessary preparation.</t>
        </is>
      </c>
      <c r="I5401" t="inlineStr">
        <is>
          <t>Critical</t>
        </is>
      </c>
      <c r="J5401" t="n">
        <v>12</v>
      </c>
      <c r="K5401" t="inlineStr">
        <is>
          <t>A</t>
        </is>
      </c>
      <c r="L5401" s="9">
        <f>A5401&amp;"-"&amp;TEXT(E5401,"yyyymmdd")</f>
        <v/>
      </c>
    </row>
    <row r="5402">
      <c r="A5402" t="n">
        <v>50097882</v>
      </c>
      <c r="B5402" t="inlineStr">
        <is>
          <t>Brooklyn</t>
        </is>
      </c>
      <c r="C5402" t="inlineStr">
        <is>
          <t>11225</t>
        </is>
      </c>
      <c r="D5402" t="inlineStr">
        <is>
          <t>Pizza</t>
        </is>
      </c>
      <c r="E5402" s="8" t="n">
        <v>46148</v>
      </c>
      <c r="F5402" t="inlineStr">
        <is>
          <t>Violations were cited in the following area(s).</t>
        </is>
      </c>
      <c r="G5402" t="inlineStr">
        <is>
          <t>06D</t>
        </is>
      </c>
      <c r="H5402" t="inlineStr">
        <is>
          <t>Food contact surface not properly washed, rinsed and sanitized after each use and following any activity when contamination may have occurred.</t>
        </is>
      </c>
      <c r="I5402" t="inlineStr">
        <is>
          <t>Critical</t>
        </is>
      </c>
      <c r="J5402" t="n">
        <v>12</v>
      </c>
      <c r="K5402" t="inlineStr">
        <is>
          <t>A</t>
        </is>
      </c>
      <c r="L5402" s="9">
        <f>A5402&amp;"-"&amp;TEXT(E5402,"yyyymmdd")</f>
        <v/>
      </c>
    </row>
    <row r="5403">
      <c r="A5403" t="n">
        <v>50098670</v>
      </c>
      <c r="B5403" t="inlineStr">
        <is>
          <t>Manhattan</t>
        </is>
      </c>
      <c r="C5403" t="inlineStr">
        <is>
          <t>10001</t>
        </is>
      </c>
      <c r="D5403" t="inlineStr">
        <is>
          <t>Seafood</t>
        </is>
      </c>
      <c r="E5403" s="8" t="n">
        <v>46148</v>
      </c>
      <c r="F5403" t="inlineStr">
        <is>
          <t>Violations were cited in the following area(s).</t>
        </is>
      </c>
      <c r="G5403" t="inlineStr">
        <is>
          <t>06D</t>
        </is>
      </c>
      <c r="H5403" t="inlineStr">
        <is>
          <t>Food contact surface not properly washed, rinsed and sanitized after each use and following any activity when contamination may have occurred.</t>
        </is>
      </c>
      <c r="I5403" t="inlineStr">
        <is>
          <t>Critical</t>
        </is>
      </c>
      <c r="J5403" t="n">
        <v>10</v>
      </c>
      <c r="K5403" t="inlineStr">
        <is>
          <t>A</t>
        </is>
      </c>
      <c r="L5403" s="9">
        <f>A5403&amp;"-"&amp;TEXT(E5403,"yyyymmdd")</f>
        <v/>
      </c>
    </row>
    <row r="5404">
      <c r="A5404" t="n">
        <v>50098670</v>
      </c>
      <c r="B5404" t="inlineStr">
        <is>
          <t>Manhattan</t>
        </is>
      </c>
      <c r="C5404" t="inlineStr">
        <is>
          <t>10001</t>
        </is>
      </c>
      <c r="D5404" t="inlineStr">
        <is>
          <t>Seafood</t>
        </is>
      </c>
      <c r="E5404" s="8" t="n">
        <v>46148</v>
      </c>
      <c r="F5404" t="inlineStr">
        <is>
          <t>Violations were cited in the following area(s).</t>
        </is>
      </c>
      <c r="G5404" t="inlineStr">
        <is>
          <t>10B</t>
        </is>
      </c>
      <c r="H5404" t="inlineStr">
        <is>
          <t>Anti-siphonage or back-flow prevention device not provided where required; equipment or floor not properly drained; sewage disposal system in disrepair or not functioning properly. Condensation or liquid waste improperly disposed of.</t>
        </is>
      </c>
      <c r="I5404" t="inlineStr">
        <is>
          <t>Not Critical</t>
        </is>
      </c>
      <c r="J5404" t="n">
        <v>10</v>
      </c>
      <c r="K5404" t="inlineStr">
        <is>
          <t>A</t>
        </is>
      </c>
      <c r="L5404" s="9">
        <f>A5404&amp;"-"&amp;TEXT(E5404,"yyyymmdd")</f>
        <v/>
      </c>
    </row>
    <row r="5405">
      <c r="A5405" t="n">
        <v>50098670</v>
      </c>
      <c r="B5405" t="inlineStr">
        <is>
          <t>Manhattan</t>
        </is>
      </c>
      <c r="C5405" t="inlineStr">
        <is>
          <t>10001</t>
        </is>
      </c>
      <c r="D5405" t="inlineStr">
        <is>
          <t>Seafood</t>
        </is>
      </c>
      <c r="E5405" s="8" t="n">
        <v>46148</v>
      </c>
      <c r="F5405" t="inlineStr">
        <is>
          <t>Violations were cited in the following area(s).</t>
        </is>
      </c>
      <c r="G5405" t="inlineStr">
        <is>
          <t>10F</t>
        </is>
      </c>
      <c r="H5405" t="inlineStr">
        <is>
          <t>Non-food contact surface or equipment made of unacceptable material, not kept clean, or not properly sealed, raised, spaced or movable to allow accessibility for cleaning on all sides, above and underneath the unit.</t>
        </is>
      </c>
      <c r="I5405" t="inlineStr">
        <is>
          <t>Not Critical</t>
        </is>
      </c>
      <c r="J5405" t="n">
        <v>10</v>
      </c>
      <c r="K5405" t="inlineStr">
        <is>
          <t>A</t>
        </is>
      </c>
      <c r="L5405" s="9">
        <f>A5405&amp;"-"&amp;TEXT(E5405,"yyyymmdd")</f>
        <v/>
      </c>
    </row>
    <row r="5406">
      <c r="A5406" t="n">
        <v>50101489</v>
      </c>
      <c r="B5406" t="inlineStr">
        <is>
          <t>Brooklyn</t>
        </is>
      </c>
      <c r="C5406" t="inlineStr">
        <is>
          <t>11211</t>
        </is>
      </c>
      <c r="D5406" t="inlineStr">
        <is>
          <t>New American</t>
        </is>
      </c>
      <c r="E5406" s="8" t="n">
        <v>46148</v>
      </c>
      <c r="F5406" t="inlineStr">
        <is>
          <t>Violations were cited in the following area(s).</t>
        </is>
      </c>
      <c r="G5406" t="inlineStr">
        <is>
          <t>02G</t>
        </is>
      </c>
      <c r="H5406" t="inlineStr">
        <is>
          <t>Cold TCS food item held above 41 °F; smoked or processed fish held above 38 °F; intact raw eggs held above 45 °F; or reduced oxygen packaged (ROP) TCS foods held above required temperatures except during active necessary preparation.</t>
        </is>
      </c>
      <c r="I5406" t="inlineStr">
        <is>
          <t>Critical</t>
        </is>
      </c>
      <c r="J5406" t="n">
        <v>11</v>
      </c>
      <c r="K5406" t="inlineStr">
        <is>
          <t>A</t>
        </is>
      </c>
      <c r="L5406" s="9">
        <f>A5406&amp;"-"&amp;TEXT(E5406,"yyyymmdd")</f>
        <v/>
      </c>
    </row>
    <row r="5407">
      <c r="A5407" t="n">
        <v>50101489</v>
      </c>
      <c r="B5407" t="inlineStr">
        <is>
          <t>Brooklyn</t>
        </is>
      </c>
      <c r="C5407" t="inlineStr">
        <is>
          <t>11211</t>
        </is>
      </c>
      <c r="D5407" t="inlineStr">
        <is>
          <t>New American</t>
        </is>
      </c>
      <c r="E5407" s="8" t="n">
        <v>46148</v>
      </c>
      <c r="F5407" t="inlineStr">
        <is>
          <t>Violations were cited in the following area(s).</t>
        </is>
      </c>
      <c r="G5407" t="inlineStr">
        <is>
          <t>09C</t>
        </is>
      </c>
      <c r="H5407" t="inlineStr">
        <is>
          <t>Design, construction, materials used or maintenance of food contact surface improper. Surface not easily cleanable, sanitized and maintained.</t>
        </is>
      </c>
      <c r="I5407" t="inlineStr">
        <is>
          <t>Not Critical</t>
        </is>
      </c>
      <c r="J5407" t="n">
        <v>11</v>
      </c>
      <c r="K5407" t="inlineStr">
        <is>
          <t>A</t>
        </is>
      </c>
      <c r="L5407" s="9">
        <f>A5407&amp;"-"&amp;TEXT(E5407,"yyyymmdd")</f>
        <v/>
      </c>
    </row>
    <row r="5408">
      <c r="A5408" t="n">
        <v>50101489</v>
      </c>
      <c r="B5408" t="inlineStr">
        <is>
          <t>Brooklyn</t>
        </is>
      </c>
      <c r="C5408" t="inlineStr">
        <is>
          <t>11211</t>
        </is>
      </c>
      <c r="D5408" t="inlineStr">
        <is>
          <t>New American</t>
        </is>
      </c>
      <c r="E5408" s="8" t="n">
        <v>46148</v>
      </c>
      <c r="F5408" t="inlineStr">
        <is>
          <t>Violations were cited in the following area(s).</t>
        </is>
      </c>
      <c r="G5408" t="inlineStr">
        <is>
          <t>10F</t>
        </is>
      </c>
      <c r="H5408" t="inlineStr">
        <is>
          <t>Non-food contact surface or equipment made of unacceptable material, not kept clean, or not properly sealed, raised, spaced or movable to allow accessibility for cleaning on all sides, above and underneath the unit.</t>
        </is>
      </c>
      <c r="I5408" t="inlineStr">
        <is>
          <t>Not Critical</t>
        </is>
      </c>
      <c r="J5408" t="n">
        <v>11</v>
      </c>
      <c r="K5408" t="inlineStr">
        <is>
          <t>A</t>
        </is>
      </c>
      <c r="L5408" s="9">
        <f>A5408&amp;"-"&amp;TEXT(E5408,"yyyymmdd")</f>
        <v/>
      </c>
    </row>
    <row r="5409">
      <c r="A5409" t="n">
        <v>50106171</v>
      </c>
      <c r="B5409" t="inlineStr">
        <is>
          <t>Manhattan</t>
        </is>
      </c>
      <c r="C5409" t="inlineStr">
        <is>
          <t>10002</t>
        </is>
      </c>
      <c r="D5409" t="inlineStr">
        <is>
          <t>Coffee/Tea</t>
        </is>
      </c>
      <c r="E5409" s="8" t="n">
        <v>46148</v>
      </c>
      <c r="F5409" t="inlineStr">
        <is>
          <t>Violations were cited in the following area(s).</t>
        </is>
      </c>
      <c r="G5409" t="inlineStr">
        <is>
          <t>10E</t>
        </is>
      </c>
      <c r="H5409" t="inlineStr">
        <is>
          <t>Accurate thermometer not provided or properly located in refrigerated, cold storage or hot holding equipment</t>
        </is>
      </c>
      <c r="I5409" t="inlineStr">
        <is>
          <t>Not Critical</t>
        </is>
      </c>
      <c r="J5409" t="n">
        <v>7</v>
      </c>
      <c r="K5409" t="inlineStr">
        <is>
          <t>A</t>
        </is>
      </c>
      <c r="L5409" s="9">
        <f>A5409&amp;"-"&amp;TEXT(E5409,"yyyymmdd")</f>
        <v/>
      </c>
    </row>
    <row r="5410">
      <c r="A5410" t="n">
        <v>50106171</v>
      </c>
      <c r="B5410" t="inlineStr">
        <is>
          <t>Manhattan</t>
        </is>
      </c>
      <c r="C5410" t="inlineStr">
        <is>
          <t>10002</t>
        </is>
      </c>
      <c r="D5410" t="inlineStr">
        <is>
          <t>Coffee/Tea</t>
        </is>
      </c>
      <c r="E5410" s="8" t="n">
        <v>46148</v>
      </c>
      <c r="F5410" t="inlineStr">
        <is>
          <t>Violations were cited in the following area(s).</t>
        </is>
      </c>
      <c r="G5410" t="inlineStr">
        <is>
          <t>10F</t>
        </is>
      </c>
      <c r="H5410" t="inlineStr">
        <is>
          <t>Non-food contact surface or equipment made of unacceptable material, not kept clean, or not properly sealed, raised, spaced or movable to allow accessibility for cleaning on all sides, above and underneath the unit.</t>
        </is>
      </c>
      <c r="I5410" t="inlineStr">
        <is>
          <t>Not Critical</t>
        </is>
      </c>
      <c r="J5410" t="n">
        <v>7</v>
      </c>
      <c r="K5410" t="inlineStr">
        <is>
          <t>A</t>
        </is>
      </c>
      <c r="L5410" s="9">
        <f>A5410&amp;"-"&amp;TEXT(E5410,"yyyymmdd")</f>
        <v/>
      </c>
    </row>
    <row r="5411">
      <c r="A5411" t="n">
        <v>50106412</v>
      </c>
      <c r="B5411" t="inlineStr">
        <is>
          <t>Queens</t>
        </is>
      </c>
      <c r="C5411" t="inlineStr">
        <is>
          <t>11419</t>
        </is>
      </c>
      <c r="D5411" t="inlineStr">
        <is>
          <t>Caribbean</t>
        </is>
      </c>
      <c r="E5411" s="8" t="n">
        <v>46148</v>
      </c>
      <c r="F5411" t="inlineStr">
        <is>
          <t>Violations were cited in the following area(s).</t>
        </is>
      </c>
      <c r="G5411" t="inlineStr">
        <is>
          <t>02G</t>
        </is>
      </c>
      <c r="H5411" t="inlineStr">
        <is>
          <t>Cold TCS food item held above 41 °F; smoked or processed fish held above 38 °F; intact raw eggs held above 45 °F; or reduced oxygen packaged (ROP) TCS foods held above required temperatures except during active necessary preparation.</t>
        </is>
      </c>
      <c r="I5411" t="inlineStr">
        <is>
          <t>Critical</t>
        </is>
      </c>
      <c r="J5411" t="n">
        <v>53</v>
      </c>
      <c r="L5411" s="9">
        <f>A5411&amp;"-"&amp;TEXT(E5411,"yyyymmdd")</f>
        <v/>
      </c>
    </row>
    <row r="5412">
      <c r="A5412" t="n">
        <v>50106412</v>
      </c>
      <c r="B5412" t="inlineStr">
        <is>
          <t>Queens</t>
        </is>
      </c>
      <c r="C5412" t="inlineStr">
        <is>
          <t>11419</t>
        </is>
      </c>
      <c r="D5412" t="inlineStr">
        <is>
          <t>Caribbean</t>
        </is>
      </c>
      <c r="E5412" s="8" t="n">
        <v>46148</v>
      </c>
      <c r="F5412" t="inlineStr">
        <is>
          <t>Violations were cited in the following area(s).</t>
        </is>
      </c>
      <c r="G5412" t="inlineStr">
        <is>
          <t>04A</t>
        </is>
      </c>
      <c r="H5412" t="inlineStr">
        <is>
          <t>Food Protection Certificate (FPC) not held by manager or supervisor of food operations.</t>
        </is>
      </c>
      <c r="I5412" t="inlineStr">
        <is>
          <t>Critical</t>
        </is>
      </c>
      <c r="J5412" t="n">
        <v>53</v>
      </c>
      <c r="L5412" s="9">
        <f>A5412&amp;"-"&amp;TEXT(E5412,"yyyymmdd")</f>
        <v/>
      </c>
    </row>
    <row r="5413">
      <c r="A5413" t="n">
        <v>50106412</v>
      </c>
      <c r="B5413" t="inlineStr">
        <is>
          <t>Queens</t>
        </is>
      </c>
      <c r="C5413" t="inlineStr">
        <is>
          <t>11419</t>
        </is>
      </c>
      <c r="D5413" t="inlineStr">
        <is>
          <t>Caribbean</t>
        </is>
      </c>
      <c r="E5413" s="8" t="n">
        <v>46148</v>
      </c>
      <c r="F5413" t="inlineStr">
        <is>
          <t>Violations were cited in the following area(s).</t>
        </is>
      </c>
      <c r="G5413" t="inlineStr">
        <is>
          <t>04L</t>
        </is>
      </c>
      <c r="H5413" t="inlineStr">
        <is>
          <t>Evidence of mice or live mice in establishment's food or non-food areas.</t>
        </is>
      </c>
      <c r="I5413" t="inlineStr">
        <is>
          <t>Critical</t>
        </is>
      </c>
      <c r="J5413" t="n">
        <v>53</v>
      </c>
      <c r="L5413" s="9">
        <f>A5413&amp;"-"&amp;TEXT(E5413,"yyyymmdd")</f>
        <v/>
      </c>
    </row>
    <row r="5414">
      <c r="A5414" t="n">
        <v>50106412</v>
      </c>
      <c r="B5414" t="inlineStr">
        <is>
          <t>Queens</t>
        </is>
      </c>
      <c r="C5414" t="inlineStr">
        <is>
          <t>11419</t>
        </is>
      </c>
      <c r="D5414" t="inlineStr">
        <is>
          <t>Caribbean</t>
        </is>
      </c>
      <c r="E5414" s="8" t="n">
        <v>46148</v>
      </c>
      <c r="F5414" t="inlineStr">
        <is>
          <t>Violations were cited in the following area(s).</t>
        </is>
      </c>
      <c r="G5414" t="inlineStr">
        <is>
          <t>05D</t>
        </is>
      </c>
      <c r="H541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414" t="inlineStr">
        <is>
          <t>Critical</t>
        </is>
      </c>
      <c r="J5414" t="n">
        <v>53</v>
      </c>
      <c r="L5414" s="9">
        <f>A5414&amp;"-"&amp;TEXT(E5414,"yyyymmdd")</f>
        <v/>
      </c>
    </row>
    <row r="5415">
      <c r="A5415" t="n">
        <v>50106412</v>
      </c>
      <c r="B5415" t="inlineStr">
        <is>
          <t>Queens</t>
        </is>
      </c>
      <c r="C5415" t="inlineStr">
        <is>
          <t>11419</t>
        </is>
      </c>
      <c r="D5415" t="inlineStr">
        <is>
          <t>Caribbean</t>
        </is>
      </c>
      <c r="E5415" s="8" t="n">
        <v>46148</v>
      </c>
      <c r="F5415" t="inlineStr">
        <is>
          <t>Violations were cited in the following area(s).</t>
        </is>
      </c>
      <c r="G5415" t="inlineStr">
        <is>
          <t>06A</t>
        </is>
      </c>
      <c r="H5415" t="inlineStr">
        <is>
          <t>Personal cleanliness is inadequate. Outer garment soiled with possible contaminant. Effective hair restraint not worn where required. Jewelry worn on hands or arms. Fingernail polish worn or fingernails not kept clean and trimmed.</t>
        </is>
      </c>
      <c r="I5415" t="inlineStr">
        <is>
          <t>Critical</t>
        </is>
      </c>
      <c r="J5415" t="n">
        <v>53</v>
      </c>
      <c r="L5415" s="9">
        <f>A5415&amp;"-"&amp;TEXT(E5415,"yyyymmdd")</f>
        <v/>
      </c>
    </row>
    <row r="5416">
      <c r="A5416" t="n">
        <v>50106412</v>
      </c>
      <c r="B5416" t="inlineStr">
        <is>
          <t>Queens</t>
        </is>
      </c>
      <c r="C5416" t="inlineStr">
        <is>
          <t>11419</t>
        </is>
      </c>
      <c r="D5416" t="inlineStr">
        <is>
          <t>Caribbean</t>
        </is>
      </c>
      <c r="E5416" s="8" t="n">
        <v>46148</v>
      </c>
      <c r="F5416" t="inlineStr">
        <is>
          <t>Violations were cited in the following area(s).</t>
        </is>
      </c>
      <c r="G5416" t="inlineStr">
        <is>
          <t>08A</t>
        </is>
      </c>
      <c r="H5416" t="inlineStr">
        <is>
          <t>Establishment is not free of harborage or conditions conducive to rodents, insects or other pests.</t>
        </is>
      </c>
      <c r="I5416" t="inlineStr">
        <is>
          <t>Not Critical</t>
        </is>
      </c>
      <c r="J5416" t="n">
        <v>53</v>
      </c>
      <c r="L5416" s="9">
        <f>A5416&amp;"-"&amp;TEXT(E5416,"yyyymmdd")</f>
        <v/>
      </c>
    </row>
    <row r="5417">
      <c r="A5417" t="n">
        <v>50106412</v>
      </c>
      <c r="B5417" t="inlineStr">
        <is>
          <t>Queens</t>
        </is>
      </c>
      <c r="C5417" t="inlineStr">
        <is>
          <t>11419</t>
        </is>
      </c>
      <c r="D5417" t="inlineStr">
        <is>
          <t>Caribbean</t>
        </is>
      </c>
      <c r="E5417" s="8" t="n">
        <v>46148</v>
      </c>
      <c r="F5417" t="inlineStr">
        <is>
          <t>Violations were cited in the following area(s).</t>
        </is>
      </c>
      <c r="G5417" t="inlineStr">
        <is>
          <t>10F</t>
        </is>
      </c>
      <c r="H5417" t="inlineStr">
        <is>
          <t>Non-food contact surface or equipment made of unacceptable material, not kept clean, or not properly sealed, raised, spaced or movable to allow accessibility for cleaning on all sides, above and underneath the unit.</t>
        </is>
      </c>
      <c r="I5417" t="inlineStr">
        <is>
          <t>Not Critical</t>
        </is>
      </c>
      <c r="J5417" t="n">
        <v>53</v>
      </c>
      <c r="L5417" s="9">
        <f>A5417&amp;"-"&amp;TEXT(E5417,"yyyymmdd")</f>
        <v/>
      </c>
    </row>
    <row r="5418">
      <c r="A5418" t="n">
        <v>50107220</v>
      </c>
      <c r="B5418" t="inlineStr">
        <is>
          <t>Manhattan</t>
        </is>
      </c>
      <c r="C5418" t="inlineStr">
        <is>
          <t>10018</t>
        </is>
      </c>
      <c r="D5418" t="inlineStr">
        <is>
          <t>Steakhouse</t>
        </is>
      </c>
      <c r="E5418" s="8" t="n">
        <v>46148</v>
      </c>
      <c r="F5418" t="inlineStr">
        <is>
          <t>Violations were cited in the following area(s).</t>
        </is>
      </c>
      <c r="G5418" t="inlineStr">
        <is>
          <t>02H</t>
        </is>
      </c>
      <c r="H5418" t="inlineStr">
        <is>
          <t>After cooking or removal from hot holding, TCS food not cooled by an approved method whereby the internal temperature is reduced from 140 °F to 70 °F or less within 2 hours, and from 70 °F to 41 °F or less within 4 additional hours.</t>
        </is>
      </c>
      <c r="I5418" t="inlineStr">
        <is>
          <t>Critical</t>
        </is>
      </c>
      <c r="J5418" t="n">
        <v>13</v>
      </c>
      <c r="K5418" t="inlineStr">
        <is>
          <t>A</t>
        </is>
      </c>
      <c r="L5418" s="9">
        <f>A5418&amp;"-"&amp;TEXT(E5418,"yyyymmdd")</f>
        <v/>
      </c>
    </row>
    <row r="5419">
      <c r="A5419" t="n">
        <v>50107220</v>
      </c>
      <c r="B5419" t="inlineStr">
        <is>
          <t>Manhattan</t>
        </is>
      </c>
      <c r="C5419" t="inlineStr">
        <is>
          <t>10018</t>
        </is>
      </c>
      <c r="D5419" t="inlineStr">
        <is>
          <t>Steakhouse</t>
        </is>
      </c>
      <c r="E5419" s="8" t="n">
        <v>46148</v>
      </c>
      <c r="F5419" t="inlineStr">
        <is>
          <t>Violations were cited in the following area(s).</t>
        </is>
      </c>
      <c r="G5419" t="inlineStr">
        <is>
          <t>06E</t>
        </is>
      </c>
      <c r="H5419" t="inlineStr">
        <is>
          <t>Sanitized equipment or utensil, including in-use food dispensing utensil, improperly used or stored.</t>
        </is>
      </c>
      <c r="I5419" t="inlineStr">
        <is>
          <t>Critical</t>
        </is>
      </c>
      <c r="J5419" t="n">
        <v>13</v>
      </c>
      <c r="K5419" t="inlineStr">
        <is>
          <t>A</t>
        </is>
      </c>
      <c r="L5419" s="9">
        <f>A5419&amp;"-"&amp;TEXT(E5419,"yyyymmdd")</f>
        <v/>
      </c>
    </row>
    <row r="5420">
      <c r="A5420" t="n">
        <v>50109897</v>
      </c>
      <c r="B5420" t="inlineStr">
        <is>
          <t>Brooklyn</t>
        </is>
      </c>
      <c r="C5420" t="inlineStr">
        <is>
          <t>11223</t>
        </is>
      </c>
      <c r="D5420" t="inlineStr">
        <is>
          <t>American</t>
        </is>
      </c>
      <c r="E5420" s="8" t="n">
        <v>46148</v>
      </c>
      <c r="F5420" t="inlineStr">
        <is>
          <t>Violations were cited in the following area(s).</t>
        </is>
      </c>
      <c r="G5420" t="inlineStr">
        <is>
          <t>02G</t>
        </is>
      </c>
      <c r="H5420" t="inlineStr">
        <is>
          <t>Cold TCS food item held above 41 °F; smoked or processed fish held above 38 °F; intact raw eggs held above 45 °F; or reduced oxygen packaged (ROP) TCS foods held above required temperatures except during active necessary preparation.</t>
        </is>
      </c>
      <c r="I5420" t="inlineStr">
        <is>
          <t>Critical</t>
        </is>
      </c>
      <c r="J5420" t="n">
        <v>29</v>
      </c>
      <c r="L5420" s="9">
        <f>A5420&amp;"-"&amp;TEXT(E5420,"yyyymmdd")</f>
        <v/>
      </c>
    </row>
    <row r="5421">
      <c r="A5421" t="n">
        <v>50109897</v>
      </c>
      <c r="B5421" t="inlineStr">
        <is>
          <t>Brooklyn</t>
        </is>
      </c>
      <c r="C5421" t="inlineStr">
        <is>
          <t>11223</t>
        </is>
      </c>
      <c r="D5421" t="inlineStr">
        <is>
          <t>American</t>
        </is>
      </c>
      <c r="E5421" s="8" t="n">
        <v>46148</v>
      </c>
      <c r="F5421" t="inlineStr">
        <is>
          <t>Violations were cited in the following area(s).</t>
        </is>
      </c>
      <c r="G5421" t="inlineStr">
        <is>
          <t>04L</t>
        </is>
      </c>
      <c r="H5421" t="inlineStr">
        <is>
          <t>Evidence of mice or live mice in establishment's food or non-food areas.</t>
        </is>
      </c>
      <c r="I5421" t="inlineStr">
        <is>
          <t>Critical</t>
        </is>
      </c>
      <c r="J5421" t="n">
        <v>29</v>
      </c>
      <c r="L5421" s="9">
        <f>A5421&amp;"-"&amp;TEXT(E5421,"yyyymmdd")</f>
        <v/>
      </c>
    </row>
    <row r="5422">
      <c r="A5422" t="n">
        <v>50109897</v>
      </c>
      <c r="B5422" t="inlineStr">
        <is>
          <t>Brooklyn</t>
        </is>
      </c>
      <c r="C5422" t="inlineStr">
        <is>
          <t>11223</t>
        </is>
      </c>
      <c r="D5422" t="inlineStr">
        <is>
          <t>American</t>
        </is>
      </c>
      <c r="E5422" s="8" t="n">
        <v>46148</v>
      </c>
      <c r="F5422" t="inlineStr">
        <is>
          <t>Violations were cited in the following area(s).</t>
        </is>
      </c>
      <c r="G5422" t="inlineStr">
        <is>
          <t>06A</t>
        </is>
      </c>
      <c r="H5422" t="inlineStr">
        <is>
          <t>Personal cleanliness is inadequate. Outer garment soiled with possible contaminant. Effective hair restraint not worn where required. Jewelry worn on hands or arms. Fingernail polish worn or fingernails not kept clean and trimmed.</t>
        </is>
      </c>
      <c r="I5422" t="inlineStr">
        <is>
          <t>Critical</t>
        </is>
      </c>
      <c r="J5422" t="n">
        <v>29</v>
      </c>
      <c r="L5422" s="9">
        <f>A5422&amp;"-"&amp;TEXT(E5422,"yyyymmdd")</f>
        <v/>
      </c>
    </row>
    <row r="5423">
      <c r="A5423" t="n">
        <v>50109897</v>
      </c>
      <c r="B5423" t="inlineStr">
        <is>
          <t>Brooklyn</t>
        </is>
      </c>
      <c r="C5423" t="inlineStr">
        <is>
          <t>11223</t>
        </is>
      </c>
      <c r="D5423" t="inlineStr">
        <is>
          <t>American</t>
        </is>
      </c>
      <c r="E5423" s="8" t="n">
        <v>46148</v>
      </c>
      <c r="F5423" t="inlineStr">
        <is>
          <t>Violations were cited in the following area(s).</t>
        </is>
      </c>
      <c r="G5423" t="inlineStr">
        <is>
          <t>08A</t>
        </is>
      </c>
      <c r="H5423" t="inlineStr">
        <is>
          <t>Establishment is not free of harborage or conditions conducive to rodents, insects or other pests.</t>
        </is>
      </c>
      <c r="I5423" t="inlineStr">
        <is>
          <t>Not Critical</t>
        </is>
      </c>
      <c r="J5423" t="n">
        <v>29</v>
      </c>
      <c r="L5423" s="9">
        <f>A5423&amp;"-"&amp;TEXT(E5423,"yyyymmdd")</f>
        <v/>
      </c>
    </row>
    <row r="5424">
      <c r="A5424" t="n">
        <v>50109897</v>
      </c>
      <c r="B5424" t="inlineStr">
        <is>
          <t>Brooklyn</t>
        </is>
      </c>
      <c r="C5424" t="inlineStr">
        <is>
          <t>11223</t>
        </is>
      </c>
      <c r="D5424" t="inlineStr">
        <is>
          <t>American</t>
        </is>
      </c>
      <c r="E5424" s="8" t="n">
        <v>46148</v>
      </c>
      <c r="F5424" t="inlineStr">
        <is>
          <t>Violations were cited in the following area(s).</t>
        </is>
      </c>
      <c r="G5424" t="inlineStr">
        <is>
          <t>10G</t>
        </is>
      </c>
      <c r="H5424" t="inlineStr">
        <is>
          <t>Dishwashing and ware washing: Cleaning and sanitizing of tableware, including dishes, utensils, and equipment deficient.</t>
        </is>
      </c>
      <c r="I5424" t="inlineStr">
        <is>
          <t>Not Critical</t>
        </is>
      </c>
      <c r="J5424" t="n">
        <v>29</v>
      </c>
      <c r="L5424" s="9">
        <f>A5424&amp;"-"&amp;TEXT(E5424,"yyyymmdd")</f>
        <v/>
      </c>
    </row>
    <row r="5425">
      <c r="A5425" t="n">
        <v>50109897</v>
      </c>
      <c r="B5425" t="inlineStr">
        <is>
          <t>Brooklyn</t>
        </is>
      </c>
      <c r="C5425" t="inlineStr">
        <is>
          <t>11223</t>
        </is>
      </c>
      <c r="D5425" t="inlineStr">
        <is>
          <t>American</t>
        </is>
      </c>
      <c r="E5425" s="8" t="n">
        <v>46148</v>
      </c>
      <c r="F5425" t="inlineStr">
        <is>
          <t>Violations were cited in the following area(s).</t>
        </is>
      </c>
      <c r="G5425" t="inlineStr">
        <is>
          <t>28-06</t>
        </is>
      </c>
      <c r="H5425" t="inlineStr">
        <is>
          <t>Contract with a pest management professional not in place. Record of extermination activities not kept on premises.</t>
        </is>
      </c>
      <c r="I5425" t="inlineStr">
        <is>
          <t>Not Critical</t>
        </is>
      </c>
      <c r="J5425" t="n">
        <v>29</v>
      </c>
      <c r="L5425" s="9">
        <f>A5425&amp;"-"&amp;TEXT(E5425,"yyyymmdd")</f>
        <v/>
      </c>
    </row>
    <row r="5426">
      <c r="A5426" t="n">
        <v>50111292</v>
      </c>
      <c r="B5426" t="inlineStr">
        <is>
          <t>Brooklyn</t>
        </is>
      </c>
      <c r="C5426" t="inlineStr">
        <is>
          <t>11211</t>
        </is>
      </c>
      <c r="D5426" t="inlineStr">
        <is>
          <t>French</t>
        </is>
      </c>
      <c r="E5426" s="8" t="n">
        <v>46148</v>
      </c>
      <c r="F5426" t="inlineStr">
        <is>
          <t>Violations were cited in the following area(s).</t>
        </is>
      </c>
      <c r="G5426" t="inlineStr">
        <is>
          <t>02G</t>
        </is>
      </c>
      <c r="H5426" t="inlineStr">
        <is>
          <t>Cold TCS food item held above 41 °F; smoked or processed fish held above 38 °F; intact raw eggs held above 45 °F; or reduced oxygen packaged (ROP) TCS foods held above required temperatures except during active necessary preparation.</t>
        </is>
      </c>
      <c r="I5426" t="inlineStr">
        <is>
          <t>Critical</t>
        </is>
      </c>
      <c r="J5426" t="n">
        <v>13</v>
      </c>
      <c r="K5426" t="inlineStr">
        <is>
          <t>A</t>
        </is>
      </c>
      <c r="L5426" s="9">
        <f>A5426&amp;"-"&amp;TEXT(E5426,"yyyymmdd")</f>
        <v/>
      </c>
    </row>
    <row r="5427">
      <c r="A5427" t="n">
        <v>50111292</v>
      </c>
      <c r="B5427" t="inlineStr">
        <is>
          <t>Brooklyn</t>
        </is>
      </c>
      <c r="C5427" t="inlineStr">
        <is>
          <t>11211</t>
        </is>
      </c>
      <c r="D5427" t="inlineStr">
        <is>
          <t>French</t>
        </is>
      </c>
      <c r="E5427" s="8" t="n">
        <v>46148</v>
      </c>
      <c r="F5427" t="inlineStr">
        <is>
          <t>Violations were cited in the following area(s).</t>
        </is>
      </c>
      <c r="G5427" t="inlineStr">
        <is>
          <t>06D</t>
        </is>
      </c>
      <c r="H5427" t="inlineStr">
        <is>
          <t>Food contact surface not properly washed, rinsed and sanitized after each use and following any activity when contamination may have occurred.</t>
        </is>
      </c>
      <c r="I5427" t="inlineStr">
        <is>
          <t>Critical</t>
        </is>
      </c>
      <c r="J5427" t="n">
        <v>13</v>
      </c>
      <c r="K5427" t="inlineStr">
        <is>
          <t>A</t>
        </is>
      </c>
      <c r="L5427" s="9">
        <f>A5427&amp;"-"&amp;TEXT(E5427,"yyyymmdd")</f>
        <v/>
      </c>
    </row>
    <row r="5428">
      <c r="A5428" t="n">
        <v>50111356</v>
      </c>
      <c r="B5428" t="inlineStr">
        <is>
          <t>Brooklyn</t>
        </is>
      </c>
      <c r="C5428" t="inlineStr">
        <is>
          <t>11218</t>
        </is>
      </c>
      <c r="D5428" t="inlineStr">
        <is>
          <t>Pizza</t>
        </is>
      </c>
      <c r="E5428" s="8" t="n">
        <v>46148</v>
      </c>
      <c r="F5428" t="inlineStr">
        <is>
          <t>Violations were cited in the following area(s).</t>
        </is>
      </c>
      <c r="G5428" t="inlineStr">
        <is>
          <t>06C</t>
        </is>
      </c>
      <c r="H542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428" t="inlineStr">
        <is>
          <t>Critical</t>
        </is>
      </c>
      <c r="J5428" t="n">
        <v>13</v>
      </c>
      <c r="K5428" t="inlineStr">
        <is>
          <t>A</t>
        </is>
      </c>
      <c r="L5428" s="9">
        <f>A5428&amp;"-"&amp;TEXT(E5428,"yyyymmdd")</f>
        <v/>
      </c>
    </row>
    <row r="5429">
      <c r="A5429" t="n">
        <v>50111356</v>
      </c>
      <c r="B5429" t="inlineStr">
        <is>
          <t>Brooklyn</t>
        </is>
      </c>
      <c r="C5429" t="inlineStr">
        <is>
          <t>11218</t>
        </is>
      </c>
      <c r="D5429" t="inlineStr">
        <is>
          <t>Pizza</t>
        </is>
      </c>
      <c r="E5429" s="8" t="n">
        <v>46148</v>
      </c>
      <c r="F5429" t="inlineStr">
        <is>
          <t>Violations were cited in the following area(s).</t>
        </is>
      </c>
      <c r="G5429" t="inlineStr">
        <is>
          <t>10F</t>
        </is>
      </c>
      <c r="H5429" t="inlineStr">
        <is>
          <t>Non-food contact surface or equipment made of unacceptable material, not kept clean, or not properly sealed, raised, spaced or movable to allow accessibility for cleaning on all sides, above and underneath the unit.</t>
        </is>
      </c>
      <c r="I5429" t="inlineStr">
        <is>
          <t>Not Critical</t>
        </is>
      </c>
      <c r="J5429" t="n">
        <v>13</v>
      </c>
      <c r="K5429" t="inlineStr">
        <is>
          <t>A</t>
        </is>
      </c>
      <c r="L5429" s="9">
        <f>A5429&amp;"-"&amp;TEXT(E5429,"yyyymmdd")</f>
        <v/>
      </c>
    </row>
    <row r="5430">
      <c r="A5430" t="n">
        <v>50111356</v>
      </c>
      <c r="B5430" t="inlineStr">
        <is>
          <t>Brooklyn</t>
        </is>
      </c>
      <c r="C5430" t="inlineStr">
        <is>
          <t>11218</t>
        </is>
      </c>
      <c r="D5430" t="inlineStr">
        <is>
          <t>Pizza</t>
        </is>
      </c>
      <c r="E5430" s="8" t="n">
        <v>46148</v>
      </c>
      <c r="F5430" t="inlineStr">
        <is>
          <t>Violations were cited in the following area(s).</t>
        </is>
      </c>
      <c r="G5430" t="inlineStr">
        <is>
          <t>10H</t>
        </is>
      </c>
      <c r="H5430" t="inlineStr">
        <is>
          <t>Single service article not provided. Single service article reused or not protected from contamination when transported, stored, dispensed. Drinking straws not completely enclosed in wrapper or dispensed from a sanitary device.</t>
        </is>
      </c>
      <c r="I5430" t="inlineStr">
        <is>
          <t>Not Critical</t>
        </is>
      </c>
      <c r="J5430" t="n">
        <v>13</v>
      </c>
      <c r="K5430" t="inlineStr">
        <is>
          <t>A</t>
        </is>
      </c>
      <c r="L5430" s="9">
        <f>A5430&amp;"-"&amp;TEXT(E5430,"yyyymmdd")</f>
        <v/>
      </c>
    </row>
    <row r="5431">
      <c r="A5431" t="n">
        <v>50114601</v>
      </c>
      <c r="B5431" t="inlineStr">
        <is>
          <t>Manhattan</t>
        </is>
      </c>
      <c r="C5431" t="inlineStr">
        <is>
          <t>10014</t>
        </is>
      </c>
      <c r="D5431" t="inlineStr">
        <is>
          <t>Pizza</t>
        </is>
      </c>
      <c r="E5431" s="8" t="n">
        <v>46148</v>
      </c>
      <c r="F5431" t="inlineStr">
        <is>
          <t>Violations were cited in the following area(s).</t>
        </is>
      </c>
      <c r="G5431" t="inlineStr">
        <is>
          <t>04H</t>
        </is>
      </c>
      <c r="H5431" t="inlineStr">
        <is>
          <t>Raw, cooked or prepared food is adulterated, contaminated, cross-contaminated, or not discarded in accordance with HACCP plan.</t>
        </is>
      </c>
      <c r="I5431" t="inlineStr">
        <is>
          <t>Critical</t>
        </is>
      </c>
      <c r="J5431" t="n">
        <v>23</v>
      </c>
      <c r="K5431" t="inlineStr">
        <is>
          <t>N</t>
        </is>
      </c>
      <c r="L5431" s="9">
        <f>A5431&amp;"-"&amp;TEXT(E5431,"yyyymmdd")</f>
        <v/>
      </c>
    </row>
    <row r="5432">
      <c r="A5432" t="n">
        <v>50114601</v>
      </c>
      <c r="B5432" t="inlineStr">
        <is>
          <t>Manhattan</t>
        </is>
      </c>
      <c r="C5432" t="inlineStr">
        <is>
          <t>10014</t>
        </is>
      </c>
      <c r="D5432" t="inlineStr">
        <is>
          <t>Pizza</t>
        </is>
      </c>
      <c r="E5432" s="8" t="n">
        <v>46148</v>
      </c>
      <c r="F5432" t="inlineStr">
        <is>
          <t>Violations were cited in the following area(s).</t>
        </is>
      </c>
      <c r="G5432" t="inlineStr">
        <is>
          <t>04L</t>
        </is>
      </c>
      <c r="H5432" t="inlineStr">
        <is>
          <t>Evidence of mice or live mice in establishment's food or non-food areas.</t>
        </is>
      </c>
      <c r="I5432" t="inlineStr">
        <is>
          <t>Critical</t>
        </is>
      </c>
      <c r="J5432" t="n">
        <v>23</v>
      </c>
      <c r="K5432" t="inlineStr">
        <is>
          <t>N</t>
        </is>
      </c>
      <c r="L5432" s="9">
        <f>A5432&amp;"-"&amp;TEXT(E5432,"yyyymmdd")</f>
        <v/>
      </c>
    </row>
    <row r="5433">
      <c r="A5433" t="n">
        <v>50114601</v>
      </c>
      <c r="B5433" t="inlineStr">
        <is>
          <t>Manhattan</t>
        </is>
      </c>
      <c r="C5433" t="inlineStr">
        <is>
          <t>10014</t>
        </is>
      </c>
      <c r="D5433" t="inlineStr">
        <is>
          <t>Pizza</t>
        </is>
      </c>
      <c r="E5433" s="8" t="n">
        <v>46148</v>
      </c>
      <c r="F5433" t="inlineStr">
        <is>
          <t>Violations were cited in the following area(s).</t>
        </is>
      </c>
      <c r="G5433" t="inlineStr">
        <is>
          <t>04N</t>
        </is>
      </c>
      <c r="H5433" t="inlineStr">
        <is>
          <t>Filth flies or food/refuse/sewage associated with (FRSA) flies or other nuisance pests in establishment’s food and/or non-food areas. FRSA flies include house flies, blow flies, bottle flies, flesh flies, drain flies, Phorid flies and fruit flies.</t>
        </is>
      </c>
      <c r="I5433" t="inlineStr">
        <is>
          <t>Critical</t>
        </is>
      </c>
      <c r="J5433" t="n">
        <v>23</v>
      </c>
      <c r="K5433" t="inlineStr">
        <is>
          <t>N</t>
        </is>
      </c>
      <c r="L5433" s="9">
        <f>A5433&amp;"-"&amp;TEXT(E5433,"yyyymmdd")</f>
        <v/>
      </c>
    </row>
    <row r="5434">
      <c r="A5434" t="n">
        <v>50114601</v>
      </c>
      <c r="B5434" t="inlineStr">
        <is>
          <t>Manhattan</t>
        </is>
      </c>
      <c r="C5434" t="inlineStr">
        <is>
          <t>10014</t>
        </is>
      </c>
      <c r="D5434" t="inlineStr">
        <is>
          <t>Pizza</t>
        </is>
      </c>
      <c r="E5434" s="8" t="n">
        <v>46148</v>
      </c>
      <c r="F5434" t="inlineStr">
        <is>
          <t>Violations were cited in the following area(s).</t>
        </is>
      </c>
      <c r="G5434" t="inlineStr">
        <is>
          <t>06D</t>
        </is>
      </c>
      <c r="H5434" t="inlineStr">
        <is>
          <t>Food contact surface not properly washed, rinsed and sanitized after each use and following any activity when contamination may have occurred.</t>
        </is>
      </c>
      <c r="I5434" t="inlineStr">
        <is>
          <t>Critical</t>
        </is>
      </c>
      <c r="J5434" t="n">
        <v>23</v>
      </c>
      <c r="K5434" t="inlineStr">
        <is>
          <t>N</t>
        </is>
      </c>
      <c r="L5434" s="9">
        <f>A5434&amp;"-"&amp;TEXT(E5434,"yyyymmdd")</f>
        <v/>
      </c>
    </row>
    <row r="5435">
      <c r="A5435" t="n">
        <v>50114601</v>
      </c>
      <c r="B5435" t="inlineStr">
        <is>
          <t>Manhattan</t>
        </is>
      </c>
      <c r="C5435" t="inlineStr">
        <is>
          <t>10014</t>
        </is>
      </c>
      <c r="D5435" t="inlineStr">
        <is>
          <t>Pizza</t>
        </is>
      </c>
      <c r="E5435" s="8" t="n">
        <v>46148</v>
      </c>
      <c r="F5435" t="inlineStr">
        <is>
          <t>Violations were cited in the following area(s).</t>
        </is>
      </c>
      <c r="G5435" t="inlineStr">
        <is>
          <t>08A</t>
        </is>
      </c>
      <c r="H5435" t="inlineStr">
        <is>
          <t>Establishment is not free of harborage or conditions conducive to rodents, insects or other pests.</t>
        </is>
      </c>
      <c r="I5435" t="inlineStr">
        <is>
          <t>Not Critical</t>
        </is>
      </c>
      <c r="J5435" t="n">
        <v>23</v>
      </c>
      <c r="K5435" t="inlineStr">
        <is>
          <t>N</t>
        </is>
      </c>
      <c r="L5435" s="9">
        <f>A5435&amp;"-"&amp;TEXT(E5435,"yyyymmdd")</f>
        <v/>
      </c>
    </row>
    <row r="5436">
      <c r="A5436" t="n">
        <v>50115356</v>
      </c>
      <c r="B5436" t="inlineStr">
        <is>
          <t>Manhattan</t>
        </is>
      </c>
      <c r="C5436" t="inlineStr">
        <is>
          <t>10014</t>
        </is>
      </c>
      <c r="D5436" t="inlineStr">
        <is>
          <t>Bakery Products/Desserts</t>
        </is>
      </c>
      <c r="E5436" s="8" t="n">
        <v>46148</v>
      </c>
      <c r="F5436" t="inlineStr">
        <is>
          <t>Violations were cited in the following area(s).</t>
        </is>
      </c>
      <c r="G5436" t="inlineStr">
        <is>
          <t>06C</t>
        </is>
      </c>
      <c r="H543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436" t="inlineStr">
        <is>
          <t>Critical</t>
        </is>
      </c>
      <c r="J5436" t="n">
        <v>12</v>
      </c>
      <c r="K5436" t="inlineStr">
        <is>
          <t>A</t>
        </is>
      </c>
      <c r="L5436" s="9">
        <f>A5436&amp;"-"&amp;TEXT(E5436,"yyyymmdd")</f>
        <v/>
      </c>
    </row>
    <row r="5437">
      <c r="A5437" t="n">
        <v>50115356</v>
      </c>
      <c r="B5437" t="inlineStr">
        <is>
          <t>Manhattan</t>
        </is>
      </c>
      <c r="C5437" t="inlineStr">
        <is>
          <t>10014</t>
        </is>
      </c>
      <c r="D5437" t="inlineStr">
        <is>
          <t>Bakery Products/Desserts</t>
        </is>
      </c>
      <c r="E5437" s="8" t="n">
        <v>46148</v>
      </c>
      <c r="F5437" t="inlineStr">
        <is>
          <t>Violations were cited in the following area(s).</t>
        </is>
      </c>
      <c r="G5437" t="inlineStr">
        <is>
          <t>10D</t>
        </is>
      </c>
      <c r="H5437" t="inlineStr">
        <is>
          <t>Mechanical or natural ventilation not provided, inadequate, improperly installed, in disrepair or fails to prevent and control excessive build-up of grease, heat, steam condensation, vapors, odors, smoke or fumes.</t>
        </is>
      </c>
      <c r="I5437" t="inlineStr">
        <is>
          <t>Not Critical</t>
        </is>
      </c>
      <c r="J5437" t="n">
        <v>12</v>
      </c>
      <c r="K5437" t="inlineStr">
        <is>
          <t>A</t>
        </is>
      </c>
      <c r="L5437" s="9">
        <f>A5437&amp;"-"&amp;TEXT(E5437,"yyyymmdd")</f>
        <v/>
      </c>
    </row>
    <row r="5438">
      <c r="A5438" t="n">
        <v>50115356</v>
      </c>
      <c r="B5438" t="inlineStr">
        <is>
          <t>Manhattan</t>
        </is>
      </c>
      <c r="C5438" t="inlineStr">
        <is>
          <t>10014</t>
        </is>
      </c>
      <c r="D5438" t="inlineStr">
        <is>
          <t>Bakery Products/Desserts</t>
        </is>
      </c>
      <c r="E5438" s="8" t="n">
        <v>46148</v>
      </c>
      <c r="F5438" t="inlineStr">
        <is>
          <t>Violations were cited in the following area(s).</t>
        </is>
      </c>
      <c r="G5438" t="inlineStr">
        <is>
          <t>10G</t>
        </is>
      </c>
      <c r="H5438" t="inlineStr">
        <is>
          <t>Dishwashing and ware washing: Cleaning and sanitizing of tableware, including dishes, utensils, and equipment deficient.</t>
        </is>
      </c>
      <c r="I5438" t="inlineStr">
        <is>
          <t>Not Critical</t>
        </is>
      </c>
      <c r="J5438" t="n">
        <v>12</v>
      </c>
      <c r="K5438" t="inlineStr">
        <is>
          <t>A</t>
        </is>
      </c>
      <c r="L5438" s="9">
        <f>A5438&amp;"-"&amp;TEXT(E5438,"yyyymmdd")</f>
        <v/>
      </c>
    </row>
    <row r="5439">
      <c r="A5439" t="n">
        <v>50117772</v>
      </c>
      <c r="B5439" t="inlineStr">
        <is>
          <t>Bronx</t>
        </is>
      </c>
      <c r="C5439" t="inlineStr">
        <is>
          <t>10455</t>
        </is>
      </c>
      <c r="D5439" t="inlineStr">
        <is>
          <t>Pizza</t>
        </is>
      </c>
      <c r="E5439" s="8" t="n">
        <v>46148</v>
      </c>
      <c r="F5439" t="inlineStr">
        <is>
          <t>Violations were cited in the following area(s).</t>
        </is>
      </c>
      <c r="G5439" t="inlineStr">
        <is>
          <t>02G</t>
        </is>
      </c>
      <c r="H5439" t="inlineStr">
        <is>
          <t>Cold TCS food item held above 41 °F; smoked or processed fish held above 38 °F; intact raw eggs held above 45 °F; or reduced oxygen packaged (ROP) TCS foods held above required temperatures except during active necessary preparation.</t>
        </is>
      </c>
      <c r="I5439" t="inlineStr">
        <is>
          <t>Critical</t>
        </is>
      </c>
      <c r="J5439" t="n">
        <v>17</v>
      </c>
      <c r="L5439" s="9">
        <f>A5439&amp;"-"&amp;TEXT(E5439,"yyyymmdd")</f>
        <v/>
      </c>
    </row>
    <row r="5440">
      <c r="A5440" t="n">
        <v>50117772</v>
      </c>
      <c r="B5440" t="inlineStr">
        <is>
          <t>Bronx</t>
        </is>
      </c>
      <c r="C5440" t="inlineStr">
        <is>
          <t>10455</t>
        </is>
      </c>
      <c r="D5440" t="inlineStr">
        <is>
          <t>Pizza</t>
        </is>
      </c>
      <c r="E5440" s="8" t="n">
        <v>46148</v>
      </c>
      <c r="F5440" t="inlineStr">
        <is>
          <t>Violations were cited in the following area(s).</t>
        </is>
      </c>
      <c r="G5440" t="inlineStr">
        <is>
          <t>05F</t>
        </is>
      </c>
      <c r="H5440" t="inlineStr">
        <is>
          <t>Insufficient or no hot holding, cold storage or cold holding equipment provided to maintain Time/Temperature Control for Safety Foods (TCS) at required temperatures</t>
        </is>
      </c>
      <c r="I5440" t="inlineStr">
        <is>
          <t>Critical</t>
        </is>
      </c>
      <c r="J5440" t="n">
        <v>17</v>
      </c>
      <c r="L5440" s="9">
        <f>A5440&amp;"-"&amp;TEXT(E5440,"yyyymmdd")</f>
        <v/>
      </c>
    </row>
    <row r="5441">
      <c r="A5441" t="n">
        <v>50118771</v>
      </c>
      <c r="B5441" t="inlineStr">
        <is>
          <t>Brooklyn</t>
        </is>
      </c>
      <c r="C5441" t="inlineStr">
        <is>
          <t>11223</t>
        </is>
      </c>
      <c r="D5441" t="inlineStr">
        <is>
          <t>Pizza</t>
        </is>
      </c>
      <c r="E5441" s="8" t="n">
        <v>46148</v>
      </c>
      <c r="F5441" t="inlineStr">
        <is>
          <t>Violations were cited in the following area(s).</t>
        </is>
      </c>
      <c r="G5441" t="inlineStr">
        <is>
          <t>02G</t>
        </is>
      </c>
      <c r="H5441" t="inlineStr">
        <is>
          <t>Cold TCS food item held above 41 °F; smoked or processed fish held above 38 °F; intact raw eggs held above 45 °F; or reduced oxygen packaged (ROP) TCS foods held above required temperatures except during active necessary preparation.</t>
        </is>
      </c>
      <c r="I5441" t="inlineStr">
        <is>
          <t>Critical</t>
        </is>
      </c>
      <c r="J5441" t="n">
        <v>22</v>
      </c>
      <c r="L5441" s="9">
        <f>A5441&amp;"-"&amp;TEXT(E5441,"yyyymmdd")</f>
        <v/>
      </c>
    </row>
    <row r="5442">
      <c r="A5442" t="n">
        <v>50118771</v>
      </c>
      <c r="B5442" t="inlineStr">
        <is>
          <t>Brooklyn</t>
        </is>
      </c>
      <c r="C5442" t="inlineStr">
        <is>
          <t>11223</t>
        </is>
      </c>
      <c r="D5442" t="inlineStr">
        <is>
          <t>Pizza</t>
        </is>
      </c>
      <c r="E5442" s="8" t="n">
        <v>46148</v>
      </c>
      <c r="F5442" t="inlineStr">
        <is>
          <t>Violations were cited in the following area(s).</t>
        </is>
      </c>
      <c r="G5442" t="inlineStr">
        <is>
          <t>04L</t>
        </is>
      </c>
      <c r="H5442" t="inlineStr">
        <is>
          <t>Evidence of mice or live mice in establishment's food or non-food areas.</t>
        </is>
      </c>
      <c r="I5442" t="inlineStr">
        <is>
          <t>Critical</t>
        </is>
      </c>
      <c r="J5442" t="n">
        <v>22</v>
      </c>
      <c r="L5442" s="9">
        <f>A5442&amp;"-"&amp;TEXT(E5442,"yyyymmdd")</f>
        <v/>
      </c>
    </row>
    <row r="5443">
      <c r="A5443" t="n">
        <v>50118771</v>
      </c>
      <c r="B5443" t="inlineStr">
        <is>
          <t>Brooklyn</t>
        </is>
      </c>
      <c r="C5443" t="inlineStr">
        <is>
          <t>11223</t>
        </is>
      </c>
      <c r="D5443" t="inlineStr">
        <is>
          <t>Pizza</t>
        </is>
      </c>
      <c r="E5443" s="8" t="n">
        <v>46148</v>
      </c>
      <c r="F5443" t="inlineStr">
        <is>
          <t>Violations were cited in the following area(s).</t>
        </is>
      </c>
      <c r="G5443" t="inlineStr">
        <is>
          <t>06D</t>
        </is>
      </c>
      <c r="H5443" t="inlineStr">
        <is>
          <t>Food contact surface not properly washed, rinsed and sanitized after each use and following any activity when contamination may have occurred.</t>
        </is>
      </c>
      <c r="I5443" t="inlineStr">
        <is>
          <t>Critical</t>
        </is>
      </c>
      <c r="J5443" t="n">
        <v>22</v>
      </c>
      <c r="L5443" s="9">
        <f>A5443&amp;"-"&amp;TEXT(E5443,"yyyymmdd")</f>
        <v/>
      </c>
    </row>
    <row r="5444">
      <c r="A5444" t="n">
        <v>50118771</v>
      </c>
      <c r="B5444" t="inlineStr">
        <is>
          <t>Brooklyn</t>
        </is>
      </c>
      <c r="C5444" t="inlineStr">
        <is>
          <t>11223</t>
        </is>
      </c>
      <c r="D5444" t="inlineStr">
        <is>
          <t>Pizza</t>
        </is>
      </c>
      <c r="E5444" s="8" t="n">
        <v>46148</v>
      </c>
      <c r="F5444" t="inlineStr">
        <is>
          <t>Violations were cited in the following area(s).</t>
        </is>
      </c>
      <c r="G5444" t="inlineStr">
        <is>
          <t>08A</t>
        </is>
      </c>
      <c r="H5444" t="inlineStr">
        <is>
          <t>Establishment is not free of harborage or conditions conducive to rodents, insects or other pests.</t>
        </is>
      </c>
      <c r="I5444" t="inlineStr">
        <is>
          <t>Not Critical</t>
        </is>
      </c>
      <c r="J5444" t="n">
        <v>22</v>
      </c>
      <c r="L5444" s="9">
        <f>A5444&amp;"-"&amp;TEXT(E5444,"yyyymmdd")</f>
        <v/>
      </c>
    </row>
    <row r="5445">
      <c r="A5445" t="n">
        <v>50119691</v>
      </c>
      <c r="B5445" t="inlineStr">
        <is>
          <t>Manhattan</t>
        </is>
      </c>
      <c r="C5445" t="inlineStr">
        <is>
          <t>10038</t>
        </is>
      </c>
      <c r="D5445" t="inlineStr">
        <is>
          <t>Mexican</t>
        </is>
      </c>
      <c r="E5445" s="8" t="n">
        <v>46148</v>
      </c>
      <c r="F5445" t="inlineStr">
        <is>
          <t>Violations were cited in the following area(s).</t>
        </is>
      </c>
      <c r="G5445" t="inlineStr">
        <is>
          <t>02B</t>
        </is>
      </c>
      <c r="H5445" t="inlineStr">
        <is>
          <t>Hot TCS food item not held at or above 140 °F.</t>
        </is>
      </c>
      <c r="I5445" t="inlineStr">
        <is>
          <t>Critical</t>
        </is>
      </c>
      <c r="J5445" t="n">
        <v>20</v>
      </c>
      <c r="L5445" s="9">
        <f>A5445&amp;"-"&amp;TEXT(E5445,"yyyymmdd")</f>
        <v/>
      </c>
    </row>
    <row r="5446">
      <c r="A5446" t="n">
        <v>50119691</v>
      </c>
      <c r="B5446" t="inlineStr">
        <is>
          <t>Manhattan</t>
        </is>
      </c>
      <c r="C5446" t="inlineStr">
        <is>
          <t>10038</t>
        </is>
      </c>
      <c r="D5446" t="inlineStr">
        <is>
          <t>Mexican</t>
        </is>
      </c>
      <c r="E5446" s="8" t="n">
        <v>46148</v>
      </c>
      <c r="F5446" t="inlineStr">
        <is>
          <t>Violations were cited in the following area(s).</t>
        </is>
      </c>
      <c r="G5446" t="inlineStr">
        <is>
          <t>02G</t>
        </is>
      </c>
      <c r="H5446" t="inlineStr">
        <is>
          <t>Cold TCS food item held above 41 °F; smoked or processed fish held above 38 °F; intact raw eggs held above 45 °F; or reduced oxygen packaged (ROP) TCS foods held above required temperatures except during active necessary preparation.</t>
        </is>
      </c>
      <c r="I5446" t="inlineStr">
        <is>
          <t>Critical</t>
        </is>
      </c>
      <c r="J5446" t="n">
        <v>20</v>
      </c>
      <c r="L5446" s="9">
        <f>A5446&amp;"-"&amp;TEXT(E5446,"yyyymmdd")</f>
        <v/>
      </c>
    </row>
    <row r="5447">
      <c r="A5447" t="n">
        <v>50119691</v>
      </c>
      <c r="B5447" t="inlineStr">
        <is>
          <t>Manhattan</t>
        </is>
      </c>
      <c r="C5447" t="inlineStr">
        <is>
          <t>10038</t>
        </is>
      </c>
      <c r="D5447" t="inlineStr">
        <is>
          <t>Mexican</t>
        </is>
      </c>
      <c r="E5447" s="8" t="n">
        <v>46148</v>
      </c>
      <c r="F5447" t="inlineStr">
        <is>
          <t>Violations were cited in the following area(s).</t>
        </is>
      </c>
      <c r="G5447" t="inlineStr">
        <is>
          <t>09C</t>
        </is>
      </c>
      <c r="H5447" t="inlineStr">
        <is>
          <t>Design, construction, materials used or maintenance of food contact surface improper. Surface not easily cleanable, sanitized and maintained.</t>
        </is>
      </c>
      <c r="I5447" t="inlineStr">
        <is>
          <t>Not Critical</t>
        </is>
      </c>
      <c r="J5447" t="n">
        <v>20</v>
      </c>
      <c r="L5447" s="9">
        <f>A5447&amp;"-"&amp;TEXT(E5447,"yyyymmdd")</f>
        <v/>
      </c>
    </row>
    <row r="5448">
      <c r="A5448" t="n">
        <v>50119691</v>
      </c>
      <c r="B5448" t="inlineStr">
        <is>
          <t>Manhattan</t>
        </is>
      </c>
      <c r="C5448" t="inlineStr">
        <is>
          <t>10038</t>
        </is>
      </c>
      <c r="D5448" t="inlineStr">
        <is>
          <t>Mexican</t>
        </is>
      </c>
      <c r="E5448" s="8" t="n">
        <v>46148</v>
      </c>
      <c r="F5448" t="inlineStr">
        <is>
          <t>Violations were cited in the following area(s).</t>
        </is>
      </c>
      <c r="G5448" t="inlineStr">
        <is>
          <t>10F</t>
        </is>
      </c>
      <c r="H5448" t="inlineStr">
        <is>
          <t>Non-food contact surface or equipment made of unacceptable material, not kept clean, or not properly sealed, raised, spaced or movable to allow accessibility for cleaning on all sides, above and underneath the unit.</t>
        </is>
      </c>
      <c r="I5448" t="inlineStr">
        <is>
          <t>Not Critical</t>
        </is>
      </c>
      <c r="J5448" t="n">
        <v>20</v>
      </c>
      <c r="L5448" s="9">
        <f>A5448&amp;"-"&amp;TEXT(E5448,"yyyymmdd")</f>
        <v/>
      </c>
    </row>
    <row r="5449">
      <c r="A5449" t="n">
        <v>50122641</v>
      </c>
      <c r="B5449" t="inlineStr">
        <is>
          <t>Manhattan</t>
        </is>
      </c>
      <c r="C5449" t="inlineStr">
        <is>
          <t>10013</t>
        </is>
      </c>
      <c r="D5449" t="inlineStr">
        <is>
          <t>American</t>
        </is>
      </c>
      <c r="E5449" s="8" t="n">
        <v>46148</v>
      </c>
      <c r="F5449" t="inlineStr">
        <is>
          <t>Violations were cited in the following area(s).</t>
        </is>
      </c>
      <c r="G5449" t="inlineStr">
        <is>
          <t>10B</t>
        </is>
      </c>
      <c r="H5449" t="inlineStr">
        <is>
          <t>Anti-siphonage or back-flow prevention device not provided where required; equipment or floor not properly drained; sewage disposal system in disrepair or not functioning properly. Condensation or liquid waste improperly disposed of.</t>
        </is>
      </c>
      <c r="I5449" t="inlineStr">
        <is>
          <t>Not Critical</t>
        </is>
      </c>
      <c r="J5449" t="n">
        <v>6</v>
      </c>
      <c r="K5449" t="inlineStr">
        <is>
          <t>A</t>
        </is>
      </c>
      <c r="L5449" s="9">
        <f>A5449&amp;"-"&amp;TEXT(E5449,"yyyymmdd")</f>
        <v/>
      </c>
    </row>
    <row r="5450">
      <c r="A5450" t="n">
        <v>50122641</v>
      </c>
      <c r="B5450" t="inlineStr">
        <is>
          <t>Manhattan</t>
        </is>
      </c>
      <c r="C5450" t="inlineStr">
        <is>
          <t>10013</t>
        </is>
      </c>
      <c r="D5450" t="inlineStr">
        <is>
          <t>American</t>
        </is>
      </c>
      <c r="E5450" s="8" t="n">
        <v>46148</v>
      </c>
      <c r="F5450" t="inlineStr">
        <is>
          <t>Violations were cited in the following area(s).</t>
        </is>
      </c>
      <c r="G5450" t="inlineStr">
        <is>
          <t>10F</t>
        </is>
      </c>
      <c r="H5450" t="inlineStr">
        <is>
          <t>Non-food contact surface or equipment made of unacceptable material, not kept clean, or not properly sealed, raised, spaced or movable to allow accessibility for cleaning on all sides, above and underneath the unit.</t>
        </is>
      </c>
      <c r="I5450" t="inlineStr">
        <is>
          <t>Not Critical</t>
        </is>
      </c>
      <c r="J5450" t="n">
        <v>6</v>
      </c>
      <c r="K5450" t="inlineStr">
        <is>
          <t>A</t>
        </is>
      </c>
      <c r="L5450" s="9">
        <f>A5450&amp;"-"&amp;TEXT(E5450,"yyyymmdd")</f>
        <v/>
      </c>
    </row>
    <row r="5451">
      <c r="A5451" t="n">
        <v>50123492</v>
      </c>
      <c r="B5451" t="inlineStr">
        <is>
          <t>Manhattan</t>
        </is>
      </c>
      <c r="C5451" t="inlineStr">
        <is>
          <t>10011</t>
        </is>
      </c>
      <c r="D5451" t="inlineStr">
        <is>
          <t>Indian</t>
        </is>
      </c>
      <c r="E5451" s="8" t="n">
        <v>46148</v>
      </c>
      <c r="F5451" t="inlineStr">
        <is>
          <t>Violations were cited in the following area(s).</t>
        </is>
      </c>
      <c r="G5451" t="inlineStr">
        <is>
          <t>02H</t>
        </is>
      </c>
      <c r="H5451" t="inlineStr">
        <is>
          <t>After cooking or removal from hot holding, TCS food not cooled by an approved method whereby the internal temperature is reduced from 140 °F to 70 °F or less within 2 hours, and from 70 °F to 41 °F or less within 4 additional hours.</t>
        </is>
      </c>
      <c r="I5451" t="inlineStr">
        <is>
          <t>Critical</t>
        </is>
      </c>
      <c r="J5451" t="n">
        <v>34</v>
      </c>
      <c r="L5451" s="9">
        <f>A5451&amp;"-"&amp;TEXT(E5451,"yyyymmdd")</f>
        <v/>
      </c>
    </row>
    <row r="5452">
      <c r="A5452" t="n">
        <v>50123492</v>
      </c>
      <c r="B5452" t="inlineStr">
        <is>
          <t>Manhattan</t>
        </is>
      </c>
      <c r="C5452" t="inlineStr">
        <is>
          <t>10011</t>
        </is>
      </c>
      <c r="D5452" t="inlineStr">
        <is>
          <t>Indian</t>
        </is>
      </c>
      <c r="E5452" s="8" t="n">
        <v>46148</v>
      </c>
      <c r="F5452" t="inlineStr">
        <is>
          <t>Violations were cited in the following area(s).</t>
        </is>
      </c>
      <c r="G5452" t="inlineStr">
        <is>
          <t>03A</t>
        </is>
      </c>
      <c r="H5452"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5452" t="inlineStr">
        <is>
          <t>Critical</t>
        </is>
      </c>
      <c r="J5452" t="n">
        <v>34</v>
      </c>
      <c r="L5452" s="9">
        <f>A5452&amp;"-"&amp;TEXT(E5452,"yyyymmdd")</f>
        <v/>
      </c>
    </row>
    <row r="5453">
      <c r="A5453" t="n">
        <v>50123492</v>
      </c>
      <c r="B5453" t="inlineStr">
        <is>
          <t>Manhattan</t>
        </is>
      </c>
      <c r="C5453" t="inlineStr">
        <is>
          <t>10011</t>
        </is>
      </c>
      <c r="D5453" t="inlineStr">
        <is>
          <t>Indian</t>
        </is>
      </c>
      <c r="E5453" s="8" t="n">
        <v>46148</v>
      </c>
      <c r="F5453" t="inlineStr">
        <is>
          <t>Violations were cited in the following area(s).</t>
        </is>
      </c>
      <c r="G5453" t="inlineStr">
        <is>
          <t>06C</t>
        </is>
      </c>
      <c r="H545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453" t="inlineStr">
        <is>
          <t>Critical</t>
        </is>
      </c>
      <c r="J5453" t="n">
        <v>34</v>
      </c>
      <c r="L5453" s="9">
        <f>A5453&amp;"-"&amp;TEXT(E5453,"yyyymmdd")</f>
        <v/>
      </c>
    </row>
    <row r="5454">
      <c r="A5454" t="n">
        <v>50123492</v>
      </c>
      <c r="B5454" t="inlineStr">
        <is>
          <t>Manhattan</t>
        </is>
      </c>
      <c r="C5454" t="inlineStr">
        <is>
          <t>10011</t>
        </is>
      </c>
      <c r="D5454" t="inlineStr">
        <is>
          <t>Indian</t>
        </is>
      </c>
      <c r="E5454" s="8" t="n">
        <v>46148</v>
      </c>
      <c r="F5454" t="inlineStr">
        <is>
          <t>Violations were cited in the following area(s).</t>
        </is>
      </c>
      <c r="G5454" t="inlineStr">
        <is>
          <t>06F</t>
        </is>
      </c>
      <c r="H5454" t="inlineStr">
        <is>
          <t>Wiping cloths not stored clean and dry, or in a sanitizing solution, between uses.</t>
        </is>
      </c>
      <c r="I5454" t="inlineStr">
        <is>
          <t>Critical</t>
        </is>
      </c>
      <c r="J5454" t="n">
        <v>34</v>
      </c>
      <c r="L5454" s="9">
        <f>A5454&amp;"-"&amp;TEXT(E5454,"yyyymmdd")</f>
        <v/>
      </c>
    </row>
    <row r="5455">
      <c r="A5455" t="n">
        <v>50123492</v>
      </c>
      <c r="B5455" t="inlineStr">
        <is>
          <t>Manhattan</t>
        </is>
      </c>
      <c r="C5455" t="inlineStr">
        <is>
          <t>10011</t>
        </is>
      </c>
      <c r="D5455" t="inlineStr">
        <is>
          <t>Indian</t>
        </is>
      </c>
      <c r="E5455" s="8" t="n">
        <v>46148</v>
      </c>
      <c r="F5455" t="inlineStr">
        <is>
          <t>Violations were cited in the following area(s).</t>
        </is>
      </c>
      <c r="G5455" t="inlineStr">
        <is>
          <t>10B</t>
        </is>
      </c>
      <c r="H5455" t="inlineStr">
        <is>
          <t>Anti-siphonage or back-flow prevention device not provided where required; equipment or floor not properly drained; sewage disposal system in disrepair or not functioning properly. Condensation or liquid waste improperly disposed of.</t>
        </is>
      </c>
      <c r="I5455" t="inlineStr">
        <is>
          <t>Not Critical</t>
        </is>
      </c>
      <c r="J5455" t="n">
        <v>34</v>
      </c>
      <c r="L5455" s="9">
        <f>A5455&amp;"-"&amp;TEXT(E5455,"yyyymmdd")</f>
        <v/>
      </c>
    </row>
    <row r="5456">
      <c r="A5456" t="n">
        <v>50130275</v>
      </c>
      <c r="B5456" t="inlineStr">
        <is>
          <t>Queens</t>
        </is>
      </c>
      <c r="C5456" t="inlineStr">
        <is>
          <t>11419</t>
        </is>
      </c>
      <c r="D5456" t="inlineStr">
        <is>
          <t>Indian</t>
        </is>
      </c>
      <c r="E5456" s="8" t="n">
        <v>46148</v>
      </c>
      <c r="F5456" t="inlineStr">
        <is>
          <t>Violations were cited in the following area(s).</t>
        </is>
      </c>
      <c r="G5456" t="inlineStr">
        <is>
          <t>02B</t>
        </is>
      </c>
      <c r="H5456" t="inlineStr">
        <is>
          <t>Hot TCS food item not held at or above 140 °F.</t>
        </is>
      </c>
      <c r="I5456" t="inlineStr">
        <is>
          <t>Critical</t>
        </is>
      </c>
      <c r="J5456" t="n">
        <v>51</v>
      </c>
      <c r="L5456" s="9">
        <f>A5456&amp;"-"&amp;TEXT(E5456,"yyyymmdd")</f>
        <v/>
      </c>
    </row>
    <row r="5457">
      <c r="A5457" t="n">
        <v>50130275</v>
      </c>
      <c r="B5457" t="inlineStr">
        <is>
          <t>Queens</t>
        </is>
      </c>
      <c r="C5457" t="inlineStr">
        <is>
          <t>11419</t>
        </is>
      </c>
      <c r="D5457" t="inlineStr">
        <is>
          <t>Indian</t>
        </is>
      </c>
      <c r="E5457" s="8" t="n">
        <v>46148</v>
      </c>
      <c r="F5457" t="inlineStr">
        <is>
          <t>Violations were cited in the following area(s).</t>
        </is>
      </c>
      <c r="G5457" t="inlineStr">
        <is>
          <t>02G</t>
        </is>
      </c>
      <c r="H5457" t="inlineStr">
        <is>
          <t>Cold TCS food item held above 41 °F; smoked or processed fish held above 38 °F; intact raw eggs held above 45 °F; or reduced oxygen packaged (ROP) TCS foods held above required temperatures except during active necessary preparation.</t>
        </is>
      </c>
      <c r="I5457" t="inlineStr">
        <is>
          <t>Critical</t>
        </is>
      </c>
      <c r="J5457" t="n">
        <v>51</v>
      </c>
      <c r="L5457" s="9">
        <f>A5457&amp;"-"&amp;TEXT(E5457,"yyyymmdd")</f>
        <v/>
      </c>
    </row>
    <row r="5458">
      <c r="A5458" t="n">
        <v>50130275</v>
      </c>
      <c r="B5458" t="inlineStr">
        <is>
          <t>Queens</t>
        </is>
      </c>
      <c r="C5458" t="inlineStr">
        <is>
          <t>11419</t>
        </is>
      </c>
      <c r="D5458" t="inlineStr">
        <is>
          <t>Indian</t>
        </is>
      </c>
      <c r="E5458" s="8" t="n">
        <v>46148</v>
      </c>
      <c r="F5458" t="inlineStr">
        <is>
          <t>Violations were cited in the following area(s).</t>
        </is>
      </c>
      <c r="G5458" t="inlineStr">
        <is>
          <t>04A</t>
        </is>
      </c>
      <c r="H5458" t="inlineStr">
        <is>
          <t>Food Protection Certificate (FPC) not held by manager or supervisor of food operations.</t>
        </is>
      </c>
      <c r="I5458" t="inlineStr">
        <is>
          <t>Critical</t>
        </is>
      </c>
      <c r="J5458" t="n">
        <v>51</v>
      </c>
      <c r="L5458" s="9">
        <f>A5458&amp;"-"&amp;TEXT(E5458,"yyyymmdd")</f>
        <v/>
      </c>
    </row>
    <row r="5459">
      <c r="A5459" t="n">
        <v>50130275</v>
      </c>
      <c r="B5459" t="inlineStr">
        <is>
          <t>Queens</t>
        </is>
      </c>
      <c r="C5459" t="inlineStr">
        <is>
          <t>11419</t>
        </is>
      </c>
      <c r="D5459" t="inlineStr">
        <is>
          <t>Indian</t>
        </is>
      </c>
      <c r="E5459" s="8" t="n">
        <v>46148</v>
      </c>
      <c r="F5459" t="inlineStr">
        <is>
          <t>Violations were cited in the following area(s).</t>
        </is>
      </c>
      <c r="G5459" t="inlineStr">
        <is>
          <t>04J</t>
        </is>
      </c>
      <c r="H5459" t="inlineStr">
        <is>
          <t>Properly scaled and calibrated thermometer or thermocouple not provided or not readily accessible in food preparation and hot/cold holding areas to measure temperatures of TCS foods during cooking, cooling, reheating, and holding.</t>
        </is>
      </c>
      <c r="I5459" t="inlineStr">
        <is>
          <t>Critical</t>
        </is>
      </c>
      <c r="J5459" t="n">
        <v>51</v>
      </c>
      <c r="L5459" s="9">
        <f>A5459&amp;"-"&amp;TEXT(E5459,"yyyymmdd")</f>
        <v/>
      </c>
    </row>
    <row r="5460">
      <c r="A5460" t="n">
        <v>50130275</v>
      </c>
      <c r="B5460" t="inlineStr">
        <is>
          <t>Queens</t>
        </is>
      </c>
      <c r="C5460" t="inlineStr">
        <is>
          <t>11419</t>
        </is>
      </c>
      <c r="D5460" t="inlineStr">
        <is>
          <t>Indian</t>
        </is>
      </c>
      <c r="E5460" s="8" t="n">
        <v>46148</v>
      </c>
      <c r="F5460" t="inlineStr">
        <is>
          <t>Violations were cited in the following area(s).</t>
        </is>
      </c>
      <c r="G5460" t="inlineStr">
        <is>
          <t>04L</t>
        </is>
      </c>
      <c r="H5460" t="inlineStr">
        <is>
          <t>Evidence of mice or live mice in establishment's food or non-food areas.</t>
        </is>
      </c>
      <c r="I5460" t="inlineStr">
        <is>
          <t>Critical</t>
        </is>
      </c>
      <c r="J5460" t="n">
        <v>51</v>
      </c>
      <c r="L5460" s="9">
        <f>A5460&amp;"-"&amp;TEXT(E5460,"yyyymmdd")</f>
        <v/>
      </c>
    </row>
    <row r="5461">
      <c r="A5461" t="n">
        <v>50130275</v>
      </c>
      <c r="B5461" t="inlineStr">
        <is>
          <t>Queens</t>
        </is>
      </c>
      <c r="C5461" t="inlineStr">
        <is>
          <t>11419</t>
        </is>
      </c>
      <c r="D5461" t="inlineStr">
        <is>
          <t>Indian</t>
        </is>
      </c>
      <c r="E5461" s="8" t="n">
        <v>46148</v>
      </c>
      <c r="F5461" t="inlineStr">
        <is>
          <t>Violations were cited in the following area(s).</t>
        </is>
      </c>
      <c r="G5461" t="inlineStr">
        <is>
          <t>06E</t>
        </is>
      </c>
      <c r="H5461" t="inlineStr">
        <is>
          <t>Sanitized equipment or utensil, including in-use food dispensing utensil, improperly used or stored.</t>
        </is>
      </c>
      <c r="I5461" t="inlineStr">
        <is>
          <t>Critical</t>
        </is>
      </c>
      <c r="J5461" t="n">
        <v>51</v>
      </c>
      <c r="L5461" s="9">
        <f>A5461&amp;"-"&amp;TEXT(E5461,"yyyymmdd")</f>
        <v/>
      </c>
    </row>
    <row r="5462">
      <c r="A5462" t="n">
        <v>50130275</v>
      </c>
      <c r="B5462" t="inlineStr">
        <is>
          <t>Queens</t>
        </is>
      </c>
      <c r="C5462" t="inlineStr">
        <is>
          <t>11419</t>
        </is>
      </c>
      <c r="D5462" t="inlineStr">
        <is>
          <t>Indian</t>
        </is>
      </c>
      <c r="E5462" s="8" t="n">
        <v>46148</v>
      </c>
      <c r="F5462" t="inlineStr">
        <is>
          <t>Violations were cited in the following area(s).</t>
        </is>
      </c>
      <c r="G5462" t="inlineStr">
        <is>
          <t>08A</t>
        </is>
      </c>
      <c r="H5462" t="inlineStr">
        <is>
          <t>Establishment is not free of harborage or conditions conducive to rodents, insects or other pests.</t>
        </is>
      </c>
      <c r="I5462" t="inlineStr">
        <is>
          <t>Not Critical</t>
        </is>
      </c>
      <c r="J5462" t="n">
        <v>51</v>
      </c>
      <c r="L5462" s="9">
        <f>A5462&amp;"-"&amp;TEXT(E5462,"yyyymmdd")</f>
        <v/>
      </c>
    </row>
    <row r="5463">
      <c r="A5463" t="n">
        <v>50130275</v>
      </c>
      <c r="B5463" t="inlineStr">
        <is>
          <t>Queens</t>
        </is>
      </c>
      <c r="C5463" t="inlineStr">
        <is>
          <t>11419</t>
        </is>
      </c>
      <c r="D5463" t="inlineStr">
        <is>
          <t>Indian</t>
        </is>
      </c>
      <c r="E5463" s="8" t="n">
        <v>46148</v>
      </c>
      <c r="F5463" t="inlineStr">
        <is>
          <t>Violations were cited in the following area(s).</t>
        </is>
      </c>
      <c r="G5463" t="inlineStr">
        <is>
          <t>10F</t>
        </is>
      </c>
      <c r="H5463" t="inlineStr">
        <is>
          <t>Non-food contact surface or equipment made of unacceptable material, not kept clean, or not properly sealed, raised, spaced or movable to allow accessibility for cleaning on all sides, above and underneath the unit.</t>
        </is>
      </c>
      <c r="I5463" t="inlineStr">
        <is>
          <t>Not Critical</t>
        </is>
      </c>
      <c r="J5463" t="n">
        <v>51</v>
      </c>
      <c r="L5463" s="9">
        <f>A5463&amp;"-"&amp;TEXT(E5463,"yyyymmdd")</f>
        <v/>
      </c>
    </row>
    <row r="5464">
      <c r="A5464" t="n">
        <v>50133139</v>
      </c>
      <c r="B5464" t="inlineStr">
        <is>
          <t>Brooklyn</t>
        </is>
      </c>
      <c r="C5464" t="inlineStr">
        <is>
          <t>11203</t>
        </is>
      </c>
      <c r="D5464" t="inlineStr">
        <is>
          <t>Caribbean</t>
        </is>
      </c>
      <c r="E5464" s="8" t="n">
        <v>46148</v>
      </c>
      <c r="F5464" t="inlineStr">
        <is>
          <t>Violations were cited in the following area(s).</t>
        </is>
      </c>
      <c r="G5464" t="inlineStr">
        <is>
          <t>04L</t>
        </is>
      </c>
      <c r="H5464" t="inlineStr">
        <is>
          <t>Evidence of mice or live mice in establishment's food or non-food areas.</t>
        </is>
      </c>
      <c r="I5464" t="inlineStr">
        <is>
          <t>Critical</t>
        </is>
      </c>
      <c r="J5464" t="n">
        <v>13</v>
      </c>
      <c r="K5464" t="inlineStr">
        <is>
          <t>A</t>
        </is>
      </c>
      <c r="L5464" s="9">
        <f>A5464&amp;"-"&amp;TEXT(E5464,"yyyymmdd")</f>
        <v/>
      </c>
    </row>
    <row r="5465">
      <c r="A5465" t="n">
        <v>50133139</v>
      </c>
      <c r="B5465" t="inlineStr">
        <is>
          <t>Brooklyn</t>
        </is>
      </c>
      <c r="C5465" t="inlineStr">
        <is>
          <t>11203</t>
        </is>
      </c>
      <c r="D5465" t="inlineStr">
        <is>
          <t>Caribbean</t>
        </is>
      </c>
      <c r="E5465" s="8" t="n">
        <v>46148</v>
      </c>
      <c r="F5465" t="inlineStr">
        <is>
          <t>Violations were cited in the following area(s).</t>
        </is>
      </c>
      <c r="G5465" t="inlineStr">
        <is>
          <t>08A</t>
        </is>
      </c>
      <c r="H5465" t="inlineStr">
        <is>
          <t>Establishment is not free of harborage or conditions conducive to rodents, insects or other pests.</t>
        </is>
      </c>
      <c r="I5465" t="inlineStr">
        <is>
          <t>Not Critical</t>
        </is>
      </c>
      <c r="J5465" t="n">
        <v>13</v>
      </c>
      <c r="K5465" t="inlineStr">
        <is>
          <t>A</t>
        </is>
      </c>
      <c r="L5465" s="9">
        <f>A5465&amp;"-"&amp;TEXT(E5465,"yyyymmdd")</f>
        <v/>
      </c>
    </row>
    <row r="5466">
      <c r="A5466" t="n">
        <v>50133139</v>
      </c>
      <c r="B5466" t="inlineStr">
        <is>
          <t>Brooklyn</t>
        </is>
      </c>
      <c r="C5466" t="inlineStr">
        <is>
          <t>11203</t>
        </is>
      </c>
      <c r="D5466" t="inlineStr">
        <is>
          <t>Caribbean</t>
        </is>
      </c>
      <c r="E5466" s="8" t="n">
        <v>46148</v>
      </c>
      <c r="F5466" t="inlineStr">
        <is>
          <t>Violations were cited in the following area(s).</t>
        </is>
      </c>
      <c r="G5466" t="inlineStr">
        <is>
          <t>10B</t>
        </is>
      </c>
      <c r="H5466" t="inlineStr">
        <is>
          <t>Anti-siphonage or back-flow prevention device not provided where required; equipment or floor not properly drained; sewage disposal system in disrepair or not functioning properly. Condensation or liquid waste improperly disposed of.</t>
        </is>
      </c>
      <c r="I5466" t="inlineStr">
        <is>
          <t>Not Critical</t>
        </is>
      </c>
      <c r="J5466" t="n">
        <v>13</v>
      </c>
      <c r="K5466" t="inlineStr">
        <is>
          <t>A</t>
        </is>
      </c>
      <c r="L5466" s="9">
        <f>A5466&amp;"-"&amp;TEXT(E5466,"yyyymmdd")</f>
        <v/>
      </c>
    </row>
    <row r="5467">
      <c r="A5467" t="n">
        <v>50133710</v>
      </c>
      <c r="B5467" t="inlineStr">
        <is>
          <t>Brooklyn</t>
        </is>
      </c>
      <c r="C5467" t="inlineStr">
        <is>
          <t>11223</t>
        </is>
      </c>
      <c r="D5467" t="inlineStr">
        <is>
          <t>Eastern European</t>
        </is>
      </c>
      <c r="E5467" s="8" t="n">
        <v>46148</v>
      </c>
      <c r="F5467" t="inlineStr">
        <is>
          <t>Violations were cited in the following area(s).</t>
        </is>
      </c>
      <c r="G5467" t="inlineStr">
        <is>
          <t>04K</t>
        </is>
      </c>
      <c r="H5467" t="inlineStr">
        <is>
          <t>Evidence of rats or live rats in establishment's food or non-food areas.</t>
        </is>
      </c>
      <c r="I5467" t="inlineStr">
        <is>
          <t>Critical</t>
        </is>
      </c>
      <c r="J5467" t="n">
        <v>22</v>
      </c>
      <c r="L5467" s="9">
        <f>A5467&amp;"-"&amp;TEXT(E5467,"yyyymmdd")</f>
        <v/>
      </c>
    </row>
    <row r="5468">
      <c r="A5468" t="n">
        <v>50133710</v>
      </c>
      <c r="B5468" t="inlineStr">
        <is>
          <t>Brooklyn</t>
        </is>
      </c>
      <c r="C5468" t="inlineStr">
        <is>
          <t>11223</t>
        </is>
      </c>
      <c r="D5468" t="inlineStr">
        <is>
          <t>Eastern European</t>
        </is>
      </c>
      <c r="E5468" s="8" t="n">
        <v>46148</v>
      </c>
      <c r="F5468" t="inlineStr">
        <is>
          <t>Violations were cited in the following area(s).</t>
        </is>
      </c>
      <c r="G5468" t="inlineStr">
        <is>
          <t>04N</t>
        </is>
      </c>
      <c r="H5468" t="inlineStr">
        <is>
          <t>Filth flies or food/refuse/sewage associated with (FRSA) flies or other nuisance pests in establishment’s food and/or non-food areas. FRSA flies include house flies, blow flies, bottle flies, flesh flies, drain flies, Phorid flies and fruit flies.</t>
        </is>
      </c>
      <c r="I5468" t="inlineStr">
        <is>
          <t>Critical</t>
        </is>
      </c>
      <c r="J5468" t="n">
        <v>22</v>
      </c>
      <c r="L5468" s="9">
        <f>A5468&amp;"-"&amp;TEXT(E5468,"yyyymmdd")</f>
        <v/>
      </c>
    </row>
    <row r="5469">
      <c r="A5469" t="n">
        <v>50133710</v>
      </c>
      <c r="B5469" t="inlineStr">
        <is>
          <t>Brooklyn</t>
        </is>
      </c>
      <c r="C5469" t="inlineStr">
        <is>
          <t>11223</t>
        </is>
      </c>
      <c r="D5469" t="inlineStr">
        <is>
          <t>Eastern European</t>
        </is>
      </c>
      <c r="E5469" s="8" t="n">
        <v>46148</v>
      </c>
      <c r="F5469" t="inlineStr">
        <is>
          <t>Violations were cited in the following area(s).</t>
        </is>
      </c>
      <c r="G5469" t="inlineStr">
        <is>
          <t>06A</t>
        </is>
      </c>
      <c r="H5469" t="inlineStr">
        <is>
          <t>Personal cleanliness is inadequate. Outer garment soiled with possible contaminant. Effective hair restraint not worn where required. Jewelry worn on hands or arms. Fingernail polish worn or fingernails not kept clean and trimmed.</t>
        </is>
      </c>
      <c r="I5469" t="inlineStr">
        <is>
          <t>Critical</t>
        </is>
      </c>
      <c r="J5469" t="n">
        <v>22</v>
      </c>
      <c r="L5469" s="9">
        <f>A5469&amp;"-"&amp;TEXT(E5469,"yyyymmdd")</f>
        <v/>
      </c>
    </row>
    <row r="5470">
      <c r="A5470" t="n">
        <v>50133710</v>
      </c>
      <c r="B5470" t="inlineStr">
        <is>
          <t>Brooklyn</t>
        </is>
      </c>
      <c r="C5470" t="inlineStr">
        <is>
          <t>11223</t>
        </is>
      </c>
      <c r="D5470" t="inlineStr">
        <is>
          <t>Eastern European</t>
        </is>
      </c>
      <c r="E5470" s="8" t="n">
        <v>46148</v>
      </c>
      <c r="F5470" t="inlineStr">
        <is>
          <t>Violations were cited in the following area(s).</t>
        </is>
      </c>
      <c r="G5470" t="inlineStr">
        <is>
          <t>06C</t>
        </is>
      </c>
      <c r="H547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470" t="inlineStr">
        <is>
          <t>Critical</t>
        </is>
      </c>
      <c r="J5470" t="n">
        <v>22</v>
      </c>
      <c r="L5470" s="9">
        <f>A5470&amp;"-"&amp;TEXT(E5470,"yyyymmdd")</f>
        <v/>
      </c>
    </row>
    <row r="5471">
      <c r="A5471" t="n">
        <v>50133710</v>
      </c>
      <c r="B5471" t="inlineStr">
        <is>
          <t>Brooklyn</t>
        </is>
      </c>
      <c r="C5471" t="inlineStr">
        <is>
          <t>11223</t>
        </is>
      </c>
      <c r="D5471" t="inlineStr">
        <is>
          <t>Eastern European</t>
        </is>
      </c>
      <c r="E5471" s="8" t="n">
        <v>46148</v>
      </c>
      <c r="F5471" t="inlineStr">
        <is>
          <t>Violations were cited in the following area(s).</t>
        </is>
      </c>
      <c r="G5471" t="inlineStr">
        <is>
          <t>08A</t>
        </is>
      </c>
      <c r="H5471" t="inlineStr">
        <is>
          <t>Establishment is not free of harborage or conditions conducive to rodents, insects or other pests.</t>
        </is>
      </c>
      <c r="I5471" t="inlineStr">
        <is>
          <t>Not Critical</t>
        </is>
      </c>
      <c r="J5471" t="n">
        <v>22</v>
      </c>
      <c r="L5471" s="9">
        <f>A5471&amp;"-"&amp;TEXT(E5471,"yyyymmdd")</f>
        <v/>
      </c>
    </row>
    <row r="5472">
      <c r="A5472" t="n">
        <v>50136934</v>
      </c>
      <c r="B5472" t="inlineStr">
        <is>
          <t>Manhattan</t>
        </is>
      </c>
      <c r="C5472" t="inlineStr">
        <is>
          <t>10033</t>
        </is>
      </c>
      <c r="D5472" t="inlineStr">
        <is>
          <t>Latin American</t>
        </is>
      </c>
      <c r="E5472" s="8" t="n">
        <v>46148</v>
      </c>
      <c r="F5472" t="inlineStr">
        <is>
          <t>Violations were cited in the following area(s).</t>
        </is>
      </c>
      <c r="G5472" t="inlineStr">
        <is>
          <t>02B</t>
        </is>
      </c>
      <c r="H5472" t="inlineStr">
        <is>
          <t>Hot TCS food item not held at or above 140 °F.</t>
        </is>
      </c>
      <c r="I5472" t="inlineStr">
        <is>
          <t>Critical</t>
        </is>
      </c>
      <c r="J5472" t="n">
        <v>45</v>
      </c>
      <c r="L5472" s="9">
        <f>A5472&amp;"-"&amp;TEXT(E5472,"yyyymmdd")</f>
        <v/>
      </c>
    </row>
    <row r="5473">
      <c r="A5473" t="n">
        <v>50136934</v>
      </c>
      <c r="B5473" t="inlineStr">
        <is>
          <t>Manhattan</t>
        </is>
      </c>
      <c r="C5473" t="inlineStr">
        <is>
          <t>10033</t>
        </is>
      </c>
      <c r="D5473" t="inlineStr">
        <is>
          <t>Latin American</t>
        </is>
      </c>
      <c r="E5473" s="8" t="n">
        <v>46148</v>
      </c>
      <c r="F5473" t="inlineStr">
        <is>
          <t>Violations were cited in the following area(s).</t>
        </is>
      </c>
      <c r="G5473" t="inlineStr">
        <is>
          <t>03A</t>
        </is>
      </c>
      <c r="H5473"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5473" t="inlineStr">
        <is>
          <t>Critical</t>
        </is>
      </c>
      <c r="J5473" t="n">
        <v>45</v>
      </c>
      <c r="L5473" s="9">
        <f>A5473&amp;"-"&amp;TEXT(E5473,"yyyymmdd")</f>
        <v/>
      </c>
    </row>
    <row r="5474">
      <c r="A5474" t="n">
        <v>50136934</v>
      </c>
      <c r="B5474" t="inlineStr">
        <is>
          <t>Manhattan</t>
        </is>
      </c>
      <c r="C5474" t="inlineStr">
        <is>
          <t>10033</t>
        </is>
      </c>
      <c r="D5474" t="inlineStr">
        <is>
          <t>Latin American</t>
        </is>
      </c>
      <c r="E5474" s="8" t="n">
        <v>46148</v>
      </c>
      <c r="F5474" t="inlineStr">
        <is>
          <t>Violations were cited in the following area(s).</t>
        </is>
      </c>
      <c r="G5474" t="inlineStr">
        <is>
          <t>04H</t>
        </is>
      </c>
      <c r="H5474" t="inlineStr">
        <is>
          <t>Raw, cooked or prepared food is adulterated, contaminated, cross-contaminated, or not discarded in accordance with HACCP plan.</t>
        </is>
      </c>
      <c r="I5474" t="inlineStr">
        <is>
          <t>Critical</t>
        </is>
      </c>
      <c r="J5474" t="n">
        <v>45</v>
      </c>
      <c r="L5474" s="9">
        <f>A5474&amp;"-"&amp;TEXT(E5474,"yyyymmdd")</f>
        <v/>
      </c>
    </row>
    <row r="5475">
      <c r="A5475" t="n">
        <v>50136934</v>
      </c>
      <c r="B5475" t="inlineStr">
        <is>
          <t>Manhattan</t>
        </is>
      </c>
      <c r="C5475" t="inlineStr">
        <is>
          <t>10033</t>
        </is>
      </c>
      <c r="D5475" t="inlineStr">
        <is>
          <t>Latin American</t>
        </is>
      </c>
      <c r="E5475" s="8" t="n">
        <v>46148</v>
      </c>
      <c r="F5475" t="inlineStr">
        <is>
          <t>Violations were cited in the following area(s).</t>
        </is>
      </c>
      <c r="G5475" t="inlineStr">
        <is>
          <t>06C</t>
        </is>
      </c>
      <c r="H547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475" t="inlineStr">
        <is>
          <t>Critical</t>
        </is>
      </c>
      <c r="J5475" t="n">
        <v>45</v>
      </c>
      <c r="L5475" s="9">
        <f>A5475&amp;"-"&amp;TEXT(E5475,"yyyymmdd")</f>
        <v/>
      </c>
    </row>
    <row r="5476">
      <c r="A5476" t="n">
        <v>50136934</v>
      </c>
      <c r="B5476" t="inlineStr">
        <is>
          <t>Manhattan</t>
        </is>
      </c>
      <c r="C5476" t="inlineStr">
        <is>
          <t>10033</t>
        </is>
      </c>
      <c r="D5476" t="inlineStr">
        <is>
          <t>Latin American</t>
        </is>
      </c>
      <c r="E5476" s="8" t="n">
        <v>46148</v>
      </c>
      <c r="F5476" t="inlineStr">
        <is>
          <t>Violations were cited in the following area(s).</t>
        </is>
      </c>
      <c r="G5476" t="inlineStr">
        <is>
          <t>06D</t>
        </is>
      </c>
      <c r="H5476" t="inlineStr">
        <is>
          <t>Food contact surface not properly washed, rinsed and sanitized after each use and following any activity when contamination may have occurred.</t>
        </is>
      </c>
      <c r="I5476" t="inlineStr">
        <is>
          <t>Critical</t>
        </is>
      </c>
      <c r="J5476" t="n">
        <v>45</v>
      </c>
      <c r="L5476" s="9">
        <f>A5476&amp;"-"&amp;TEXT(E5476,"yyyymmdd")</f>
        <v/>
      </c>
    </row>
    <row r="5477">
      <c r="A5477" t="n">
        <v>50136934</v>
      </c>
      <c r="B5477" t="inlineStr">
        <is>
          <t>Manhattan</t>
        </is>
      </c>
      <c r="C5477" t="inlineStr">
        <is>
          <t>10033</t>
        </is>
      </c>
      <c r="D5477" t="inlineStr">
        <is>
          <t>Latin American</t>
        </is>
      </c>
      <c r="E5477" s="8" t="n">
        <v>46148</v>
      </c>
      <c r="F5477" t="inlineStr">
        <is>
          <t>Violations were cited in the following area(s).</t>
        </is>
      </c>
      <c r="G5477" t="inlineStr">
        <is>
          <t>09C</t>
        </is>
      </c>
      <c r="H5477" t="inlineStr">
        <is>
          <t>Design, construction, materials used or maintenance of food contact surface improper. Surface not easily cleanable, sanitized and maintained.</t>
        </is>
      </c>
      <c r="I5477" t="inlineStr">
        <is>
          <t>Not Critical</t>
        </is>
      </c>
      <c r="J5477" t="n">
        <v>45</v>
      </c>
      <c r="L5477" s="9">
        <f>A5477&amp;"-"&amp;TEXT(E5477,"yyyymmdd")</f>
        <v/>
      </c>
    </row>
    <row r="5478">
      <c r="A5478" t="n">
        <v>50136934</v>
      </c>
      <c r="B5478" t="inlineStr">
        <is>
          <t>Manhattan</t>
        </is>
      </c>
      <c r="C5478" t="inlineStr">
        <is>
          <t>10033</t>
        </is>
      </c>
      <c r="D5478" t="inlineStr">
        <is>
          <t>Latin American</t>
        </is>
      </c>
      <c r="E5478" s="8" t="n">
        <v>46148</v>
      </c>
      <c r="F5478" t="inlineStr">
        <is>
          <t>Violations were cited in the following area(s).</t>
        </is>
      </c>
      <c r="G5478" t="inlineStr">
        <is>
          <t>10B</t>
        </is>
      </c>
      <c r="H5478" t="inlineStr">
        <is>
          <t>Anti-siphonage or back-flow prevention device not provided where required; equipment or floor not properly drained; sewage disposal system in disrepair or not functioning properly. Condensation or liquid waste improperly disposed of.</t>
        </is>
      </c>
      <c r="I5478" t="inlineStr">
        <is>
          <t>Not Critical</t>
        </is>
      </c>
      <c r="J5478" t="n">
        <v>45</v>
      </c>
      <c r="L5478" s="9">
        <f>A5478&amp;"-"&amp;TEXT(E5478,"yyyymmdd")</f>
        <v/>
      </c>
    </row>
    <row r="5479">
      <c r="A5479" t="n">
        <v>50136934</v>
      </c>
      <c r="B5479" t="inlineStr">
        <is>
          <t>Manhattan</t>
        </is>
      </c>
      <c r="C5479" t="inlineStr">
        <is>
          <t>10033</t>
        </is>
      </c>
      <c r="D5479" t="inlineStr">
        <is>
          <t>Latin American</t>
        </is>
      </c>
      <c r="E5479" s="8" t="n">
        <v>46148</v>
      </c>
      <c r="F5479" t="inlineStr">
        <is>
          <t>Violations were cited in the following area(s).</t>
        </is>
      </c>
      <c r="G5479" t="inlineStr">
        <is>
          <t>10F</t>
        </is>
      </c>
      <c r="H5479" t="inlineStr">
        <is>
          <t>Non-food contact surface or equipment made of unacceptable material, not kept clean, or not properly sealed, raised, spaced or movable to allow accessibility for cleaning on all sides, above and underneath the unit.</t>
        </is>
      </c>
      <c r="I5479" t="inlineStr">
        <is>
          <t>Not Critical</t>
        </is>
      </c>
      <c r="J5479" t="n">
        <v>45</v>
      </c>
      <c r="L5479" s="9">
        <f>A5479&amp;"-"&amp;TEXT(E5479,"yyyymmdd")</f>
        <v/>
      </c>
    </row>
    <row r="5480">
      <c r="A5480" t="n">
        <v>50139259</v>
      </c>
      <c r="B5480" t="inlineStr">
        <is>
          <t>Manhattan</t>
        </is>
      </c>
      <c r="C5480" t="inlineStr">
        <is>
          <t>10018</t>
        </is>
      </c>
      <c r="D5480" t="inlineStr">
        <is>
          <t>Chinese</t>
        </is>
      </c>
      <c r="E5480" s="8" t="n">
        <v>46148</v>
      </c>
      <c r="F5480" t="inlineStr">
        <is>
          <t>Violations were cited in the following area(s).</t>
        </is>
      </c>
      <c r="G5480" t="inlineStr">
        <is>
          <t>04L</t>
        </is>
      </c>
      <c r="H5480" t="inlineStr">
        <is>
          <t>Evidence of mice or live mice in establishment's food or non-food areas.</t>
        </is>
      </c>
      <c r="I5480" t="inlineStr">
        <is>
          <t>Critical</t>
        </is>
      </c>
      <c r="J5480" t="n">
        <v>42</v>
      </c>
      <c r="L5480" s="9">
        <f>A5480&amp;"-"&amp;TEXT(E5480,"yyyymmdd")</f>
        <v/>
      </c>
    </row>
    <row r="5481">
      <c r="A5481" t="n">
        <v>50139259</v>
      </c>
      <c r="B5481" t="inlineStr">
        <is>
          <t>Manhattan</t>
        </is>
      </c>
      <c r="C5481" t="inlineStr">
        <is>
          <t>10018</t>
        </is>
      </c>
      <c r="D5481" t="inlineStr">
        <is>
          <t>Chinese</t>
        </is>
      </c>
      <c r="E5481" s="8" t="n">
        <v>46148</v>
      </c>
      <c r="F5481" t="inlineStr">
        <is>
          <t>Violations were cited in the following area(s).</t>
        </is>
      </c>
      <c r="G5481" t="inlineStr">
        <is>
          <t>05D</t>
        </is>
      </c>
      <c r="H548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481" t="inlineStr">
        <is>
          <t>Critical</t>
        </is>
      </c>
      <c r="J5481" t="n">
        <v>42</v>
      </c>
      <c r="L5481" s="9">
        <f>A5481&amp;"-"&amp;TEXT(E5481,"yyyymmdd")</f>
        <v/>
      </c>
    </row>
    <row r="5482">
      <c r="A5482" t="n">
        <v>50139259</v>
      </c>
      <c r="B5482" t="inlineStr">
        <is>
          <t>Manhattan</t>
        </is>
      </c>
      <c r="C5482" t="inlineStr">
        <is>
          <t>10018</t>
        </is>
      </c>
      <c r="D5482" t="inlineStr">
        <is>
          <t>Chinese</t>
        </is>
      </c>
      <c r="E5482" s="8" t="n">
        <v>46148</v>
      </c>
      <c r="F5482" t="inlineStr">
        <is>
          <t>Violations were cited in the following area(s).</t>
        </is>
      </c>
      <c r="G5482" t="inlineStr">
        <is>
          <t>06B</t>
        </is>
      </c>
      <c r="H5482" t="inlineStr">
        <is>
          <t>Tobacco or electronic cigarette use, eating, or drinking from open container in food preparation, food storage or dishwashing area.</t>
        </is>
      </c>
      <c r="I5482" t="inlineStr">
        <is>
          <t>Critical</t>
        </is>
      </c>
      <c r="J5482" t="n">
        <v>42</v>
      </c>
      <c r="L5482" s="9">
        <f>A5482&amp;"-"&amp;TEXT(E5482,"yyyymmdd")</f>
        <v/>
      </c>
    </row>
    <row r="5483">
      <c r="A5483" t="n">
        <v>50139259</v>
      </c>
      <c r="B5483" t="inlineStr">
        <is>
          <t>Manhattan</t>
        </is>
      </c>
      <c r="C5483" t="inlineStr">
        <is>
          <t>10018</t>
        </is>
      </c>
      <c r="D5483" t="inlineStr">
        <is>
          <t>Chinese</t>
        </is>
      </c>
      <c r="E5483" s="8" t="n">
        <v>46148</v>
      </c>
      <c r="F5483" t="inlineStr">
        <is>
          <t>Violations were cited in the following area(s).</t>
        </is>
      </c>
      <c r="G5483" t="inlineStr">
        <is>
          <t>06C</t>
        </is>
      </c>
      <c r="H548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483" t="inlineStr">
        <is>
          <t>Critical</t>
        </is>
      </c>
      <c r="J5483" t="n">
        <v>42</v>
      </c>
      <c r="L5483" s="9">
        <f>A5483&amp;"-"&amp;TEXT(E5483,"yyyymmdd")</f>
        <v/>
      </c>
    </row>
    <row r="5484">
      <c r="A5484" t="n">
        <v>50139259</v>
      </c>
      <c r="B5484" t="inlineStr">
        <is>
          <t>Manhattan</t>
        </is>
      </c>
      <c r="C5484" t="inlineStr">
        <is>
          <t>10018</t>
        </is>
      </c>
      <c r="D5484" t="inlineStr">
        <is>
          <t>Chinese</t>
        </is>
      </c>
      <c r="E5484" s="8" t="n">
        <v>46148</v>
      </c>
      <c r="F5484" t="inlineStr">
        <is>
          <t>Violations were cited in the following area(s).</t>
        </is>
      </c>
      <c r="G5484" t="inlineStr">
        <is>
          <t>08A</t>
        </is>
      </c>
      <c r="H5484" t="inlineStr">
        <is>
          <t>Establishment is not free of harborage or conditions conducive to rodents, insects or other pests.</t>
        </is>
      </c>
      <c r="I5484" t="inlineStr">
        <is>
          <t>Not Critical</t>
        </is>
      </c>
      <c r="J5484" t="n">
        <v>42</v>
      </c>
      <c r="L5484" s="9">
        <f>A5484&amp;"-"&amp;TEXT(E5484,"yyyymmdd")</f>
        <v/>
      </c>
    </row>
    <row r="5485">
      <c r="A5485" t="n">
        <v>50139259</v>
      </c>
      <c r="B5485" t="inlineStr">
        <is>
          <t>Manhattan</t>
        </is>
      </c>
      <c r="C5485" t="inlineStr">
        <is>
          <t>10018</t>
        </is>
      </c>
      <c r="D5485" t="inlineStr">
        <is>
          <t>Chinese</t>
        </is>
      </c>
      <c r="E5485" s="8" t="n">
        <v>46148</v>
      </c>
      <c r="F5485" t="inlineStr">
        <is>
          <t>Violations were cited in the following area(s).</t>
        </is>
      </c>
      <c r="G5485" t="inlineStr">
        <is>
          <t>09C</t>
        </is>
      </c>
      <c r="H5485" t="inlineStr">
        <is>
          <t>Design, construction, materials used or maintenance of food contact surface improper. Surface not easily cleanable, sanitized and maintained.</t>
        </is>
      </c>
      <c r="I5485" t="inlineStr">
        <is>
          <t>Not Critical</t>
        </is>
      </c>
      <c r="J5485" t="n">
        <v>42</v>
      </c>
      <c r="L5485" s="9">
        <f>A5485&amp;"-"&amp;TEXT(E5485,"yyyymmdd")</f>
        <v/>
      </c>
    </row>
    <row r="5486">
      <c r="A5486" t="n">
        <v>50139259</v>
      </c>
      <c r="B5486" t="inlineStr">
        <is>
          <t>Manhattan</t>
        </is>
      </c>
      <c r="C5486" t="inlineStr">
        <is>
          <t>10018</t>
        </is>
      </c>
      <c r="D5486" t="inlineStr">
        <is>
          <t>Chinese</t>
        </is>
      </c>
      <c r="E5486" s="8" t="n">
        <v>46148</v>
      </c>
      <c r="F5486" t="inlineStr">
        <is>
          <t>Violations were cited in the following area(s).</t>
        </is>
      </c>
      <c r="G5486" t="inlineStr">
        <is>
          <t>10B</t>
        </is>
      </c>
      <c r="H5486" t="inlineStr">
        <is>
          <t>Anti-siphonage or back-flow prevention device not provided where required; equipment or floor not properly drained; sewage disposal system in disrepair or not functioning properly. Condensation or liquid waste improperly disposed of.</t>
        </is>
      </c>
      <c r="I5486" t="inlineStr">
        <is>
          <t>Not Critical</t>
        </is>
      </c>
      <c r="J5486" t="n">
        <v>42</v>
      </c>
      <c r="L5486" s="9">
        <f>A5486&amp;"-"&amp;TEXT(E5486,"yyyymmdd")</f>
        <v/>
      </c>
    </row>
    <row r="5487">
      <c r="A5487" t="n">
        <v>50139259</v>
      </c>
      <c r="B5487" t="inlineStr">
        <is>
          <t>Manhattan</t>
        </is>
      </c>
      <c r="C5487" t="inlineStr">
        <is>
          <t>10018</t>
        </is>
      </c>
      <c r="D5487" t="inlineStr">
        <is>
          <t>Chinese</t>
        </is>
      </c>
      <c r="E5487" s="8" t="n">
        <v>46148</v>
      </c>
      <c r="F5487" t="inlineStr">
        <is>
          <t>Violations were cited in the following area(s).</t>
        </is>
      </c>
      <c r="G5487" t="inlineStr">
        <is>
          <t>10F</t>
        </is>
      </c>
      <c r="H5487" t="inlineStr">
        <is>
          <t>Non-food contact surface or equipment made of unacceptable material, not kept clean, or not properly sealed, raised, spaced or movable to allow accessibility for cleaning on all sides, above and underneath the unit.</t>
        </is>
      </c>
      <c r="I5487" t="inlineStr">
        <is>
          <t>Not Critical</t>
        </is>
      </c>
      <c r="J5487" t="n">
        <v>42</v>
      </c>
      <c r="L5487" s="9">
        <f>A5487&amp;"-"&amp;TEXT(E5487,"yyyymmdd")</f>
        <v/>
      </c>
    </row>
    <row r="5488">
      <c r="A5488" t="n">
        <v>50141157</v>
      </c>
      <c r="B5488" t="inlineStr">
        <is>
          <t>Manhattan</t>
        </is>
      </c>
      <c r="C5488" t="inlineStr">
        <is>
          <t>10280</t>
        </is>
      </c>
      <c r="D5488" t="inlineStr">
        <is>
          <t>Jewish/Kosher</t>
        </is>
      </c>
      <c r="E5488" s="8" t="n">
        <v>46148</v>
      </c>
      <c r="F5488" t="inlineStr">
        <is>
          <t>Violations were cited in the following area(s).</t>
        </is>
      </c>
      <c r="G5488" t="inlineStr">
        <is>
          <t>04L</t>
        </is>
      </c>
      <c r="H5488" t="inlineStr">
        <is>
          <t>Evidence of mice or live mice in establishment's food or non-food areas.</t>
        </is>
      </c>
      <c r="I5488" t="inlineStr">
        <is>
          <t>Critical</t>
        </is>
      </c>
      <c r="J5488" t="n">
        <v>15</v>
      </c>
      <c r="L5488" s="9">
        <f>A5488&amp;"-"&amp;TEXT(E5488,"yyyymmdd")</f>
        <v/>
      </c>
    </row>
    <row r="5489">
      <c r="A5489" t="n">
        <v>50141157</v>
      </c>
      <c r="B5489" t="inlineStr">
        <is>
          <t>Manhattan</t>
        </is>
      </c>
      <c r="C5489" t="inlineStr">
        <is>
          <t>10280</t>
        </is>
      </c>
      <c r="D5489" t="inlineStr">
        <is>
          <t>Jewish/Kosher</t>
        </is>
      </c>
      <c r="E5489" s="8" t="n">
        <v>46148</v>
      </c>
      <c r="F5489" t="inlineStr">
        <is>
          <t>Violations were cited in the following area(s).</t>
        </is>
      </c>
      <c r="G5489" t="inlineStr">
        <is>
          <t>08A</t>
        </is>
      </c>
      <c r="H5489" t="inlineStr">
        <is>
          <t>Establishment is not free of harborage or conditions conducive to rodents, insects or other pests.</t>
        </is>
      </c>
      <c r="I5489" t="inlineStr">
        <is>
          <t>Not Critical</t>
        </is>
      </c>
      <c r="J5489" t="n">
        <v>15</v>
      </c>
      <c r="L5489" s="9">
        <f>A5489&amp;"-"&amp;TEXT(E5489,"yyyymmdd")</f>
        <v/>
      </c>
    </row>
    <row r="5490">
      <c r="A5490" t="n">
        <v>50141157</v>
      </c>
      <c r="B5490" t="inlineStr">
        <is>
          <t>Manhattan</t>
        </is>
      </c>
      <c r="C5490" t="inlineStr">
        <is>
          <t>10280</t>
        </is>
      </c>
      <c r="D5490" t="inlineStr">
        <is>
          <t>Jewish/Kosher</t>
        </is>
      </c>
      <c r="E5490" s="8" t="n">
        <v>46148</v>
      </c>
      <c r="F5490" t="inlineStr">
        <is>
          <t>Violations were cited in the following area(s).</t>
        </is>
      </c>
      <c r="G5490" t="inlineStr">
        <is>
          <t>08C</t>
        </is>
      </c>
      <c r="H5490" t="inlineStr">
        <is>
          <t>Pesticide not properly labeled or used by unlicensed individual. Pesticide, other toxic chemical improperly used/stored. Unprotected, unlocked bait station used.</t>
        </is>
      </c>
      <c r="I5490" t="inlineStr">
        <is>
          <t>Not Critical</t>
        </is>
      </c>
      <c r="J5490" t="n">
        <v>15</v>
      </c>
      <c r="L5490" s="9">
        <f>A5490&amp;"-"&amp;TEXT(E5490,"yyyymmdd")</f>
        <v/>
      </c>
    </row>
    <row r="5491">
      <c r="A5491" t="n">
        <v>50141157</v>
      </c>
      <c r="B5491" t="inlineStr">
        <is>
          <t>Manhattan</t>
        </is>
      </c>
      <c r="C5491" t="inlineStr">
        <is>
          <t>10280</t>
        </is>
      </c>
      <c r="D5491" t="inlineStr">
        <is>
          <t>Jewish/Kosher</t>
        </is>
      </c>
      <c r="E5491" s="8" t="n">
        <v>46148</v>
      </c>
      <c r="F5491" t="inlineStr">
        <is>
          <t>Violations were cited in the following area(s).</t>
        </is>
      </c>
      <c r="G5491" t="inlineStr">
        <is>
          <t>10B</t>
        </is>
      </c>
      <c r="H5491" t="inlineStr">
        <is>
          <t>Anti-siphonage or back-flow prevention device not provided where required; equipment or floor not properly drained; sewage disposal system in disrepair or not functioning properly. Condensation or liquid waste improperly disposed of.</t>
        </is>
      </c>
      <c r="I5491" t="inlineStr">
        <is>
          <t>Not Critical</t>
        </is>
      </c>
      <c r="J5491" t="n">
        <v>15</v>
      </c>
      <c r="L5491" s="9">
        <f>A5491&amp;"-"&amp;TEXT(E5491,"yyyymmdd")</f>
        <v/>
      </c>
    </row>
    <row r="5492">
      <c r="A5492" t="n">
        <v>50141157</v>
      </c>
      <c r="B5492" t="inlineStr">
        <is>
          <t>Manhattan</t>
        </is>
      </c>
      <c r="C5492" t="inlineStr">
        <is>
          <t>10280</t>
        </is>
      </c>
      <c r="D5492" t="inlineStr">
        <is>
          <t>Jewish/Kosher</t>
        </is>
      </c>
      <c r="E5492" s="8" t="n">
        <v>46148</v>
      </c>
      <c r="F5492" t="inlineStr">
        <is>
          <t>Violations were cited in the following area(s).</t>
        </is>
      </c>
      <c r="G5492" t="inlineStr">
        <is>
          <t>10F</t>
        </is>
      </c>
      <c r="H5492" t="inlineStr">
        <is>
          <t>Non-food contact surface or equipment made of unacceptable material, not kept clean, or not properly sealed, raised, spaced or movable to allow accessibility for cleaning on all sides, above and underneath the unit.</t>
        </is>
      </c>
      <c r="I5492" t="inlineStr">
        <is>
          <t>Not Critical</t>
        </is>
      </c>
      <c r="J5492" t="n">
        <v>15</v>
      </c>
      <c r="L5492" s="9">
        <f>A5492&amp;"-"&amp;TEXT(E5492,"yyyymmdd")</f>
        <v/>
      </c>
    </row>
    <row r="5493">
      <c r="A5493" t="n">
        <v>50142455</v>
      </c>
      <c r="B5493" t="inlineStr">
        <is>
          <t>Queens</t>
        </is>
      </c>
      <c r="C5493" t="inlineStr">
        <is>
          <t>11364</t>
        </is>
      </c>
      <c r="D5493" t="inlineStr">
        <is>
          <t>Chinese</t>
        </is>
      </c>
      <c r="E5493" s="8" t="n">
        <v>46148</v>
      </c>
      <c r="F5493" t="inlineStr">
        <is>
          <t>Violations were cited in the following area(s).</t>
        </is>
      </c>
      <c r="G5493" t="inlineStr">
        <is>
          <t>02B</t>
        </is>
      </c>
      <c r="H5493" t="inlineStr">
        <is>
          <t>Hot TCS food item not held at or above 140 °F.</t>
        </is>
      </c>
      <c r="I5493" t="inlineStr">
        <is>
          <t>Critical</t>
        </is>
      </c>
      <c r="J5493" t="n">
        <v>22</v>
      </c>
      <c r="L5493" s="9">
        <f>A5493&amp;"-"&amp;TEXT(E5493,"yyyymmdd")</f>
        <v/>
      </c>
    </row>
    <row r="5494">
      <c r="A5494" t="n">
        <v>50142455</v>
      </c>
      <c r="B5494" t="inlineStr">
        <is>
          <t>Queens</t>
        </is>
      </c>
      <c r="C5494" t="inlineStr">
        <is>
          <t>11364</t>
        </is>
      </c>
      <c r="D5494" t="inlineStr">
        <is>
          <t>Chinese</t>
        </is>
      </c>
      <c r="E5494" s="8" t="n">
        <v>46148</v>
      </c>
      <c r="F5494" t="inlineStr">
        <is>
          <t>Violations were cited in the following area(s).</t>
        </is>
      </c>
      <c r="G5494" t="inlineStr">
        <is>
          <t>06C</t>
        </is>
      </c>
      <c r="H549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494" t="inlineStr">
        <is>
          <t>Critical</t>
        </is>
      </c>
      <c r="J5494" t="n">
        <v>22</v>
      </c>
      <c r="L5494" s="9">
        <f>A5494&amp;"-"&amp;TEXT(E5494,"yyyymmdd")</f>
        <v/>
      </c>
    </row>
    <row r="5495">
      <c r="A5495" t="n">
        <v>50142455</v>
      </c>
      <c r="B5495" t="inlineStr">
        <is>
          <t>Queens</t>
        </is>
      </c>
      <c r="C5495" t="inlineStr">
        <is>
          <t>11364</t>
        </is>
      </c>
      <c r="D5495" t="inlineStr">
        <is>
          <t>Chinese</t>
        </is>
      </c>
      <c r="E5495" s="8" t="n">
        <v>46148</v>
      </c>
      <c r="F5495" t="inlineStr">
        <is>
          <t>Violations were cited in the following area(s).</t>
        </is>
      </c>
      <c r="G5495" t="inlineStr">
        <is>
          <t>06D</t>
        </is>
      </c>
      <c r="H5495" t="inlineStr">
        <is>
          <t>Food contact surface not properly washed, rinsed and sanitized after each use and following any activity when contamination may have occurred.</t>
        </is>
      </c>
      <c r="I5495" t="inlineStr">
        <is>
          <t>Critical</t>
        </is>
      </c>
      <c r="J5495" t="n">
        <v>22</v>
      </c>
      <c r="L5495" s="9">
        <f>A5495&amp;"-"&amp;TEXT(E5495,"yyyymmdd")</f>
        <v/>
      </c>
    </row>
    <row r="5496">
      <c r="A5496" t="n">
        <v>50142455</v>
      </c>
      <c r="B5496" t="inlineStr">
        <is>
          <t>Queens</t>
        </is>
      </c>
      <c r="C5496" t="inlineStr">
        <is>
          <t>11364</t>
        </is>
      </c>
      <c r="D5496" t="inlineStr">
        <is>
          <t>Chinese</t>
        </is>
      </c>
      <c r="E5496" s="8" t="n">
        <v>46148</v>
      </c>
      <c r="F5496" t="inlineStr">
        <is>
          <t>Violations were cited in the following area(s).</t>
        </is>
      </c>
      <c r="G5496" t="inlineStr">
        <is>
          <t>09B</t>
        </is>
      </c>
      <c r="H5496" t="inlineStr">
        <is>
          <t>Thawing procedure improper.</t>
        </is>
      </c>
      <c r="I5496" t="inlineStr">
        <is>
          <t>Not Critical</t>
        </is>
      </c>
      <c r="J5496" t="n">
        <v>22</v>
      </c>
      <c r="L5496" s="9">
        <f>A5496&amp;"-"&amp;TEXT(E5496,"yyyymmdd")</f>
        <v/>
      </c>
    </row>
    <row r="5497">
      <c r="A5497" t="n">
        <v>50142455</v>
      </c>
      <c r="B5497" t="inlineStr">
        <is>
          <t>Queens</t>
        </is>
      </c>
      <c r="C5497" t="inlineStr">
        <is>
          <t>11364</t>
        </is>
      </c>
      <c r="D5497" t="inlineStr">
        <is>
          <t>Chinese</t>
        </is>
      </c>
      <c r="E5497" s="8" t="n">
        <v>46148</v>
      </c>
      <c r="F5497" t="inlineStr">
        <is>
          <t>Violations were cited in the following area(s).</t>
        </is>
      </c>
      <c r="G5497" t="inlineStr">
        <is>
          <t>10F</t>
        </is>
      </c>
      <c r="H5497" t="inlineStr">
        <is>
          <t>Non-food contact surface or equipment made of unacceptable material, not kept clean, or not properly sealed, raised, spaced or movable to allow accessibility for cleaning on all sides, above and underneath the unit.</t>
        </is>
      </c>
      <c r="I5497" t="inlineStr">
        <is>
          <t>Not Critical</t>
        </is>
      </c>
      <c r="J5497" t="n">
        <v>22</v>
      </c>
      <c r="L5497" s="9">
        <f>A5497&amp;"-"&amp;TEXT(E5497,"yyyymmdd")</f>
        <v/>
      </c>
    </row>
    <row r="5498">
      <c r="A5498" t="n">
        <v>50148435</v>
      </c>
      <c r="B5498" t="inlineStr">
        <is>
          <t>Manhattan</t>
        </is>
      </c>
      <c r="C5498" t="inlineStr">
        <is>
          <t>10014</t>
        </is>
      </c>
      <c r="D5498" t="inlineStr">
        <is>
          <t>New American</t>
        </is>
      </c>
      <c r="E5498" s="8" t="n">
        <v>46148</v>
      </c>
      <c r="F5498" t="inlineStr">
        <is>
          <t>Violations were cited in the following area(s).</t>
        </is>
      </c>
      <c r="G5498" t="inlineStr">
        <is>
          <t>04L</t>
        </is>
      </c>
      <c r="H5498" t="inlineStr">
        <is>
          <t>Evidence of mice or live mice in establishment's food or non-food areas.</t>
        </is>
      </c>
      <c r="I5498" t="inlineStr">
        <is>
          <t>Critical</t>
        </is>
      </c>
      <c r="J5498" t="n">
        <v>13</v>
      </c>
      <c r="K5498" t="inlineStr">
        <is>
          <t>A</t>
        </is>
      </c>
      <c r="L5498" s="9">
        <f>A5498&amp;"-"&amp;TEXT(E5498,"yyyymmdd")</f>
        <v/>
      </c>
    </row>
    <row r="5499">
      <c r="A5499" t="n">
        <v>50148435</v>
      </c>
      <c r="B5499" t="inlineStr">
        <is>
          <t>Manhattan</t>
        </is>
      </c>
      <c r="C5499" t="inlineStr">
        <is>
          <t>10014</t>
        </is>
      </c>
      <c r="D5499" t="inlineStr">
        <is>
          <t>New American</t>
        </is>
      </c>
      <c r="E5499" s="8" t="n">
        <v>46148</v>
      </c>
      <c r="F5499" t="inlineStr">
        <is>
          <t>Violations were cited in the following area(s).</t>
        </is>
      </c>
      <c r="G5499" t="inlineStr">
        <is>
          <t>08A</t>
        </is>
      </c>
      <c r="H5499" t="inlineStr">
        <is>
          <t>Establishment is not free of harborage or conditions conducive to rodents, insects or other pests.</t>
        </is>
      </c>
      <c r="I5499" t="inlineStr">
        <is>
          <t>Not Critical</t>
        </is>
      </c>
      <c r="J5499" t="n">
        <v>13</v>
      </c>
      <c r="K5499" t="inlineStr">
        <is>
          <t>A</t>
        </is>
      </c>
      <c r="L5499" s="9">
        <f>A5499&amp;"-"&amp;TEXT(E5499,"yyyymmdd")</f>
        <v/>
      </c>
    </row>
    <row r="5500">
      <c r="A5500" t="n">
        <v>50148435</v>
      </c>
      <c r="B5500" t="inlineStr">
        <is>
          <t>Manhattan</t>
        </is>
      </c>
      <c r="C5500" t="inlineStr">
        <is>
          <t>10014</t>
        </is>
      </c>
      <c r="D5500" t="inlineStr">
        <is>
          <t>New American</t>
        </is>
      </c>
      <c r="E5500" s="8" t="n">
        <v>46148</v>
      </c>
      <c r="F5500" t="inlineStr">
        <is>
          <t>Violations were cited in the following area(s).</t>
        </is>
      </c>
      <c r="G5500" t="inlineStr">
        <is>
          <t>10F</t>
        </is>
      </c>
      <c r="H5500" t="inlineStr">
        <is>
          <t>Non-food contact surface or equipment made of unacceptable material, not kept clean, or not properly sealed, raised, spaced or movable to allow accessibility for cleaning on all sides, above and underneath the unit.</t>
        </is>
      </c>
      <c r="I5500" t="inlineStr">
        <is>
          <t>Not Critical</t>
        </is>
      </c>
      <c r="J5500" t="n">
        <v>13</v>
      </c>
      <c r="K5500" t="inlineStr">
        <is>
          <t>A</t>
        </is>
      </c>
      <c r="L5500" s="9">
        <f>A5500&amp;"-"&amp;TEXT(E5500,"yyyymmdd")</f>
        <v/>
      </c>
    </row>
    <row r="5501">
      <c r="A5501" t="n">
        <v>50148667</v>
      </c>
      <c r="B5501" t="inlineStr">
        <is>
          <t>Manhattan</t>
        </is>
      </c>
      <c r="C5501" t="inlineStr">
        <is>
          <t>10002</t>
        </is>
      </c>
      <c r="D5501" t="inlineStr">
        <is>
          <t>Chinese</t>
        </is>
      </c>
      <c r="E5501" s="8" t="n">
        <v>46148</v>
      </c>
      <c r="F5501" t="inlineStr">
        <is>
          <t>Violations were cited in the following area(s).</t>
        </is>
      </c>
      <c r="G5501" t="inlineStr">
        <is>
          <t>02G</t>
        </is>
      </c>
      <c r="H5501" t="inlineStr">
        <is>
          <t>Cold TCS food item held above 41 °F; smoked or processed fish held above 38 °F; intact raw eggs held above 45 °F; or reduced oxygen packaged (ROP) TCS foods held above required temperatures except during active necessary preparation.</t>
        </is>
      </c>
      <c r="I5501" t="inlineStr">
        <is>
          <t>Critical</t>
        </is>
      </c>
      <c r="J5501" t="n">
        <v>24</v>
      </c>
      <c r="L5501" s="9">
        <f>A5501&amp;"-"&amp;TEXT(E5501,"yyyymmdd")</f>
        <v/>
      </c>
    </row>
    <row r="5502">
      <c r="A5502" t="n">
        <v>50148667</v>
      </c>
      <c r="B5502" t="inlineStr">
        <is>
          <t>Manhattan</t>
        </is>
      </c>
      <c r="C5502" t="inlineStr">
        <is>
          <t>10002</t>
        </is>
      </c>
      <c r="D5502" t="inlineStr">
        <is>
          <t>Chinese</t>
        </is>
      </c>
      <c r="E5502" s="8" t="n">
        <v>46148</v>
      </c>
      <c r="F5502" t="inlineStr">
        <is>
          <t>Violations were cited in the following area(s).</t>
        </is>
      </c>
      <c r="G5502" t="inlineStr">
        <is>
          <t>04L</t>
        </is>
      </c>
      <c r="H5502" t="inlineStr">
        <is>
          <t>Evidence of mice or live mice in establishment's food or non-food areas.</t>
        </is>
      </c>
      <c r="I5502" t="inlineStr">
        <is>
          <t>Critical</t>
        </is>
      </c>
      <c r="J5502" t="n">
        <v>24</v>
      </c>
      <c r="L5502" s="9">
        <f>A5502&amp;"-"&amp;TEXT(E5502,"yyyymmdd")</f>
        <v/>
      </c>
    </row>
    <row r="5503">
      <c r="A5503" t="n">
        <v>50148667</v>
      </c>
      <c r="B5503" t="inlineStr">
        <is>
          <t>Manhattan</t>
        </is>
      </c>
      <c r="C5503" t="inlineStr">
        <is>
          <t>10002</t>
        </is>
      </c>
      <c r="D5503" t="inlineStr">
        <is>
          <t>Chinese</t>
        </is>
      </c>
      <c r="E5503" s="8" t="n">
        <v>46148</v>
      </c>
      <c r="F5503" t="inlineStr">
        <is>
          <t>Violations were cited in the following area(s).</t>
        </is>
      </c>
      <c r="G5503" t="inlineStr">
        <is>
          <t>06C</t>
        </is>
      </c>
      <c r="H550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503" t="inlineStr">
        <is>
          <t>Critical</t>
        </is>
      </c>
      <c r="J5503" t="n">
        <v>24</v>
      </c>
      <c r="L5503" s="9">
        <f>A5503&amp;"-"&amp;TEXT(E5503,"yyyymmdd")</f>
        <v/>
      </c>
    </row>
    <row r="5504">
      <c r="A5504" t="n">
        <v>50148667</v>
      </c>
      <c r="B5504" t="inlineStr">
        <is>
          <t>Manhattan</t>
        </is>
      </c>
      <c r="C5504" t="inlineStr">
        <is>
          <t>10002</t>
        </is>
      </c>
      <c r="D5504" t="inlineStr">
        <is>
          <t>Chinese</t>
        </is>
      </c>
      <c r="E5504" s="8" t="n">
        <v>46148</v>
      </c>
      <c r="F5504" t="inlineStr">
        <is>
          <t>Violations were cited in the following area(s).</t>
        </is>
      </c>
      <c r="G5504" t="inlineStr">
        <is>
          <t>08A</t>
        </is>
      </c>
      <c r="H5504" t="inlineStr">
        <is>
          <t>Establishment is not free of harborage or conditions conducive to rodents, insects or other pests.</t>
        </is>
      </c>
      <c r="I5504" t="inlineStr">
        <is>
          <t>Not Critical</t>
        </is>
      </c>
      <c r="J5504" t="n">
        <v>24</v>
      </c>
      <c r="L5504" s="9">
        <f>A5504&amp;"-"&amp;TEXT(E5504,"yyyymmdd")</f>
        <v/>
      </c>
    </row>
    <row r="5505">
      <c r="A5505" t="n">
        <v>50148667</v>
      </c>
      <c r="B5505" t="inlineStr">
        <is>
          <t>Manhattan</t>
        </is>
      </c>
      <c r="C5505" t="inlineStr">
        <is>
          <t>10002</t>
        </is>
      </c>
      <c r="D5505" t="inlineStr">
        <is>
          <t>Chinese</t>
        </is>
      </c>
      <c r="E5505" s="8" t="n">
        <v>46148</v>
      </c>
      <c r="F5505" t="inlineStr">
        <is>
          <t>Violations were cited in the following area(s).</t>
        </is>
      </c>
      <c r="G5505" t="inlineStr">
        <is>
          <t>10F</t>
        </is>
      </c>
      <c r="H5505" t="inlineStr">
        <is>
          <t>Non-food contact surface or equipment made of unacceptable material, not kept clean, or not properly sealed, raised, spaced or movable to allow accessibility for cleaning on all sides, above and underneath the unit.</t>
        </is>
      </c>
      <c r="I5505" t="inlineStr">
        <is>
          <t>Not Critical</t>
        </is>
      </c>
      <c r="J5505" t="n">
        <v>24</v>
      </c>
      <c r="L5505" s="9">
        <f>A5505&amp;"-"&amp;TEXT(E5505,"yyyymmdd")</f>
        <v/>
      </c>
    </row>
    <row r="5506">
      <c r="A5506" t="n">
        <v>50151166</v>
      </c>
      <c r="B5506" t="inlineStr">
        <is>
          <t>Brooklyn</t>
        </is>
      </c>
      <c r="C5506" t="inlineStr">
        <is>
          <t>11204</t>
        </is>
      </c>
      <c r="D5506" t="inlineStr">
        <is>
          <t>Thai</t>
        </is>
      </c>
      <c r="E5506" s="8" t="n">
        <v>46148</v>
      </c>
      <c r="F5506" t="inlineStr">
        <is>
          <t>Violations were cited in the following area(s).</t>
        </is>
      </c>
      <c r="G5506" t="inlineStr">
        <is>
          <t>06C</t>
        </is>
      </c>
      <c r="H550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506" t="inlineStr">
        <is>
          <t>Critical</t>
        </is>
      </c>
      <c r="J5506" t="n">
        <v>11</v>
      </c>
      <c r="K5506" t="inlineStr">
        <is>
          <t>A</t>
        </is>
      </c>
      <c r="L5506" s="9">
        <f>A5506&amp;"-"&amp;TEXT(E5506,"yyyymmdd")</f>
        <v/>
      </c>
    </row>
    <row r="5507">
      <c r="A5507" t="n">
        <v>50151166</v>
      </c>
      <c r="B5507" t="inlineStr">
        <is>
          <t>Brooklyn</t>
        </is>
      </c>
      <c r="C5507" t="inlineStr">
        <is>
          <t>11204</t>
        </is>
      </c>
      <c r="D5507" t="inlineStr">
        <is>
          <t>Thai</t>
        </is>
      </c>
      <c r="E5507" s="8" t="n">
        <v>46148</v>
      </c>
      <c r="F5507" t="inlineStr">
        <is>
          <t>Violations were cited in the following area(s).</t>
        </is>
      </c>
      <c r="G5507" t="inlineStr">
        <is>
          <t>10G</t>
        </is>
      </c>
      <c r="H5507" t="inlineStr">
        <is>
          <t>Dishwashing and ware washing: Cleaning and sanitizing of tableware, including dishes, utensils, and equipment deficient.</t>
        </is>
      </c>
      <c r="I5507" t="inlineStr">
        <is>
          <t>Not Critical</t>
        </is>
      </c>
      <c r="J5507" t="n">
        <v>11</v>
      </c>
      <c r="K5507" t="inlineStr">
        <is>
          <t>A</t>
        </is>
      </c>
      <c r="L5507" s="9">
        <f>A5507&amp;"-"&amp;TEXT(E5507,"yyyymmdd")</f>
        <v/>
      </c>
    </row>
    <row r="5508">
      <c r="A5508" t="n">
        <v>50151255</v>
      </c>
      <c r="B5508" t="inlineStr">
        <is>
          <t>Manhattan</t>
        </is>
      </c>
      <c r="C5508" t="inlineStr">
        <is>
          <t>10040</t>
        </is>
      </c>
      <c r="D5508" t="inlineStr">
        <is>
          <t>Spanish</t>
        </is>
      </c>
      <c r="E5508" s="8" t="n">
        <v>46148</v>
      </c>
      <c r="F5508" t="inlineStr">
        <is>
          <t>Violations were cited in the following area(s).</t>
        </is>
      </c>
      <c r="G5508" t="inlineStr">
        <is>
          <t>02B</t>
        </is>
      </c>
      <c r="H5508" t="inlineStr">
        <is>
          <t>Hot TCS food item not held at or above 140 °F.</t>
        </is>
      </c>
      <c r="I5508" t="inlineStr">
        <is>
          <t>Critical</t>
        </is>
      </c>
      <c r="J5508" t="n">
        <v>49</v>
      </c>
      <c r="K5508" t="inlineStr">
        <is>
          <t>N</t>
        </is>
      </c>
      <c r="L5508" s="9">
        <f>A5508&amp;"-"&amp;TEXT(E5508,"yyyymmdd")</f>
        <v/>
      </c>
    </row>
    <row r="5509">
      <c r="A5509" t="n">
        <v>50151255</v>
      </c>
      <c r="B5509" t="inlineStr">
        <is>
          <t>Manhattan</t>
        </is>
      </c>
      <c r="C5509" t="inlineStr">
        <is>
          <t>10040</t>
        </is>
      </c>
      <c r="D5509" t="inlineStr">
        <is>
          <t>Spanish</t>
        </is>
      </c>
      <c r="E5509" s="8" t="n">
        <v>46148</v>
      </c>
      <c r="F5509" t="inlineStr">
        <is>
          <t>Violations were cited in the following area(s).</t>
        </is>
      </c>
      <c r="G5509" t="inlineStr">
        <is>
          <t>02G</t>
        </is>
      </c>
      <c r="H5509" t="inlineStr">
        <is>
          <t>Cold TCS food item held above 41 °F; smoked or processed fish held above 38 °F; intact raw eggs held above 45 °F; or reduced oxygen packaged (ROP) TCS foods held above required temperatures except during active necessary preparation.</t>
        </is>
      </c>
      <c r="I5509" t="inlineStr">
        <is>
          <t>Critical</t>
        </is>
      </c>
      <c r="J5509" t="n">
        <v>49</v>
      </c>
      <c r="K5509" t="inlineStr">
        <is>
          <t>N</t>
        </is>
      </c>
      <c r="L5509" s="9">
        <f>A5509&amp;"-"&amp;TEXT(E5509,"yyyymmdd")</f>
        <v/>
      </c>
    </row>
    <row r="5510">
      <c r="A5510" t="n">
        <v>50151255</v>
      </c>
      <c r="B5510" t="inlineStr">
        <is>
          <t>Manhattan</t>
        </is>
      </c>
      <c r="C5510" t="inlineStr">
        <is>
          <t>10040</t>
        </is>
      </c>
      <c r="D5510" t="inlineStr">
        <is>
          <t>Spanish</t>
        </is>
      </c>
      <c r="E5510" s="8" t="n">
        <v>46148</v>
      </c>
      <c r="F5510" t="inlineStr">
        <is>
          <t>Violations were cited in the following area(s).</t>
        </is>
      </c>
      <c r="G5510" t="inlineStr">
        <is>
          <t>04A</t>
        </is>
      </c>
      <c r="H5510" t="inlineStr">
        <is>
          <t>Food Protection Certificate (FPC) not held by manager or supervisor of food operations.</t>
        </is>
      </c>
      <c r="I5510" t="inlineStr">
        <is>
          <t>Critical</t>
        </is>
      </c>
      <c r="J5510" t="n">
        <v>49</v>
      </c>
      <c r="K5510" t="inlineStr">
        <is>
          <t>N</t>
        </is>
      </c>
      <c r="L5510" s="9">
        <f>A5510&amp;"-"&amp;TEXT(E5510,"yyyymmdd")</f>
        <v/>
      </c>
    </row>
    <row r="5511">
      <c r="A5511" t="n">
        <v>50151255</v>
      </c>
      <c r="B5511" t="inlineStr">
        <is>
          <t>Manhattan</t>
        </is>
      </c>
      <c r="C5511" t="inlineStr">
        <is>
          <t>10040</t>
        </is>
      </c>
      <c r="D5511" t="inlineStr">
        <is>
          <t>Spanish</t>
        </is>
      </c>
      <c r="E5511" s="8" t="n">
        <v>46148</v>
      </c>
      <c r="F5511" t="inlineStr">
        <is>
          <t>Violations were cited in the following area(s).</t>
        </is>
      </c>
      <c r="G5511" t="inlineStr">
        <is>
          <t>05D</t>
        </is>
      </c>
      <c r="H551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511" t="inlineStr">
        <is>
          <t>Critical</t>
        </is>
      </c>
      <c r="J5511" t="n">
        <v>49</v>
      </c>
      <c r="K5511" t="inlineStr">
        <is>
          <t>N</t>
        </is>
      </c>
      <c r="L5511" s="9">
        <f>A5511&amp;"-"&amp;TEXT(E5511,"yyyymmdd")</f>
        <v/>
      </c>
    </row>
    <row r="5512">
      <c r="A5512" t="n">
        <v>50151255</v>
      </c>
      <c r="B5512" t="inlineStr">
        <is>
          <t>Manhattan</t>
        </is>
      </c>
      <c r="C5512" t="inlineStr">
        <is>
          <t>10040</t>
        </is>
      </c>
      <c r="D5512" t="inlineStr">
        <is>
          <t>Spanish</t>
        </is>
      </c>
      <c r="E5512" s="8" t="n">
        <v>46148</v>
      </c>
      <c r="F5512" t="inlineStr">
        <is>
          <t>Violations were cited in the following area(s).</t>
        </is>
      </c>
      <c r="G5512" t="inlineStr">
        <is>
          <t>06D</t>
        </is>
      </c>
      <c r="H5512" t="inlineStr">
        <is>
          <t>Food contact surface not properly washed, rinsed and sanitized after each use and following any activity when contamination may have occurred.</t>
        </is>
      </c>
      <c r="I5512" t="inlineStr">
        <is>
          <t>Critical</t>
        </is>
      </c>
      <c r="J5512" t="n">
        <v>49</v>
      </c>
      <c r="K5512" t="inlineStr">
        <is>
          <t>N</t>
        </is>
      </c>
      <c r="L5512" s="9">
        <f>A5512&amp;"-"&amp;TEXT(E5512,"yyyymmdd")</f>
        <v/>
      </c>
    </row>
    <row r="5513">
      <c r="A5513" t="n">
        <v>50151255</v>
      </c>
      <c r="B5513" t="inlineStr">
        <is>
          <t>Manhattan</t>
        </is>
      </c>
      <c r="C5513" t="inlineStr">
        <is>
          <t>10040</t>
        </is>
      </c>
      <c r="D5513" t="inlineStr">
        <is>
          <t>Spanish</t>
        </is>
      </c>
      <c r="E5513" s="8" t="n">
        <v>46148</v>
      </c>
      <c r="F5513" t="inlineStr">
        <is>
          <t>Violations were cited in the following area(s).</t>
        </is>
      </c>
      <c r="G5513" t="inlineStr">
        <is>
          <t>09C</t>
        </is>
      </c>
      <c r="H5513" t="inlineStr">
        <is>
          <t>Design, construction, materials used or maintenance of food contact surface improper. Surface not easily cleanable, sanitized and maintained.</t>
        </is>
      </c>
      <c r="I5513" t="inlineStr">
        <is>
          <t>Not Critical</t>
        </is>
      </c>
      <c r="J5513" t="n">
        <v>49</v>
      </c>
      <c r="K5513" t="inlineStr">
        <is>
          <t>N</t>
        </is>
      </c>
      <c r="L5513" s="9">
        <f>A5513&amp;"-"&amp;TEXT(E5513,"yyyymmdd")</f>
        <v/>
      </c>
    </row>
    <row r="5514">
      <c r="A5514" t="n">
        <v>50151255</v>
      </c>
      <c r="B5514" t="inlineStr">
        <is>
          <t>Manhattan</t>
        </is>
      </c>
      <c r="C5514" t="inlineStr">
        <is>
          <t>10040</t>
        </is>
      </c>
      <c r="D5514" t="inlineStr">
        <is>
          <t>Spanish</t>
        </is>
      </c>
      <c r="E5514" s="8" t="n">
        <v>46148</v>
      </c>
      <c r="F5514" t="inlineStr">
        <is>
          <t>Violations were cited in the following area(s).</t>
        </is>
      </c>
      <c r="G5514" t="inlineStr">
        <is>
          <t>10F</t>
        </is>
      </c>
      <c r="H5514" t="inlineStr">
        <is>
          <t>Non-food contact surface or equipment made of unacceptable material, not kept clean, or not properly sealed, raised, spaced or movable to allow accessibility for cleaning on all sides, above and underneath the unit.</t>
        </is>
      </c>
      <c r="I5514" t="inlineStr">
        <is>
          <t>Not Critical</t>
        </is>
      </c>
      <c r="J5514" t="n">
        <v>49</v>
      </c>
      <c r="K5514" t="inlineStr">
        <is>
          <t>N</t>
        </is>
      </c>
      <c r="L5514" s="9">
        <f>A5514&amp;"-"&amp;TEXT(E5514,"yyyymmdd")</f>
        <v/>
      </c>
    </row>
    <row r="5515">
      <c r="A5515" t="n">
        <v>50151255</v>
      </c>
      <c r="B5515" t="inlineStr">
        <is>
          <t>Manhattan</t>
        </is>
      </c>
      <c r="C5515" t="inlineStr">
        <is>
          <t>10040</t>
        </is>
      </c>
      <c r="D5515" t="inlineStr">
        <is>
          <t>Spanish</t>
        </is>
      </c>
      <c r="E5515" s="8" t="n">
        <v>46148</v>
      </c>
      <c r="F5515" t="inlineStr">
        <is>
          <t>Violations were cited in the following area(s).</t>
        </is>
      </c>
      <c r="G5515" t="inlineStr">
        <is>
          <t>10H</t>
        </is>
      </c>
      <c r="H5515" t="inlineStr">
        <is>
          <t>Single service article not provided. Single service article reused or not protected from contamination when transported, stored, dispensed. Drinking straws not completely enclosed in wrapper or dispensed from a sanitary device.</t>
        </is>
      </c>
      <c r="I5515" t="inlineStr">
        <is>
          <t>Not Critical</t>
        </is>
      </c>
      <c r="J5515" t="n">
        <v>49</v>
      </c>
      <c r="K5515" t="inlineStr">
        <is>
          <t>N</t>
        </is>
      </c>
      <c r="L5515" s="9">
        <f>A5515&amp;"-"&amp;TEXT(E5515,"yyyymmdd")</f>
        <v/>
      </c>
    </row>
    <row r="5516">
      <c r="A5516" t="n">
        <v>50152501</v>
      </c>
      <c r="B5516" t="inlineStr">
        <is>
          <t>Manhattan</t>
        </is>
      </c>
      <c r="C5516" t="inlineStr">
        <is>
          <t>10040</t>
        </is>
      </c>
      <c r="D5516" t="inlineStr">
        <is>
          <t>Frozen Desserts</t>
        </is>
      </c>
      <c r="E5516" s="8" t="n">
        <v>46148</v>
      </c>
      <c r="F5516" t="inlineStr">
        <is>
          <t>Violations were cited in the following area(s).</t>
        </is>
      </c>
      <c r="G5516" t="inlineStr">
        <is>
          <t>10F</t>
        </is>
      </c>
      <c r="H5516" t="inlineStr">
        <is>
          <t>Non-food contact surface or equipment made of unacceptable material, not kept clean, or not properly sealed, raised, spaced or movable to allow accessibility for cleaning on all sides, above and underneath the unit.</t>
        </is>
      </c>
      <c r="I5516" t="inlineStr">
        <is>
          <t>Not Critical</t>
        </is>
      </c>
      <c r="J5516" t="n">
        <v>2</v>
      </c>
      <c r="K5516" t="inlineStr">
        <is>
          <t>A</t>
        </is>
      </c>
      <c r="L5516" s="9">
        <f>A5516&amp;"-"&amp;TEXT(E5516,"yyyymmdd")</f>
        <v/>
      </c>
    </row>
    <row r="5517">
      <c r="A5517" t="n">
        <v>50153469</v>
      </c>
      <c r="B5517" t="inlineStr">
        <is>
          <t>Brooklyn</t>
        </is>
      </c>
      <c r="C5517" t="inlineStr">
        <is>
          <t>11224</t>
        </is>
      </c>
      <c r="D5517" t="inlineStr">
        <is>
          <t>Bagels/Pretzels</t>
        </is>
      </c>
      <c r="E5517" s="8" t="n">
        <v>46148</v>
      </c>
      <c r="F5517" t="inlineStr">
        <is>
          <t>Violations were cited in the following area(s).</t>
        </is>
      </c>
      <c r="G5517" t="inlineStr">
        <is>
          <t>04A</t>
        </is>
      </c>
      <c r="H5517" t="inlineStr">
        <is>
          <t>Food Protection Certificate (FPC) not held by manager or supervisor of food operations.</t>
        </is>
      </c>
      <c r="I5517" t="inlineStr">
        <is>
          <t>Critical</t>
        </is>
      </c>
      <c r="J5517" t="n">
        <v>21</v>
      </c>
      <c r="L5517" s="9">
        <f>A5517&amp;"-"&amp;TEXT(E5517,"yyyymmdd")</f>
        <v/>
      </c>
    </row>
    <row r="5518">
      <c r="A5518" t="n">
        <v>50153469</v>
      </c>
      <c r="B5518" t="inlineStr">
        <is>
          <t>Brooklyn</t>
        </is>
      </c>
      <c r="C5518" t="inlineStr">
        <is>
          <t>11224</t>
        </is>
      </c>
      <c r="D5518" t="inlineStr">
        <is>
          <t>Bagels/Pretzels</t>
        </is>
      </c>
      <c r="E5518" s="8" t="n">
        <v>46148</v>
      </c>
      <c r="F5518" t="inlineStr">
        <is>
          <t>Violations were cited in the following area(s).</t>
        </is>
      </c>
      <c r="G5518" t="inlineStr">
        <is>
          <t>04L</t>
        </is>
      </c>
      <c r="H5518" t="inlineStr">
        <is>
          <t>Evidence of mice or live mice in establishment's food or non-food areas.</t>
        </is>
      </c>
      <c r="I5518" t="inlineStr">
        <is>
          <t>Critical</t>
        </is>
      </c>
      <c r="J5518" t="n">
        <v>21</v>
      </c>
      <c r="L5518" s="9">
        <f>A5518&amp;"-"&amp;TEXT(E5518,"yyyymmdd")</f>
        <v/>
      </c>
    </row>
    <row r="5519">
      <c r="A5519" t="n">
        <v>50153469</v>
      </c>
      <c r="B5519" t="inlineStr">
        <is>
          <t>Brooklyn</t>
        </is>
      </c>
      <c r="C5519" t="inlineStr">
        <is>
          <t>11224</t>
        </is>
      </c>
      <c r="D5519" t="inlineStr">
        <is>
          <t>Bagels/Pretzels</t>
        </is>
      </c>
      <c r="E5519" s="8" t="n">
        <v>46148</v>
      </c>
      <c r="F5519" t="inlineStr">
        <is>
          <t>Violations were cited in the following area(s).</t>
        </is>
      </c>
      <c r="G5519" t="inlineStr">
        <is>
          <t>08A</t>
        </is>
      </c>
      <c r="H5519" t="inlineStr">
        <is>
          <t>Establishment is not free of harborage or conditions conducive to rodents, insects or other pests.</t>
        </is>
      </c>
      <c r="I5519" t="inlineStr">
        <is>
          <t>Not Critical</t>
        </is>
      </c>
      <c r="J5519" t="n">
        <v>21</v>
      </c>
      <c r="L5519" s="9">
        <f>A5519&amp;"-"&amp;TEXT(E5519,"yyyymmdd")</f>
        <v/>
      </c>
    </row>
    <row r="5520">
      <c r="A5520" t="n">
        <v>50156063</v>
      </c>
      <c r="B5520" t="inlineStr">
        <is>
          <t>Manhattan</t>
        </is>
      </c>
      <c r="C5520" t="inlineStr">
        <is>
          <t>10014</t>
        </is>
      </c>
      <c r="D5520" t="inlineStr">
        <is>
          <t>Fusion</t>
        </is>
      </c>
      <c r="E5520" s="8" t="n">
        <v>46148</v>
      </c>
      <c r="F5520" t="inlineStr">
        <is>
          <t>Violations were cited in the following area(s).</t>
        </is>
      </c>
      <c r="G5520" t="inlineStr">
        <is>
          <t>06D</t>
        </is>
      </c>
      <c r="H5520" t="inlineStr">
        <is>
          <t>Food contact surface not properly washed, rinsed and sanitized after each use and following any activity when contamination may have occurred.</t>
        </is>
      </c>
      <c r="I5520" t="inlineStr">
        <is>
          <t>Critical</t>
        </is>
      </c>
      <c r="J5520" t="n">
        <v>13</v>
      </c>
      <c r="K5520" t="inlineStr">
        <is>
          <t>A</t>
        </is>
      </c>
      <c r="L5520" s="9">
        <f>A5520&amp;"-"&amp;TEXT(E5520,"yyyymmdd")</f>
        <v/>
      </c>
    </row>
    <row r="5521">
      <c r="A5521" t="n">
        <v>50156063</v>
      </c>
      <c r="B5521" t="inlineStr">
        <is>
          <t>Manhattan</t>
        </is>
      </c>
      <c r="C5521" t="inlineStr">
        <is>
          <t>10014</t>
        </is>
      </c>
      <c r="D5521" t="inlineStr">
        <is>
          <t>Fusion</t>
        </is>
      </c>
      <c r="E5521" s="8" t="n">
        <v>46148</v>
      </c>
      <c r="F5521" t="inlineStr">
        <is>
          <t>Violations were cited in the following area(s).</t>
        </is>
      </c>
      <c r="G5521" t="inlineStr">
        <is>
          <t>10F</t>
        </is>
      </c>
      <c r="H5521" t="inlineStr">
        <is>
          <t>Non-food contact surface or equipment made of unacceptable material, not kept clean, or not properly sealed, raised, spaced or movable to allow accessibility for cleaning on all sides, above and underneath the unit.</t>
        </is>
      </c>
      <c r="I5521" t="inlineStr">
        <is>
          <t>Not Critical</t>
        </is>
      </c>
      <c r="J5521" t="n">
        <v>13</v>
      </c>
      <c r="K5521" t="inlineStr">
        <is>
          <t>A</t>
        </is>
      </c>
      <c r="L5521" s="9">
        <f>A5521&amp;"-"&amp;TEXT(E5521,"yyyymmdd")</f>
        <v/>
      </c>
    </row>
    <row r="5522">
      <c r="A5522" t="n">
        <v>50156063</v>
      </c>
      <c r="B5522" t="inlineStr">
        <is>
          <t>Manhattan</t>
        </is>
      </c>
      <c r="C5522" t="inlineStr">
        <is>
          <t>10014</t>
        </is>
      </c>
      <c r="D5522" t="inlineStr">
        <is>
          <t>Fusion</t>
        </is>
      </c>
      <c r="E5522" s="8" t="n">
        <v>46148</v>
      </c>
      <c r="F5522" t="inlineStr">
        <is>
          <t>Violations were cited in the following area(s).</t>
        </is>
      </c>
      <c r="G5522" t="inlineStr">
        <is>
          <t>10G</t>
        </is>
      </c>
      <c r="H5522" t="inlineStr">
        <is>
          <t>Dishwashing and ware washing: Cleaning and sanitizing of tableware, including dishes, utensils, and equipment deficient.</t>
        </is>
      </c>
      <c r="I5522" t="inlineStr">
        <is>
          <t>Not Critical</t>
        </is>
      </c>
      <c r="J5522" t="n">
        <v>13</v>
      </c>
      <c r="K5522" t="inlineStr">
        <is>
          <t>A</t>
        </is>
      </c>
      <c r="L5522" s="9">
        <f>A5522&amp;"-"&amp;TEXT(E5522,"yyyymmdd")</f>
        <v/>
      </c>
    </row>
    <row r="5523">
      <c r="A5523" t="n">
        <v>50158689</v>
      </c>
      <c r="B5523" t="inlineStr">
        <is>
          <t>Manhattan</t>
        </is>
      </c>
      <c r="C5523" t="inlineStr">
        <is>
          <t>10013</t>
        </is>
      </c>
      <c r="D5523" t="inlineStr">
        <is>
          <t>Chinese</t>
        </is>
      </c>
      <c r="E5523" s="8" t="n">
        <v>46148</v>
      </c>
      <c r="F5523" t="inlineStr">
        <is>
          <t>Violations were cited in the following area(s).</t>
        </is>
      </c>
      <c r="G5523" t="inlineStr">
        <is>
          <t>06C</t>
        </is>
      </c>
      <c r="H552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523" t="inlineStr">
        <is>
          <t>Critical</t>
        </is>
      </c>
      <c r="J5523" t="n">
        <v>9</v>
      </c>
      <c r="K5523" t="inlineStr">
        <is>
          <t>A</t>
        </is>
      </c>
      <c r="L5523" s="9">
        <f>A5523&amp;"-"&amp;TEXT(E5523,"yyyymmdd")</f>
        <v/>
      </c>
    </row>
    <row r="5524">
      <c r="A5524" t="n">
        <v>50158689</v>
      </c>
      <c r="B5524" t="inlineStr">
        <is>
          <t>Manhattan</t>
        </is>
      </c>
      <c r="C5524" t="inlineStr">
        <is>
          <t>10013</t>
        </is>
      </c>
      <c r="D5524" t="inlineStr">
        <is>
          <t>Chinese</t>
        </is>
      </c>
      <c r="E5524" s="8" t="n">
        <v>46148</v>
      </c>
      <c r="F5524" t="inlineStr">
        <is>
          <t>Violations were cited in the following area(s).</t>
        </is>
      </c>
      <c r="G5524" t="inlineStr">
        <is>
          <t>10B</t>
        </is>
      </c>
      <c r="H5524" t="inlineStr">
        <is>
          <t>Anti-siphonage or back-flow prevention device not provided where required; equipment or floor not properly drained; sewage disposal system in disrepair or not functioning properly. Condensation or liquid waste improperly disposed of.</t>
        </is>
      </c>
      <c r="I5524" t="inlineStr">
        <is>
          <t>Not Critical</t>
        </is>
      </c>
      <c r="J5524" t="n">
        <v>9</v>
      </c>
      <c r="K5524" t="inlineStr">
        <is>
          <t>A</t>
        </is>
      </c>
      <c r="L5524" s="9">
        <f>A5524&amp;"-"&amp;TEXT(E5524,"yyyymmdd")</f>
        <v/>
      </c>
    </row>
    <row r="5525">
      <c r="A5525" t="n">
        <v>50158689</v>
      </c>
      <c r="B5525" t="inlineStr">
        <is>
          <t>Manhattan</t>
        </is>
      </c>
      <c r="C5525" t="inlineStr">
        <is>
          <t>10013</t>
        </is>
      </c>
      <c r="D5525" t="inlineStr">
        <is>
          <t>Chinese</t>
        </is>
      </c>
      <c r="E5525" s="8" t="n">
        <v>46148</v>
      </c>
      <c r="F5525" t="inlineStr">
        <is>
          <t>Violations were cited in the following area(s).</t>
        </is>
      </c>
      <c r="G5525" t="inlineStr">
        <is>
          <t>10F</t>
        </is>
      </c>
      <c r="H5525" t="inlineStr">
        <is>
          <t>Non-food contact surface or equipment made of unacceptable material, not kept clean, or not properly sealed, raised, spaced or movable to allow accessibility for cleaning on all sides, above and underneath the unit.</t>
        </is>
      </c>
      <c r="I5525" t="inlineStr">
        <is>
          <t>Not Critical</t>
        </is>
      </c>
      <c r="J5525" t="n">
        <v>9</v>
      </c>
      <c r="K5525" t="inlineStr">
        <is>
          <t>A</t>
        </is>
      </c>
      <c r="L5525" s="9">
        <f>A5525&amp;"-"&amp;TEXT(E5525,"yyyymmdd")</f>
        <v/>
      </c>
    </row>
    <row r="5526">
      <c r="A5526" t="n">
        <v>50159439</v>
      </c>
      <c r="B5526" t="inlineStr">
        <is>
          <t>Manhattan</t>
        </is>
      </c>
      <c r="C5526" t="inlineStr">
        <is>
          <t>10040</t>
        </is>
      </c>
      <c r="D5526" t="inlineStr">
        <is>
          <t>Latin American</t>
        </is>
      </c>
      <c r="E5526" s="8" t="n">
        <v>46148</v>
      </c>
      <c r="F5526" t="inlineStr">
        <is>
          <t>Violations were cited in the following area(s).</t>
        </is>
      </c>
      <c r="G5526" t="inlineStr">
        <is>
          <t>04H</t>
        </is>
      </c>
      <c r="H5526" t="inlineStr">
        <is>
          <t>Raw, cooked or prepared food is adulterated, contaminated, cross-contaminated, or not discarded in accordance with HACCP plan.</t>
        </is>
      </c>
      <c r="I5526" t="inlineStr">
        <is>
          <t>Critical</t>
        </is>
      </c>
      <c r="J5526" t="n">
        <v>12</v>
      </c>
      <c r="K5526" t="inlineStr">
        <is>
          <t>A</t>
        </is>
      </c>
      <c r="L5526" s="9">
        <f>A5526&amp;"-"&amp;TEXT(E5526,"yyyymmdd")</f>
        <v/>
      </c>
    </row>
    <row r="5527">
      <c r="A5527" t="n">
        <v>50159439</v>
      </c>
      <c r="B5527" t="inlineStr">
        <is>
          <t>Manhattan</t>
        </is>
      </c>
      <c r="C5527" t="inlineStr">
        <is>
          <t>10040</t>
        </is>
      </c>
      <c r="D5527" t="inlineStr">
        <is>
          <t>Latin American</t>
        </is>
      </c>
      <c r="E5527" s="8" t="n">
        <v>46148</v>
      </c>
      <c r="F5527" t="inlineStr">
        <is>
          <t>Violations were cited in the following area(s).</t>
        </is>
      </c>
      <c r="G5527" t="inlineStr">
        <is>
          <t>06C</t>
        </is>
      </c>
      <c r="H552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527" t="inlineStr">
        <is>
          <t>Critical</t>
        </is>
      </c>
      <c r="J5527" t="n">
        <v>12</v>
      </c>
      <c r="K5527" t="inlineStr">
        <is>
          <t>A</t>
        </is>
      </c>
      <c r="L5527" s="9">
        <f>A5527&amp;"-"&amp;TEXT(E5527,"yyyymmdd")</f>
        <v/>
      </c>
    </row>
    <row r="5528">
      <c r="A5528" t="n">
        <v>50160911</v>
      </c>
      <c r="B5528" t="inlineStr">
        <is>
          <t>Manhattan</t>
        </is>
      </c>
      <c r="C5528" t="inlineStr">
        <is>
          <t>10002</t>
        </is>
      </c>
      <c r="D5528" t="inlineStr">
        <is>
          <t>Chicken</t>
        </is>
      </c>
      <c r="E5528" s="8" t="n">
        <v>46148</v>
      </c>
      <c r="F5528" t="inlineStr">
        <is>
          <t>Violations were cited in the following area(s).</t>
        </is>
      </c>
      <c r="G5528" t="inlineStr">
        <is>
          <t>04H</t>
        </is>
      </c>
      <c r="H5528" t="inlineStr">
        <is>
          <t>Raw, cooked or prepared food is adulterated, contaminated, cross-contaminated, or not discarded in accordance with HACCP plan.</t>
        </is>
      </c>
      <c r="I5528" t="inlineStr">
        <is>
          <t>Critical</t>
        </is>
      </c>
      <c r="J5528" t="n">
        <v>9</v>
      </c>
      <c r="K5528" t="inlineStr">
        <is>
          <t>A</t>
        </is>
      </c>
      <c r="L5528" s="9">
        <f>A5528&amp;"-"&amp;TEXT(E5528,"yyyymmdd")</f>
        <v/>
      </c>
    </row>
    <row r="5529">
      <c r="A5529" t="n">
        <v>50160911</v>
      </c>
      <c r="B5529" t="inlineStr">
        <is>
          <t>Manhattan</t>
        </is>
      </c>
      <c r="C5529" t="inlineStr">
        <is>
          <t>10002</t>
        </is>
      </c>
      <c r="D5529" t="inlineStr">
        <is>
          <t>Chicken</t>
        </is>
      </c>
      <c r="E5529" s="8" t="n">
        <v>46148</v>
      </c>
      <c r="F5529" t="inlineStr">
        <is>
          <t>Violations were cited in the following area(s).</t>
        </is>
      </c>
      <c r="G5529" t="inlineStr">
        <is>
          <t>10F</t>
        </is>
      </c>
      <c r="H5529" t="inlineStr">
        <is>
          <t>Non-food contact surface or equipment made of unacceptable material, not kept clean, or not properly sealed, raised, spaced or movable to allow accessibility for cleaning on all sides, above and underneath the unit.</t>
        </is>
      </c>
      <c r="I5529" t="inlineStr">
        <is>
          <t>Not Critical</t>
        </is>
      </c>
      <c r="J5529" t="n">
        <v>9</v>
      </c>
      <c r="K5529" t="inlineStr">
        <is>
          <t>A</t>
        </is>
      </c>
      <c r="L5529" s="9">
        <f>A5529&amp;"-"&amp;TEXT(E5529,"yyyymmdd")</f>
        <v/>
      </c>
    </row>
    <row r="5530">
      <c r="A5530" t="n">
        <v>50173413</v>
      </c>
      <c r="B5530" t="inlineStr">
        <is>
          <t>Bronx</t>
        </is>
      </c>
      <c r="C5530" t="inlineStr">
        <is>
          <t>10452</t>
        </is>
      </c>
      <c r="D5530" t="inlineStr">
        <is>
          <t>African</t>
        </is>
      </c>
      <c r="E5530" s="8" t="n">
        <v>46148</v>
      </c>
      <c r="F5530" t="inlineStr">
        <is>
          <t>Violations were cited in the following area(s).</t>
        </is>
      </c>
      <c r="G5530" t="inlineStr">
        <is>
          <t>04L</t>
        </is>
      </c>
      <c r="H5530" t="inlineStr">
        <is>
          <t>Evidence of mice or live mice in establishment's food or non-food areas.</t>
        </is>
      </c>
      <c r="I5530" t="inlineStr">
        <is>
          <t>Critical</t>
        </is>
      </c>
      <c r="J5530" t="n">
        <v>11</v>
      </c>
      <c r="K5530" t="inlineStr">
        <is>
          <t>N</t>
        </is>
      </c>
      <c r="L5530" s="9">
        <f>A5530&amp;"-"&amp;TEXT(E5530,"yyyymmdd")</f>
        <v/>
      </c>
    </row>
    <row r="5531">
      <c r="A5531" t="n">
        <v>50173413</v>
      </c>
      <c r="B5531" t="inlineStr">
        <is>
          <t>Bronx</t>
        </is>
      </c>
      <c r="C5531" t="inlineStr">
        <is>
          <t>10452</t>
        </is>
      </c>
      <c r="D5531" t="inlineStr">
        <is>
          <t>African</t>
        </is>
      </c>
      <c r="E5531" s="8" t="n">
        <v>46148</v>
      </c>
      <c r="F5531" t="inlineStr">
        <is>
          <t>Violations were cited in the following area(s).</t>
        </is>
      </c>
      <c r="G5531" t="inlineStr">
        <is>
          <t>08A</t>
        </is>
      </c>
      <c r="H5531" t="inlineStr">
        <is>
          <t>Establishment is not free of harborage or conditions conducive to rodents, insects or other pests.</t>
        </is>
      </c>
      <c r="I5531" t="inlineStr">
        <is>
          <t>Not Critical</t>
        </is>
      </c>
      <c r="J5531" t="n">
        <v>11</v>
      </c>
      <c r="K5531" t="inlineStr">
        <is>
          <t>N</t>
        </is>
      </c>
      <c r="L5531" s="9">
        <f>A5531&amp;"-"&amp;TEXT(E5531,"yyyymmdd")</f>
        <v/>
      </c>
    </row>
    <row r="5532">
      <c r="A5532" t="n">
        <v>50173413</v>
      </c>
      <c r="B5532" t="inlineStr">
        <is>
          <t>Bronx</t>
        </is>
      </c>
      <c r="C5532" t="inlineStr">
        <is>
          <t>10452</t>
        </is>
      </c>
      <c r="D5532" t="inlineStr">
        <is>
          <t>African</t>
        </is>
      </c>
      <c r="E5532" s="8" t="n">
        <v>46148</v>
      </c>
      <c r="F5532" t="inlineStr">
        <is>
          <t>Violations were cited in the following area(s).</t>
        </is>
      </c>
      <c r="G5532" t="inlineStr">
        <is>
          <t>10F</t>
        </is>
      </c>
      <c r="H5532" t="inlineStr">
        <is>
          <t>Non-food contact surface or equipment made of unacceptable material, not kept clean, or not properly sealed, raised, spaced or movable to allow accessibility for cleaning on all sides, above and underneath the unit.</t>
        </is>
      </c>
      <c r="I5532" t="inlineStr">
        <is>
          <t>Not Critical</t>
        </is>
      </c>
      <c r="J5532" t="n">
        <v>11</v>
      </c>
      <c r="K5532" t="inlineStr">
        <is>
          <t>N</t>
        </is>
      </c>
      <c r="L5532" s="9">
        <f>A5532&amp;"-"&amp;TEXT(E5532,"yyyymmdd")</f>
        <v/>
      </c>
    </row>
    <row r="5533">
      <c r="A5533" t="n">
        <v>40393761</v>
      </c>
      <c r="B5533" t="inlineStr">
        <is>
          <t>Manhattan</t>
        </is>
      </c>
      <c r="C5533" t="inlineStr">
        <is>
          <t>10022</t>
        </is>
      </c>
      <c r="D5533" t="inlineStr">
        <is>
          <t>Italian</t>
        </is>
      </c>
      <c r="E5533" s="8" t="n">
        <v>46149</v>
      </c>
      <c r="F5533" t="inlineStr">
        <is>
          <t>Violations were cited in the following area(s).</t>
        </is>
      </c>
      <c r="G5533" t="inlineStr">
        <is>
          <t>02G</t>
        </is>
      </c>
      <c r="H5533" t="inlineStr">
        <is>
          <t>Cold TCS food item held above 41 °F; smoked or processed fish held above 38 °F; intact raw eggs held above 45 °F; or reduced oxygen packaged (ROP) TCS foods held above required temperatures except during active necessary preparation.</t>
        </is>
      </c>
      <c r="I5533" t="inlineStr">
        <is>
          <t>Critical</t>
        </is>
      </c>
      <c r="J5533" t="n">
        <v>12</v>
      </c>
      <c r="K5533" t="inlineStr">
        <is>
          <t>A</t>
        </is>
      </c>
      <c r="L5533" s="9">
        <f>A5533&amp;"-"&amp;TEXT(E5533,"yyyymmdd")</f>
        <v/>
      </c>
    </row>
    <row r="5534">
      <c r="A5534" t="n">
        <v>40393761</v>
      </c>
      <c r="B5534" t="inlineStr">
        <is>
          <t>Manhattan</t>
        </is>
      </c>
      <c r="C5534" t="inlineStr">
        <is>
          <t>10022</t>
        </is>
      </c>
      <c r="D5534" t="inlineStr">
        <is>
          <t>Italian</t>
        </is>
      </c>
      <c r="E5534" s="8" t="n">
        <v>46149</v>
      </c>
      <c r="F5534" t="inlineStr">
        <is>
          <t>Violations were cited in the following area(s).</t>
        </is>
      </c>
      <c r="G5534" t="inlineStr">
        <is>
          <t>10F</t>
        </is>
      </c>
      <c r="H5534" t="inlineStr">
        <is>
          <t>Non-food contact surface or equipment made of unacceptable material, not kept clean, or not properly sealed, raised, spaced or movable to allow accessibility for cleaning on all sides, above and underneath the unit.</t>
        </is>
      </c>
      <c r="I5534" t="inlineStr">
        <is>
          <t>Not Critical</t>
        </is>
      </c>
      <c r="J5534" t="n">
        <v>12</v>
      </c>
      <c r="K5534" t="inlineStr">
        <is>
          <t>A</t>
        </is>
      </c>
      <c r="L5534" s="9">
        <f>A5534&amp;"-"&amp;TEXT(E5534,"yyyymmdd")</f>
        <v/>
      </c>
    </row>
    <row r="5535">
      <c r="A5535" t="n">
        <v>40528073</v>
      </c>
      <c r="B5535" t="inlineStr">
        <is>
          <t>Staten Island</t>
        </is>
      </c>
      <c r="C5535" t="inlineStr">
        <is>
          <t>10308</t>
        </is>
      </c>
      <c r="D5535" t="inlineStr">
        <is>
          <t>American</t>
        </is>
      </c>
      <c r="E5535" s="8" t="n">
        <v>46149</v>
      </c>
      <c r="F5535" t="inlineStr">
        <is>
          <t>Violations were cited in the following area(s).</t>
        </is>
      </c>
      <c r="G5535" t="inlineStr">
        <is>
          <t>06C</t>
        </is>
      </c>
      <c r="H553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535" t="inlineStr">
        <is>
          <t>Critical</t>
        </is>
      </c>
      <c r="J5535" t="n">
        <v>5</v>
      </c>
      <c r="K5535" t="inlineStr">
        <is>
          <t>A</t>
        </is>
      </c>
      <c r="L5535" s="9">
        <f>A5535&amp;"-"&amp;TEXT(E5535,"yyyymmdd")</f>
        <v/>
      </c>
    </row>
    <row r="5536">
      <c r="A5536" t="n">
        <v>41092609</v>
      </c>
      <c r="B5536" t="inlineStr">
        <is>
          <t>Manhattan</t>
        </is>
      </c>
      <c r="C5536" t="inlineStr">
        <is>
          <t>10011</t>
        </is>
      </c>
      <c r="D5536" t="inlineStr">
        <is>
          <t>American</t>
        </is>
      </c>
      <c r="E5536" s="8" t="n">
        <v>46149</v>
      </c>
      <c r="F5536" t="inlineStr">
        <is>
          <t>Violations were cited in the following area(s).</t>
        </is>
      </c>
      <c r="G5536" t="inlineStr">
        <is>
          <t>02G</t>
        </is>
      </c>
      <c r="H5536" t="inlineStr">
        <is>
          <t>Cold TCS food item held above 41 °F; smoked or processed fish held above 38 °F; intact raw eggs held above 45 °F; or reduced oxygen packaged (ROP) TCS foods held above required temperatures except during active necessary preparation.</t>
        </is>
      </c>
      <c r="I5536" t="inlineStr">
        <is>
          <t>Critical</t>
        </is>
      </c>
      <c r="J5536" t="n">
        <v>33</v>
      </c>
      <c r="L5536" s="9">
        <f>A5536&amp;"-"&amp;TEXT(E5536,"yyyymmdd")</f>
        <v/>
      </c>
    </row>
    <row r="5537">
      <c r="A5537" t="n">
        <v>41092609</v>
      </c>
      <c r="B5537" t="inlineStr">
        <is>
          <t>Manhattan</t>
        </is>
      </c>
      <c r="C5537" t="inlineStr">
        <is>
          <t>10011</t>
        </is>
      </c>
      <c r="D5537" t="inlineStr">
        <is>
          <t>American</t>
        </is>
      </c>
      <c r="E5537" s="8" t="n">
        <v>46149</v>
      </c>
      <c r="F5537" t="inlineStr">
        <is>
          <t>Violations were cited in the following area(s).</t>
        </is>
      </c>
      <c r="G5537" t="inlineStr">
        <is>
          <t>06C</t>
        </is>
      </c>
      <c r="H553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537" t="inlineStr">
        <is>
          <t>Critical</t>
        </is>
      </c>
      <c r="J5537" t="n">
        <v>33</v>
      </c>
      <c r="L5537" s="9">
        <f>A5537&amp;"-"&amp;TEXT(E5537,"yyyymmdd")</f>
        <v/>
      </c>
    </row>
    <row r="5538">
      <c r="A5538" t="n">
        <v>41092609</v>
      </c>
      <c r="B5538" t="inlineStr">
        <is>
          <t>Manhattan</t>
        </is>
      </c>
      <c r="C5538" t="inlineStr">
        <is>
          <t>10011</t>
        </is>
      </c>
      <c r="D5538" t="inlineStr">
        <is>
          <t>American</t>
        </is>
      </c>
      <c r="E5538" s="8" t="n">
        <v>46149</v>
      </c>
      <c r="F5538" t="inlineStr">
        <is>
          <t>Violations were cited in the following area(s).</t>
        </is>
      </c>
      <c r="G5538" t="inlineStr">
        <is>
          <t>06D</t>
        </is>
      </c>
      <c r="H5538" t="inlineStr">
        <is>
          <t>Food contact surface not properly washed, rinsed and sanitized after each use and following any activity when contamination may have occurred.</t>
        </is>
      </c>
      <c r="I5538" t="inlineStr">
        <is>
          <t>Critical</t>
        </is>
      </c>
      <c r="J5538" t="n">
        <v>33</v>
      </c>
      <c r="L5538" s="9">
        <f>A5538&amp;"-"&amp;TEXT(E5538,"yyyymmdd")</f>
        <v/>
      </c>
    </row>
    <row r="5539">
      <c r="A5539" t="n">
        <v>41092609</v>
      </c>
      <c r="B5539" t="inlineStr">
        <is>
          <t>Manhattan</t>
        </is>
      </c>
      <c r="C5539" t="inlineStr">
        <is>
          <t>10011</t>
        </is>
      </c>
      <c r="D5539" t="inlineStr">
        <is>
          <t>American</t>
        </is>
      </c>
      <c r="E5539" s="8" t="n">
        <v>46149</v>
      </c>
      <c r="F5539" t="inlineStr">
        <is>
          <t>Violations were cited in the following area(s).</t>
        </is>
      </c>
      <c r="G5539" t="inlineStr">
        <is>
          <t>06F</t>
        </is>
      </c>
      <c r="H5539" t="inlineStr">
        <is>
          <t>Wiping cloths not stored clean and dry, or in a sanitizing solution, between uses.</t>
        </is>
      </c>
      <c r="I5539" t="inlineStr">
        <is>
          <t>Critical</t>
        </is>
      </c>
      <c r="J5539" t="n">
        <v>33</v>
      </c>
      <c r="L5539" s="9">
        <f>A5539&amp;"-"&amp;TEXT(E5539,"yyyymmdd")</f>
        <v/>
      </c>
    </row>
    <row r="5540">
      <c r="A5540" t="n">
        <v>41092609</v>
      </c>
      <c r="B5540" t="inlineStr">
        <is>
          <t>Manhattan</t>
        </is>
      </c>
      <c r="C5540" t="inlineStr">
        <is>
          <t>10011</t>
        </is>
      </c>
      <c r="D5540" t="inlineStr">
        <is>
          <t>American</t>
        </is>
      </c>
      <c r="E5540" s="8" t="n">
        <v>46149</v>
      </c>
      <c r="F5540" t="inlineStr">
        <is>
          <t>Violations were cited in the following area(s).</t>
        </is>
      </c>
      <c r="G5540" t="inlineStr">
        <is>
          <t>09E</t>
        </is>
      </c>
      <c r="H5540" t="inlineStr">
        <is>
          <t>Wash hands sign not posted near or above hand washing sink.</t>
        </is>
      </c>
      <c r="I5540" t="inlineStr">
        <is>
          <t>Not Critical</t>
        </is>
      </c>
      <c r="J5540" t="n">
        <v>33</v>
      </c>
      <c r="L5540" s="9">
        <f>A5540&amp;"-"&amp;TEXT(E5540,"yyyymmdd")</f>
        <v/>
      </c>
    </row>
    <row r="5541">
      <c r="A5541" t="n">
        <v>41092609</v>
      </c>
      <c r="B5541" t="inlineStr">
        <is>
          <t>Manhattan</t>
        </is>
      </c>
      <c r="C5541" t="inlineStr">
        <is>
          <t>10011</t>
        </is>
      </c>
      <c r="D5541" t="inlineStr">
        <is>
          <t>American</t>
        </is>
      </c>
      <c r="E5541" s="8" t="n">
        <v>46149</v>
      </c>
      <c r="F5541" t="inlineStr">
        <is>
          <t>Violations were cited in the following area(s).</t>
        </is>
      </c>
      <c r="G5541" t="inlineStr">
        <is>
          <t>10F</t>
        </is>
      </c>
      <c r="H5541" t="inlineStr">
        <is>
          <t>Non-food contact surface or equipment made of unacceptable material, not kept clean, or not properly sealed, raised, spaced or movable to allow accessibility for cleaning on all sides, above and underneath the unit.</t>
        </is>
      </c>
      <c r="I5541" t="inlineStr">
        <is>
          <t>Not Critical</t>
        </is>
      </c>
      <c r="J5541" t="n">
        <v>33</v>
      </c>
      <c r="L5541" s="9">
        <f>A5541&amp;"-"&amp;TEXT(E5541,"yyyymmdd")</f>
        <v/>
      </c>
    </row>
    <row r="5542">
      <c r="A5542" t="n">
        <v>41092609</v>
      </c>
      <c r="B5542" t="inlineStr">
        <is>
          <t>Manhattan</t>
        </is>
      </c>
      <c r="C5542" t="inlineStr">
        <is>
          <t>10011</t>
        </is>
      </c>
      <c r="D5542" t="inlineStr">
        <is>
          <t>American</t>
        </is>
      </c>
      <c r="E5542" s="8" t="n">
        <v>46149</v>
      </c>
      <c r="F5542" t="inlineStr">
        <is>
          <t>Violations were cited in the following area(s).</t>
        </is>
      </c>
      <c r="G5542" t="inlineStr">
        <is>
          <t>10H</t>
        </is>
      </c>
      <c r="H5542" t="inlineStr">
        <is>
          <t>Single service article not provided. Single service article reused or not protected from contamination when transported, stored, dispensed. Drinking straws not completely enclosed in wrapper or dispensed from a sanitary device.</t>
        </is>
      </c>
      <c r="I5542" t="inlineStr">
        <is>
          <t>Not Critical</t>
        </is>
      </c>
      <c r="J5542" t="n">
        <v>33</v>
      </c>
      <c r="L5542" s="9">
        <f>A5542&amp;"-"&amp;TEXT(E5542,"yyyymmdd")</f>
        <v/>
      </c>
    </row>
    <row r="5543">
      <c r="A5543" t="n">
        <v>41122892</v>
      </c>
      <c r="B5543" t="inlineStr">
        <is>
          <t>Brooklyn</t>
        </is>
      </c>
      <c r="C5543" t="inlineStr">
        <is>
          <t>11226</t>
        </is>
      </c>
      <c r="D5543" t="inlineStr">
        <is>
          <t>Caribbean</t>
        </is>
      </c>
      <c r="E5543" s="8" t="n">
        <v>46149</v>
      </c>
      <c r="F5543" t="inlineStr">
        <is>
          <t>Violations were cited in the following area(s).</t>
        </is>
      </c>
      <c r="G5543" t="inlineStr">
        <is>
          <t>06D</t>
        </is>
      </c>
      <c r="H5543" t="inlineStr">
        <is>
          <t>Food contact surface not properly washed, rinsed and sanitized after each use and following any activity when contamination may have occurred.</t>
        </is>
      </c>
      <c r="I5543" t="inlineStr">
        <is>
          <t>Critical</t>
        </is>
      </c>
      <c r="J5543" t="n">
        <v>8</v>
      </c>
      <c r="K5543" t="inlineStr">
        <is>
          <t>A</t>
        </is>
      </c>
      <c r="L5543" s="9">
        <f>A5543&amp;"-"&amp;TEXT(E5543,"yyyymmdd")</f>
        <v/>
      </c>
    </row>
    <row r="5544">
      <c r="A5544" t="n">
        <v>41122892</v>
      </c>
      <c r="B5544" t="inlineStr">
        <is>
          <t>Brooklyn</t>
        </is>
      </c>
      <c r="C5544" t="inlineStr">
        <is>
          <t>11226</t>
        </is>
      </c>
      <c r="D5544" t="inlineStr">
        <is>
          <t>Caribbean</t>
        </is>
      </c>
      <c r="E5544" s="8" t="n">
        <v>46149</v>
      </c>
      <c r="F5544" t="inlineStr">
        <is>
          <t>Violations were cited in the following area(s).</t>
        </is>
      </c>
      <c r="G5544" t="inlineStr">
        <is>
          <t>10F</t>
        </is>
      </c>
      <c r="H5544" t="inlineStr">
        <is>
          <t>Non-food contact surface or equipment made of unacceptable material, not kept clean, or not properly sealed, raised, spaced or movable to allow accessibility for cleaning on all sides, above and underneath the unit.</t>
        </is>
      </c>
      <c r="I5544" t="inlineStr">
        <is>
          <t>Not Critical</t>
        </is>
      </c>
      <c r="J5544" t="n">
        <v>8</v>
      </c>
      <c r="K5544" t="inlineStr">
        <is>
          <t>A</t>
        </is>
      </c>
      <c r="L5544" s="9">
        <f>A5544&amp;"-"&amp;TEXT(E5544,"yyyymmdd")</f>
        <v/>
      </c>
    </row>
    <row r="5545">
      <c r="A5545" t="n">
        <v>41188374</v>
      </c>
      <c r="B5545" t="inlineStr">
        <is>
          <t>Manhattan</t>
        </is>
      </c>
      <c r="C5545" t="inlineStr">
        <is>
          <t>10026</t>
        </is>
      </c>
      <c r="D5545" t="inlineStr">
        <is>
          <t>Soul Food</t>
        </is>
      </c>
      <c r="E5545" s="8" t="n">
        <v>46149</v>
      </c>
      <c r="F5545" t="inlineStr">
        <is>
          <t>Violations were cited in the following area(s).</t>
        </is>
      </c>
      <c r="G5545" t="inlineStr">
        <is>
          <t>06D</t>
        </is>
      </c>
      <c r="H5545" t="inlineStr">
        <is>
          <t>Food contact surface not properly washed, rinsed and sanitized after each use and following any activity when contamination may have occurred.</t>
        </is>
      </c>
      <c r="I5545" t="inlineStr">
        <is>
          <t>Critical</t>
        </is>
      </c>
      <c r="J5545" t="n">
        <v>5</v>
      </c>
      <c r="K5545" t="inlineStr">
        <is>
          <t>A</t>
        </is>
      </c>
      <c r="L5545" s="9">
        <f>A5545&amp;"-"&amp;TEXT(E5545,"yyyymmdd")</f>
        <v/>
      </c>
    </row>
    <row r="5546">
      <c r="A5546" t="n">
        <v>41200490</v>
      </c>
      <c r="B5546" t="inlineStr">
        <is>
          <t>Manhattan</t>
        </is>
      </c>
      <c r="C5546" t="inlineStr">
        <is>
          <t>10036</t>
        </is>
      </c>
      <c r="D5546" t="inlineStr">
        <is>
          <t>Irish</t>
        </is>
      </c>
      <c r="E5546" s="8" t="n">
        <v>46149</v>
      </c>
      <c r="F5546" t="inlineStr">
        <is>
          <t>Violations were cited in the following area(s).</t>
        </is>
      </c>
      <c r="G5546" t="inlineStr">
        <is>
          <t>06D</t>
        </is>
      </c>
      <c r="H5546" t="inlineStr">
        <is>
          <t>Food contact surface not properly washed, rinsed and sanitized after each use and following any activity when contamination may have occurred.</t>
        </is>
      </c>
      <c r="I5546" t="inlineStr">
        <is>
          <t>Critical</t>
        </is>
      </c>
      <c r="J5546" t="n">
        <v>10</v>
      </c>
      <c r="K5546" t="inlineStr">
        <is>
          <t>A</t>
        </is>
      </c>
      <c r="L5546" s="9">
        <f>A5546&amp;"-"&amp;TEXT(E5546,"yyyymmdd")</f>
        <v/>
      </c>
    </row>
    <row r="5547">
      <c r="A5547" t="n">
        <v>41200490</v>
      </c>
      <c r="B5547" t="inlineStr">
        <is>
          <t>Manhattan</t>
        </is>
      </c>
      <c r="C5547" t="inlineStr">
        <is>
          <t>10036</t>
        </is>
      </c>
      <c r="D5547" t="inlineStr">
        <is>
          <t>Irish</t>
        </is>
      </c>
      <c r="E5547" s="8" t="n">
        <v>46149</v>
      </c>
      <c r="F5547" t="inlineStr">
        <is>
          <t>Violations were cited in the following area(s).</t>
        </is>
      </c>
      <c r="G5547" t="inlineStr">
        <is>
          <t>08B</t>
        </is>
      </c>
      <c r="H5547"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5547" t="inlineStr">
        <is>
          <t>Not Critical</t>
        </is>
      </c>
      <c r="J5547" t="n">
        <v>10</v>
      </c>
      <c r="K5547" t="inlineStr">
        <is>
          <t>A</t>
        </is>
      </c>
      <c r="L5547" s="9">
        <f>A5547&amp;"-"&amp;TEXT(E5547,"yyyymmdd")</f>
        <v/>
      </c>
    </row>
    <row r="5548">
      <c r="A5548" t="n">
        <v>41200490</v>
      </c>
      <c r="B5548" t="inlineStr">
        <is>
          <t>Manhattan</t>
        </is>
      </c>
      <c r="C5548" t="inlineStr">
        <is>
          <t>10036</t>
        </is>
      </c>
      <c r="D5548" t="inlineStr">
        <is>
          <t>Irish</t>
        </is>
      </c>
      <c r="E5548" s="8" t="n">
        <v>46149</v>
      </c>
      <c r="F5548" t="inlineStr">
        <is>
          <t>Violations were cited in the following area(s).</t>
        </is>
      </c>
      <c r="G5548" t="inlineStr">
        <is>
          <t>10F</t>
        </is>
      </c>
      <c r="H5548" t="inlineStr">
        <is>
          <t>Non-food contact surface or equipment made of unacceptable material, not kept clean, or not properly sealed, raised, spaced or movable to allow accessibility for cleaning on all sides, above and underneath the unit.</t>
        </is>
      </c>
      <c r="I5548" t="inlineStr">
        <is>
          <t>Not Critical</t>
        </is>
      </c>
      <c r="J5548" t="n">
        <v>10</v>
      </c>
      <c r="K5548" t="inlineStr">
        <is>
          <t>A</t>
        </is>
      </c>
      <c r="L5548" s="9">
        <f>A5548&amp;"-"&amp;TEXT(E5548,"yyyymmdd")</f>
        <v/>
      </c>
    </row>
    <row r="5549">
      <c r="A5549" t="n">
        <v>41231506</v>
      </c>
      <c r="B5549" t="inlineStr">
        <is>
          <t>Brooklyn</t>
        </is>
      </c>
      <c r="C5549" t="inlineStr">
        <is>
          <t>11209</t>
        </is>
      </c>
      <c r="D5549" t="inlineStr">
        <is>
          <t>Coffee/Tea</t>
        </is>
      </c>
      <c r="E5549" s="8" t="n">
        <v>46149</v>
      </c>
      <c r="F5549" t="inlineStr">
        <is>
          <t>Violations were cited in the following area(s).</t>
        </is>
      </c>
      <c r="G5549" t="inlineStr">
        <is>
          <t>10B</t>
        </is>
      </c>
      <c r="H5549" t="inlineStr">
        <is>
          <t>Anti-siphonage or back-flow prevention device not provided where required; equipment or floor not properly drained; sewage disposal system in disrepair or not functioning properly. Condensation or liquid waste improperly disposed of.</t>
        </is>
      </c>
      <c r="I5549" t="inlineStr">
        <is>
          <t>Not Critical</t>
        </is>
      </c>
      <c r="J5549" t="n">
        <v>7</v>
      </c>
      <c r="K5549" t="inlineStr">
        <is>
          <t>A</t>
        </is>
      </c>
      <c r="L5549" s="9">
        <f>A5549&amp;"-"&amp;TEXT(E5549,"yyyymmdd")</f>
        <v/>
      </c>
    </row>
    <row r="5550">
      <c r="A5550" t="n">
        <v>41231506</v>
      </c>
      <c r="B5550" t="inlineStr">
        <is>
          <t>Brooklyn</t>
        </is>
      </c>
      <c r="C5550" t="inlineStr">
        <is>
          <t>11209</t>
        </is>
      </c>
      <c r="D5550" t="inlineStr">
        <is>
          <t>Coffee/Tea</t>
        </is>
      </c>
      <c r="E5550" s="8" t="n">
        <v>46149</v>
      </c>
      <c r="F5550" t="inlineStr">
        <is>
          <t>Violations were cited in the following area(s).</t>
        </is>
      </c>
      <c r="G5550" t="inlineStr">
        <is>
          <t>10F</t>
        </is>
      </c>
      <c r="H5550" t="inlineStr">
        <is>
          <t>Non-food contact surface or equipment made of unacceptable material, not kept clean, or not properly sealed, raised, spaced or movable to allow accessibility for cleaning on all sides, above and underneath the unit.</t>
        </is>
      </c>
      <c r="I5550" t="inlineStr">
        <is>
          <t>Not Critical</t>
        </is>
      </c>
      <c r="J5550" t="n">
        <v>7</v>
      </c>
      <c r="K5550" t="inlineStr">
        <is>
          <t>A</t>
        </is>
      </c>
      <c r="L5550" s="9">
        <f>A5550&amp;"-"&amp;TEXT(E5550,"yyyymmdd")</f>
        <v/>
      </c>
    </row>
    <row r="5551">
      <c r="A5551" t="n">
        <v>41365692</v>
      </c>
      <c r="B5551" t="inlineStr">
        <is>
          <t>Brooklyn</t>
        </is>
      </c>
      <c r="C5551" t="inlineStr">
        <is>
          <t>11224</t>
        </is>
      </c>
      <c r="D5551" t="inlineStr">
        <is>
          <t>Donuts</t>
        </is>
      </c>
      <c r="E5551" s="8" t="n">
        <v>46149</v>
      </c>
      <c r="F5551" t="inlineStr">
        <is>
          <t>Violations were cited in the following area(s).</t>
        </is>
      </c>
      <c r="G5551" t="inlineStr">
        <is>
          <t>06E</t>
        </is>
      </c>
      <c r="H5551" t="inlineStr">
        <is>
          <t>Sanitized equipment or utensil, including in-use food dispensing utensil, improperly used or stored.</t>
        </is>
      </c>
      <c r="I5551" t="inlineStr">
        <is>
          <t>Critical</t>
        </is>
      </c>
      <c r="J5551" t="n">
        <v>6</v>
      </c>
      <c r="K5551" t="inlineStr">
        <is>
          <t>A</t>
        </is>
      </c>
      <c r="L5551" s="9">
        <f>A5551&amp;"-"&amp;TEXT(E5551,"yyyymmdd")</f>
        <v/>
      </c>
    </row>
    <row r="5552">
      <c r="A5552" t="n">
        <v>41462643</v>
      </c>
      <c r="B5552" t="inlineStr">
        <is>
          <t>Manhattan</t>
        </is>
      </c>
      <c r="C5552" t="inlineStr">
        <is>
          <t>10022</t>
        </is>
      </c>
      <c r="D5552" t="inlineStr">
        <is>
          <t>Korean</t>
        </is>
      </c>
      <c r="E5552" s="8" t="n">
        <v>46149</v>
      </c>
      <c r="F5552" t="inlineStr">
        <is>
          <t>Violations were cited in the following area(s).</t>
        </is>
      </c>
      <c r="G5552" t="inlineStr">
        <is>
          <t>02G</t>
        </is>
      </c>
      <c r="H5552" t="inlineStr">
        <is>
          <t>Cold TCS food item held above 41 °F; smoked or processed fish held above 38 °F; intact raw eggs held above 45 °F; or reduced oxygen packaged (ROP) TCS foods held above required temperatures except during active necessary preparation.</t>
        </is>
      </c>
      <c r="I5552" t="inlineStr">
        <is>
          <t>Critical</t>
        </is>
      </c>
      <c r="J5552" t="n">
        <v>35</v>
      </c>
      <c r="L5552" s="9">
        <f>A5552&amp;"-"&amp;TEXT(E5552,"yyyymmdd")</f>
        <v/>
      </c>
    </row>
    <row r="5553">
      <c r="A5553" t="n">
        <v>41462643</v>
      </c>
      <c r="B5553" t="inlineStr">
        <is>
          <t>Manhattan</t>
        </is>
      </c>
      <c r="C5553" t="inlineStr">
        <is>
          <t>10022</t>
        </is>
      </c>
      <c r="D5553" t="inlineStr">
        <is>
          <t>Korean</t>
        </is>
      </c>
      <c r="E5553" s="8" t="n">
        <v>46149</v>
      </c>
      <c r="F5553" t="inlineStr">
        <is>
          <t>Violations were cited in the following area(s).</t>
        </is>
      </c>
      <c r="G5553" t="inlineStr">
        <is>
          <t>06A</t>
        </is>
      </c>
      <c r="H5553" t="inlineStr">
        <is>
          <t>Personal cleanliness is inadequate. Outer garment soiled with possible contaminant. Effective hair restraint not worn where required. Jewelry worn on hands or arms. Fingernail polish worn or fingernails not kept clean and trimmed.</t>
        </is>
      </c>
      <c r="I5553" t="inlineStr">
        <is>
          <t>Critical</t>
        </is>
      </c>
      <c r="J5553" t="n">
        <v>35</v>
      </c>
      <c r="L5553" s="9">
        <f>A5553&amp;"-"&amp;TEXT(E5553,"yyyymmdd")</f>
        <v/>
      </c>
    </row>
    <row r="5554">
      <c r="A5554" t="n">
        <v>41462643</v>
      </c>
      <c r="B5554" t="inlineStr">
        <is>
          <t>Manhattan</t>
        </is>
      </c>
      <c r="C5554" t="inlineStr">
        <is>
          <t>10022</t>
        </is>
      </c>
      <c r="D5554" t="inlineStr">
        <is>
          <t>Korean</t>
        </is>
      </c>
      <c r="E5554" s="8" t="n">
        <v>46149</v>
      </c>
      <c r="F5554" t="inlineStr">
        <is>
          <t>Violations were cited in the following area(s).</t>
        </is>
      </c>
      <c r="G5554" t="inlineStr">
        <is>
          <t>06D</t>
        </is>
      </c>
      <c r="H5554" t="inlineStr">
        <is>
          <t>Food contact surface not properly washed, rinsed and sanitized after each use and following any activity when contamination may have occurred.</t>
        </is>
      </c>
      <c r="I5554" t="inlineStr">
        <is>
          <t>Critical</t>
        </is>
      </c>
      <c r="J5554" t="n">
        <v>35</v>
      </c>
      <c r="L5554" s="9">
        <f>A5554&amp;"-"&amp;TEXT(E5554,"yyyymmdd")</f>
        <v/>
      </c>
    </row>
    <row r="5555">
      <c r="A5555" t="n">
        <v>41462643</v>
      </c>
      <c r="B5555" t="inlineStr">
        <is>
          <t>Manhattan</t>
        </is>
      </c>
      <c r="C5555" t="inlineStr">
        <is>
          <t>10022</t>
        </is>
      </c>
      <c r="D5555" t="inlineStr">
        <is>
          <t>Korean</t>
        </is>
      </c>
      <c r="E5555" s="8" t="n">
        <v>46149</v>
      </c>
      <c r="F5555" t="inlineStr">
        <is>
          <t>Violations were cited in the following area(s).</t>
        </is>
      </c>
      <c r="G5555" t="inlineStr">
        <is>
          <t>09C</t>
        </is>
      </c>
      <c r="H5555" t="inlineStr">
        <is>
          <t>Design, construction, materials used or maintenance of food contact surface improper. Surface not easily cleanable, sanitized and maintained.</t>
        </is>
      </c>
      <c r="I5555" t="inlineStr">
        <is>
          <t>Not Critical</t>
        </is>
      </c>
      <c r="J5555" t="n">
        <v>35</v>
      </c>
      <c r="L5555" s="9">
        <f>A5555&amp;"-"&amp;TEXT(E5555,"yyyymmdd")</f>
        <v/>
      </c>
    </row>
    <row r="5556">
      <c r="A5556" t="n">
        <v>41462643</v>
      </c>
      <c r="B5556" t="inlineStr">
        <is>
          <t>Manhattan</t>
        </is>
      </c>
      <c r="C5556" t="inlineStr">
        <is>
          <t>10022</t>
        </is>
      </c>
      <c r="D5556" t="inlineStr">
        <is>
          <t>Korean</t>
        </is>
      </c>
      <c r="E5556" s="8" t="n">
        <v>46149</v>
      </c>
      <c r="F5556" t="inlineStr">
        <is>
          <t>Violations were cited in the following area(s).</t>
        </is>
      </c>
      <c r="G5556" t="inlineStr">
        <is>
          <t>10B</t>
        </is>
      </c>
      <c r="H5556" t="inlineStr">
        <is>
          <t>Anti-siphonage or back-flow prevention device not provided where required; equipment or floor not properly drained; sewage disposal system in disrepair or not functioning properly. Condensation or liquid waste improperly disposed of.</t>
        </is>
      </c>
      <c r="I5556" t="inlineStr">
        <is>
          <t>Not Critical</t>
        </is>
      </c>
      <c r="J5556" t="n">
        <v>35</v>
      </c>
      <c r="L5556" s="9">
        <f>A5556&amp;"-"&amp;TEXT(E5556,"yyyymmdd")</f>
        <v/>
      </c>
    </row>
    <row r="5557">
      <c r="A5557" t="n">
        <v>41462643</v>
      </c>
      <c r="B5557" t="inlineStr">
        <is>
          <t>Manhattan</t>
        </is>
      </c>
      <c r="C5557" t="inlineStr">
        <is>
          <t>10022</t>
        </is>
      </c>
      <c r="D5557" t="inlineStr">
        <is>
          <t>Korean</t>
        </is>
      </c>
      <c r="E5557" s="8" t="n">
        <v>46149</v>
      </c>
      <c r="F5557" t="inlineStr">
        <is>
          <t>Violations were cited in the following area(s).</t>
        </is>
      </c>
      <c r="G5557" t="inlineStr">
        <is>
          <t>10F</t>
        </is>
      </c>
      <c r="H5557" t="inlineStr">
        <is>
          <t>Non-food contact surface or equipment made of unacceptable material, not kept clean, or not properly sealed, raised, spaced or movable to allow accessibility for cleaning on all sides, above and underneath the unit.</t>
        </is>
      </c>
      <c r="I5557" t="inlineStr">
        <is>
          <t>Not Critical</t>
        </is>
      </c>
      <c r="J5557" t="n">
        <v>35</v>
      </c>
      <c r="L5557" s="9">
        <f>A5557&amp;"-"&amp;TEXT(E5557,"yyyymmdd")</f>
        <v/>
      </c>
    </row>
    <row r="5558">
      <c r="A5558" t="n">
        <v>41462643</v>
      </c>
      <c r="B5558" t="inlineStr">
        <is>
          <t>Manhattan</t>
        </is>
      </c>
      <c r="C5558" t="inlineStr">
        <is>
          <t>10022</t>
        </is>
      </c>
      <c r="D5558" t="inlineStr">
        <is>
          <t>Korean</t>
        </is>
      </c>
      <c r="E5558" s="8" t="n">
        <v>46149</v>
      </c>
      <c r="F5558" t="inlineStr">
        <is>
          <t>Violations were cited in the following area(s).</t>
        </is>
      </c>
      <c r="G5558" t="inlineStr">
        <is>
          <t>10G</t>
        </is>
      </c>
      <c r="H5558" t="inlineStr">
        <is>
          <t>Dishwashing and ware washing: Cleaning and sanitizing of tableware, including dishes, utensils, and equipment deficient.</t>
        </is>
      </c>
      <c r="I5558" t="inlineStr">
        <is>
          <t>Not Critical</t>
        </is>
      </c>
      <c r="J5558" t="n">
        <v>35</v>
      </c>
      <c r="L5558" s="9">
        <f>A5558&amp;"-"&amp;TEXT(E5558,"yyyymmdd")</f>
        <v/>
      </c>
    </row>
    <row r="5559">
      <c r="A5559" t="n">
        <v>41475207</v>
      </c>
      <c r="B5559" t="inlineStr">
        <is>
          <t>Queens</t>
        </is>
      </c>
      <c r="C5559" t="inlineStr">
        <is>
          <t>11365</t>
        </is>
      </c>
      <c r="D5559" t="inlineStr">
        <is>
          <t>Pizza</t>
        </is>
      </c>
      <c r="E5559" s="8" t="n">
        <v>46149</v>
      </c>
      <c r="F5559" t="inlineStr">
        <is>
          <t>Violations were cited in the following area(s).</t>
        </is>
      </c>
      <c r="G5559" t="inlineStr">
        <is>
          <t>06D</t>
        </is>
      </c>
      <c r="H5559" t="inlineStr">
        <is>
          <t>Food contact surface not properly washed, rinsed and sanitized after each use and following any activity when contamination may have occurred.</t>
        </is>
      </c>
      <c r="I5559" t="inlineStr">
        <is>
          <t>Critical</t>
        </is>
      </c>
      <c r="J5559" t="n">
        <v>8</v>
      </c>
      <c r="K5559" t="inlineStr">
        <is>
          <t>A</t>
        </is>
      </c>
      <c r="L5559" s="9">
        <f>A5559&amp;"-"&amp;TEXT(E5559,"yyyymmdd")</f>
        <v/>
      </c>
    </row>
    <row r="5560">
      <c r="A5560" t="n">
        <v>41475207</v>
      </c>
      <c r="B5560" t="inlineStr">
        <is>
          <t>Queens</t>
        </is>
      </c>
      <c r="C5560" t="inlineStr">
        <is>
          <t>11365</t>
        </is>
      </c>
      <c r="D5560" t="inlineStr">
        <is>
          <t>Pizza</t>
        </is>
      </c>
      <c r="E5560" s="8" t="n">
        <v>46149</v>
      </c>
      <c r="F5560" t="inlineStr">
        <is>
          <t>Violations were cited in the following area(s).</t>
        </is>
      </c>
      <c r="G5560" t="inlineStr">
        <is>
          <t>10E</t>
        </is>
      </c>
      <c r="H5560" t="inlineStr">
        <is>
          <t>Accurate thermometer not provided or properly located in refrigerated, cold storage or hot holding equipment</t>
        </is>
      </c>
      <c r="I5560" t="inlineStr">
        <is>
          <t>Not Critical</t>
        </is>
      </c>
      <c r="J5560" t="n">
        <v>8</v>
      </c>
      <c r="K5560" t="inlineStr">
        <is>
          <t>A</t>
        </is>
      </c>
      <c r="L5560" s="9">
        <f>A5560&amp;"-"&amp;TEXT(E5560,"yyyymmdd")</f>
        <v/>
      </c>
    </row>
    <row r="5561">
      <c r="A5561" t="n">
        <v>41489806</v>
      </c>
      <c r="B5561" t="inlineStr">
        <is>
          <t>Manhattan</t>
        </is>
      </c>
      <c r="C5561" t="inlineStr">
        <is>
          <t>10012</t>
        </is>
      </c>
      <c r="D5561" t="inlineStr">
        <is>
          <t>Indian</t>
        </is>
      </c>
      <c r="E5561" s="8" t="n">
        <v>46149</v>
      </c>
      <c r="F5561" t="inlineStr">
        <is>
          <t>Violations were cited in the following area(s).</t>
        </is>
      </c>
      <c r="G5561" t="inlineStr">
        <is>
          <t>02G</t>
        </is>
      </c>
      <c r="H5561" t="inlineStr">
        <is>
          <t>Cold TCS food item held above 41 °F; smoked or processed fish held above 38 °F; intact raw eggs held above 45 °F; or reduced oxygen packaged (ROP) TCS foods held above required temperatures except during active necessary preparation.</t>
        </is>
      </c>
      <c r="I5561" t="inlineStr">
        <is>
          <t>Critical</t>
        </is>
      </c>
      <c r="J5561" t="n">
        <v>19</v>
      </c>
      <c r="L5561" s="9">
        <f>A5561&amp;"-"&amp;TEXT(E5561,"yyyymmdd")</f>
        <v/>
      </c>
    </row>
    <row r="5562">
      <c r="A5562" t="n">
        <v>41489806</v>
      </c>
      <c r="B5562" t="inlineStr">
        <is>
          <t>Manhattan</t>
        </is>
      </c>
      <c r="C5562" t="inlineStr">
        <is>
          <t>10012</t>
        </is>
      </c>
      <c r="D5562" t="inlineStr">
        <is>
          <t>Indian</t>
        </is>
      </c>
      <c r="E5562" s="8" t="n">
        <v>46149</v>
      </c>
      <c r="F5562" t="inlineStr">
        <is>
          <t>Violations were cited in the following area(s).</t>
        </is>
      </c>
      <c r="G5562" t="inlineStr">
        <is>
          <t>04L</t>
        </is>
      </c>
      <c r="H5562" t="inlineStr">
        <is>
          <t>Evidence of mice or live mice in establishment's food or non-food areas.</t>
        </is>
      </c>
      <c r="I5562" t="inlineStr">
        <is>
          <t>Critical</t>
        </is>
      </c>
      <c r="J5562" t="n">
        <v>19</v>
      </c>
      <c r="L5562" s="9">
        <f>A5562&amp;"-"&amp;TEXT(E5562,"yyyymmdd")</f>
        <v/>
      </c>
    </row>
    <row r="5563">
      <c r="A5563" t="n">
        <v>41489806</v>
      </c>
      <c r="B5563" t="inlineStr">
        <is>
          <t>Manhattan</t>
        </is>
      </c>
      <c r="C5563" t="inlineStr">
        <is>
          <t>10012</t>
        </is>
      </c>
      <c r="D5563" t="inlineStr">
        <is>
          <t>Indian</t>
        </is>
      </c>
      <c r="E5563" s="8" t="n">
        <v>46149</v>
      </c>
      <c r="F5563" t="inlineStr">
        <is>
          <t>Violations were cited in the following area(s).</t>
        </is>
      </c>
      <c r="G5563" t="inlineStr">
        <is>
          <t>08A</t>
        </is>
      </c>
      <c r="H5563" t="inlineStr">
        <is>
          <t>Establishment is not free of harborage or conditions conducive to rodents, insects or other pests.</t>
        </is>
      </c>
      <c r="I5563" t="inlineStr">
        <is>
          <t>Not Critical</t>
        </is>
      </c>
      <c r="J5563" t="n">
        <v>19</v>
      </c>
      <c r="L5563" s="9">
        <f>A5563&amp;"-"&amp;TEXT(E5563,"yyyymmdd")</f>
        <v/>
      </c>
    </row>
    <row r="5564">
      <c r="A5564" t="n">
        <v>41489806</v>
      </c>
      <c r="B5564" t="inlineStr">
        <is>
          <t>Manhattan</t>
        </is>
      </c>
      <c r="C5564" t="inlineStr">
        <is>
          <t>10012</t>
        </is>
      </c>
      <c r="D5564" t="inlineStr">
        <is>
          <t>Indian</t>
        </is>
      </c>
      <c r="E5564" s="8" t="n">
        <v>46149</v>
      </c>
      <c r="F5564" t="inlineStr">
        <is>
          <t>Violations were cited in the following area(s).</t>
        </is>
      </c>
      <c r="G5564" t="inlineStr">
        <is>
          <t>10F</t>
        </is>
      </c>
      <c r="H5564" t="inlineStr">
        <is>
          <t>Non-food contact surface or equipment made of unacceptable material, not kept clean, or not properly sealed, raised, spaced or movable to allow accessibility for cleaning on all sides, above and underneath the unit.</t>
        </is>
      </c>
      <c r="I5564" t="inlineStr">
        <is>
          <t>Not Critical</t>
        </is>
      </c>
      <c r="J5564" t="n">
        <v>19</v>
      </c>
      <c r="L5564" s="9">
        <f>A5564&amp;"-"&amp;TEXT(E5564,"yyyymmdd")</f>
        <v/>
      </c>
    </row>
    <row r="5565">
      <c r="A5565" t="n">
        <v>41532039</v>
      </c>
      <c r="B5565" t="inlineStr">
        <is>
          <t>Manhattan</t>
        </is>
      </c>
      <c r="C5565" t="inlineStr">
        <is>
          <t>10036</t>
        </is>
      </c>
      <c r="D5565" t="inlineStr">
        <is>
          <t>Hotdogs/Pretzels</t>
        </is>
      </c>
      <c r="E5565" s="8" t="n">
        <v>46149</v>
      </c>
      <c r="F5565" t="inlineStr">
        <is>
          <t>Violations were cited in the following area(s).</t>
        </is>
      </c>
      <c r="G5565" t="inlineStr">
        <is>
          <t>06C</t>
        </is>
      </c>
      <c r="H556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565" t="inlineStr">
        <is>
          <t>Critical</t>
        </is>
      </c>
      <c r="J5565" t="n">
        <v>10</v>
      </c>
      <c r="K5565" t="inlineStr">
        <is>
          <t>A</t>
        </is>
      </c>
      <c r="L5565" s="9">
        <f>A5565&amp;"-"&amp;TEXT(E5565,"yyyymmdd")</f>
        <v/>
      </c>
    </row>
    <row r="5566">
      <c r="A5566" t="n">
        <v>41532039</v>
      </c>
      <c r="B5566" t="inlineStr">
        <is>
          <t>Manhattan</t>
        </is>
      </c>
      <c r="C5566" t="inlineStr">
        <is>
          <t>10036</t>
        </is>
      </c>
      <c r="D5566" t="inlineStr">
        <is>
          <t>Hotdogs/Pretzels</t>
        </is>
      </c>
      <c r="E5566" s="8" t="n">
        <v>46149</v>
      </c>
      <c r="F5566" t="inlineStr">
        <is>
          <t>Violations were cited in the following area(s).</t>
        </is>
      </c>
      <c r="G5566" t="inlineStr">
        <is>
          <t>10F</t>
        </is>
      </c>
      <c r="H5566" t="inlineStr">
        <is>
          <t>Non-food contact surface or equipment made of unacceptable material, not kept clean, or not properly sealed, raised, spaced or movable to allow accessibility for cleaning on all sides, above and underneath the unit.</t>
        </is>
      </c>
      <c r="I5566" t="inlineStr">
        <is>
          <t>Not Critical</t>
        </is>
      </c>
      <c r="J5566" t="n">
        <v>10</v>
      </c>
      <c r="K5566" t="inlineStr">
        <is>
          <t>A</t>
        </is>
      </c>
      <c r="L5566" s="9">
        <f>A5566&amp;"-"&amp;TEXT(E5566,"yyyymmdd")</f>
        <v/>
      </c>
    </row>
    <row r="5567">
      <c r="A5567" t="n">
        <v>41532039</v>
      </c>
      <c r="B5567" t="inlineStr">
        <is>
          <t>Manhattan</t>
        </is>
      </c>
      <c r="C5567" t="inlineStr">
        <is>
          <t>10036</t>
        </is>
      </c>
      <c r="D5567" t="inlineStr">
        <is>
          <t>Hotdogs/Pretzels</t>
        </is>
      </c>
      <c r="E5567" s="8" t="n">
        <v>46149</v>
      </c>
      <c r="F5567" t="inlineStr">
        <is>
          <t>Violations were cited in the following area(s).</t>
        </is>
      </c>
      <c r="G5567" t="inlineStr">
        <is>
          <t>10H</t>
        </is>
      </c>
      <c r="H5567" t="inlineStr">
        <is>
          <t>Single service article not provided. Single service article reused or not protected from contamination when transported, stored, dispensed. Drinking straws not completely enclosed in wrapper or dispensed from a sanitary device.</t>
        </is>
      </c>
      <c r="I5567" t="inlineStr">
        <is>
          <t>Not Critical</t>
        </is>
      </c>
      <c r="J5567" t="n">
        <v>10</v>
      </c>
      <c r="K5567" t="inlineStr">
        <is>
          <t>A</t>
        </is>
      </c>
      <c r="L5567" s="9">
        <f>A5567&amp;"-"&amp;TEXT(E5567,"yyyymmdd")</f>
        <v/>
      </c>
    </row>
    <row r="5568">
      <c r="A5568" t="n">
        <v>41539948</v>
      </c>
      <c r="B5568" t="inlineStr">
        <is>
          <t>Queens</t>
        </is>
      </c>
      <c r="C5568" t="inlineStr">
        <is>
          <t>11365</t>
        </is>
      </c>
      <c r="D5568" t="inlineStr">
        <is>
          <t>Japanese</t>
        </is>
      </c>
      <c r="E5568" s="8" t="n">
        <v>46149</v>
      </c>
      <c r="F5568" t="inlineStr">
        <is>
          <t>Violations were cited in the following area(s).</t>
        </is>
      </c>
      <c r="G5568" t="inlineStr">
        <is>
          <t>04J</t>
        </is>
      </c>
      <c r="H5568" t="inlineStr">
        <is>
          <t>Properly scaled and calibrated thermometer or thermocouple not provided or not readily accessible in food preparation and hot/cold holding areas to measure temperatures of TCS foods during cooking, cooling, reheating, and holding.</t>
        </is>
      </c>
      <c r="I5568" t="inlineStr">
        <is>
          <t>Critical</t>
        </is>
      </c>
      <c r="J5568" t="n">
        <v>35</v>
      </c>
      <c r="L5568" s="9">
        <f>A5568&amp;"-"&amp;TEXT(E5568,"yyyymmdd")</f>
        <v/>
      </c>
    </row>
    <row r="5569">
      <c r="A5569" t="n">
        <v>41539948</v>
      </c>
      <c r="B5569" t="inlineStr">
        <is>
          <t>Queens</t>
        </is>
      </c>
      <c r="C5569" t="inlineStr">
        <is>
          <t>11365</t>
        </is>
      </c>
      <c r="D5569" t="inlineStr">
        <is>
          <t>Japanese</t>
        </is>
      </c>
      <c r="E5569" s="8" t="n">
        <v>46149</v>
      </c>
      <c r="F5569" t="inlineStr">
        <is>
          <t>Violations were cited in the following area(s).</t>
        </is>
      </c>
      <c r="G5569" t="inlineStr">
        <is>
          <t>04L</t>
        </is>
      </c>
      <c r="H5569" t="inlineStr">
        <is>
          <t>Evidence of mice or live mice in establishment's food or non-food areas.</t>
        </is>
      </c>
      <c r="I5569" t="inlineStr">
        <is>
          <t>Critical</t>
        </is>
      </c>
      <c r="J5569" t="n">
        <v>35</v>
      </c>
      <c r="L5569" s="9">
        <f>A5569&amp;"-"&amp;TEXT(E5569,"yyyymmdd")</f>
        <v/>
      </c>
    </row>
    <row r="5570">
      <c r="A5570" t="n">
        <v>41539948</v>
      </c>
      <c r="B5570" t="inlineStr">
        <is>
          <t>Queens</t>
        </is>
      </c>
      <c r="C5570" t="inlineStr">
        <is>
          <t>11365</t>
        </is>
      </c>
      <c r="D5570" t="inlineStr">
        <is>
          <t>Japanese</t>
        </is>
      </c>
      <c r="E5570" s="8" t="n">
        <v>46149</v>
      </c>
      <c r="F5570" t="inlineStr">
        <is>
          <t>Violations were cited in the following area(s).</t>
        </is>
      </c>
      <c r="G5570" t="inlineStr">
        <is>
          <t>06A</t>
        </is>
      </c>
      <c r="H5570" t="inlineStr">
        <is>
          <t>Personal cleanliness is inadequate. Outer garment soiled with possible contaminant. Effective hair restraint not worn where required. Jewelry worn on hands or arms. Fingernail polish worn or fingernails not kept clean and trimmed.</t>
        </is>
      </c>
      <c r="I5570" t="inlineStr">
        <is>
          <t>Critical</t>
        </is>
      </c>
      <c r="J5570" t="n">
        <v>35</v>
      </c>
      <c r="L5570" s="9">
        <f>A5570&amp;"-"&amp;TEXT(E5570,"yyyymmdd")</f>
        <v/>
      </c>
    </row>
    <row r="5571">
      <c r="A5571" t="n">
        <v>41539948</v>
      </c>
      <c r="B5571" t="inlineStr">
        <is>
          <t>Queens</t>
        </is>
      </c>
      <c r="C5571" t="inlineStr">
        <is>
          <t>11365</t>
        </is>
      </c>
      <c r="D5571" t="inlineStr">
        <is>
          <t>Japanese</t>
        </is>
      </c>
      <c r="E5571" s="8" t="n">
        <v>46149</v>
      </c>
      <c r="F5571" t="inlineStr">
        <is>
          <t>Violations were cited in the following area(s).</t>
        </is>
      </c>
      <c r="G5571" t="inlineStr">
        <is>
          <t>06C</t>
        </is>
      </c>
      <c r="H557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571" t="inlineStr">
        <is>
          <t>Critical</t>
        </is>
      </c>
      <c r="J5571" t="n">
        <v>35</v>
      </c>
      <c r="L5571" s="9">
        <f>A5571&amp;"-"&amp;TEXT(E5571,"yyyymmdd")</f>
        <v/>
      </c>
    </row>
    <row r="5572">
      <c r="A5572" t="n">
        <v>41539948</v>
      </c>
      <c r="B5572" t="inlineStr">
        <is>
          <t>Queens</t>
        </is>
      </c>
      <c r="C5572" t="inlineStr">
        <is>
          <t>11365</t>
        </is>
      </c>
      <c r="D5572" t="inlineStr">
        <is>
          <t>Japanese</t>
        </is>
      </c>
      <c r="E5572" s="8" t="n">
        <v>46149</v>
      </c>
      <c r="F5572" t="inlineStr">
        <is>
          <t>Violations were cited in the following area(s).</t>
        </is>
      </c>
      <c r="G5572" t="inlineStr">
        <is>
          <t>06D</t>
        </is>
      </c>
      <c r="H5572" t="inlineStr">
        <is>
          <t>Food contact surface not properly washed, rinsed and sanitized after each use and following any activity when contamination may have occurred.</t>
        </is>
      </c>
      <c r="I5572" t="inlineStr">
        <is>
          <t>Critical</t>
        </is>
      </c>
      <c r="J5572" t="n">
        <v>35</v>
      </c>
      <c r="L5572" s="9">
        <f>A5572&amp;"-"&amp;TEXT(E5572,"yyyymmdd")</f>
        <v/>
      </c>
    </row>
    <row r="5573">
      <c r="A5573" t="n">
        <v>41539948</v>
      </c>
      <c r="B5573" t="inlineStr">
        <is>
          <t>Queens</t>
        </is>
      </c>
      <c r="C5573" t="inlineStr">
        <is>
          <t>11365</t>
        </is>
      </c>
      <c r="D5573" t="inlineStr">
        <is>
          <t>Japanese</t>
        </is>
      </c>
      <c r="E5573" s="8" t="n">
        <v>46149</v>
      </c>
      <c r="F5573" t="inlineStr">
        <is>
          <t>Violations were cited in the following area(s).</t>
        </is>
      </c>
      <c r="G5573" t="inlineStr">
        <is>
          <t>08A</t>
        </is>
      </c>
      <c r="H5573" t="inlineStr">
        <is>
          <t>Establishment is not free of harborage or conditions conducive to rodents, insects or other pests.</t>
        </is>
      </c>
      <c r="I5573" t="inlineStr">
        <is>
          <t>Not Critical</t>
        </is>
      </c>
      <c r="J5573" t="n">
        <v>35</v>
      </c>
      <c r="L5573" s="9">
        <f>A5573&amp;"-"&amp;TEXT(E5573,"yyyymmdd")</f>
        <v/>
      </c>
    </row>
    <row r="5574">
      <c r="A5574" t="n">
        <v>41539948</v>
      </c>
      <c r="B5574" t="inlineStr">
        <is>
          <t>Queens</t>
        </is>
      </c>
      <c r="C5574" t="inlineStr">
        <is>
          <t>11365</t>
        </is>
      </c>
      <c r="D5574" t="inlineStr">
        <is>
          <t>Japanese</t>
        </is>
      </c>
      <c r="E5574" s="8" t="n">
        <v>46149</v>
      </c>
      <c r="F5574" t="inlineStr">
        <is>
          <t>Violations were cited in the following area(s).</t>
        </is>
      </c>
      <c r="G5574" t="inlineStr">
        <is>
          <t>10B</t>
        </is>
      </c>
      <c r="H5574" t="inlineStr">
        <is>
          <t>Anti-siphonage or back-flow prevention device not provided where required; equipment or floor not properly drained; sewage disposal system in disrepair or not functioning properly. Condensation or liquid waste improperly disposed of.</t>
        </is>
      </c>
      <c r="I5574" t="inlineStr">
        <is>
          <t>Not Critical</t>
        </is>
      </c>
      <c r="J5574" t="n">
        <v>35</v>
      </c>
      <c r="L5574" s="9">
        <f>A5574&amp;"-"&amp;TEXT(E5574,"yyyymmdd")</f>
        <v/>
      </c>
    </row>
    <row r="5575">
      <c r="A5575" t="n">
        <v>41539948</v>
      </c>
      <c r="B5575" t="inlineStr">
        <is>
          <t>Queens</t>
        </is>
      </c>
      <c r="C5575" t="inlineStr">
        <is>
          <t>11365</t>
        </is>
      </c>
      <c r="D5575" t="inlineStr">
        <is>
          <t>Japanese</t>
        </is>
      </c>
      <c r="E5575" s="8" t="n">
        <v>46149</v>
      </c>
      <c r="F5575" t="inlineStr">
        <is>
          <t>Violations were cited in the following area(s).</t>
        </is>
      </c>
      <c r="G5575" t="inlineStr">
        <is>
          <t>10F</t>
        </is>
      </c>
      <c r="H5575" t="inlineStr">
        <is>
          <t>Non-food contact surface or equipment made of unacceptable material, not kept clean, or not properly sealed, raised, spaced or movable to allow accessibility for cleaning on all sides, above and underneath the unit.</t>
        </is>
      </c>
      <c r="I5575" t="inlineStr">
        <is>
          <t>Not Critical</t>
        </is>
      </c>
      <c r="J5575" t="n">
        <v>35</v>
      </c>
      <c r="L5575" s="9">
        <f>A5575&amp;"-"&amp;TEXT(E5575,"yyyymmdd")</f>
        <v/>
      </c>
    </row>
    <row r="5576">
      <c r="A5576" t="n">
        <v>41548181</v>
      </c>
      <c r="B5576" t="inlineStr">
        <is>
          <t>Queens</t>
        </is>
      </c>
      <c r="C5576" t="inlineStr">
        <is>
          <t>11361</t>
        </is>
      </c>
      <c r="D5576" t="inlineStr">
        <is>
          <t>Korean</t>
        </is>
      </c>
      <c r="E5576" s="8" t="n">
        <v>46149</v>
      </c>
      <c r="F5576" t="inlineStr">
        <is>
          <t>Violations were cited in the following area(s).</t>
        </is>
      </c>
      <c r="G5576" t="inlineStr">
        <is>
          <t>06A</t>
        </is>
      </c>
      <c r="H5576" t="inlineStr">
        <is>
          <t>Personal cleanliness is inadequate. Outer garment soiled with possible contaminant. Effective hair restraint not worn where required. Jewelry worn on hands or arms. Fingernail polish worn or fingernails not kept clean and trimmed.</t>
        </is>
      </c>
      <c r="I5576" t="inlineStr">
        <is>
          <t>Critical</t>
        </is>
      </c>
      <c r="J5576" t="n">
        <v>12</v>
      </c>
      <c r="K5576" t="inlineStr">
        <is>
          <t>A</t>
        </is>
      </c>
      <c r="L5576" s="9">
        <f>A5576&amp;"-"&amp;TEXT(E5576,"yyyymmdd")</f>
        <v/>
      </c>
    </row>
    <row r="5577">
      <c r="A5577" t="n">
        <v>41548181</v>
      </c>
      <c r="B5577" t="inlineStr">
        <is>
          <t>Queens</t>
        </is>
      </c>
      <c r="C5577" t="inlineStr">
        <is>
          <t>11361</t>
        </is>
      </c>
      <c r="D5577" t="inlineStr">
        <is>
          <t>Korean</t>
        </is>
      </c>
      <c r="E5577" s="8" t="n">
        <v>46149</v>
      </c>
      <c r="F5577" t="inlineStr">
        <is>
          <t>Violations were cited in the following area(s).</t>
        </is>
      </c>
      <c r="G5577" t="inlineStr">
        <is>
          <t>06C</t>
        </is>
      </c>
      <c r="H557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577" t="inlineStr">
        <is>
          <t>Critical</t>
        </is>
      </c>
      <c r="J5577" t="n">
        <v>12</v>
      </c>
      <c r="K5577" t="inlineStr">
        <is>
          <t>A</t>
        </is>
      </c>
      <c r="L5577" s="9">
        <f>A5577&amp;"-"&amp;TEXT(E5577,"yyyymmdd")</f>
        <v/>
      </c>
    </row>
    <row r="5578">
      <c r="A5578" t="n">
        <v>41566261</v>
      </c>
      <c r="B5578" t="inlineStr">
        <is>
          <t>Manhattan</t>
        </is>
      </c>
      <c r="C5578" t="inlineStr">
        <is>
          <t>10036</t>
        </is>
      </c>
      <c r="D5578" t="inlineStr">
        <is>
          <t>American</t>
        </is>
      </c>
      <c r="E5578" s="8" t="n">
        <v>46149</v>
      </c>
      <c r="F5578" t="inlineStr">
        <is>
          <t>Violations were cited in the following area(s).</t>
        </is>
      </c>
      <c r="G5578" t="inlineStr">
        <is>
          <t>04H</t>
        </is>
      </c>
      <c r="H5578" t="inlineStr">
        <is>
          <t>Raw, cooked or prepared food is adulterated, contaminated, cross-contaminated, or not discarded in accordance with HACCP plan.</t>
        </is>
      </c>
      <c r="I5578" t="inlineStr">
        <is>
          <t>Critical</t>
        </is>
      </c>
      <c r="J5578" t="n">
        <v>9</v>
      </c>
      <c r="K5578" t="inlineStr">
        <is>
          <t>A</t>
        </is>
      </c>
      <c r="L5578" s="9">
        <f>A5578&amp;"-"&amp;TEXT(E5578,"yyyymmdd")</f>
        <v/>
      </c>
    </row>
    <row r="5579">
      <c r="A5579" t="n">
        <v>41566261</v>
      </c>
      <c r="B5579" t="inlineStr">
        <is>
          <t>Manhattan</t>
        </is>
      </c>
      <c r="C5579" t="inlineStr">
        <is>
          <t>10036</t>
        </is>
      </c>
      <c r="D5579" t="inlineStr">
        <is>
          <t>American</t>
        </is>
      </c>
      <c r="E5579" s="8" t="n">
        <v>46149</v>
      </c>
      <c r="F5579" t="inlineStr">
        <is>
          <t>Violations were cited in the following area(s).</t>
        </is>
      </c>
      <c r="G5579" t="inlineStr">
        <is>
          <t>10F</t>
        </is>
      </c>
      <c r="H5579" t="inlineStr">
        <is>
          <t>Non-food contact surface or equipment made of unacceptable material, not kept clean, or not properly sealed, raised, spaced or movable to allow accessibility for cleaning on all sides, above and underneath the unit.</t>
        </is>
      </c>
      <c r="I5579" t="inlineStr">
        <is>
          <t>Not Critical</t>
        </is>
      </c>
      <c r="J5579" t="n">
        <v>9</v>
      </c>
      <c r="K5579" t="inlineStr">
        <is>
          <t>A</t>
        </is>
      </c>
      <c r="L5579" s="9">
        <f>A5579&amp;"-"&amp;TEXT(E5579,"yyyymmdd")</f>
        <v/>
      </c>
    </row>
    <row r="5580">
      <c r="A5580" t="n">
        <v>41568366</v>
      </c>
      <c r="B5580" t="inlineStr">
        <is>
          <t>Queens</t>
        </is>
      </c>
      <c r="C5580" t="inlineStr">
        <is>
          <t>11101</t>
        </is>
      </c>
      <c r="D5580" t="inlineStr">
        <is>
          <t>American</t>
        </is>
      </c>
      <c r="E5580" s="8" t="n">
        <v>46149</v>
      </c>
      <c r="F5580" t="inlineStr">
        <is>
          <t>Violations were cited in the following area(s).</t>
        </is>
      </c>
      <c r="G5580" t="inlineStr">
        <is>
          <t>04L</t>
        </is>
      </c>
      <c r="H5580" t="inlineStr">
        <is>
          <t>Evidence of mice or live mice in establishment's food or non-food areas.</t>
        </is>
      </c>
      <c r="I5580" t="inlineStr">
        <is>
          <t>Critical</t>
        </is>
      </c>
      <c r="J5580" t="n">
        <v>12</v>
      </c>
      <c r="K5580" t="inlineStr">
        <is>
          <t>A</t>
        </is>
      </c>
      <c r="L5580" s="9">
        <f>A5580&amp;"-"&amp;TEXT(E5580,"yyyymmdd")</f>
        <v/>
      </c>
    </row>
    <row r="5581">
      <c r="A5581" t="n">
        <v>41568366</v>
      </c>
      <c r="B5581" t="inlineStr">
        <is>
          <t>Queens</t>
        </is>
      </c>
      <c r="C5581" t="inlineStr">
        <is>
          <t>11101</t>
        </is>
      </c>
      <c r="D5581" t="inlineStr">
        <is>
          <t>American</t>
        </is>
      </c>
      <c r="E5581" s="8" t="n">
        <v>46149</v>
      </c>
      <c r="F5581" t="inlineStr">
        <is>
          <t>Violations were cited in the following area(s).</t>
        </is>
      </c>
      <c r="G5581" t="inlineStr">
        <is>
          <t>08A</t>
        </is>
      </c>
      <c r="H5581" t="inlineStr">
        <is>
          <t>Establishment is not free of harborage or conditions conducive to rodents, insects or other pests.</t>
        </is>
      </c>
      <c r="I5581" t="inlineStr">
        <is>
          <t>Not Critical</t>
        </is>
      </c>
      <c r="J5581" t="n">
        <v>12</v>
      </c>
      <c r="K5581" t="inlineStr">
        <is>
          <t>A</t>
        </is>
      </c>
      <c r="L5581" s="9">
        <f>A5581&amp;"-"&amp;TEXT(E5581,"yyyymmdd")</f>
        <v/>
      </c>
    </row>
    <row r="5582">
      <c r="A5582" t="n">
        <v>41585586</v>
      </c>
      <c r="B5582" t="inlineStr">
        <is>
          <t>Manhattan</t>
        </is>
      </c>
      <c r="C5582" t="inlineStr">
        <is>
          <t>10027</t>
        </is>
      </c>
      <c r="D5582" t="inlineStr">
        <is>
          <t>Asian/Asian Fusion</t>
        </is>
      </c>
      <c r="E5582" s="8" t="n">
        <v>46149</v>
      </c>
      <c r="F5582" t="inlineStr">
        <is>
          <t>Violations were cited in the following area(s).</t>
        </is>
      </c>
      <c r="G5582" t="inlineStr">
        <is>
          <t>02B</t>
        </is>
      </c>
      <c r="H5582" t="inlineStr">
        <is>
          <t>Hot TCS food item not held at or above 140 °F.</t>
        </is>
      </c>
      <c r="I5582" t="inlineStr">
        <is>
          <t>Critical</t>
        </is>
      </c>
      <c r="J5582" t="n">
        <v>70</v>
      </c>
      <c r="L5582" s="9">
        <f>A5582&amp;"-"&amp;TEXT(E5582,"yyyymmdd")</f>
        <v/>
      </c>
    </row>
    <row r="5583">
      <c r="A5583" t="n">
        <v>41585586</v>
      </c>
      <c r="B5583" t="inlineStr">
        <is>
          <t>Manhattan</t>
        </is>
      </c>
      <c r="C5583" t="inlineStr">
        <is>
          <t>10027</t>
        </is>
      </c>
      <c r="D5583" t="inlineStr">
        <is>
          <t>Asian/Asian Fusion</t>
        </is>
      </c>
      <c r="E5583" s="8" t="n">
        <v>46149</v>
      </c>
      <c r="F5583" t="inlineStr">
        <is>
          <t>Violations were cited in the following area(s).</t>
        </is>
      </c>
      <c r="G5583" t="inlineStr">
        <is>
          <t>02F</t>
        </is>
      </c>
      <c r="H5583" t="inlineStr">
        <is>
          <t>Meat, fish, molluscan shellfish, unpasteurized raw shell eggs, poultry or other TCS offered or served raw or undercooked and written notice not provided to consumer.</t>
        </is>
      </c>
      <c r="I5583" t="inlineStr">
        <is>
          <t>Critical</t>
        </is>
      </c>
      <c r="J5583" t="n">
        <v>70</v>
      </c>
      <c r="L5583" s="9">
        <f>A5583&amp;"-"&amp;TEXT(E5583,"yyyymmdd")</f>
        <v/>
      </c>
    </row>
    <row r="5584">
      <c r="A5584" t="n">
        <v>41585586</v>
      </c>
      <c r="B5584" t="inlineStr">
        <is>
          <t>Manhattan</t>
        </is>
      </c>
      <c r="C5584" t="inlineStr">
        <is>
          <t>10027</t>
        </is>
      </c>
      <c r="D5584" t="inlineStr">
        <is>
          <t>Asian/Asian Fusion</t>
        </is>
      </c>
      <c r="E5584" s="8" t="n">
        <v>46149</v>
      </c>
      <c r="F5584" t="inlineStr">
        <is>
          <t>Violations were cited in the following area(s).</t>
        </is>
      </c>
      <c r="G5584" t="inlineStr">
        <is>
          <t>02G</t>
        </is>
      </c>
      <c r="H5584" t="inlineStr">
        <is>
          <t>Cold TCS food item held above 41 °F; smoked or processed fish held above 38 °F; intact raw eggs held above 45 °F; or reduced oxygen packaged (ROP) TCS foods held above required temperatures except during active necessary preparation.</t>
        </is>
      </c>
      <c r="I5584" t="inlineStr">
        <is>
          <t>Critical</t>
        </is>
      </c>
      <c r="J5584" t="n">
        <v>70</v>
      </c>
      <c r="L5584" s="9">
        <f>A5584&amp;"-"&amp;TEXT(E5584,"yyyymmdd")</f>
        <v/>
      </c>
    </row>
    <row r="5585">
      <c r="A5585" t="n">
        <v>41585586</v>
      </c>
      <c r="B5585" t="inlineStr">
        <is>
          <t>Manhattan</t>
        </is>
      </c>
      <c r="C5585" t="inlineStr">
        <is>
          <t>10027</t>
        </is>
      </c>
      <c r="D5585" t="inlineStr">
        <is>
          <t>Asian/Asian Fusion</t>
        </is>
      </c>
      <c r="E5585" s="8" t="n">
        <v>46149</v>
      </c>
      <c r="F5585" t="inlineStr">
        <is>
          <t>Violations were cited in the following area(s).</t>
        </is>
      </c>
      <c r="G5585" t="inlineStr">
        <is>
          <t>04H</t>
        </is>
      </c>
      <c r="H5585" t="inlineStr">
        <is>
          <t>Raw, cooked or prepared food is adulterated, contaminated, cross-contaminated, or not discarded in accordance with HACCP plan.</t>
        </is>
      </c>
      <c r="I5585" t="inlineStr">
        <is>
          <t>Critical</t>
        </is>
      </c>
      <c r="J5585" t="n">
        <v>70</v>
      </c>
      <c r="L5585" s="9">
        <f>A5585&amp;"-"&amp;TEXT(E5585,"yyyymmdd")</f>
        <v/>
      </c>
    </row>
    <row r="5586">
      <c r="A5586" t="n">
        <v>41585586</v>
      </c>
      <c r="B5586" t="inlineStr">
        <is>
          <t>Manhattan</t>
        </is>
      </c>
      <c r="C5586" t="inlineStr">
        <is>
          <t>10027</t>
        </is>
      </c>
      <c r="D5586" t="inlineStr">
        <is>
          <t>Asian/Asian Fusion</t>
        </is>
      </c>
      <c r="E5586" s="8" t="n">
        <v>46149</v>
      </c>
      <c r="F5586" t="inlineStr">
        <is>
          <t>Violations were cited in the following area(s).</t>
        </is>
      </c>
      <c r="G5586" t="inlineStr">
        <is>
          <t>04L</t>
        </is>
      </c>
      <c r="H5586" t="inlineStr">
        <is>
          <t>Evidence of mice or live mice in establishment's food or non-food areas.</t>
        </is>
      </c>
      <c r="I5586" t="inlineStr">
        <is>
          <t>Critical</t>
        </is>
      </c>
      <c r="J5586" t="n">
        <v>70</v>
      </c>
      <c r="L5586" s="9">
        <f>A5586&amp;"-"&amp;TEXT(E5586,"yyyymmdd")</f>
        <v/>
      </c>
    </row>
    <row r="5587">
      <c r="A5587" t="n">
        <v>41585586</v>
      </c>
      <c r="B5587" t="inlineStr">
        <is>
          <t>Manhattan</t>
        </is>
      </c>
      <c r="C5587" t="inlineStr">
        <is>
          <t>10027</t>
        </is>
      </c>
      <c r="D5587" t="inlineStr">
        <is>
          <t>Asian/Asian Fusion</t>
        </is>
      </c>
      <c r="E5587" s="8" t="n">
        <v>46149</v>
      </c>
      <c r="F5587" t="inlineStr">
        <is>
          <t>Violations were cited in the following area(s).</t>
        </is>
      </c>
      <c r="G5587" t="inlineStr">
        <is>
          <t>06A</t>
        </is>
      </c>
      <c r="H5587" t="inlineStr">
        <is>
          <t>Personal cleanliness is inadequate. Outer garment soiled with possible contaminant. Effective hair restraint not worn where required. Jewelry worn on hands or arms. Fingernail polish worn or fingernails not kept clean and trimmed.</t>
        </is>
      </c>
      <c r="I5587" t="inlineStr">
        <is>
          <t>Critical</t>
        </is>
      </c>
      <c r="J5587" t="n">
        <v>70</v>
      </c>
      <c r="L5587" s="9">
        <f>A5587&amp;"-"&amp;TEXT(E5587,"yyyymmdd")</f>
        <v/>
      </c>
    </row>
    <row r="5588">
      <c r="A5588" t="n">
        <v>41585586</v>
      </c>
      <c r="B5588" t="inlineStr">
        <is>
          <t>Manhattan</t>
        </is>
      </c>
      <c r="C5588" t="inlineStr">
        <is>
          <t>10027</t>
        </is>
      </c>
      <c r="D5588" t="inlineStr">
        <is>
          <t>Asian/Asian Fusion</t>
        </is>
      </c>
      <c r="E5588" s="8" t="n">
        <v>46149</v>
      </c>
      <c r="F5588" t="inlineStr">
        <is>
          <t>Violations were cited in the following area(s).</t>
        </is>
      </c>
      <c r="G5588" t="inlineStr">
        <is>
          <t>06C</t>
        </is>
      </c>
      <c r="H558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588" t="inlineStr">
        <is>
          <t>Critical</t>
        </is>
      </c>
      <c r="J5588" t="n">
        <v>70</v>
      </c>
      <c r="L5588" s="9">
        <f>A5588&amp;"-"&amp;TEXT(E5588,"yyyymmdd")</f>
        <v/>
      </c>
    </row>
    <row r="5589">
      <c r="A5589" t="n">
        <v>41585586</v>
      </c>
      <c r="B5589" t="inlineStr">
        <is>
          <t>Manhattan</t>
        </is>
      </c>
      <c r="C5589" t="inlineStr">
        <is>
          <t>10027</t>
        </is>
      </c>
      <c r="D5589" t="inlineStr">
        <is>
          <t>Asian/Asian Fusion</t>
        </is>
      </c>
      <c r="E5589" s="8" t="n">
        <v>46149</v>
      </c>
      <c r="F5589" t="inlineStr">
        <is>
          <t>Violations were cited in the following area(s).</t>
        </is>
      </c>
      <c r="G5589" t="inlineStr">
        <is>
          <t>06D</t>
        </is>
      </c>
      <c r="H5589" t="inlineStr">
        <is>
          <t>Food contact surface not properly washed, rinsed and sanitized after each use and following any activity when contamination may have occurred.</t>
        </is>
      </c>
      <c r="I5589" t="inlineStr">
        <is>
          <t>Critical</t>
        </is>
      </c>
      <c r="J5589" t="n">
        <v>70</v>
      </c>
      <c r="L5589" s="9">
        <f>A5589&amp;"-"&amp;TEXT(E5589,"yyyymmdd")</f>
        <v/>
      </c>
    </row>
    <row r="5590">
      <c r="A5590" t="n">
        <v>41585586</v>
      </c>
      <c r="B5590" t="inlineStr">
        <is>
          <t>Manhattan</t>
        </is>
      </c>
      <c r="C5590" t="inlineStr">
        <is>
          <t>10027</t>
        </is>
      </c>
      <c r="D5590" t="inlineStr">
        <is>
          <t>Asian/Asian Fusion</t>
        </is>
      </c>
      <c r="E5590" s="8" t="n">
        <v>46149</v>
      </c>
      <c r="F5590" t="inlineStr">
        <is>
          <t>Violations were cited in the following area(s).</t>
        </is>
      </c>
      <c r="G5590" t="inlineStr">
        <is>
          <t>06E</t>
        </is>
      </c>
      <c r="H5590" t="inlineStr">
        <is>
          <t>Sanitized equipment or utensil, including in-use food dispensing utensil, improperly used or stored.</t>
        </is>
      </c>
      <c r="I5590" t="inlineStr">
        <is>
          <t>Critical</t>
        </is>
      </c>
      <c r="J5590" t="n">
        <v>70</v>
      </c>
      <c r="L5590" s="9">
        <f>A5590&amp;"-"&amp;TEXT(E5590,"yyyymmdd")</f>
        <v/>
      </c>
    </row>
    <row r="5591">
      <c r="A5591" t="n">
        <v>41585586</v>
      </c>
      <c r="B5591" t="inlineStr">
        <is>
          <t>Manhattan</t>
        </is>
      </c>
      <c r="C5591" t="inlineStr">
        <is>
          <t>10027</t>
        </is>
      </c>
      <c r="D5591" t="inlineStr">
        <is>
          <t>Asian/Asian Fusion</t>
        </is>
      </c>
      <c r="E5591" s="8" t="n">
        <v>46149</v>
      </c>
      <c r="F5591" t="inlineStr">
        <is>
          <t>Violations were cited in the following area(s).</t>
        </is>
      </c>
      <c r="G5591" t="inlineStr">
        <is>
          <t>06F</t>
        </is>
      </c>
      <c r="H5591" t="inlineStr">
        <is>
          <t>Wiping cloths not stored clean and dry, or in a sanitizing solution, between uses.</t>
        </is>
      </c>
      <c r="I5591" t="inlineStr">
        <is>
          <t>Critical</t>
        </is>
      </c>
      <c r="J5591" t="n">
        <v>70</v>
      </c>
      <c r="L5591" s="9">
        <f>A5591&amp;"-"&amp;TEXT(E5591,"yyyymmdd")</f>
        <v/>
      </c>
    </row>
    <row r="5592">
      <c r="A5592" t="n">
        <v>41585586</v>
      </c>
      <c r="B5592" t="inlineStr">
        <is>
          <t>Manhattan</t>
        </is>
      </c>
      <c r="C5592" t="inlineStr">
        <is>
          <t>10027</t>
        </is>
      </c>
      <c r="D5592" t="inlineStr">
        <is>
          <t>Asian/Asian Fusion</t>
        </is>
      </c>
      <c r="E5592" s="8" t="n">
        <v>46149</v>
      </c>
      <c r="F5592" t="inlineStr">
        <is>
          <t>Violations were cited in the following area(s).</t>
        </is>
      </c>
      <c r="G5592" t="inlineStr">
        <is>
          <t>08A</t>
        </is>
      </c>
      <c r="H5592" t="inlineStr">
        <is>
          <t>Establishment is not free of harborage or conditions conducive to rodents, insects or other pests.</t>
        </is>
      </c>
      <c r="I5592" t="inlineStr">
        <is>
          <t>Not Critical</t>
        </is>
      </c>
      <c r="J5592" t="n">
        <v>70</v>
      </c>
      <c r="L5592" s="9">
        <f>A5592&amp;"-"&amp;TEXT(E5592,"yyyymmdd")</f>
        <v/>
      </c>
    </row>
    <row r="5593">
      <c r="A5593" t="n">
        <v>41585586</v>
      </c>
      <c r="B5593" t="inlineStr">
        <is>
          <t>Manhattan</t>
        </is>
      </c>
      <c r="C5593" t="inlineStr">
        <is>
          <t>10027</t>
        </is>
      </c>
      <c r="D5593" t="inlineStr">
        <is>
          <t>Asian/Asian Fusion</t>
        </is>
      </c>
      <c r="E5593" s="8" t="n">
        <v>46149</v>
      </c>
      <c r="F5593" t="inlineStr">
        <is>
          <t>Violations were cited in the following area(s).</t>
        </is>
      </c>
      <c r="G5593" t="inlineStr">
        <is>
          <t>10F</t>
        </is>
      </c>
      <c r="H5593" t="inlineStr">
        <is>
          <t>Non-food contact surface or equipment made of unacceptable material, not kept clean, or not properly sealed, raised, spaced or movable to allow accessibility for cleaning on all sides, above and underneath the unit.</t>
        </is>
      </c>
      <c r="I5593" t="inlineStr">
        <is>
          <t>Not Critical</t>
        </is>
      </c>
      <c r="J5593" t="n">
        <v>70</v>
      </c>
      <c r="L5593" s="9">
        <f>A5593&amp;"-"&amp;TEXT(E5593,"yyyymmdd")</f>
        <v/>
      </c>
    </row>
    <row r="5594">
      <c r="A5594" t="n">
        <v>41625990</v>
      </c>
      <c r="B5594" t="inlineStr">
        <is>
          <t>Brooklyn</t>
        </is>
      </c>
      <c r="C5594" t="inlineStr">
        <is>
          <t>11220</t>
        </is>
      </c>
      <c r="D5594" t="inlineStr">
        <is>
          <t>Sandwiches</t>
        </is>
      </c>
      <c r="E5594" s="8" t="n">
        <v>46149</v>
      </c>
      <c r="F5594" t="inlineStr">
        <is>
          <t>Violations were cited in the following area(s).</t>
        </is>
      </c>
      <c r="G5594" t="inlineStr">
        <is>
          <t>10F</t>
        </is>
      </c>
      <c r="H5594" t="inlineStr">
        <is>
          <t>Non-food contact surface or equipment made of unacceptable material, not kept clean, or not properly sealed, raised, spaced or movable to allow accessibility for cleaning on all sides, above and underneath the unit.</t>
        </is>
      </c>
      <c r="I5594" t="inlineStr">
        <is>
          <t>Not Critical</t>
        </is>
      </c>
      <c r="J5594" t="n">
        <v>2</v>
      </c>
      <c r="K5594" t="inlineStr">
        <is>
          <t>A</t>
        </is>
      </c>
      <c r="L5594" s="9">
        <f>A5594&amp;"-"&amp;TEXT(E5594,"yyyymmdd")</f>
        <v/>
      </c>
    </row>
    <row r="5595">
      <c r="A5595" t="n">
        <v>41655185</v>
      </c>
      <c r="B5595" t="inlineStr">
        <is>
          <t>Manhattan</t>
        </is>
      </c>
      <c r="C5595" t="inlineStr">
        <is>
          <t>10036</t>
        </is>
      </c>
      <c r="D5595" t="inlineStr">
        <is>
          <t>American</t>
        </is>
      </c>
      <c r="E5595" s="8" t="n">
        <v>46149</v>
      </c>
      <c r="F5595" t="inlineStr">
        <is>
          <t>Violations were cited in the following area(s).</t>
        </is>
      </c>
      <c r="G5595" t="inlineStr">
        <is>
          <t>04C</t>
        </is>
      </c>
      <c r="H5595" t="inlineStr">
        <is>
          <t>Food worker/food vendor does not use utensil or other barrier to eliminate bare hand contact with food that will not receive adequate additional heat treatment.</t>
        </is>
      </c>
      <c r="I5595" t="inlineStr">
        <is>
          <t>Critical</t>
        </is>
      </c>
      <c r="J5595" t="n">
        <v>12</v>
      </c>
      <c r="K5595" t="inlineStr">
        <is>
          <t>A</t>
        </is>
      </c>
      <c r="L5595" s="9">
        <f>A5595&amp;"-"&amp;TEXT(E5595,"yyyymmdd")</f>
        <v/>
      </c>
    </row>
    <row r="5596">
      <c r="A5596" t="n">
        <v>41655185</v>
      </c>
      <c r="B5596" t="inlineStr">
        <is>
          <t>Manhattan</t>
        </is>
      </c>
      <c r="C5596" t="inlineStr">
        <is>
          <t>10036</t>
        </is>
      </c>
      <c r="D5596" t="inlineStr">
        <is>
          <t>American</t>
        </is>
      </c>
      <c r="E5596" s="8" t="n">
        <v>46149</v>
      </c>
      <c r="F5596" t="inlineStr">
        <is>
          <t>Violations were cited in the following area(s).</t>
        </is>
      </c>
      <c r="G5596" t="inlineStr">
        <is>
          <t>06C</t>
        </is>
      </c>
      <c r="H559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596" t="inlineStr">
        <is>
          <t>Critical</t>
        </is>
      </c>
      <c r="J5596" t="n">
        <v>12</v>
      </c>
      <c r="K5596" t="inlineStr">
        <is>
          <t>A</t>
        </is>
      </c>
      <c r="L5596" s="9">
        <f>A5596&amp;"-"&amp;TEXT(E5596,"yyyymmdd")</f>
        <v/>
      </c>
    </row>
    <row r="5597">
      <c r="A5597" t="n">
        <v>41656603</v>
      </c>
      <c r="B5597" t="inlineStr">
        <is>
          <t>Manhattan</t>
        </is>
      </c>
      <c r="C5597" t="inlineStr">
        <is>
          <t>10036</t>
        </is>
      </c>
      <c r="D5597" t="inlineStr">
        <is>
          <t>American</t>
        </is>
      </c>
      <c r="E5597" s="8" t="n">
        <v>46149</v>
      </c>
      <c r="F5597" t="inlineStr">
        <is>
          <t>Violations were cited in the following area(s).</t>
        </is>
      </c>
      <c r="G5597" t="inlineStr">
        <is>
          <t>10B</t>
        </is>
      </c>
      <c r="H5597" t="inlineStr">
        <is>
          <t>Anti-siphonage or back-flow prevention device not provided where required; equipment or floor not properly drained; sewage disposal system in disrepair or not functioning properly. Condensation or liquid waste improperly disposed of.</t>
        </is>
      </c>
      <c r="I5597" t="inlineStr">
        <is>
          <t>Not Critical</t>
        </is>
      </c>
      <c r="J5597" t="n">
        <v>4</v>
      </c>
      <c r="K5597" t="inlineStr">
        <is>
          <t>A</t>
        </is>
      </c>
      <c r="L5597" s="9">
        <f>A5597&amp;"-"&amp;TEXT(E5597,"yyyymmdd")</f>
        <v/>
      </c>
    </row>
    <row r="5598">
      <c r="A5598" t="n">
        <v>41656603</v>
      </c>
      <c r="B5598" t="inlineStr">
        <is>
          <t>Manhattan</t>
        </is>
      </c>
      <c r="C5598" t="inlineStr">
        <is>
          <t>10036</t>
        </is>
      </c>
      <c r="D5598" t="inlineStr">
        <is>
          <t>American</t>
        </is>
      </c>
      <c r="E5598" s="8" t="n">
        <v>46149</v>
      </c>
      <c r="F5598" t="inlineStr">
        <is>
          <t>Violations were cited in the following area(s).</t>
        </is>
      </c>
      <c r="G5598" t="inlineStr">
        <is>
          <t>10F</t>
        </is>
      </c>
      <c r="H5598" t="inlineStr">
        <is>
          <t>Non-food contact surface or equipment made of unacceptable material, not kept clean, or not properly sealed, raised, spaced or movable to allow accessibility for cleaning on all sides, above and underneath the unit.</t>
        </is>
      </c>
      <c r="I5598" t="inlineStr">
        <is>
          <t>Not Critical</t>
        </is>
      </c>
      <c r="J5598" t="n">
        <v>4</v>
      </c>
      <c r="K5598" t="inlineStr">
        <is>
          <t>A</t>
        </is>
      </c>
      <c r="L5598" s="9">
        <f>A5598&amp;"-"&amp;TEXT(E5598,"yyyymmdd")</f>
        <v/>
      </c>
    </row>
    <row r="5599">
      <c r="A5599" t="n">
        <v>41680991</v>
      </c>
      <c r="B5599" t="inlineStr">
        <is>
          <t>Manhattan</t>
        </is>
      </c>
      <c r="C5599" t="inlineStr">
        <is>
          <t>10022</t>
        </is>
      </c>
      <c r="D5599" t="inlineStr">
        <is>
          <t>American</t>
        </is>
      </c>
      <c r="E5599" s="8" t="n">
        <v>46149</v>
      </c>
      <c r="F5599" t="inlineStr">
        <is>
          <t>Violations were cited in the following area(s).</t>
        </is>
      </c>
      <c r="G5599" t="inlineStr">
        <is>
          <t>02B</t>
        </is>
      </c>
      <c r="H5599" t="inlineStr">
        <is>
          <t>Hot TCS food item not held at or above 140 °F.</t>
        </is>
      </c>
      <c r="I5599" t="inlineStr">
        <is>
          <t>Critical</t>
        </is>
      </c>
      <c r="J5599" t="n">
        <v>33</v>
      </c>
      <c r="L5599" s="9">
        <f>A5599&amp;"-"&amp;TEXT(E5599,"yyyymmdd")</f>
        <v/>
      </c>
    </row>
    <row r="5600">
      <c r="A5600" t="n">
        <v>41680991</v>
      </c>
      <c r="B5600" t="inlineStr">
        <is>
          <t>Manhattan</t>
        </is>
      </c>
      <c r="C5600" t="inlineStr">
        <is>
          <t>10022</t>
        </is>
      </c>
      <c r="D5600" t="inlineStr">
        <is>
          <t>American</t>
        </is>
      </c>
      <c r="E5600" s="8" t="n">
        <v>46149</v>
      </c>
      <c r="F5600" t="inlineStr">
        <is>
          <t>Violations were cited in the following area(s).</t>
        </is>
      </c>
      <c r="G5600" t="inlineStr">
        <is>
          <t>04M</t>
        </is>
      </c>
      <c r="H5600" t="inlineStr">
        <is>
          <t>Live roaches in facility's food or non-food area.</t>
        </is>
      </c>
      <c r="I5600" t="inlineStr">
        <is>
          <t>Critical</t>
        </is>
      </c>
      <c r="J5600" t="n">
        <v>33</v>
      </c>
      <c r="L5600" s="9">
        <f>A5600&amp;"-"&amp;TEXT(E5600,"yyyymmdd")</f>
        <v/>
      </c>
    </row>
    <row r="5601">
      <c r="A5601" t="n">
        <v>41680991</v>
      </c>
      <c r="B5601" t="inlineStr">
        <is>
          <t>Manhattan</t>
        </is>
      </c>
      <c r="C5601" t="inlineStr">
        <is>
          <t>10022</t>
        </is>
      </c>
      <c r="D5601" t="inlineStr">
        <is>
          <t>American</t>
        </is>
      </c>
      <c r="E5601" s="8" t="n">
        <v>46149</v>
      </c>
      <c r="F5601" t="inlineStr">
        <is>
          <t>Violations were cited in the following area(s).</t>
        </is>
      </c>
      <c r="G5601" t="inlineStr">
        <is>
          <t>06C</t>
        </is>
      </c>
      <c r="H560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601" t="inlineStr">
        <is>
          <t>Critical</t>
        </is>
      </c>
      <c r="J5601" t="n">
        <v>33</v>
      </c>
      <c r="L5601" s="9">
        <f>A5601&amp;"-"&amp;TEXT(E5601,"yyyymmdd")</f>
        <v/>
      </c>
    </row>
    <row r="5602">
      <c r="A5602" t="n">
        <v>41680991</v>
      </c>
      <c r="B5602" t="inlineStr">
        <is>
          <t>Manhattan</t>
        </is>
      </c>
      <c r="C5602" t="inlineStr">
        <is>
          <t>10022</t>
        </is>
      </c>
      <c r="D5602" t="inlineStr">
        <is>
          <t>American</t>
        </is>
      </c>
      <c r="E5602" s="8" t="n">
        <v>46149</v>
      </c>
      <c r="F5602" t="inlineStr">
        <is>
          <t>Violations were cited in the following area(s).</t>
        </is>
      </c>
      <c r="G5602" t="inlineStr">
        <is>
          <t>06D</t>
        </is>
      </c>
      <c r="H5602" t="inlineStr">
        <is>
          <t>Food contact surface not properly washed, rinsed and sanitized after each use and following any activity when contamination may have occurred.</t>
        </is>
      </c>
      <c r="I5602" t="inlineStr">
        <is>
          <t>Critical</t>
        </is>
      </c>
      <c r="J5602" t="n">
        <v>33</v>
      </c>
      <c r="L5602" s="9">
        <f>A5602&amp;"-"&amp;TEXT(E5602,"yyyymmdd")</f>
        <v/>
      </c>
    </row>
    <row r="5603">
      <c r="A5603" t="n">
        <v>41680991</v>
      </c>
      <c r="B5603" t="inlineStr">
        <is>
          <t>Manhattan</t>
        </is>
      </c>
      <c r="C5603" t="inlineStr">
        <is>
          <t>10022</t>
        </is>
      </c>
      <c r="D5603" t="inlineStr">
        <is>
          <t>American</t>
        </is>
      </c>
      <c r="E5603" s="8" t="n">
        <v>46149</v>
      </c>
      <c r="F5603" t="inlineStr">
        <is>
          <t>Violations were cited in the following area(s).</t>
        </is>
      </c>
      <c r="G5603" t="inlineStr">
        <is>
          <t>08A</t>
        </is>
      </c>
      <c r="H5603" t="inlineStr">
        <is>
          <t>Establishment is not free of harborage or conditions conducive to rodents, insects or other pests.</t>
        </is>
      </c>
      <c r="I5603" t="inlineStr">
        <is>
          <t>Not Critical</t>
        </is>
      </c>
      <c r="J5603" t="n">
        <v>33</v>
      </c>
      <c r="L5603" s="9">
        <f>A5603&amp;"-"&amp;TEXT(E5603,"yyyymmdd")</f>
        <v/>
      </c>
    </row>
    <row r="5604">
      <c r="A5604" t="n">
        <v>41680991</v>
      </c>
      <c r="B5604" t="inlineStr">
        <is>
          <t>Manhattan</t>
        </is>
      </c>
      <c r="C5604" t="inlineStr">
        <is>
          <t>10022</t>
        </is>
      </c>
      <c r="D5604" t="inlineStr">
        <is>
          <t>American</t>
        </is>
      </c>
      <c r="E5604" s="8" t="n">
        <v>46149</v>
      </c>
      <c r="F5604" t="inlineStr">
        <is>
          <t>Violations were cited in the following area(s).</t>
        </is>
      </c>
      <c r="G5604" t="inlineStr">
        <is>
          <t>10B</t>
        </is>
      </c>
      <c r="H5604" t="inlineStr">
        <is>
          <t>Anti-siphonage or back-flow prevention device not provided where required; equipment or floor not properly drained; sewage disposal system in disrepair or not functioning properly. Condensation or liquid waste improperly disposed of.</t>
        </is>
      </c>
      <c r="I5604" t="inlineStr">
        <is>
          <t>Not Critical</t>
        </is>
      </c>
      <c r="J5604" t="n">
        <v>33</v>
      </c>
      <c r="L5604" s="9">
        <f>A5604&amp;"-"&amp;TEXT(E5604,"yyyymmdd")</f>
        <v/>
      </c>
    </row>
    <row r="5605">
      <c r="A5605" t="n">
        <v>41680991</v>
      </c>
      <c r="B5605" t="inlineStr">
        <is>
          <t>Manhattan</t>
        </is>
      </c>
      <c r="C5605" t="inlineStr">
        <is>
          <t>10022</t>
        </is>
      </c>
      <c r="D5605" t="inlineStr">
        <is>
          <t>American</t>
        </is>
      </c>
      <c r="E5605" s="8" t="n">
        <v>46149</v>
      </c>
      <c r="F5605" t="inlineStr">
        <is>
          <t>Violations were cited in the following area(s).</t>
        </is>
      </c>
      <c r="G5605" t="inlineStr">
        <is>
          <t>10F</t>
        </is>
      </c>
      <c r="H5605" t="inlineStr">
        <is>
          <t>Non-food contact surface or equipment made of unacceptable material, not kept clean, or not properly sealed, raised, spaced or movable to allow accessibility for cleaning on all sides, above and underneath the unit.</t>
        </is>
      </c>
      <c r="I5605" t="inlineStr">
        <is>
          <t>Not Critical</t>
        </is>
      </c>
      <c r="J5605" t="n">
        <v>33</v>
      </c>
      <c r="L5605" s="9">
        <f>A5605&amp;"-"&amp;TEXT(E5605,"yyyymmdd")</f>
        <v/>
      </c>
    </row>
    <row r="5606">
      <c r="A5606" t="n">
        <v>41691166</v>
      </c>
      <c r="B5606" t="inlineStr">
        <is>
          <t>Manhattan</t>
        </is>
      </c>
      <c r="C5606" t="inlineStr">
        <is>
          <t>10036</t>
        </is>
      </c>
      <c r="D5606" t="inlineStr">
        <is>
          <t>Mexican</t>
        </is>
      </c>
      <c r="E5606" s="8" t="n">
        <v>46149</v>
      </c>
      <c r="F5606" t="inlineStr">
        <is>
          <t>Violations were cited in the following area(s).</t>
        </is>
      </c>
      <c r="G5606" t="inlineStr">
        <is>
          <t>06D</t>
        </is>
      </c>
      <c r="H5606" t="inlineStr">
        <is>
          <t>Food contact surface not properly washed, rinsed and sanitized after each use and following any activity when contamination may have occurred.</t>
        </is>
      </c>
      <c r="I5606" t="inlineStr">
        <is>
          <t>Critical</t>
        </is>
      </c>
      <c r="J5606" t="n">
        <v>12</v>
      </c>
      <c r="K5606" t="inlineStr">
        <is>
          <t>A</t>
        </is>
      </c>
      <c r="L5606" s="9">
        <f>A5606&amp;"-"&amp;TEXT(E5606,"yyyymmdd")</f>
        <v/>
      </c>
    </row>
    <row r="5607">
      <c r="A5607" t="n">
        <v>41691166</v>
      </c>
      <c r="B5607" t="inlineStr">
        <is>
          <t>Manhattan</t>
        </is>
      </c>
      <c r="C5607" t="inlineStr">
        <is>
          <t>10036</t>
        </is>
      </c>
      <c r="D5607" t="inlineStr">
        <is>
          <t>Mexican</t>
        </is>
      </c>
      <c r="E5607" s="8" t="n">
        <v>46149</v>
      </c>
      <c r="F5607" t="inlineStr">
        <is>
          <t>Violations were cited in the following area(s).</t>
        </is>
      </c>
      <c r="G5607" t="inlineStr">
        <is>
          <t>10F</t>
        </is>
      </c>
      <c r="H5607" t="inlineStr">
        <is>
          <t>Non-food contact surface or equipment made of unacceptable material, not kept clean, or not properly sealed, raised, spaced or movable to allow accessibility for cleaning on all sides, above and underneath the unit.</t>
        </is>
      </c>
      <c r="I5607" t="inlineStr">
        <is>
          <t>Not Critical</t>
        </is>
      </c>
      <c r="J5607" t="n">
        <v>12</v>
      </c>
      <c r="K5607" t="inlineStr">
        <is>
          <t>A</t>
        </is>
      </c>
      <c r="L5607" s="9">
        <f>A5607&amp;"-"&amp;TEXT(E5607,"yyyymmdd")</f>
        <v/>
      </c>
    </row>
    <row r="5608">
      <c r="A5608" t="n">
        <v>41691166</v>
      </c>
      <c r="B5608" t="inlineStr">
        <is>
          <t>Manhattan</t>
        </is>
      </c>
      <c r="C5608" t="inlineStr">
        <is>
          <t>10036</t>
        </is>
      </c>
      <c r="D5608" t="inlineStr">
        <is>
          <t>Mexican</t>
        </is>
      </c>
      <c r="E5608" s="8" t="n">
        <v>46149</v>
      </c>
      <c r="F5608" t="inlineStr">
        <is>
          <t>Violations were cited in the following area(s).</t>
        </is>
      </c>
      <c r="G5608" t="inlineStr">
        <is>
          <t>10G</t>
        </is>
      </c>
      <c r="H5608" t="inlineStr">
        <is>
          <t>Dishwashing and ware washing: Cleaning and sanitizing of tableware, including dishes, utensils, and equipment deficient.</t>
        </is>
      </c>
      <c r="I5608" t="inlineStr">
        <is>
          <t>Not Critical</t>
        </is>
      </c>
      <c r="J5608" t="n">
        <v>12</v>
      </c>
      <c r="K5608" t="inlineStr">
        <is>
          <t>A</t>
        </is>
      </c>
      <c r="L5608" s="9">
        <f>A5608&amp;"-"&amp;TEXT(E5608,"yyyymmdd")</f>
        <v/>
      </c>
    </row>
    <row r="5609">
      <c r="A5609" t="n">
        <v>41699711</v>
      </c>
      <c r="B5609" t="inlineStr">
        <is>
          <t>Queens</t>
        </is>
      </c>
      <c r="C5609" t="inlineStr">
        <is>
          <t>11361</t>
        </is>
      </c>
      <c r="D5609" t="inlineStr">
        <is>
          <t>Korean</t>
        </is>
      </c>
      <c r="E5609" s="8" t="n">
        <v>46149</v>
      </c>
      <c r="F5609" t="inlineStr">
        <is>
          <t>Violations were cited in the following area(s).</t>
        </is>
      </c>
      <c r="G5609" t="inlineStr">
        <is>
          <t>02G</t>
        </is>
      </c>
      <c r="H5609" t="inlineStr">
        <is>
          <t>Cold TCS food item held above 41 °F; smoked or processed fish held above 38 °F; intact raw eggs held above 45 °F; or reduced oxygen packaged (ROP) TCS foods held above required temperatures except during active necessary preparation.</t>
        </is>
      </c>
      <c r="I5609" t="inlineStr">
        <is>
          <t>Critical</t>
        </is>
      </c>
      <c r="J5609" t="n">
        <v>29</v>
      </c>
      <c r="L5609" s="9">
        <f>A5609&amp;"-"&amp;TEXT(E5609,"yyyymmdd")</f>
        <v/>
      </c>
    </row>
    <row r="5610">
      <c r="A5610" t="n">
        <v>41699711</v>
      </c>
      <c r="B5610" t="inlineStr">
        <is>
          <t>Queens</t>
        </is>
      </c>
      <c r="C5610" t="inlineStr">
        <is>
          <t>11361</t>
        </is>
      </c>
      <c r="D5610" t="inlineStr">
        <is>
          <t>Korean</t>
        </is>
      </c>
      <c r="E5610" s="8" t="n">
        <v>46149</v>
      </c>
      <c r="F5610" t="inlineStr">
        <is>
          <t>Violations were cited in the following area(s).</t>
        </is>
      </c>
      <c r="G5610" t="inlineStr">
        <is>
          <t>04L</t>
        </is>
      </c>
      <c r="H5610" t="inlineStr">
        <is>
          <t>Evidence of mice or live mice in establishment's food or non-food areas.</t>
        </is>
      </c>
      <c r="I5610" t="inlineStr">
        <is>
          <t>Critical</t>
        </is>
      </c>
      <c r="J5610" t="n">
        <v>29</v>
      </c>
      <c r="L5610" s="9">
        <f>A5610&amp;"-"&amp;TEXT(E5610,"yyyymmdd")</f>
        <v/>
      </c>
    </row>
    <row r="5611">
      <c r="A5611" t="n">
        <v>41699711</v>
      </c>
      <c r="B5611" t="inlineStr">
        <is>
          <t>Queens</t>
        </is>
      </c>
      <c r="C5611" t="inlineStr">
        <is>
          <t>11361</t>
        </is>
      </c>
      <c r="D5611" t="inlineStr">
        <is>
          <t>Korean</t>
        </is>
      </c>
      <c r="E5611" s="8" t="n">
        <v>46149</v>
      </c>
      <c r="F5611" t="inlineStr">
        <is>
          <t>Violations were cited in the following area(s).</t>
        </is>
      </c>
      <c r="G5611" t="inlineStr">
        <is>
          <t>04M</t>
        </is>
      </c>
      <c r="H5611" t="inlineStr">
        <is>
          <t>Live roaches in facility's food or non-food area.</t>
        </is>
      </c>
      <c r="I5611" t="inlineStr">
        <is>
          <t>Critical</t>
        </is>
      </c>
      <c r="J5611" t="n">
        <v>29</v>
      </c>
      <c r="L5611" s="9">
        <f>A5611&amp;"-"&amp;TEXT(E5611,"yyyymmdd")</f>
        <v/>
      </c>
    </row>
    <row r="5612">
      <c r="A5612" t="n">
        <v>41699711</v>
      </c>
      <c r="B5612" t="inlineStr">
        <is>
          <t>Queens</t>
        </is>
      </c>
      <c r="C5612" t="inlineStr">
        <is>
          <t>11361</t>
        </is>
      </c>
      <c r="D5612" t="inlineStr">
        <is>
          <t>Korean</t>
        </is>
      </c>
      <c r="E5612" s="8" t="n">
        <v>46149</v>
      </c>
      <c r="F5612" t="inlineStr">
        <is>
          <t>Violations were cited in the following area(s).</t>
        </is>
      </c>
      <c r="G5612" t="inlineStr">
        <is>
          <t>06F</t>
        </is>
      </c>
      <c r="H5612" t="inlineStr">
        <is>
          <t>Wiping cloths not stored clean and dry, or in a sanitizing solution, between uses.</t>
        </is>
      </c>
      <c r="I5612" t="inlineStr">
        <is>
          <t>Critical</t>
        </is>
      </c>
      <c r="J5612" t="n">
        <v>29</v>
      </c>
      <c r="L5612" s="9">
        <f>A5612&amp;"-"&amp;TEXT(E5612,"yyyymmdd")</f>
        <v/>
      </c>
    </row>
    <row r="5613">
      <c r="A5613" t="n">
        <v>41699711</v>
      </c>
      <c r="B5613" t="inlineStr">
        <is>
          <t>Queens</t>
        </is>
      </c>
      <c r="C5613" t="inlineStr">
        <is>
          <t>11361</t>
        </is>
      </c>
      <c r="D5613" t="inlineStr">
        <is>
          <t>Korean</t>
        </is>
      </c>
      <c r="E5613" s="8" t="n">
        <v>46149</v>
      </c>
      <c r="F5613" t="inlineStr">
        <is>
          <t>Violations were cited in the following area(s).</t>
        </is>
      </c>
      <c r="G5613" t="inlineStr">
        <is>
          <t>08A</t>
        </is>
      </c>
      <c r="H5613" t="inlineStr">
        <is>
          <t>Establishment is not free of harborage or conditions conducive to rodents, insects or other pests.</t>
        </is>
      </c>
      <c r="I5613" t="inlineStr">
        <is>
          <t>Not Critical</t>
        </is>
      </c>
      <c r="J5613" t="n">
        <v>29</v>
      </c>
      <c r="L5613" s="9">
        <f>A5613&amp;"-"&amp;TEXT(E5613,"yyyymmdd")</f>
        <v/>
      </c>
    </row>
    <row r="5614">
      <c r="A5614" t="n">
        <v>41699711</v>
      </c>
      <c r="B5614" t="inlineStr">
        <is>
          <t>Queens</t>
        </is>
      </c>
      <c r="C5614" t="inlineStr">
        <is>
          <t>11361</t>
        </is>
      </c>
      <c r="D5614" t="inlineStr">
        <is>
          <t>Korean</t>
        </is>
      </c>
      <c r="E5614" s="8" t="n">
        <v>46149</v>
      </c>
      <c r="F5614" t="inlineStr">
        <is>
          <t>Violations were cited in the following area(s).</t>
        </is>
      </c>
      <c r="G5614" t="inlineStr">
        <is>
          <t>10F</t>
        </is>
      </c>
      <c r="H5614" t="inlineStr">
        <is>
          <t>Non-food contact surface or equipment made of unacceptable material, not kept clean, or not properly sealed, raised, spaced or movable to allow accessibility for cleaning on all sides, above and underneath the unit.</t>
        </is>
      </c>
      <c r="I5614" t="inlineStr">
        <is>
          <t>Not Critical</t>
        </is>
      </c>
      <c r="J5614" t="n">
        <v>29</v>
      </c>
      <c r="L5614" s="9">
        <f>A5614&amp;"-"&amp;TEXT(E5614,"yyyymmdd")</f>
        <v/>
      </c>
    </row>
    <row r="5615">
      <c r="A5615" t="n">
        <v>50007472</v>
      </c>
      <c r="B5615" t="inlineStr">
        <is>
          <t>Manhattan</t>
        </is>
      </c>
      <c r="D5615" t="inlineStr">
        <is>
          <t>Sandwiches</t>
        </is>
      </c>
      <c r="E5615" s="8" t="n">
        <v>46149</v>
      </c>
      <c r="F5615" t="inlineStr">
        <is>
          <t>No violations were recorded at the time of this inspection.</t>
        </is>
      </c>
      <c r="I5615" t="inlineStr">
        <is>
          <t>Not Applicable</t>
        </is>
      </c>
      <c r="J5615" t="n">
        <v>0</v>
      </c>
      <c r="K5615" t="inlineStr">
        <is>
          <t>A</t>
        </is>
      </c>
      <c r="L5615" s="9">
        <f>A5615&amp;"-"&amp;TEXT(E5615,"yyyymmdd")</f>
        <v/>
      </c>
    </row>
    <row r="5616">
      <c r="A5616" t="n">
        <v>50008437</v>
      </c>
      <c r="B5616" t="inlineStr">
        <is>
          <t>Manhattan</t>
        </is>
      </c>
      <c r="C5616" t="inlineStr">
        <is>
          <t>10012</t>
        </is>
      </c>
      <c r="D5616" t="inlineStr">
        <is>
          <t>American</t>
        </is>
      </c>
      <c r="E5616" s="8" t="n">
        <v>46149</v>
      </c>
      <c r="F5616" t="inlineStr">
        <is>
          <t>Violations were cited in the following area(s).</t>
        </is>
      </c>
      <c r="G5616" t="inlineStr">
        <is>
          <t>02H</t>
        </is>
      </c>
      <c r="H5616" t="inlineStr">
        <is>
          <t>After cooking or removal from hot holding, TCS food not cooled by an approved method whereby the internal temperature is reduced from 140 °F to 70 °F or less within 2 hours, and from 70 °F to 41 °F or less within 4 additional hours.</t>
        </is>
      </c>
      <c r="I5616" t="inlineStr">
        <is>
          <t>Critical</t>
        </is>
      </c>
      <c r="J5616" t="n">
        <v>20</v>
      </c>
      <c r="L5616" s="9">
        <f>A5616&amp;"-"&amp;TEXT(E5616,"yyyymmdd")</f>
        <v/>
      </c>
    </row>
    <row r="5617">
      <c r="A5617" t="n">
        <v>50008437</v>
      </c>
      <c r="B5617" t="inlineStr">
        <is>
          <t>Manhattan</t>
        </is>
      </c>
      <c r="C5617" t="inlineStr">
        <is>
          <t>10012</t>
        </is>
      </c>
      <c r="D5617" t="inlineStr">
        <is>
          <t>American</t>
        </is>
      </c>
      <c r="E5617" s="8" t="n">
        <v>46149</v>
      </c>
      <c r="F5617" t="inlineStr">
        <is>
          <t>Violations were cited in the following area(s).</t>
        </is>
      </c>
      <c r="G5617" t="inlineStr">
        <is>
          <t>05B</t>
        </is>
      </c>
      <c r="H5617" t="inlineStr">
        <is>
          <t>Harmful noxious gas or vapor detected. Carbon Monoxide (CO) level exceeds nine (9) ppm</t>
        </is>
      </c>
      <c r="I5617" t="inlineStr">
        <is>
          <t>Critical</t>
        </is>
      </c>
      <c r="J5617" t="n">
        <v>20</v>
      </c>
      <c r="L5617" s="9">
        <f>A5617&amp;"-"&amp;TEXT(E5617,"yyyymmdd")</f>
        <v/>
      </c>
    </row>
    <row r="5618">
      <c r="A5618" t="n">
        <v>50008437</v>
      </c>
      <c r="B5618" t="inlineStr">
        <is>
          <t>Manhattan</t>
        </is>
      </c>
      <c r="C5618" t="inlineStr">
        <is>
          <t>10012</t>
        </is>
      </c>
      <c r="D5618" t="inlineStr">
        <is>
          <t>American</t>
        </is>
      </c>
      <c r="E5618" s="8" t="n">
        <v>46149</v>
      </c>
      <c r="F5618" t="inlineStr">
        <is>
          <t>Violations were cited in the following area(s).</t>
        </is>
      </c>
      <c r="G5618" t="inlineStr">
        <is>
          <t>10F</t>
        </is>
      </c>
      <c r="H5618" t="inlineStr">
        <is>
          <t>Non-food contact surface or equipment made of unacceptable material, not kept clean, or not properly sealed, raised, spaced or movable to allow accessibility for cleaning on all sides, above and underneath the unit.</t>
        </is>
      </c>
      <c r="I5618" t="inlineStr">
        <is>
          <t>Not Critical</t>
        </is>
      </c>
      <c r="J5618" t="n">
        <v>20</v>
      </c>
      <c r="L5618" s="9">
        <f>A5618&amp;"-"&amp;TEXT(E5618,"yyyymmdd")</f>
        <v/>
      </c>
    </row>
    <row r="5619">
      <c r="A5619" t="n">
        <v>50017217</v>
      </c>
      <c r="B5619" t="inlineStr">
        <is>
          <t>Queens</t>
        </is>
      </c>
      <c r="C5619" t="inlineStr">
        <is>
          <t>11385</t>
        </is>
      </c>
      <c r="D5619" t="inlineStr">
        <is>
          <t>American</t>
        </is>
      </c>
      <c r="E5619" s="8" t="n">
        <v>46149</v>
      </c>
      <c r="F5619" t="inlineStr">
        <is>
          <t>Violations were cited in the following area(s).</t>
        </is>
      </c>
      <c r="G5619" t="inlineStr">
        <is>
          <t>04O</t>
        </is>
      </c>
      <c r="H5619" t="inlineStr">
        <is>
          <t>Live animal other than fish in tank or service animal present in facility’s food or non-food area.</t>
        </is>
      </c>
      <c r="I5619" t="inlineStr">
        <is>
          <t>Critical</t>
        </is>
      </c>
      <c r="J5619" t="n">
        <v>13</v>
      </c>
      <c r="K5619" t="inlineStr">
        <is>
          <t>A</t>
        </is>
      </c>
      <c r="L5619" s="9">
        <f>A5619&amp;"-"&amp;TEXT(E5619,"yyyymmdd")</f>
        <v/>
      </c>
    </row>
    <row r="5620">
      <c r="A5620" t="n">
        <v>50017217</v>
      </c>
      <c r="B5620" t="inlineStr">
        <is>
          <t>Queens</t>
        </is>
      </c>
      <c r="C5620" t="inlineStr">
        <is>
          <t>11385</t>
        </is>
      </c>
      <c r="D5620" t="inlineStr">
        <is>
          <t>American</t>
        </is>
      </c>
      <c r="E5620" s="8" t="n">
        <v>46149</v>
      </c>
      <c r="F5620" t="inlineStr">
        <is>
          <t>Violations were cited in the following area(s).</t>
        </is>
      </c>
      <c r="G5620" t="inlineStr">
        <is>
          <t>10A</t>
        </is>
      </c>
      <c r="H5620" t="inlineStr">
        <is>
          <t>Toilet facility not maintained or provided with toilet paper, waste receptacle or self-closing door.</t>
        </is>
      </c>
      <c r="I5620" t="inlineStr">
        <is>
          <t>Not Critical</t>
        </is>
      </c>
      <c r="J5620" t="n">
        <v>13</v>
      </c>
      <c r="K5620" t="inlineStr">
        <is>
          <t>A</t>
        </is>
      </c>
      <c r="L5620" s="9">
        <f>A5620&amp;"-"&amp;TEXT(E5620,"yyyymmdd")</f>
        <v/>
      </c>
    </row>
    <row r="5621">
      <c r="A5621" t="n">
        <v>50017217</v>
      </c>
      <c r="B5621" t="inlineStr">
        <is>
          <t>Queens</t>
        </is>
      </c>
      <c r="C5621" t="inlineStr">
        <is>
          <t>11385</t>
        </is>
      </c>
      <c r="D5621" t="inlineStr">
        <is>
          <t>American</t>
        </is>
      </c>
      <c r="E5621" s="8" t="n">
        <v>46149</v>
      </c>
      <c r="F5621" t="inlineStr">
        <is>
          <t>Violations were cited in the following area(s).</t>
        </is>
      </c>
      <c r="G5621" t="inlineStr">
        <is>
          <t>10G</t>
        </is>
      </c>
      <c r="H5621" t="inlineStr">
        <is>
          <t>Dishwashing and ware washing: Cleaning and sanitizing of tableware, including dishes, utensils, and equipment deficient.</t>
        </is>
      </c>
      <c r="I5621" t="inlineStr">
        <is>
          <t>Not Critical</t>
        </is>
      </c>
      <c r="J5621" t="n">
        <v>13</v>
      </c>
      <c r="K5621" t="inlineStr">
        <is>
          <t>A</t>
        </is>
      </c>
      <c r="L5621" s="9">
        <f>A5621&amp;"-"&amp;TEXT(E5621,"yyyymmdd")</f>
        <v/>
      </c>
    </row>
    <row r="5622">
      <c r="A5622" t="n">
        <v>50018025</v>
      </c>
      <c r="B5622" t="inlineStr">
        <is>
          <t>Manhattan</t>
        </is>
      </c>
      <c r="C5622" t="inlineStr">
        <is>
          <t>10003</t>
        </is>
      </c>
      <c r="D5622" t="inlineStr">
        <is>
          <t>Sandwiches</t>
        </is>
      </c>
      <c r="E5622" s="8" t="n">
        <v>46149</v>
      </c>
      <c r="F5622" t="inlineStr">
        <is>
          <t>Violations were cited in the following area(s).</t>
        </is>
      </c>
      <c r="G5622" t="inlineStr">
        <is>
          <t>02G</t>
        </is>
      </c>
      <c r="H5622" t="inlineStr">
        <is>
          <t>Cold TCS food item held above 41 °F; smoked or processed fish held above 38 °F; intact raw eggs held above 45 °F; or reduced oxygen packaged (ROP) TCS foods held above required temperatures except during active necessary preparation.</t>
        </is>
      </c>
      <c r="I5622" t="inlineStr">
        <is>
          <t>Critical</t>
        </is>
      </c>
      <c r="J5622" t="n">
        <v>32</v>
      </c>
      <c r="L5622" s="9">
        <f>A5622&amp;"-"&amp;TEXT(E5622,"yyyymmdd")</f>
        <v/>
      </c>
    </row>
    <row r="5623">
      <c r="A5623" t="n">
        <v>50018025</v>
      </c>
      <c r="B5623" t="inlineStr">
        <is>
          <t>Manhattan</t>
        </is>
      </c>
      <c r="C5623" t="inlineStr">
        <is>
          <t>10003</t>
        </is>
      </c>
      <c r="D5623" t="inlineStr">
        <is>
          <t>Sandwiches</t>
        </is>
      </c>
      <c r="E5623" s="8" t="n">
        <v>46149</v>
      </c>
      <c r="F5623" t="inlineStr">
        <is>
          <t>Violations were cited in the following area(s).</t>
        </is>
      </c>
      <c r="G5623" t="inlineStr">
        <is>
          <t>05F</t>
        </is>
      </c>
      <c r="H5623" t="inlineStr">
        <is>
          <t>Insufficient or no hot holding, cold storage or cold holding equipment provided to maintain Time/Temperature Control for Safety Foods (TCS) at required temperatures</t>
        </is>
      </c>
      <c r="I5623" t="inlineStr">
        <is>
          <t>Critical</t>
        </is>
      </c>
      <c r="J5623" t="n">
        <v>32</v>
      </c>
      <c r="L5623" s="9">
        <f>A5623&amp;"-"&amp;TEXT(E5623,"yyyymmdd")</f>
        <v/>
      </c>
    </row>
    <row r="5624">
      <c r="A5624" t="n">
        <v>50018025</v>
      </c>
      <c r="B5624" t="inlineStr">
        <is>
          <t>Manhattan</t>
        </is>
      </c>
      <c r="C5624" t="inlineStr">
        <is>
          <t>10003</t>
        </is>
      </c>
      <c r="D5624" t="inlineStr">
        <is>
          <t>Sandwiches</t>
        </is>
      </c>
      <c r="E5624" s="8" t="n">
        <v>46149</v>
      </c>
      <c r="F5624" t="inlineStr">
        <is>
          <t>Violations were cited in the following area(s).</t>
        </is>
      </c>
      <c r="G5624" t="inlineStr">
        <is>
          <t>06D</t>
        </is>
      </c>
      <c r="H5624" t="inlineStr">
        <is>
          <t>Food contact surface not properly washed, rinsed and sanitized after each use and following any activity when contamination may have occurred.</t>
        </is>
      </c>
      <c r="I5624" t="inlineStr">
        <is>
          <t>Critical</t>
        </is>
      </c>
      <c r="J5624" t="n">
        <v>32</v>
      </c>
      <c r="L5624" s="9">
        <f>A5624&amp;"-"&amp;TEXT(E5624,"yyyymmdd")</f>
        <v/>
      </c>
    </row>
    <row r="5625">
      <c r="A5625" t="n">
        <v>50018025</v>
      </c>
      <c r="B5625" t="inlineStr">
        <is>
          <t>Manhattan</t>
        </is>
      </c>
      <c r="C5625" t="inlineStr">
        <is>
          <t>10003</t>
        </is>
      </c>
      <c r="D5625" t="inlineStr">
        <is>
          <t>Sandwiches</t>
        </is>
      </c>
      <c r="E5625" s="8" t="n">
        <v>46149</v>
      </c>
      <c r="F5625" t="inlineStr">
        <is>
          <t>Violations were cited in the following area(s).</t>
        </is>
      </c>
      <c r="G5625" t="inlineStr">
        <is>
          <t>06E</t>
        </is>
      </c>
      <c r="H5625" t="inlineStr">
        <is>
          <t>Sanitized equipment or utensil, including in-use food dispensing utensil, improperly used or stored.</t>
        </is>
      </c>
      <c r="I5625" t="inlineStr">
        <is>
          <t>Critical</t>
        </is>
      </c>
      <c r="J5625" t="n">
        <v>32</v>
      </c>
      <c r="L5625" s="9">
        <f>A5625&amp;"-"&amp;TEXT(E5625,"yyyymmdd")</f>
        <v/>
      </c>
    </row>
    <row r="5626">
      <c r="A5626" t="n">
        <v>50033699</v>
      </c>
      <c r="B5626" t="inlineStr">
        <is>
          <t>Manhattan</t>
        </is>
      </c>
      <c r="D5626" t="inlineStr">
        <is>
          <t>Caribbean</t>
        </is>
      </c>
      <c r="E5626" s="8" t="n">
        <v>46149</v>
      </c>
      <c r="F5626" t="inlineStr">
        <is>
          <t>Violations were cited in the following area(s).</t>
        </is>
      </c>
      <c r="G5626" t="inlineStr">
        <is>
          <t>02B</t>
        </is>
      </c>
      <c r="H5626" t="inlineStr">
        <is>
          <t>Hot TCS food item not held at or above 140 °F.</t>
        </is>
      </c>
      <c r="I5626" t="inlineStr">
        <is>
          <t>Critical</t>
        </is>
      </c>
      <c r="J5626" t="n">
        <v>7</v>
      </c>
      <c r="K5626" t="inlineStr">
        <is>
          <t>A</t>
        </is>
      </c>
      <c r="L5626" s="9">
        <f>A5626&amp;"-"&amp;TEXT(E5626,"yyyymmdd")</f>
        <v/>
      </c>
    </row>
    <row r="5627">
      <c r="A5627" t="n">
        <v>50034723</v>
      </c>
      <c r="B5627" t="inlineStr">
        <is>
          <t>Brooklyn</t>
        </is>
      </c>
      <c r="C5627" t="inlineStr">
        <is>
          <t>11231</t>
        </is>
      </c>
      <c r="D5627" t="inlineStr">
        <is>
          <t>Coffee/Tea</t>
        </is>
      </c>
      <c r="E5627" s="8" t="n">
        <v>46149</v>
      </c>
      <c r="F5627" t="inlineStr">
        <is>
          <t>Violations were cited in the following area(s).</t>
        </is>
      </c>
      <c r="G5627" t="inlineStr">
        <is>
          <t>02G</t>
        </is>
      </c>
      <c r="H5627" t="inlineStr">
        <is>
          <t>Cold TCS food item held above 41 °F; smoked or processed fish held above 38 °F; intact raw eggs held above 45 °F; or reduced oxygen packaged (ROP) TCS foods held above required temperatures except during active necessary preparation.</t>
        </is>
      </c>
      <c r="I5627" t="inlineStr">
        <is>
          <t>Critical</t>
        </is>
      </c>
      <c r="J5627" t="n">
        <v>13</v>
      </c>
      <c r="K5627" t="inlineStr">
        <is>
          <t>A</t>
        </is>
      </c>
      <c r="L5627" s="9">
        <f>A5627&amp;"-"&amp;TEXT(E5627,"yyyymmdd")</f>
        <v/>
      </c>
    </row>
    <row r="5628">
      <c r="A5628" t="n">
        <v>50034723</v>
      </c>
      <c r="B5628" t="inlineStr">
        <is>
          <t>Brooklyn</t>
        </is>
      </c>
      <c r="C5628" t="inlineStr">
        <is>
          <t>11231</t>
        </is>
      </c>
      <c r="D5628" t="inlineStr">
        <is>
          <t>Coffee/Tea</t>
        </is>
      </c>
      <c r="E5628" s="8" t="n">
        <v>46149</v>
      </c>
      <c r="F5628" t="inlineStr">
        <is>
          <t>Violations were cited in the following area(s).</t>
        </is>
      </c>
      <c r="G5628" t="inlineStr">
        <is>
          <t>10B</t>
        </is>
      </c>
      <c r="H5628" t="inlineStr">
        <is>
          <t>Anti-siphonage or back-flow prevention device not provided where required; equipment or floor not properly drained; sewage disposal system in disrepair or not functioning properly. Condensation or liquid waste improperly disposed of.</t>
        </is>
      </c>
      <c r="I5628" t="inlineStr">
        <is>
          <t>Not Critical</t>
        </is>
      </c>
      <c r="J5628" t="n">
        <v>13</v>
      </c>
      <c r="K5628" t="inlineStr">
        <is>
          <t>A</t>
        </is>
      </c>
      <c r="L5628" s="9">
        <f>A5628&amp;"-"&amp;TEXT(E5628,"yyyymmdd")</f>
        <v/>
      </c>
    </row>
    <row r="5629">
      <c r="A5629" t="n">
        <v>50034723</v>
      </c>
      <c r="B5629" t="inlineStr">
        <is>
          <t>Brooklyn</t>
        </is>
      </c>
      <c r="C5629" t="inlineStr">
        <is>
          <t>11231</t>
        </is>
      </c>
      <c r="D5629" t="inlineStr">
        <is>
          <t>Coffee/Tea</t>
        </is>
      </c>
      <c r="E5629" s="8" t="n">
        <v>46149</v>
      </c>
      <c r="F5629" t="inlineStr">
        <is>
          <t>Violations were cited in the following area(s).</t>
        </is>
      </c>
      <c r="G5629" t="inlineStr">
        <is>
          <t>10F</t>
        </is>
      </c>
      <c r="H5629" t="inlineStr">
        <is>
          <t>Non-food contact surface or equipment made of unacceptable material, not kept clean, or not properly sealed, raised, spaced or movable to allow accessibility for cleaning on all sides, above and underneath the unit.</t>
        </is>
      </c>
      <c r="I5629" t="inlineStr">
        <is>
          <t>Not Critical</t>
        </is>
      </c>
      <c r="J5629" t="n">
        <v>13</v>
      </c>
      <c r="K5629" t="inlineStr">
        <is>
          <t>A</t>
        </is>
      </c>
      <c r="L5629" s="9">
        <f>A5629&amp;"-"&amp;TEXT(E5629,"yyyymmdd")</f>
        <v/>
      </c>
    </row>
    <row r="5630">
      <c r="A5630" t="n">
        <v>50035973</v>
      </c>
      <c r="B5630" t="inlineStr">
        <is>
          <t>Staten Island</t>
        </is>
      </c>
      <c r="C5630" t="inlineStr">
        <is>
          <t>10304</t>
        </is>
      </c>
      <c r="D5630" t="inlineStr">
        <is>
          <t>Spanish</t>
        </is>
      </c>
      <c r="E5630" s="8" t="n">
        <v>46149</v>
      </c>
      <c r="F5630" t="inlineStr">
        <is>
          <t>Violations were cited in the following area(s).</t>
        </is>
      </c>
      <c r="G5630" t="inlineStr">
        <is>
          <t>02B</t>
        </is>
      </c>
      <c r="H5630" t="inlineStr">
        <is>
          <t>Hot TCS food item not held at or above 140 °F.</t>
        </is>
      </c>
      <c r="I5630" t="inlineStr">
        <is>
          <t>Critical</t>
        </is>
      </c>
      <c r="J5630" t="n">
        <v>21</v>
      </c>
      <c r="L5630" s="9">
        <f>A5630&amp;"-"&amp;TEXT(E5630,"yyyymmdd")</f>
        <v/>
      </c>
    </row>
    <row r="5631">
      <c r="A5631" t="n">
        <v>50035973</v>
      </c>
      <c r="B5631" t="inlineStr">
        <is>
          <t>Staten Island</t>
        </is>
      </c>
      <c r="C5631" t="inlineStr">
        <is>
          <t>10304</t>
        </is>
      </c>
      <c r="D5631" t="inlineStr">
        <is>
          <t>Spanish</t>
        </is>
      </c>
      <c r="E5631" s="8" t="n">
        <v>46149</v>
      </c>
      <c r="F5631" t="inlineStr">
        <is>
          <t>Violations were cited in the following area(s).</t>
        </is>
      </c>
      <c r="G5631" t="inlineStr">
        <is>
          <t>06C</t>
        </is>
      </c>
      <c r="H563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631" t="inlineStr">
        <is>
          <t>Critical</t>
        </is>
      </c>
      <c r="J5631" t="n">
        <v>21</v>
      </c>
      <c r="L5631" s="9">
        <f>A5631&amp;"-"&amp;TEXT(E5631,"yyyymmdd")</f>
        <v/>
      </c>
    </row>
    <row r="5632">
      <c r="A5632" t="n">
        <v>50035973</v>
      </c>
      <c r="B5632" t="inlineStr">
        <is>
          <t>Staten Island</t>
        </is>
      </c>
      <c r="C5632" t="inlineStr">
        <is>
          <t>10304</t>
        </is>
      </c>
      <c r="D5632" t="inlineStr">
        <is>
          <t>Spanish</t>
        </is>
      </c>
      <c r="E5632" s="8" t="n">
        <v>46149</v>
      </c>
      <c r="F5632" t="inlineStr">
        <is>
          <t>Violations were cited in the following area(s).</t>
        </is>
      </c>
      <c r="G5632" t="inlineStr">
        <is>
          <t>09C</t>
        </is>
      </c>
      <c r="H5632" t="inlineStr">
        <is>
          <t>Design, construction, materials used or maintenance of food contact surface improper. Surface not easily cleanable, sanitized and maintained.</t>
        </is>
      </c>
      <c r="I5632" t="inlineStr">
        <is>
          <t>Not Critical</t>
        </is>
      </c>
      <c r="J5632" t="n">
        <v>21</v>
      </c>
      <c r="L5632" s="9">
        <f>A5632&amp;"-"&amp;TEXT(E5632,"yyyymmdd")</f>
        <v/>
      </c>
    </row>
    <row r="5633">
      <c r="A5633" t="n">
        <v>50035973</v>
      </c>
      <c r="B5633" t="inlineStr">
        <is>
          <t>Staten Island</t>
        </is>
      </c>
      <c r="C5633" t="inlineStr">
        <is>
          <t>10304</t>
        </is>
      </c>
      <c r="D5633" t="inlineStr">
        <is>
          <t>Spanish</t>
        </is>
      </c>
      <c r="E5633" s="8" t="n">
        <v>46149</v>
      </c>
      <c r="F5633" t="inlineStr">
        <is>
          <t>Violations were cited in the following area(s).</t>
        </is>
      </c>
      <c r="G5633" t="inlineStr">
        <is>
          <t>10B</t>
        </is>
      </c>
      <c r="H5633" t="inlineStr">
        <is>
          <t>Anti-siphonage or back-flow prevention device not provided where required; equipment or floor not properly drained; sewage disposal system in disrepair or not functioning properly. Condensation or liquid waste improperly disposed of.</t>
        </is>
      </c>
      <c r="I5633" t="inlineStr">
        <is>
          <t>Not Critical</t>
        </is>
      </c>
      <c r="J5633" t="n">
        <v>21</v>
      </c>
      <c r="L5633" s="9">
        <f>A5633&amp;"-"&amp;TEXT(E5633,"yyyymmdd")</f>
        <v/>
      </c>
    </row>
    <row r="5634">
      <c r="A5634" t="n">
        <v>50035973</v>
      </c>
      <c r="B5634" t="inlineStr">
        <is>
          <t>Staten Island</t>
        </is>
      </c>
      <c r="C5634" t="inlineStr">
        <is>
          <t>10304</t>
        </is>
      </c>
      <c r="D5634" t="inlineStr">
        <is>
          <t>Spanish</t>
        </is>
      </c>
      <c r="E5634" s="8" t="n">
        <v>46149</v>
      </c>
      <c r="F5634" t="inlineStr">
        <is>
          <t>Violations were cited in the following area(s).</t>
        </is>
      </c>
      <c r="G5634" t="inlineStr">
        <is>
          <t>28-06</t>
        </is>
      </c>
      <c r="H5634" t="inlineStr">
        <is>
          <t>Contract with a pest management professional not in place. Record of extermination activities not kept on premises.</t>
        </is>
      </c>
      <c r="I5634" t="inlineStr">
        <is>
          <t>Not Critical</t>
        </is>
      </c>
      <c r="J5634" t="n">
        <v>21</v>
      </c>
      <c r="L5634" s="9">
        <f>A5634&amp;"-"&amp;TEXT(E5634,"yyyymmdd")</f>
        <v/>
      </c>
    </row>
    <row r="5635">
      <c r="A5635" t="n">
        <v>50045746</v>
      </c>
      <c r="B5635" t="inlineStr">
        <is>
          <t>Brooklyn</t>
        </is>
      </c>
      <c r="C5635" t="inlineStr">
        <is>
          <t>11225</t>
        </is>
      </c>
      <c r="D5635" t="inlineStr">
        <is>
          <t>Japanese</t>
        </is>
      </c>
      <c r="E5635" s="8" t="n">
        <v>46149</v>
      </c>
      <c r="F5635" t="inlineStr">
        <is>
          <t>Violations were cited in the following area(s).</t>
        </is>
      </c>
      <c r="G5635" t="inlineStr">
        <is>
          <t>02G</t>
        </is>
      </c>
      <c r="H5635" t="inlineStr">
        <is>
          <t>Cold TCS food item held above 41 °F; smoked or processed fish held above 38 °F; intact raw eggs held above 45 °F; or reduced oxygen packaged (ROP) TCS foods held above required temperatures except during active necessary preparation.</t>
        </is>
      </c>
      <c r="I5635" t="inlineStr">
        <is>
          <t>Critical</t>
        </is>
      </c>
      <c r="J5635" t="n">
        <v>12</v>
      </c>
      <c r="K5635" t="inlineStr">
        <is>
          <t>A</t>
        </is>
      </c>
      <c r="L5635" s="9">
        <f>A5635&amp;"-"&amp;TEXT(E5635,"yyyymmdd")</f>
        <v/>
      </c>
    </row>
    <row r="5636">
      <c r="A5636" t="n">
        <v>50045746</v>
      </c>
      <c r="B5636" t="inlineStr">
        <is>
          <t>Brooklyn</t>
        </is>
      </c>
      <c r="C5636" t="inlineStr">
        <is>
          <t>11225</t>
        </is>
      </c>
      <c r="D5636" t="inlineStr">
        <is>
          <t>Japanese</t>
        </is>
      </c>
      <c r="E5636" s="8" t="n">
        <v>46149</v>
      </c>
      <c r="F5636" t="inlineStr">
        <is>
          <t>Violations were cited in the following area(s).</t>
        </is>
      </c>
      <c r="G5636" t="inlineStr">
        <is>
          <t>10G</t>
        </is>
      </c>
      <c r="H5636" t="inlineStr">
        <is>
          <t>Dishwashing and ware washing: Cleaning and sanitizing of tableware, including dishes, utensils, and equipment deficient.</t>
        </is>
      </c>
      <c r="I5636" t="inlineStr">
        <is>
          <t>Not Critical</t>
        </is>
      </c>
      <c r="J5636" t="n">
        <v>12</v>
      </c>
      <c r="K5636" t="inlineStr">
        <is>
          <t>A</t>
        </is>
      </c>
      <c r="L5636" s="9">
        <f>A5636&amp;"-"&amp;TEXT(E5636,"yyyymmdd")</f>
        <v/>
      </c>
    </row>
    <row r="5637">
      <c r="A5637" t="n">
        <v>50046281</v>
      </c>
      <c r="B5637" t="inlineStr">
        <is>
          <t>Brooklyn</t>
        </is>
      </c>
      <c r="C5637" t="inlineStr">
        <is>
          <t>11226</t>
        </is>
      </c>
      <c r="D5637" t="inlineStr">
        <is>
          <t>Chinese</t>
        </is>
      </c>
      <c r="E5637" s="8" t="n">
        <v>46149</v>
      </c>
      <c r="F5637" t="inlineStr">
        <is>
          <t>Violations were cited in the following area(s).</t>
        </is>
      </c>
      <c r="G5637" t="inlineStr">
        <is>
          <t>02B</t>
        </is>
      </c>
      <c r="H5637" t="inlineStr">
        <is>
          <t>Hot TCS food item not held at or above 140 °F.</t>
        </is>
      </c>
      <c r="I5637" t="inlineStr">
        <is>
          <t>Critical</t>
        </is>
      </c>
      <c r="J5637" t="n">
        <v>25</v>
      </c>
      <c r="L5637" s="9">
        <f>A5637&amp;"-"&amp;TEXT(E5637,"yyyymmdd")</f>
        <v/>
      </c>
    </row>
    <row r="5638">
      <c r="A5638" t="n">
        <v>50046281</v>
      </c>
      <c r="B5638" t="inlineStr">
        <is>
          <t>Brooklyn</t>
        </is>
      </c>
      <c r="C5638" t="inlineStr">
        <is>
          <t>11226</t>
        </is>
      </c>
      <c r="D5638" t="inlineStr">
        <is>
          <t>Chinese</t>
        </is>
      </c>
      <c r="E5638" s="8" t="n">
        <v>46149</v>
      </c>
      <c r="F5638" t="inlineStr">
        <is>
          <t>Violations were cited in the following area(s).</t>
        </is>
      </c>
      <c r="G5638" t="inlineStr">
        <is>
          <t>02G</t>
        </is>
      </c>
      <c r="H5638" t="inlineStr">
        <is>
          <t>Cold TCS food item held above 41 °F; smoked or processed fish held above 38 °F; intact raw eggs held above 45 °F; or reduced oxygen packaged (ROP) TCS foods held above required temperatures except during active necessary preparation.</t>
        </is>
      </c>
      <c r="I5638" t="inlineStr">
        <is>
          <t>Critical</t>
        </is>
      </c>
      <c r="J5638" t="n">
        <v>25</v>
      </c>
      <c r="L5638" s="9">
        <f>A5638&amp;"-"&amp;TEXT(E5638,"yyyymmdd")</f>
        <v/>
      </c>
    </row>
    <row r="5639">
      <c r="A5639" t="n">
        <v>50046281</v>
      </c>
      <c r="B5639" t="inlineStr">
        <is>
          <t>Brooklyn</t>
        </is>
      </c>
      <c r="C5639" t="inlineStr">
        <is>
          <t>11226</t>
        </is>
      </c>
      <c r="D5639" t="inlineStr">
        <is>
          <t>Chinese</t>
        </is>
      </c>
      <c r="E5639" s="8" t="n">
        <v>46149</v>
      </c>
      <c r="F5639" t="inlineStr">
        <is>
          <t>Violations were cited in the following area(s).</t>
        </is>
      </c>
      <c r="G5639" t="inlineStr">
        <is>
          <t>06C</t>
        </is>
      </c>
      <c r="H563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639" t="inlineStr">
        <is>
          <t>Critical</t>
        </is>
      </c>
      <c r="J5639" t="n">
        <v>25</v>
      </c>
      <c r="L5639" s="9">
        <f>A5639&amp;"-"&amp;TEXT(E5639,"yyyymmdd")</f>
        <v/>
      </c>
    </row>
    <row r="5640">
      <c r="A5640" t="n">
        <v>50046281</v>
      </c>
      <c r="B5640" t="inlineStr">
        <is>
          <t>Brooklyn</t>
        </is>
      </c>
      <c r="C5640" t="inlineStr">
        <is>
          <t>11226</t>
        </is>
      </c>
      <c r="D5640" t="inlineStr">
        <is>
          <t>Chinese</t>
        </is>
      </c>
      <c r="E5640" s="8" t="n">
        <v>46149</v>
      </c>
      <c r="F5640" t="inlineStr">
        <is>
          <t>Violations were cited in the following area(s).</t>
        </is>
      </c>
      <c r="G5640" t="inlineStr">
        <is>
          <t>10F</t>
        </is>
      </c>
      <c r="H5640" t="inlineStr">
        <is>
          <t>Non-food contact surface or equipment made of unacceptable material, not kept clean, or not properly sealed, raised, spaced or movable to allow accessibility for cleaning on all sides, above and underneath the unit.</t>
        </is>
      </c>
      <c r="I5640" t="inlineStr">
        <is>
          <t>Not Critical</t>
        </is>
      </c>
      <c r="J5640" t="n">
        <v>25</v>
      </c>
      <c r="L5640" s="9">
        <f>A5640&amp;"-"&amp;TEXT(E5640,"yyyymmdd")</f>
        <v/>
      </c>
    </row>
    <row r="5641">
      <c r="A5641" t="n">
        <v>50054544</v>
      </c>
      <c r="B5641" t="inlineStr">
        <is>
          <t>Brooklyn</t>
        </is>
      </c>
      <c r="C5641" t="inlineStr">
        <is>
          <t>11216</t>
        </is>
      </c>
      <c r="D5641" t="inlineStr">
        <is>
          <t>Caribbean</t>
        </is>
      </c>
      <c r="E5641" s="8" t="n">
        <v>46149</v>
      </c>
      <c r="F5641" t="inlineStr">
        <is>
          <t>Violations were cited in the following area(s).</t>
        </is>
      </c>
      <c r="G5641" t="inlineStr">
        <is>
          <t>02B</t>
        </is>
      </c>
      <c r="H5641" t="inlineStr">
        <is>
          <t>Hot TCS food item not held at or above 140 °F.</t>
        </is>
      </c>
      <c r="I5641" t="inlineStr">
        <is>
          <t>Critical</t>
        </is>
      </c>
      <c r="J5641" t="n">
        <v>9</v>
      </c>
      <c r="K5641" t="inlineStr">
        <is>
          <t>A</t>
        </is>
      </c>
      <c r="L5641" s="9">
        <f>A5641&amp;"-"&amp;TEXT(E5641,"yyyymmdd")</f>
        <v/>
      </c>
    </row>
    <row r="5642">
      <c r="A5642" t="n">
        <v>50054544</v>
      </c>
      <c r="B5642" t="inlineStr">
        <is>
          <t>Brooklyn</t>
        </is>
      </c>
      <c r="C5642" t="inlineStr">
        <is>
          <t>11216</t>
        </is>
      </c>
      <c r="D5642" t="inlineStr">
        <is>
          <t>Caribbean</t>
        </is>
      </c>
      <c r="E5642" s="8" t="n">
        <v>46149</v>
      </c>
      <c r="F5642" t="inlineStr">
        <is>
          <t>Violations were cited in the following area(s).</t>
        </is>
      </c>
      <c r="G5642" t="inlineStr">
        <is>
          <t>09B</t>
        </is>
      </c>
      <c r="H5642" t="inlineStr">
        <is>
          <t>Thawing procedure improper.</t>
        </is>
      </c>
      <c r="I5642" t="inlineStr">
        <is>
          <t>Not Critical</t>
        </is>
      </c>
      <c r="J5642" t="n">
        <v>9</v>
      </c>
      <c r="K5642" t="inlineStr">
        <is>
          <t>A</t>
        </is>
      </c>
      <c r="L5642" s="9">
        <f>A5642&amp;"-"&amp;TEXT(E5642,"yyyymmdd")</f>
        <v/>
      </c>
    </row>
    <row r="5643">
      <c r="A5643" t="n">
        <v>50055040</v>
      </c>
      <c r="B5643" t="inlineStr">
        <is>
          <t>Manhattan</t>
        </is>
      </c>
      <c r="C5643" t="inlineStr">
        <is>
          <t>10022</t>
        </is>
      </c>
      <c r="D5643" t="inlineStr">
        <is>
          <t>Coffee/Tea</t>
        </is>
      </c>
      <c r="E5643" s="8" t="n">
        <v>46149</v>
      </c>
      <c r="F5643" t="inlineStr">
        <is>
          <t>Violations were cited in the following area(s).</t>
        </is>
      </c>
      <c r="G5643" t="inlineStr">
        <is>
          <t>02B</t>
        </is>
      </c>
      <c r="H5643" t="inlineStr">
        <is>
          <t>Hot TCS food item not held at or above 140 °F.</t>
        </is>
      </c>
      <c r="I5643" t="inlineStr">
        <is>
          <t>Critical</t>
        </is>
      </c>
      <c r="J5643" t="n">
        <v>9</v>
      </c>
      <c r="K5643" t="inlineStr">
        <is>
          <t>A</t>
        </is>
      </c>
      <c r="L5643" s="9">
        <f>A5643&amp;"-"&amp;TEXT(E5643,"yyyymmdd")</f>
        <v/>
      </c>
    </row>
    <row r="5644">
      <c r="A5644" t="n">
        <v>50055040</v>
      </c>
      <c r="B5644" t="inlineStr">
        <is>
          <t>Manhattan</t>
        </is>
      </c>
      <c r="C5644" t="inlineStr">
        <is>
          <t>10022</t>
        </is>
      </c>
      <c r="D5644" t="inlineStr">
        <is>
          <t>Coffee/Tea</t>
        </is>
      </c>
      <c r="E5644" s="8" t="n">
        <v>46149</v>
      </c>
      <c r="F5644" t="inlineStr">
        <is>
          <t>Violations were cited in the following area(s).</t>
        </is>
      </c>
      <c r="G5644" t="inlineStr">
        <is>
          <t>10F</t>
        </is>
      </c>
      <c r="H5644" t="inlineStr">
        <is>
          <t>Non-food contact surface or equipment made of unacceptable material, not kept clean, or not properly sealed, raised, spaced or movable to allow accessibility for cleaning on all sides, above and underneath the unit.</t>
        </is>
      </c>
      <c r="I5644" t="inlineStr">
        <is>
          <t>Not Critical</t>
        </is>
      </c>
      <c r="J5644" t="n">
        <v>9</v>
      </c>
      <c r="K5644" t="inlineStr">
        <is>
          <t>A</t>
        </is>
      </c>
      <c r="L5644" s="9">
        <f>A5644&amp;"-"&amp;TEXT(E5644,"yyyymmdd")</f>
        <v/>
      </c>
    </row>
    <row r="5645">
      <c r="A5645" t="n">
        <v>50058240</v>
      </c>
      <c r="B5645" t="inlineStr">
        <is>
          <t>Manhattan</t>
        </is>
      </c>
      <c r="C5645" t="inlineStr">
        <is>
          <t>10029</t>
        </is>
      </c>
      <c r="D5645" t="inlineStr">
        <is>
          <t>Bakery Products/Desserts</t>
        </is>
      </c>
      <c r="E5645" s="8" t="n">
        <v>46149</v>
      </c>
      <c r="F5645" t="inlineStr">
        <is>
          <t>Violations were cited in the following area(s).</t>
        </is>
      </c>
      <c r="G5645" t="inlineStr">
        <is>
          <t>02B</t>
        </is>
      </c>
      <c r="H5645" t="inlineStr">
        <is>
          <t>Hot TCS food item not held at or above 140 °F.</t>
        </is>
      </c>
      <c r="I5645" t="inlineStr">
        <is>
          <t>Critical</t>
        </is>
      </c>
      <c r="J5645" t="n">
        <v>31</v>
      </c>
      <c r="L5645" s="9">
        <f>A5645&amp;"-"&amp;TEXT(E5645,"yyyymmdd")</f>
        <v/>
      </c>
    </row>
    <row r="5646">
      <c r="A5646" t="n">
        <v>50058240</v>
      </c>
      <c r="B5646" t="inlineStr">
        <is>
          <t>Manhattan</t>
        </is>
      </c>
      <c r="C5646" t="inlineStr">
        <is>
          <t>10029</t>
        </is>
      </c>
      <c r="D5646" t="inlineStr">
        <is>
          <t>Bakery Products/Desserts</t>
        </is>
      </c>
      <c r="E5646" s="8" t="n">
        <v>46149</v>
      </c>
      <c r="F5646" t="inlineStr">
        <is>
          <t>Violations were cited in the following area(s).</t>
        </is>
      </c>
      <c r="G5646" t="inlineStr">
        <is>
          <t>02G</t>
        </is>
      </c>
      <c r="H5646" t="inlineStr">
        <is>
          <t>Cold TCS food item held above 41 °F; smoked or processed fish held above 38 °F; intact raw eggs held above 45 °F; or reduced oxygen packaged (ROP) TCS foods held above required temperatures except during active necessary preparation.</t>
        </is>
      </c>
      <c r="I5646" t="inlineStr">
        <is>
          <t>Critical</t>
        </is>
      </c>
      <c r="J5646" t="n">
        <v>31</v>
      </c>
      <c r="L5646" s="9">
        <f>A5646&amp;"-"&amp;TEXT(E5646,"yyyymmdd")</f>
        <v/>
      </c>
    </row>
    <row r="5647">
      <c r="A5647" t="n">
        <v>50058240</v>
      </c>
      <c r="B5647" t="inlineStr">
        <is>
          <t>Manhattan</t>
        </is>
      </c>
      <c r="C5647" t="inlineStr">
        <is>
          <t>10029</t>
        </is>
      </c>
      <c r="D5647" t="inlineStr">
        <is>
          <t>Bakery Products/Desserts</t>
        </is>
      </c>
      <c r="E5647" s="8" t="n">
        <v>46149</v>
      </c>
      <c r="F5647" t="inlineStr">
        <is>
          <t>Violations were cited in the following area(s).</t>
        </is>
      </c>
      <c r="G5647" t="inlineStr">
        <is>
          <t>04K</t>
        </is>
      </c>
      <c r="H5647" t="inlineStr">
        <is>
          <t>Evidence of rats or live rats in establishment's food or non-food areas.</t>
        </is>
      </c>
      <c r="I5647" t="inlineStr">
        <is>
          <t>Critical</t>
        </is>
      </c>
      <c r="J5647" t="n">
        <v>31</v>
      </c>
      <c r="L5647" s="9">
        <f>A5647&amp;"-"&amp;TEXT(E5647,"yyyymmdd")</f>
        <v/>
      </c>
    </row>
    <row r="5648">
      <c r="A5648" t="n">
        <v>50058240</v>
      </c>
      <c r="B5648" t="inlineStr">
        <is>
          <t>Manhattan</t>
        </is>
      </c>
      <c r="C5648" t="inlineStr">
        <is>
          <t>10029</t>
        </is>
      </c>
      <c r="D5648" t="inlineStr">
        <is>
          <t>Bakery Products/Desserts</t>
        </is>
      </c>
      <c r="E5648" s="8" t="n">
        <v>46149</v>
      </c>
      <c r="F5648" t="inlineStr">
        <is>
          <t>Violations were cited in the following area(s).</t>
        </is>
      </c>
      <c r="G5648" t="inlineStr">
        <is>
          <t>04L</t>
        </is>
      </c>
      <c r="H5648" t="inlineStr">
        <is>
          <t>Evidence of mice or live mice in establishment's food or non-food areas.</t>
        </is>
      </c>
      <c r="I5648" t="inlineStr">
        <is>
          <t>Critical</t>
        </is>
      </c>
      <c r="J5648" t="n">
        <v>31</v>
      </c>
      <c r="L5648" s="9">
        <f>A5648&amp;"-"&amp;TEXT(E5648,"yyyymmdd")</f>
        <v/>
      </c>
    </row>
    <row r="5649">
      <c r="A5649" t="n">
        <v>50058240</v>
      </c>
      <c r="B5649" t="inlineStr">
        <is>
          <t>Manhattan</t>
        </is>
      </c>
      <c r="C5649" t="inlineStr">
        <is>
          <t>10029</t>
        </is>
      </c>
      <c r="D5649" t="inlineStr">
        <is>
          <t>Bakery Products/Desserts</t>
        </is>
      </c>
      <c r="E5649" s="8" t="n">
        <v>46149</v>
      </c>
      <c r="F5649" t="inlineStr">
        <is>
          <t>Violations were cited in the following area(s).</t>
        </is>
      </c>
      <c r="G5649" t="inlineStr">
        <is>
          <t>06D</t>
        </is>
      </c>
      <c r="H5649" t="inlineStr">
        <is>
          <t>Food contact surface not properly washed, rinsed and sanitized after each use and following any activity when contamination may have occurred.</t>
        </is>
      </c>
      <c r="I5649" t="inlineStr">
        <is>
          <t>Critical</t>
        </is>
      </c>
      <c r="J5649" t="n">
        <v>31</v>
      </c>
      <c r="L5649" s="9">
        <f>A5649&amp;"-"&amp;TEXT(E5649,"yyyymmdd")</f>
        <v/>
      </c>
    </row>
    <row r="5650">
      <c r="A5650" t="n">
        <v>50058240</v>
      </c>
      <c r="B5650" t="inlineStr">
        <is>
          <t>Manhattan</t>
        </is>
      </c>
      <c r="C5650" t="inlineStr">
        <is>
          <t>10029</t>
        </is>
      </c>
      <c r="D5650" t="inlineStr">
        <is>
          <t>Bakery Products/Desserts</t>
        </is>
      </c>
      <c r="E5650" s="8" t="n">
        <v>46149</v>
      </c>
      <c r="F5650" t="inlineStr">
        <is>
          <t>Violations were cited in the following area(s).</t>
        </is>
      </c>
      <c r="G5650" t="inlineStr">
        <is>
          <t>08A</t>
        </is>
      </c>
      <c r="H5650" t="inlineStr">
        <is>
          <t>Establishment is not free of harborage or conditions conducive to rodents, insects or other pests.</t>
        </is>
      </c>
      <c r="I5650" t="inlineStr">
        <is>
          <t>Not Critical</t>
        </is>
      </c>
      <c r="J5650" t="n">
        <v>31</v>
      </c>
      <c r="L5650" s="9">
        <f>A5650&amp;"-"&amp;TEXT(E5650,"yyyymmdd")</f>
        <v/>
      </c>
    </row>
    <row r="5651">
      <c r="A5651" t="n">
        <v>50058240</v>
      </c>
      <c r="B5651" t="inlineStr">
        <is>
          <t>Manhattan</t>
        </is>
      </c>
      <c r="C5651" t="inlineStr">
        <is>
          <t>10029</t>
        </is>
      </c>
      <c r="D5651" t="inlineStr">
        <is>
          <t>Bakery Products/Desserts</t>
        </is>
      </c>
      <c r="E5651" s="8" t="n">
        <v>46149</v>
      </c>
      <c r="F5651" t="inlineStr">
        <is>
          <t>Violations were cited in the following area(s).</t>
        </is>
      </c>
      <c r="G5651" t="inlineStr">
        <is>
          <t>10F</t>
        </is>
      </c>
      <c r="H5651" t="inlineStr">
        <is>
          <t>Non-food contact surface or equipment made of unacceptable material, not kept clean, or not properly sealed, raised, spaced or movable to allow accessibility for cleaning on all sides, above and underneath the unit.</t>
        </is>
      </c>
      <c r="I5651" t="inlineStr">
        <is>
          <t>Not Critical</t>
        </is>
      </c>
      <c r="J5651" t="n">
        <v>31</v>
      </c>
      <c r="L5651" s="9">
        <f>A5651&amp;"-"&amp;TEXT(E5651,"yyyymmdd")</f>
        <v/>
      </c>
    </row>
    <row r="5652">
      <c r="A5652" t="n">
        <v>50059078</v>
      </c>
      <c r="B5652" t="inlineStr">
        <is>
          <t>Bronx</t>
        </is>
      </c>
      <c r="C5652" t="inlineStr">
        <is>
          <t>10456</t>
        </is>
      </c>
      <c r="D5652" t="inlineStr">
        <is>
          <t>Chinese</t>
        </is>
      </c>
      <c r="E5652" s="8" t="n">
        <v>46149</v>
      </c>
      <c r="F5652" t="inlineStr">
        <is>
          <t>Violations were cited in the following area(s).</t>
        </is>
      </c>
      <c r="G5652" t="inlineStr">
        <is>
          <t>06C</t>
        </is>
      </c>
      <c r="H565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652" t="inlineStr">
        <is>
          <t>Critical</t>
        </is>
      </c>
      <c r="J5652" t="n">
        <v>12</v>
      </c>
      <c r="K5652" t="inlineStr">
        <is>
          <t>A</t>
        </is>
      </c>
      <c r="L5652" s="9">
        <f>A5652&amp;"-"&amp;TEXT(E5652,"yyyymmdd")</f>
        <v/>
      </c>
    </row>
    <row r="5653">
      <c r="A5653" t="n">
        <v>50059078</v>
      </c>
      <c r="B5653" t="inlineStr">
        <is>
          <t>Bronx</t>
        </is>
      </c>
      <c r="C5653" t="inlineStr">
        <is>
          <t>10456</t>
        </is>
      </c>
      <c r="D5653" t="inlineStr">
        <is>
          <t>Chinese</t>
        </is>
      </c>
      <c r="E5653" s="8" t="n">
        <v>46149</v>
      </c>
      <c r="F5653" t="inlineStr">
        <is>
          <t>Violations were cited in the following area(s).</t>
        </is>
      </c>
      <c r="G5653" t="inlineStr">
        <is>
          <t>10D</t>
        </is>
      </c>
      <c r="H5653" t="inlineStr">
        <is>
          <t>Mechanical or natural ventilation not provided, inadequate, improperly installed, in disrepair or fails to prevent and control excessive build-up of grease, heat, steam condensation, vapors, odors, smoke or fumes.</t>
        </is>
      </c>
      <c r="I5653" t="inlineStr">
        <is>
          <t>Not Critical</t>
        </is>
      </c>
      <c r="J5653" t="n">
        <v>12</v>
      </c>
      <c r="K5653" t="inlineStr">
        <is>
          <t>A</t>
        </is>
      </c>
      <c r="L5653" s="9">
        <f>A5653&amp;"-"&amp;TEXT(E5653,"yyyymmdd")</f>
        <v/>
      </c>
    </row>
    <row r="5654">
      <c r="A5654" t="n">
        <v>50059078</v>
      </c>
      <c r="B5654" t="inlineStr">
        <is>
          <t>Bronx</t>
        </is>
      </c>
      <c r="C5654" t="inlineStr">
        <is>
          <t>10456</t>
        </is>
      </c>
      <c r="D5654" t="inlineStr">
        <is>
          <t>Chinese</t>
        </is>
      </c>
      <c r="E5654" s="8" t="n">
        <v>46149</v>
      </c>
      <c r="F5654" t="inlineStr">
        <is>
          <t>Violations were cited in the following area(s).</t>
        </is>
      </c>
      <c r="G5654" t="inlineStr">
        <is>
          <t>10F</t>
        </is>
      </c>
      <c r="H5654" t="inlineStr">
        <is>
          <t>Non-food contact surface or equipment made of unacceptable material, not kept clean, or not properly sealed, raised, spaced or movable to allow accessibility for cleaning on all sides, above and underneath the unit.</t>
        </is>
      </c>
      <c r="I5654" t="inlineStr">
        <is>
          <t>Not Critical</t>
        </is>
      </c>
      <c r="J5654" t="n">
        <v>12</v>
      </c>
      <c r="K5654" t="inlineStr">
        <is>
          <t>A</t>
        </is>
      </c>
      <c r="L5654" s="9">
        <f>A5654&amp;"-"&amp;TEXT(E5654,"yyyymmdd")</f>
        <v/>
      </c>
    </row>
    <row r="5655">
      <c r="A5655" t="n">
        <v>50059417</v>
      </c>
      <c r="B5655" t="inlineStr">
        <is>
          <t>Brooklyn</t>
        </is>
      </c>
      <c r="C5655" t="inlineStr">
        <is>
          <t>11225</t>
        </is>
      </c>
      <c r="D5655" t="inlineStr">
        <is>
          <t>Chinese</t>
        </is>
      </c>
      <c r="E5655" s="8" t="n">
        <v>46149</v>
      </c>
      <c r="F5655" t="inlineStr">
        <is>
          <t>Violations were cited in the following area(s).</t>
        </is>
      </c>
      <c r="G5655" t="inlineStr">
        <is>
          <t>02B</t>
        </is>
      </c>
      <c r="H5655" t="inlineStr">
        <is>
          <t>Hot TCS food item not held at or above 140 °F.</t>
        </is>
      </c>
      <c r="I5655" t="inlineStr">
        <is>
          <t>Critical</t>
        </is>
      </c>
      <c r="J5655" t="n">
        <v>10</v>
      </c>
      <c r="K5655" t="inlineStr">
        <is>
          <t>A</t>
        </is>
      </c>
      <c r="L5655" s="9">
        <f>A5655&amp;"-"&amp;TEXT(E5655,"yyyymmdd")</f>
        <v/>
      </c>
    </row>
    <row r="5656">
      <c r="A5656" t="n">
        <v>50060559</v>
      </c>
      <c r="B5656" t="inlineStr">
        <is>
          <t>Brooklyn</t>
        </is>
      </c>
      <c r="C5656" t="inlineStr">
        <is>
          <t>11229</t>
        </is>
      </c>
      <c r="D5656" t="inlineStr">
        <is>
          <t>Chinese</t>
        </is>
      </c>
      <c r="E5656" s="8" t="n">
        <v>46149</v>
      </c>
      <c r="F5656" t="inlineStr">
        <is>
          <t>Violations were cited in the following area(s).</t>
        </is>
      </c>
      <c r="G5656" t="inlineStr">
        <is>
          <t>04M</t>
        </is>
      </c>
      <c r="H5656" t="inlineStr">
        <is>
          <t>Live roaches in facility's food or non-food area.</t>
        </is>
      </c>
      <c r="I5656" t="inlineStr">
        <is>
          <t>Critical</t>
        </is>
      </c>
      <c r="J5656" t="n">
        <v>11</v>
      </c>
      <c r="K5656" t="inlineStr">
        <is>
          <t>A</t>
        </is>
      </c>
      <c r="L5656" s="9">
        <f>A5656&amp;"-"&amp;TEXT(E5656,"yyyymmdd")</f>
        <v/>
      </c>
    </row>
    <row r="5657">
      <c r="A5657" t="n">
        <v>50060559</v>
      </c>
      <c r="B5657" t="inlineStr">
        <is>
          <t>Brooklyn</t>
        </is>
      </c>
      <c r="C5657" t="inlineStr">
        <is>
          <t>11229</t>
        </is>
      </c>
      <c r="D5657" t="inlineStr">
        <is>
          <t>Chinese</t>
        </is>
      </c>
      <c r="E5657" s="8" t="n">
        <v>46149</v>
      </c>
      <c r="F5657" t="inlineStr">
        <is>
          <t>Violations were cited in the following area(s).</t>
        </is>
      </c>
      <c r="G5657" t="inlineStr">
        <is>
          <t>08A</t>
        </is>
      </c>
      <c r="H5657" t="inlineStr">
        <is>
          <t>Establishment is not free of harborage or conditions conducive to rodents, insects or other pests.</t>
        </is>
      </c>
      <c r="I5657" t="inlineStr">
        <is>
          <t>Not Critical</t>
        </is>
      </c>
      <c r="J5657" t="n">
        <v>11</v>
      </c>
      <c r="K5657" t="inlineStr">
        <is>
          <t>A</t>
        </is>
      </c>
      <c r="L5657" s="9">
        <f>A5657&amp;"-"&amp;TEXT(E5657,"yyyymmdd")</f>
        <v/>
      </c>
    </row>
    <row r="5658">
      <c r="A5658" t="n">
        <v>50061329</v>
      </c>
      <c r="B5658" t="inlineStr">
        <is>
          <t>Manhattan</t>
        </is>
      </c>
      <c r="C5658" t="inlineStr">
        <is>
          <t>10011</t>
        </is>
      </c>
      <c r="D5658" t="inlineStr">
        <is>
          <t>Juice, Smoothies, Fruit Salads</t>
        </is>
      </c>
      <c r="E5658" s="8" t="n">
        <v>46149</v>
      </c>
      <c r="F5658" t="inlineStr">
        <is>
          <t>Violations were cited in the following area(s).</t>
        </is>
      </c>
      <c r="G5658" t="inlineStr">
        <is>
          <t>06C</t>
        </is>
      </c>
      <c r="H565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658" t="inlineStr">
        <is>
          <t>Critical</t>
        </is>
      </c>
      <c r="J5658" t="n">
        <v>20</v>
      </c>
      <c r="L5658" s="9">
        <f>A5658&amp;"-"&amp;TEXT(E5658,"yyyymmdd")</f>
        <v/>
      </c>
    </row>
    <row r="5659">
      <c r="A5659" t="n">
        <v>50061329</v>
      </c>
      <c r="B5659" t="inlineStr">
        <is>
          <t>Manhattan</t>
        </is>
      </c>
      <c r="C5659" t="inlineStr">
        <is>
          <t>10011</t>
        </is>
      </c>
      <c r="D5659" t="inlineStr">
        <is>
          <t>Juice, Smoothies, Fruit Salads</t>
        </is>
      </c>
      <c r="E5659" s="8" t="n">
        <v>46149</v>
      </c>
      <c r="F5659" t="inlineStr">
        <is>
          <t>Violations were cited in the following area(s).</t>
        </is>
      </c>
      <c r="G5659" t="inlineStr">
        <is>
          <t>06D</t>
        </is>
      </c>
      <c r="H5659" t="inlineStr">
        <is>
          <t>Food contact surface not properly washed, rinsed and sanitized after each use and following any activity when contamination may have occurred.</t>
        </is>
      </c>
      <c r="I5659" t="inlineStr">
        <is>
          <t>Critical</t>
        </is>
      </c>
      <c r="J5659" t="n">
        <v>20</v>
      </c>
      <c r="L5659" s="9">
        <f>A5659&amp;"-"&amp;TEXT(E5659,"yyyymmdd")</f>
        <v/>
      </c>
    </row>
    <row r="5660">
      <c r="A5660" t="n">
        <v>50061329</v>
      </c>
      <c r="B5660" t="inlineStr">
        <is>
          <t>Manhattan</t>
        </is>
      </c>
      <c r="C5660" t="inlineStr">
        <is>
          <t>10011</t>
        </is>
      </c>
      <c r="D5660" t="inlineStr">
        <is>
          <t>Juice, Smoothies, Fruit Salads</t>
        </is>
      </c>
      <c r="E5660" s="8" t="n">
        <v>46149</v>
      </c>
      <c r="F5660" t="inlineStr">
        <is>
          <t>Violations were cited in the following area(s).</t>
        </is>
      </c>
      <c r="G5660" t="inlineStr">
        <is>
          <t>06E</t>
        </is>
      </c>
      <c r="H5660" t="inlineStr">
        <is>
          <t>Sanitized equipment or utensil, including in-use food dispensing utensil, improperly used or stored.</t>
        </is>
      </c>
      <c r="I5660" t="inlineStr">
        <is>
          <t>Critical</t>
        </is>
      </c>
      <c r="J5660" t="n">
        <v>20</v>
      </c>
      <c r="L5660" s="9">
        <f>A5660&amp;"-"&amp;TEXT(E5660,"yyyymmdd")</f>
        <v/>
      </c>
    </row>
    <row r="5661">
      <c r="A5661" t="n">
        <v>50061329</v>
      </c>
      <c r="B5661" t="inlineStr">
        <is>
          <t>Manhattan</t>
        </is>
      </c>
      <c r="C5661" t="inlineStr">
        <is>
          <t>10011</t>
        </is>
      </c>
      <c r="D5661" t="inlineStr">
        <is>
          <t>Juice, Smoothies, Fruit Salads</t>
        </is>
      </c>
      <c r="E5661" s="8" t="n">
        <v>46149</v>
      </c>
      <c r="F5661" t="inlineStr">
        <is>
          <t>Violations were cited in the following area(s).</t>
        </is>
      </c>
      <c r="G5661" t="inlineStr">
        <is>
          <t>10F</t>
        </is>
      </c>
      <c r="H5661" t="inlineStr">
        <is>
          <t>Non-food contact surface or equipment made of unacceptable material, not kept clean, or not properly sealed, raised, spaced or movable to allow accessibility for cleaning on all sides, above and underneath the unit.</t>
        </is>
      </c>
      <c r="I5661" t="inlineStr">
        <is>
          <t>Not Critical</t>
        </is>
      </c>
      <c r="J5661" t="n">
        <v>20</v>
      </c>
      <c r="L5661" s="9">
        <f>A5661&amp;"-"&amp;TEXT(E5661,"yyyymmdd")</f>
        <v/>
      </c>
    </row>
    <row r="5662">
      <c r="A5662" t="n">
        <v>50061329</v>
      </c>
      <c r="B5662" t="inlineStr">
        <is>
          <t>Manhattan</t>
        </is>
      </c>
      <c r="C5662" t="inlineStr">
        <is>
          <t>10011</t>
        </is>
      </c>
      <c r="D5662" t="inlineStr">
        <is>
          <t>Juice, Smoothies, Fruit Salads</t>
        </is>
      </c>
      <c r="E5662" s="8" t="n">
        <v>46149</v>
      </c>
      <c r="F5662" t="inlineStr">
        <is>
          <t>Violations were cited in the following area(s).</t>
        </is>
      </c>
      <c r="G5662" t="inlineStr">
        <is>
          <t>10H</t>
        </is>
      </c>
      <c r="H5662" t="inlineStr">
        <is>
          <t>Single service article not provided. Single service article reused or not protected from contamination when transported, stored, dispensed. Drinking straws not completely enclosed in wrapper or dispensed from a sanitary device.</t>
        </is>
      </c>
      <c r="I5662" t="inlineStr">
        <is>
          <t>Not Critical</t>
        </is>
      </c>
      <c r="J5662" t="n">
        <v>20</v>
      </c>
      <c r="L5662" s="9">
        <f>A5662&amp;"-"&amp;TEXT(E5662,"yyyymmdd")</f>
        <v/>
      </c>
    </row>
    <row r="5663">
      <c r="A5663" t="n">
        <v>50064929</v>
      </c>
      <c r="B5663" t="inlineStr">
        <is>
          <t>Brooklyn</t>
        </is>
      </c>
      <c r="C5663" t="inlineStr">
        <is>
          <t>11209</t>
        </is>
      </c>
      <c r="D5663" t="inlineStr">
        <is>
          <t>American</t>
        </is>
      </c>
      <c r="E5663" s="8" t="n">
        <v>46149</v>
      </c>
      <c r="F5663" t="inlineStr">
        <is>
          <t>Violations were cited in the following area(s).</t>
        </is>
      </c>
      <c r="G5663" t="inlineStr">
        <is>
          <t>04L</t>
        </is>
      </c>
      <c r="H5663" t="inlineStr">
        <is>
          <t>Evidence of mice or live mice in establishment's food or non-food areas.</t>
        </is>
      </c>
      <c r="I5663" t="inlineStr">
        <is>
          <t>Critical</t>
        </is>
      </c>
      <c r="J5663" t="n">
        <v>9</v>
      </c>
      <c r="K5663" t="inlineStr">
        <is>
          <t>A</t>
        </is>
      </c>
      <c r="L5663" s="9">
        <f>A5663&amp;"-"&amp;TEXT(E5663,"yyyymmdd")</f>
        <v/>
      </c>
    </row>
    <row r="5664">
      <c r="A5664" t="n">
        <v>50064929</v>
      </c>
      <c r="B5664" t="inlineStr">
        <is>
          <t>Brooklyn</t>
        </is>
      </c>
      <c r="C5664" t="inlineStr">
        <is>
          <t>11209</t>
        </is>
      </c>
      <c r="D5664" t="inlineStr">
        <is>
          <t>American</t>
        </is>
      </c>
      <c r="E5664" s="8" t="n">
        <v>46149</v>
      </c>
      <c r="F5664" t="inlineStr">
        <is>
          <t>Violations were cited in the following area(s).</t>
        </is>
      </c>
      <c r="G5664" t="inlineStr">
        <is>
          <t>08A</t>
        </is>
      </c>
      <c r="H5664" t="inlineStr">
        <is>
          <t>Establishment is not free of harborage or conditions conducive to rodents, insects or other pests.</t>
        </is>
      </c>
      <c r="I5664" t="inlineStr">
        <is>
          <t>Not Critical</t>
        </is>
      </c>
      <c r="J5664" t="n">
        <v>9</v>
      </c>
      <c r="K5664" t="inlineStr">
        <is>
          <t>A</t>
        </is>
      </c>
      <c r="L5664" s="9">
        <f>A5664&amp;"-"&amp;TEXT(E5664,"yyyymmdd")</f>
        <v/>
      </c>
    </row>
    <row r="5665">
      <c r="A5665" t="n">
        <v>50065335</v>
      </c>
      <c r="B5665" t="inlineStr">
        <is>
          <t>Queens</t>
        </is>
      </c>
      <c r="C5665" t="inlineStr">
        <is>
          <t>11413</t>
        </is>
      </c>
      <c r="D5665" t="inlineStr">
        <is>
          <t>Caribbean</t>
        </is>
      </c>
      <c r="E5665" s="8" t="n">
        <v>46149</v>
      </c>
      <c r="F5665" t="inlineStr">
        <is>
          <t>Violations were cited in the following area(s).</t>
        </is>
      </c>
      <c r="G5665" t="inlineStr">
        <is>
          <t>04L</t>
        </is>
      </c>
      <c r="H5665" t="inlineStr">
        <is>
          <t>Evidence of mice or live mice in establishment's food or non-food areas.</t>
        </is>
      </c>
      <c r="I5665" t="inlineStr">
        <is>
          <t>Critical</t>
        </is>
      </c>
      <c r="J5665" t="n">
        <v>11</v>
      </c>
      <c r="K5665" t="inlineStr">
        <is>
          <t>A</t>
        </is>
      </c>
      <c r="L5665" s="9">
        <f>A5665&amp;"-"&amp;TEXT(E5665,"yyyymmdd")</f>
        <v/>
      </c>
    </row>
    <row r="5666">
      <c r="A5666" t="n">
        <v>50065335</v>
      </c>
      <c r="B5666" t="inlineStr">
        <is>
          <t>Queens</t>
        </is>
      </c>
      <c r="C5666" t="inlineStr">
        <is>
          <t>11413</t>
        </is>
      </c>
      <c r="D5666" t="inlineStr">
        <is>
          <t>Caribbean</t>
        </is>
      </c>
      <c r="E5666" s="8" t="n">
        <v>46149</v>
      </c>
      <c r="F5666" t="inlineStr">
        <is>
          <t>Violations were cited in the following area(s).</t>
        </is>
      </c>
      <c r="G5666" t="inlineStr">
        <is>
          <t>04M</t>
        </is>
      </c>
      <c r="H5666" t="inlineStr">
        <is>
          <t>Live roaches in facility's food or non-food area.</t>
        </is>
      </c>
      <c r="I5666" t="inlineStr">
        <is>
          <t>Critical</t>
        </is>
      </c>
      <c r="J5666" t="n">
        <v>11</v>
      </c>
      <c r="K5666" t="inlineStr">
        <is>
          <t>A</t>
        </is>
      </c>
      <c r="L5666" s="9">
        <f>A5666&amp;"-"&amp;TEXT(E5666,"yyyymmdd")</f>
        <v/>
      </c>
    </row>
    <row r="5667">
      <c r="A5667" t="n">
        <v>50065335</v>
      </c>
      <c r="B5667" t="inlineStr">
        <is>
          <t>Queens</t>
        </is>
      </c>
      <c r="C5667" t="inlineStr">
        <is>
          <t>11413</t>
        </is>
      </c>
      <c r="D5667" t="inlineStr">
        <is>
          <t>Caribbean</t>
        </is>
      </c>
      <c r="E5667" s="8" t="n">
        <v>46149</v>
      </c>
      <c r="F5667" t="inlineStr">
        <is>
          <t>Violations were cited in the following area(s).</t>
        </is>
      </c>
      <c r="G5667" t="inlineStr">
        <is>
          <t>08A</t>
        </is>
      </c>
      <c r="H5667" t="inlineStr">
        <is>
          <t>Establishment is not free of harborage or conditions conducive to rodents, insects or other pests.</t>
        </is>
      </c>
      <c r="I5667" t="inlineStr">
        <is>
          <t>Not Critical</t>
        </is>
      </c>
      <c r="J5667" t="n">
        <v>11</v>
      </c>
      <c r="K5667" t="inlineStr">
        <is>
          <t>A</t>
        </is>
      </c>
      <c r="L5667" s="9">
        <f>A5667&amp;"-"&amp;TEXT(E5667,"yyyymmdd")</f>
        <v/>
      </c>
    </row>
    <row r="5668">
      <c r="A5668" t="n">
        <v>50068253</v>
      </c>
      <c r="B5668" t="inlineStr">
        <is>
          <t>Brooklyn</t>
        </is>
      </c>
      <c r="C5668" t="inlineStr">
        <is>
          <t>11218</t>
        </is>
      </c>
      <c r="D5668" t="inlineStr">
        <is>
          <t>Jewish/Kosher</t>
        </is>
      </c>
      <c r="E5668" s="8" t="n">
        <v>46149</v>
      </c>
      <c r="F5668" t="inlineStr">
        <is>
          <t>Violations were cited in the following area(s).</t>
        </is>
      </c>
      <c r="G5668" t="inlineStr">
        <is>
          <t>02G</t>
        </is>
      </c>
      <c r="H5668" t="inlineStr">
        <is>
          <t>Cold TCS food item held above 41 °F; smoked or processed fish held above 38 °F; intact raw eggs held above 45 °F; or reduced oxygen packaged (ROP) TCS foods held above required temperatures except during active necessary preparation.</t>
        </is>
      </c>
      <c r="I5668" t="inlineStr">
        <is>
          <t>Critical</t>
        </is>
      </c>
      <c r="J5668" t="n">
        <v>13</v>
      </c>
      <c r="K5668" t="inlineStr">
        <is>
          <t>A</t>
        </is>
      </c>
      <c r="L5668" s="9">
        <f>A5668&amp;"-"&amp;TEXT(E5668,"yyyymmdd")</f>
        <v/>
      </c>
    </row>
    <row r="5669">
      <c r="A5669" t="n">
        <v>50068253</v>
      </c>
      <c r="B5669" t="inlineStr">
        <is>
          <t>Brooklyn</t>
        </is>
      </c>
      <c r="C5669" t="inlineStr">
        <is>
          <t>11218</t>
        </is>
      </c>
      <c r="D5669" t="inlineStr">
        <is>
          <t>Jewish/Kosher</t>
        </is>
      </c>
      <c r="E5669" s="8" t="n">
        <v>46149</v>
      </c>
      <c r="F5669" t="inlineStr">
        <is>
          <t>Violations were cited in the following area(s).</t>
        </is>
      </c>
      <c r="G5669" t="inlineStr">
        <is>
          <t>10F</t>
        </is>
      </c>
      <c r="H5669" t="inlineStr">
        <is>
          <t>Non-food contact surface or equipment made of unacceptable material, not kept clean, or not properly sealed, raised, spaced or movable to allow accessibility for cleaning on all sides, above and underneath the unit.</t>
        </is>
      </c>
      <c r="I5669" t="inlineStr">
        <is>
          <t>Not Critical</t>
        </is>
      </c>
      <c r="J5669" t="n">
        <v>13</v>
      </c>
      <c r="K5669" t="inlineStr">
        <is>
          <t>A</t>
        </is>
      </c>
      <c r="L5669" s="9">
        <f>A5669&amp;"-"&amp;TEXT(E5669,"yyyymmdd")</f>
        <v/>
      </c>
    </row>
    <row r="5670">
      <c r="A5670" t="n">
        <v>50070514</v>
      </c>
      <c r="B5670" t="inlineStr">
        <is>
          <t>Brooklyn</t>
        </is>
      </c>
      <c r="C5670" t="inlineStr">
        <is>
          <t>11207</t>
        </is>
      </c>
      <c r="D5670" t="inlineStr">
        <is>
          <t>Indian</t>
        </is>
      </c>
      <c r="E5670" s="8" t="n">
        <v>46149</v>
      </c>
      <c r="F5670" t="inlineStr">
        <is>
          <t>Violations were cited in the following area(s).</t>
        </is>
      </c>
      <c r="G5670" t="inlineStr">
        <is>
          <t>02B</t>
        </is>
      </c>
      <c r="H5670" t="inlineStr">
        <is>
          <t>Hot TCS food item not held at or above 140 °F.</t>
        </is>
      </c>
      <c r="I5670" t="inlineStr">
        <is>
          <t>Critical</t>
        </is>
      </c>
      <c r="J5670" t="n">
        <v>34</v>
      </c>
      <c r="L5670" s="9">
        <f>A5670&amp;"-"&amp;TEXT(E5670,"yyyymmdd")</f>
        <v/>
      </c>
    </row>
    <row r="5671">
      <c r="A5671" t="n">
        <v>50070514</v>
      </c>
      <c r="B5671" t="inlineStr">
        <is>
          <t>Brooklyn</t>
        </is>
      </c>
      <c r="C5671" t="inlineStr">
        <is>
          <t>11207</t>
        </is>
      </c>
      <c r="D5671" t="inlineStr">
        <is>
          <t>Indian</t>
        </is>
      </c>
      <c r="E5671" s="8" t="n">
        <v>46149</v>
      </c>
      <c r="F5671" t="inlineStr">
        <is>
          <t>Violations were cited in the following area(s).</t>
        </is>
      </c>
      <c r="G5671" t="inlineStr">
        <is>
          <t>05D</t>
        </is>
      </c>
      <c r="H567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671" t="inlineStr">
        <is>
          <t>Critical</t>
        </is>
      </c>
      <c r="J5671" t="n">
        <v>34</v>
      </c>
      <c r="L5671" s="9">
        <f>A5671&amp;"-"&amp;TEXT(E5671,"yyyymmdd")</f>
        <v/>
      </c>
    </row>
    <row r="5672">
      <c r="A5672" t="n">
        <v>50070514</v>
      </c>
      <c r="B5672" t="inlineStr">
        <is>
          <t>Brooklyn</t>
        </is>
      </c>
      <c r="C5672" t="inlineStr">
        <is>
          <t>11207</t>
        </is>
      </c>
      <c r="D5672" t="inlineStr">
        <is>
          <t>Indian</t>
        </is>
      </c>
      <c r="E5672" s="8" t="n">
        <v>46149</v>
      </c>
      <c r="F5672" t="inlineStr">
        <is>
          <t>Violations were cited in the following area(s).</t>
        </is>
      </c>
      <c r="G5672" t="inlineStr">
        <is>
          <t>06C</t>
        </is>
      </c>
      <c r="H567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672" t="inlineStr">
        <is>
          <t>Critical</t>
        </is>
      </c>
      <c r="J5672" t="n">
        <v>34</v>
      </c>
      <c r="L5672" s="9">
        <f>A5672&amp;"-"&amp;TEXT(E5672,"yyyymmdd")</f>
        <v/>
      </c>
    </row>
    <row r="5673">
      <c r="A5673" t="n">
        <v>50070514</v>
      </c>
      <c r="B5673" t="inlineStr">
        <is>
          <t>Brooklyn</t>
        </is>
      </c>
      <c r="C5673" t="inlineStr">
        <is>
          <t>11207</t>
        </is>
      </c>
      <c r="D5673" t="inlineStr">
        <is>
          <t>Indian</t>
        </is>
      </c>
      <c r="E5673" s="8" t="n">
        <v>46149</v>
      </c>
      <c r="F5673" t="inlineStr">
        <is>
          <t>Violations were cited in the following area(s).</t>
        </is>
      </c>
      <c r="G5673" t="inlineStr">
        <is>
          <t>06F</t>
        </is>
      </c>
      <c r="H5673" t="inlineStr">
        <is>
          <t>Wiping cloths not stored clean and dry, or in a sanitizing solution, between uses.</t>
        </is>
      </c>
      <c r="I5673" t="inlineStr">
        <is>
          <t>Critical</t>
        </is>
      </c>
      <c r="J5673" t="n">
        <v>34</v>
      </c>
      <c r="L5673" s="9">
        <f>A5673&amp;"-"&amp;TEXT(E5673,"yyyymmdd")</f>
        <v/>
      </c>
    </row>
    <row r="5674">
      <c r="A5674" t="n">
        <v>50070514</v>
      </c>
      <c r="B5674" t="inlineStr">
        <is>
          <t>Brooklyn</t>
        </is>
      </c>
      <c r="C5674" t="inlineStr">
        <is>
          <t>11207</t>
        </is>
      </c>
      <c r="D5674" t="inlineStr">
        <is>
          <t>Indian</t>
        </is>
      </c>
      <c r="E5674" s="8" t="n">
        <v>46149</v>
      </c>
      <c r="F5674" t="inlineStr">
        <is>
          <t>Violations were cited in the following area(s).</t>
        </is>
      </c>
      <c r="G5674" t="inlineStr">
        <is>
          <t>10F</t>
        </is>
      </c>
      <c r="H5674" t="inlineStr">
        <is>
          <t>Non-food contact surface or equipment made of unacceptable material, not kept clean, or not properly sealed, raised, spaced or movable to allow accessibility for cleaning on all sides, above and underneath the unit.</t>
        </is>
      </c>
      <c r="I5674" t="inlineStr">
        <is>
          <t>Not Critical</t>
        </is>
      </c>
      <c r="J5674" t="n">
        <v>34</v>
      </c>
      <c r="L5674" s="9">
        <f>A5674&amp;"-"&amp;TEXT(E5674,"yyyymmdd")</f>
        <v/>
      </c>
    </row>
    <row r="5675">
      <c r="A5675" t="n">
        <v>50070606</v>
      </c>
      <c r="B5675" t="inlineStr">
        <is>
          <t>Queens</t>
        </is>
      </c>
      <c r="C5675" t="inlineStr">
        <is>
          <t>11355</t>
        </is>
      </c>
      <c r="D5675" t="inlineStr">
        <is>
          <t>Bottled Beverages</t>
        </is>
      </c>
      <c r="E5675" s="8" t="n">
        <v>46149</v>
      </c>
      <c r="F5675" t="inlineStr">
        <is>
          <t>Violations were cited in the following area(s).</t>
        </is>
      </c>
      <c r="G5675" t="inlineStr">
        <is>
          <t>04L</t>
        </is>
      </c>
      <c r="H5675" t="inlineStr">
        <is>
          <t>Evidence of mice or live mice in establishment's food or non-food areas.</t>
        </is>
      </c>
      <c r="I5675" t="inlineStr">
        <is>
          <t>Critical</t>
        </is>
      </c>
      <c r="J5675" t="n">
        <v>9</v>
      </c>
      <c r="K5675" t="inlineStr">
        <is>
          <t>A</t>
        </is>
      </c>
      <c r="L5675" s="9">
        <f>A5675&amp;"-"&amp;TEXT(E5675,"yyyymmdd")</f>
        <v/>
      </c>
    </row>
    <row r="5676">
      <c r="A5676" t="n">
        <v>50070606</v>
      </c>
      <c r="B5676" t="inlineStr">
        <is>
          <t>Queens</t>
        </is>
      </c>
      <c r="C5676" t="inlineStr">
        <is>
          <t>11355</t>
        </is>
      </c>
      <c r="D5676" t="inlineStr">
        <is>
          <t>Bottled Beverages</t>
        </is>
      </c>
      <c r="E5676" s="8" t="n">
        <v>46149</v>
      </c>
      <c r="F5676" t="inlineStr">
        <is>
          <t>Violations were cited in the following area(s).</t>
        </is>
      </c>
      <c r="G5676" t="inlineStr">
        <is>
          <t>08A</t>
        </is>
      </c>
      <c r="H5676" t="inlineStr">
        <is>
          <t>Establishment is not free of harborage or conditions conducive to rodents, insects or other pests.</t>
        </is>
      </c>
      <c r="I5676" t="inlineStr">
        <is>
          <t>Not Critical</t>
        </is>
      </c>
      <c r="J5676" t="n">
        <v>9</v>
      </c>
      <c r="K5676" t="inlineStr">
        <is>
          <t>A</t>
        </is>
      </c>
      <c r="L5676" s="9">
        <f>A5676&amp;"-"&amp;TEXT(E5676,"yyyymmdd")</f>
        <v/>
      </c>
    </row>
    <row r="5677">
      <c r="A5677" t="n">
        <v>50075332</v>
      </c>
      <c r="B5677" t="inlineStr">
        <is>
          <t>Manhattan</t>
        </is>
      </c>
      <c r="C5677" t="inlineStr">
        <is>
          <t>10036</t>
        </is>
      </c>
      <c r="D5677" t="inlineStr">
        <is>
          <t>American</t>
        </is>
      </c>
      <c r="E5677" s="8" t="n">
        <v>46149</v>
      </c>
      <c r="F5677" t="inlineStr">
        <is>
          <t>Violations were cited in the following area(s).</t>
        </is>
      </c>
      <c r="G5677" t="inlineStr">
        <is>
          <t>04L</t>
        </is>
      </c>
      <c r="H5677" t="inlineStr">
        <is>
          <t>Evidence of mice or live mice in establishment's food or non-food areas.</t>
        </is>
      </c>
      <c r="I5677" t="inlineStr">
        <is>
          <t>Critical</t>
        </is>
      </c>
      <c r="J5677" t="n">
        <v>27</v>
      </c>
      <c r="L5677" s="9">
        <f>A5677&amp;"-"&amp;TEXT(E5677,"yyyymmdd")</f>
        <v/>
      </c>
    </row>
    <row r="5678">
      <c r="A5678" t="n">
        <v>50075332</v>
      </c>
      <c r="B5678" t="inlineStr">
        <is>
          <t>Manhattan</t>
        </is>
      </c>
      <c r="C5678" t="inlineStr">
        <is>
          <t>10036</t>
        </is>
      </c>
      <c r="D5678" t="inlineStr">
        <is>
          <t>American</t>
        </is>
      </c>
      <c r="E5678" s="8" t="n">
        <v>46149</v>
      </c>
      <c r="F5678" t="inlineStr">
        <is>
          <t>Violations were cited in the following area(s).</t>
        </is>
      </c>
      <c r="G5678" t="inlineStr">
        <is>
          <t>05D</t>
        </is>
      </c>
      <c r="H567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678" t="inlineStr">
        <is>
          <t>Critical</t>
        </is>
      </c>
      <c r="J5678" t="n">
        <v>27</v>
      </c>
      <c r="L5678" s="9">
        <f>A5678&amp;"-"&amp;TEXT(E5678,"yyyymmdd")</f>
        <v/>
      </c>
    </row>
    <row r="5679">
      <c r="A5679" t="n">
        <v>50075332</v>
      </c>
      <c r="B5679" t="inlineStr">
        <is>
          <t>Manhattan</t>
        </is>
      </c>
      <c r="C5679" t="inlineStr">
        <is>
          <t>10036</t>
        </is>
      </c>
      <c r="D5679" t="inlineStr">
        <is>
          <t>American</t>
        </is>
      </c>
      <c r="E5679" s="8" t="n">
        <v>46149</v>
      </c>
      <c r="F5679" t="inlineStr">
        <is>
          <t>Violations were cited in the following area(s).</t>
        </is>
      </c>
      <c r="G5679" t="inlineStr">
        <is>
          <t>06C</t>
        </is>
      </c>
      <c r="H56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679" t="inlineStr">
        <is>
          <t>Critical</t>
        </is>
      </c>
      <c r="J5679" t="n">
        <v>27</v>
      </c>
      <c r="L5679" s="9">
        <f>A5679&amp;"-"&amp;TEXT(E5679,"yyyymmdd")</f>
        <v/>
      </c>
    </row>
    <row r="5680">
      <c r="A5680" t="n">
        <v>50075332</v>
      </c>
      <c r="B5680" t="inlineStr">
        <is>
          <t>Manhattan</t>
        </is>
      </c>
      <c r="C5680" t="inlineStr">
        <is>
          <t>10036</t>
        </is>
      </c>
      <c r="D5680" t="inlineStr">
        <is>
          <t>American</t>
        </is>
      </c>
      <c r="E5680" s="8" t="n">
        <v>46149</v>
      </c>
      <c r="F5680" t="inlineStr">
        <is>
          <t>Violations were cited in the following area(s).</t>
        </is>
      </c>
      <c r="G5680" t="inlineStr">
        <is>
          <t>08A</t>
        </is>
      </c>
      <c r="H5680" t="inlineStr">
        <is>
          <t>Establishment is not free of harborage or conditions conducive to rodents, insects or other pests.</t>
        </is>
      </c>
      <c r="I5680" t="inlineStr">
        <is>
          <t>Not Critical</t>
        </is>
      </c>
      <c r="J5680" t="n">
        <v>27</v>
      </c>
      <c r="L5680" s="9">
        <f>A5680&amp;"-"&amp;TEXT(E5680,"yyyymmdd")</f>
        <v/>
      </c>
    </row>
    <row r="5681">
      <c r="A5681" t="n">
        <v>50075332</v>
      </c>
      <c r="B5681" t="inlineStr">
        <is>
          <t>Manhattan</t>
        </is>
      </c>
      <c r="C5681" t="inlineStr">
        <is>
          <t>10036</t>
        </is>
      </c>
      <c r="D5681" t="inlineStr">
        <is>
          <t>American</t>
        </is>
      </c>
      <c r="E5681" s="8" t="n">
        <v>46149</v>
      </c>
      <c r="F5681" t="inlineStr">
        <is>
          <t>Violations were cited in the following area(s).</t>
        </is>
      </c>
      <c r="G5681" t="inlineStr">
        <is>
          <t>10F</t>
        </is>
      </c>
      <c r="H5681" t="inlineStr">
        <is>
          <t>Non-food contact surface or equipment made of unacceptable material, not kept clean, or not properly sealed, raised, spaced or movable to allow accessibility for cleaning on all sides, above and underneath the unit.</t>
        </is>
      </c>
      <c r="I5681" t="inlineStr">
        <is>
          <t>Not Critical</t>
        </is>
      </c>
      <c r="J5681" t="n">
        <v>27</v>
      </c>
      <c r="L5681" s="9">
        <f>A5681&amp;"-"&amp;TEXT(E5681,"yyyymmdd")</f>
        <v/>
      </c>
    </row>
    <row r="5682">
      <c r="A5682" t="n">
        <v>50077108</v>
      </c>
      <c r="B5682" t="inlineStr">
        <is>
          <t>Manhattan</t>
        </is>
      </c>
      <c r="C5682" t="inlineStr">
        <is>
          <t>10011</t>
        </is>
      </c>
      <c r="D5682" t="inlineStr">
        <is>
          <t>Spanish</t>
        </is>
      </c>
      <c r="E5682" s="8" t="n">
        <v>46149</v>
      </c>
      <c r="F5682" t="inlineStr">
        <is>
          <t>Violations were cited in the following area(s).</t>
        </is>
      </c>
      <c r="G5682" t="inlineStr">
        <is>
          <t>04L</t>
        </is>
      </c>
      <c r="H5682" t="inlineStr">
        <is>
          <t>Evidence of mice or live mice in establishment's food or non-food areas.</t>
        </is>
      </c>
      <c r="I5682" t="inlineStr">
        <is>
          <t>Critical</t>
        </is>
      </c>
      <c r="J5682" t="n">
        <v>23</v>
      </c>
      <c r="L5682" s="9">
        <f>A5682&amp;"-"&amp;TEXT(E5682,"yyyymmdd")</f>
        <v/>
      </c>
    </row>
    <row r="5683">
      <c r="A5683" t="n">
        <v>50077108</v>
      </c>
      <c r="B5683" t="inlineStr">
        <is>
          <t>Manhattan</t>
        </is>
      </c>
      <c r="C5683" t="inlineStr">
        <is>
          <t>10011</t>
        </is>
      </c>
      <c r="D5683" t="inlineStr">
        <is>
          <t>Spanish</t>
        </is>
      </c>
      <c r="E5683" s="8" t="n">
        <v>46149</v>
      </c>
      <c r="F5683" t="inlineStr">
        <is>
          <t>Violations were cited in the following area(s).</t>
        </is>
      </c>
      <c r="G5683" t="inlineStr">
        <is>
          <t>06A</t>
        </is>
      </c>
      <c r="H5683" t="inlineStr">
        <is>
          <t>Personal cleanliness is inadequate. Outer garment soiled with possible contaminant. Effective hair restraint not worn where required. Jewelry worn on hands or arms. Fingernail polish worn or fingernails not kept clean and trimmed.</t>
        </is>
      </c>
      <c r="I5683" t="inlineStr">
        <is>
          <t>Critical</t>
        </is>
      </c>
      <c r="J5683" t="n">
        <v>23</v>
      </c>
      <c r="L5683" s="9">
        <f>A5683&amp;"-"&amp;TEXT(E5683,"yyyymmdd")</f>
        <v/>
      </c>
    </row>
    <row r="5684">
      <c r="A5684" t="n">
        <v>50077108</v>
      </c>
      <c r="B5684" t="inlineStr">
        <is>
          <t>Manhattan</t>
        </is>
      </c>
      <c r="C5684" t="inlineStr">
        <is>
          <t>10011</t>
        </is>
      </c>
      <c r="D5684" t="inlineStr">
        <is>
          <t>Spanish</t>
        </is>
      </c>
      <c r="E5684" s="8" t="n">
        <v>46149</v>
      </c>
      <c r="F5684" t="inlineStr">
        <is>
          <t>Violations were cited in the following area(s).</t>
        </is>
      </c>
      <c r="G5684" t="inlineStr">
        <is>
          <t>06F</t>
        </is>
      </c>
      <c r="H5684" t="inlineStr">
        <is>
          <t>Wiping cloths not stored clean and dry, or in a sanitizing solution, between uses.</t>
        </is>
      </c>
      <c r="I5684" t="inlineStr">
        <is>
          <t>Critical</t>
        </is>
      </c>
      <c r="J5684" t="n">
        <v>23</v>
      </c>
      <c r="L5684" s="9">
        <f>A5684&amp;"-"&amp;TEXT(E5684,"yyyymmdd")</f>
        <v/>
      </c>
    </row>
    <row r="5685">
      <c r="A5685" t="n">
        <v>50077108</v>
      </c>
      <c r="B5685" t="inlineStr">
        <is>
          <t>Manhattan</t>
        </is>
      </c>
      <c r="C5685" t="inlineStr">
        <is>
          <t>10011</t>
        </is>
      </c>
      <c r="D5685" t="inlineStr">
        <is>
          <t>Spanish</t>
        </is>
      </c>
      <c r="E5685" s="8" t="n">
        <v>46149</v>
      </c>
      <c r="F5685" t="inlineStr">
        <is>
          <t>Violations were cited in the following area(s).</t>
        </is>
      </c>
      <c r="G5685" t="inlineStr">
        <is>
          <t>08A</t>
        </is>
      </c>
      <c r="H5685" t="inlineStr">
        <is>
          <t>Establishment is not free of harborage or conditions conducive to rodents, insects or other pests.</t>
        </is>
      </c>
      <c r="I5685" t="inlineStr">
        <is>
          <t>Not Critical</t>
        </is>
      </c>
      <c r="J5685" t="n">
        <v>23</v>
      </c>
      <c r="L5685" s="9">
        <f>A5685&amp;"-"&amp;TEXT(E5685,"yyyymmdd")</f>
        <v/>
      </c>
    </row>
    <row r="5686">
      <c r="A5686" t="n">
        <v>50077108</v>
      </c>
      <c r="B5686" t="inlineStr">
        <is>
          <t>Manhattan</t>
        </is>
      </c>
      <c r="C5686" t="inlineStr">
        <is>
          <t>10011</t>
        </is>
      </c>
      <c r="D5686" t="inlineStr">
        <is>
          <t>Spanish</t>
        </is>
      </c>
      <c r="E5686" s="8" t="n">
        <v>46149</v>
      </c>
      <c r="F5686" t="inlineStr">
        <is>
          <t>Violations were cited in the following area(s).</t>
        </is>
      </c>
      <c r="G5686" t="inlineStr">
        <is>
          <t>10F</t>
        </is>
      </c>
      <c r="H5686" t="inlineStr">
        <is>
          <t>Non-food contact surface or equipment made of unacceptable material, not kept clean, or not properly sealed, raised, spaced or movable to allow accessibility for cleaning on all sides, above and underneath the unit.</t>
        </is>
      </c>
      <c r="I5686" t="inlineStr">
        <is>
          <t>Not Critical</t>
        </is>
      </c>
      <c r="J5686" t="n">
        <v>23</v>
      </c>
      <c r="L5686" s="9">
        <f>A5686&amp;"-"&amp;TEXT(E5686,"yyyymmdd")</f>
        <v/>
      </c>
    </row>
    <row r="5687">
      <c r="A5687" t="n">
        <v>50080773</v>
      </c>
      <c r="B5687" t="inlineStr">
        <is>
          <t>Manhattan</t>
        </is>
      </c>
      <c r="C5687" t="inlineStr">
        <is>
          <t>10027</t>
        </is>
      </c>
      <c r="D5687" t="inlineStr">
        <is>
          <t>Coffee/Tea</t>
        </is>
      </c>
      <c r="E5687" s="8" t="n">
        <v>46149</v>
      </c>
      <c r="F5687" t="inlineStr">
        <is>
          <t>Violations were cited in the following area(s).</t>
        </is>
      </c>
      <c r="G5687" t="inlineStr">
        <is>
          <t>02G</t>
        </is>
      </c>
      <c r="H5687" t="inlineStr">
        <is>
          <t>Cold TCS food item held above 41 °F; smoked or processed fish held above 38 °F; intact raw eggs held above 45 °F; or reduced oxygen packaged (ROP) TCS foods held above required temperatures except during active necessary preparation.</t>
        </is>
      </c>
      <c r="I5687" t="inlineStr">
        <is>
          <t>Critical</t>
        </is>
      </c>
      <c r="J5687" t="n">
        <v>19</v>
      </c>
      <c r="L5687" s="9">
        <f>A5687&amp;"-"&amp;TEXT(E5687,"yyyymmdd")</f>
        <v/>
      </c>
    </row>
    <row r="5688">
      <c r="A5688" t="n">
        <v>50080773</v>
      </c>
      <c r="B5688" t="inlineStr">
        <is>
          <t>Manhattan</t>
        </is>
      </c>
      <c r="C5688" t="inlineStr">
        <is>
          <t>10027</t>
        </is>
      </c>
      <c r="D5688" t="inlineStr">
        <is>
          <t>Coffee/Tea</t>
        </is>
      </c>
      <c r="E5688" s="8" t="n">
        <v>46149</v>
      </c>
      <c r="F5688" t="inlineStr">
        <is>
          <t>Violations were cited in the following area(s).</t>
        </is>
      </c>
      <c r="G5688" t="inlineStr">
        <is>
          <t>06D</t>
        </is>
      </c>
      <c r="H5688" t="inlineStr">
        <is>
          <t>Food contact surface not properly washed, rinsed and sanitized after each use and following any activity when contamination may have occurred.</t>
        </is>
      </c>
      <c r="I5688" t="inlineStr">
        <is>
          <t>Critical</t>
        </is>
      </c>
      <c r="J5688" t="n">
        <v>19</v>
      </c>
      <c r="L5688" s="9">
        <f>A5688&amp;"-"&amp;TEXT(E5688,"yyyymmdd")</f>
        <v/>
      </c>
    </row>
    <row r="5689">
      <c r="A5689" t="n">
        <v>50080773</v>
      </c>
      <c r="B5689" t="inlineStr">
        <is>
          <t>Manhattan</t>
        </is>
      </c>
      <c r="C5689" t="inlineStr">
        <is>
          <t>10027</t>
        </is>
      </c>
      <c r="D5689" t="inlineStr">
        <is>
          <t>Coffee/Tea</t>
        </is>
      </c>
      <c r="E5689" s="8" t="n">
        <v>46149</v>
      </c>
      <c r="F5689" t="inlineStr">
        <is>
          <t>Violations were cited in the following area(s).</t>
        </is>
      </c>
      <c r="G5689" t="inlineStr">
        <is>
          <t>10F</t>
        </is>
      </c>
      <c r="H5689" t="inlineStr">
        <is>
          <t>Non-food contact surface or equipment made of unacceptable material, not kept clean, or not properly sealed, raised, spaced or movable to allow accessibility for cleaning on all sides, above and underneath the unit.</t>
        </is>
      </c>
      <c r="I5689" t="inlineStr">
        <is>
          <t>Not Critical</t>
        </is>
      </c>
      <c r="J5689" t="n">
        <v>19</v>
      </c>
      <c r="L5689" s="9">
        <f>A5689&amp;"-"&amp;TEXT(E5689,"yyyymmdd")</f>
        <v/>
      </c>
    </row>
    <row r="5690">
      <c r="A5690" t="n">
        <v>50084413</v>
      </c>
      <c r="B5690" t="inlineStr">
        <is>
          <t>Queens</t>
        </is>
      </c>
      <c r="C5690" t="inlineStr">
        <is>
          <t>11374</t>
        </is>
      </c>
      <c r="D5690" t="inlineStr">
        <is>
          <t>Chicken</t>
        </is>
      </c>
      <c r="E5690" s="8" t="n">
        <v>46149</v>
      </c>
      <c r="F5690" t="inlineStr">
        <is>
          <t>Violations were cited in the following area(s).</t>
        </is>
      </c>
      <c r="G5690" t="inlineStr">
        <is>
          <t>04A</t>
        </is>
      </c>
      <c r="H5690" t="inlineStr">
        <is>
          <t>Food Protection Certificate (FPC) not held by manager or supervisor of food operations.</t>
        </is>
      </c>
      <c r="I5690" t="inlineStr">
        <is>
          <t>Critical</t>
        </is>
      </c>
      <c r="J5690" t="n">
        <v>13</v>
      </c>
      <c r="K5690" t="inlineStr">
        <is>
          <t>A</t>
        </is>
      </c>
      <c r="L5690" s="9">
        <f>A5690&amp;"-"&amp;TEXT(E5690,"yyyymmdd")</f>
        <v/>
      </c>
    </row>
    <row r="5691">
      <c r="A5691" t="n">
        <v>50084413</v>
      </c>
      <c r="B5691" t="inlineStr">
        <is>
          <t>Queens</t>
        </is>
      </c>
      <c r="C5691" t="inlineStr">
        <is>
          <t>11374</t>
        </is>
      </c>
      <c r="D5691" t="inlineStr">
        <is>
          <t>Chicken</t>
        </is>
      </c>
      <c r="E5691" s="8" t="n">
        <v>46149</v>
      </c>
      <c r="F5691" t="inlineStr">
        <is>
          <t>Violations were cited in the following area(s).</t>
        </is>
      </c>
      <c r="G5691" t="inlineStr">
        <is>
          <t>10F</t>
        </is>
      </c>
      <c r="H5691" t="inlineStr">
        <is>
          <t>Non-food contact surface or equipment made of unacceptable material, not kept clean, or not properly sealed, raised, spaced or movable to allow accessibility for cleaning on all sides, above and underneath the unit.</t>
        </is>
      </c>
      <c r="I5691" t="inlineStr">
        <is>
          <t>Not Critical</t>
        </is>
      </c>
      <c r="J5691" t="n">
        <v>13</v>
      </c>
      <c r="K5691" t="inlineStr">
        <is>
          <t>A</t>
        </is>
      </c>
      <c r="L5691" s="9">
        <f>A5691&amp;"-"&amp;TEXT(E5691,"yyyymmdd")</f>
        <v/>
      </c>
    </row>
    <row r="5692">
      <c r="A5692" t="n">
        <v>50095294</v>
      </c>
      <c r="B5692" t="inlineStr">
        <is>
          <t>Manhattan</t>
        </is>
      </c>
      <c r="C5692" t="inlineStr">
        <is>
          <t>10036</t>
        </is>
      </c>
      <c r="D5692" t="inlineStr">
        <is>
          <t>Donuts</t>
        </is>
      </c>
      <c r="E5692" s="8" t="n">
        <v>46149</v>
      </c>
      <c r="F5692" t="inlineStr">
        <is>
          <t>Violations were cited in the following area(s).</t>
        </is>
      </c>
      <c r="G5692" t="inlineStr">
        <is>
          <t>04N</t>
        </is>
      </c>
      <c r="H5692" t="inlineStr">
        <is>
          <t>Filth flies or food/refuse/sewage associated with (FRSA) flies or other nuisance pests in establishment’s food and/or non-food areas. FRSA flies include house flies, blow flies, bottle flies, flesh flies, drain flies, Phorid flies and fruit flies.</t>
        </is>
      </c>
      <c r="I5692" t="inlineStr">
        <is>
          <t>Critical</t>
        </is>
      </c>
      <c r="J5692" t="n">
        <v>12</v>
      </c>
      <c r="K5692" t="inlineStr">
        <is>
          <t>A</t>
        </is>
      </c>
      <c r="L5692" s="9">
        <f>A5692&amp;"-"&amp;TEXT(E5692,"yyyymmdd")</f>
        <v/>
      </c>
    </row>
    <row r="5693">
      <c r="A5693" t="n">
        <v>50095294</v>
      </c>
      <c r="B5693" t="inlineStr">
        <is>
          <t>Manhattan</t>
        </is>
      </c>
      <c r="C5693" t="inlineStr">
        <is>
          <t>10036</t>
        </is>
      </c>
      <c r="D5693" t="inlineStr">
        <is>
          <t>Donuts</t>
        </is>
      </c>
      <c r="E5693" s="8" t="n">
        <v>46149</v>
      </c>
      <c r="F5693" t="inlineStr">
        <is>
          <t>Violations were cited in the following area(s).</t>
        </is>
      </c>
      <c r="G5693" t="inlineStr">
        <is>
          <t>08A</t>
        </is>
      </c>
      <c r="H5693" t="inlineStr">
        <is>
          <t>Establishment is not free of harborage or conditions conducive to rodents, insects or other pests.</t>
        </is>
      </c>
      <c r="I5693" t="inlineStr">
        <is>
          <t>Not Critical</t>
        </is>
      </c>
      <c r="J5693" t="n">
        <v>12</v>
      </c>
      <c r="K5693" t="inlineStr">
        <is>
          <t>A</t>
        </is>
      </c>
      <c r="L5693" s="9">
        <f>A5693&amp;"-"&amp;TEXT(E5693,"yyyymmdd")</f>
        <v/>
      </c>
    </row>
    <row r="5694">
      <c r="A5694" t="n">
        <v>50095294</v>
      </c>
      <c r="B5694" t="inlineStr">
        <is>
          <t>Manhattan</t>
        </is>
      </c>
      <c r="C5694" t="inlineStr">
        <is>
          <t>10036</t>
        </is>
      </c>
      <c r="D5694" t="inlineStr">
        <is>
          <t>Donuts</t>
        </is>
      </c>
      <c r="E5694" s="8" t="n">
        <v>46149</v>
      </c>
      <c r="F5694" t="inlineStr">
        <is>
          <t>Violations were cited in the following area(s).</t>
        </is>
      </c>
      <c r="G5694" t="inlineStr">
        <is>
          <t>10F</t>
        </is>
      </c>
      <c r="H5694" t="inlineStr">
        <is>
          <t>Non-food contact surface or equipment made of unacceptable material, not kept clean, or not properly sealed, raised, spaced or movable to allow accessibility for cleaning on all sides, above and underneath the unit.</t>
        </is>
      </c>
      <c r="I5694" t="inlineStr">
        <is>
          <t>Not Critical</t>
        </is>
      </c>
      <c r="J5694" t="n">
        <v>12</v>
      </c>
      <c r="K5694" t="inlineStr">
        <is>
          <t>A</t>
        </is>
      </c>
      <c r="L5694" s="9">
        <f>A5694&amp;"-"&amp;TEXT(E5694,"yyyymmdd")</f>
        <v/>
      </c>
    </row>
    <row r="5695">
      <c r="A5695" t="n">
        <v>50098029</v>
      </c>
      <c r="B5695" t="inlineStr">
        <is>
          <t>Queens</t>
        </is>
      </c>
      <c r="C5695" t="inlineStr">
        <is>
          <t>11413</t>
        </is>
      </c>
      <c r="D5695" t="inlineStr">
        <is>
          <t>Tex-Mex</t>
        </is>
      </c>
      <c r="E5695" s="8" t="n">
        <v>46149</v>
      </c>
      <c r="F5695" t="inlineStr">
        <is>
          <t>Violations were cited in the following area(s).</t>
        </is>
      </c>
      <c r="G5695" t="inlineStr">
        <is>
          <t>02G</t>
        </is>
      </c>
      <c r="H5695" t="inlineStr">
        <is>
          <t>Cold TCS food item held above 41 °F; smoked or processed fish held above 38 °F; intact raw eggs held above 45 °F; or reduced oxygen packaged (ROP) TCS foods held above required temperatures except during active necessary preparation.</t>
        </is>
      </c>
      <c r="I5695" t="inlineStr">
        <is>
          <t>Critical</t>
        </is>
      </c>
      <c r="J5695" t="n">
        <v>13</v>
      </c>
      <c r="K5695" t="inlineStr">
        <is>
          <t>A</t>
        </is>
      </c>
      <c r="L5695" s="9">
        <f>A5695&amp;"-"&amp;TEXT(E5695,"yyyymmdd")</f>
        <v/>
      </c>
    </row>
    <row r="5696">
      <c r="A5696" t="n">
        <v>50098029</v>
      </c>
      <c r="B5696" t="inlineStr">
        <is>
          <t>Queens</t>
        </is>
      </c>
      <c r="C5696" t="inlineStr">
        <is>
          <t>11413</t>
        </is>
      </c>
      <c r="D5696" t="inlineStr">
        <is>
          <t>Tex-Mex</t>
        </is>
      </c>
      <c r="E5696" s="8" t="n">
        <v>46149</v>
      </c>
      <c r="F5696" t="inlineStr">
        <is>
          <t>Violations were cited in the following area(s).</t>
        </is>
      </c>
      <c r="G5696" t="inlineStr">
        <is>
          <t>06C</t>
        </is>
      </c>
      <c r="H569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696" t="inlineStr">
        <is>
          <t>Critical</t>
        </is>
      </c>
      <c r="J5696" t="n">
        <v>13</v>
      </c>
      <c r="K5696" t="inlineStr">
        <is>
          <t>A</t>
        </is>
      </c>
      <c r="L5696" s="9">
        <f>A5696&amp;"-"&amp;TEXT(E5696,"yyyymmdd")</f>
        <v/>
      </c>
    </row>
    <row r="5697">
      <c r="A5697" t="n">
        <v>50098458</v>
      </c>
      <c r="B5697" t="inlineStr">
        <is>
          <t>Manhattan</t>
        </is>
      </c>
      <c r="C5697" t="inlineStr">
        <is>
          <t>10011</t>
        </is>
      </c>
      <c r="D5697" t="inlineStr">
        <is>
          <t>Bottled Beverages</t>
        </is>
      </c>
      <c r="E5697" s="8" t="n">
        <v>46149</v>
      </c>
      <c r="F5697" t="inlineStr">
        <is>
          <t>Violations were cited in the following area(s).</t>
        </is>
      </c>
      <c r="G5697" t="inlineStr">
        <is>
          <t>05D</t>
        </is>
      </c>
      <c r="H569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697" t="inlineStr">
        <is>
          <t>Critical</t>
        </is>
      </c>
      <c r="J5697" t="n">
        <v>20</v>
      </c>
      <c r="K5697" t="inlineStr">
        <is>
          <t>N</t>
        </is>
      </c>
      <c r="L5697" s="9">
        <f>A5697&amp;"-"&amp;TEXT(E5697,"yyyymmdd")</f>
        <v/>
      </c>
    </row>
    <row r="5698">
      <c r="A5698" t="n">
        <v>50098458</v>
      </c>
      <c r="B5698" t="inlineStr">
        <is>
          <t>Manhattan</t>
        </is>
      </c>
      <c r="C5698" t="inlineStr">
        <is>
          <t>10011</t>
        </is>
      </c>
      <c r="D5698" t="inlineStr">
        <is>
          <t>Bottled Beverages</t>
        </is>
      </c>
      <c r="E5698" s="8" t="n">
        <v>46149</v>
      </c>
      <c r="F5698" t="inlineStr">
        <is>
          <t>Violations were cited in the following area(s).</t>
        </is>
      </c>
      <c r="G5698" t="inlineStr">
        <is>
          <t>06F</t>
        </is>
      </c>
      <c r="H5698" t="inlineStr">
        <is>
          <t>Wiping cloths not stored clean and dry, or in a sanitizing solution, between uses.</t>
        </is>
      </c>
      <c r="I5698" t="inlineStr">
        <is>
          <t>Critical</t>
        </is>
      </c>
      <c r="J5698" t="n">
        <v>20</v>
      </c>
      <c r="K5698" t="inlineStr">
        <is>
          <t>N</t>
        </is>
      </c>
      <c r="L5698" s="9">
        <f>A5698&amp;"-"&amp;TEXT(E5698,"yyyymmdd")</f>
        <v/>
      </c>
    </row>
    <row r="5699">
      <c r="A5699" t="n">
        <v>50098458</v>
      </c>
      <c r="B5699" t="inlineStr">
        <is>
          <t>Manhattan</t>
        </is>
      </c>
      <c r="C5699" t="inlineStr">
        <is>
          <t>10011</t>
        </is>
      </c>
      <c r="D5699" t="inlineStr">
        <is>
          <t>Bottled Beverages</t>
        </is>
      </c>
      <c r="E5699" s="8" t="n">
        <v>46149</v>
      </c>
      <c r="F5699" t="inlineStr">
        <is>
          <t>Violations were cited in the following area(s).</t>
        </is>
      </c>
      <c r="G5699" t="inlineStr">
        <is>
          <t>10G</t>
        </is>
      </c>
      <c r="H5699" t="inlineStr">
        <is>
          <t>Dishwashing and ware washing: Cleaning and sanitizing of tableware, including dishes, utensils, and equipment deficient.</t>
        </is>
      </c>
      <c r="I5699" t="inlineStr">
        <is>
          <t>Not Critical</t>
        </is>
      </c>
      <c r="J5699" t="n">
        <v>20</v>
      </c>
      <c r="K5699" t="inlineStr">
        <is>
          <t>N</t>
        </is>
      </c>
      <c r="L5699" s="9">
        <f>A5699&amp;"-"&amp;TEXT(E5699,"yyyymmdd")</f>
        <v/>
      </c>
    </row>
    <row r="5700">
      <c r="A5700" t="n">
        <v>50101503</v>
      </c>
      <c r="B5700" t="inlineStr">
        <is>
          <t>Manhattan</t>
        </is>
      </c>
      <c r="C5700" t="inlineStr">
        <is>
          <t>10035</t>
        </is>
      </c>
      <c r="D5700" t="inlineStr">
        <is>
          <t>American</t>
        </is>
      </c>
      <c r="E5700" s="8" t="n">
        <v>46149</v>
      </c>
      <c r="F5700" t="inlineStr">
        <is>
          <t>Violations were cited in the following area(s).</t>
        </is>
      </c>
      <c r="G5700" t="inlineStr">
        <is>
          <t>06C</t>
        </is>
      </c>
      <c r="H570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700" t="inlineStr">
        <is>
          <t>Critical</t>
        </is>
      </c>
      <c r="J5700" t="n">
        <v>5</v>
      </c>
      <c r="K5700" t="inlineStr">
        <is>
          <t>A</t>
        </is>
      </c>
      <c r="L5700" s="9">
        <f>A5700&amp;"-"&amp;TEXT(E5700,"yyyymmdd")</f>
        <v/>
      </c>
    </row>
    <row r="5701">
      <c r="A5701" t="n">
        <v>50101504</v>
      </c>
      <c r="B5701" t="inlineStr">
        <is>
          <t>Manhattan</t>
        </is>
      </c>
      <c r="C5701" t="inlineStr">
        <is>
          <t>10035</t>
        </is>
      </c>
      <c r="D5701" t="inlineStr">
        <is>
          <t>American</t>
        </is>
      </c>
      <c r="E5701" s="8" t="n">
        <v>46149</v>
      </c>
      <c r="F5701" t="inlineStr">
        <is>
          <t>Violations were cited in the following area(s).</t>
        </is>
      </c>
      <c r="G5701" t="inlineStr">
        <is>
          <t>06C</t>
        </is>
      </c>
      <c r="H570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701" t="inlineStr">
        <is>
          <t>Critical</t>
        </is>
      </c>
      <c r="J5701" t="n">
        <v>10</v>
      </c>
      <c r="K5701" t="inlineStr">
        <is>
          <t>A</t>
        </is>
      </c>
      <c r="L5701" s="9">
        <f>A5701&amp;"-"&amp;TEXT(E5701,"yyyymmdd")</f>
        <v/>
      </c>
    </row>
    <row r="5702">
      <c r="A5702" t="n">
        <v>50101504</v>
      </c>
      <c r="B5702" t="inlineStr">
        <is>
          <t>Manhattan</t>
        </is>
      </c>
      <c r="C5702" t="inlineStr">
        <is>
          <t>10035</t>
        </is>
      </c>
      <c r="D5702" t="inlineStr">
        <is>
          <t>American</t>
        </is>
      </c>
      <c r="E5702" s="8" t="n">
        <v>46149</v>
      </c>
      <c r="F5702" t="inlineStr">
        <is>
          <t>Violations were cited in the following area(s).</t>
        </is>
      </c>
      <c r="G5702" t="inlineStr">
        <is>
          <t>08B</t>
        </is>
      </c>
      <c r="H5702"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5702" t="inlineStr">
        <is>
          <t>Not Critical</t>
        </is>
      </c>
      <c r="J5702" t="n">
        <v>10</v>
      </c>
      <c r="K5702" t="inlineStr">
        <is>
          <t>A</t>
        </is>
      </c>
      <c r="L5702" s="9">
        <f>A5702&amp;"-"&amp;TEXT(E5702,"yyyymmdd")</f>
        <v/>
      </c>
    </row>
    <row r="5703">
      <c r="A5703" t="n">
        <v>50101504</v>
      </c>
      <c r="B5703" t="inlineStr">
        <is>
          <t>Manhattan</t>
        </is>
      </c>
      <c r="C5703" t="inlineStr">
        <is>
          <t>10035</t>
        </is>
      </c>
      <c r="D5703" t="inlineStr">
        <is>
          <t>American</t>
        </is>
      </c>
      <c r="E5703" s="8" t="n">
        <v>46149</v>
      </c>
      <c r="F5703" t="inlineStr">
        <is>
          <t>Violations were cited in the following area(s).</t>
        </is>
      </c>
      <c r="G5703" t="inlineStr">
        <is>
          <t>10F</t>
        </is>
      </c>
      <c r="H5703" t="inlineStr">
        <is>
          <t>Non-food contact surface or equipment made of unacceptable material, not kept clean, or not properly sealed, raised, spaced or movable to allow accessibility for cleaning on all sides, above and underneath the unit.</t>
        </is>
      </c>
      <c r="I5703" t="inlineStr">
        <is>
          <t>Not Critical</t>
        </is>
      </c>
      <c r="J5703" t="n">
        <v>10</v>
      </c>
      <c r="K5703" t="inlineStr">
        <is>
          <t>A</t>
        </is>
      </c>
      <c r="L5703" s="9">
        <f>A5703&amp;"-"&amp;TEXT(E5703,"yyyymmdd")</f>
        <v/>
      </c>
    </row>
    <row r="5704">
      <c r="A5704" t="n">
        <v>50101981</v>
      </c>
      <c r="B5704" t="inlineStr">
        <is>
          <t>Manhattan</t>
        </is>
      </c>
      <c r="C5704" t="inlineStr">
        <is>
          <t>10029</t>
        </is>
      </c>
      <c r="D5704" t="inlineStr">
        <is>
          <t>Brazilian</t>
        </is>
      </c>
      <c r="E5704" s="8" t="n">
        <v>46149</v>
      </c>
      <c r="F5704" t="inlineStr">
        <is>
          <t>Violations were cited in the following area(s).</t>
        </is>
      </c>
      <c r="G5704" t="inlineStr">
        <is>
          <t>04L</t>
        </is>
      </c>
      <c r="H5704" t="inlineStr">
        <is>
          <t>Evidence of mice or live mice in establishment's food or non-food areas.</t>
        </is>
      </c>
      <c r="I5704" t="inlineStr">
        <is>
          <t>Critical</t>
        </is>
      </c>
      <c r="J5704" t="n">
        <v>11</v>
      </c>
      <c r="K5704" t="inlineStr">
        <is>
          <t>A</t>
        </is>
      </c>
      <c r="L5704" s="9">
        <f>A5704&amp;"-"&amp;TEXT(E5704,"yyyymmdd")</f>
        <v/>
      </c>
    </row>
    <row r="5705">
      <c r="A5705" t="n">
        <v>50101981</v>
      </c>
      <c r="B5705" t="inlineStr">
        <is>
          <t>Manhattan</t>
        </is>
      </c>
      <c r="C5705" t="inlineStr">
        <is>
          <t>10029</t>
        </is>
      </c>
      <c r="D5705" t="inlineStr">
        <is>
          <t>Brazilian</t>
        </is>
      </c>
      <c r="E5705" s="8" t="n">
        <v>46149</v>
      </c>
      <c r="F5705" t="inlineStr">
        <is>
          <t>Violations were cited in the following area(s).</t>
        </is>
      </c>
      <c r="G5705" t="inlineStr">
        <is>
          <t>08A</t>
        </is>
      </c>
      <c r="H5705" t="inlineStr">
        <is>
          <t>Establishment is not free of harborage or conditions conducive to rodents, insects or other pests.</t>
        </is>
      </c>
      <c r="I5705" t="inlineStr">
        <is>
          <t>Not Critical</t>
        </is>
      </c>
      <c r="J5705" t="n">
        <v>11</v>
      </c>
      <c r="K5705" t="inlineStr">
        <is>
          <t>A</t>
        </is>
      </c>
      <c r="L5705" s="9">
        <f>A5705&amp;"-"&amp;TEXT(E5705,"yyyymmdd")</f>
        <v/>
      </c>
    </row>
    <row r="5706">
      <c r="A5706" t="n">
        <v>50105168</v>
      </c>
      <c r="B5706" t="inlineStr">
        <is>
          <t>Staten Island</t>
        </is>
      </c>
      <c r="C5706" t="inlineStr">
        <is>
          <t>10302</t>
        </is>
      </c>
      <c r="D5706" t="inlineStr">
        <is>
          <t>Mexican</t>
        </is>
      </c>
      <c r="E5706" s="8" t="n">
        <v>46149</v>
      </c>
      <c r="F5706" t="inlineStr">
        <is>
          <t>Violations were cited in the following area(s).</t>
        </is>
      </c>
      <c r="G5706" t="inlineStr">
        <is>
          <t>06C</t>
        </is>
      </c>
      <c r="H570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706" t="inlineStr">
        <is>
          <t>Critical</t>
        </is>
      </c>
      <c r="J5706" t="n">
        <v>7</v>
      </c>
      <c r="K5706" t="inlineStr">
        <is>
          <t>A</t>
        </is>
      </c>
      <c r="L5706" s="9">
        <f>A5706&amp;"-"&amp;TEXT(E5706,"yyyymmdd")</f>
        <v/>
      </c>
    </row>
    <row r="5707">
      <c r="A5707" t="n">
        <v>50105168</v>
      </c>
      <c r="B5707" t="inlineStr">
        <is>
          <t>Staten Island</t>
        </is>
      </c>
      <c r="C5707" t="inlineStr">
        <is>
          <t>10302</t>
        </is>
      </c>
      <c r="D5707" t="inlineStr">
        <is>
          <t>Mexican</t>
        </is>
      </c>
      <c r="E5707" s="8" t="n">
        <v>46149</v>
      </c>
      <c r="F5707" t="inlineStr">
        <is>
          <t>Violations were cited in the following area(s).</t>
        </is>
      </c>
      <c r="G5707" t="inlineStr">
        <is>
          <t>10B</t>
        </is>
      </c>
      <c r="H5707" t="inlineStr">
        <is>
          <t>Anti-siphonage or back-flow prevention device not provided where required; equipment or floor not properly drained; sewage disposal system in disrepair or not functioning properly. Condensation or liquid waste improperly disposed of.</t>
        </is>
      </c>
      <c r="I5707" t="inlineStr">
        <is>
          <t>Not Critical</t>
        </is>
      </c>
      <c r="J5707" t="n">
        <v>7</v>
      </c>
      <c r="K5707" t="inlineStr">
        <is>
          <t>A</t>
        </is>
      </c>
      <c r="L5707" s="9">
        <f>A5707&amp;"-"&amp;TEXT(E5707,"yyyymmdd")</f>
        <v/>
      </c>
    </row>
    <row r="5708">
      <c r="A5708" t="n">
        <v>50109670</v>
      </c>
      <c r="B5708" t="inlineStr">
        <is>
          <t>Manhattan</t>
        </is>
      </c>
      <c r="C5708" t="inlineStr">
        <is>
          <t>10033</t>
        </is>
      </c>
      <c r="D5708" t="inlineStr">
        <is>
          <t>Mexican</t>
        </is>
      </c>
      <c r="E5708" s="8" t="n">
        <v>46149</v>
      </c>
      <c r="F5708" t="inlineStr">
        <is>
          <t>Violations were cited in the following area(s).</t>
        </is>
      </c>
      <c r="G5708" t="inlineStr">
        <is>
          <t>10B</t>
        </is>
      </c>
      <c r="H5708" t="inlineStr">
        <is>
          <t>Anti-siphonage or back-flow prevention device not provided where required; equipment or floor not properly drained; sewage disposal system in disrepair or not functioning properly. Condensation or liquid waste improperly disposed of.</t>
        </is>
      </c>
      <c r="I5708" t="inlineStr">
        <is>
          <t>Not Critical</t>
        </is>
      </c>
      <c r="J5708" t="n">
        <v>4</v>
      </c>
      <c r="K5708" t="inlineStr">
        <is>
          <t>A</t>
        </is>
      </c>
      <c r="L5708" s="9">
        <f>A5708&amp;"-"&amp;TEXT(E5708,"yyyymmdd")</f>
        <v/>
      </c>
    </row>
    <row r="5709">
      <c r="A5709" t="n">
        <v>50109670</v>
      </c>
      <c r="B5709" t="inlineStr">
        <is>
          <t>Manhattan</t>
        </is>
      </c>
      <c r="C5709" t="inlineStr">
        <is>
          <t>10033</t>
        </is>
      </c>
      <c r="D5709" t="inlineStr">
        <is>
          <t>Mexican</t>
        </is>
      </c>
      <c r="E5709" s="8" t="n">
        <v>46149</v>
      </c>
      <c r="F5709" t="inlineStr">
        <is>
          <t>Violations were cited in the following area(s).</t>
        </is>
      </c>
      <c r="G5709" t="inlineStr">
        <is>
          <t>10F</t>
        </is>
      </c>
      <c r="H5709" t="inlineStr">
        <is>
          <t>Non-food contact surface or equipment made of unacceptable material, not kept clean, or not properly sealed, raised, spaced or movable to allow accessibility for cleaning on all sides, above and underneath the unit.</t>
        </is>
      </c>
      <c r="I5709" t="inlineStr">
        <is>
          <t>Not Critical</t>
        </is>
      </c>
      <c r="J5709" t="n">
        <v>4</v>
      </c>
      <c r="K5709" t="inlineStr">
        <is>
          <t>A</t>
        </is>
      </c>
      <c r="L5709" s="9">
        <f>A5709&amp;"-"&amp;TEXT(E5709,"yyyymmdd")</f>
        <v/>
      </c>
    </row>
    <row r="5710">
      <c r="A5710" t="n">
        <v>50113422</v>
      </c>
      <c r="B5710" t="inlineStr">
        <is>
          <t>Queens</t>
        </is>
      </c>
      <c r="C5710" t="inlineStr">
        <is>
          <t>11355</t>
        </is>
      </c>
      <c r="D5710" t="inlineStr">
        <is>
          <t>Chinese</t>
        </is>
      </c>
      <c r="E5710" s="8" t="n">
        <v>46149</v>
      </c>
      <c r="F5710" t="inlineStr">
        <is>
          <t>Violations were cited in the following area(s).</t>
        </is>
      </c>
      <c r="G5710" t="inlineStr">
        <is>
          <t>06C</t>
        </is>
      </c>
      <c r="H571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710" t="inlineStr">
        <is>
          <t>Critical</t>
        </is>
      </c>
      <c r="J5710" t="n">
        <v>8</v>
      </c>
      <c r="K5710" t="inlineStr">
        <is>
          <t>A</t>
        </is>
      </c>
      <c r="L5710" s="9">
        <f>A5710&amp;"-"&amp;TEXT(E5710,"yyyymmdd")</f>
        <v/>
      </c>
    </row>
    <row r="5711">
      <c r="A5711" t="n">
        <v>50113422</v>
      </c>
      <c r="B5711" t="inlineStr">
        <is>
          <t>Queens</t>
        </is>
      </c>
      <c r="C5711" t="inlineStr">
        <is>
          <t>11355</t>
        </is>
      </c>
      <c r="D5711" t="inlineStr">
        <is>
          <t>Chinese</t>
        </is>
      </c>
      <c r="E5711" s="8" t="n">
        <v>46149</v>
      </c>
      <c r="F5711" t="inlineStr">
        <is>
          <t>Violations were cited in the following area(s).</t>
        </is>
      </c>
      <c r="G5711" t="inlineStr">
        <is>
          <t>10F</t>
        </is>
      </c>
      <c r="H5711" t="inlineStr">
        <is>
          <t>Non-food contact surface or equipment made of unacceptable material, not kept clean, or not properly sealed, raised, spaced or movable to allow accessibility for cleaning on all sides, above and underneath the unit.</t>
        </is>
      </c>
      <c r="I5711" t="inlineStr">
        <is>
          <t>Not Critical</t>
        </is>
      </c>
      <c r="J5711" t="n">
        <v>8</v>
      </c>
      <c r="K5711" t="inlineStr">
        <is>
          <t>A</t>
        </is>
      </c>
      <c r="L5711" s="9">
        <f>A5711&amp;"-"&amp;TEXT(E5711,"yyyymmdd")</f>
        <v/>
      </c>
    </row>
    <row r="5712">
      <c r="A5712" t="n">
        <v>50113681</v>
      </c>
      <c r="B5712" t="inlineStr">
        <is>
          <t>Manhattan</t>
        </is>
      </c>
      <c r="C5712" t="inlineStr">
        <is>
          <t>10012</t>
        </is>
      </c>
      <c r="D5712" t="inlineStr">
        <is>
          <t>Italian</t>
        </is>
      </c>
      <c r="E5712" s="8" t="n">
        <v>46149</v>
      </c>
      <c r="F5712" t="inlineStr">
        <is>
          <t>Violations were cited in the following area(s).</t>
        </is>
      </c>
      <c r="G5712" t="inlineStr">
        <is>
          <t>02B</t>
        </is>
      </c>
      <c r="H5712" t="inlineStr">
        <is>
          <t>Hot TCS food item not held at or above 140 °F.</t>
        </is>
      </c>
      <c r="I5712" t="inlineStr">
        <is>
          <t>Critical</t>
        </is>
      </c>
      <c r="J5712" t="n">
        <v>27</v>
      </c>
      <c r="L5712" s="9">
        <f>A5712&amp;"-"&amp;TEXT(E5712,"yyyymmdd")</f>
        <v/>
      </c>
    </row>
    <row r="5713">
      <c r="A5713" t="n">
        <v>50113681</v>
      </c>
      <c r="B5713" t="inlineStr">
        <is>
          <t>Manhattan</t>
        </is>
      </c>
      <c r="C5713" t="inlineStr">
        <is>
          <t>10012</t>
        </is>
      </c>
      <c r="D5713" t="inlineStr">
        <is>
          <t>Italian</t>
        </is>
      </c>
      <c r="E5713" s="8" t="n">
        <v>46149</v>
      </c>
      <c r="F5713" t="inlineStr">
        <is>
          <t>Violations were cited in the following area(s).</t>
        </is>
      </c>
      <c r="G5713" t="inlineStr">
        <is>
          <t>02G</t>
        </is>
      </c>
      <c r="H5713" t="inlineStr">
        <is>
          <t>Cold TCS food item held above 41 °F; smoked or processed fish held above 38 °F; intact raw eggs held above 45 °F; or reduced oxygen packaged (ROP) TCS foods held above required temperatures except during active necessary preparation.</t>
        </is>
      </c>
      <c r="I5713" t="inlineStr">
        <is>
          <t>Critical</t>
        </is>
      </c>
      <c r="J5713" t="n">
        <v>27</v>
      </c>
      <c r="L5713" s="9">
        <f>A5713&amp;"-"&amp;TEXT(E5713,"yyyymmdd")</f>
        <v/>
      </c>
    </row>
    <row r="5714">
      <c r="A5714" t="n">
        <v>50113681</v>
      </c>
      <c r="B5714" t="inlineStr">
        <is>
          <t>Manhattan</t>
        </is>
      </c>
      <c r="C5714" t="inlineStr">
        <is>
          <t>10012</t>
        </is>
      </c>
      <c r="D5714" t="inlineStr">
        <is>
          <t>Italian</t>
        </is>
      </c>
      <c r="E5714" s="8" t="n">
        <v>46149</v>
      </c>
      <c r="F5714" t="inlineStr">
        <is>
          <t>Violations were cited in the following area(s).</t>
        </is>
      </c>
      <c r="G5714" t="inlineStr">
        <is>
          <t>05D</t>
        </is>
      </c>
      <c r="H571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714" t="inlineStr">
        <is>
          <t>Critical</t>
        </is>
      </c>
      <c r="J5714" t="n">
        <v>27</v>
      </c>
      <c r="L5714" s="9">
        <f>A5714&amp;"-"&amp;TEXT(E5714,"yyyymmdd")</f>
        <v/>
      </c>
    </row>
    <row r="5715">
      <c r="A5715" t="n">
        <v>50113681</v>
      </c>
      <c r="B5715" t="inlineStr">
        <is>
          <t>Manhattan</t>
        </is>
      </c>
      <c r="C5715" t="inlineStr">
        <is>
          <t>10012</t>
        </is>
      </c>
      <c r="D5715" t="inlineStr">
        <is>
          <t>Italian</t>
        </is>
      </c>
      <c r="E5715" s="8" t="n">
        <v>46149</v>
      </c>
      <c r="F5715" t="inlineStr">
        <is>
          <t>Violations were cited in the following area(s).</t>
        </is>
      </c>
      <c r="G5715" t="inlineStr">
        <is>
          <t>09C</t>
        </is>
      </c>
      <c r="H5715" t="inlineStr">
        <is>
          <t>Design, construction, materials used or maintenance of food contact surface improper. Surface not easily cleanable, sanitized and maintained.</t>
        </is>
      </c>
      <c r="I5715" t="inlineStr">
        <is>
          <t>Not Critical</t>
        </is>
      </c>
      <c r="J5715" t="n">
        <v>27</v>
      </c>
      <c r="L5715" s="9">
        <f>A5715&amp;"-"&amp;TEXT(E5715,"yyyymmdd")</f>
        <v/>
      </c>
    </row>
    <row r="5716">
      <c r="A5716" t="n">
        <v>50114768</v>
      </c>
      <c r="B5716" t="inlineStr">
        <is>
          <t>Manhattan</t>
        </is>
      </c>
      <c r="C5716" t="inlineStr">
        <is>
          <t>10027</t>
        </is>
      </c>
      <c r="D5716" t="inlineStr">
        <is>
          <t>Chicken</t>
        </is>
      </c>
      <c r="E5716" s="8" t="n">
        <v>46149</v>
      </c>
      <c r="F5716" t="inlineStr">
        <is>
          <t>Violations were cited in the following area(s).</t>
        </is>
      </c>
      <c r="G5716" t="inlineStr">
        <is>
          <t>02G</t>
        </is>
      </c>
      <c r="H5716" t="inlineStr">
        <is>
          <t>Cold TCS food item held above 41 °F; smoked or processed fish held above 38 °F; intact raw eggs held above 45 °F; or reduced oxygen packaged (ROP) TCS foods held above required temperatures except during active necessary preparation.</t>
        </is>
      </c>
      <c r="I5716" t="inlineStr">
        <is>
          <t>Critical</t>
        </is>
      </c>
      <c r="J5716" t="n">
        <v>14</v>
      </c>
      <c r="L5716" s="9">
        <f>A5716&amp;"-"&amp;TEXT(E5716,"yyyymmdd")</f>
        <v/>
      </c>
    </row>
    <row r="5717">
      <c r="A5717" t="n">
        <v>50114768</v>
      </c>
      <c r="B5717" t="inlineStr">
        <is>
          <t>Manhattan</t>
        </is>
      </c>
      <c r="C5717" t="inlineStr">
        <is>
          <t>10027</t>
        </is>
      </c>
      <c r="D5717" t="inlineStr">
        <is>
          <t>Chicken</t>
        </is>
      </c>
      <c r="E5717" s="8" t="n">
        <v>46149</v>
      </c>
      <c r="F5717" t="inlineStr">
        <is>
          <t>Violations were cited in the following area(s).</t>
        </is>
      </c>
      <c r="G5717" t="inlineStr">
        <is>
          <t>04M</t>
        </is>
      </c>
      <c r="H5717" t="inlineStr">
        <is>
          <t>Live roaches in facility's food or non-food area.</t>
        </is>
      </c>
      <c r="I5717" t="inlineStr">
        <is>
          <t>Critical</t>
        </is>
      </c>
      <c r="J5717" t="n">
        <v>14</v>
      </c>
      <c r="L5717" s="9">
        <f>A5717&amp;"-"&amp;TEXT(E5717,"yyyymmdd")</f>
        <v/>
      </c>
    </row>
    <row r="5718">
      <c r="A5718" t="n">
        <v>50114768</v>
      </c>
      <c r="B5718" t="inlineStr">
        <is>
          <t>Manhattan</t>
        </is>
      </c>
      <c r="C5718" t="inlineStr">
        <is>
          <t>10027</t>
        </is>
      </c>
      <c r="D5718" t="inlineStr">
        <is>
          <t>Chicken</t>
        </is>
      </c>
      <c r="E5718" s="8" t="n">
        <v>46149</v>
      </c>
      <c r="F5718" t="inlineStr">
        <is>
          <t>Violations were cited in the following area(s).</t>
        </is>
      </c>
      <c r="G5718" t="inlineStr">
        <is>
          <t>10F</t>
        </is>
      </c>
      <c r="H5718" t="inlineStr">
        <is>
          <t>Non-food contact surface or equipment made of unacceptable material, not kept clean, or not properly sealed, raised, spaced or movable to allow accessibility for cleaning on all sides, above and underneath the unit.</t>
        </is>
      </c>
      <c r="I5718" t="inlineStr">
        <is>
          <t>Not Critical</t>
        </is>
      </c>
      <c r="J5718" t="n">
        <v>14</v>
      </c>
      <c r="L5718" s="9">
        <f>A5718&amp;"-"&amp;TEXT(E5718,"yyyymmdd")</f>
        <v/>
      </c>
    </row>
    <row r="5719">
      <c r="A5719" t="n">
        <v>50117234</v>
      </c>
      <c r="B5719" t="inlineStr">
        <is>
          <t>Queens</t>
        </is>
      </c>
      <c r="C5719" t="inlineStr">
        <is>
          <t>11365</t>
        </is>
      </c>
      <c r="D5719" t="inlineStr">
        <is>
          <t>Irish</t>
        </is>
      </c>
      <c r="E5719" s="8" t="n">
        <v>46149</v>
      </c>
      <c r="F5719" t="inlineStr">
        <is>
          <t>Violations were cited in the following area(s).</t>
        </is>
      </c>
      <c r="G5719" t="inlineStr">
        <is>
          <t>04M</t>
        </is>
      </c>
      <c r="H5719" t="inlineStr">
        <is>
          <t>Live roaches in facility's food or non-food area.</t>
        </is>
      </c>
      <c r="I5719" t="inlineStr">
        <is>
          <t>Critical</t>
        </is>
      </c>
      <c r="J5719" t="n">
        <v>24</v>
      </c>
      <c r="L5719" s="9">
        <f>A5719&amp;"-"&amp;TEXT(E5719,"yyyymmdd")</f>
        <v/>
      </c>
    </row>
    <row r="5720">
      <c r="A5720" t="n">
        <v>50117234</v>
      </c>
      <c r="B5720" t="inlineStr">
        <is>
          <t>Queens</t>
        </is>
      </c>
      <c r="C5720" t="inlineStr">
        <is>
          <t>11365</t>
        </is>
      </c>
      <c r="D5720" t="inlineStr">
        <is>
          <t>Irish</t>
        </is>
      </c>
      <c r="E5720" s="8" t="n">
        <v>46149</v>
      </c>
      <c r="F5720" t="inlineStr">
        <is>
          <t>Violations were cited in the following area(s).</t>
        </is>
      </c>
      <c r="G5720" t="inlineStr">
        <is>
          <t>04N</t>
        </is>
      </c>
      <c r="H5720" t="inlineStr">
        <is>
          <t>Filth flies or food/refuse/sewage associated with (FRSA) flies or other nuisance pests in establishment’s food and/or non-food areas. FRSA flies include house flies, blow flies, bottle flies, flesh flies, drain flies, Phorid flies and fruit flies.</t>
        </is>
      </c>
      <c r="I5720" t="inlineStr">
        <is>
          <t>Critical</t>
        </is>
      </c>
      <c r="J5720" t="n">
        <v>24</v>
      </c>
      <c r="L5720" s="9">
        <f>A5720&amp;"-"&amp;TEXT(E5720,"yyyymmdd")</f>
        <v/>
      </c>
    </row>
    <row r="5721">
      <c r="A5721" t="n">
        <v>50117234</v>
      </c>
      <c r="B5721" t="inlineStr">
        <is>
          <t>Queens</t>
        </is>
      </c>
      <c r="C5721" t="inlineStr">
        <is>
          <t>11365</t>
        </is>
      </c>
      <c r="D5721" t="inlineStr">
        <is>
          <t>Irish</t>
        </is>
      </c>
      <c r="E5721" s="8" t="n">
        <v>46149</v>
      </c>
      <c r="F5721" t="inlineStr">
        <is>
          <t>Violations were cited in the following area(s).</t>
        </is>
      </c>
      <c r="G5721" t="inlineStr">
        <is>
          <t>06D</t>
        </is>
      </c>
      <c r="H5721" t="inlineStr">
        <is>
          <t>Food contact surface not properly washed, rinsed and sanitized after each use and following any activity when contamination may have occurred.</t>
        </is>
      </c>
      <c r="I5721" t="inlineStr">
        <is>
          <t>Critical</t>
        </is>
      </c>
      <c r="J5721" t="n">
        <v>24</v>
      </c>
      <c r="L5721" s="9">
        <f>A5721&amp;"-"&amp;TEXT(E5721,"yyyymmdd")</f>
        <v/>
      </c>
    </row>
    <row r="5722">
      <c r="A5722" t="n">
        <v>50117234</v>
      </c>
      <c r="B5722" t="inlineStr">
        <is>
          <t>Queens</t>
        </is>
      </c>
      <c r="C5722" t="inlineStr">
        <is>
          <t>11365</t>
        </is>
      </c>
      <c r="D5722" t="inlineStr">
        <is>
          <t>Irish</t>
        </is>
      </c>
      <c r="E5722" s="8" t="n">
        <v>46149</v>
      </c>
      <c r="F5722" t="inlineStr">
        <is>
          <t>Violations were cited in the following area(s).</t>
        </is>
      </c>
      <c r="G5722" t="inlineStr">
        <is>
          <t>08A</t>
        </is>
      </c>
      <c r="H5722" t="inlineStr">
        <is>
          <t>Establishment is not free of harborage or conditions conducive to rodents, insects or other pests.</t>
        </is>
      </c>
      <c r="I5722" t="inlineStr">
        <is>
          <t>Not Critical</t>
        </is>
      </c>
      <c r="J5722" t="n">
        <v>24</v>
      </c>
      <c r="L5722" s="9">
        <f>A5722&amp;"-"&amp;TEXT(E5722,"yyyymmdd")</f>
        <v/>
      </c>
    </row>
    <row r="5723">
      <c r="A5723" t="n">
        <v>50117234</v>
      </c>
      <c r="B5723" t="inlineStr">
        <is>
          <t>Queens</t>
        </is>
      </c>
      <c r="C5723" t="inlineStr">
        <is>
          <t>11365</t>
        </is>
      </c>
      <c r="D5723" t="inlineStr">
        <is>
          <t>Irish</t>
        </is>
      </c>
      <c r="E5723" s="8" t="n">
        <v>46149</v>
      </c>
      <c r="F5723" t="inlineStr">
        <is>
          <t>Violations were cited in the following area(s).</t>
        </is>
      </c>
      <c r="G5723" t="inlineStr">
        <is>
          <t>08B</t>
        </is>
      </c>
      <c r="H5723"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5723" t="inlineStr">
        <is>
          <t>Not Critical</t>
        </is>
      </c>
      <c r="J5723" t="n">
        <v>24</v>
      </c>
      <c r="L5723" s="9">
        <f>A5723&amp;"-"&amp;TEXT(E5723,"yyyymmdd")</f>
        <v/>
      </c>
    </row>
    <row r="5724">
      <c r="A5724" t="n">
        <v>50117234</v>
      </c>
      <c r="B5724" t="inlineStr">
        <is>
          <t>Queens</t>
        </is>
      </c>
      <c r="C5724" t="inlineStr">
        <is>
          <t>11365</t>
        </is>
      </c>
      <c r="D5724" t="inlineStr">
        <is>
          <t>Irish</t>
        </is>
      </c>
      <c r="E5724" s="8" t="n">
        <v>46149</v>
      </c>
      <c r="F5724" t="inlineStr">
        <is>
          <t>Violations were cited in the following area(s).</t>
        </is>
      </c>
      <c r="G5724" t="inlineStr">
        <is>
          <t>08C</t>
        </is>
      </c>
      <c r="H5724" t="inlineStr">
        <is>
          <t>Pesticide not properly labeled or used by unlicensed individual. Pesticide, other toxic chemical improperly used/stored. Unprotected, unlocked bait station used.</t>
        </is>
      </c>
      <c r="I5724" t="inlineStr">
        <is>
          <t>Not Critical</t>
        </is>
      </c>
      <c r="J5724" t="n">
        <v>24</v>
      </c>
      <c r="L5724" s="9">
        <f>A5724&amp;"-"&amp;TEXT(E5724,"yyyymmdd")</f>
        <v/>
      </c>
    </row>
    <row r="5725">
      <c r="A5725" t="n">
        <v>50117234</v>
      </c>
      <c r="B5725" t="inlineStr">
        <is>
          <t>Queens</t>
        </is>
      </c>
      <c r="C5725" t="inlineStr">
        <is>
          <t>11365</t>
        </is>
      </c>
      <c r="D5725" t="inlineStr">
        <is>
          <t>Irish</t>
        </is>
      </c>
      <c r="E5725" s="8" t="n">
        <v>46149</v>
      </c>
      <c r="F5725" t="inlineStr">
        <is>
          <t>Violations were cited in the following area(s).</t>
        </is>
      </c>
      <c r="G5725" t="inlineStr">
        <is>
          <t>10B</t>
        </is>
      </c>
      <c r="H5725" t="inlineStr">
        <is>
          <t>Anti-siphonage or back-flow prevention device not provided where required; equipment or floor not properly drained; sewage disposal system in disrepair or not functioning properly. Condensation or liquid waste improperly disposed of.</t>
        </is>
      </c>
      <c r="I5725" t="inlineStr">
        <is>
          <t>Not Critical</t>
        </is>
      </c>
      <c r="J5725" t="n">
        <v>24</v>
      </c>
      <c r="L5725" s="9">
        <f>A5725&amp;"-"&amp;TEXT(E5725,"yyyymmdd")</f>
        <v/>
      </c>
    </row>
    <row r="5726">
      <c r="A5726" t="n">
        <v>50117234</v>
      </c>
      <c r="B5726" t="inlineStr">
        <is>
          <t>Queens</t>
        </is>
      </c>
      <c r="C5726" t="inlineStr">
        <is>
          <t>11365</t>
        </is>
      </c>
      <c r="D5726" t="inlineStr">
        <is>
          <t>Irish</t>
        </is>
      </c>
      <c r="E5726" s="8" t="n">
        <v>46149</v>
      </c>
      <c r="F5726" t="inlineStr">
        <is>
          <t>Violations were cited in the following area(s).</t>
        </is>
      </c>
      <c r="G5726" t="inlineStr">
        <is>
          <t>10F</t>
        </is>
      </c>
      <c r="H5726" t="inlineStr">
        <is>
          <t>Non-food contact surface or equipment made of unacceptable material, not kept clean, or not properly sealed, raised, spaced or movable to allow accessibility for cleaning on all sides, above and underneath the unit.</t>
        </is>
      </c>
      <c r="I5726" t="inlineStr">
        <is>
          <t>Not Critical</t>
        </is>
      </c>
      <c r="J5726" t="n">
        <v>24</v>
      </c>
      <c r="L5726" s="9">
        <f>A5726&amp;"-"&amp;TEXT(E5726,"yyyymmdd")</f>
        <v/>
      </c>
    </row>
    <row r="5727">
      <c r="A5727" t="n">
        <v>50117234</v>
      </c>
      <c r="B5727" t="inlineStr">
        <is>
          <t>Queens</t>
        </is>
      </c>
      <c r="C5727" t="inlineStr">
        <is>
          <t>11365</t>
        </is>
      </c>
      <c r="D5727" t="inlineStr">
        <is>
          <t>Irish</t>
        </is>
      </c>
      <c r="E5727" s="8" t="n">
        <v>46149</v>
      </c>
      <c r="F5727" t="inlineStr">
        <is>
          <t>Violations were cited in the following area(s).</t>
        </is>
      </c>
      <c r="G5727" t="inlineStr">
        <is>
          <t>28-06</t>
        </is>
      </c>
      <c r="H5727" t="inlineStr">
        <is>
          <t>Contract with a pest management professional not in place. Record of extermination activities not kept on premises.</t>
        </is>
      </c>
      <c r="I5727" t="inlineStr">
        <is>
          <t>Not Critical</t>
        </is>
      </c>
      <c r="J5727" t="n">
        <v>24</v>
      </c>
      <c r="L5727" s="9">
        <f>A5727&amp;"-"&amp;TEXT(E5727,"yyyymmdd")</f>
        <v/>
      </c>
    </row>
    <row r="5728">
      <c r="A5728" t="n">
        <v>50117965</v>
      </c>
      <c r="B5728" t="inlineStr">
        <is>
          <t>Manhattan</t>
        </is>
      </c>
      <c r="C5728" t="inlineStr">
        <is>
          <t>10128</t>
        </is>
      </c>
      <c r="D5728" t="inlineStr">
        <is>
          <t>Coffee/Tea</t>
        </is>
      </c>
      <c r="E5728" s="8" t="n">
        <v>46149</v>
      </c>
      <c r="F5728" t="inlineStr">
        <is>
          <t>Violations were cited in the following area(s).</t>
        </is>
      </c>
      <c r="G5728" t="inlineStr">
        <is>
          <t>10D</t>
        </is>
      </c>
      <c r="H5728" t="inlineStr">
        <is>
          <t>Mechanical or natural ventilation not provided, inadequate, improperly installed, in disrepair or fails to prevent and control excessive build-up of grease, heat, steam condensation, vapors, odors, smoke or fumes.</t>
        </is>
      </c>
      <c r="I5728" t="inlineStr">
        <is>
          <t>Not Critical</t>
        </is>
      </c>
      <c r="J5728" t="n">
        <v>4</v>
      </c>
      <c r="K5728" t="inlineStr">
        <is>
          <t>A</t>
        </is>
      </c>
      <c r="L5728" s="9">
        <f>A5728&amp;"-"&amp;TEXT(E5728,"yyyymmdd")</f>
        <v/>
      </c>
    </row>
    <row r="5729">
      <c r="A5729" t="n">
        <v>50117965</v>
      </c>
      <c r="B5729" t="inlineStr">
        <is>
          <t>Manhattan</t>
        </is>
      </c>
      <c r="C5729" t="inlineStr">
        <is>
          <t>10128</t>
        </is>
      </c>
      <c r="D5729" t="inlineStr">
        <is>
          <t>Coffee/Tea</t>
        </is>
      </c>
      <c r="E5729" s="8" t="n">
        <v>46149</v>
      </c>
      <c r="F5729" t="inlineStr">
        <is>
          <t>Violations were cited in the following area(s).</t>
        </is>
      </c>
      <c r="G5729" t="inlineStr">
        <is>
          <t>10F</t>
        </is>
      </c>
      <c r="H5729" t="inlineStr">
        <is>
          <t>Non-food contact surface or equipment made of unacceptable material, not kept clean, or not properly sealed, raised, spaced or movable to allow accessibility for cleaning on all sides, above and underneath the unit.</t>
        </is>
      </c>
      <c r="I5729" t="inlineStr">
        <is>
          <t>Not Critical</t>
        </is>
      </c>
      <c r="J5729" t="n">
        <v>4</v>
      </c>
      <c r="K5729" t="inlineStr">
        <is>
          <t>A</t>
        </is>
      </c>
      <c r="L5729" s="9">
        <f>A5729&amp;"-"&amp;TEXT(E5729,"yyyymmdd")</f>
        <v/>
      </c>
    </row>
    <row r="5730">
      <c r="A5730" t="n">
        <v>50118832</v>
      </c>
      <c r="B5730" t="inlineStr">
        <is>
          <t>Bronx</t>
        </is>
      </c>
      <c r="C5730" t="inlineStr">
        <is>
          <t>10462</t>
        </is>
      </c>
      <c r="D5730" t="inlineStr">
        <is>
          <t>Other</t>
        </is>
      </c>
      <c r="E5730" s="8" t="n">
        <v>46149</v>
      </c>
      <c r="F5730" t="inlineStr">
        <is>
          <t>Violations were cited in the following area(s).</t>
        </is>
      </c>
      <c r="G5730" t="inlineStr">
        <is>
          <t>02G</t>
        </is>
      </c>
      <c r="H5730" t="inlineStr">
        <is>
          <t>Cold TCS food item held above 41 °F; smoked or processed fish held above 38 °F; intact raw eggs held above 45 °F; or reduced oxygen packaged (ROP) TCS foods held above required temperatures except during active necessary preparation.</t>
        </is>
      </c>
      <c r="I5730" t="inlineStr">
        <is>
          <t>Critical</t>
        </is>
      </c>
      <c r="J5730" t="n">
        <v>20</v>
      </c>
      <c r="L5730" s="9">
        <f>A5730&amp;"-"&amp;TEXT(E5730,"yyyymmdd")</f>
        <v/>
      </c>
    </row>
    <row r="5731">
      <c r="A5731" t="n">
        <v>50118832</v>
      </c>
      <c r="B5731" t="inlineStr">
        <is>
          <t>Bronx</t>
        </is>
      </c>
      <c r="C5731" t="inlineStr">
        <is>
          <t>10462</t>
        </is>
      </c>
      <c r="D5731" t="inlineStr">
        <is>
          <t>Other</t>
        </is>
      </c>
      <c r="E5731" s="8" t="n">
        <v>46149</v>
      </c>
      <c r="F5731" t="inlineStr">
        <is>
          <t>Violations were cited in the following area(s).</t>
        </is>
      </c>
      <c r="G5731" t="inlineStr">
        <is>
          <t>05F</t>
        </is>
      </c>
      <c r="H5731" t="inlineStr">
        <is>
          <t>Insufficient or no hot holding, cold storage or cold holding equipment provided to maintain Time/Temperature Control for Safety Foods (TCS) at required temperatures</t>
        </is>
      </c>
      <c r="I5731" t="inlineStr">
        <is>
          <t>Critical</t>
        </is>
      </c>
      <c r="J5731" t="n">
        <v>20</v>
      </c>
      <c r="L5731" s="9">
        <f>A5731&amp;"-"&amp;TEXT(E5731,"yyyymmdd")</f>
        <v/>
      </c>
    </row>
    <row r="5732">
      <c r="A5732" t="n">
        <v>50118832</v>
      </c>
      <c r="B5732" t="inlineStr">
        <is>
          <t>Bronx</t>
        </is>
      </c>
      <c r="C5732" t="inlineStr">
        <is>
          <t>10462</t>
        </is>
      </c>
      <c r="D5732" t="inlineStr">
        <is>
          <t>Other</t>
        </is>
      </c>
      <c r="E5732" s="8" t="n">
        <v>46149</v>
      </c>
      <c r="F5732" t="inlineStr">
        <is>
          <t>Violations were cited in the following area(s).</t>
        </is>
      </c>
      <c r="G5732" t="inlineStr">
        <is>
          <t>10F</t>
        </is>
      </c>
      <c r="H5732" t="inlineStr">
        <is>
          <t>Non-food contact surface or equipment made of unacceptable material, not kept clean, or not properly sealed, raised, spaced or movable to allow accessibility for cleaning on all sides, above and underneath the unit.</t>
        </is>
      </c>
      <c r="I5732" t="inlineStr">
        <is>
          <t>Not Critical</t>
        </is>
      </c>
      <c r="J5732" t="n">
        <v>20</v>
      </c>
      <c r="L5732" s="9">
        <f>A5732&amp;"-"&amp;TEXT(E5732,"yyyymmdd")</f>
        <v/>
      </c>
    </row>
    <row r="5733">
      <c r="A5733" t="n">
        <v>50120067</v>
      </c>
      <c r="B5733" t="inlineStr">
        <is>
          <t>Queens</t>
        </is>
      </c>
      <c r="C5733" t="inlineStr">
        <is>
          <t>11358</t>
        </is>
      </c>
      <c r="D5733" t="inlineStr">
        <is>
          <t>Korean</t>
        </is>
      </c>
      <c r="E5733" s="8" t="n">
        <v>46149</v>
      </c>
      <c r="F5733" t="inlineStr">
        <is>
          <t>Violations were cited in the following area(s).</t>
        </is>
      </c>
      <c r="G5733" t="inlineStr">
        <is>
          <t>05D</t>
        </is>
      </c>
      <c r="H573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733" t="inlineStr">
        <is>
          <t>Critical</t>
        </is>
      </c>
      <c r="J5733" t="n">
        <v>37</v>
      </c>
      <c r="L5733" s="9">
        <f>A5733&amp;"-"&amp;TEXT(E5733,"yyyymmdd")</f>
        <v/>
      </c>
    </row>
    <row r="5734">
      <c r="A5734" t="n">
        <v>50120067</v>
      </c>
      <c r="B5734" t="inlineStr">
        <is>
          <t>Queens</t>
        </is>
      </c>
      <c r="C5734" t="inlineStr">
        <is>
          <t>11358</t>
        </is>
      </c>
      <c r="D5734" t="inlineStr">
        <is>
          <t>Korean</t>
        </is>
      </c>
      <c r="E5734" s="8" t="n">
        <v>46149</v>
      </c>
      <c r="F5734" t="inlineStr">
        <is>
          <t>Violations were cited in the following area(s).</t>
        </is>
      </c>
      <c r="G5734" t="inlineStr">
        <is>
          <t>06A</t>
        </is>
      </c>
      <c r="H5734" t="inlineStr">
        <is>
          <t>Personal cleanliness is inadequate. Outer garment soiled with possible contaminant. Effective hair restraint not worn where required. Jewelry worn on hands or arms. Fingernail polish worn or fingernails not kept clean and trimmed.</t>
        </is>
      </c>
      <c r="I5734" t="inlineStr">
        <is>
          <t>Critical</t>
        </is>
      </c>
      <c r="J5734" t="n">
        <v>37</v>
      </c>
      <c r="L5734" s="9">
        <f>A5734&amp;"-"&amp;TEXT(E5734,"yyyymmdd")</f>
        <v/>
      </c>
    </row>
    <row r="5735">
      <c r="A5735" t="n">
        <v>50120067</v>
      </c>
      <c r="B5735" t="inlineStr">
        <is>
          <t>Queens</t>
        </is>
      </c>
      <c r="C5735" t="inlineStr">
        <is>
          <t>11358</t>
        </is>
      </c>
      <c r="D5735" t="inlineStr">
        <is>
          <t>Korean</t>
        </is>
      </c>
      <c r="E5735" s="8" t="n">
        <v>46149</v>
      </c>
      <c r="F5735" t="inlineStr">
        <is>
          <t>Violations were cited in the following area(s).</t>
        </is>
      </c>
      <c r="G5735" t="inlineStr">
        <is>
          <t>06C</t>
        </is>
      </c>
      <c r="H573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735" t="inlineStr">
        <is>
          <t>Critical</t>
        </is>
      </c>
      <c r="J5735" t="n">
        <v>37</v>
      </c>
      <c r="L5735" s="9">
        <f>A5735&amp;"-"&amp;TEXT(E5735,"yyyymmdd")</f>
        <v/>
      </c>
    </row>
    <row r="5736">
      <c r="A5736" t="n">
        <v>50120067</v>
      </c>
      <c r="B5736" t="inlineStr">
        <is>
          <t>Queens</t>
        </is>
      </c>
      <c r="C5736" t="inlineStr">
        <is>
          <t>11358</t>
        </is>
      </c>
      <c r="D5736" t="inlineStr">
        <is>
          <t>Korean</t>
        </is>
      </c>
      <c r="E5736" s="8" t="n">
        <v>46149</v>
      </c>
      <c r="F5736" t="inlineStr">
        <is>
          <t>Violations were cited in the following area(s).</t>
        </is>
      </c>
      <c r="G5736" t="inlineStr">
        <is>
          <t>06D</t>
        </is>
      </c>
      <c r="H5736" t="inlineStr">
        <is>
          <t>Food contact surface not properly washed, rinsed and sanitized after each use and following any activity when contamination may have occurred.</t>
        </is>
      </c>
      <c r="I5736" t="inlineStr">
        <is>
          <t>Critical</t>
        </is>
      </c>
      <c r="J5736" t="n">
        <v>37</v>
      </c>
      <c r="L5736" s="9">
        <f>A5736&amp;"-"&amp;TEXT(E5736,"yyyymmdd")</f>
        <v/>
      </c>
    </row>
    <row r="5737">
      <c r="A5737" t="n">
        <v>50120067</v>
      </c>
      <c r="B5737" t="inlineStr">
        <is>
          <t>Queens</t>
        </is>
      </c>
      <c r="C5737" t="inlineStr">
        <is>
          <t>11358</t>
        </is>
      </c>
      <c r="D5737" t="inlineStr">
        <is>
          <t>Korean</t>
        </is>
      </c>
      <c r="E5737" s="8" t="n">
        <v>46149</v>
      </c>
      <c r="F5737" t="inlineStr">
        <is>
          <t>Violations were cited in the following area(s).</t>
        </is>
      </c>
      <c r="G5737" t="inlineStr">
        <is>
          <t>06E</t>
        </is>
      </c>
      <c r="H5737" t="inlineStr">
        <is>
          <t>Sanitized equipment or utensil, including in-use food dispensing utensil, improperly used or stored.</t>
        </is>
      </c>
      <c r="I5737" t="inlineStr">
        <is>
          <t>Critical</t>
        </is>
      </c>
      <c r="J5737" t="n">
        <v>37</v>
      </c>
      <c r="L5737" s="9">
        <f>A5737&amp;"-"&amp;TEXT(E5737,"yyyymmdd")</f>
        <v/>
      </c>
    </row>
    <row r="5738">
      <c r="A5738" t="n">
        <v>50120067</v>
      </c>
      <c r="B5738" t="inlineStr">
        <is>
          <t>Queens</t>
        </is>
      </c>
      <c r="C5738" t="inlineStr">
        <is>
          <t>11358</t>
        </is>
      </c>
      <c r="D5738" t="inlineStr">
        <is>
          <t>Korean</t>
        </is>
      </c>
      <c r="E5738" s="8" t="n">
        <v>46149</v>
      </c>
      <c r="F5738" t="inlineStr">
        <is>
          <t>Violations were cited in the following area(s).</t>
        </is>
      </c>
      <c r="G5738" t="inlineStr">
        <is>
          <t>10G</t>
        </is>
      </c>
      <c r="H5738" t="inlineStr">
        <is>
          <t>Dishwashing and ware washing: Cleaning and sanitizing of tableware, including dishes, utensils, and equipment deficient.</t>
        </is>
      </c>
      <c r="I5738" t="inlineStr">
        <is>
          <t>Not Critical</t>
        </is>
      </c>
      <c r="J5738" t="n">
        <v>37</v>
      </c>
      <c r="L5738" s="9">
        <f>A5738&amp;"-"&amp;TEXT(E5738,"yyyymmdd")</f>
        <v/>
      </c>
    </row>
    <row r="5739">
      <c r="A5739" t="n">
        <v>50121439</v>
      </c>
      <c r="B5739" t="inlineStr">
        <is>
          <t>Manhattan</t>
        </is>
      </c>
      <c r="C5739" t="inlineStr">
        <is>
          <t>10027</t>
        </is>
      </c>
      <c r="D5739" t="inlineStr">
        <is>
          <t>Salads</t>
        </is>
      </c>
      <c r="E5739" s="8" t="n">
        <v>46149</v>
      </c>
      <c r="F5739" t="inlineStr">
        <is>
          <t>Violations were cited in the following area(s).</t>
        </is>
      </c>
      <c r="G5739" t="inlineStr">
        <is>
          <t>02B</t>
        </is>
      </c>
      <c r="H5739" t="inlineStr">
        <is>
          <t>Hot TCS food item not held at or above 140 °F.</t>
        </is>
      </c>
      <c r="I5739" t="inlineStr">
        <is>
          <t>Critical</t>
        </is>
      </c>
      <c r="J5739" t="n">
        <v>9</v>
      </c>
      <c r="K5739" t="inlineStr">
        <is>
          <t>A</t>
        </is>
      </c>
      <c r="L5739" s="9">
        <f>A5739&amp;"-"&amp;TEXT(E5739,"yyyymmdd")</f>
        <v/>
      </c>
    </row>
    <row r="5740">
      <c r="A5740" t="n">
        <v>50121439</v>
      </c>
      <c r="B5740" t="inlineStr">
        <is>
          <t>Manhattan</t>
        </is>
      </c>
      <c r="C5740" t="inlineStr">
        <is>
          <t>10027</t>
        </is>
      </c>
      <c r="D5740" t="inlineStr">
        <is>
          <t>Salads</t>
        </is>
      </c>
      <c r="E5740" s="8" t="n">
        <v>46149</v>
      </c>
      <c r="F5740" t="inlineStr">
        <is>
          <t>Violations were cited in the following area(s).</t>
        </is>
      </c>
      <c r="G5740" t="inlineStr">
        <is>
          <t>10F</t>
        </is>
      </c>
      <c r="H5740" t="inlineStr">
        <is>
          <t>Non-food contact surface or equipment made of unacceptable material, not kept clean, or not properly sealed, raised, spaced or movable to allow accessibility for cleaning on all sides, above and underneath the unit.</t>
        </is>
      </c>
      <c r="I5740" t="inlineStr">
        <is>
          <t>Not Critical</t>
        </is>
      </c>
      <c r="J5740" t="n">
        <v>9</v>
      </c>
      <c r="K5740" t="inlineStr">
        <is>
          <t>A</t>
        </is>
      </c>
      <c r="L5740" s="9">
        <f>A5740&amp;"-"&amp;TEXT(E5740,"yyyymmdd")</f>
        <v/>
      </c>
    </row>
    <row r="5741">
      <c r="A5741" t="n">
        <v>50126220</v>
      </c>
      <c r="B5741" t="inlineStr">
        <is>
          <t>Manhattan</t>
        </is>
      </c>
      <c r="D5741" t="inlineStr">
        <is>
          <t>American</t>
        </is>
      </c>
      <c r="E5741" s="8" t="n">
        <v>46149</v>
      </c>
      <c r="F5741" t="inlineStr">
        <is>
          <t>Violations were cited in the following area(s).</t>
        </is>
      </c>
      <c r="G5741" t="inlineStr">
        <is>
          <t>02G</t>
        </is>
      </c>
      <c r="H5741" t="inlineStr">
        <is>
          <t>Cold TCS food item held above 41 °F; smoked or processed fish held above 38 °F; intact raw eggs held above 45 °F; or reduced oxygen packaged (ROP) TCS foods held above required temperatures except during active necessary preparation.</t>
        </is>
      </c>
      <c r="I5741" t="inlineStr">
        <is>
          <t>Critical</t>
        </is>
      </c>
      <c r="J5741" t="n">
        <v>28</v>
      </c>
      <c r="L5741" s="9">
        <f>A5741&amp;"-"&amp;TEXT(E5741,"yyyymmdd")</f>
        <v/>
      </c>
    </row>
    <row r="5742">
      <c r="A5742" t="n">
        <v>50126220</v>
      </c>
      <c r="B5742" t="inlineStr">
        <is>
          <t>Manhattan</t>
        </is>
      </c>
      <c r="D5742" t="inlineStr">
        <is>
          <t>American</t>
        </is>
      </c>
      <c r="E5742" s="8" t="n">
        <v>46149</v>
      </c>
      <c r="F5742" t="inlineStr">
        <is>
          <t>Violations were cited in the following area(s).</t>
        </is>
      </c>
      <c r="G5742" t="inlineStr">
        <is>
          <t>04K</t>
        </is>
      </c>
      <c r="H5742" t="inlineStr">
        <is>
          <t>Evidence of rats or live rats in establishment's food or non-food areas.</t>
        </is>
      </c>
      <c r="I5742" t="inlineStr">
        <is>
          <t>Critical</t>
        </is>
      </c>
      <c r="J5742" t="n">
        <v>28</v>
      </c>
      <c r="L5742" s="9">
        <f>A5742&amp;"-"&amp;TEXT(E5742,"yyyymmdd")</f>
        <v/>
      </c>
    </row>
    <row r="5743">
      <c r="A5743" t="n">
        <v>50126220</v>
      </c>
      <c r="B5743" t="inlineStr">
        <is>
          <t>Manhattan</t>
        </is>
      </c>
      <c r="D5743" t="inlineStr">
        <is>
          <t>American</t>
        </is>
      </c>
      <c r="E5743" s="8" t="n">
        <v>46149</v>
      </c>
      <c r="F5743" t="inlineStr">
        <is>
          <t>Violations were cited in the following area(s).</t>
        </is>
      </c>
      <c r="G5743" t="inlineStr">
        <is>
          <t>04M</t>
        </is>
      </c>
      <c r="H5743" t="inlineStr">
        <is>
          <t>Live roaches in facility's food or non-food area.</t>
        </is>
      </c>
      <c r="I5743" t="inlineStr">
        <is>
          <t>Critical</t>
        </is>
      </c>
      <c r="J5743" t="n">
        <v>28</v>
      </c>
      <c r="L5743" s="9">
        <f>A5743&amp;"-"&amp;TEXT(E5743,"yyyymmdd")</f>
        <v/>
      </c>
    </row>
    <row r="5744">
      <c r="A5744" t="n">
        <v>50126220</v>
      </c>
      <c r="B5744" t="inlineStr">
        <is>
          <t>Manhattan</t>
        </is>
      </c>
      <c r="D5744" t="inlineStr">
        <is>
          <t>American</t>
        </is>
      </c>
      <c r="E5744" s="8" t="n">
        <v>46149</v>
      </c>
      <c r="F5744" t="inlineStr">
        <is>
          <t>Violations were cited in the following area(s).</t>
        </is>
      </c>
      <c r="G5744" t="inlineStr">
        <is>
          <t>08A</t>
        </is>
      </c>
      <c r="H5744" t="inlineStr">
        <is>
          <t>Establishment is not free of harborage or conditions conducive to rodents, insects or other pests.</t>
        </is>
      </c>
      <c r="I5744" t="inlineStr">
        <is>
          <t>Not Critical</t>
        </is>
      </c>
      <c r="J5744" t="n">
        <v>28</v>
      </c>
      <c r="L5744" s="9">
        <f>A5744&amp;"-"&amp;TEXT(E5744,"yyyymmdd")</f>
        <v/>
      </c>
    </row>
    <row r="5745">
      <c r="A5745" t="n">
        <v>50126220</v>
      </c>
      <c r="B5745" t="inlineStr">
        <is>
          <t>Manhattan</t>
        </is>
      </c>
      <c r="D5745" t="inlineStr">
        <is>
          <t>American</t>
        </is>
      </c>
      <c r="E5745" s="8" t="n">
        <v>46149</v>
      </c>
      <c r="F5745" t="inlineStr">
        <is>
          <t>Violations were cited in the following area(s).</t>
        </is>
      </c>
      <c r="G5745" t="inlineStr">
        <is>
          <t>10F</t>
        </is>
      </c>
      <c r="H5745" t="inlineStr">
        <is>
          <t>Non-food contact surface or equipment made of unacceptable material, not kept clean, or not properly sealed, raised, spaced or movable to allow accessibility for cleaning on all sides, above and underneath the unit.</t>
        </is>
      </c>
      <c r="I5745" t="inlineStr">
        <is>
          <t>Not Critical</t>
        </is>
      </c>
      <c r="J5745" t="n">
        <v>28</v>
      </c>
      <c r="L5745" s="9">
        <f>A5745&amp;"-"&amp;TEXT(E5745,"yyyymmdd")</f>
        <v/>
      </c>
    </row>
    <row r="5746">
      <c r="A5746" t="n">
        <v>50126220</v>
      </c>
      <c r="B5746" t="inlineStr">
        <is>
          <t>Manhattan</t>
        </is>
      </c>
      <c r="D5746" t="inlineStr">
        <is>
          <t>American</t>
        </is>
      </c>
      <c r="E5746" s="8" t="n">
        <v>46149</v>
      </c>
      <c r="F5746" t="inlineStr">
        <is>
          <t>Violations were cited in the following area(s).</t>
        </is>
      </c>
      <c r="G5746" t="inlineStr">
        <is>
          <t>10G</t>
        </is>
      </c>
      <c r="H5746" t="inlineStr">
        <is>
          <t>Dishwashing and ware washing: Cleaning and sanitizing of tableware, including dishes, utensils, and equipment deficient.</t>
        </is>
      </c>
      <c r="I5746" t="inlineStr">
        <is>
          <t>Not Critical</t>
        </is>
      </c>
      <c r="J5746" t="n">
        <v>28</v>
      </c>
      <c r="L5746" s="9">
        <f>A5746&amp;"-"&amp;TEXT(E5746,"yyyymmdd")</f>
        <v/>
      </c>
    </row>
    <row r="5747">
      <c r="A5747" t="n">
        <v>50127839</v>
      </c>
      <c r="B5747" t="inlineStr">
        <is>
          <t>Brooklyn</t>
        </is>
      </c>
      <c r="C5747" t="inlineStr">
        <is>
          <t>11209</t>
        </is>
      </c>
      <c r="D5747" t="inlineStr">
        <is>
          <t>Pizza</t>
        </is>
      </c>
      <c r="E5747" s="8" t="n">
        <v>46149</v>
      </c>
      <c r="F5747" t="inlineStr">
        <is>
          <t>Violations were cited in the following area(s).</t>
        </is>
      </c>
      <c r="G5747" t="inlineStr">
        <is>
          <t>06A</t>
        </is>
      </c>
      <c r="H5747" t="inlineStr">
        <is>
          <t>Personal cleanliness is inadequate. Outer garment soiled with possible contaminant. Effective hair restraint not worn where required. Jewelry worn on hands or arms. Fingernail polish worn or fingernails not kept clean and trimmed.</t>
        </is>
      </c>
      <c r="I5747" t="inlineStr">
        <is>
          <t>Critical</t>
        </is>
      </c>
      <c r="J5747" t="n">
        <v>12</v>
      </c>
      <c r="K5747" t="inlineStr">
        <is>
          <t>A</t>
        </is>
      </c>
      <c r="L5747" s="9">
        <f>A5747&amp;"-"&amp;TEXT(E5747,"yyyymmdd")</f>
        <v/>
      </c>
    </row>
    <row r="5748">
      <c r="A5748" t="n">
        <v>50127839</v>
      </c>
      <c r="B5748" t="inlineStr">
        <is>
          <t>Brooklyn</t>
        </is>
      </c>
      <c r="C5748" t="inlineStr">
        <is>
          <t>11209</t>
        </is>
      </c>
      <c r="D5748" t="inlineStr">
        <is>
          <t>Pizza</t>
        </is>
      </c>
      <c r="E5748" s="8" t="n">
        <v>46149</v>
      </c>
      <c r="F5748" t="inlineStr">
        <is>
          <t>Violations were cited in the following area(s).</t>
        </is>
      </c>
      <c r="G5748" t="inlineStr">
        <is>
          <t>08C</t>
        </is>
      </c>
      <c r="H5748" t="inlineStr">
        <is>
          <t>Pesticide not properly labeled or used by unlicensed individual. Pesticide, other toxic chemical improperly used/stored. Unprotected, unlocked bait station used.</t>
        </is>
      </c>
      <c r="I5748" t="inlineStr">
        <is>
          <t>Not Critical</t>
        </is>
      </c>
      <c r="J5748" t="n">
        <v>12</v>
      </c>
      <c r="K5748" t="inlineStr">
        <is>
          <t>A</t>
        </is>
      </c>
      <c r="L5748" s="9">
        <f>A5748&amp;"-"&amp;TEXT(E5748,"yyyymmdd")</f>
        <v/>
      </c>
    </row>
    <row r="5749">
      <c r="A5749" t="n">
        <v>50127839</v>
      </c>
      <c r="B5749" t="inlineStr">
        <is>
          <t>Brooklyn</t>
        </is>
      </c>
      <c r="C5749" t="inlineStr">
        <is>
          <t>11209</t>
        </is>
      </c>
      <c r="D5749" t="inlineStr">
        <is>
          <t>Pizza</t>
        </is>
      </c>
      <c r="E5749" s="8" t="n">
        <v>46149</v>
      </c>
      <c r="F5749" t="inlineStr">
        <is>
          <t>Violations were cited in the following area(s).</t>
        </is>
      </c>
      <c r="G5749" t="inlineStr">
        <is>
          <t>10F</t>
        </is>
      </c>
      <c r="H5749" t="inlineStr">
        <is>
          <t>Non-food contact surface or equipment made of unacceptable material, not kept clean, or not properly sealed, raised, spaced or movable to allow accessibility for cleaning on all sides, above and underneath the unit.</t>
        </is>
      </c>
      <c r="I5749" t="inlineStr">
        <is>
          <t>Not Critical</t>
        </is>
      </c>
      <c r="J5749" t="n">
        <v>12</v>
      </c>
      <c r="K5749" t="inlineStr">
        <is>
          <t>A</t>
        </is>
      </c>
      <c r="L5749" s="9">
        <f>A5749&amp;"-"&amp;TEXT(E5749,"yyyymmdd")</f>
        <v/>
      </c>
    </row>
    <row r="5750">
      <c r="A5750" t="n">
        <v>50127839</v>
      </c>
      <c r="B5750" t="inlineStr">
        <is>
          <t>Brooklyn</t>
        </is>
      </c>
      <c r="C5750" t="inlineStr">
        <is>
          <t>11209</t>
        </is>
      </c>
      <c r="D5750" t="inlineStr">
        <is>
          <t>Pizza</t>
        </is>
      </c>
      <c r="E5750" s="8" t="n">
        <v>46149</v>
      </c>
      <c r="F5750" t="inlineStr">
        <is>
          <t>Violations were cited in the following area(s).</t>
        </is>
      </c>
      <c r="G5750" t="inlineStr">
        <is>
          <t>10H</t>
        </is>
      </c>
      <c r="H5750" t="inlineStr">
        <is>
          <t>Single service article not provided. Single service article reused or not protected from contamination when transported, stored, dispensed. Drinking straws not completely enclosed in wrapper or dispensed from a sanitary device.</t>
        </is>
      </c>
      <c r="I5750" t="inlineStr">
        <is>
          <t>Not Critical</t>
        </is>
      </c>
      <c r="J5750" t="n">
        <v>12</v>
      </c>
      <c r="K5750" t="inlineStr">
        <is>
          <t>A</t>
        </is>
      </c>
      <c r="L5750" s="9">
        <f>A5750&amp;"-"&amp;TEXT(E5750,"yyyymmdd")</f>
        <v/>
      </c>
    </row>
    <row r="5751">
      <c r="A5751" t="n">
        <v>50128233</v>
      </c>
      <c r="B5751" t="inlineStr">
        <is>
          <t>Manhattan</t>
        </is>
      </c>
      <c r="C5751" t="inlineStr">
        <is>
          <t>10036</t>
        </is>
      </c>
      <c r="D5751" t="inlineStr">
        <is>
          <t>American</t>
        </is>
      </c>
      <c r="E5751" s="8" t="n">
        <v>46149</v>
      </c>
      <c r="F5751" t="inlineStr">
        <is>
          <t>Violations were cited in the following area(s).</t>
        </is>
      </c>
      <c r="G5751" t="inlineStr">
        <is>
          <t>06D</t>
        </is>
      </c>
      <c r="H5751" t="inlineStr">
        <is>
          <t>Food contact surface not properly washed, rinsed and sanitized after each use and following any activity when contamination may have occurred.</t>
        </is>
      </c>
      <c r="I5751" t="inlineStr">
        <is>
          <t>Critical</t>
        </is>
      </c>
      <c r="J5751" t="n">
        <v>7</v>
      </c>
      <c r="K5751" t="inlineStr">
        <is>
          <t>A</t>
        </is>
      </c>
      <c r="L5751" s="9">
        <f>A5751&amp;"-"&amp;TEXT(E5751,"yyyymmdd")</f>
        <v/>
      </c>
    </row>
    <row r="5752">
      <c r="A5752" t="n">
        <v>50128233</v>
      </c>
      <c r="B5752" t="inlineStr">
        <is>
          <t>Manhattan</t>
        </is>
      </c>
      <c r="C5752" t="inlineStr">
        <is>
          <t>10036</t>
        </is>
      </c>
      <c r="D5752" t="inlineStr">
        <is>
          <t>American</t>
        </is>
      </c>
      <c r="E5752" s="8" t="n">
        <v>46149</v>
      </c>
      <c r="F5752" t="inlineStr">
        <is>
          <t>Violations were cited in the following area(s).</t>
        </is>
      </c>
      <c r="G5752" t="inlineStr">
        <is>
          <t>10B</t>
        </is>
      </c>
      <c r="H5752" t="inlineStr">
        <is>
          <t>Anti-siphonage or back-flow prevention device not provided where required; equipment or floor not properly drained; sewage disposal system in disrepair or not functioning properly. Condensation or liquid waste improperly disposed of.</t>
        </is>
      </c>
      <c r="I5752" t="inlineStr">
        <is>
          <t>Not Critical</t>
        </is>
      </c>
      <c r="J5752" t="n">
        <v>7</v>
      </c>
      <c r="K5752" t="inlineStr">
        <is>
          <t>A</t>
        </is>
      </c>
      <c r="L5752" s="9">
        <f>A5752&amp;"-"&amp;TEXT(E5752,"yyyymmdd")</f>
        <v/>
      </c>
    </row>
    <row r="5753">
      <c r="A5753" t="n">
        <v>50128401</v>
      </c>
      <c r="B5753" t="inlineStr">
        <is>
          <t>Staten Island</t>
        </is>
      </c>
      <c r="C5753" t="inlineStr">
        <is>
          <t>10314</t>
        </is>
      </c>
      <c r="D5753" t="inlineStr">
        <is>
          <t>Italian</t>
        </is>
      </c>
      <c r="E5753" s="8" t="n">
        <v>46149</v>
      </c>
      <c r="F5753" t="inlineStr">
        <is>
          <t>Violations were cited in the following area(s).</t>
        </is>
      </c>
      <c r="G5753" t="inlineStr">
        <is>
          <t>06E</t>
        </is>
      </c>
      <c r="H5753" t="inlineStr">
        <is>
          <t>Sanitized equipment or utensil, including in-use food dispensing utensil, improperly used or stored.</t>
        </is>
      </c>
      <c r="I5753" t="inlineStr">
        <is>
          <t>Critical</t>
        </is>
      </c>
      <c r="J5753" t="n">
        <v>7</v>
      </c>
      <c r="K5753" t="inlineStr">
        <is>
          <t>A</t>
        </is>
      </c>
      <c r="L5753" s="9">
        <f>A5753&amp;"-"&amp;TEXT(E5753,"yyyymmdd")</f>
        <v/>
      </c>
    </row>
    <row r="5754">
      <c r="A5754" t="n">
        <v>50128401</v>
      </c>
      <c r="B5754" t="inlineStr">
        <is>
          <t>Staten Island</t>
        </is>
      </c>
      <c r="C5754" t="inlineStr">
        <is>
          <t>10314</t>
        </is>
      </c>
      <c r="D5754" t="inlineStr">
        <is>
          <t>Italian</t>
        </is>
      </c>
      <c r="E5754" s="8" t="n">
        <v>46149</v>
      </c>
      <c r="F5754" t="inlineStr">
        <is>
          <t>Violations were cited in the following area(s).</t>
        </is>
      </c>
      <c r="G5754" t="inlineStr">
        <is>
          <t>08C</t>
        </is>
      </c>
      <c r="H5754" t="inlineStr">
        <is>
          <t>Pesticide not properly labeled or used by unlicensed individual. Pesticide, other toxic chemical improperly used/stored. Unprotected, unlocked bait station used.</t>
        </is>
      </c>
      <c r="I5754" t="inlineStr">
        <is>
          <t>Not Critical</t>
        </is>
      </c>
      <c r="J5754" t="n">
        <v>7</v>
      </c>
      <c r="K5754" t="inlineStr">
        <is>
          <t>A</t>
        </is>
      </c>
      <c r="L5754" s="9">
        <f>A5754&amp;"-"&amp;TEXT(E5754,"yyyymmdd")</f>
        <v/>
      </c>
    </row>
    <row r="5755">
      <c r="A5755" t="n">
        <v>50128656</v>
      </c>
      <c r="B5755" t="inlineStr">
        <is>
          <t>Bronx</t>
        </is>
      </c>
      <c r="C5755" t="inlineStr">
        <is>
          <t>10458</t>
        </is>
      </c>
      <c r="D5755" t="inlineStr">
        <is>
          <t>Tex-Mex</t>
        </is>
      </c>
      <c r="E5755" s="8" t="n">
        <v>46149</v>
      </c>
      <c r="F5755" t="inlineStr">
        <is>
          <t>Violations were cited in the following area(s).</t>
        </is>
      </c>
      <c r="G5755" t="inlineStr">
        <is>
          <t>04H</t>
        </is>
      </c>
      <c r="H5755" t="inlineStr">
        <is>
          <t>Raw, cooked or prepared food is adulterated, contaminated, cross-contaminated, or not discarded in accordance with HACCP plan.</t>
        </is>
      </c>
      <c r="I5755" t="inlineStr">
        <is>
          <t>Critical</t>
        </is>
      </c>
      <c r="J5755" t="n">
        <v>13</v>
      </c>
      <c r="K5755" t="inlineStr">
        <is>
          <t>A</t>
        </is>
      </c>
      <c r="L5755" s="9">
        <f>A5755&amp;"-"&amp;TEXT(E5755,"yyyymmdd")</f>
        <v/>
      </c>
    </row>
    <row r="5756">
      <c r="A5756" t="n">
        <v>50128656</v>
      </c>
      <c r="B5756" t="inlineStr">
        <is>
          <t>Bronx</t>
        </is>
      </c>
      <c r="C5756" t="inlineStr">
        <is>
          <t>10458</t>
        </is>
      </c>
      <c r="D5756" t="inlineStr">
        <is>
          <t>Tex-Mex</t>
        </is>
      </c>
      <c r="E5756" s="8" t="n">
        <v>46149</v>
      </c>
      <c r="F5756" t="inlineStr">
        <is>
          <t>Violations were cited in the following area(s).</t>
        </is>
      </c>
      <c r="G5756" t="inlineStr">
        <is>
          <t>06A</t>
        </is>
      </c>
      <c r="H5756" t="inlineStr">
        <is>
          <t>Personal cleanliness is inadequate. Outer garment soiled with possible contaminant. Effective hair restraint not worn where required. Jewelry worn on hands or arms. Fingernail polish worn or fingernails not kept clean and trimmed.</t>
        </is>
      </c>
      <c r="I5756" t="inlineStr">
        <is>
          <t>Critical</t>
        </is>
      </c>
      <c r="J5756" t="n">
        <v>13</v>
      </c>
      <c r="K5756" t="inlineStr">
        <is>
          <t>A</t>
        </is>
      </c>
      <c r="L5756" s="9">
        <f>A5756&amp;"-"&amp;TEXT(E5756,"yyyymmdd")</f>
        <v/>
      </c>
    </row>
    <row r="5757">
      <c r="A5757" t="n">
        <v>50129253</v>
      </c>
      <c r="B5757" t="inlineStr">
        <is>
          <t>Queens</t>
        </is>
      </c>
      <c r="C5757" t="inlineStr">
        <is>
          <t>11413</t>
        </is>
      </c>
      <c r="D5757" t="inlineStr">
        <is>
          <t>Caribbean</t>
        </is>
      </c>
      <c r="E5757" s="8" t="n">
        <v>46149</v>
      </c>
      <c r="F5757" t="inlineStr">
        <is>
          <t>Violations were cited in the following area(s).</t>
        </is>
      </c>
      <c r="G5757" t="inlineStr">
        <is>
          <t>02B</t>
        </is>
      </c>
      <c r="H5757" t="inlineStr">
        <is>
          <t>Hot TCS food item not held at or above 140 °F.</t>
        </is>
      </c>
      <c r="I5757" t="inlineStr">
        <is>
          <t>Critical</t>
        </is>
      </c>
      <c r="J5757" t="n">
        <v>35</v>
      </c>
      <c r="L5757" s="9">
        <f>A5757&amp;"-"&amp;TEXT(E5757,"yyyymmdd")</f>
        <v/>
      </c>
    </row>
    <row r="5758">
      <c r="A5758" t="n">
        <v>50129253</v>
      </c>
      <c r="B5758" t="inlineStr">
        <is>
          <t>Queens</t>
        </is>
      </c>
      <c r="C5758" t="inlineStr">
        <is>
          <t>11413</t>
        </is>
      </c>
      <c r="D5758" t="inlineStr">
        <is>
          <t>Caribbean</t>
        </is>
      </c>
      <c r="E5758" s="8" t="n">
        <v>46149</v>
      </c>
      <c r="F5758" t="inlineStr">
        <is>
          <t>Violations were cited in the following area(s).</t>
        </is>
      </c>
      <c r="G5758" t="inlineStr">
        <is>
          <t>02G</t>
        </is>
      </c>
      <c r="H5758" t="inlineStr">
        <is>
          <t>Cold TCS food item held above 41 °F; smoked or processed fish held above 38 °F; intact raw eggs held above 45 °F; or reduced oxygen packaged (ROP) TCS foods held above required temperatures except during active necessary preparation.</t>
        </is>
      </c>
      <c r="I5758" t="inlineStr">
        <is>
          <t>Critical</t>
        </is>
      </c>
      <c r="J5758" t="n">
        <v>35</v>
      </c>
      <c r="L5758" s="9">
        <f>A5758&amp;"-"&amp;TEXT(E5758,"yyyymmdd")</f>
        <v/>
      </c>
    </row>
    <row r="5759">
      <c r="A5759" t="n">
        <v>50129253</v>
      </c>
      <c r="B5759" t="inlineStr">
        <is>
          <t>Queens</t>
        </is>
      </c>
      <c r="C5759" t="inlineStr">
        <is>
          <t>11413</t>
        </is>
      </c>
      <c r="D5759" t="inlineStr">
        <is>
          <t>Caribbean</t>
        </is>
      </c>
      <c r="E5759" s="8" t="n">
        <v>46149</v>
      </c>
      <c r="F5759" t="inlineStr">
        <is>
          <t>Violations were cited in the following area(s).</t>
        </is>
      </c>
      <c r="G5759" t="inlineStr">
        <is>
          <t>04N</t>
        </is>
      </c>
      <c r="H5759" t="inlineStr">
        <is>
          <t>Filth flies or food/refuse/sewage associated with (FRSA) flies or other nuisance pests in establishment’s food and/or non-food areas. FRSA flies include house flies, blow flies, bottle flies, flesh flies, drain flies, Phorid flies and fruit flies.</t>
        </is>
      </c>
      <c r="I5759" t="inlineStr">
        <is>
          <t>Critical</t>
        </is>
      </c>
      <c r="J5759" t="n">
        <v>35</v>
      </c>
      <c r="L5759" s="9">
        <f>A5759&amp;"-"&amp;TEXT(E5759,"yyyymmdd")</f>
        <v/>
      </c>
    </row>
    <row r="5760">
      <c r="A5760" t="n">
        <v>50129253</v>
      </c>
      <c r="B5760" t="inlineStr">
        <is>
          <t>Queens</t>
        </is>
      </c>
      <c r="C5760" t="inlineStr">
        <is>
          <t>11413</t>
        </is>
      </c>
      <c r="D5760" t="inlineStr">
        <is>
          <t>Caribbean</t>
        </is>
      </c>
      <c r="E5760" s="8" t="n">
        <v>46149</v>
      </c>
      <c r="F5760" t="inlineStr">
        <is>
          <t>Violations were cited in the following area(s).</t>
        </is>
      </c>
      <c r="G5760" t="inlineStr">
        <is>
          <t>06C</t>
        </is>
      </c>
      <c r="H57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760" t="inlineStr">
        <is>
          <t>Critical</t>
        </is>
      </c>
      <c r="J5760" t="n">
        <v>35</v>
      </c>
      <c r="L5760" s="9">
        <f>A5760&amp;"-"&amp;TEXT(E5760,"yyyymmdd")</f>
        <v/>
      </c>
    </row>
    <row r="5761">
      <c r="A5761" t="n">
        <v>50129253</v>
      </c>
      <c r="B5761" t="inlineStr">
        <is>
          <t>Queens</t>
        </is>
      </c>
      <c r="C5761" t="inlineStr">
        <is>
          <t>11413</t>
        </is>
      </c>
      <c r="D5761" t="inlineStr">
        <is>
          <t>Caribbean</t>
        </is>
      </c>
      <c r="E5761" s="8" t="n">
        <v>46149</v>
      </c>
      <c r="F5761" t="inlineStr">
        <is>
          <t>Violations were cited in the following area(s).</t>
        </is>
      </c>
      <c r="G5761" t="inlineStr">
        <is>
          <t>08A</t>
        </is>
      </c>
      <c r="H5761" t="inlineStr">
        <is>
          <t>Establishment is not free of harborage or conditions conducive to rodents, insects or other pests.</t>
        </is>
      </c>
      <c r="I5761" t="inlineStr">
        <is>
          <t>Not Critical</t>
        </is>
      </c>
      <c r="J5761" t="n">
        <v>35</v>
      </c>
      <c r="L5761" s="9">
        <f>A5761&amp;"-"&amp;TEXT(E5761,"yyyymmdd")</f>
        <v/>
      </c>
    </row>
    <row r="5762">
      <c r="A5762" t="n">
        <v>50129253</v>
      </c>
      <c r="B5762" t="inlineStr">
        <is>
          <t>Queens</t>
        </is>
      </c>
      <c r="C5762" t="inlineStr">
        <is>
          <t>11413</t>
        </is>
      </c>
      <c r="D5762" t="inlineStr">
        <is>
          <t>Caribbean</t>
        </is>
      </c>
      <c r="E5762" s="8" t="n">
        <v>46149</v>
      </c>
      <c r="F5762" t="inlineStr">
        <is>
          <t>Violations were cited in the following area(s).</t>
        </is>
      </c>
      <c r="G5762" t="inlineStr">
        <is>
          <t>10F</t>
        </is>
      </c>
      <c r="H5762" t="inlineStr">
        <is>
          <t>Non-food contact surface or equipment made of unacceptable material, not kept clean, or not properly sealed, raised, spaced or movable to allow accessibility for cleaning on all sides, above and underneath the unit.</t>
        </is>
      </c>
      <c r="I5762" t="inlineStr">
        <is>
          <t>Not Critical</t>
        </is>
      </c>
      <c r="J5762" t="n">
        <v>35</v>
      </c>
      <c r="L5762" s="9">
        <f>A5762&amp;"-"&amp;TEXT(E5762,"yyyymmdd")</f>
        <v/>
      </c>
    </row>
    <row r="5763">
      <c r="A5763" t="n">
        <v>50129338</v>
      </c>
      <c r="B5763" t="inlineStr">
        <is>
          <t>Brooklyn</t>
        </is>
      </c>
      <c r="C5763" t="inlineStr">
        <is>
          <t>11231</t>
        </is>
      </c>
      <c r="D5763" t="inlineStr">
        <is>
          <t>Korean</t>
        </is>
      </c>
      <c r="E5763" s="8" t="n">
        <v>46149</v>
      </c>
      <c r="F5763" t="inlineStr">
        <is>
          <t>Violations were cited in the following area(s).</t>
        </is>
      </c>
      <c r="G5763" t="inlineStr">
        <is>
          <t>06C</t>
        </is>
      </c>
      <c r="H576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763" t="inlineStr">
        <is>
          <t>Critical</t>
        </is>
      </c>
      <c r="J5763" t="n">
        <v>7</v>
      </c>
      <c r="K5763" t="inlineStr">
        <is>
          <t>A</t>
        </is>
      </c>
      <c r="L5763" s="9">
        <f>A5763&amp;"-"&amp;TEXT(E5763,"yyyymmdd")</f>
        <v/>
      </c>
    </row>
    <row r="5764">
      <c r="A5764" t="n">
        <v>50129338</v>
      </c>
      <c r="B5764" t="inlineStr">
        <is>
          <t>Brooklyn</t>
        </is>
      </c>
      <c r="C5764" t="inlineStr">
        <is>
          <t>11231</t>
        </is>
      </c>
      <c r="D5764" t="inlineStr">
        <is>
          <t>Korean</t>
        </is>
      </c>
      <c r="E5764" s="8" t="n">
        <v>46149</v>
      </c>
      <c r="F5764" t="inlineStr">
        <is>
          <t>Violations were cited in the following area(s).</t>
        </is>
      </c>
      <c r="G5764" t="inlineStr">
        <is>
          <t>10F</t>
        </is>
      </c>
      <c r="H5764" t="inlineStr">
        <is>
          <t>Non-food contact surface or equipment made of unacceptable material, not kept clean, or not properly sealed, raised, spaced or movable to allow accessibility for cleaning on all sides, above and underneath the unit.</t>
        </is>
      </c>
      <c r="I5764" t="inlineStr">
        <is>
          <t>Not Critical</t>
        </is>
      </c>
      <c r="J5764" t="n">
        <v>7</v>
      </c>
      <c r="K5764" t="inlineStr">
        <is>
          <t>A</t>
        </is>
      </c>
      <c r="L5764" s="9">
        <f>A5764&amp;"-"&amp;TEXT(E5764,"yyyymmdd")</f>
        <v/>
      </c>
    </row>
    <row r="5765">
      <c r="A5765" t="n">
        <v>50132385</v>
      </c>
      <c r="B5765" t="inlineStr">
        <is>
          <t>Manhattan</t>
        </is>
      </c>
      <c r="C5765" t="inlineStr">
        <is>
          <t>10014</t>
        </is>
      </c>
      <c r="D5765" t="inlineStr">
        <is>
          <t>Japanese</t>
        </is>
      </c>
      <c r="E5765" s="8" t="n">
        <v>46149</v>
      </c>
      <c r="F5765" t="inlineStr">
        <is>
          <t>Violations were cited in the following area(s).</t>
        </is>
      </c>
      <c r="G5765" t="inlineStr">
        <is>
          <t>02B</t>
        </is>
      </c>
      <c r="H5765" t="inlineStr">
        <is>
          <t>Hot TCS food item not held at or above 140 °F.</t>
        </is>
      </c>
      <c r="I5765" t="inlineStr">
        <is>
          <t>Critical</t>
        </is>
      </c>
      <c r="J5765" t="n">
        <v>28</v>
      </c>
      <c r="L5765" s="9">
        <f>A5765&amp;"-"&amp;TEXT(E5765,"yyyymmdd")</f>
        <v/>
      </c>
    </row>
    <row r="5766">
      <c r="A5766" t="n">
        <v>50132385</v>
      </c>
      <c r="B5766" t="inlineStr">
        <is>
          <t>Manhattan</t>
        </is>
      </c>
      <c r="C5766" t="inlineStr">
        <is>
          <t>10014</t>
        </is>
      </c>
      <c r="D5766" t="inlineStr">
        <is>
          <t>Japanese</t>
        </is>
      </c>
      <c r="E5766" s="8" t="n">
        <v>46149</v>
      </c>
      <c r="F5766" t="inlineStr">
        <is>
          <t>Violations were cited in the following area(s).</t>
        </is>
      </c>
      <c r="G5766" t="inlineStr">
        <is>
          <t>06C</t>
        </is>
      </c>
      <c r="H576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766" t="inlineStr">
        <is>
          <t>Critical</t>
        </is>
      </c>
      <c r="J5766" t="n">
        <v>28</v>
      </c>
      <c r="L5766" s="9">
        <f>A5766&amp;"-"&amp;TEXT(E5766,"yyyymmdd")</f>
        <v/>
      </c>
    </row>
    <row r="5767">
      <c r="A5767" t="n">
        <v>50132385</v>
      </c>
      <c r="B5767" t="inlineStr">
        <is>
          <t>Manhattan</t>
        </is>
      </c>
      <c r="C5767" t="inlineStr">
        <is>
          <t>10014</t>
        </is>
      </c>
      <c r="D5767" t="inlineStr">
        <is>
          <t>Japanese</t>
        </is>
      </c>
      <c r="E5767" s="8" t="n">
        <v>46149</v>
      </c>
      <c r="F5767" t="inlineStr">
        <is>
          <t>Violations were cited in the following area(s).</t>
        </is>
      </c>
      <c r="G5767" t="inlineStr">
        <is>
          <t>06E</t>
        </is>
      </c>
      <c r="H5767" t="inlineStr">
        <is>
          <t>Sanitized equipment or utensil, including in-use food dispensing utensil, improperly used or stored.</t>
        </is>
      </c>
      <c r="I5767" t="inlineStr">
        <is>
          <t>Critical</t>
        </is>
      </c>
      <c r="J5767" t="n">
        <v>28</v>
      </c>
      <c r="L5767" s="9">
        <f>A5767&amp;"-"&amp;TEXT(E5767,"yyyymmdd")</f>
        <v/>
      </c>
    </row>
    <row r="5768">
      <c r="A5768" t="n">
        <v>50132385</v>
      </c>
      <c r="B5768" t="inlineStr">
        <is>
          <t>Manhattan</t>
        </is>
      </c>
      <c r="C5768" t="inlineStr">
        <is>
          <t>10014</t>
        </is>
      </c>
      <c r="D5768" t="inlineStr">
        <is>
          <t>Japanese</t>
        </is>
      </c>
      <c r="E5768" s="8" t="n">
        <v>46149</v>
      </c>
      <c r="F5768" t="inlineStr">
        <is>
          <t>Violations were cited in the following area(s).</t>
        </is>
      </c>
      <c r="G5768" t="inlineStr">
        <is>
          <t>09E</t>
        </is>
      </c>
      <c r="H5768" t="inlineStr">
        <is>
          <t>Wash hands sign not posted near or above hand washing sink.</t>
        </is>
      </c>
      <c r="I5768" t="inlineStr">
        <is>
          <t>Not Critical</t>
        </is>
      </c>
      <c r="J5768" t="n">
        <v>28</v>
      </c>
      <c r="L5768" s="9">
        <f>A5768&amp;"-"&amp;TEXT(E5768,"yyyymmdd")</f>
        <v/>
      </c>
    </row>
    <row r="5769">
      <c r="A5769" t="n">
        <v>50132385</v>
      </c>
      <c r="B5769" t="inlineStr">
        <is>
          <t>Manhattan</t>
        </is>
      </c>
      <c r="C5769" t="inlineStr">
        <is>
          <t>10014</t>
        </is>
      </c>
      <c r="D5769" t="inlineStr">
        <is>
          <t>Japanese</t>
        </is>
      </c>
      <c r="E5769" s="8" t="n">
        <v>46149</v>
      </c>
      <c r="F5769" t="inlineStr">
        <is>
          <t>Violations were cited in the following area(s).</t>
        </is>
      </c>
      <c r="G5769" t="inlineStr">
        <is>
          <t>10B</t>
        </is>
      </c>
      <c r="H5769" t="inlineStr">
        <is>
          <t>Anti-siphonage or back-flow prevention device not provided where required; equipment or floor not properly drained; sewage disposal system in disrepair or not functioning properly. Condensation or liquid waste improperly disposed of.</t>
        </is>
      </c>
      <c r="I5769" t="inlineStr">
        <is>
          <t>Not Critical</t>
        </is>
      </c>
      <c r="J5769" t="n">
        <v>28</v>
      </c>
      <c r="L5769" s="9">
        <f>A5769&amp;"-"&amp;TEXT(E5769,"yyyymmdd")</f>
        <v/>
      </c>
    </row>
    <row r="5770">
      <c r="A5770" t="n">
        <v>50132385</v>
      </c>
      <c r="B5770" t="inlineStr">
        <is>
          <t>Manhattan</t>
        </is>
      </c>
      <c r="C5770" t="inlineStr">
        <is>
          <t>10014</t>
        </is>
      </c>
      <c r="D5770" t="inlineStr">
        <is>
          <t>Japanese</t>
        </is>
      </c>
      <c r="E5770" s="8" t="n">
        <v>46149</v>
      </c>
      <c r="F5770" t="inlineStr">
        <is>
          <t>Violations were cited in the following area(s).</t>
        </is>
      </c>
      <c r="G5770" t="inlineStr">
        <is>
          <t>10G</t>
        </is>
      </c>
      <c r="H5770" t="inlineStr">
        <is>
          <t>Dishwashing and ware washing: Cleaning and sanitizing of tableware, including dishes, utensils, and equipment deficient.</t>
        </is>
      </c>
      <c r="I5770" t="inlineStr">
        <is>
          <t>Not Critical</t>
        </is>
      </c>
      <c r="J5770" t="n">
        <v>28</v>
      </c>
      <c r="L5770" s="9">
        <f>A5770&amp;"-"&amp;TEXT(E5770,"yyyymmdd")</f>
        <v/>
      </c>
    </row>
    <row r="5771">
      <c r="A5771" t="n">
        <v>50132705</v>
      </c>
      <c r="B5771" t="inlineStr">
        <is>
          <t>Manhattan</t>
        </is>
      </c>
      <c r="C5771" t="inlineStr">
        <is>
          <t>10029</t>
        </is>
      </c>
      <c r="D5771" t="inlineStr">
        <is>
          <t>Mexican</t>
        </is>
      </c>
      <c r="E5771" s="8" t="n">
        <v>46149</v>
      </c>
      <c r="F5771" t="inlineStr">
        <is>
          <t>Violations were cited in the following area(s).</t>
        </is>
      </c>
      <c r="G5771" t="inlineStr">
        <is>
          <t>06E</t>
        </is>
      </c>
      <c r="H5771" t="inlineStr">
        <is>
          <t>Sanitized equipment or utensil, including in-use food dispensing utensil, improperly used or stored.</t>
        </is>
      </c>
      <c r="I5771" t="inlineStr">
        <is>
          <t>Critical</t>
        </is>
      </c>
      <c r="J5771" t="n">
        <v>13</v>
      </c>
      <c r="K5771" t="inlineStr">
        <is>
          <t>A</t>
        </is>
      </c>
      <c r="L5771" s="9">
        <f>A5771&amp;"-"&amp;TEXT(E5771,"yyyymmdd")</f>
        <v/>
      </c>
    </row>
    <row r="5772">
      <c r="A5772" t="n">
        <v>50132705</v>
      </c>
      <c r="B5772" t="inlineStr">
        <is>
          <t>Manhattan</t>
        </is>
      </c>
      <c r="C5772" t="inlineStr">
        <is>
          <t>10029</t>
        </is>
      </c>
      <c r="D5772" t="inlineStr">
        <is>
          <t>Mexican</t>
        </is>
      </c>
      <c r="E5772" s="8" t="n">
        <v>46149</v>
      </c>
      <c r="F5772" t="inlineStr">
        <is>
          <t>Violations were cited in the following area(s).</t>
        </is>
      </c>
      <c r="G5772" t="inlineStr">
        <is>
          <t>06F</t>
        </is>
      </c>
      <c r="H5772" t="inlineStr">
        <is>
          <t>Wiping cloths not stored clean and dry, or in a sanitizing solution, between uses.</t>
        </is>
      </c>
      <c r="I5772" t="inlineStr">
        <is>
          <t>Critical</t>
        </is>
      </c>
      <c r="J5772" t="n">
        <v>13</v>
      </c>
      <c r="K5772" t="inlineStr">
        <is>
          <t>A</t>
        </is>
      </c>
      <c r="L5772" s="9">
        <f>A5772&amp;"-"&amp;TEXT(E5772,"yyyymmdd")</f>
        <v/>
      </c>
    </row>
    <row r="5773">
      <c r="A5773" t="n">
        <v>50132705</v>
      </c>
      <c r="B5773" t="inlineStr">
        <is>
          <t>Manhattan</t>
        </is>
      </c>
      <c r="C5773" t="inlineStr">
        <is>
          <t>10029</t>
        </is>
      </c>
      <c r="D5773" t="inlineStr">
        <is>
          <t>Mexican</t>
        </is>
      </c>
      <c r="E5773" s="8" t="n">
        <v>46149</v>
      </c>
      <c r="F5773" t="inlineStr">
        <is>
          <t>Violations were cited in the following area(s).</t>
        </is>
      </c>
      <c r="G5773" t="inlineStr">
        <is>
          <t>10F</t>
        </is>
      </c>
      <c r="H5773" t="inlineStr">
        <is>
          <t>Non-food contact surface or equipment made of unacceptable material, not kept clean, or not properly sealed, raised, spaced or movable to allow accessibility for cleaning on all sides, above and underneath the unit.</t>
        </is>
      </c>
      <c r="I5773" t="inlineStr">
        <is>
          <t>Not Critical</t>
        </is>
      </c>
      <c r="J5773" t="n">
        <v>13</v>
      </c>
      <c r="K5773" t="inlineStr">
        <is>
          <t>A</t>
        </is>
      </c>
      <c r="L5773" s="9">
        <f>A5773&amp;"-"&amp;TEXT(E5773,"yyyymmdd")</f>
        <v/>
      </c>
    </row>
    <row r="5774">
      <c r="A5774" t="n">
        <v>50137347</v>
      </c>
      <c r="B5774" t="inlineStr">
        <is>
          <t>Manhattan</t>
        </is>
      </c>
      <c r="C5774" t="inlineStr">
        <is>
          <t>10027</t>
        </is>
      </c>
      <c r="D5774" t="inlineStr">
        <is>
          <t>Coffee/Tea</t>
        </is>
      </c>
      <c r="E5774" s="8" t="n">
        <v>46149</v>
      </c>
      <c r="F5774" t="inlineStr">
        <is>
          <t>Violations were cited in the following area(s).</t>
        </is>
      </c>
      <c r="G5774" t="inlineStr">
        <is>
          <t>02G</t>
        </is>
      </c>
      <c r="H5774" t="inlineStr">
        <is>
          <t>Cold TCS food item held above 41 °F; smoked or processed fish held above 38 °F; intact raw eggs held above 45 °F; or reduced oxygen packaged (ROP) TCS foods held above required temperatures except during active necessary preparation.</t>
        </is>
      </c>
      <c r="I5774" t="inlineStr">
        <is>
          <t>Critical</t>
        </is>
      </c>
      <c r="J5774" t="n">
        <v>8</v>
      </c>
      <c r="K5774" t="inlineStr">
        <is>
          <t>A</t>
        </is>
      </c>
      <c r="L5774" s="9">
        <f>A5774&amp;"-"&amp;TEXT(E5774,"yyyymmdd")</f>
        <v/>
      </c>
    </row>
    <row r="5775">
      <c r="A5775" t="n">
        <v>50137356</v>
      </c>
      <c r="B5775" t="inlineStr">
        <is>
          <t>Manhattan</t>
        </is>
      </c>
      <c r="C5775" t="inlineStr">
        <is>
          <t>10128</t>
        </is>
      </c>
      <c r="D5775" t="inlineStr">
        <is>
          <t>Other</t>
        </is>
      </c>
      <c r="E5775" s="8" t="n">
        <v>46149</v>
      </c>
      <c r="F5775" t="inlineStr">
        <is>
          <t>Violations were cited in the following area(s).</t>
        </is>
      </c>
      <c r="G5775" t="inlineStr">
        <is>
          <t>10F</t>
        </is>
      </c>
      <c r="H5775" t="inlineStr">
        <is>
          <t>Non-food contact surface or equipment made of unacceptable material, not kept clean, or not properly sealed, raised, spaced or movable to allow accessibility for cleaning on all sides, above and underneath the unit.</t>
        </is>
      </c>
      <c r="I5775" t="inlineStr">
        <is>
          <t>Not Critical</t>
        </is>
      </c>
      <c r="J5775" t="n">
        <v>4</v>
      </c>
      <c r="K5775" t="inlineStr">
        <is>
          <t>A</t>
        </is>
      </c>
      <c r="L5775" s="9">
        <f>A5775&amp;"-"&amp;TEXT(E5775,"yyyymmdd")</f>
        <v/>
      </c>
    </row>
    <row r="5776">
      <c r="A5776" t="n">
        <v>50138568</v>
      </c>
      <c r="B5776" t="inlineStr">
        <is>
          <t>Brooklyn</t>
        </is>
      </c>
      <c r="C5776" t="inlineStr">
        <is>
          <t>11220</t>
        </is>
      </c>
      <c r="D5776" t="inlineStr">
        <is>
          <t>Chinese</t>
        </is>
      </c>
      <c r="E5776" s="8" t="n">
        <v>46149</v>
      </c>
      <c r="F5776" t="inlineStr">
        <is>
          <t>Violations were cited in the following area(s).</t>
        </is>
      </c>
      <c r="G5776" t="inlineStr">
        <is>
          <t>09B</t>
        </is>
      </c>
      <c r="H5776" t="inlineStr">
        <is>
          <t>Thawing procedure improper.</t>
        </is>
      </c>
      <c r="I5776" t="inlineStr">
        <is>
          <t>Not Critical</t>
        </is>
      </c>
      <c r="J5776" t="n">
        <v>2</v>
      </c>
      <c r="K5776" t="inlineStr">
        <is>
          <t>A</t>
        </is>
      </c>
      <c r="L5776" s="9">
        <f>A5776&amp;"-"&amp;TEXT(E5776,"yyyymmdd")</f>
        <v/>
      </c>
    </row>
    <row r="5777">
      <c r="A5777" t="n">
        <v>50139960</v>
      </c>
      <c r="B5777" t="inlineStr">
        <is>
          <t>Manhattan</t>
        </is>
      </c>
      <c r="C5777" t="inlineStr">
        <is>
          <t>10014</t>
        </is>
      </c>
      <c r="D5777" t="inlineStr">
        <is>
          <t>Japanese</t>
        </is>
      </c>
      <c r="E5777" s="8" t="n">
        <v>46149</v>
      </c>
      <c r="F5777" t="inlineStr">
        <is>
          <t>Violations were cited in the following area(s).</t>
        </is>
      </c>
      <c r="G5777" t="inlineStr">
        <is>
          <t>06C</t>
        </is>
      </c>
      <c r="H577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777" t="inlineStr">
        <is>
          <t>Critical</t>
        </is>
      </c>
      <c r="J5777" t="n">
        <v>10</v>
      </c>
      <c r="K5777" t="inlineStr">
        <is>
          <t>A</t>
        </is>
      </c>
      <c r="L5777" s="9">
        <f>A5777&amp;"-"&amp;TEXT(E5777,"yyyymmdd")</f>
        <v/>
      </c>
    </row>
    <row r="5778">
      <c r="A5778" t="n">
        <v>50139960</v>
      </c>
      <c r="B5778" t="inlineStr">
        <is>
          <t>Manhattan</t>
        </is>
      </c>
      <c r="C5778" t="inlineStr">
        <is>
          <t>10014</t>
        </is>
      </c>
      <c r="D5778" t="inlineStr">
        <is>
          <t>Japanese</t>
        </is>
      </c>
      <c r="E5778" s="8" t="n">
        <v>46149</v>
      </c>
      <c r="F5778" t="inlineStr">
        <is>
          <t>Violations were cited in the following area(s).</t>
        </is>
      </c>
      <c r="G5778" t="inlineStr">
        <is>
          <t>10G</t>
        </is>
      </c>
      <c r="H5778" t="inlineStr">
        <is>
          <t>Dishwashing and ware washing: Cleaning and sanitizing of tableware, including dishes, utensils, and equipment deficient.</t>
        </is>
      </c>
      <c r="I5778" t="inlineStr">
        <is>
          <t>Not Critical</t>
        </is>
      </c>
      <c r="J5778" t="n">
        <v>10</v>
      </c>
      <c r="K5778" t="inlineStr">
        <is>
          <t>A</t>
        </is>
      </c>
      <c r="L5778" s="9">
        <f>A5778&amp;"-"&amp;TEXT(E5778,"yyyymmdd")</f>
        <v/>
      </c>
    </row>
    <row r="5779">
      <c r="A5779" t="n">
        <v>50146792</v>
      </c>
      <c r="B5779" t="inlineStr">
        <is>
          <t>Manhattan</t>
        </is>
      </c>
      <c r="C5779" t="inlineStr">
        <is>
          <t>10036</t>
        </is>
      </c>
      <c r="D5779" t="inlineStr">
        <is>
          <t>Chinese</t>
        </is>
      </c>
      <c r="E5779" s="8" t="n">
        <v>46149</v>
      </c>
      <c r="F5779" t="inlineStr">
        <is>
          <t>Violations were cited in the following area(s).</t>
        </is>
      </c>
      <c r="G5779" t="inlineStr">
        <is>
          <t>02G</t>
        </is>
      </c>
      <c r="H5779" t="inlineStr">
        <is>
          <t>Cold TCS food item held above 41 °F; smoked or processed fish held above 38 °F; intact raw eggs held above 45 °F; or reduced oxygen packaged (ROP) TCS foods held above required temperatures except during active necessary preparation.</t>
        </is>
      </c>
      <c r="I5779" t="inlineStr">
        <is>
          <t>Critical</t>
        </is>
      </c>
      <c r="J5779" t="n">
        <v>11</v>
      </c>
      <c r="K5779" t="inlineStr">
        <is>
          <t>A</t>
        </is>
      </c>
      <c r="L5779" s="9">
        <f>A5779&amp;"-"&amp;TEXT(E5779,"yyyymmdd")</f>
        <v/>
      </c>
    </row>
    <row r="5780">
      <c r="A5780" t="n">
        <v>50146792</v>
      </c>
      <c r="B5780" t="inlineStr">
        <is>
          <t>Manhattan</t>
        </is>
      </c>
      <c r="C5780" t="inlineStr">
        <is>
          <t>10036</t>
        </is>
      </c>
      <c r="D5780" t="inlineStr">
        <is>
          <t>Chinese</t>
        </is>
      </c>
      <c r="E5780" s="8" t="n">
        <v>46149</v>
      </c>
      <c r="F5780" t="inlineStr">
        <is>
          <t>Violations were cited in the following area(s).</t>
        </is>
      </c>
      <c r="G5780" t="inlineStr">
        <is>
          <t>10F</t>
        </is>
      </c>
      <c r="H5780" t="inlineStr">
        <is>
          <t>Non-food contact surface or equipment made of unacceptable material, not kept clean, or not properly sealed, raised, spaced or movable to allow accessibility for cleaning on all sides, above and underneath the unit.</t>
        </is>
      </c>
      <c r="I5780" t="inlineStr">
        <is>
          <t>Not Critical</t>
        </is>
      </c>
      <c r="J5780" t="n">
        <v>11</v>
      </c>
      <c r="K5780" t="inlineStr">
        <is>
          <t>A</t>
        </is>
      </c>
      <c r="L5780" s="9">
        <f>A5780&amp;"-"&amp;TEXT(E5780,"yyyymmdd")</f>
        <v/>
      </c>
    </row>
    <row r="5781">
      <c r="A5781" t="n">
        <v>50149280</v>
      </c>
      <c r="B5781" t="inlineStr">
        <is>
          <t>Brooklyn</t>
        </is>
      </c>
      <c r="C5781" t="inlineStr">
        <is>
          <t>11209</t>
        </is>
      </c>
      <c r="D5781" t="inlineStr">
        <is>
          <t>Coffee/Tea</t>
        </is>
      </c>
      <c r="E5781" s="8" t="n">
        <v>46149</v>
      </c>
      <c r="F5781" t="inlineStr">
        <is>
          <t>Violations were cited in the following area(s).</t>
        </is>
      </c>
      <c r="G5781" t="inlineStr">
        <is>
          <t>04J</t>
        </is>
      </c>
      <c r="H5781" t="inlineStr">
        <is>
          <t>Properly scaled and calibrated thermometer or thermocouple not provided or not readily accessible in food preparation and hot/cold holding areas to measure temperatures of TCS foods during cooking, cooling, reheating, and holding.</t>
        </is>
      </c>
      <c r="I5781" t="inlineStr">
        <is>
          <t>Critical</t>
        </is>
      </c>
      <c r="J5781" t="n">
        <v>36</v>
      </c>
      <c r="L5781" s="9">
        <f>A5781&amp;"-"&amp;TEXT(E5781,"yyyymmdd")</f>
        <v/>
      </c>
    </row>
    <row r="5782">
      <c r="A5782" t="n">
        <v>50149280</v>
      </c>
      <c r="B5782" t="inlineStr">
        <is>
          <t>Brooklyn</t>
        </is>
      </c>
      <c r="C5782" t="inlineStr">
        <is>
          <t>11209</t>
        </is>
      </c>
      <c r="D5782" t="inlineStr">
        <is>
          <t>Coffee/Tea</t>
        </is>
      </c>
      <c r="E5782" s="8" t="n">
        <v>46149</v>
      </c>
      <c r="F5782" t="inlineStr">
        <is>
          <t>Violations were cited in the following area(s).</t>
        </is>
      </c>
      <c r="G5782" t="inlineStr">
        <is>
          <t>04L</t>
        </is>
      </c>
      <c r="H5782" t="inlineStr">
        <is>
          <t>Evidence of mice or live mice in establishment's food or non-food areas.</t>
        </is>
      </c>
      <c r="I5782" t="inlineStr">
        <is>
          <t>Critical</t>
        </is>
      </c>
      <c r="J5782" t="n">
        <v>36</v>
      </c>
      <c r="L5782" s="9">
        <f>A5782&amp;"-"&amp;TEXT(E5782,"yyyymmdd")</f>
        <v/>
      </c>
    </row>
    <row r="5783">
      <c r="A5783" t="n">
        <v>50149280</v>
      </c>
      <c r="B5783" t="inlineStr">
        <is>
          <t>Brooklyn</t>
        </is>
      </c>
      <c r="C5783" t="inlineStr">
        <is>
          <t>11209</t>
        </is>
      </c>
      <c r="D5783" t="inlineStr">
        <is>
          <t>Coffee/Tea</t>
        </is>
      </c>
      <c r="E5783" s="8" t="n">
        <v>46149</v>
      </c>
      <c r="F5783" t="inlineStr">
        <is>
          <t>Violations were cited in the following area(s).</t>
        </is>
      </c>
      <c r="G5783" t="inlineStr">
        <is>
          <t>04N</t>
        </is>
      </c>
      <c r="H5783" t="inlineStr">
        <is>
          <t>Filth flies or food/refuse/sewage associated with (FRSA) flies or other nuisance pests in establishment’s food and/or non-food areas. FRSA flies include house flies, blow flies, bottle flies, flesh flies, drain flies, Phorid flies and fruit flies.</t>
        </is>
      </c>
      <c r="I5783" t="inlineStr">
        <is>
          <t>Critical</t>
        </is>
      </c>
      <c r="J5783" t="n">
        <v>36</v>
      </c>
      <c r="L5783" s="9">
        <f>A5783&amp;"-"&amp;TEXT(E5783,"yyyymmdd")</f>
        <v/>
      </c>
    </row>
    <row r="5784">
      <c r="A5784" t="n">
        <v>50149280</v>
      </c>
      <c r="B5784" t="inlineStr">
        <is>
          <t>Brooklyn</t>
        </is>
      </c>
      <c r="C5784" t="inlineStr">
        <is>
          <t>11209</t>
        </is>
      </c>
      <c r="D5784" t="inlineStr">
        <is>
          <t>Coffee/Tea</t>
        </is>
      </c>
      <c r="E5784" s="8" t="n">
        <v>46149</v>
      </c>
      <c r="F5784" t="inlineStr">
        <is>
          <t>Violations were cited in the following area(s).</t>
        </is>
      </c>
      <c r="G5784" t="inlineStr">
        <is>
          <t>06C</t>
        </is>
      </c>
      <c r="H578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784" t="inlineStr">
        <is>
          <t>Critical</t>
        </is>
      </c>
      <c r="J5784" t="n">
        <v>36</v>
      </c>
      <c r="L5784" s="9">
        <f>A5784&amp;"-"&amp;TEXT(E5784,"yyyymmdd")</f>
        <v/>
      </c>
    </row>
    <row r="5785">
      <c r="A5785" t="n">
        <v>50149280</v>
      </c>
      <c r="B5785" t="inlineStr">
        <is>
          <t>Brooklyn</t>
        </is>
      </c>
      <c r="C5785" t="inlineStr">
        <is>
          <t>11209</t>
        </is>
      </c>
      <c r="D5785" t="inlineStr">
        <is>
          <t>Coffee/Tea</t>
        </is>
      </c>
      <c r="E5785" s="8" t="n">
        <v>46149</v>
      </c>
      <c r="F5785" t="inlineStr">
        <is>
          <t>Violations were cited in the following area(s).</t>
        </is>
      </c>
      <c r="G5785" t="inlineStr">
        <is>
          <t>06D</t>
        </is>
      </c>
      <c r="H5785" t="inlineStr">
        <is>
          <t>Food contact surface not properly washed, rinsed and sanitized after each use and following any activity when contamination may have occurred.</t>
        </is>
      </c>
      <c r="I5785" t="inlineStr">
        <is>
          <t>Critical</t>
        </is>
      </c>
      <c r="J5785" t="n">
        <v>36</v>
      </c>
      <c r="L5785" s="9">
        <f>A5785&amp;"-"&amp;TEXT(E5785,"yyyymmdd")</f>
        <v/>
      </c>
    </row>
    <row r="5786">
      <c r="A5786" t="n">
        <v>50149280</v>
      </c>
      <c r="B5786" t="inlineStr">
        <is>
          <t>Brooklyn</t>
        </is>
      </c>
      <c r="C5786" t="inlineStr">
        <is>
          <t>11209</t>
        </is>
      </c>
      <c r="D5786" t="inlineStr">
        <is>
          <t>Coffee/Tea</t>
        </is>
      </c>
      <c r="E5786" s="8" t="n">
        <v>46149</v>
      </c>
      <c r="F5786" t="inlineStr">
        <is>
          <t>Violations were cited in the following area(s).</t>
        </is>
      </c>
      <c r="G5786" t="inlineStr">
        <is>
          <t>06F</t>
        </is>
      </c>
      <c r="H5786" t="inlineStr">
        <is>
          <t>Wiping cloths not stored clean and dry, or in a sanitizing solution, between uses.</t>
        </is>
      </c>
      <c r="I5786" t="inlineStr">
        <is>
          <t>Critical</t>
        </is>
      </c>
      <c r="J5786" t="n">
        <v>36</v>
      </c>
      <c r="L5786" s="9">
        <f>A5786&amp;"-"&amp;TEXT(E5786,"yyyymmdd")</f>
        <v/>
      </c>
    </row>
    <row r="5787">
      <c r="A5787" t="n">
        <v>50149280</v>
      </c>
      <c r="B5787" t="inlineStr">
        <is>
          <t>Brooklyn</t>
        </is>
      </c>
      <c r="C5787" t="inlineStr">
        <is>
          <t>11209</t>
        </is>
      </c>
      <c r="D5787" t="inlineStr">
        <is>
          <t>Coffee/Tea</t>
        </is>
      </c>
      <c r="E5787" s="8" t="n">
        <v>46149</v>
      </c>
      <c r="F5787" t="inlineStr">
        <is>
          <t>Violations were cited in the following area(s).</t>
        </is>
      </c>
      <c r="G5787" t="inlineStr">
        <is>
          <t>08A</t>
        </is>
      </c>
      <c r="H5787" t="inlineStr">
        <is>
          <t>Establishment is not free of harborage or conditions conducive to rodents, insects or other pests.</t>
        </is>
      </c>
      <c r="I5787" t="inlineStr">
        <is>
          <t>Not Critical</t>
        </is>
      </c>
      <c r="J5787" t="n">
        <v>36</v>
      </c>
      <c r="L5787" s="9">
        <f>A5787&amp;"-"&amp;TEXT(E5787,"yyyymmdd")</f>
        <v/>
      </c>
    </row>
    <row r="5788">
      <c r="A5788" t="n">
        <v>50149280</v>
      </c>
      <c r="B5788" t="inlineStr">
        <is>
          <t>Brooklyn</t>
        </is>
      </c>
      <c r="C5788" t="inlineStr">
        <is>
          <t>11209</t>
        </is>
      </c>
      <c r="D5788" t="inlineStr">
        <is>
          <t>Coffee/Tea</t>
        </is>
      </c>
      <c r="E5788" s="8" t="n">
        <v>46149</v>
      </c>
      <c r="F5788" t="inlineStr">
        <is>
          <t>Violations were cited in the following area(s).</t>
        </is>
      </c>
      <c r="G5788" t="inlineStr">
        <is>
          <t>08B</t>
        </is>
      </c>
      <c r="H5788"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5788" t="inlineStr">
        <is>
          <t>Not Critical</t>
        </is>
      </c>
      <c r="J5788" t="n">
        <v>36</v>
      </c>
      <c r="L5788" s="9">
        <f>A5788&amp;"-"&amp;TEXT(E5788,"yyyymmdd")</f>
        <v/>
      </c>
    </row>
    <row r="5789">
      <c r="A5789" t="n">
        <v>50149499</v>
      </c>
      <c r="B5789" t="inlineStr">
        <is>
          <t>Manhattan</t>
        </is>
      </c>
      <c r="C5789" t="inlineStr">
        <is>
          <t>10028</t>
        </is>
      </c>
      <c r="D5789" t="inlineStr">
        <is>
          <t>Chicken</t>
        </is>
      </c>
      <c r="E5789" s="8" t="n">
        <v>46149</v>
      </c>
      <c r="F5789" t="inlineStr">
        <is>
          <t>Violations were cited in the following area(s).</t>
        </is>
      </c>
      <c r="G5789" t="inlineStr">
        <is>
          <t>10B</t>
        </is>
      </c>
      <c r="H5789" t="inlineStr">
        <is>
          <t>Anti-siphonage or back-flow prevention device not provided where required; equipment or floor not properly drained; sewage disposal system in disrepair or not functioning properly. Condensation or liquid waste improperly disposed of.</t>
        </is>
      </c>
      <c r="I5789" t="inlineStr">
        <is>
          <t>Not Critical</t>
        </is>
      </c>
      <c r="J5789" t="n">
        <v>5</v>
      </c>
      <c r="K5789" t="inlineStr">
        <is>
          <t>A</t>
        </is>
      </c>
      <c r="L5789" s="9">
        <f>A5789&amp;"-"&amp;TEXT(E5789,"yyyymmdd")</f>
        <v/>
      </c>
    </row>
    <row r="5790">
      <c r="A5790" t="n">
        <v>50149499</v>
      </c>
      <c r="B5790" t="inlineStr">
        <is>
          <t>Manhattan</t>
        </is>
      </c>
      <c r="C5790" t="inlineStr">
        <is>
          <t>10028</t>
        </is>
      </c>
      <c r="D5790" t="inlineStr">
        <is>
          <t>Chicken</t>
        </is>
      </c>
      <c r="E5790" s="8" t="n">
        <v>46149</v>
      </c>
      <c r="F5790" t="inlineStr">
        <is>
          <t>Violations were cited in the following area(s).</t>
        </is>
      </c>
      <c r="G5790" t="inlineStr">
        <is>
          <t>10F</t>
        </is>
      </c>
      <c r="H5790" t="inlineStr">
        <is>
          <t>Non-food contact surface or equipment made of unacceptable material, not kept clean, or not properly sealed, raised, spaced or movable to allow accessibility for cleaning on all sides, above and underneath the unit.</t>
        </is>
      </c>
      <c r="I5790" t="inlineStr">
        <is>
          <t>Not Critical</t>
        </is>
      </c>
      <c r="J5790" t="n">
        <v>5</v>
      </c>
      <c r="K5790" t="inlineStr">
        <is>
          <t>A</t>
        </is>
      </c>
      <c r="L5790" s="9">
        <f>A5790&amp;"-"&amp;TEXT(E5790,"yyyymmdd")</f>
        <v/>
      </c>
    </row>
    <row r="5791">
      <c r="A5791" t="n">
        <v>50150094</v>
      </c>
      <c r="B5791" t="inlineStr">
        <is>
          <t>Staten Island</t>
        </is>
      </c>
      <c r="C5791" t="inlineStr">
        <is>
          <t>10308</t>
        </is>
      </c>
      <c r="D5791" t="inlineStr">
        <is>
          <t>Other</t>
        </is>
      </c>
      <c r="E5791" s="8" t="n">
        <v>46149</v>
      </c>
      <c r="F5791" t="inlineStr">
        <is>
          <t>Violations were cited in the following area(s).</t>
        </is>
      </c>
      <c r="G5791" t="inlineStr">
        <is>
          <t>04L</t>
        </is>
      </c>
      <c r="H5791" t="inlineStr">
        <is>
          <t>Evidence of mice or live mice in establishment's food or non-food areas.</t>
        </is>
      </c>
      <c r="I5791" t="inlineStr">
        <is>
          <t>Critical</t>
        </is>
      </c>
      <c r="J5791" t="n">
        <v>13</v>
      </c>
      <c r="K5791" t="inlineStr">
        <is>
          <t>A</t>
        </is>
      </c>
      <c r="L5791" s="9">
        <f>A5791&amp;"-"&amp;TEXT(E5791,"yyyymmdd")</f>
        <v/>
      </c>
    </row>
    <row r="5792">
      <c r="A5792" t="n">
        <v>50150094</v>
      </c>
      <c r="B5792" t="inlineStr">
        <is>
          <t>Staten Island</t>
        </is>
      </c>
      <c r="C5792" t="inlineStr">
        <is>
          <t>10308</t>
        </is>
      </c>
      <c r="D5792" t="inlineStr">
        <is>
          <t>Other</t>
        </is>
      </c>
      <c r="E5792" s="8" t="n">
        <v>46149</v>
      </c>
      <c r="F5792" t="inlineStr">
        <is>
          <t>Violations were cited in the following area(s).</t>
        </is>
      </c>
      <c r="G5792" t="inlineStr">
        <is>
          <t>08A</t>
        </is>
      </c>
      <c r="H5792" t="inlineStr">
        <is>
          <t>Establishment is not free of harborage or conditions conducive to rodents, insects or other pests.</t>
        </is>
      </c>
      <c r="I5792" t="inlineStr">
        <is>
          <t>Not Critical</t>
        </is>
      </c>
      <c r="J5792" t="n">
        <v>13</v>
      </c>
      <c r="K5792" t="inlineStr">
        <is>
          <t>A</t>
        </is>
      </c>
      <c r="L5792" s="9">
        <f>A5792&amp;"-"&amp;TEXT(E5792,"yyyymmdd")</f>
        <v/>
      </c>
    </row>
    <row r="5793">
      <c r="A5793" t="n">
        <v>50150094</v>
      </c>
      <c r="B5793" t="inlineStr">
        <is>
          <t>Staten Island</t>
        </is>
      </c>
      <c r="C5793" t="inlineStr">
        <is>
          <t>10308</t>
        </is>
      </c>
      <c r="D5793" t="inlineStr">
        <is>
          <t>Other</t>
        </is>
      </c>
      <c r="E5793" s="8" t="n">
        <v>46149</v>
      </c>
      <c r="F5793" t="inlineStr">
        <is>
          <t>Violations were cited in the following area(s).</t>
        </is>
      </c>
      <c r="G5793" t="inlineStr">
        <is>
          <t>10F</t>
        </is>
      </c>
      <c r="H5793" t="inlineStr">
        <is>
          <t>Non-food contact surface or equipment made of unacceptable material, not kept clean, or not properly sealed, raised, spaced or movable to allow accessibility for cleaning on all sides, above and underneath the unit.</t>
        </is>
      </c>
      <c r="I5793" t="inlineStr">
        <is>
          <t>Not Critical</t>
        </is>
      </c>
      <c r="J5793" t="n">
        <v>13</v>
      </c>
      <c r="K5793" t="inlineStr">
        <is>
          <t>A</t>
        </is>
      </c>
      <c r="L5793" s="9">
        <f>A5793&amp;"-"&amp;TEXT(E5793,"yyyymmdd")</f>
        <v/>
      </c>
    </row>
    <row r="5794">
      <c r="A5794" t="n">
        <v>50150810</v>
      </c>
      <c r="B5794" t="inlineStr">
        <is>
          <t>Queens</t>
        </is>
      </c>
      <c r="C5794" t="inlineStr">
        <is>
          <t>11101</t>
        </is>
      </c>
      <c r="D5794" t="inlineStr">
        <is>
          <t>Continental</t>
        </is>
      </c>
      <c r="E5794" s="8" t="n">
        <v>46149</v>
      </c>
      <c r="F5794" t="inlineStr">
        <is>
          <t>Violations were cited in the following area(s).</t>
        </is>
      </c>
      <c r="G5794" t="inlineStr">
        <is>
          <t>02G</t>
        </is>
      </c>
      <c r="H5794" t="inlineStr">
        <is>
          <t>Cold TCS food item held above 41 °F; smoked or processed fish held above 38 °F; intact raw eggs held above 45 °F; or reduced oxygen packaged (ROP) TCS foods held above required temperatures except during active necessary preparation.</t>
        </is>
      </c>
      <c r="I5794" t="inlineStr">
        <is>
          <t>Critical</t>
        </is>
      </c>
      <c r="J5794" t="n">
        <v>12</v>
      </c>
      <c r="K5794" t="inlineStr">
        <is>
          <t>A</t>
        </is>
      </c>
      <c r="L5794" s="9">
        <f>A5794&amp;"-"&amp;TEXT(E5794,"yyyymmdd")</f>
        <v/>
      </c>
    </row>
    <row r="5795">
      <c r="A5795" t="n">
        <v>50150810</v>
      </c>
      <c r="B5795" t="inlineStr">
        <is>
          <t>Queens</t>
        </is>
      </c>
      <c r="C5795" t="inlineStr">
        <is>
          <t>11101</t>
        </is>
      </c>
      <c r="D5795" t="inlineStr">
        <is>
          <t>Continental</t>
        </is>
      </c>
      <c r="E5795" s="8" t="n">
        <v>46149</v>
      </c>
      <c r="F5795" t="inlineStr">
        <is>
          <t>Violations were cited in the following area(s).</t>
        </is>
      </c>
      <c r="G5795" t="inlineStr">
        <is>
          <t>06D</t>
        </is>
      </c>
      <c r="H5795" t="inlineStr">
        <is>
          <t>Food contact surface not properly washed, rinsed and sanitized after each use and following any activity when contamination may have occurred.</t>
        </is>
      </c>
      <c r="I5795" t="inlineStr">
        <is>
          <t>Critical</t>
        </is>
      </c>
      <c r="J5795" t="n">
        <v>12</v>
      </c>
      <c r="K5795" t="inlineStr">
        <is>
          <t>A</t>
        </is>
      </c>
      <c r="L5795" s="9">
        <f>A5795&amp;"-"&amp;TEXT(E5795,"yyyymmdd")</f>
        <v/>
      </c>
    </row>
    <row r="5796">
      <c r="A5796" t="n">
        <v>50152156</v>
      </c>
      <c r="B5796" t="inlineStr">
        <is>
          <t>Brooklyn</t>
        </is>
      </c>
      <c r="C5796" t="inlineStr">
        <is>
          <t>11225</t>
        </is>
      </c>
      <c r="D5796" t="inlineStr">
        <is>
          <t>American</t>
        </is>
      </c>
      <c r="E5796" s="8" t="n">
        <v>46149</v>
      </c>
      <c r="F5796" t="inlineStr">
        <is>
          <t>Violations were cited in the following area(s).</t>
        </is>
      </c>
      <c r="G5796" t="inlineStr">
        <is>
          <t>06D</t>
        </is>
      </c>
      <c r="H5796" t="inlineStr">
        <is>
          <t>Food contact surface not properly washed, rinsed and sanitized after each use and following any activity when contamination may have occurred.</t>
        </is>
      </c>
      <c r="I5796" t="inlineStr">
        <is>
          <t>Critical</t>
        </is>
      </c>
      <c r="J5796" t="n">
        <v>10</v>
      </c>
      <c r="K5796" t="inlineStr">
        <is>
          <t>A</t>
        </is>
      </c>
      <c r="L5796" s="9">
        <f>A5796&amp;"-"&amp;TEXT(E5796,"yyyymmdd")</f>
        <v/>
      </c>
    </row>
    <row r="5797">
      <c r="A5797" t="n">
        <v>50152156</v>
      </c>
      <c r="B5797" t="inlineStr">
        <is>
          <t>Brooklyn</t>
        </is>
      </c>
      <c r="C5797" t="inlineStr">
        <is>
          <t>11225</t>
        </is>
      </c>
      <c r="D5797" t="inlineStr">
        <is>
          <t>American</t>
        </is>
      </c>
      <c r="E5797" s="8" t="n">
        <v>46149</v>
      </c>
      <c r="F5797" t="inlineStr">
        <is>
          <t>Violations were cited in the following area(s).</t>
        </is>
      </c>
      <c r="G5797" t="inlineStr">
        <is>
          <t>10G</t>
        </is>
      </c>
      <c r="H5797" t="inlineStr">
        <is>
          <t>Dishwashing and ware washing: Cleaning and sanitizing of tableware, including dishes, utensils, and equipment deficient.</t>
        </is>
      </c>
      <c r="I5797" t="inlineStr">
        <is>
          <t>Not Critical</t>
        </is>
      </c>
      <c r="J5797" t="n">
        <v>10</v>
      </c>
      <c r="K5797" t="inlineStr">
        <is>
          <t>A</t>
        </is>
      </c>
      <c r="L5797" s="9">
        <f>A5797&amp;"-"&amp;TEXT(E5797,"yyyymmdd")</f>
        <v/>
      </c>
    </row>
    <row r="5798">
      <c r="A5798" t="n">
        <v>50152633</v>
      </c>
      <c r="B5798" t="inlineStr">
        <is>
          <t>Bronx</t>
        </is>
      </c>
      <c r="C5798" t="inlineStr">
        <is>
          <t>10462</t>
        </is>
      </c>
      <c r="D5798" t="inlineStr">
        <is>
          <t>Pizza</t>
        </is>
      </c>
      <c r="E5798" s="8" t="n">
        <v>46149</v>
      </c>
      <c r="F5798" t="inlineStr">
        <is>
          <t>Violations were cited in the following area(s).</t>
        </is>
      </c>
      <c r="G5798" t="inlineStr">
        <is>
          <t>10F</t>
        </is>
      </c>
      <c r="H5798" t="inlineStr">
        <is>
          <t>Non-food contact surface or equipment made of unacceptable material, not kept clean, or not properly sealed, raised, spaced or movable to allow accessibility for cleaning on all sides, above and underneath the unit.</t>
        </is>
      </c>
      <c r="I5798" t="inlineStr">
        <is>
          <t>Not Critical</t>
        </is>
      </c>
      <c r="J5798" t="n">
        <v>5</v>
      </c>
      <c r="K5798" t="inlineStr">
        <is>
          <t>A</t>
        </is>
      </c>
      <c r="L5798" s="9">
        <f>A5798&amp;"-"&amp;TEXT(E5798,"yyyymmdd")</f>
        <v/>
      </c>
    </row>
    <row r="5799">
      <c r="A5799" t="n">
        <v>50154397</v>
      </c>
      <c r="B5799" t="inlineStr">
        <is>
          <t>Manhattan</t>
        </is>
      </c>
      <c r="C5799" t="inlineStr">
        <is>
          <t>10029</t>
        </is>
      </c>
      <c r="D5799" t="inlineStr">
        <is>
          <t>Pizza</t>
        </is>
      </c>
      <c r="E5799" s="8" t="n">
        <v>46149</v>
      </c>
      <c r="F5799" t="inlineStr">
        <is>
          <t>Violations were cited in the following area(s).</t>
        </is>
      </c>
      <c r="G5799" t="inlineStr">
        <is>
          <t>05D</t>
        </is>
      </c>
      <c r="H579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799" t="inlineStr">
        <is>
          <t>Critical</t>
        </is>
      </c>
      <c r="J5799" t="n">
        <v>13</v>
      </c>
      <c r="K5799" t="inlineStr">
        <is>
          <t>A</t>
        </is>
      </c>
      <c r="L5799" s="9">
        <f>A5799&amp;"-"&amp;TEXT(E5799,"yyyymmdd")</f>
        <v/>
      </c>
    </row>
    <row r="5800">
      <c r="A5800" t="n">
        <v>50154397</v>
      </c>
      <c r="B5800" t="inlineStr">
        <is>
          <t>Manhattan</t>
        </is>
      </c>
      <c r="C5800" t="inlineStr">
        <is>
          <t>10029</t>
        </is>
      </c>
      <c r="D5800" t="inlineStr">
        <is>
          <t>Pizza</t>
        </is>
      </c>
      <c r="E5800" s="8" t="n">
        <v>46149</v>
      </c>
      <c r="F5800" t="inlineStr">
        <is>
          <t>Violations were cited in the following area(s).</t>
        </is>
      </c>
      <c r="G5800" t="inlineStr">
        <is>
          <t>10F</t>
        </is>
      </c>
      <c r="H5800" t="inlineStr">
        <is>
          <t>Non-food contact surface or equipment made of unacceptable material, not kept clean, or not properly sealed, raised, spaced or movable to allow accessibility for cleaning on all sides, above and underneath the unit.</t>
        </is>
      </c>
      <c r="I5800" t="inlineStr">
        <is>
          <t>Not Critical</t>
        </is>
      </c>
      <c r="J5800" t="n">
        <v>13</v>
      </c>
      <c r="K5800" t="inlineStr">
        <is>
          <t>A</t>
        </is>
      </c>
      <c r="L5800" s="9">
        <f>A5800&amp;"-"&amp;TEXT(E5800,"yyyymmdd")</f>
        <v/>
      </c>
    </row>
    <row r="5801">
      <c r="A5801" t="n">
        <v>50156005</v>
      </c>
      <c r="B5801" t="inlineStr">
        <is>
          <t>Queens</t>
        </is>
      </c>
      <c r="C5801" t="inlineStr">
        <is>
          <t>11101</t>
        </is>
      </c>
      <c r="D5801" t="inlineStr">
        <is>
          <t>Pizza</t>
        </is>
      </c>
      <c r="E5801" s="8" t="n">
        <v>46149</v>
      </c>
      <c r="F5801" t="inlineStr">
        <is>
          <t>Violations were cited in the following area(s).</t>
        </is>
      </c>
      <c r="G5801" t="inlineStr">
        <is>
          <t>06C</t>
        </is>
      </c>
      <c r="H580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801" t="inlineStr">
        <is>
          <t>Critical</t>
        </is>
      </c>
      <c r="J5801" t="n">
        <v>12</v>
      </c>
      <c r="K5801" t="inlineStr">
        <is>
          <t>A</t>
        </is>
      </c>
      <c r="L5801" s="9">
        <f>A5801&amp;"-"&amp;TEXT(E5801,"yyyymmdd")</f>
        <v/>
      </c>
    </row>
    <row r="5802">
      <c r="A5802" t="n">
        <v>50156005</v>
      </c>
      <c r="B5802" t="inlineStr">
        <is>
          <t>Queens</t>
        </is>
      </c>
      <c r="C5802" t="inlineStr">
        <is>
          <t>11101</t>
        </is>
      </c>
      <c r="D5802" t="inlineStr">
        <is>
          <t>Pizza</t>
        </is>
      </c>
      <c r="E5802" s="8" t="n">
        <v>46149</v>
      </c>
      <c r="F5802" t="inlineStr">
        <is>
          <t>Violations were cited in the following area(s).</t>
        </is>
      </c>
      <c r="G5802" t="inlineStr">
        <is>
          <t>08C</t>
        </is>
      </c>
      <c r="H5802" t="inlineStr">
        <is>
          <t>Pesticide not properly labeled or used by unlicensed individual. Pesticide, other toxic chemical improperly used/stored. Unprotected, unlocked bait station used.</t>
        </is>
      </c>
      <c r="I5802" t="inlineStr">
        <is>
          <t>Not Critical</t>
        </is>
      </c>
      <c r="J5802" t="n">
        <v>12</v>
      </c>
      <c r="K5802" t="inlineStr">
        <is>
          <t>A</t>
        </is>
      </c>
      <c r="L5802" s="9">
        <f>A5802&amp;"-"&amp;TEXT(E5802,"yyyymmdd")</f>
        <v/>
      </c>
    </row>
    <row r="5803">
      <c r="A5803" t="n">
        <v>50156005</v>
      </c>
      <c r="B5803" t="inlineStr">
        <is>
          <t>Queens</t>
        </is>
      </c>
      <c r="C5803" t="inlineStr">
        <is>
          <t>11101</t>
        </is>
      </c>
      <c r="D5803" t="inlineStr">
        <is>
          <t>Pizza</t>
        </is>
      </c>
      <c r="E5803" s="8" t="n">
        <v>46149</v>
      </c>
      <c r="F5803" t="inlineStr">
        <is>
          <t>Violations were cited in the following area(s).</t>
        </is>
      </c>
      <c r="G5803" t="inlineStr">
        <is>
          <t>10F</t>
        </is>
      </c>
      <c r="H5803" t="inlineStr">
        <is>
          <t>Non-food contact surface or equipment made of unacceptable material, not kept clean, or not properly sealed, raised, spaced or movable to allow accessibility for cleaning on all sides, above and underneath the unit.</t>
        </is>
      </c>
      <c r="I5803" t="inlineStr">
        <is>
          <t>Not Critical</t>
        </is>
      </c>
      <c r="J5803" t="n">
        <v>12</v>
      </c>
      <c r="K5803" t="inlineStr">
        <is>
          <t>A</t>
        </is>
      </c>
      <c r="L5803" s="9">
        <f>A5803&amp;"-"&amp;TEXT(E5803,"yyyymmdd")</f>
        <v/>
      </c>
    </row>
    <row r="5804">
      <c r="A5804" t="n">
        <v>50160088</v>
      </c>
      <c r="B5804" t="inlineStr">
        <is>
          <t>Bronx</t>
        </is>
      </c>
      <c r="C5804" t="inlineStr">
        <is>
          <t>10462</t>
        </is>
      </c>
      <c r="D5804" t="inlineStr">
        <is>
          <t>Bakery Products/Desserts</t>
        </is>
      </c>
      <c r="E5804" s="8" t="n">
        <v>46149</v>
      </c>
      <c r="F5804" t="inlineStr">
        <is>
          <t>Violations were cited in the following area(s).</t>
        </is>
      </c>
      <c r="G5804" t="inlineStr">
        <is>
          <t>04L</t>
        </is>
      </c>
      <c r="H5804" t="inlineStr">
        <is>
          <t>Evidence of mice or live mice in establishment's food or non-food areas.</t>
        </is>
      </c>
      <c r="I5804" t="inlineStr">
        <is>
          <t>Critical</t>
        </is>
      </c>
      <c r="J5804" t="n">
        <v>10</v>
      </c>
      <c r="K5804" t="inlineStr">
        <is>
          <t>A</t>
        </is>
      </c>
      <c r="L5804" s="9">
        <f>A5804&amp;"-"&amp;TEXT(E5804,"yyyymmdd")</f>
        <v/>
      </c>
    </row>
    <row r="5805">
      <c r="A5805" t="n">
        <v>50160088</v>
      </c>
      <c r="B5805" t="inlineStr">
        <is>
          <t>Bronx</t>
        </is>
      </c>
      <c r="C5805" t="inlineStr">
        <is>
          <t>10462</t>
        </is>
      </c>
      <c r="D5805" t="inlineStr">
        <is>
          <t>Bakery Products/Desserts</t>
        </is>
      </c>
      <c r="E5805" s="8" t="n">
        <v>46149</v>
      </c>
      <c r="F5805" t="inlineStr">
        <is>
          <t>Violations were cited in the following area(s).</t>
        </is>
      </c>
      <c r="G5805" t="inlineStr">
        <is>
          <t>08A</t>
        </is>
      </c>
      <c r="H5805" t="inlineStr">
        <is>
          <t>Establishment is not free of harborage or conditions conducive to rodents, insects or other pests.</t>
        </is>
      </c>
      <c r="I5805" t="inlineStr">
        <is>
          <t>Not Critical</t>
        </is>
      </c>
      <c r="J5805" t="n">
        <v>10</v>
      </c>
      <c r="K5805" t="inlineStr">
        <is>
          <t>A</t>
        </is>
      </c>
      <c r="L5805" s="9">
        <f>A5805&amp;"-"&amp;TEXT(E5805,"yyyymmdd")</f>
        <v/>
      </c>
    </row>
    <row r="5806">
      <c r="A5806" t="n">
        <v>50161177</v>
      </c>
      <c r="B5806" t="inlineStr">
        <is>
          <t>Brooklyn</t>
        </is>
      </c>
      <c r="C5806" t="inlineStr">
        <is>
          <t>11225</t>
        </is>
      </c>
      <c r="D5806" t="inlineStr">
        <is>
          <t>Donuts</t>
        </is>
      </c>
      <c r="E5806" s="8" t="n">
        <v>46149</v>
      </c>
      <c r="F5806" t="inlineStr">
        <is>
          <t>Violations were cited in the following area(s).</t>
        </is>
      </c>
      <c r="G5806" t="inlineStr">
        <is>
          <t>04H</t>
        </is>
      </c>
      <c r="H5806" t="inlineStr">
        <is>
          <t>Raw, cooked or prepared food is adulterated, contaminated, cross-contaminated, or not discarded in accordance with HACCP plan.</t>
        </is>
      </c>
      <c r="I5806" t="inlineStr">
        <is>
          <t>Critical</t>
        </is>
      </c>
      <c r="J5806" t="n">
        <v>10</v>
      </c>
      <c r="K5806" t="inlineStr">
        <is>
          <t>A</t>
        </is>
      </c>
      <c r="L5806" s="9">
        <f>A5806&amp;"-"&amp;TEXT(E5806,"yyyymmdd")</f>
        <v/>
      </c>
    </row>
    <row r="5807">
      <c r="A5807" t="n">
        <v>50161177</v>
      </c>
      <c r="B5807" t="inlineStr">
        <is>
          <t>Brooklyn</t>
        </is>
      </c>
      <c r="C5807" t="inlineStr">
        <is>
          <t>11225</t>
        </is>
      </c>
      <c r="D5807" t="inlineStr">
        <is>
          <t>Donuts</t>
        </is>
      </c>
      <c r="E5807" s="8" t="n">
        <v>46149</v>
      </c>
      <c r="F5807" t="inlineStr">
        <is>
          <t>Violations were cited in the following area(s).</t>
        </is>
      </c>
      <c r="G5807" t="inlineStr">
        <is>
          <t>10F</t>
        </is>
      </c>
      <c r="H5807" t="inlineStr">
        <is>
          <t>Non-food contact surface or equipment made of unacceptable material, not kept clean, or not properly sealed, raised, spaced or movable to allow accessibility for cleaning on all sides, above and underneath the unit.</t>
        </is>
      </c>
      <c r="I5807" t="inlineStr">
        <is>
          <t>Not Critical</t>
        </is>
      </c>
      <c r="J5807" t="n">
        <v>10</v>
      </c>
      <c r="K5807" t="inlineStr">
        <is>
          <t>A</t>
        </is>
      </c>
      <c r="L5807" s="9">
        <f>A5807&amp;"-"&amp;TEXT(E5807,"yyyymmdd")</f>
        <v/>
      </c>
    </row>
    <row r="5808">
      <c r="A5808" t="n">
        <v>50161339</v>
      </c>
      <c r="B5808" t="inlineStr">
        <is>
          <t>Queens</t>
        </is>
      </c>
      <c r="C5808" t="inlineStr">
        <is>
          <t>11104</t>
        </is>
      </c>
      <c r="D5808" t="inlineStr">
        <is>
          <t>Mexican</t>
        </is>
      </c>
      <c r="E5808" s="8" t="n">
        <v>46149</v>
      </c>
      <c r="F5808" t="inlineStr">
        <is>
          <t>Violations were cited in the following area(s).</t>
        </is>
      </c>
      <c r="G5808" t="inlineStr">
        <is>
          <t>02B</t>
        </is>
      </c>
      <c r="H5808" t="inlineStr">
        <is>
          <t>Hot TCS food item not held at or above 140 °F.</t>
        </is>
      </c>
      <c r="I5808" t="inlineStr">
        <is>
          <t>Critical</t>
        </is>
      </c>
      <c r="J5808" t="n">
        <v>24</v>
      </c>
      <c r="L5808" s="9">
        <f>A5808&amp;"-"&amp;TEXT(E5808,"yyyymmdd")</f>
        <v/>
      </c>
    </row>
    <row r="5809">
      <c r="A5809" t="n">
        <v>50161339</v>
      </c>
      <c r="B5809" t="inlineStr">
        <is>
          <t>Queens</t>
        </is>
      </c>
      <c r="C5809" t="inlineStr">
        <is>
          <t>11104</t>
        </is>
      </c>
      <c r="D5809" t="inlineStr">
        <is>
          <t>Mexican</t>
        </is>
      </c>
      <c r="E5809" s="8" t="n">
        <v>46149</v>
      </c>
      <c r="F5809" t="inlineStr">
        <is>
          <t>Violations were cited in the following area(s).</t>
        </is>
      </c>
      <c r="G5809" t="inlineStr">
        <is>
          <t>04N</t>
        </is>
      </c>
      <c r="H5809" t="inlineStr">
        <is>
          <t>Filth flies or food/refuse/sewage associated with (FRSA) flies or other nuisance pests in establishment’s food and/or non-food areas. FRSA flies include house flies, blow flies, bottle flies, flesh flies, drain flies, Phorid flies and fruit flies.</t>
        </is>
      </c>
      <c r="I5809" t="inlineStr">
        <is>
          <t>Critical</t>
        </is>
      </c>
      <c r="J5809" t="n">
        <v>24</v>
      </c>
      <c r="L5809" s="9">
        <f>A5809&amp;"-"&amp;TEXT(E5809,"yyyymmdd")</f>
        <v/>
      </c>
    </row>
    <row r="5810">
      <c r="A5810" t="n">
        <v>50161339</v>
      </c>
      <c r="B5810" t="inlineStr">
        <is>
          <t>Queens</t>
        </is>
      </c>
      <c r="C5810" t="inlineStr">
        <is>
          <t>11104</t>
        </is>
      </c>
      <c r="D5810" t="inlineStr">
        <is>
          <t>Mexican</t>
        </is>
      </c>
      <c r="E5810" s="8" t="n">
        <v>46149</v>
      </c>
      <c r="F5810" t="inlineStr">
        <is>
          <t>Violations were cited in the following area(s).</t>
        </is>
      </c>
      <c r="G5810" t="inlineStr">
        <is>
          <t>08A</t>
        </is>
      </c>
      <c r="H5810" t="inlineStr">
        <is>
          <t>Establishment is not free of harborage or conditions conducive to rodents, insects or other pests.</t>
        </is>
      </c>
      <c r="I5810" t="inlineStr">
        <is>
          <t>Not Critical</t>
        </is>
      </c>
      <c r="J5810" t="n">
        <v>24</v>
      </c>
      <c r="L5810" s="9">
        <f>A5810&amp;"-"&amp;TEXT(E5810,"yyyymmdd")</f>
        <v/>
      </c>
    </row>
    <row r="5811">
      <c r="A5811" t="n">
        <v>50161339</v>
      </c>
      <c r="B5811" t="inlineStr">
        <is>
          <t>Queens</t>
        </is>
      </c>
      <c r="C5811" t="inlineStr">
        <is>
          <t>11104</t>
        </is>
      </c>
      <c r="D5811" t="inlineStr">
        <is>
          <t>Mexican</t>
        </is>
      </c>
      <c r="E5811" s="8" t="n">
        <v>46149</v>
      </c>
      <c r="F5811" t="inlineStr">
        <is>
          <t>Violations were cited in the following area(s).</t>
        </is>
      </c>
      <c r="G5811" t="inlineStr">
        <is>
          <t>09C</t>
        </is>
      </c>
      <c r="H5811" t="inlineStr">
        <is>
          <t>Design, construction, materials used or maintenance of food contact surface improper. Surface not easily cleanable, sanitized and maintained.</t>
        </is>
      </c>
      <c r="I5811" t="inlineStr">
        <is>
          <t>Not Critical</t>
        </is>
      </c>
      <c r="J5811" t="n">
        <v>24</v>
      </c>
      <c r="L5811" s="9">
        <f>A5811&amp;"-"&amp;TEXT(E5811,"yyyymmdd")</f>
        <v/>
      </c>
    </row>
    <row r="5812">
      <c r="A5812" t="n">
        <v>50161339</v>
      </c>
      <c r="B5812" t="inlineStr">
        <is>
          <t>Queens</t>
        </is>
      </c>
      <c r="C5812" t="inlineStr">
        <is>
          <t>11104</t>
        </is>
      </c>
      <c r="D5812" t="inlineStr">
        <is>
          <t>Mexican</t>
        </is>
      </c>
      <c r="E5812" s="8" t="n">
        <v>46149</v>
      </c>
      <c r="F5812" t="inlineStr">
        <is>
          <t>Violations were cited in the following area(s).</t>
        </is>
      </c>
      <c r="G5812" t="inlineStr">
        <is>
          <t>10F</t>
        </is>
      </c>
      <c r="H5812" t="inlineStr">
        <is>
          <t>Non-food contact surface or equipment made of unacceptable material, not kept clean, or not properly sealed, raised, spaced or movable to allow accessibility for cleaning on all sides, above and underneath the unit.</t>
        </is>
      </c>
      <c r="I5812" t="inlineStr">
        <is>
          <t>Not Critical</t>
        </is>
      </c>
      <c r="J5812" t="n">
        <v>24</v>
      </c>
      <c r="L5812" s="9">
        <f>A5812&amp;"-"&amp;TEXT(E5812,"yyyymmdd")</f>
        <v/>
      </c>
    </row>
    <row r="5813">
      <c r="A5813" t="n">
        <v>50163703</v>
      </c>
      <c r="B5813" t="inlineStr">
        <is>
          <t>Queens</t>
        </is>
      </c>
      <c r="C5813" t="inlineStr">
        <is>
          <t>11361</t>
        </is>
      </c>
      <c r="D5813" t="inlineStr">
        <is>
          <t>Bagels/Pretzels</t>
        </is>
      </c>
      <c r="E5813" s="8" t="n">
        <v>46149</v>
      </c>
      <c r="F5813" t="inlineStr">
        <is>
          <t>Violations were cited in the following area(s).</t>
        </is>
      </c>
      <c r="G5813" t="inlineStr">
        <is>
          <t>06D</t>
        </is>
      </c>
      <c r="H5813" t="inlineStr">
        <is>
          <t>Food contact surface not properly washed, rinsed and sanitized after each use and following any activity when contamination may have occurred.</t>
        </is>
      </c>
      <c r="I5813" t="inlineStr">
        <is>
          <t>Critical</t>
        </is>
      </c>
      <c r="J5813" t="n">
        <v>11</v>
      </c>
      <c r="K5813" t="inlineStr">
        <is>
          <t>A</t>
        </is>
      </c>
      <c r="L5813" s="9">
        <f>A5813&amp;"-"&amp;TEXT(E5813,"yyyymmdd")</f>
        <v/>
      </c>
    </row>
    <row r="5814">
      <c r="A5814" t="n">
        <v>50163703</v>
      </c>
      <c r="B5814" t="inlineStr">
        <is>
          <t>Queens</t>
        </is>
      </c>
      <c r="C5814" t="inlineStr">
        <is>
          <t>11361</t>
        </is>
      </c>
      <c r="D5814" t="inlineStr">
        <is>
          <t>Bagels/Pretzels</t>
        </is>
      </c>
      <c r="E5814" s="8" t="n">
        <v>46149</v>
      </c>
      <c r="F5814" t="inlineStr">
        <is>
          <t>Violations were cited in the following area(s).</t>
        </is>
      </c>
      <c r="G5814" t="inlineStr">
        <is>
          <t>06F</t>
        </is>
      </c>
      <c r="H5814" t="inlineStr">
        <is>
          <t>Wiping cloths not stored clean and dry, or in a sanitizing solution, between uses.</t>
        </is>
      </c>
      <c r="I5814" t="inlineStr">
        <is>
          <t>Critical</t>
        </is>
      </c>
      <c r="J5814" t="n">
        <v>11</v>
      </c>
      <c r="K5814" t="inlineStr">
        <is>
          <t>A</t>
        </is>
      </c>
      <c r="L5814" s="9">
        <f>A5814&amp;"-"&amp;TEXT(E5814,"yyyymmdd")</f>
        <v/>
      </c>
    </row>
    <row r="5815">
      <c r="A5815" t="n">
        <v>40788891</v>
      </c>
      <c r="B5815" t="inlineStr">
        <is>
          <t>Manhattan</t>
        </is>
      </c>
      <c r="C5815" t="inlineStr">
        <is>
          <t>10128</t>
        </is>
      </c>
      <c r="D5815" t="inlineStr">
        <is>
          <t>Coffee/Tea</t>
        </is>
      </c>
      <c r="E5815" s="8" t="n">
        <v>46150</v>
      </c>
      <c r="F5815" t="inlineStr">
        <is>
          <t>Violations were cited in the following area(s).</t>
        </is>
      </c>
      <c r="G5815" t="inlineStr">
        <is>
          <t>10F</t>
        </is>
      </c>
      <c r="H5815" t="inlineStr">
        <is>
          <t>Non-food contact surface or equipment made of unacceptable material, not kept clean, or not properly sealed, raised, spaced or movable to allow accessibility for cleaning on all sides, above and underneath the unit.</t>
        </is>
      </c>
      <c r="I5815" t="inlineStr">
        <is>
          <t>Not Critical</t>
        </is>
      </c>
      <c r="J5815" t="n">
        <v>3</v>
      </c>
      <c r="K5815" t="inlineStr">
        <is>
          <t>A</t>
        </is>
      </c>
      <c r="L5815" s="9">
        <f>A5815&amp;"-"&amp;TEXT(E5815,"yyyymmdd")</f>
        <v/>
      </c>
    </row>
    <row r="5816">
      <c r="A5816" t="n">
        <v>41432588</v>
      </c>
      <c r="B5816" t="inlineStr">
        <is>
          <t>Manhattan</t>
        </is>
      </c>
      <c r="C5816" t="inlineStr">
        <is>
          <t>10022</t>
        </is>
      </c>
      <c r="D5816" t="inlineStr">
        <is>
          <t>Soups/Salads/Sandwiches</t>
        </is>
      </c>
      <c r="E5816" s="8" t="n">
        <v>46150</v>
      </c>
      <c r="F5816" t="inlineStr">
        <is>
          <t>Violations were cited in the following area(s).</t>
        </is>
      </c>
      <c r="G5816" t="inlineStr">
        <is>
          <t>02G</t>
        </is>
      </c>
      <c r="H5816" t="inlineStr">
        <is>
          <t>Cold TCS food item held above 41 °F; smoked or processed fish held above 38 °F; intact raw eggs held above 45 °F; or reduced oxygen packaged (ROP) TCS foods held above required temperatures except during active necessary preparation.</t>
        </is>
      </c>
      <c r="I5816" t="inlineStr">
        <is>
          <t>Critical</t>
        </is>
      </c>
      <c r="J5816" t="n">
        <v>34</v>
      </c>
      <c r="L5816" s="9">
        <f>A5816&amp;"-"&amp;TEXT(E5816,"yyyymmdd")</f>
        <v/>
      </c>
    </row>
    <row r="5817">
      <c r="A5817" t="n">
        <v>41432588</v>
      </c>
      <c r="B5817" t="inlineStr">
        <is>
          <t>Manhattan</t>
        </is>
      </c>
      <c r="C5817" t="inlineStr">
        <is>
          <t>10022</t>
        </is>
      </c>
      <c r="D5817" t="inlineStr">
        <is>
          <t>Soups/Salads/Sandwiches</t>
        </is>
      </c>
      <c r="E5817" s="8" t="n">
        <v>46150</v>
      </c>
      <c r="F5817" t="inlineStr">
        <is>
          <t>Violations were cited in the following area(s).</t>
        </is>
      </c>
      <c r="G5817" t="inlineStr">
        <is>
          <t>02H</t>
        </is>
      </c>
      <c r="H5817" t="inlineStr">
        <is>
          <t>After cooking or removal from hot holding, TCS food not cooled by an approved method whereby the internal temperature is reduced from 140 °F to 70 °F or less within 2 hours, and from 70 °F to 41 °F or less within 4 additional hours.</t>
        </is>
      </c>
      <c r="I5817" t="inlineStr">
        <is>
          <t>Critical</t>
        </is>
      </c>
      <c r="J5817" t="n">
        <v>34</v>
      </c>
      <c r="L5817" s="9">
        <f>A5817&amp;"-"&amp;TEXT(E5817,"yyyymmdd")</f>
        <v/>
      </c>
    </row>
    <row r="5818">
      <c r="A5818" t="n">
        <v>41432588</v>
      </c>
      <c r="B5818" t="inlineStr">
        <is>
          <t>Manhattan</t>
        </is>
      </c>
      <c r="C5818" t="inlineStr">
        <is>
          <t>10022</t>
        </is>
      </c>
      <c r="D5818" t="inlineStr">
        <is>
          <t>Soups/Salads/Sandwiches</t>
        </is>
      </c>
      <c r="E5818" s="8" t="n">
        <v>46150</v>
      </c>
      <c r="F5818" t="inlineStr">
        <is>
          <t>Violations were cited in the following area(s).</t>
        </is>
      </c>
      <c r="G5818" t="inlineStr">
        <is>
          <t>04H</t>
        </is>
      </c>
      <c r="H5818" t="inlineStr">
        <is>
          <t>Raw, cooked or prepared food is adulterated, contaminated, cross-contaminated, or not discarded in accordance with HACCP plan.</t>
        </is>
      </c>
      <c r="I5818" t="inlineStr">
        <is>
          <t>Critical</t>
        </is>
      </c>
      <c r="J5818" t="n">
        <v>34</v>
      </c>
      <c r="L5818" s="9">
        <f>A5818&amp;"-"&amp;TEXT(E5818,"yyyymmdd")</f>
        <v/>
      </c>
    </row>
    <row r="5819">
      <c r="A5819" t="n">
        <v>41432588</v>
      </c>
      <c r="B5819" t="inlineStr">
        <is>
          <t>Manhattan</t>
        </is>
      </c>
      <c r="C5819" t="inlineStr">
        <is>
          <t>10022</t>
        </is>
      </c>
      <c r="D5819" t="inlineStr">
        <is>
          <t>Soups/Salads/Sandwiches</t>
        </is>
      </c>
      <c r="E5819" s="8" t="n">
        <v>46150</v>
      </c>
      <c r="F5819" t="inlineStr">
        <is>
          <t>Violations were cited in the following area(s).</t>
        </is>
      </c>
      <c r="G5819" t="inlineStr">
        <is>
          <t>06D</t>
        </is>
      </c>
      <c r="H5819" t="inlineStr">
        <is>
          <t>Food contact surface not properly washed, rinsed and sanitized after each use and following any activity when contamination may have occurred.</t>
        </is>
      </c>
      <c r="I5819" t="inlineStr">
        <is>
          <t>Critical</t>
        </is>
      </c>
      <c r="J5819" t="n">
        <v>34</v>
      </c>
      <c r="L5819" s="9">
        <f>A5819&amp;"-"&amp;TEXT(E5819,"yyyymmdd")</f>
        <v/>
      </c>
    </row>
    <row r="5820">
      <c r="A5820" t="n">
        <v>41432588</v>
      </c>
      <c r="B5820" t="inlineStr">
        <is>
          <t>Manhattan</t>
        </is>
      </c>
      <c r="C5820" t="inlineStr">
        <is>
          <t>10022</t>
        </is>
      </c>
      <c r="D5820" t="inlineStr">
        <is>
          <t>Soups/Salads/Sandwiches</t>
        </is>
      </c>
      <c r="E5820" s="8" t="n">
        <v>46150</v>
      </c>
      <c r="F5820" t="inlineStr">
        <is>
          <t>Violations were cited in the following area(s).</t>
        </is>
      </c>
      <c r="G5820" t="inlineStr">
        <is>
          <t>08C</t>
        </is>
      </c>
      <c r="H5820" t="inlineStr">
        <is>
          <t>Pesticide not properly labeled or used by unlicensed individual. Pesticide, other toxic chemical improperly used/stored. Unprotected, unlocked bait station used.</t>
        </is>
      </c>
      <c r="I5820" t="inlineStr">
        <is>
          <t>Not Critical</t>
        </is>
      </c>
      <c r="J5820" t="n">
        <v>34</v>
      </c>
      <c r="L5820" s="9">
        <f>A5820&amp;"-"&amp;TEXT(E5820,"yyyymmdd")</f>
        <v/>
      </c>
    </row>
    <row r="5821">
      <c r="A5821" t="n">
        <v>41432588</v>
      </c>
      <c r="B5821" t="inlineStr">
        <is>
          <t>Manhattan</t>
        </is>
      </c>
      <c r="C5821" t="inlineStr">
        <is>
          <t>10022</t>
        </is>
      </c>
      <c r="D5821" t="inlineStr">
        <is>
          <t>Soups/Salads/Sandwiches</t>
        </is>
      </c>
      <c r="E5821" s="8" t="n">
        <v>46150</v>
      </c>
      <c r="F5821" t="inlineStr">
        <is>
          <t>Violations were cited in the following area(s).</t>
        </is>
      </c>
      <c r="G5821" t="inlineStr">
        <is>
          <t>10F</t>
        </is>
      </c>
      <c r="H5821" t="inlineStr">
        <is>
          <t>Non-food contact surface or equipment made of unacceptable material, not kept clean, or not properly sealed, raised, spaced or movable to allow accessibility for cleaning on all sides, above and underneath the unit.</t>
        </is>
      </c>
      <c r="I5821" t="inlineStr">
        <is>
          <t>Not Critical</t>
        </is>
      </c>
      <c r="J5821" t="n">
        <v>34</v>
      </c>
      <c r="L5821" s="9">
        <f>A5821&amp;"-"&amp;TEXT(E5821,"yyyymmdd")</f>
        <v/>
      </c>
    </row>
    <row r="5822">
      <c r="A5822" t="n">
        <v>41432588</v>
      </c>
      <c r="B5822" t="inlineStr">
        <is>
          <t>Manhattan</t>
        </is>
      </c>
      <c r="C5822" t="inlineStr">
        <is>
          <t>10022</t>
        </is>
      </c>
      <c r="D5822" t="inlineStr">
        <is>
          <t>Soups/Salads/Sandwiches</t>
        </is>
      </c>
      <c r="E5822" s="8" t="n">
        <v>46150</v>
      </c>
      <c r="F5822" t="inlineStr">
        <is>
          <t>Violations were cited in the following area(s).</t>
        </is>
      </c>
      <c r="G5822" t="inlineStr">
        <is>
          <t>10H</t>
        </is>
      </c>
      <c r="H5822" t="inlineStr">
        <is>
          <t>Single service article not provided. Single service article reused or not protected from contamination when transported, stored, dispensed. Drinking straws not completely enclosed in wrapper or dispensed from a sanitary device.</t>
        </is>
      </c>
      <c r="I5822" t="inlineStr">
        <is>
          <t>Not Critical</t>
        </is>
      </c>
      <c r="J5822" t="n">
        <v>34</v>
      </c>
      <c r="L5822" s="9">
        <f>A5822&amp;"-"&amp;TEXT(E5822,"yyyymmdd")</f>
        <v/>
      </c>
    </row>
    <row r="5823">
      <c r="A5823" t="n">
        <v>41461802</v>
      </c>
      <c r="B5823" t="inlineStr">
        <is>
          <t>Manhattan</t>
        </is>
      </c>
      <c r="C5823" t="inlineStr">
        <is>
          <t>10022</t>
        </is>
      </c>
      <c r="D5823" t="inlineStr">
        <is>
          <t>American</t>
        </is>
      </c>
      <c r="E5823" s="8" t="n">
        <v>46150</v>
      </c>
      <c r="F5823" t="inlineStr">
        <is>
          <t>Violations were cited in the following area(s).</t>
        </is>
      </c>
      <c r="G5823" t="inlineStr">
        <is>
          <t>02B</t>
        </is>
      </c>
      <c r="H5823" t="inlineStr">
        <is>
          <t>Hot TCS food item not held at or above 140 °F.</t>
        </is>
      </c>
      <c r="I5823" t="inlineStr">
        <is>
          <t>Critical</t>
        </is>
      </c>
      <c r="J5823" t="n">
        <v>7</v>
      </c>
      <c r="K5823" t="inlineStr">
        <is>
          <t>A</t>
        </is>
      </c>
      <c r="L5823" s="9">
        <f>A5823&amp;"-"&amp;TEXT(E5823,"yyyymmdd")</f>
        <v/>
      </c>
    </row>
    <row r="5824">
      <c r="A5824" t="n">
        <v>41549759</v>
      </c>
      <c r="B5824" t="inlineStr">
        <is>
          <t>Manhattan</t>
        </is>
      </c>
      <c r="C5824" t="inlineStr">
        <is>
          <t>10019</t>
        </is>
      </c>
      <c r="D5824" t="inlineStr">
        <is>
          <t>Tex-Mex</t>
        </is>
      </c>
      <c r="E5824" s="8" t="n">
        <v>46150</v>
      </c>
      <c r="F5824" t="inlineStr">
        <is>
          <t>Violations were cited in the following area(s).</t>
        </is>
      </c>
      <c r="G5824" t="inlineStr">
        <is>
          <t>10A</t>
        </is>
      </c>
      <c r="H5824" t="inlineStr">
        <is>
          <t>Toilet facility not maintained or provided with toilet paper, waste receptacle or self-closing door.</t>
        </is>
      </c>
      <c r="I5824" t="inlineStr">
        <is>
          <t>Not Critical</t>
        </is>
      </c>
      <c r="J5824" t="n">
        <v>7</v>
      </c>
      <c r="K5824" t="inlineStr">
        <is>
          <t>A</t>
        </is>
      </c>
      <c r="L5824" s="9">
        <f>A5824&amp;"-"&amp;TEXT(E5824,"yyyymmdd")</f>
        <v/>
      </c>
    </row>
    <row r="5825">
      <c r="A5825" t="n">
        <v>41549759</v>
      </c>
      <c r="B5825" t="inlineStr">
        <is>
          <t>Manhattan</t>
        </is>
      </c>
      <c r="C5825" t="inlineStr">
        <is>
          <t>10019</t>
        </is>
      </c>
      <c r="D5825" t="inlineStr">
        <is>
          <t>Tex-Mex</t>
        </is>
      </c>
      <c r="E5825" s="8" t="n">
        <v>46150</v>
      </c>
      <c r="F5825" t="inlineStr">
        <is>
          <t>Violations were cited in the following area(s).</t>
        </is>
      </c>
      <c r="G5825" t="inlineStr">
        <is>
          <t>10F</t>
        </is>
      </c>
      <c r="H5825" t="inlineStr">
        <is>
          <t>Non-food contact surface or equipment made of unacceptable material, not kept clean, or not properly sealed, raised, spaced or movable to allow accessibility for cleaning on all sides, above and underneath the unit.</t>
        </is>
      </c>
      <c r="I5825" t="inlineStr">
        <is>
          <t>Not Critical</t>
        </is>
      </c>
      <c r="J5825" t="n">
        <v>7</v>
      </c>
      <c r="K5825" t="inlineStr">
        <is>
          <t>A</t>
        </is>
      </c>
      <c r="L5825" s="9">
        <f>A5825&amp;"-"&amp;TEXT(E5825,"yyyymmdd")</f>
        <v/>
      </c>
    </row>
    <row r="5826">
      <c r="A5826" t="n">
        <v>41553360</v>
      </c>
      <c r="B5826" t="inlineStr">
        <is>
          <t>Manhattan</t>
        </is>
      </c>
      <c r="C5826" t="inlineStr">
        <is>
          <t>10029</t>
        </is>
      </c>
      <c r="D5826" t="inlineStr">
        <is>
          <t>Donuts</t>
        </is>
      </c>
      <c r="E5826" s="8" t="n">
        <v>46150</v>
      </c>
      <c r="F5826" t="inlineStr">
        <is>
          <t>Violations were cited in the following area(s).</t>
        </is>
      </c>
      <c r="G5826" t="inlineStr">
        <is>
          <t>10F</t>
        </is>
      </c>
      <c r="H5826" t="inlineStr">
        <is>
          <t>Non-food contact surface or equipment made of unacceptable material, not kept clean, or not properly sealed, raised, spaced or movable to allow accessibility for cleaning on all sides, above and underneath the unit.</t>
        </is>
      </c>
      <c r="I5826" t="inlineStr">
        <is>
          <t>Not Critical</t>
        </is>
      </c>
      <c r="J5826" t="n">
        <v>2</v>
      </c>
      <c r="K5826" t="inlineStr">
        <is>
          <t>A</t>
        </is>
      </c>
      <c r="L5826" s="9">
        <f>A5826&amp;"-"&amp;TEXT(E5826,"yyyymmdd")</f>
        <v/>
      </c>
    </row>
    <row r="5827">
      <c r="A5827" t="n">
        <v>50010805</v>
      </c>
      <c r="B5827" t="inlineStr">
        <is>
          <t>Brooklyn</t>
        </is>
      </c>
      <c r="C5827" t="inlineStr">
        <is>
          <t>11211</t>
        </is>
      </c>
      <c r="D5827" t="inlineStr">
        <is>
          <t>Jewish/Kosher</t>
        </is>
      </c>
      <c r="E5827" s="8" t="n">
        <v>46150</v>
      </c>
      <c r="F5827" t="inlineStr">
        <is>
          <t>Violations were cited in the following area(s).</t>
        </is>
      </c>
      <c r="G5827" t="inlineStr">
        <is>
          <t>02B</t>
        </is>
      </c>
      <c r="H5827" t="inlineStr">
        <is>
          <t>Hot TCS food item not held at or above 140 °F.</t>
        </is>
      </c>
      <c r="I5827" t="inlineStr">
        <is>
          <t>Critical</t>
        </is>
      </c>
      <c r="J5827" t="n">
        <v>32</v>
      </c>
      <c r="L5827" s="9">
        <f>A5827&amp;"-"&amp;TEXT(E5827,"yyyymmdd")</f>
        <v/>
      </c>
    </row>
    <row r="5828">
      <c r="A5828" t="n">
        <v>50010805</v>
      </c>
      <c r="B5828" t="inlineStr">
        <is>
          <t>Brooklyn</t>
        </is>
      </c>
      <c r="C5828" t="inlineStr">
        <is>
          <t>11211</t>
        </is>
      </c>
      <c r="D5828" t="inlineStr">
        <is>
          <t>Jewish/Kosher</t>
        </is>
      </c>
      <c r="E5828" s="8" t="n">
        <v>46150</v>
      </c>
      <c r="F5828" t="inlineStr">
        <is>
          <t>Violations were cited in the following area(s).</t>
        </is>
      </c>
      <c r="G5828" t="inlineStr">
        <is>
          <t>02G</t>
        </is>
      </c>
      <c r="H5828" t="inlineStr">
        <is>
          <t>Cold TCS food item held above 41 °F; smoked or processed fish held above 38 °F; intact raw eggs held above 45 °F; or reduced oxygen packaged (ROP) TCS foods held above required temperatures except during active necessary preparation.</t>
        </is>
      </c>
      <c r="I5828" t="inlineStr">
        <is>
          <t>Critical</t>
        </is>
      </c>
      <c r="J5828" t="n">
        <v>32</v>
      </c>
      <c r="L5828" s="9">
        <f>A5828&amp;"-"&amp;TEXT(E5828,"yyyymmdd")</f>
        <v/>
      </c>
    </row>
    <row r="5829">
      <c r="A5829" t="n">
        <v>50010805</v>
      </c>
      <c r="B5829" t="inlineStr">
        <is>
          <t>Brooklyn</t>
        </is>
      </c>
      <c r="C5829" t="inlineStr">
        <is>
          <t>11211</t>
        </is>
      </c>
      <c r="D5829" t="inlineStr">
        <is>
          <t>Jewish/Kosher</t>
        </is>
      </c>
      <c r="E5829" s="8" t="n">
        <v>46150</v>
      </c>
      <c r="F5829" t="inlineStr">
        <is>
          <t>Violations were cited in the following area(s).</t>
        </is>
      </c>
      <c r="G5829" t="inlineStr">
        <is>
          <t>06D</t>
        </is>
      </c>
      <c r="H5829" t="inlineStr">
        <is>
          <t>Food contact surface not properly washed, rinsed and sanitized after each use and following any activity when contamination may have occurred.</t>
        </is>
      </c>
      <c r="I5829" t="inlineStr">
        <is>
          <t>Critical</t>
        </is>
      </c>
      <c r="J5829" t="n">
        <v>32</v>
      </c>
      <c r="L5829" s="9">
        <f>A5829&amp;"-"&amp;TEXT(E5829,"yyyymmdd")</f>
        <v/>
      </c>
    </row>
    <row r="5830">
      <c r="A5830" t="n">
        <v>50010805</v>
      </c>
      <c r="B5830" t="inlineStr">
        <is>
          <t>Brooklyn</t>
        </is>
      </c>
      <c r="C5830" t="inlineStr">
        <is>
          <t>11211</t>
        </is>
      </c>
      <c r="D5830" t="inlineStr">
        <is>
          <t>Jewish/Kosher</t>
        </is>
      </c>
      <c r="E5830" s="8" t="n">
        <v>46150</v>
      </c>
      <c r="F5830" t="inlineStr">
        <is>
          <t>Violations were cited in the following area(s).</t>
        </is>
      </c>
      <c r="G5830" t="inlineStr">
        <is>
          <t>06E</t>
        </is>
      </c>
      <c r="H5830" t="inlineStr">
        <is>
          <t>Sanitized equipment or utensil, including in-use food dispensing utensil, improperly used or stored.</t>
        </is>
      </c>
      <c r="I5830" t="inlineStr">
        <is>
          <t>Critical</t>
        </is>
      </c>
      <c r="J5830" t="n">
        <v>32</v>
      </c>
      <c r="L5830" s="9">
        <f>A5830&amp;"-"&amp;TEXT(E5830,"yyyymmdd")</f>
        <v/>
      </c>
    </row>
    <row r="5831">
      <c r="A5831" t="n">
        <v>50010805</v>
      </c>
      <c r="B5831" t="inlineStr">
        <is>
          <t>Brooklyn</t>
        </is>
      </c>
      <c r="C5831" t="inlineStr">
        <is>
          <t>11211</t>
        </is>
      </c>
      <c r="D5831" t="inlineStr">
        <is>
          <t>Jewish/Kosher</t>
        </is>
      </c>
      <c r="E5831" s="8" t="n">
        <v>46150</v>
      </c>
      <c r="F5831" t="inlineStr">
        <is>
          <t>Violations were cited in the following area(s).</t>
        </is>
      </c>
      <c r="G5831" t="inlineStr">
        <is>
          <t>10G</t>
        </is>
      </c>
      <c r="H5831" t="inlineStr">
        <is>
          <t>Dishwashing and ware washing: Cleaning and sanitizing of tableware, including dishes, utensils, and equipment deficient.</t>
        </is>
      </c>
      <c r="I5831" t="inlineStr">
        <is>
          <t>Not Critical</t>
        </is>
      </c>
      <c r="J5831" t="n">
        <v>32</v>
      </c>
      <c r="L5831" s="9">
        <f>A5831&amp;"-"&amp;TEXT(E5831,"yyyymmdd")</f>
        <v/>
      </c>
    </row>
    <row r="5832">
      <c r="A5832" t="n">
        <v>50010805</v>
      </c>
      <c r="B5832" t="inlineStr">
        <is>
          <t>Brooklyn</t>
        </is>
      </c>
      <c r="C5832" t="inlineStr">
        <is>
          <t>11211</t>
        </is>
      </c>
      <c r="D5832" t="inlineStr">
        <is>
          <t>Jewish/Kosher</t>
        </is>
      </c>
      <c r="E5832" s="8" t="n">
        <v>46150</v>
      </c>
      <c r="F5832" t="inlineStr">
        <is>
          <t>Violations were cited in the following area(s).</t>
        </is>
      </c>
      <c r="G5832" t="inlineStr">
        <is>
          <t>10H</t>
        </is>
      </c>
      <c r="H5832" t="inlineStr">
        <is>
          <t>Single service article not provided. Single service article reused or not protected from contamination when transported, stored, dispensed. Drinking straws not completely enclosed in wrapper or dispensed from a sanitary device.</t>
        </is>
      </c>
      <c r="I5832" t="inlineStr">
        <is>
          <t>Not Critical</t>
        </is>
      </c>
      <c r="J5832" t="n">
        <v>32</v>
      </c>
      <c r="L5832" s="9">
        <f>A5832&amp;"-"&amp;TEXT(E5832,"yyyymmdd")</f>
        <v/>
      </c>
    </row>
    <row r="5833">
      <c r="A5833" t="n">
        <v>50043413</v>
      </c>
      <c r="B5833" t="inlineStr">
        <is>
          <t>Manhattan</t>
        </is>
      </c>
      <c r="C5833" t="inlineStr">
        <is>
          <t>10003</t>
        </is>
      </c>
      <c r="D5833" t="inlineStr">
        <is>
          <t>Japanese</t>
        </is>
      </c>
      <c r="E5833" s="8" t="n">
        <v>46150</v>
      </c>
      <c r="F5833" t="inlineStr">
        <is>
          <t>Violations were cited in the following area(s).</t>
        </is>
      </c>
      <c r="G5833" t="inlineStr">
        <is>
          <t>04C</t>
        </is>
      </c>
      <c r="H5833" t="inlineStr">
        <is>
          <t>Food worker/food vendor does not use utensil or other barrier to eliminate bare hand contact with food that will not receive adequate additional heat treatment.</t>
        </is>
      </c>
      <c r="I5833" t="inlineStr">
        <is>
          <t>Critical</t>
        </is>
      </c>
      <c r="J5833" t="n">
        <v>12</v>
      </c>
      <c r="K5833" t="inlineStr">
        <is>
          <t>A</t>
        </is>
      </c>
      <c r="L5833" s="9">
        <f>A5833&amp;"-"&amp;TEXT(E5833,"yyyymmdd")</f>
        <v/>
      </c>
    </row>
    <row r="5834">
      <c r="A5834" t="n">
        <v>50043413</v>
      </c>
      <c r="B5834" t="inlineStr">
        <is>
          <t>Manhattan</t>
        </is>
      </c>
      <c r="C5834" t="inlineStr">
        <is>
          <t>10003</t>
        </is>
      </c>
      <c r="D5834" t="inlineStr">
        <is>
          <t>Japanese</t>
        </is>
      </c>
      <c r="E5834" s="8" t="n">
        <v>46150</v>
      </c>
      <c r="F5834" t="inlineStr">
        <is>
          <t>Violations were cited in the following area(s).</t>
        </is>
      </c>
      <c r="G5834" t="inlineStr">
        <is>
          <t>06D</t>
        </is>
      </c>
      <c r="H5834" t="inlineStr">
        <is>
          <t>Food contact surface not properly washed, rinsed and sanitized after each use and following any activity when contamination may have occurred.</t>
        </is>
      </c>
      <c r="I5834" t="inlineStr">
        <is>
          <t>Critical</t>
        </is>
      </c>
      <c r="J5834" t="n">
        <v>12</v>
      </c>
      <c r="K5834" t="inlineStr">
        <is>
          <t>A</t>
        </is>
      </c>
      <c r="L5834" s="9">
        <f>A5834&amp;"-"&amp;TEXT(E5834,"yyyymmdd")</f>
        <v/>
      </c>
    </row>
    <row r="5835">
      <c r="A5835" t="n">
        <v>50047045</v>
      </c>
      <c r="B5835" t="inlineStr">
        <is>
          <t>Manhattan</t>
        </is>
      </c>
      <c r="C5835" t="inlineStr">
        <is>
          <t>10036</t>
        </is>
      </c>
      <c r="D5835" t="inlineStr">
        <is>
          <t>Juice, Smoothies, Fruit Salads</t>
        </is>
      </c>
      <c r="E5835" s="8" t="n">
        <v>46150</v>
      </c>
      <c r="F5835" t="inlineStr">
        <is>
          <t>Violations were cited in the following area(s).</t>
        </is>
      </c>
      <c r="G5835" t="inlineStr">
        <is>
          <t>04A</t>
        </is>
      </c>
      <c r="H5835" t="inlineStr">
        <is>
          <t>Food Protection Certificate (FPC) not held by manager or supervisor of food operations.</t>
        </is>
      </c>
      <c r="I5835" t="inlineStr">
        <is>
          <t>Critical</t>
        </is>
      </c>
      <c r="J5835" t="n">
        <v>28</v>
      </c>
      <c r="L5835" s="9">
        <f>A5835&amp;"-"&amp;TEXT(E5835,"yyyymmdd")</f>
        <v/>
      </c>
    </row>
    <row r="5836">
      <c r="A5836" t="n">
        <v>50047045</v>
      </c>
      <c r="B5836" t="inlineStr">
        <is>
          <t>Manhattan</t>
        </is>
      </c>
      <c r="C5836" t="inlineStr">
        <is>
          <t>10036</t>
        </is>
      </c>
      <c r="D5836" t="inlineStr">
        <is>
          <t>Juice, Smoothies, Fruit Salads</t>
        </is>
      </c>
      <c r="E5836" s="8" t="n">
        <v>46150</v>
      </c>
      <c r="F5836" t="inlineStr">
        <is>
          <t>Violations were cited in the following area(s).</t>
        </is>
      </c>
      <c r="G5836" t="inlineStr">
        <is>
          <t>04L</t>
        </is>
      </c>
      <c r="H5836" t="inlineStr">
        <is>
          <t>Evidence of mice or live mice in establishment's food or non-food areas.</t>
        </is>
      </c>
      <c r="I5836" t="inlineStr">
        <is>
          <t>Critical</t>
        </is>
      </c>
      <c r="J5836" t="n">
        <v>28</v>
      </c>
      <c r="L5836" s="9">
        <f>A5836&amp;"-"&amp;TEXT(E5836,"yyyymmdd")</f>
        <v/>
      </c>
    </row>
    <row r="5837">
      <c r="A5837" t="n">
        <v>50047045</v>
      </c>
      <c r="B5837" t="inlineStr">
        <is>
          <t>Manhattan</t>
        </is>
      </c>
      <c r="C5837" t="inlineStr">
        <is>
          <t>10036</t>
        </is>
      </c>
      <c r="D5837" t="inlineStr">
        <is>
          <t>Juice, Smoothies, Fruit Salads</t>
        </is>
      </c>
      <c r="E5837" s="8" t="n">
        <v>46150</v>
      </c>
      <c r="F5837" t="inlineStr">
        <is>
          <t>Violations were cited in the following area(s).</t>
        </is>
      </c>
      <c r="G5837" t="inlineStr">
        <is>
          <t>06C</t>
        </is>
      </c>
      <c r="H583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837" t="inlineStr">
        <is>
          <t>Critical</t>
        </is>
      </c>
      <c r="J5837" t="n">
        <v>28</v>
      </c>
      <c r="L5837" s="9">
        <f>A5837&amp;"-"&amp;TEXT(E5837,"yyyymmdd")</f>
        <v/>
      </c>
    </row>
    <row r="5838">
      <c r="A5838" t="n">
        <v>50047045</v>
      </c>
      <c r="B5838" t="inlineStr">
        <is>
          <t>Manhattan</t>
        </is>
      </c>
      <c r="C5838" t="inlineStr">
        <is>
          <t>10036</t>
        </is>
      </c>
      <c r="D5838" t="inlineStr">
        <is>
          <t>Juice, Smoothies, Fruit Salads</t>
        </is>
      </c>
      <c r="E5838" s="8" t="n">
        <v>46150</v>
      </c>
      <c r="F5838" t="inlineStr">
        <is>
          <t>Violations were cited in the following area(s).</t>
        </is>
      </c>
      <c r="G5838" t="inlineStr">
        <is>
          <t>08A</t>
        </is>
      </c>
      <c r="H5838" t="inlineStr">
        <is>
          <t>Establishment is not free of harborage or conditions conducive to rodents, insects or other pests.</t>
        </is>
      </c>
      <c r="I5838" t="inlineStr">
        <is>
          <t>Not Critical</t>
        </is>
      </c>
      <c r="J5838" t="n">
        <v>28</v>
      </c>
      <c r="L5838" s="9">
        <f>A5838&amp;"-"&amp;TEXT(E5838,"yyyymmdd")</f>
        <v/>
      </c>
    </row>
    <row r="5839">
      <c r="A5839" t="n">
        <v>50047045</v>
      </c>
      <c r="B5839" t="inlineStr">
        <is>
          <t>Manhattan</t>
        </is>
      </c>
      <c r="C5839" t="inlineStr">
        <is>
          <t>10036</t>
        </is>
      </c>
      <c r="D5839" t="inlineStr">
        <is>
          <t>Juice, Smoothies, Fruit Salads</t>
        </is>
      </c>
      <c r="E5839" s="8" t="n">
        <v>46150</v>
      </c>
      <c r="F5839" t="inlineStr">
        <is>
          <t>Violations were cited in the following area(s).</t>
        </is>
      </c>
      <c r="G5839" t="inlineStr">
        <is>
          <t>10B</t>
        </is>
      </c>
      <c r="H5839" t="inlineStr">
        <is>
          <t>Anti-siphonage or back-flow prevention device not provided where required; equipment or floor not properly drained; sewage disposal system in disrepair or not functioning properly. Condensation or liquid waste improperly disposed of.</t>
        </is>
      </c>
      <c r="I5839" t="inlineStr">
        <is>
          <t>Not Critical</t>
        </is>
      </c>
      <c r="J5839" t="n">
        <v>28</v>
      </c>
      <c r="L5839" s="9">
        <f>A5839&amp;"-"&amp;TEXT(E5839,"yyyymmdd")</f>
        <v/>
      </c>
    </row>
    <row r="5840">
      <c r="A5840" t="n">
        <v>50048068</v>
      </c>
      <c r="B5840" t="inlineStr">
        <is>
          <t>Queens</t>
        </is>
      </c>
      <c r="C5840" t="inlineStr">
        <is>
          <t>11369</t>
        </is>
      </c>
      <c r="D5840" t="inlineStr">
        <is>
          <t>Hamburgers</t>
        </is>
      </c>
      <c r="E5840" s="8" t="n">
        <v>46150</v>
      </c>
      <c r="F5840" t="inlineStr">
        <is>
          <t>Violations were cited in the following area(s).</t>
        </is>
      </c>
      <c r="G5840" t="inlineStr">
        <is>
          <t>10F</t>
        </is>
      </c>
      <c r="H5840" t="inlineStr">
        <is>
          <t>Non-food contact surface or equipment made of unacceptable material, not kept clean, or not properly sealed, raised, spaced or movable to allow accessibility for cleaning on all sides, above and underneath the unit.</t>
        </is>
      </c>
      <c r="I5840" t="inlineStr">
        <is>
          <t>Not Critical</t>
        </is>
      </c>
      <c r="J5840" t="n">
        <v>3</v>
      </c>
      <c r="K5840" t="inlineStr">
        <is>
          <t>A</t>
        </is>
      </c>
      <c r="L5840" s="9">
        <f>A5840&amp;"-"&amp;TEXT(E5840,"yyyymmdd")</f>
        <v/>
      </c>
    </row>
    <row r="5841">
      <c r="A5841" t="n">
        <v>50049599</v>
      </c>
      <c r="B5841" t="inlineStr">
        <is>
          <t>Bronx</t>
        </is>
      </c>
      <c r="C5841" t="inlineStr">
        <is>
          <t>10462</t>
        </is>
      </c>
      <c r="D5841" t="inlineStr">
        <is>
          <t>Latin American</t>
        </is>
      </c>
      <c r="E5841" s="8" t="n">
        <v>46150</v>
      </c>
      <c r="F5841" t="inlineStr">
        <is>
          <t>Violations were cited in the following area(s).</t>
        </is>
      </c>
      <c r="G5841" t="inlineStr">
        <is>
          <t>06D</t>
        </is>
      </c>
      <c r="H5841" t="inlineStr">
        <is>
          <t>Food contact surface not properly washed, rinsed and sanitized after each use and following any activity when contamination may have occurred.</t>
        </is>
      </c>
      <c r="I5841" t="inlineStr">
        <is>
          <t>Critical</t>
        </is>
      </c>
      <c r="J5841" t="n">
        <v>13</v>
      </c>
      <c r="K5841" t="inlineStr">
        <is>
          <t>A</t>
        </is>
      </c>
      <c r="L5841" s="9">
        <f>A5841&amp;"-"&amp;TEXT(E5841,"yyyymmdd")</f>
        <v/>
      </c>
    </row>
    <row r="5842">
      <c r="A5842" t="n">
        <v>50049599</v>
      </c>
      <c r="B5842" t="inlineStr">
        <is>
          <t>Bronx</t>
        </is>
      </c>
      <c r="C5842" t="inlineStr">
        <is>
          <t>10462</t>
        </is>
      </c>
      <c r="D5842" t="inlineStr">
        <is>
          <t>Latin American</t>
        </is>
      </c>
      <c r="E5842" s="8" t="n">
        <v>46150</v>
      </c>
      <c r="F5842" t="inlineStr">
        <is>
          <t>Violations were cited in the following area(s).</t>
        </is>
      </c>
      <c r="G5842" t="inlineStr">
        <is>
          <t>10B</t>
        </is>
      </c>
      <c r="H5842" t="inlineStr">
        <is>
          <t>Anti-siphonage or back-flow prevention device not provided where required; equipment or floor not properly drained; sewage disposal system in disrepair or not functioning properly. Condensation or liquid waste improperly disposed of.</t>
        </is>
      </c>
      <c r="I5842" t="inlineStr">
        <is>
          <t>Not Critical</t>
        </is>
      </c>
      <c r="J5842" t="n">
        <v>13</v>
      </c>
      <c r="K5842" t="inlineStr">
        <is>
          <t>A</t>
        </is>
      </c>
      <c r="L5842" s="9">
        <f>A5842&amp;"-"&amp;TEXT(E5842,"yyyymmdd")</f>
        <v/>
      </c>
    </row>
    <row r="5843">
      <c r="A5843" t="n">
        <v>50049599</v>
      </c>
      <c r="B5843" t="inlineStr">
        <is>
          <t>Bronx</t>
        </is>
      </c>
      <c r="C5843" t="inlineStr">
        <is>
          <t>10462</t>
        </is>
      </c>
      <c r="D5843" t="inlineStr">
        <is>
          <t>Latin American</t>
        </is>
      </c>
      <c r="E5843" s="8" t="n">
        <v>46150</v>
      </c>
      <c r="F5843" t="inlineStr">
        <is>
          <t>Violations were cited in the following area(s).</t>
        </is>
      </c>
      <c r="G5843" t="inlineStr">
        <is>
          <t>10F</t>
        </is>
      </c>
      <c r="H5843" t="inlineStr">
        <is>
          <t>Non-food contact surface or equipment made of unacceptable material, not kept clean, or not properly sealed, raised, spaced or movable to allow accessibility for cleaning on all sides, above and underneath the unit.</t>
        </is>
      </c>
      <c r="I5843" t="inlineStr">
        <is>
          <t>Not Critical</t>
        </is>
      </c>
      <c r="J5843" t="n">
        <v>13</v>
      </c>
      <c r="K5843" t="inlineStr">
        <is>
          <t>A</t>
        </is>
      </c>
      <c r="L5843" s="9">
        <f>A5843&amp;"-"&amp;TEXT(E5843,"yyyymmdd")</f>
        <v/>
      </c>
    </row>
    <row r="5844">
      <c r="A5844" t="n">
        <v>50054333</v>
      </c>
      <c r="B5844" t="inlineStr">
        <is>
          <t>Manhattan</t>
        </is>
      </c>
      <c r="C5844" t="inlineStr">
        <is>
          <t>10007</t>
        </is>
      </c>
      <c r="D5844" t="inlineStr">
        <is>
          <t>Steakhouse</t>
        </is>
      </c>
      <c r="E5844" s="8" t="n">
        <v>46150</v>
      </c>
      <c r="F5844" t="inlineStr">
        <is>
          <t>Violations were cited in the following area(s).</t>
        </is>
      </c>
      <c r="G5844" t="inlineStr">
        <is>
          <t>04C</t>
        </is>
      </c>
      <c r="H5844" t="inlineStr">
        <is>
          <t>Food worker/food vendor does not use utensil or other barrier to eliminate bare hand contact with food that will not receive adequate additional heat treatment.</t>
        </is>
      </c>
      <c r="I5844" t="inlineStr">
        <is>
          <t>Critical</t>
        </is>
      </c>
      <c r="J5844" t="n">
        <v>12</v>
      </c>
      <c r="K5844" t="inlineStr">
        <is>
          <t>A</t>
        </is>
      </c>
      <c r="L5844" s="9">
        <f>A5844&amp;"-"&amp;TEXT(E5844,"yyyymmdd")</f>
        <v/>
      </c>
    </row>
    <row r="5845">
      <c r="A5845" t="n">
        <v>50054333</v>
      </c>
      <c r="B5845" t="inlineStr">
        <is>
          <t>Manhattan</t>
        </is>
      </c>
      <c r="C5845" t="inlineStr">
        <is>
          <t>10007</t>
        </is>
      </c>
      <c r="D5845" t="inlineStr">
        <is>
          <t>Steakhouse</t>
        </is>
      </c>
      <c r="E5845" s="8" t="n">
        <v>46150</v>
      </c>
      <c r="F5845" t="inlineStr">
        <is>
          <t>Violations were cited in the following area(s).</t>
        </is>
      </c>
      <c r="G5845" t="inlineStr">
        <is>
          <t>10F</t>
        </is>
      </c>
      <c r="H5845" t="inlineStr">
        <is>
          <t>Non-food contact surface or equipment made of unacceptable material, not kept clean, or not properly sealed, raised, spaced or movable to allow accessibility for cleaning on all sides, above and underneath the unit.</t>
        </is>
      </c>
      <c r="I5845" t="inlineStr">
        <is>
          <t>Not Critical</t>
        </is>
      </c>
      <c r="J5845" t="n">
        <v>12</v>
      </c>
      <c r="K5845" t="inlineStr">
        <is>
          <t>A</t>
        </is>
      </c>
      <c r="L5845" s="9">
        <f>A5845&amp;"-"&amp;TEXT(E5845,"yyyymmdd")</f>
        <v/>
      </c>
    </row>
    <row r="5846">
      <c r="A5846" t="n">
        <v>50067022</v>
      </c>
      <c r="B5846" t="inlineStr">
        <is>
          <t>Manhattan</t>
        </is>
      </c>
      <c r="C5846" t="inlineStr">
        <is>
          <t>10013</t>
        </is>
      </c>
      <c r="D5846" t="inlineStr">
        <is>
          <t>Italian</t>
        </is>
      </c>
      <c r="E5846" s="8" t="n">
        <v>46150</v>
      </c>
      <c r="F5846" t="inlineStr">
        <is>
          <t>Violations were cited in the following area(s).</t>
        </is>
      </c>
      <c r="G5846" t="inlineStr">
        <is>
          <t>02G</t>
        </is>
      </c>
      <c r="H5846" t="inlineStr">
        <is>
          <t>Cold TCS food item held above 41 °F; smoked or processed fish held above 38 °F; intact raw eggs held above 45 °F; or reduced oxygen packaged (ROP) TCS foods held above required temperatures except during active necessary preparation.</t>
        </is>
      </c>
      <c r="I5846" t="inlineStr">
        <is>
          <t>Critical</t>
        </is>
      </c>
      <c r="J5846" t="n">
        <v>38</v>
      </c>
      <c r="L5846" s="9">
        <f>A5846&amp;"-"&amp;TEXT(E5846,"yyyymmdd")</f>
        <v/>
      </c>
    </row>
    <row r="5847">
      <c r="A5847" t="n">
        <v>50067022</v>
      </c>
      <c r="B5847" t="inlineStr">
        <is>
          <t>Manhattan</t>
        </is>
      </c>
      <c r="C5847" t="inlineStr">
        <is>
          <t>10013</t>
        </is>
      </c>
      <c r="D5847" t="inlineStr">
        <is>
          <t>Italian</t>
        </is>
      </c>
      <c r="E5847" s="8" t="n">
        <v>46150</v>
      </c>
      <c r="F5847" t="inlineStr">
        <is>
          <t>Violations were cited in the following area(s).</t>
        </is>
      </c>
      <c r="G5847" t="inlineStr">
        <is>
          <t>03B</t>
        </is>
      </c>
      <c r="H5847" t="inlineStr">
        <is>
          <t>Shellfish not from approved source, not or improperly tagged/labeled; tags not retained for 90 days.</t>
        </is>
      </c>
      <c r="I5847" t="inlineStr">
        <is>
          <t>Critical</t>
        </is>
      </c>
      <c r="J5847" t="n">
        <v>38</v>
      </c>
      <c r="L5847" s="9">
        <f>A5847&amp;"-"&amp;TEXT(E5847,"yyyymmdd")</f>
        <v/>
      </c>
    </row>
    <row r="5848">
      <c r="A5848" t="n">
        <v>50067022</v>
      </c>
      <c r="B5848" t="inlineStr">
        <is>
          <t>Manhattan</t>
        </is>
      </c>
      <c r="C5848" t="inlineStr">
        <is>
          <t>10013</t>
        </is>
      </c>
      <c r="D5848" t="inlineStr">
        <is>
          <t>Italian</t>
        </is>
      </c>
      <c r="E5848" s="8" t="n">
        <v>46150</v>
      </c>
      <c r="F5848" t="inlineStr">
        <is>
          <t>Violations were cited in the following area(s).</t>
        </is>
      </c>
      <c r="G5848" t="inlineStr">
        <is>
          <t>04A</t>
        </is>
      </c>
      <c r="H5848" t="inlineStr">
        <is>
          <t>Food Protection Certificate (FPC) not held by manager or supervisor of food operations.</t>
        </is>
      </c>
      <c r="I5848" t="inlineStr">
        <is>
          <t>Critical</t>
        </is>
      </c>
      <c r="J5848" t="n">
        <v>38</v>
      </c>
      <c r="L5848" s="9">
        <f>A5848&amp;"-"&amp;TEXT(E5848,"yyyymmdd")</f>
        <v/>
      </c>
    </row>
    <row r="5849">
      <c r="A5849" t="n">
        <v>50067022</v>
      </c>
      <c r="B5849" t="inlineStr">
        <is>
          <t>Manhattan</t>
        </is>
      </c>
      <c r="C5849" t="inlineStr">
        <is>
          <t>10013</t>
        </is>
      </c>
      <c r="D5849" t="inlineStr">
        <is>
          <t>Italian</t>
        </is>
      </c>
      <c r="E5849" s="8" t="n">
        <v>46150</v>
      </c>
      <c r="F5849" t="inlineStr">
        <is>
          <t>Violations were cited in the following area(s).</t>
        </is>
      </c>
      <c r="G5849" t="inlineStr">
        <is>
          <t>06D</t>
        </is>
      </c>
      <c r="H5849" t="inlineStr">
        <is>
          <t>Food contact surface not properly washed, rinsed and sanitized after each use and following any activity when contamination may have occurred.</t>
        </is>
      </c>
      <c r="I5849" t="inlineStr">
        <is>
          <t>Critical</t>
        </is>
      </c>
      <c r="J5849" t="n">
        <v>38</v>
      </c>
      <c r="L5849" s="9">
        <f>A5849&amp;"-"&amp;TEXT(E5849,"yyyymmdd")</f>
        <v/>
      </c>
    </row>
    <row r="5850">
      <c r="A5850" t="n">
        <v>50067022</v>
      </c>
      <c r="B5850" t="inlineStr">
        <is>
          <t>Manhattan</t>
        </is>
      </c>
      <c r="C5850" t="inlineStr">
        <is>
          <t>10013</t>
        </is>
      </c>
      <c r="D5850" t="inlineStr">
        <is>
          <t>Italian</t>
        </is>
      </c>
      <c r="E5850" s="8" t="n">
        <v>46150</v>
      </c>
      <c r="F5850" t="inlineStr">
        <is>
          <t>Violations were cited in the following area(s).</t>
        </is>
      </c>
      <c r="G5850" t="inlineStr">
        <is>
          <t>10F</t>
        </is>
      </c>
      <c r="H5850" t="inlineStr">
        <is>
          <t>Non-food contact surface or equipment made of unacceptable material, not kept clean, or not properly sealed, raised, spaced or movable to allow accessibility for cleaning on all sides, above and underneath the unit.</t>
        </is>
      </c>
      <c r="I5850" t="inlineStr">
        <is>
          <t>Not Critical</t>
        </is>
      </c>
      <c r="J5850" t="n">
        <v>38</v>
      </c>
      <c r="L5850" s="9">
        <f>A5850&amp;"-"&amp;TEXT(E5850,"yyyymmdd")</f>
        <v/>
      </c>
    </row>
    <row r="5851">
      <c r="A5851" t="n">
        <v>50073401</v>
      </c>
      <c r="B5851" t="inlineStr">
        <is>
          <t>Manhattan</t>
        </is>
      </c>
      <c r="C5851" t="inlineStr">
        <is>
          <t>10017</t>
        </is>
      </c>
      <c r="D5851" t="inlineStr">
        <is>
          <t>American</t>
        </is>
      </c>
      <c r="E5851" s="8" t="n">
        <v>46150</v>
      </c>
      <c r="F5851" t="inlineStr">
        <is>
          <t>Violations were cited in the following area(s).</t>
        </is>
      </c>
      <c r="G5851" t="inlineStr">
        <is>
          <t>02G</t>
        </is>
      </c>
      <c r="H5851" t="inlineStr">
        <is>
          <t>Cold TCS food item held above 41 °F; smoked or processed fish held above 38 °F; intact raw eggs held above 45 °F; or reduced oxygen packaged (ROP) TCS foods held above required temperatures except during active necessary preparation.</t>
        </is>
      </c>
      <c r="I5851" t="inlineStr">
        <is>
          <t>Critical</t>
        </is>
      </c>
      <c r="J5851" t="n">
        <v>12</v>
      </c>
      <c r="K5851" t="inlineStr">
        <is>
          <t>A</t>
        </is>
      </c>
      <c r="L5851" s="9">
        <f>A5851&amp;"-"&amp;TEXT(E5851,"yyyymmdd")</f>
        <v/>
      </c>
    </row>
    <row r="5852">
      <c r="A5852" t="n">
        <v>50073401</v>
      </c>
      <c r="B5852" t="inlineStr">
        <is>
          <t>Manhattan</t>
        </is>
      </c>
      <c r="C5852" t="inlineStr">
        <is>
          <t>10017</t>
        </is>
      </c>
      <c r="D5852" t="inlineStr">
        <is>
          <t>American</t>
        </is>
      </c>
      <c r="E5852" s="8" t="n">
        <v>46150</v>
      </c>
      <c r="F5852" t="inlineStr">
        <is>
          <t>Violations were cited in the following area(s).</t>
        </is>
      </c>
      <c r="G5852" t="inlineStr">
        <is>
          <t>06F</t>
        </is>
      </c>
      <c r="H5852" t="inlineStr">
        <is>
          <t>Wiping cloths not stored clean and dry, or in a sanitizing solution, between uses.</t>
        </is>
      </c>
      <c r="I5852" t="inlineStr">
        <is>
          <t>Critical</t>
        </is>
      </c>
      <c r="J5852" t="n">
        <v>12</v>
      </c>
      <c r="K5852" t="inlineStr">
        <is>
          <t>A</t>
        </is>
      </c>
      <c r="L5852" s="9">
        <f>A5852&amp;"-"&amp;TEXT(E5852,"yyyymmdd")</f>
        <v/>
      </c>
    </row>
    <row r="5853">
      <c r="A5853" t="n">
        <v>50086396</v>
      </c>
      <c r="B5853" t="inlineStr">
        <is>
          <t>Queens</t>
        </is>
      </c>
      <c r="C5853" t="inlineStr">
        <is>
          <t>11103</t>
        </is>
      </c>
      <c r="D5853" t="inlineStr">
        <is>
          <t>American</t>
        </is>
      </c>
      <c r="E5853" s="8" t="n">
        <v>46150</v>
      </c>
      <c r="F5853" t="inlineStr">
        <is>
          <t>Violations were cited in the following area(s).</t>
        </is>
      </c>
      <c r="G5853" t="inlineStr">
        <is>
          <t>02H</t>
        </is>
      </c>
      <c r="H5853" t="inlineStr">
        <is>
          <t>After cooking or removal from hot holding, TCS food not cooled by an approved method whereby the internal temperature is reduced from 140 °F to 70 °F or less within 2 hours, and from 70 °F to 41 °F or less within 4 additional hours.</t>
        </is>
      </c>
      <c r="I5853" t="inlineStr">
        <is>
          <t>Critical</t>
        </is>
      </c>
      <c r="J5853" t="n">
        <v>22</v>
      </c>
      <c r="L5853" s="9">
        <f>A5853&amp;"-"&amp;TEXT(E5853,"yyyymmdd")</f>
        <v/>
      </c>
    </row>
    <row r="5854">
      <c r="A5854" t="n">
        <v>50086396</v>
      </c>
      <c r="B5854" t="inlineStr">
        <is>
          <t>Queens</t>
        </is>
      </c>
      <c r="C5854" t="inlineStr">
        <is>
          <t>11103</t>
        </is>
      </c>
      <c r="D5854" t="inlineStr">
        <is>
          <t>American</t>
        </is>
      </c>
      <c r="E5854" s="8" t="n">
        <v>46150</v>
      </c>
      <c r="F5854" t="inlineStr">
        <is>
          <t>Violations were cited in the following area(s).</t>
        </is>
      </c>
      <c r="G5854" t="inlineStr">
        <is>
          <t>04H</t>
        </is>
      </c>
      <c r="H5854" t="inlineStr">
        <is>
          <t>Raw, cooked or prepared food is adulterated, contaminated, cross-contaminated, or not discarded in accordance with HACCP plan.</t>
        </is>
      </c>
      <c r="I5854" t="inlineStr">
        <is>
          <t>Critical</t>
        </is>
      </c>
      <c r="J5854" t="n">
        <v>22</v>
      </c>
      <c r="L5854" s="9">
        <f>A5854&amp;"-"&amp;TEXT(E5854,"yyyymmdd")</f>
        <v/>
      </c>
    </row>
    <row r="5855">
      <c r="A5855" t="n">
        <v>50086396</v>
      </c>
      <c r="B5855" t="inlineStr">
        <is>
          <t>Queens</t>
        </is>
      </c>
      <c r="C5855" t="inlineStr">
        <is>
          <t>11103</t>
        </is>
      </c>
      <c r="D5855" t="inlineStr">
        <is>
          <t>American</t>
        </is>
      </c>
      <c r="E5855" s="8" t="n">
        <v>46150</v>
      </c>
      <c r="F5855" t="inlineStr">
        <is>
          <t>Violations were cited in the following area(s).</t>
        </is>
      </c>
      <c r="G5855" t="inlineStr">
        <is>
          <t>08C</t>
        </is>
      </c>
      <c r="H5855" t="inlineStr">
        <is>
          <t>Pesticide not properly labeled or used by unlicensed individual. Pesticide, other toxic chemical improperly used/stored. Unprotected, unlocked bait station used.</t>
        </is>
      </c>
      <c r="I5855" t="inlineStr">
        <is>
          <t>Not Critical</t>
        </is>
      </c>
      <c r="J5855" t="n">
        <v>22</v>
      </c>
      <c r="L5855" s="9">
        <f>A5855&amp;"-"&amp;TEXT(E5855,"yyyymmdd")</f>
        <v/>
      </c>
    </row>
    <row r="5856">
      <c r="A5856" t="n">
        <v>50086396</v>
      </c>
      <c r="B5856" t="inlineStr">
        <is>
          <t>Queens</t>
        </is>
      </c>
      <c r="C5856" t="inlineStr">
        <is>
          <t>11103</t>
        </is>
      </c>
      <c r="D5856" t="inlineStr">
        <is>
          <t>American</t>
        </is>
      </c>
      <c r="E5856" s="8" t="n">
        <v>46150</v>
      </c>
      <c r="F5856" t="inlineStr">
        <is>
          <t>Violations were cited in the following area(s).</t>
        </is>
      </c>
      <c r="G5856" t="inlineStr">
        <is>
          <t>10F</t>
        </is>
      </c>
      <c r="H5856" t="inlineStr">
        <is>
          <t>Non-food contact surface or equipment made of unacceptable material, not kept clean, or not properly sealed, raised, spaced or movable to allow accessibility for cleaning on all sides, above and underneath the unit.</t>
        </is>
      </c>
      <c r="I5856" t="inlineStr">
        <is>
          <t>Not Critical</t>
        </is>
      </c>
      <c r="J5856" t="n">
        <v>22</v>
      </c>
      <c r="L5856" s="9">
        <f>A5856&amp;"-"&amp;TEXT(E5856,"yyyymmdd")</f>
        <v/>
      </c>
    </row>
    <row r="5857">
      <c r="A5857" t="n">
        <v>50091057</v>
      </c>
      <c r="B5857" t="inlineStr">
        <is>
          <t>Manhattan</t>
        </is>
      </c>
      <c r="C5857" t="inlineStr">
        <is>
          <t>10007</t>
        </is>
      </c>
      <c r="D5857" t="inlineStr">
        <is>
          <t>Coffee/Tea</t>
        </is>
      </c>
      <c r="E5857" s="8" t="n">
        <v>46150</v>
      </c>
      <c r="F5857" t="inlineStr">
        <is>
          <t>Violations were cited in the following area(s).</t>
        </is>
      </c>
      <c r="G5857" t="inlineStr">
        <is>
          <t>02G</t>
        </is>
      </c>
      <c r="H5857" t="inlineStr">
        <is>
          <t>Cold TCS food item held above 41 °F; smoked or processed fish held above 38 °F; intact raw eggs held above 45 °F; or reduced oxygen packaged (ROP) TCS foods held above required temperatures except during active necessary preparation.</t>
        </is>
      </c>
      <c r="I5857" t="inlineStr">
        <is>
          <t>Critical</t>
        </is>
      </c>
      <c r="J5857" t="n">
        <v>36</v>
      </c>
      <c r="L5857" s="9">
        <f>A5857&amp;"-"&amp;TEXT(E5857,"yyyymmdd")</f>
        <v/>
      </c>
    </row>
    <row r="5858">
      <c r="A5858" t="n">
        <v>50091057</v>
      </c>
      <c r="B5858" t="inlineStr">
        <is>
          <t>Manhattan</t>
        </is>
      </c>
      <c r="C5858" t="inlineStr">
        <is>
          <t>10007</t>
        </is>
      </c>
      <c r="D5858" t="inlineStr">
        <is>
          <t>Coffee/Tea</t>
        </is>
      </c>
      <c r="E5858" s="8" t="n">
        <v>46150</v>
      </c>
      <c r="F5858" t="inlineStr">
        <is>
          <t>Violations were cited in the following area(s).</t>
        </is>
      </c>
      <c r="G5858" t="inlineStr">
        <is>
          <t>04H</t>
        </is>
      </c>
      <c r="H5858" t="inlineStr">
        <is>
          <t>Raw, cooked or prepared food is adulterated, contaminated, cross-contaminated, or not discarded in accordance with HACCP plan.</t>
        </is>
      </c>
      <c r="I5858" t="inlineStr">
        <is>
          <t>Critical</t>
        </is>
      </c>
      <c r="J5858" t="n">
        <v>36</v>
      </c>
      <c r="L5858" s="9">
        <f>A5858&amp;"-"&amp;TEXT(E5858,"yyyymmdd")</f>
        <v/>
      </c>
    </row>
    <row r="5859">
      <c r="A5859" t="n">
        <v>50091057</v>
      </c>
      <c r="B5859" t="inlineStr">
        <is>
          <t>Manhattan</t>
        </is>
      </c>
      <c r="C5859" t="inlineStr">
        <is>
          <t>10007</t>
        </is>
      </c>
      <c r="D5859" t="inlineStr">
        <is>
          <t>Coffee/Tea</t>
        </is>
      </c>
      <c r="E5859" s="8" t="n">
        <v>46150</v>
      </c>
      <c r="F5859" t="inlineStr">
        <is>
          <t>Violations were cited in the following area(s).</t>
        </is>
      </c>
      <c r="G5859" t="inlineStr">
        <is>
          <t>04N</t>
        </is>
      </c>
      <c r="H5859" t="inlineStr">
        <is>
          <t>Filth flies or food/refuse/sewage associated with (FRSA) flies or other nuisance pests in establishment’s food and/or non-food areas. FRSA flies include house flies, blow flies, bottle flies, flesh flies, drain flies, Phorid flies and fruit flies.</t>
        </is>
      </c>
      <c r="I5859" t="inlineStr">
        <is>
          <t>Critical</t>
        </is>
      </c>
      <c r="J5859" t="n">
        <v>36</v>
      </c>
      <c r="L5859" s="9">
        <f>A5859&amp;"-"&amp;TEXT(E5859,"yyyymmdd")</f>
        <v/>
      </c>
    </row>
    <row r="5860">
      <c r="A5860" t="n">
        <v>50091057</v>
      </c>
      <c r="B5860" t="inlineStr">
        <is>
          <t>Manhattan</t>
        </is>
      </c>
      <c r="C5860" t="inlineStr">
        <is>
          <t>10007</t>
        </is>
      </c>
      <c r="D5860" t="inlineStr">
        <is>
          <t>Coffee/Tea</t>
        </is>
      </c>
      <c r="E5860" s="8" t="n">
        <v>46150</v>
      </c>
      <c r="F5860" t="inlineStr">
        <is>
          <t>Violations were cited in the following area(s).</t>
        </is>
      </c>
      <c r="G5860" t="inlineStr">
        <is>
          <t>06C</t>
        </is>
      </c>
      <c r="H58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860" t="inlineStr">
        <is>
          <t>Critical</t>
        </is>
      </c>
      <c r="J5860" t="n">
        <v>36</v>
      </c>
      <c r="L5860" s="9">
        <f>A5860&amp;"-"&amp;TEXT(E5860,"yyyymmdd")</f>
        <v/>
      </c>
    </row>
    <row r="5861">
      <c r="A5861" t="n">
        <v>50091057</v>
      </c>
      <c r="B5861" t="inlineStr">
        <is>
          <t>Manhattan</t>
        </is>
      </c>
      <c r="C5861" t="inlineStr">
        <is>
          <t>10007</t>
        </is>
      </c>
      <c r="D5861" t="inlineStr">
        <is>
          <t>Coffee/Tea</t>
        </is>
      </c>
      <c r="E5861" s="8" t="n">
        <v>46150</v>
      </c>
      <c r="F5861" t="inlineStr">
        <is>
          <t>Violations were cited in the following area(s).</t>
        </is>
      </c>
      <c r="G5861" t="inlineStr">
        <is>
          <t>08A</t>
        </is>
      </c>
      <c r="H5861" t="inlineStr">
        <is>
          <t>Establishment is not free of harborage or conditions conducive to rodents, insects or other pests.</t>
        </is>
      </c>
      <c r="I5861" t="inlineStr">
        <is>
          <t>Not Critical</t>
        </is>
      </c>
      <c r="J5861" t="n">
        <v>36</v>
      </c>
      <c r="L5861" s="9">
        <f>A5861&amp;"-"&amp;TEXT(E5861,"yyyymmdd")</f>
        <v/>
      </c>
    </row>
    <row r="5862">
      <c r="A5862" t="n">
        <v>50093727</v>
      </c>
      <c r="B5862" t="inlineStr">
        <is>
          <t>Brooklyn</t>
        </is>
      </c>
      <c r="C5862" t="inlineStr">
        <is>
          <t>11217</t>
        </is>
      </c>
      <c r="D5862" t="inlineStr">
        <is>
          <t>American</t>
        </is>
      </c>
      <c r="E5862" s="8" t="n">
        <v>46150</v>
      </c>
      <c r="F5862" t="inlineStr">
        <is>
          <t>Violations were cited in the following area(s).</t>
        </is>
      </c>
      <c r="G5862" t="inlineStr">
        <is>
          <t>04H</t>
        </is>
      </c>
      <c r="H5862" t="inlineStr">
        <is>
          <t>Raw, cooked or prepared food is adulterated, contaminated, cross-contaminated, or not discarded in accordance with HACCP plan.</t>
        </is>
      </c>
      <c r="I5862" t="inlineStr">
        <is>
          <t>Critical</t>
        </is>
      </c>
      <c r="J5862" t="n">
        <v>24</v>
      </c>
      <c r="L5862" s="9">
        <f>A5862&amp;"-"&amp;TEXT(E5862,"yyyymmdd")</f>
        <v/>
      </c>
    </row>
    <row r="5863">
      <c r="A5863" t="n">
        <v>50093727</v>
      </c>
      <c r="B5863" t="inlineStr">
        <is>
          <t>Brooklyn</t>
        </is>
      </c>
      <c r="C5863" t="inlineStr">
        <is>
          <t>11217</t>
        </is>
      </c>
      <c r="D5863" t="inlineStr">
        <is>
          <t>American</t>
        </is>
      </c>
      <c r="E5863" s="8" t="n">
        <v>46150</v>
      </c>
      <c r="F5863" t="inlineStr">
        <is>
          <t>Violations were cited in the following area(s).</t>
        </is>
      </c>
      <c r="G5863" t="inlineStr">
        <is>
          <t>06C</t>
        </is>
      </c>
      <c r="H586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863" t="inlineStr">
        <is>
          <t>Critical</t>
        </is>
      </c>
      <c r="J5863" t="n">
        <v>24</v>
      </c>
      <c r="L5863" s="9">
        <f>A5863&amp;"-"&amp;TEXT(E5863,"yyyymmdd")</f>
        <v/>
      </c>
    </row>
    <row r="5864">
      <c r="A5864" t="n">
        <v>50093727</v>
      </c>
      <c r="B5864" t="inlineStr">
        <is>
          <t>Brooklyn</t>
        </is>
      </c>
      <c r="C5864" t="inlineStr">
        <is>
          <t>11217</t>
        </is>
      </c>
      <c r="D5864" t="inlineStr">
        <is>
          <t>American</t>
        </is>
      </c>
      <c r="E5864" s="8" t="n">
        <v>46150</v>
      </c>
      <c r="F5864" t="inlineStr">
        <is>
          <t>Violations were cited in the following area(s).</t>
        </is>
      </c>
      <c r="G5864" t="inlineStr">
        <is>
          <t>06D</t>
        </is>
      </c>
      <c r="H5864" t="inlineStr">
        <is>
          <t>Food contact surface not properly washed, rinsed and sanitized after each use and following any activity when contamination may have occurred.</t>
        </is>
      </c>
      <c r="I5864" t="inlineStr">
        <is>
          <t>Critical</t>
        </is>
      </c>
      <c r="J5864" t="n">
        <v>24</v>
      </c>
      <c r="L5864" s="9">
        <f>A5864&amp;"-"&amp;TEXT(E5864,"yyyymmdd")</f>
        <v/>
      </c>
    </row>
    <row r="5865">
      <c r="A5865" t="n">
        <v>50093727</v>
      </c>
      <c r="B5865" t="inlineStr">
        <is>
          <t>Brooklyn</t>
        </is>
      </c>
      <c r="C5865" t="inlineStr">
        <is>
          <t>11217</t>
        </is>
      </c>
      <c r="D5865" t="inlineStr">
        <is>
          <t>American</t>
        </is>
      </c>
      <c r="E5865" s="8" t="n">
        <v>46150</v>
      </c>
      <c r="F5865" t="inlineStr">
        <is>
          <t>Violations were cited in the following area(s).</t>
        </is>
      </c>
      <c r="G5865" t="inlineStr">
        <is>
          <t>06E</t>
        </is>
      </c>
      <c r="H5865" t="inlineStr">
        <is>
          <t>Sanitized equipment or utensil, including in-use food dispensing utensil, improperly used or stored.</t>
        </is>
      </c>
      <c r="I5865" t="inlineStr">
        <is>
          <t>Critical</t>
        </is>
      </c>
      <c r="J5865" t="n">
        <v>24</v>
      </c>
      <c r="L5865" s="9">
        <f>A5865&amp;"-"&amp;TEXT(E5865,"yyyymmdd")</f>
        <v/>
      </c>
    </row>
    <row r="5866">
      <c r="A5866" t="n">
        <v>50093727</v>
      </c>
      <c r="B5866" t="inlineStr">
        <is>
          <t>Brooklyn</t>
        </is>
      </c>
      <c r="C5866" t="inlineStr">
        <is>
          <t>11217</t>
        </is>
      </c>
      <c r="D5866" t="inlineStr">
        <is>
          <t>American</t>
        </is>
      </c>
      <c r="E5866" s="8" t="n">
        <v>46150</v>
      </c>
      <c r="F5866" t="inlineStr">
        <is>
          <t>Violations were cited in the following area(s).</t>
        </is>
      </c>
      <c r="G5866" t="inlineStr">
        <is>
          <t>10F</t>
        </is>
      </c>
      <c r="H5866" t="inlineStr">
        <is>
          <t>Non-food contact surface or equipment made of unacceptable material, not kept clean, or not properly sealed, raised, spaced or movable to allow accessibility for cleaning on all sides, above and underneath the unit.</t>
        </is>
      </c>
      <c r="I5866" t="inlineStr">
        <is>
          <t>Not Critical</t>
        </is>
      </c>
      <c r="J5866" t="n">
        <v>24</v>
      </c>
      <c r="L5866" s="9">
        <f>A5866&amp;"-"&amp;TEXT(E5866,"yyyymmdd")</f>
        <v/>
      </c>
    </row>
    <row r="5867">
      <c r="A5867" t="n">
        <v>50099734</v>
      </c>
      <c r="B5867" t="inlineStr">
        <is>
          <t>Manhattan</t>
        </is>
      </c>
      <c r="C5867" t="inlineStr">
        <is>
          <t>10017</t>
        </is>
      </c>
      <c r="D5867" t="inlineStr">
        <is>
          <t>New American</t>
        </is>
      </c>
      <c r="E5867" s="8" t="n">
        <v>46150</v>
      </c>
      <c r="F5867" t="inlineStr">
        <is>
          <t>Violations were cited in the following area(s).</t>
        </is>
      </c>
      <c r="G5867" t="inlineStr">
        <is>
          <t>02G</t>
        </is>
      </c>
      <c r="H5867" t="inlineStr">
        <is>
          <t>Cold TCS food item held above 41 °F; smoked or processed fish held above 38 °F; intact raw eggs held above 45 °F; or reduced oxygen packaged (ROP) TCS foods held above required temperatures except during active necessary preparation.</t>
        </is>
      </c>
      <c r="I5867" t="inlineStr">
        <is>
          <t>Critical</t>
        </is>
      </c>
      <c r="J5867" t="n">
        <v>23</v>
      </c>
      <c r="L5867" s="9">
        <f>A5867&amp;"-"&amp;TEXT(E5867,"yyyymmdd")</f>
        <v/>
      </c>
    </row>
    <row r="5868">
      <c r="A5868" t="n">
        <v>50099734</v>
      </c>
      <c r="B5868" t="inlineStr">
        <is>
          <t>Manhattan</t>
        </is>
      </c>
      <c r="C5868" t="inlineStr">
        <is>
          <t>10017</t>
        </is>
      </c>
      <c r="D5868" t="inlineStr">
        <is>
          <t>New American</t>
        </is>
      </c>
      <c r="E5868" s="8" t="n">
        <v>46150</v>
      </c>
      <c r="F5868" t="inlineStr">
        <is>
          <t>Violations were cited in the following area(s).</t>
        </is>
      </c>
      <c r="G5868" t="inlineStr">
        <is>
          <t>06C</t>
        </is>
      </c>
      <c r="H586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868" t="inlineStr">
        <is>
          <t>Critical</t>
        </is>
      </c>
      <c r="J5868" t="n">
        <v>23</v>
      </c>
      <c r="L5868" s="9">
        <f>A5868&amp;"-"&amp;TEXT(E5868,"yyyymmdd")</f>
        <v/>
      </c>
    </row>
    <row r="5869">
      <c r="A5869" t="n">
        <v>50099734</v>
      </c>
      <c r="B5869" t="inlineStr">
        <is>
          <t>Manhattan</t>
        </is>
      </c>
      <c r="C5869" t="inlineStr">
        <is>
          <t>10017</t>
        </is>
      </c>
      <c r="D5869" t="inlineStr">
        <is>
          <t>New American</t>
        </is>
      </c>
      <c r="E5869" s="8" t="n">
        <v>46150</v>
      </c>
      <c r="F5869" t="inlineStr">
        <is>
          <t>Violations were cited in the following area(s).</t>
        </is>
      </c>
      <c r="G5869" t="inlineStr">
        <is>
          <t>06D</t>
        </is>
      </c>
      <c r="H5869" t="inlineStr">
        <is>
          <t>Food contact surface not properly washed, rinsed and sanitized after each use and following any activity when contamination may have occurred.</t>
        </is>
      </c>
      <c r="I5869" t="inlineStr">
        <is>
          <t>Critical</t>
        </is>
      </c>
      <c r="J5869" t="n">
        <v>23</v>
      </c>
      <c r="L5869" s="9">
        <f>A5869&amp;"-"&amp;TEXT(E5869,"yyyymmdd")</f>
        <v/>
      </c>
    </row>
    <row r="5870">
      <c r="A5870" t="n">
        <v>50099734</v>
      </c>
      <c r="B5870" t="inlineStr">
        <is>
          <t>Manhattan</t>
        </is>
      </c>
      <c r="C5870" t="inlineStr">
        <is>
          <t>10017</t>
        </is>
      </c>
      <c r="D5870" t="inlineStr">
        <is>
          <t>New American</t>
        </is>
      </c>
      <c r="E5870" s="8" t="n">
        <v>46150</v>
      </c>
      <c r="F5870" t="inlineStr">
        <is>
          <t>Violations were cited in the following area(s).</t>
        </is>
      </c>
      <c r="G5870" t="inlineStr">
        <is>
          <t>10F</t>
        </is>
      </c>
      <c r="H5870" t="inlineStr">
        <is>
          <t>Non-food contact surface or equipment made of unacceptable material, not kept clean, or not properly sealed, raised, spaced or movable to allow accessibility for cleaning on all sides, above and underneath the unit.</t>
        </is>
      </c>
      <c r="I5870" t="inlineStr">
        <is>
          <t>Not Critical</t>
        </is>
      </c>
      <c r="J5870" t="n">
        <v>23</v>
      </c>
      <c r="L5870" s="9">
        <f>A5870&amp;"-"&amp;TEXT(E5870,"yyyymmdd")</f>
        <v/>
      </c>
    </row>
    <row r="5871">
      <c r="A5871" t="n">
        <v>50105059</v>
      </c>
      <c r="B5871" t="inlineStr">
        <is>
          <t>Brooklyn</t>
        </is>
      </c>
      <c r="C5871" t="inlineStr">
        <is>
          <t>11215</t>
        </is>
      </c>
      <c r="D5871" t="inlineStr">
        <is>
          <t>Italian</t>
        </is>
      </c>
      <c r="E5871" s="8" t="n">
        <v>46150</v>
      </c>
      <c r="F5871" t="inlineStr">
        <is>
          <t>Violations were cited in the following area(s).</t>
        </is>
      </c>
      <c r="G5871" t="inlineStr">
        <is>
          <t>06D</t>
        </is>
      </c>
      <c r="H5871" t="inlineStr">
        <is>
          <t>Food contact surface not properly washed, rinsed and sanitized after each use and following any activity when contamination may have occurred.</t>
        </is>
      </c>
      <c r="I5871" t="inlineStr">
        <is>
          <t>Critical</t>
        </is>
      </c>
      <c r="J5871" t="n">
        <v>9</v>
      </c>
      <c r="K5871" t="inlineStr">
        <is>
          <t>A</t>
        </is>
      </c>
      <c r="L5871" s="9">
        <f>A5871&amp;"-"&amp;TEXT(E5871,"yyyymmdd")</f>
        <v/>
      </c>
    </row>
    <row r="5872">
      <c r="A5872" t="n">
        <v>50105059</v>
      </c>
      <c r="B5872" t="inlineStr">
        <is>
          <t>Brooklyn</t>
        </is>
      </c>
      <c r="C5872" t="inlineStr">
        <is>
          <t>11215</t>
        </is>
      </c>
      <c r="D5872" t="inlineStr">
        <is>
          <t>Italian</t>
        </is>
      </c>
      <c r="E5872" s="8" t="n">
        <v>46150</v>
      </c>
      <c r="F5872" t="inlineStr">
        <is>
          <t>Violations were cited in the following area(s).</t>
        </is>
      </c>
      <c r="G5872" t="inlineStr">
        <is>
          <t>10F</t>
        </is>
      </c>
      <c r="H5872" t="inlineStr">
        <is>
          <t>Non-food contact surface or equipment made of unacceptable material, not kept clean, or not properly sealed, raised, spaced or movable to allow accessibility for cleaning on all sides, above and underneath the unit.</t>
        </is>
      </c>
      <c r="I5872" t="inlineStr">
        <is>
          <t>Not Critical</t>
        </is>
      </c>
      <c r="J5872" t="n">
        <v>9</v>
      </c>
      <c r="K5872" t="inlineStr">
        <is>
          <t>A</t>
        </is>
      </c>
      <c r="L5872" s="9">
        <f>A5872&amp;"-"&amp;TEXT(E5872,"yyyymmdd")</f>
        <v/>
      </c>
    </row>
    <row r="5873">
      <c r="A5873" t="n">
        <v>50105933</v>
      </c>
      <c r="B5873" t="inlineStr">
        <is>
          <t>Bronx</t>
        </is>
      </c>
      <c r="D5873" t="inlineStr">
        <is>
          <t>Donuts</t>
        </is>
      </c>
      <c r="E5873" s="8" t="n">
        <v>46150</v>
      </c>
      <c r="F5873" t="inlineStr">
        <is>
          <t>Violations were cited in the following area(s).</t>
        </is>
      </c>
      <c r="G5873" t="inlineStr">
        <is>
          <t>04K</t>
        </is>
      </c>
      <c r="H5873" t="inlineStr">
        <is>
          <t>Evidence of rats or live rats in establishment's food or non-food areas.</t>
        </is>
      </c>
      <c r="I5873" t="inlineStr">
        <is>
          <t>Critical</t>
        </is>
      </c>
      <c r="J5873" t="n">
        <v>9</v>
      </c>
      <c r="K5873" t="inlineStr">
        <is>
          <t>A</t>
        </is>
      </c>
      <c r="L5873" s="9">
        <f>A5873&amp;"-"&amp;TEXT(E5873,"yyyymmdd")</f>
        <v/>
      </c>
    </row>
    <row r="5874">
      <c r="A5874" t="n">
        <v>50105933</v>
      </c>
      <c r="B5874" t="inlineStr">
        <is>
          <t>Bronx</t>
        </is>
      </c>
      <c r="D5874" t="inlineStr">
        <is>
          <t>Donuts</t>
        </is>
      </c>
      <c r="E5874" s="8" t="n">
        <v>46150</v>
      </c>
      <c r="F5874" t="inlineStr">
        <is>
          <t>Violations were cited in the following area(s).</t>
        </is>
      </c>
      <c r="G5874" t="inlineStr">
        <is>
          <t>08A</t>
        </is>
      </c>
      <c r="H5874" t="inlineStr">
        <is>
          <t>Establishment is not free of harborage or conditions conducive to rodents, insects or other pests.</t>
        </is>
      </c>
      <c r="I5874" t="inlineStr">
        <is>
          <t>Not Critical</t>
        </is>
      </c>
      <c r="J5874" t="n">
        <v>9</v>
      </c>
      <c r="K5874" t="inlineStr">
        <is>
          <t>A</t>
        </is>
      </c>
      <c r="L5874" s="9">
        <f>A5874&amp;"-"&amp;TEXT(E5874,"yyyymmdd")</f>
        <v/>
      </c>
    </row>
    <row r="5875">
      <c r="A5875" t="n">
        <v>50111329</v>
      </c>
      <c r="B5875" t="inlineStr">
        <is>
          <t>Manhattan</t>
        </is>
      </c>
      <c r="C5875" t="inlineStr">
        <is>
          <t>10019</t>
        </is>
      </c>
      <c r="D5875" t="inlineStr">
        <is>
          <t>French</t>
        </is>
      </c>
      <c r="E5875" s="8" t="n">
        <v>46150</v>
      </c>
      <c r="F5875" t="inlineStr">
        <is>
          <t>Violations were cited in the following area(s).</t>
        </is>
      </c>
      <c r="G5875" t="inlineStr">
        <is>
          <t>10F</t>
        </is>
      </c>
      <c r="H5875" t="inlineStr">
        <is>
          <t>Non-food contact surface or equipment made of unacceptable material, not kept clean, or not properly sealed, raised, spaced or movable to allow accessibility for cleaning on all sides, above and underneath the unit.</t>
        </is>
      </c>
      <c r="I5875" t="inlineStr">
        <is>
          <t>Not Critical</t>
        </is>
      </c>
      <c r="J5875" t="n">
        <v>3</v>
      </c>
      <c r="K5875" t="inlineStr">
        <is>
          <t>A</t>
        </is>
      </c>
      <c r="L5875" s="9">
        <f>A5875&amp;"-"&amp;TEXT(E5875,"yyyymmdd")</f>
        <v/>
      </c>
    </row>
    <row r="5876">
      <c r="A5876" t="n">
        <v>50112178</v>
      </c>
      <c r="B5876" t="inlineStr">
        <is>
          <t>Manhattan</t>
        </is>
      </c>
      <c r="C5876" t="inlineStr">
        <is>
          <t>10013</t>
        </is>
      </c>
      <c r="D5876" t="inlineStr">
        <is>
          <t>Coffee/Tea</t>
        </is>
      </c>
      <c r="E5876" s="8" t="n">
        <v>46150</v>
      </c>
      <c r="F5876" t="inlineStr">
        <is>
          <t>Violations were cited in the following area(s).</t>
        </is>
      </c>
      <c r="G5876" t="inlineStr">
        <is>
          <t>02G</t>
        </is>
      </c>
      <c r="H5876" t="inlineStr">
        <is>
          <t>Cold TCS food item held above 41 °F; smoked or processed fish held above 38 °F; intact raw eggs held above 45 °F; or reduced oxygen packaged (ROP) TCS foods held above required temperatures except during active necessary preparation.</t>
        </is>
      </c>
      <c r="I5876" t="inlineStr">
        <is>
          <t>Critical</t>
        </is>
      </c>
      <c r="J5876" t="n">
        <v>47</v>
      </c>
      <c r="L5876" s="9">
        <f>A5876&amp;"-"&amp;TEXT(E5876,"yyyymmdd")</f>
        <v/>
      </c>
    </row>
    <row r="5877">
      <c r="A5877" t="n">
        <v>50112178</v>
      </c>
      <c r="B5877" t="inlineStr">
        <is>
          <t>Manhattan</t>
        </is>
      </c>
      <c r="C5877" t="inlineStr">
        <is>
          <t>10013</t>
        </is>
      </c>
      <c r="D5877" t="inlineStr">
        <is>
          <t>Coffee/Tea</t>
        </is>
      </c>
      <c r="E5877" s="8" t="n">
        <v>46150</v>
      </c>
      <c r="F5877" t="inlineStr">
        <is>
          <t>Violations were cited in the following area(s).</t>
        </is>
      </c>
      <c r="G5877" t="inlineStr">
        <is>
          <t>04L</t>
        </is>
      </c>
      <c r="H5877" t="inlineStr">
        <is>
          <t>Evidence of mice or live mice in establishment's food or non-food areas.</t>
        </is>
      </c>
      <c r="I5877" t="inlineStr">
        <is>
          <t>Critical</t>
        </is>
      </c>
      <c r="J5877" t="n">
        <v>47</v>
      </c>
      <c r="L5877" s="9">
        <f>A5877&amp;"-"&amp;TEXT(E5877,"yyyymmdd")</f>
        <v/>
      </c>
    </row>
    <row r="5878">
      <c r="A5878" t="n">
        <v>50112178</v>
      </c>
      <c r="B5878" t="inlineStr">
        <is>
          <t>Manhattan</t>
        </is>
      </c>
      <c r="C5878" t="inlineStr">
        <is>
          <t>10013</t>
        </is>
      </c>
      <c r="D5878" t="inlineStr">
        <is>
          <t>Coffee/Tea</t>
        </is>
      </c>
      <c r="E5878" s="8" t="n">
        <v>46150</v>
      </c>
      <c r="F5878" t="inlineStr">
        <is>
          <t>Violations were cited in the following area(s).</t>
        </is>
      </c>
      <c r="G5878" t="inlineStr">
        <is>
          <t>05F</t>
        </is>
      </c>
      <c r="H5878" t="inlineStr">
        <is>
          <t>Insufficient or no hot holding, cold storage or cold holding equipment provided to maintain Time/Temperature Control for Safety Foods (TCS) at required temperatures</t>
        </is>
      </c>
      <c r="I5878" t="inlineStr">
        <is>
          <t>Critical</t>
        </is>
      </c>
      <c r="J5878" t="n">
        <v>47</v>
      </c>
      <c r="L5878" s="9">
        <f>A5878&amp;"-"&amp;TEXT(E5878,"yyyymmdd")</f>
        <v/>
      </c>
    </row>
    <row r="5879">
      <c r="A5879" t="n">
        <v>50112178</v>
      </c>
      <c r="B5879" t="inlineStr">
        <is>
          <t>Manhattan</t>
        </is>
      </c>
      <c r="C5879" t="inlineStr">
        <is>
          <t>10013</t>
        </is>
      </c>
      <c r="D5879" t="inlineStr">
        <is>
          <t>Coffee/Tea</t>
        </is>
      </c>
      <c r="E5879" s="8" t="n">
        <v>46150</v>
      </c>
      <c r="F5879" t="inlineStr">
        <is>
          <t>Violations were cited in the following area(s).</t>
        </is>
      </c>
      <c r="G5879" t="inlineStr">
        <is>
          <t>06D</t>
        </is>
      </c>
      <c r="H5879" t="inlineStr">
        <is>
          <t>Food contact surface not properly washed, rinsed and sanitized after each use and following any activity when contamination may have occurred.</t>
        </is>
      </c>
      <c r="I5879" t="inlineStr">
        <is>
          <t>Critical</t>
        </is>
      </c>
      <c r="J5879" t="n">
        <v>47</v>
      </c>
      <c r="L5879" s="9">
        <f>A5879&amp;"-"&amp;TEXT(E5879,"yyyymmdd")</f>
        <v/>
      </c>
    </row>
    <row r="5880">
      <c r="A5880" t="n">
        <v>50112178</v>
      </c>
      <c r="B5880" t="inlineStr">
        <is>
          <t>Manhattan</t>
        </is>
      </c>
      <c r="C5880" t="inlineStr">
        <is>
          <t>10013</t>
        </is>
      </c>
      <c r="D5880" t="inlineStr">
        <is>
          <t>Coffee/Tea</t>
        </is>
      </c>
      <c r="E5880" s="8" t="n">
        <v>46150</v>
      </c>
      <c r="F5880" t="inlineStr">
        <is>
          <t>Violations were cited in the following area(s).</t>
        </is>
      </c>
      <c r="G5880" t="inlineStr">
        <is>
          <t>08A</t>
        </is>
      </c>
      <c r="H5880" t="inlineStr">
        <is>
          <t>Establishment is not free of harborage or conditions conducive to rodents, insects or other pests.</t>
        </is>
      </c>
      <c r="I5880" t="inlineStr">
        <is>
          <t>Not Critical</t>
        </is>
      </c>
      <c r="J5880" t="n">
        <v>47</v>
      </c>
      <c r="L5880" s="9">
        <f>A5880&amp;"-"&amp;TEXT(E5880,"yyyymmdd")</f>
        <v/>
      </c>
    </row>
    <row r="5881">
      <c r="A5881" t="n">
        <v>50112178</v>
      </c>
      <c r="B5881" t="inlineStr">
        <is>
          <t>Manhattan</t>
        </is>
      </c>
      <c r="C5881" t="inlineStr">
        <is>
          <t>10013</t>
        </is>
      </c>
      <c r="D5881" t="inlineStr">
        <is>
          <t>Coffee/Tea</t>
        </is>
      </c>
      <c r="E5881" s="8" t="n">
        <v>46150</v>
      </c>
      <c r="F5881" t="inlineStr">
        <is>
          <t>Violations were cited in the following area(s).</t>
        </is>
      </c>
      <c r="G5881" t="inlineStr">
        <is>
          <t>10B</t>
        </is>
      </c>
      <c r="H5881" t="inlineStr">
        <is>
          <t>Anti-siphonage or back-flow prevention device not provided where required; equipment or floor not properly drained; sewage disposal system in disrepair or not functioning properly. Condensation or liquid waste improperly disposed of.</t>
        </is>
      </c>
      <c r="I5881" t="inlineStr">
        <is>
          <t>Not Critical</t>
        </is>
      </c>
      <c r="J5881" t="n">
        <v>47</v>
      </c>
      <c r="L5881" s="9">
        <f>A5881&amp;"-"&amp;TEXT(E5881,"yyyymmdd")</f>
        <v/>
      </c>
    </row>
    <row r="5882">
      <c r="A5882" t="n">
        <v>50112178</v>
      </c>
      <c r="B5882" t="inlineStr">
        <is>
          <t>Manhattan</t>
        </is>
      </c>
      <c r="C5882" t="inlineStr">
        <is>
          <t>10013</t>
        </is>
      </c>
      <c r="D5882" t="inlineStr">
        <is>
          <t>Coffee/Tea</t>
        </is>
      </c>
      <c r="E5882" s="8" t="n">
        <v>46150</v>
      </c>
      <c r="F5882" t="inlineStr">
        <is>
          <t>Violations were cited in the following area(s).</t>
        </is>
      </c>
      <c r="G5882" t="inlineStr">
        <is>
          <t>10F</t>
        </is>
      </c>
      <c r="H5882" t="inlineStr">
        <is>
          <t>Non-food contact surface or equipment made of unacceptable material, not kept clean, or not properly sealed, raised, spaced or movable to allow accessibility for cleaning on all sides, above and underneath the unit.</t>
        </is>
      </c>
      <c r="I5882" t="inlineStr">
        <is>
          <t>Not Critical</t>
        </is>
      </c>
      <c r="J5882" t="n">
        <v>47</v>
      </c>
      <c r="L5882" s="9">
        <f>A5882&amp;"-"&amp;TEXT(E5882,"yyyymmdd")</f>
        <v/>
      </c>
    </row>
    <row r="5883">
      <c r="A5883" t="n">
        <v>50112178</v>
      </c>
      <c r="B5883" t="inlineStr">
        <is>
          <t>Manhattan</t>
        </is>
      </c>
      <c r="C5883" t="inlineStr">
        <is>
          <t>10013</t>
        </is>
      </c>
      <c r="D5883" t="inlineStr">
        <is>
          <t>Coffee/Tea</t>
        </is>
      </c>
      <c r="E5883" s="8" t="n">
        <v>46150</v>
      </c>
      <c r="F5883" t="inlineStr">
        <is>
          <t>Violations were cited in the following area(s).</t>
        </is>
      </c>
      <c r="G5883" t="inlineStr">
        <is>
          <t>10G</t>
        </is>
      </c>
      <c r="H5883" t="inlineStr">
        <is>
          <t>Dishwashing and ware washing: Cleaning and sanitizing of tableware, including dishes, utensils, and equipment deficient.</t>
        </is>
      </c>
      <c r="I5883" t="inlineStr">
        <is>
          <t>Not Critical</t>
        </is>
      </c>
      <c r="J5883" t="n">
        <v>47</v>
      </c>
      <c r="L5883" s="9">
        <f>A5883&amp;"-"&amp;TEXT(E5883,"yyyymmdd")</f>
        <v/>
      </c>
    </row>
    <row r="5884">
      <c r="A5884" t="n">
        <v>50112702</v>
      </c>
      <c r="B5884" t="inlineStr">
        <is>
          <t>Bronx</t>
        </is>
      </c>
      <c r="C5884" t="inlineStr">
        <is>
          <t>10465</t>
        </is>
      </c>
      <c r="D5884" t="inlineStr">
        <is>
          <t>Juice, Smoothies, Fruit Salads</t>
        </is>
      </c>
      <c r="E5884" s="8" t="n">
        <v>46150</v>
      </c>
      <c r="F5884" t="inlineStr">
        <is>
          <t>Violations were cited in the following area(s).</t>
        </is>
      </c>
      <c r="G5884" t="inlineStr">
        <is>
          <t>06E</t>
        </is>
      </c>
      <c r="H5884" t="inlineStr">
        <is>
          <t>Sanitized equipment or utensil, including in-use food dispensing utensil, improperly used or stored.</t>
        </is>
      </c>
      <c r="I5884" t="inlineStr">
        <is>
          <t>Critical</t>
        </is>
      </c>
      <c r="J5884" t="n">
        <v>12</v>
      </c>
      <c r="K5884" t="inlineStr">
        <is>
          <t>A</t>
        </is>
      </c>
      <c r="L5884" s="9">
        <f>A5884&amp;"-"&amp;TEXT(E5884,"yyyymmdd")</f>
        <v/>
      </c>
    </row>
    <row r="5885">
      <c r="A5885" t="n">
        <v>50112702</v>
      </c>
      <c r="B5885" t="inlineStr">
        <is>
          <t>Bronx</t>
        </is>
      </c>
      <c r="C5885" t="inlineStr">
        <is>
          <t>10465</t>
        </is>
      </c>
      <c r="D5885" t="inlineStr">
        <is>
          <t>Juice, Smoothies, Fruit Salads</t>
        </is>
      </c>
      <c r="E5885" s="8" t="n">
        <v>46150</v>
      </c>
      <c r="F5885" t="inlineStr">
        <is>
          <t>Violations were cited in the following area(s).</t>
        </is>
      </c>
      <c r="G5885" t="inlineStr">
        <is>
          <t>09A</t>
        </is>
      </c>
      <c r="H5885" t="inlineStr">
        <is>
          <t>Swollen, leaking, rusted or otherwise damaged canned food to be returned to distributor not segregated from intact product and clearly labeled DO NOT USE</t>
        </is>
      </c>
      <c r="I5885" t="inlineStr">
        <is>
          <t>Not Critical</t>
        </is>
      </c>
      <c r="J5885" t="n">
        <v>12</v>
      </c>
      <c r="K5885" t="inlineStr">
        <is>
          <t>A</t>
        </is>
      </c>
      <c r="L5885" s="9">
        <f>A5885&amp;"-"&amp;TEXT(E5885,"yyyymmdd")</f>
        <v/>
      </c>
    </row>
    <row r="5886">
      <c r="A5886" t="n">
        <v>50112702</v>
      </c>
      <c r="B5886" t="inlineStr">
        <is>
          <t>Bronx</t>
        </is>
      </c>
      <c r="C5886" t="inlineStr">
        <is>
          <t>10465</t>
        </is>
      </c>
      <c r="D5886" t="inlineStr">
        <is>
          <t>Juice, Smoothies, Fruit Salads</t>
        </is>
      </c>
      <c r="E5886" s="8" t="n">
        <v>46150</v>
      </c>
      <c r="F5886" t="inlineStr">
        <is>
          <t>Violations were cited in the following area(s).</t>
        </is>
      </c>
      <c r="G5886" t="inlineStr">
        <is>
          <t>10F</t>
        </is>
      </c>
      <c r="H5886" t="inlineStr">
        <is>
          <t>Non-food contact surface or equipment made of unacceptable material, not kept clean, or not properly sealed, raised, spaced or movable to allow accessibility for cleaning on all sides, above and underneath the unit.</t>
        </is>
      </c>
      <c r="I5886" t="inlineStr">
        <is>
          <t>Not Critical</t>
        </is>
      </c>
      <c r="J5886" t="n">
        <v>12</v>
      </c>
      <c r="K5886" t="inlineStr">
        <is>
          <t>A</t>
        </is>
      </c>
      <c r="L5886" s="9">
        <f>A5886&amp;"-"&amp;TEXT(E5886,"yyyymmdd")</f>
        <v/>
      </c>
    </row>
    <row r="5887">
      <c r="A5887" t="n">
        <v>50112991</v>
      </c>
      <c r="B5887" t="inlineStr">
        <is>
          <t>Manhattan</t>
        </is>
      </c>
      <c r="C5887" t="inlineStr">
        <is>
          <t>10003</t>
        </is>
      </c>
      <c r="D5887" t="inlineStr">
        <is>
          <t>Japanese</t>
        </is>
      </c>
      <c r="E5887" s="8" t="n">
        <v>46150</v>
      </c>
      <c r="F5887" t="inlineStr">
        <is>
          <t>Violations were cited in the following area(s).</t>
        </is>
      </c>
      <c r="G5887" t="inlineStr">
        <is>
          <t>02B</t>
        </is>
      </c>
      <c r="H5887" t="inlineStr">
        <is>
          <t>Hot TCS food item not held at or above 140 °F.</t>
        </is>
      </c>
      <c r="I5887" t="inlineStr">
        <is>
          <t>Critical</t>
        </is>
      </c>
      <c r="J5887" t="n">
        <v>12</v>
      </c>
      <c r="K5887" t="inlineStr">
        <is>
          <t>A</t>
        </is>
      </c>
      <c r="L5887" s="9">
        <f>A5887&amp;"-"&amp;TEXT(E5887,"yyyymmdd")</f>
        <v/>
      </c>
    </row>
    <row r="5888">
      <c r="A5888" t="n">
        <v>50112991</v>
      </c>
      <c r="B5888" t="inlineStr">
        <is>
          <t>Manhattan</t>
        </is>
      </c>
      <c r="C5888" t="inlineStr">
        <is>
          <t>10003</t>
        </is>
      </c>
      <c r="D5888" t="inlineStr">
        <is>
          <t>Japanese</t>
        </is>
      </c>
      <c r="E5888" s="8" t="n">
        <v>46150</v>
      </c>
      <c r="F5888" t="inlineStr">
        <is>
          <t>Violations were cited in the following area(s).</t>
        </is>
      </c>
      <c r="G5888" t="inlineStr">
        <is>
          <t>06D</t>
        </is>
      </c>
      <c r="H5888" t="inlineStr">
        <is>
          <t>Food contact surface not properly washed, rinsed and sanitized after each use and following any activity when contamination may have occurred.</t>
        </is>
      </c>
      <c r="I5888" t="inlineStr">
        <is>
          <t>Critical</t>
        </is>
      </c>
      <c r="J5888" t="n">
        <v>12</v>
      </c>
      <c r="K5888" t="inlineStr">
        <is>
          <t>A</t>
        </is>
      </c>
      <c r="L5888" s="9">
        <f>A5888&amp;"-"&amp;TEXT(E5888,"yyyymmdd")</f>
        <v/>
      </c>
    </row>
    <row r="5889">
      <c r="A5889" t="n">
        <v>50116852</v>
      </c>
      <c r="B5889" t="inlineStr">
        <is>
          <t>Manhattan</t>
        </is>
      </c>
      <c r="C5889" t="inlineStr">
        <is>
          <t>10010</t>
        </is>
      </c>
      <c r="D5889" t="inlineStr">
        <is>
          <t>American</t>
        </is>
      </c>
      <c r="E5889" s="8" t="n">
        <v>46150</v>
      </c>
      <c r="F5889" t="inlineStr">
        <is>
          <t>Violations were cited in the following area(s).</t>
        </is>
      </c>
      <c r="G5889" t="inlineStr">
        <is>
          <t>04A</t>
        </is>
      </c>
      <c r="H5889" t="inlineStr">
        <is>
          <t>Food Protection Certificate (FPC) not held by manager or supervisor of food operations.</t>
        </is>
      </c>
      <c r="I5889" t="inlineStr">
        <is>
          <t>Critical</t>
        </is>
      </c>
      <c r="J5889" t="n">
        <v>10</v>
      </c>
      <c r="K5889" t="inlineStr">
        <is>
          <t>A</t>
        </is>
      </c>
      <c r="L5889" s="9">
        <f>A5889&amp;"-"&amp;TEXT(E5889,"yyyymmdd")</f>
        <v/>
      </c>
    </row>
    <row r="5890">
      <c r="A5890" t="n">
        <v>50124427</v>
      </c>
      <c r="B5890" t="inlineStr">
        <is>
          <t>Manhattan</t>
        </is>
      </c>
      <c r="C5890" t="inlineStr">
        <is>
          <t>10007</t>
        </is>
      </c>
      <c r="D5890" t="inlineStr">
        <is>
          <t>American</t>
        </is>
      </c>
      <c r="E5890" s="8" t="n">
        <v>46150</v>
      </c>
      <c r="F5890" t="inlineStr">
        <is>
          <t>Violations were cited in the following area(s).</t>
        </is>
      </c>
      <c r="G5890" t="inlineStr">
        <is>
          <t>04N</t>
        </is>
      </c>
      <c r="H5890" t="inlineStr">
        <is>
          <t>Filth flies or food/refuse/sewage associated with (FRSA) flies or other nuisance pests in establishment’s food and/or non-food areas. FRSA flies include house flies, blow flies, bottle flies, flesh flies, drain flies, Phorid flies and fruit flies.</t>
        </is>
      </c>
      <c r="I5890" t="inlineStr">
        <is>
          <t>Critical</t>
        </is>
      </c>
      <c r="J5890" t="n">
        <v>13</v>
      </c>
      <c r="K5890" t="inlineStr">
        <is>
          <t>A</t>
        </is>
      </c>
      <c r="L5890" s="9">
        <f>A5890&amp;"-"&amp;TEXT(E5890,"yyyymmdd")</f>
        <v/>
      </c>
    </row>
    <row r="5891">
      <c r="A5891" t="n">
        <v>50124427</v>
      </c>
      <c r="B5891" t="inlineStr">
        <is>
          <t>Manhattan</t>
        </is>
      </c>
      <c r="C5891" t="inlineStr">
        <is>
          <t>10007</t>
        </is>
      </c>
      <c r="D5891" t="inlineStr">
        <is>
          <t>American</t>
        </is>
      </c>
      <c r="E5891" s="8" t="n">
        <v>46150</v>
      </c>
      <c r="F5891" t="inlineStr">
        <is>
          <t>Violations were cited in the following area(s).</t>
        </is>
      </c>
      <c r="G5891" t="inlineStr">
        <is>
          <t>08A</t>
        </is>
      </c>
      <c r="H5891" t="inlineStr">
        <is>
          <t>Establishment is not free of harborage or conditions conducive to rodents, insects or other pests.</t>
        </is>
      </c>
      <c r="I5891" t="inlineStr">
        <is>
          <t>Not Critical</t>
        </is>
      </c>
      <c r="J5891" t="n">
        <v>13</v>
      </c>
      <c r="K5891" t="inlineStr">
        <is>
          <t>A</t>
        </is>
      </c>
      <c r="L5891" s="9">
        <f>A5891&amp;"-"&amp;TEXT(E5891,"yyyymmdd")</f>
        <v/>
      </c>
    </row>
    <row r="5892">
      <c r="A5892" t="n">
        <v>50124427</v>
      </c>
      <c r="B5892" t="inlineStr">
        <is>
          <t>Manhattan</t>
        </is>
      </c>
      <c r="C5892" t="inlineStr">
        <is>
          <t>10007</t>
        </is>
      </c>
      <c r="D5892" t="inlineStr">
        <is>
          <t>American</t>
        </is>
      </c>
      <c r="E5892" s="8" t="n">
        <v>46150</v>
      </c>
      <c r="F5892" t="inlineStr">
        <is>
          <t>Violations were cited in the following area(s).</t>
        </is>
      </c>
      <c r="G5892" t="inlineStr">
        <is>
          <t>10B</t>
        </is>
      </c>
      <c r="H5892" t="inlineStr">
        <is>
          <t>Anti-siphonage or back-flow prevention device not provided where required; equipment or floor not properly drained; sewage disposal system in disrepair or not functioning properly. Condensation or liquid waste improperly disposed of.</t>
        </is>
      </c>
      <c r="I5892" t="inlineStr">
        <is>
          <t>Not Critical</t>
        </is>
      </c>
      <c r="J5892" t="n">
        <v>13</v>
      </c>
      <c r="K5892" t="inlineStr">
        <is>
          <t>A</t>
        </is>
      </c>
      <c r="L5892" s="9">
        <f>A5892&amp;"-"&amp;TEXT(E5892,"yyyymmdd")</f>
        <v/>
      </c>
    </row>
    <row r="5893">
      <c r="A5893" t="n">
        <v>50124478</v>
      </c>
      <c r="B5893" t="inlineStr">
        <is>
          <t>Brooklyn</t>
        </is>
      </c>
      <c r="C5893" t="inlineStr">
        <is>
          <t>11201</t>
        </is>
      </c>
      <c r="D5893" t="inlineStr">
        <is>
          <t>Pizza</t>
        </is>
      </c>
      <c r="E5893" s="8" t="n">
        <v>46150</v>
      </c>
      <c r="F5893" t="inlineStr">
        <is>
          <t>Violations were cited in the following area(s).</t>
        </is>
      </c>
      <c r="G5893" t="inlineStr">
        <is>
          <t>10F</t>
        </is>
      </c>
      <c r="H5893" t="inlineStr">
        <is>
          <t>Non-food contact surface or equipment made of unacceptable material, not kept clean, or not properly sealed, raised, spaced or movable to allow accessibility for cleaning on all sides, above and underneath the unit.</t>
        </is>
      </c>
      <c r="I5893" t="inlineStr">
        <is>
          <t>Not Critical</t>
        </is>
      </c>
      <c r="J5893" t="n">
        <v>7</v>
      </c>
      <c r="K5893" t="inlineStr">
        <is>
          <t>A</t>
        </is>
      </c>
      <c r="L5893" s="9">
        <f>A5893&amp;"-"&amp;TEXT(E5893,"yyyymmdd")</f>
        <v/>
      </c>
    </row>
    <row r="5894">
      <c r="A5894" t="n">
        <v>50124478</v>
      </c>
      <c r="B5894" t="inlineStr">
        <is>
          <t>Brooklyn</t>
        </is>
      </c>
      <c r="C5894" t="inlineStr">
        <is>
          <t>11201</t>
        </is>
      </c>
      <c r="D5894" t="inlineStr">
        <is>
          <t>Pizza</t>
        </is>
      </c>
      <c r="E5894" s="8" t="n">
        <v>46150</v>
      </c>
      <c r="F5894" t="inlineStr">
        <is>
          <t>Violations were cited in the following area(s).</t>
        </is>
      </c>
      <c r="G5894" t="inlineStr">
        <is>
          <t>10G</t>
        </is>
      </c>
      <c r="H5894" t="inlineStr">
        <is>
          <t>Dishwashing and ware washing: Cleaning and sanitizing of tableware, including dishes, utensils, and equipment deficient.</t>
        </is>
      </c>
      <c r="I5894" t="inlineStr">
        <is>
          <t>Not Critical</t>
        </is>
      </c>
      <c r="J5894" t="n">
        <v>7</v>
      </c>
      <c r="K5894" t="inlineStr">
        <is>
          <t>A</t>
        </is>
      </c>
      <c r="L5894" s="9">
        <f>A5894&amp;"-"&amp;TEXT(E5894,"yyyymmdd")</f>
        <v/>
      </c>
    </row>
    <row r="5895">
      <c r="A5895" t="n">
        <v>50128516</v>
      </c>
      <c r="B5895" t="inlineStr">
        <is>
          <t>Queens</t>
        </is>
      </c>
      <c r="C5895" t="inlineStr">
        <is>
          <t>11434</t>
        </is>
      </c>
      <c r="D5895" t="inlineStr">
        <is>
          <t>Hamburgers</t>
        </is>
      </c>
      <c r="E5895" s="8" t="n">
        <v>46150</v>
      </c>
      <c r="F5895" t="inlineStr">
        <is>
          <t>Violations were cited in the following area(s).</t>
        </is>
      </c>
      <c r="G5895" t="inlineStr">
        <is>
          <t>06A</t>
        </is>
      </c>
      <c r="H5895" t="inlineStr">
        <is>
          <t>Personal cleanliness is inadequate. Outer garment soiled with possible contaminant. Effective hair restraint not worn where required. Jewelry worn on hands or arms. Fingernail polish worn or fingernails not kept clean and trimmed.</t>
        </is>
      </c>
      <c r="I5895" t="inlineStr">
        <is>
          <t>Critical</t>
        </is>
      </c>
      <c r="J5895" t="n">
        <v>9</v>
      </c>
      <c r="K5895" t="inlineStr">
        <is>
          <t>A</t>
        </is>
      </c>
      <c r="L5895" s="9">
        <f>A5895&amp;"-"&amp;TEXT(E5895,"yyyymmdd")</f>
        <v/>
      </c>
    </row>
    <row r="5896">
      <c r="A5896" t="n">
        <v>50128516</v>
      </c>
      <c r="B5896" t="inlineStr">
        <is>
          <t>Queens</t>
        </is>
      </c>
      <c r="C5896" t="inlineStr">
        <is>
          <t>11434</t>
        </is>
      </c>
      <c r="D5896" t="inlineStr">
        <is>
          <t>Hamburgers</t>
        </is>
      </c>
      <c r="E5896" s="8" t="n">
        <v>46150</v>
      </c>
      <c r="F5896" t="inlineStr">
        <is>
          <t>Violations were cited in the following area(s).</t>
        </is>
      </c>
      <c r="G5896" t="inlineStr">
        <is>
          <t>10F</t>
        </is>
      </c>
      <c r="H5896" t="inlineStr">
        <is>
          <t>Non-food contact surface or equipment made of unacceptable material, not kept clean, or not properly sealed, raised, spaced or movable to allow accessibility for cleaning on all sides, above and underneath the unit.</t>
        </is>
      </c>
      <c r="I5896" t="inlineStr">
        <is>
          <t>Not Critical</t>
        </is>
      </c>
      <c r="J5896" t="n">
        <v>9</v>
      </c>
      <c r="K5896" t="inlineStr">
        <is>
          <t>A</t>
        </is>
      </c>
      <c r="L5896" s="9">
        <f>A5896&amp;"-"&amp;TEXT(E5896,"yyyymmdd")</f>
        <v/>
      </c>
    </row>
    <row r="5897">
      <c r="A5897" t="n">
        <v>50140400</v>
      </c>
      <c r="B5897" t="inlineStr">
        <is>
          <t>Manhattan</t>
        </is>
      </c>
      <c r="C5897" t="inlineStr">
        <is>
          <t>10028</t>
        </is>
      </c>
      <c r="D5897" t="inlineStr">
        <is>
          <t>American</t>
        </is>
      </c>
      <c r="E5897" s="8" t="n">
        <v>46150</v>
      </c>
      <c r="F5897" t="inlineStr">
        <is>
          <t>Violations were cited in the following area(s).</t>
        </is>
      </c>
      <c r="G5897" t="inlineStr">
        <is>
          <t>02D</t>
        </is>
      </c>
      <c r="H5897" t="inlineStr">
        <is>
          <t>Commercially processed pre-cooked TCS in hermetically sealed containers and precooked TCS in intact packages from non-retail food processing establishments not heated to 140 °F within 2 hours of removal from container or package.</t>
        </is>
      </c>
      <c r="I5897" t="inlineStr">
        <is>
          <t>Critical</t>
        </is>
      </c>
      <c r="J5897" t="n">
        <v>33</v>
      </c>
      <c r="L5897" s="9">
        <f>A5897&amp;"-"&amp;TEXT(E5897,"yyyymmdd")</f>
        <v/>
      </c>
    </row>
    <row r="5898">
      <c r="A5898" t="n">
        <v>50140400</v>
      </c>
      <c r="B5898" t="inlineStr">
        <is>
          <t>Manhattan</t>
        </is>
      </c>
      <c r="C5898" t="inlineStr">
        <is>
          <t>10028</t>
        </is>
      </c>
      <c r="D5898" t="inlineStr">
        <is>
          <t>American</t>
        </is>
      </c>
      <c r="E5898" s="8" t="n">
        <v>46150</v>
      </c>
      <c r="F5898" t="inlineStr">
        <is>
          <t>Violations were cited in the following area(s).</t>
        </is>
      </c>
      <c r="G5898" t="inlineStr">
        <is>
          <t>03A</t>
        </is>
      </c>
      <c r="H5898"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5898" t="inlineStr">
        <is>
          <t>Critical</t>
        </is>
      </c>
      <c r="J5898" t="n">
        <v>33</v>
      </c>
      <c r="L5898" s="9">
        <f>A5898&amp;"-"&amp;TEXT(E5898,"yyyymmdd")</f>
        <v/>
      </c>
    </row>
    <row r="5899">
      <c r="A5899" t="n">
        <v>50140400</v>
      </c>
      <c r="B5899" t="inlineStr">
        <is>
          <t>Manhattan</t>
        </is>
      </c>
      <c r="C5899" t="inlineStr">
        <is>
          <t>10028</t>
        </is>
      </c>
      <c r="D5899" t="inlineStr">
        <is>
          <t>American</t>
        </is>
      </c>
      <c r="E5899" s="8" t="n">
        <v>46150</v>
      </c>
      <c r="F5899" t="inlineStr">
        <is>
          <t>Violations were cited in the following area(s).</t>
        </is>
      </c>
      <c r="G5899" t="inlineStr">
        <is>
          <t>06C</t>
        </is>
      </c>
      <c r="H589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899" t="inlineStr">
        <is>
          <t>Critical</t>
        </is>
      </c>
      <c r="J5899" t="n">
        <v>33</v>
      </c>
      <c r="L5899" s="9">
        <f>A5899&amp;"-"&amp;TEXT(E5899,"yyyymmdd")</f>
        <v/>
      </c>
    </row>
    <row r="5900">
      <c r="A5900" t="n">
        <v>50140400</v>
      </c>
      <c r="B5900" t="inlineStr">
        <is>
          <t>Manhattan</t>
        </is>
      </c>
      <c r="C5900" t="inlineStr">
        <is>
          <t>10028</t>
        </is>
      </c>
      <c r="D5900" t="inlineStr">
        <is>
          <t>American</t>
        </is>
      </c>
      <c r="E5900" s="8" t="n">
        <v>46150</v>
      </c>
      <c r="F5900" t="inlineStr">
        <is>
          <t>Violations were cited in the following area(s).</t>
        </is>
      </c>
      <c r="G5900" t="inlineStr">
        <is>
          <t>06D</t>
        </is>
      </c>
      <c r="H5900" t="inlineStr">
        <is>
          <t>Food contact surface not properly washed, rinsed and sanitized after each use and following any activity when contamination may have occurred.</t>
        </is>
      </c>
      <c r="I5900" t="inlineStr">
        <is>
          <t>Critical</t>
        </is>
      </c>
      <c r="J5900" t="n">
        <v>33</v>
      </c>
      <c r="L5900" s="9">
        <f>A5900&amp;"-"&amp;TEXT(E5900,"yyyymmdd")</f>
        <v/>
      </c>
    </row>
    <row r="5901">
      <c r="A5901" t="n">
        <v>50140400</v>
      </c>
      <c r="B5901" t="inlineStr">
        <is>
          <t>Manhattan</t>
        </is>
      </c>
      <c r="C5901" t="inlineStr">
        <is>
          <t>10028</t>
        </is>
      </c>
      <c r="D5901" t="inlineStr">
        <is>
          <t>American</t>
        </is>
      </c>
      <c r="E5901" s="8" t="n">
        <v>46150</v>
      </c>
      <c r="F5901" t="inlineStr">
        <is>
          <t>Violations were cited in the following area(s).</t>
        </is>
      </c>
      <c r="G5901" t="inlineStr">
        <is>
          <t>10B</t>
        </is>
      </c>
      <c r="H5901" t="inlineStr">
        <is>
          <t>Anti-siphonage or back-flow prevention device not provided where required; equipment or floor not properly drained; sewage disposal system in disrepair or not functioning properly. Condensation or liquid waste improperly disposed of.</t>
        </is>
      </c>
      <c r="I5901" t="inlineStr">
        <is>
          <t>Not Critical</t>
        </is>
      </c>
      <c r="J5901" t="n">
        <v>33</v>
      </c>
      <c r="L5901" s="9">
        <f>A5901&amp;"-"&amp;TEXT(E5901,"yyyymmdd")</f>
        <v/>
      </c>
    </row>
    <row r="5902">
      <c r="A5902" t="n">
        <v>50140400</v>
      </c>
      <c r="B5902" t="inlineStr">
        <is>
          <t>Manhattan</t>
        </is>
      </c>
      <c r="C5902" t="inlineStr">
        <is>
          <t>10028</t>
        </is>
      </c>
      <c r="D5902" t="inlineStr">
        <is>
          <t>American</t>
        </is>
      </c>
      <c r="E5902" s="8" t="n">
        <v>46150</v>
      </c>
      <c r="F5902" t="inlineStr">
        <is>
          <t>Violations were cited in the following area(s).</t>
        </is>
      </c>
      <c r="G5902" t="inlineStr">
        <is>
          <t>10H</t>
        </is>
      </c>
      <c r="H5902" t="inlineStr">
        <is>
          <t>Single service article not provided. Single service article reused or not protected from contamination when transported, stored, dispensed. Drinking straws not completely enclosed in wrapper or dispensed from a sanitary device.</t>
        </is>
      </c>
      <c r="I5902" t="inlineStr">
        <is>
          <t>Not Critical</t>
        </is>
      </c>
      <c r="J5902" t="n">
        <v>33</v>
      </c>
      <c r="L5902" s="9">
        <f>A5902&amp;"-"&amp;TEXT(E5902,"yyyymmdd")</f>
        <v/>
      </c>
    </row>
    <row r="5903">
      <c r="A5903" t="n">
        <v>50143567</v>
      </c>
      <c r="B5903" t="inlineStr">
        <is>
          <t>Manhattan</t>
        </is>
      </c>
      <c r="C5903" t="inlineStr">
        <is>
          <t>10002</t>
        </is>
      </c>
      <c r="D5903" t="inlineStr">
        <is>
          <t>Armenian</t>
        </is>
      </c>
      <c r="E5903" s="8" t="n">
        <v>46150</v>
      </c>
      <c r="F5903" t="inlineStr">
        <is>
          <t>Violations were cited in the following area(s).</t>
        </is>
      </c>
      <c r="G5903" t="inlineStr">
        <is>
          <t>06C</t>
        </is>
      </c>
      <c r="H590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903" t="inlineStr">
        <is>
          <t>Critical</t>
        </is>
      </c>
      <c r="J5903" t="n">
        <v>13</v>
      </c>
      <c r="K5903" t="inlineStr">
        <is>
          <t>A</t>
        </is>
      </c>
      <c r="L5903" s="9">
        <f>A5903&amp;"-"&amp;TEXT(E5903,"yyyymmdd")</f>
        <v/>
      </c>
    </row>
    <row r="5904">
      <c r="A5904" t="n">
        <v>50143567</v>
      </c>
      <c r="B5904" t="inlineStr">
        <is>
          <t>Manhattan</t>
        </is>
      </c>
      <c r="C5904" t="inlineStr">
        <is>
          <t>10002</t>
        </is>
      </c>
      <c r="D5904" t="inlineStr">
        <is>
          <t>Armenian</t>
        </is>
      </c>
      <c r="E5904" s="8" t="n">
        <v>46150</v>
      </c>
      <c r="F5904" t="inlineStr">
        <is>
          <t>Violations were cited in the following area(s).</t>
        </is>
      </c>
      <c r="G5904" t="inlineStr">
        <is>
          <t>06D</t>
        </is>
      </c>
      <c r="H5904" t="inlineStr">
        <is>
          <t>Food contact surface not properly washed, rinsed and sanitized after each use and following any activity when contamination may have occurred.</t>
        </is>
      </c>
      <c r="I5904" t="inlineStr">
        <is>
          <t>Critical</t>
        </is>
      </c>
      <c r="J5904" t="n">
        <v>13</v>
      </c>
      <c r="K5904" t="inlineStr">
        <is>
          <t>A</t>
        </is>
      </c>
      <c r="L5904" s="9">
        <f>A5904&amp;"-"&amp;TEXT(E5904,"yyyymmdd")</f>
        <v/>
      </c>
    </row>
    <row r="5905">
      <c r="A5905" t="n">
        <v>50145006</v>
      </c>
      <c r="B5905" t="inlineStr">
        <is>
          <t>Manhattan</t>
        </is>
      </c>
      <c r="C5905" t="inlineStr">
        <is>
          <t>10002</t>
        </is>
      </c>
      <c r="D5905" t="inlineStr">
        <is>
          <t>Japanese</t>
        </is>
      </c>
      <c r="E5905" s="8" t="n">
        <v>46150</v>
      </c>
      <c r="F5905" t="inlineStr">
        <is>
          <t>Violations were cited in the following area(s).</t>
        </is>
      </c>
      <c r="G5905" t="inlineStr">
        <is>
          <t>06D</t>
        </is>
      </c>
      <c r="H5905" t="inlineStr">
        <is>
          <t>Food contact surface not properly washed, rinsed and sanitized after each use and following any activity when contamination may have occurred.</t>
        </is>
      </c>
      <c r="I5905" t="inlineStr">
        <is>
          <t>Critical</t>
        </is>
      </c>
      <c r="J5905" t="n">
        <v>9</v>
      </c>
      <c r="K5905" t="inlineStr">
        <is>
          <t>A</t>
        </is>
      </c>
      <c r="L5905" s="9">
        <f>A5905&amp;"-"&amp;TEXT(E5905,"yyyymmdd")</f>
        <v/>
      </c>
    </row>
    <row r="5906">
      <c r="A5906" t="n">
        <v>50145006</v>
      </c>
      <c r="B5906" t="inlineStr">
        <is>
          <t>Manhattan</t>
        </is>
      </c>
      <c r="C5906" t="inlineStr">
        <is>
          <t>10002</t>
        </is>
      </c>
      <c r="D5906" t="inlineStr">
        <is>
          <t>Japanese</t>
        </is>
      </c>
      <c r="E5906" s="8" t="n">
        <v>46150</v>
      </c>
      <c r="F5906" t="inlineStr">
        <is>
          <t>Violations were cited in the following area(s).</t>
        </is>
      </c>
      <c r="G5906" t="inlineStr">
        <is>
          <t>09C</t>
        </is>
      </c>
      <c r="H5906" t="inlineStr">
        <is>
          <t>Design, construction, materials used or maintenance of food contact surface improper. Surface not easily cleanable, sanitized and maintained.</t>
        </is>
      </c>
      <c r="I5906" t="inlineStr">
        <is>
          <t>Not Critical</t>
        </is>
      </c>
      <c r="J5906" t="n">
        <v>9</v>
      </c>
      <c r="K5906" t="inlineStr">
        <is>
          <t>A</t>
        </is>
      </c>
      <c r="L5906" s="9">
        <f>A5906&amp;"-"&amp;TEXT(E5906,"yyyymmdd")</f>
        <v/>
      </c>
    </row>
    <row r="5907">
      <c r="A5907" t="n">
        <v>50145006</v>
      </c>
      <c r="B5907" t="inlineStr">
        <is>
          <t>Manhattan</t>
        </is>
      </c>
      <c r="C5907" t="inlineStr">
        <is>
          <t>10002</t>
        </is>
      </c>
      <c r="D5907" t="inlineStr">
        <is>
          <t>Japanese</t>
        </is>
      </c>
      <c r="E5907" s="8" t="n">
        <v>46150</v>
      </c>
      <c r="F5907" t="inlineStr">
        <is>
          <t>Violations were cited in the following area(s).</t>
        </is>
      </c>
      <c r="G5907" t="inlineStr">
        <is>
          <t>10F</t>
        </is>
      </c>
      <c r="H5907" t="inlineStr">
        <is>
          <t>Non-food contact surface or equipment made of unacceptable material, not kept clean, or not properly sealed, raised, spaced or movable to allow accessibility for cleaning on all sides, above and underneath the unit.</t>
        </is>
      </c>
      <c r="I5907" t="inlineStr">
        <is>
          <t>Not Critical</t>
        </is>
      </c>
      <c r="J5907" t="n">
        <v>9</v>
      </c>
      <c r="K5907" t="inlineStr">
        <is>
          <t>A</t>
        </is>
      </c>
      <c r="L5907" s="9">
        <f>A5907&amp;"-"&amp;TEXT(E5907,"yyyymmdd")</f>
        <v/>
      </c>
    </row>
    <row r="5908">
      <c r="A5908" t="n">
        <v>50145205</v>
      </c>
      <c r="B5908" t="inlineStr">
        <is>
          <t>Brooklyn</t>
        </is>
      </c>
      <c r="C5908" t="inlineStr">
        <is>
          <t>11249</t>
        </is>
      </c>
      <c r="D5908" t="inlineStr">
        <is>
          <t>Coffee/Tea</t>
        </is>
      </c>
      <c r="E5908" s="8" t="n">
        <v>46150</v>
      </c>
      <c r="F5908" t="inlineStr">
        <is>
          <t>Violations were cited in the following area(s).</t>
        </is>
      </c>
      <c r="G5908" t="inlineStr">
        <is>
          <t>05D</t>
        </is>
      </c>
      <c r="H590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5908" t="inlineStr">
        <is>
          <t>Critical</t>
        </is>
      </c>
      <c r="J5908" t="n">
        <v>10</v>
      </c>
      <c r="K5908" t="inlineStr">
        <is>
          <t>A</t>
        </is>
      </c>
      <c r="L5908" s="9">
        <f>A5908&amp;"-"&amp;TEXT(E5908,"yyyymmdd")</f>
        <v/>
      </c>
    </row>
    <row r="5909">
      <c r="A5909" t="n">
        <v>50152596</v>
      </c>
      <c r="B5909" t="inlineStr">
        <is>
          <t>Brooklyn</t>
        </is>
      </c>
      <c r="C5909" t="inlineStr">
        <is>
          <t>11217</t>
        </is>
      </c>
      <c r="D5909" t="inlineStr">
        <is>
          <t>Sandwiches</t>
        </is>
      </c>
      <c r="E5909" s="8" t="n">
        <v>46150</v>
      </c>
      <c r="F5909" t="inlineStr">
        <is>
          <t>Violations were cited in the following area(s).</t>
        </is>
      </c>
      <c r="G5909" t="inlineStr">
        <is>
          <t>04A</t>
        </is>
      </c>
      <c r="H5909" t="inlineStr">
        <is>
          <t>Food Protection Certificate (FPC) not held by manager or supervisor of food operations.</t>
        </is>
      </c>
      <c r="I5909" t="inlineStr">
        <is>
          <t>Critical</t>
        </is>
      </c>
      <c r="J5909" t="n">
        <v>22</v>
      </c>
      <c r="L5909" s="9">
        <f>A5909&amp;"-"&amp;TEXT(E5909,"yyyymmdd")</f>
        <v/>
      </c>
    </row>
    <row r="5910">
      <c r="A5910" t="n">
        <v>50152596</v>
      </c>
      <c r="B5910" t="inlineStr">
        <is>
          <t>Brooklyn</t>
        </is>
      </c>
      <c r="C5910" t="inlineStr">
        <is>
          <t>11217</t>
        </is>
      </c>
      <c r="D5910" t="inlineStr">
        <is>
          <t>Sandwiches</t>
        </is>
      </c>
      <c r="E5910" s="8" t="n">
        <v>46150</v>
      </c>
      <c r="F5910" t="inlineStr">
        <is>
          <t>Violations were cited in the following area(s).</t>
        </is>
      </c>
      <c r="G5910" t="inlineStr">
        <is>
          <t>04J</t>
        </is>
      </c>
      <c r="H5910" t="inlineStr">
        <is>
          <t>Properly scaled and calibrated thermometer or thermocouple not provided or not readily accessible in food preparation and hot/cold holding areas to measure temperatures of TCS foods during cooking, cooling, reheating, and holding.</t>
        </is>
      </c>
      <c r="I5910" t="inlineStr">
        <is>
          <t>Critical</t>
        </is>
      </c>
      <c r="J5910" t="n">
        <v>22</v>
      </c>
      <c r="L5910" s="9">
        <f>A5910&amp;"-"&amp;TEXT(E5910,"yyyymmdd")</f>
        <v/>
      </c>
    </row>
    <row r="5911">
      <c r="A5911" t="n">
        <v>50152596</v>
      </c>
      <c r="B5911" t="inlineStr">
        <is>
          <t>Brooklyn</t>
        </is>
      </c>
      <c r="C5911" t="inlineStr">
        <is>
          <t>11217</t>
        </is>
      </c>
      <c r="D5911" t="inlineStr">
        <is>
          <t>Sandwiches</t>
        </is>
      </c>
      <c r="E5911" s="8" t="n">
        <v>46150</v>
      </c>
      <c r="F5911" t="inlineStr">
        <is>
          <t>Violations were cited in the following area(s).</t>
        </is>
      </c>
      <c r="G5911" t="inlineStr">
        <is>
          <t>10E</t>
        </is>
      </c>
      <c r="H5911" t="inlineStr">
        <is>
          <t>Accurate thermometer not provided or properly located in refrigerated, cold storage or hot holding equipment</t>
        </is>
      </c>
      <c r="I5911" t="inlineStr">
        <is>
          <t>Not Critical</t>
        </is>
      </c>
      <c r="J5911" t="n">
        <v>22</v>
      </c>
      <c r="L5911" s="9">
        <f>A5911&amp;"-"&amp;TEXT(E5911,"yyyymmdd")</f>
        <v/>
      </c>
    </row>
    <row r="5912">
      <c r="A5912" t="n">
        <v>50152596</v>
      </c>
      <c r="B5912" t="inlineStr">
        <is>
          <t>Brooklyn</t>
        </is>
      </c>
      <c r="C5912" t="inlineStr">
        <is>
          <t>11217</t>
        </is>
      </c>
      <c r="D5912" t="inlineStr">
        <is>
          <t>Sandwiches</t>
        </is>
      </c>
      <c r="E5912" s="8" t="n">
        <v>46150</v>
      </c>
      <c r="F5912" t="inlineStr">
        <is>
          <t>Violations were cited in the following area(s).</t>
        </is>
      </c>
      <c r="G5912" t="inlineStr">
        <is>
          <t>10G</t>
        </is>
      </c>
      <c r="H5912" t="inlineStr">
        <is>
          <t>Dishwashing and ware washing: Cleaning and sanitizing of tableware, including dishes, utensils, and equipment deficient.</t>
        </is>
      </c>
      <c r="I5912" t="inlineStr">
        <is>
          <t>Not Critical</t>
        </is>
      </c>
      <c r="J5912" t="n">
        <v>22</v>
      </c>
      <c r="L5912" s="9">
        <f>A5912&amp;"-"&amp;TEXT(E5912,"yyyymmdd")</f>
        <v/>
      </c>
    </row>
    <row r="5913">
      <c r="A5913" t="n">
        <v>50159039</v>
      </c>
      <c r="B5913" t="inlineStr">
        <is>
          <t>Manhattan</t>
        </is>
      </c>
      <c r="C5913" t="inlineStr">
        <is>
          <t>10005</t>
        </is>
      </c>
      <c r="D5913" t="inlineStr">
        <is>
          <t>American</t>
        </is>
      </c>
      <c r="E5913" s="8" t="n">
        <v>46150</v>
      </c>
      <c r="F5913" t="inlineStr">
        <is>
          <t>Violations were cited in the following area(s).</t>
        </is>
      </c>
      <c r="G5913" t="inlineStr">
        <is>
          <t>02G</t>
        </is>
      </c>
      <c r="H5913" t="inlineStr">
        <is>
          <t>Cold TCS food item held above 41 °F; smoked or processed fish held above 38 °F; intact raw eggs held above 45 °F; or reduced oxygen packaged (ROP) TCS foods held above required temperatures except during active necessary preparation.</t>
        </is>
      </c>
      <c r="I5913" t="inlineStr">
        <is>
          <t>Critical</t>
        </is>
      </c>
      <c r="J5913" t="n">
        <v>23</v>
      </c>
      <c r="L5913" s="9">
        <f>A5913&amp;"-"&amp;TEXT(E5913,"yyyymmdd")</f>
        <v/>
      </c>
    </row>
    <row r="5914">
      <c r="A5914" t="n">
        <v>50159039</v>
      </c>
      <c r="B5914" t="inlineStr">
        <is>
          <t>Manhattan</t>
        </is>
      </c>
      <c r="C5914" t="inlineStr">
        <is>
          <t>10005</t>
        </is>
      </c>
      <c r="D5914" t="inlineStr">
        <is>
          <t>American</t>
        </is>
      </c>
      <c r="E5914" s="8" t="n">
        <v>46150</v>
      </c>
      <c r="F5914" t="inlineStr">
        <is>
          <t>Violations were cited in the following area(s).</t>
        </is>
      </c>
      <c r="G5914" t="inlineStr">
        <is>
          <t>06D</t>
        </is>
      </c>
      <c r="H5914" t="inlineStr">
        <is>
          <t>Food contact surface not properly washed, rinsed and sanitized after each use and following any activity when contamination may have occurred.</t>
        </is>
      </c>
      <c r="I5914" t="inlineStr">
        <is>
          <t>Critical</t>
        </is>
      </c>
      <c r="J5914" t="n">
        <v>23</v>
      </c>
      <c r="L5914" s="9">
        <f>A5914&amp;"-"&amp;TEXT(E5914,"yyyymmdd")</f>
        <v/>
      </c>
    </row>
    <row r="5915">
      <c r="A5915" t="n">
        <v>50159039</v>
      </c>
      <c r="B5915" t="inlineStr">
        <is>
          <t>Manhattan</t>
        </is>
      </c>
      <c r="C5915" t="inlineStr">
        <is>
          <t>10005</t>
        </is>
      </c>
      <c r="D5915" t="inlineStr">
        <is>
          <t>American</t>
        </is>
      </c>
      <c r="E5915" s="8" t="n">
        <v>46150</v>
      </c>
      <c r="F5915" t="inlineStr">
        <is>
          <t>Violations were cited in the following area(s).</t>
        </is>
      </c>
      <c r="G5915" t="inlineStr">
        <is>
          <t>06E</t>
        </is>
      </c>
      <c r="H5915" t="inlineStr">
        <is>
          <t>Sanitized equipment or utensil, including in-use food dispensing utensil, improperly used or stored.</t>
        </is>
      </c>
      <c r="I5915" t="inlineStr">
        <is>
          <t>Critical</t>
        </is>
      </c>
      <c r="J5915" t="n">
        <v>23</v>
      </c>
      <c r="L5915" s="9">
        <f>A5915&amp;"-"&amp;TEXT(E5915,"yyyymmdd")</f>
        <v/>
      </c>
    </row>
    <row r="5916">
      <c r="A5916" t="n">
        <v>50159039</v>
      </c>
      <c r="B5916" t="inlineStr">
        <is>
          <t>Manhattan</t>
        </is>
      </c>
      <c r="C5916" t="inlineStr">
        <is>
          <t>10005</t>
        </is>
      </c>
      <c r="D5916" t="inlineStr">
        <is>
          <t>American</t>
        </is>
      </c>
      <c r="E5916" s="8" t="n">
        <v>46150</v>
      </c>
      <c r="F5916" t="inlineStr">
        <is>
          <t>Violations were cited in the following area(s).</t>
        </is>
      </c>
      <c r="G5916" t="inlineStr">
        <is>
          <t>10F</t>
        </is>
      </c>
      <c r="H5916" t="inlineStr">
        <is>
          <t>Non-food contact surface or equipment made of unacceptable material, not kept clean, or not properly sealed, raised, spaced or movable to allow accessibility for cleaning on all sides, above and underneath the unit.</t>
        </is>
      </c>
      <c r="I5916" t="inlineStr">
        <is>
          <t>Not Critical</t>
        </is>
      </c>
      <c r="J5916" t="n">
        <v>23</v>
      </c>
      <c r="L5916" s="9">
        <f>A5916&amp;"-"&amp;TEXT(E5916,"yyyymmdd")</f>
        <v/>
      </c>
    </row>
    <row r="5917">
      <c r="A5917" t="n">
        <v>50161681</v>
      </c>
      <c r="B5917" t="inlineStr">
        <is>
          <t>Brooklyn</t>
        </is>
      </c>
      <c r="C5917" t="inlineStr">
        <is>
          <t>11238</t>
        </is>
      </c>
      <c r="D5917" t="inlineStr">
        <is>
          <t>Vegan</t>
        </is>
      </c>
      <c r="E5917" s="8" t="n">
        <v>46150</v>
      </c>
      <c r="F5917" t="inlineStr">
        <is>
          <t>Violations were cited in the following area(s).</t>
        </is>
      </c>
      <c r="G5917" t="inlineStr">
        <is>
          <t>04J</t>
        </is>
      </c>
      <c r="H5917" t="inlineStr">
        <is>
          <t>Properly scaled and calibrated thermometer or thermocouple not provided or not readily accessible in food preparation and hot/cold holding areas to measure temperatures of TCS foods during cooking, cooling, reheating, and holding.</t>
        </is>
      </c>
      <c r="I5917" t="inlineStr">
        <is>
          <t>Critical</t>
        </is>
      </c>
      <c r="J5917" t="n">
        <v>32</v>
      </c>
      <c r="L5917" s="9">
        <f>A5917&amp;"-"&amp;TEXT(E5917,"yyyymmdd")</f>
        <v/>
      </c>
    </row>
    <row r="5918">
      <c r="A5918" t="n">
        <v>50161681</v>
      </c>
      <c r="B5918" t="inlineStr">
        <is>
          <t>Brooklyn</t>
        </is>
      </c>
      <c r="C5918" t="inlineStr">
        <is>
          <t>11238</t>
        </is>
      </c>
      <c r="D5918" t="inlineStr">
        <is>
          <t>Vegan</t>
        </is>
      </c>
      <c r="E5918" s="8" t="n">
        <v>46150</v>
      </c>
      <c r="F5918" t="inlineStr">
        <is>
          <t>Violations were cited in the following area(s).</t>
        </is>
      </c>
      <c r="G5918" t="inlineStr">
        <is>
          <t>04K</t>
        </is>
      </c>
      <c r="H5918" t="inlineStr">
        <is>
          <t>Evidence of rats or live rats in establishment's food or non-food areas.</t>
        </is>
      </c>
      <c r="I5918" t="inlineStr">
        <is>
          <t>Critical</t>
        </is>
      </c>
      <c r="J5918" t="n">
        <v>32</v>
      </c>
      <c r="L5918" s="9">
        <f>A5918&amp;"-"&amp;TEXT(E5918,"yyyymmdd")</f>
        <v/>
      </c>
    </row>
    <row r="5919">
      <c r="A5919" t="n">
        <v>50161681</v>
      </c>
      <c r="B5919" t="inlineStr">
        <is>
          <t>Brooklyn</t>
        </is>
      </c>
      <c r="C5919" t="inlineStr">
        <is>
          <t>11238</t>
        </is>
      </c>
      <c r="D5919" t="inlineStr">
        <is>
          <t>Vegan</t>
        </is>
      </c>
      <c r="E5919" s="8" t="n">
        <v>46150</v>
      </c>
      <c r="F5919" t="inlineStr">
        <is>
          <t>Violations were cited in the following area(s).</t>
        </is>
      </c>
      <c r="G5919" t="inlineStr">
        <is>
          <t>06C</t>
        </is>
      </c>
      <c r="H591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919" t="inlineStr">
        <is>
          <t>Critical</t>
        </is>
      </c>
      <c r="J5919" t="n">
        <v>32</v>
      </c>
      <c r="L5919" s="9">
        <f>A5919&amp;"-"&amp;TEXT(E5919,"yyyymmdd")</f>
        <v/>
      </c>
    </row>
    <row r="5920">
      <c r="A5920" t="n">
        <v>50161681</v>
      </c>
      <c r="B5920" t="inlineStr">
        <is>
          <t>Brooklyn</t>
        </is>
      </c>
      <c r="C5920" t="inlineStr">
        <is>
          <t>11238</t>
        </is>
      </c>
      <c r="D5920" t="inlineStr">
        <is>
          <t>Vegan</t>
        </is>
      </c>
      <c r="E5920" s="8" t="n">
        <v>46150</v>
      </c>
      <c r="F5920" t="inlineStr">
        <is>
          <t>Violations were cited in the following area(s).</t>
        </is>
      </c>
      <c r="G5920" t="inlineStr">
        <is>
          <t>06D</t>
        </is>
      </c>
      <c r="H5920" t="inlineStr">
        <is>
          <t>Food contact surface not properly washed, rinsed and sanitized after each use and following any activity when contamination may have occurred.</t>
        </is>
      </c>
      <c r="I5920" t="inlineStr">
        <is>
          <t>Critical</t>
        </is>
      </c>
      <c r="J5920" t="n">
        <v>32</v>
      </c>
      <c r="L5920" s="9">
        <f>A5920&amp;"-"&amp;TEXT(E5920,"yyyymmdd")</f>
        <v/>
      </c>
    </row>
    <row r="5921">
      <c r="A5921" t="n">
        <v>50161681</v>
      </c>
      <c r="B5921" t="inlineStr">
        <is>
          <t>Brooklyn</t>
        </is>
      </c>
      <c r="C5921" t="inlineStr">
        <is>
          <t>11238</t>
        </is>
      </c>
      <c r="D5921" t="inlineStr">
        <is>
          <t>Vegan</t>
        </is>
      </c>
      <c r="E5921" s="8" t="n">
        <v>46150</v>
      </c>
      <c r="F5921" t="inlineStr">
        <is>
          <t>Violations were cited in the following area(s).</t>
        </is>
      </c>
      <c r="G5921" t="inlineStr">
        <is>
          <t>08A</t>
        </is>
      </c>
      <c r="H5921" t="inlineStr">
        <is>
          <t>Establishment is not free of harborage or conditions conducive to rodents, insects or other pests.</t>
        </is>
      </c>
      <c r="I5921" t="inlineStr">
        <is>
          <t>Not Critical</t>
        </is>
      </c>
      <c r="J5921" t="n">
        <v>32</v>
      </c>
      <c r="L5921" s="9">
        <f>A5921&amp;"-"&amp;TEXT(E5921,"yyyymmdd")</f>
        <v/>
      </c>
    </row>
    <row r="5922">
      <c r="A5922" t="n">
        <v>50161681</v>
      </c>
      <c r="B5922" t="inlineStr">
        <is>
          <t>Brooklyn</t>
        </is>
      </c>
      <c r="C5922" t="inlineStr">
        <is>
          <t>11238</t>
        </is>
      </c>
      <c r="D5922" t="inlineStr">
        <is>
          <t>Vegan</t>
        </is>
      </c>
      <c r="E5922" s="8" t="n">
        <v>46150</v>
      </c>
      <c r="F5922" t="inlineStr">
        <is>
          <t>Violations were cited in the following area(s).</t>
        </is>
      </c>
      <c r="G5922" t="inlineStr">
        <is>
          <t>10G</t>
        </is>
      </c>
      <c r="H5922" t="inlineStr">
        <is>
          <t>Dishwashing and ware washing: Cleaning and sanitizing of tableware, including dishes, utensils, and equipment deficient.</t>
        </is>
      </c>
      <c r="I5922" t="inlineStr">
        <is>
          <t>Not Critical</t>
        </is>
      </c>
      <c r="J5922" t="n">
        <v>32</v>
      </c>
      <c r="L5922" s="9">
        <f>A5922&amp;"-"&amp;TEXT(E5922,"yyyymmdd")</f>
        <v/>
      </c>
    </row>
    <row r="5923">
      <c r="A5923" t="n">
        <v>50164058</v>
      </c>
      <c r="B5923" t="inlineStr">
        <is>
          <t>Brooklyn</t>
        </is>
      </c>
      <c r="C5923" t="inlineStr">
        <is>
          <t>11206</t>
        </is>
      </c>
      <c r="D5923" t="inlineStr">
        <is>
          <t>Pancakes/Waffles</t>
        </is>
      </c>
      <c r="E5923" s="8" t="n">
        <v>46150</v>
      </c>
      <c r="F5923" t="inlineStr">
        <is>
          <t>Violations were cited in the following area(s).</t>
        </is>
      </c>
      <c r="G5923" t="inlineStr">
        <is>
          <t>04K</t>
        </is>
      </c>
      <c r="H5923" t="inlineStr">
        <is>
          <t>Evidence of rats or live rats in establishment's food or non-food areas.</t>
        </is>
      </c>
      <c r="I5923" t="inlineStr">
        <is>
          <t>Critical</t>
        </is>
      </c>
      <c r="J5923" t="n">
        <v>12</v>
      </c>
      <c r="K5923" t="inlineStr">
        <is>
          <t>A</t>
        </is>
      </c>
      <c r="L5923" s="9">
        <f>A5923&amp;"-"&amp;TEXT(E5923,"yyyymmdd")</f>
        <v/>
      </c>
    </row>
    <row r="5924">
      <c r="A5924" t="n">
        <v>50164058</v>
      </c>
      <c r="B5924" t="inlineStr">
        <is>
          <t>Brooklyn</t>
        </is>
      </c>
      <c r="C5924" t="inlineStr">
        <is>
          <t>11206</t>
        </is>
      </c>
      <c r="D5924" t="inlineStr">
        <is>
          <t>Pancakes/Waffles</t>
        </is>
      </c>
      <c r="E5924" s="8" t="n">
        <v>46150</v>
      </c>
      <c r="F5924" t="inlineStr">
        <is>
          <t>Violations were cited in the following area(s).</t>
        </is>
      </c>
      <c r="G5924" t="inlineStr">
        <is>
          <t>08A</t>
        </is>
      </c>
      <c r="H5924" t="inlineStr">
        <is>
          <t>Establishment is not free of harborage or conditions conducive to rodents, insects or other pests.</t>
        </is>
      </c>
      <c r="I5924" t="inlineStr">
        <is>
          <t>Not Critical</t>
        </is>
      </c>
      <c r="J5924" t="n">
        <v>12</v>
      </c>
      <c r="K5924" t="inlineStr">
        <is>
          <t>A</t>
        </is>
      </c>
      <c r="L5924" s="9">
        <f>A5924&amp;"-"&amp;TEXT(E5924,"yyyymmdd")</f>
        <v/>
      </c>
    </row>
    <row r="5925">
      <c r="A5925" t="n">
        <v>50164058</v>
      </c>
      <c r="B5925" t="inlineStr">
        <is>
          <t>Brooklyn</t>
        </is>
      </c>
      <c r="C5925" t="inlineStr">
        <is>
          <t>11206</t>
        </is>
      </c>
      <c r="D5925" t="inlineStr">
        <is>
          <t>Pancakes/Waffles</t>
        </is>
      </c>
      <c r="E5925" s="8" t="n">
        <v>46150</v>
      </c>
      <c r="F5925" t="inlineStr">
        <is>
          <t>Violations were cited in the following area(s).</t>
        </is>
      </c>
      <c r="G5925" t="inlineStr">
        <is>
          <t>10F</t>
        </is>
      </c>
      <c r="H5925" t="inlineStr">
        <is>
          <t>Non-food contact surface or equipment made of unacceptable material, not kept clean, or not properly sealed, raised, spaced or movable to allow accessibility for cleaning on all sides, above and underneath the unit.</t>
        </is>
      </c>
      <c r="I5925" t="inlineStr">
        <is>
          <t>Not Critical</t>
        </is>
      </c>
      <c r="J5925" t="n">
        <v>12</v>
      </c>
      <c r="K5925" t="inlineStr">
        <is>
          <t>A</t>
        </is>
      </c>
      <c r="L5925" s="9">
        <f>A5925&amp;"-"&amp;TEXT(E5925,"yyyymmdd")</f>
        <v/>
      </c>
    </row>
    <row r="5926">
      <c r="A5926" t="n">
        <v>50165841</v>
      </c>
      <c r="B5926" t="inlineStr">
        <is>
          <t>Bronx</t>
        </is>
      </c>
      <c r="C5926" t="inlineStr">
        <is>
          <t>10452</t>
        </is>
      </c>
      <c r="D5926" t="inlineStr">
        <is>
          <t>Tex-Mex</t>
        </is>
      </c>
      <c r="E5926" s="8" t="n">
        <v>46150</v>
      </c>
      <c r="F5926" t="inlineStr">
        <is>
          <t>Violations were cited in the following area(s).</t>
        </is>
      </c>
      <c r="G5926" t="inlineStr">
        <is>
          <t>06E</t>
        </is>
      </c>
      <c r="H5926" t="inlineStr">
        <is>
          <t>Sanitized equipment or utensil, including in-use food dispensing utensil, improperly used or stored.</t>
        </is>
      </c>
      <c r="I5926" t="inlineStr">
        <is>
          <t>Critical</t>
        </is>
      </c>
      <c r="J5926" t="n">
        <v>7</v>
      </c>
      <c r="K5926" t="inlineStr">
        <is>
          <t>A</t>
        </is>
      </c>
      <c r="L5926" s="9">
        <f>A5926&amp;"-"&amp;TEXT(E5926,"yyyymmdd")</f>
        <v/>
      </c>
    </row>
    <row r="5927">
      <c r="A5927" t="n">
        <v>50165841</v>
      </c>
      <c r="B5927" t="inlineStr">
        <is>
          <t>Bronx</t>
        </is>
      </c>
      <c r="C5927" t="inlineStr">
        <is>
          <t>10452</t>
        </is>
      </c>
      <c r="D5927" t="inlineStr">
        <is>
          <t>Tex-Mex</t>
        </is>
      </c>
      <c r="E5927" s="8" t="n">
        <v>46150</v>
      </c>
      <c r="F5927" t="inlineStr">
        <is>
          <t>Violations were cited in the following area(s).</t>
        </is>
      </c>
      <c r="G5927" t="inlineStr">
        <is>
          <t>10F</t>
        </is>
      </c>
      <c r="H5927" t="inlineStr">
        <is>
          <t>Non-food contact surface or equipment made of unacceptable material, not kept clean, or not properly sealed, raised, spaced or movable to allow accessibility for cleaning on all sides, above and underneath the unit.</t>
        </is>
      </c>
      <c r="I5927" t="inlineStr">
        <is>
          <t>Not Critical</t>
        </is>
      </c>
      <c r="J5927" t="n">
        <v>7</v>
      </c>
      <c r="K5927" t="inlineStr">
        <is>
          <t>A</t>
        </is>
      </c>
      <c r="L5927" s="9">
        <f>A5927&amp;"-"&amp;TEXT(E5927,"yyyymmdd")</f>
        <v/>
      </c>
    </row>
    <row r="5928">
      <c r="A5928" t="n">
        <v>40958354</v>
      </c>
      <c r="B5928" t="inlineStr">
        <is>
          <t>Brooklyn</t>
        </is>
      </c>
      <c r="C5928" t="inlineStr">
        <is>
          <t>11235</t>
        </is>
      </c>
      <c r="D5928" t="inlineStr">
        <is>
          <t>Pizza</t>
        </is>
      </c>
      <c r="E5928" s="8" t="n">
        <v>46151</v>
      </c>
      <c r="F5928" t="inlineStr">
        <is>
          <t>Violations were cited in the following area(s).</t>
        </is>
      </c>
      <c r="G5928" t="inlineStr">
        <is>
          <t>02H</t>
        </is>
      </c>
      <c r="H5928" t="inlineStr">
        <is>
          <t>After cooking or removal from hot holding, TCS food not cooled by an approved method whereby the internal temperature is reduced from 140 °F to 70 °F or less within 2 hours, and from 70 °F to 41 °F or less within 4 additional hours.</t>
        </is>
      </c>
      <c r="I5928" t="inlineStr">
        <is>
          <t>Critical</t>
        </is>
      </c>
      <c r="J5928" t="n">
        <v>9</v>
      </c>
      <c r="K5928" t="inlineStr">
        <is>
          <t>A</t>
        </is>
      </c>
      <c r="L5928" s="9">
        <f>A5928&amp;"-"&amp;TEXT(E5928,"yyyymmdd")</f>
        <v/>
      </c>
    </row>
    <row r="5929">
      <c r="A5929" t="n">
        <v>40958354</v>
      </c>
      <c r="B5929" t="inlineStr">
        <is>
          <t>Brooklyn</t>
        </is>
      </c>
      <c r="C5929" t="inlineStr">
        <is>
          <t>11235</t>
        </is>
      </c>
      <c r="D5929" t="inlineStr">
        <is>
          <t>Pizza</t>
        </is>
      </c>
      <c r="E5929" s="8" t="n">
        <v>46151</v>
      </c>
      <c r="F5929" t="inlineStr">
        <is>
          <t>Violations were cited in the following area(s).</t>
        </is>
      </c>
      <c r="G5929" t="inlineStr">
        <is>
          <t>10B</t>
        </is>
      </c>
      <c r="H5929" t="inlineStr">
        <is>
          <t>Anti-siphonage or back-flow prevention device not provided where required; equipment or floor not properly drained; sewage disposal system in disrepair or not functioning properly. Condensation or liquid waste improperly disposed of.</t>
        </is>
      </c>
      <c r="I5929" t="inlineStr">
        <is>
          <t>Not Critical</t>
        </is>
      </c>
      <c r="J5929" t="n">
        <v>9</v>
      </c>
      <c r="K5929" t="inlineStr">
        <is>
          <t>A</t>
        </is>
      </c>
      <c r="L5929" s="9">
        <f>A5929&amp;"-"&amp;TEXT(E5929,"yyyymmdd")</f>
        <v/>
      </c>
    </row>
    <row r="5930">
      <c r="A5930" t="n">
        <v>41705968</v>
      </c>
      <c r="B5930" t="inlineStr">
        <is>
          <t>Brooklyn</t>
        </is>
      </c>
      <c r="C5930" t="inlineStr">
        <is>
          <t>11235</t>
        </is>
      </c>
      <c r="D5930" t="inlineStr">
        <is>
          <t>Mediterranean</t>
        </is>
      </c>
      <c r="E5930" s="8" t="n">
        <v>46151</v>
      </c>
      <c r="F5930" t="inlineStr">
        <is>
          <t>Violations were cited in the following area(s).</t>
        </is>
      </c>
      <c r="G5930" t="inlineStr">
        <is>
          <t>08C</t>
        </is>
      </c>
      <c r="H5930" t="inlineStr">
        <is>
          <t>Pesticide not properly labeled or used by unlicensed individual. Pesticide, other toxic chemical improperly used/stored. Unprotected, unlocked bait station used.</t>
        </is>
      </c>
      <c r="I5930" t="inlineStr">
        <is>
          <t>Not Critical</t>
        </is>
      </c>
      <c r="J5930" t="n">
        <v>4</v>
      </c>
      <c r="K5930" t="inlineStr">
        <is>
          <t>A</t>
        </is>
      </c>
      <c r="L5930" s="9">
        <f>A5930&amp;"-"&amp;TEXT(E5930,"yyyymmdd")</f>
        <v/>
      </c>
    </row>
    <row r="5931">
      <c r="A5931" t="n">
        <v>41705968</v>
      </c>
      <c r="B5931" t="inlineStr">
        <is>
          <t>Brooklyn</t>
        </is>
      </c>
      <c r="C5931" t="inlineStr">
        <is>
          <t>11235</t>
        </is>
      </c>
      <c r="D5931" t="inlineStr">
        <is>
          <t>Mediterranean</t>
        </is>
      </c>
      <c r="E5931" s="8" t="n">
        <v>46151</v>
      </c>
      <c r="F5931" t="inlineStr">
        <is>
          <t>Violations were cited in the following area(s).</t>
        </is>
      </c>
      <c r="G5931" t="inlineStr">
        <is>
          <t>10B</t>
        </is>
      </c>
      <c r="H5931" t="inlineStr">
        <is>
          <t>Anti-siphonage or back-flow prevention device not provided where required; equipment or floor not properly drained; sewage disposal system in disrepair or not functioning properly. Condensation or liquid waste improperly disposed of.</t>
        </is>
      </c>
      <c r="I5931" t="inlineStr">
        <is>
          <t>Not Critical</t>
        </is>
      </c>
      <c r="J5931" t="n">
        <v>4</v>
      </c>
      <c r="K5931" t="inlineStr">
        <is>
          <t>A</t>
        </is>
      </c>
      <c r="L5931" s="9">
        <f>A5931&amp;"-"&amp;TEXT(E5931,"yyyymmdd")</f>
        <v/>
      </c>
    </row>
    <row r="5932">
      <c r="A5932" t="n">
        <v>50016271</v>
      </c>
      <c r="B5932" t="inlineStr">
        <is>
          <t>Brooklyn</t>
        </is>
      </c>
      <c r="C5932" t="inlineStr">
        <is>
          <t>11235</t>
        </is>
      </c>
      <c r="D5932" t="inlineStr">
        <is>
          <t>Russian</t>
        </is>
      </c>
      <c r="E5932" s="8" t="n">
        <v>46151</v>
      </c>
      <c r="F5932" t="inlineStr">
        <is>
          <t>Violations were cited in the following area(s).</t>
        </is>
      </c>
      <c r="G5932" t="inlineStr">
        <is>
          <t>02B</t>
        </is>
      </c>
      <c r="H5932" t="inlineStr">
        <is>
          <t>Hot TCS food item not held at or above 140 °F.</t>
        </is>
      </c>
      <c r="I5932" t="inlineStr">
        <is>
          <t>Critical</t>
        </is>
      </c>
      <c r="J5932" t="n">
        <v>12</v>
      </c>
      <c r="K5932" t="inlineStr">
        <is>
          <t>A</t>
        </is>
      </c>
      <c r="L5932" s="9">
        <f>A5932&amp;"-"&amp;TEXT(E5932,"yyyymmdd")</f>
        <v/>
      </c>
    </row>
    <row r="5933">
      <c r="A5933" t="n">
        <v>50016271</v>
      </c>
      <c r="B5933" t="inlineStr">
        <is>
          <t>Brooklyn</t>
        </is>
      </c>
      <c r="C5933" t="inlineStr">
        <is>
          <t>11235</t>
        </is>
      </c>
      <c r="D5933" t="inlineStr">
        <is>
          <t>Russian</t>
        </is>
      </c>
      <c r="E5933" s="8" t="n">
        <v>46151</v>
      </c>
      <c r="F5933" t="inlineStr">
        <is>
          <t>Violations were cited in the following area(s).</t>
        </is>
      </c>
      <c r="G5933" t="inlineStr">
        <is>
          <t>09B</t>
        </is>
      </c>
      <c r="H5933" t="inlineStr">
        <is>
          <t>Thawing procedure improper.</t>
        </is>
      </c>
      <c r="I5933" t="inlineStr">
        <is>
          <t>Not Critical</t>
        </is>
      </c>
      <c r="J5933" t="n">
        <v>12</v>
      </c>
      <c r="K5933" t="inlineStr">
        <is>
          <t>A</t>
        </is>
      </c>
      <c r="L5933" s="9">
        <f>A5933&amp;"-"&amp;TEXT(E5933,"yyyymmdd")</f>
        <v/>
      </c>
    </row>
    <row r="5934">
      <c r="A5934" t="n">
        <v>50120148</v>
      </c>
      <c r="B5934" t="inlineStr">
        <is>
          <t>Brooklyn</t>
        </is>
      </c>
      <c r="C5934" t="inlineStr">
        <is>
          <t>11235</t>
        </is>
      </c>
      <c r="D5934" t="inlineStr">
        <is>
          <t>Fusion</t>
        </is>
      </c>
      <c r="E5934" s="8" t="n">
        <v>46151</v>
      </c>
      <c r="F5934" t="inlineStr">
        <is>
          <t>Violations were cited in the following area(s).</t>
        </is>
      </c>
      <c r="G5934" t="inlineStr">
        <is>
          <t>10A</t>
        </is>
      </c>
      <c r="H5934" t="inlineStr">
        <is>
          <t>Toilet facility not maintained or provided with toilet paper, waste receptacle or self-closing door.</t>
        </is>
      </c>
      <c r="I5934" t="inlineStr">
        <is>
          <t>Not Critical</t>
        </is>
      </c>
      <c r="J5934" t="n">
        <v>3</v>
      </c>
      <c r="K5934" t="inlineStr">
        <is>
          <t>A</t>
        </is>
      </c>
      <c r="L5934" s="9">
        <f>A5934&amp;"-"&amp;TEXT(E5934,"yyyymmdd")</f>
        <v/>
      </c>
    </row>
    <row r="5935">
      <c r="A5935" t="n">
        <v>50124455</v>
      </c>
      <c r="B5935" t="inlineStr">
        <is>
          <t>Brooklyn</t>
        </is>
      </c>
      <c r="C5935" t="inlineStr">
        <is>
          <t>11235</t>
        </is>
      </c>
      <c r="D5935" t="inlineStr">
        <is>
          <t>Japanese</t>
        </is>
      </c>
      <c r="E5935" s="8" t="n">
        <v>46151</v>
      </c>
      <c r="F5935" t="inlineStr">
        <is>
          <t>Violations were cited in the following area(s).</t>
        </is>
      </c>
      <c r="G5935" t="inlineStr">
        <is>
          <t>04H</t>
        </is>
      </c>
      <c r="H5935" t="inlineStr">
        <is>
          <t>Raw, cooked or prepared food is adulterated, contaminated, cross-contaminated, or not discarded in accordance with HACCP plan.</t>
        </is>
      </c>
      <c r="I5935" t="inlineStr">
        <is>
          <t>Critical</t>
        </is>
      </c>
      <c r="J5935" t="n">
        <v>13</v>
      </c>
      <c r="K5935" t="inlineStr">
        <is>
          <t>A</t>
        </is>
      </c>
      <c r="L5935" s="9">
        <f>A5935&amp;"-"&amp;TEXT(E5935,"yyyymmdd")</f>
        <v/>
      </c>
    </row>
    <row r="5936">
      <c r="A5936" t="n">
        <v>50124455</v>
      </c>
      <c r="B5936" t="inlineStr">
        <is>
          <t>Brooklyn</t>
        </is>
      </c>
      <c r="C5936" t="inlineStr">
        <is>
          <t>11235</t>
        </is>
      </c>
      <c r="D5936" t="inlineStr">
        <is>
          <t>Japanese</t>
        </is>
      </c>
      <c r="E5936" s="8" t="n">
        <v>46151</v>
      </c>
      <c r="F5936" t="inlineStr">
        <is>
          <t>Violations were cited in the following area(s).</t>
        </is>
      </c>
      <c r="G5936" t="inlineStr">
        <is>
          <t>10D</t>
        </is>
      </c>
      <c r="H5936" t="inlineStr">
        <is>
          <t>Mechanical or natural ventilation not provided, inadequate, improperly installed, in disrepair or fails to prevent and control excessive build-up of grease, heat, steam condensation, vapors, odors, smoke or fumes.</t>
        </is>
      </c>
      <c r="I5936" t="inlineStr">
        <is>
          <t>Not Critical</t>
        </is>
      </c>
      <c r="J5936" t="n">
        <v>13</v>
      </c>
      <c r="K5936" t="inlineStr">
        <is>
          <t>A</t>
        </is>
      </c>
      <c r="L5936" s="9">
        <f>A5936&amp;"-"&amp;TEXT(E5936,"yyyymmdd")</f>
        <v/>
      </c>
    </row>
    <row r="5937">
      <c r="A5937" t="n">
        <v>50124455</v>
      </c>
      <c r="B5937" t="inlineStr">
        <is>
          <t>Brooklyn</t>
        </is>
      </c>
      <c r="C5937" t="inlineStr">
        <is>
          <t>11235</t>
        </is>
      </c>
      <c r="D5937" t="inlineStr">
        <is>
          <t>Japanese</t>
        </is>
      </c>
      <c r="E5937" s="8" t="n">
        <v>46151</v>
      </c>
      <c r="F5937" t="inlineStr">
        <is>
          <t>Violations were cited in the following area(s).</t>
        </is>
      </c>
      <c r="G5937" t="inlineStr">
        <is>
          <t>10E</t>
        </is>
      </c>
      <c r="H5937" t="inlineStr">
        <is>
          <t>Accurate thermometer not provided or properly located in refrigerated, cold storage or hot holding equipment</t>
        </is>
      </c>
      <c r="I5937" t="inlineStr">
        <is>
          <t>Not Critical</t>
        </is>
      </c>
      <c r="J5937" t="n">
        <v>13</v>
      </c>
      <c r="K5937" t="inlineStr">
        <is>
          <t>A</t>
        </is>
      </c>
      <c r="L5937" s="9">
        <f>A5937&amp;"-"&amp;TEXT(E5937,"yyyymmdd")</f>
        <v/>
      </c>
    </row>
    <row r="5938">
      <c r="A5938" t="n">
        <v>50124455</v>
      </c>
      <c r="B5938" t="inlineStr">
        <is>
          <t>Brooklyn</t>
        </is>
      </c>
      <c r="C5938" t="inlineStr">
        <is>
          <t>11235</t>
        </is>
      </c>
      <c r="D5938" t="inlineStr">
        <is>
          <t>Japanese</t>
        </is>
      </c>
      <c r="E5938" s="8" t="n">
        <v>46151</v>
      </c>
      <c r="F5938" t="inlineStr">
        <is>
          <t>Violations were cited in the following area(s).</t>
        </is>
      </c>
      <c r="G5938" t="inlineStr">
        <is>
          <t>10H</t>
        </is>
      </c>
      <c r="H5938" t="inlineStr">
        <is>
          <t>Single service article not provided. Single service article reused or not protected from contamination when transported, stored, dispensed. Drinking straws not completely enclosed in wrapper or dispensed from a sanitary device.</t>
        </is>
      </c>
      <c r="I5938" t="inlineStr">
        <is>
          <t>Not Critical</t>
        </is>
      </c>
      <c r="J5938" t="n">
        <v>13</v>
      </c>
      <c r="K5938" t="inlineStr">
        <is>
          <t>A</t>
        </is>
      </c>
      <c r="L5938" s="9">
        <f>A5938&amp;"-"&amp;TEXT(E5938,"yyyymmdd")</f>
        <v/>
      </c>
    </row>
    <row r="5939">
      <c r="A5939" t="n">
        <v>40367373</v>
      </c>
      <c r="B5939" t="inlineStr">
        <is>
          <t>Manhattan</t>
        </is>
      </c>
      <c r="C5939" t="inlineStr">
        <is>
          <t>10065</t>
        </is>
      </c>
      <c r="D5939" t="inlineStr">
        <is>
          <t>Hamburgers</t>
        </is>
      </c>
      <c r="E5939" s="8" t="n">
        <v>46153</v>
      </c>
      <c r="F5939" t="inlineStr">
        <is>
          <t>Violations were cited in the following area(s).</t>
        </is>
      </c>
      <c r="G5939" t="inlineStr">
        <is>
          <t>06C</t>
        </is>
      </c>
      <c r="H593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939" t="inlineStr">
        <is>
          <t>Critical</t>
        </is>
      </c>
      <c r="J5939" t="n">
        <v>10</v>
      </c>
      <c r="K5939" t="inlineStr">
        <is>
          <t>A</t>
        </is>
      </c>
      <c r="L5939" s="9">
        <f>A5939&amp;"-"&amp;TEXT(E5939,"yyyymmdd")</f>
        <v/>
      </c>
    </row>
    <row r="5940">
      <c r="A5940" t="n">
        <v>40367373</v>
      </c>
      <c r="B5940" t="inlineStr">
        <is>
          <t>Manhattan</t>
        </is>
      </c>
      <c r="C5940" t="inlineStr">
        <is>
          <t>10065</t>
        </is>
      </c>
      <c r="D5940" t="inlineStr">
        <is>
          <t>Hamburgers</t>
        </is>
      </c>
      <c r="E5940" s="8" t="n">
        <v>46153</v>
      </c>
      <c r="F5940" t="inlineStr">
        <is>
          <t>Violations were cited in the following area(s).</t>
        </is>
      </c>
      <c r="G5940" t="inlineStr">
        <is>
          <t>06E</t>
        </is>
      </c>
      <c r="H5940" t="inlineStr">
        <is>
          <t>Sanitized equipment or utensil, including in-use food dispensing utensil, improperly used or stored.</t>
        </is>
      </c>
      <c r="I5940" t="inlineStr">
        <is>
          <t>Critical</t>
        </is>
      </c>
      <c r="J5940" t="n">
        <v>10</v>
      </c>
      <c r="K5940" t="inlineStr">
        <is>
          <t>A</t>
        </is>
      </c>
      <c r="L5940" s="9">
        <f>A5940&amp;"-"&amp;TEXT(E5940,"yyyymmdd")</f>
        <v/>
      </c>
    </row>
    <row r="5941">
      <c r="A5941" t="n">
        <v>40386569</v>
      </c>
      <c r="B5941" t="inlineStr">
        <is>
          <t>Manhattan</t>
        </is>
      </c>
      <c r="C5941" t="inlineStr">
        <is>
          <t>10025</t>
        </is>
      </c>
      <c r="D5941" t="inlineStr">
        <is>
          <t>Pizza</t>
        </is>
      </c>
      <c r="E5941" s="8" t="n">
        <v>46153</v>
      </c>
      <c r="F5941" t="inlineStr">
        <is>
          <t>No violations were recorded at the time of this inspection.</t>
        </is>
      </c>
      <c r="I5941" t="inlineStr">
        <is>
          <t>Not Applicable</t>
        </is>
      </c>
      <c r="J5941" t="n">
        <v>0</v>
      </c>
      <c r="K5941" t="inlineStr">
        <is>
          <t>A</t>
        </is>
      </c>
      <c r="L5941" s="9">
        <f>A5941&amp;"-"&amp;TEXT(E5941,"yyyymmdd")</f>
        <v/>
      </c>
    </row>
    <row r="5942">
      <c r="A5942" t="n">
        <v>40393985</v>
      </c>
      <c r="B5942" t="inlineStr">
        <is>
          <t>Queens</t>
        </is>
      </c>
      <c r="C5942" t="inlineStr">
        <is>
          <t>11101</t>
        </is>
      </c>
      <c r="D5942" t="inlineStr">
        <is>
          <t>Italian</t>
        </is>
      </c>
      <c r="E5942" s="8" t="n">
        <v>46153</v>
      </c>
      <c r="F5942" t="inlineStr">
        <is>
          <t>Violations were cited in the following area(s).</t>
        </is>
      </c>
      <c r="G5942" t="inlineStr">
        <is>
          <t>06C</t>
        </is>
      </c>
      <c r="H59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942" t="inlineStr">
        <is>
          <t>Critical</t>
        </is>
      </c>
      <c r="J5942" t="n">
        <v>13</v>
      </c>
      <c r="K5942" t="inlineStr">
        <is>
          <t>A</t>
        </is>
      </c>
      <c r="L5942" s="9">
        <f>A5942&amp;"-"&amp;TEXT(E5942,"yyyymmdd")</f>
        <v/>
      </c>
    </row>
    <row r="5943">
      <c r="A5943" t="n">
        <v>40393985</v>
      </c>
      <c r="B5943" t="inlineStr">
        <is>
          <t>Queens</t>
        </is>
      </c>
      <c r="C5943" t="inlineStr">
        <is>
          <t>11101</t>
        </is>
      </c>
      <c r="D5943" t="inlineStr">
        <is>
          <t>Italian</t>
        </is>
      </c>
      <c r="E5943" s="8" t="n">
        <v>46153</v>
      </c>
      <c r="F5943" t="inlineStr">
        <is>
          <t>Violations were cited in the following area(s).</t>
        </is>
      </c>
      <c r="G5943" t="inlineStr">
        <is>
          <t>08C</t>
        </is>
      </c>
      <c r="H5943" t="inlineStr">
        <is>
          <t>Pesticide not properly labeled or used by unlicensed individual. Pesticide, other toxic chemical improperly used/stored. Unprotected, unlocked bait station used.</t>
        </is>
      </c>
      <c r="I5943" t="inlineStr">
        <is>
          <t>Not Critical</t>
        </is>
      </c>
      <c r="J5943" t="n">
        <v>13</v>
      </c>
      <c r="K5943" t="inlineStr">
        <is>
          <t>A</t>
        </is>
      </c>
      <c r="L5943" s="9">
        <f>A5943&amp;"-"&amp;TEXT(E5943,"yyyymmdd")</f>
        <v/>
      </c>
    </row>
    <row r="5944">
      <c r="A5944" t="n">
        <v>40393985</v>
      </c>
      <c r="B5944" t="inlineStr">
        <is>
          <t>Queens</t>
        </is>
      </c>
      <c r="C5944" t="inlineStr">
        <is>
          <t>11101</t>
        </is>
      </c>
      <c r="D5944" t="inlineStr">
        <is>
          <t>Italian</t>
        </is>
      </c>
      <c r="E5944" s="8" t="n">
        <v>46153</v>
      </c>
      <c r="F5944" t="inlineStr">
        <is>
          <t>Violations were cited in the following area(s).</t>
        </is>
      </c>
      <c r="G5944" t="inlineStr">
        <is>
          <t>10B</t>
        </is>
      </c>
      <c r="H5944" t="inlineStr">
        <is>
          <t>Anti-siphonage or back-flow prevention device not provided where required; equipment or floor not properly drained; sewage disposal system in disrepair or not functioning properly. Condensation or liquid waste improperly disposed of.</t>
        </is>
      </c>
      <c r="I5944" t="inlineStr">
        <is>
          <t>Not Critical</t>
        </is>
      </c>
      <c r="J5944" t="n">
        <v>13</v>
      </c>
      <c r="K5944" t="inlineStr">
        <is>
          <t>A</t>
        </is>
      </c>
      <c r="L5944" s="9">
        <f>A5944&amp;"-"&amp;TEXT(E5944,"yyyymmdd")</f>
        <v/>
      </c>
    </row>
    <row r="5945">
      <c r="A5945" t="n">
        <v>40393985</v>
      </c>
      <c r="B5945" t="inlineStr">
        <is>
          <t>Queens</t>
        </is>
      </c>
      <c r="C5945" t="inlineStr">
        <is>
          <t>11101</t>
        </is>
      </c>
      <c r="D5945" t="inlineStr">
        <is>
          <t>Italian</t>
        </is>
      </c>
      <c r="E5945" s="8" t="n">
        <v>46153</v>
      </c>
      <c r="F5945" t="inlineStr">
        <is>
          <t>Violations were cited in the following area(s).</t>
        </is>
      </c>
      <c r="G5945" t="inlineStr">
        <is>
          <t>10F</t>
        </is>
      </c>
      <c r="H5945" t="inlineStr">
        <is>
          <t>Non-food contact surface or equipment made of unacceptable material, not kept clean, or not properly sealed, raised, spaced or movable to allow accessibility for cleaning on all sides, above and underneath the unit.</t>
        </is>
      </c>
      <c r="I5945" t="inlineStr">
        <is>
          <t>Not Critical</t>
        </is>
      </c>
      <c r="J5945" t="n">
        <v>13</v>
      </c>
      <c r="K5945" t="inlineStr">
        <is>
          <t>A</t>
        </is>
      </c>
      <c r="L5945" s="9">
        <f>A5945&amp;"-"&amp;TEXT(E5945,"yyyymmdd")</f>
        <v/>
      </c>
    </row>
    <row r="5946">
      <c r="A5946" t="n">
        <v>41008857</v>
      </c>
      <c r="B5946" t="inlineStr">
        <is>
          <t>Queens</t>
        </is>
      </c>
      <c r="C5946" t="inlineStr">
        <is>
          <t>11412</t>
        </is>
      </c>
      <c r="D5946" t="inlineStr">
        <is>
          <t>Caribbean</t>
        </is>
      </c>
      <c r="E5946" s="8" t="n">
        <v>46153</v>
      </c>
      <c r="F5946" t="inlineStr">
        <is>
          <t>Violations were cited in the following area(s).</t>
        </is>
      </c>
      <c r="G5946" t="inlineStr">
        <is>
          <t>04M</t>
        </is>
      </c>
      <c r="H5946" t="inlineStr">
        <is>
          <t>Live roaches in facility's food or non-food area.</t>
        </is>
      </c>
      <c r="I5946" t="inlineStr">
        <is>
          <t>Critical</t>
        </is>
      </c>
      <c r="J5946" t="n">
        <v>23</v>
      </c>
      <c r="L5946" s="9">
        <f>A5946&amp;"-"&amp;TEXT(E5946,"yyyymmdd")</f>
        <v/>
      </c>
    </row>
    <row r="5947">
      <c r="A5947" t="n">
        <v>41008857</v>
      </c>
      <c r="B5947" t="inlineStr">
        <is>
          <t>Queens</t>
        </is>
      </c>
      <c r="C5947" t="inlineStr">
        <is>
          <t>11412</t>
        </is>
      </c>
      <c r="D5947" t="inlineStr">
        <is>
          <t>Caribbean</t>
        </is>
      </c>
      <c r="E5947" s="8" t="n">
        <v>46153</v>
      </c>
      <c r="F5947" t="inlineStr">
        <is>
          <t>Violations were cited in the following area(s).</t>
        </is>
      </c>
      <c r="G5947" t="inlineStr">
        <is>
          <t>06C</t>
        </is>
      </c>
      <c r="H594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947" t="inlineStr">
        <is>
          <t>Critical</t>
        </is>
      </c>
      <c r="J5947" t="n">
        <v>23</v>
      </c>
      <c r="L5947" s="9">
        <f>A5947&amp;"-"&amp;TEXT(E5947,"yyyymmdd")</f>
        <v/>
      </c>
    </row>
    <row r="5948">
      <c r="A5948" t="n">
        <v>41008857</v>
      </c>
      <c r="B5948" t="inlineStr">
        <is>
          <t>Queens</t>
        </is>
      </c>
      <c r="C5948" t="inlineStr">
        <is>
          <t>11412</t>
        </is>
      </c>
      <c r="D5948" t="inlineStr">
        <is>
          <t>Caribbean</t>
        </is>
      </c>
      <c r="E5948" s="8" t="n">
        <v>46153</v>
      </c>
      <c r="F5948" t="inlineStr">
        <is>
          <t>Violations were cited in the following area(s).</t>
        </is>
      </c>
      <c r="G5948" t="inlineStr">
        <is>
          <t>08A</t>
        </is>
      </c>
      <c r="H5948" t="inlineStr">
        <is>
          <t>Establishment is not free of harborage or conditions conducive to rodents, insects or other pests.</t>
        </is>
      </c>
      <c r="I5948" t="inlineStr">
        <is>
          <t>Not Critical</t>
        </is>
      </c>
      <c r="J5948" t="n">
        <v>23</v>
      </c>
      <c r="L5948" s="9">
        <f>A5948&amp;"-"&amp;TEXT(E5948,"yyyymmdd")</f>
        <v/>
      </c>
    </row>
    <row r="5949">
      <c r="A5949" t="n">
        <v>41008857</v>
      </c>
      <c r="B5949" t="inlineStr">
        <is>
          <t>Queens</t>
        </is>
      </c>
      <c r="C5949" t="inlineStr">
        <is>
          <t>11412</t>
        </is>
      </c>
      <c r="D5949" t="inlineStr">
        <is>
          <t>Caribbean</t>
        </is>
      </c>
      <c r="E5949" s="8" t="n">
        <v>46153</v>
      </c>
      <c r="F5949" t="inlineStr">
        <is>
          <t>Violations were cited in the following area(s).</t>
        </is>
      </c>
      <c r="G5949" t="inlineStr">
        <is>
          <t>10B</t>
        </is>
      </c>
      <c r="H5949" t="inlineStr">
        <is>
          <t>Anti-siphonage or back-flow prevention device not provided where required; equipment or floor not properly drained; sewage disposal system in disrepair or not functioning properly. Condensation or liquid waste improperly disposed of.</t>
        </is>
      </c>
      <c r="I5949" t="inlineStr">
        <is>
          <t>Not Critical</t>
        </is>
      </c>
      <c r="J5949" t="n">
        <v>23</v>
      </c>
      <c r="L5949" s="9">
        <f>A5949&amp;"-"&amp;TEXT(E5949,"yyyymmdd")</f>
        <v/>
      </c>
    </row>
    <row r="5950">
      <c r="A5950" t="n">
        <v>41008857</v>
      </c>
      <c r="B5950" t="inlineStr">
        <is>
          <t>Queens</t>
        </is>
      </c>
      <c r="C5950" t="inlineStr">
        <is>
          <t>11412</t>
        </is>
      </c>
      <c r="D5950" t="inlineStr">
        <is>
          <t>Caribbean</t>
        </is>
      </c>
      <c r="E5950" s="8" t="n">
        <v>46153</v>
      </c>
      <c r="F5950" t="inlineStr">
        <is>
          <t>Violations were cited in the following area(s).</t>
        </is>
      </c>
      <c r="G5950" t="inlineStr">
        <is>
          <t>10F</t>
        </is>
      </c>
      <c r="H5950" t="inlineStr">
        <is>
          <t>Non-food contact surface or equipment made of unacceptable material, not kept clean, or not properly sealed, raised, spaced or movable to allow accessibility for cleaning on all sides, above and underneath the unit.</t>
        </is>
      </c>
      <c r="I5950" t="inlineStr">
        <is>
          <t>Not Critical</t>
        </is>
      </c>
      <c r="J5950" t="n">
        <v>23</v>
      </c>
      <c r="L5950" s="9">
        <f>A5950&amp;"-"&amp;TEXT(E5950,"yyyymmdd")</f>
        <v/>
      </c>
    </row>
    <row r="5951">
      <c r="A5951" t="n">
        <v>41008857</v>
      </c>
      <c r="B5951" t="inlineStr">
        <is>
          <t>Queens</t>
        </is>
      </c>
      <c r="C5951" t="inlineStr">
        <is>
          <t>11412</t>
        </is>
      </c>
      <c r="D5951" t="inlineStr">
        <is>
          <t>Caribbean</t>
        </is>
      </c>
      <c r="E5951" s="8" t="n">
        <v>46153</v>
      </c>
      <c r="F5951" t="inlineStr">
        <is>
          <t>Violations were cited in the following area(s).</t>
        </is>
      </c>
      <c r="G5951" t="inlineStr">
        <is>
          <t>10G</t>
        </is>
      </c>
      <c r="H5951" t="inlineStr">
        <is>
          <t>Dishwashing and ware washing: Cleaning and sanitizing of tableware, including dishes, utensils, and equipment deficient.</t>
        </is>
      </c>
      <c r="I5951" t="inlineStr">
        <is>
          <t>Not Critical</t>
        </is>
      </c>
      <c r="J5951" t="n">
        <v>23</v>
      </c>
      <c r="L5951" s="9">
        <f>A5951&amp;"-"&amp;TEXT(E5951,"yyyymmdd")</f>
        <v/>
      </c>
    </row>
    <row r="5952">
      <c r="A5952" t="n">
        <v>41011367</v>
      </c>
      <c r="B5952" t="inlineStr">
        <is>
          <t>Bronx</t>
        </is>
      </c>
      <c r="C5952" t="inlineStr">
        <is>
          <t>10467</t>
        </is>
      </c>
      <c r="D5952" t="inlineStr">
        <is>
          <t>Mexican</t>
        </is>
      </c>
      <c r="E5952" s="8" t="n">
        <v>46153</v>
      </c>
      <c r="F5952" t="inlineStr">
        <is>
          <t>Violations were cited in the following area(s).</t>
        </is>
      </c>
      <c r="G5952" t="inlineStr">
        <is>
          <t>06F</t>
        </is>
      </c>
      <c r="H5952" t="inlineStr">
        <is>
          <t>Wiping cloths not stored clean and dry, or in a sanitizing solution, between uses.</t>
        </is>
      </c>
      <c r="I5952" t="inlineStr">
        <is>
          <t>Critical</t>
        </is>
      </c>
      <c r="J5952" t="n">
        <v>11</v>
      </c>
      <c r="K5952" t="inlineStr">
        <is>
          <t>A</t>
        </is>
      </c>
      <c r="L5952" s="9">
        <f>A5952&amp;"-"&amp;TEXT(E5952,"yyyymmdd")</f>
        <v/>
      </c>
    </row>
    <row r="5953">
      <c r="A5953" t="n">
        <v>41011367</v>
      </c>
      <c r="B5953" t="inlineStr">
        <is>
          <t>Bronx</t>
        </is>
      </c>
      <c r="C5953" t="inlineStr">
        <is>
          <t>10467</t>
        </is>
      </c>
      <c r="D5953" t="inlineStr">
        <is>
          <t>Mexican</t>
        </is>
      </c>
      <c r="E5953" s="8" t="n">
        <v>46153</v>
      </c>
      <c r="F5953" t="inlineStr">
        <is>
          <t>Violations were cited in the following area(s).</t>
        </is>
      </c>
      <c r="G5953" t="inlineStr">
        <is>
          <t>09C</t>
        </is>
      </c>
      <c r="H5953" t="inlineStr">
        <is>
          <t>Design, construction, materials used or maintenance of food contact surface improper. Surface not easily cleanable, sanitized and maintained.</t>
        </is>
      </c>
      <c r="I5953" t="inlineStr">
        <is>
          <t>Not Critical</t>
        </is>
      </c>
      <c r="J5953" t="n">
        <v>11</v>
      </c>
      <c r="K5953" t="inlineStr">
        <is>
          <t>A</t>
        </is>
      </c>
      <c r="L5953" s="9">
        <f>A5953&amp;"-"&amp;TEXT(E5953,"yyyymmdd")</f>
        <v/>
      </c>
    </row>
    <row r="5954">
      <c r="A5954" t="n">
        <v>41011367</v>
      </c>
      <c r="B5954" t="inlineStr">
        <is>
          <t>Bronx</t>
        </is>
      </c>
      <c r="C5954" t="inlineStr">
        <is>
          <t>10467</t>
        </is>
      </c>
      <c r="D5954" t="inlineStr">
        <is>
          <t>Mexican</t>
        </is>
      </c>
      <c r="E5954" s="8" t="n">
        <v>46153</v>
      </c>
      <c r="F5954" t="inlineStr">
        <is>
          <t>Violations were cited in the following area(s).</t>
        </is>
      </c>
      <c r="G5954" t="inlineStr">
        <is>
          <t>10F</t>
        </is>
      </c>
      <c r="H5954" t="inlineStr">
        <is>
          <t>Non-food contact surface or equipment made of unacceptable material, not kept clean, or not properly sealed, raised, spaced or movable to allow accessibility for cleaning on all sides, above and underneath the unit.</t>
        </is>
      </c>
      <c r="I5954" t="inlineStr">
        <is>
          <t>Not Critical</t>
        </is>
      </c>
      <c r="J5954" t="n">
        <v>11</v>
      </c>
      <c r="K5954" t="inlineStr">
        <is>
          <t>A</t>
        </is>
      </c>
      <c r="L5954" s="9">
        <f>A5954&amp;"-"&amp;TEXT(E5954,"yyyymmdd")</f>
        <v/>
      </c>
    </row>
    <row r="5955">
      <c r="A5955" t="n">
        <v>41063983</v>
      </c>
      <c r="B5955" t="inlineStr">
        <is>
          <t>Manhattan</t>
        </is>
      </c>
      <c r="C5955" t="inlineStr">
        <is>
          <t>10040</t>
        </is>
      </c>
      <c r="D5955" t="inlineStr">
        <is>
          <t>Bakery Products/Desserts</t>
        </is>
      </c>
      <c r="E5955" s="8" t="n">
        <v>46153</v>
      </c>
      <c r="F5955" t="inlineStr">
        <is>
          <t>Violations were cited in the following area(s).</t>
        </is>
      </c>
      <c r="G5955" t="inlineStr">
        <is>
          <t>06C</t>
        </is>
      </c>
      <c r="H595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955" t="inlineStr">
        <is>
          <t>Critical</t>
        </is>
      </c>
      <c r="J5955" t="n">
        <v>7</v>
      </c>
      <c r="K5955" t="inlineStr">
        <is>
          <t>A</t>
        </is>
      </c>
      <c r="L5955" s="9">
        <f>A5955&amp;"-"&amp;TEXT(E5955,"yyyymmdd")</f>
        <v/>
      </c>
    </row>
    <row r="5956">
      <c r="A5956" t="n">
        <v>41063983</v>
      </c>
      <c r="B5956" t="inlineStr">
        <is>
          <t>Manhattan</t>
        </is>
      </c>
      <c r="C5956" t="inlineStr">
        <is>
          <t>10040</t>
        </is>
      </c>
      <c r="D5956" t="inlineStr">
        <is>
          <t>Bakery Products/Desserts</t>
        </is>
      </c>
      <c r="E5956" s="8" t="n">
        <v>46153</v>
      </c>
      <c r="F5956" t="inlineStr">
        <is>
          <t>Violations were cited in the following area(s).</t>
        </is>
      </c>
      <c r="G5956" t="inlineStr">
        <is>
          <t>09C</t>
        </is>
      </c>
      <c r="H5956" t="inlineStr">
        <is>
          <t>Design, construction, materials used or maintenance of food contact surface improper. Surface not easily cleanable, sanitized and maintained.</t>
        </is>
      </c>
      <c r="I5956" t="inlineStr">
        <is>
          <t>Not Critical</t>
        </is>
      </c>
      <c r="J5956" t="n">
        <v>7</v>
      </c>
      <c r="K5956" t="inlineStr">
        <is>
          <t>A</t>
        </is>
      </c>
      <c r="L5956" s="9">
        <f>A5956&amp;"-"&amp;TEXT(E5956,"yyyymmdd")</f>
        <v/>
      </c>
    </row>
    <row r="5957">
      <c r="A5957" t="n">
        <v>41076171</v>
      </c>
      <c r="B5957" t="inlineStr">
        <is>
          <t>Queens</t>
        </is>
      </c>
      <c r="C5957" t="inlineStr">
        <is>
          <t>11377</t>
        </is>
      </c>
      <c r="D5957" t="inlineStr">
        <is>
          <t>Frozen Desserts</t>
        </is>
      </c>
      <c r="E5957" s="8" t="n">
        <v>46153</v>
      </c>
      <c r="F5957" t="inlineStr">
        <is>
          <t>Violations were cited in the following area(s).</t>
        </is>
      </c>
      <c r="G5957" t="inlineStr">
        <is>
          <t>08C</t>
        </is>
      </c>
      <c r="H5957" t="inlineStr">
        <is>
          <t>Pesticide not properly labeled or used by unlicensed individual. Pesticide, other toxic chemical improperly used/stored. Unprotected, unlocked bait station used.</t>
        </is>
      </c>
      <c r="I5957" t="inlineStr">
        <is>
          <t>Not Critical</t>
        </is>
      </c>
      <c r="J5957" t="n">
        <v>4</v>
      </c>
      <c r="K5957" t="inlineStr">
        <is>
          <t>A</t>
        </is>
      </c>
      <c r="L5957" s="9">
        <f>A5957&amp;"-"&amp;TEXT(E5957,"yyyymmdd")</f>
        <v/>
      </c>
    </row>
    <row r="5958">
      <c r="A5958" t="n">
        <v>41076171</v>
      </c>
      <c r="B5958" t="inlineStr">
        <is>
          <t>Queens</t>
        </is>
      </c>
      <c r="C5958" t="inlineStr">
        <is>
          <t>11377</t>
        </is>
      </c>
      <c r="D5958" t="inlineStr">
        <is>
          <t>Frozen Desserts</t>
        </is>
      </c>
      <c r="E5958" s="8" t="n">
        <v>46153</v>
      </c>
      <c r="F5958" t="inlineStr">
        <is>
          <t>Violations were cited in the following area(s).</t>
        </is>
      </c>
      <c r="G5958" t="inlineStr">
        <is>
          <t>10F</t>
        </is>
      </c>
      <c r="H5958" t="inlineStr">
        <is>
          <t>Non-food contact surface or equipment made of unacceptable material, not kept clean, or not properly sealed, raised, spaced or movable to allow accessibility for cleaning on all sides, above and underneath the unit.</t>
        </is>
      </c>
      <c r="I5958" t="inlineStr">
        <is>
          <t>Not Critical</t>
        </is>
      </c>
      <c r="J5958" t="n">
        <v>4</v>
      </c>
      <c r="K5958" t="inlineStr">
        <is>
          <t>A</t>
        </is>
      </c>
      <c r="L5958" s="9">
        <f>A5958&amp;"-"&amp;TEXT(E5958,"yyyymmdd")</f>
        <v/>
      </c>
    </row>
    <row r="5959">
      <c r="A5959" t="n">
        <v>41092403</v>
      </c>
      <c r="B5959" t="inlineStr">
        <is>
          <t>Manhattan</t>
        </is>
      </c>
      <c r="C5959" t="inlineStr">
        <is>
          <t>10065</t>
        </is>
      </c>
      <c r="D5959" t="inlineStr">
        <is>
          <t>American</t>
        </is>
      </c>
      <c r="E5959" s="8" t="n">
        <v>46153</v>
      </c>
      <c r="F5959" t="inlineStr">
        <is>
          <t>Violations were cited in the following area(s).</t>
        </is>
      </c>
      <c r="G5959" t="inlineStr">
        <is>
          <t>02B</t>
        </is>
      </c>
      <c r="H5959" t="inlineStr">
        <is>
          <t>Hot TCS food item not held at or above 140 °F.</t>
        </is>
      </c>
      <c r="I5959" t="inlineStr">
        <is>
          <t>Critical</t>
        </is>
      </c>
      <c r="J5959" t="n">
        <v>23</v>
      </c>
      <c r="L5959" s="9">
        <f>A5959&amp;"-"&amp;TEXT(E5959,"yyyymmdd")</f>
        <v/>
      </c>
    </row>
    <row r="5960">
      <c r="A5960" t="n">
        <v>41092403</v>
      </c>
      <c r="B5960" t="inlineStr">
        <is>
          <t>Manhattan</t>
        </is>
      </c>
      <c r="C5960" t="inlineStr">
        <is>
          <t>10065</t>
        </is>
      </c>
      <c r="D5960" t="inlineStr">
        <is>
          <t>American</t>
        </is>
      </c>
      <c r="E5960" s="8" t="n">
        <v>46153</v>
      </c>
      <c r="F5960" t="inlineStr">
        <is>
          <t>Violations were cited in the following area(s).</t>
        </is>
      </c>
      <c r="G5960" t="inlineStr">
        <is>
          <t>02G</t>
        </is>
      </c>
      <c r="H5960" t="inlineStr">
        <is>
          <t>Cold TCS food item held above 41 °F; smoked or processed fish held above 38 °F; intact raw eggs held above 45 °F; or reduced oxygen packaged (ROP) TCS foods held above required temperatures except during active necessary preparation.</t>
        </is>
      </c>
      <c r="I5960" t="inlineStr">
        <is>
          <t>Critical</t>
        </is>
      </c>
      <c r="J5960" t="n">
        <v>23</v>
      </c>
      <c r="L5960" s="9">
        <f>A5960&amp;"-"&amp;TEXT(E5960,"yyyymmdd")</f>
        <v/>
      </c>
    </row>
    <row r="5961">
      <c r="A5961" t="n">
        <v>41092403</v>
      </c>
      <c r="B5961" t="inlineStr">
        <is>
          <t>Manhattan</t>
        </is>
      </c>
      <c r="C5961" t="inlineStr">
        <is>
          <t>10065</t>
        </is>
      </c>
      <c r="D5961" t="inlineStr">
        <is>
          <t>American</t>
        </is>
      </c>
      <c r="E5961" s="8" t="n">
        <v>46153</v>
      </c>
      <c r="F5961" t="inlineStr">
        <is>
          <t>Violations were cited in the following area(s).</t>
        </is>
      </c>
      <c r="G5961" t="inlineStr">
        <is>
          <t>06D</t>
        </is>
      </c>
      <c r="H5961" t="inlineStr">
        <is>
          <t>Food contact surface not properly washed, rinsed and sanitized after each use and following any activity when contamination may have occurred.</t>
        </is>
      </c>
      <c r="I5961" t="inlineStr">
        <is>
          <t>Critical</t>
        </is>
      </c>
      <c r="J5961" t="n">
        <v>23</v>
      </c>
      <c r="L5961" s="9">
        <f>A5961&amp;"-"&amp;TEXT(E5961,"yyyymmdd")</f>
        <v/>
      </c>
    </row>
    <row r="5962">
      <c r="A5962" t="n">
        <v>41092403</v>
      </c>
      <c r="B5962" t="inlineStr">
        <is>
          <t>Manhattan</t>
        </is>
      </c>
      <c r="C5962" t="inlineStr">
        <is>
          <t>10065</t>
        </is>
      </c>
      <c r="D5962" t="inlineStr">
        <is>
          <t>American</t>
        </is>
      </c>
      <c r="E5962" s="8" t="n">
        <v>46153</v>
      </c>
      <c r="F5962" t="inlineStr">
        <is>
          <t>Violations were cited in the following area(s).</t>
        </is>
      </c>
      <c r="G5962" t="inlineStr">
        <is>
          <t>10F</t>
        </is>
      </c>
      <c r="H5962" t="inlineStr">
        <is>
          <t>Non-food contact surface or equipment made of unacceptable material, not kept clean, or not properly sealed, raised, spaced or movable to allow accessibility for cleaning on all sides, above and underneath the unit.</t>
        </is>
      </c>
      <c r="I5962" t="inlineStr">
        <is>
          <t>Not Critical</t>
        </is>
      </c>
      <c r="J5962" t="n">
        <v>23</v>
      </c>
      <c r="L5962" s="9">
        <f>A5962&amp;"-"&amp;TEXT(E5962,"yyyymmdd")</f>
        <v/>
      </c>
    </row>
    <row r="5963">
      <c r="A5963" t="n">
        <v>41343370</v>
      </c>
      <c r="B5963" t="inlineStr">
        <is>
          <t>Brooklyn</t>
        </is>
      </c>
      <c r="C5963" t="inlineStr">
        <is>
          <t>11249</t>
        </is>
      </c>
      <c r="D5963" t="inlineStr">
        <is>
          <t>Mexican</t>
        </is>
      </c>
      <c r="E5963" s="8" t="n">
        <v>46153</v>
      </c>
      <c r="F5963" t="inlineStr">
        <is>
          <t>Violations were cited in the following area(s).</t>
        </is>
      </c>
      <c r="G5963" t="inlineStr">
        <is>
          <t>02G</t>
        </is>
      </c>
      <c r="H5963" t="inlineStr">
        <is>
          <t>Cold TCS food item held above 41 °F; smoked or processed fish held above 38 °F; intact raw eggs held above 45 °F; or reduced oxygen packaged (ROP) TCS foods held above required temperatures except during active necessary preparation.</t>
        </is>
      </c>
      <c r="I5963" t="inlineStr">
        <is>
          <t>Critical</t>
        </is>
      </c>
      <c r="J5963" t="n">
        <v>55</v>
      </c>
      <c r="L5963" s="9">
        <f>A5963&amp;"-"&amp;TEXT(E5963,"yyyymmdd")</f>
        <v/>
      </c>
    </row>
    <row r="5964">
      <c r="A5964" t="n">
        <v>41343370</v>
      </c>
      <c r="B5964" t="inlineStr">
        <is>
          <t>Brooklyn</t>
        </is>
      </c>
      <c r="C5964" t="inlineStr">
        <is>
          <t>11249</t>
        </is>
      </c>
      <c r="D5964" t="inlineStr">
        <is>
          <t>Mexican</t>
        </is>
      </c>
      <c r="E5964" s="8" t="n">
        <v>46153</v>
      </c>
      <c r="F5964" t="inlineStr">
        <is>
          <t>Violations were cited in the following area(s).</t>
        </is>
      </c>
      <c r="G5964" t="inlineStr">
        <is>
          <t>04A</t>
        </is>
      </c>
      <c r="H5964" t="inlineStr">
        <is>
          <t>Food Protection Certificate (FPC) not held by manager or supervisor of food operations.</t>
        </is>
      </c>
      <c r="I5964" t="inlineStr">
        <is>
          <t>Critical</t>
        </is>
      </c>
      <c r="J5964" t="n">
        <v>55</v>
      </c>
      <c r="L5964" s="9">
        <f>A5964&amp;"-"&amp;TEXT(E5964,"yyyymmdd")</f>
        <v/>
      </c>
    </row>
    <row r="5965">
      <c r="A5965" t="n">
        <v>41343370</v>
      </c>
      <c r="B5965" t="inlineStr">
        <is>
          <t>Brooklyn</t>
        </is>
      </c>
      <c r="C5965" t="inlineStr">
        <is>
          <t>11249</t>
        </is>
      </c>
      <c r="D5965" t="inlineStr">
        <is>
          <t>Mexican</t>
        </is>
      </c>
      <c r="E5965" s="8" t="n">
        <v>46153</v>
      </c>
      <c r="F5965" t="inlineStr">
        <is>
          <t>Violations were cited in the following area(s).</t>
        </is>
      </c>
      <c r="G5965" t="inlineStr">
        <is>
          <t>04K</t>
        </is>
      </c>
      <c r="H5965" t="inlineStr">
        <is>
          <t>Evidence of rats or live rats in establishment's food or non-food areas.</t>
        </is>
      </c>
      <c r="I5965" t="inlineStr">
        <is>
          <t>Critical</t>
        </is>
      </c>
      <c r="J5965" t="n">
        <v>55</v>
      </c>
      <c r="L5965" s="9">
        <f>A5965&amp;"-"&amp;TEXT(E5965,"yyyymmdd")</f>
        <v/>
      </c>
    </row>
    <row r="5966">
      <c r="A5966" t="n">
        <v>41343370</v>
      </c>
      <c r="B5966" t="inlineStr">
        <is>
          <t>Brooklyn</t>
        </is>
      </c>
      <c r="C5966" t="inlineStr">
        <is>
          <t>11249</t>
        </is>
      </c>
      <c r="D5966" t="inlineStr">
        <is>
          <t>Mexican</t>
        </is>
      </c>
      <c r="E5966" s="8" t="n">
        <v>46153</v>
      </c>
      <c r="F5966" t="inlineStr">
        <is>
          <t>Violations were cited in the following area(s).</t>
        </is>
      </c>
      <c r="G5966" t="inlineStr">
        <is>
          <t>04L</t>
        </is>
      </c>
      <c r="H5966" t="inlineStr">
        <is>
          <t>Evidence of mice or live mice in establishment's food or non-food areas.</t>
        </is>
      </c>
      <c r="I5966" t="inlineStr">
        <is>
          <t>Critical</t>
        </is>
      </c>
      <c r="J5966" t="n">
        <v>55</v>
      </c>
      <c r="L5966" s="9">
        <f>A5966&amp;"-"&amp;TEXT(E5966,"yyyymmdd")</f>
        <v/>
      </c>
    </row>
    <row r="5967">
      <c r="A5967" t="n">
        <v>41343370</v>
      </c>
      <c r="B5967" t="inlineStr">
        <is>
          <t>Brooklyn</t>
        </is>
      </c>
      <c r="C5967" t="inlineStr">
        <is>
          <t>11249</t>
        </is>
      </c>
      <c r="D5967" t="inlineStr">
        <is>
          <t>Mexican</t>
        </is>
      </c>
      <c r="E5967" s="8" t="n">
        <v>46153</v>
      </c>
      <c r="F5967" t="inlineStr">
        <is>
          <t>Violations were cited in the following area(s).</t>
        </is>
      </c>
      <c r="G5967" t="inlineStr">
        <is>
          <t>06C</t>
        </is>
      </c>
      <c r="H596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967" t="inlineStr">
        <is>
          <t>Critical</t>
        </is>
      </c>
      <c r="J5967" t="n">
        <v>55</v>
      </c>
      <c r="L5967" s="9">
        <f>A5967&amp;"-"&amp;TEXT(E5967,"yyyymmdd")</f>
        <v/>
      </c>
    </row>
    <row r="5968">
      <c r="A5968" t="n">
        <v>41343370</v>
      </c>
      <c r="B5968" t="inlineStr">
        <is>
          <t>Brooklyn</t>
        </is>
      </c>
      <c r="C5968" t="inlineStr">
        <is>
          <t>11249</t>
        </is>
      </c>
      <c r="D5968" t="inlineStr">
        <is>
          <t>Mexican</t>
        </is>
      </c>
      <c r="E5968" s="8" t="n">
        <v>46153</v>
      </c>
      <c r="F5968" t="inlineStr">
        <is>
          <t>Violations were cited in the following area(s).</t>
        </is>
      </c>
      <c r="G5968" t="inlineStr">
        <is>
          <t>06D</t>
        </is>
      </c>
      <c r="H5968" t="inlineStr">
        <is>
          <t>Food contact surface not properly washed, rinsed and sanitized after each use and following any activity when contamination may have occurred.</t>
        </is>
      </c>
      <c r="I5968" t="inlineStr">
        <is>
          <t>Critical</t>
        </is>
      </c>
      <c r="J5968" t="n">
        <v>55</v>
      </c>
      <c r="L5968" s="9">
        <f>A5968&amp;"-"&amp;TEXT(E5968,"yyyymmdd")</f>
        <v/>
      </c>
    </row>
    <row r="5969">
      <c r="A5969" t="n">
        <v>41343370</v>
      </c>
      <c r="B5969" t="inlineStr">
        <is>
          <t>Brooklyn</t>
        </is>
      </c>
      <c r="C5969" t="inlineStr">
        <is>
          <t>11249</t>
        </is>
      </c>
      <c r="D5969" t="inlineStr">
        <is>
          <t>Mexican</t>
        </is>
      </c>
      <c r="E5969" s="8" t="n">
        <v>46153</v>
      </c>
      <c r="F5969" t="inlineStr">
        <is>
          <t>Violations were cited in the following area(s).</t>
        </is>
      </c>
      <c r="G5969" t="inlineStr">
        <is>
          <t>08A</t>
        </is>
      </c>
      <c r="H5969" t="inlineStr">
        <is>
          <t>Establishment is not free of harborage or conditions conducive to rodents, insects or other pests.</t>
        </is>
      </c>
      <c r="I5969" t="inlineStr">
        <is>
          <t>Not Critical</t>
        </is>
      </c>
      <c r="J5969" t="n">
        <v>55</v>
      </c>
      <c r="L5969" s="9">
        <f>A5969&amp;"-"&amp;TEXT(E5969,"yyyymmdd")</f>
        <v/>
      </c>
    </row>
    <row r="5970">
      <c r="A5970" t="n">
        <v>41343370</v>
      </c>
      <c r="B5970" t="inlineStr">
        <is>
          <t>Brooklyn</t>
        </is>
      </c>
      <c r="C5970" t="inlineStr">
        <is>
          <t>11249</t>
        </is>
      </c>
      <c r="D5970" t="inlineStr">
        <is>
          <t>Mexican</t>
        </is>
      </c>
      <c r="E5970" s="8" t="n">
        <v>46153</v>
      </c>
      <c r="F5970" t="inlineStr">
        <is>
          <t>Violations were cited in the following area(s).</t>
        </is>
      </c>
      <c r="G5970" t="inlineStr">
        <is>
          <t>10F</t>
        </is>
      </c>
      <c r="H5970" t="inlineStr">
        <is>
          <t>Non-food contact surface or equipment made of unacceptable material, not kept clean, or not properly sealed, raised, spaced or movable to allow accessibility for cleaning on all sides, above and underneath the unit.</t>
        </is>
      </c>
      <c r="I5970" t="inlineStr">
        <is>
          <t>Not Critical</t>
        </is>
      </c>
      <c r="J5970" t="n">
        <v>55</v>
      </c>
      <c r="L5970" s="9">
        <f>A5970&amp;"-"&amp;TEXT(E5970,"yyyymmdd")</f>
        <v/>
      </c>
    </row>
    <row r="5971">
      <c r="A5971" t="n">
        <v>41343370</v>
      </c>
      <c r="B5971" t="inlineStr">
        <is>
          <t>Brooklyn</t>
        </is>
      </c>
      <c r="C5971" t="inlineStr">
        <is>
          <t>11249</t>
        </is>
      </c>
      <c r="D5971" t="inlineStr">
        <is>
          <t>Mexican</t>
        </is>
      </c>
      <c r="E5971" s="8" t="n">
        <v>46153</v>
      </c>
      <c r="F5971" t="inlineStr">
        <is>
          <t>Violations were cited in the following area(s).</t>
        </is>
      </c>
      <c r="G5971" t="inlineStr">
        <is>
          <t>10G</t>
        </is>
      </c>
      <c r="H5971" t="inlineStr">
        <is>
          <t>Dishwashing and ware washing: Cleaning and sanitizing of tableware, including dishes, utensils, and equipment deficient.</t>
        </is>
      </c>
      <c r="I5971" t="inlineStr">
        <is>
          <t>Not Critical</t>
        </is>
      </c>
      <c r="J5971" t="n">
        <v>55</v>
      </c>
      <c r="L5971" s="9">
        <f>A5971&amp;"-"&amp;TEXT(E5971,"yyyymmdd")</f>
        <v/>
      </c>
    </row>
    <row r="5972">
      <c r="A5972" t="n">
        <v>41343370</v>
      </c>
      <c r="B5972" t="inlineStr">
        <is>
          <t>Brooklyn</t>
        </is>
      </c>
      <c r="C5972" t="inlineStr">
        <is>
          <t>11249</t>
        </is>
      </c>
      <c r="D5972" t="inlineStr">
        <is>
          <t>Mexican</t>
        </is>
      </c>
      <c r="E5972" s="8" t="n">
        <v>46153</v>
      </c>
      <c r="F5972" t="inlineStr">
        <is>
          <t>Violations were cited in the following area(s).</t>
        </is>
      </c>
      <c r="G5972" t="inlineStr">
        <is>
          <t>10H</t>
        </is>
      </c>
      <c r="H5972" t="inlineStr">
        <is>
          <t>Single service article not provided. Single service article reused or not protected from contamination when transported, stored, dispensed. Drinking straws not completely enclosed in wrapper or dispensed from a sanitary device.</t>
        </is>
      </c>
      <c r="I5972" t="inlineStr">
        <is>
          <t>Not Critical</t>
        </is>
      </c>
      <c r="J5972" t="n">
        <v>55</v>
      </c>
      <c r="L5972" s="9">
        <f>A5972&amp;"-"&amp;TEXT(E5972,"yyyymmdd")</f>
        <v/>
      </c>
    </row>
    <row r="5973">
      <c r="A5973" t="n">
        <v>41421764</v>
      </c>
      <c r="B5973" t="inlineStr">
        <is>
          <t>Queens</t>
        </is>
      </c>
      <c r="C5973" t="inlineStr">
        <is>
          <t>11432</t>
        </is>
      </c>
      <c r="D5973" t="inlineStr">
        <is>
          <t>Hamburgers</t>
        </is>
      </c>
      <c r="E5973" s="8" t="n">
        <v>46153</v>
      </c>
      <c r="F5973" t="inlineStr">
        <is>
          <t>Violations were cited in the following area(s).</t>
        </is>
      </c>
      <c r="G5973" t="inlineStr">
        <is>
          <t>10F</t>
        </is>
      </c>
      <c r="H5973" t="inlineStr">
        <is>
          <t>Non-food contact surface or equipment made of unacceptable material, not kept clean, or not properly sealed, raised, spaced or movable to allow accessibility for cleaning on all sides, above and underneath the unit.</t>
        </is>
      </c>
      <c r="I5973" t="inlineStr">
        <is>
          <t>Not Critical</t>
        </is>
      </c>
      <c r="J5973" t="n">
        <v>2</v>
      </c>
      <c r="K5973" t="inlineStr">
        <is>
          <t>A</t>
        </is>
      </c>
      <c r="L5973" s="9">
        <f>A5973&amp;"-"&amp;TEXT(E5973,"yyyymmdd")</f>
        <v/>
      </c>
    </row>
    <row r="5974">
      <c r="A5974" t="n">
        <v>41454953</v>
      </c>
      <c r="B5974" t="inlineStr">
        <is>
          <t>Brooklyn</t>
        </is>
      </c>
      <c r="C5974" t="inlineStr">
        <is>
          <t>11238</t>
        </is>
      </c>
      <c r="D5974" t="inlineStr">
        <is>
          <t>Chinese</t>
        </is>
      </c>
      <c r="E5974" s="8" t="n">
        <v>46153</v>
      </c>
      <c r="F5974" t="inlineStr">
        <is>
          <t>Violations were cited in the following area(s).</t>
        </is>
      </c>
      <c r="G5974" t="inlineStr">
        <is>
          <t>02B</t>
        </is>
      </c>
      <c r="H5974" t="inlineStr">
        <is>
          <t>Hot TCS food item not held at or above 140 °F.</t>
        </is>
      </c>
      <c r="I5974" t="inlineStr">
        <is>
          <t>Critical</t>
        </is>
      </c>
      <c r="J5974" t="n">
        <v>24</v>
      </c>
      <c r="L5974" s="9">
        <f>A5974&amp;"-"&amp;TEXT(E5974,"yyyymmdd")</f>
        <v/>
      </c>
    </row>
    <row r="5975">
      <c r="A5975" t="n">
        <v>41454953</v>
      </c>
      <c r="B5975" t="inlineStr">
        <is>
          <t>Brooklyn</t>
        </is>
      </c>
      <c r="C5975" t="inlineStr">
        <is>
          <t>11238</t>
        </is>
      </c>
      <c r="D5975" t="inlineStr">
        <is>
          <t>Chinese</t>
        </is>
      </c>
      <c r="E5975" s="8" t="n">
        <v>46153</v>
      </c>
      <c r="F5975" t="inlineStr">
        <is>
          <t>Violations were cited in the following area(s).</t>
        </is>
      </c>
      <c r="G5975" t="inlineStr">
        <is>
          <t>04L</t>
        </is>
      </c>
      <c r="H5975" t="inlineStr">
        <is>
          <t>Evidence of mice or live mice in establishment's food or non-food areas.</t>
        </is>
      </c>
      <c r="I5975" t="inlineStr">
        <is>
          <t>Critical</t>
        </is>
      </c>
      <c r="J5975" t="n">
        <v>24</v>
      </c>
      <c r="L5975" s="9">
        <f>A5975&amp;"-"&amp;TEXT(E5975,"yyyymmdd")</f>
        <v/>
      </c>
    </row>
    <row r="5976">
      <c r="A5976" t="n">
        <v>41454953</v>
      </c>
      <c r="B5976" t="inlineStr">
        <is>
          <t>Brooklyn</t>
        </is>
      </c>
      <c r="C5976" t="inlineStr">
        <is>
          <t>11238</t>
        </is>
      </c>
      <c r="D5976" t="inlineStr">
        <is>
          <t>Chinese</t>
        </is>
      </c>
      <c r="E5976" s="8" t="n">
        <v>46153</v>
      </c>
      <c r="F5976" t="inlineStr">
        <is>
          <t>Violations were cited in the following area(s).</t>
        </is>
      </c>
      <c r="G5976" t="inlineStr">
        <is>
          <t>08A</t>
        </is>
      </c>
      <c r="H5976" t="inlineStr">
        <is>
          <t>Establishment is not free of harborage or conditions conducive to rodents, insects or other pests.</t>
        </is>
      </c>
      <c r="I5976" t="inlineStr">
        <is>
          <t>Not Critical</t>
        </is>
      </c>
      <c r="J5976" t="n">
        <v>24</v>
      </c>
      <c r="L5976" s="9">
        <f>A5976&amp;"-"&amp;TEXT(E5976,"yyyymmdd")</f>
        <v/>
      </c>
    </row>
    <row r="5977">
      <c r="A5977" t="n">
        <v>41454953</v>
      </c>
      <c r="B5977" t="inlineStr">
        <is>
          <t>Brooklyn</t>
        </is>
      </c>
      <c r="C5977" t="inlineStr">
        <is>
          <t>11238</t>
        </is>
      </c>
      <c r="D5977" t="inlineStr">
        <is>
          <t>Chinese</t>
        </is>
      </c>
      <c r="E5977" s="8" t="n">
        <v>46153</v>
      </c>
      <c r="F5977" t="inlineStr">
        <is>
          <t>Violations were cited in the following area(s).</t>
        </is>
      </c>
      <c r="G5977" t="inlineStr">
        <is>
          <t>10G</t>
        </is>
      </c>
      <c r="H5977" t="inlineStr">
        <is>
          <t>Dishwashing and ware washing: Cleaning and sanitizing of tableware, including dishes, utensils, and equipment deficient.</t>
        </is>
      </c>
      <c r="I5977" t="inlineStr">
        <is>
          <t>Not Critical</t>
        </is>
      </c>
      <c r="J5977" t="n">
        <v>24</v>
      </c>
      <c r="L5977" s="9">
        <f>A5977&amp;"-"&amp;TEXT(E5977,"yyyymmdd")</f>
        <v/>
      </c>
    </row>
    <row r="5978">
      <c r="A5978" t="n">
        <v>41454953</v>
      </c>
      <c r="B5978" t="inlineStr">
        <is>
          <t>Brooklyn</t>
        </is>
      </c>
      <c r="C5978" t="inlineStr">
        <is>
          <t>11238</t>
        </is>
      </c>
      <c r="D5978" t="inlineStr">
        <is>
          <t>Chinese</t>
        </is>
      </c>
      <c r="E5978" s="8" t="n">
        <v>46153</v>
      </c>
      <c r="F5978" t="inlineStr">
        <is>
          <t>Violations were cited in the following area(s).</t>
        </is>
      </c>
      <c r="G5978" t="inlineStr">
        <is>
          <t>28-06</t>
        </is>
      </c>
      <c r="H5978" t="inlineStr">
        <is>
          <t>Contract with a pest management professional not in place. Record of extermination activities not kept on premises.</t>
        </is>
      </c>
      <c r="I5978" t="inlineStr">
        <is>
          <t>Not Critical</t>
        </is>
      </c>
      <c r="J5978" t="n">
        <v>24</v>
      </c>
      <c r="L5978" s="9">
        <f>A5978&amp;"-"&amp;TEXT(E5978,"yyyymmdd")</f>
        <v/>
      </c>
    </row>
    <row r="5979">
      <c r="A5979" t="n">
        <v>41489737</v>
      </c>
      <c r="B5979" t="inlineStr">
        <is>
          <t>Manhattan</t>
        </is>
      </c>
      <c r="C5979" t="inlineStr">
        <is>
          <t>10065</t>
        </is>
      </c>
      <c r="D5979" t="inlineStr">
        <is>
          <t>Italian</t>
        </is>
      </c>
      <c r="E5979" s="8" t="n">
        <v>46153</v>
      </c>
      <c r="F5979" t="inlineStr">
        <is>
          <t>Violations were cited in the following area(s).</t>
        </is>
      </c>
      <c r="G5979" t="inlineStr">
        <is>
          <t>06B</t>
        </is>
      </c>
      <c r="H5979" t="inlineStr">
        <is>
          <t>Tobacco or electronic cigarette use, eating, or drinking from open container in food preparation, food storage or dishwashing area.</t>
        </is>
      </c>
      <c r="I5979" t="inlineStr">
        <is>
          <t>Critical</t>
        </is>
      </c>
      <c r="J5979" t="n">
        <v>9</v>
      </c>
      <c r="K5979" t="inlineStr">
        <is>
          <t>A</t>
        </is>
      </c>
      <c r="L5979" s="9">
        <f>A5979&amp;"-"&amp;TEXT(E5979,"yyyymmdd")</f>
        <v/>
      </c>
    </row>
    <row r="5980">
      <c r="A5980" t="n">
        <v>41489737</v>
      </c>
      <c r="B5980" t="inlineStr">
        <is>
          <t>Manhattan</t>
        </is>
      </c>
      <c r="C5980" t="inlineStr">
        <is>
          <t>10065</t>
        </is>
      </c>
      <c r="D5980" t="inlineStr">
        <is>
          <t>Italian</t>
        </is>
      </c>
      <c r="E5980" s="8" t="n">
        <v>46153</v>
      </c>
      <c r="F5980" t="inlineStr">
        <is>
          <t>Violations were cited in the following area(s).</t>
        </is>
      </c>
      <c r="G5980" t="inlineStr">
        <is>
          <t>10F</t>
        </is>
      </c>
      <c r="H5980" t="inlineStr">
        <is>
          <t>Non-food contact surface or equipment made of unacceptable material, not kept clean, or not properly sealed, raised, spaced or movable to allow accessibility for cleaning on all sides, above and underneath the unit.</t>
        </is>
      </c>
      <c r="I5980" t="inlineStr">
        <is>
          <t>Not Critical</t>
        </is>
      </c>
      <c r="J5980" t="n">
        <v>9</v>
      </c>
      <c r="K5980" t="inlineStr">
        <is>
          <t>A</t>
        </is>
      </c>
      <c r="L5980" s="9">
        <f>A5980&amp;"-"&amp;TEXT(E5980,"yyyymmdd")</f>
        <v/>
      </c>
    </row>
    <row r="5981">
      <c r="A5981" t="n">
        <v>41574370</v>
      </c>
      <c r="B5981" t="inlineStr">
        <is>
          <t>Brooklyn</t>
        </is>
      </c>
      <c r="C5981" t="inlineStr">
        <is>
          <t>11229</t>
        </is>
      </c>
      <c r="D5981" t="inlineStr">
        <is>
          <t>Bakery Products/Desserts</t>
        </is>
      </c>
      <c r="E5981" s="8" t="n">
        <v>46153</v>
      </c>
      <c r="F5981" t="inlineStr">
        <is>
          <t>Violations were cited in the following area(s).</t>
        </is>
      </c>
      <c r="G5981" t="inlineStr">
        <is>
          <t>02B</t>
        </is>
      </c>
      <c r="H5981" t="inlineStr">
        <is>
          <t>Hot TCS food item not held at or above 140 °F.</t>
        </is>
      </c>
      <c r="I5981" t="inlineStr">
        <is>
          <t>Critical</t>
        </is>
      </c>
      <c r="J5981" t="n">
        <v>19</v>
      </c>
      <c r="L5981" s="9">
        <f>A5981&amp;"-"&amp;TEXT(E5981,"yyyymmdd")</f>
        <v/>
      </c>
    </row>
    <row r="5982">
      <c r="A5982" t="n">
        <v>41574370</v>
      </c>
      <c r="B5982" t="inlineStr">
        <is>
          <t>Brooklyn</t>
        </is>
      </c>
      <c r="C5982" t="inlineStr">
        <is>
          <t>11229</t>
        </is>
      </c>
      <c r="D5982" t="inlineStr">
        <is>
          <t>Bakery Products/Desserts</t>
        </is>
      </c>
      <c r="E5982" s="8" t="n">
        <v>46153</v>
      </c>
      <c r="F5982" t="inlineStr">
        <is>
          <t>Violations were cited in the following area(s).</t>
        </is>
      </c>
      <c r="G5982" t="inlineStr">
        <is>
          <t>04F</t>
        </is>
      </c>
      <c r="H5982" t="inlineStr">
        <is>
          <t>Food preparation area, food storage area, or other area used by employees or patrons, contaminated by sewage or liquid waste.</t>
        </is>
      </c>
      <c r="I5982" t="inlineStr">
        <is>
          <t>Critical</t>
        </is>
      </c>
      <c r="J5982" t="n">
        <v>19</v>
      </c>
      <c r="L5982" s="9">
        <f>A5982&amp;"-"&amp;TEXT(E5982,"yyyymmdd")</f>
        <v/>
      </c>
    </row>
    <row r="5983">
      <c r="A5983" t="n">
        <v>41574370</v>
      </c>
      <c r="B5983" t="inlineStr">
        <is>
          <t>Brooklyn</t>
        </is>
      </c>
      <c r="C5983" t="inlineStr">
        <is>
          <t>11229</t>
        </is>
      </c>
      <c r="D5983" t="inlineStr">
        <is>
          <t>Bakery Products/Desserts</t>
        </is>
      </c>
      <c r="E5983" s="8" t="n">
        <v>46153</v>
      </c>
      <c r="F5983" t="inlineStr">
        <is>
          <t>Violations were cited in the following area(s).</t>
        </is>
      </c>
      <c r="G5983" t="inlineStr">
        <is>
          <t>08B</t>
        </is>
      </c>
      <c r="H5983"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5983" t="inlineStr">
        <is>
          <t>Not Critical</t>
        </is>
      </c>
      <c r="J5983" t="n">
        <v>19</v>
      </c>
      <c r="L5983" s="9">
        <f>A5983&amp;"-"&amp;TEXT(E5983,"yyyymmdd")</f>
        <v/>
      </c>
    </row>
    <row r="5984">
      <c r="A5984" t="n">
        <v>41609186</v>
      </c>
      <c r="B5984" t="inlineStr">
        <is>
          <t>Brooklyn</t>
        </is>
      </c>
      <c r="C5984" t="inlineStr">
        <is>
          <t>11220</t>
        </is>
      </c>
      <c r="D5984" t="inlineStr">
        <is>
          <t>American</t>
        </is>
      </c>
      <c r="E5984" s="8" t="n">
        <v>46153</v>
      </c>
      <c r="F5984" t="inlineStr">
        <is>
          <t>Violations were cited in the following area(s).</t>
        </is>
      </c>
      <c r="G5984" t="inlineStr">
        <is>
          <t>06C</t>
        </is>
      </c>
      <c r="H598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984" t="inlineStr">
        <is>
          <t>Critical</t>
        </is>
      </c>
      <c r="J5984" t="n">
        <v>7</v>
      </c>
      <c r="K5984" t="inlineStr">
        <is>
          <t>A</t>
        </is>
      </c>
      <c r="L5984" s="9">
        <f>A5984&amp;"-"&amp;TEXT(E5984,"yyyymmdd")</f>
        <v/>
      </c>
    </row>
    <row r="5985">
      <c r="A5985" t="n">
        <v>41609186</v>
      </c>
      <c r="B5985" t="inlineStr">
        <is>
          <t>Brooklyn</t>
        </is>
      </c>
      <c r="C5985" t="inlineStr">
        <is>
          <t>11220</t>
        </is>
      </c>
      <c r="D5985" t="inlineStr">
        <is>
          <t>American</t>
        </is>
      </c>
      <c r="E5985" s="8" t="n">
        <v>46153</v>
      </c>
      <c r="F5985" t="inlineStr">
        <is>
          <t>Violations were cited in the following area(s).</t>
        </is>
      </c>
      <c r="G5985" t="inlineStr">
        <is>
          <t>10F</t>
        </is>
      </c>
      <c r="H5985" t="inlineStr">
        <is>
          <t>Non-food contact surface or equipment made of unacceptable material, not kept clean, or not properly sealed, raised, spaced or movable to allow accessibility for cleaning on all sides, above and underneath the unit.</t>
        </is>
      </c>
      <c r="I5985" t="inlineStr">
        <is>
          <t>Not Critical</t>
        </is>
      </c>
      <c r="J5985" t="n">
        <v>7</v>
      </c>
      <c r="K5985" t="inlineStr">
        <is>
          <t>A</t>
        </is>
      </c>
      <c r="L5985" s="9">
        <f>A5985&amp;"-"&amp;TEXT(E5985,"yyyymmdd")</f>
        <v/>
      </c>
    </row>
    <row r="5986">
      <c r="A5986" t="n">
        <v>41710527</v>
      </c>
      <c r="B5986" t="inlineStr">
        <is>
          <t>Manhattan</t>
        </is>
      </c>
      <c r="C5986" t="inlineStr">
        <is>
          <t>10019</t>
        </is>
      </c>
      <c r="D5986" t="inlineStr">
        <is>
          <t>Salads</t>
        </is>
      </c>
      <c r="E5986" s="8" t="n">
        <v>46153</v>
      </c>
      <c r="F5986" t="inlineStr">
        <is>
          <t>Violations were cited in the following area(s).</t>
        </is>
      </c>
      <c r="G5986" t="inlineStr">
        <is>
          <t>02B</t>
        </is>
      </c>
      <c r="H5986" t="inlineStr">
        <is>
          <t>Hot TCS food item not held at or above 140 °F.</t>
        </is>
      </c>
      <c r="I5986" t="inlineStr">
        <is>
          <t>Critical</t>
        </is>
      </c>
      <c r="J5986" t="n">
        <v>8</v>
      </c>
      <c r="K5986" t="inlineStr">
        <is>
          <t>A</t>
        </is>
      </c>
      <c r="L5986" s="9">
        <f>A5986&amp;"-"&amp;TEXT(E5986,"yyyymmdd")</f>
        <v/>
      </c>
    </row>
    <row r="5987">
      <c r="A5987" t="n">
        <v>50001324</v>
      </c>
      <c r="B5987" t="inlineStr">
        <is>
          <t>Queens</t>
        </is>
      </c>
      <c r="C5987" t="inlineStr">
        <is>
          <t>11417</t>
        </is>
      </c>
      <c r="D5987" t="inlineStr">
        <is>
          <t>Donuts</t>
        </is>
      </c>
      <c r="E5987" s="8" t="n">
        <v>46153</v>
      </c>
      <c r="F5987" t="inlineStr">
        <is>
          <t>Violations were cited in the following area(s).</t>
        </is>
      </c>
      <c r="G5987" t="inlineStr">
        <is>
          <t>06F</t>
        </is>
      </c>
      <c r="H5987" t="inlineStr">
        <is>
          <t>Wiping cloths not stored clean and dry, or in a sanitizing solution, between uses.</t>
        </is>
      </c>
      <c r="I5987" t="inlineStr">
        <is>
          <t>Critical</t>
        </is>
      </c>
      <c r="J5987" t="n">
        <v>8</v>
      </c>
      <c r="K5987" t="inlineStr">
        <is>
          <t>A</t>
        </is>
      </c>
      <c r="L5987" s="9">
        <f>A5987&amp;"-"&amp;TEXT(E5987,"yyyymmdd")</f>
        <v/>
      </c>
    </row>
    <row r="5988">
      <c r="A5988" t="n">
        <v>50001324</v>
      </c>
      <c r="B5988" t="inlineStr">
        <is>
          <t>Queens</t>
        </is>
      </c>
      <c r="C5988" t="inlineStr">
        <is>
          <t>11417</t>
        </is>
      </c>
      <c r="D5988" t="inlineStr">
        <is>
          <t>Donuts</t>
        </is>
      </c>
      <c r="E5988" s="8" t="n">
        <v>46153</v>
      </c>
      <c r="F5988" t="inlineStr">
        <is>
          <t>Violations were cited in the following area(s).</t>
        </is>
      </c>
      <c r="G5988" t="inlineStr">
        <is>
          <t>10F</t>
        </is>
      </c>
      <c r="H5988" t="inlineStr">
        <is>
          <t>Non-food contact surface or equipment made of unacceptable material, not kept clean, or not properly sealed, raised, spaced or movable to allow accessibility for cleaning on all sides, above and underneath the unit.</t>
        </is>
      </c>
      <c r="I5988" t="inlineStr">
        <is>
          <t>Not Critical</t>
        </is>
      </c>
      <c r="J5988" t="n">
        <v>8</v>
      </c>
      <c r="K5988" t="inlineStr">
        <is>
          <t>A</t>
        </is>
      </c>
      <c r="L5988" s="9">
        <f>A5988&amp;"-"&amp;TEXT(E5988,"yyyymmdd")</f>
        <v/>
      </c>
    </row>
    <row r="5989">
      <c r="A5989" t="n">
        <v>50002329</v>
      </c>
      <c r="B5989" t="inlineStr">
        <is>
          <t>Bronx</t>
        </is>
      </c>
      <c r="C5989" t="inlineStr">
        <is>
          <t>10455</t>
        </is>
      </c>
      <c r="D5989" t="inlineStr">
        <is>
          <t>Chinese</t>
        </is>
      </c>
      <c r="E5989" s="8" t="n">
        <v>46153</v>
      </c>
      <c r="F5989" t="inlineStr">
        <is>
          <t>Violations were cited in the following area(s).</t>
        </is>
      </c>
      <c r="G5989" t="inlineStr">
        <is>
          <t>02G</t>
        </is>
      </c>
      <c r="H5989" t="inlineStr">
        <is>
          <t>Cold TCS food item held above 41 °F; smoked or processed fish held above 38 °F; intact raw eggs held above 45 °F; or reduced oxygen packaged (ROP) TCS foods held above required temperatures except during active necessary preparation.</t>
        </is>
      </c>
      <c r="I5989" t="inlineStr">
        <is>
          <t>Critical</t>
        </is>
      </c>
      <c r="J5989" t="n">
        <v>43</v>
      </c>
      <c r="L5989" s="9">
        <f>A5989&amp;"-"&amp;TEXT(E5989,"yyyymmdd")</f>
        <v/>
      </c>
    </row>
    <row r="5990">
      <c r="A5990" t="n">
        <v>50002329</v>
      </c>
      <c r="B5990" t="inlineStr">
        <is>
          <t>Bronx</t>
        </is>
      </c>
      <c r="C5990" t="inlineStr">
        <is>
          <t>10455</t>
        </is>
      </c>
      <c r="D5990" t="inlineStr">
        <is>
          <t>Chinese</t>
        </is>
      </c>
      <c r="E5990" s="8" t="n">
        <v>46153</v>
      </c>
      <c r="F5990" t="inlineStr">
        <is>
          <t>Violations were cited in the following area(s).</t>
        </is>
      </c>
      <c r="G5990" t="inlineStr">
        <is>
          <t>04L</t>
        </is>
      </c>
      <c r="H5990" t="inlineStr">
        <is>
          <t>Evidence of mice or live mice in establishment's food or non-food areas.</t>
        </is>
      </c>
      <c r="I5990" t="inlineStr">
        <is>
          <t>Critical</t>
        </is>
      </c>
      <c r="J5990" t="n">
        <v>43</v>
      </c>
      <c r="L5990" s="9">
        <f>A5990&amp;"-"&amp;TEXT(E5990,"yyyymmdd")</f>
        <v/>
      </c>
    </row>
    <row r="5991">
      <c r="A5991" t="n">
        <v>50002329</v>
      </c>
      <c r="B5991" t="inlineStr">
        <is>
          <t>Bronx</t>
        </is>
      </c>
      <c r="C5991" t="inlineStr">
        <is>
          <t>10455</t>
        </is>
      </c>
      <c r="D5991" t="inlineStr">
        <is>
          <t>Chinese</t>
        </is>
      </c>
      <c r="E5991" s="8" t="n">
        <v>46153</v>
      </c>
      <c r="F5991" t="inlineStr">
        <is>
          <t>Violations were cited in the following area(s).</t>
        </is>
      </c>
      <c r="G5991" t="inlineStr">
        <is>
          <t>04N</t>
        </is>
      </c>
      <c r="H5991" t="inlineStr">
        <is>
          <t>Filth flies or food/refuse/sewage associated with (FRSA) flies or other nuisance pests in establishment’s food and/or non-food areas. FRSA flies include house flies, blow flies, bottle flies, flesh flies, drain flies, Phorid flies and fruit flies.</t>
        </is>
      </c>
      <c r="I5991" t="inlineStr">
        <is>
          <t>Critical</t>
        </is>
      </c>
      <c r="J5991" t="n">
        <v>43</v>
      </c>
      <c r="L5991" s="9">
        <f>A5991&amp;"-"&amp;TEXT(E5991,"yyyymmdd")</f>
        <v/>
      </c>
    </row>
    <row r="5992">
      <c r="A5992" t="n">
        <v>50002329</v>
      </c>
      <c r="B5992" t="inlineStr">
        <is>
          <t>Bronx</t>
        </is>
      </c>
      <c r="C5992" t="inlineStr">
        <is>
          <t>10455</t>
        </is>
      </c>
      <c r="D5992" t="inlineStr">
        <is>
          <t>Chinese</t>
        </is>
      </c>
      <c r="E5992" s="8" t="n">
        <v>46153</v>
      </c>
      <c r="F5992" t="inlineStr">
        <is>
          <t>Violations were cited in the following area(s).</t>
        </is>
      </c>
      <c r="G5992" t="inlineStr">
        <is>
          <t>06C</t>
        </is>
      </c>
      <c r="H599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5992" t="inlineStr">
        <is>
          <t>Critical</t>
        </is>
      </c>
      <c r="J5992" t="n">
        <v>43</v>
      </c>
      <c r="L5992" s="9">
        <f>A5992&amp;"-"&amp;TEXT(E5992,"yyyymmdd")</f>
        <v/>
      </c>
    </row>
    <row r="5993">
      <c r="A5993" t="n">
        <v>50002329</v>
      </c>
      <c r="B5993" t="inlineStr">
        <is>
          <t>Bronx</t>
        </is>
      </c>
      <c r="C5993" t="inlineStr">
        <is>
          <t>10455</t>
        </is>
      </c>
      <c r="D5993" t="inlineStr">
        <is>
          <t>Chinese</t>
        </is>
      </c>
      <c r="E5993" s="8" t="n">
        <v>46153</v>
      </c>
      <c r="F5993" t="inlineStr">
        <is>
          <t>Violations were cited in the following area(s).</t>
        </is>
      </c>
      <c r="G5993" t="inlineStr">
        <is>
          <t>06D</t>
        </is>
      </c>
      <c r="H5993" t="inlineStr">
        <is>
          <t>Food contact surface not properly washed, rinsed and sanitized after each use and following any activity when contamination may have occurred.</t>
        </is>
      </c>
      <c r="I5993" t="inlineStr">
        <is>
          <t>Critical</t>
        </is>
      </c>
      <c r="J5993" t="n">
        <v>43</v>
      </c>
      <c r="L5993" s="9">
        <f>A5993&amp;"-"&amp;TEXT(E5993,"yyyymmdd")</f>
        <v/>
      </c>
    </row>
    <row r="5994">
      <c r="A5994" t="n">
        <v>50002329</v>
      </c>
      <c r="B5994" t="inlineStr">
        <is>
          <t>Bronx</t>
        </is>
      </c>
      <c r="C5994" t="inlineStr">
        <is>
          <t>10455</t>
        </is>
      </c>
      <c r="D5994" t="inlineStr">
        <is>
          <t>Chinese</t>
        </is>
      </c>
      <c r="E5994" s="8" t="n">
        <v>46153</v>
      </c>
      <c r="F5994" t="inlineStr">
        <is>
          <t>Violations were cited in the following area(s).</t>
        </is>
      </c>
      <c r="G5994" t="inlineStr">
        <is>
          <t>08A</t>
        </is>
      </c>
      <c r="H5994" t="inlineStr">
        <is>
          <t>Establishment is not free of harborage or conditions conducive to rodents, insects or other pests.</t>
        </is>
      </c>
      <c r="I5994" t="inlineStr">
        <is>
          <t>Not Critical</t>
        </is>
      </c>
      <c r="J5994" t="n">
        <v>43</v>
      </c>
      <c r="L5994" s="9">
        <f>A5994&amp;"-"&amp;TEXT(E5994,"yyyymmdd")</f>
        <v/>
      </c>
    </row>
    <row r="5995">
      <c r="A5995" t="n">
        <v>50002329</v>
      </c>
      <c r="B5995" t="inlineStr">
        <is>
          <t>Bronx</t>
        </is>
      </c>
      <c r="C5995" t="inlineStr">
        <is>
          <t>10455</t>
        </is>
      </c>
      <c r="D5995" t="inlineStr">
        <is>
          <t>Chinese</t>
        </is>
      </c>
      <c r="E5995" s="8" t="n">
        <v>46153</v>
      </c>
      <c r="F5995" t="inlineStr">
        <is>
          <t>Violations were cited in the following area(s).</t>
        </is>
      </c>
      <c r="G5995" t="inlineStr">
        <is>
          <t>08B</t>
        </is>
      </c>
      <c r="H5995"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5995" t="inlineStr">
        <is>
          <t>Not Critical</t>
        </is>
      </c>
      <c r="J5995" t="n">
        <v>43</v>
      </c>
      <c r="L5995" s="9">
        <f>A5995&amp;"-"&amp;TEXT(E5995,"yyyymmdd")</f>
        <v/>
      </c>
    </row>
    <row r="5996">
      <c r="A5996" t="n">
        <v>50002329</v>
      </c>
      <c r="B5996" t="inlineStr">
        <is>
          <t>Bronx</t>
        </is>
      </c>
      <c r="C5996" t="inlineStr">
        <is>
          <t>10455</t>
        </is>
      </c>
      <c r="D5996" t="inlineStr">
        <is>
          <t>Chinese</t>
        </is>
      </c>
      <c r="E5996" s="8" t="n">
        <v>46153</v>
      </c>
      <c r="F5996" t="inlineStr">
        <is>
          <t>Violations were cited in the following area(s).</t>
        </is>
      </c>
      <c r="G5996" t="inlineStr">
        <is>
          <t>09C</t>
        </is>
      </c>
      <c r="H5996" t="inlineStr">
        <is>
          <t>Design, construction, materials used or maintenance of food contact surface improper. Surface not easily cleanable, sanitized and maintained.</t>
        </is>
      </c>
      <c r="I5996" t="inlineStr">
        <is>
          <t>Not Critical</t>
        </is>
      </c>
      <c r="J5996" t="n">
        <v>43</v>
      </c>
      <c r="L5996" s="9">
        <f>A5996&amp;"-"&amp;TEXT(E5996,"yyyymmdd")</f>
        <v/>
      </c>
    </row>
    <row r="5997">
      <c r="A5997" t="n">
        <v>50002329</v>
      </c>
      <c r="B5997" t="inlineStr">
        <is>
          <t>Bronx</t>
        </is>
      </c>
      <c r="C5997" t="inlineStr">
        <is>
          <t>10455</t>
        </is>
      </c>
      <c r="D5997" t="inlineStr">
        <is>
          <t>Chinese</t>
        </is>
      </c>
      <c r="E5997" s="8" t="n">
        <v>46153</v>
      </c>
      <c r="F5997" t="inlineStr">
        <is>
          <t>Violations were cited in the following area(s).</t>
        </is>
      </c>
      <c r="G5997" t="inlineStr">
        <is>
          <t>10B</t>
        </is>
      </c>
      <c r="H5997" t="inlineStr">
        <is>
          <t>Anti-siphonage or back-flow prevention device not provided where required; equipment or floor not properly drained; sewage disposal system in disrepair or not functioning properly. Condensation or liquid waste improperly disposed of.</t>
        </is>
      </c>
      <c r="I5997" t="inlineStr">
        <is>
          <t>Not Critical</t>
        </is>
      </c>
      <c r="J5997" t="n">
        <v>43</v>
      </c>
      <c r="L5997" s="9">
        <f>A5997&amp;"-"&amp;TEXT(E5997,"yyyymmdd")</f>
        <v/>
      </c>
    </row>
    <row r="5998">
      <c r="A5998" t="n">
        <v>50002329</v>
      </c>
      <c r="B5998" t="inlineStr">
        <is>
          <t>Bronx</t>
        </is>
      </c>
      <c r="C5998" t="inlineStr">
        <is>
          <t>10455</t>
        </is>
      </c>
      <c r="D5998" t="inlineStr">
        <is>
          <t>Chinese</t>
        </is>
      </c>
      <c r="E5998" s="8" t="n">
        <v>46153</v>
      </c>
      <c r="F5998" t="inlineStr">
        <is>
          <t>Violations were cited in the following area(s).</t>
        </is>
      </c>
      <c r="G5998" t="inlineStr">
        <is>
          <t>10E</t>
        </is>
      </c>
      <c r="H5998" t="inlineStr">
        <is>
          <t>Accurate thermometer not provided or properly located in refrigerated, cold storage or hot holding equipment</t>
        </is>
      </c>
      <c r="I5998" t="inlineStr">
        <is>
          <t>Not Critical</t>
        </is>
      </c>
      <c r="J5998" t="n">
        <v>43</v>
      </c>
      <c r="L5998" s="9">
        <f>A5998&amp;"-"&amp;TEXT(E5998,"yyyymmdd")</f>
        <v/>
      </c>
    </row>
    <row r="5999">
      <c r="A5999" t="n">
        <v>50002329</v>
      </c>
      <c r="B5999" t="inlineStr">
        <is>
          <t>Bronx</t>
        </is>
      </c>
      <c r="C5999" t="inlineStr">
        <is>
          <t>10455</t>
        </is>
      </c>
      <c r="D5999" t="inlineStr">
        <is>
          <t>Chinese</t>
        </is>
      </c>
      <c r="E5999" s="8" t="n">
        <v>46153</v>
      </c>
      <c r="F5999" t="inlineStr">
        <is>
          <t>Violations were cited in the following area(s).</t>
        </is>
      </c>
      <c r="G5999" t="inlineStr">
        <is>
          <t>10F</t>
        </is>
      </c>
      <c r="H5999" t="inlineStr">
        <is>
          <t>Non-food contact surface or equipment made of unacceptable material, not kept clean, or not properly sealed, raised, spaced or movable to allow accessibility for cleaning on all sides, above and underneath the unit.</t>
        </is>
      </c>
      <c r="I5999" t="inlineStr">
        <is>
          <t>Not Critical</t>
        </is>
      </c>
      <c r="J5999" t="n">
        <v>43</v>
      </c>
      <c r="L5999" s="9">
        <f>A5999&amp;"-"&amp;TEXT(E5999,"yyyymmdd")</f>
        <v/>
      </c>
    </row>
    <row r="6000">
      <c r="A6000" t="n">
        <v>50010991</v>
      </c>
      <c r="B6000" t="inlineStr">
        <is>
          <t>Manhattan</t>
        </is>
      </c>
      <c r="C6000" t="inlineStr">
        <is>
          <t>10019</t>
        </is>
      </c>
      <c r="D6000" t="inlineStr">
        <is>
          <t>American</t>
        </is>
      </c>
      <c r="E6000" s="8" t="n">
        <v>46153</v>
      </c>
      <c r="F6000" t="inlineStr">
        <is>
          <t>Violations were cited in the following area(s).</t>
        </is>
      </c>
      <c r="G6000" t="inlineStr">
        <is>
          <t>02B</t>
        </is>
      </c>
      <c r="H6000" t="inlineStr">
        <is>
          <t>Hot TCS food item not held at or above 140 °F.</t>
        </is>
      </c>
      <c r="I6000" t="inlineStr">
        <is>
          <t>Critical</t>
        </is>
      </c>
      <c r="J6000" t="n">
        <v>33</v>
      </c>
      <c r="L6000" s="9">
        <f>A6000&amp;"-"&amp;TEXT(E6000,"yyyymmdd")</f>
        <v/>
      </c>
    </row>
    <row r="6001">
      <c r="A6001" t="n">
        <v>50010991</v>
      </c>
      <c r="B6001" t="inlineStr">
        <is>
          <t>Manhattan</t>
        </is>
      </c>
      <c r="C6001" t="inlineStr">
        <is>
          <t>10019</t>
        </is>
      </c>
      <c r="D6001" t="inlineStr">
        <is>
          <t>American</t>
        </is>
      </c>
      <c r="E6001" s="8" t="n">
        <v>46153</v>
      </c>
      <c r="F6001" t="inlineStr">
        <is>
          <t>Violations were cited in the following area(s).</t>
        </is>
      </c>
      <c r="G6001" t="inlineStr">
        <is>
          <t>02H</t>
        </is>
      </c>
      <c r="H6001" t="inlineStr">
        <is>
          <t>After cooking or removal from hot holding, TCS food not cooled by an approved method whereby the internal temperature is reduced from 140 °F to 70 °F or less within 2 hours, and from 70 °F to 41 °F or less within 4 additional hours.</t>
        </is>
      </c>
      <c r="I6001" t="inlineStr">
        <is>
          <t>Critical</t>
        </is>
      </c>
      <c r="J6001" t="n">
        <v>33</v>
      </c>
      <c r="L6001" s="9">
        <f>A6001&amp;"-"&amp;TEXT(E6001,"yyyymmdd")</f>
        <v/>
      </c>
    </row>
    <row r="6002">
      <c r="A6002" t="n">
        <v>50010991</v>
      </c>
      <c r="B6002" t="inlineStr">
        <is>
          <t>Manhattan</t>
        </is>
      </c>
      <c r="C6002" t="inlineStr">
        <is>
          <t>10019</t>
        </is>
      </c>
      <c r="D6002" t="inlineStr">
        <is>
          <t>American</t>
        </is>
      </c>
      <c r="E6002" s="8" t="n">
        <v>46153</v>
      </c>
      <c r="F6002" t="inlineStr">
        <is>
          <t>Violations were cited in the following area(s).</t>
        </is>
      </c>
      <c r="G6002" t="inlineStr">
        <is>
          <t>04H</t>
        </is>
      </c>
      <c r="H6002" t="inlineStr">
        <is>
          <t>Raw, cooked or prepared food is adulterated, contaminated, cross-contaminated, or not discarded in accordance with HACCP plan.</t>
        </is>
      </c>
      <c r="I6002" t="inlineStr">
        <is>
          <t>Critical</t>
        </is>
      </c>
      <c r="J6002" t="n">
        <v>33</v>
      </c>
      <c r="L6002" s="9">
        <f>A6002&amp;"-"&amp;TEXT(E6002,"yyyymmdd")</f>
        <v/>
      </c>
    </row>
    <row r="6003">
      <c r="A6003" t="n">
        <v>50010991</v>
      </c>
      <c r="B6003" t="inlineStr">
        <is>
          <t>Manhattan</t>
        </is>
      </c>
      <c r="C6003" t="inlineStr">
        <is>
          <t>10019</t>
        </is>
      </c>
      <c r="D6003" t="inlineStr">
        <is>
          <t>American</t>
        </is>
      </c>
      <c r="E6003" s="8" t="n">
        <v>46153</v>
      </c>
      <c r="F6003" t="inlineStr">
        <is>
          <t>Violations were cited in the following area(s).</t>
        </is>
      </c>
      <c r="G6003" t="inlineStr">
        <is>
          <t>06E</t>
        </is>
      </c>
      <c r="H6003" t="inlineStr">
        <is>
          <t>Sanitized equipment or utensil, including in-use food dispensing utensil, improperly used or stored.</t>
        </is>
      </c>
      <c r="I6003" t="inlineStr">
        <is>
          <t>Critical</t>
        </is>
      </c>
      <c r="J6003" t="n">
        <v>33</v>
      </c>
      <c r="L6003" s="9">
        <f>A6003&amp;"-"&amp;TEXT(E6003,"yyyymmdd")</f>
        <v/>
      </c>
    </row>
    <row r="6004">
      <c r="A6004" t="n">
        <v>50010991</v>
      </c>
      <c r="B6004" t="inlineStr">
        <is>
          <t>Manhattan</t>
        </is>
      </c>
      <c r="C6004" t="inlineStr">
        <is>
          <t>10019</t>
        </is>
      </c>
      <c r="D6004" t="inlineStr">
        <is>
          <t>American</t>
        </is>
      </c>
      <c r="E6004" s="8" t="n">
        <v>46153</v>
      </c>
      <c r="F6004" t="inlineStr">
        <is>
          <t>Violations were cited in the following area(s).</t>
        </is>
      </c>
      <c r="G6004" t="inlineStr">
        <is>
          <t>10B</t>
        </is>
      </c>
      <c r="H6004" t="inlineStr">
        <is>
          <t>Anti-siphonage or back-flow prevention device not provided where required; equipment or floor not properly drained; sewage disposal system in disrepair or not functioning properly. Condensation or liquid waste improperly disposed of.</t>
        </is>
      </c>
      <c r="I6004" t="inlineStr">
        <is>
          <t>Not Critical</t>
        </is>
      </c>
      <c r="J6004" t="n">
        <v>33</v>
      </c>
      <c r="L6004" s="9">
        <f>A6004&amp;"-"&amp;TEXT(E6004,"yyyymmdd")</f>
        <v/>
      </c>
    </row>
    <row r="6005">
      <c r="A6005" t="n">
        <v>50010991</v>
      </c>
      <c r="B6005" t="inlineStr">
        <is>
          <t>Manhattan</t>
        </is>
      </c>
      <c r="C6005" t="inlineStr">
        <is>
          <t>10019</t>
        </is>
      </c>
      <c r="D6005" t="inlineStr">
        <is>
          <t>American</t>
        </is>
      </c>
      <c r="E6005" s="8" t="n">
        <v>46153</v>
      </c>
      <c r="F6005" t="inlineStr">
        <is>
          <t>Violations were cited in the following area(s).</t>
        </is>
      </c>
      <c r="G6005" t="inlineStr">
        <is>
          <t>10F</t>
        </is>
      </c>
      <c r="H6005" t="inlineStr">
        <is>
          <t>Non-food contact surface or equipment made of unacceptable material, not kept clean, or not properly sealed, raised, spaced or movable to allow accessibility for cleaning on all sides, above and underneath the unit.</t>
        </is>
      </c>
      <c r="I6005" t="inlineStr">
        <is>
          <t>Not Critical</t>
        </is>
      </c>
      <c r="J6005" t="n">
        <v>33</v>
      </c>
      <c r="L6005" s="9">
        <f>A6005&amp;"-"&amp;TEXT(E6005,"yyyymmdd")</f>
        <v/>
      </c>
    </row>
    <row r="6006">
      <c r="A6006" t="n">
        <v>50011004</v>
      </c>
      <c r="B6006" t="inlineStr">
        <is>
          <t>Bronx</t>
        </is>
      </c>
      <c r="C6006" t="inlineStr">
        <is>
          <t>10472</t>
        </is>
      </c>
      <c r="D6006" t="inlineStr">
        <is>
          <t>African</t>
        </is>
      </c>
      <c r="E6006" s="8" t="n">
        <v>46153</v>
      </c>
      <c r="F6006" t="inlineStr">
        <is>
          <t>Violations were cited in the following area(s).</t>
        </is>
      </c>
      <c r="G6006" t="inlineStr">
        <is>
          <t>02B</t>
        </is>
      </c>
      <c r="H6006" t="inlineStr">
        <is>
          <t>Hot TCS food item not held at or above 140 °F.</t>
        </is>
      </c>
      <c r="I6006" t="inlineStr">
        <is>
          <t>Critical</t>
        </is>
      </c>
      <c r="J6006" t="n">
        <v>35</v>
      </c>
      <c r="L6006" s="9">
        <f>A6006&amp;"-"&amp;TEXT(E6006,"yyyymmdd")</f>
        <v/>
      </c>
    </row>
    <row r="6007">
      <c r="A6007" t="n">
        <v>50011004</v>
      </c>
      <c r="B6007" t="inlineStr">
        <is>
          <t>Bronx</t>
        </is>
      </c>
      <c r="C6007" t="inlineStr">
        <is>
          <t>10472</t>
        </is>
      </c>
      <c r="D6007" t="inlineStr">
        <is>
          <t>African</t>
        </is>
      </c>
      <c r="E6007" s="8" t="n">
        <v>46153</v>
      </c>
      <c r="F6007" t="inlineStr">
        <is>
          <t>Violations were cited in the following area(s).</t>
        </is>
      </c>
      <c r="G6007" t="inlineStr">
        <is>
          <t>02C</t>
        </is>
      </c>
      <c r="H6007" t="inlineStr">
        <is>
          <t>Hot TCS food item that has been cooked and cooled is being held for service without first being reheated to 165º F or above within 2 hours.</t>
        </is>
      </c>
      <c r="I6007" t="inlineStr">
        <is>
          <t>Critical</t>
        </is>
      </c>
      <c r="J6007" t="n">
        <v>35</v>
      </c>
      <c r="L6007" s="9">
        <f>A6007&amp;"-"&amp;TEXT(E6007,"yyyymmdd")</f>
        <v/>
      </c>
    </row>
    <row r="6008">
      <c r="A6008" t="n">
        <v>50011004</v>
      </c>
      <c r="B6008" t="inlineStr">
        <is>
          <t>Bronx</t>
        </is>
      </c>
      <c r="C6008" t="inlineStr">
        <is>
          <t>10472</t>
        </is>
      </c>
      <c r="D6008" t="inlineStr">
        <is>
          <t>African</t>
        </is>
      </c>
      <c r="E6008" s="8" t="n">
        <v>46153</v>
      </c>
      <c r="F6008" t="inlineStr">
        <is>
          <t>Violations were cited in the following area(s).</t>
        </is>
      </c>
      <c r="G6008" t="inlineStr">
        <is>
          <t>02G</t>
        </is>
      </c>
      <c r="H6008" t="inlineStr">
        <is>
          <t>Cold TCS food item held above 41 °F; smoked or processed fish held above 38 °F; intact raw eggs held above 45 °F; or reduced oxygen packaged (ROP) TCS foods held above required temperatures except during active necessary preparation.</t>
        </is>
      </c>
      <c r="I6008" t="inlineStr">
        <is>
          <t>Critical</t>
        </is>
      </c>
      <c r="J6008" t="n">
        <v>35</v>
      </c>
      <c r="L6008" s="9">
        <f>A6008&amp;"-"&amp;TEXT(E6008,"yyyymmdd")</f>
        <v/>
      </c>
    </row>
    <row r="6009">
      <c r="A6009" t="n">
        <v>50011004</v>
      </c>
      <c r="B6009" t="inlineStr">
        <is>
          <t>Bronx</t>
        </is>
      </c>
      <c r="C6009" t="inlineStr">
        <is>
          <t>10472</t>
        </is>
      </c>
      <c r="D6009" t="inlineStr">
        <is>
          <t>African</t>
        </is>
      </c>
      <c r="E6009" s="8" t="n">
        <v>46153</v>
      </c>
      <c r="F6009" t="inlineStr">
        <is>
          <t>Violations were cited in the following area(s).</t>
        </is>
      </c>
      <c r="G6009" t="inlineStr">
        <is>
          <t>06D</t>
        </is>
      </c>
      <c r="H6009" t="inlineStr">
        <is>
          <t>Food contact surface not properly washed, rinsed and sanitized after each use and following any activity when contamination may have occurred.</t>
        </is>
      </c>
      <c r="I6009" t="inlineStr">
        <is>
          <t>Critical</t>
        </is>
      </c>
      <c r="J6009" t="n">
        <v>35</v>
      </c>
      <c r="L6009" s="9">
        <f>A6009&amp;"-"&amp;TEXT(E6009,"yyyymmdd")</f>
        <v/>
      </c>
    </row>
    <row r="6010">
      <c r="A6010" t="n">
        <v>50011004</v>
      </c>
      <c r="B6010" t="inlineStr">
        <is>
          <t>Bronx</t>
        </is>
      </c>
      <c r="C6010" t="inlineStr">
        <is>
          <t>10472</t>
        </is>
      </c>
      <c r="D6010" t="inlineStr">
        <is>
          <t>African</t>
        </is>
      </c>
      <c r="E6010" s="8" t="n">
        <v>46153</v>
      </c>
      <c r="F6010" t="inlineStr">
        <is>
          <t>Violations were cited in the following area(s).</t>
        </is>
      </c>
      <c r="G6010" t="inlineStr">
        <is>
          <t>06F</t>
        </is>
      </c>
      <c r="H6010" t="inlineStr">
        <is>
          <t>Wiping cloths not stored clean and dry, or in a sanitizing solution, between uses.</t>
        </is>
      </c>
      <c r="I6010" t="inlineStr">
        <is>
          <t>Critical</t>
        </is>
      </c>
      <c r="J6010" t="n">
        <v>35</v>
      </c>
      <c r="L6010" s="9">
        <f>A6010&amp;"-"&amp;TEXT(E6010,"yyyymmdd")</f>
        <v/>
      </c>
    </row>
    <row r="6011">
      <c r="A6011" t="n">
        <v>50011004</v>
      </c>
      <c r="B6011" t="inlineStr">
        <is>
          <t>Bronx</t>
        </is>
      </c>
      <c r="C6011" t="inlineStr">
        <is>
          <t>10472</t>
        </is>
      </c>
      <c r="D6011" t="inlineStr">
        <is>
          <t>African</t>
        </is>
      </c>
      <c r="E6011" s="8" t="n">
        <v>46153</v>
      </c>
      <c r="F6011" t="inlineStr">
        <is>
          <t>Violations were cited in the following area(s).</t>
        </is>
      </c>
      <c r="G6011" t="inlineStr">
        <is>
          <t>09E</t>
        </is>
      </c>
      <c r="H6011" t="inlineStr">
        <is>
          <t>Wash hands sign not posted near or above hand washing sink.</t>
        </is>
      </c>
      <c r="I6011" t="inlineStr">
        <is>
          <t>Not Critical</t>
        </is>
      </c>
      <c r="J6011" t="n">
        <v>35</v>
      </c>
      <c r="L6011" s="9">
        <f>A6011&amp;"-"&amp;TEXT(E6011,"yyyymmdd")</f>
        <v/>
      </c>
    </row>
    <row r="6012">
      <c r="A6012" t="n">
        <v>50011004</v>
      </c>
      <c r="B6012" t="inlineStr">
        <is>
          <t>Bronx</t>
        </is>
      </c>
      <c r="C6012" t="inlineStr">
        <is>
          <t>10472</t>
        </is>
      </c>
      <c r="D6012" t="inlineStr">
        <is>
          <t>African</t>
        </is>
      </c>
      <c r="E6012" s="8" t="n">
        <v>46153</v>
      </c>
      <c r="F6012" t="inlineStr">
        <is>
          <t>Violations were cited in the following area(s).</t>
        </is>
      </c>
      <c r="G6012" t="inlineStr">
        <is>
          <t>10F</t>
        </is>
      </c>
      <c r="H6012" t="inlineStr">
        <is>
          <t>Non-food contact surface or equipment made of unacceptable material, not kept clean, or not properly sealed, raised, spaced or movable to allow accessibility for cleaning on all sides, above and underneath the unit.</t>
        </is>
      </c>
      <c r="I6012" t="inlineStr">
        <is>
          <t>Not Critical</t>
        </is>
      </c>
      <c r="J6012" t="n">
        <v>35</v>
      </c>
      <c r="L6012" s="9">
        <f>A6012&amp;"-"&amp;TEXT(E6012,"yyyymmdd")</f>
        <v/>
      </c>
    </row>
    <row r="6013">
      <c r="A6013" t="n">
        <v>50018577</v>
      </c>
      <c r="B6013" t="inlineStr">
        <is>
          <t>Brooklyn</t>
        </is>
      </c>
      <c r="C6013" t="inlineStr">
        <is>
          <t>11249</t>
        </is>
      </c>
      <c r="D6013" t="inlineStr">
        <is>
          <t>Middle Eastern</t>
        </is>
      </c>
      <c r="E6013" s="8" t="n">
        <v>46153</v>
      </c>
      <c r="F6013" t="inlineStr">
        <is>
          <t>Violations were cited in the following area(s).</t>
        </is>
      </c>
      <c r="G6013" t="inlineStr">
        <is>
          <t>06C</t>
        </is>
      </c>
      <c r="H601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013" t="inlineStr">
        <is>
          <t>Critical</t>
        </is>
      </c>
      <c r="J6013" t="n">
        <v>13</v>
      </c>
      <c r="K6013" t="inlineStr">
        <is>
          <t>A</t>
        </is>
      </c>
      <c r="L6013" s="9">
        <f>A6013&amp;"-"&amp;TEXT(E6013,"yyyymmdd")</f>
        <v/>
      </c>
    </row>
    <row r="6014">
      <c r="A6014" t="n">
        <v>50018577</v>
      </c>
      <c r="B6014" t="inlineStr">
        <is>
          <t>Brooklyn</t>
        </is>
      </c>
      <c r="C6014" t="inlineStr">
        <is>
          <t>11249</t>
        </is>
      </c>
      <c r="D6014" t="inlineStr">
        <is>
          <t>Middle Eastern</t>
        </is>
      </c>
      <c r="E6014" s="8" t="n">
        <v>46153</v>
      </c>
      <c r="F6014" t="inlineStr">
        <is>
          <t>Violations were cited in the following area(s).</t>
        </is>
      </c>
      <c r="G6014" t="inlineStr">
        <is>
          <t>06F</t>
        </is>
      </c>
      <c r="H6014" t="inlineStr">
        <is>
          <t>Wiping cloths not stored clean and dry, or in a sanitizing solution, between uses.</t>
        </is>
      </c>
      <c r="I6014" t="inlineStr">
        <is>
          <t>Critical</t>
        </is>
      </c>
      <c r="J6014" t="n">
        <v>13</v>
      </c>
      <c r="K6014" t="inlineStr">
        <is>
          <t>A</t>
        </is>
      </c>
      <c r="L6014" s="9">
        <f>A6014&amp;"-"&amp;TEXT(E6014,"yyyymmdd")</f>
        <v/>
      </c>
    </row>
    <row r="6015">
      <c r="A6015" t="n">
        <v>50018577</v>
      </c>
      <c r="B6015" t="inlineStr">
        <is>
          <t>Brooklyn</t>
        </is>
      </c>
      <c r="C6015" t="inlineStr">
        <is>
          <t>11249</t>
        </is>
      </c>
      <c r="D6015" t="inlineStr">
        <is>
          <t>Middle Eastern</t>
        </is>
      </c>
      <c r="E6015" s="8" t="n">
        <v>46153</v>
      </c>
      <c r="F6015" t="inlineStr">
        <is>
          <t>Violations were cited in the following area(s).</t>
        </is>
      </c>
      <c r="G6015" t="inlineStr">
        <is>
          <t>10F</t>
        </is>
      </c>
      <c r="H6015" t="inlineStr">
        <is>
          <t>Non-food contact surface or equipment made of unacceptable material, not kept clean, or not properly sealed, raised, spaced or movable to allow accessibility for cleaning on all sides, above and underneath the unit.</t>
        </is>
      </c>
      <c r="I6015" t="inlineStr">
        <is>
          <t>Not Critical</t>
        </is>
      </c>
      <c r="J6015" t="n">
        <v>13</v>
      </c>
      <c r="K6015" t="inlineStr">
        <is>
          <t>A</t>
        </is>
      </c>
      <c r="L6015" s="9">
        <f>A6015&amp;"-"&amp;TEXT(E6015,"yyyymmdd")</f>
        <v/>
      </c>
    </row>
    <row r="6016">
      <c r="A6016" t="n">
        <v>50018882</v>
      </c>
      <c r="B6016" t="inlineStr">
        <is>
          <t>Brooklyn</t>
        </is>
      </c>
      <c r="C6016" t="inlineStr">
        <is>
          <t>11215</t>
        </is>
      </c>
      <c r="D6016" t="inlineStr">
        <is>
          <t>Mexican</t>
        </is>
      </c>
      <c r="E6016" s="8" t="n">
        <v>46153</v>
      </c>
      <c r="F6016" t="inlineStr">
        <is>
          <t>Violations were cited in the following area(s).</t>
        </is>
      </c>
      <c r="G6016" t="inlineStr">
        <is>
          <t>02H</t>
        </is>
      </c>
      <c r="H6016" t="inlineStr">
        <is>
          <t>After cooking or removal from hot holding, TCS food not cooled by an approved method whereby the internal temperature is reduced from 140 °F to 70 °F or less within 2 hours, and from 70 °F to 41 °F or less within 4 additional hours.</t>
        </is>
      </c>
      <c r="I6016" t="inlineStr">
        <is>
          <t>Critical</t>
        </is>
      </c>
      <c r="J6016" t="n">
        <v>11</v>
      </c>
      <c r="K6016" t="inlineStr">
        <is>
          <t>A</t>
        </is>
      </c>
      <c r="L6016" s="9">
        <f>A6016&amp;"-"&amp;TEXT(E6016,"yyyymmdd")</f>
        <v/>
      </c>
    </row>
    <row r="6017">
      <c r="A6017" t="n">
        <v>50018882</v>
      </c>
      <c r="B6017" t="inlineStr">
        <is>
          <t>Brooklyn</t>
        </is>
      </c>
      <c r="C6017" t="inlineStr">
        <is>
          <t>11215</t>
        </is>
      </c>
      <c r="D6017" t="inlineStr">
        <is>
          <t>Mexican</t>
        </is>
      </c>
      <c r="E6017" s="8" t="n">
        <v>46153</v>
      </c>
      <c r="F6017" t="inlineStr">
        <is>
          <t>Violations were cited in the following area(s).</t>
        </is>
      </c>
      <c r="G6017" t="inlineStr">
        <is>
          <t>10F</t>
        </is>
      </c>
      <c r="H6017" t="inlineStr">
        <is>
          <t>Non-food contact surface or equipment made of unacceptable material, not kept clean, or not properly sealed, raised, spaced or movable to allow accessibility for cleaning on all sides, above and underneath the unit.</t>
        </is>
      </c>
      <c r="I6017" t="inlineStr">
        <is>
          <t>Not Critical</t>
        </is>
      </c>
      <c r="J6017" t="n">
        <v>11</v>
      </c>
      <c r="K6017" t="inlineStr">
        <is>
          <t>A</t>
        </is>
      </c>
      <c r="L6017" s="9">
        <f>A6017&amp;"-"&amp;TEXT(E6017,"yyyymmdd")</f>
        <v/>
      </c>
    </row>
    <row r="6018">
      <c r="A6018" t="n">
        <v>50037975</v>
      </c>
      <c r="B6018" t="inlineStr">
        <is>
          <t>Queens</t>
        </is>
      </c>
      <c r="C6018" t="inlineStr">
        <is>
          <t>11377</t>
        </is>
      </c>
      <c r="D6018" t="inlineStr">
        <is>
          <t>Donuts</t>
        </is>
      </c>
      <c r="E6018" s="8" t="n">
        <v>46153</v>
      </c>
      <c r="F6018" t="inlineStr">
        <is>
          <t>Violations were cited in the following area(s).</t>
        </is>
      </c>
      <c r="G6018" t="inlineStr">
        <is>
          <t>10B</t>
        </is>
      </c>
      <c r="H6018" t="inlineStr">
        <is>
          <t>Anti-siphonage or back-flow prevention device not provided where required; equipment or floor not properly drained; sewage disposal system in disrepair or not functioning properly. Condensation or liquid waste improperly disposed of.</t>
        </is>
      </c>
      <c r="I6018" t="inlineStr">
        <is>
          <t>Not Critical</t>
        </is>
      </c>
      <c r="J6018" t="n">
        <v>2</v>
      </c>
      <c r="K6018" t="inlineStr">
        <is>
          <t>A</t>
        </is>
      </c>
      <c r="L6018" s="9">
        <f>A6018&amp;"-"&amp;TEXT(E6018,"yyyymmdd")</f>
        <v/>
      </c>
    </row>
    <row r="6019">
      <c r="A6019" t="n">
        <v>50045070</v>
      </c>
      <c r="B6019" t="inlineStr">
        <is>
          <t>Manhattan</t>
        </is>
      </c>
      <c r="C6019" t="inlineStr">
        <is>
          <t>10003</t>
        </is>
      </c>
      <c r="D6019" t="inlineStr">
        <is>
          <t>Coffee/Tea</t>
        </is>
      </c>
      <c r="E6019" s="8" t="n">
        <v>46153</v>
      </c>
      <c r="F6019" t="inlineStr">
        <is>
          <t>Violations were cited in the following area(s).</t>
        </is>
      </c>
      <c r="G6019" t="inlineStr">
        <is>
          <t>05D</t>
        </is>
      </c>
      <c r="H601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019" t="inlineStr">
        <is>
          <t>Critical</t>
        </is>
      </c>
      <c r="J6019" t="n">
        <v>19</v>
      </c>
      <c r="L6019" s="9">
        <f>A6019&amp;"-"&amp;TEXT(E6019,"yyyymmdd")</f>
        <v/>
      </c>
    </row>
    <row r="6020">
      <c r="A6020" t="n">
        <v>50045070</v>
      </c>
      <c r="B6020" t="inlineStr">
        <is>
          <t>Manhattan</t>
        </is>
      </c>
      <c r="C6020" t="inlineStr">
        <is>
          <t>10003</t>
        </is>
      </c>
      <c r="D6020" t="inlineStr">
        <is>
          <t>Coffee/Tea</t>
        </is>
      </c>
      <c r="E6020" s="8" t="n">
        <v>46153</v>
      </c>
      <c r="F6020" t="inlineStr">
        <is>
          <t>Violations were cited in the following area(s).</t>
        </is>
      </c>
      <c r="G6020" t="inlineStr">
        <is>
          <t>06D</t>
        </is>
      </c>
      <c r="H6020" t="inlineStr">
        <is>
          <t>Food contact surface not properly washed, rinsed and sanitized after each use and following any activity when contamination may have occurred.</t>
        </is>
      </c>
      <c r="I6020" t="inlineStr">
        <is>
          <t>Critical</t>
        </is>
      </c>
      <c r="J6020" t="n">
        <v>19</v>
      </c>
      <c r="L6020" s="9">
        <f>A6020&amp;"-"&amp;TEXT(E6020,"yyyymmdd")</f>
        <v/>
      </c>
    </row>
    <row r="6021">
      <c r="A6021" t="n">
        <v>50045070</v>
      </c>
      <c r="B6021" t="inlineStr">
        <is>
          <t>Manhattan</t>
        </is>
      </c>
      <c r="C6021" t="inlineStr">
        <is>
          <t>10003</t>
        </is>
      </c>
      <c r="D6021" t="inlineStr">
        <is>
          <t>Coffee/Tea</t>
        </is>
      </c>
      <c r="E6021" s="8" t="n">
        <v>46153</v>
      </c>
      <c r="F6021" t="inlineStr">
        <is>
          <t>Violations were cited in the following area(s).</t>
        </is>
      </c>
      <c r="G6021" t="inlineStr">
        <is>
          <t>10F</t>
        </is>
      </c>
      <c r="H6021" t="inlineStr">
        <is>
          <t>Non-food contact surface or equipment made of unacceptable material, not kept clean, or not properly sealed, raised, spaced or movable to allow accessibility for cleaning on all sides, above and underneath the unit.</t>
        </is>
      </c>
      <c r="I6021" t="inlineStr">
        <is>
          <t>Not Critical</t>
        </is>
      </c>
      <c r="J6021" t="n">
        <v>19</v>
      </c>
      <c r="L6021" s="9">
        <f>A6021&amp;"-"&amp;TEXT(E6021,"yyyymmdd")</f>
        <v/>
      </c>
    </row>
    <row r="6022">
      <c r="A6022" t="n">
        <v>50045070</v>
      </c>
      <c r="B6022" t="inlineStr">
        <is>
          <t>Manhattan</t>
        </is>
      </c>
      <c r="C6022" t="inlineStr">
        <is>
          <t>10003</t>
        </is>
      </c>
      <c r="D6022" t="inlineStr">
        <is>
          <t>Coffee/Tea</t>
        </is>
      </c>
      <c r="E6022" s="8" t="n">
        <v>46153</v>
      </c>
      <c r="F6022" t="inlineStr">
        <is>
          <t>Violations were cited in the following area(s).</t>
        </is>
      </c>
      <c r="G6022" t="inlineStr">
        <is>
          <t>10H</t>
        </is>
      </c>
      <c r="H6022" t="inlineStr">
        <is>
          <t>Single service article not provided. Single service article reused or not protected from contamination when transported, stored, dispensed. Drinking straws not completely enclosed in wrapper or dispensed from a sanitary device.</t>
        </is>
      </c>
      <c r="I6022" t="inlineStr">
        <is>
          <t>Not Critical</t>
        </is>
      </c>
      <c r="J6022" t="n">
        <v>19</v>
      </c>
      <c r="L6022" s="9">
        <f>A6022&amp;"-"&amp;TEXT(E6022,"yyyymmdd")</f>
        <v/>
      </c>
    </row>
    <row r="6023">
      <c r="A6023" t="n">
        <v>50048262</v>
      </c>
      <c r="B6023" t="inlineStr">
        <is>
          <t>Bronx</t>
        </is>
      </c>
      <c r="C6023" t="inlineStr">
        <is>
          <t>10452</t>
        </is>
      </c>
      <c r="D6023" t="inlineStr">
        <is>
          <t>Latin American</t>
        </is>
      </c>
      <c r="E6023" s="8" t="n">
        <v>46153</v>
      </c>
      <c r="F6023" t="inlineStr">
        <is>
          <t>Violations were cited in the following area(s).</t>
        </is>
      </c>
      <c r="G6023" t="inlineStr">
        <is>
          <t>02B</t>
        </is>
      </c>
      <c r="H6023" t="inlineStr">
        <is>
          <t>Hot TCS food item not held at or above 140 °F.</t>
        </is>
      </c>
      <c r="I6023" t="inlineStr">
        <is>
          <t>Critical</t>
        </is>
      </c>
      <c r="J6023" t="n">
        <v>12</v>
      </c>
      <c r="K6023" t="inlineStr">
        <is>
          <t>A</t>
        </is>
      </c>
      <c r="L6023" s="9">
        <f>A6023&amp;"-"&amp;TEXT(E6023,"yyyymmdd")</f>
        <v/>
      </c>
    </row>
    <row r="6024">
      <c r="A6024" t="n">
        <v>50048262</v>
      </c>
      <c r="B6024" t="inlineStr">
        <is>
          <t>Bronx</t>
        </is>
      </c>
      <c r="C6024" t="inlineStr">
        <is>
          <t>10452</t>
        </is>
      </c>
      <c r="D6024" t="inlineStr">
        <is>
          <t>Latin American</t>
        </is>
      </c>
      <c r="E6024" s="8" t="n">
        <v>46153</v>
      </c>
      <c r="F6024" t="inlineStr">
        <is>
          <t>Violations were cited in the following area(s).</t>
        </is>
      </c>
      <c r="G6024" t="inlineStr">
        <is>
          <t>10B</t>
        </is>
      </c>
      <c r="H6024" t="inlineStr">
        <is>
          <t>Anti-siphonage or back-flow prevention device not provided where required; equipment or floor not properly drained; sewage disposal system in disrepair or not functioning properly. Condensation or liquid waste improperly disposed of.</t>
        </is>
      </c>
      <c r="I6024" t="inlineStr">
        <is>
          <t>Not Critical</t>
        </is>
      </c>
      <c r="J6024" t="n">
        <v>12</v>
      </c>
      <c r="K6024" t="inlineStr">
        <is>
          <t>A</t>
        </is>
      </c>
      <c r="L6024" s="9">
        <f>A6024&amp;"-"&amp;TEXT(E6024,"yyyymmdd")</f>
        <v/>
      </c>
    </row>
    <row r="6025">
      <c r="A6025" t="n">
        <v>50048262</v>
      </c>
      <c r="B6025" t="inlineStr">
        <is>
          <t>Bronx</t>
        </is>
      </c>
      <c r="C6025" t="inlineStr">
        <is>
          <t>10452</t>
        </is>
      </c>
      <c r="D6025" t="inlineStr">
        <is>
          <t>Latin American</t>
        </is>
      </c>
      <c r="E6025" s="8" t="n">
        <v>46153</v>
      </c>
      <c r="F6025" t="inlineStr">
        <is>
          <t>Violations were cited in the following area(s).</t>
        </is>
      </c>
      <c r="G6025" t="inlineStr">
        <is>
          <t>10F</t>
        </is>
      </c>
      <c r="H6025" t="inlineStr">
        <is>
          <t>Non-food contact surface or equipment made of unacceptable material, not kept clean, or not properly sealed, raised, spaced or movable to allow accessibility for cleaning on all sides, above and underneath the unit.</t>
        </is>
      </c>
      <c r="I6025" t="inlineStr">
        <is>
          <t>Not Critical</t>
        </is>
      </c>
      <c r="J6025" t="n">
        <v>12</v>
      </c>
      <c r="K6025" t="inlineStr">
        <is>
          <t>A</t>
        </is>
      </c>
      <c r="L6025" s="9">
        <f>A6025&amp;"-"&amp;TEXT(E6025,"yyyymmdd")</f>
        <v/>
      </c>
    </row>
    <row r="6026">
      <c r="A6026" t="n">
        <v>50050327</v>
      </c>
      <c r="B6026" t="inlineStr">
        <is>
          <t>Brooklyn</t>
        </is>
      </c>
      <c r="C6026" t="inlineStr">
        <is>
          <t>11216</t>
        </is>
      </c>
      <c r="D6026" t="inlineStr">
        <is>
          <t>Coffee/Tea</t>
        </is>
      </c>
      <c r="E6026" s="8" t="n">
        <v>46153</v>
      </c>
      <c r="F6026" t="inlineStr">
        <is>
          <t>Violations were cited in the following area(s).</t>
        </is>
      </c>
      <c r="G6026" t="inlineStr">
        <is>
          <t>02B</t>
        </is>
      </c>
      <c r="H6026" t="inlineStr">
        <is>
          <t>Hot TCS food item not held at or above 140 °F.</t>
        </is>
      </c>
      <c r="I6026" t="inlineStr">
        <is>
          <t>Critical</t>
        </is>
      </c>
      <c r="J6026" t="n">
        <v>28</v>
      </c>
      <c r="L6026" s="9">
        <f>A6026&amp;"-"&amp;TEXT(E6026,"yyyymmdd")</f>
        <v/>
      </c>
    </row>
    <row r="6027">
      <c r="A6027" t="n">
        <v>50050327</v>
      </c>
      <c r="B6027" t="inlineStr">
        <is>
          <t>Brooklyn</t>
        </is>
      </c>
      <c r="C6027" t="inlineStr">
        <is>
          <t>11216</t>
        </is>
      </c>
      <c r="D6027" t="inlineStr">
        <is>
          <t>Coffee/Tea</t>
        </is>
      </c>
      <c r="E6027" s="8" t="n">
        <v>46153</v>
      </c>
      <c r="F6027" t="inlineStr">
        <is>
          <t>Violations were cited in the following area(s).</t>
        </is>
      </c>
      <c r="G6027" t="inlineStr">
        <is>
          <t>02G</t>
        </is>
      </c>
      <c r="H6027" t="inlineStr">
        <is>
          <t>Cold TCS food item held above 41 °F; smoked or processed fish held above 38 °F; intact raw eggs held above 45 °F; or reduced oxygen packaged (ROP) TCS foods held above required temperatures except during active necessary preparation.</t>
        </is>
      </c>
      <c r="I6027" t="inlineStr">
        <is>
          <t>Critical</t>
        </is>
      </c>
      <c r="J6027" t="n">
        <v>28</v>
      </c>
      <c r="L6027" s="9">
        <f>A6027&amp;"-"&amp;TEXT(E6027,"yyyymmdd")</f>
        <v/>
      </c>
    </row>
    <row r="6028">
      <c r="A6028" t="n">
        <v>50050327</v>
      </c>
      <c r="B6028" t="inlineStr">
        <is>
          <t>Brooklyn</t>
        </is>
      </c>
      <c r="C6028" t="inlineStr">
        <is>
          <t>11216</t>
        </is>
      </c>
      <c r="D6028" t="inlineStr">
        <is>
          <t>Coffee/Tea</t>
        </is>
      </c>
      <c r="E6028" s="8" t="n">
        <v>46153</v>
      </c>
      <c r="F6028" t="inlineStr">
        <is>
          <t>Violations were cited in the following area(s).</t>
        </is>
      </c>
      <c r="G6028" t="inlineStr">
        <is>
          <t>06C</t>
        </is>
      </c>
      <c r="H602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028" t="inlineStr">
        <is>
          <t>Critical</t>
        </is>
      </c>
      <c r="J6028" t="n">
        <v>28</v>
      </c>
      <c r="L6028" s="9">
        <f>A6028&amp;"-"&amp;TEXT(E6028,"yyyymmdd")</f>
        <v/>
      </c>
    </row>
    <row r="6029">
      <c r="A6029" t="n">
        <v>50050327</v>
      </c>
      <c r="B6029" t="inlineStr">
        <is>
          <t>Brooklyn</t>
        </is>
      </c>
      <c r="C6029" t="inlineStr">
        <is>
          <t>11216</t>
        </is>
      </c>
      <c r="D6029" t="inlineStr">
        <is>
          <t>Coffee/Tea</t>
        </is>
      </c>
      <c r="E6029" s="8" t="n">
        <v>46153</v>
      </c>
      <c r="F6029" t="inlineStr">
        <is>
          <t>Violations were cited in the following area(s).</t>
        </is>
      </c>
      <c r="G6029" t="inlineStr">
        <is>
          <t>06D</t>
        </is>
      </c>
      <c r="H6029" t="inlineStr">
        <is>
          <t>Food contact surface not properly washed, rinsed and sanitized after each use and following any activity when contamination may have occurred.</t>
        </is>
      </c>
      <c r="I6029" t="inlineStr">
        <is>
          <t>Critical</t>
        </is>
      </c>
      <c r="J6029" t="n">
        <v>28</v>
      </c>
      <c r="L6029" s="9">
        <f>A6029&amp;"-"&amp;TEXT(E6029,"yyyymmdd")</f>
        <v/>
      </c>
    </row>
    <row r="6030">
      <c r="A6030" t="n">
        <v>50050327</v>
      </c>
      <c r="B6030" t="inlineStr">
        <is>
          <t>Brooklyn</t>
        </is>
      </c>
      <c r="C6030" t="inlineStr">
        <is>
          <t>11216</t>
        </is>
      </c>
      <c r="D6030" t="inlineStr">
        <is>
          <t>Coffee/Tea</t>
        </is>
      </c>
      <c r="E6030" s="8" t="n">
        <v>46153</v>
      </c>
      <c r="F6030" t="inlineStr">
        <is>
          <t>Violations were cited in the following area(s).</t>
        </is>
      </c>
      <c r="G6030" t="inlineStr">
        <is>
          <t>10B</t>
        </is>
      </c>
      <c r="H6030" t="inlineStr">
        <is>
          <t>Anti-siphonage or back-flow prevention device not provided where required; equipment or floor not properly drained; sewage disposal system in disrepair or not functioning properly. Condensation or liquid waste improperly disposed of.</t>
        </is>
      </c>
      <c r="I6030" t="inlineStr">
        <is>
          <t>Not Critical</t>
        </is>
      </c>
      <c r="J6030" t="n">
        <v>28</v>
      </c>
      <c r="L6030" s="9">
        <f>A6030&amp;"-"&amp;TEXT(E6030,"yyyymmdd")</f>
        <v/>
      </c>
    </row>
    <row r="6031">
      <c r="A6031" t="n">
        <v>50065042</v>
      </c>
      <c r="B6031" t="inlineStr">
        <is>
          <t>Brooklyn</t>
        </is>
      </c>
      <c r="C6031" t="inlineStr">
        <is>
          <t>11201</t>
        </is>
      </c>
      <c r="D6031" t="inlineStr">
        <is>
          <t>German</t>
        </is>
      </c>
      <c r="E6031" s="8" t="n">
        <v>46153</v>
      </c>
      <c r="F6031" t="inlineStr">
        <is>
          <t>Violations were cited in the following area(s).</t>
        </is>
      </c>
      <c r="G6031" t="inlineStr">
        <is>
          <t>02B</t>
        </is>
      </c>
      <c r="H6031" t="inlineStr">
        <is>
          <t>Hot TCS food item not held at or above 140 °F.</t>
        </is>
      </c>
      <c r="I6031" t="inlineStr">
        <is>
          <t>Critical</t>
        </is>
      </c>
      <c r="J6031" t="n">
        <v>27</v>
      </c>
      <c r="L6031" s="9">
        <f>A6031&amp;"-"&amp;TEXT(E6031,"yyyymmdd")</f>
        <v/>
      </c>
    </row>
    <row r="6032">
      <c r="A6032" t="n">
        <v>50065042</v>
      </c>
      <c r="B6032" t="inlineStr">
        <is>
          <t>Brooklyn</t>
        </is>
      </c>
      <c r="C6032" t="inlineStr">
        <is>
          <t>11201</t>
        </is>
      </c>
      <c r="D6032" t="inlineStr">
        <is>
          <t>German</t>
        </is>
      </c>
      <c r="E6032" s="8" t="n">
        <v>46153</v>
      </c>
      <c r="F6032" t="inlineStr">
        <is>
          <t>Violations were cited in the following area(s).</t>
        </is>
      </c>
      <c r="G6032" t="inlineStr">
        <is>
          <t>05D</t>
        </is>
      </c>
      <c r="H603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032" t="inlineStr">
        <is>
          <t>Critical</t>
        </is>
      </c>
      <c r="J6032" t="n">
        <v>27</v>
      </c>
      <c r="L6032" s="9">
        <f>A6032&amp;"-"&amp;TEXT(E6032,"yyyymmdd")</f>
        <v/>
      </c>
    </row>
    <row r="6033">
      <c r="A6033" t="n">
        <v>50065042</v>
      </c>
      <c r="B6033" t="inlineStr">
        <is>
          <t>Brooklyn</t>
        </is>
      </c>
      <c r="C6033" t="inlineStr">
        <is>
          <t>11201</t>
        </is>
      </c>
      <c r="D6033" t="inlineStr">
        <is>
          <t>German</t>
        </is>
      </c>
      <c r="E6033" s="8" t="n">
        <v>46153</v>
      </c>
      <c r="F6033" t="inlineStr">
        <is>
          <t>Violations were cited in the following area(s).</t>
        </is>
      </c>
      <c r="G6033" t="inlineStr">
        <is>
          <t>06B</t>
        </is>
      </c>
      <c r="H6033" t="inlineStr">
        <is>
          <t>Tobacco or electronic cigarette use, eating, or drinking from open container in food preparation, food storage or dishwashing area.</t>
        </is>
      </c>
      <c r="I6033" t="inlineStr">
        <is>
          <t>Critical</t>
        </is>
      </c>
      <c r="J6033" t="n">
        <v>27</v>
      </c>
      <c r="L6033" s="9">
        <f>A6033&amp;"-"&amp;TEXT(E6033,"yyyymmdd")</f>
        <v/>
      </c>
    </row>
    <row r="6034">
      <c r="A6034" t="n">
        <v>50065042</v>
      </c>
      <c r="B6034" t="inlineStr">
        <is>
          <t>Brooklyn</t>
        </is>
      </c>
      <c r="C6034" t="inlineStr">
        <is>
          <t>11201</t>
        </is>
      </c>
      <c r="D6034" t="inlineStr">
        <is>
          <t>German</t>
        </is>
      </c>
      <c r="E6034" s="8" t="n">
        <v>46153</v>
      </c>
      <c r="F6034" t="inlineStr">
        <is>
          <t>Violations were cited in the following area(s).</t>
        </is>
      </c>
      <c r="G6034" t="inlineStr">
        <is>
          <t>06E</t>
        </is>
      </c>
      <c r="H6034" t="inlineStr">
        <is>
          <t>Sanitized equipment or utensil, including in-use food dispensing utensil, improperly used or stored.</t>
        </is>
      </c>
      <c r="I6034" t="inlineStr">
        <is>
          <t>Critical</t>
        </is>
      </c>
      <c r="J6034" t="n">
        <v>27</v>
      </c>
      <c r="L6034" s="9">
        <f>A6034&amp;"-"&amp;TEXT(E6034,"yyyymmdd")</f>
        <v/>
      </c>
    </row>
    <row r="6035">
      <c r="A6035" t="n">
        <v>50065825</v>
      </c>
      <c r="B6035" t="inlineStr">
        <is>
          <t>Queens</t>
        </is>
      </c>
      <c r="C6035" t="inlineStr">
        <is>
          <t>11432</t>
        </is>
      </c>
      <c r="D6035" t="inlineStr">
        <is>
          <t>Spanish</t>
        </is>
      </c>
      <c r="E6035" s="8" t="n">
        <v>46153</v>
      </c>
      <c r="F6035" t="inlineStr">
        <is>
          <t>Violations were cited in the following area(s).</t>
        </is>
      </c>
      <c r="G6035" t="inlineStr">
        <is>
          <t>02B</t>
        </is>
      </c>
      <c r="H6035" t="inlineStr">
        <is>
          <t>Hot TCS food item not held at or above 140 °F.</t>
        </is>
      </c>
      <c r="I6035" t="inlineStr">
        <is>
          <t>Critical</t>
        </is>
      </c>
      <c r="J6035" t="n">
        <v>31</v>
      </c>
      <c r="L6035" s="9">
        <f>A6035&amp;"-"&amp;TEXT(E6035,"yyyymmdd")</f>
        <v/>
      </c>
    </row>
    <row r="6036">
      <c r="A6036" t="n">
        <v>50065825</v>
      </c>
      <c r="B6036" t="inlineStr">
        <is>
          <t>Queens</t>
        </is>
      </c>
      <c r="C6036" t="inlineStr">
        <is>
          <t>11432</t>
        </is>
      </c>
      <c r="D6036" t="inlineStr">
        <is>
          <t>Spanish</t>
        </is>
      </c>
      <c r="E6036" s="8" t="n">
        <v>46153</v>
      </c>
      <c r="F6036" t="inlineStr">
        <is>
          <t>Violations were cited in the following area(s).</t>
        </is>
      </c>
      <c r="G6036" t="inlineStr">
        <is>
          <t>02H</t>
        </is>
      </c>
      <c r="H6036" t="inlineStr">
        <is>
          <t>After cooking or removal from hot holding, TCS food not cooled by an approved method whereby the internal temperature is reduced from 140 °F to 70 °F or less within 2 hours, and from 70 °F to 41 °F or less within 4 additional hours.</t>
        </is>
      </c>
      <c r="I6036" t="inlineStr">
        <is>
          <t>Critical</t>
        </is>
      </c>
      <c r="J6036" t="n">
        <v>31</v>
      </c>
      <c r="L6036" s="9">
        <f>A6036&amp;"-"&amp;TEXT(E6036,"yyyymmdd")</f>
        <v/>
      </c>
    </row>
    <row r="6037">
      <c r="A6037" t="n">
        <v>50065825</v>
      </c>
      <c r="B6037" t="inlineStr">
        <is>
          <t>Queens</t>
        </is>
      </c>
      <c r="C6037" t="inlineStr">
        <is>
          <t>11432</t>
        </is>
      </c>
      <c r="D6037" t="inlineStr">
        <is>
          <t>Spanish</t>
        </is>
      </c>
      <c r="E6037" s="8" t="n">
        <v>46153</v>
      </c>
      <c r="F6037" t="inlineStr">
        <is>
          <t>Violations were cited in the following area(s).</t>
        </is>
      </c>
      <c r="G6037" t="inlineStr">
        <is>
          <t>05D</t>
        </is>
      </c>
      <c r="H603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037" t="inlineStr">
        <is>
          <t>Critical</t>
        </is>
      </c>
      <c r="J6037" t="n">
        <v>31</v>
      </c>
      <c r="L6037" s="9">
        <f>A6037&amp;"-"&amp;TEXT(E6037,"yyyymmdd")</f>
        <v/>
      </c>
    </row>
    <row r="6038">
      <c r="A6038" t="n">
        <v>50065825</v>
      </c>
      <c r="B6038" t="inlineStr">
        <is>
          <t>Queens</t>
        </is>
      </c>
      <c r="C6038" t="inlineStr">
        <is>
          <t>11432</t>
        </is>
      </c>
      <c r="D6038" t="inlineStr">
        <is>
          <t>Spanish</t>
        </is>
      </c>
      <c r="E6038" s="8" t="n">
        <v>46153</v>
      </c>
      <c r="F6038" t="inlineStr">
        <is>
          <t>Violations were cited in the following area(s).</t>
        </is>
      </c>
      <c r="G6038" t="inlineStr">
        <is>
          <t>09B</t>
        </is>
      </c>
      <c r="H6038" t="inlineStr">
        <is>
          <t>Thawing procedure improper.</t>
        </is>
      </c>
      <c r="I6038" t="inlineStr">
        <is>
          <t>Not Critical</t>
        </is>
      </c>
      <c r="J6038" t="n">
        <v>31</v>
      </c>
      <c r="L6038" s="9">
        <f>A6038&amp;"-"&amp;TEXT(E6038,"yyyymmdd")</f>
        <v/>
      </c>
    </row>
    <row r="6039">
      <c r="A6039" t="n">
        <v>50065825</v>
      </c>
      <c r="B6039" t="inlineStr">
        <is>
          <t>Queens</t>
        </is>
      </c>
      <c r="C6039" t="inlineStr">
        <is>
          <t>11432</t>
        </is>
      </c>
      <c r="D6039" t="inlineStr">
        <is>
          <t>Spanish</t>
        </is>
      </c>
      <c r="E6039" s="8" t="n">
        <v>46153</v>
      </c>
      <c r="F6039" t="inlineStr">
        <is>
          <t>Violations were cited in the following area(s).</t>
        </is>
      </c>
      <c r="G6039" t="inlineStr">
        <is>
          <t>10B</t>
        </is>
      </c>
      <c r="H6039" t="inlineStr">
        <is>
          <t>Anti-siphonage or back-flow prevention device not provided where required; equipment or floor not properly drained; sewage disposal system in disrepair or not functioning properly. Condensation or liquid waste improperly disposed of.</t>
        </is>
      </c>
      <c r="I6039" t="inlineStr">
        <is>
          <t>Not Critical</t>
        </is>
      </c>
      <c r="J6039" t="n">
        <v>31</v>
      </c>
      <c r="L6039" s="9">
        <f>A6039&amp;"-"&amp;TEXT(E6039,"yyyymmdd")</f>
        <v/>
      </c>
    </row>
    <row r="6040">
      <c r="A6040" t="n">
        <v>50065825</v>
      </c>
      <c r="B6040" t="inlineStr">
        <is>
          <t>Queens</t>
        </is>
      </c>
      <c r="C6040" t="inlineStr">
        <is>
          <t>11432</t>
        </is>
      </c>
      <c r="D6040" t="inlineStr">
        <is>
          <t>Spanish</t>
        </is>
      </c>
      <c r="E6040" s="8" t="n">
        <v>46153</v>
      </c>
      <c r="F6040" t="inlineStr">
        <is>
          <t>Violations were cited in the following area(s).</t>
        </is>
      </c>
      <c r="G6040" t="inlineStr">
        <is>
          <t>10F</t>
        </is>
      </c>
      <c r="H6040" t="inlineStr">
        <is>
          <t>Non-food contact surface or equipment made of unacceptable material, not kept clean, or not properly sealed, raised, spaced or movable to allow accessibility for cleaning on all sides, above and underneath the unit.</t>
        </is>
      </c>
      <c r="I6040" t="inlineStr">
        <is>
          <t>Not Critical</t>
        </is>
      </c>
      <c r="J6040" t="n">
        <v>31</v>
      </c>
      <c r="L6040" s="9">
        <f>A6040&amp;"-"&amp;TEXT(E6040,"yyyymmdd")</f>
        <v/>
      </c>
    </row>
    <row r="6041">
      <c r="A6041" t="n">
        <v>50066921</v>
      </c>
      <c r="B6041" t="inlineStr">
        <is>
          <t>Brooklyn</t>
        </is>
      </c>
      <c r="C6041" t="inlineStr">
        <is>
          <t>11201</t>
        </is>
      </c>
      <c r="D6041" t="inlineStr">
        <is>
          <t>Chinese</t>
        </is>
      </c>
      <c r="E6041" s="8" t="n">
        <v>46153</v>
      </c>
      <c r="F6041" t="inlineStr">
        <is>
          <t>Violations were cited in the following area(s).</t>
        </is>
      </c>
      <c r="G6041" t="inlineStr">
        <is>
          <t>02B</t>
        </is>
      </c>
      <c r="H6041" t="inlineStr">
        <is>
          <t>Hot TCS food item not held at or above 140 °F.</t>
        </is>
      </c>
      <c r="I6041" t="inlineStr">
        <is>
          <t>Critical</t>
        </is>
      </c>
      <c r="J6041" t="n">
        <v>45</v>
      </c>
      <c r="L6041" s="9">
        <f>A6041&amp;"-"&amp;TEXT(E6041,"yyyymmdd")</f>
        <v/>
      </c>
    </row>
    <row r="6042">
      <c r="A6042" t="n">
        <v>50066921</v>
      </c>
      <c r="B6042" t="inlineStr">
        <is>
          <t>Brooklyn</t>
        </is>
      </c>
      <c r="C6042" t="inlineStr">
        <is>
          <t>11201</t>
        </is>
      </c>
      <c r="D6042" t="inlineStr">
        <is>
          <t>Chinese</t>
        </is>
      </c>
      <c r="E6042" s="8" t="n">
        <v>46153</v>
      </c>
      <c r="F6042" t="inlineStr">
        <is>
          <t>Violations were cited in the following area(s).</t>
        </is>
      </c>
      <c r="G6042" t="inlineStr">
        <is>
          <t>04L</t>
        </is>
      </c>
      <c r="H6042" t="inlineStr">
        <is>
          <t>Evidence of mice or live mice in establishment's food or non-food areas.</t>
        </is>
      </c>
      <c r="I6042" t="inlineStr">
        <is>
          <t>Critical</t>
        </is>
      </c>
      <c r="J6042" t="n">
        <v>45</v>
      </c>
      <c r="L6042" s="9">
        <f>A6042&amp;"-"&amp;TEXT(E6042,"yyyymmdd")</f>
        <v/>
      </c>
    </row>
    <row r="6043">
      <c r="A6043" t="n">
        <v>50066921</v>
      </c>
      <c r="B6043" t="inlineStr">
        <is>
          <t>Brooklyn</t>
        </is>
      </c>
      <c r="C6043" t="inlineStr">
        <is>
          <t>11201</t>
        </is>
      </c>
      <c r="D6043" t="inlineStr">
        <is>
          <t>Chinese</t>
        </is>
      </c>
      <c r="E6043" s="8" t="n">
        <v>46153</v>
      </c>
      <c r="F6043" t="inlineStr">
        <is>
          <t>Violations were cited in the following area(s).</t>
        </is>
      </c>
      <c r="G6043" t="inlineStr">
        <is>
          <t>06C</t>
        </is>
      </c>
      <c r="H604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043" t="inlineStr">
        <is>
          <t>Critical</t>
        </is>
      </c>
      <c r="J6043" t="n">
        <v>45</v>
      </c>
      <c r="L6043" s="9">
        <f>A6043&amp;"-"&amp;TEXT(E6043,"yyyymmdd")</f>
        <v/>
      </c>
    </row>
    <row r="6044">
      <c r="A6044" t="n">
        <v>50066921</v>
      </c>
      <c r="B6044" t="inlineStr">
        <is>
          <t>Brooklyn</t>
        </is>
      </c>
      <c r="C6044" t="inlineStr">
        <is>
          <t>11201</t>
        </is>
      </c>
      <c r="D6044" t="inlineStr">
        <is>
          <t>Chinese</t>
        </is>
      </c>
      <c r="E6044" s="8" t="n">
        <v>46153</v>
      </c>
      <c r="F6044" t="inlineStr">
        <is>
          <t>Violations were cited in the following area(s).</t>
        </is>
      </c>
      <c r="G6044" t="inlineStr">
        <is>
          <t>06E</t>
        </is>
      </c>
      <c r="H6044" t="inlineStr">
        <is>
          <t>Sanitized equipment or utensil, including in-use food dispensing utensil, improperly used or stored.</t>
        </is>
      </c>
      <c r="I6044" t="inlineStr">
        <is>
          <t>Critical</t>
        </is>
      </c>
      <c r="J6044" t="n">
        <v>45</v>
      </c>
      <c r="L6044" s="9">
        <f>A6044&amp;"-"&amp;TEXT(E6044,"yyyymmdd")</f>
        <v/>
      </c>
    </row>
    <row r="6045">
      <c r="A6045" t="n">
        <v>50066921</v>
      </c>
      <c r="B6045" t="inlineStr">
        <is>
          <t>Brooklyn</t>
        </is>
      </c>
      <c r="C6045" t="inlineStr">
        <is>
          <t>11201</t>
        </is>
      </c>
      <c r="D6045" t="inlineStr">
        <is>
          <t>Chinese</t>
        </is>
      </c>
      <c r="E6045" s="8" t="n">
        <v>46153</v>
      </c>
      <c r="F6045" t="inlineStr">
        <is>
          <t>Violations were cited in the following area(s).</t>
        </is>
      </c>
      <c r="G6045" t="inlineStr">
        <is>
          <t>06F</t>
        </is>
      </c>
      <c r="H6045" t="inlineStr">
        <is>
          <t>Wiping cloths not stored clean and dry, or in a sanitizing solution, between uses.</t>
        </is>
      </c>
      <c r="I6045" t="inlineStr">
        <is>
          <t>Critical</t>
        </is>
      </c>
      <c r="J6045" t="n">
        <v>45</v>
      </c>
      <c r="L6045" s="9">
        <f>A6045&amp;"-"&amp;TEXT(E6045,"yyyymmdd")</f>
        <v/>
      </c>
    </row>
    <row r="6046">
      <c r="A6046" t="n">
        <v>50066921</v>
      </c>
      <c r="B6046" t="inlineStr">
        <is>
          <t>Brooklyn</t>
        </is>
      </c>
      <c r="C6046" t="inlineStr">
        <is>
          <t>11201</t>
        </is>
      </c>
      <c r="D6046" t="inlineStr">
        <is>
          <t>Chinese</t>
        </is>
      </c>
      <c r="E6046" s="8" t="n">
        <v>46153</v>
      </c>
      <c r="F6046" t="inlineStr">
        <is>
          <t>Violations were cited in the following area(s).</t>
        </is>
      </c>
      <c r="G6046" t="inlineStr">
        <is>
          <t>08A</t>
        </is>
      </c>
      <c r="H6046" t="inlineStr">
        <is>
          <t>Establishment is not free of harborage or conditions conducive to rodents, insects or other pests.</t>
        </is>
      </c>
      <c r="I6046" t="inlineStr">
        <is>
          <t>Not Critical</t>
        </is>
      </c>
      <c r="J6046" t="n">
        <v>45</v>
      </c>
      <c r="L6046" s="9">
        <f>A6046&amp;"-"&amp;TEXT(E6046,"yyyymmdd")</f>
        <v/>
      </c>
    </row>
    <row r="6047">
      <c r="A6047" t="n">
        <v>50068537</v>
      </c>
      <c r="B6047" t="inlineStr">
        <is>
          <t>Manhattan</t>
        </is>
      </c>
      <c r="C6047" t="inlineStr">
        <is>
          <t>10023</t>
        </is>
      </c>
      <c r="D6047" t="inlineStr">
        <is>
          <t>Juice, Smoothies, Fruit Salads</t>
        </is>
      </c>
      <c r="E6047" s="8" t="n">
        <v>46153</v>
      </c>
      <c r="F6047" t="inlineStr">
        <is>
          <t>Violations were cited in the following area(s).</t>
        </is>
      </c>
      <c r="G6047" t="inlineStr">
        <is>
          <t>06C</t>
        </is>
      </c>
      <c r="H604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047" t="inlineStr">
        <is>
          <t>Critical</t>
        </is>
      </c>
      <c r="J6047" t="n">
        <v>12</v>
      </c>
      <c r="K6047" t="inlineStr">
        <is>
          <t>A</t>
        </is>
      </c>
      <c r="L6047" s="9">
        <f>A6047&amp;"-"&amp;TEXT(E6047,"yyyymmdd")</f>
        <v/>
      </c>
    </row>
    <row r="6048">
      <c r="A6048" t="n">
        <v>50068537</v>
      </c>
      <c r="B6048" t="inlineStr">
        <is>
          <t>Manhattan</t>
        </is>
      </c>
      <c r="C6048" t="inlineStr">
        <is>
          <t>10023</t>
        </is>
      </c>
      <c r="D6048" t="inlineStr">
        <is>
          <t>Juice, Smoothies, Fruit Salads</t>
        </is>
      </c>
      <c r="E6048" s="8" t="n">
        <v>46153</v>
      </c>
      <c r="F6048" t="inlineStr">
        <is>
          <t>Violations were cited in the following area(s).</t>
        </is>
      </c>
      <c r="G6048" t="inlineStr">
        <is>
          <t>10F</t>
        </is>
      </c>
      <c r="H6048" t="inlineStr">
        <is>
          <t>Non-food contact surface or equipment made of unacceptable material, not kept clean, or not properly sealed, raised, spaced or movable to allow accessibility for cleaning on all sides, above and underneath the unit.</t>
        </is>
      </c>
      <c r="I6048" t="inlineStr">
        <is>
          <t>Not Critical</t>
        </is>
      </c>
      <c r="J6048" t="n">
        <v>12</v>
      </c>
      <c r="K6048" t="inlineStr">
        <is>
          <t>A</t>
        </is>
      </c>
      <c r="L6048" s="9">
        <f>A6048&amp;"-"&amp;TEXT(E6048,"yyyymmdd")</f>
        <v/>
      </c>
    </row>
    <row r="6049">
      <c r="A6049" t="n">
        <v>50070093</v>
      </c>
      <c r="B6049" t="inlineStr">
        <is>
          <t>Queens</t>
        </is>
      </c>
      <c r="C6049" t="inlineStr">
        <is>
          <t>11355</t>
        </is>
      </c>
      <c r="D6049" t="inlineStr">
        <is>
          <t>Chinese</t>
        </is>
      </c>
      <c r="E6049" s="8" t="n">
        <v>46153</v>
      </c>
      <c r="F6049" t="inlineStr">
        <is>
          <t>Violations were cited in the following area(s).</t>
        </is>
      </c>
      <c r="G6049" t="inlineStr">
        <is>
          <t>04K</t>
        </is>
      </c>
      <c r="H6049" t="inlineStr">
        <is>
          <t>Evidence of rats or live rats in establishment's food or non-food areas.</t>
        </is>
      </c>
      <c r="I6049" t="inlineStr">
        <is>
          <t>Critical</t>
        </is>
      </c>
      <c r="J6049" t="n">
        <v>5</v>
      </c>
      <c r="L6049" s="9">
        <f>A6049&amp;"-"&amp;TEXT(E6049,"yyyymmdd")</f>
        <v/>
      </c>
    </row>
    <row r="6050">
      <c r="A6050" t="n">
        <v>50071766</v>
      </c>
      <c r="B6050" t="inlineStr">
        <is>
          <t>Bronx</t>
        </is>
      </c>
      <c r="C6050" t="inlineStr">
        <is>
          <t>10452</t>
        </is>
      </c>
      <c r="D6050" t="inlineStr">
        <is>
          <t>Latin American</t>
        </is>
      </c>
      <c r="E6050" s="8" t="n">
        <v>46153</v>
      </c>
      <c r="F6050" t="inlineStr">
        <is>
          <t>Violations were cited in the following area(s).</t>
        </is>
      </c>
      <c r="G6050" t="inlineStr">
        <is>
          <t>02G</t>
        </is>
      </c>
      <c r="H6050" t="inlineStr">
        <is>
          <t>Cold TCS food item held above 41 °F; smoked or processed fish held above 38 °F; intact raw eggs held above 45 °F; or reduced oxygen packaged (ROP) TCS foods held above required temperatures except during active necessary preparation.</t>
        </is>
      </c>
      <c r="I6050" t="inlineStr">
        <is>
          <t>Critical</t>
        </is>
      </c>
      <c r="J6050" t="n">
        <v>12</v>
      </c>
      <c r="K6050" t="inlineStr">
        <is>
          <t>A</t>
        </is>
      </c>
      <c r="L6050" s="9">
        <f>A6050&amp;"-"&amp;TEXT(E6050,"yyyymmdd")</f>
        <v/>
      </c>
    </row>
    <row r="6051">
      <c r="A6051" t="n">
        <v>50071766</v>
      </c>
      <c r="B6051" t="inlineStr">
        <is>
          <t>Bronx</t>
        </is>
      </c>
      <c r="C6051" t="inlineStr">
        <is>
          <t>10452</t>
        </is>
      </c>
      <c r="D6051" t="inlineStr">
        <is>
          <t>Latin American</t>
        </is>
      </c>
      <c r="E6051" s="8" t="n">
        <v>46153</v>
      </c>
      <c r="F6051" t="inlineStr">
        <is>
          <t>Violations were cited in the following area(s).</t>
        </is>
      </c>
      <c r="G6051" t="inlineStr">
        <is>
          <t>06E</t>
        </is>
      </c>
      <c r="H6051" t="inlineStr">
        <is>
          <t>Sanitized equipment or utensil, including in-use food dispensing utensil, improperly used or stored.</t>
        </is>
      </c>
      <c r="I6051" t="inlineStr">
        <is>
          <t>Critical</t>
        </is>
      </c>
      <c r="J6051" t="n">
        <v>12</v>
      </c>
      <c r="K6051" t="inlineStr">
        <is>
          <t>A</t>
        </is>
      </c>
      <c r="L6051" s="9">
        <f>A6051&amp;"-"&amp;TEXT(E6051,"yyyymmdd")</f>
        <v/>
      </c>
    </row>
    <row r="6052">
      <c r="A6052" t="n">
        <v>50078963</v>
      </c>
      <c r="B6052" t="inlineStr">
        <is>
          <t>Staten Island</t>
        </is>
      </c>
      <c r="C6052" t="inlineStr">
        <is>
          <t>10306</t>
        </is>
      </c>
      <c r="D6052" t="inlineStr">
        <is>
          <t>Sandwiches</t>
        </is>
      </c>
      <c r="E6052" s="8" t="n">
        <v>46153</v>
      </c>
      <c r="F6052" t="inlineStr">
        <is>
          <t>Violations were cited in the following area(s).</t>
        </is>
      </c>
      <c r="G6052" t="inlineStr">
        <is>
          <t>02G</t>
        </is>
      </c>
      <c r="H6052" t="inlineStr">
        <is>
          <t>Cold TCS food item held above 41 °F; smoked or processed fish held above 38 °F; intact raw eggs held above 45 °F; or reduced oxygen packaged (ROP) TCS foods held above required temperatures except during active necessary preparation.</t>
        </is>
      </c>
      <c r="I6052" t="inlineStr">
        <is>
          <t>Critical</t>
        </is>
      </c>
      <c r="J6052" t="n">
        <v>25</v>
      </c>
      <c r="L6052" s="9">
        <f>A6052&amp;"-"&amp;TEXT(E6052,"yyyymmdd")</f>
        <v/>
      </c>
    </row>
    <row r="6053">
      <c r="A6053" t="n">
        <v>50078963</v>
      </c>
      <c r="B6053" t="inlineStr">
        <is>
          <t>Staten Island</t>
        </is>
      </c>
      <c r="C6053" t="inlineStr">
        <is>
          <t>10306</t>
        </is>
      </c>
      <c r="D6053" t="inlineStr">
        <is>
          <t>Sandwiches</t>
        </is>
      </c>
      <c r="E6053" s="8" t="n">
        <v>46153</v>
      </c>
      <c r="F6053" t="inlineStr">
        <is>
          <t>Violations were cited in the following area(s).</t>
        </is>
      </c>
      <c r="G6053" t="inlineStr">
        <is>
          <t>04A</t>
        </is>
      </c>
      <c r="H6053" t="inlineStr">
        <is>
          <t>Food Protection Certificate (FPC) not held by manager or supervisor of food operations.</t>
        </is>
      </c>
      <c r="I6053" t="inlineStr">
        <is>
          <t>Critical</t>
        </is>
      </c>
      <c r="J6053" t="n">
        <v>25</v>
      </c>
      <c r="L6053" s="9">
        <f>A6053&amp;"-"&amp;TEXT(E6053,"yyyymmdd")</f>
        <v/>
      </c>
    </row>
    <row r="6054">
      <c r="A6054" t="n">
        <v>50078963</v>
      </c>
      <c r="B6054" t="inlineStr">
        <is>
          <t>Staten Island</t>
        </is>
      </c>
      <c r="C6054" t="inlineStr">
        <is>
          <t>10306</t>
        </is>
      </c>
      <c r="D6054" t="inlineStr">
        <is>
          <t>Sandwiches</t>
        </is>
      </c>
      <c r="E6054" s="8" t="n">
        <v>46153</v>
      </c>
      <c r="F6054" t="inlineStr">
        <is>
          <t>Violations were cited in the following area(s).</t>
        </is>
      </c>
      <c r="G6054" t="inlineStr">
        <is>
          <t>06C</t>
        </is>
      </c>
      <c r="H605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054" t="inlineStr">
        <is>
          <t>Critical</t>
        </is>
      </c>
      <c r="J6054" t="n">
        <v>25</v>
      </c>
      <c r="L6054" s="9">
        <f>A6054&amp;"-"&amp;TEXT(E6054,"yyyymmdd")</f>
        <v/>
      </c>
    </row>
    <row r="6055">
      <c r="A6055" t="n">
        <v>50078963</v>
      </c>
      <c r="B6055" t="inlineStr">
        <is>
          <t>Staten Island</t>
        </is>
      </c>
      <c r="C6055" t="inlineStr">
        <is>
          <t>10306</t>
        </is>
      </c>
      <c r="D6055" t="inlineStr">
        <is>
          <t>Sandwiches</t>
        </is>
      </c>
      <c r="E6055" s="8" t="n">
        <v>46153</v>
      </c>
      <c r="F6055" t="inlineStr">
        <is>
          <t>Violations were cited in the following area(s).</t>
        </is>
      </c>
      <c r="G6055" t="inlineStr">
        <is>
          <t>09C</t>
        </is>
      </c>
      <c r="H6055" t="inlineStr">
        <is>
          <t>Design, construction, materials used or maintenance of food contact surface improper. Surface not easily cleanable, sanitized and maintained.</t>
        </is>
      </c>
      <c r="I6055" t="inlineStr">
        <is>
          <t>Not Critical</t>
        </is>
      </c>
      <c r="J6055" t="n">
        <v>25</v>
      </c>
      <c r="L6055" s="9">
        <f>A6055&amp;"-"&amp;TEXT(E6055,"yyyymmdd")</f>
        <v/>
      </c>
    </row>
    <row r="6056">
      <c r="A6056" t="n">
        <v>50087322</v>
      </c>
      <c r="B6056" t="inlineStr">
        <is>
          <t>Queens</t>
        </is>
      </c>
      <c r="C6056" t="inlineStr">
        <is>
          <t>11373</t>
        </is>
      </c>
      <c r="D6056" t="inlineStr">
        <is>
          <t>Bakery Products/Desserts</t>
        </is>
      </c>
      <c r="E6056" s="8" t="n">
        <v>46153</v>
      </c>
      <c r="F6056" t="inlineStr">
        <is>
          <t>Violations were cited in the following area(s).</t>
        </is>
      </c>
      <c r="G6056" t="inlineStr">
        <is>
          <t>02B</t>
        </is>
      </c>
      <c r="H6056" t="inlineStr">
        <is>
          <t>Hot TCS food item not held at or above 140 °F.</t>
        </is>
      </c>
      <c r="I6056" t="inlineStr">
        <is>
          <t>Critical</t>
        </is>
      </c>
      <c r="J6056" t="n">
        <v>64</v>
      </c>
      <c r="L6056" s="9">
        <f>A6056&amp;"-"&amp;TEXT(E6056,"yyyymmdd")</f>
        <v/>
      </c>
    </row>
    <row r="6057">
      <c r="A6057" t="n">
        <v>50087322</v>
      </c>
      <c r="B6057" t="inlineStr">
        <is>
          <t>Queens</t>
        </is>
      </c>
      <c r="C6057" t="inlineStr">
        <is>
          <t>11373</t>
        </is>
      </c>
      <c r="D6057" t="inlineStr">
        <is>
          <t>Bakery Products/Desserts</t>
        </is>
      </c>
      <c r="E6057" s="8" t="n">
        <v>46153</v>
      </c>
      <c r="F6057" t="inlineStr">
        <is>
          <t>Violations were cited in the following area(s).</t>
        </is>
      </c>
      <c r="G6057" t="inlineStr">
        <is>
          <t>02G</t>
        </is>
      </c>
      <c r="H6057" t="inlineStr">
        <is>
          <t>Cold TCS food item held above 41 °F; smoked or processed fish held above 38 °F; intact raw eggs held above 45 °F; or reduced oxygen packaged (ROP) TCS foods held above required temperatures except during active necessary preparation.</t>
        </is>
      </c>
      <c r="I6057" t="inlineStr">
        <is>
          <t>Critical</t>
        </is>
      </c>
      <c r="J6057" t="n">
        <v>64</v>
      </c>
      <c r="L6057" s="9">
        <f>A6057&amp;"-"&amp;TEXT(E6057,"yyyymmdd")</f>
        <v/>
      </c>
    </row>
    <row r="6058">
      <c r="A6058" t="n">
        <v>50087322</v>
      </c>
      <c r="B6058" t="inlineStr">
        <is>
          <t>Queens</t>
        </is>
      </c>
      <c r="C6058" t="inlineStr">
        <is>
          <t>11373</t>
        </is>
      </c>
      <c r="D6058" t="inlineStr">
        <is>
          <t>Bakery Products/Desserts</t>
        </is>
      </c>
      <c r="E6058" s="8" t="n">
        <v>46153</v>
      </c>
      <c r="F6058" t="inlineStr">
        <is>
          <t>Violations were cited in the following area(s).</t>
        </is>
      </c>
      <c r="G6058" t="inlineStr">
        <is>
          <t>04A</t>
        </is>
      </c>
      <c r="H6058" t="inlineStr">
        <is>
          <t>Food Protection Certificate (FPC) not held by manager or supervisor of food operations.</t>
        </is>
      </c>
      <c r="I6058" t="inlineStr">
        <is>
          <t>Critical</t>
        </is>
      </c>
      <c r="J6058" t="n">
        <v>64</v>
      </c>
      <c r="L6058" s="9">
        <f>A6058&amp;"-"&amp;TEXT(E6058,"yyyymmdd")</f>
        <v/>
      </c>
    </row>
    <row r="6059">
      <c r="A6059" t="n">
        <v>50087322</v>
      </c>
      <c r="B6059" t="inlineStr">
        <is>
          <t>Queens</t>
        </is>
      </c>
      <c r="C6059" t="inlineStr">
        <is>
          <t>11373</t>
        </is>
      </c>
      <c r="D6059" t="inlineStr">
        <is>
          <t>Bakery Products/Desserts</t>
        </is>
      </c>
      <c r="E6059" s="8" t="n">
        <v>46153</v>
      </c>
      <c r="F6059" t="inlineStr">
        <is>
          <t>Violations were cited in the following area(s).</t>
        </is>
      </c>
      <c r="G6059" t="inlineStr">
        <is>
          <t>04F</t>
        </is>
      </c>
      <c r="H6059" t="inlineStr">
        <is>
          <t>Food preparation area, food storage area, or other area used by employees or patrons, contaminated by sewage or liquid waste.</t>
        </is>
      </c>
      <c r="I6059" t="inlineStr">
        <is>
          <t>Critical</t>
        </is>
      </c>
      <c r="J6059" t="n">
        <v>64</v>
      </c>
      <c r="L6059" s="9">
        <f>A6059&amp;"-"&amp;TEXT(E6059,"yyyymmdd")</f>
        <v/>
      </c>
    </row>
    <row r="6060">
      <c r="A6060" t="n">
        <v>50087322</v>
      </c>
      <c r="B6060" t="inlineStr">
        <is>
          <t>Queens</t>
        </is>
      </c>
      <c r="C6060" t="inlineStr">
        <is>
          <t>11373</t>
        </is>
      </c>
      <c r="D6060" t="inlineStr">
        <is>
          <t>Bakery Products/Desserts</t>
        </is>
      </c>
      <c r="E6060" s="8" t="n">
        <v>46153</v>
      </c>
      <c r="F6060" t="inlineStr">
        <is>
          <t>Violations were cited in the following area(s).</t>
        </is>
      </c>
      <c r="G6060" t="inlineStr">
        <is>
          <t>04H</t>
        </is>
      </c>
      <c r="H6060" t="inlineStr">
        <is>
          <t>Raw, cooked or prepared food is adulterated, contaminated, cross-contaminated, or not discarded in accordance with HACCP plan.</t>
        </is>
      </c>
      <c r="I6060" t="inlineStr">
        <is>
          <t>Critical</t>
        </is>
      </c>
      <c r="J6060" t="n">
        <v>64</v>
      </c>
      <c r="L6060" s="9">
        <f>A6060&amp;"-"&amp;TEXT(E6060,"yyyymmdd")</f>
        <v/>
      </c>
    </row>
    <row r="6061">
      <c r="A6061" t="n">
        <v>50087322</v>
      </c>
      <c r="B6061" t="inlineStr">
        <is>
          <t>Queens</t>
        </is>
      </c>
      <c r="C6061" t="inlineStr">
        <is>
          <t>11373</t>
        </is>
      </c>
      <c r="D6061" t="inlineStr">
        <is>
          <t>Bakery Products/Desserts</t>
        </is>
      </c>
      <c r="E6061" s="8" t="n">
        <v>46153</v>
      </c>
      <c r="F6061" t="inlineStr">
        <is>
          <t>Violations were cited in the following area(s).</t>
        </is>
      </c>
      <c r="G6061" t="inlineStr">
        <is>
          <t>06A</t>
        </is>
      </c>
      <c r="H6061" t="inlineStr">
        <is>
          <t>Personal cleanliness is inadequate. Outer garment soiled with possible contaminant. Effective hair restraint not worn where required. Jewelry worn on hands or arms. Fingernail polish worn or fingernails not kept clean and trimmed.</t>
        </is>
      </c>
      <c r="I6061" t="inlineStr">
        <is>
          <t>Critical</t>
        </is>
      </c>
      <c r="J6061" t="n">
        <v>64</v>
      </c>
      <c r="L6061" s="9">
        <f>A6061&amp;"-"&amp;TEXT(E6061,"yyyymmdd")</f>
        <v/>
      </c>
    </row>
    <row r="6062">
      <c r="A6062" t="n">
        <v>50087322</v>
      </c>
      <c r="B6062" t="inlineStr">
        <is>
          <t>Queens</t>
        </is>
      </c>
      <c r="C6062" t="inlineStr">
        <is>
          <t>11373</t>
        </is>
      </c>
      <c r="D6062" t="inlineStr">
        <is>
          <t>Bakery Products/Desserts</t>
        </is>
      </c>
      <c r="E6062" s="8" t="n">
        <v>46153</v>
      </c>
      <c r="F6062" t="inlineStr">
        <is>
          <t>Violations were cited in the following area(s).</t>
        </is>
      </c>
      <c r="G6062" t="inlineStr">
        <is>
          <t>06C</t>
        </is>
      </c>
      <c r="H606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062" t="inlineStr">
        <is>
          <t>Critical</t>
        </is>
      </c>
      <c r="J6062" t="n">
        <v>64</v>
      </c>
      <c r="L6062" s="9">
        <f>A6062&amp;"-"&amp;TEXT(E6062,"yyyymmdd")</f>
        <v/>
      </c>
    </row>
    <row r="6063">
      <c r="A6063" t="n">
        <v>50087322</v>
      </c>
      <c r="B6063" t="inlineStr">
        <is>
          <t>Queens</t>
        </is>
      </c>
      <c r="C6063" t="inlineStr">
        <is>
          <t>11373</t>
        </is>
      </c>
      <c r="D6063" t="inlineStr">
        <is>
          <t>Bakery Products/Desserts</t>
        </is>
      </c>
      <c r="E6063" s="8" t="n">
        <v>46153</v>
      </c>
      <c r="F6063" t="inlineStr">
        <is>
          <t>Violations were cited in the following area(s).</t>
        </is>
      </c>
      <c r="G6063" t="inlineStr">
        <is>
          <t>06D</t>
        </is>
      </c>
      <c r="H6063" t="inlineStr">
        <is>
          <t>Food contact surface not properly washed, rinsed and sanitized after each use and following any activity when contamination may have occurred.</t>
        </is>
      </c>
      <c r="I6063" t="inlineStr">
        <is>
          <t>Critical</t>
        </is>
      </c>
      <c r="J6063" t="n">
        <v>64</v>
      </c>
      <c r="L6063" s="9">
        <f>A6063&amp;"-"&amp;TEXT(E6063,"yyyymmdd")</f>
        <v/>
      </c>
    </row>
    <row r="6064">
      <c r="A6064" t="n">
        <v>50087322</v>
      </c>
      <c r="B6064" t="inlineStr">
        <is>
          <t>Queens</t>
        </is>
      </c>
      <c r="C6064" t="inlineStr">
        <is>
          <t>11373</t>
        </is>
      </c>
      <c r="D6064" t="inlineStr">
        <is>
          <t>Bakery Products/Desserts</t>
        </is>
      </c>
      <c r="E6064" s="8" t="n">
        <v>46153</v>
      </c>
      <c r="F6064" t="inlineStr">
        <is>
          <t>Violations were cited in the following area(s).</t>
        </is>
      </c>
      <c r="G6064" t="inlineStr">
        <is>
          <t>10B</t>
        </is>
      </c>
      <c r="H6064" t="inlineStr">
        <is>
          <t>Anti-siphonage or back-flow prevention device not provided where required; equipment or floor not properly drained; sewage disposal system in disrepair or not functioning properly. Condensation or liquid waste improperly disposed of.</t>
        </is>
      </c>
      <c r="I6064" t="inlineStr">
        <is>
          <t>Not Critical</t>
        </is>
      </c>
      <c r="J6064" t="n">
        <v>64</v>
      </c>
      <c r="L6064" s="9">
        <f>A6064&amp;"-"&amp;TEXT(E6064,"yyyymmdd")</f>
        <v/>
      </c>
    </row>
    <row r="6065">
      <c r="A6065" t="n">
        <v>50088464</v>
      </c>
      <c r="B6065" t="inlineStr">
        <is>
          <t>Queens</t>
        </is>
      </c>
      <c r="C6065" t="inlineStr">
        <is>
          <t>11355</t>
        </is>
      </c>
      <c r="D6065" t="inlineStr">
        <is>
          <t>Chinese/Japanese</t>
        </is>
      </c>
      <c r="E6065" s="8" t="n">
        <v>46153</v>
      </c>
      <c r="F6065" t="inlineStr">
        <is>
          <t>Violations were cited in the following area(s).</t>
        </is>
      </c>
      <c r="G6065" t="inlineStr">
        <is>
          <t>02B</t>
        </is>
      </c>
      <c r="H6065" t="inlineStr">
        <is>
          <t>Hot TCS food item not held at or above 140 °F.</t>
        </is>
      </c>
      <c r="I6065" t="inlineStr">
        <is>
          <t>Critical</t>
        </is>
      </c>
      <c r="J6065" t="n">
        <v>9</v>
      </c>
      <c r="K6065" t="inlineStr">
        <is>
          <t>A</t>
        </is>
      </c>
      <c r="L6065" s="9">
        <f>A6065&amp;"-"&amp;TEXT(E6065,"yyyymmdd")</f>
        <v/>
      </c>
    </row>
    <row r="6066">
      <c r="A6066" t="n">
        <v>50088464</v>
      </c>
      <c r="B6066" t="inlineStr">
        <is>
          <t>Queens</t>
        </is>
      </c>
      <c r="C6066" t="inlineStr">
        <is>
          <t>11355</t>
        </is>
      </c>
      <c r="D6066" t="inlineStr">
        <is>
          <t>Chinese/Japanese</t>
        </is>
      </c>
      <c r="E6066" s="8" t="n">
        <v>46153</v>
      </c>
      <c r="F6066" t="inlineStr">
        <is>
          <t>Violations were cited in the following area(s).</t>
        </is>
      </c>
      <c r="G6066" t="inlineStr">
        <is>
          <t>10F</t>
        </is>
      </c>
      <c r="H6066" t="inlineStr">
        <is>
          <t>Non-food contact surface or equipment made of unacceptable material, not kept clean, or not properly sealed, raised, spaced or movable to allow accessibility for cleaning on all sides, above and underneath the unit.</t>
        </is>
      </c>
      <c r="I6066" t="inlineStr">
        <is>
          <t>Not Critical</t>
        </is>
      </c>
      <c r="J6066" t="n">
        <v>9</v>
      </c>
      <c r="K6066" t="inlineStr">
        <is>
          <t>A</t>
        </is>
      </c>
      <c r="L6066" s="9">
        <f>A6066&amp;"-"&amp;TEXT(E6066,"yyyymmdd")</f>
        <v/>
      </c>
    </row>
    <row r="6067">
      <c r="A6067" t="n">
        <v>50098000</v>
      </c>
      <c r="B6067" t="inlineStr">
        <is>
          <t>Manhattan</t>
        </is>
      </c>
      <c r="C6067" t="inlineStr">
        <is>
          <t>10019</t>
        </is>
      </c>
      <c r="D6067" t="inlineStr">
        <is>
          <t>Coffee/Tea</t>
        </is>
      </c>
      <c r="E6067" s="8" t="n">
        <v>46153</v>
      </c>
      <c r="F6067" t="inlineStr">
        <is>
          <t>Violations were cited in the following area(s).</t>
        </is>
      </c>
      <c r="G6067" t="inlineStr">
        <is>
          <t>04J</t>
        </is>
      </c>
      <c r="H6067" t="inlineStr">
        <is>
          <t>Properly scaled and calibrated thermometer or thermocouple not provided or not readily accessible in food preparation and hot/cold holding areas to measure temperatures of TCS foods during cooking, cooling, reheating, and holding.</t>
        </is>
      </c>
      <c r="I6067" t="inlineStr">
        <is>
          <t>Critical</t>
        </is>
      </c>
      <c r="J6067" t="n">
        <v>12</v>
      </c>
      <c r="K6067" t="inlineStr">
        <is>
          <t>A</t>
        </is>
      </c>
      <c r="L6067" s="9">
        <f>A6067&amp;"-"&amp;TEXT(E6067,"yyyymmdd")</f>
        <v/>
      </c>
    </row>
    <row r="6068">
      <c r="A6068" t="n">
        <v>50098000</v>
      </c>
      <c r="B6068" t="inlineStr">
        <is>
          <t>Manhattan</t>
        </is>
      </c>
      <c r="C6068" t="inlineStr">
        <is>
          <t>10019</t>
        </is>
      </c>
      <c r="D6068" t="inlineStr">
        <is>
          <t>Coffee/Tea</t>
        </is>
      </c>
      <c r="E6068" s="8" t="n">
        <v>46153</v>
      </c>
      <c r="F6068" t="inlineStr">
        <is>
          <t>Violations were cited in the following area(s).</t>
        </is>
      </c>
      <c r="G6068" t="inlineStr">
        <is>
          <t>06D</t>
        </is>
      </c>
      <c r="H6068" t="inlineStr">
        <is>
          <t>Food contact surface not properly washed, rinsed and sanitized after each use and following any activity when contamination may have occurred.</t>
        </is>
      </c>
      <c r="I6068" t="inlineStr">
        <is>
          <t>Critical</t>
        </is>
      </c>
      <c r="J6068" t="n">
        <v>12</v>
      </c>
      <c r="K6068" t="inlineStr">
        <is>
          <t>A</t>
        </is>
      </c>
      <c r="L6068" s="9">
        <f>A6068&amp;"-"&amp;TEXT(E6068,"yyyymmdd")</f>
        <v/>
      </c>
    </row>
    <row r="6069">
      <c r="A6069" t="n">
        <v>50098000</v>
      </c>
      <c r="B6069" t="inlineStr">
        <is>
          <t>Manhattan</t>
        </is>
      </c>
      <c r="C6069" t="inlineStr">
        <is>
          <t>10019</t>
        </is>
      </c>
      <c r="D6069" t="inlineStr">
        <is>
          <t>Coffee/Tea</t>
        </is>
      </c>
      <c r="E6069" s="8" t="n">
        <v>46153</v>
      </c>
      <c r="F6069" t="inlineStr">
        <is>
          <t>Violations were cited in the following area(s).</t>
        </is>
      </c>
      <c r="G6069" t="inlineStr">
        <is>
          <t>10B</t>
        </is>
      </c>
      <c r="H6069" t="inlineStr">
        <is>
          <t>Anti-siphonage or back-flow prevention device not provided where required; equipment or floor not properly drained; sewage disposal system in disrepair or not functioning properly. Condensation or liquid waste improperly disposed of.</t>
        </is>
      </c>
      <c r="I6069" t="inlineStr">
        <is>
          <t>Not Critical</t>
        </is>
      </c>
      <c r="J6069" t="n">
        <v>12</v>
      </c>
      <c r="K6069" t="inlineStr">
        <is>
          <t>A</t>
        </is>
      </c>
      <c r="L6069" s="9">
        <f>A6069&amp;"-"&amp;TEXT(E6069,"yyyymmdd")</f>
        <v/>
      </c>
    </row>
    <row r="6070">
      <c r="A6070" t="n">
        <v>50105056</v>
      </c>
      <c r="B6070" t="inlineStr">
        <is>
          <t>Manhattan</t>
        </is>
      </c>
      <c r="C6070" t="inlineStr">
        <is>
          <t>10014</t>
        </is>
      </c>
      <c r="D6070" t="inlineStr">
        <is>
          <t>Seafood</t>
        </is>
      </c>
      <c r="E6070" s="8" t="n">
        <v>46153</v>
      </c>
      <c r="F6070" t="inlineStr">
        <is>
          <t>Violations were cited in the following area(s).</t>
        </is>
      </c>
      <c r="G6070" t="inlineStr">
        <is>
          <t>05A</t>
        </is>
      </c>
      <c r="H6070" t="inlineStr">
        <is>
          <t>Sewage disposal system is not provided, improper, inadequate or unapproved.</t>
        </is>
      </c>
      <c r="I6070" t="inlineStr">
        <is>
          <t>Critical</t>
        </is>
      </c>
      <c r="J6070" t="n">
        <v>43</v>
      </c>
      <c r="L6070" s="9">
        <f>A6070&amp;"-"&amp;TEXT(E6070,"yyyymmdd")</f>
        <v/>
      </c>
    </row>
    <row r="6071">
      <c r="A6071" t="n">
        <v>50105056</v>
      </c>
      <c r="B6071" t="inlineStr">
        <is>
          <t>Manhattan</t>
        </is>
      </c>
      <c r="C6071" t="inlineStr">
        <is>
          <t>10014</t>
        </is>
      </c>
      <c r="D6071" t="inlineStr">
        <is>
          <t>Seafood</t>
        </is>
      </c>
      <c r="E6071" s="8" t="n">
        <v>46153</v>
      </c>
      <c r="F6071" t="inlineStr">
        <is>
          <t>Violations were cited in the following area(s).</t>
        </is>
      </c>
      <c r="G6071" t="inlineStr">
        <is>
          <t>05C</t>
        </is>
      </c>
      <c r="H6071" t="inlineStr">
        <is>
          <t>Food contact surface, refillable, reusable containers, or equipment improperly constructed, placed or maintained. Unacceptable material used. Culinary sink or other acceptable method not provided for washing food.</t>
        </is>
      </c>
      <c r="I6071" t="inlineStr">
        <is>
          <t>Critical</t>
        </is>
      </c>
      <c r="J6071" t="n">
        <v>43</v>
      </c>
      <c r="L6071" s="9">
        <f>A6071&amp;"-"&amp;TEXT(E6071,"yyyymmdd")</f>
        <v/>
      </c>
    </row>
    <row r="6072">
      <c r="A6072" t="n">
        <v>50105056</v>
      </c>
      <c r="B6072" t="inlineStr">
        <is>
          <t>Manhattan</t>
        </is>
      </c>
      <c r="C6072" t="inlineStr">
        <is>
          <t>10014</t>
        </is>
      </c>
      <c r="D6072" t="inlineStr">
        <is>
          <t>Seafood</t>
        </is>
      </c>
      <c r="E6072" s="8" t="n">
        <v>46153</v>
      </c>
      <c r="F6072" t="inlineStr">
        <is>
          <t>Violations were cited in the following area(s).</t>
        </is>
      </c>
      <c r="G6072" t="inlineStr">
        <is>
          <t>06C</t>
        </is>
      </c>
      <c r="H607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072" t="inlineStr">
        <is>
          <t>Critical</t>
        </is>
      </c>
      <c r="J6072" t="n">
        <v>43</v>
      </c>
      <c r="L6072" s="9">
        <f>A6072&amp;"-"&amp;TEXT(E6072,"yyyymmdd")</f>
        <v/>
      </c>
    </row>
    <row r="6073">
      <c r="A6073" t="n">
        <v>50105288</v>
      </c>
      <c r="B6073" t="inlineStr">
        <is>
          <t>Manhattan</t>
        </is>
      </c>
      <c r="C6073" t="inlineStr">
        <is>
          <t>10014</t>
        </is>
      </c>
      <c r="D6073" t="inlineStr">
        <is>
          <t>Bagels/Pretzels</t>
        </is>
      </c>
      <c r="E6073" s="8" t="n">
        <v>46153</v>
      </c>
      <c r="F6073" t="inlineStr">
        <is>
          <t>Violations were cited in the following area(s).</t>
        </is>
      </c>
      <c r="G6073" t="inlineStr">
        <is>
          <t>02G</t>
        </is>
      </c>
      <c r="H6073" t="inlineStr">
        <is>
          <t>Cold TCS food item held above 41 °F; smoked or processed fish held above 38 °F; intact raw eggs held above 45 °F; or reduced oxygen packaged (ROP) TCS foods held above required temperatures except during active necessary preparation.</t>
        </is>
      </c>
      <c r="I6073" t="inlineStr">
        <is>
          <t>Critical</t>
        </is>
      </c>
      <c r="J6073" t="n">
        <v>28</v>
      </c>
      <c r="L6073" s="9">
        <f>A6073&amp;"-"&amp;TEXT(E6073,"yyyymmdd")</f>
        <v/>
      </c>
    </row>
    <row r="6074">
      <c r="A6074" t="n">
        <v>50105288</v>
      </c>
      <c r="B6074" t="inlineStr">
        <is>
          <t>Manhattan</t>
        </is>
      </c>
      <c r="C6074" t="inlineStr">
        <is>
          <t>10014</t>
        </is>
      </c>
      <c r="D6074" t="inlineStr">
        <is>
          <t>Bagels/Pretzels</t>
        </is>
      </c>
      <c r="E6074" s="8" t="n">
        <v>46153</v>
      </c>
      <c r="F6074" t="inlineStr">
        <is>
          <t>Violations were cited in the following area(s).</t>
        </is>
      </c>
      <c r="G6074" t="inlineStr">
        <is>
          <t>03I</t>
        </is>
      </c>
      <c r="H6074" t="inlineStr">
        <is>
          <t>Juice packaged on premises with no or incomplete label, no warning statement</t>
        </is>
      </c>
      <c r="I6074" t="inlineStr">
        <is>
          <t>Critical</t>
        </is>
      </c>
      <c r="J6074" t="n">
        <v>28</v>
      </c>
      <c r="L6074" s="9">
        <f>A6074&amp;"-"&amp;TEXT(E6074,"yyyymmdd")</f>
        <v/>
      </c>
    </row>
    <row r="6075">
      <c r="A6075" t="n">
        <v>50105288</v>
      </c>
      <c r="B6075" t="inlineStr">
        <is>
          <t>Manhattan</t>
        </is>
      </c>
      <c r="C6075" t="inlineStr">
        <is>
          <t>10014</t>
        </is>
      </c>
      <c r="D6075" t="inlineStr">
        <is>
          <t>Bagels/Pretzels</t>
        </is>
      </c>
      <c r="E6075" s="8" t="n">
        <v>46153</v>
      </c>
      <c r="F6075" t="inlineStr">
        <is>
          <t>Violations were cited in the following area(s).</t>
        </is>
      </c>
      <c r="G6075" t="inlineStr">
        <is>
          <t>06D</t>
        </is>
      </c>
      <c r="H6075" t="inlineStr">
        <is>
          <t>Food contact surface not properly washed, rinsed and sanitized after each use and following any activity when contamination may have occurred.</t>
        </is>
      </c>
      <c r="I6075" t="inlineStr">
        <is>
          <t>Critical</t>
        </is>
      </c>
      <c r="J6075" t="n">
        <v>28</v>
      </c>
      <c r="L6075" s="9">
        <f>A6075&amp;"-"&amp;TEXT(E6075,"yyyymmdd")</f>
        <v/>
      </c>
    </row>
    <row r="6076">
      <c r="A6076" t="n">
        <v>50105288</v>
      </c>
      <c r="B6076" t="inlineStr">
        <is>
          <t>Manhattan</t>
        </is>
      </c>
      <c r="C6076" t="inlineStr">
        <is>
          <t>10014</t>
        </is>
      </c>
      <c r="D6076" t="inlineStr">
        <is>
          <t>Bagels/Pretzels</t>
        </is>
      </c>
      <c r="E6076" s="8" t="n">
        <v>46153</v>
      </c>
      <c r="F6076" t="inlineStr">
        <is>
          <t>Violations were cited in the following area(s).</t>
        </is>
      </c>
      <c r="G6076" t="inlineStr">
        <is>
          <t>10F</t>
        </is>
      </c>
      <c r="H6076" t="inlineStr">
        <is>
          <t>Non-food contact surface or equipment made of unacceptable material, not kept clean, or not properly sealed, raised, spaced or movable to allow accessibility for cleaning on all sides, above and underneath the unit.</t>
        </is>
      </c>
      <c r="I6076" t="inlineStr">
        <is>
          <t>Not Critical</t>
        </is>
      </c>
      <c r="J6076" t="n">
        <v>28</v>
      </c>
      <c r="L6076" s="9">
        <f>A6076&amp;"-"&amp;TEXT(E6076,"yyyymmdd")</f>
        <v/>
      </c>
    </row>
    <row r="6077">
      <c r="A6077" t="n">
        <v>50105338</v>
      </c>
      <c r="B6077" t="inlineStr">
        <is>
          <t>Brooklyn</t>
        </is>
      </c>
      <c r="C6077" t="inlineStr">
        <is>
          <t>11226</t>
        </is>
      </c>
      <c r="D6077" t="inlineStr">
        <is>
          <t>Caribbean</t>
        </is>
      </c>
      <c r="E6077" s="8" t="n">
        <v>46153</v>
      </c>
      <c r="F6077" t="inlineStr">
        <is>
          <t>Violations were cited in the following area(s).</t>
        </is>
      </c>
      <c r="G6077" t="inlineStr">
        <is>
          <t>02B</t>
        </is>
      </c>
      <c r="H6077" t="inlineStr">
        <is>
          <t>Hot TCS food item not held at or above 140 °F.</t>
        </is>
      </c>
      <c r="I6077" t="inlineStr">
        <is>
          <t>Critical</t>
        </is>
      </c>
      <c r="J6077" t="n">
        <v>22</v>
      </c>
      <c r="L6077" s="9">
        <f>A6077&amp;"-"&amp;TEXT(E6077,"yyyymmdd")</f>
        <v/>
      </c>
    </row>
    <row r="6078">
      <c r="A6078" t="n">
        <v>50105338</v>
      </c>
      <c r="B6078" t="inlineStr">
        <is>
          <t>Brooklyn</t>
        </is>
      </c>
      <c r="C6078" t="inlineStr">
        <is>
          <t>11226</t>
        </is>
      </c>
      <c r="D6078" t="inlineStr">
        <is>
          <t>Caribbean</t>
        </is>
      </c>
      <c r="E6078" s="8" t="n">
        <v>46153</v>
      </c>
      <c r="F6078" t="inlineStr">
        <is>
          <t>Violations were cited in the following area(s).</t>
        </is>
      </c>
      <c r="G6078" t="inlineStr">
        <is>
          <t>04K</t>
        </is>
      </c>
      <c r="H6078" t="inlineStr">
        <is>
          <t>Evidence of rats or live rats in establishment's food or non-food areas.</t>
        </is>
      </c>
      <c r="I6078" t="inlineStr">
        <is>
          <t>Critical</t>
        </is>
      </c>
      <c r="J6078" t="n">
        <v>22</v>
      </c>
      <c r="L6078" s="9">
        <f>A6078&amp;"-"&amp;TEXT(E6078,"yyyymmdd")</f>
        <v/>
      </c>
    </row>
    <row r="6079">
      <c r="A6079" t="n">
        <v>50105338</v>
      </c>
      <c r="B6079" t="inlineStr">
        <is>
          <t>Brooklyn</t>
        </is>
      </c>
      <c r="C6079" t="inlineStr">
        <is>
          <t>11226</t>
        </is>
      </c>
      <c r="D6079" t="inlineStr">
        <is>
          <t>Caribbean</t>
        </is>
      </c>
      <c r="E6079" s="8" t="n">
        <v>46153</v>
      </c>
      <c r="F6079" t="inlineStr">
        <is>
          <t>Violations were cited in the following area(s).</t>
        </is>
      </c>
      <c r="G6079" t="inlineStr">
        <is>
          <t>08A</t>
        </is>
      </c>
      <c r="H6079" t="inlineStr">
        <is>
          <t>Establishment is not free of harborage or conditions conducive to rodents, insects or other pests.</t>
        </is>
      </c>
      <c r="I6079" t="inlineStr">
        <is>
          <t>Not Critical</t>
        </is>
      </c>
      <c r="J6079" t="n">
        <v>22</v>
      </c>
      <c r="L6079" s="9">
        <f>A6079&amp;"-"&amp;TEXT(E6079,"yyyymmdd")</f>
        <v/>
      </c>
    </row>
    <row r="6080">
      <c r="A6080" t="n">
        <v>50105338</v>
      </c>
      <c r="B6080" t="inlineStr">
        <is>
          <t>Brooklyn</t>
        </is>
      </c>
      <c r="C6080" t="inlineStr">
        <is>
          <t>11226</t>
        </is>
      </c>
      <c r="D6080" t="inlineStr">
        <is>
          <t>Caribbean</t>
        </is>
      </c>
      <c r="E6080" s="8" t="n">
        <v>46153</v>
      </c>
      <c r="F6080" t="inlineStr">
        <is>
          <t>Violations were cited in the following area(s).</t>
        </is>
      </c>
      <c r="G6080" t="inlineStr">
        <is>
          <t>09C</t>
        </is>
      </c>
      <c r="H6080" t="inlineStr">
        <is>
          <t>Design, construction, materials used or maintenance of food contact surface improper. Surface not easily cleanable, sanitized and maintained.</t>
        </is>
      </c>
      <c r="I6080" t="inlineStr">
        <is>
          <t>Not Critical</t>
        </is>
      </c>
      <c r="J6080" t="n">
        <v>22</v>
      </c>
      <c r="L6080" s="9">
        <f>A6080&amp;"-"&amp;TEXT(E6080,"yyyymmdd")</f>
        <v/>
      </c>
    </row>
    <row r="6081">
      <c r="A6081" t="n">
        <v>50106785</v>
      </c>
      <c r="B6081" t="inlineStr">
        <is>
          <t>Brooklyn</t>
        </is>
      </c>
      <c r="C6081" t="inlineStr">
        <is>
          <t>11249</t>
        </is>
      </c>
      <c r="D6081" t="inlineStr">
        <is>
          <t>Coffee/Tea</t>
        </is>
      </c>
      <c r="E6081" s="8" t="n">
        <v>46153</v>
      </c>
      <c r="F6081" t="inlineStr">
        <is>
          <t>Violations were cited in the following area(s).</t>
        </is>
      </c>
      <c r="G6081" t="inlineStr">
        <is>
          <t>04A</t>
        </is>
      </c>
      <c r="H6081" t="inlineStr">
        <is>
          <t>Food Protection Certificate (FPC) not held by manager or supervisor of food operations.</t>
        </is>
      </c>
      <c r="I6081" t="inlineStr">
        <is>
          <t>Critical</t>
        </is>
      </c>
      <c r="J6081" t="n">
        <v>15</v>
      </c>
      <c r="L6081" s="9">
        <f>A6081&amp;"-"&amp;TEXT(E6081,"yyyymmdd")</f>
        <v/>
      </c>
    </row>
    <row r="6082">
      <c r="A6082" t="n">
        <v>50106785</v>
      </c>
      <c r="B6082" t="inlineStr">
        <is>
          <t>Brooklyn</t>
        </is>
      </c>
      <c r="C6082" t="inlineStr">
        <is>
          <t>11249</t>
        </is>
      </c>
      <c r="D6082" t="inlineStr">
        <is>
          <t>Coffee/Tea</t>
        </is>
      </c>
      <c r="E6082" s="8" t="n">
        <v>46153</v>
      </c>
      <c r="F6082" t="inlineStr">
        <is>
          <t>Violations were cited in the following area(s).</t>
        </is>
      </c>
      <c r="G6082" t="inlineStr">
        <is>
          <t>06D</t>
        </is>
      </c>
      <c r="H6082" t="inlineStr">
        <is>
          <t>Food contact surface not properly washed, rinsed and sanitized after each use and following any activity when contamination may have occurred.</t>
        </is>
      </c>
      <c r="I6082" t="inlineStr">
        <is>
          <t>Critical</t>
        </is>
      </c>
      <c r="J6082" t="n">
        <v>15</v>
      </c>
      <c r="L6082" s="9">
        <f>A6082&amp;"-"&amp;TEXT(E6082,"yyyymmdd")</f>
        <v/>
      </c>
    </row>
    <row r="6083">
      <c r="A6083" t="n">
        <v>50109257</v>
      </c>
      <c r="B6083" t="inlineStr">
        <is>
          <t>Queens</t>
        </is>
      </c>
      <c r="C6083" t="inlineStr">
        <is>
          <t>11412</t>
        </is>
      </c>
      <c r="D6083" t="inlineStr">
        <is>
          <t>Pizza</t>
        </is>
      </c>
      <c r="E6083" s="8" t="n">
        <v>46153</v>
      </c>
      <c r="F6083" t="inlineStr">
        <is>
          <t>Violations were cited in the following area(s).</t>
        </is>
      </c>
      <c r="G6083" t="inlineStr">
        <is>
          <t>02B</t>
        </is>
      </c>
      <c r="H6083" t="inlineStr">
        <is>
          <t>Hot TCS food item not held at or above 140 °F.</t>
        </is>
      </c>
      <c r="I6083" t="inlineStr">
        <is>
          <t>Critical</t>
        </is>
      </c>
      <c r="J6083" t="n">
        <v>9</v>
      </c>
      <c r="K6083" t="inlineStr">
        <is>
          <t>A</t>
        </is>
      </c>
      <c r="L6083" s="9">
        <f>A6083&amp;"-"&amp;TEXT(E6083,"yyyymmdd")</f>
        <v/>
      </c>
    </row>
    <row r="6084">
      <c r="A6084" t="n">
        <v>50111171</v>
      </c>
      <c r="B6084" t="inlineStr">
        <is>
          <t>Brooklyn</t>
        </is>
      </c>
      <c r="C6084" t="inlineStr">
        <is>
          <t>11220</t>
        </is>
      </c>
      <c r="D6084" t="inlineStr">
        <is>
          <t>Mexican</t>
        </is>
      </c>
      <c r="E6084" s="8" t="n">
        <v>46153</v>
      </c>
      <c r="F6084" t="inlineStr">
        <is>
          <t>Establishment Closed by DOHMH. Violations were cited in the following area(s) and those requiring immediate action were addressed.</t>
        </is>
      </c>
      <c r="G6084" t="inlineStr">
        <is>
          <t>02G</t>
        </is>
      </c>
      <c r="H6084" t="inlineStr">
        <is>
          <t>Cold TCS food item held above 41 °F; smoked or processed fish held above 38 °F; intact raw eggs held above 45 °F; or reduced oxygen packaged (ROP) TCS foods held above required temperatures except during active necessary preparation.</t>
        </is>
      </c>
      <c r="I6084" t="inlineStr">
        <is>
          <t>Critical</t>
        </is>
      </c>
      <c r="J6084" t="n">
        <v>56</v>
      </c>
      <c r="L6084" s="9">
        <f>A6084&amp;"-"&amp;TEXT(E6084,"yyyymmdd")</f>
        <v/>
      </c>
    </row>
    <row r="6085">
      <c r="A6085" t="n">
        <v>50111171</v>
      </c>
      <c r="B6085" t="inlineStr">
        <is>
          <t>Brooklyn</t>
        </is>
      </c>
      <c r="C6085" t="inlineStr">
        <is>
          <t>11220</t>
        </is>
      </c>
      <c r="D6085" t="inlineStr">
        <is>
          <t>Mexican</t>
        </is>
      </c>
      <c r="E6085" s="8" t="n">
        <v>46153</v>
      </c>
      <c r="F6085" t="inlineStr">
        <is>
          <t>Establishment Closed by DOHMH. Violations were cited in the following area(s) and those requiring immediate action were addressed.</t>
        </is>
      </c>
      <c r="G6085" t="inlineStr">
        <is>
          <t>04A</t>
        </is>
      </c>
      <c r="H6085" t="inlineStr">
        <is>
          <t>Food Protection Certificate (FPC) not held by manager or supervisor of food operations.</t>
        </is>
      </c>
      <c r="I6085" t="inlineStr">
        <is>
          <t>Critical</t>
        </is>
      </c>
      <c r="J6085" t="n">
        <v>56</v>
      </c>
      <c r="L6085" s="9">
        <f>A6085&amp;"-"&amp;TEXT(E6085,"yyyymmdd")</f>
        <v/>
      </c>
    </row>
    <row r="6086">
      <c r="A6086" t="n">
        <v>50111171</v>
      </c>
      <c r="B6086" t="inlineStr">
        <is>
          <t>Brooklyn</t>
        </is>
      </c>
      <c r="C6086" t="inlineStr">
        <is>
          <t>11220</t>
        </is>
      </c>
      <c r="D6086" t="inlineStr">
        <is>
          <t>Mexican</t>
        </is>
      </c>
      <c r="E6086" s="8" t="n">
        <v>46153</v>
      </c>
      <c r="F6086" t="inlineStr">
        <is>
          <t>Establishment Closed by DOHMH. Violations were cited in the following area(s) and those requiring immediate action were addressed.</t>
        </is>
      </c>
      <c r="G6086" t="inlineStr">
        <is>
          <t>04K</t>
        </is>
      </c>
      <c r="H6086" t="inlineStr">
        <is>
          <t>Evidence of rats or live rats in establishment's food or non-food areas.</t>
        </is>
      </c>
      <c r="I6086" t="inlineStr">
        <is>
          <t>Critical</t>
        </is>
      </c>
      <c r="J6086" t="n">
        <v>56</v>
      </c>
      <c r="L6086" s="9">
        <f>A6086&amp;"-"&amp;TEXT(E6086,"yyyymmdd")</f>
        <v/>
      </c>
    </row>
    <row r="6087">
      <c r="A6087" t="n">
        <v>50111171</v>
      </c>
      <c r="B6087" t="inlineStr">
        <is>
          <t>Brooklyn</t>
        </is>
      </c>
      <c r="C6087" t="inlineStr">
        <is>
          <t>11220</t>
        </is>
      </c>
      <c r="D6087" t="inlineStr">
        <is>
          <t>Mexican</t>
        </is>
      </c>
      <c r="E6087" s="8" t="n">
        <v>46153</v>
      </c>
      <c r="F6087" t="inlineStr">
        <is>
          <t>Establishment Closed by DOHMH. Violations were cited in the following area(s) and those requiring immediate action were addressed.</t>
        </is>
      </c>
      <c r="G6087" t="inlineStr">
        <is>
          <t>08A</t>
        </is>
      </c>
      <c r="H6087" t="inlineStr">
        <is>
          <t>Establishment is not free of harborage or conditions conducive to rodents, insects or other pests.</t>
        </is>
      </c>
      <c r="I6087" t="inlineStr">
        <is>
          <t>Not Critical</t>
        </is>
      </c>
      <c r="J6087" t="n">
        <v>56</v>
      </c>
      <c r="L6087" s="9">
        <f>A6087&amp;"-"&amp;TEXT(E6087,"yyyymmdd")</f>
        <v/>
      </c>
    </row>
    <row r="6088">
      <c r="A6088" t="n">
        <v>50111171</v>
      </c>
      <c r="B6088" t="inlineStr">
        <is>
          <t>Brooklyn</t>
        </is>
      </c>
      <c r="C6088" t="inlineStr">
        <is>
          <t>11220</t>
        </is>
      </c>
      <c r="D6088" t="inlineStr">
        <is>
          <t>Mexican</t>
        </is>
      </c>
      <c r="E6088" s="8" t="n">
        <v>46153</v>
      </c>
      <c r="F6088" t="inlineStr">
        <is>
          <t>Establishment Closed by DOHMH. Violations were cited in the following area(s) and those requiring immediate action were addressed.</t>
        </is>
      </c>
      <c r="G6088" t="inlineStr">
        <is>
          <t>10B</t>
        </is>
      </c>
      <c r="H6088" t="inlineStr">
        <is>
          <t>Anti-siphonage or back-flow prevention device not provided where required; equipment or floor not properly drained; sewage disposal system in disrepair or not functioning properly. Condensation or liquid waste improperly disposed of.</t>
        </is>
      </c>
      <c r="I6088" t="inlineStr">
        <is>
          <t>Not Critical</t>
        </is>
      </c>
      <c r="J6088" t="n">
        <v>56</v>
      </c>
      <c r="L6088" s="9">
        <f>A6088&amp;"-"&amp;TEXT(E6088,"yyyymmdd")</f>
        <v/>
      </c>
    </row>
    <row r="6089">
      <c r="A6089" t="n">
        <v>50111171</v>
      </c>
      <c r="B6089" t="inlineStr">
        <is>
          <t>Brooklyn</t>
        </is>
      </c>
      <c r="C6089" t="inlineStr">
        <is>
          <t>11220</t>
        </is>
      </c>
      <c r="D6089" t="inlineStr">
        <is>
          <t>Mexican</t>
        </is>
      </c>
      <c r="E6089" s="8" t="n">
        <v>46153</v>
      </c>
      <c r="F6089" t="inlineStr">
        <is>
          <t>Establishment Closed by DOHMH. Violations were cited in the following area(s) and those requiring immediate action were addressed.</t>
        </is>
      </c>
      <c r="G6089" t="inlineStr">
        <is>
          <t>10G</t>
        </is>
      </c>
      <c r="H6089" t="inlineStr">
        <is>
          <t>Dishwashing and ware washing: Cleaning and sanitizing of tableware, including dishes, utensils, and equipment deficient.</t>
        </is>
      </c>
      <c r="I6089" t="inlineStr">
        <is>
          <t>Not Critical</t>
        </is>
      </c>
      <c r="J6089" t="n">
        <v>56</v>
      </c>
      <c r="L6089" s="9">
        <f>A6089&amp;"-"&amp;TEXT(E6089,"yyyymmdd")</f>
        <v/>
      </c>
    </row>
    <row r="6090">
      <c r="A6090" t="n">
        <v>50113413</v>
      </c>
      <c r="B6090" t="inlineStr">
        <is>
          <t>Brooklyn</t>
        </is>
      </c>
      <c r="C6090" t="inlineStr">
        <is>
          <t>11216</t>
        </is>
      </c>
      <c r="D6090" t="inlineStr">
        <is>
          <t>Caribbean</t>
        </is>
      </c>
      <c r="E6090" s="8" t="n">
        <v>46153</v>
      </c>
      <c r="F6090" t="inlineStr">
        <is>
          <t>Violations were cited in the following area(s).</t>
        </is>
      </c>
      <c r="G6090" t="inlineStr">
        <is>
          <t>02H</t>
        </is>
      </c>
      <c r="H6090" t="inlineStr">
        <is>
          <t>After cooking or removal from hot holding, TCS food not cooled by an approved method whereby the internal temperature is reduced from 140 °F to 70 °F or less within 2 hours, and from 70 °F to 41 °F or less within 4 additional hours.</t>
        </is>
      </c>
      <c r="I6090" t="inlineStr">
        <is>
          <t>Critical</t>
        </is>
      </c>
      <c r="J6090" t="n">
        <v>12</v>
      </c>
      <c r="K6090" t="inlineStr">
        <is>
          <t>A</t>
        </is>
      </c>
      <c r="L6090" s="9">
        <f>A6090&amp;"-"&amp;TEXT(E6090,"yyyymmdd")</f>
        <v/>
      </c>
    </row>
    <row r="6091">
      <c r="A6091" t="n">
        <v>50113413</v>
      </c>
      <c r="B6091" t="inlineStr">
        <is>
          <t>Brooklyn</t>
        </is>
      </c>
      <c r="C6091" t="inlineStr">
        <is>
          <t>11216</t>
        </is>
      </c>
      <c r="D6091" t="inlineStr">
        <is>
          <t>Caribbean</t>
        </is>
      </c>
      <c r="E6091" s="8" t="n">
        <v>46153</v>
      </c>
      <c r="F6091" t="inlineStr">
        <is>
          <t>Violations were cited in the following area(s).</t>
        </is>
      </c>
      <c r="G6091" t="inlineStr">
        <is>
          <t>09B</t>
        </is>
      </c>
      <c r="H6091" t="inlineStr">
        <is>
          <t>Thawing procedure improper.</t>
        </is>
      </c>
      <c r="I6091" t="inlineStr">
        <is>
          <t>Not Critical</t>
        </is>
      </c>
      <c r="J6091" t="n">
        <v>12</v>
      </c>
      <c r="K6091" t="inlineStr">
        <is>
          <t>A</t>
        </is>
      </c>
      <c r="L6091" s="9">
        <f>A6091&amp;"-"&amp;TEXT(E6091,"yyyymmdd")</f>
        <v/>
      </c>
    </row>
    <row r="6092">
      <c r="A6092" t="n">
        <v>50113413</v>
      </c>
      <c r="B6092" t="inlineStr">
        <is>
          <t>Brooklyn</t>
        </is>
      </c>
      <c r="C6092" t="inlineStr">
        <is>
          <t>11216</t>
        </is>
      </c>
      <c r="D6092" t="inlineStr">
        <is>
          <t>Caribbean</t>
        </is>
      </c>
      <c r="E6092" s="8" t="n">
        <v>46153</v>
      </c>
      <c r="F6092" t="inlineStr">
        <is>
          <t>Violations were cited in the following area(s).</t>
        </is>
      </c>
      <c r="G6092" t="inlineStr">
        <is>
          <t>10B</t>
        </is>
      </c>
      <c r="H6092" t="inlineStr">
        <is>
          <t>Anti-siphonage or back-flow prevention device not provided where required; equipment or floor not properly drained; sewage disposal system in disrepair or not functioning properly. Condensation or liquid waste improperly disposed of.</t>
        </is>
      </c>
      <c r="I6092" t="inlineStr">
        <is>
          <t>Not Critical</t>
        </is>
      </c>
      <c r="J6092" t="n">
        <v>12</v>
      </c>
      <c r="K6092" t="inlineStr">
        <is>
          <t>A</t>
        </is>
      </c>
      <c r="L6092" s="9">
        <f>A6092&amp;"-"&amp;TEXT(E6092,"yyyymmdd")</f>
        <v/>
      </c>
    </row>
    <row r="6093">
      <c r="A6093" t="n">
        <v>50118317</v>
      </c>
      <c r="B6093" t="inlineStr">
        <is>
          <t>Queens</t>
        </is>
      </c>
      <c r="C6093" t="inlineStr">
        <is>
          <t>11417</t>
        </is>
      </c>
      <c r="D6093" t="inlineStr">
        <is>
          <t>Caribbean</t>
        </is>
      </c>
      <c r="E6093" s="8" t="n">
        <v>46153</v>
      </c>
      <c r="F6093" t="inlineStr">
        <is>
          <t>Violations were cited in the following area(s).</t>
        </is>
      </c>
      <c r="G6093" t="inlineStr">
        <is>
          <t>04J</t>
        </is>
      </c>
      <c r="H6093" t="inlineStr">
        <is>
          <t>Properly scaled and calibrated thermometer or thermocouple not provided or not readily accessible in food preparation and hot/cold holding areas to measure temperatures of TCS foods during cooking, cooling, reheating, and holding.</t>
        </is>
      </c>
      <c r="I6093" t="inlineStr">
        <is>
          <t>Critical</t>
        </is>
      </c>
      <c r="J6093" t="n">
        <v>12</v>
      </c>
      <c r="K6093" t="inlineStr">
        <is>
          <t>A</t>
        </is>
      </c>
      <c r="L6093" s="9">
        <f>A6093&amp;"-"&amp;TEXT(E6093,"yyyymmdd")</f>
        <v/>
      </c>
    </row>
    <row r="6094">
      <c r="A6094" t="n">
        <v>50118317</v>
      </c>
      <c r="B6094" t="inlineStr">
        <is>
          <t>Queens</t>
        </is>
      </c>
      <c r="C6094" t="inlineStr">
        <is>
          <t>11417</t>
        </is>
      </c>
      <c r="D6094" t="inlineStr">
        <is>
          <t>Caribbean</t>
        </is>
      </c>
      <c r="E6094" s="8" t="n">
        <v>46153</v>
      </c>
      <c r="F6094" t="inlineStr">
        <is>
          <t>Violations were cited in the following area(s).</t>
        </is>
      </c>
      <c r="G6094" t="inlineStr">
        <is>
          <t>08C</t>
        </is>
      </c>
      <c r="H6094" t="inlineStr">
        <is>
          <t>Pesticide not properly labeled or used by unlicensed individual. Pesticide, other toxic chemical improperly used/stored. Unprotected, unlocked bait station used.</t>
        </is>
      </c>
      <c r="I6094" t="inlineStr">
        <is>
          <t>Not Critical</t>
        </is>
      </c>
      <c r="J6094" t="n">
        <v>12</v>
      </c>
      <c r="K6094" t="inlineStr">
        <is>
          <t>A</t>
        </is>
      </c>
      <c r="L6094" s="9">
        <f>A6094&amp;"-"&amp;TEXT(E6094,"yyyymmdd")</f>
        <v/>
      </c>
    </row>
    <row r="6095">
      <c r="A6095" t="n">
        <v>50118317</v>
      </c>
      <c r="B6095" t="inlineStr">
        <is>
          <t>Queens</t>
        </is>
      </c>
      <c r="C6095" t="inlineStr">
        <is>
          <t>11417</t>
        </is>
      </c>
      <c r="D6095" t="inlineStr">
        <is>
          <t>Caribbean</t>
        </is>
      </c>
      <c r="E6095" s="8" t="n">
        <v>46153</v>
      </c>
      <c r="F6095" t="inlineStr">
        <is>
          <t>Violations were cited in the following area(s).</t>
        </is>
      </c>
      <c r="G6095" t="inlineStr">
        <is>
          <t>10F</t>
        </is>
      </c>
      <c r="H6095" t="inlineStr">
        <is>
          <t>Non-food contact surface or equipment made of unacceptable material, not kept clean, or not properly sealed, raised, spaced or movable to allow accessibility for cleaning on all sides, above and underneath the unit.</t>
        </is>
      </c>
      <c r="I6095" t="inlineStr">
        <is>
          <t>Not Critical</t>
        </is>
      </c>
      <c r="J6095" t="n">
        <v>12</v>
      </c>
      <c r="K6095" t="inlineStr">
        <is>
          <t>A</t>
        </is>
      </c>
      <c r="L6095" s="9">
        <f>A6095&amp;"-"&amp;TEXT(E6095,"yyyymmdd")</f>
        <v/>
      </c>
    </row>
    <row r="6096">
      <c r="A6096" t="n">
        <v>50118515</v>
      </c>
      <c r="B6096" t="inlineStr">
        <is>
          <t>Bronx</t>
        </is>
      </c>
      <c r="C6096" t="inlineStr">
        <is>
          <t>10452</t>
        </is>
      </c>
      <c r="D6096" t="inlineStr">
        <is>
          <t>Chicken</t>
        </is>
      </c>
      <c r="E6096" s="8" t="n">
        <v>46153</v>
      </c>
      <c r="F6096" t="inlineStr">
        <is>
          <t>Violations were cited in the following area(s).</t>
        </is>
      </c>
      <c r="G6096" t="inlineStr">
        <is>
          <t>04A</t>
        </is>
      </c>
      <c r="H6096" t="inlineStr">
        <is>
          <t>Food Protection Certificate (FPC) not held by manager or supervisor of food operations.</t>
        </is>
      </c>
      <c r="I6096" t="inlineStr">
        <is>
          <t>Critical</t>
        </is>
      </c>
      <c r="J6096" t="n">
        <v>12</v>
      </c>
      <c r="K6096" t="inlineStr">
        <is>
          <t>A</t>
        </is>
      </c>
      <c r="L6096" s="9">
        <f>A6096&amp;"-"&amp;TEXT(E6096,"yyyymmdd")</f>
        <v/>
      </c>
    </row>
    <row r="6097">
      <c r="A6097" t="n">
        <v>50118515</v>
      </c>
      <c r="B6097" t="inlineStr">
        <is>
          <t>Bronx</t>
        </is>
      </c>
      <c r="C6097" t="inlineStr">
        <is>
          <t>10452</t>
        </is>
      </c>
      <c r="D6097" t="inlineStr">
        <is>
          <t>Chicken</t>
        </is>
      </c>
      <c r="E6097" s="8" t="n">
        <v>46153</v>
      </c>
      <c r="F6097" t="inlineStr">
        <is>
          <t>Violations were cited in the following area(s).</t>
        </is>
      </c>
      <c r="G6097" t="inlineStr">
        <is>
          <t>10B</t>
        </is>
      </c>
      <c r="H6097" t="inlineStr">
        <is>
          <t>Anti-siphonage or back-flow prevention device not provided where required; equipment or floor not properly drained; sewage disposal system in disrepair or not functioning properly. Condensation or liquid waste improperly disposed of.</t>
        </is>
      </c>
      <c r="I6097" t="inlineStr">
        <is>
          <t>Not Critical</t>
        </is>
      </c>
      <c r="J6097" t="n">
        <v>12</v>
      </c>
      <c r="K6097" t="inlineStr">
        <is>
          <t>A</t>
        </is>
      </c>
      <c r="L6097" s="9">
        <f>A6097&amp;"-"&amp;TEXT(E6097,"yyyymmdd")</f>
        <v/>
      </c>
    </row>
    <row r="6098">
      <c r="A6098" t="n">
        <v>50119706</v>
      </c>
      <c r="B6098" t="inlineStr">
        <is>
          <t>Manhattan</t>
        </is>
      </c>
      <c r="C6098" t="inlineStr">
        <is>
          <t>10018</t>
        </is>
      </c>
      <c r="D6098" t="inlineStr">
        <is>
          <t>Mexican</t>
        </is>
      </c>
      <c r="E6098" s="8" t="n">
        <v>46153</v>
      </c>
      <c r="F6098" t="inlineStr">
        <is>
          <t>Violations were cited in the following area(s).</t>
        </is>
      </c>
      <c r="G6098" t="inlineStr">
        <is>
          <t>02G</t>
        </is>
      </c>
      <c r="H6098" t="inlineStr">
        <is>
          <t>Cold TCS food item held above 41 °F; smoked or processed fish held above 38 °F; intact raw eggs held above 45 °F; or reduced oxygen packaged (ROP) TCS foods held above required temperatures except during active necessary preparation.</t>
        </is>
      </c>
      <c r="I6098" t="inlineStr">
        <is>
          <t>Critical</t>
        </is>
      </c>
      <c r="J6098" t="n">
        <v>21</v>
      </c>
      <c r="L6098" s="9">
        <f>A6098&amp;"-"&amp;TEXT(E6098,"yyyymmdd")</f>
        <v/>
      </c>
    </row>
    <row r="6099">
      <c r="A6099" t="n">
        <v>50119706</v>
      </c>
      <c r="B6099" t="inlineStr">
        <is>
          <t>Manhattan</t>
        </is>
      </c>
      <c r="C6099" t="inlineStr">
        <is>
          <t>10018</t>
        </is>
      </c>
      <c r="D6099" t="inlineStr">
        <is>
          <t>Mexican</t>
        </is>
      </c>
      <c r="E6099" s="8" t="n">
        <v>46153</v>
      </c>
      <c r="F6099" t="inlineStr">
        <is>
          <t>Violations were cited in the following area(s).</t>
        </is>
      </c>
      <c r="G6099" t="inlineStr">
        <is>
          <t>05D</t>
        </is>
      </c>
      <c r="H609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099" t="inlineStr">
        <is>
          <t>Critical</t>
        </is>
      </c>
      <c r="J6099" t="n">
        <v>21</v>
      </c>
      <c r="L6099" s="9">
        <f>A6099&amp;"-"&amp;TEXT(E6099,"yyyymmdd")</f>
        <v/>
      </c>
    </row>
    <row r="6100">
      <c r="A6100" t="n">
        <v>50119706</v>
      </c>
      <c r="B6100" t="inlineStr">
        <is>
          <t>Manhattan</t>
        </is>
      </c>
      <c r="C6100" t="inlineStr">
        <is>
          <t>10018</t>
        </is>
      </c>
      <c r="D6100" t="inlineStr">
        <is>
          <t>Mexican</t>
        </is>
      </c>
      <c r="E6100" s="8" t="n">
        <v>46153</v>
      </c>
      <c r="F6100" t="inlineStr">
        <is>
          <t>Violations were cited in the following area(s).</t>
        </is>
      </c>
      <c r="G6100" t="inlineStr">
        <is>
          <t>10A</t>
        </is>
      </c>
      <c r="H6100" t="inlineStr">
        <is>
          <t>Toilet facility not maintained or provided with toilet paper, waste receptacle or self-closing door.</t>
        </is>
      </c>
      <c r="I6100" t="inlineStr">
        <is>
          <t>Not Critical</t>
        </is>
      </c>
      <c r="J6100" t="n">
        <v>21</v>
      </c>
      <c r="L6100" s="9">
        <f>A6100&amp;"-"&amp;TEXT(E6100,"yyyymmdd")</f>
        <v/>
      </c>
    </row>
    <row r="6101">
      <c r="A6101" t="n">
        <v>50119706</v>
      </c>
      <c r="B6101" t="inlineStr">
        <is>
          <t>Manhattan</t>
        </is>
      </c>
      <c r="C6101" t="inlineStr">
        <is>
          <t>10018</t>
        </is>
      </c>
      <c r="D6101" t="inlineStr">
        <is>
          <t>Mexican</t>
        </is>
      </c>
      <c r="E6101" s="8" t="n">
        <v>46153</v>
      </c>
      <c r="F6101" t="inlineStr">
        <is>
          <t>Violations were cited in the following area(s).</t>
        </is>
      </c>
      <c r="G6101" t="inlineStr">
        <is>
          <t>10F</t>
        </is>
      </c>
      <c r="H6101" t="inlineStr">
        <is>
          <t>Non-food contact surface or equipment made of unacceptable material, not kept clean, or not properly sealed, raised, spaced or movable to allow accessibility for cleaning on all sides, above and underneath the unit.</t>
        </is>
      </c>
      <c r="I6101" t="inlineStr">
        <is>
          <t>Not Critical</t>
        </is>
      </c>
      <c r="J6101" t="n">
        <v>21</v>
      </c>
      <c r="L6101" s="9">
        <f>A6101&amp;"-"&amp;TEXT(E6101,"yyyymmdd")</f>
        <v/>
      </c>
    </row>
    <row r="6102">
      <c r="A6102" t="n">
        <v>50120003</v>
      </c>
      <c r="B6102" t="inlineStr">
        <is>
          <t>Manhattan</t>
        </is>
      </c>
      <c r="C6102" t="inlineStr">
        <is>
          <t>10029</t>
        </is>
      </c>
      <c r="D6102" t="inlineStr">
        <is>
          <t>Coffee/Tea</t>
        </is>
      </c>
      <c r="E6102" s="8" t="n">
        <v>46153</v>
      </c>
      <c r="F6102" t="inlineStr">
        <is>
          <t>Violations were cited in the following area(s).</t>
        </is>
      </c>
      <c r="G6102" t="inlineStr">
        <is>
          <t>04L</t>
        </is>
      </c>
      <c r="H6102" t="inlineStr">
        <is>
          <t>Evidence of mice or live mice in establishment's food or non-food areas.</t>
        </is>
      </c>
      <c r="I6102" t="inlineStr">
        <is>
          <t>Critical</t>
        </is>
      </c>
      <c r="J6102" t="n">
        <v>21</v>
      </c>
      <c r="L6102" s="9">
        <f>A6102&amp;"-"&amp;TEXT(E6102,"yyyymmdd")</f>
        <v/>
      </c>
    </row>
    <row r="6103">
      <c r="A6103" t="n">
        <v>50120003</v>
      </c>
      <c r="B6103" t="inlineStr">
        <is>
          <t>Manhattan</t>
        </is>
      </c>
      <c r="C6103" t="inlineStr">
        <is>
          <t>10029</t>
        </is>
      </c>
      <c r="D6103" t="inlineStr">
        <is>
          <t>Coffee/Tea</t>
        </is>
      </c>
      <c r="E6103" s="8" t="n">
        <v>46153</v>
      </c>
      <c r="F6103" t="inlineStr">
        <is>
          <t>Violations were cited in the following area(s).</t>
        </is>
      </c>
      <c r="G6103" t="inlineStr">
        <is>
          <t>06C</t>
        </is>
      </c>
      <c r="H610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103" t="inlineStr">
        <is>
          <t>Critical</t>
        </is>
      </c>
      <c r="J6103" t="n">
        <v>21</v>
      </c>
      <c r="L6103" s="9">
        <f>A6103&amp;"-"&amp;TEXT(E6103,"yyyymmdd")</f>
        <v/>
      </c>
    </row>
    <row r="6104">
      <c r="A6104" t="n">
        <v>50120003</v>
      </c>
      <c r="B6104" t="inlineStr">
        <is>
          <t>Manhattan</t>
        </is>
      </c>
      <c r="C6104" t="inlineStr">
        <is>
          <t>10029</t>
        </is>
      </c>
      <c r="D6104" t="inlineStr">
        <is>
          <t>Coffee/Tea</t>
        </is>
      </c>
      <c r="E6104" s="8" t="n">
        <v>46153</v>
      </c>
      <c r="F6104" t="inlineStr">
        <is>
          <t>Violations were cited in the following area(s).</t>
        </is>
      </c>
      <c r="G6104" t="inlineStr">
        <is>
          <t>08A</t>
        </is>
      </c>
      <c r="H6104" t="inlineStr">
        <is>
          <t>Establishment is not free of harborage or conditions conducive to rodents, insects or other pests.</t>
        </is>
      </c>
      <c r="I6104" t="inlineStr">
        <is>
          <t>Not Critical</t>
        </is>
      </c>
      <c r="J6104" t="n">
        <v>21</v>
      </c>
      <c r="L6104" s="9">
        <f>A6104&amp;"-"&amp;TEXT(E6104,"yyyymmdd")</f>
        <v/>
      </c>
    </row>
    <row r="6105">
      <c r="A6105" t="n">
        <v>50120003</v>
      </c>
      <c r="B6105" t="inlineStr">
        <is>
          <t>Manhattan</t>
        </is>
      </c>
      <c r="C6105" t="inlineStr">
        <is>
          <t>10029</t>
        </is>
      </c>
      <c r="D6105" t="inlineStr">
        <is>
          <t>Coffee/Tea</t>
        </is>
      </c>
      <c r="E6105" s="8" t="n">
        <v>46153</v>
      </c>
      <c r="F6105" t="inlineStr">
        <is>
          <t>Violations were cited in the following area(s).</t>
        </is>
      </c>
      <c r="G6105" t="inlineStr">
        <is>
          <t>10F</t>
        </is>
      </c>
      <c r="H6105" t="inlineStr">
        <is>
          <t>Non-food contact surface or equipment made of unacceptable material, not kept clean, or not properly sealed, raised, spaced or movable to allow accessibility for cleaning on all sides, above and underneath the unit.</t>
        </is>
      </c>
      <c r="I6105" t="inlineStr">
        <is>
          <t>Not Critical</t>
        </is>
      </c>
      <c r="J6105" t="n">
        <v>21</v>
      </c>
      <c r="L6105" s="9">
        <f>A6105&amp;"-"&amp;TEXT(E6105,"yyyymmdd")</f>
        <v/>
      </c>
    </row>
    <row r="6106">
      <c r="A6106" t="n">
        <v>50124781</v>
      </c>
      <c r="B6106" t="inlineStr">
        <is>
          <t>Brooklyn</t>
        </is>
      </c>
      <c r="C6106" t="inlineStr">
        <is>
          <t>11226</t>
        </is>
      </c>
      <c r="D6106" t="inlineStr">
        <is>
          <t>Other</t>
        </is>
      </c>
      <c r="E6106" s="8" t="n">
        <v>46153</v>
      </c>
      <c r="F6106" t="inlineStr">
        <is>
          <t>Violations were cited in the following area(s).</t>
        </is>
      </c>
      <c r="G6106" t="inlineStr">
        <is>
          <t>03I</t>
        </is>
      </c>
      <c r="H6106" t="inlineStr">
        <is>
          <t>Juice packaged on premises with no or incomplete label, no warning statement</t>
        </is>
      </c>
      <c r="I6106" t="inlineStr">
        <is>
          <t>Critical</t>
        </is>
      </c>
      <c r="J6106" t="n">
        <v>20</v>
      </c>
      <c r="L6106" s="9">
        <f>A6106&amp;"-"&amp;TEXT(E6106,"yyyymmdd")</f>
        <v/>
      </c>
    </row>
    <row r="6107">
      <c r="A6107" t="n">
        <v>50124781</v>
      </c>
      <c r="B6107" t="inlineStr">
        <is>
          <t>Brooklyn</t>
        </is>
      </c>
      <c r="C6107" t="inlineStr">
        <is>
          <t>11226</t>
        </is>
      </c>
      <c r="D6107" t="inlineStr">
        <is>
          <t>Other</t>
        </is>
      </c>
      <c r="E6107" s="8" t="n">
        <v>46153</v>
      </c>
      <c r="F6107" t="inlineStr">
        <is>
          <t>Violations were cited in the following area(s).</t>
        </is>
      </c>
      <c r="G6107" t="inlineStr">
        <is>
          <t>06D</t>
        </is>
      </c>
      <c r="H6107" t="inlineStr">
        <is>
          <t>Food contact surface not properly washed, rinsed and sanitized after each use and following any activity when contamination may have occurred.</t>
        </is>
      </c>
      <c r="I6107" t="inlineStr">
        <is>
          <t>Critical</t>
        </is>
      </c>
      <c r="J6107" t="n">
        <v>20</v>
      </c>
      <c r="L6107" s="9">
        <f>A6107&amp;"-"&amp;TEXT(E6107,"yyyymmdd")</f>
        <v/>
      </c>
    </row>
    <row r="6108">
      <c r="A6108" t="n">
        <v>50124781</v>
      </c>
      <c r="B6108" t="inlineStr">
        <is>
          <t>Brooklyn</t>
        </is>
      </c>
      <c r="C6108" t="inlineStr">
        <is>
          <t>11226</t>
        </is>
      </c>
      <c r="D6108" t="inlineStr">
        <is>
          <t>Other</t>
        </is>
      </c>
      <c r="E6108" s="8" t="n">
        <v>46153</v>
      </c>
      <c r="F6108" t="inlineStr">
        <is>
          <t>Violations were cited in the following area(s).</t>
        </is>
      </c>
      <c r="G6108" t="inlineStr">
        <is>
          <t>06E</t>
        </is>
      </c>
      <c r="H6108" t="inlineStr">
        <is>
          <t>Sanitized equipment or utensil, including in-use food dispensing utensil, improperly used or stored.</t>
        </is>
      </c>
      <c r="I6108" t="inlineStr">
        <is>
          <t>Critical</t>
        </is>
      </c>
      <c r="J6108" t="n">
        <v>20</v>
      </c>
      <c r="L6108" s="9">
        <f>A6108&amp;"-"&amp;TEXT(E6108,"yyyymmdd")</f>
        <v/>
      </c>
    </row>
    <row r="6109">
      <c r="A6109" t="n">
        <v>50125333</v>
      </c>
      <c r="B6109" t="inlineStr">
        <is>
          <t>Bronx</t>
        </is>
      </c>
      <c r="C6109" t="inlineStr">
        <is>
          <t>10472</t>
        </is>
      </c>
      <c r="D6109" t="inlineStr">
        <is>
          <t>Caribbean</t>
        </is>
      </c>
      <c r="E6109" s="8" t="n">
        <v>46153</v>
      </c>
      <c r="F6109" t="inlineStr">
        <is>
          <t>Violations were cited in the following area(s).</t>
        </is>
      </c>
      <c r="G6109" t="inlineStr">
        <is>
          <t>04A</t>
        </is>
      </c>
      <c r="H6109" t="inlineStr">
        <is>
          <t>Food Protection Certificate (FPC) not held by manager or supervisor of food operations.</t>
        </is>
      </c>
      <c r="I6109" t="inlineStr">
        <is>
          <t>Critical</t>
        </is>
      </c>
      <c r="J6109" t="n">
        <v>34</v>
      </c>
      <c r="L6109" s="9">
        <f>A6109&amp;"-"&amp;TEXT(E6109,"yyyymmdd")</f>
        <v/>
      </c>
    </row>
    <row r="6110">
      <c r="A6110" t="n">
        <v>50125333</v>
      </c>
      <c r="B6110" t="inlineStr">
        <is>
          <t>Bronx</t>
        </is>
      </c>
      <c r="C6110" t="inlineStr">
        <is>
          <t>10472</t>
        </is>
      </c>
      <c r="D6110" t="inlineStr">
        <is>
          <t>Caribbean</t>
        </is>
      </c>
      <c r="E6110" s="8" t="n">
        <v>46153</v>
      </c>
      <c r="F6110" t="inlineStr">
        <is>
          <t>Violations were cited in the following area(s).</t>
        </is>
      </c>
      <c r="G6110" t="inlineStr">
        <is>
          <t>05D</t>
        </is>
      </c>
      <c r="H611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110" t="inlineStr">
        <is>
          <t>Critical</t>
        </is>
      </c>
      <c r="J6110" t="n">
        <v>34</v>
      </c>
      <c r="L6110" s="9">
        <f>A6110&amp;"-"&amp;TEXT(E6110,"yyyymmdd")</f>
        <v/>
      </c>
    </row>
    <row r="6111">
      <c r="A6111" t="n">
        <v>50125333</v>
      </c>
      <c r="B6111" t="inlineStr">
        <is>
          <t>Bronx</t>
        </is>
      </c>
      <c r="C6111" t="inlineStr">
        <is>
          <t>10472</t>
        </is>
      </c>
      <c r="D6111" t="inlineStr">
        <is>
          <t>Caribbean</t>
        </is>
      </c>
      <c r="E6111" s="8" t="n">
        <v>46153</v>
      </c>
      <c r="F6111" t="inlineStr">
        <is>
          <t>Violations were cited in the following area(s).</t>
        </is>
      </c>
      <c r="G6111" t="inlineStr">
        <is>
          <t>06D</t>
        </is>
      </c>
      <c r="H6111" t="inlineStr">
        <is>
          <t>Food contact surface not properly washed, rinsed and sanitized after each use and following any activity when contamination may have occurred.</t>
        </is>
      </c>
      <c r="I6111" t="inlineStr">
        <is>
          <t>Critical</t>
        </is>
      </c>
      <c r="J6111" t="n">
        <v>34</v>
      </c>
      <c r="L6111" s="9">
        <f>A6111&amp;"-"&amp;TEXT(E6111,"yyyymmdd")</f>
        <v/>
      </c>
    </row>
    <row r="6112">
      <c r="A6112" t="n">
        <v>50125333</v>
      </c>
      <c r="B6112" t="inlineStr">
        <is>
          <t>Bronx</t>
        </is>
      </c>
      <c r="C6112" t="inlineStr">
        <is>
          <t>10472</t>
        </is>
      </c>
      <c r="D6112" t="inlineStr">
        <is>
          <t>Caribbean</t>
        </is>
      </c>
      <c r="E6112" s="8" t="n">
        <v>46153</v>
      </c>
      <c r="F6112" t="inlineStr">
        <is>
          <t>Violations were cited in the following area(s).</t>
        </is>
      </c>
      <c r="G6112" t="inlineStr">
        <is>
          <t>06E</t>
        </is>
      </c>
      <c r="H6112" t="inlineStr">
        <is>
          <t>Sanitized equipment or utensil, including in-use food dispensing utensil, improperly used or stored.</t>
        </is>
      </c>
      <c r="I6112" t="inlineStr">
        <is>
          <t>Critical</t>
        </is>
      </c>
      <c r="J6112" t="n">
        <v>34</v>
      </c>
      <c r="L6112" s="9">
        <f>A6112&amp;"-"&amp;TEXT(E6112,"yyyymmdd")</f>
        <v/>
      </c>
    </row>
    <row r="6113">
      <c r="A6113" t="n">
        <v>50125333</v>
      </c>
      <c r="B6113" t="inlineStr">
        <is>
          <t>Bronx</t>
        </is>
      </c>
      <c r="C6113" t="inlineStr">
        <is>
          <t>10472</t>
        </is>
      </c>
      <c r="D6113" t="inlineStr">
        <is>
          <t>Caribbean</t>
        </is>
      </c>
      <c r="E6113" s="8" t="n">
        <v>46153</v>
      </c>
      <c r="F6113" t="inlineStr">
        <is>
          <t>Violations were cited in the following area(s).</t>
        </is>
      </c>
      <c r="G6113" t="inlineStr">
        <is>
          <t>09B</t>
        </is>
      </c>
      <c r="H6113" t="inlineStr">
        <is>
          <t>Thawing procedure improper.</t>
        </is>
      </c>
      <c r="I6113" t="inlineStr">
        <is>
          <t>Not Critical</t>
        </is>
      </c>
      <c r="J6113" t="n">
        <v>34</v>
      </c>
      <c r="L6113" s="9">
        <f>A6113&amp;"-"&amp;TEXT(E6113,"yyyymmdd")</f>
        <v/>
      </c>
    </row>
    <row r="6114">
      <c r="A6114" t="n">
        <v>50128523</v>
      </c>
      <c r="B6114" t="inlineStr">
        <is>
          <t>Manhattan</t>
        </is>
      </c>
      <c r="C6114" t="inlineStr">
        <is>
          <t>10032</t>
        </is>
      </c>
      <c r="D6114" t="inlineStr">
        <is>
          <t>Latin American</t>
        </is>
      </c>
      <c r="E6114" s="8" t="n">
        <v>46153</v>
      </c>
      <c r="F6114" t="inlineStr">
        <is>
          <t>Violations were cited in the following area(s).</t>
        </is>
      </c>
      <c r="G6114" t="inlineStr">
        <is>
          <t>06C</t>
        </is>
      </c>
      <c r="H611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114" t="inlineStr">
        <is>
          <t>Critical</t>
        </is>
      </c>
      <c r="J6114" t="n">
        <v>9</v>
      </c>
      <c r="K6114" t="inlineStr">
        <is>
          <t>A</t>
        </is>
      </c>
      <c r="L6114" s="9">
        <f>A6114&amp;"-"&amp;TEXT(E6114,"yyyymmdd")</f>
        <v/>
      </c>
    </row>
    <row r="6115">
      <c r="A6115" t="n">
        <v>50128523</v>
      </c>
      <c r="B6115" t="inlineStr">
        <is>
          <t>Manhattan</t>
        </is>
      </c>
      <c r="C6115" t="inlineStr">
        <is>
          <t>10032</t>
        </is>
      </c>
      <c r="D6115" t="inlineStr">
        <is>
          <t>Latin American</t>
        </is>
      </c>
      <c r="E6115" s="8" t="n">
        <v>46153</v>
      </c>
      <c r="F6115" t="inlineStr">
        <is>
          <t>Violations were cited in the following area(s).</t>
        </is>
      </c>
      <c r="G6115" t="inlineStr">
        <is>
          <t>10B</t>
        </is>
      </c>
      <c r="H6115" t="inlineStr">
        <is>
          <t>Anti-siphonage or back-flow prevention device not provided where required; equipment or floor not properly drained; sewage disposal system in disrepair or not functioning properly. Condensation or liquid waste improperly disposed of.</t>
        </is>
      </c>
      <c r="I6115" t="inlineStr">
        <is>
          <t>Not Critical</t>
        </is>
      </c>
      <c r="J6115" t="n">
        <v>9</v>
      </c>
      <c r="K6115" t="inlineStr">
        <is>
          <t>A</t>
        </is>
      </c>
      <c r="L6115" s="9">
        <f>A6115&amp;"-"&amp;TEXT(E6115,"yyyymmdd")</f>
        <v/>
      </c>
    </row>
    <row r="6116">
      <c r="A6116" t="n">
        <v>50128523</v>
      </c>
      <c r="B6116" t="inlineStr">
        <is>
          <t>Manhattan</t>
        </is>
      </c>
      <c r="C6116" t="inlineStr">
        <is>
          <t>10032</t>
        </is>
      </c>
      <c r="D6116" t="inlineStr">
        <is>
          <t>Latin American</t>
        </is>
      </c>
      <c r="E6116" s="8" t="n">
        <v>46153</v>
      </c>
      <c r="F6116" t="inlineStr">
        <is>
          <t>Violations were cited in the following area(s).</t>
        </is>
      </c>
      <c r="G6116" t="inlineStr">
        <is>
          <t>10F</t>
        </is>
      </c>
      <c r="H6116" t="inlineStr">
        <is>
          <t>Non-food contact surface or equipment made of unacceptable material, not kept clean, or not properly sealed, raised, spaced or movable to allow accessibility for cleaning on all sides, above and underneath the unit.</t>
        </is>
      </c>
      <c r="I6116" t="inlineStr">
        <is>
          <t>Not Critical</t>
        </is>
      </c>
      <c r="J6116" t="n">
        <v>9</v>
      </c>
      <c r="K6116" t="inlineStr">
        <is>
          <t>A</t>
        </is>
      </c>
      <c r="L6116" s="9">
        <f>A6116&amp;"-"&amp;TEXT(E6116,"yyyymmdd")</f>
        <v/>
      </c>
    </row>
    <row r="6117">
      <c r="A6117" t="n">
        <v>50129446</v>
      </c>
      <c r="B6117" t="inlineStr">
        <is>
          <t>Manhattan</t>
        </is>
      </c>
      <c r="C6117" t="inlineStr">
        <is>
          <t>10029</t>
        </is>
      </c>
      <c r="D6117" t="inlineStr">
        <is>
          <t>Thai</t>
        </is>
      </c>
      <c r="E6117" s="8" t="n">
        <v>46153</v>
      </c>
      <c r="F6117" t="inlineStr">
        <is>
          <t>Violations were cited in the following area(s).</t>
        </is>
      </c>
      <c r="G6117" t="inlineStr">
        <is>
          <t>02A</t>
        </is>
      </c>
      <c r="H6117" t="inlineStr">
        <is>
          <t>Time/Temperature Control for Safety (TCS) food not cooked to required minimum internal temperature.   • Poultry, poultry parts, ground and comminuted poultry, all stuffing containing poultry, meats, fish or ratites to or above 165 °F for 15 seconds with no interruption of the cooking process   • Ground meat, and food containing ground and comminuted meat, to or above 158 °F for 15 seconds with no interruption of the cooking process, except per individual customer request  • Pork, any food containing pork to or above 150 °F for 15 seconds  • Mechanically tenderized or injected meats to or above 155 °F.  • Whole meat roasts and beef steak to or above required temperature and time except per individual customer request  • Raw animal foods cooked in microwave to or above165 °F, covered, rotated or stirred   • All other foods to or above 140 °F for 15 seconds; shell eggs to or above 145 °F for 15 seconds except per individual customer request.</t>
        </is>
      </c>
      <c r="I6117" t="inlineStr">
        <is>
          <t>Critical</t>
        </is>
      </c>
      <c r="J6117" t="n">
        <v>19</v>
      </c>
      <c r="L6117" s="9">
        <f>A6117&amp;"-"&amp;TEXT(E6117,"yyyymmdd")</f>
        <v/>
      </c>
    </row>
    <row r="6118">
      <c r="A6118" t="n">
        <v>50129446</v>
      </c>
      <c r="B6118" t="inlineStr">
        <is>
          <t>Manhattan</t>
        </is>
      </c>
      <c r="C6118" t="inlineStr">
        <is>
          <t>10029</t>
        </is>
      </c>
      <c r="D6118" t="inlineStr">
        <is>
          <t>Thai</t>
        </is>
      </c>
      <c r="E6118" s="8" t="n">
        <v>46153</v>
      </c>
      <c r="F6118" t="inlineStr">
        <is>
          <t>Violations were cited in the following area(s).</t>
        </is>
      </c>
      <c r="G6118" t="inlineStr">
        <is>
          <t>02B</t>
        </is>
      </c>
      <c r="H6118" t="inlineStr">
        <is>
          <t>Hot TCS food item not held at or above 140 °F.</t>
        </is>
      </c>
      <c r="I6118" t="inlineStr">
        <is>
          <t>Critical</t>
        </is>
      </c>
      <c r="J6118" t="n">
        <v>19</v>
      </c>
      <c r="L6118" s="9">
        <f>A6118&amp;"-"&amp;TEXT(E6118,"yyyymmdd")</f>
        <v/>
      </c>
    </row>
    <row r="6119">
      <c r="A6119" t="n">
        <v>50129446</v>
      </c>
      <c r="B6119" t="inlineStr">
        <is>
          <t>Manhattan</t>
        </is>
      </c>
      <c r="C6119" t="inlineStr">
        <is>
          <t>10029</t>
        </is>
      </c>
      <c r="D6119" t="inlineStr">
        <is>
          <t>Thai</t>
        </is>
      </c>
      <c r="E6119" s="8" t="n">
        <v>46153</v>
      </c>
      <c r="F6119" t="inlineStr">
        <is>
          <t>Violations were cited in the following area(s).</t>
        </is>
      </c>
      <c r="G6119" t="inlineStr">
        <is>
          <t>10F</t>
        </is>
      </c>
      <c r="H6119" t="inlineStr">
        <is>
          <t>Non-food contact surface or equipment made of unacceptable material, not kept clean, or not properly sealed, raised, spaced or movable to allow accessibility for cleaning on all sides, above and underneath the unit.</t>
        </is>
      </c>
      <c r="I6119" t="inlineStr">
        <is>
          <t>Not Critical</t>
        </is>
      </c>
      <c r="J6119" t="n">
        <v>19</v>
      </c>
      <c r="L6119" s="9">
        <f>A6119&amp;"-"&amp;TEXT(E6119,"yyyymmdd")</f>
        <v/>
      </c>
    </row>
    <row r="6120">
      <c r="A6120" t="n">
        <v>50130883</v>
      </c>
      <c r="B6120" t="inlineStr">
        <is>
          <t>Brooklyn</t>
        </is>
      </c>
      <c r="C6120" t="inlineStr">
        <is>
          <t>11249</t>
        </is>
      </c>
      <c r="D6120" t="inlineStr">
        <is>
          <t>Chinese</t>
        </is>
      </c>
      <c r="E6120" s="8" t="n">
        <v>46153</v>
      </c>
      <c r="F6120" t="inlineStr">
        <is>
          <t>Violations were cited in the following area(s).</t>
        </is>
      </c>
      <c r="G6120" t="inlineStr">
        <is>
          <t>02B</t>
        </is>
      </c>
      <c r="H6120" t="inlineStr">
        <is>
          <t>Hot TCS food item not held at or above 140 °F.</t>
        </is>
      </c>
      <c r="I6120" t="inlineStr">
        <is>
          <t>Critical</t>
        </is>
      </c>
      <c r="J6120" t="n">
        <v>26</v>
      </c>
      <c r="L6120" s="9">
        <f>A6120&amp;"-"&amp;TEXT(E6120,"yyyymmdd")</f>
        <v/>
      </c>
    </row>
    <row r="6121">
      <c r="A6121" t="n">
        <v>50130883</v>
      </c>
      <c r="B6121" t="inlineStr">
        <is>
          <t>Brooklyn</t>
        </is>
      </c>
      <c r="C6121" t="inlineStr">
        <is>
          <t>11249</t>
        </is>
      </c>
      <c r="D6121" t="inlineStr">
        <is>
          <t>Chinese</t>
        </is>
      </c>
      <c r="E6121" s="8" t="n">
        <v>46153</v>
      </c>
      <c r="F6121" t="inlineStr">
        <is>
          <t>Violations were cited in the following area(s).</t>
        </is>
      </c>
      <c r="G6121" t="inlineStr">
        <is>
          <t>04K</t>
        </is>
      </c>
      <c r="H6121" t="inlineStr">
        <is>
          <t>Evidence of rats or live rats in establishment's food or non-food areas.</t>
        </is>
      </c>
      <c r="I6121" t="inlineStr">
        <is>
          <t>Critical</t>
        </is>
      </c>
      <c r="J6121" t="n">
        <v>26</v>
      </c>
      <c r="L6121" s="9">
        <f>A6121&amp;"-"&amp;TEXT(E6121,"yyyymmdd")</f>
        <v/>
      </c>
    </row>
    <row r="6122">
      <c r="A6122" t="n">
        <v>50130883</v>
      </c>
      <c r="B6122" t="inlineStr">
        <is>
          <t>Brooklyn</t>
        </is>
      </c>
      <c r="C6122" t="inlineStr">
        <is>
          <t>11249</t>
        </is>
      </c>
      <c r="D6122" t="inlineStr">
        <is>
          <t>Chinese</t>
        </is>
      </c>
      <c r="E6122" s="8" t="n">
        <v>46153</v>
      </c>
      <c r="F6122" t="inlineStr">
        <is>
          <t>Violations were cited in the following area(s).</t>
        </is>
      </c>
      <c r="G6122" t="inlineStr">
        <is>
          <t>08A</t>
        </is>
      </c>
      <c r="H6122" t="inlineStr">
        <is>
          <t>Establishment is not free of harborage or conditions conducive to rodents, insects or other pests.</t>
        </is>
      </c>
      <c r="I6122" t="inlineStr">
        <is>
          <t>Not Critical</t>
        </is>
      </c>
      <c r="J6122" t="n">
        <v>26</v>
      </c>
      <c r="L6122" s="9">
        <f>A6122&amp;"-"&amp;TEXT(E6122,"yyyymmdd")</f>
        <v/>
      </c>
    </row>
    <row r="6123">
      <c r="A6123" t="n">
        <v>50130883</v>
      </c>
      <c r="B6123" t="inlineStr">
        <is>
          <t>Brooklyn</t>
        </is>
      </c>
      <c r="C6123" t="inlineStr">
        <is>
          <t>11249</t>
        </is>
      </c>
      <c r="D6123" t="inlineStr">
        <is>
          <t>Chinese</t>
        </is>
      </c>
      <c r="E6123" s="8" t="n">
        <v>46153</v>
      </c>
      <c r="F6123" t="inlineStr">
        <is>
          <t>Violations were cited in the following area(s).</t>
        </is>
      </c>
      <c r="G6123" t="inlineStr">
        <is>
          <t>10F</t>
        </is>
      </c>
      <c r="H6123" t="inlineStr">
        <is>
          <t>Non-food contact surface or equipment made of unacceptable material, not kept clean, or not properly sealed, raised, spaced or movable to allow accessibility for cleaning on all sides, above and underneath the unit.</t>
        </is>
      </c>
      <c r="I6123" t="inlineStr">
        <is>
          <t>Not Critical</t>
        </is>
      </c>
      <c r="J6123" t="n">
        <v>26</v>
      </c>
      <c r="L6123" s="9">
        <f>A6123&amp;"-"&amp;TEXT(E6123,"yyyymmdd")</f>
        <v/>
      </c>
    </row>
    <row r="6124">
      <c r="A6124" t="n">
        <v>50130883</v>
      </c>
      <c r="B6124" t="inlineStr">
        <is>
          <t>Brooklyn</t>
        </is>
      </c>
      <c r="C6124" t="inlineStr">
        <is>
          <t>11249</t>
        </is>
      </c>
      <c r="D6124" t="inlineStr">
        <is>
          <t>Chinese</t>
        </is>
      </c>
      <c r="E6124" s="8" t="n">
        <v>46153</v>
      </c>
      <c r="F6124" t="inlineStr">
        <is>
          <t>Violations were cited in the following area(s).</t>
        </is>
      </c>
      <c r="G6124" t="inlineStr">
        <is>
          <t>10G</t>
        </is>
      </c>
      <c r="H6124" t="inlineStr">
        <is>
          <t>Dishwashing and ware washing: Cleaning and sanitizing of tableware, including dishes, utensils, and equipment deficient.</t>
        </is>
      </c>
      <c r="I6124" t="inlineStr">
        <is>
          <t>Not Critical</t>
        </is>
      </c>
      <c r="J6124" t="n">
        <v>26</v>
      </c>
      <c r="L6124" s="9">
        <f>A6124&amp;"-"&amp;TEXT(E6124,"yyyymmdd")</f>
        <v/>
      </c>
    </row>
    <row r="6125">
      <c r="A6125" t="n">
        <v>50130883</v>
      </c>
      <c r="B6125" t="inlineStr">
        <is>
          <t>Brooklyn</t>
        </is>
      </c>
      <c r="C6125" t="inlineStr">
        <is>
          <t>11249</t>
        </is>
      </c>
      <c r="D6125" t="inlineStr">
        <is>
          <t>Chinese</t>
        </is>
      </c>
      <c r="E6125" s="8" t="n">
        <v>46153</v>
      </c>
      <c r="F6125" t="inlineStr">
        <is>
          <t>Violations were cited in the following area(s).</t>
        </is>
      </c>
      <c r="G6125" t="inlineStr">
        <is>
          <t>28-06</t>
        </is>
      </c>
      <c r="H6125" t="inlineStr">
        <is>
          <t>Contract with a pest management professional not in place. Record of extermination activities not kept on premises.</t>
        </is>
      </c>
      <c r="I6125" t="inlineStr">
        <is>
          <t>Not Critical</t>
        </is>
      </c>
      <c r="J6125" t="n">
        <v>26</v>
      </c>
      <c r="L6125" s="9">
        <f>A6125&amp;"-"&amp;TEXT(E6125,"yyyymmdd")</f>
        <v/>
      </c>
    </row>
    <row r="6126">
      <c r="A6126" t="n">
        <v>50131740</v>
      </c>
      <c r="B6126" t="inlineStr">
        <is>
          <t>Brooklyn</t>
        </is>
      </c>
      <c r="C6126" t="inlineStr">
        <is>
          <t>11226</t>
        </is>
      </c>
      <c r="D6126" t="inlineStr">
        <is>
          <t>Thai</t>
        </is>
      </c>
      <c r="E6126" s="8" t="n">
        <v>46153</v>
      </c>
      <c r="F6126" t="inlineStr">
        <is>
          <t>Violations were cited in the following area(s).</t>
        </is>
      </c>
      <c r="G6126" t="inlineStr">
        <is>
          <t>06B</t>
        </is>
      </c>
      <c r="H6126" t="inlineStr">
        <is>
          <t>Tobacco or electronic cigarette use, eating, or drinking from open container in food preparation, food storage or dishwashing area.</t>
        </is>
      </c>
      <c r="I6126" t="inlineStr">
        <is>
          <t>Critical</t>
        </is>
      </c>
      <c r="J6126" t="n">
        <v>13</v>
      </c>
      <c r="K6126" t="inlineStr">
        <is>
          <t>A</t>
        </is>
      </c>
      <c r="L6126" s="9">
        <f>A6126&amp;"-"&amp;TEXT(E6126,"yyyymmdd")</f>
        <v/>
      </c>
    </row>
    <row r="6127">
      <c r="A6127" t="n">
        <v>50131740</v>
      </c>
      <c r="B6127" t="inlineStr">
        <is>
          <t>Brooklyn</t>
        </is>
      </c>
      <c r="C6127" t="inlineStr">
        <is>
          <t>11226</t>
        </is>
      </c>
      <c r="D6127" t="inlineStr">
        <is>
          <t>Thai</t>
        </is>
      </c>
      <c r="E6127" s="8" t="n">
        <v>46153</v>
      </c>
      <c r="F6127" t="inlineStr">
        <is>
          <t>Violations were cited in the following area(s).</t>
        </is>
      </c>
      <c r="G6127" t="inlineStr">
        <is>
          <t>06D</t>
        </is>
      </c>
      <c r="H6127" t="inlineStr">
        <is>
          <t>Food contact surface not properly washed, rinsed and sanitized after each use and following any activity when contamination may have occurred.</t>
        </is>
      </c>
      <c r="I6127" t="inlineStr">
        <is>
          <t>Critical</t>
        </is>
      </c>
      <c r="J6127" t="n">
        <v>13</v>
      </c>
      <c r="K6127" t="inlineStr">
        <is>
          <t>A</t>
        </is>
      </c>
      <c r="L6127" s="9">
        <f>A6127&amp;"-"&amp;TEXT(E6127,"yyyymmdd")</f>
        <v/>
      </c>
    </row>
    <row r="6128">
      <c r="A6128" t="n">
        <v>50131740</v>
      </c>
      <c r="B6128" t="inlineStr">
        <is>
          <t>Brooklyn</t>
        </is>
      </c>
      <c r="C6128" t="inlineStr">
        <is>
          <t>11226</t>
        </is>
      </c>
      <c r="D6128" t="inlineStr">
        <is>
          <t>Thai</t>
        </is>
      </c>
      <c r="E6128" s="8" t="n">
        <v>46153</v>
      </c>
      <c r="F6128" t="inlineStr">
        <is>
          <t>Violations were cited in the following area(s).</t>
        </is>
      </c>
      <c r="G6128" t="inlineStr">
        <is>
          <t>10H</t>
        </is>
      </c>
      <c r="H6128" t="inlineStr">
        <is>
          <t>Single service article not provided. Single service article reused or not protected from contamination when transported, stored, dispensed. Drinking straws not completely enclosed in wrapper or dispensed from a sanitary device.</t>
        </is>
      </c>
      <c r="I6128" t="inlineStr">
        <is>
          <t>Not Critical</t>
        </is>
      </c>
      <c r="J6128" t="n">
        <v>13</v>
      </c>
      <c r="K6128" t="inlineStr">
        <is>
          <t>A</t>
        </is>
      </c>
      <c r="L6128" s="9">
        <f>A6128&amp;"-"&amp;TEXT(E6128,"yyyymmdd")</f>
        <v/>
      </c>
    </row>
    <row r="6129">
      <c r="A6129" t="n">
        <v>50132002</v>
      </c>
      <c r="B6129" t="inlineStr">
        <is>
          <t>Brooklyn</t>
        </is>
      </c>
      <c r="C6129" t="inlineStr">
        <is>
          <t>11212</t>
        </is>
      </c>
      <c r="D6129" t="inlineStr">
        <is>
          <t>Soul Food</t>
        </is>
      </c>
      <c r="E6129" s="8" t="n">
        <v>46153</v>
      </c>
      <c r="F6129" t="inlineStr">
        <is>
          <t>Violations were cited in the following area(s).</t>
        </is>
      </c>
      <c r="G6129" t="inlineStr">
        <is>
          <t>04L</t>
        </is>
      </c>
      <c r="H6129" t="inlineStr">
        <is>
          <t>Evidence of mice or live mice in establishment's food or non-food areas.</t>
        </is>
      </c>
      <c r="I6129" t="inlineStr">
        <is>
          <t>Critical</t>
        </is>
      </c>
      <c r="J6129" t="n">
        <v>13</v>
      </c>
      <c r="K6129" t="inlineStr">
        <is>
          <t>A</t>
        </is>
      </c>
      <c r="L6129" s="9">
        <f>A6129&amp;"-"&amp;TEXT(E6129,"yyyymmdd")</f>
        <v/>
      </c>
    </row>
    <row r="6130">
      <c r="A6130" t="n">
        <v>50132002</v>
      </c>
      <c r="B6130" t="inlineStr">
        <is>
          <t>Brooklyn</t>
        </is>
      </c>
      <c r="C6130" t="inlineStr">
        <is>
          <t>11212</t>
        </is>
      </c>
      <c r="D6130" t="inlineStr">
        <is>
          <t>Soul Food</t>
        </is>
      </c>
      <c r="E6130" s="8" t="n">
        <v>46153</v>
      </c>
      <c r="F6130" t="inlineStr">
        <is>
          <t>Violations were cited in the following area(s).</t>
        </is>
      </c>
      <c r="G6130" t="inlineStr">
        <is>
          <t>08A</t>
        </is>
      </c>
      <c r="H6130" t="inlineStr">
        <is>
          <t>Establishment is not free of harborage or conditions conducive to rodents, insects or other pests.</t>
        </is>
      </c>
      <c r="I6130" t="inlineStr">
        <is>
          <t>Not Critical</t>
        </is>
      </c>
      <c r="J6130" t="n">
        <v>13</v>
      </c>
      <c r="K6130" t="inlineStr">
        <is>
          <t>A</t>
        </is>
      </c>
      <c r="L6130" s="9">
        <f>A6130&amp;"-"&amp;TEXT(E6130,"yyyymmdd")</f>
        <v/>
      </c>
    </row>
    <row r="6131">
      <c r="A6131" t="n">
        <v>50132002</v>
      </c>
      <c r="B6131" t="inlineStr">
        <is>
          <t>Brooklyn</t>
        </is>
      </c>
      <c r="C6131" t="inlineStr">
        <is>
          <t>11212</t>
        </is>
      </c>
      <c r="D6131" t="inlineStr">
        <is>
          <t>Soul Food</t>
        </is>
      </c>
      <c r="E6131" s="8" t="n">
        <v>46153</v>
      </c>
      <c r="F6131" t="inlineStr">
        <is>
          <t>Violations were cited in the following area(s).</t>
        </is>
      </c>
      <c r="G6131" t="inlineStr">
        <is>
          <t>08C</t>
        </is>
      </c>
      <c r="H6131" t="inlineStr">
        <is>
          <t>Pesticide not properly labeled or used by unlicensed individual. Pesticide, other toxic chemical improperly used/stored. Unprotected, unlocked bait station used.</t>
        </is>
      </c>
      <c r="I6131" t="inlineStr">
        <is>
          <t>Not Critical</t>
        </is>
      </c>
      <c r="J6131" t="n">
        <v>13</v>
      </c>
      <c r="K6131" t="inlineStr">
        <is>
          <t>A</t>
        </is>
      </c>
      <c r="L6131" s="9">
        <f>A6131&amp;"-"&amp;TEXT(E6131,"yyyymmdd")</f>
        <v/>
      </c>
    </row>
    <row r="6132">
      <c r="A6132" t="n">
        <v>50132002</v>
      </c>
      <c r="B6132" t="inlineStr">
        <is>
          <t>Brooklyn</t>
        </is>
      </c>
      <c r="C6132" t="inlineStr">
        <is>
          <t>11212</t>
        </is>
      </c>
      <c r="D6132" t="inlineStr">
        <is>
          <t>Soul Food</t>
        </is>
      </c>
      <c r="E6132" s="8" t="n">
        <v>46153</v>
      </c>
      <c r="F6132" t="inlineStr">
        <is>
          <t>Violations were cited in the following area(s).</t>
        </is>
      </c>
      <c r="G6132" t="inlineStr">
        <is>
          <t>10F</t>
        </is>
      </c>
      <c r="H6132" t="inlineStr">
        <is>
          <t>Non-food contact surface or equipment made of unacceptable material, not kept clean, or not properly sealed, raised, spaced or movable to allow accessibility for cleaning on all sides, above and underneath the unit.</t>
        </is>
      </c>
      <c r="I6132" t="inlineStr">
        <is>
          <t>Not Critical</t>
        </is>
      </c>
      <c r="J6132" t="n">
        <v>13</v>
      </c>
      <c r="K6132" t="inlineStr">
        <is>
          <t>A</t>
        </is>
      </c>
      <c r="L6132" s="9">
        <f>A6132&amp;"-"&amp;TEXT(E6132,"yyyymmdd")</f>
        <v/>
      </c>
    </row>
    <row r="6133">
      <c r="A6133" t="n">
        <v>50133311</v>
      </c>
      <c r="B6133" t="inlineStr">
        <is>
          <t>Queens</t>
        </is>
      </c>
      <c r="C6133" t="inlineStr">
        <is>
          <t>11101</t>
        </is>
      </c>
      <c r="D6133" t="inlineStr">
        <is>
          <t>Japanese</t>
        </is>
      </c>
      <c r="E6133" s="8" t="n">
        <v>46153</v>
      </c>
      <c r="F6133" t="inlineStr">
        <is>
          <t>Violations were cited in the following area(s).</t>
        </is>
      </c>
      <c r="G6133" t="inlineStr">
        <is>
          <t>02B</t>
        </is>
      </c>
      <c r="H6133" t="inlineStr">
        <is>
          <t>Hot TCS food item not held at or above 140 °F.</t>
        </is>
      </c>
      <c r="I6133" t="inlineStr">
        <is>
          <t>Critical</t>
        </is>
      </c>
      <c r="J6133" t="n">
        <v>28</v>
      </c>
      <c r="L6133" s="9">
        <f>A6133&amp;"-"&amp;TEXT(E6133,"yyyymmdd")</f>
        <v/>
      </c>
    </row>
    <row r="6134">
      <c r="A6134" t="n">
        <v>50133311</v>
      </c>
      <c r="B6134" t="inlineStr">
        <is>
          <t>Queens</t>
        </is>
      </c>
      <c r="C6134" t="inlineStr">
        <is>
          <t>11101</t>
        </is>
      </c>
      <c r="D6134" t="inlineStr">
        <is>
          <t>Japanese</t>
        </is>
      </c>
      <c r="E6134" s="8" t="n">
        <v>46153</v>
      </c>
      <c r="F6134" t="inlineStr">
        <is>
          <t>Violations were cited in the following area(s).</t>
        </is>
      </c>
      <c r="G6134" t="inlineStr">
        <is>
          <t>02G</t>
        </is>
      </c>
      <c r="H6134" t="inlineStr">
        <is>
          <t>Cold TCS food item held above 41 °F; smoked or processed fish held above 38 °F; intact raw eggs held above 45 °F; or reduced oxygen packaged (ROP) TCS foods held above required temperatures except during active necessary preparation.</t>
        </is>
      </c>
      <c r="I6134" t="inlineStr">
        <is>
          <t>Critical</t>
        </is>
      </c>
      <c r="J6134" t="n">
        <v>28</v>
      </c>
      <c r="L6134" s="9">
        <f>A6134&amp;"-"&amp;TEXT(E6134,"yyyymmdd")</f>
        <v/>
      </c>
    </row>
    <row r="6135">
      <c r="A6135" t="n">
        <v>50133311</v>
      </c>
      <c r="B6135" t="inlineStr">
        <is>
          <t>Queens</t>
        </is>
      </c>
      <c r="C6135" t="inlineStr">
        <is>
          <t>11101</t>
        </is>
      </c>
      <c r="D6135" t="inlineStr">
        <is>
          <t>Japanese</t>
        </is>
      </c>
      <c r="E6135" s="8" t="n">
        <v>46153</v>
      </c>
      <c r="F6135" t="inlineStr">
        <is>
          <t>Violations were cited in the following area(s).</t>
        </is>
      </c>
      <c r="G6135" t="inlineStr">
        <is>
          <t>06C</t>
        </is>
      </c>
      <c r="H613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135" t="inlineStr">
        <is>
          <t>Critical</t>
        </is>
      </c>
      <c r="J6135" t="n">
        <v>28</v>
      </c>
      <c r="L6135" s="9">
        <f>A6135&amp;"-"&amp;TEXT(E6135,"yyyymmdd")</f>
        <v/>
      </c>
    </row>
    <row r="6136">
      <c r="A6136" t="n">
        <v>50133311</v>
      </c>
      <c r="B6136" t="inlineStr">
        <is>
          <t>Queens</t>
        </is>
      </c>
      <c r="C6136" t="inlineStr">
        <is>
          <t>11101</t>
        </is>
      </c>
      <c r="D6136" t="inlineStr">
        <is>
          <t>Japanese</t>
        </is>
      </c>
      <c r="E6136" s="8" t="n">
        <v>46153</v>
      </c>
      <c r="F6136" t="inlineStr">
        <is>
          <t>Violations were cited in the following area(s).</t>
        </is>
      </c>
      <c r="G6136" t="inlineStr">
        <is>
          <t>06D</t>
        </is>
      </c>
      <c r="H6136" t="inlineStr">
        <is>
          <t>Food contact surface not properly washed, rinsed and sanitized after each use and following any activity when contamination may have occurred.</t>
        </is>
      </c>
      <c r="I6136" t="inlineStr">
        <is>
          <t>Critical</t>
        </is>
      </c>
      <c r="J6136" t="n">
        <v>28</v>
      </c>
      <c r="L6136" s="9">
        <f>A6136&amp;"-"&amp;TEXT(E6136,"yyyymmdd")</f>
        <v/>
      </c>
    </row>
    <row r="6137">
      <c r="A6137" t="n">
        <v>50133311</v>
      </c>
      <c r="B6137" t="inlineStr">
        <is>
          <t>Queens</t>
        </is>
      </c>
      <c r="C6137" t="inlineStr">
        <is>
          <t>11101</t>
        </is>
      </c>
      <c r="D6137" t="inlineStr">
        <is>
          <t>Japanese</t>
        </is>
      </c>
      <c r="E6137" s="8" t="n">
        <v>46153</v>
      </c>
      <c r="F6137" t="inlineStr">
        <is>
          <t>Violations were cited in the following area(s).</t>
        </is>
      </c>
      <c r="G6137" t="inlineStr">
        <is>
          <t>10B</t>
        </is>
      </c>
      <c r="H6137" t="inlineStr">
        <is>
          <t>Anti-siphonage or back-flow prevention device not provided where required; equipment or floor not properly drained; sewage disposal system in disrepair or not functioning properly. Condensation or liquid waste improperly disposed of.</t>
        </is>
      </c>
      <c r="I6137" t="inlineStr">
        <is>
          <t>Not Critical</t>
        </is>
      </c>
      <c r="J6137" t="n">
        <v>28</v>
      </c>
      <c r="L6137" s="9">
        <f>A6137&amp;"-"&amp;TEXT(E6137,"yyyymmdd")</f>
        <v/>
      </c>
    </row>
    <row r="6138">
      <c r="A6138" t="n">
        <v>50133311</v>
      </c>
      <c r="B6138" t="inlineStr">
        <is>
          <t>Queens</t>
        </is>
      </c>
      <c r="C6138" t="inlineStr">
        <is>
          <t>11101</t>
        </is>
      </c>
      <c r="D6138" t="inlineStr">
        <is>
          <t>Japanese</t>
        </is>
      </c>
      <c r="E6138" s="8" t="n">
        <v>46153</v>
      </c>
      <c r="F6138" t="inlineStr">
        <is>
          <t>Violations were cited in the following area(s).</t>
        </is>
      </c>
      <c r="G6138" t="inlineStr">
        <is>
          <t>10F</t>
        </is>
      </c>
      <c r="H6138" t="inlineStr">
        <is>
          <t>Non-food contact surface or equipment made of unacceptable material, not kept clean, or not properly sealed, raised, spaced or movable to allow accessibility for cleaning on all sides, above and underneath the unit.</t>
        </is>
      </c>
      <c r="I6138" t="inlineStr">
        <is>
          <t>Not Critical</t>
        </is>
      </c>
      <c r="J6138" t="n">
        <v>28</v>
      </c>
      <c r="L6138" s="9">
        <f>A6138&amp;"-"&amp;TEXT(E6138,"yyyymmdd")</f>
        <v/>
      </c>
    </row>
    <row r="6139">
      <c r="A6139" t="n">
        <v>50134526</v>
      </c>
      <c r="B6139" t="inlineStr">
        <is>
          <t>Queens</t>
        </is>
      </c>
      <c r="C6139" t="inlineStr">
        <is>
          <t>11432</t>
        </is>
      </c>
      <c r="D6139" t="inlineStr">
        <is>
          <t>Spanish</t>
        </is>
      </c>
      <c r="E6139" s="8" t="n">
        <v>46153</v>
      </c>
      <c r="F6139" t="inlineStr">
        <is>
          <t>Violations were cited in the following area(s).</t>
        </is>
      </c>
      <c r="G6139" t="inlineStr">
        <is>
          <t>02B</t>
        </is>
      </c>
      <c r="H6139" t="inlineStr">
        <is>
          <t>Hot TCS food item not held at or above 140 °F.</t>
        </is>
      </c>
      <c r="I6139" t="inlineStr">
        <is>
          <t>Critical</t>
        </is>
      </c>
      <c r="J6139" t="n">
        <v>61</v>
      </c>
      <c r="L6139" s="9">
        <f>A6139&amp;"-"&amp;TEXT(E6139,"yyyymmdd")</f>
        <v/>
      </c>
    </row>
    <row r="6140">
      <c r="A6140" t="n">
        <v>50134526</v>
      </c>
      <c r="B6140" t="inlineStr">
        <is>
          <t>Queens</t>
        </is>
      </c>
      <c r="C6140" t="inlineStr">
        <is>
          <t>11432</t>
        </is>
      </c>
      <c r="D6140" t="inlineStr">
        <is>
          <t>Spanish</t>
        </is>
      </c>
      <c r="E6140" s="8" t="n">
        <v>46153</v>
      </c>
      <c r="F6140" t="inlineStr">
        <is>
          <t>Violations were cited in the following area(s).</t>
        </is>
      </c>
      <c r="G6140" t="inlineStr">
        <is>
          <t>02G</t>
        </is>
      </c>
      <c r="H6140" t="inlineStr">
        <is>
          <t>Cold TCS food item held above 41 °F; smoked or processed fish held above 38 °F; intact raw eggs held above 45 °F; or reduced oxygen packaged (ROP) TCS foods held above required temperatures except during active necessary preparation.</t>
        </is>
      </c>
      <c r="I6140" t="inlineStr">
        <is>
          <t>Critical</t>
        </is>
      </c>
      <c r="J6140" t="n">
        <v>61</v>
      </c>
      <c r="L6140" s="9">
        <f>A6140&amp;"-"&amp;TEXT(E6140,"yyyymmdd")</f>
        <v/>
      </c>
    </row>
    <row r="6141">
      <c r="A6141" t="n">
        <v>50134526</v>
      </c>
      <c r="B6141" t="inlineStr">
        <is>
          <t>Queens</t>
        </is>
      </c>
      <c r="C6141" t="inlineStr">
        <is>
          <t>11432</t>
        </is>
      </c>
      <c r="D6141" t="inlineStr">
        <is>
          <t>Spanish</t>
        </is>
      </c>
      <c r="E6141" s="8" t="n">
        <v>46153</v>
      </c>
      <c r="F6141" t="inlineStr">
        <is>
          <t>Violations were cited in the following area(s).</t>
        </is>
      </c>
      <c r="G6141" t="inlineStr">
        <is>
          <t>04A</t>
        </is>
      </c>
      <c r="H6141" t="inlineStr">
        <is>
          <t>Food Protection Certificate (FPC) not held by manager or supervisor of food operations.</t>
        </is>
      </c>
      <c r="I6141" t="inlineStr">
        <is>
          <t>Critical</t>
        </is>
      </c>
      <c r="J6141" t="n">
        <v>61</v>
      </c>
      <c r="L6141" s="9">
        <f>A6141&amp;"-"&amp;TEXT(E6141,"yyyymmdd")</f>
        <v/>
      </c>
    </row>
    <row r="6142">
      <c r="A6142" t="n">
        <v>50134526</v>
      </c>
      <c r="B6142" t="inlineStr">
        <is>
          <t>Queens</t>
        </is>
      </c>
      <c r="C6142" t="inlineStr">
        <is>
          <t>11432</t>
        </is>
      </c>
      <c r="D6142" t="inlineStr">
        <is>
          <t>Spanish</t>
        </is>
      </c>
      <c r="E6142" s="8" t="n">
        <v>46153</v>
      </c>
      <c r="F6142" t="inlineStr">
        <is>
          <t>Violations were cited in the following area(s).</t>
        </is>
      </c>
      <c r="G6142" t="inlineStr">
        <is>
          <t>04J</t>
        </is>
      </c>
      <c r="H6142" t="inlineStr">
        <is>
          <t>Properly scaled and calibrated thermometer or thermocouple not provided or not readily accessible in food preparation and hot/cold holding areas to measure temperatures of TCS foods during cooking, cooling, reheating, and holding.</t>
        </is>
      </c>
      <c r="I6142" t="inlineStr">
        <is>
          <t>Critical</t>
        </is>
      </c>
      <c r="J6142" t="n">
        <v>61</v>
      </c>
      <c r="L6142" s="9">
        <f>A6142&amp;"-"&amp;TEXT(E6142,"yyyymmdd")</f>
        <v/>
      </c>
    </row>
    <row r="6143">
      <c r="A6143" t="n">
        <v>50134526</v>
      </c>
      <c r="B6143" t="inlineStr">
        <is>
          <t>Queens</t>
        </is>
      </c>
      <c r="C6143" t="inlineStr">
        <is>
          <t>11432</t>
        </is>
      </c>
      <c r="D6143" t="inlineStr">
        <is>
          <t>Spanish</t>
        </is>
      </c>
      <c r="E6143" s="8" t="n">
        <v>46153</v>
      </c>
      <c r="F6143" t="inlineStr">
        <is>
          <t>Violations were cited in the following area(s).</t>
        </is>
      </c>
      <c r="G6143" t="inlineStr">
        <is>
          <t>04M</t>
        </is>
      </c>
      <c r="H6143" t="inlineStr">
        <is>
          <t>Live roaches in facility's food or non-food area.</t>
        </is>
      </c>
      <c r="I6143" t="inlineStr">
        <is>
          <t>Critical</t>
        </is>
      </c>
      <c r="J6143" t="n">
        <v>61</v>
      </c>
      <c r="L6143" s="9">
        <f>A6143&amp;"-"&amp;TEXT(E6143,"yyyymmdd")</f>
        <v/>
      </c>
    </row>
    <row r="6144">
      <c r="A6144" t="n">
        <v>50134526</v>
      </c>
      <c r="B6144" t="inlineStr">
        <is>
          <t>Queens</t>
        </is>
      </c>
      <c r="C6144" t="inlineStr">
        <is>
          <t>11432</t>
        </is>
      </c>
      <c r="D6144" t="inlineStr">
        <is>
          <t>Spanish</t>
        </is>
      </c>
      <c r="E6144" s="8" t="n">
        <v>46153</v>
      </c>
      <c r="F6144" t="inlineStr">
        <is>
          <t>Violations were cited in the following area(s).</t>
        </is>
      </c>
      <c r="G6144" t="inlineStr">
        <is>
          <t>06C</t>
        </is>
      </c>
      <c r="H614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144" t="inlineStr">
        <is>
          <t>Critical</t>
        </is>
      </c>
      <c r="J6144" t="n">
        <v>61</v>
      </c>
      <c r="L6144" s="9">
        <f>A6144&amp;"-"&amp;TEXT(E6144,"yyyymmdd")</f>
        <v/>
      </c>
    </row>
    <row r="6145">
      <c r="A6145" t="n">
        <v>50134526</v>
      </c>
      <c r="B6145" t="inlineStr">
        <is>
          <t>Queens</t>
        </is>
      </c>
      <c r="C6145" t="inlineStr">
        <is>
          <t>11432</t>
        </is>
      </c>
      <c r="D6145" t="inlineStr">
        <is>
          <t>Spanish</t>
        </is>
      </c>
      <c r="E6145" s="8" t="n">
        <v>46153</v>
      </c>
      <c r="F6145" t="inlineStr">
        <is>
          <t>Violations were cited in the following area(s).</t>
        </is>
      </c>
      <c r="G6145" t="inlineStr">
        <is>
          <t>08A</t>
        </is>
      </c>
      <c r="H6145" t="inlineStr">
        <is>
          <t>Establishment is not free of harborage or conditions conducive to rodents, insects or other pests.</t>
        </is>
      </c>
      <c r="I6145" t="inlineStr">
        <is>
          <t>Not Critical</t>
        </is>
      </c>
      <c r="J6145" t="n">
        <v>61</v>
      </c>
      <c r="L6145" s="9">
        <f>A6145&amp;"-"&amp;TEXT(E6145,"yyyymmdd")</f>
        <v/>
      </c>
    </row>
    <row r="6146">
      <c r="A6146" t="n">
        <v>50134526</v>
      </c>
      <c r="B6146" t="inlineStr">
        <is>
          <t>Queens</t>
        </is>
      </c>
      <c r="C6146" t="inlineStr">
        <is>
          <t>11432</t>
        </is>
      </c>
      <c r="D6146" t="inlineStr">
        <is>
          <t>Spanish</t>
        </is>
      </c>
      <c r="E6146" s="8" t="n">
        <v>46153</v>
      </c>
      <c r="F6146" t="inlineStr">
        <is>
          <t>Violations were cited in the following area(s).</t>
        </is>
      </c>
      <c r="G6146" t="inlineStr">
        <is>
          <t>08C</t>
        </is>
      </c>
      <c r="H6146" t="inlineStr">
        <is>
          <t>Pesticide not properly labeled or used by unlicensed individual. Pesticide, other toxic chemical improperly used/stored. Unprotected, unlocked bait station used.</t>
        </is>
      </c>
      <c r="I6146" t="inlineStr">
        <is>
          <t>Not Critical</t>
        </is>
      </c>
      <c r="J6146" t="n">
        <v>61</v>
      </c>
      <c r="L6146" s="9">
        <f>A6146&amp;"-"&amp;TEXT(E6146,"yyyymmdd")</f>
        <v/>
      </c>
    </row>
    <row r="6147">
      <c r="A6147" t="n">
        <v>50134526</v>
      </c>
      <c r="B6147" t="inlineStr">
        <is>
          <t>Queens</t>
        </is>
      </c>
      <c r="C6147" t="inlineStr">
        <is>
          <t>11432</t>
        </is>
      </c>
      <c r="D6147" t="inlineStr">
        <is>
          <t>Spanish</t>
        </is>
      </c>
      <c r="E6147" s="8" t="n">
        <v>46153</v>
      </c>
      <c r="F6147" t="inlineStr">
        <is>
          <t>Violations were cited in the following area(s).</t>
        </is>
      </c>
      <c r="G6147" t="inlineStr">
        <is>
          <t>10B</t>
        </is>
      </c>
      <c r="H6147" t="inlineStr">
        <is>
          <t>Anti-siphonage or back-flow prevention device not provided where required; equipment or floor not properly drained; sewage disposal system in disrepair or not functioning properly. Condensation or liquid waste improperly disposed of.</t>
        </is>
      </c>
      <c r="I6147" t="inlineStr">
        <is>
          <t>Not Critical</t>
        </is>
      </c>
      <c r="J6147" t="n">
        <v>61</v>
      </c>
      <c r="L6147" s="9">
        <f>A6147&amp;"-"&amp;TEXT(E6147,"yyyymmdd")</f>
        <v/>
      </c>
    </row>
    <row r="6148">
      <c r="A6148" t="n">
        <v>50134526</v>
      </c>
      <c r="B6148" t="inlineStr">
        <is>
          <t>Queens</t>
        </is>
      </c>
      <c r="C6148" t="inlineStr">
        <is>
          <t>11432</t>
        </is>
      </c>
      <c r="D6148" t="inlineStr">
        <is>
          <t>Spanish</t>
        </is>
      </c>
      <c r="E6148" s="8" t="n">
        <v>46153</v>
      </c>
      <c r="F6148" t="inlineStr">
        <is>
          <t>Violations were cited in the following area(s).</t>
        </is>
      </c>
      <c r="G6148" t="inlineStr">
        <is>
          <t>10D</t>
        </is>
      </c>
      <c r="H6148" t="inlineStr">
        <is>
          <t>Mechanical or natural ventilation not provided, inadequate, improperly installed, in disrepair or fails to prevent and control excessive build-up of grease, heat, steam condensation, vapors, odors, smoke or fumes.</t>
        </is>
      </c>
      <c r="I6148" t="inlineStr">
        <is>
          <t>Not Critical</t>
        </is>
      </c>
      <c r="J6148" t="n">
        <v>61</v>
      </c>
      <c r="L6148" s="9">
        <f>A6148&amp;"-"&amp;TEXT(E6148,"yyyymmdd")</f>
        <v/>
      </c>
    </row>
    <row r="6149">
      <c r="A6149" t="n">
        <v>50134526</v>
      </c>
      <c r="B6149" t="inlineStr">
        <is>
          <t>Queens</t>
        </is>
      </c>
      <c r="C6149" t="inlineStr">
        <is>
          <t>11432</t>
        </is>
      </c>
      <c r="D6149" t="inlineStr">
        <is>
          <t>Spanish</t>
        </is>
      </c>
      <c r="E6149" s="8" t="n">
        <v>46153</v>
      </c>
      <c r="F6149" t="inlineStr">
        <is>
          <t>Violations were cited in the following area(s).</t>
        </is>
      </c>
      <c r="G6149" t="inlineStr">
        <is>
          <t>10F</t>
        </is>
      </c>
      <c r="H6149" t="inlineStr">
        <is>
          <t>Non-food contact surface or equipment made of unacceptable material, not kept clean, or not properly sealed, raised, spaced or movable to allow accessibility for cleaning on all sides, above and underneath the unit.</t>
        </is>
      </c>
      <c r="I6149" t="inlineStr">
        <is>
          <t>Not Critical</t>
        </is>
      </c>
      <c r="J6149" t="n">
        <v>61</v>
      </c>
      <c r="L6149" s="9">
        <f>A6149&amp;"-"&amp;TEXT(E6149,"yyyymmdd")</f>
        <v/>
      </c>
    </row>
    <row r="6150">
      <c r="A6150" t="n">
        <v>50137404</v>
      </c>
      <c r="B6150" t="inlineStr">
        <is>
          <t>Staten Island</t>
        </is>
      </c>
      <c r="C6150" t="inlineStr">
        <is>
          <t>10306</t>
        </is>
      </c>
      <c r="D6150" t="inlineStr">
        <is>
          <t>Asian/Asian Fusion</t>
        </is>
      </c>
      <c r="E6150" s="8" t="n">
        <v>46153</v>
      </c>
      <c r="F6150" t="inlineStr">
        <is>
          <t>Violations were cited in the following area(s).</t>
        </is>
      </c>
      <c r="G6150" t="inlineStr">
        <is>
          <t>02B</t>
        </is>
      </c>
      <c r="H6150" t="inlineStr">
        <is>
          <t>Hot TCS food item not held at or above 140 °F.</t>
        </is>
      </c>
      <c r="I6150" t="inlineStr">
        <is>
          <t>Critical</t>
        </is>
      </c>
      <c r="J6150" t="n">
        <v>12</v>
      </c>
      <c r="K6150" t="inlineStr">
        <is>
          <t>A</t>
        </is>
      </c>
      <c r="L6150" s="9">
        <f>A6150&amp;"-"&amp;TEXT(E6150,"yyyymmdd")</f>
        <v/>
      </c>
    </row>
    <row r="6151">
      <c r="A6151" t="n">
        <v>50137404</v>
      </c>
      <c r="B6151" t="inlineStr">
        <is>
          <t>Staten Island</t>
        </is>
      </c>
      <c r="C6151" t="inlineStr">
        <is>
          <t>10306</t>
        </is>
      </c>
      <c r="D6151" t="inlineStr">
        <is>
          <t>Asian/Asian Fusion</t>
        </is>
      </c>
      <c r="E6151" s="8" t="n">
        <v>46153</v>
      </c>
      <c r="F6151" t="inlineStr">
        <is>
          <t>Violations were cited in the following area(s).</t>
        </is>
      </c>
      <c r="G6151" t="inlineStr">
        <is>
          <t>06D</t>
        </is>
      </c>
      <c r="H6151" t="inlineStr">
        <is>
          <t>Food contact surface not properly washed, rinsed and sanitized after each use and following any activity when contamination may have occurred.</t>
        </is>
      </c>
      <c r="I6151" t="inlineStr">
        <is>
          <t>Critical</t>
        </is>
      </c>
      <c r="J6151" t="n">
        <v>12</v>
      </c>
      <c r="K6151" t="inlineStr">
        <is>
          <t>A</t>
        </is>
      </c>
      <c r="L6151" s="9">
        <f>A6151&amp;"-"&amp;TEXT(E6151,"yyyymmdd")</f>
        <v/>
      </c>
    </row>
    <row r="6152">
      <c r="A6152" t="n">
        <v>50138677</v>
      </c>
      <c r="B6152" t="inlineStr">
        <is>
          <t>Brooklyn</t>
        </is>
      </c>
      <c r="C6152" t="inlineStr">
        <is>
          <t>11212</t>
        </is>
      </c>
      <c r="D6152" t="inlineStr">
        <is>
          <t>American</t>
        </is>
      </c>
      <c r="E6152" s="8" t="n">
        <v>46153</v>
      </c>
      <c r="F6152" t="inlineStr">
        <is>
          <t>Violations were cited in the following area(s).</t>
        </is>
      </c>
      <c r="G6152" t="inlineStr">
        <is>
          <t>02B</t>
        </is>
      </c>
      <c r="H6152" t="inlineStr">
        <is>
          <t>Hot TCS food item not held at or above 140 °F.</t>
        </is>
      </c>
      <c r="I6152" t="inlineStr">
        <is>
          <t>Critical</t>
        </is>
      </c>
      <c r="J6152" t="n">
        <v>20</v>
      </c>
      <c r="L6152" s="9">
        <f>A6152&amp;"-"&amp;TEXT(E6152,"yyyymmdd")</f>
        <v/>
      </c>
    </row>
    <row r="6153">
      <c r="A6153" t="n">
        <v>50138677</v>
      </c>
      <c r="B6153" t="inlineStr">
        <is>
          <t>Brooklyn</t>
        </is>
      </c>
      <c r="C6153" t="inlineStr">
        <is>
          <t>11212</t>
        </is>
      </c>
      <c r="D6153" t="inlineStr">
        <is>
          <t>American</t>
        </is>
      </c>
      <c r="E6153" s="8" t="n">
        <v>46153</v>
      </c>
      <c r="F6153" t="inlineStr">
        <is>
          <t>Violations were cited in the following area(s).</t>
        </is>
      </c>
      <c r="G6153" t="inlineStr">
        <is>
          <t>04L</t>
        </is>
      </c>
      <c r="H6153" t="inlineStr">
        <is>
          <t>Evidence of mice or live mice in establishment's food or non-food areas.</t>
        </is>
      </c>
      <c r="I6153" t="inlineStr">
        <is>
          <t>Critical</t>
        </is>
      </c>
      <c r="J6153" t="n">
        <v>20</v>
      </c>
      <c r="L6153" s="9">
        <f>A6153&amp;"-"&amp;TEXT(E6153,"yyyymmdd")</f>
        <v/>
      </c>
    </row>
    <row r="6154">
      <c r="A6154" t="n">
        <v>50138677</v>
      </c>
      <c r="B6154" t="inlineStr">
        <is>
          <t>Brooklyn</t>
        </is>
      </c>
      <c r="C6154" t="inlineStr">
        <is>
          <t>11212</t>
        </is>
      </c>
      <c r="D6154" t="inlineStr">
        <is>
          <t>American</t>
        </is>
      </c>
      <c r="E6154" s="8" t="n">
        <v>46153</v>
      </c>
      <c r="F6154" t="inlineStr">
        <is>
          <t>Violations were cited in the following area(s).</t>
        </is>
      </c>
      <c r="G6154" t="inlineStr">
        <is>
          <t>08A</t>
        </is>
      </c>
      <c r="H6154" t="inlineStr">
        <is>
          <t>Establishment is not free of harborage or conditions conducive to rodents, insects or other pests.</t>
        </is>
      </c>
      <c r="I6154" t="inlineStr">
        <is>
          <t>Not Critical</t>
        </is>
      </c>
      <c r="J6154" t="n">
        <v>20</v>
      </c>
      <c r="L6154" s="9">
        <f>A6154&amp;"-"&amp;TEXT(E6154,"yyyymmdd")</f>
        <v/>
      </c>
    </row>
    <row r="6155">
      <c r="A6155" t="n">
        <v>50138677</v>
      </c>
      <c r="B6155" t="inlineStr">
        <is>
          <t>Brooklyn</t>
        </is>
      </c>
      <c r="C6155" t="inlineStr">
        <is>
          <t>11212</t>
        </is>
      </c>
      <c r="D6155" t="inlineStr">
        <is>
          <t>American</t>
        </is>
      </c>
      <c r="E6155" s="8" t="n">
        <v>46153</v>
      </c>
      <c r="F6155" t="inlineStr">
        <is>
          <t>Violations were cited in the following area(s).</t>
        </is>
      </c>
      <c r="G6155" t="inlineStr">
        <is>
          <t>28-06</t>
        </is>
      </c>
      <c r="H6155" t="inlineStr">
        <is>
          <t>Contract with a pest management professional not in place. Record of extermination activities not kept on premises.</t>
        </is>
      </c>
      <c r="I6155" t="inlineStr">
        <is>
          <t>Not Critical</t>
        </is>
      </c>
      <c r="J6155" t="n">
        <v>20</v>
      </c>
      <c r="L6155" s="9">
        <f>A6155&amp;"-"&amp;TEXT(E6155,"yyyymmdd")</f>
        <v/>
      </c>
    </row>
    <row r="6156">
      <c r="A6156" t="n">
        <v>50139003</v>
      </c>
      <c r="B6156" t="inlineStr">
        <is>
          <t>Queens</t>
        </is>
      </c>
      <c r="C6156" t="inlineStr">
        <is>
          <t>11101</t>
        </is>
      </c>
      <c r="D6156" t="inlineStr">
        <is>
          <t>American</t>
        </is>
      </c>
      <c r="E6156" s="8" t="n">
        <v>46153</v>
      </c>
      <c r="F6156" t="inlineStr">
        <is>
          <t>Violations were cited in the following area(s).</t>
        </is>
      </c>
      <c r="G6156" t="inlineStr">
        <is>
          <t>02G</t>
        </is>
      </c>
      <c r="H6156" t="inlineStr">
        <is>
          <t>Cold TCS food item held above 41 °F; smoked or processed fish held above 38 °F; intact raw eggs held above 45 °F; or reduced oxygen packaged (ROP) TCS foods held above required temperatures except during active necessary preparation.</t>
        </is>
      </c>
      <c r="I6156" t="inlineStr">
        <is>
          <t>Critical</t>
        </is>
      </c>
      <c r="J6156" t="n">
        <v>17</v>
      </c>
      <c r="L6156" s="9">
        <f>A6156&amp;"-"&amp;TEXT(E6156,"yyyymmdd")</f>
        <v/>
      </c>
    </row>
    <row r="6157">
      <c r="A6157" t="n">
        <v>50139003</v>
      </c>
      <c r="B6157" t="inlineStr">
        <is>
          <t>Queens</t>
        </is>
      </c>
      <c r="C6157" t="inlineStr">
        <is>
          <t>11101</t>
        </is>
      </c>
      <c r="D6157" t="inlineStr">
        <is>
          <t>American</t>
        </is>
      </c>
      <c r="E6157" s="8" t="n">
        <v>46153</v>
      </c>
      <c r="F6157" t="inlineStr">
        <is>
          <t>Violations were cited in the following area(s).</t>
        </is>
      </c>
      <c r="G6157" t="inlineStr">
        <is>
          <t>09A</t>
        </is>
      </c>
      <c r="H6157" t="inlineStr">
        <is>
          <t>Swollen, leaking, rusted or otherwise damaged canned food to be returned to distributor not segregated from intact product and clearly labeled DO NOT USE</t>
        </is>
      </c>
      <c r="I6157" t="inlineStr">
        <is>
          <t>Critical</t>
        </is>
      </c>
      <c r="J6157" t="n">
        <v>17</v>
      </c>
      <c r="L6157" s="9">
        <f>A6157&amp;"-"&amp;TEXT(E6157,"yyyymmdd")</f>
        <v/>
      </c>
    </row>
    <row r="6158">
      <c r="A6158" t="n">
        <v>50139003</v>
      </c>
      <c r="B6158" t="inlineStr">
        <is>
          <t>Queens</t>
        </is>
      </c>
      <c r="C6158" t="inlineStr">
        <is>
          <t>11101</t>
        </is>
      </c>
      <c r="D6158" t="inlineStr">
        <is>
          <t>American</t>
        </is>
      </c>
      <c r="E6158" s="8" t="n">
        <v>46153</v>
      </c>
      <c r="F6158" t="inlineStr">
        <is>
          <t>Violations were cited in the following area(s).</t>
        </is>
      </c>
      <c r="G6158" t="inlineStr">
        <is>
          <t>10F</t>
        </is>
      </c>
      <c r="H6158" t="inlineStr">
        <is>
          <t>Non-food contact surface or equipment made of unacceptable material, not kept clean, or not properly sealed, raised, spaced or movable to allow accessibility for cleaning on all sides, above and underneath the unit.</t>
        </is>
      </c>
      <c r="I6158" t="inlineStr">
        <is>
          <t>Not Critical</t>
        </is>
      </c>
      <c r="J6158" t="n">
        <v>17</v>
      </c>
      <c r="L6158" s="9">
        <f>A6158&amp;"-"&amp;TEXT(E6158,"yyyymmdd")</f>
        <v/>
      </c>
    </row>
    <row r="6159">
      <c r="A6159" t="n">
        <v>50139138</v>
      </c>
      <c r="B6159" t="inlineStr">
        <is>
          <t>Manhattan</t>
        </is>
      </c>
      <c r="C6159" t="inlineStr">
        <is>
          <t>10032</t>
        </is>
      </c>
      <c r="D6159" t="inlineStr">
        <is>
          <t>Armenian</t>
        </is>
      </c>
      <c r="E6159" s="8" t="n">
        <v>46153</v>
      </c>
      <c r="F6159" t="inlineStr">
        <is>
          <t>Violations were cited in the following area(s).</t>
        </is>
      </c>
      <c r="G6159" t="inlineStr">
        <is>
          <t>04H</t>
        </is>
      </c>
      <c r="H6159" t="inlineStr">
        <is>
          <t>Raw, cooked or prepared food is adulterated, contaminated, cross-contaminated, or not discarded in accordance with HACCP plan.</t>
        </is>
      </c>
      <c r="I6159" t="inlineStr">
        <is>
          <t>Critical</t>
        </is>
      </c>
      <c r="J6159" t="n">
        <v>24</v>
      </c>
      <c r="L6159" s="9">
        <f>A6159&amp;"-"&amp;TEXT(E6159,"yyyymmdd")</f>
        <v/>
      </c>
    </row>
    <row r="6160">
      <c r="A6160" t="n">
        <v>50139138</v>
      </c>
      <c r="B6160" t="inlineStr">
        <is>
          <t>Manhattan</t>
        </is>
      </c>
      <c r="C6160" t="inlineStr">
        <is>
          <t>10032</t>
        </is>
      </c>
      <c r="D6160" t="inlineStr">
        <is>
          <t>Armenian</t>
        </is>
      </c>
      <c r="E6160" s="8" t="n">
        <v>46153</v>
      </c>
      <c r="F6160" t="inlineStr">
        <is>
          <t>Violations were cited in the following area(s).</t>
        </is>
      </c>
      <c r="G6160" t="inlineStr">
        <is>
          <t>06A</t>
        </is>
      </c>
      <c r="H6160" t="inlineStr">
        <is>
          <t>Personal cleanliness is inadequate. Outer garment soiled with possible contaminant. Effective hair restraint not worn where required. Jewelry worn on hands or arms. Fingernail polish worn or fingernails not kept clean and trimmed.</t>
        </is>
      </c>
      <c r="I6160" t="inlineStr">
        <is>
          <t>Critical</t>
        </is>
      </c>
      <c r="J6160" t="n">
        <v>24</v>
      </c>
      <c r="L6160" s="9">
        <f>A6160&amp;"-"&amp;TEXT(E6160,"yyyymmdd")</f>
        <v/>
      </c>
    </row>
    <row r="6161">
      <c r="A6161" t="n">
        <v>50139138</v>
      </c>
      <c r="B6161" t="inlineStr">
        <is>
          <t>Manhattan</t>
        </is>
      </c>
      <c r="C6161" t="inlineStr">
        <is>
          <t>10032</t>
        </is>
      </c>
      <c r="D6161" t="inlineStr">
        <is>
          <t>Armenian</t>
        </is>
      </c>
      <c r="E6161" s="8" t="n">
        <v>46153</v>
      </c>
      <c r="F6161" t="inlineStr">
        <is>
          <t>Violations were cited in the following area(s).</t>
        </is>
      </c>
      <c r="G6161" t="inlineStr">
        <is>
          <t>06C</t>
        </is>
      </c>
      <c r="H616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161" t="inlineStr">
        <is>
          <t>Critical</t>
        </is>
      </c>
      <c r="J6161" t="n">
        <v>24</v>
      </c>
      <c r="L6161" s="9">
        <f>A6161&amp;"-"&amp;TEXT(E6161,"yyyymmdd")</f>
        <v/>
      </c>
    </row>
    <row r="6162">
      <c r="A6162" t="n">
        <v>50139138</v>
      </c>
      <c r="B6162" t="inlineStr">
        <is>
          <t>Manhattan</t>
        </is>
      </c>
      <c r="C6162" t="inlineStr">
        <is>
          <t>10032</t>
        </is>
      </c>
      <c r="D6162" t="inlineStr">
        <is>
          <t>Armenian</t>
        </is>
      </c>
      <c r="E6162" s="8" t="n">
        <v>46153</v>
      </c>
      <c r="F6162" t="inlineStr">
        <is>
          <t>Violations were cited in the following area(s).</t>
        </is>
      </c>
      <c r="G6162" t="inlineStr">
        <is>
          <t>10B</t>
        </is>
      </c>
      <c r="H6162" t="inlineStr">
        <is>
          <t>Anti-siphonage or back-flow prevention device not provided where required; equipment or floor not properly drained; sewage disposal system in disrepair or not functioning properly. Condensation or liquid waste improperly disposed of.</t>
        </is>
      </c>
      <c r="I6162" t="inlineStr">
        <is>
          <t>Not Critical</t>
        </is>
      </c>
      <c r="J6162" t="n">
        <v>24</v>
      </c>
      <c r="L6162" s="9">
        <f>A6162&amp;"-"&amp;TEXT(E6162,"yyyymmdd")</f>
        <v/>
      </c>
    </row>
    <row r="6163">
      <c r="A6163" t="n">
        <v>50139138</v>
      </c>
      <c r="B6163" t="inlineStr">
        <is>
          <t>Manhattan</t>
        </is>
      </c>
      <c r="C6163" t="inlineStr">
        <is>
          <t>10032</t>
        </is>
      </c>
      <c r="D6163" t="inlineStr">
        <is>
          <t>Armenian</t>
        </is>
      </c>
      <c r="E6163" s="8" t="n">
        <v>46153</v>
      </c>
      <c r="F6163" t="inlineStr">
        <is>
          <t>Violations were cited in the following area(s).</t>
        </is>
      </c>
      <c r="G6163" t="inlineStr">
        <is>
          <t>10F</t>
        </is>
      </c>
      <c r="H6163" t="inlineStr">
        <is>
          <t>Non-food contact surface or equipment made of unacceptable material, not kept clean, or not properly sealed, raised, spaced or movable to allow accessibility for cleaning on all sides, above and underneath the unit.</t>
        </is>
      </c>
      <c r="I6163" t="inlineStr">
        <is>
          <t>Not Critical</t>
        </is>
      </c>
      <c r="J6163" t="n">
        <v>24</v>
      </c>
      <c r="L6163" s="9">
        <f>A6163&amp;"-"&amp;TEXT(E6163,"yyyymmdd")</f>
        <v/>
      </c>
    </row>
    <row r="6164">
      <c r="A6164" t="n">
        <v>50140953</v>
      </c>
      <c r="B6164" t="inlineStr">
        <is>
          <t>Manhattan</t>
        </is>
      </c>
      <c r="C6164" t="inlineStr">
        <is>
          <t>10018</t>
        </is>
      </c>
      <c r="D6164" t="inlineStr">
        <is>
          <t>Juice, Smoothies, Fruit Salads</t>
        </is>
      </c>
      <c r="E6164" s="8" t="n">
        <v>46153</v>
      </c>
      <c r="F6164" t="inlineStr">
        <is>
          <t>Violations were cited in the following area(s).</t>
        </is>
      </c>
      <c r="G6164" t="inlineStr">
        <is>
          <t>04A</t>
        </is>
      </c>
      <c r="H6164" t="inlineStr">
        <is>
          <t>Food Protection Certificate (FPC) not held by manager or supervisor of food operations.</t>
        </is>
      </c>
      <c r="I6164" t="inlineStr">
        <is>
          <t>Critical</t>
        </is>
      </c>
      <c r="J6164" t="n">
        <v>19</v>
      </c>
      <c r="L6164" s="9">
        <f>A6164&amp;"-"&amp;TEXT(E6164,"yyyymmdd")</f>
        <v/>
      </c>
    </row>
    <row r="6165">
      <c r="A6165" t="n">
        <v>50140953</v>
      </c>
      <c r="B6165" t="inlineStr">
        <is>
          <t>Manhattan</t>
        </is>
      </c>
      <c r="C6165" t="inlineStr">
        <is>
          <t>10018</t>
        </is>
      </c>
      <c r="D6165" t="inlineStr">
        <is>
          <t>Juice, Smoothies, Fruit Salads</t>
        </is>
      </c>
      <c r="E6165" s="8" t="n">
        <v>46153</v>
      </c>
      <c r="F6165" t="inlineStr">
        <is>
          <t>Violations were cited in the following area(s).</t>
        </is>
      </c>
      <c r="G6165" t="inlineStr">
        <is>
          <t>06D</t>
        </is>
      </c>
      <c r="H6165" t="inlineStr">
        <is>
          <t>Food contact surface not properly washed, rinsed and sanitized after each use and following any activity when contamination may have occurred.</t>
        </is>
      </c>
      <c r="I6165" t="inlineStr">
        <is>
          <t>Critical</t>
        </is>
      </c>
      <c r="J6165" t="n">
        <v>19</v>
      </c>
      <c r="L6165" s="9">
        <f>A6165&amp;"-"&amp;TEXT(E6165,"yyyymmdd")</f>
        <v/>
      </c>
    </row>
    <row r="6166">
      <c r="A6166" t="n">
        <v>50140953</v>
      </c>
      <c r="B6166" t="inlineStr">
        <is>
          <t>Manhattan</t>
        </is>
      </c>
      <c r="C6166" t="inlineStr">
        <is>
          <t>10018</t>
        </is>
      </c>
      <c r="D6166" t="inlineStr">
        <is>
          <t>Juice, Smoothies, Fruit Salads</t>
        </is>
      </c>
      <c r="E6166" s="8" t="n">
        <v>46153</v>
      </c>
      <c r="F6166" t="inlineStr">
        <is>
          <t>Violations were cited in the following area(s).</t>
        </is>
      </c>
      <c r="G6166" t="inlineStr">
        <is>
          <t>10B</t>
        </is>
      </c>
      <c r="H6166" t="inlineStr">
        <is>
          <t>Anti-siphonage or back-flow prevention device not provided where required; equipment or floor not properly drained; sewage disposal system in disrepair or not functioning properly. Condensation or liquid waste improperly disposed of.</t>
        </is>
      </c>
      <c r="I6166" t="inlineStr">
        <is>
          <t>Not Critical</t>
        </is>
      </c>
      <c r="J6166" t="n">
        <v>19</v>
      </c>
      <c r="L6166" s="9">
        <f>A6166&amp;"-"&amp;TEXT(E6166,"yyyymmdd")</f>
        <v/>
      </c>
    </row>
    <row r="6167">
      <c r="A6167" t="n">
        <v>50140953</v>
      </c>
      <c r="B6167" t="inlineStr">
        <is>
          <t>Manhattan</t>
        </is>
      </c>
      <c r="C6167" t="inlineStr">
        <is>
          <t>10018</t>
        </is>
      </c>
      <c r="D6167" t="inlineStr">
        <is>
          <t>Juice, Smoothies, Fruit Salads</t>
        </is>
      </c>
      <c r="E6167" s="8" t="n">
        <v>46153</v>
      </c>
      <c r="F6167" t="inlineStr">
        <is>
          <t>Violations were cited in the following area(s).</t>
        </is>
      </c>
      <c r="G6167" t="inlineStr">
        <is>
          <t>10F</t>
        </is>
      </c>
      <c r="H6167" t="inlineStr">
        <is>
          <t>Non-food contact surface or equipment made of unacceptable material, not kept clean, or not properly sealed, raised, spaced or movable to allow accessibility for cleaning on all sides, above and underneath the unit.</t>
        </is>
      </c>
      <c r="I6167" t="inlineStr">
        <is>
          <t>Not Critical</t>
        </is>
      </c>
      <c r="J6167" t="n">
        <v>19</v>
      </c>
      <c r="L6167" s="9">
        <f>A6167&amp;"-"&amp;TEXT(E6167,"yyyymmdd")</f>
        <v/>
      </c>
    </row>
    <row r="6168">
      <c r="A6168" t="n">
        <v>50141588</v>
      </c>
      <c r="B6168" t="inlineStr">
        <is>
          <t>Brooklyn</t>
        </is>
      </c>
      <c r="C6168" t="inlineStr">
        <is>
          <t>11206</t>
        </is>
      </c>
      <c r="D6168" t="inlineStr">
        <is>
          <t>Bagels/Pretzels</t>
        </is>
      </c>
      <c r="E6168" s="8" t="n">
        <v>46153</v>
      </c>
      <c r="F6168" t="inlineStr">
        <is>
          <t>Violations were cited in the following area(s).</t>
        </is>
      </c>
      <c r="G6168" t="inlineStr">
        <is>
          <t>05D</t>
        </is>
      </c>
      <c r="H616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168" t="inlineStr">
        <is>
          <t>Critical</t>
        </is>
      </c>
      <c r="J6168" t="n">
        <v>12</v>
      </c>
      <c r="K6168" t="inlineStr">
        <is>
          <t>A</t>
        </is>
      </c>
      <c r="L6168" s="9">
        <f>A6168&amp;"-"&amp;TEXT(E6168,"yyyymmdd")</f>
        <v/>
      </c>
    </row>
    <row r="6169">
      <c r="A6169" t="n">
        <v>50141588</v>
      </c>
      <c r="B6169" t="inlineStr">
        <is>
          <t>Brooklyn</t>
        </is>
      </c>
      <c r="C6169" t="inlineStr">
        <is>
          <t>11206</t>
        </is>
      </c>
      <c r="D6169" t="inlineStr">
        <is>
          <t>Bagels/Pretzels</t>
        </is>
      </c>
      <c r="E6169" s="8" t="n">
        <v>46153</v>
      </c>
      <c r="F6169" t="inlineStr">
        <is>
          <t>Violations were cited in the following area(s).</t>
        </is>
      </c>
      <c r="G6169" t="inlineStr">
        <is>
          <t>10B</t>
        </is>
      </c>
      <c r="H6169" t="inlineStr">
        <is>
          <t>Anti-siphonage or back-flow prevention device not provided where required; equipment or floor not properly drained; sewage disposal system in disrepair or not functioning properly. Condensation or liquid waste improperly disposed of.</t>
        </is>
      </c>
      <c r="I6169" t="inlineStr">
        <is>
          <t>Not Critical</t>
        </is>
      </c>
      <c r="J6169" t="n">
        <v>12</v>
      </c>
      <c r="K6169" t="inlineStr">
        <is>
          <t>A</t>
        </is>
      </c>
      <c r="L6169" s="9">
        <f>A6169&amp;"-"&amp;TEXT(E6169,"yyyymmdd")</f>
        <v/>
      </c>
    </row>
    <row r="6170">
      <c r="A6170" t="n">
        <v>50146451</v>
      </c>
      <c r="B6170" t="inlineStr">
        <is>
          <t>Brooklyn</t>
        </is>
      </c>
      <c r="C6170" t="inlineStr">
        <is>
          <t>11216</t>
        </is>
      </c>
      <c r="D6170" t="inlineStr">
        <is>
          <t>Caribbean</t>
        </is>
      </c>
      <c r="E6170" s="8" t="n">
        <v>46153</v>
      </c>
      <c r="F6170" t="inlineStr">
        <is>
          <t>Violations were cited in the following area(s).</t>
        </is>
      </c>
      <c r="G6170" t="inlineStr">
        <is>
          <t>10F</t>
        </is>
      </c>
      <c r="H6170" t="inlineStr">
        <is>
          <t>Non-food contact surface or equipment made of unacceptable material, not kept clean, or not properly sealed, raised, spaced or movable to allow accessibility for cleaning on all sides, above and underneath the unit.</t>
        </is>
      </c>
      <c r="I6170" t="inlineStr">
        <is>
          <t>Not Critical</t>
        </is>
      </c>
      <c r="J6170" t="n">
        <v>2</v>
      </c>
      <c r="K6170" t="inlineStr">
        <is>
          <t>A</t>
        </is>
      </c>
      <c r="L6170" s="9">
        <f>A6170&amp;"-"&amp;TEXT(E6170,"yyyymmdd")</f>
        <v/>
      </c>
    </row>
    <row r="6171">
      <c r="A6171" t="n">
        <v>50146938</v>
      </c>
      <c r="B6171" t="inlineStr">
        <is>
          <t>Bronx</t>
        </is>
      </c>
      <c r="C6171" t="inlineStr">
        <is>
          <t>10455</t>
        </is>
      </c>
      <c r="D6171" t="inlineStr">
        <is>
          <t>Mexican</t>
        </is>
      </c>
      <c r="E6171" s="8" t="n">
        <v>46153</v>
      </c>
      <c r="F6171" t="inlineStr">
        <is>
          <t>Violations were cited in the following area(s).</t>
        </is>
      </c>
      <c r="G6171" t="inlineStr">
        <is>
          <t>02G</t>
        </is>
      </c>
      <c r="H6171" t="inlineStr">
        <is>
          <t>Cold TCS food item held above 41 °F; smoked or processed fish held above 38 °F; intact raw eggs held above 45 °F; or reduced oxygen packaged (ROP) TCS foods held above required temperatures except during active necessary preparation.</t>
        </is>
      </c>
      <c r="I6171" t="inlineStr">
        <is>
          <t>Critical</t>
        </is>
      </c>
      <c r="J6171" t="n">
        <v>38</v>
      </c>
      <c r="L6171" s="9">
        <f>A6171&amp;"-"&amp;TEXT(E6171,"yyyymmdd")</f>
        <v/>
      </c>
    </row>
    <row r="6172">
      <c r="A6172" t="n">
        <v>50146938</v>
      </c>
      <c r="B6172" t="inlineStr">
        <is>
          <t>Bronx</t>
        </is>
      </c>
      <c r="C6172" t="inlineStr">
        <is>
          <t>10455</t>
        </is>
      </c>
      <c r="D6172" t="inlineStr">
        <is>
          <t>Mexican</t>
        </is>
      </c>
      <c r="E6172" s="8" t="n">
        <v>46153</v>
      </c>
      <c r="F6172" t="inlineStr">
        <is>
          <t>Violations were cited in the following area(s).</t>
        </is>
      </c>
      <c r="G6172" t="inlineStr">
        <is>
          <t>04L</t>
        </is>
      </c>
      <c r="H6172" t="inlineStr">
        <is>
          <t>Evidence of mice or live mice in establishment's food or non-food areas.</t>
        </is>
      </c>
      <c r="I6172" t="inlineStr">
        <is>
          <t>Critical</t>
        </is>
      </c>
      <c r="J6172" t="n">
        <v>38</v>
      </c>
      <c r="L6172" s="9">
        <f>A6172&amp;"-"&amp;TEXT(E6172,"yyyymmdd")</f>
        <v/>
      </c>
    </row>
    <row r="6173">
      <c r="A6173" t="n">
        <v>50146938</v>
      </c>
      <c r="B6173" t="inlineStr">
        <is>
          <t>Bronx</t>
        </is>
      </c>
      <c r="C6173" t="inlineStr">
        <is>
          <t>10455</t>
        </is>
      </c>
      <c r="D6173" t="inlineStr">
        <is>
          <t>Mexican</t>
        </is>
      </c>
      <c r="E6173" s="8" t="n">
        <v>46153</v>
      </c>
      <c r="F6173" t="inlineStr">
        <is>
          <t>Violations were cited in the following area(s).</t>
        </is>
      </c>
      <c r="G6173" t="inlineStr">
        <is>
          <t>05H</t>
        </is>
      </c>
      <c r="H6173" t="inlineStr">
        <is>
          <t>No approved written standard operating procedure for avoiding contamination by refillable returnable containers.</t>
        </is>
      </c>
      <c r="I6173" t="inlineStr">
        <is>
          <t>Critical</t>
        </is>
      </c>
      <c r="J6173" t="n">
        <v>38</v>
      </c>
      <c r="L6173" s="9">
        <f>A6173&amp;"-"&amp;TEXT(E6173,"yyyymmdd")</f>
        <v/>
      </c>
    </row>
    <row r="6174">
      <c r="A6174" t="n">
        <v>50146938</v>
      </c>
      <c r="B6174" t="inlineStr">
        <is>
          <t>Bronx</t>
        </is>
      </c>
      <c r="C6174" t="inlineStr">
        <is>
          <t>10455</t>
        </is>
      </c>
      <c r="D6174" t="inlineStr">
        <is>
          <t>Mexican</t>
        </is>
      </c>
      <c r="E6174" s="8" t="n">
        <v>46153</v>
      </c>
      <c r="F6174" t="inlineStr">
        <is>
          <t>Violations were cited in the following area(s).</t>
        </is>
      </c>
      <c r="G6174" t="inlineStr">
        <is>
          <t>06E</t>
        </is>
      </c>
      <c r="H6174" t="inlineStr">
        <is>
          <t>Sanitized equipment or utensil, including in-use food dispensing utensil, improperly used or stored.</t>
        </is>
      </c>
      <c r="I6174" t="inlineStr">
        <is>
          <t>Critical</t>
        </is>
      </c>
      <c r="J6174" t="n">
        <v>38</v>
      </c>
      <c r="L6174" s="9">
        <f>A6174&amp;"-"&amp;TEXT(E6174,"yyyymmdd")</f>
        <v/>
      </c>
    </row>
    <row r="6175">
      <c r="A6175" t="n">
        <v>50146938</v>
      </c>
      <c r="B6175" t="inlineStr">
        <is>
          <t>Bronx</t>
        </is>
      </c>
      <c r="C6175" t="inlineStr">
        <is>
          <t>10455</t>
        </is>
      </c>
      <c r="D6175" t="inlineStr">
        <is>
          <t>Mexican</t>
        </is>
      </c>
      <c r="E6175" s="8" t="n">
        <v>46153</v>
      </c>
      <c r="F6175" t="inlineStr">
        <is>
          <t>Violations were cited in the following area(s).</t>
        </is>
      </c>
      <c r="G6175" t="inlineStr">
        <is>
          <t>08A</t>
        </is>
      </c>
      <c r="H6175" t="inlineStr">
        <is>
          <t>Establishment is not free of harborage or conditions conducive to rodents, insects or other pests.</t>
        </is>
      </c>
      <c r="I6175" t="inlineStr">
        <is>
          <t>Not Critical</t>
        </is>
      </c>
      <c r="J6175" t="n">
        <v>38</v>
      </c>
      <c r="L6175" s="9">
        <f>A6175&amp;"-"&amp;TEXT(E6175,"yyyymmdd")</f>
        <v/>
      </c>
    </row>
    <row r="6176">
      <c r="A6176" t="n">
        <v>50146938</v>
      </c>
      <c r="B6176" t="inlineStr">
        <is>
          <t>Bronx</t>
        </is>
      </c>
      <c r="C6176" t="inlineStr">
        <is>
          <t>10455</t>
        </is>
      </c>
      <c r="D6176" t="inlineStr">
        <is>
          <t>Mexican</t>
        </is>
      </c>
      <c r="E6176" s="8" t="n">
        <v>46153</v>
      </c>
      <c r="F6176" t="inlineStr">
        <is>
          <t>Violations were cited in the following area(s).</t>
        </is>
      </c>
      <c r="G6176" t="inlineStr">
        <is>
          <t>09C</t>
        </is>
      </c>
      <c r="H6176" t="inlineStr">
        <is>
          <t>Design, construction, materials used or maintenance of food contact surface improper. Surface not easily cleanable, sanitized and maintained.</t>
        </is>
      </c>
      <c r="I6176" t="inlineStr">
        <is>
          <t>Not Critical</t>
        </is>
      </c>
      <c r="J6176" t="n">
        <v>38</v>
      </c>
      <c r="L6176" s="9">
        <f>A6176&amp;"-"&amp;TEXT(E6176,"yyyymmdd")</f>
        <v/>
      </c>
    </row>
    <row r="6177">
      <c r="A6177" t="n">
        <v>50149781</v>
      </c>
      <c r="B6177" t="inlineStr">
        <is>
          <t>Brooklyn</t>
        </is>
      </c>
      <c r="C6177" t="inlineStr">
        <is>
          <t>11214</t>
        </is>
      </c>
      <c r="D6177" t="inlineStr">
        <is>
          <t>Chinese</t>
        </is>
      </c>
      <c r="E6177" s="8" t="n">
        <v>46153</v>
      </c>
      <c r="F6177" t="inlineStr">
        <is>
          <t>Violations were cited in the following area(s).</t>
        </is>
      </c>
      <c r="G6177" t="inlineStr">
        <is>
          <t>02B</t>
        </is>
      </c>
      <c r="H6177" t="inlineStr">
        <is>
          <t>Hot TCS food item not held at or above 140 °F.</t>
        </is>
      </c>
      <c r="I6177" t="inlineStr">
        <is>
          <t>Critical</t>
        </is>
      </c>
      <c r="J6177" t="n">
        <v>31</v>
      </c>
      <c r="L6177" s="9">
        <f>A6177&amp;"-"&amp;TEXT(E6177,"yyyymmdd")</f>
        <v/>
      </c>
    </row>
    <row r="6178">
      <c r="A6178" t="n">
        <v>50149781</v>
      </c>
      <c r="B6178" t="inlineStr">
        <is>
          <t>Brooklyn</t>
        </is>
      </c>
      <c r="C6178" t="inlineStr">
        <is>
          <t>11214</t>
        </is>
      </c>
      <c r="D6178" t="inlineStr">
        <is>
          <t>Chinese</t>
        </is>
      </c>
      <c r="E6178" s="8" t="n">
        <v>46153</v>
      </c>
      <c r="F6178" t="inlineStr">
        <is>
          <t>Violations were cited in the following area(s).</t>
        </is>
      </c>
      <c r="G6178" t="inlineStr">
        <is>
          <t>02G</t>
        </is>
      </c>
      <c r="H6178" t="inlineStr">
        <is>
          <t>Cold TCS food item held above 41 °F; smoked or processed fish held above 38 °F; intact raw eggs held above 45 °F; or reduced oxygen packaged (ROP) TCS foods held above required temperatures except during active necessary preparation.</t>
        </is>
      </c>
      <c r="I6178" t="inlineStr">
        <is>
          <t>Critical</t>
        </is>
      </c>
      <c r="J6178" t="n">
        <v>31</v>
      </c>
      <c r="L6178" s="9">
        <f>A6178&amp;"-"&amp;TEXT(E6178,"yyyymmdd")</f>
        <v/>
      </c>
    </row>
    <row r="6179">
      <c r="A6179" t="n">
        <v>50149781</v>
      </c>
      <c r="B6179" t="inlineStr">
        <is>
          <t>Brooklyn</t>
        </is>
      </c>
      <c r="C6179" t="inlineStr">
        <is>
          <t>11214</t>
        </is>
      </c>
      <c r="D6179" t="inlineStr">
        <is>
          <t>Chinese</t>
        </is>
      </c>
      <c r="E6179" s="8" t="n">
        <v>46153</v>
      </c>
      <c r="F6179" t="inlineStr">
        <is>
          <t>Violations were cited in the following area(s).</t>
        </is>
      </c>
      <c r="G6179" t="inlineStr">
        <is>
          <t>04A</t>
        </is>
      </c>
      <c r="H6179" t="inlineStr">
        <is>
          <t>Food Protection Certificate (FPC) not held by manager or supervisor of food operations.</t>
        </is>
      </c>
      <c r="I6179" t="inlineStr">
        <is>
          <t>Critical</t>
        </is>
      </c>
      <c r="J6179" t="n">
        <v>31</v>
      </c>
      <c r="L6179" s="9">
        <f>A6179&amp;"-"&amp;TEXT(E6179,"yyyymmdd")</f>
        <v/>
      </c>
    </row>
    <row r="6180">
      <c r="A6180" t="n">
        <v>50149781</v>
      </c>
      <c r="B6180" t="inlineStr">
        <is>
          <t>Brooklyn</t>
        </is>
      </c>
      <c r="C6180" t="inlineStr">
        <is>
          <t>11214</t>
        </is>
      </c>
      <c r="D6180" t="inlineStr">
        <is>
          <t>Chinese</t>
        </is>
      </c>
      <c r="E6180" s="8" t="n">
        <v>46153</v>
      </c>
      <c r="F6180" t="inlineStr">
        <is>
          <t>Violations were cited in the following area(s).</t>
        </is>
      </c>
      <c r="G6180" t="inlineStr">
        <is>
          <t>06D</t>
        </is>
      </c>
      <c r="H6180" t="inlineStr">
        <is>
          <t>Food contact surface not properly washed, rinsed and sanitized after each use and following any activity when contamination may have occurred.</t>
        </is>
      </c>
      <c r="I6180" t="inlineStr">
        <is>
          <t>Critical</t>
        </is>
      </c>
      <c r="J6180" t="n">
        <v>31</v>
      </c>
      <c r="L6180" s="9">
        <f>A6180&amp;"-"&amp;TEXT(E6180,"yyyymmdd")</f>
        <v/>
      </c>
    </row>
    <row r="6181">
      <c r="A6181" t="n">
        <v>50149781</v>
      </c>
      <c r="B6181" t="inlineStr">
        <is>
          <t>Brooklyn</t>
        </is>
      </c>
      <c r="C6181" t="inlineStr">
        <is>
          <t>11214</t>
        </is>
      </c>
      <c r="D6181" t="inlineStr">
        <is>
          <t>Chinese</t>
        </is>
      </c>
      <c r="E6181" s="8" t="n">
        <v>46153</v>
      </c>
      <c r="F6181" t="inlineStr">
        <is>
          <t>Violations were cited in the following area(s).</t>
        </is>
      </c>
      <c r="G6181" t="inlineStr">
        <is>
          <t>10H</t>
        </is>
      </c>
      <c r="H6181" t="inlineStr">
        <is>
          <t>Single service article not provided. Single service article reused or not protected from contamination when transported, stored, dispensed. Drinking straws not completely enclosed in wrapper or dispensed from a sanitary device.</t>
        </is>
      </c>
      <c r="I6181" t="inlineStr">
        <is>
          <t>Not Critical</t>
        </is>
      </c>
      <c r="J6181" t="n">
        <v>31</v>
      </c>
      <c r="L6181" s="9">
        <f>A6181&amp;"-"&amp;TEXT(E6181,"yyyymmdd")</f>
        <v/>
      </c>
    </row>
    <row r="6182">
      <c r="A6182" t="n">
        <v>50152922</v>
      </c>
      <c r="B6182" t="inlineStr">
        <is>
          <t>Queens</t>
        </is>
      </c>
      <c r="C6182" t="inlineStr">
        <is>
          <t>11432</t>
        </is>
      </c>
      <c r="D6182" t="inlineStr">
        <is>
          <t>Pizza</t>
        </is>
      </c>
      <c r="E6182" s="8" t="n">
        <v>46153</v>
      </c>
      <c r="F6182" t="inlineStr">
        <is>
          <t>Violations were cited in the following area(s).</t>
        </is>
      </c>
      <c r="G6182" t="inlineStr">
        <is>
          <t>02B</t>
        </is>
      </c>
      <c r="H6182" t="inlineStr">
        <is>
          <t>Hot TCS food item not held at or above 140 °F.</t>
        </is>
      </c>
      <c r="I6182" t="inlineStr">
        <is>
          <t>Critical</t>
        </is>
      </c>
      <c r="J6182" t="n">
        <v>33</v>
      </c>
      <c r="L6182" s="9">
        <f>A6182&amp;"-"&amp;TEXT(E6182,"yyyymmdd")</f>
        <v/>
      </c>
    </row>
    <row r="6183">
      <c r="A6183" t="n">
        <v>50152922</v>
      </c>
      <c r="B6183" t="inlineStr">
        <is>
          <t>Queens</t>
        </is>
      </c>
      <c r="C6183" t="inlineStr">
        <is>
          <t>11432</t>
        </is>
      </c>
      <c r="D6183" t="inlineStr">
        <is>
          <t>Pizza</t>
        </is>
      </c>
      <c r="E6183" s="8" t="n">
        <v>46153</v>
      </c>
      <c r="F6183" t="inlineStr">
        <is>
          <t>Violations were cited in the following area(s).</t>
        </is>
      </c>
      <c r="G6183" t="inlineStr">
        <is>
          <t>02G</t>
        </is>
      </c>
      <c r="H6183" t="inlineStr">
        <is>
          <t>Cold TCS food item held above 41 °F; smoked or processed fish held above 38 °F; intact raw eggs held above 45 °F; or reduced oxygen packaged (ROP) TCS foods held above required temperatures except during active necessary preparation.</t>
        </is>
      </c>
      <c r="I6183" t="inlineStr">
        <is>
          <t>Critical</t>
        </is>
      </c>
      <c r="J6183" t="n">
        <v>33</v>
      </c>
      <c r="L6183" s="9">
        <f>A6183&amp;"-"&amp;TEXT(E6183,"yyyymmdd")</f>
        <v/>
      </c>
    </row>
    <row r="6184">
      <c r="A6184" t="n">
        <v>50152922</v>
      </c>
      <c r="B6184" t="inlineStr">
        <is>
          <t>Queens</t>
        </is>
      </c>
      <c r="C6184" t="inlineStr">
        <is>
          <t>11432</t>
        </is>
      </c>
      <c r="D6184" t="inlineStr">
        <is>
          <t>Pizza</t>
        </is>
      </c>
      <c r="E6184" s="8" t="n">
        <v>46153</v>
      </c>
      <c r="F6184" t="inlineStr">
        <is>
          <t>Violations were cited in the following area(s).</t>
        </is>
      </c>
      <c r="G6184" t="inlineStr">
        <is>
          <t>04L</t>
        </is>
      </c>
      <c r="H6184" t="inlineStr">
        <is>
          <t>Evidence of mice or live mice in establishment's food or non-food areas.</t>
        </is>
      </c>
      <c r="I6184" t="inlineStr">
        <is>
          <t>Critical</t>
        </is>
      </c>
      <c r="J6184" t="n">
        <v>33</v>
      </c>
      <c r="L6184" s="9">
        <f>A6184&amp;"-"&amp;TEXT(E6184,"yyyymmdd")</f>
        <v/>
      </c>
    </row>
    <row r="6185">
      <c r="A6185" t="n">
        <v>50152922</v>
      </c>
      <c r="B6185" t="inlineStr">
        <is>
          <t>Queens</t>
        </is>
      </c>
      <c r="C6185" t="inlineStr">
        <is>
          <t>11432</t>
        </is>
      </c>
      <c r="D6185" t="inlineStr">
        <is>
          <t>Pizza</t>
        </is>
      </c>
      <c r="E6185" s="8" t="n">
        <v>46153</v>
      </c>
      <c r="F6185" t="inlineStr">
        <is>
          <t>Violations were cited in the following area(s).</t>
        </is>
      </c>
      <c r="G6185" t="inlineStr">
        <is>
          <t>08A</t>
        </is>
      </c>
      <c r="H6185" t="inlineStr">
        <is>
          <t>Establishment is not free of harborage or conditions conducive to rodents, insects or other pests.</t>
        </is>
      </c>
      <c r="I6185" t="inlineStr">
        <is>
          <t>Not Critical</t>
        </is>
      </c>
      <c r="J6185" t="n">
        <v>33</v>
      </c>
      <c r="L6185" s="9">
        <f>A6185&amp;"-"&amp;TEXT(E6185,"yyyymmdd")</f>
        <v/>
      </c>
    </row>
    <row r="6186">
      <c r="A6186" t="n">
        <v>50152922</v>
      </c>
      <c r="B6186" t="inlineStr">
        <is>
          <t>Queens</t>
        </is>
      </c>
      <c r="C6186" t="inlineStr">
        <is>
          <t>11432</t>
        </is>
      </c>
      <c r="D6186" t="inlineStr">
        <is>
          <t>Pizza</t>
        </is>
      </c>
      <c r="E6186" s="8" t="n">
        <v>46153</v>
      </c>
      <c r="F6186" t="inlineStr">
        <is>
          <t>Violations were cited in the following area(s).</t>
        </is>
      </c>
      <c r="G6186" t="inlineStr">
        <is>
          <t>10F</t>
        </is>
      </c>
      <c r="H6186" t="inlineStr">
        <is>
          <t>Non-food contact surface or equipment made of unacceptable material, not kept clean, or not properly sealed, raised, spaced or movable to allow accessibility for cleaning on all sides, above and underneath the unit.</t>
        </is>
      </c>
      <c r="I6186" t="inlineStr">
        <is>
          <t>Not Critical</t>
        </is>
      </c>
      <c r="J6186" t="n">
        <v>33</v>
      </c>
      <c r="L6186" s="9">
        <f>A6186&amp;"-"&amp;TEXT(E6186,"yyyymmdd")</f>
        <v/>
      </c>
    </row>
    <row r="6187">
      <c r="A6187" t="n">
        <v>50153301</v>
      </c>
      <c r="B6187" t="inlineStr">
        <is>
          <t>Bronx</t>
        </is>
      </c>
      <c r="C6187" t="inlineStr">
        <is>
          <t>10468</t>
        </is>
      </c>
      <c r="D6187" t="inlineStr">
        <is>
          <t>Juice, Smoothies, Fruit Salads</t>
        </is>
      </c>
      <c r="E6187" s="8" t="n">
        <v>46153</v>
      </c>
      <c r="F6187" t="inlineStr">
        <is>
          <t>Violations were cited in the following area(s).</t>
        </is>
      </c>
      <c r="G6187" t="inlineStr">
        <is>
          <t>06D</t>
        </is>
      </c>
      <c r="H6187" t="inlineStr">
        <is>
          <t>Food contact surface not properly washed, rinsed and sanitized after each use and following any activity when contamination may have occurred.</t>
        </is>
      </c>
      <c r="I6187" t="inlineStr">
        <is>
          <t>Critical</t>
        </is>
      </c>
      <c r="J6187" t="n">
        <v>7</v>
      </c>
      <c r="K6187" t="inlineStr">
        <is>
          <t>A</t>
        </is>
      </c>
      <c r="L6187" s="9">
        <f>A6187&amp;"-"&amp;TEXT(E6187,"yyyymmdd")</f>
        <v/>
      </c>
    </row>
    <row r="6188">
      <c r="A6188" t="n">
        <v>50153301</v>
      </c>
      <c r="B6188" t="inlineStr">
        <is>
          <t>Bronx</t>
        </is>
      </c>
      <c r="C6188" t="inlineStr">
        <is>
          <t>10468</t>
        </is>
      </c>
      <c r="D6188" t="inlineStr">
        <is>
          <t>Juice, Smoothies, Fruit Salads</t>
        </is>
      </c>
      <c r="E6188" s="8" t="n">
        <v>46153</v>
      </c>
      <c r="F6188" t="inlineStr">
        <is>
          <t>Violations were cited in the following area(s).</t>
        </is>
      </c>
      <c r="G6188" t="inlineStr">
        <is>
          <t>09E</t>
        </is>
      </c>
      <c r="H6188" t="inlineStr">
        <is>
          <t>Wash hands sign not posted near or above hand washing sink.</t>
        </is>
      </c>
      <c r="I6188" t="inlineStr">
        <is>
          <t>Not Critical</t>
        </is>
      </c>
      <c r="J6188" t="n">
        <v>7</v>
      </c>
      <c r="K6188" t="inlineStr">
        <is>
          <t>A</t>
        </is>
      </c>
      <c r="L6188" s="9">
        <f>A6188&amp;"-"&amp;TEXT(E6188,"yyyymmdd")</f>
        <v/>
      </c>
    </row>
    <row r="6189">
      <c r="A6189" t="n">
        <v>50154046</v>
      </c>
      <c r="B6189" t="inlineStr">
        <is>
          <t>Manhattan</t>
        </is>
      </c>
      <c r="C6189" t="inlineStr">
        <is>
          <t>10040</t>
        </is>
      </c>
      <c r="D6189" t="inlineStr">
        <is>
          <t>Chicken</t>
        </is>
      </c>
      <c r="E6189" s="8" t="n">
        <v>46153</v>
      </c>
      <c r="F6189" t="inlineStr">
        <is>
          <t>Violations were cited in the following area(s).</t>
        </is>
      </c>
      <c r="G6189" t="inlineStr">
        <is>
          <t>02G</t>
        </is>
      </c>
      <c r="H6189" t="inlineStr">
        <is>
          <t>Cold TCS food item held above 41 °F; smoked or processed fish held above 38 °F; intact raw eggs held above 45 °F; or reduced oxygen packaged (ROP) TCS foods held above required temperatures except during active necessary preparation.</t>
        </is>
      </c>
      <c r="I6189" t="inlineStr">
        <is>
          <t>Critical</t>
        </is>
      </c>
      <c r="J6189" t="n">
        <v>16</v>
      </c>
      <c r="L6189" s="9">
        <f>A6189&amp;"-"&amp;TEXT(E6189,"yyyymmdd")</f>
        <v/>
      </c>
    </row>
    <row r="6190">
      <c r="A6190" t="n">
        <v>50154046</v>
      </c>
      <c r="B6190" t="inlineStr">
        <is>
          <t>Manhattan</t>
        </is>
      </c>
      <c r="C6190" t="inlineStr">
        <is>
          <t>10040</t>
        </is>
      </c>
      <c r="D6190" t="inlineStr">
        <is>
          <t>Chicken</t>
        </is>
      </c>
      <c r="E6190" s="8" t="n">
        <v>46153</v>
      </c>
      <c r="F6190" t="inlineStr">
        <is>
          <t>Violations were cited in the following area(s).</t>
        </is>
      </c>
      <c r="G6190" t="inlineStr">
        <is>
          <t>04E</t>
        </is>
      </c>
      <c r="H6190" t="inlineStr">
        <is>
          <t>Toxic chemical or pesticide improperly stored or used such that food contamination may occur.</t>
        </is>
      </c>
      <c r="I6190" t="inlineStr">
        <is>
          <t>Critical</t>
        </is>
      </c>
      <c r="J6190" t="n">
        <v>16</v>
      </c>
      <c r="L6190" s="9">
        <f>A6190&amp;"-"&amp;TEXT(E6190,"yyyymmdd")</f>
        <v/>
      </c>
    </row>
    <row r="6191">
      <c r="A6191" t="n">
        <v>50154046</v>
      </c>
      <c r="B6191" t="inlineStr">
        <is>
          <t>Manhattan</t>
        </is>
      </c>
      <c r="C6191" t="inlineStr">
        <is>
          <t>10040</t>
        </is>
      </c>
      <c r="D6191" t="inlineStr">
        <is>
          <t>Chicken</t>
        </is>
      </c>
      <c r="E6191" s="8" t="n">
        <v>46153</v>
      </c>
      <c r="F6191" t="inlineStr">
        <is>
          <t>Violations were cited in the following area(s).</t>
        </is>
      </c>
      <c r="G6191" t="inlineStr">
        <is>
          <t>10F</t>
        </is>
      </c>
      <c r="H6191" t="inlineStr">
        <is>
          <t>Non-food contact surface or equipment made of unacceptable material, not kept clean, or not properly sealed, raised, spaced or movable to allow accessibility for cleaning on all sides, above and underneath the unit.</t>
        </is>
      </c>
      <c r="I6191" t="inlineStr">
        <is>
          <t>Not Critical</t>
        </is>
      </c>
      <c r="J6191" t="n">
        <v>16</v>
      </c>
      <c r="L6191" s="9">
        <f>A6191&amp;"-"&amp;TEXT(E6191,"yyyymmdd")</f>
        <v/>
      </c>
    </row>
    <row r="6192">
      <c r="A6192" t="n">
        <v>50156022</v>
      </c>
      <c r="B6192" t="inlineStr">
        <is>
          <t>Queens</t>
        </is>
      </c>
      <c r="C6192" t="inlineStr">
        <is>
          <t>11354</t>
        </is>
      </c>
      <c r="D6192" t="inlineStr">
        <is>
          <t>Hamburgers</t>
        </is>
      </c>
      <c r="E6192" s="8" t="n">
        <v>46153</v>
      </c>
      <c r="F6192" t="inlineStr">
        <is>
          <t>Violations were cited in the following area(s).</t>
        </is>
      </c>
      <c r="G6192" t="inlineStr">
        <is>
          <t>10B</t>
        </is>
      </c>
      <c r="H6192" t="inlineStr">
        <is>
          <t>Anti-siphonage or back-flow prevention device not provided where required; equipment or floor not properly drained; sewage disposal system in disrepair or not functioning properly. Condensation or liquid waste improperly disposed of.</t>
        </is>
      </c>
      <c r="I6192" t="inlineStr">
        <is>
          <t>Not Critical</t>
        </is>
      </c>
      <c r="J6192" t="n">
        <v>5</v>
      </c>
      <c r="K6192" t="inlineStr">
        <is>
          <t>A</t>
        </is>
      </c>
      <c r="L6192" s="9">
        <f>A6192&amp;"-"&amp;TEXT(E6192,"yyyymmdd")</f>
        <v/>
      </c>
    </row>
    <row r="6193">
      <c r="A6193" t="n">
        <v>50156022</v>
      </c>
      <c r="B6193" t="inlineStr">
        <is>
          <t>Queens</t>
        </is>
      </c>
      <c r="C6193" t="inlineStr">
        <is>
          <t>11354</t>
        </is>
      </c>
      <c r="D6193" t="inlineStr">
        <is>
          <t>Hamburgers</t>
        </is>
      </c>
      <c r="E6193" s="8" t="n">
        <v>46153</v>
      </c>
      <c r="F6193" t="inlineStr">
        <is>
          <t>Violations were cited in the following area(s).</t>
        </is>
      </c>
      <c r="G6193" t="inlineStr">
        <is>
          <t>10F</t>
        </is>
      </c>
      <c r="H6193" t="inlineStr">
        <is>
          <t>Non-food contact surface or equipment made of unacceptable material, not kept clean, or not properly sealed, raised, spaced or movable to allow accessibility for cleaning on all sides, above and underneath the unit.</t>
        </is>
      </c>
      <c r="I6193" t="inlineStr">
        <is>
          <t>Not Critical</t>
        </is>
      </c>
      <c r="J6193" t="n">
        <v>5</v>
      </c>
      <c r="K6193" t="inlineStr">
        <is>
          <t>A</t>
        </is>
      </c>
      <c r="L6193" s="9">
        <f>A6193&amp;"-"&amp;TEXT(E6193,"yyyymmdd")</f>
        <v/>
      </c>
    </row>
    <row r="6194">
      <c r="A6194" t="n">
        <v>50159307</v>
      </c>
      <c r="B6194" t="inlineStr">
        <is>
          <t>Manhattan</t>
        </is>
      </c>
      <c r="C6194" t="inlineStr">
        <is>
          <t>10003</t>
        </is>
      </c>
      <c r="D6194" t="inlineStr">
        <is>
          <t>Sandwiches</t>
        </is>
      </c>
      <c r="E6194" s="8" t="n">
        <v>46153</v>
      </c>
      <c r="F6194" t="inlineStr">
        <is>
          <t>Violations were cited in the following area(s).</t>
        </is>
      </c>
      <c r="G6194" t="inlineStr">
        <is>
          <t>06A</t>
        </is>
      </c>
      <c r="H6194" t="inlineStr">
        <is>
          <t>Personal cleanliness is inadequate. Outer garment soiled with possible contaminant. Effective hair restraint not worn where required. Jewelry worn on hands or arms. Fingernail polish worn or fingernails not kept clean and trimmed.</t>
        </is>
      </c>
      <c r="I6194" t="inlineStr">
        <is>
          <t>Critical</t>
        </is>
      </c>
      <c r="J6194" t="n">
        <v>12</v>
      </c>
      <c r="K6194" t="inlineStr">
        <is>
          <t>A</t>
        </is>
      </c>
      <c r="L6194" s="9">
        <f>A6194&amp;"-"&amp;TEXT(E6194,"yyyymmdd")</f>
        <v/>
      </c>
    </row>
    <row r="6195">
      <c r="A6195" t="n">
        <v>50159307</v>
      </c>
      <c r="B6195" t="inlineStr">
        <is>
          <t>Manhattan</t>
        </is>
      </c>
      <c r="C6195" t="inlineStr">
        <is>
          <t>10003</t>
        </is>
      </c>
      <c r="D6195" t="inlineStr">
        <is>
          <t>Sandwiches</t>
        </is>
      </c>
      <c r="E6195" s="8" t="n">
        <v>46153</v>
      </c>
      <c r="F6195" t="inlineStr">
        <is>
          <t>Violations were cited in the following area(s).</t>
        </is>
      </c>
      <c r="G6195" t="inlineStr">
        <is>
          <t>06D</t>
        </is>
      </c>
      <c r="H6195" t="inlineStr">
        <is>
          <t>Food contact surface not properly washed, rinsed and sanitized after each use and following any activity when contamination may have occurred.</t>
        </is>
      </c>
      <c r="I6195" t="inlineStr">
        <is>
          <t>Critical</t>
        </is>
      </c>
      <c r="J6195" t="n">
        <v>12</v>
      </c>
      <c r="K6195" t="inlineStr">
        <is>
          <t>A</t>
        </is>
      </c>
      <c r="L6195" s="9">
        <f>A6195&amp;"-"&amp;TEXT(E6195,"yyyymmdd")</f>
        <v/>
      </c>
    </row>
    <row r="6196">
      <c r="A6196" t="n">
        <v>50159307</v>
      </c>
      <c r="B6196" t="inlineStr">
        <is>
          <t>Manhattan</t>
        </is>
      </c>
      <c r="C6196" t="inlineStr">
        <is>
          <t>10003</t>
        </is>
      </c>
      <c r="D6196" t="inlineStr">
        <is>
          <t>Sandwiches</t>
        </is>
      </c>
      <c r="E6196" s="8" t="n">
        <v>46153</v>
      </c>
      <c r="F6196" t="inlineStr">
        <is>
          <t>Violations were cited in the following area(s).</t>
        </is>
      </c>
      <c r="G6196" t="inlineStr">
        <is>
          <t>10B</t>
        </is>
      </c>
      <c r="H6196" t="inlineStr">
        <is>
          <t>Anti-siphonage or back-flow prevention device not provided where required; equipment or floor not properly drained; sewage disposal system in disrepair or not functioning properly. Condensation or liquid waste improperly disposed of.</t>
        </is>
      </c>
      <c r="I6196" t="inlineStr">
        <is>
          <t>Not Critical</t>
        </is>
      </c>
      <c r="J6196" t="n">
        <v>12</v>
      </c>
      <c r="K6196" t="inlineStr">
        <is>
          <t>A</t>
        </is>
      </c>
      <c r="L6196" s="9">
        <f>A6196&amp;"-"&amp;TEXT(E6196,"yyyymmdd")</f>
        <v/>
      </c>
    </row>
    <row r="6197">
      <c r="A6197" t="n">
        <v>50161059</v>
      </c>
      <c r="B6197" t="inlineStr">
        <is>
          <t>Bronx</t>
        </is>
      </c>
      <c r="C6197" t="inlineStr">
        <is>
          <t>10454</t>
        </is>
      </c>
      <c r="D6197" t="inlineStr">
        <is>
          <t>Mexican</t>
        </is>
      </c>
      <c r="E6197" s="8" t="n">
        <v>46153</v>
      </c>
      <c r="F6197" t="inlineStr">
        <is>
          <t>Violations were cited in the following area(s).</t>
        </is>
      </c>
      <c r="G6197" t="inlineStr">
        <is>
          <t>04M</t>
        </is>
      </c>
      <c r="H6197" t="inlineStr">
        <is>
          <t>Live roaches in facility's food or non-food area.</t>
        </is>
      </c>
      <c r="I6197" t="inlineStr">
        <is>
          <t>Critical</t>
        </is>
      </c>
      <c r="J6197" t="n">
        <v>26</v>
      </c>
      <c r="L6197" s="9">
        <f>A6197&amp;"-"&amp;TEXT(E6197,"yyyymmdd")</f>
        <v/>
      </c>
    </row>
    <row r="6198">
      <c r="A6198" t="n">
        <v>50161059</v>
      </c>
      <c r="B6198" t="inlineStr">
        <is>
          <t>Bronx</t>
        </is>
      </c>
      <c r="C6198" t="inlineStr">
        <is>
          <t>10454</t>
        </is>
      </c>
      <c r="D6198" t="inlineStr">
        <is>
          <t>Mexican</t>
        </is>
      </c>
      <c r="E6198" s="8" t="n">
        <v>46153</v>
      </c>
      <c r="F6198" t="inlineStr">
        <is>
          <t>Violations were cited in the following area(s).</t>
        </is>
      </c>
      <c r="G6198" t="inlineStr">
        <is>
          <t>04N</t>
        </is>
      </c>
      <c r="H6198" t="inlineStr">
        <is>
          <t>Filth flies or food/refuse/sewage associated with (FRSA) flies or other nuisance pests in establishment’s food and/or non-food areas. FRSA flies include house flies, blow flies, bottle flies, flesh flies, drain flies, Phorid flies and fruit flies.</t>
        </is>
      </c>
      <c r="I6198" t="inlineStr">
        <is>
          <t>Critical</t>
        </is>
      </c>
      <c r="J6198" t="n">
        <v>26</v>
      </c>
      <c r="L6198" s="9">
        <f>A6198&amp;"-"&amp;TEXT(E6198,"yyyymmdd")</f>
        <v/>
      </c>
    </row>
    <row r="6199">
      <c r="A6199" t="n">
        <v>50161059</v>
      </c>
      <c r="B6199" t="inlineStr">
        <is>
          <t>Bronx</t>
        </is>
      </c>
      <c r="C6199" t="inlineStr">
        <is>
          <t>10454</t>
        </is>
      </c>
      <c r="D6199" t="inlineStr">
        <is>
          <t>Mexican</t>
        </is>
      </c>
      <c r="E6199" s="8" t="n">
        <v>46153</v>
      </c>
      <c r="F6199" t="inlineStr">
        <is>
          <t>Violations were cited in the following area(s).</t>
        </is>
      </c>
      <c r="G6199" t="inlineStr">
        <is>
          <t>06D</t>
        </is>
      </c>
      <c r="H6199" t="inlineStr">
        <is>
          <t>Food contact surface not properly washed, rinsed and sanitized after each use and following any activity when contamination may have occurred.</t>
        </is>
      </c>
      <c r="I6199" t="inlineStr">
        <is>
          <t>Critical</t>
        </is>
      </c>
      <c r="J6199" t="n">
        <v>26</v>
      </c>
      <c r="L6199" s="9">
        <f>A6199&amp;"-"&amp;TEXT(E6199,"yyyymmdd")</f>
        <v/>
      </c>
    </row>
    <row r="6200">
      <c r="A6200" t="n">
        <v>50161059</v>
      </c>
      <c r="B6200" t="inlineStr">
        <is>
          <t>Bronx</t>
        </is>
      </c>
      <c r="C6200" t="inlineStr">
        <is>
          <t>10454</t>
        </is>
      </c>
      <c r="D6200" t="inlineStr">
        <is>
          <t>Mexican</t>
        </is>
      </c>
      <c r="E6200" s="8" t="n">
        <v>46153</v>
      </c>
      <c r="F6200" t="inlineStr">
        <is>
          <t>Violations were cited in the following area(s).</t>
        </is>
      </c>
      <c r="G6200" t="inlineStr">
        <is>
          <t>06F</t>
        </is>
      </c>
      <c r="H6200" t="inlineStr">
        <is>
          <t>Wiping cloths not stored clean and dry, or in a sanitizing solution, between uses.</t>
        </is>
      </c>
      <c r="I6200" t="inlineStr">
        <is>
          <t>Critical</t>
        </is>
      </c>
      <c r="J6200" t="n">
        <v>26</v>
      </c>
      <c r="L6200" s="9">
        <f>A6200&amp;"-"&amp;TEXT(E6200,"yyyymmdd")</f>
        <v/>
      </c>
    </row>
    <row r="6201">
      <c r="A6201" t="n">
        <v>50161059</v>
      </c>
      <c r="B6201" t="inlineStr">
        <is>
          <t>Bronx</t>
        </is>
      </c>
      <c r="C6201" t="inlineStr">
        <is>
          <t>10454</t>
        </is>
      </c>
      <c r="D6201" t="inlineStr">
        <is>
          <t>Mexican</t>
        </is>
      </c>
      <c r="E6201" s="8" t="n">
        <v>46153</v>
      </c>
      <c r="F6201" t="inlineStr">
        <is>
          <t>Violations were cited in the following area(s).</t>
        </is>
      </c>
      <c r="G6201" t="inlineStr">
        <is>
          <t>08A</t>
        </is>
      </c>
      <c r="H6201" t="inlineStr">
        <is>
          <t>Establishment is not free of harborage or conditions conducive to rodents, insects or other pests.</t>
        </is>
      </c>
      <c r="I6201" t="inlineStr">
        <is>
          <t>Not Critical</t>
        </is>
      </c>
      <c r="J6201" t="n">
        <v>26</v>
      </c>
      <c r="L6201" s="9">
        <f>A6201&amp;"-"&amp;TEXT(E6201,"yyyymmdd")</f>
        <v/>
      </c>
    </row>
    <row r="6202">
      <c r="A6202" t="n">
        <v>50161059</v>
      </c>
      <c r="B6202" t="inlineStr">
        <is>
          <t>Bronx</t>
        </is>
      </c>
      <c r="C6202" t="inlineStr">
        <is>
          <t>10454</t>
        </is>
      </c>
      <c r="D6202" t="inlineStr">
        <is>
          <t>Mexican</t>
        </is>
      </c>
      <c r="E6202" s="8" t="n">
        <v>46153</v>
      </c>
      <c r="F6202" t="inlineStr">
        <is>
          <t>Violations were cited in the following area(s).</t>
        </is>
      </c>
      <c r="G6202" t="inlineStr">
        <is>
          <t>08B</t>
        </is>
      </c>
      <c r="H6202"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6202" t="inlineStr">
        <is>
          <t>Not Critical</t>
        </is>
      </c>
      <c r="J6202" t="n">
        <v>26</v>
      </c>
      <c r="L6202" s="9">
        <f>A6202&amp;"-"&amp;TEXT(E6202,"yyyymmdd")</f>
        <v/>
      </c>
    </row>
    <row r="6203">
      <c r="A6203" t="n">
        <v>50161059</v>
      </c>
      <c r="B6203" t="inlineStr">
        <is>
          <t>Bronx</t>
        </is>
      </c>
      <c r="C6203" t="inlineStr">
        <is>
          <t>10454</t>
        </is>
      </c>
      <c r="D6203" t="inlineStr">
        <is>
          <t>Mexican</t>
        </is>
      </c>
      <c r="E6203" s="8" t="n">
        <v>46153</v>
      </c>
      <c r="F6203" t="inlineStr">
        <is>
          <t>Violations were cited in the following area(s).</t>
        </is>
      </c>
      <c r="G6203" t="inlineStr">
        <is>
          <t>10F</t>
        </is>
      </c>
      <c r="H6203" t="inlineStr">
        <is>
          <t>Non-food contact surface or equipment made of unacceptable material, not kept clean, or not properly sealed, raised, spaced or movable to allow accessibility for cleaning on all sides, above and underneath the unit.</t>
        </is>
      </c>
      <c r="I6203" t="inlineStr">
        <is>
          <t>Not Critical</t>
        </is>
      </c>
      <c r="J6203" t="n">
        <v>26</v>
      </c>
      <c r="L6203" s="9">
        <f>A6203&amp;"-"&amp;TEXT(E6203,"yyyymmdd")</f>
        <v/>
      </c>
    </row>
    <row r="6204">
      <c r="A6204" t="n">
        <v>50163773</v>
      </c>
      <c r="B6204" t="inlineStr">
        <is>
          <t>Brooklyn</t>
        </is>
      </c>
      <c r="C6204" t="inlineStr">
        <is>
          <t>11212</t>
        </is>
      </c>
      <c r="D6204" t="inlineStr">
        <is>
          <t>Caribbean</t>
        </is>
      </c>
      <c r="E6204" s="8" t="n">
        <v>46153</v>
      </c>
      <c r="F6204" t="inlineStr">
        <is>
          <t>Violations were cited in the following area(s).</t>
        </is>
      </c>
      <c r="G6204" t="inlineStr">
        <is>
          <t>02G</t>
        </is>
      </c>
      <c r="H6204" t="inlineStr">
        <is>
          <t>Cold TCS food item held above 41 °F; smoked or processed fish held above 38 °F; intact raw eggs held above 45 °F; or reduced oxygen packaged (ROP) TCS foods held above required temperatures except during active necessary preparation.</t>
        </is>
      </c>
      <c r="I6204" t="inlineStr">
        <is>
          <t>Critical</t>
        </is>
      </c>
      <c r="J6204" t="n">
        <v>10</v>
      </c>
      <c r="K6204" t="inlineStr">
        <is>
          <t>A</t>
        </is>
      </c>
      <c r="L6204" s="9">
        <f>A6204&amp;"-"&amp;TEXT(E6204,"yyyymmdd")</f>
        <v/>
      </c>
    </row>
    <row r="6205">
      <c r="A6205" t="n">
        <v>50163773</v>
      </c>
      <c r="B6205" t="inlineStr">
        <is>
          <t>Brooklyn</t>
        </is>
      </c>
      <c r="C6205" t="inlineStr">
        <is>
          <t>11212</t>
        </is>
      </c>
      <c r="D6205" t="inlineStr">
        <is>
          <t>Caribbean</t>
        </is>
      </c>
      <c r="E6205" s="8" t="n">
        <v>46153</v>
      </c>
      <c r="F6205" t="inlineStr">
        <is>
          <t>Violations were cited in the following area(s).</t>
        </is>
      </c>
      <c r="G6205" t="inlineStr">
        <is>
          <t>10F</t>
        </is>
      </c>
      <c r="H6205" t="inlineStr">
        <is>
          <t>Non-food contact surface or equipment made of unacceptable material, not kept clean, or not properly sealed, raised, spaced or movable to allow accessibility for cleaning on all sides, above and underneath the unit.</t>
        </is>
      </c>
      <c r="I6205" t="inlineStr">
        <is>
          <t>Not Critical</t>
        </is>
      </c>
      <c r="J6205" t="n">
        <v>10</v>
      </c>
      <c r="K6205" t="inlineStr">
        <is>
          <t>A</t>
        </is>
      </c>
      <c r="L6205" s="9">
        <f>A6205&amp;"-"&amp;TEXT(E6205,"yyyymmdd")</f>
        <v/>
      </c>
    </row>
    <row r="6206">
      <c r="A6206" t="n">
        <v>50165822</v>
      </c>
      <c r="B6206" t="inlineStr">
        <is>
          <t>Manhattan</t>
        </is>
      </c>
      <c r="C6206" t="inlineStr">
        <is>
          <t>10040</t>
        </is>
      </c>
      <c r="D6206" t="inlineStr">
        <is>
          <t>Frozen Desserts</t>
        </is>
      </c>
      <c r="E6206" s="8" t="n">
        <v>46153</v>
      </c>
      <c r="F6206" t="inlineStr">
        <is>
          <t>Establishment Closed by DOHMH. Violations were cited in the following area(s) and those requiring immediate action were addressed.</t>
        </is>
      </c>
      <c r="G6206" t="inlineStr">
        <is>
          <t>04H</t>
        </is>
      </c>
      <c r="H6206" t="inlineStr">
        <is>
          <t>Raw, cooked or prepared food is adulterated, contaminated, cross-contaminated, or not discarded in accordance with HACCP plan.</t>
        </is>
      </c>
      <c r="I6206" t="inlineStr">
        <is>
          <t>Critical</t>
        </is>
      </c>
      <c r="J6206" t="n">
        <v>26</v>
      </c>
      <c r="L6206" s="9">
        <f>A6206&amp;"-"&amp;TEXT(E6206,"yyyymmdd")</f>
        <v/>
      </c>
    </row>
    <row r="6207">
      <c r="A6207" t="n">
        <v>50165822</v>
      </c>
      <c r="B6207" t="inlineStr">
        <is>
          <t>Manhattan</t>
        </is>
      </c>
      <c r="C6207" t="inlineStr">
        <is>
          <t>10040</t>
        </is>
      </c>
      <c r="D6207" t="inlineStr">
        <is>
          <t>Frozen Desserts</t>
        </is>
      </c>
      <c r="E6207" s="8" t="n">
        <v>46153</v>
      </c>
      <c r="F6207" t="inlineStr">
        <is>
          <t>Establishment Closed by DOHMH. Violations were cited in the following area(s) and those requiring immediate action were addressed.</t>
        </is>
      </c>
      <c r="G6207" t="inlineStr">
        <is>
          <t>04L</t>
        </is>
      </c>
      <c r="H6207" t="inlineStr">
        <is>
          <t>Evidence of mice or live mice in establishment's food or non-food areas.</t>
        </is>
      </c>
      <c r="I6207" t="inlineStr">
        <is>
          <t>Critical</t>
        </is>
      </c>
      <c r="J6207" t="n">
        <v>26</v>
      </c>
      <c r="L6207" s="9">
        <f>A6207&amp;"-"&amp;TEXT(E6207,"yyyymmdd")</f>
        <v/>
      </c>
    </row>
    <row r="6208">
      <c r="A6208" t="n">
        <v>50165822</v>
      </c>
      <c r="B6208" t="inlineStr">
        <is>
          <t>Manhattan</t>
        </is>
      </c>
      <c r="C6208" t="inlineStr">
        <is>
          <t>10040</t>
        </is>
      </c>
      <c r="D6208" t="inlineStr">
        <is>
          <t>Frozen Desserts</t>
        </is>
      </c>
      <c r="E6208" s="8" t="n">
        <v>46153</v>
      </c>
      <c r="F6208" t="inlineStr">
        <is>
          <t>Establishment Closed by DOHMH. Violations were cited in the following area(s) and those requiring immediate action were addressed.</t>
        </is>
      </c>
      <c r="G6208" t="inlineStr">
        <is>
          <t>06C</t>
        </is>
      </c>
      <c r="H620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208" t="inlineStr">
        <is>
          <t>Critical</t>
        </is>
      </c>
      <c r="J6208" t="n">
        <v>26</v>
      </c>
      <c r="L6208" s="9">
        <f>A6208&amp;"-"&amp;TEXT(E6208,"yyyymmdd")</f>
        <v/>
      </c>
    </row>
    <row r="6209">
      <c r="A6209" t="n">
        <v>50165822</v>
      </c>
      <c r="B6209" t="inlineStr">
        <is>
          <t>Manhattan</t>
        </is>
      </c>
      <c r="C6209" t="inlineStr">
        <is>
          <t>10040</t>
        </is>
      </c>
      <c r="D6209" t="inlineStr">
        <is>
          <t>Frozen Desserts</t>
        </is>
      </c>
      <c r="E6209" s="8" t="n">
        <v>46153</v>
      </c>
      <c r="F6209" t="inlineStr">
        <is>
          <t>Establishment Closed by DOHMH. Violations were cited in the following area(s) and those requiring immediate action were addressed.</t>
        </is>
      </c>
      <c r="G6209" t="inlineStr">
        <is>
          <t>06D</t>
        </is>
      </c>
      <c r="H6209" t="inlineStr">
        <is>
          <t>Food contact surface not properly washed, rinsed and sanitized after each use and following any activity when contamination may have occurred.</t>
        </is>
      </c>
      <c r="I6209" t="inlineStr">
        <is>
          <t>Critical</t>
        </is>
      </c>
      <c r="J6209" t="n">
        <v>26</v>
      </c>
      <c r="L6209" s="9">
        <f>A6209&amp;"-"&amp;TEXT(E6209,"yyyymmdd")</f>
        <v/>
      </c>
    </row>
    <row r="6210">
      <c r="A6210" t="n">
        <v>50165822</v>
      </c>
      <c r="B6210" t="inlineStr">
        <is>
          <t>Manhattan</t>
        </is>
      </c>
      <c r="C6210" t="inlineStr">
        <is>
          <t>10040</t>
        </is>
      </c>
      <c r="D6210" t="inlineStr">
        <is>
          <t>Frozen Desserts</t>
        </is>
      </c>
      <c r="E6210" s="8" t="n">
        <v>46153</v>
      </c>
      <c r="F6210" t="inlineStr">
        <is>
          <t>Establishment Closed by DOHMH. Violations were cited in the following area(s) and those requiring immediate action were addressed.</t>
        </is>
      </c>
      <c r="G6210" t="inlineStr">
        <is>
          <t>08A</t>
        </is>
      </c>
      <c r="H6210" t="inlineStr">
        <is>
          <t>Establishment is not free of harborage or conditions conducive to rodents, insects or other pests.</t>
        </is>
      </c>
      <c r="I6210" t="inlineStr">
        <is>
          <t>Not Critical</t>
        </is>
      </c>
      <c r="J6210" t="n">
        <v>26</v>
      </c>
      <c r="L6210" s="9">
        <f>A6210&amp;"-"&amp;TEXT(E6210,"yyyymmdd")</f>
        <v/>
      </c>
    </row>
    <row r="6211">
      <c r="A6211" t="n">
        <v>40385157</v>
      </c>
      <c r="B6211" t="inlineStr">
        <is>
          <t>Manhattan</t>
        </is>
      </c>
      <c r="C6211" t="inlineStr">
        <is>
          <t>10003</t>
        </is>
      </c>
      <c r="D6211" t="inlineStr">
        <is>
          <t>Mediterranean</t>
        </is>
      </c>
      <c r="E6211" s="8" t="n">
        <v>46154</v>
      </c>
      <c r="F6211" t="inlineStr">
        <is>
          <t>Violations were cited in the following area(s).</t>
        </is>
      </c>
      <c r="G6211" t="inlineStr">
        <is>
          <t>06C</t>
        </is>
      </c>
      <c r="H621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211" t="inlineStr">
        <is>
          <t>Critical</t>
        </is>
      </c>
      <c r="J6211" t="n">
        <v>8</v>
      </c>
      <c r="K6211" t="inlineStr">
        <is>
          <t>A</t>
        </is>
      </c>
      <c r="L6211" s="9">
        <f>A6211&amp;"-"&amp;TEXT(E6211,"yyyymmdd")</f>
        <v/>
      </c>
    </row>
    <row r="6212">
      <c r="A6212" t="n">
        <v>40385157</v>
      </c>
      <c r="B6212" t="inlineStr">
        <is>
          <t>Manhattan</t>
        </is>
      </c>
      <c r="C6212" t="inlineStr">
        <is>
          <t>10003</t>
        </is>
      </c>
      <c r="D6212" t="inlineStr">
        <is>
          <t>Mediterranean</t>
        </is>
      </c>
      <c r="E6212" s="8" t="n">
        <v>46154</v>
      </c>
      <c r="F6212" t="inlineStr">
        <is>
          <t>Violations were cited in the following area(s).</t>
        </is>
      </c>
      <c r="G6212" t="inlineStr">
        <is>
          <t>10F</t>
        </is>
      </c>
      <c r="H6212" t="inlineStr">
        <is>
          <t>Non-food contact surface or equipment made of unacceptable material, not kept clean, or not properly sealed, raised, spaced or movable to allow accessibility for cleaning on all sides, above and underneath the unit.</t>
        </is>
      </c>
      <c r="I6212" t="inlineStr">
        <is>
          <t>Not Critical</t>
        </is>
      </c>
      <c r="J6212" t="n">
        <v>8</v>
      </c>
      <c r="K6212" t="inlineStr">
        <is>
          <t>A</t>
        </is>
      </c>
      <c r="L6212" s="9">
        <f>A6212&amp;"-"&amp;TEXT(E6212,"yyyymmdd")</f>
        <v/>
      </c>
    </row>
    <row r="6213">
      <c r="A6213" t="n">
        <v>40401821</v>
      </c>
      <c r="B6213" t="inlineStr">
        <is>
          <t>Manhattan</t>
        </is>
      </c>
      <c r="C6213" t="inlineStr">
        <is>
          <t>10128</t>
        </is>
      </c>
      <c r="D6213" t="inlineStr">
        <is>
          <t>American</t>
        </is>
      </c>
      <c r="E6213" s="8" t="n">
        <v>46154</v>
      </c>
      <c r="F6213" t="inlineStr">
        <is>
          <t>Violations were cited in the following area(s).</t>
        </is>
      </c>
      <c r="G6213" t="inlineStr">
        <is>
          <t>10B</t>
        </is>
      </c>
      <c r="H6213" t="inlineStr">
        <is>
          <t>Anti-siphonage or back-flow prevention device not provided where required; equipment or floor not properly drained; sewage disposal system in disrepair or not functioning properly. Condensation or liquid waste improperly disposed of.</t>
        </is>
      </c>
      <c r="I6213" t="inlineStr">
        <is>
          <t>Not Critical</t>
        </is>
      </c>
      <c r="J6213" t="n">
        <v>7</v>
      </c>
      <c r="K6213" t="inlineStr">
        <is>
          <t>A</t>
        </is>
      </c>
      <c r="L6213" s="9">
        <f>A6213&amp;"-"&amp;TEXT(E6213,"yyyymmdd")</f>
        <v/>
      </c>
    </row>
    <row r="6214">
      <c r="A6214" t="n">
        <v>40401821</v>
      </c>
      <c r="B6214" t="inlineStr">
        <is>
          <t>Manhattan</t>
        </is>
      </c>
      <c r="C6214" t="inlineStr">
        <is>
          <t>10128</t>
        </is>
      </c>
      <c r="D6214" t="inlineStr">
        <is>
          <t>American</t>
        </is>
      </c>
      <c r="E6214" s="8" t="n">
        <v>46154</v>
      </c>
      <c r="F6214" t="inlineStr">
        <is>
          <t>Violations were cited in the following area(s).</t>
        </is>
      </c>
      <c r="G6214" t="inlineStr">
        <is>
          <t>10F</t>
        </is>
      </c>
      <c r="H6214" t="inlineStr">
        <is>
          <t>Non-food contact surface or equipment made of unacceptable material, not kept clean, or not properly sealed, raised, spaced or movable to allow accessibility for cleaning on all sides, above and underneath the unit.</t>
        </is>
      </c>
      <c r="I6214" t="inlineStr">
        <is>
          <t>Not Critical</t>
        </is>
      </c>
      <c r="J6214" t="n">
        <v>7</v>
      </c>
      <c r="K6214" t="inlineStr">
        <is>
          <t>A</t>
        </is>
      </c>
      <c r="L6214" s="9">
        <f>A6214&amp;"-"&amp;TEXT(E6214,"yyyymmdd")</f>
        <v/>
      </c>
    </row>
    <row r="6215">
      <c r="A6215" t="n">
        <v>40423654</v>
      </c>
      <c r="B6215" t="inlineStr">
        <is>
          <t>Manhattan</t>
        </is>
      </c>
      <c r="C6215" t="inlineStr">
        <is>
          <t>10025</t>
        </is>
      </c>
      <c r="D6215" t="inlineStr">
        <is>
          <t>Eastern European</t>
        </is>
      </c>
      <c r="E6215" s="8" t="n">
        <v>46154</v>
      </c>
      <c r="F6215" t="inlineStr">
        <is>
          <t>Violations were cited in the following area(s).</t>
        </is>
      </c>
      <c r="G6215" t="inlineStr">
        <is>
          <t>02B</t>
        </is>
      </c>
      <c r="H6215" t="inlineStr">
        <is>
          <t>Hot TCS food item not held at or above 140 °F.</t>
        </is>
      </c>
      <c r="I6215" t="inlineStr">
        <is>
          <t>Critical</t>
        </is>
      </c>
      <c r="J6215" t="n">
        <v>21</v>
      </c>
      <c r="L6215" s="9">
        <f>A6215&amp;"-"&amp;TEXT(E6215,"yyyymmdd")</f>
        <v/>
      </c>
    </row>
    <row r="6216">
      <c r="A6216" t="n">
        <v>40423654</v>
      </c>
      <c r="B6216" t="inlineStr">
        <is>
          <t>Manhattan</t>
        </is>
      </c>
      <c r="C6216" t="inlineStr">
        <is>
          <t>10025</t>
        </is>
      </c>
      <c r="D6216" t="inlineStr">
        <is>
          <t>Eastern European</t>
        </is>
      </c>
      <c r="E6216" s="8" t="n">
        <v>46154</v>
      </c>
      <c r="F6216" t="inlineStr">
        <is>
          <t>Violations were cited in the following area(s).</t>
        </is>
      </c>
      <c r="G6216" t="inlineStr">
        <is>
          <t>04C</t>
        </is>
      </c>
      <c r="H6216" t="inlineStr">
        <is>
          <t>Food worker/food vendor does not use utensil or other barrier to eliminate bare hand contact with food that will not receive adequate additional heat treatment.</t>
        </is>
      </c>
      <c r="I6216" t="inlineStr">
        <is>
          <t>Critical</t>
        </is>
      </c>
      <c r="J6216" t="n">
        <v>21</v>
      </c>
      <c r="L6216" s="9">
        <f>A6216&amp;"-"&amp;TEXT(E6216,"yyyymmdd")</f>
        <v/>
      </c>
    </row>
    <row r="6217">
      <c r="A6217" t="n">
        <v>40423654</v>
      </c>
      <c r="B6217" t="inlineStr">
        <is>
          <t>Manhattan</t>
        </is>
      </c>
      <c r="C6217" t="inlineStr">
        <is>
          <t>10025</t>
        </is>
      </c>
      <c r="D6217" t="inlineStr">
        <is>
          <t>Eastern European</t>
        </is>
      </c>
      <c r="E6217" s="8" t="n">
        <v>46154</v>
      </c>
      <c r="F6217" t="inlineStr">
        <is>
          <t>Violations were cited in the following area(s).</t>
        </is>
      </c>
      <c r="G6217" t="inlineStr">
        <is>
          <t>06A</t>
        </is>
      </c>
      <c r="H6217" t="inlineStr">
        <is>
          <t>Personal cleanliness is inadequate. Outer garment soiled with possible contaminant. Effective hair restraint not worn where required. Jewelry worn on hands or arms. Fingernail polish worn or fingernails not kept clean and trimmed.</t>
        </is>
      </c>
      <c r="I6217" t="inlineStr">
        <is>
          <t>Critical</t>
        </is>
      </c>
      <c r="J6217" t="n">
        <v>21</v>
      </c>
      <c r="L6217" s="9">
        <f>A6217&amp;"-"&amp;TEXT(E6217,"yyyymmdd")</f>
        <v/>
      </c>
    </row>
    <row r="6218">
      <c r="A6218" t="n">
        <v>40423654</v>
      </c>
      <c r="B6218" t="inlineStr">
        <is>
          <t>Manhattan</t>
        </is>
      </c>
      <c r="C6218" t="inlineStr">
        <is>
          <t>10025</t>
        </is>
      </c>
      <c r="D6218" t="inlineStr">
        <is>
          <t>Eastern European</t>
        </is>
      </c>
      <c r="E6218" s="8" t="n">
        <v>46154</v>
      </c>
      <c r="F6218" t="inlineStr">
        <is>
          <t>Violations were cited in the following area(s).</t>
        </is>
      </c>
      <c r="G6218" t="inlineStr">
        <is>
          <t>10F</t>
        </is>
      </c>
      <c r="H6218" t="inlineStr">
        <is>
          <t>Non-food contact surface or equipment made of unacceptable material, not kept clean, or not properly sealed, raised, spaced or movable to allow accessibility for cleaning on all sides, above and underneath the unit.</t>
        </is>
      </c>
      <c r="I6218" t="inlineStr">
        <is>
          <t>Not Critical</t>
        </is>
      </c>
      <c r="J6218" t="n">
        <v>21</v>
      </c>
      <c r="L6218" s="9">
        <f>A6218&amp;"-"&amp;TEXT(E6218,"yyyymmdd")</f>
        <v/>
      </c>
    </row>
    <row r="6219">
      <c r="A6219" t="n">
        <v>40512002</v>
      </c>
      <c r="B6219" t="inlineStr">
        <is>
          <t>Manhattan</t>
        </is>
      </c>
      <c r="C6219" t="inlineStr">
        <is>
          <t>10003</t>
        </is>
      </c>
      <c r="D6219" t="inlineStr">
        <is>
          <t>Middle Eastern</t>
        </is>
      </c>
      <c r="E6219" s="8" t="n">
        <v>46154</v>
      </c>
      <c r="F6219" t="inlineStr">
        <is>
          <t>Violations were cited in the following area(s).</t>
        </is>
      </c>
      <c r="G6219" t="inlineStr">
        <is>
          <t>06A</t>
        </is>
      </c>
      <c r="H6219" t="inlineStr">
        <is>
          <t>Personal cleanliness is inadequate. Outer garment soiled with possible contaminant. Effective hair restraint not worn where required. Jewelry worn on hands or arms. Fingernail polish worn or fingernails not kept clean and trimmed.</t>
        </is>
      </c>
      <c r="I6219" t="inlineStr">
        <is>
          <t>Critical</t>
        </is>
      </c>
      <c r="J6219" t="n">
        <v>8</v>
      </c>
      <c r="K6219" t="inlineStr">
        <is>
          <t>A</t>
        </is>
      </c>
      <c r="L6219" s="9">
        <f>A6219&amp;"-"&amp;TEXT(E6219,"yyyymmdd")</f>
        <v/>
      </c>
    </row>
    <row r="6220">
      <c r="A6220" t="n">
        <v>40512002</v>
      </c>
      <c r="B6220" t="inlineStr">
        <is>
          <t>Manhattan</t>
        </is>
      </c>
      <c r="C6220" t="inlineStr">
        <is>
          <t>10003</t>
        </is>
      </c>
      <c r="D6220" t="inlineStr">
        <is>
          <t>Middle Eastern</t>
        </is>
      </c>
      <c r="E6220" s="8" t="n">
        <v>46154</v>
      </c>
      <c r="F6220" t="inlineStr">
        <is>
          <t>Violations were cited in the following area(s).</t>
        </is>
      </c>
      <c r="G6220" t="inlineStr">
        <is>
          <t>09C</t>
        </is>
      </c>
      <c r="H6220" t="inlineStr">
        <is>
          <t>Design, construction, materials used or maintenance of food contact surface improper. Surface not easily cleanable, sanitized and maintained.</t>
        </is>
      </c>
      <c r="I6220" t="inlineStr">
        <is>
          <t>Not Critical</t>
        </is>
      </c>
      <c r="J6220" t="n">
        <v>8</v>
      </c>
      <c r="K6220" t="inlineStr">
        <is>
          <t>A</t>
        </is>
      </c>
      <c r="L6220" s="9">
        <f>A6220&amp;"-"&amp;TEXT(E6220,"yyyymmdd")</f>
        <v/>
      </c>
    </row>
    <row r="6221">
      <c r="A6221" t="n">
        <v>40722206</v>
      </c>
      <c r="B6221" t="inlineStr">
        <is>
          <t>Manhattan</t>
        </is>
      </c>
      <c r="C6221" t="inlineStr">
        <is>
          <t>10003</t>
        </is>
      </c>
      <c r="D6221" t="inlineStr">
        <is>
          <t>American</t>
        </is>
      </c>
      <c r="E6221" s="8" t="n">
        <v>46154</v>
      </c>
      <c r="F6221" t="inlineStr">
        <is>
          <t>Violations were cited in the following area(s).</t>
        </is>
      </c>
      <c r="G6221" t="inlineStr">
        <is>
          <t>05D</t>
        </is>
      </c>
      <c r="H622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221" t="inlineStr">
        <is>
          <t>Critical</t>
        </is>
      </c>
      <c r="J6221" t="n">
        <v>13</v>
      </c>
      <c r="K6221" t="inlineStr">
        <is>
          <t>A</t>
        </is>
      </c>
      <c r="L6221" s="9">
        <f>A6221&amp;"-"&amp;TEXT(E6221,"yyyymmdd")</f>
        <v/>
      </c>
    </row>
    <row r="6222">
      <c r="A6222" t="n">
        <v>40722206</v>
      </c>
      <c r="B6222" t="inlineStr">
        <is>
          <t>Manhattan</t>
        </is>
      </c>
      <c r="C6222" t="inlineStr">
        <is>
          <t>10003</t>
        </is>
      </c>
      <c r="D6222" t="inlineStr">
        <is>
          <t>American</t>
        </is>
      </c>
      <c r="E6222" s="8" t="n">
        <v>46154</v>
      </c>
      <c r="F6222" t="inlineStr">
        <is>
          <t>Violations were cited in the following area(s).</t>
        </is>
      </c>
      <c r="G6222" t="inlineStr">
        <is>
          <t>10F</t>
        </is>
      </c>
      <c r="H6222" t="inlineStr">
        <is>
          <t>Non-food contact surface or equipment made of unacceptable material, not kept clean, or not properly sealed, raised, spaced or movable to allow accessibility for cleaning on all sides, above and underneath the unit.</t>
        </is>
      </c>
      <c r="I6222" t="inlineStr">
        <is>
          <t>Not Critical</t>
        </is>
      </c>
      <c r="J6222" t="n">
        <v>13</v>
      </c>
      <c r="K6222" t="inlineStr">
        <is>
          <t>A</t>
        </is>
      </c>
      <c r="L6222" s="9">
        <f>A6222&amp;"-"&amp;TEXT(E6222,"yyyymmdd")</f>
        <v/>
      </c>
    </row>
    <row r="6223">
      <c r="A6223" t="n">
        <v>40949604</v>
      </c>
      <c r="B6223" t="inlineStr">
        <is>
          <t>Manhattan</t>
        </is>
      </c>
      <c r="C6223" t="inlineStr">
        <is>
          <t>10025</t>
        </is>
      </c>
      <c r="D6223" t="inlineStr">
        <is>
          <t>Pizza</t>
        </is>
      </c>
      <c r="E6223" s="8" t="n">
        <v>46154</v>
      </c>
      <c r="F6223" t="inlineStr">
        <is>
          <t>Violations were cited in the following area(s).</t>
        </is>
      </c>
      <c r="G6223" t="inlineStr">
        <is>
          <t>06C</t>
        </is>
      </c>
      <c r="H622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223" t="inlineStr">
        <is>
          <t>Critical</t>
        </is>
      </c>
      <c r="J6223" t="n">
        <v>12</v>
      </c>
      <c r="K6223" t="inlineStr">
        <is>
          <t>A</t>
        </is>
      </c>
      <c r="L6223" s="9">
        <f>A6223&amp;"-"&amp;TEXT(E6223,"yyyymmdd")</f>
        <v/>
      </c>
    </row>
    <row r="6224">
      <c r="A6224" t="n">
        <v>40949604</v>
      </c>
      <c r="B6224" t="inlineStr">
        <is>
          <t>Manhattan</t>
        </is>
      </c>
      <c r="C6224" t="inlineStr">
        <is>
          <t>10025</t>
        </is>
      </c>
      <c r="D6224" t="inlineStr">
        <is>
          <t>Pizza</t>
        </is>
      </c>
      <c r="E6224" s="8" t="n">
        <v>46154</v>
      </c>
      <c r="F6224" t="inlineStr">
        <is>
          <t>Violations were cited in the following area(s).</t>
        </is>
      </c>
      <c r="G6224" t="inlineStr">
        <is>
          <t>06F</t>
        </is>
      </c>
      <c r="H6224" t="inlineStr">
        <is>
          <t>Wiping cloths not stored clean and dry, or in a sanitizing solution, between uses.</t>
        </is>
      </c>
      <c r="I6224" t="inlineStr">
        <is>
          <t>Critical</t>
        </is>
      </c>
      <c r="J6224" t="n">
        <v>12</v>
      </c>
      <c r="K6224" t="inlineStr">
        <is>
          <t>A</t>
        </is>
      </c>
      <c r="L6224" s="9">
        <f>A6224&amp;"-"&amp;TEXT(E6224,"yyyymmdd")</f>
        <v/>
      </c>
    </row>
    <row r="6225">
      <c r="A6225" t="n">
        <v>41077301</v>
      </c>
      <c r="B6225" t="inlineStr">
        <is>
          <t>Manhattan</t>
        </is>
      </c>
      <c r="C6225" t="inlineStr">
        <is>
          <t>10003</t>
        </is>
      </c>
      <c r="D6225" t="inlineStr">
        <is>
          <t>Middle Eastern</t>
        </is>
      </c>
      <c r="E6225" s="8" t="n">
        <v>46154</v>
      </c>
      <c r="F6225" t="inlineStr">
        <is>
          <t>Violations were cited in the following area(s).</t>
        </is>
      </c>
      <c r="G6225" t="inlineStr">
        <is>
          <t>08C</t>
        </is>
      </c>
      <c r="H6225" t="inlineStr">
        <is>
          <t>Pesticide not properly labeled or used by unlicensed individual. Pesticide, other toxic chemical improperly used/stored. Unprotected, unlocked bait station used.</t>
        </is>
      </c>
      <c r="I6225" t="inlineStr">
        <is>
          <t>Not Critical</t>
        </is>
      </c>
      <c r="J6225" t="n">
        <v>10</v>
      </c>
      <c r="K6225" t="inlineStr">
        <is>
          <t>A</t>
        </is>
      </c>
      <c r="L6225" s="9">
        <f>A6225&amp;"-"&amp;TEXT(E6225,"yyyymmdd")</f>
        <v/>
      </c>
    </row>
    <row r="6226">
      <c r="A6226" t="n">
        <v>41077301</v>
      </c>
      <c r="B6226" t="inlineStr">
        <is>
          <t>Manhattan</t>
        </is>
      </c>
      <c r="C6226" t="inlineStr">
        <is>
          <t>10003</t>
        </is>
      </c>
      <c r="D6226" t="inlineStr">
        <is>
          <t>Middle Eastern</t>
        </is>
      </c>
      <c r="E6226" s="8" t="n">
        <v>46154</v>
      </c>
      <c r="F6226" t="inlineStr">
        <is>
          <t>Violations were cited in the following area(s).</t>
        </is>
      </c>
      <c r="G6226" t="inlineStr">
        <is>
          <t>10F</t>
        </is>
      </c>
      <c r="H6226" t="inlineStr">
        <is>
          <t>Non-food contact surface or equipment made of unacceptable material, not kept clean, or not properly sealed, raised, spaced or movable to allow accessibility for cleaning on all sides, above and underneath the unit.</t>
        </is>
      </c>
      <c r="I6226" t="inlineStr">
        <is>
          <t>Not Critical</t>
        </is>
      </c>
      <c r="J6226" t="n">
        <v>10</v>
      </c>
      <c r="K6226" t="inlineStr">
        <is>
          <t>A</t>
        </is>
      </c>
      <c r="L6226" s="9">
        <f>A6226&amp;"-"&amp;TEXT(E6226,"yyyymmdd")</f>
        <v/>
      </c>
    </row>
    <row r="6227">
      <c r="A6227" t="n">
        <v>41077301</v>
      </c>
      <c r="B6227" t="inlineStr">
        <is>
          <t>Manhattan</t>
        </is>
      </c>
      <c r="C6227" t="inlineStr">
        <is>
          <t>10003</t>
        </is>
      </c>
      <c r="D6227" t="inlineStr">
        <is>
          <t>Middle Eastern</t>
        </is>
      </c>
      <c r="E6227" s="8" t="n">
        <v>46154</v>
      </c>
      <c r="F6227" t="inlineStr">
        <is>
          <t>Violations were cited in the following area(s).</t>
        </is>
      </c>
      <c r="G6227" t="inlineStr">
        <is>
          <t>10G</t>
        </is>
      </c>
      <c r="H6227" t="inlineStr">
        <is>
          <t>Dishwashing and ware washing: Cleaning and sanitizing of tableware, including dishes, utensils, and equipment deficient.</t>
        </is>
      </c>
      <c r="I6227" t="inlineStr">
        <is>
          <t>Not Critical</t>
        </is>
      </c>
      <c r="J6227" t="n">
        <v>10</v>
      </c>
      <c r="K6227" t="inlineStr">
        <is>
          <t>A</t>
        </is>
      </c>
      <c r="L6227" s="9">
        <f>A6227&amp;"-"&amp;TEXT(E6227,"yyyymmdd")</f>
        <v/>
      </c>
    </row>
    <row r="6228">
      <c r="A6228" t="n">
        <v>41236893</v>
      </c>
      <c r="B6228" t="inlineStr">
        <is>
          <t>Brooklyn</t>
        </is>
      </c>
      <c r="C6228" t="inlineStr">
        <is>
          <t>11235</t>
        </is>
      </c>
      <c r="D6228" t="inlineStr">
        <is>
          <t>Pizza</t>
        </is>
      </c>
      <c r="E6228" s="8" t="n">
        <v>46154</v>
      </c>
      <c r="F6228" t="inlineStr">
        <is>
          <t>Violations were cited in the following area(s).</t>
        </is>
      </c>
      <c r="G6228" t="inlineStr">
        <is>
          <t>10F</t>
        </is>
      </c>
      <c r="H6228" t="inlineStr">
        <is>
          <t>Non-food contact surface or equipment made of unacceptable material, not kept clean, or not properly sealed, raised, spaced or movable to allow accessibility for cleaning on all sides, above and underneath the unit.</t>
        </is>
      </c>
      <c r="I6228" t="inlineStr">
        <is>
          <t>Not Critical</t>
        </is>
      </c>
      <c r="J6228" t="n">
        <v>2</v>
      </c>
      <c r="K6228" t="inlineStr">
        <is>
          <t>A</t>
        </is>
      </c>
      <c r="L6228" s="9">
        <f>A6228&amp;"-"&amp;TEXT(E6228,"yyyymmdd")</f>
        <v/>
      </c>
    </row>
    <row r="6229">
      <c r="A6229" t="n">
        <v>41379215</v>
      </c>
      <c r="B6229" t="inlineStr">
        <is>
          <t>Queens</t>
        </is>
      </c>
      <c r="C6229" t="inlineStr">
        <is>
          <t>11374</t>
        </is>
      </c>
      <c r="D6229" t="inlineStr">
        <is>
          <t>Latin American</t>
        </is>
      </c>
      <c r="E6229" s="8" t="n">
        <v>46154</v>
      </c>
      <c r="F6229" t="inlineStr">
        <is>
          <t>Violations were cited in the following area(s).</t>
        </is>
      </c>
      <c r="G6229" t="inlineStr">
        <is>
          <t>02B</t>
        </is>
      </c>
      <c r="H6229" t="inlineStr">
        <is>
          <t>Hot TCS food item not held at or above 140 °F.</t>
        </is>
      </c>
      <c r="I6229" t="inlineStr">
        <is>
          <t>Critical</t>
        </is>
      </c>
      <c r="J6229" t="n">
        <v>20</v>
      </c>
      <c r="L6229" s="9">
        <f>A6229&amp;"-"&amp;TEXT(E6229,"yyyymmdd")</f>
        <v/>
      </c>
    </row>
    <row r="6230">
      <c r="A6230" t="n">
        <v>41379215</v>
      </c>
      <c r="B6230" t="inlineStr">
        <is>
          <t>Queens</t>
        </is>
      </c>
      <c r="C6230" t="inlineStr">
        <is>
          <t>11374</t>
        </is>
      </c>
      <c r="D6230" t="inlineStr">
        <is>
          <t>Latin American</t>
        </is>
      </c>
      <c r="E6230" s="8" t="n">
        <v>46154</v>
      </c>
      <c r="F6230" t="inlineStr">
        <is>
          <t>Violations were cited in the following area(s).</t>
        </is>
      </c>
      <c r="G6230" t="inlineStr">
        <is>
          <t>02G</t>
        </is>
      </c>
      <c r="H6230" t="inlineStr">
        <is>
          <t>Cold TCS food item held above 41 °F; smoked or processed fish held above 38 °F; intact raw eggs held above 45 °F; or reduced oxygen packaged (ROP) TCS foods held above required temperatures except during active necessary preparation.</t>
        </is>
      </c>
      <c r="I6230" t="inlineStr">
        <is>
          <t>Critical</t>
        </is>
      </c>
      <c r="J6230" t="n">
        <v>20</v>
      </c>
      <c r="L6230" s="9">
        <f>A6230&amp;"-"&amp;TEXT(E6230,"yyyymmdd")</f>
        <v/>
      </c>
    </row>
    <row r="6231">
      <c r="A6231" t="n">
        <v>41379215</v>
      </c>
      <c r="B6231" t="inlineStr">
        <is>
          <t>Queens</t>
        </is>
      </c>
      <c r="C6231" t="inlineStr">
        <is>
          <t>11374</t>
        </is>
      </c>
      <c r="D6231" t="inlineStr">
        <is>
          <t>Latin American</t>
        </is>
      </c>
      <c r="E6231" s="8" t="n">
        <v>46154</v>
      </c>
      <c r="F6231" t="inlineStr">
        <is>
          <t>Violations were cited in the following area(s).</t>
        </is>
      </c>
      <c r="G6231" t="inlineStr">
        <is>
          <t>10F</t>
        </is>
      </c>
      <c r="H6231" t="inlineStr">
        <is>
          <t>Non-food contact surface or equipment made of unacceptable material, not kept clean, or not properly sealed, raised, spaced or movable to allow accessibility for cleaning on all sides, above and underneath the unit.</t>
        </is>
      </c>
      <c r="I6231" t="inlineStr">
        <is>
          <t>Not Critical</t>
        </is>
      </c>
      <c r="J6231" t="n">
        <v>20</v>
      </c>
      <c r="L6231" s="9">
        <f>A6231&amp;"-"&amp;TEXT(E6231,"yyyymmdd")</f>
        <v/>
      </c>
    </row>
    <row r="6232">
      <c r="A6232" t="n">
        <v>41476195</v>
      </c>
      <c r="B6232" t="inlineStr">
        <is>
          <t>Manhattan</t>
        </is>
      </c>
      <c r="C6232" t="inlineStr">
        <is>
          <t>10013</t>
        </is>
      </c>
      <c r="D6232" t="inlineStr">
        <is>
          <t>Indian</t>
        </is>
      </c>
      <c r="E6232" s="8" t="n">
        <v>46154</v>
      </c>
      <c r="F6232" t="inlineStr">
        <is>
          <t>Violations were cited in the following area(s).</t>
        </is>
      </c>
      <c r="G6232" t="inlineStr">
        <is>
          <t>02G</t>
        </is>
      </c>
      <c r="H6232" t="inlineStr">
        <is>
          <t>Cold TCS food item held above 41 °F; smoked or processed fish held above 38 °F; intact raw eggs held above 45 °F; or reduced oxygen packaged (ROP) TCS foods held above required temperatures except during active necessary preparation.</t>
        </is>
      </c>
      <c r="I6232" t="inlineStr">
        <is>
          <t>Critical</t>
        </is>
      </c>
      <c r="J6232" t="n">
        <v>30</v>
      </c>
      <c r="L6232" s="9">
        <f>A6232&amp;"-"&amp;TEXT(E6232,"yyyymmdd")</f>
        <v/>
      </c>
    </row>
    <row r="6233">
      <c r="A6233" t="n">
        <v>41476195</v>
      </c>
      <c r="B6233" t="inlineStr">
        <is>
          <t>Manhattan</t>
        </is>
      </c>
      <c r="C6233" t="inlineStr">
        <is>
          <t>10013</t>
        </is>
      </c>
      <c r="D6233" t="inlineStr">
        <is>
          <t>Indian</t>
        </is>
      </c>
      <c r="E6233" s="8" t="n">
        <v>46154</v>
      </c>
      <c r="F6233" t="inlineStr">
        <is>
          <t>Violations were cited in the following area(s).</t>
        </is>
      </c>
      <c r="G6233" t="inlineStr">
        <is>
          <t>04N</t>
        </is>
      </c>
      <c r="H6233" t="inlineStr">
        <is>
          <t>Filth flies or food/refuse/sewage associated with (FRSA) flies or other nuisance pests in establishment’s food and/or non-food areas. FRSA flies include house flies, blow flies, bottle flies, flesh flies, drain flies, Phorid flies and fruit flies.</t>
        </is>
      </c>
      <c r="I6233" t="inlineStr">
        <is>
          <t>Critical</t>
        </is>
      </c>
      <c r="J6233" t="n">
        <v>30</v>
      </c>
      <c r="L6233" s="9">
        <f>A6233&amp;"-"&amp;TEXT(E6233,"yyyymmdd")</f>
        <v/>
      </c>
    </row>
    <row r="6234">
      <c r="A6234" t="n">
        <v>41476195</v>
      </c>
      <c r="B6234" t="inlineStr">
        <is>
          <t>Manhattan</t>
        </is>
      </c>
      <c r="C6234" t="inlineStr">
        <is>
          <t>10013</t>
        </is>
      </c>
      <c r="D6234" t="inlineStr">
        <is>
          <t>Indian</t>
        </is>
      </c>
      <c r="E6234" s="8" t="n">
        <v>46154</v>
      </c>
      <c r="F6234" t="inlineStr">
        <is>
          <t>Violations were cited in the following area(s).</t>
        </is>
      </c>
      <c r="G6234" t="inlineStr">
        <is>
          <t>06C</t>
        </is>
      </c>
      <c r="H623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234" t="inlineStr">
        <is>
          <t>Critical</t>
        </is>
      </c>
      <c r="J6234" t="n">
        <v>30</v>
      </c>
      <c r="L6234" s="9">
        <f>A6234&amp;"-"&amp;TEXT(E6234,"yyyymmdd")</f>
        <v/>
      </c>
    </row>
    <row r="6235">
      <c r="A6235" t="n">
        <v>41476195</v>
      </c>
      <c r="B6235" t="inlineStr">
        <is>
          <t>Manhattan</t>
        </is>
      </c>
      <c r="C6235" t="inlineStr">
        <is>
          <t>10013</t>
        </is>
      </c>
      <c r="D6235" t="inlineStr">
        <is>
          <t>Indian</t>
        </is>
      </c>
      <c r="E6235" s="8" t="n">
        <v>46154</v>
      </c>
      <c r="F6235" t="inlineStr">
        <is>
          <t>Violations were cited in the following area(s).</t>
        </is>
      </c>
      <c r="G6235" t="inlineStr">
        <is>
          <t>06D</t>
        </is>
      </c>
      <c r="H6235" t="inlineStr">
        <is>
          <t>Food contact surface not properly washed, rinsed and sanitized after each use and following any activity when contamination may have occurred.</t>
        </is>
      </c>
      <c r="I6235" t="inlineStr">
        <is>
          <t>Critical</t>
        </is>
      </c>
      <c r="J6235" t="n">
        <v>30</v>
      </c>
      <c r="L6235" s="9">
        <f>A6235&amp;"-"&amp;TEXT(E6235,"yyyymmdd")</f>
        <v/>
      </c>
    </row>
    <row r="6236">
      <c r="A6236" t="n">
        <v>41476195</v>
      </c>
      <c r="B6236" t="inlineStr">
        <is>
          <t>Manhattan</t>
        </is>
      </c>
      <c r="C6236" t="inlineStr">
        <is>
          <t>10013</t>
        </is>
      </c>
      <c r="D6236" t="inlineStr">
        <is>
          <t>Indian</t>
        </is>
      </c>
      <c r="E6236" s="8" t="n">
        <v>46154</v>
      </c>
      <c r="F6236" t="inlineStr">
        <is>
          <t>Violations were cited in the following area(s).</t>
        </is>
      </c>
      <c r="G6236" t="inlineStr">
        <is>
          <t>08A</t>
        </is>
      </c>
      <c r="H6236" t="inlineStr">
        <is>
          <t>Establishment is not free of harborage or conditions conducive to rodents, insects or other pests.</t>
        </is>
      </c>
      <c r="I6236" t="inlineStr">
        <is>
          <t>Not Critical</t>
        </is>
      </c>
      <c r="J6236" t="n">
        <v>30</v>
      </c>
      <c r="L6236" s="9">
        <f>A6236&amp;"-"&amp;TEXT(E6236,"yyyymmdd")</f>
        <v/>
      </c>
    </row>
    <row r="6237">
      <c r="A6237" t="n">
        <v>41476195</v>
      </c>
      <c r="B6237" t="inlineStr">
        <is>
          <t>Manhattan</t>
        </is>
      </c>
      <c r="C6237" t="inlineStr">
        <is>
          <t>10013</t>
        </is>
      </c>
      <c r="D6237" t="inlineStr">
        <is>
          <t>Indian</t>
        </is>
      </c>
      <c r="E6237" s="8" t="n">
        <v>46154</v>
      </c>
      <c r="F6237" t="inlineStr">
        <is>
          <t>Violations were cited in the following area(s).</t>
        </is>
      </c>
      <c r="G6237" t="inlineStr">
        <is>
          <t>10B</t>
        </is>
      </c>
      <c r="H6237" t="inlineStr">
        <is>
          <t>Anti-siphonage or back-flow prevention device not provided where required; equipment or floor not properly drained; sewage disposal system in disrepair or not functioning properly. Condensation or liquid waste improperly disposed of.</t>
        </is>
      </c>
      <c r="I6237" t="inlineStr">
        <is>
          <t>Not Critical</t>
        </is>
      </c>
      <c r="J6237" t="n">
        <v>30</v>
      </c>
      <c r="L6237" s="9">
        <f>A6237&amp;"-"&amp;TEXT(E6237,"yyyymmdd")</f>
        <v/>
      </c>
    </row>
    <row r="6238">
      <c r="A6238" t="n">
        <v>41476195</v>
      </c>
      <c r="B6238" t="inlineStr">
        <is>
          <t>Manhattan</t>
        </is>
      </c>
      <c r="C6238" t="inlineStr">
        <is>
          <t>10013</t>
        </is>
      </c>
      <c r="D6238" t="inlineStr">
        <is>
          <t>Indian</t>
        </is>
      </c>
      <c r="E6238" s="8" t="n">
        <v>46154</v>
      </c>
      <c r="F6238" t="inlineStr">
        <is>
          <t>Violations were cited in the following area(s).</t>
        </is>
      </c>
      <c r="G6238" t="inlineStr">
        <is>
          <t>10F</t>
        </is>
      </c>
      <c r="H6238" t="inlineStr">
        <is>
          <t>Non-food contact surface or equipment made of unacceptable material, not kept clean, or not properly sealed, raised, spaced or movable to allow accessibility for cleaning on all sides, above and underneath the unit.</t>
        </is>
      </c>
      <c r="I6238" t="inlineStr">
        <is>
          <t>Not Critical</t>
        </is>
      </c>
      <c r="J6238" t="n">
        <v>30</v>
      </c>
      <c r="L6238" s="9">
        <f>A6238&amp;"-"&amp;TEXT(E6238,"yyyymmdd")</f>
        <v/>
      </c>
    </row>
    <row r="6239">
      <c r="A6239" t="n">
        <v>41482939</v>
      </c>
      <c r="B6239" t="inlineStr">
        <is>
          <t>Manhattan</t>
        </is>
      </c>
      <c r="C6239" t="inlineStr">
        <is>
          <t>10034</t>
        </is>
      </c>
      <c r="D6239" t="inlineStr">
        <is>
          <t>Latin American</t>
        </is>
      </c>
      <c r="E6239" s="8" t="n">
        <v>46154</v>
      </c>
      <c r="F6239" t="inlineStr">
        <is>
          <t>Violations were cited in the following area(s).</t>
        </is>
      </c>
      <c r="G6239" t="inlineStr">
        <is>
          <t>08C</t>
        </is>
      </c>
      <c r="H6239" t="inlineStr">
        <is>
          <t>Pesticide not properly labeled or used by unlicensed individual. Pesticide, other toxic chemical improperly used/stored. Unprotected, unlocked bait station used.</t>
        </is>
      </c>
      <c r="I6239" t="inlineStr">
        <is>
          <t>Not Critical</t>
        </is>
      </c>
      <c r="J6239" t="n">
        <v>6</v>
      </c>
      <c r="K6239" t="inlineStr">
        <is>
          <t>A</t>
        </is>
      </c>
      <c r="L6239" s="9">
        <f>A6239&amp;"-"&amp;TEXT(E6239,"yyyymmdd")</f>
        <v/>
      </c>
    </row>
    <row r="6240">
      <c r="A6240" t="n">
        <v>41482939</v>
      </c>
      <c r="B6240" t="inlineStr">
        <is>
          <t>Manhattan</t>
        </is>
      </c>
      <c r="C6240" t="inlineStr">
        <is>
          <t>10034</t>
        </is>
      </c>
      <c r="D6240" t="inlineStr">
        <is>
          <t>Latin American</t>
        </is>
      </c>
      <c r="E6240" s="8" t="n">
        <v>46154</v>
      </c>
      <c r="F6240" t="inlineStr">
        <is>
          <t>Violations were cited in the following area(s).</t>
        </is>
      </c>
      <c r="G6240" t="inlineStr">
        <is>
          <t>10B</t>
        </is>
      </c>
      <c r="H6240" t="inlineStr">
        <is>
          <t>Anti-siphonage or back-flow prevention device not provided where required; equipment or floor not properly drained; sewage disposal system in disrepair or not functioning properly. Condensation or liquid waste improperly disposed of.</t>
        </is>
      </c>
      <c r="I6240" t="inlineStr">
        <is>
          <t>Not Critical</t>
        </is>
      </c>
      <c r="J6240" t="n">
        <v>6</v>
      </c>
      <c r="K6240" t="inlineStr">
        <is>
          <t>A</t>
        </is>
      </c>
      <c r="L6240" s="9">
        <f>A6240&amp;"-"&amp;TEXT(E6240,"yyyymmdd")</f>
        <v/>
      </c>
    </row>
    <row r="6241">
      <c r="A6241" t="n">
        <v>41482939</v>
      </c>
      <c r="B6241" t="inlineStr">
        <is>
          <t>Manhattan</t>
        </is>
      </c>
      <c r="C6241" t="inlineStr">
        <is>
          <t>10034</t>
        </is>
      </c>
      <c r="D6241" t="inlineStr">
        <is>
          <t>Latin American</t>
        </is>
      </c>
      <c r="E6241" s="8" t="n">
        <v>46154</v>
      </c>
      <c r="F6241" t="inlineStr">
        <is>
          <t>Violations were cited in the following area(s).</t>
        </is>
      </c>
      <c r="G6241" t="inlineStr">
        <is>
          <t>10F</t>
        </is>
      </c>
      <c r="H6241" t="inlineStr">
        <is>
          <t>Non-food contact surface or equipment made of unacceptable material, not kept clean, or not properly sealed, raised, spaced or movable to allow accessibility for cleaning on all sides, above and underneath the unit.</t>
        </is>
      </c>
      <c r="I6241" t="inlineStr">
        <is>
          <t>Not Critical</t>
        </is>
      </c>
      <c r="J6241" t="n">
        <v>6</v>
      </c>
      <c r="K6241" t="inlineStr">
        <is>
          <t>A</t>
        </is>
      </c>
      <c r="L6241" s="9">
        <f>A6241&amp;"-"&amp;TEXT(E6241,"yyyymmdd")</f>
        <v/>
      </c>
    </row>
    <row r="6242">
      <c r="A6242" t="n">
        <v>41523630</v>
      </c>
      <c r="B6242" t="inlineStr">
        <is>
          <t>Manhattan</t>
        </is>
      </c>
      <c r="C6242" t="inlineStr">
        <is>
          <t>10003</t>
        </is>
      </c>
      <c r="D6242" t="inlineStr">
        <is>
          <t>Pizza</t>
        </is>
      </c>
      <c r="E6242" s="8" t="n">
        <v>46154</v>
      </c>
      <c r="F6242" t="inlineStr">
        <is>
          <t>Violations were cited in the following area(s).</t>
        </is>
      </c>
      <c r="G6242" t="inlineStr">
        <is>
          <t>06D</t>
        </is>
      </c>
      <c r="H6242" t="inlineStr">
        <is>
          <t>Food contact surface not properly washed, rinsed and sanitized after each use and following any activity when contamination may have occurred.</t>
        </is>
      </c>
      <c r="I6242" t="inlineStr">
        <is>
          <t>Critical</t>
        </is>
      </c>
      <c r="J6242" t="n">
        <v>9</v>
      </c>
      <c r="K6242" t="inlineStr">
        <is>
          <t>A</t>
        </is>
      </c>
      <c r="L6242" s="9">
        <f>A6242&amp;"-"&amp;TEXT(E6242,"yyyymmdd")</f>
        <v/>
      </c>
    </row>
    <row r="6243">
      <c r="A6243" t="n">
        <v>41523630</v>
      </c>
      <c r="B6243" t="inlineStr">
        <is>
          <t>Manhattan</t>
        </is>
      </c>
      <c r="C6243" t="inlineStr">
        <is>
          <t>10003</t>
        </is>
      </c>
      <c r="D6243" t="inlineStr">
        <is>
          <t>Pizza</t>
        </is>
      </c>
      <c r="E6243" s="8" t="n">
        <v>46154</v>
      </c>
      <c r="F6243" t="inlineStr">
        <is>
          <t>Violations were cited in the following area(s).</t>
        </is>
      </c>
      <c r="G6243" t="inlineStr">
        <is>
          <t>09A</t>
        </is>
      </c>
      <c r="H6243" t="inlineStr">
        <is>
          <t>Swollen, leaking, rusted or otherwise damaged canned food to be returned to distributor not segregated from intact product and clearly labeled DO NOT USE</t>
        </is>
      </c>
      <c r="I6243" t="inlineStr">
        <is>
          <t>Not Critical</t>
        </is>
      </c>
      <c r="J6243" t="n">
        <v>9</v>
      </c>
      <c r="K6243" t="inlineStr">
        <is>
          <t>A</t>
        </is>
      </c>
      <c r="L6243" s="9">
        <f>A6243&amp;"-"&amp;TEXT(E6243,"yyyymmdd")</f>
        <v/>
      </c>
    </row>
    <row r="6244">
      <c r="A6244" t="n">
        <v>41523630</v>
      </c>
      <c r="B6244" t="inlineStr">
        <is>
          <t>Manhattan</t>
        </is>
      </c>
      <c r="C6244" t="inlineStr">
        <is>
          <t>10003</t>
        </is>
      </c>
      <c r="D6244" t="inlineStr">
        <is>
          <t>Pizza</t>
        </is>
      </c>
      <c r="E6244" s="8" t="n">
        <v>46154</v>
      </c>
      <c r="F6244" t="inlineStr">
        <is>
          <t>Violations were cited in the following area(s).</t>
        </is>
      </c>
      <c r="G6244" t="inlineStr">
        <is>
          <t>10F</t>
        </is>
      </c>
      <c r="H6244" t="inlineStr">
        <is>
          <t>Non-food contact surface or equipment made of unacceptable material, not kept clean, or not properly sealed, raised, spaced or movable to allow accessibility for cleaning on all sides, above and underneath the unit.</t>
        </is>
      </c>
      <c r="I6244" t="inlineStr">
        <is>
          <t>Not Critical</t>
        </is>
      </c>
      <c r="J6244" t="n">
        <v>9</v>
      </c>
      <c r="K6244" t="inlineStr">
        <is>
          <t>A</t>
        </is>
      </c>
      <c r="L6244" s="9">
        <f>A6244&amp;"-"&amp;TEXT(E6244,"yyyymmdd")</f>
        <v/>
      </c>
    </row>
    <row r="6245">
      <c r="A6245" t="n">
        <v>41618266</v>
      </c>
      <c r="B6245" t="inlineStr">
        <is>
          <t>Queens</t>
        </is>
      </c>
      <c r="C6245" t="inlineStr">
        <is>
          <t>11355</t>
        </is>
      </c>
      <c r="D6245" t="inlineStr">
        <is>
          <t>Chinese</t>
        </is>
      </c>
      <c r="E6245" s="8" t="n">
        <v>46154</v>
      </c>
      <c r="F6245" t="inlineStr">
        <is>
          <t>Violations were cited in the following area(s).</t>
        </is>
      </c>
      <c r="G6245" t="inlineStr">
        <is>
          <t>04L</t>
        </is>
      </c>
      <c r="H6245" t="inlineStr">
        <is>
          <t>Evidence of mice or live mice in establishment's food or non-food areas.</t>
        </is>
      </c>
      <c r="I6245" t="inlineStr">
        <is>
          <t>Critical</t>
        </is>
      </c>
      <c r="J6245" t="n">
        <v>20</v>
      </c>
      <c r="L6245" s="9">
        <f>A6245&amp;"-"&amp;TEXT(E6245,"yyyymmdd")</f>
        <v/>
      </c>
    </row>
    <row r="6246">
      <c r="A6246" t="n">
        <v>41618266</v>
      </c>
      <c r="B6246" t="inlineStr">
        <is>
          <t>Queens</t>
        </is>
      </c>
      <c r="C6246" t="inlineStr">
        <is>
          <t>11355</t>
        </is>
      </c>
      <c r="D6246" t="inlineStr">
        <is>
          <t>Chinese</t>
        </is>
      </c>
      <c r="E6246" s="8" t="n">
        <v>46154</v>
      </c>
      <c r="F6246" t="inlineStr">
        <is>
          <t>Violations were cited in the following area(s).</t>
        </is>
      </c>
      <c r="G6246" t="inlineStr">
        <is>
          <t>06C</t>
        </is>
      </c>
      <c r="H624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246" t="inlineStr">
        <is>
          <t>Critical</t>
        </is>
      </c>
      <c r="J6246" t="n">
        <v>20</v>
      </c>
      <c r="L6246" s="9">
        <f>A6246&amp;"-"&amp;TEXT(E6246,"yyyymmdd")</f>
        <v/>
      </c>
    </row>
    <row r="6247">
      <c r="A6247" t="n">
        <v>41618266</v>
      </c>
      <c r="B6247" t="inlineStr">
        <is>
          <t>Queens</t>
        </is>
      </c>
      <c r="C6247" t="inlineStr">
        <is>
          <t>11355</t>
        </is>
      </c>
      <c r="D6247" t="inlineStr">
        <is>
          <t>Chinese</t>
        </is>
      </c>
      <c r="E6247" s="8" t="n">
        <v>46154</v>
      </c>
      <c r="F6247" t="inlineStr">
        <is>
          <t>Violations were cited in the following area(s).</t>
        </is>
      </c>
      <c r="G6247" t="inlineStr">
        <is>
          <t>08A</t>
        </is>
      </c>
      <c r="H6247" t="inlineStr">
        <is>
          <t>Establishment is not free of harborage or conditions conducive to rodents, insects or other pests.</t>
        </is>
      </c>
      <c r="I6247" t="inlineStr">
        <is>
          <t>Not Critical</t>
        </is>
      </c>
      <c r="J6247" t="n">
        <v>20</v>
      </c>
      <c r="L6247" s="9">
        <f>A6247&amp;"-"&amp;TEXT(E6247,"yyyymmdd")</f>
        <v/>
      </c>
    </row>
    <row r="6248">
      <c r="A6248" t="n">
        <v>41618266</v>
      </c>
      <c r="B6248" t="inlineStr">
        <is>
          <t>Queens</t>
        </is>
      </c>
      <c r="C6248" t="inlineStr">
        <is>
          <t>11355</t>
        </is>
      </c>
      <c r="D6248" t="inlineStr">
        <is>
          <t>Chinese</t>
        </is>
      </c>
      <c r="E6248" s="8" t="n">
        <v>46154</v>
      </c>
      <c r="F6248" t="inlineStr">
        <is>
          <t>Violations were cited in the following area(s).</t>
        </is>
      </c>
      <c r="G6248" t="inlineStr">
        <is>
          <t>10F</t>
        </is>
      </c>
      <c r="H6248" t="inlineStr">
        <is>
          <t>Non-food contact surface or equipment made of unacceptable material, not kept clean, or not properly sealed, raised, spaced or movable to allow accessibility for cleaning on all sides, above and underneath the unit.</t>
        </is>
      </c>
      <c r="I6248" t="inlineStr">
        <is>
          <t>Not Critical</t>
        </is>
      </c>
      <c r="J6248" t="n">
        <v>20</v>
      </c>
      <c r="L6248" s="9">
        <f>A6248&amp;"-"&amp;TEXT(E6248,"yyyymmdd")</f>
        <v/>
      </c>
    </row>
    <row r="6249">
      <c r="A6249" t="n">
        <v>41626762</v>
      </c>
      <c r="B6249" t="inlineStr">
        <is>
          <t>Manhattan</t>
        </is>
      </c>
      <c r="C6249" t="inlineStr">
        <is>
          <t>10010</t>
        </is>
      </c>
      <c r="D6249" t="inlineStr">
        <is>
          <t>New American</t>
        </is>
      </c>
      <c r="E6249" s="8" t="n">
        <v>46154</v>
      </c>
      <c r="F6249" t="inlineStr">
        <is>
          <t>Violations were cited in the following area(s).</t>
        </is>
      </c>
      <c r="G6249" t="inlineStr">
        <is>
          <t>02B</t>
        </is>
      </c>
      <c r="H6249" t="inlineStr">
        <is>
          <t>Hot TCS food item not held at or above 140 °F.</t>
        </is>
      </c>
      <c r="I6249" t="inlineStr">
        <is>
          <t>Critical</t>
        </is>
      </c>
      <c r="J6249" t="n">
        <v>14</v>
      </c>
      <c r="L6249" s="9">
        <f>A6249&amp;"-"&amp;TEXT(E6249,"yyyymmdd")</f>
        <v/>
      </c>
    </row>
    <row r="6250">
      <c r="A6250" t="n">
        <v>41626762</v>
      </c>
      <c r="B6250" t="inlineStr">
        <is>
          <t>Manhattan</t>
        </is>
      </c>
      <c r="C6250" t="inlineStr">
        <is>
          <t>10010</t>
        </is>
      </c>
      <c r="D6250" t="inlineStr">
        <is>
          <t>New American</t>
        </is>
      </c>
      <c r="E6250" s="8" t="n">
        <v>46154</v>
      </c>
      <c r="F6250" t="inlineStr">
        <is>
          <t>Violations were cited in the following area(s).</t>
        </is>
      </c>
      <c r="G6250" t="inlineStr">
        <is>
          <t>04H</t>
        </is>
      </c>
      <c r="H6250" t="inlineStr">
        <is>
          <t>Raw, cooked or prepared food is adulterated, contaminated, cross-contaminated, or not discarded in accordance with HACCP plan.</t>
        </is>
      </c>
      <c r="I6250" t="inlineStr">
        <is>
          <t>Critical</t>
        </is>
      </c>
      <c r="J6250" t="n">
        <v>14</v>
      </c>
      <c r="L6250" s="9">
        <f>A6250&amp;"-"&amp;TEXT(E6250,"yyyymmdd")</f>
        <v/>
      </c>
    </row>
    <row r="6251">
      <c r="A6251" t="n">
        <v>41640757</v>
      </c>
      <c r="B6251" t="inlineStr">
        <is>
          <t>Manhattan</t>
        </is>
      </c>
      <c r="C6251" t="inlineStr">
        <is>
          <t>10128</t>
        </is>
      </c>
      <c r="D6251" t="inlineStr">
        <is>
          <t>Italian</t>
        </is>
      </c>
      <c r="E6251" s="8" t="n">
        <v>46154</v>
      </c>
      <c r="F6251" t="inlineStr">
        <is>
          <t>Violations were cited in the following area(s).</t>
        </is>
      </c>
      <c r="G6251" t="inlineStr">
        <is>
          <t>02G</t>
        </is>
      </c>
      <c r="H6251" t="inlineStr">
        <is>
          <t>Cold TCS food item held above 41 °F; smoked or processed fish held above 38 °F; intact raw eggs held above 45 °F; or reduced oxygen packaged (ROP) TCS foods held above required temperatures except during active necessary preparation.</t>
        </is>
      </c>
      <c r="I6251" t="inlineStr">
        <is>
          <t>Critical</t>
        </is>
      </c>
      <c r="J6251" t="n">
        <v>28</v>
      </c>
      <c r="L6251" s="9">
        <f>A6251&amp;"-"&amp;TEXT(E6251,"yyyymmdd")</f>
        <v/>
      </c>
    </row>
    <row r="6252">
      <c r="A6252" t="n">
        <v>41640757</v>
      </c>
      <c r="B6252" t="inlineStr">
        <is>
          <t>Manhattan</t>
        </is>
      </c>
      <c r="C6252" t="inlineStr">
        <is>
          <t>10128</t>
        </is>
      </c>
      <c r="D6252" t="inlineStr">
        <is>
          <t>Italian</t>
        </is>
      </c>
      <c r="E6252" s="8" t="n">
        <v>46154</v>
      </c>
      <c r="F6252" t="inlineStr">
        <is>
          <t>Violations were cited in the following area(s).</t>
        </is>
      </c>
      <c r="G6252" t="inlineStr">
        <is>
          <t>04L</t>
        </is>
      </c>
      <c r="H6252" t="inlineStr">
        <is>
          <t>Evidence of mice or live mice in establishment's food or non-food areas.</t>
        </is>
      </c>
      <c r="I6252" t="inlineStr">
        <is>
          <t>Critical</t>
        </is>
      </c>
      <c r="J6252" t="n">
        <v>28</v>
      </c>
      <c r="L6252" s="9">
        <f>A6252&amp;"-"&amp;TEXT(E6252,"yyyymmdd")</f>
        <v/>
      </c>
    </row>
    <row r="6253">
      <c r="A6253" t="n">
        <v>41640757</v>
      </c>
      <c r="B6253" t="inlineStr">
        <is>
          <t>Manhattan</t>
        </is>
      </c>
      <c r="C6253" t="inlineStr">
        <is>
          <t>10128</t>
        </is>
      </c>
      <c r="D6253" t="inlineStr">
        <is>
          <t>Italian</t>
        </is>
      </c>
      <c r="E6253" s="8" t="n">
        <v>46154</v>
      </c>
      <c r="F6253" t="inlineStr">
        <is>
          <t>Violations were cited in the following area(s).</t>
        </is>
      </c>
      <c r="G6253" t="inlineStr">
        <is>
          <t>08A</t>
        </is>
      </c>
      <c r="H6253" t="inlineStr">
        <is>
          <t>Establishment is not free of harborage or conditions conducive to rodents, insects or other pests.</t>
        </is>
      </c>
      <c r="I6253" t="inlineStr">
        <is>
          <t>Not Critical</t>
        </is>
      </c>
      <c r="J6253" t="n">
        <v>28</v>
      </c>
      <c r="L6253" s="9">
        <f>A6253&amp;"-"&amp;TEXT(E6253,"yyyymmdd")</f>
        <v/>
      </c>
    </row>
    <row r="6254">
      <c r="A6254" t="n">
        <v>41640757</v>
      </c>
      <c r="B6254" t="inlineStr">
        <is>
          <t>Manhattan</t>
        </is>
      </c>
      <c r="C6254" t="inlineStr">
        <is>
          <t>10128</t>
        </is>
      </c>
      <c r="D6254" t="inlineStr">
        <is>
          <t>Italian</t>
        </is>
      </c>
      <c r="E6254" s="8" t="n">
        <v>46154</v>
      </c>
      <c r="F6254" t="inlineStr">
        <is>
          <t>Violations were cited in the following area(s).</t>
        </is>
      </c>
      <c r="G6254" t="inlineStr">
        <is>
          <t>08C</t>
        </is>
      </c>
      <c r="H6254" t="inlineStr">
        <is>
          <t>Pesticide not properly labeled or used by unlicensed individual. Pesticide, other toxic chemical improperly used/stored. Unprotected, unlocked bait station used.</t>
        </is>
      </c>
      <c r="I6254" t="inlineStr">
        <is>
          <t>Not Critical</t>
        </is>
      </c>
      <c r="J6254" t="n">
        <v>28</v>
      </c>
      <c r="L6254" s="9">
        <f>A6254&amp;"-"&amp;TEXT(E6254,"yyyymmdd")</f>
        <v/>
      </c>
    </row>
    <row r="6255">
      <c r="A6255" t="n">
        <v>41640757</v>
      </c>
      <c r="B6255" t="inlineStr">
        <is>
          <t>Manhattan</t>
        </is>
      </c>
      <c r="C6255" t="inlineStr">
        <is>
          <t>10128</t>
        </is>
      </c>
      <c r="D6255" t="inlineStr">
        <is>
          <t>Italian</t>
        </is>
      </c>
      <c r="E6255" s="8" t="n">
        <v>46154</v>
      </c>
      <c r="F6255" t="inlineStr">
        <is>
          <t>Violations were cited in the following area(s).</t>
        </is>
      </c>
      <c r="G6255" t="inlineStr">
        <is>
          <t>09E</t>
        </is>
      </c>
      <c r="H6255" t="inlineStr">
        <is>
          <t>Wash hands sign not posted near or above hand washing sink.</t>
        </is>
      </c>
      <c r="I6255" t="inlineStr">
        <is>
          <t>Not Critical</t>
        </is>
      </c>
      <c r="J6255" t="n">
        <v>28</v>
      </c>
      <c r="L6255" s="9">
        <f>A6255&amp;"-"&amp;TEXT(E6255,"yyyymmdd")</f>
        <v/>
      </c>
    </row>
    <row r="6256">
      <c r="A6256" t="n">
        <v>41640757</v>
      </c>
      <c r="B6256" t="inlineStr">
        <is>
          <t>Manhattan</t>
        </is>
      </c>
      <c r="C6256" t="inlineStr">
        <is>
          <t>10128</t>
        </is>
      </c>
      <c r="D6256" t="inlineStr">
        <is>
          <t>Italian</t>
        </is>
      </c>
      <c r="E6256" s="8" t="n">
        <v>46154</v>
      </c>
      <c r="F6256" t="inlineStr">
        <is>
          <t>Violations were cited in the following area(s).</t>
        </is>
      </c>
      <c r="G6256" t="inlineStr">
        <is>
          <t>10F</t>
        </is>
      </c>
      <c r="H6256" t="inlineStr">
        <is>
          <t>Non-food contact surface or equipment made of unacceptable material, not kept clean, or not properly sealed, raised, spaced or movable to allow accessibility for cleaning on all sides, above and underneath the unit.</t>
        </is>
      </c>
      <c r="I6256" t="inlineStr">
        <is>
          <t>Not Critical</t>
        </is>
      </c>
      <c r="J6256" t="n">
        <v>28</v>
      </c>
      <c r="L6256" s="9">
        <f>A6256&amp;"-"&amp;TEXT(E6256,"yyyymmdd")</f>
        <v/>
      </c>
    </row>
    <row r="6257">
      <c r="A6257" t="n">
        <v>41640757</v>
      </c>
      <c r="B6257" t="inlineStr">
        <is>
          <t>Manhattan</t>
        </is>
      </c>
      <c r="C6257" t="inlineStr">
        <is>
          <t>10128</t>
        </is>
      </c>
      <c r="D6257" t="inlineStr">
        <is>
          <t>Italian</t>
        </is>
      </c>
      <c r="E6257" s="8" t="n">
        <v>46154</v>
      </c>
      <c r="F6257" t="inlineStr">
        <is>
          <t>Violations were cited in the following area(s).</t>
        </is>
      </c>
      <c r="G6257" t="inlineStr">
        <is>
          <t>10H</t>
        </is>
      </c>
      <c r="H6257" t="inlineStr">
        <is>
          <t>Single service article not provided. Single service article reused or not protected from contamination when transported, stored, dispensed. Drinking straws not completely enclosed in wrapper or dispensed from a sanitary device.</t>
        </is>
      </c>
      <c r="I6257" t="inlineStr">
        <is>
          <t>Not Critical</t>
        </is>
      </c>
      <c r="J6257" t="n">
        <v>28</v>
      </c>
      <c r="L6257" s="9">
        <f>A6257&amp;"-"&amp;TEXT(E6257,"yyyymmdd")</f>
        <v/>
      </c>
    </row>
    <row r="6258">
      <c r="A6258" t="n">
        <v>41691247</v>
      </c>
      <c r="B6258" t="inlineStr">
        <is>
          <t>Manhattan</t>
        </is>
      </c>
      <c r="C6258" t="inlineStr">
        <is>
          <t>10018</t>
        </is>
      </c>
      <c r="D6258" t="inlineStr">
        <is>
          <t>Coffee/Tea</t>
        </is>
      </c>
      <c r="E6258" s="8" t="n">
        <v>46154</v>
      </c>
      <c r="F6258" t="inlineStr">
        <is>
          <t>Violations were cited in the following area(s).</t>
        </is>
      </c>
      <c r="G6258" t="inlineStr">
        <is>
          <t>10F</t>
        </is>
      </c>
      <c r="H6258" t="inlineStr">
        <is>
          <t>Non-food contact surface or equipment made of unacceptable material, not kept clean, or not properly sealed, raised, spaced or movable to allow accessibility for cleaning on all sides, above and underneath the unit.</t>
        </is>
      </c>
      <c r="I6258" t="inlineStr">
        <is>
          <t>Not Critical</t>
        </is>
      </c>
      <c r="J6258" t="n">
        <v>2</v>
      </c>
      <c r="K6258" t="inlineStr">
        <is>
          <t>A</t>
        </is>
      </c>
      <c r="L6258" s="9">
        <f>A6258&amp;"-"&amp;TEXT(E6258,"yyyymmdd")</f>
        <v/>
      </c>
    </row>
    <row r="6259">
      <c r="A6259" t="n">
        <v>50005205</v>
      </c>
      <c r="B6259" t="inlineStr">
        <is>
          <t>Manhattan</t>
        </is>
      </c>
      <c r="C6259" t="inlineStr">
        <is>
          <t>10026</t>
        </is>
      </c>
      <c r="D6259" t="inlineStr">
        <is>
          <t>Coffee/Tea</t>
        </is>
      </c>
      <c r="E6259" s="8" t="n">
        <v>46154</v>
      </c>
      <c r="F6259" t="inlineStr">
        <is>
          <t>Violations were cited in the following area(s).</t>
        </is>
      </c>
      <c r="G6259" t="inlineStr">
        <is>
          <t>04K</t>
        </is>
      </c>
      <c r="H6259" t="inlineStr">
        <is>
          <t>Evidence of rats or live rats in establishment's food or non-food areas.</t>
        </is>
      </c>
      <c r="I6259" t="inlineStr">
        <is>
          <t>Critical</t>
        </is>
      </c>
      <c r="J6259" t="n">
        <v>11</v>
      </c>
      <c r="K6259" t="inlineStr">
        <is>
          <t>A</t>
        </is>
      </c>
      <c r="L6259" s="9">
        <f>A6259&amp;"-"&amp;TEXT(E6259,"yyyymmdd")</f>
        <v/>
      </c>
    </row>
    <row r="6260">
      <c r="A6260" t="n">
        <v>50005205</v>
      </c>
      <c r="B6260" t="inlineStr">
        <is>
          <t>Manhattan</t>
        </is>
      </c>
      <c r="C6260" t="inlineStr">
        <is>
          <t>10026</t>
        </is>
      </c>
      <c r="D6260" t="inlineStr">
        <is>
          <t>Coffee/Tea</t>
        </is>
      </c>
      <c r="E6260" s="8" t="n">
        <v>46154</v>
      </c>
      <c r="F6260" t="inlineStr">
        <is>
          <t>Violations were cited in the following area(s).</t>
        </is>
      </c>
      <c r="G6260" t="inlineStr">
        <is>
          <t>08A</t>
        </is>
      </c>
      <c r="H6260" t="inlineStr">
        <is>
          <t>Establishment is not free of harborage or conditions conducive to rodents, insects or other pests.</t>
        </is>
      </c>
      <c r="I6260" t="inlineStr">
        <is>
          <t>Not Critical</t>
        </is>
      </c>
      <c r="J6260" t="n">
        <v>11</v>
      </c>
      <c r="K6260" t="inlineStr">
        <is>
          <t>A</t>
        </is>
      </c>
      <c r="L6260" s="9">
        <f>A6260&amp;"-"&amp;TEXT(E6260,"yyyymmdd")</f>
        <v/>
      </c>
    </row>
    <row r="6261">
      <c r="A6261" t="n">
        <v>50005205</v>
      </c>
      <c r="B6261" t="inlineStr">
        <is>
          <t>Manhattan</t>
        </is>
      </c>
      <c r="C6261" t="inlineStr">
        <is>
          <t>10026</t>
        </is>
      </c>
      <c r="D6261" t="inlineStr">
        <is>
          <t>Coffee/Tea</t>
        </is>
      </c>
      <c r="E6261" s="8" t="n">
        <v>46154</v>
      </c>
      <c r="F6261" t="inlineStr">
        <is>
          <t>Violations were cited in the following area(s).</t>
        </is>
      </c>
      <c r="G6261" t="inlineStr">
        <is>
          <t>10B</t>
        </is>
      </c>
      <c r="H6261" t="inlineStr">
        <is>
          <t>Anti-siphonage or back-flow prevention device not provided where required; equipment or floor not properly drained; sewage disposal system in disrepair or not functioning properly. Condensation or liquid waste improperly disposed of.</t>
        </is>
      </c>
      <c r="I6261" t="inlineStr">
        <is>
          <t>Not Critical</t>
        </is>
      </c>
      <c r="J6261" t="n">
        <v>11</v>
      </c>
      <c r="K6261" t="inlineStr">
        <is>
          <t>A</t>
        </is>
      </c>
      <c r="L6261" s="9">
        <f>A6261&amp;"-"&amp;TEXT(E6261,"yyyymmdd")</f>
        <v/>
      </c>
    </row>
    <row r="6262">
      <c r="A6262" t="n">
        <v>50005855</v>
      </c>
      <c r="B6262" t="inlineStr">
        <is>
          <t>Brooklyn</t>
        </is>
      </c>
      <c r="C6262" t="inlineStr">
        <is>
          <t>11231</t>
        </is>
      </c>
      <c r="D6262" t="inlineStr">
        <is>
          <t>American</t>
        </is>
      </c>
      <c r="E6262" s="8" t="n">
        <v>46154</v>
      </c>
      <c r="F6262" t="inlineStr">
        <is>
          <t>Violations were cited in the following area(s).</t>
        </is>
      </c>
      <c r="G6262" t="inlineStr">
        <is>
          <t>02B</t>
        </is>
      </c>
      <c r="H6262" t="inlineStr">
        <is>
          <t>Hot TCS food item not held at or above 140 °F.</t>
        </is>
      </c>
      <c r="I6262" t="inlineStr">
        <is>
          <t>Critical</t>
        </is>
      </c>
      <c r="J6262" t="n">
        <v>53</v>
      </c>
      <c r="L6262" s="9">
        <f>A6262&amp;"-"&amp;TEXT(E6262,"yyyymmdd")</f>
        <v/>
      </c>
    </row>
    <row r="6263">
      <c r="A6263" t="n">
        <v>50005855</v>
      </c>
      <c r="B6263" t="inlineStr">
        <is>
          <t>Brooklyn</t>
        </is>
      </c>
      <c r="C6263" t="inlineStr">
        <is>
          <t>11231</t>
        </is>
      </c>
      <c r="D6263" t="inlineStr">
        <is>
          <t>American</t>
        </is>
      </c>
      <c r="E6263" s="8" t="n">
        <v>46154</v>
      </c>
      <c r="F6263" t="inlineStr">
        <is>
          <t>Violations were cited in the following area(s).</t>
        </is>
      </c>
      <c r="G6263" t="inlineStr">
        <is>
          <t>02G</t>
        </is>
      </c>
      <c r="H6263" t="inlineStr">
        <is>
          <t>Cold TCS food item held above 41 °F; smoked or processed fish held above 38 °F; intact raw eggs held above 45 °F; or reduced oxygen packaged (ROP) TCS foods held above required temperatures except during active necessary preparation.</t>
        </is>
      </c>
      <c r="I6263" t="inlineStr">
        <is>
          <t>Critical</t>
        </is>
      </c>
      <c r="J6263" t="n">
        <v>53</v>
      </c>
      <c r="L6263" s="9">
        <f>A6263&amp;"-"&amp;TEXT(E6263,"yyyymmdd")</f>
        <v/>
      </c>
    </row>
    <row r="6264">
      <c r="A6264" t="n">
        <v>50005855</v>
      </c>
      <c r="B6264" t="inlineStr">
        <is>
          <t>Brooklyn</t>
        </is>
      </c>
      <c r="C6264" t="inlineStr">
        <is>
          <t>11231</t>
        </is>
      </c>
      <c r="D6264" t="inlineStr">
        <is>
          <t>American</t>
        </is>
      </c>
      <c r="E6264" s="8" t="n">
        <v>46154</v>
      </c>
      <c r="F6264" t="inlineStr">
        <is>
          <t>Violations were cited in the following area(s).</t>
        </is>
      </c>
      <c r="G6264" t="inlineStr">
        <is>
          <t>05C</t>
        </is>
      </c>
      <c r="H6264" t="inlineStr">
        <is>
          <t>Food contact surface, refillable, reusable containers, or equipment improperly constructed, placed or maintained. Unacceptable material used. Culinary sink or other acceptable method not provided for washing food.</t>
        </is>
      </c>
      <c r="I6264" t="inlineStr">
        <is>
          <t>Critical</t>
        </is>
      </c>
      <c r="J6264" t="n">
        <v>53</v>
      </c>
      <c r="L6264" s="9">
        <f>A6264&amp;"-"&amp;TEXT(E6264,"yyyymmdd")</f>
        <v/>
      </c>
    </row>
    <row r="6265">
      <c r="A6265" t="n">
        <v>50005855</v>
      </c>
      <c r="B6265" t="inlineStr">
        <is>
          <t>Brooklyn</t>
        </is>
      </c>
      <c r="C6265" t="inlineStr">
        <is>
          <t>11231</t>
        </is>
      </c>
      <c r="D6265" t="inlineStr">
        <is>
          <t>American</t>
        </is>
      </c>
      <c r="E6265" s="8" t="n">
        <v>46154</v>
      </c>
      <c r="F6265" t="inlineStr">
        <is>
          <t>Violations were cited in the following area(s).</t>
        </is>
      </c>
      <c r="G6265" t="inlineStr">
        <is>
          <t>06D</t>
        </is>
      </c>
      <c r="H6265" t="inlineStr">
        <is>
          <t>Food contact surface not properly washed, rinsed and sanitized after each use and following any activity when contamination may have occurred.</t>
        </is>
      </c>
      <c r="I6265" t="inlineStr">
        <is>
          <t>Critical</t>
        </is>
      </c>
      <c r="J6265" t="n">
        <v>53</v>
      </c>
      <c r="L6265" s="9">
        <f>A6265&amp;"-"&amp;TEXT(E6265,"yyyymmdd")</f>
        <v/>
      </c>
    </row>
    <row r="6266">
      <c r="A6266" t="n">
        <v>50005855</v>
      </c>
      <c r="B6266" t="inlineStr">
        <is>
          <t>Brooklyn</t>
        </is>
      </c>
      <c r="C6266" t="inlineStr">
        <is>
          <t>11231</t>
        </is>
      </c>
      <c r="D6266" t="inlineStr">
        <is>
          <t>American</t>
        </is>
      </c>
      <c r="E6266" s="8" t="n">
        <v>46154</v>
      </c>
      <c r="F6266" t="inlineStr">
        <is>
          <t>Violations were cited in the following area(s).</t>
        </is>
      </c>
      <c r="G6266" t="inlineStr">
        <is>
          <t>10B</t>
        </is>
      </c>
      <c r="H6266" t="inlineStr">
        <is>
          <t>Anti-siphonage or back-flow prevention device not provided where required; equipment or floor not properly drained; sewage disposal system in disrepair or not functioning properly. Condensation or liquid waste improperly disposed of.</t>
        </is>
      </c>
      <c r="I6266" t="inlineStr">
        <is>
          <t>Not Critical</t>
        </is>
      </c>
      <c r="J6266" t="n">
        <v>53</v>
      </c>
      <c r="L6266" s="9">
        <f>A6266&amp;"-"&amp;TEXT(E6266,"yyyymmdd")</f>
        <v/>
      </c>
    </row>
    <row r="6267">
      <c r="A6267" t="n">
        <v>50005855</v>
      </c>
      <c r="B6267" t="inlineStr">
        <is>
          <t>Brooklyn</t>
        </is>
      </c>
      <c r="C6267" t="inlineStr">
        <is>
          <t>11231</t>
        </is>
      </c>
      <c r="D6267" t="inlineStr">
        <is>
          <t>American</t>
        </is>
      </c>
      <c r="E6267" s="8" t="n">
        <v>46154</v>
      </c>
      <c r="F6267" t="inlineStr">
        <is>
          <t>Violations were cited in the following area(s).</t>
        </is>
      </c>
      <c r="G6267" t="inlineStr">
        <is>
          <t>10F</t>
        </is>
      </c>
      <c r="H6267" t="inlineStr">
        <is>
          <t>Non-food contact surface or equipment made of unacceptable material, not kept clean, or not properly sealed, raised, spaced or movable to allow accessibility for cleaning on all sides, above and underneath the unit.</t>
        </is>
      </c>
      <c r="I6267" t="inlineStr">
        <is>
          <t>Not Critical</t>
        </is>
      </c>
      <c r="J6267" t="n">
        <v>53</v>
      </c>
      <c r="L6267" s="9">
        <f>A6267&amp;"-"&amp;TEXT(E6267,"yyyymmdd")</f>
        <v/>
      </c>
    </row>
    <row r="6268">
      <c r="A6268" t="n">
        <v>50017272</v>
      </c>
      <c r="B6268" t="inlineStr">
        <is>
          <t>Brooklyn</t>
        </is>
      </c>
      <c r="C6268" t="inlineStr">
        <is>
          <t>11201</t>
        </is>
      </c>
      <c r="D6268" t="inlineStr">
        <is>
          <t>Coffee/Tea</t>
        </is>
      </c>
      <c r="E6268" s="8" t="n">
        <v>46154</v>
      </c>
      <c r="F6268" t="inlineStr">
        <is>
          <t>Violations were cited in the following area(s).</t>
        </is>
      </c>
      <c r="G6268" t="inlineStr">
        <is>
          <t>02G</t>
        </is>
      </c>
      <c r="H6268" t="inlineStr">
        <is>
          <t>Cold TCS food item held above 41 °F; smoked or processed fish held above 38 °F; intact raw eggs held above 45 °F; or reduced oxygen packaged (ROP) TCS foods held above required temperatures except during active necessary preparation.</t>
        </is>
      </c>
      <c r="I6268" t="inlineStr">
        <is>
          <t>Critical</t>
        </is>
      </c>
      <c r="J6268" t="n">
        <v>12</v>
      </c>
      <c r="K6268" t="inlineStr">
        <is>
          <t>A</t>
        </is>
      </c>
      <c r="L6268" s="9">
        <f>A6268&amp;"-"&amp;TEXT(E6268,"yyyymmdd")</f>
        <v/>
      </c>
    </row>
    <row r="6269">
      <c r="A6269" t="n">
        <v>50017272</v>
      </c>
      <c r="B6269" t="inlineStr">
        <is>
          <t>Brooklyn</t>
        </is>
      </c>
      <c r="C6269" t="inlineStr">
        <is>
          <t>11201</t>
        </is>
      </c>
      <c r="D6269" t="inlineStr">
        <is>
          <t>Coffee/Tea</t>
        </is>
      </c>
      <c r="E6269" s="8" t="n">
        <v>46154</v>
      </c>
      <c r="F6269" t="inlineStr">
        <is>
          <t>Violations were cited in the following area(s).</t>
        </is>
      </c>
      <c r="G6269" t="inlineStr">
        <is>
          <t>10B</t>
        </is>
      </c>
      <c r="H6269" t="inlineStr">
        <is>
          <t>Anti-siphonage or back-flow prevention device not provided where required; equipment or floor not properly drained; sewage disposal system in disrepair or not functioning properly. Condensation or liquid waste improperly disposed of.</t>
        </is>
      </c>
      <c r="I6269" t="inlineStr">
        <is>
          <t>Not Critical</t>
        </is>
      </c>
      <c r="J6269" t="n">
        <v>12</v>
      </c>
      <c r="K6269" t="inlineStr">
        <is>
          <t>A</t>
        </is>
      </c>
      <c r="L6269" s="9">
        <f>A6269&amp;"-"&amp;TEXT(E6269,"yyyymmdd")</f>
        <v/>
      </c>
    </row>
    <row r="6270">
      <c r="A6270" t="n">
        <v>50017272</v>
      </c>
      <c r="B6270" t="inlineStr">
        <is>
          <t>Brooklyn</t>
        </is>
      </c>
      <c r="C6270" t="inlineStr">
        <is>
          <t>11201</t>
        </is>
      </c>
      <c r="D6270" t="inlineStr">
        <is>
          <t>Coffee/Tea</t>
        </is>
      </c>
      <c r="E6270" s="8" t="n">
        <v>46154</v>
      </c>
      <c r="F6270" t="inlineStr">
        <is>
          <t>Violations were cited in the following area(s).</t>
        </is>
      </c>
      <c r="G6270" t="inlineStr">
        <is>
          <t>10F</t>
        </is>
      </c>
      <c r="H6270" t="inlineStr">
        <is>
          <t>Non-food contact surface or equipment made of unacceptable material, not kept clean, or not properly sealed, raised, spaced or movable to allow accessibility for cleaning on all sides, above and underneath the unit.</t>
        </is>
      </c>
      <c r="I6270" t="inlineStr">
        <is>
          <t>Not Critical</t>
        </is>
      </c>
      <c r="J6270" t="n">
        <v>12</v>
      </c>
      <c r="K6270" t="inlineStr">
        <is>
          <t>A</t>
        </is>
      </c>
      <c r="L6270" s="9">
        <f>A6270&amp;"-"&amp;TEXT(E6270,"yyyymmdd")</f>
        <v/>
      </c>
    </row>
    <row r="6271">
      <c r="A6271" t="n">
        <v>50018708</v>
      </c>
      <c r="B6271" t="inlineStr">
        <is>
          <t>Manhattan</t>
        </is>
      </c>
      <c r="C6271" t="inlineStr">
        <is>
          <t>10003</t>
        </is>
      </c>
      <c r="D6271" t="inlineStr">
        <is>
          <t>Juice, Smoothies, Fruit Salads</t>
        </is>
      </c>
      <c r="E6271" s="8" t="n">
        <v>46154</v>
      </c>
      <c r="F6271" t="inlineStr">
        <is>
          <t>Violations were cited in the following area(s).</t>
        </is>
      </c>
      <c r="G6271" t="inlineStr">
        <is>
          <t>02G</t>
        </is>
      </c>
      <c r="H6271" t="inlineStr">
        <is>
          <t>Cold TCS food item held above 41 °F; smoked or processed fish held above 38 °F; intact raw eggs held above 45 °F; or reduced oxygen packaged (ROP) TCS foods held above required temperatures except during active necessary preparation.</t>
        </is>
      </c>
      <c r="I6271" t="inlineStr">
        <is>
          <t>Critical</t>
        </is>
      </c>
      <c r="J6271" t="n">
        <v>26</v>
      </c>
      <c r="L6271" s="9">
        <f>A6271&amp;"-"&amp;TEXT(E6271,"yyyymmdd")</f>
        <v/>
      </c>
    </row>
    <row r="6272">
      <c r="A6272" t="n">
        <v>50018708</v>
      </c>
      <c r="B6272" t="inlineStr">
        <is>
          <t>Manhattan</t>
        </is>
      </c>
      <c r="C6272" t="inlineStr">
        <is>
          <t>10003</t>
        </is>
      </c>
      <c r="D6272" t="inlineStr">
        <is>
          <t>Juice, Smoothies, Fruit Salads</t>
        </is>
      </c>
      <c r="E6272" s="8" t="n">
        <v>46154</v>
      </c>
      <c r="F6272" t="inlineStr">
        <is>
          <t>Violations were cited in the following area(s).</t>
        </is>
      </c>
      <c r="G6272" t="inlineStr">
        <is>
          <t>04P</t>
        </is>
      </c>
      <c r="H6272" t="inlineStr">
        <is>
          <t>Food containing a prohibited substance held, kept, offered, prepared, processed, packaged, or served.</t>
        </is>
      </c>
      <c r="I6272" t="inlineStr">
        <is>
          <t>Critical</t>
        </is>
      </c>
      <c r="J6272" t="n">
        <v>26</v>
      </c>
      <c r="L6272" s="9">
        <f>A6272&amp;"-"&amp;TEXT(E6272,"yyyymmdd")</f>
        <v/>
      </c>
    </row>
    <row r="6273">
      <c r="A6273" t="n">
        <v>50018708</v>
      </c>
      <c r="B6273" t="inlineStr">
        <is>
          <t>Manhattan</t>
        </is>
      </c>
      <c r="C6273" t="inlineStr">
        <is>
          <t>10003</t>
        </is>
      </c>
      <c r="D6273" t="inlineStr">
        <is>
          <t>Juice, Smoothies, Fruit Salads</t>
        </is>
      </c>
      <c r="E6273" s="8" t="n">
        <v>46154</v>
      </c>
      <c r="F6273" t="inlineStr">
        <is>
          <t>Violations were cited in the following area(s).</t>
        </is>
      </c>
      <c r="G6273" t="inlineStr">
        <is>
          <t>06D</t>
        </is>
      </c>
      <c r="H6273" t="inlineStr">
        <is>
          <t>Food contact surface not properly washed, rinsed and sanitized after each use and following any activity when contamination may have occurred.</t>
        </is>
      </c>
      <c r="I6273" t="inlineStr">
        <is>
          <t>Critical</t>
        </is>
      </c>
      <c r="J6273" t="n">
        <v>26</v>
      </c>
      <c r="L6273" s="9">
        <f>A6273&amp;"-"&amp;TEXT(E6273,"yyyymmdd")</f>
        <v/>
      </c>
    </row>
    <row r="6274">
      <c r="A6274" t="n">
        <v>50018708</v>
      </c>
      <c r="B6274" t="inlineStr">
        <is>
          <t>Manhattan</t>
        </is>
      </c>
      <c r="C6274" t="inlineStr">
        <is>
          <t>10003</t>
        </is>
      </c>
      <c r="D6274" t="inlineStr">
        <is>
          <t>Juice, Smoothies, Fruit Salads</t>
        </is>
      </c>
      <c r="E6274" s="8" t="n">
        <v>46154</v>
      </c>
      <c r="F6274" t="inlineStr">
        <is>
          <t>Violations were cited in the following area(s).</t>
        </is>
      </c>
      <c r="G6274" t="inlineStr">
        <is>
          <t>10F</t>
        </is>
      </c>
      <c r="H6274" t="inlineStr">
        <is>
          <t>Non-food contact surface or equipment made of unacceptable material, not kept clean, or not properly sealed, raised, spaced or movable to allow accessibility for cleaning on all sides, above and underneath the unit.</t>
        </is>
      </c>
      <c r="I6274" t="inlineStr">
        <is>
          <t>Not Critical</t>
        </is>
      </c>
      <c r="J6274" t="n">
        <v>26</v>
      </c>
      <c r="L6274" s="9">
        <f>A6274&amp;"-"&amp;TEXT(E6274,"yyyymmdd")</f>
        <v/>
      </c>
    </row>
    <row r="6275">
      <c r="A6275" t="n">
        <v>50039990</v>
      </c>
      <c r="B6275" t="inlineStr">
        <is>
          <t>Manhattan</t>
        </is>
      </c>
      <c r="C6275" t="inlineStr">
        <is>
          <t>10010</t>
        </is>
      </c>
      <c r="D6275" t="inlineStr">
        <is>
          <t>Seafood</t>
        </is>
      </c>
      <c r="E6275" s="8" t="n">
        <v>46154</v>
      </c>
      <c r="F6275" t="inlineStr">
        <is>
          <t>Violations were cited in the following area(s).</t>
        </is>
      </c>
      <c r="G6275" t="inlineStr">
        <is>
          <t>02B</t>
        </is>
      </c>
      <c r="H6275" t="inlineStr">
        <is>
          <t>Hot TCS food item not held at or above 140 °F.</t>
        </is>
      </c>
      <c r="I6275" t="inlineStr">
        <is>
          <t>Critical</t>
        </is>
      </c>
      <c r="J6275" t="n">
        <v>18</v>
      </c>
      <c r="L6275" s="9">
        <f>A6275&amp;"-"&amp;TEXT(E6275,"yyyymmdd")</f>
        <v/>
      </c>
    </row>
    <row r="6276">
      <c r="A6276" t="n">
        <v>50039990</v>
      </c>
      <c r="B6276" t="inlineStr">
        <is>
          <t>Manhattan</t>
        </is>
      </c>
      <c r="C6276" t="inlineStr">
        <is>
          <t>10010</t>
        </is>
      </c>
      <c r="D6276" t="inlineStr">
        <is>
          <t>Seafood</t>
        </is>
      </c>
      <c r="E6276" s="8" t="n">
        <v>46154</v>
      </c>
      <c r="F6276" t="inlineStr">
        <is>
          <t>Violations were cited in the following area(s).</t>
        </is>
      </c>
      <c r="G6276" t="inlineStr">
        <is>
          <t>06E</t>
        </is>
      </c>
      <c r="H6276" t="inlineStr">
        <is>
          <t>Sanitized equipment or utensil, including in-use food dispensing utensil, improperly used or stored.</t>
        </is>
      </c>
      <c r="I6276" t="inlineStr">
        <is>
          <t>Critical</t>
        </is>
      </c>
      <c r="J6276" t="n">
        <v>18</v>
      </c>
      <c r="L6276" s="9">
        <f>A6276&amp;"-"&amp;TEXT(E6276,"yyyymmdd")</f>
        <v/>
      </c>
    </row>
    <row r="6277">
      <c r="A6277" t="n">
        <v>50039990</v>
      </c>
      <c r="B6277" t="inlineStr">
        <is>
          <t>Manhattan</t>
        </is>
      </c>
      <c r="C6277" t="inlineStr">
        <is>
          <t>10010</t>
        </is>
      </c>
      <c r="D6277" t="inlineStr">
        <is>
          <t>Seafood</t>
        </is>
      </c>
      <c r="E6277" s="8" t="n">
        <v>46154</v>
      </c>
      <c r="F6277" t="inlineStr">
        <is>
          <t>Violations were cited in the following area(s).</t>
        </is>
      </c>
      <c r="G6277" t="inlineStr">
        <is>
          <t>10G</t>
        </is>
      </c>
      <c r="H6277" t="inlineStr">
        <is>
          <t>Dishwashing and ware washing: Cleaning and sanitizing of tableware, including dishes, utensils, and equipment deficient.</t>
        </is>
      </c>
      <c r="I6277" t="inlineStr">
        <is>
          <t>Not Critical</t>
        </is>
      </c>
      <c r="J6277" t="n">
        <v>18</v>
      </c>
      <c r="L6277" s="9">
        <f>A6277&amp;"-"&amp;TEXT(E6277,"yyyymmdd")</f>
        <v/>
      </c>
    </row>
    <row r="6278">
      <c r="A6278" t="n">
        <v>50041799</v>
      </c>
      <c r="B6278" t="inlineStr">
        <is>
          <t>Manhattan</t>
        </is>
      </c>
      <c r="C6278" t="inlineStr">
        <is>
          <t>10012</t>
        </is>
      </c>
      <c r="D6278" t="inlineStr">
        <is>
          <t>American</t>
        </is>
      </c>
      <c r="E6278" s="8" t="n">
        <v>46154</v>
      </c>
      <c r="F6278" t="inlineStr">
        <is>
          <t>Violations were cited in the following area(s).</t>
        </is>
      </c>
      <c r="G6278" t="inlineStr">
        <is>
          <t>04A</t>
        </is>
      </c>
      <c r="H6278" t="inlineStr">
        <is>
          <t>Food Protection Certificate (FPC) not held by manager or supervisor of food operations.</t>
        </is>
      </c>
      <c r="I6278" t="inlineStr">
        <is>
          <t>Critical</t>
        </is>
      </c>
      <c r="J6278" t="n">
        <v>13</v>
      </c>
      <c r="K6278" t="inlineStr">
        <is>
          <t>A</t>
        </is>
      </c>
      <c r="L6278" s="9">
        <f>A6278&amp;"-"&amp;TEXT(E6278,"yyyymmdd")</f>
        <v/>
      </c>
    </row>
    <row r="6279">
      <c r="A6279" t="n">
        <v>50041799</v>
      </c>
      <c r="B6279" t="inlineStr">
        <is>
          <t>Manhattan</t>
        </is>
      </c>
      <c r="C6279" t="inlineStr">
        <is>
          <t>10012</t>
        </is>
      </c>
      <c r="D6279" t="inlineStr">
        <is>
          <t>American</t>
        </is>
      </c>
      <c r="E6279" s="8" t="n">
        <v>46154</v>
      </c>
      <c r="F6279" t="inlineStr">
        <is>
          <t>Violations were cited in the following area(s).</t>
        </is>
      </c>
      <c r="G6279" t="inlineStr">
        <is>
          <t>10F</t>
        </is>
      </c>
      <c r="H6279" t="inlineStr">
        <is>
          <t>Non-food contact surface or equipment made of unacceptable material, not kept clean, or not properly sealed, raised, spaced or movable to allow accessibility for cleaning on all sides, above and underneath the unit.</t>
        </is>
      </c>
      <c r="I6279" t="inlineStr">
        <is>
          <t>Not Critical</t>
        </is>
      </c>
      <c r="J6279" t="n">
        <v>13</v>
      </c>
      <c r="K6279" t="inlineStr">
        <is>
          <t>A</t>
        </is>
      </c>
      <c r="L6279" s="9">
        <f>A6279&amp;"-"&amp;TEXT(E6279,"yyyymmdd")</f>
        <v/>
      </c>
    </row>
    <row r="6280">
      <c r="A6280" t="n">
        <v>50043079</v>
      </c>
      <c r="B6280" t="inlineStr">
        <is>
          <t>Manhattan</t>
        </is>
      </c>
      <c r="C6280" t="inlineStr">
        <is>
          <t>10128</t>
        </is>
      </c>
      <c r="D6280" t="inlineStr">
        <is>
          <t>Coffee/Tea</t>
        </is>
      </c>
      <c r="E6280" s="8" t="n">
        <v>46154</v>
      </c>
      <c r="F6280" t="inlineStr">
        <is>
          <t>Violations were cited in the following area(s).</t>
        </is>
      </c>
      <c r="G6280" t="inlineStr">
        <is>
          <t>06D</t>
        </is>
      </c>
      <c r="H6280" t="inlineStr">
        <is>
          <t>Food contact surface not properly washed, rinsed and sanitized after each use and following any activity when contamination may have occurred.</t>
        </is>
      </c>
      <c r="I6280" t="inlineStr">
        <is>
          <t>Critical</t>
        </is>
      </c>
      <c r="J6280" t="n">
        <v>10</v>
      </c>
      <c r="K6280" t="inlineStr">
        <is>
          <t>A</t>
        </is>
      </c>
      <c r="L6280" s="9">
        <f>A6280&amp;"-"&amp;TEXT(E6280,"yyyymmdd")</f>
        <v/>
      </c>
    </row>
    <row r="6281">
      <c r="A6281" t="n">
        <v>50043079</v>
      </c>
      <c r="B6281" t="inlineStr">
        <is>
          <t>Manhattan</t>
        </is>
      </c>
      <c r="C6281" t="inlineStr">
        <is>
          <t>10128</t>
        </is>
      </c>
      <c r="D6281" t="inlineStr">
        <is>
          <t>Coffee/Tea</t>
        </is>
      </c>
      <c r="E6281" s="8" t="n">
        <v>46154</v>
      </c>
      <c r="F6281" t="inlineStr">
        <is>
          <t>Violations were cited in the following area(s).</t>
        </is>
      </c>
      <c r="G6281" t="inlineStr">
        <is>
          <t>10B</t>
        </is>
      </c>
      <c r="H6281" t="inlineStr">
        <is>
          <t>Anti-siphonage or back-flow prevention device not provided where required; equipment or floor not properly drained; sewage disposal system in disrepair or not functioning properly. Condensation or liquid waste improperly disposed of.</t>
        </is>
      </c>
      <c r="I6281" t="inlineStr">
        <is>
          <t>Not Critical</t>
        </is>
      </c>
      <c r="J6281" t="n">
        <v>10</v>
      </c>
      <c r="K6281" t="inlineStr">
        <is>
          <t>A</t>
        </is>
      </c>
      <c r="L6281" s="9">
        <f>A6281&amp;"-"&amp;TEXT(E6281,"yyyymmdd")</f>
        <v/>
      </c>
    </row>
    <row r="6282">
      <c r="A6282" t="n">
        <v>50043079</v>
      </c>
      <c r="B6282" t="inlineStr">
        <is>
          <t>Manhattan</t>
        </is>
      </c>
      <c r="C6282" t="inlineStr">
        <is>
          <t>10128</t>
        </is>
      </c>
      <c r="D6282" t="inlineStr">
        <is>
          <t>Coffee/Tea</t>
        </is>
      </c>
      <c r="E6282" s="8" t="n">
        <v>46154</v>
      </c>
      <c r="F6282" t="inlineStr">
        <is>
          <t>Violations were cited in the following area(s).</t>
        </is>
      </c>
      <c r="G6282" t="inlineStr">
        <is>
          <t>10F</t>
        </is>
      </c>
      <c r="H6282" t="inlineStr">
        <is>
          <t>Non-food contact surface or equipment made of unacceptable material, not kept clean, or not properly sealed, raised, spaced or movable to allow accessibility for cleaning on all sides, above and underneath the unit.</t>
        </is>
      </c>
      <c r="I6282" t="inlineStr">
        <is>
          <t>Not Critical</t>
        </is>
      </c>
      <c r="J6282" t="n">
        <v>10</v>
      </c>
      <c r="K6282" t="inlineStr">
        <is>
          <t>A</t>
        </is>
      </c>
      <c r="L6282" s="9">
        <f>A6282&amp;"-"&amp;TEXT(E6282,"yyyymmdd")</f>
        <v/>
      </c>
    </row>
    <row r="6283">
      <c r="A6283" t="n">
        <v>50045803</v>
      </c>
      <c r="B6283" t="inlineStr">
        <is>
          <t>Queens</t>
        </is>
      </c>
      <c r="C6283" t="inlineStr">
        <is>
          <t>11416</t>
        </is>
      </c>
      <c r="D6283" t="inlineStr">
        <is>
          <t>Indian</t>
        </is>
      </c>
      <c r="E6283" s="8" t="n">
        <v>46154</v>
      </c>
      <c r="F6283" t="inlineStr">
        <is>
          <t>Violations were cited in the following area(s).</t>
        </is>
      </c>
      <c r="G6283" t="inlineStr">
        <is>
          <t>04L</t>
        </is>
      </c>
      <c r="H6283" t="inlineStr">
        <is>
          <t>Evidence of mice or live mice in establishment's food or non-food areas.</t>
        </is>
      </c>
      <c r="I6283" t="inlineStr">
        <is>
          <t>Critical</t>
        </is>
      </c>
      <c r="J6283" t="n">
        <v>22</v>
      </c>
      <c r="L6283" s="9">
        <f>A6283&amp;"-"&amp;TEXT(E6283,"yyyymmdd")</f>
        <v/>
      </c>
    </row>
    <row r="6284">
      <c r="A6284" t="n">
        <v>50045803</v>
      </c>
      <c r="B6284" t="inlineStr">
        <is>
          <t>Queens</t>
        </is>
      </c>
      <c r="C6284" t="inlineStr">
        <is>
          <t>11416</t>
        </is>
      </c>
      <c r="D6284" t="inlineStr">
        <is>
          <t>Indian</t>
        </is>
      </c>
      <c r="E6284" s="8" t="n">
        <v>46154</v>
      </c>
      <c r="F6284" t="inlineStr">
        <is>
          <t>Violations were cited in the following area(s).</t>
        </is>
      </c>
      <c r="G6284" t="inlineStr">
        <is>
          <t>06E</t>
        </is>
      </c>
      <c r="H6284" t="inlineStr">
        <is>
          <t>Sanitized equipment or utensil, including in-use food dispensing utensil, improperly used or stored.</t>
        </is>
      </c>
      <c r="I6284" t="inlineStr">
        <is>
          <t>Critical</t>
        </is>
      </c>
      <c r="J6284" t="n">
        <v>22</v>
      </c>
      <c r="L6284" s="9">
        <f>A6284&amp;"-"&amp;TEXT(E6284,"yyyymmdd")</f>
        <v/>
      </c>
    </row>
    <row r="6285">
      <c r="A6285" t="n">
        <v>50045803</v>
      </c>
      <c r="B6285" t="inlineStr">
        <is>
          <t>Queens</t>
        </is>
      </c>
      <c r="C6285" t="inlineStr">
        <is>
          <t>11416</t>
        </is>
      </c>
      <c r="D6285" t="inlineStr">
        <is>
          <t>Indian</t>
        </is>
      </c>
      <c r="E6285" s="8" t="n">
        <v>46154</v>
      </c>
      <c r="F6285" t="inlineStr">
        <is>
          <t>Violations were cited in the following area(s).</t>
        </is>
      </c>
      <c r="G6285" t="inlineStr">
        <is>
          <t>08A</t>
        </is>
      </c>
      <c r="H6285" t="inlineStr">
        <is>
          <t>Establishment is not free of harborage or conditions conducive to rodents, insects or other pests.</t>
        </is>
      </c>
      <c r="I6285" t="inlineStr">
        <is>
          <t>Not Critical</t>
        </is>
      </c>
      <c r="J6285" t="n">
        <v>22</v>
      </c>
      <c r="L6285" s="9">
        <f>A6285&amp;"-"&amp;TEXT(E6285,"yyyymmdd")</f>
        <v/>
      </c>
    </row>
    <row r="6286">
      <c r="A6286" t="n">
        <v>50045803</v>
      </c>
      <c r="B6286" t="inlineStr">
        <is>
          <t>Queens</t>
        </is>
      </c>
      <c r="C6286" t="inlineStr">
        <is>
          <t>11416</t>
        </is>
      </c>
      <c r="D6286" t="inlineStr">
        <is>
          <t>Indian</t>
        </is>
      </c>
      <c r="E6286" s="8" t="n">
        <v>46154</v>
      </c>
      <c r="F6286" t="inlineStr">
        <is>
          <t>Violations were cited in the following area(s).</t>
        </is>
      </c>
      <c r="G6286" t="inlineStr">
        <is>
          <t>10A</t>
        </is>
      </c>
      <c r="H6286" t="inlineStr">
        <is>
          <t>Toilet facility not maintained or provided with toilet paper, waste receptacle or self-closing door.</t>
        </is>
      </c>
      <c r="I6286" t="inlineStr">
        <is>
          <t>Not Critical</t>
        </is>
      </c>
      <c r="J6286" t="n">
        <v>22</v>
      </c>
      <c r="L6286" s="9">
        <f>A6286&amp;"-"&amp;TEXT(E6286,"yyyymmdd")</f>
        <v/>
      </c>
    </row>
    <row r="6287">
      <c r="A6287" t="n">
        <v>50045803</v>
      </c>
      <c r="B6287" t="inlineStr">
        <is>
          <t>Queens</t>
        </is>
      </c>
      <c r="C6287" t="inlineStr">
        <is>
          <t>11416</t>
        </is>
      </c>
      <c r="D6287" t="inlineStr">
        <is>
          <t>Indian</t>
        </is>
      </c>
      <c r="E6287" s="8" t="n">
        <v>46154</v>
      </c>
      <c r="F6287" t="inlineStr">
        <is>
          <t>Violations were cited in the following area(s).</t>
        </is>
      </c>
      <c r="G6287" t="inlineStr">
        <is>
          <t>10B</t>
        </is>
      </c>
      <c r="H6287" t="inlineStr">
        <is>
          <t>Anti-siphonage or back-flow prevention device not provided where required; equipment or floor not properly drained; sewage disposal system in disrepair or not functioning properly. Condensation or liquid waste improperly disposed of.</t>
        </is>
      </c>
      <c r="I6287" t="inlineStr">
        <is>
          <t>Not Critical</t>
        </is>
      </c>
      <c r="J6287" t="n">
        <v>22</v>
      </c>
      <c r="L6287" s="9">
        <f>A6287&amp;"-"&amp;TEXT(E6287,"yyyymmdd")</f>
        <v/>
      </c>
    </row>
    <row r="6288">
      <c r="A6288" t="n">
        <v>50045803</v>
      </c>
      <c r="B6288" t="inlineStr">
        <is>
          <t>Queens</t>
        </is>
      </c>
      <c r="C6288" t="inlineStr">
        <is>
          <t>11416</t>
        </is>
      </c>
      <c r="D6288" t="inlineStr">
        <is>
          <t>Indian</t>
        </is>
      </c>
      <c r="E6288" s="8" t="n">
        <v>46154</v>
      </c>
      <c r="F6288" t="inlineStr">
        <is>
          <t>Violations were cited in the following area(s).</t>
        </is>
      </c>
      <c r="G6288" t="inlineStr">
        <is>
          <t>10F</t>
        </is>
      </c>
      <c r="H6288" t="inlineStr">
        <is>
          <t>Non-food contact surface or equipment made of unacceptable material, not kept clean, or not properly sealed, raised, spaced or movable to allow accessibility for cleaning on all sides, above and underneath the unit.</t>
        </is>
      </c>
      <c r="I6288" t="inlineStr">
        <is>
          <t>Not Critical</t>
        </is>
      </c>
      <c r="J6288" t="n">
        <v>22</v>
      </c>
      <c r="L6288" s="9">
        <f>A6288&amp;"-"&amp;TEXT(E6288,"yyyymmdd")</f>
        <v/>
      </c>
    </row>
    <row r="6289">
      <c r="A6289" t="n">
        <v>50048146</v>
      </c>
      <c r="B6289" t="inlineStr">
        <is>
          <t>Manhattan</t>
        </is>
      </c>
      <c r="C6289" t="inlineStr">
        <is>
          <t>10017</t>
        </is>
      </c>
      <c r="D6289" t="inlineStr">
        <is>
          <t>American</t>
        </is>
      </c>
      <c r="E6289" s="8" t="n">
        <v>46154</v>
      </c>
      <c r="F6289" t="inlineStr">
        <is>
          <t>Violations were cited in the following area(s).</t>
        </is>
      </c>
      <c r="G6289" t="inlineStr">
        <is>
          <t>10F</t>
        </is>
      </c>
      <c r="H6289" t="inlineStr">
        <is>
          <t>Non-food contact surface or equipment made of unacceptable material, not kept clean, or not properly sealed, raised, spaced or movable to allow accessibility for cleaning on all sides, above and underneath the unit.</t>
        </is>
      </c>
      <c r="I6289" t="inlineStr">
        <is>
          <t>Not Critical</t>
        </is>
      </c>
      <c r="J6289" t="n">
        <v>4</v>
      </c>
      <c r="K6289" t="inlineStr">
        <is>
          <t>A</t>
        </is>
      </c>
      <c r="L6289" s="9">
        <f>A6289&amp;"-"&amp;TEXT(E6289,"yyyymmdd")</f>
        <v/>
      </c>
    </row>
    <row r="6290">
      <c r="A6290" t="n">
        <v>50051737</v>
      </c>
      <c r="B6290" t="inlineStr">
        <is>
          <t>Manhattan</t>
        </is>
      </c>
      <c r="C6290" t="inlineStr">
        <is>
          <t>10013</t>
        </is>
      </c>
      <c r="D6290" t="inlineStr">
        <is>
          <t>Mediterranean</t>
        </is>
      </c>
      <c r="E6290" s="8" t="n">
        <v>46154</v>
      </c>
      <c r="F6290" t="inlineStr">
        <is>
          <t>Violations were cited in the following area(s).</t>
        </is>
      </c>
      <c r="G6290" t="inlineStr">
        <is>
          <t>02B</t>
        </is>
      </c>
      <c r="H6290" t="inlineStr">
        <is>
          <t>Hot TCS food item not held at or above 140 °F.</t>
        </is>
      </c>
      <c r="I6290" t="inlineStr">
        <is>
          <t>Critical</t>
        </is>
      </c>
      <c r="J6290" t="n">
        <v>13</v>
      </c>
      <c r="K6290" t="inlineStr">
        <is>
          <t>A</t>
        </is>
      </c>
      <c r="L6290" s="9">
        <f>A6290&amp;"-"&amp;TEXT(E6290,"yyyymmdd")</f>
        <v/>
      </c>
    </row>
    <row r="6291">
      <c r="A6291" t="n">
        <v>50051737</v>
      </c>
      <c r="B6291" t="inlineStr">
        <is>
          <t>Manhattan</t>
        </is>
      </c>
      <c r="C6291" t="inlineStr">
        <is>
          <t>10013</t>
        </is>
      </c>
      <c r="D6291" t="inlineStr">
        <is>
          <t>Mediterranean</t>
        </is>
      </c>
      <c r="E6291" s="8" t="n">
        <v>46154</v>
      </c>
      <c r="F6291" t="inlineStr">
        <is>
          <t>Violations were cited in the following area(s).</t>
        </is>
      </c>
      <c r="G6291" t="inlineStr">
        <is>
          <t>09C</t>
        </is>
      </c>
      <c r="H6291" t="inlineStr">
        <is>
          <t>Design, construction, materials used or maintenance of food contact surface improper. Surface not easily cleanable, sanitized and maintained.</t>
        </is>
      </c>
      <c r="I6291" t="inlineStr">
        <is>
          <t>Not Critical</t>
        </is>
      </c>
      <c r="J6291" t="n">
        <v>13</v>
      </c>
      <c r="K6291" t="inlineStr">
        <is>
          <t>A</t>
        </is>
      </c>
      <c r="L6291" s="9">
        <f>A6291&amp;"-"&amp;TEXT(E6291,"yyyymmdd")</f>
        <v/>
      </c>
    </row>
    <row r="6292">
      <c r="A6292" t="n">
        <v>50051737</v>
      </c>
      <c r="B6292" t="inlineStr">
        <is>
          <t>Manhattan</t>
        </is>
      </c>
      <c r="C6292" t="inlineStr">
        <is>
          <t>10013</t>
        </is>
      </c>
      <c r="D6292" t="inlineStr">
        <is>
          <t>Mediterranean</t>
        </is>
      </c>
      <c r="E6292" s="8" t="n">
        <v>46154</v>
      </c>
      <c r="F6292" t="inlineStr">
        <is>
          <t>Violations were cited in the following area(s).</t>
        </is>
      </c>
      <c r="G6292" t="inlineStr">
        <is>
          <t>10F</t>
        </is>
      </c>
      <c r="H6292" t="inlineStr">
        <is>
          <t>Non-food contact surface or equipment made of unacceptable material, not kept clean, or not properly sealed, raised, spaced or movable to allow accessibility for cleaning on all sides, above and underneath the unit.</t>
        </is>
      </c>
      <c r="I6292" t="inlineStr">
        <is>
          <t>Not Critical</t>
        </is>
      </c>
      <c r="J6292" t="n">
        <v>13</v>
      </c>
      <c r="K6292" t="inlineStr">
        <is>
          <t>A</t>
        </is>
      </c>
      <c r="L6292" s="9">
        <f>A6292&amp;"-"&amp;TEXT(E6292,"yyyymmdd")</f>
        <v/>
      </c>
    </row>
    <row r="6293">
      <c r="A6293" t="n">
        <v>50052840</v>
      </c>
      <c r="B6293" t="inlineStr">
        <is>
          <t>Brooklyn</t>
        </is>
      </c>
      <c r="C6293" t="inlineStr">
        <is>
          <t>11231</t>
        </is>
      </c>
      <c r="D6293" t="inlineStr">
        <is>
          <t>Chicken</t>
        </is>
      </c>
      <c r="E6293" s="8" t="n">
        <v>46154</v>
      </c>
      <c r="F6293" t="inlineStr">
        <is>
          <t>Violations were cited in the following area(s).</t>
        </is>
      </c>
      <c r="G6293" t="inlineStr">
        <is>
          <t>02B</t>
        </is>
      </c>
      <c r="H6293" t="inlineStr">
        <is>
          <t>Hot TCS food item not held at or above 140 °F.</t>
        </is>
      </c>
      <c r="I6293" t="inlineStr">
        <is>
          <t>Critical</t>
        </is>
      </c>
      <c r="J6293" t="n">
        <v>22</v>
      </c>
      <c r="L6293" s="9">
        <f>A6293&amp;"-"&amp;TEXT(E6293,"yyyymmdd")</f>
        <v/>
      </c>
    </row>
    <row r="6294">
      <c r="A6294" t="n">
        <v>50052840</v>
      </c>
      <c r="B6294" t="inlineStr">
        <is>
          <t>Brooklyn</t>
        </is>
      </c>
      <c r="C6294" t="inlineStr">
        <is>
          <t>11231</t>
        </is>
      </c>
      <c r="D6294" t="inlineStr">
        <is>
          <t>Chicken</t>
        </is>
      </c>
      <c r="E6294" s="8" t="n">
        <v>46154</v>
      </c>
      <c r="F6294" t="inlineStr">
        <is>
          <t>Violations were cited in the following area(s).</t>
        </is>
      </c>
      <c r="G6294" t="inlineStr">
        <is>
          <t>02G</t>
        </is>
      </c>
      <c r="H6294" t="inlineStr">
        <is>
          <t>Cold TCS food item held above 41 °F; smoked or processed fish held above 38 °F; intact raw eggs held above 45 °F; or reduced oxygen packaged (ROP) TCS foods held above required temperatures except during active necessary preparation.</t>
        </is>
      </c>
      <c r="I6294" t="inlineStr">
        <is>
          <t>Critical</t>
        </is>
      </c>
      <c r="J6294" t="n">
        <v>22</v>
      </c>
      <c r="L6294" s="9">
        <f>A6294&amp;"-"&amp;TEXT(E6294,"yyyymmdd")</f>
        <v/>
      </c>
    </row>
    <row r="6295">
      <c r="A6295" t="n">
        <v>50052840</v>
      </c>
      <c r="B6295" t="inlineStr">
        <is>
          <t>Brooklyn</t>
        </is>
      </c>
      <c r="C6295" t="inlineStr">
        <is>
          <t>11231</t>
        </is>
      </c>
      <c r="D6295" t="inlineStr">
        <is>
          <t>Chicken</t>
        </is>
      </c>
      <c r="E6295" s="8" t="n">
        <v>46154</v>
      </c>
      <c r="F6295" t="inlineStr">
        <is>
          <t>Violations were cited in the following area(s).</t>
        </is>
      </c>
      <c r="G6295" t="inlineStr">
        <is>
          <t>10B</t>
        </is>
      </c>
      <c r="H6295" t="inlineStr">
        <is>
          <t>Anti-siphonage or back-flow prevention device not provided where required; equipment or floor not properly drained; sewage disposal system in disrepair or not functioning properly. Condensation or liquid waste improperly disposed of.</t>
        </is>
      </c>
      <c r="I6295" t="inlineStr">
        <is>
          <t>Not Critical</t>
        </is>
      </c>
      <c r="J6295" t="n">
        <v>22</v>
      </c>
      <c r="L6295" s="9">
        <f>A6295&amp;"-"&amp;TEXT(E6295,"yyyymmdd")</f>
        <v/>
      </c>
    </row>
    <row r="6296">
      <c r="A6296" t="n">
        <v>50052840</v>
      </c>
      <c r="B6296" t="inlineStr">
        <is>
          <t>Brooklyn</t>
        </is>
      </c>
      <c r="C6296" t="inlineStr">
        <is>
          <t>11231</t>
        </is>
      </c>
      <c r="D6296" t="inlineStr">
        <is>
          <t>Chicken</t>
        </is>
      </c>
      <c r="E6296" s="8" t="n">
        <v>46154</v>
      </c>
      <c r="F6296" t="inlineStr">
        <is>
          <t>Violations were cited in the following area(s).</t>
        </is>
      </c>
      <c r="G6296" t="inlineStr">
        <is>
          <t>10F</t>
        </is>
      </c>
      <c r="H6296" t="inlineStr">
        <is>
          <t>Non-food contact surface or equipment made of unacceptable material, not kept clean, or not properly sealed, raised, spaced or movable to allow accessibility for cleaning on all sides, above and underneath the unit.</t>
        </is>
      </c>
      <c r="I6296" t="inlineStr">
        <is>
          <t>Not Critical</t>
        </is>
      </c>
      <c r="J6296" t="n">
        <v>22</v>
      </c>
      <c r="L6296" s="9">
        <f>A6296&amp;"-"&amp;TEXT(E6296,"yyyymmdd")</f>
        <v/>
      </c>
    </row>
    <row r="6297">
      <c r="A6297" t="n">
        <v>50056602</v>
      </c>
      <c r="B6297" t="inlineStr">
        <is>
          <t>Queens</t>
        </is>
      </c>
      <c r="C6297" t="inlineStr">
        <is>
          <t>11434</t>
        </is>
      </c>
      <c r="D6297" t="inlineStr">
        <is>
          <t>Chinese</t>
        </is>
      </c>
      <c r="E6297" s="8" t="n">
        <v>46154</v>
      </c>
      <c r="F6297" t="inlineStr">
        <is>
          <t>Violations were cited in the following area(s).</t>
        </is>
      </c>
      <c r="G6297" t="inlineStr">
        <is>
          <t>06D</t>
        </is>
      </c>
      <c r="H6297" t="inlineStr">
        <is>
          <t>Food contact surface not properly washed, rinsed and sanitized after each use and following any activity when contamination may have occurred.</t>
        </is>
      </c>
      <c r="I6297" t="inlineStr">
        <is>
          <t>Critical</t>
        </is>
      </c>
      <c r="J6297" t="n">
        <v>10</v>
      </c>
      <c r="K6297" t="inlineStr">
        <is>
          <t>A</t>
        </is>
      </c>
      <c r="L6297" s="9">
        <f>A6297&amp;"-"&amp;TEXT(E6297,"yyyymmdd")</f>
        <v/>
      </c>
    </row>
    <row r="6298">
      <c r="A6298" t="n">
        <v>50056602</v>
      </c>
      <c r="B6298" t="inlineStr">
        <is>
          <t>Queens</t>
        </is>
      </c>
      <c r="C6298" t="inlineStr">
        <is>
          <t>11434</t>
        </is>
      </c>
      <c r="D6298" t="inlineStr">
        <is>
          <t>Chinese</t>
        </is>
      </c>
      <c r="E6298" s="8" t="n">
        <v>46154</v>
      </c>
      <c r="F6298" t="inlineStr">
        <is>
          <t>Violations were cited in the following area(s).</t>
        </is>
      </c>
      <c r="G6298" t="inlineStr">
        <is>
          <t>10F</t>
        </is>
      </c>
      <c r="H6298" t="inlineStr">
        <is>
          <t>Non-food contact surface or equipment made of unacceptable material, not kept clean, or not properly sealed, raised, spaced or movable to allow accessibility for cleaning on all sides, above and underneath the unit.</t>
        </is>
      </c>
      <c r="I6298" t="inlineStr">
        <is>
          <t>Not Critical</t>
        </is>
      </c>
      <c r="J6298" t="n">
        <v>10</v>
      </c>
      <c r="K6298" t="inlineStr">
        <is>
          <t>A</t>
        </is>
      </c>
      <c r="L6298" s="9">
        <f>A6298&amp;"-"&amp;TEXT(E6298,"yyyymmdd")</f>
        <v/>
      </c>
    </row>
    <row r="6299">
      <c r="A6299" t="n">
        <v>50066056</v>
      </c>
      <c r="B6299" t="inlineStr">
        <is>
          <t>Brooklyn</t>
        </is>
      </c>
      <c r="C6299" t="inlineStr">
        <is>
          <t>11225</t>
        </is>
      </c>
      <c r="D6299" t="inlineStr">
        <is>
          <t>American</t>
        </is>
      </c>
      <c r="E6299" s="8" t="n">
        <v>46154</v>
      </c>
      <c r="F6299" t="inlineStr">
        <is>
          <t>Violations were cited in the following area(s).</t>
        </is>
      </c>
      <c r="G6299" t="inlineStr">
        <is>
          <t>02G</t>
        </is>
      </c>
      <c r="H6299" t="inlineStr">
        <is>
          <t>Cold TCS food item held above 41 °F; smoked or processed fish held above 38 °F; intact raw eggs held above 45 °F; or reduced oxygen packaged (ROP) TCS foods held above required temperatures except during active necessary preparation.</t>
        </is>
      </c>
      <c r="I6299" t="inlineStr">
        <is>
          <t>Critical</t>
        </is>
      </c>
      <c r="J6299" t="n">
        <v>12</v>
      </c>
      <c r="K6299" t="inlineStr">
        <is>
          <t>A</t>
        </is>
      </c>
      <c r="L6299" s="9">
        <f>A6299&amp;"-"&amp;TEXT(E6299,"yyyymmdd")</f>
        <v/>
      </c>
    </row>
    <row r="6300">
      <c r="A6300" t="n">
        <v>50066056</v>
      </c>
      <c r="B6300" t="inlineStr">
        <is>
          <t>Brooklyn</t>
        </is>
      </c>
      <c r="C6300" t="inlineStr">
        <is>
          <t>11225</t>
        </is>
      </c>
      <c r="D6300" t="inlineStr">
        <is>
          <t>American</t>
        </is>
      </c>
      <c r="E6300" s="8" t="n">
        <v>46154</v>
      </c>
      <c r="F6300" t="inlineStr">
        <is>
          <t>Violations were cited in the following area(s).</t>
        </is>
      </c>
      <c r="G6300" t="inlineStr">
        <is>
          <t>06A</t>
        </is>
      </c>
      <c r="H6300" t="inlineStr">
        <is>
          <t>Personal cleanliness is inadequate. Outer garment soiled with possible contaminant. Effective hair restraint not worn where required. Jewelry worn on hands or arms. Fingernail polish worn or fingernails not kept clean and trimmed.</t>
        </is>
      </c>
      <c r="I6300" t="inlineStr">
        <is>
          <t>Critical</t>
        </is>
      </c>
      <c r="J6300" t="n">
        <v>12</v>
      </c>
      <c r="K6300" t="inlineStr">
        <is>
          <t>A</t>
        </is>
      </c>
      <c r="L6300" s="9">
        <f>A6300&amp;"-"&amp;TEXT(E6300,"yyyymmdd")</f>
        <v/>
      </c>
    </row>
    <row r="6301">
      <c r="A6301" t="n">
        <v>50066350</v>
      </c>
      <c r="B6301" t="inlineStr">
        <is>
          <t>Bronx</t>
        </is>
      </c>
      <c r="C6301" t="inlineStr">
        <is>
          <t>10451</t>
        </is>
      </c>
      <c r="D6301" t="inlineStr">
        <is>
          <t>American</t>
        </is>
      </c>
      <c r="E6301" s="8" t="n">
        <v>46154</v>
      </c>
      <c r="F6301" t="inlineStr">
        <is>
          <t>Violations were cited in the following area(s).</t>
        </is>
      </c>
      <c r="G6301" t="inlineStr">
        <is>
          <t>06F</t>
        </is>
      </c>
      <c r="H6301" t="inlineStr">
        <is>
          <t>Wiping cloths not stored clean and dry, or in a sanitizing solution, between uses.</t>
        </is>
      </c>
      <c r="I6301" t="inlineStr">
        <is>
          <t>Critical</t>
        </is>
      </c>
      <c r="J6301" t="n">
        <v>10</v>
      </c>
      <c r="K6301" t="inlineStr">
        <is>
          <t>A</t>
        </is>
      </c>
      <c r="L6301" s="9">
        <f>A6301&amp;"-"&amp;TEXT(E6301,"yyyymmdd")</f>
        <v/>
      </c>
    </row>
    <row r="6302">
      <c r="A6302" t="n">
        <v>50066350</v>
      </c>
      <c r="B6302" t="inlineStr">
        <is>
          <t>Bronx</t>
        </is>
      </c>
      <c r="C6302" t="inlineStr">
        <is>
          <t>10451</t>
        </is>
      </c>
      <c r="D6302" t="inlineStr">
        <is>
          <t>American</t>
        </is>
      </c>
      <c r="E6302" s="8" t="n">
        <v>46154</v>
      </c>
      <c r="F6302" t="inlineStr">
        <is>
          <t>Violations were cited in the following area(s).</t>
        </is>
      </c>
      <c r="G6302" t="inlineStr">
        <is>
          <t>10B</t>
        </is>
      </c>
      <c r="H6302" t="inlineStr">
        <is>
          <t>Anti-siphonage or back-flow prevention device not provided where required; equipment or floor not properly drained; sewage disposal system in disrepair or not functioning properly. Condensation or liquid waste improperly disposed of.</t>
        </is>
      </c>
      <c r="I6302" t="inlineStr">
        <is>
          <t>Not Critical</t>
        </is>
      </c>
      <c r="J6302" t="n">
        <v>10</v>
      </c>
      <c r="K6302" t="inlineStr">
        <is>
          <t>A</t>
        </is>
      </c>
      <c r="L6302" s="9">
        <f>A6302&amp;"-"&amp;TEXT(E6302,"yyyymmdd")</f>
        <v/>
      </c>
    </row>
    <row r="6303">
      <c r="A6303" t="n">
        <v>50066350</v>
      </c>
      <c r="B6303" t="inlineStr">
        <is>
          <t>Bronx</t>
        </is>
      </c>
      <c r="C6303" t="inlineStr">
        <is>
          <t>10451</t>
        </is>
      </c>
      <c r="D6303" t="inlineStr">
        <is>
          <t>American</t>
        </is>
      </c>
      <c r="E6303" s="8" t="n">
        <v>46154</v>
      </c>
      <c r="F6303" t="inlineStr">
        <is>
          <t>Violations were cited in the following area(s).</t>
        </is>
      </c>
      <c r="G6303" t="inlineStr">
        <is>
          <t>10F</t>
        </is>
      </c>
      <c r="H6303" t="inlineStr">
        <is>
          <t>Non-food contact surface or equipment made of unacceptable material, not kept clean, or not properly sealed, raised, spaced or movable to allow accessibility for cleaning on all sides, above and underneath the unit.</t>
        </is>
      </c>
      <c r="I6303" t="inlineStr">
        <is>
          <t>Not Critical</t>
        </is>
      </c>
      <c r="J6303" t="n">
        <v>10</v>
      </c>
      <c r="K6303" t="inlineStr">
        <is>
          <t>A</t>
        </is>
      </c>
      <c r="L6303" s="9">
        <f>A6303&amp;"-"&amp;TEXT(E6303,"yyyymmdd")</f>
        <v/>
      </c>
    </row>
    <row r="6304">
      <c r="A6304" t="n">
        <v>50067841</v>
      </c>
      <c r="B6304" t="inlineStr">
        <is>
          <t>Brooklyn</t>
        </is>
      </c>
      <c r="C6304" t="inlineStr">
        <is>
          <t>11201</t>
        </is>
      </c>
      <c r="D6304" t="inlineStr">
        <is>
          <t>American</t>
        </is>
      </c>
      <c r="E6304" s="8" t="n">
        <v>46154</v>
      </c>
      <c r="F6304" t="inlineStr">
        <is>
          <t>Violations were cited in the following area(s).</t>
        </is>
      </c>
      <c r="G6304" t="inlineStr">
        <is>
          <t>06C</t>
        </is>
      </c>
      <c r="H63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304" t="inlineStr">
        <is>
          <t>Critical</t>
        </is>
      </c>
      <c r="J6304" t="n">
        <v>11</v>
      </c>
      <c r="K6304" t="inlineStr">
        <is>
          <t>A</t>
        </is>
      </c>
      <c r="L6304" s="9">
        <f>A6304&amp;"-"&amp;TEXT(E6304,"yyyymmdd")</f>
        <v/>
      </c>
    </row>
    <row r="6305">
      <c r="A6305" t="n">
        <v>50067841</v>
      </c>
      <c r="B6305" t="inlineStr">
        <is>
          <t>Brooklyn</t>
        </is>
      </c>
      <c r="C6305" t="inlineStr">
        <is>
          <t>11201</t>
        </is>
      </c>
      <c r="D6305" t="inlineStr">
        <is>
          <t>American</t>
        </is>
      </c>
      <c r="E6305" s="8" t="n">
        <v>46154</v>
      </c>
      <c r="F6305" t="inlineStr">
        <is>
          <t>Violations were cited in the following area(s).</t>
        </is>
      </c>
      <c r="G6305" t="inlineStr">
        <is>
          <t>06D</t>
        </is>
      </c>
      <c r="H6305" t="inlineStr">
        <is>
          <t>Food contact surface not properly washed, rinsed and sanitized after each use and following any activity when contamination may have occurred.</t>
        </is>
      </c>
      <c r="I6305" t="inlineStr">
        <is>
          <t>Critical</t>
        </is>
      </c>
      <c r="J6305" t="n">
        <v>11</v>
      </c>
      <c r="K6305" t="inlineStr">
        <is>
          <t>A</t>
        </is>
      </c>
      <c r="L6305" s="9">
        <f>A6305&amp;"-"&amp;TEXT(E6305,"yyyymmdd")</f>
        <v/>
      </c>
    </row>
    <row r="6306">
      <c r="A6306" t="n">
        <v>50069660</v>
      </c>
      <c r="B6306" t="inlineStr">
        <is>
          <t>Queens</t>
        </is>
      </c>
      <c r="C6306" t="inlineStr">
        <is>
          <t>11411</t>
        </is>
      </c>
      <c r="D6306" t="inlineStr">
        <is>
          <t>Donuts</t>
        </is>
      </c>
      <c r="E6306" s="8" t="n">
        <v>46154</v>
      </c>
      <c r="F6306" t="inlineStr">
        <is>
          <t>Violations were cited in the following area(s).</t>
        </is>
      </c>
      <c r="G6306" t="inlineStr">
        <is>
          <t>02G</t>
        </is>
      </c>
      <c r="H6306" t="inlineStr">
        <is>
          <t>Cold TCS food item held above 41 °F; smoked or processed fish held above 38 °F; intact raw eggs held above 45 °F; or reduced oxygen packaged (ROP) TCS foods held above required temperatures except during active necessary preparation.</t>
        </is>
      </c>
      <c r="I6306" t="inlineStr">
        <is>
          <t>Critical</t>
        </is>
      </c>
      <c r="J6306" t="n">
        <v>12</v>
      </c>
      <c r="K6306" t="inlineStr">
        <is>
          <t>A</t>
        </is>
      </c>
      <c r="L6306" s="9">
        <f>A6306&amp;"-"&amp;TEXT(E6306,"yyyymmdd")</f>
        <v/>
      </c>
    </row>
    <row r="6307">
      <c r="A6307" t="n">
        <v>50069660</v>
      </c>
      <c r="B6307" t="inlineStr">
        <is>
          <t>Queens</t>
        </is>
      </c>
      <c r="C6307" t="inlineStr">
        <is>
          <t>11411</t>
        </is>
      </c>
      <c r="D6307" t="inlineStr">
        <is>
          <t>Donuts</t>
        </is>
      </c>
      <c r="E6307" s="8" t="n">
        <v>46154</v>
      </c>
      <c r="F6307" t="inlineStr">
        <is>
          <t>Violations were cited in the following area(s).</t>
        </is>
      </c>
      <c r="G6307" t="inlineStr">
        <is>
          <t>06D</t>
        </is>
      </c>
      <c r="H6307" t="inlineStr">
        <is>
          <t>Food contact surface not properly washed, rinsed and sanitized after each use and following any activity when contamination may have occurred.</t>
        </is>
      </c>
      <c r="I6307" t="inlineStr">
        <is>
          <t>Critical</t>
        </is>
      </c>
      <c r="J6307" t="n">
        <v>12</v>
      </c>
      <c r="K6307" t="inlineStr">
        <is>
          <t>A</t>
        </is>
      </c>
      <c r="L6307" s="9">
        <f>A6307&amp;"-"&amp;TEXT(E6307,"yyyymmdd")</f>
        <v/>
      </c>
    </row>
    <row r="6308">
      <c r="A6308" t="n">
        <v>50069763</v>
      </c>
      <c r="B6308" t="inlineStr">
        <is>
          <t>Manhattan</t>
        </is>
      </c>
      <c r="C6308" t="inlineStr">
        <is>
          <t>10003</t>
        </is>
      </c>
      <c r="D6308" t="inlineStr">
        <is>
          <t>Coffee/Tea</t>
        </is>
      </c>
      <c r="E6308" s="8" t="n">
        <v>46154</v>
      </c>
      <c r="F6308" t="inlineStr">
        <is>
          <t>Violations were cited in the following area(s).</t>
        </is>
      </c>
      <c r="G6308" t="inlineStr">
        <is>
          <t>02G</t>
        </is>
      </c>
      <c r="H6308" t="inlineStr">
        <is>
          <t>Cold TCS food item held above 41 °F; smoked or processed fish held above 38 °F; intact raw eggs held above 45 °F; or reduced oxygen packaged (ROP) TCS foods held above required temperatures except during active necessary preparation.</t>
        </is>
      </c>
      <c r="I6308" t="inlineStr">
        <is>
          <t>Critical</t>
        </is>
      </c>
      <c r="J6308" t="n">
        <v>35</v>
      </c>
      <c r="L6308" s="9">
        <f>A6308&amp;"-"&amp;TEXT(E6308,"yyyymmdd")</f>
        <v/>
      </c>
    </row>
    <row r="6309">
      <c r="A6309" t="n">
        <v>50069763</v>
      </c>
      <c r="B6309" t="inlineStr">
        <is>
          <t>Manhattan</t>
        </is>
      </c>
      <c r="C6309" t="inlineStr">
        <is>
          <t>10003</t>
        </is>
      </c>
      <c r="D6309" t="inlineStr">
        <is>
          <t>Coffee/Tea</t>
        </is>
      </c>
      <c r="E6309" s="8" t="n">
        <v>46154</v>
      </c>
      <c r="F6309" t="inlineStr">
        <is>
          <t>Violations were cited in the following area(s).</t>
        </is>
      </c>
      <c r="G6309" t="inlineStr">
        <is>
          <t>04A</t>
        </is>
      </c>
      <c r="H6309" t="inlineStr">
        <is>
          <t>Food Protection Certificate (FPC) not held by manager or supervisor of food operations.</t>
        </is>
      </c>
      <c r="I6309" t="inlineStr">
        <is>
          <t>Critical</t>
        </is>
      </c>
      <c r="J6309" t="n">
        <v>35</v>
      </c>
      <c r="L6309" s="9">
        <f>A6309&amp;"-"&amp;TEXT(E6309,"yyyymmdd")</f>
        <v/>
      </c>
    </row>
    <row r="6310">
      <c r="A6310" t="n">
        <v>50069763</v>
      </c>
      <c r="B6310" t="inlineStr">
        <is>
          <t>Manhattan</t>
        </is>
      </c>
      <c r="C6310" t="inlineStr">
        <is>
          <t>10003</t>
        </is>
      </c>
      <c r="D6310" t="inlineStr">
        <is>
          <t>Coffee/Tea</t>
        </is>
      </c>
      <c r="E6310" s="8" t="n">
        <v>46154</v>
      </c>
      <c r="F6310" t="inlineStr">
        <is>
          <t>Violations were cited in the following area(s).</t>
        </is>
      </c>
      <c r="G6310" t="inlineStr">
        <is>
          <t>06C</t>
        </is>
      </c>
      <c r="H631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310" t="inlineStr">
        <is>
          <t>Critical</t>
        </is>
      </c>
      <c r="J6310" t="n">
        <v>35</v>
      </c>
      <c r="L6310" s="9">
        <f>A6310&amp;"-"&amp;TEXT(E6310,"yyyymmdd")</f>
        <v/>
      </c>
    </row>
    <row r="6311">
      <c r="A6311" t="n">
        <v>50069763</v>
      </c>
      <c r="B6311" t="inlineStr">
        <is>
          <t>Manhattan</t>
        </is>
      </c>
      <c r="C6311" t="inlineStr">
        <is>
          <t>10003</t>
        </is>
      </c>
      <c r="D6311" t="inlineStr">
        <is>
          <t>Coffee/Tea</t>
        </is>
      </c>
      <c r="E6311" s="8" t="n">
        <v>46154</v>
      </c>
      <c r="F6311" t="inlineStr">
        <is>
          <t>Violations were cited in the following area(s).</t>
        </is>
      </c>
      <c r="G6311" t="inlineStr">
        <is>
          <t>06D</t>
        </is>
      </c>
      <c r="H6311" t="inlineStr">
        <is>
          <t>Food contact surface not properly washed, rinsed and sanitized after each use and following any activity when contamination may have occurred.</t>
        </is>
      </c>
      <c r="I6311" t="inlineStr">
        <is>
          <t>Critical</t>
        </is>
      </c>
      <c r="J6311" t="n">
        <v>35</v>
      </c>
      <c r="L6311" s="9">
        <f>A6311&amp;"-"&amp;TEXT(E6311,"yyyymmdd")</f>
        <v/>
      </c>
    </row>
    <row r="6312">
      <c r="A6312" t="n">
        <v>50069763</v>
      </c>
      <c r="B6312" t="inlineStr">
        <is>
          <t>Manhattan</t>
        </is>
      </c>
      <c r="C6312" t="inlineStr">
        <is>
          <t>10003</t>
        </is>
      </c>
      <c r="D6312" t="inlineStr">
        <is>
          <t>Coffee/Tea</t>
        </is>
      </c>
      <c r="E6312" s="8" t="n">
        <v>46154</v>
      </c>
      <c r="F6312" t="inlineStr">
        <is>
          <t>Violations were cited in the following area(s).</t>
        </is>
      </c>
      <c r="G6312" t="inlineStr">
        <is>
          <t>10B</t>
        </is>
      </c>
      <c r="H6312" t="inlineStr">
        <is>
          <t>Anti-siphonage or back-flow prevention device not provided where required; equipment or floor not properly drained; sewage disposal system in disrepair or not functioning properly. Condensation or liquid waste improperly disposed of.</t>
        </is>
      </c>
      <c r="I6312" t="inlineStr">
        <is>
          <t>Not Critical</t>
        </is>
      </c>
      <c r="J6312" t="n">
        <v>35</v>
      </c>
      <c r="L6312" s="9">
        <f>A6312&amp;"-"&amp;TEXT(E6312,"yyyymmdd")</f>
        <v/>
      </c>
    </row>
    <row r="6313">
      <c r="A6313" t="n">
        <v>50069763</v>
      </c>
      <c r="B6313" t="inlineStr">
        <is>
          <t>Manhattan</t>
        </is>
      </c>
      <c r="C6313" t="inlineStr">
        <is>
          <t>10003</t>
        </is>
      </c>
      <c r="D6313" t="inlineStr">
        <is>
          <t>Coffee/Tea</t>
        </is>
      </c>
      <c r="E6313" s="8" t="n">
        <v>46154</v>
      </c>
      <c r="F6313" t="inlineStr">
        <is>
          <t>Violations were cited in the following area(s).</t>
        </is>
      </c>
      <c r="G6313" t="inlineStr">
        <is>
          <t>10C</t>
        </is>
      </c>
      <c r="H6313" t="inlineStr">
        <is>
          <t>Lighting inadequate; permanent lighting not provided in food preparation areas, ware washing areas, and storage rooms. Shatterproof bulb or shield to prevent broken glass from falling into food or onto surfaces, not installed.</t>
        </is>
      </c>
      <c r="I6313" t="inlineStr">
        <is>
          <t>Not Critical</t>
        </is>
      </c>
      <c r="J6313" t="n">
        <v>35</v>
      </c>
      <c r="L6313" s="9">
        <f>A6313&amp;"-"&amp;TEXT(E6313,"yyyymmdd")</f>
        <v/>
      </c>
    </row>
    <row r="6314">
      <c r="A6314" t="n">
        <v>50069763</v>
      </c>
      <c r="B6314" t="inlineStr">
        <is>
          <t>Manhattan</t>
        </is>
      </c>
      <c r="C6314" t="inlineStr">
        <is>
          <t>10003</t>
        </is>
      </c>
      <c r="D6314" t="inlineStr">
        <is>
          <t>Coffee/Tea</t>
        </is>
      </c>
      <c r="E6314" s="8" t="n">
        <v>46154</v>
      </c>
      <c r="F6314" t="inlineStr">
        <is>
          <t>Violations were cited in the following area(s).</t>
        </is>
      </c>
      <c r="G6314" t="inlineStr">
        <is>
          <t>10F</t>
        </is>
      </c>
      <c r="H6314" t="inlineStr">
        <is>
          <t>Non-food contact surface or equipment made of unacceptable material, not kept clean, or not properly sealed, raised, spaced or movable to allow accessibility for cleaning on all sides, above and underneath the unit.</t>
        </is>
      </c>
      <c r="I6314" t="inlineStr">
        <is>
          <t>Not Critical</t>
        </is>
      </c>
      <c r="J6314" t="n">
        <v>35</v>
      </c>
      <c r="L6314" s="9">
        <f>A6314&amp;"-"&amp;TEXT(E6314,"yyyymmdd")</f>
        <v/>
      </c>
    </row>
    <row r="6315">
      <c r="A6315" t="n">
        <v>50071378</v>
      </c>
      <c r="B6315" t="inlineStr">
        <is>
          <t>Brooklyn</t>
        </is>
      </c>
      <c r="C6315" t="inlineStr">
        <is>
          <t>11231</t>
        </is>
      </c>
      <c r="D6315" t="inlineStr">
        <is>
          <t>Italian</t>
        </is>
      </c>
      <c r="E6315" s="8" t="n">
        <v>46154</v>
      </c>
      <c r="F6315" t="inlineStr">
        <is>
          <t>Violations were cited in the following area(s).</t>
        </is>
      </c>
      <c r="G6315" t="inlineStr">
        <is>
          <t>02B</t>
        </is>
      </c>
      <c r="H6315" t="inlineStr">
        <is>
          <t>Hot TCS food item not held at or above 140 °F.</t>
        </is>
      </c>
      <c r="I6315" t="inlineStr">
        <is>
          <t>Critical</t>
        </is>
      </c>
      <c r="J6315" t="n">
        <v>38</v>
      </c>
      <c r="L6315" s="9">
        <f>A6315&amp;"-"&amp;TEXT(E6315,"yyyymmdd")</f>
        <v/>
      </c>
    </row>
    <row r="6316">
      <c r="A6316" t="n">
        <v>50071378</v>
      </c>
      <c r="B6316" t="inlineStr">
        <is>
          <t>Brooklyn</t>
        </is>
      </c>
      <c r="C6316" t="inlineStr">
        <is>
          <t>11231</t>
        </is>
      </c>
      <c r="D6316" t="inlineStr">
        <is>
          <t>Italian</t>
        </is>
      </c>
      <c r="E6316" s="8" t="n">
        <v>46154</v>
      </c>
      <c r="F6316" t="inlineStr">
        <is>
          <t>Violations were cited in the following area(s).</t>
        </is>
      </c>
      <c r="G6316" t="inlineStr">
        <is>
          <t>02H</t>
        </is>
      </c>
      <c r="H6316" t="inlineStr">
        <is>
          <t>After cooking or removal from hot holding, TCS food not cooled by an approved method whereby the internal temperature is reduced from 140 °F to 70 °F or less within 2 hours, and from 70 °F to 41 °F or less within 4 additional hours.</t>
        </is>
      </c>
      <c r="I6316" t="inlineStr">
        <is>
          <t>Critical</t>
        </is>
      </c>
      <c r="J6316" t="n">
        <v>38</v>
      </c>
      <c r="L6316" s="9">
        <f>A6316&amp;"-"&amp;TEXT(E6316,"yyyymmdd")</f>
        <v/>
      </c>
    </row>
    <row r="6317">
      <c r="A6317" t="n">
        <v>50071378</v>
      </c>
      <c r="B6317" t="inlineStr">
        <is>
          <t>Brooklyn</t>
        </is>
      </c>
      <c r="C6317" t="inlineStr">
        <is>
          <t>11231</t>
        </is>
      </c>
      <c r="D6317" t="inlineStr">
        <is>
          <t>Italian</t>
        </is>
      </c>
      <c r="E6317" s="8" t="n">
        <v>46154</v>
      </c>
      <c r="F6317" t="inlineStr">
        <is>
          <t>Violations were cited in the following area(s).</t>
        </is>
      </c>
      <c r="G6317" t="inlineStr">
        <is>
          <t>04L</t>
        </is>
      </c>
      <c r="H6317" t="inlineStr">
        <is>
          <t>Evidence of mice or live mice in establishment's food or non-food areas.</t>
        </is>
      </c>
      <c r="I6317" t="inlineStr">
        <is>
          <t>Critical</t>
        </is>
      </c>
      <c r="J6317" t="n">
        <v>38</v>
      </c>
      <c r="L6317" s="9">
        <f>A6317&amp;"-"&amp;TEXT(E6317,"yyyymmdd")</f>
        <v/>
      </c>
    </row>
    <row r="6318">
      <c r="A6318" t="n">
        <v>50071378</v>
      </c>
      <c r="B6318" t="inlineStr">
        <is>
          <t>Brooklyn</t>
        </is>
      </c>
      <c r="C6318" t="inlineStr">
        <is>
          <t>11231</t>
        </is>
      </c>
      <c r="D6318" t="inlineStr">
        <is>
          <t>Italian</t>
        </is>
      </c>
      <c r="E6318" s="8" t="n">
        <v>46154</v>
      </c>
      <c r="F6318" t="inlineStr">
        <is>
          <t>Violations were cited in the following area(s).</t>
        </is>
      </c>
      <c r="G6318" t="inlineStr">
        <is>
          <t>05D</t>
        </is>
      </c>
      <c r="H631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318" t="inlineStr">
        <is>
          <t>Critical</t>
        </is>
      </c>
      <c r="J6318" t="n">
        <v>38</v>
      </c>
      <c r="L6318" s="9">
        <f>A6318&amp;"-"&amp;TEXT(E6318,"yyyymmdd")</f>
        <v/>
      </c>
    </row>
    <row r="6319">
      <c r="A6319" t="n">
        <v>50071378</v>
      </c>
      <c r="B6319" t="inlineStr">
        <is>
          <t>Brooklyn</t>
        </is>
      </c>
      <c r="C6319" t="inlineStr">
        <is>
          <t>11231</t>
        </is>
      </c>
      <c r="D6319" t="inlineStr">
        <is>
          <t>Italian</t>
        </is>
      </c>
      <c r="E6319" s="8" t="n">
        <v>46154</v>
      </c>
      <c r="F6319" t="inlineStr">
        <is>
          <t>Violations were cited in the following area(s).</t>
        </is>
      </c>
      <c r="G6319" t="inlineStr">
        <is>
          <t>08A</t>
        </is>
      </c>
      <c r="H6319" t="inlineStr">
        <is>
          <t>Establishment is not free of harborage or conditions conducive to rodents, insects or other pests.</t>
        </is>
      </c>
      <c r="I6319" t="inlineStr">
        <is>
          <t>Not Critical</t>
        </is>
      </c>
      <c r="J6319" t="n">
        <v>38</v>
      </c>
      <c r="L6319" s="9">
        <f>A6319&amp;"-"&amp;TEXT(E6319,"yyyymmdd")</f>
        <v/>
      </c>
    </row>
    <row r="6320">
      <c r="A6320" t="n">
        <v>50071387</v>
      </c>
      <c r="B6320" t="inlineStr">
        <is>
          <t>Manhattan</t>
        </is>
      </c>
      <c r="C6320" t="inlineStr">
        <is>
          <t>10003</t>
        </is>
      </c>
      <c r="D6320" t="inlineStr">
        <is>
          <t>American</t>
        </is>
      </c>
      <c r="E6320" s="8" t="n">
        <v>46154</v>
      </c>
      <c r="F6320" t="inlineStr">
        <is>
          <t>Violations were cited in the following area(s).</t>
        </is>
      </c>
      <c r="G6320" t="inlineStr">
        <is>
          <t>02B</t>
        </is>
      </c>
      <c r="H6320" t="inlineStr">
        <is>
          <t>Hot TCS food item not held at or above 140 °F.</t>
        </is>
      </c>
      <c r="I6320" t="inlineStr">
        <is>
          <t>Critical</t>
        </is>
      </c>
      <c r="J6320" t="n">
        <v>70</v>
      </c>
      <c r="L6320" s="9">
        <f>A6320&amp;"-"&amp;TEXT(E6320,"yyyymmdd")</f>
        <v/>
      </c>
    </row>
    <row r="6321">
      <c r="A6321" t="n">
        <v>50071387</v>
      </c>
      <c r="B6321" t="inlineStr">
        <is>
          <t>Manhattan</t>
        </is>
      </c>
      <c r="C6321" t="inlineStr">
        <is>
          <t>10003</t>
        </is>
      </c>
      <c r="D6321" t="inlineStr">
        <is>
          <t>American</t>
        </is>
      </c>
      <c r="E6321" s="8" t="n">
        <v>46154</v>
      </c>
      <c r="F6321" t="inlineStr">
        <is>
          <t>Violations were cited in the following area(s).</t>
        </is>
      </c>
      <c r="G6321" t="inlineStr">
        <is>
          <t>02G</t>
        </is>
      </c>
      <c r="H6321" t="inlineStr">
        <is>
          <t>Cold TCS food item held above 41 °F; smoked or processed fish held above 38 °F; intact raw eggs held above 45 °F; or reduced oxygen packaged (ROP) TCS foods held above required temperatures except during active necessary preparation.</t>
        </is>
      </c>
      <c r="I6321" t="inlineStr">
        <is>
          <t>Critical</t>
        </is>
      </c>
      <c r="J6321" t="n">
        <v>70</v>
      </c>
      <c r="L6321" s="9">
        <f>A6321&amp;"-"&amp;TEXT(E6321,"yyyymmdd")</f>
        <v/>
      </c>
    </row>
    <row r="6322">
      <c r="A6322" t="n">
        <v>50071387</v>
      </c>
      <c r="B6322" t="inlineStr">
        <is>
          <t>Manhattan</t>
        </is>
      </c>
      <c r="C6322" t="inlineStr">
        <is>
          <t>10003</t>
        </is>
      </c>
      <c r="D6322" t="inlineStr">
        <is>
          <t>American</t>
        </is>
      </c>
      <c r="E6322" s="8" t="n">
        <v>46154</v>
      </c>
      <c r="F6322" t="inlineStr">
        <is>
          <t>Violations were cited in the following area(s).</t>
        </is>
      </c>
      <c r="G6322" t="inlineStr">
        <is>
          <t>03C</t>
        </is>
      </c>
      <c r="H6322" t="inlineStr">
        <is>
          <t>Unclean or cracked whole eggs or unpasteurized liquid, frozen or powdered eggs kept or used.</t>
        </is>
      </c>
      <c r="I6322" t="inlineStr">
        <is>
          <t>Critical</t>
        </is>
      </c>
      <c r="J6322" t="n">
        <v>70</v>
      </c>
      <c r="L6322" s="9">
        <f>A6322&amp;"-"&amp;TEXT(E6322,"yyyymmdd")</f>
        <v/>
      </c>
    </row>
    <row r="6323">
      <c r="A6323" t="n">
        <v>50071387</v>
      </c>
      <c r="B6323" t="inlineStr">
        <is>
          <t>Manhattan</t>
        </is>
      </c>
      <c r="C6323" t="inlineStr">
        <is>
          <t>10003</t>
        </is>
      </c>
      <c r="D6323" t="inlineStr">
        <is>
          <t>American</t>
        </is>
      </c>
      <c r="E6323" s="8" t="n">
        <v>46154</v>
      </c>
      <c r="F6323" t="inlineStr">
        <is>
          <t>Violations were cited in the following area(s).</t>
        </is>
      </c>
      <c r="G6323" t="inlineStr">
        <is>
          <t>04A</t>
        </is>
      </c>
      <c r="H6323" t="inlineStr">
        <is>
          <t>Food Protection Certificate (FPC) not held by manager or supervisor of food operations.</t>
        </is>
      </c>
      <c r="I6323" t="inlineStr">
        <is>
          <t>Critical</t>
        </is>
      </c>
      <c r="J6323" t="n">
        <v>70</v>
      </c>
      <c r="L6323" s="9">
        <f>A6323&amp;"-"&amp;TEXT(E6323,"yyyymmdd")</f>
        <v/>
      </c>
    </row>
    <row r="6324">
      <c r="A6324" t="n">
        <v>50071387</v>
      </c>
      <c r="B6324" t="inlineStr">
        <is>
          <t>Manhattan</t>
        </is>
      </c>
      <c r="C6324" t="inlineStr">
        <is>
          <t>10003</t>
        </is>
      </c>
      <c r="D6324" t="inlineStr">
        <is>
          <t>American</t>
        </is>
      </c>
      <c r="E6324" s="8" t="n">
        <v>46154</v>
      </c>
      <c r="F6324" t="inlineStr">
        <is>
          <t>Violations were cited in the following area(s).</t>
        </is>
      </c>
      <c r="G6324" t="inlineStr">
        <is>
          <t>04L</t>
        </is>
      </c>
      <c r="H6324" t="inlineStr">
        <is>
          <t>Evidence of mice or live mice in establishment's food or non-food areas.</t>
        </is>
      </c>
      <c r="I6324" t="inlineStr">
        <is>
          <t>Critical</t>
        </is>
      </c>
      <c r="J6324" t="n">
        <v>70</v>
      </c>
      <c r="L6324" s="9">
        <f>A6324&amp;"-"&amp;TEXT(E6324,"yyyymmdd")</f>
        <v/>
      </c>
    </row>
    <row r="6325">
      <c r="A6325" t="n">
        <v>50071387</v>
      </c>
      <c r="B6325" t="inlineStr">
        <is>
          <t>Manhattan</t>
        </is>
      </c>
      <c r="C6325" t="inlineStr">
        <is>
          <t>10003</t>
        </is>
      </c>
      <c r="D6325" t="inlineStr">
        <is>
          <t>American</t>
        </is>
      </c>
      <c r="E6325" s="8" t="n">
        <v>46154</v>
      </c>
      <c r="F6325" t="inlineStr">
        <is>
          <t>Violations were cited in the following area(s).</t>
        </is>
      </c>
      <c r="G6325" t="inlineStr">
        <is>
          <t>05D</t>
        </is>
      </c>
      <c r="H632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325" t="inlineStr">
        <is>
          <t>Critical</t>
        </is>
      </c>
      <c r="J6325" t="n">
        <v>70</v>
      </c>
      <c r="L6325" s="9">
        <f>A6325&amp;"-"&amp;TEXT(E6325,"yyyymmdd")</f>
        <v/>
      </c>
    </row>
    <row r="6326">
      <c r="A6326" t="n">
        <v>50071387</v>
      </c>
      <c r="B6326" t="inlineStr">
        <is>
          <t>Manhattan</t>
        </is>
      </c>
      <c r="C6326" t="inlineStr">
        <is>
          <t>10003</t>
        </is>
      </c>
      <c r="D6326" t="inlineStr">
        <is>
          <t>American</t>
        </is>
      </c>
      <c r="E6326" s="8" t="n">
        <v>46154</v>
      </c>
      <c r="F6326" t="inlineStr">
        <is>
          <t>Violations were cited in the following area(s).</t>
        </is>
      </c>
      <c r="G6326" t="inlineStr">
        <is>
          <t>06C</t>
        </is>
      </c>
      <c r="H632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326" t="inlineStr">
        <is>
          <t>Critical</t>
        </is>
      </c>
      <c r="J6326" t="n">
        <v>70</v>
      </c>
      <c r="L6326" s="9">
        <f>A6326&amp;"-"&amp;TEXT(E6326,"yyyymmdd")</f>
        <v/>
      </c>
    </row>
    <row r="6327">
      <c r="A6327" t="n">
        <v>50071387</v>
      </c>
      <c r="B6327" t="inlineStr">
        <is>
          <t>Manhattan</t>
        </is>
      </c>
      <c r="C6327" t="inlineStr">
        <is>
          <t>10003</t>
        </is>
      </c>
      <c r="D6327" t="inlineStr">
        <is>
          <t>American</t>
        </is>
      </c>
      <c r="E6327" s="8" t="n">
        <v>46154</v>
      </c>
      <c r="F6327" t="inlineStr">
        <is>
          <t>Violations were cited in the following area(s).</t>
        </is>
      </c>
      <c r="G6327" t="inlineStr">
        <is>
          <t>08A</t>
        </is>
      </c>
      <c r="H6327" t="inlineStr">
        <is>
          <t>Establishment is not free of harborage or conditions conducive to rodents, insects or other pests.</t>
        </is>
      </c>
      <c r="I6327" t="inlineStr">
        <is>
          <t>Not Critical</t>
        </is>
      </c>
      <c r="J6327" t="n">
        <v>70</v>
      </c>
      <c r="L6327" s="9">
        <f>A6327&amp;"-"&amp;TEXT(E6327,"yyyymmdd")</f>
        <v/>
      </c>
    </row>
    <row r="6328">
      <c r="A6328" t="n">
        <v>50071387</v>
      </c>
      <c r="B6328" t="inlineStr">
        <is>
          <t>Manhattan</t>
        </is>
      </c>
      <c r="C6328" t="inlineStr">
        <is>
          <t>10003</t>
        </is>
      </c>
      <c r="D6328" t="inlineStr">
        <is>
          <t>American</t>
        </is>
      </c>
      <c r="E6328" s="8" t="n">
        <v>46154</v>
      </c>
      <c r="F6328" t="inlineStr">
        <is>
          <t>Violations were cited in the following area(s).</t>
        </is>
      </c>
      <c r="G6328" t="inlineStr">
        <is>
          <t>10B</t>
        </is>
      </c>
      <c r="H6328" t="inlineStr">
        <is>
          <t>Anti-siphonage or back-flow prevention device not provided where required; equipment or floor not properly drained; sewage disposal system in disrepair or not functioning properly. Condensation or liquid waste improperly disposed of.</t>
        </is>
      </c>
      <c r="I6328" t="inlineStr">
        <is>
          <t>Not Critical</t>
        </is>
      </c>
      <c r="J6328" t="n">
        <v>70</v>
      </c>
      <c r="L6328" s="9">
        <f>A6328&amp;"-"&amp;TEXT(E6328,"yyyymmdd")</f>
        <v/>
      </c>
    </row>
    <row r="6329">
      <c r="A6329" t="n">
        <v>50071387</v>
      </c>
      <c r="B6329" t="inlineStr">
        <is>
          <t>Manhattan</t>
        </is>
      </c>
      <c r="C6329" t="inlineStr">
        <is>
          <t>10003</t>
        </is>
      </c>
      <c r="D6329" t="inlineStr">
        <is>
          <t>American</t>
        </is>
      </c>
      <c r="E6329" s="8" t="n">
        <v>46154</v>
      </c>
      <c r="F6329" t="inlineStr">
        <is>
          <t>Violations were cited in the following area(s).</t>
        </is>
      </c>
      <c r="G6329" t="inlineStr">
        <is>
          <t>10F</t>
        </is>
      </c>
      <c r="H6329" t="inlineStr">
        <is>
          <t>Non-food contact surface or equipment made of unacceptable material, not kept clean, or not properly sealed, raised, spaced or movable to allow accessibility for cleaning on all sides, above and underneath the unit.</t>
        </is>
      </c>
      <c r="I6329" t="inlineStr">
        <is>
          <t>Not Critical</t>
        </is>
      </c>
      <c r="J6329" t="n">
        <v>70</v>
      </c>
      <c r="L6329" s="9">
        <f>A6329&amp;"-"&amp;TEXT(E6329,"yyyymmdd")</f>
        <v/>
      </c>
    </row>
    <row r="6330">
      <c r="A6330" t="n">
        <v>50071387</v>
      </c>
      <c r="B6330" t="inlineStr">
        <is>
          <t>Manhattan</t>
        </is>
      </c>
      <c r="C6330" t="inlineStr">
        <is>
          <t>10003</t>
        </is>
      </c>
      <c r="D6330" t="inlineStr">
        <is>
          <t>American</t>
        </is>
      </c>
      <c r="E6330" s="8" t="n">
        <v>46154</v>
      </c>
      <c r="F6330" t="inlineStr">
        <is>
          <t>Violations were cited in the following area(s).</t>
        </is>
      </c>
      <c r="G6330" t="inlineStr">
        <is>
          <t>10G</t>
        </is>
      </c>
      <c r="H6330" t="inlineStr">
        <is>
          <t>Dishwashing and ware washing: Cleaning and sanitizing of tableware, including dishes, utensils, and equipment deficient.</t>
        </is>
      </c>
      <c r="I6330" t="inlineStr">
        <is>
          <t>Not Critical</t>
        </is>
      </c>
      <c r="J6330" t="n">
        <v>70</v>
      </c>
      <c r="L6330" s="9">
        <f>A6330&amp;"-"&amp;TEXT(E6330,"yyyymmdd")</f>
        <v/>
      </c>
    </row>
    <row r="6331">
      <c r="A6331" t="n">
        <v>50072475</v>
      </c>
      <c r="B6331" t="inlineStr">
        <is>
          <t>Bronx</t>
        </is>
      </c>
      <c r="C6331" t="inlineStr">
        <is>
          <t>10455</t>
        </is>
      </c>
      <c r="D6331" t="inlineStr">
        <is>
          <t>Italian</t>
        </is>
      </c>
      <c r="E6331" s="8" t="n">
        <v>46154</v>
      </c>
      <c r="F6331" t="inlineStr">
        <is>
          <t>Violations were cited in the following area(s).</t>
        </is>
      </c>
      <c r="G6331" t="inlineStr">
        <is>
          <t>05D</t>
        </is>
      </c>
      <c r="H633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331" t="inlineStr">
        <is>
          <t>Critical</t>
        </is>
      </c>
      <c r="J6331" t="n">
        <v>27</v>
      </c>
      <c r="L6331" s="9">
        <f>A6331&amp;"-"&amp;TEXT(E6331,"yyyymmdd")</f>
        <v/>
      </c>
    </row>
    <row r="6332">
      <c r="A6332" t="n">
        <v>50072475</v>
      </c>
      <c r="B6332" t="inlineStr">
        <is>
          <t>Bronx</t>
        </is>
      </c>
      <c r="C6332" t="inlineStr">
        <is>
          <t>10455</t>
        </is>
      </c>
      <c r="D6332" t="inlineStr">
        <is>
          <t>Italian</t>
        </is>
      </c>
      <c r="E6332" s="8" t="n">
        <v>46154</v>
      </c>
      <c r="F6332" t="inlineStr">
        <is>
          <t>Violations were cited in the following area(s).</t>
        </is>
      </c>
      <c r="G6332" t="inlineStr">
        <is>
          <t>06C</t>
        </is>
      </c>
      <c r="H633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332" t="inlineStr">
        <is>
          <t>Critical</t>
        </is>
      </c>
      <c r="J6332" t="n">
        <v>27</v>
      </c>
      <c r="L6332" s="9">
        <f>A6332&amp;"-"&amp;TEXT(E6332,"yyyymmdd")</f>
        <v/>
      </c>
    </row>
    <row r="6333">
      <c r="A6333" t="n">
        <v>50072475</v>
      </c>
      <c r="B6333" t="inlineStr">
        <is>
          <t>Bronx</t>
        </is>
      </c>
      <c r="C6333" t="inlineStr">
        <is>
          <t>10455</t>
        </is>
      </c>
      <c r="D6333" t="inlineStr">
        <is>
          <t>Italian</t>
        </is>
      </c>
      <c r="E6333" s="8" t="n">
        <v>46154</v>
      </c>
      <c r="F6333" t="inlineStr">
        <is>
          <t>Violations were cited in the following area(s).</t>
        </is>
      </c>
      <c r="G6333" t="inlineStr">
        <is>
          <t>10F</t>
        </is>
      </c>
      <c r="H6333" t="inlineStr">
        <is>
          <t>Non-food contact surface or equipment made of unacceptable material, not kept clean, or not properly sealed, raised, spaced or movable to allow accessibility for cleaning on all sides, above and underneath the unit.</t>
        </is>
      </c>
      <c r="I6333" t="inlineStr">
        <is>
          <t>Not Critical</t>
        </is>
      </c>
      <c r="J6333" t="n">
        <v>27</v>
      </c>
      <c r="L6333" s="9">
        <f>A6333&amp;"-"&amp;TEXT(E6333,"yyyymmdd")</f>
        <v/>
      </c>
    </row>
    <row r="6334">
      <c r="A6334" t="n">
        <v>50072475</v>
      </c>
      <c r="B6334" t="inlineStr">
        <is>
          <t>Bronx</t>
        </is>
      </c>
      <c r="C6334" t="inlineStr">
        <is>
          <t>10455</t>
        </is>
      </c>
      <c r="D6334" t="inlineStr">
        <is>
          <t>Italian</t>
        </is>
      </c>
      <c r="E6334" s="8" t="n">
        <v>46154</v>
      </c>
      <c r="F6334" t="inlineStr">
        <is>
          <t>Violations were cited in the following area(s).</t>
        </is>
      </c>
      <c r="G6334" t="inlineStr">
        <is>
          <t>10G</t>
        </is>
      </c>
      <c r="H6334" t="inlineStr">
        <is>
          <t>Dishwashing and ware washing: Cleaning and sanitizing of tableware, including dishes, utensils, and equipment deficient.</t>
        </is>
      </c>
      <c r="I6334" t="inlineStr">
        <is>
          <t>Not Critical</t>
        </is>
      </c>
      <c r="J6334" t="n">
        <v>27</v>
      </c>
      <c r="L6334" s="9">
        <f>A6334&amp;"-"&amp;TEXT(E6334,"yyyymmdd")</f>
        <v/>
      </c>
    </row>
    <row r="6335">
      <c r="A6335" t="n">
        <v>50072475</v>
      </c>
      <c r="B6335" t="inlineStr">
        <is>
          <t>Bronx</t>
        </is>
      </c>
      <c r="C6335" t="inlineStr">
        <is>
          <t>10455</t>
        </is>
      </c>
      <c r="D6335" t="inlineStr">
        <is>
          <t>Italian</t>
        </is>
      </c>
      <c r="E6335" s="8" t="n">
        <v>46154</v>
      </c>
      <c r="F6335" t="inlineStr">
        <is>
          <t>Violations were cited in the following area(s).</t>
        </is>
      </c>
      <c r="G6335" t="inlineStr">
        <is>
          <t>10H</t>
        </is>
      </c>
      <c r="H6335" t="inlineStr">
        <is>
          <t>Single service article not provided. Single service article reused or not protected from contamination when transported, stored, dispensed. Drinking straws not completely enclosed in wrapper or dispensed from a sanitary device.</t>
        </is>
      </c>
      <c r="I6335" t="inlineStr">
        <is>
          <t>Not Critical</t>
        </is>
      </c>
      <c r="J6335" t="n">
        <v>27</v>
      </c>
      <c r="L6335" s="9">
        <f>A6335&amp;"-"&amp;TEXT(E6335,"yyyymmdd")</f>
        <v/>
      </c>
    </row>
    <row r="6336">
      <c r="A6336" t="n">
        <v>50075049</v>
      </c>
      <c r="B6336" t="inlineStr">
        <is>
          <t>Manhattan</t>
        </is>
      </c>
      <c r="C6336" t="inlineStr">
        <is>
          <t>10010</t>
        </is>
      </c>
      <c r="D6336" t="inlineStr">
        <is>
          <t>New American</t>
        </is>
      </c>
      <c r="E6336" s="8" t="n">
        <v>46154</v>
      </c>
      <c r="F6336" t="inlineStr">
        <is>
          <t>Violations were cited in the following area(s).</t>
        </is>
      </c>
      <c r="G6336" t="inlineStr">
        <is>
          <t>10F</t>
        </is>
      </c>
      <c r="H6336" t="inlineStr">
        <is>
          <t>Non-food contact surface or equipment made of unacceptable material, not kept clean, or not properly sealed, raised, spaced or movable to allow accessibility for cleaning on all sides, above and underneath the unit.</t>
        </is>
      </c>
      <c r="I6336" t="inlineStr">
        <is>
          <t>Not Critical</t>
        </is>
      </c>
      <c r="J6336" t="n">
        <v>7</v>
      </c>
      <c r="K6336" t="inlineStr">
        <is>
          <t>A</t>
        </is>
      </c>
      <c r="L6336" s="9">
        <f>A6336&amp;"-"&amp;TEXT(E6336,"yyyymmdd")</f>
        <v/>
      </c>
    </row>
    <row r="6337">
      <c r="A6337" t="n">
        <v>50075049</v>
      </c>
      <c r="B6337" t="inlineStr">
        <is>
          <t>Manhattan</t>
        </is>
      </c>
      <c r="C6337" t="inlineStr">
        <is>
          <t>10010</t>
        </is>
      </c>
      <c r="D6337" t="inlineStr">
        <is>
          <t>New American</t>
        </is>
      </c>
      <c r="E6337" s="8" t="n">
        <v>46154</v>
      </c>
      <c r="F6337" t="inlineStr">
        <is>
          <t>Violations were cited in the following area(s).</t>
        </is>
      </c>
      <c r="G6337" t="inlineStr">
        <is>
          <t>10G</t>
        </is>
      </c>
      <c r="H6337" t="inlineStr">
        <is>
          <t>Dishwashing and ware washing: Cleaning and sanitizing of tableware, including dishes, utensils, and equipment deficient.</t>
        </is>
      </c>
      <c r="I6337" t="inlineStr">
        <is>
          <t>Not Critical</t>
        </is>
      </c>
      <c r="J6337" t="n">
        <v>7</v>
      </c>
      <c r="K6337" t="inlineStr">
        <is>
          <t>A</t>
        </is>
      </c>
      <c r="L6337" s="9">
        <f>A6337&amp;"-"&amp;TEXT(E6337,"yyyymmdd")</f>
        <v/>
      </c>
    </row>
    <row r="6338">
      <c r="A6338" t="n">
        <v>50080904</v>
      </c>
      <c r="B6338" t="inlineStr">
        <is>
          <t>Queens</t>
        </is>
      </c>
      <c r="C6338" t="inlineStr">
        <is>
          <t>11422</t>
        </is>
      </c>
      <c r="D6338" t="inlineStr">
        <is>
          <t>Juice, Smoothies, Fruit Salads</t>
        </is>
      </c>
      <c r="E6338" s="8" t="n">
        <v>46154</v>
      </c>
      <c r="F6338" t="inlineStr">
        <is>
          <t>Violations were cited in the following area(s).</t>
        </is>
      </c>
      <c r="G6338" t="inlineStr">
        <is>
          <t>04P</t>
        </is>
      </c>
      <c r="H6338" t="inlineStr">
        <is>
          <t>Food containing a prohibited substance held, kept, offered, prepared, processed, packaged, or served.</t>
        </is>
      </c>
      <c r="I6338" t="inlineStr">
        <is>
          <t>Critical</t>
        </is>
      </c>
      <c r="J6338" t="n">
        <v>30</v>
      </c>
      <c r="L6338" s="9">
        <f>A6338&amp;"-"&amp;TEXT(E6338,"yyyymmdd")</f>
        <v/>
      </c>
    </row>
    <row r="6339">
      <c r="A6339" t="n">
        <v>50080904</v>
      </c>
      <c r="B6339" t="inlineStr">
        <is>
          <t>Queens</t>
        </is>
      </c>
      <c r="C6339" t="inlineStr">
        <is>
          <t>11422</t>
        </is>
      </c>
      <c r="D6339" t="inlineStr">
        <is>
          <t>Juice, Smoothies, Fruit Salads</t>
        </is>
      </c>
      <c r="E6339" s="8" t="n">
        <v>46154</v>
      </c>
      <c r="F6339" t="inlineStr">
        <is>
          <t>Violations were cited in the following area(s).</t>
        </is>
      </c>
      <c r="G6339" t="inlineStr">
        <is>
          <t>05D</t>
        </is>
      </c>
      <c r="H633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339" t="inlineStr">
        <is>
          <t>Critical</t>
        </is>
      </c>
      <c r="J6339" t="n">
        <v>30</v>
      </c>
      <c r="L6339" s="9">
        <f>A6339&amp;"-"&amp;TEXT(E6339,"yyyymmdd")</f>
        <v/>
      </c>
    </row>
    <row r="6340">
      <c r="A6340" t="n">
        <v>50080904</v>
      </c>
      <c r="B6340" t="inlineStr">
        <is>
          <t>Queens</t>
        </is>
      </c>
      <c r="C6340" t="inlineStr">
        <is>
          <t>11422</t>
        </is>
      </c>
      <c r="D6340" t="inlineStr">
        <is>
          <t>Juice, Smoothies, Fruit Salads</t>
        </is>
      </c>
      <c r="E6340" s="8" t="n">
        <v>46154</v>
      </c>
      <c r="F6340" t="inlineStr">
        <is>
          <t>Violations were cited in the following area(s).</t>
        </is>
      </c>
      <c r="G6340" t="inlineStr">
        <is>
          <t>06E</t>
        </is>
      </c>
      <c r="H6340" t="inlineStr">
        <is>
          <t>Sanitized equipment or utensil, including in-use food dispensing utensil, improperly used or stored.</t>
        </is>
      </c>
      <c r="I6340" t="inlineStr">
        <is>
          <t>Critical</t>
        </is>
      </c>
      <c r="J6340" t="n">
        <v>30</v>
      </c>
      <c r="L6340" s="9">
        <f>A6340&amp;"-"&amp;TEXT(E6340,"yyyymmdd")</f>
        <v/>
      </c>
    </row>
    <row r="6341">
      <c r="A6341" t="n">
        <v>50080904</v>
      </c>
      <c r="B6341" t="inlineStr">
        <is>
          <t>Queens</t>
        </is>
      </c>
      <c r="C6341" t="inlineStr">
        <is>
          <t>11422</t>
        </is>
      </c>
      <c r="D6341" t="inlineStr">
        <is>
          <t>Juice, Smoothies, Fruit Salads</t>
        </is>
      </c>
      <c r="E6341" s="8" t="n">
        <v>46154</v>
      </c>
      <c r="F6341" t="inlineStr">
        <is>
          <t>Violations were cited in the following area(s).</t>
        </is>
      </c>
      <c r="G6341" t="inlineStr">
        <is>
          <t>06F</t>
        </is>
      </c>
      <c r="H6341" t="inlineStr">
        <is>
          <t>Wiping cloths not stored clean and dry, or in a sanitizing solution, between uses.</t>
        </is>
      </c>
      <c r="I6341" t="inlineStr">
        <is>
          <t>Critical</t>
        </is>
      </c>
      <c r="J6341" t="n">
        <v>30</v>
      </c>
      <c r="L6341" s="9">
        <f>A6341&amp;"-"&amp;TEXT(E6341,"yyyymmdd")</f>
        <v/>
      </c>
    </row>
    <row r="6342">
      <c r="A6342" t="n">
        <v>50089255</v>
      </c>
      <c r="B6342" t="inlineStr">
        <is>
          <t>Manhattan</t>
        </is>
      </c>
      <c r="C6342" t="inlineStr">
        <is>
          <t>10025</t>
        </is>
      </c>
      <c r="D6342" t="inlineStr">
        <is>
          <t>Donuts</t>
        </is>
      </c>
      <c r="E6342" s="8" t="n">
        <v>46154</v>
      </c>
      <c r="F6342" t="inlineStr">
        <is>
          <t>Violations were cited in the following area(s).</t>
        </is>
      </c>
      <c r="G6342" t="inlineStr">
        <is>
          <t>06C</t>
        </is>
      </c>
      <c r="H63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342" t="inlineStr">
        <is>
          <t>Critical</t>
        </is>
      </c>
      <c r="J6342" t="n">
        <v>9</v>
      </c>
      <c r="K6342" t="inlineStr">
        <is>
          <t>A</t>
        </is>
      </c>
      <c r="L6342" s="9">
        <f>A6342&amp;"-"&amp;TEXT(E6342,"yyyymmdd")</f>
        <v/>
      </c>
    </row>
    <row r="6343">
      <c r="A6343" t="n">
        <v>50089255</v>
      </c>
      <c r="B6343" t="inlineStr">
        <is>
          <t>Manhattan</t>
        </is>
      </c>
      <c r="C6343" t="inlineStr">
        <is>
          <t>10025</t>
        </is>
      </c>
      <c r="D6343" t="inlineStr">
        <is>
          <t>Donuts</t>
        </is>
      </c>
      <c r="E6343" s="8" t="n">
        <v>46154</v>
      </c>
      <c r="F6343" t="inlineStr">
        <is>
          <t>Violations were cited in the following area(s).</t>
        </is>
      </c>
      <c r="G6343" t="inlineStr">
        <is>
          <t>10F</t>
        </is>
      </c>
      <c r="H6343" t="inlineStr">
        <is>
          <t>Non-food contact surface or equipment made of unacceptable material, not kept clean, or not properly sealed, raised, spaced or movable to allow accessibility for cleaning on all sides, above and underneath the unit.</t>
        </is>
      </c>
      <c r="I6343" t="inlineStr">
        <is>
          <t>Not Critical</t>
        </is>
      </c>
      <c r="J6343" t="n">
        <v>9</v>
      </c>
      <c r="K6343" t="inlineStr">
        <is>
          <t>A</t>
        </is>
      </c>
      <c r="L6343" s="9">
        <f>A6343&amp;"-"&amp;TEXT(E6343,"yyyymmdd")</f>
        <v/>
      </c>
    </row>
    <row r="6344">
      <c r="A6344" t="n">
        <v>50089255</v>
      </c>
      <c r="B6344" t="inlineStr">
        <is>
          <t>Manhattan</t>
        </is>
      </c>
      <c r="C6344" t="inlineStr">
        <is>
          <t>10025</t>
        </is>
      </c>
      <c r="D6344" t="inlineStr">
        <is>
          <t>Donuts</t>
        </is>
      </c>
      <c r="E6344" s="8" t="n">
        <v>46154</v>
      </c>
      <c r="F6344" t="inlineStr">
        <is>
          <t>Violations were cited in the following area(s).</t>
        </is>
      </c>
      <c r="G6344" t="inlineStr">
        <is>
          <t>10H</t>
        </is>
      </c>
      <c r="H6344" t="inlineStr">
        <is>
          <t>Single service article not provided. Single service article reused or not protected from contamination when transported, stored, dispensed. Drinking straws not completely enclosed in wrapper or dispensed from a sanitary device.</t>
        </is>
      </c>
      <c r="I6344" t="inlineStr">
        <is>
          <t>Not Critical</t>
        </is>
      </c>
      <c r="J6344" t="n">
        <v>9</v>
      </c>
      <c r="K6344" t="inlineStr">
        <is>
          <t>A</t>
        </is>
      </c>
      <c r="L6344" s="9">
        <f>A6344&amp;"-"&amp;TEXT(E6344,"yyyymmdd")</f>
        <v/>
      </c>
    </row>
    <row r="6345">
      <c r="A6345" t="n">
        <v>50091755</v>
      </c>
      <c r="B6345" t="inlineStr">
        <is>
          <t>Manhattan</t>
        </is>
      </c>
      <c r="C6345" t="inlineStr">
        <is>
          <t>10025</t>
        </is>
      </c>
      <c r="D6345" t="inlineStr">
        <is>
          <t>Mexican</t>
        </is>
      </c>
      <c r="E6345" s="8" t="n">
        <v>46154</v>
      </c>
      <c r="F6345" t="inlineStr">
        <is>
          <t>Violations were cited in the following area(s).</t>
        </is>
      </c>
      <c r="G6345" t="inlineStr">
        <is>
          <t>06A</t>
        </is>
      </c>
      <c r="H6345" t="inlineStr">
        <is>
          <t>Personal cleanliness is inadequate. Outer garment soiled with possible contaminant. Effective hair restraint not worn where required. Jewelry worn on hands or arms. Fingernail polish worn or fingernails not kept clean and trimmed.</t>
        </is>
      </c>
      <c r="I6345" t="inlineStr">
        <is>
          <t>Critical</t>
        </is>
      </c>
      <c r="J6345" t="n">
        <v>7</v>
      </c>
      <c r="K6345" t="inlineStr">
        <is>
          <t>A</t>
        </is>
      </c>
      <c r="L6345" s="9">
        <f>A6345&amp;"-"&amp;TEXT(E6345,"yyyymmdd")</f>
        <v/>
      </c>
    </row>
    <row r="6346">
      <c r="A6346" t="n">
        <v>50091755</v>
      </c>
      <c r="B6346" t="inlineStr">
        <is>
          <t>Manhattan</t>
        </is>
      </c>
      <c r="C6346" t="inlineStr">
        <is>
          <t>10025</t>
        </is>
      </c>
      <c r="D6346" t="inlineStr">
        <is>
          <t>Mexican</t>
        </is>
      </c>
      <c r="E6346" s="8" t="n">
        <v>46154</v>
      </c>
      <c r="F6346" t="inlineStr">
        <is>
          <t>Violations were cited in the following area(s).</t>
        </is>
      </c>
      <c r="G6346" t="inlineStr">
        <is>
          <t>09E</t>
        </is>
      </c>
      <c r="H6346" t="inlineStr">
        <is>
          <t>Wash hands sign not posted near or above hand washing sink.</t>
        </is>
      </c>
      <c r="I6346" t="inlineStr">
        <is>
          <t>Not Critical</t>
        </is>
      </c>
      <c r="J6346" t="n">
        <v>7</v>
      </c>
      <c r="K6346" t="inlineStr">
        <is>
          <t>A</t>
        </is>
      </c>
      <c r="L6346" s="9">
        <f>A6346&amp;"-"&amp;TEXT(E6346,"yyyymmdd")</f>
        <v/>
      </c>
    </row>
    <row r="6347">
      <c r="A6347" t="n">
        <v>50092510</v>
      </c>
      <c r="B6347" t="inlineStr">
        <is>
          <t>Manhattan</t>
        </is>
      </c>
      <c r="C6347" t="inlineStr">
        <is>
          <t>10014</t>
        </is>
      </c>
      <c r="D6347" t="inlineStr">
        <is>
          <t>American</t>
        </is>
      </c>
      <c r="E6347" s="8" t="n">
        <v>46154</v>
      </c>
      <c r="F6347" t="inlineStr">
        <is>
          <t>Violations were cited in the following area(s).</t>
        </is>
      </c>
      <c r="G6347" t="inlineStr">
        <is>
          <t>04H</t>
        </is>
      </c>
      <c r="H6347" t="inlineStr">
        <is>
          <t>Raw, cooked or prepared food is adulterated, contaminated, cross-contaminated, or not discarded in accordance with HACCP plan.</t>
        </is>
      </c>
      <c r="I6347" t="inlineStr">
        <is>
          <t>Critical</t>
        </is>
      </c>
      <c r="J6347" t="n">
        <v>28</v>
      </c>
      <c r="L6347" s="9">
        <f>A6347&amp;"-"&amp;TEXT(E6347,"yyyymmdd")</f>
        <v/>
      </c>
    </row>
    <row r="6348">
      <c r="A6348" t="n">
        <v>50092510</v>
      </c>
      <c r="B6348" t="inlineStr">
        <is>
          <t>Manhattan</t>
        </is>
      </c>
      <c r="C6348" t="inlineStr">
        <is>
          <t>10014</t>
        </is>
      </c>
      <c r="D6348" t="inlineStr">
        <is>
          <t>American</t>
        </is>
      </c>
      <c r="E6348" s="8" t="n">
        <v>46154</v>
      </c>
      <c r="F6348" t="inlineStr">
        <is>
          <t>Violations were cited in the following area(s).</t>
        </is>
      </c>
      <c r="G6348" t="inlineStr">
        <is>
          <t>04L</t>
        </is>
      </c>
      <c r="H6348" t="inlineStr">
        <is>
          <t>Evidence of mice or live mice in establishment's food or non-food areas.</t>
        </is>
      </c>
      <c r="I6348" t="inlineStr">
        <is>
          <t>Critical</t>
        </is>
      </c>
      <c r="J6348" t="n">
        <v>28</v>
      </c>
      <c r="L6348" s="9">
        <f>A6348&amp;"-"&amp;TEXT(E6348,"yyyymmdd")</f>
        <v/>
      </c>
    </row>
    <row r="6349">
      <c r="A6349" t="n">
        <v>50092510</v>
      </c>
      <c r="B6349" t="inlineStr">
        <is>
          <t>Manhattan</t>
        </is>
      </c>
      <c r="C6349" t="inlineStr">
        <is>
          <t>10014</t>
        </is>
      </c>
      <c r="D6349" t="inlineStr">
        <is>
          <t>American</t>
        </is>
      </c>
      <c r="E6349" s="8" t="n">
        <v>46154</v>
      </c>
      <c r="F6349" t="inlineStr">
        <is>
          <t>Violations were cited in the following area(s).</t>
        </is>
      </c>
      <c r="G6349" t="inlineStr">
        <is>
          <t>04N</t>
        </is>
      </c>
      <c r="H6349" t="inlineStr">
        <is>
          <t>Filth flies or food/refuse/sewage associated with (FRSA) flies or other nuisance pests in establishment’s food and/or non-food areas. FRSA flies include house flies, blow flies, bottle flies, flesh flies, drain flies, Phorid flies and fruit flies.</t>
        </is>
      </c>
      <c r="I6349" t="inlineStr">
        <is>
          <t>Critical</t>
        </is>
      </c>
      <c r="J6349" t="n">
        <v>28</v>
      </c>
      <c r="L6349" s="9">
        <f>A6349&amp;"-"&amp;TEXT(E6349,"yyyymmdd")</f>
        <v/>
      </c>
    </row>
    <row r="6350">
      <c r="A6350" t="n">
        <v>50092510</v>
      </c>
      <c r="B6350" t="inlineStr">
        <is>
          <t>Manhattan</t>
        </is>
      </c>
      <c r="C6350" t="inlineStr">
        <is>
          <t>10014</t>
        </is>
      </c>
      <c r="D6350" t="inlineStr">
        <is>
          <t>American</t>
        </is>
      </c>
      <c r="E6350" s="8" t="n">
        <v>46154</v>
      </c>
      <c r="F6350" t="inlineStr">
        <is>
          <t>Violations were cited in the following area(s).</t>
        </is>
      </c>
      <c r="G6350" t="inlineStr">
        <is>
          <t>06D</t>
        </is>
      </c>
      <c r="H6350" t="inlineStr">
        <is>
          <t>Food contact surface not properly washed, rinsed and sanitized after each use and following any activity when contamination may have occurred.</t>
        </is>
      </c>
      <c r="I6350" t="inlineStr">
        <is>
          <t>Critical</t>
        </is>
      </c>
      <c r="J6350" t="n">
        <v>28</v>
      </c>
      <c r="L6350" s="9">
        <f>A6350&amp;"-"&amp;TEXT(E6350,"yyyymmdd")</f>
        <v/>
      </c>
    </row>
    <row r="6351">
      <c r="A6351" t="n">
        <v>50092510</v>
      </c>
      <c r="B6351" t="inlineStr">
        <is>
          <t>Manhattan</t>
        </is>
      </c>
      <c r="C6351" t="inlineStr">
        <is>
          <t>10014</t>
        </is>
      </c>
      <c r="D6351" t="inlineStr">
        <is>
          <t>American</t>
        </is>
      </c>
      <c r="E6351" s="8" t="n">
        <v>46154</v>
      </c>
      <c r="F6351" t="inlineStr">
        <is>
          <t>Violations were cited in the following area(s).</t>
        </is>
      </c>
      <c r="G6351" t="inlineStr">
        <is>
          <t>08A</t>
        </is>
      </c>
      <c r="H6351" t="inlineStr">
        <is>
          <t>Establishment is not free of harborage or conditions conducive to rodents, insects or other pests.</t>
        </is>
      </c>
      <c r="I6351" t="inlineStr">
        <is>
          <t>Not Critical</t>
        </is>
      </c>
      <c r="J6351" t="n">
        <v>28</v>
      </c>
      <c r="L6351" s="9">
        <f>A6351&amp;"-"&amp;TEXT(E6351,"yyyymmdd")</f>
        <v/>
      </c>
    </row>
    <row r="6352">
      <c r="A6352" t="n">
        <v>50092510</v>
      </c>
      <c r="B6352" t="inlineStr">
        <is>
          <t>Manhattan</t>
        </is>
      </c>
      <c r="C6352" t="inlineStr">
        <is>
          <t>10014</t>
        </is>
      </c>
      <c r="D6352" t="inlineStr">
        <is>
          <t>American</t>
        </is>
      </c>
      <c r="E6352" s="8" t="n">
        <v>46154</v>
      </c>
      <c r="F6352" t="inlineStr">
        <is>
          <t>Violations were cited in the following area(s).</t>
        </is>
      </c>
      <c r="G6352" t="inlineStr">
        <is>
          <t>10B</t>
        </is>
      </c>
      <c r="H6352" t="inlineStr">
        <is>
          <t>Anti-siphonage or back-flow prevention device not provided where required; equipment or floor not properly drained; sewage disposal system in disrepair or not functioning properly. Condensation or liquid waste improperly disposed of.</t>
        </is>
      </c>
      <c r="I6352" t="inlineStr">
        <is>
          <t>Not Critical</t>
        </is>
      </c>
      <c r="J6352" t="n">
        <v>28</v>
      </c>
      <c r="L6352" s="9">
        <f>A6352&amp;"-"&amp;TEXT(E6352,"yyyymmdd")</f>
        <v/>
      </c>
    </row>
    <row r="6353">
      <c r="A6353" t="n">
        <v>50093239</v>
      </c>
      <c r="B6353" t="inlineStr">
        <is>
          <t>Manhattan</t>
        </is>
      </c>
      <c r="C6353" t="inlineStr">
        <is>
          <t>10027</t>
        </is>
      </c>
      <c r="D6353" t="inlineStr">
        <is>
          <t>Coffee/Tea</t>
        </is>
      </c>
      <c r="E6353" s="8" t="n">
        <v>46154</v>
      </c>
      <c r="F6353" t="inlineStr">
        <is>
          <t>Violations were cited in the following area(s).</t>
        </is>
      </c>
      <c r="G6353" t="inlineStr">
        <is>
          <t>06A</t>
        </is>
      </c>
      <c r="H6353" t="inlineStr">
        <is>
          <t>Personal cleanliness is inadequate. Outer garment soiled with possible contaminant. Effective hair restraint not worn where required. Jewelry worn on hands or arms. Fingernail polish worn or fingernails not kept clean and trimmed.</t>
        </is>
      </c>
      <c r="I6353" t="inlineStr">
        <is>
          <t>Critical</t>
        </is>
      </c>
      <c r="J6353" t="n">
        <v>12</v>
      </c>
      <c r="K6353" t="inlineStr">
        <is>
          <t>A</t>
        </is>
      </c>
      <c r="L6353" s="9">
        <f>A6353&amp;"-"&amp;TEXT(E6353,"yyyymmdd")</f>
        <v/>
      </c>
    </row>
    <row r="6354">
      <c r="A6354" t="n">
        <v>50093239</v>
      </c>
      <c r="B6354" t="inlineStr">
        <is>
          <t>Manhattan</t>
        </is>
      </c>
      <c r="C6354" t="inlineStr">
        <is>
          <t>10027</t>
        </is>
      </c>
      <c r="D6354" t="inlineStr">
        <is>
          <t>Coffee/Tea</t>
        </is>
      </c>
      <c r="E6354" s="8" t="n">
        <v>46154</v>
      </c>
      <c r="F6354" t="inlineStr">
        <is>
          <t>Violations were cited in the following area(s).</t>
        </is>
      </c>
      <c r="G6354" t="inlineStr">
        <is>
          <t>06E</t>
        </is>
      </c>
      <c r="H6354" t="inlineStr">
        <is>
          <t>Sanitized equipment or utensil, including in-use food dispensing utensil, improperly used or stored.</t>
        </is>
      </c>
      <c r="I6354" t="inlineStr">
        <is>
          <t>Critical</t>
        </is>
      </c>
      <c r="J6354" t="n">
        <v>12</v>
      </c>
      <c r="K6354" t="inlineStr">
        <is>
          <t>A</t>
        </is>
      </c>
      <c r="L6354" s="9">
        <f>A6354&amp;"-"&amp;TEXT(E6354,"yyyymmdd")</f>
        <v/>
      </c>
    </row>
    <row r="6355">
      <c r="A6355" t="n">
        <v>50093239</v>
      </c>
      <c r="B6355" t="inlineStr">
        <is>
          <t>Manhattan</t>
        </is>
      </c>
      <c r="C6355" t="inlineStr">
        <is>
          <t>10027</t>
        </is>
      </c>
      <c r="D6355" t="inlineStr">
        <is>
          <t>Coffee/Tea</t>
        </is>
      </c>
      <c r="E6355" s="8" t="n">
        <v>46154</v>
      </c>
      <c r="F6355" t="inlineStr">
        <is>
          <t>Violations were cited in the following area(s).</t>
        </is>
      </c>
      <c r="G6355" t="inlineStr">
        <is>
          <t>10F</t>
        </is>
      </c>
      <c r="H6355" t="inlineStr">
        <is>
          <t>Non-food contact surface or equipment made of unacceptable material, not kept clean, or not properly sealed, raised, spaced or movable to allow accessibility for cleaning on all sides, above and underneath the unit.</t>
        </is>
      </c>
      <c r="I6355" t="inlineStr">
        <is>
          <t>Not Critical</t>
        </is>
      </c>
      <c r="J6355" t="n">
        <v>12</v>
      </c>
      <c r="K6355" t="inlineStr">
        <is>
          <t>A</t>
        </is>
      </c>
      <c r="L6355" s="9">
        <f>A6355&amp;"-"&amp;TEXT(E6355,"yyyymmdd")</f>
        <v/>
      </c>
    </row>
    <row r="6356">
      <c r="A6356" t="n">
        <v>50093747</v>
      </c>
      <c r="B6356" t="inlineStr">
        <is>
          <t>Manhattan</t>
        </is>
      </c>
      <c r="C6356" t="inlineStr">
        <is>
          <t>10017</t>
        </is>
      </c>
      <c r="D6356" t="inlineStr">
        <is>
          <t>Mexican</t>
        </is>
      </c>
      <c r="E6356" s="8" t="n">
        <v>46154</v>
      </c>
      <c r="F6356" t="inlineStr">
        <is>
          <t>Violations were cited in the following area(s).</t>
        </is>
      </c>
      <c r="G6356" t="inlineStr">
        <is>
          <t>06D</t>
        </is>
      </c>
      <c r="H6356" t="inlineStr">
        <is>
          <t>Food contact surface not properly washed, rinsed and sanitized after each use and following any activity when contamination may have occurred.</t>
        </is>
      </c>
      <c r="I6356" t="inlineStr">
        <is>
          <t>Critical</t>
        </is>
      </c>
      <c r="J6356" t="n">
        <v>13</v>
      </c>
      <c r="K6356" t="inlineStr">
        <is>
          <t>A</t>
        </is>
      </c>
      <c r="L6356" s="9">
        <f>A6356&amp;"-"&amp;TEXT(E6356,"yyyymmdd")</f>
        <v/>
      </c>
    </row>
    <row r="6357">
      <c r="A6357" t="n">
        <v>50093747</v>
      </c>
      <c r="B6357" t="inlineStr">
        <is>
          <t>Manhattan</t>
        </is>
      </c>
      <c r="C6357" t="inlineStr">
        <is>
          <t>10017</t>
        </is>
      </c>
      <c r="D6357" t="inlineStr">
        <is>
          <t>Mexican</t>
        </is>
      </c>
      <c r="E6357" s="8" t="n">
        <v>46154</v>
      </c>
      <c r="F6357" t="inlineStr">
        <is>
          <t>Violations were cited in the following area(s).</t>
        </is>
      </c>
      <c r="G6357" t="inlineStr">
        <is>
          <t>09C</t>
        </is>
      </c>
      <c r="H6357" t="inlineStr">
        <is>
          <t>Design, construction, materials used or maintenance of food contact surface improper. Surface not easily cleanable, sanitized and maintained.</t>
        </is>
      </c>
      <c r="I6357" t="inlineStr">
        <is>
          <t>Not Critical</t>
        </is>
      </c>
      <c r="J6357" t="n">
        <v>13</v>
      </c>
      <c r="K6357" t="inlineStr">
        <is>
          <t>A</t>
        </is>
      </c>
      <c r="L6357" s="9">
        <f>A6357&amp;"-"&amp;TEXT(E6357,"yyyymmdd")</f>
        <v/>
      </c>
    </row>
    <row r="6358">
      <c r="A6358" t="n">
        <v>50093747</v>
      </c>
      <c r="B6358" t="inlineStr">
        <is>
          <t>Manhattan</t>
        </is>
      </c>
      <c r="C6358" t="inlineStr">
        <is>
          <t>10017</t>
        </is>
      </c>
      <c r="D6358" t="inlineStr">
        <is>
          <t>Mexican</t>
        </is>
      </c>
      <c r="E6358" s="8" t="n">
        <v>46154</v>
      </c>
      <c r="F6358" t="inlineStr">
        <is>
          <t>Violations were cited in the following area(s).</t>
        </is>
      </c>
      <c r="G6358" t="inlineStr">
        <is>
          <t>10B</t>
        </is>
      </c>
      <c r="H6358" t="inlineStr">
        <is>
          <t>Anti-siphonage or back-flow prevention device not provided where required; equipment or floor not properly drained; sewage disposal system in disrepair or not functioning properly. Condensation or liquid waste improperly disposed of.</t>
        </is>
      </c>
      <c r="I6358" t="inlineStr">
        <is>
          <t>Not Critical</t>
        </is>
      </c>
      <c r="J6358" t="n">
        <v>13</v>
      </c>
      <c r="K6358" t="inlineStr">
        <is>
          <t>A</t>
        </is>
      </c>
      <c r="L6358" s="9">
        <f>A6358&amp;"-"&amp;TEXT(E6358,"yyyymmdd")</f>
        <v/>
      </c>
    </row>
    <row r="6359">
      <c r="A6359" t="n">
        <v>50093747</v>
      </c>
      <c r="B6359" t="inlineStr">
        <is>
          <t>Manhattan</t>
        </is>
      </c>
      <c r="C6359" t="inlineStr">
        <is>
          <t>10017</t>
        </is>
      </c>
      <c r="D6359" t="inlineStr">
        <is>
          <t>Mexican</t>
        </is>
      </c>
      <c r="E6359" s="8" t="n">
        <v>46154</v>
      </c>
      <c r="F6359" t="inlineStr">
        <is>
          <t>Violations were cited in the following area(s).</t>
        </is>
      </c>
      <c r="G6359" t="inlineStr">
        <is>
          <t>10F</t>
        </is>
      </c>
      <c r="H6359" t="inlineStr">
        <is>
          <t>Non-food contact surface or equipment made of unacceptable material, not kept clean, or not properly sealed, raised, spaced or movable to allow accessibility for cleaning on all sides, above and underneath the unit.</t>
        </is>
      </c>
      <c r="I6359" t="inlineStr">
        <is>
          <t>Not Critical</t>
        </is>
      </c>
      <c r="J6359" t="n">
        <v>13</v>
      </c>
      <c r="K6359" t="inlineStr">
        <is>
          <t>A</t>
        </is>
      </c>
      <c r="L6359" s="9">
        <f>A6359&amp;"-"&amp;TEXT(E6359,"yyyymmdd")</f>
        <v/>
      </c>
    </row>
    <row r="6360">
      <c r="A6360" t="n">
        <v>50099398</v>
      </c>
      <c r="B6360" t="inlineStr">
        <is>
          <t>Bronx</t>
        </is>
      </c>
      <c r="D6360" t="inlineStr">
        <is>
          <t>Spanish</t>
        </is>
      </c>
      <c r="E6360" s="8" t="n">
        <v>46154</v>
      </c>
      <c r="F6360" t="inlineStr">
        <is>
          <t>Violations were cited in the following area(s).</t>
        </is>
      </c>
      <c r="G6360" t="inlineStr">
        <is>
          <t>02G</t>
        </is>
      </c>
      <c r="H6360" t="inlineStr">
        <is>
          <t>Cold TCS food item held above 41 °F; smoked or processed fish held above 38 °F; intact raw eggs held above 45 °F; or reduced oxygen packaged (ROP) TCS foods held above required temperatures except during active necessary preparation.</t>
        </is>
      </c>
      <c r="I6360" t="inlineStr">
        <is>
          <t>Critical</t>
        </is>
      </c>
      <c r="J6360" t="n">
        <v>24</v>
      </c>
      <c r="L6360" s="9">
        <f>A6360&amp;"-"&amp;TEXT(E6360,"yyyymmdd")</f>
        <v/>
      </c>
    </row>
    <row r="6361">
      <c r="A6361" t="n">
        <v>50099398</v>
      </c>
      <c r="B6361" t="inlineStr">
        <is>
          <t>Bronx</t>
        </is>
      </c>
      <c r="D6361" t="inlineStr">
        <is>
          <t>Spanish</t>
        </is>
      </c>
      <c r="E6361" s="8" t="n">
        <v>46154</v>
      </c>
      <c r="F6361" t="inlineStr">
        <is>
          <t>Violations were cited in the following area(s).</t>
        </is>
      </c>
      <c r="G6361" t="inlineStr">
        <is>
          <t>04H</t>
        </is>
      </c>
      <c r="H6361" t="inlineStr">
        <is>
          <t>Raw, cooked or prepared food is adulterated, contaminated, cross-contaminated, or not discarded in accordance with HACCP plan.</t>
        </is>
      </c>
      <c r="I6361" t="inlineStr">
        <is>
          <t>Critical</t>
        </is>
      </c>
      <c r="J6361" t="n">
        <v>24</v>
      </c>
      <c r="L6361" s="9">
        <f>A6361&amp;"-"&amp;TEXT(E6361,"yyyymmdd")</f>
        <v/>
      </c>
    </row>
    <row r="6362">
      <c r="A6362" t="n">
        <v>50099398</v>
      </c>
      <c r="B6362" t="inlineStr">
        <is>
          <t>Bronx</t>
        </is>
      </c>
      <c r="D6362" t="inlineStr">
        <is>
          <t>Spanish</t>
        </is>
      </c>
      <c r="E6362" s="8" t="n">
        <v>46154</v>
      </c>
      <c r="F6362" t="inlineStr">
        <is>
          <t>Violations were cited in the following area(s).</t>
        </is>
      </c>
      <c r="G6362" t="inlineStr">
        <is>
          <t>06D</t>
        </is>
      </c>
      <c r="H6362" t="inlineStr">
        <is>
          <t>Food contact surface not properly washed, rinsed and sanitized after each use and following any activity when contamination may have occurred.</t>
        </is>
      </c>
      <c r="I6362" t="inlineStr">
        <is>
          <t>Critical</t>
        </is>
      </c>
      <c r="J6362" t="n">
        <v>24</v>
      </c>
      <c r="L6362" s="9">
        <f>A6362&amp;"-"&amp;TEXT(E6362,"yyyymmdd")</f>
        <v/>
      </c>
    </row>
    <row r="6363">
      <c r="A6363" t="n">
        <v>50099398</v>
      </c>
      <c r="B6363" t="inlineStr">
        <is>
          <t>Bronx</t>
        </is>
      </c>
      <c r="D6363" t="inlineStr">
        <is>
          <t>Spanish</t>
        </is>
      </c>
      <c r="E6363" s="8" t="n">
        <v>46154</v>
      </c>
      <c r="F6363" t="inlineStr">
        <is>
          <t>Violations were cited in the following area(s).</t>
        </is>
      </c>
      <c r="G6363" t="inlineStr">
        <is>
          <t>10B</t>
        </is>
      </c>
      <c r="H6363" t="inlineStr">
        <is>
          <t>Anti-siphonage or back-flow prevention device not provided where required; equipment or floor not properly drained; sewage disposal system in disrepair or not functioning properly. Condensation or liquid waste improperly disposed of.</t>
        </is>
      </c>
      <c r="I6363" t="inlineStr">
        <is>
          <t>Not Critical</t>
        </is>
      </c>
      <c r="J6363" t="n">
        <v>24</v>
      </c>
      <c r="L6363" s="9">
        <f>A6363&amp;"-"&amp;TEXT(E6363,"yyyymmdd")</f>
        <v/>
      </c>
    </row>
    <row r="6364">
      <c r="A6364" t="n">
        <v>50099398</v>
      </c>
      <c r="B6364" t="inlineStr">
        <is>
          <t>Bronx</t>
        </is>
      </c>
      <c r="D6364" t="inlineStr">
        <is>
          <t>Spanish</t>
        </is>
      </c>
      <c r="E6364" s="8" t="n">
        <v>46154</v>
      </c>
      <c r="F6364" t="inlineStr">
        <is>
          <t>Violations were cited in the following area(s).</t>
        </is>
      </c>
      <c r="G6364" t="inlineStr">
        <is>
          <t>10F</t>
        </is>
      </c>
      <c r="H6364" t="inlineStr">
        <is>
          <t>Non-food contact surface or equipment made of unacceptable material, not kept clean, or not properly sealed, raised, spaced or movable to allow accessibility for cleaning on all sides, above and underneath the unit.</t>
        </is>
      </c>
      <c r="I6364" t="inlineStr">
        <is>
          <t>Not Critical</t>
        </is>
      </c>
      <c r="J6364" t="n">
        <v>24</v>
      </c>
      <c r="L6364" s="9">
        <f>A6364&amp;"-"&amp;TEXT(E6364,"yyyymmdd")</f>
        <v/>
      </c>
    </row>
    <row r="6365">
      <c r="A6365" t="n">
        <v>50102756</v>
      </c>
      <c r="B6365" t="inlineStr">
        <is>
          <t>Staten Island</t>
        </is>
      </c>
      <c r="C6365" t="inlineStr">
        <is>
          <t>10310</t>
        </is>
      </c>
      <c r="D6365" t="inlineStr">
        <is>
          <t>American</t>
        </is>
      </c>
      <c r="E6365" s="8" t="n">
        <v>46154</v>
      </c>
      <c r="F6365" t="inlineStr">
        <is>
          <t>Violations were cited in the following area(s).</t>
        </is>
      </c>
      <c r="G6365" t="inlineStr">
        <is>
          <t>04L</t>
        </is>
      </c>
      <c r="H6365" t="inlineStr">
        <is>
          <t>Evidence of mice or live mice in establishment's food or non-food areas.</t>
        </is>
      </c>
      <c r="I6365" t="inlineStr">
        <is>
          <t>Critical</t>
        </is>
      </c>
      <c r="J6365" t="n">
        <v>12</v>
      </c>
      <c r="K6365" t="inlineStr">
        <is>
          <t>A</t>
        </is>
      </c>
      <c r="L6365" s="9">
        <f>A6365&amp;"-"&amp;TEXT(E6365,"yyyymmdd")</f>
        <v/>
      </c>
    </row>
    <row r="6366">
      <c r="A6366" t="n">
        <v>50102756</v>
      </c>
      <c r="B6366" t="inlineStr">
        <is>
          <t>Staten Island</t>
        </is>
      </c>
      <c r="C6366" t="inlineStr">
        <is>
          <t>10310</t>
        </is>
      </c>
      <c r="D6366" t="inlineStr">
        <is>
          <t>American</t>
        </is>
      </c>
      <c r="E6366" s="8" t="n">
        <v>46154</v>
      </c>
      <c r="F6366" t="inlineStr">
        <is>
          <t>Violations were cited in the following area(s).</t>
        </is>
      </c>
      <c r="G6366" t="inlineStr">
        <is>
          <t>08A</t>
        </is>
      </c>
      <c r="H6366" t="inlineStr">
        <is>
          <t>Establishment is not free of harborage or conditions conducive to rodents, insects or other pests.</t>
        </is>
      </c>
      <c r="I6366" t="inlineStr">
        <is>
          <t>Not Critical</t>
        </is>
      </c>
      <c r="J6366" t="n">
        <v>12</v>
      </c>
      <c r="K6366" t="inlineStr">
        <is>
          <t>A</t>
        </is>
      </c>
      <c r="L6366" s="9">
        <f>A6366&amp;"-"&amp;TEXT(E6366,"yyyymmdd")</f>
        <v/>
      </c>
    </row>
    <row r="6367">
      <c r="A6367" t="n">
        <v>50102756</v>
      </c>
      <c r="B6367" t="inlineStr">
        <is>
          <t>Staten Island</t>
        </is>
      </c>
      <c r="C6367" t="inlineStr">
        <is>
          <t>10310</t>
        </is>
      </c>
      <c r="D6367" t="inlineStr">
        <is>
          <t>American</t>
        </is>
      </c>
      <c r="E6367" s="8" t="n">
        <v>46154</v>
      </c>
      <c r="F6367" t="inlineStr">
        <is>
          <t>Violations were cited in the following area(s).</t>
        </is>
      </c>
      <c r="G6367" t="inlineStr">
        <is>
          <t>09B</t>
        </is>
      </c>
      <c r="H6367" t="inlineStr">
        <is>
          <t>Thawing procedure improper.</t>
        </is>
      </c>
      <c r="I6367" t="inlineStr">
        <is>
          <t>Not Critical</t>
        </is>
      </c>
      <c r="J6367" t="n">
        <v>12</v>
      </c>
      <c r="K6367" t="inlineStr">
        <is>
          <t>A</t>
        </is>
      </c>
      <c r="L6367" s="9">
        <f>A6367&amp;"-"&amp;TEXT(E6367,"yyyymmdd")</f>
        <v/>
      </c>
    </row>
    <row r="6368">
      <c r="A6368" t="n">
        <v>50105377</v>
      </c>
      <c r="B6368" t="inlineStr">
        <is>
          <t>Manhattan</t>
        </is>
      </c>
      <c r="C6368" t="inlineStr">
        <is>
          <t>10028</t>
        </is>
      </c>
      <c r="D6368" t="inlineStr">
        <is>
          <t>French</t>
        </is>
      </c>
      <c r="E6368" s="8" t="n">
        <v>46154</v>
      </c>
      <c r="F6368" t="inlineStr">
        <is>
          <t>Violations were cited in the following area(s).</t>
        </is>
      </c>
      <c r="G6368" t="inlineStr">
        <is>
          <t>02G</t>
        </is>
      </c>
      <c r="H6368" t="inlineStr">
        <is>
          <t>Cold TCS food item held above 41 °F; smoked or processed fish held above 38 °F; intact raw eggs held above 45 °F; or reduced oxygen packaged (ROP) TCS foods held above required temperatures except during active necessary preparation.</t>
        </is>
      </c>
      <c r="I6368" t="inlineStr">
        <is>
          <t>Critical</t>
        </is>
      </c>
      <c r="J6368" t="n">
        <v>12</v>
      </c>
      <c r="K6368" t="inlineStr">
        <is>
          <t>A</t>
        </is>
      </c>
      <c r="L6368" s="9">
        <f>A6368&amp;"-"&amp;TEXT(E6368,"yyyymmdd")</f>
        <v/>
      </c>
    </row>
    <row r="6369">
      <c r="A6369" t="n">
        <v>50105377</v>
      </c>
      <c r="B6369" t="inlineStr">
        <is>
          <t>Manhattan</t>
        </is>
      </c>
      <c r="C6369" t="inlineStr">
        <is>
          <t>10028</t>
        </is>
      </c>
      <c r="D6369" t="inlineStr">
        <is>
          <t>French</t>
        </is>
      </c>
      <c r="E6369" s="8" t="n">
        <v>46154</v>
      </c>
      <c r="F6369" t="inlineStr">
        <is>
          <t>Violations were cited in the following area(s).</t>
        </is>
      </c>
      <c r="G6369" t="inlineStr">
        <is>
          <t>10G</t>
        </is>
      </c>
      <c r="H6369" t="inlineStr">
        <is>
          <t>Dishwashing and ware washing: Cleaning and sanitizing of tableware, including dishes, utensils, and equipment deficient.</t>
        </is>
      </c>
      <c r="I6369" t="inlineStr">
        <is>
          <t>Not Critical</t>
        </is>
      </c>
      <c r="J6369" t="n">
        <v>12</v>
      </c>
      <c r="K6369" t="inlineStr">
        <is>
          <t>A</t>
        </is>
      </c>
      <c r="L6369" s="9">
        <f>A6369&amp;"-"&amp;TEXT(E6369,"yyyymmdd")</f>
        <v/>
      </c>
    </row>
    <row r="6370">
      <c r="A6370" t="n">
        <v>50107497</v>
      </c>
      <c r="B6370" t="inlineStr">
        <is>
          <t>Manhattan</t>
        </is>
      </c>
      <c r="C6370" t="inlineStr">
        <is>
          <t>10027</t>
        </is>
      </c>
      <c r="D6370" t="inlineStr">
        <is>
          <t>Pizza</t>
        </is>
      </c>
      <c r="E6370" s="8" t="n">
        <v>46154</v>
      </c>
      <c r="F6370" t="inlineStr">
        <is>
          <t>Violations were cited in the following area(s).</t>
        </is>
      </c>
      <c r="G6370" t="inlineStr">
        <is>
          <t>02B</t>
        </is>
      </c>
      <c r="H6370" t="inlineStr">
        <is>
          <t>Hot TCS food item not held at or above 140 °F.</t>
        </is>
      </c>
      <c r="I6370" t="inlineStr">
        <is>
          <t>Critical</t>
        </is>
      </c>
      <c r="J6370" t="n">
        <v>55</v>
      </c>
      <c r="L6370" s="9">
        <f>A6370&amp;"-"&amp;TEXT(E6370,"yyyymmdd")</f>
        <v/>
      </c>
    </row>
    <row r="6371">
      <c r="A6371" t="n">
        <v>50107497</v>
      </c>
      <c r="B6371" t="inlineStr">
        <is>
          <t>Manhattan</t>
        </is>
      </c>
      <c r="C6371" t="inlineStr">
        <is>
          <t>10027</t>
        </is>
      </c>
      <c r="D6371" t="inlineStr">
        <is>
          <t>Pizza</t>
        </is>
      </c>
      <c r="E6371" s="8" t="n">
        <v>46154</v>
      </c>
      <c r="F6371" t="inlineStr">
        <is>
          <t>Violations were cited in the following area(s).</t>
        </is>
      </c>
      <c r="G6371" t="inlineStr">
        <is>
          <t>02G</t>
        </is>
      </c>
      <c r="H6371" t="inlineStr">
        <is>
          <t>Cold TCS food item held above 41 °F; smoked or processed fish held above 38 °F; intact raw eggs held above 45 °F; or reduced oxygen packaged (ROP) TCS foods held above required temperatures except during active necessary preparation.</t>
        </is>
      </c>
      <c r="I6371" t="inlineStr">
        <is>
          <t>Critical</t>
        </is>
      </c>
      <c r="J6371" t="n">
        <v>55</v>
      </c>
      <c r="L6371" s="9">
        <f>A6371&amp;"-"&amp;TEXT(E6371,"yyyymmdd")</f>
        <v/>
      </c>
    </row>
    <row r="6372">
      <c r="A6372" t="n">
        <v>50107497</v>
      </c>
      <c r="B6372" t="inlineStr">
        <is>
          <t>Manhattan</t>
        </is>
      </c>
      <c r="C6372" t="inlineStr">
        <is>
          <t>10027</t>
        </is>
      </c>
      <c r="D6372" t="inlineStr">
        <is>
          <t>Pizza</t>
        </is>
      </c>
      <c r="E6372" s="8" t="n">
        <v>46154</v>
      </c>
      <c r="F6372" t="inlineStr">
        <is>
          <t>Violations were cited in the following area(s).</t>
        </is>
      </c>
      <c r="G6372" t="inlineStr">
        <is>
          <t>03A</t>
        </is>
      </c>
      <c r="H6372"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6372" t="inlineStr">
        <is>
          <t>Critical</t>
        </is>
      </c>
      <c r="J6372" t="n">
        <v>55</v>
      </c>
      <c r="L6372" s="9">
        <f>A6372&amp;"-"&amp;TEXT(E6372,"yyyymmdd")</f>
        <v/>
      </c>
    </row>
    <row r="6373">
      <c r="A6373" t="n">
        <v>50107497</v>
      </c>
      <c r="B6373" t="inlineStr">
        <is>
          <t>Manhattan</t>
        </is>
      </c>
      <c r="C6373" t="inlineStr">
        <is>
          <t>10027</t>
        </is>
      </c>
      <c r="D6373" t="inlineStr">
        <is>
          <t>Pizza</t>
        </is>
      </c>
      <c r="E6373" s="8" t="n">
        <v>46154</v>
      </c>
      <c r="F6373" t="inlineStr">
        <is>
          <t>Violations were cited in the following area(s).</t>
        </is>
      </c>
      <c r="G6373" t="inlineStr">
        <is>
          <t>04L</t>
        </is>
      </c>
      <c r="H6373" t="inlineStr">
        <is>
          <t>Evidence of mice or live mice in establishment's food or non-food areas.</t>
        </is>
      </c>
      <c r="I6373" t="inlineStr">
        <is>
          <t>Critical</t>
        </is>
      </c>
      <c r="J6373" t="n">
        <v>55</v>
      </c>
      <c r="L6373" s="9">
        <f>A6373&amp;"-"&amp;TEXT(E6373,"yyyymmdd")</f>
        <v/>
      </c>
    </row>
    <row r="6374">
      <c r="A6374" t="n">
        <v>50107497</v>
      </c>
      <c r="B6374" t="inlineStr">
        <is>
          <t>Manhattan</t>
        </is>
      </c>
      <c r="C6374" t="inlineStr">
        <is>
          <t>10027</t>
        </is>
      </c>
      <c r="D6374" t="inlineStr">
        <is>
          <t>Pizza</t>
        </is>
      </c>
      <c r="E6374" s="8" t="n">
        <v>46154</v>
      </c>
      <c r="F6374" t="inlineStr">
        <is>
          <t>Violations were cited in the following area(s).</t>
        </is>
      </c>
      <c r="G6374" t="inlineStr">
        <is>
          <t>05F</t>
        </is>
      </c>
      <c r="H6374" t="inlineStr">
        <is>
          <t>Insufficient or no hot holding, cold storage or cold holding equipment provided to maintain Time/Temperature Control for Safety Foods (TCS) at required temperatures</t>
        </is>
      </c>
      <c r="I6374" t="inlineStr">
        <is>
          <t>Critical</t>
        </is>
      </c>
      <c r="J6374" t="n">
        <v>55</v>
      </c>
      <c r="L6374" s="9">
        <f>A6374&amp;"-"&amp;TEXT(E6374,"yyyymmdd")</f>
        <v/>
      </c>
    </row>
    <row r="6375">
      <c r="A6375" t="n">
        <v>50107497</v>
      </c>
      <c r="B6375" t="inlineStr">
        <is>
          <t>Manhattan</t>
        </is>
      </c>
      <c r="C6375" t="inlineStr">
        <is>
          <t>10027</t>
        </is>
      </c>
      <c r="D6375" t="inlineStr">
        <is>
          <t>Pizza</t>
        </is>
      </c>
      <c r="E6375" s="8" t="n">
        <v>46154</v>
      </c>
      <c r="F6375" t="inlineStr">
        <is>
          <t>Violations were cited in the following area(s).</t>
        </is>
      </c>
      <c r="G6375" t="inlineStr">
        <is>
          <t>06C</t>
        </is>
      </c>
      <c r="H637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375" t="inlineStr">
        <is>
          <t>Critical</t>
        </is>
      </c>
      <c r="J6375" t="n">
        <v>55</v>
      </c>
      <c r="L6375" s="9">
        <f>A6375&amp;"-"&amp;TEXT(E6375,"yyyymmdd")</f>
        <v/>
      </c>
    </row>
    <row r="6376">
      <c r="A6376" t="n">
        <v>50107497</v>
      </c>
      <c r="B6376" t="inlineStr">
        <is>
          <t>Manhattan</t>
        </is>
      </c>
      <c r="C6376" t="inlineStr">
        <is>
          <t>10027</t>
        </is>
      </c>
      <c r="D6376" t="inlineStr">
        <is>
          <t>Pizza</t>
        </is>
      </c>
      <c r="E6376" s="8" t="n">
        <v>46154</v>
      </c>
      <c r="F6376" t="inlineStr">
        <is>
          <t>Violations were cited in the following area(s).</t>
        </is>
      </c>
      <c r="G6376" t="inlineStr">
        <is>
          <t>08A</t>
        </is>
      </c>
      <c r="H6376" t="inlineStr">
        <is>
          <t>Establishment is not free of harborage or conditions conducive to rodents, insects or other pests.</t>
        </is>
      </c>
      <c r="I6376" t="inlineStr">
        <is>
          <t>Not Critical</t>
        </is>
      </c>
      <c r="J6376" t="n">
        <v>55</v>
      </c>
      <c r="L6376" s="9">
        <f>A6376&amp;"-"&amp;TEXT(E6376,"yyyymmdd")</f>
        <v/>
      </c>
    </row>
    <row r="6377">
      <c r="A6377" t="n">
        <v>50107708</v>
      </c>
      <c r="B6377" t="inlineStr">
        <is>
          <t>Manhattan</t>
        </is>
      </c>
      <c r="C6377" t="inlineStr">
        <is>
          <t>10128</t>
        </is>
      </c>
      <c r="D6377" t="inlineStr">
        <is>
          <t>Italian</t>
        </is>
      </c>
      <c r="E6377" s="8" t="n">
        <v>46154</v>
      </c>
      <c r="F6377" t="inlineStr">
        <is>
          <t>Violations were cited in the following area(s).</t>
        </is>
      </c>
      <c r="G6377" t="inlineStr">
        <is>
          <t>04L</t>
        </is>
      </c>
      <c r="H6377" t="inlineStr">
        <is>
          <t>Evidence of mice or live mice in establishment's food or non-food areas.</t>
        </is>
      </c>
      <c r="I6377" t="inlineStr">
        <is>
          <t>Critical</t>
        </is>
      </c>
      <c r="J6377" t="n">
        <v>20</v>
      </c>
      <c r="L6377" s="9">
        <f>A6377&amp;"-"&amp;TEXT(E6377,"yyyymmdd")</f>
        <v/>
      </c>
    </row>
    <row r="6378">
      <c r="A6378" t="n">
        <v>50107708</v>
      </c>
      <c r="B6378" t="inlineStr">
        <is>
          <t>Manhattan</t>
        </is>
      </c>
      <c r="C6378" t="inlineStr">
        <is>
          <t>10128</t>
        </is>
      </c>
      <c r="D6378" t="inlineStr">
        <is>
          <t>Italian</t>
        </is>
      </c>
      <c r="E6378" s="8" t="n">
        <v>46154</v>
      </c>
      <c r="F6378" t="inlineStr">
        <is>
          <t>Violations were cited in the following area(s).</t>
        </is>
      </c>
      <c r="G6378" t="inlineStr">
        <is>
          <t>08A</t>
        </is>
      </c>
      <c r="H6378" t="inlineStr">
        <is>
          <t>Establishment is not free of harborage or conditions conducive to rodents, insects or other pests.</t>
        </is>
      </c>
      <c r="I6378" t="inlineStr">
        <is>
          <t>Not Critical</t>
        </is>
      </c>
      <c r="J6378" t="n">
        <v>20</v>
      </c>
      <c r="L6378" s="9">
        <f>A6378&amp;"-"&amp;TEXT(E6378,"yyyymmdd")</f>
        <v/>
      </c>
    </row>
    <row r="6379">
      <c r="A6379" t="n">
        <v>50107708</v>
      </c>
      <c r="B6379" t="inlineStr">
        <is>
          <t>Manhattan</t>
        </is>
      </c>
      <c r="C6379" t="inlineStr">
        <is>
          <t>10128</t>
        </is>
      </c>
      <c r="D6379" t="inlineStr">
        <is>
          <t>Italian</t>
        </is>
      </c>
      <c r="E6379" s="8" t="n">
        <v>46154</v>
      </c>
      <c r="F6379" t="inlineStr">
        <is>
          <t>Violations were cited in the following area(s).</t>
        </is>
      </c>
      <c r="G6379" t="inlineStr">
        <is>
          <t>10B</t>
        </is>
      </c>
      <c r="H6379" t="inlineStr">
        <is>
          <t>Anti-siphonage or back-flow prevention device not provided where required; equipment or floor not properly drained; sewage disposal system in disrepair or not functioning properly. Condensation or liquid waste improperly disposed of.</t>
        </is>
      </c>
      <c r="I6379" t="inlineStr">
        <is>
          <t>Not Critical</t>
        </is>
      </c>
      <c r="J6379" t="n">
        <v>20</v>
      </c>
      <c r="L6379" s="9">
        <f>A6379&amp;"-"&amp;TEXT(E6379,"yyyymmdd")</f>
        <v/>
      </c>
    </row>
    <row r="6380">
      <c r="A6380" t="n">
        <v>50107708</v>
      </c>
      <c r="B6380" t="inlineStr">
        <is>
          <t>Manhattan</t>
        </is>
      </c>
      <c r="C6380" t="inlineStr">
        <is>
          <t>10128</t>
        </is>
      </c>
      <c r="D6380" t="inlineStr">
        <is>
          <t>Italian</t>
        </is>
      </c>
      <c r="E6380" s="8" t="n">
        <v>46154</v>
      </c>
      <c r="F6380" t="inlineStr">
        <is>
          <t>Violations were cited in the following area(s).</t>
        </is>
      </c>
      <c r="G6380" t="inlineStr">
        <is>
          <t>10E</t>
        </is>
      </c>
      <c r="H6380" t="inlineStr">
        <is>
          <t>Accurate thermometer not provided or properly located in refrigerated, cold storage or hot holding equipment</t>
        </is>
      </c>
      <c r="I6380" t="inlineStr">
        <is>
          <t>Not Critical</t>
        </is>
      </c>
      <c r="J6380" t="n">
        <v>20</v>
      </c>
      <c r="L6380" s="9">
        <f>A6380&amp;"-"&amp;TEXT(E6380,"yyyymmdd")</f>
        <v/>
      </c>
    </row>
    <row r="6381">
      <c r="A6381" t="n">
        <v>50107708</v>
      </c>
      <c r="B6381" t="inlineStr">
        <is>
          <t>Manhattan</t>
        </is>
      </c>
      <c r="C6381" t="inlineStr">
        <is>
          <t>10128</t>
        </is>
      </c>
      <c r="D6381" t="inlineStr">
        <is>
          <t>Italian</t>
        </is>
      </c>
      <c r="E6381" s="8" t="n">
        <v>46154</v>
      </c>
      <c r="F6381" t="inlineStr">
        <is>
          <t>Violations were cited in the following area(s).</t>
        </is>
      </c>
      <c r="G6381" t="inlineStr">
        <is>
          <t>10F</t>
        </is>
      </c>
      <c r="H6381" t="inlineStr">
        <is>
          <t>Non-food contact surface or equipment made of unacceptable material, not kept clean, or not properly sealed, raised, spaced or movable to allow accessibility for cleaning on all sides, above and underneath the unit.</t>
        </is>
      </c>
      <c r="I6381" t="inlineStr">
        <is>
          <t>Not Critical</t>
        </is>
      </c>
      <c r="J6381" t="n">
        <v>20</v>
      </c>
      <c r="L6381" s="9">
        <f>A6381&amp;"-"&amp;TEXT(E6381,"yyyymmdd")</f>
        <v/>
      </c>
    </row>
    <row r="6382">
      <c r="A6382" t="n">
        <v>50108121</v>
      </c>
      <c r="B6382" t="inlineStr">
        <is>
          <t>Queens</t>
        </is>
      </c>
      <c r="C6382" t="inlineStr">
        <is>
          <t>11434</t>
        </is>
      </c>
      <c r="D6382" t="inlineStr">
        <is>
          <t>Caribbean</t>
        </is>
      </c>
      <c r="E6382" s="8" t="n">
        <v>46154</v>
      </c>
      <c r="F6382" t="inlineStr">
        <is>
          <t>Violations were cited in the following area(s).</t>
        </is>
      </c>
      <c r="G6382" t="inlineStr">
        <is>
          <t>04H</t>
        </is>
      </c>
      <c r="H6382" t="inlineStr">
        <is>
          <t>Raw, cooked or prepared food is adulterated, contaminated, cross-contaminated, or not discarded in accordance with HACCP plan.</t>
        </is>
      </c>
      <c r="I6382" t="inlineStr">
        <is>
          <t>Critical</t>
        </is>
      </c>
      <c r="J6382" t="n">
        <v>33</v>
      </c>
      <c r="L6382" s="9">
        <f>A6382&amp;"-"&amp;TEXT(E6382,"yyyymmdd")</f>
        <v/>
      </c>
    </row>
    <row r="6383">
      <c r="A6383" t="n">
        <v>50108121</v>
      </c>
      <c r="B6383" t="inlineStr">
        <is>
          <t>Queens</t>
        </is>
      </c>
      <c r="C6383" t="inlineStr">
        <is>
          <t>11434</t>
        </is>
      </c>
      <c r="D6383" t="inlineStr">
        <is>
          <t>Caribbean</t>
        </is>
      </c>
      <c r="E6383" s="8" t="n">
        <v>46154</v>
      </c>
      <c r="F6383" t="inlineStr">
        <is>
          <t>Violations were cited in the following area(s).</t>
        </is>
      </c>
      <c r="G6383" t="inlineStr">
        <is>
          <t>04L</t>
        </is>
      </c>
      <c r="H6383" t="inlineStr">
        <is>
          <t>Evidence of mice or live mice in establishment's food or non-food areas.</t>
        </is>
      </c>
      <c r="I6383" t="inlineStr">
        <is>
          <t>Critical</t>
        </is>
      </c>
      <c r="J6383" t="n">
        <v>33</v>
      </c>
      <c r="L6383" s="9">
        <f>A6383&amp;"-"&amp;TEXT(E6383,"yyyymmdd")</f>
        <v/>
      </c>
    </row>
    <row r="6384">
      <c r="A6384" t="n">
        <v>50108121</v>
      </c>
      <c r="B6384" t="inlineStr">
        <is>
          <t>Queens</t>
        </is>
      </c>
      <c r="C6384" t="inlineStr">
        <is>
          <t>11434</t>
        </is>
      </c>
      <c r="D6384" t="inlineStr">
        <is>
          <t>Caribbean</t>
        </is>
      </c>
      <c r="E6384" s="8" t="n">
        <v>46154</v>
      </c>
      <c r="F6384" t="inlineStr">
        <is>
          <t>Violations were cited in the following area(s).</t>
        </is>
      </c>
      <c r="G6384" t="inlineStr">
        <is>
          <t>04N</t>
        </is>
      </c>
      <c r="H6384" t="inlineStr">
        <is>
          <t>Filth flies or food/refuse/sewage associated with (FRSA) flies or other nuisance pests in establishment’s food and/or non-food areas. FRSA flies include house flies, blow flies, bottle flies, flesh flies, drain flies, Phorid flies and fruit flies.</t>
        </is>
      </c>
      <c r="I6384" t="inlineStr">
        <is>
          <t>Critical</t>
        </is>
      </c>
      <c r="J6384" t="n">
        <v>33</v>
      </c>
      <c r="L6384" s="9">
        <f>A6384&amp;"-"&amp;TEXT(E6384,"yyyymmdd")</f>
        <v/>
      </c>
    </row>
    <row r="6385">
      <c r="A6385" t="n">
        <v>50108121</v>
      </c>
      <c r="B6385" t="inlineStr">
        <is>
          <t>Queens</t>
        </is>
      </c>
      <c r="C6385" t="inlineStr">
        <is>
          <t>11434</t>
        </is>
      </c>
      <c r="D6385" t="inlineStr">
        <is>
          <t>Caribbean</t>
        </is>
      </c>
      <c r="E6385" s="8" t="n">
        <v>46154</v>
      </c>
      <c r="F6385" t="inlineStr">
        <is>
          <t>Violations were cited in the following area(s).</t>
        </is>
      </c>
      <c r="G6385" t="inlineStr">
        <is>
          <t>06A</t>
        </is>
      </c>
      <c r="H6385" t="inlineStr">
        <is>
          <t>Personal cleanliness is inadequate. Outer garment soiled with possible contaminant. Effective hair restraint not worn where required. Jewelry worn on hands or arms. Fingernail polish worn or fingernails not kept clean and trimmed.</t>
        </is>
      </c>
      <c r="I6385" t="inlineStr">
        <is>
          <t>Critical</t>
        </is>
      </c>
      <c r="J6385" t="n">
        <v>33</v>
      </c>
      <c r="L6385" s="9">
        <f>A6385&amp;"-"&amp;TEXT(E6385,"yyyymmdd")</f>
        <v/>
      </c>
    </row>
    <row r="6386">
      <c r="A6386" t="n">
        <v>50108121</v>
      </c>
      <c r="B6386" t="inlineStr">
        <is>
          <t>Queens</t>
        </is>
      </c>
      <c r="C6386" t="inlineStr">
        <is>
          <t>11434</t>
        </is>
      </c>
      <c r="D6386" t="inlineStr">
        <is>
          <t>Caribbean</t>
        </is>
      </c>
      <c r="E6386" s="8" t="n">
        <v>46154</v>
      </c>
      <c r="F6386" t="inlineStr">
        <is>
          <t>Violations were cited in the following area(s).</t>
        </is>
      </c>
      <c r="G6386" t="inlineStr">
        <is>
          <t>08A</t>
        </is>
      </c>
      <c r="H6386" t="inlineStr">
        <is>
          <t>Establishment is not free of harborage or conditions conducive to rodents, insects or other pests.</t>
        </is>
      </c>
      <c r="I6386" t="inlineStr">
        <is>
          <t>Not Critical</t>
        </is>
      </c>
      <c r="J6386" t="n">
        <v>33</v>
      </c>
      <c r="L6386" s="9">
        <f>A6386&amp;"-"&amp;TEXT(E6386,"yyyymmdd")</f>
        <v/>
      </c>
    </row>
    <row r="6387">
      <c r="A6387" t="n">
        <v>50108121</v>
      </c>
      <c r="B6387" t="inlineStr">
        <is>
          <t>Queens</t>
        </is>
      </c>
      <c r="C6387" t="inlineStr">
        <is>
          <t>11434</t>
        </is>
      </c>
      <c r="D6387" t="inlineStr">
        <is>
          <t>Caribbean</t>
        </is>
      </c>
      <c r="E6387" s="8" t="n">
        <v>46154</v>
      </c>
      <c r="F6387" t="inlineStr">
        <is>
          <t>Violations were cited in the following area(s).</t>
        </is>
      </c>
      <c r="G6387" t="inlineStr">
        <is>
          <t>08B</t>
        </is>
      </c>
      <c r="H6387"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6387" t="inlineStr">
        <is>
          <t>Not Critical</t>
        </is>
      </c>
      <c r="J6387" t="n">
        <v>33</v>
      </c>
      <c r="L6387" s="9">
        <f>A6387&amp;"-"&amp;TEXT(E6387,"yyyymmdd")</f>
        <v/>
      </c>
    </row>
    <row r="6388">
      <c r="A6388" t="n">
        <v>50108121</v>
      </c>
      <c r="B6388" t="inlineStr">
        <is>
          <t>Queens</t>
        </is>
      </c>
      <c r="C6388" t="inlineStr">
        <is>
          <t>11434</t>
        </is>
      </c>
      <c r="D6388" t="inlineStr">
        <is>
          <t>Caribbean</t>
        </is>
      </c>
      <c r="E6388" s="8" t="n">
        <v>46154</v>
      </c>
      <c r="F6388" t="inlineStr">
        <is>
          <t>Violations were cited in the following area(s).</t>
        </is>
      </c>
      <c r="G6388" t="inlineStr">
        <is>
          <t>10G</t>
        </is>
      </c>
      <c r="H6388" t="inlineStr">
        <is>
          <t>Dishwashing and ware washing: Cleaning and sanitizing of tableware, including dishes, utensils, and equipment deficient.</t>
        </is>
      </c>
      <c r="I6388" t="inlineStr">
        <is>
          <t>Not Critical</t>
        </is>
      </c>
      <c r="J6388" t="n">
        <v>33</v>
      </c>
      <c r="L6388" s="9">
        <f>A6388&amp;"-"&amp;TEXT(E6388,"yyyymmdd")</f>
        <v/>
      </c>
    </row>
    <row r="6389">
      <c r="A6389" t="n">
        <v>50108310</v>
      </c>
      <c r="B6389" t="inlineStr">
        <is>
          <t>Queens</t>
        </is>
      </c>
      <c r="C6389" t="inlineStr">
        <is>
          <t>11411</t>
        </is>
      </c>
      <c r="D6389" t="inlineStr">
        <is>
          <t>Chicken</t>
        </is>
      </c>
      <c r="E6389" s="8" t="n">
        <v>46154</v>
      </c>
      <c r="F6389" t="inlineStr">
        <is>
          <t>Violations were cited in the following area(s).</t>
        </is>
      </c>
      <c r="G6389" t="inlineStr">
        <is>
          <t>10F</t>
        </is>
      </c>
      <c r="H6389" t="inlineStr">
        <is>
          <t>Non-food contact surface or equipment made of unacceptable material, not kept clean, or not properly sealed, raised, spaced or movable to allow accessibility for cleaning on all sides, above and underneath the unit.</t>
        </is>
      </c>
      <c r="I6389" t="inlineStr">
        <is>
          <t>Not Critical</t>
        </is>
      </c>
      <c r="J6389" t="n">
        <v>3</v>
      </c>
      <c r="K6389" t="inlineStr">
        <is>
          <t>A</t>
        </is>
      </c>
      <c r="L6389" s="9">
        <f>A6389&amp;"-"&amp;TEXT(E6389,"yyyymmdd")</f>
        <v/>
      </c>
    </row>
    <row r="6390">
      <c r="A6390" t="n">
        <v>50112064</v>
      </c>
      <c r="B6390" t="inlineStr">
        <is>
          <t>Manhattan</t>
        </is>
      </c>
      <c r="C6390" t="inlineStr">
        <is>
          <t>10029</t>
        </is>
      </c>
      <c r="D6390" t="inlineStr">
        <is>
          <t>American</t>
        </is>
      </c>
      <c r="E6390" s="8" t="n">
        <v>46154</v>
      </c>
      <c r="F6390" t="inlineStr">
        <is>
          <t>Violations were cited in the following area(s).</t>
        </is>
      </c>
      <c r="G6390" t="inlineStr">
        <is>
          <t>06A</t>
        </is>
      </c>
      <c r="H6390" t="inlineStr">
        <is>
          <t>Personal cleanliness is inadequate. Outer garment soiled with possible contaminant. Effective hair restraint not worn where required. Jewelry worn on hands or arms. Fingernail polish worn or fingernails not kept clean and trimmed.</t>
        </is>
      </c>
      <c r="I6390" t="inlineStr">
        <is>
          <t>Critical</t>
        </is>
      </c>
      <c r="J6390" t="n">
        <v>8</v>
      </c>
      <c r="K6390" t="inlineStr">
        <is>
          <t>A</t>
        </is>
      </c>
      <c r="L6390" s="9">
        <f>A6390&amp;"-"&amp;TEXT(E6390,"yyyymmdd")</f>
        <v/>
      </c>
    </row>
    <row r="6391">
      <c r="A6391" t="n">
        <v>50112064</v>
      </c>
      <c r="B6391" t="inlineStr">
        <is>
          <t>Manhattan</t>
        </is>
      </c>
      <c r="C6391" t="inlineStr">
        <is>
          <t>10029</t>
        </is>
      </c>
      <c r="D6391" t="inlineStr">
        <is>
          <t>American</t>
        </is>
      </c>
      <c r="E6391" s="8" t="n">
        <v>46154</v>
      </c>
      <c r="F6391" t="inlineStr">
        <is>
          <t>Violations were cited in the following area(s).</t>
        </is>
      </c>
      <c r="G6391" t="inlineStr">
        <is>
          <t>10F</t>
        </is>
      </c>
      <c r="H6391" t="inlineStr">
        <is>
          <t>Non-food contact surface or equipment made of unacceptable material, not kept clean, or not properly sealed, raised, spaced or movable to allow accessibility for cleaning on all sides, above and underneath the unit.</t>
        </is>
      </c>
      <c r="I6391" t="inlineStr">
        <is>
          <t>Not Critical</t>
        </is>
      </c>
      <c r="J6391" t="n">
        <v>8</v>
      </c>
      <c r="K6391" t="inlineStr">
        <is>
          <t>A</t>
        </is>
      </c>
      <c r="L6391" s="9">
        <f>A6391&amp;"-"&amp;TEXT(E6391,"yyyymmdd")</f>
        <v/>
      </c>
    </row>
    <row r="6392">
      <c r="A6392" t="n">
        <v>50112322</v>
      </c>
      <c r="B6392" t="inlineStr">
        <is>
          <t>Manhattan</t>
        </is>
      </c>
      <c r="C6392" t="inlineStr">
        <is>
          <t>10003</t>
        </is>
      </c>
      <c r="D6392" t="inlineStr">
        <is>
          <t>Hamburgers</t>
        </is>
      </c>
      <c r="E6392" s="8" t="n">
        <v>46154</v>
      </c>
      <c r="F6392" t="inlineStr">
        <is>
          <t>Violations were cited in the following area(s).</t>
        </is>
      </c>
      <c r="G6392" t="inlineStr">
        <is>
          <t>04L</t>
        </is>
      </c>
      <c r="H6392" t="inlineStr">
        <is>
          <t>Evidence of mice or live mice in establishment's food or non-food areas.</t>
        </is>
      </c>
      <c r="I6392" t="inlineStr">
        <is>
          <t>Critical</t>
        </is>
      </c>
      <c r="J6392" t="n">
        <v>21</v>
      </c>
      <c r="L6392" s="9">
        <f>A6392&amp;"-"&amp;TEXT(E6392,"yyyymmdd")</f>
        <v/>
      </c>
    </row>
    <row r="6393">
      <c r="A6393" t="n">
        <v>50112322</v>
      </c>
      <c r="B6393" t="inlineStr">
        <is>
          <t>Manhattan</t>
        </is>
      </c>
      <c r="C6393" t="inlineStr">
        <is>
          <t>10003</t>
        </is>
      </c>
      <c r="D6393" t="inlineStr">
        <is>
          <t>Hamburgers</t>
        </is>
      </c>
      <c r="E6393" s="8" t="n">
        <v>46154</v>
      </c>
      <c r="F6393" t="inlineStr">
        <is>
          <t>Violations were cited in the following area(s).</t>
        </is>
      </c>
      <c r="G6393" t="inlineStr">
        <is>
          <t>04N</t>
        </is>
      </c>
      <c r="H6393" t="inlineStr">
        <is>
          <t>Filth flies or food/refuse/sewage associated with (FRSA) flies or other nuisance pests in establishment’s food and/or non-food areas. FRSA flies include house flies, blow flies, bottle flies, flesh flies, drain flies, Phorid flies and fruit flies.</t>
        </is>
      </c>
      <c r="I6393" t="inlineStr">
        <is>
          <t>Critical</t>
        </is>
      </c>
      <c r="J6393" t="n">
        <v>21</v>
      </c>
      <c r="L6393" s="9">
        <f>A6393&amp;"-"&amp;TEXT(E6393,"yyyymmdd")</f>
        <v/>
      </c>
    </row>
    <row r="6394">
      <c r="A6394" t="n">
        <v>50112322</v>
      </c>
      <c r="B6394" t="inlineStr">
        <is>
          <t>Manhattan</t>
        </is>
      </c>
      <c r="C6394" t="inlineStr">
        <is>
          <t>10003</t>
        </is>
      </c>
      <c r="D6394" t="inlineStr">
        <is>
          <t>Hamburgers</t>
        </is>
      </c>
      <c r="E6394" s="8" t="n">
        <v>46154</v>
      </c>
      <c r="F6394" t="inlineStr">
        <is>
          <t>Violations were cited in the following area(s).</t>
        </is>
      </c>
      <c r="G6394" t="inlineStr">
        <is>
          <t>06D</t>
        </is>
      </c>
      <c r="H6394" t="inlineStr">
        <is>
          <t>Food contact surface not properly washed, rinsed and sanitized after each use and following any activity when contamination may have occurred.</t>
        </is>
      </c>
      <c r="I6394" t="inlineStr">
        <is>
          <t>Critical</t>
        </is>
      </c>
      <c r="J6394" t="n">
        <v>21</v>
      </c>
      <c r="L6394" s="9">
        <f>A6394&amp;"-"&amp;TEXT(E6394,"yyyymmdd")</f>
        <v/>
      </c>
    </row>
    <row r="6395">
      <c r="A6395" t="n">
        <v>50112322</v>
      </c>
      <c r="B6395" t="inlineStr">
        <is>
          <t>Manhattan</t>
        </is>
      </c>
      <c r="C6395" t="inlineStr">
        <is>
          <t>10003</t>
        </is>
      </c>
      <c r="D6395" t="inlineStr">
        <is>
          <t>Hamburgers</t>
        </is>
      </c>
      <c r="E6395" s="8" t="n">
        <v>46154</v>
      </c>
      <c r="F6395" t="inlineStr">
        <is>
          <t>Violations were cited in the following area(s).</t>
        </is>
      </c>
      <c r="G6395" t="inlineStr">
        <is>
          <t>08A</t>
        </is>
      </c>
      <c r="H6395" t="inlineStr">
        <is>
          <t>Establishment is not free of harborage or conditions conducive to rodents, insects or other pests.</t>
        </is>
      </c>
      <c r="I6395" t="inlineStr">
        <is>
          <t>Not Critical</t>
        </is>
      </c>
      <c r="J6395" t="n">
        <v>21</v>
      </c>
      <c r="L6395" s="9">
        <f>A6395&amp;"-"&amp;TEXT(E6395,"yyyymmdd")</f>
        <v/>
      </c>
    </row>
    <row r="6396">
      <c r="A6396" t="n">
        <v>50112322</v>
      </c>
      <c r="B6396" t="inlineStr">
        <is>
          <t>Manhattan</t>
        </is>
      </c>
      <c r="C6396" t="inlineStr">
        <is>
          <t>10003</t>
        </is>
      </c>
      <c r="D6396" t="inlineStr">
        <is>
          <t>Hamburgers</t>
        </is>
      </c>
      <c r="E6396" s="8" t="n">
        <v>46154</v>
      </c>
      <c r="F6396" t="inlineStr">
        <is>
          <t>Violations were cited in the following area(s).</t>
        </is>
      </c>
      <c r="G6396" t="inlineStr">
        <is>
          <t>10F</t>
        </is>
      </c>
      <c r="H6396" t="inlineStr">
        <is>
          <t>Non-food contact surface or equipment made of unacceptable material, not kept clean, or not properly sealed, raised, spaced or movable to allow accessibility for cleaning on all sides, above and underneath the unit.</t>
        </is>
      </c>
      <c r="I6396" t="inlineStr">
        <is>
          <t>Not Critical</t>
        </is>
      </c>
      <c r="J6396" t="n">
        <v>21</v>
      </c>
      <c r="L6396" s="9">
        <f>A6396&amp;"-"&amp;TEXT(E6396,"yyyymmdd")</f>
        <v/>
      </c>
    </row>
    <row r="6397">
      <c r="A6397" t="n">
        <v>50112431</v>
      </c>
      <c r="B6397" t="inlineStr">
        <is>
          <t>Queens</t>
        </is>
      </c>
      <c r="C6397" t="inlineStr">
        <is>
          <t>11374</t>
        </is>
      </c>
      <c r="D6397" t="inlineStr">
        <is>
          <t>Seafood</t>
        </is>
      </c>
      <c r="E6397" s="8" t="n">
        <v>46154</v>
      </c>
      <c r="F6397" t="inlineStr">
        <is>
          <t>Violations were cited in the following area(s).</t>
        </is>
      </c>
      <c r="G6397" t="inlineStr">
        <is>
          <t>02B</t>
        </is>
      </c>
      <c r="H6397" t="inlineStr">
        <is>
          <t>Hot TCS food item not held at or above 140 °F.</t>
        </is>
      </c>
      <c r="I6397" t="inlineStr">
        <is>
          <t>Critical</t>
        </is>
      </c>
      <c r="J6397" t="n">
        <v>11</v>
      </c>
      <c r="K6397" t="inlineStr">
        <is>
          <t>A</t>
        </is>
      </c>
      <c r="L6397" s="9">
        <f>A6397&amp;"-"&amp;TEXT(E6397,"yyyymmdd")</f>
        <v/>
      </c>
    </row>
    <row r="6398">
      <c r="A6398" t="n">
        <v>50112431</v>
      </c>
      <c r="B6398" t="inlineStr">
        <is>
          <t>Queens</t>
        </is>
      </c>
      <c r="C6398" t="inlineStr">
        <is>
          <t>11374</t>
        </is>
      </c>
      <c r="D6398" t="inlineStr">
        <is>
          <t>Seafood</t>
        </is>
      </c>
      <c r="E6398" s="8" t="n">
        <v>46154</v>
      </c>
      <c r="F6398" t="inlineStr">
        <is>
          <t>Violations were cited in the following area(s).</t>
        </is>
      </c>
      <c r="G6398" t="inlineStr">
        <is>
          <t>08B</t>
        </is>
      </c>
      <c r="H6398"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6398" t="inlineStr">
        <is>
          <t>Not Critical</t>
        </is>
      </c>
      <c r="J6398" t="n">
        <v>11</v>
      </c>
      <c r="K6398" t="inlineStr">
        <is>
          <t>A</t>
        </is>
      </c>
      <c r="L6398" s="9">
        <f>A6398&amp;"-"&amp;TEXT(E6398,"yyyymmdd")</f>
        <v/>
      </c>
    </row>
    <row r="6399">
      <c r="A6399" t="n">
        <v>50112431</v>
      </c>
      <c r="B6399" t="inlineStr">
        <is>
          <t>Queens</t>
        </is>
      </c>
      <c r="C6399" t="inlineStr">
        <is>
          <t>11374</t>
        </is>
      </c>
      <c r="D6399" t="inlineStr">
        <is>
          <t>Seafood</t>
        </is>
      </c>
      <c r="E6399" s="8" t="n">
        <v>46154</v>
      </c>
      <c r="F6399" t="inlineStr">
        <is>
          <t>Violations were cited in the following area(s).</t>
        </is>
      </c>
      <c r="G6399" t="inlineStr">
        <is>
          <t>10B</t>
        </is>
      </c>
      <c r="H6399" t="inlineStr">
        <is>
          <t>Anti-siphonage or back-flow prevention device not provided where required; equipment or floor not properly drained; sewage disposal system in disrepair or not functioning properly. Condensation or liquid waste improperly disposed of.</t>
        </is>
      </c>
      <c r="I6399" t="inlineStr">
        <is>
          <t>Not Critical</t>
        </is>
      </c>
      <c r="J6399" t="n">
        <v>11</v>
      </c>
      <c r="K6399" t="inlineStr">
        <is>
          <t>A</t>
        </is>
      </c>
      <c r="L6399" s="9">
        <f>A6399&amp;"-"&amp;TEXT(E6399,"yyyymmdd")</f>
        <v/>
      </c>
    </row>
    <row r="6400">
      <c r="A6400" t="n">
        <v>50114882</v>
      </c>
      <c r="B6400" t="inlineStr">
        <is>
          <t>Manhattan</t>
        </is>
      </c>
      <c r="C6400" t="inlineStr">
        <is>
          <t>10003</t>
        </is>
      </c>
      <c r="D6400" t="inlineStr">
        <is>
          <t>Coffee/Tea</t>
        </is>
      </c>
      <c r="E6400" s="8" t="n">
        <v>46154</v>
      </c>
      <c r="F6400" t="inlineStr">
        <is>
          <t>Violations were cited in the following area(s).</t>
        </is>
      </c>
      <c r="G6400" t="inlineStr">
        <is>
          <t>04O</t>
        </is>
      </c>
      <c r="H6400" t="inlineStr">
        <is>
          <t>Live animal other than fish in tank or service animal present in facility’s food or non-food area.</t>
        </is>
      </c>
      <c r="I6400" t="inlineStr">
        <is>
          <t>Critical</t>
        </is>
      </c>
      <c r="J6400" t="n">
        <v>10</v>
      </c>
      <c r="K6400" t="inlineStr">
        <is>
          <t>A</t>
        </is>
      </c>
      <c r="L6400" s="9">
        <f>A6400&amp;"-"&amp;TEXT(E6400,"yyyymmdd")</f>
        <v/>
      </c>
    </row>
    <row r="6401">
      <c r="A6401" t="n">
        <v>50114882</v>
      </c>
      <c r="B6401" t="inlineStr">
        <is>
          <t>Manhattan</t>
        </is>
      </c>
      <c r="C6401" t="inlineStr">
        <is>
          <t>10003</t>
        </is>
      </c>
      <c r="D6401" t="inlineStr">
        <is>
          <t>Coffee/Tea</t>
        </is>
      </c>
      <c r="E6401" s="8" t="n">
        <v>46154</v>
      </c>
      <c r="F6401" t="inlineStr">
        <is>
          <t>Violations were cited in the following area(s).</t>
        </is>
      </c>
      <c r="G6401" t="inlineStr">
        <is>
          <t>06D</t>
        </is>
      </c>
      <c r="H6401" t="inlineStr">
        <is>
          <t>Food contact surface not properly washed, rinsed and sanitized after each use and following any activity when contamination may have occurred.</t>
        </is>
      </c>
      <c r="I6401" t="inlineStr">
        <is>
          <t>Critical</t>
        </is>
      </c>
      <c r="J6401" t="n">
        <v>10</v>
      </c>
      <c r="K6401" t="inlineStr">
        <is>
          <t>A</t>
        </is>
      </c>
      <c r="L6401" s="9">
        <f>A6401&amp;"-"&amp;TEXT(E6401,"yyyymmdd")</f>
        <v/>
      </c>
    </row>
    <row r="6402">
      <c r="A6402" t="n">
        <v>50115174</v>
      </c>
      <c r="B6402" t="inlineStr">
        <is>
          <t>Queens</t>
        </is>
      </c>
      <c r="C6402" t="inlineStr">
        <is>
          <t>11101</t>
        </is>
      </c>
      <c r="D6402" t="inlineStr">
        <is>
          <t>Bakery Products/Desserts</t>
        </is>
      </c>
      <c r="E6402" s="8" t="n">
        <v>46154</v>
      </c>
      <c r="F6402" t="inlineStr">
        <is>
          <t>Violations were cited in the following area(s).</t>
        </is>
      </c>
      <c r="G6402" t="inlineStr">
        <is>
          <t>02G</t>
        </is>
      </c>
      <c r="H6402" t="inlineStr">
        <is>
          <t>Cold TCS food item held above 41 °F; smoked or processed fish held above 38 °F; intact raw eggs held above 45 °F; or reduced oxygen packaged (ROP) TCS foods held above required temperatures except during active necessary preparation.</t>
        </is>
      </c>
      <c r="I6402" t="inlineStr">
        <is>
          <t>Critical</t>
        </is>
      </c>
      <c r="J6402" t="n">
        <v>10</v>
      </c>
      <c r="K6402" t="inlineStr">
        <is>
          <t>A</t>
        </is>
      </c>
      <c r="L6402" s="9">
        <f>A6402&amp;"-"&amp;TEXT(E6402,"yyyymmdd")</f>
        <v/>
      </c>
    </row>
    <row r="6403">
      <c r="A6403" t="n">
        <v>50115174</v>
      </c>
      <c r="B6403" t="inlineStr">
        <is>
          <t>Queens</t>
        </is>
      </c>
      <c r="C6403" t="inlineStr">
        <is>
          <t>11101</t>
        </is>
      </c>
      <c r="D6403" t="inlineStr">
        <is>
          <t>Bakery Products/Desserts</t>
        </is>
      </c>
      <c r="E6403" s="8" t="n">
        <v>46154</v>
      </c>
      <c r="F6403" t="inlineStr">
        <is>
          <t>Violations were cited in the following area(s).</t>
        </is>
      </c>
      <c r="G6403" t="inlineStr">
        <is>
          <t>10F</t>
        </is>
      </c>
      <c r="H6403" t="inlineStr">
        <is>
          <t>Non-food contact surface or equipment made of unacceptable material, not kept clean, or not properly sealed, raised, spaced or movable to allow accessibility for cleaning on all sides, above and underneath the unit.</t>
        </is>
      </c>
      <c r="I6403" t="inlineStr">
        <is>
          <t>Not Critical</t>
        </is>
      </c>
      <c r="J6403" t="n">
        <v>10</v>
      </c>
      <c r="K6403" t="inlineStr">
        <is>
          <t>A</t>
        </is>
      </c>
      <c r="L6403" s="9">
        <f>A6403&amp;"-"&amp;TEXT(E6403,"yyyymmdd")</f>
        <v/>
      </c>
    </row>
    <row r="6404">
      <c r="A6404" t="n">
        <v>50116981</v>
      </c>
      <c r="B6404" t="inlineStr">
        <is>
          <t>Manhattan</t>
        </is>
      </c>
      <c r="C6404" t="inlineStr">
        <is>
          <t>10001</t>
        </is>
      </c>
      <c r="D6404" t="inlineStr">
        <is>
          <t>American</t>
        </is>
      </c>
      <c r="E6404" s="8" t="n">
        <v>46154</v>
      </c>
      <c r="F6404" t="inlineStr">
        <is>
          <t>Violations were cited in the following area(s).</t>
        </is>
      </c>
      <c r="G6404" t="inlineStr">
        <is>
          <t>02G</t>
        </is>
      </c>
      <c r="H6404" t="inlineStr">
        <is>
          <t>Cold TCS food item held above 41 °F; smoked or processed fish held above 38 °F; intact raw eggs held above 45 °F; or reduced oxygen packaged (ROP) TCS foods held above required temperatures except during active necessary preparation.</t>
        </is>
      </c>
      <c r="I6404" t="inlineStr">
        <is>
          <t>Critical</t>
        </is>
      </c>
      <c r="J6404" t="n">
        <v>40</v>
      </c>
      <c r="L6404" s="9">
        <f>A6404&amp;"-"&amp;TEXT(E6404,"yyyymmdd")</f>
        <v/>
      </c>
    </row>
    <row r="6405">
      <c r="A6405" t="n">
        <v>50116981</v>
      </c>
      <c r="B6405" t="inlineStr">
        <is>
          <t>Manhattan</t>
        </is>
      </c>
      <c r="C6405" t="inlineStr">
        <is>
          <t>10001</t>
        </is>
      </c>
      <c r="D6405" t="inlineStr">
        <is>
          <t>American</t>
        </is>
      </c>
      <c r="E6405" s="8" t="n">
        <v>46154</v>
      </c>
      <c r="F6405" t="inlineStr">
        <is>
          <t>Violations were cited in the following area(s).</t>
        </is>
      </c>
      <c r="G6405" t="inlineStr">
        <is>
          <t>04H</t>
        </is>
      </c>
      <c r="H6405" t="inlineStr">
        <is>
          <t>Raw, cooked or prepared food is adulterated, contaminated, cross-contaminated, or not discarded in accordance with HACCP plan.</t>
        </is>
      </c>
      <c r="I6405" t="inlineStr">
        <is>
          <t>Critical</t>
        </is>
      </c>
      <c r="J6405" t="n">
        <v>40</v>
      </c>
      <c r="L6405" s="9">
        <f>A6405&amp;"-"&amp;TEXT(E6405,"yyyymmdd")</f>
        <v/>
      </c>
    </row>
    <row r="6406">
      <c r="A6406" t="n">
        <v>50116981</v>
      </c>
      <c r="B6406" t="inlineStr">
        <is>
          <t>Manhattan</t>
        </is>
      </c>
      <c r="C6406" t="inlineStr">
        <is>
          <t>10001</t>
        </is>
      </c>
      <c r="D6406" t="inlineStr">
        <is>
          <t>American</t>
        </is>
      </c>
      <c r="E6406" s="8" t="n">
        <v>46154</v>
      </c>
      <c r="F6406" t="inlineStr">
        <is>
          <t>Violations were cited in the following area(s).</t>
        </is>
      </c>
      <c r="G6406" t="inlineStr">
        <is>
          <t>04N</t>
        </is>
      </c>
      <c r="H6406" t="inlineStr">
        <is>
          <t>Filth flies or food/refuse/sewage associated with (FRSA) flies or other nuisance pests in establishment’s food and/or non-food areas. FRSA flies include house flies, blow flies, bottle flies, flesh flies, drain flies, Phorid flies and fruit flies.</t>
        </is>
      </c>
      <c r="I6406" t="inlineStr">
        <is>
          <t>Critical</t>
        </is>
      </c>
      <c r="J6406" t="n">
        <v>40</v>
      </c>
      <c r="L6406" s="9">
        <f>A6406&amp;"-"&amp;TEXT(E6406,"yyyymmdd")</f>
        <v/>
      </c>
    </row>
    <row r="6407">
      <c r="A6407" t="n">
        <v>50116981</v>
      </c>
      <c r="B6407" t="inlineStr">
        <is>
          <t>Manhattan</t>
        </is>
      </c>
      <c r="C6407" t="inlineStr">
        <is>
          <t>10001</t>
        </is>
      </c>
      <c r="D6407" t="inlineStr">
        <is>
          <t>American</t>
        </is>
      </c>
      <c r="E6407" s="8" t="n">
        <v>46154</v>
      </c>
      <c r="F6407" t="inlineStr">
        <is>
          <t>Violations were cited in the following area(s).</t>
        </is>
      </c>
      <c r="G6407" t="inlineStr">
        <is>
          <t>04O</t>
        </is>
      </c>
      <c r="H6407" t="inlineStr">
        <is>
          <t>Live animal other than fish in tank or service animal present in facility’s food or non-food area.</t>
        </is>
      </c>
      <c r="I6407" t="inlineStr">
        <is>
          <t>Critical</t>
        </is>
      </c>
      <c r="J6407" t="n">
        <v>40</v>
      </c>
      <c r="L6407" s="9">
        <f>A6407&amp;"-"&amp;TEXT(E6407,"yyyymmdd")</f>
        <v/>
      </c>
    </row>
    <row r="6408">
      <c r="A6408" t="n">
        <v>50116981</v>
      </c>
      <c r="B6408" t="inlineStr">
        <is>
          <t>Manhattan</t>
        </is>
      </c>
      <c r="C6408" t="inlineStr">
        <is>
          <t>10001</t>
        </is>
      </c>
      <c r="D6408" t="inlineStr">
        <is>
          <t>American</t>
        </is>
      </c>
      <c r="E6408" s="8" t="n">
        <v>46154</v>
      </c>
      <c r="F6408" t="inlineStr">
        <is>
          <t>Violations were cited in the following area(s).</t>
        </is>
      </c>
      <c r="G6408" t="inlineStr">
        <is>
          <t>06D</t>
        </is>
      </c>
      <c r="H6408" t="inlineStr">
        <is>
          <t>Food contact surface not properly washed, rinsed and sanitized after each use and following any activity when contamination may have occurred.</t>
        </is>
      </c>
      <c r="I6408" t="inlineStr">
        <is>
          <t>Critical</t>
        </is>
      </c>
      <c r="J6408" t="n">
        <v>40</v>
      </c>
      <c r="L6408" s="9">
        <f>A6408&amp;"-"&amp;TEXT(E6408,"yyyymmdd")</f>
        <v/>
      </c>
    </row>
    <row r="6409">
      <c r="A6409" t="n">
        <v>50116981</v>
      </c>
      <c r="B6409" t="inlineStr">
        <is>
          <t>Manhattan</t>
        </is>
      </c>
      <c r="C6409" t="inlineStr">
        <is>
          <t>10001</t>
        </is>
      </c>
      <c r="D6409" t="inlineStr">
        <is>
          <t>American</t>
        </is>
      </c>
      <c r="E6409" s="8" t="n">
        <v>46154</v>
      </c>
      <c r="F6409" t="inlineStr">
        <is>
          <t>Violations were cited in the following area(s).</t>
        </is>
      </c>
      <c r="G6409" t="inlineStr">
        <is>
          <t>08A</t>
        </is>
      </c>
      <c r="H6409" t="inlineStr">
        <is>
          <t>Establishment is not free of harborage or conditions conducive to rodents, insects or other pests.</t>
        </is>
      </c>
      <c r="I6409" t="inlineStr">
        <is>
          <t>Not Critical</t>
        </is>
      </c>
      <c r="J6409" t="n">
        <v>40</v>
      </c>
      <c r="L6409" s="9">
        <f>A6409&amp;"-"&amp;TEXT(E6409,"yyyymmdd")</f>
        <v/>
      </c>
    </row>
    <row r="6410">
      <c r="A6410" t="n">
        <v>50116981</v>
      </c>
      <c r="B6410" t="inlineStr">
        <is>
          <t>Manhattan</t>
        </is>
      </c>
      <c r="C6410" t="inlineStr">
        <is>
          <t>10001</t>
        </is>
      </c>
      <c r="D6410" t="inlineStr">
        <is>
          <t>American</t>
        </is>
      </c>
      <c r="E6410" s="8" t="n">
        <v>46154</v>
      </c>
      <c r="F6410" t="inlineStr">
        <is>
          <t>Violations were cited in the following area(s).</t>
        </is>
      </c>
      <c r="G6410" t="inlineStr">
        <is>
          <t>08B</t>
        </is>
      </c>
      <c r="H6410"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6410" t="inlineStr">
        <is>
          <t>Not Critical</t>
        </is>
      </c>
      <c r="J6410" t="n">
        <v>40</v>
      </c>
      <c r="L6410" s="9">
        <f>A6410&amp;"-"&amp;TEXT(E6410,"yyyymmdd")</f>
        <v/>
      </c>
    </row>
    <row r="6411">
      <c r="A6411" t="n">
        <v>50117809</v>
      </c>
      <c r="B6411" t="inlineStr">
        <is>
          <t>Manhattan</t>
        </is>
      </c>
      <c r="C6411" t="inlineStr">
        <is>
          <t>10013</t>
        </is>
      </c>
      <c r="D6411" t="inlineStr">
        <is>
          <t>Chinese</t>
        </is>
      </c>
      <c r="E6411" s="8" t="n">
        <v>46154</v>
      </c>
      <c r="F6411" t="inlineStr">
        <is>
          <t>Violations were cited in the following area(s).</t>
        </is>
      </c>
      <c r="G6411" t="inlineStr">
        <is>
          <t>02G</t>
        </is>
      </c>
      <c r="H6411" t="inlineStr">
        <is>
          <t>Cold TCS food item held above 41 °F; smoked or processed fish held above 38 °F; intact raw eggs held above 45 °F; or reduced oxygen packaged (ROP) TCS foods held above required temperatures except during active necessary preparation.</t>
        </is>
      </c>
      <c r="I6411" t="inlineStr">
        <is>
          <t>Critical</t>
        </is>
      </c>
      <c r="J6411" t="n">
        <v>33</v>
      </c>
      <c r="L6411" s="9">
        <f>A6411&amp;"-"&amp;TEXT(E6411,"yyyymmdd")</f>
        <v/>
      </c>
    </row>
    <row r="6412">
      <c r="A6412" t="n">
        <v>50117809</v>
      </c>
      <c r="B6412" t="inlineStr">
        <is>
          <t>Manhattan</t>
        </is>
      </c>
      <c r="C6412" t="inlineStr">
        <is>
          <t>10013</t>
        </is>
      </c>
      <c r="D6412" t="inlineStr">
        <is>
          <t>Chinese</t>
        </is>
      </c>
      <c r="E6412" s="8" t="n">
        <v>46154</v>
      </c>
      <c r="F6412" t="inlineStr">
        <is>
          <t>Violations were cited in the following area(s).</t>
        </is>
      </c>
      <c r="G6412" t="inlineStr">
        <is>
          <t>05D</t>
        </is>
      </c>
      <c r="H641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412" t="inlineStr">
        <is>
          <t>Critical</t>
        </is>
      </c>
      <c r="J6412" t="n">
        <v>33</v>
      </c>
      <c r="L6412" s="9">
        <f>A6412&amp;"-"&amp;TEXT(E6412,"yyyymmdd")</f>
        <v/>
      </c>
    </row>
    <row r="6413">
      <c r="A6413" t="n">
        <v>50117809</v>
      </c>
      <c r="B6413" t="inlineStr">
        <is>
          <t>Manhattan</t>
        </is>
      </c>
      <c r="C6413" t="inlineStr">
        <is>
          <t>10013</t>
        </is>
      </c>
      <c r="D6413" t="inlineStr">
        <is>
          <t>Chinese</t>
        </is>
      </c>
      <c r="E6413" s="8" t="n">
        <v>46154</v>
      </c>
      <c r="F6413" t="inlineStr">
        <is>
          <t>Violations were cited in the following area(s).</t>
        </is>
      </c>
      <c r="G6413" t="inlineStr">
        <is>
          <t>06B</t>
        </is>
      </c>
      <c r="H6413" t="inlineStr">
        <is>
          <t>Tobacco or electronic cigarette use, eating, or drinking from open container in food preparation, food storage or dishwashing area.</t>
        </is>
      </c>
      <c r="I6413" t="inlineStr">
        <is>
          <t>Critical</t>
        </is>
      </c>
      <c r="J6413" t="n">
        <v>33</v>
      </c>
      <c r="L6413" s="9">
        <f>A6413&amp;"-"&amp;TEXT(E6413,"yyyymmdd")</f>
        <v/>
      </c>
    </row>
    <row r="6414">
      <c r="A6414" t="n">
        <v>50117809</v>
      </c>
      <c r="B6414" t="inlineStr">
        <is>
          <t>Manhattan</t>
        </is>
      </c>
      <c r="C6414" t="inlineStr">
        <is>
          <t>10013</t>
        </is>
      </c>
      <c r="D6414" t="inlineStr">
        <is>
          <t>Chinese</t>
        </is>
      </c>
      <c r="E6414" s="8" t="n">
        <v>46154</v>
      </c>
      <c r="F6414" t="inlineStr">
        <is>
          <t>Violations were cited in the following area(s).</t>
        </is>
      </c>
      <c r="G6414" t="inlineStr">
        <is>
          <t>06D</t>
        </is>
      </c>
      <c r="H6414" t="inlineStr">
        <is>
          <t>Food contact surface not properly washed, rinsed and sanitized after each use and following any activity when contamination may have occurred.</t>
        </is>
      </c>
      <c r="I6414" t="inlineStr">
        <is>
          <t>Critical</t>
        </is>
      </c>
      <c r="J6414" t="n">
        <v>33</v>
      </c>
      <c r="L6414" s="9">
        <f>A6414&amp;"-"&amp;TEXT(E6414,"yyyymmdd")</f>
        <v/>
      </c>
    </row>
    <row r="6415">
      <c r="A6415" t="n">
        <v>50117809</v>
      </c>
      <c r="B6415" t="inlineStr">
        <is>
          <t>Manhattan</t>
        </is>
      </c>
      <c r="C6415" t="inlineStr">
        <is>
          <t>10013</t>
        </is>
      </c>
      <c r="D6415" t="inlineStr">
        <is>
          <t>Chinese</t>
        </is>
      </c>
      <c r="E6415" s="8" t="n">
        <v>46154</v>
      </c>
      <c r="F6415" t="inlineStr">
        <is>
          <t>Violations were cited in the following area(s).</t>
        </is>
      </c>
      <c r="G6415" t="inlineStr">
        <is>
          <t>08C</t>
        </is>
      </c>
      <c r="H6415" t="inlineStr">
        <is>
          <t>Pesticide not properly labeled or used by unlicensed individual. Pesticide, other toxic chemical improperly used/stored. Unprotected, unlocked bait station used.</t>
        </is>
      </c>
      <c r="I6415" t="inlineStr">
        <is>
          <t>Not Critical</t>
        </is>
      </c>
      <c r="J6415" t="n">
        <v>33</v>
      </c>
      <c r="L6415" s="9">
        <f>A6415&amp;"-"&amp;TEXT(E6415,"yyyymmdd")</f>
        <v/>
      </c>
    </row>
    <row r="6416">
      <c r="A6416" t="n">
        <v>50117809</v>
      </c>
      <c r="B6416" t="inlineStr">
        <is>
          <t>Manhattan</t>
        </is>
      </c>
      <c r="C6416" t="inlineStr">
        <is>
          <t>10013</t>
        </is>
      </c>
      <c r="D6416" t="inlineStr">
        <is>
          <t>Chinese</t>
        </is>
      </c>
      <c r="E6416" s="8" t="n">
        <v>46154</v>
      </c>
      <c r="F6416" t="inlineStr">
        <is>
          <t>Violations were cited in the following area(s).</t>
        </is>
      </c>
      <c r="G6416" t="inlineStr">
        <is>
          <t>10F</t>
        </is>
      </c>
      <c r="H6416" t="inlineStr">
        <is>
          <t>Non-food contact surface or equipment made of unacceptable material, not kept clean, or not properly sealed, raised, spaced or movable to allow accessibility for cleaning on all sides, above and underneath the unit.</t>
        </is>
      </c>
      <c r="I6416" t="inlineStr">
        <is>
          <t>Not Critical</t>
        </is>
      </c>
      <c r="J6416" t="n">
        <v>33</v>
      </c>
      <c r="L6416" s="9">
        <f>A6416&amp;"-"&amp;TEXT(E6416,"yyyymmdd")</f>
        <v/>
      </c>
    </row>
    <row r="6417">
      <c r="A6417" t="n">
        <v>50118454</v>
      </c>
      <c r="B6417" t="inlineStr">
        <is>
          <t>Queens</t>
        </is>
      </c>
      <c r="C6417" t="inlineStr">
        <is>
          <t>11355</t>
        </is>
      </c>
      <c r="D6417" t="inlineStr">
        <is>
          <t>Asian/Asian Fusion</t>
        </is>
      </c>
      <c r="E6417" s="8" t="n">
        <v>46154</v>
      </c>
      <c r="F6417" t="inlineStr">
        <is>
          <t>Violations were cited in the following area(s).</t>
        </is>
      </c>
      <c r="G6417" t="inlineStr">
        <is>
          <t>02G</t>
        </is>
      </c>
      <c r="H6417" t="inlineStr">
        <is>
          <t>Cold TCS food item held above 41 °F; smoked or processed fish held above 38 °F; intact raw eggs held above 45 °F; or reduced oxygen packaged (ROP) TCS foods held above required temperatures except during active necessary preparation.</t>
        </is>
      </c>
      <c r="I6417" t="inlineStr">
        <is>
          <t>Critical</t>
        </is>
      </c>
      <c r="J6417" t="n">
        <v>24</v>
      </c>
      <c r="L6417" s="9">
        <f>A6417&amp;"-"&amp;TEXT(E6417,"yyyymmdd")</f>
        <v/>
      </c>
    </row>
    <row r="6418">
      <c r="A6418" t="n">
        <v>50118454</v>
      </c>
      <c r="B6418" t="inlineStr">
        <is>
          <t>Queens</t>
        </is>
      </c>
      <c r="C6418" t="inlineStr">
        <is>
          <t>11355</t>
        </is>
      </c>
      <c r="D6418" t="inlineStr">
        <is>
          <t>Asian/Asian Fusion</t>
        </is>
      </c>
      <c r="E6418" s="8" t="n">
        <v>46154</v>
      </c>
      <c r="F6418" t="inlineStr">
        <is>
          <t>Violations were cited in the following area(s).</t>
        </is>
      </c>
      <c r="G6418" t="inlineStr">
        <is>
          <t>04M</t>
        </is>
      </c>
      <c r="H6418" t="inlineStr">
        <is>
          <t>Live roaches in facility's food or non-food area.</t>
        </is>
      </c>
      <c r="I6418" t="inlineStr">
        <is>
          <t>Critical</t>
        </is>
      </c>
      <c r="J6418" t="n">
        <v>24</v>
      </c>
      <c r="L6418" s="9">
        <f>A6418&amp;"-"&amp;TEXT(E6418,"yyyymmdd")</f>
        <v/>
      </c>
    </row>
    <row r="6419">
      <c r="A6419" t="n">
        <v>50118454</v>
      </c>
      <c r="B6419" t="inlineStr">
        <is>
          <t>Queens</t>
        </is>
      </c>
      <c r="C6419" t="inlineStr">
        <is>
          <t>11355</t>
        </is>
      </c>
      <c r="D6419" t="inlineStr">
        <is>
          <t>Asian/Asian Fusion</t>
        </is>
      </c>
      <c r="E6419" s="8" t="n">
        <v>46154</v>
      </c>
      <c r="F6419" t="inlineStr">
        <is>
          <t>Violations were cited in the following area(s).</t>
        </is>
      </c>
      <c r="G6419" t="inlineStr">
        <is>
          <t>06D</t>
        </is>
      </c>
      <c r="H6419" t="inlineStr">
        <is>
          <t>Food contact surface not properly washed, rinsed and sanitized after each use and following any activity when contamination may have occurred.</t>
        </is>
      </c>
      <c r="I6419" t="inlineStr">
        <is>
          <t>Critical</t>
        </is>
      </c>
      <c r="J6419" t="n">
        <v>24</v>
      </c>
      <c r="L6419" s="9">
        <f>A6419&amp;"-"&amp;TEXT(E6419,"yyyymmdd")</f>
        <v/>
      </c>
    </row>
    <row r="6420">
      <c r="A6420" t="n">
        <v>50118454</v>
      </c>
      <c r="B6420" t="inlineStr">
        <is>
          <t>Queens</t>
        </is>
      </c>
      <c r="C6420" t="inlineStr">
        <is>
          <t>11355</t>
        </is>
      </c>
      <c r="D6420" t="inlineStr">
        <is>
          <t>Asian/Asian Fusion</t>
        </is>
      </c>
      <c r="E6420" s="8" t="n">
        <v>46154</v>
      </c>
      <c r="F6420" t="inlineStr">
        <is>
          <t>Violations were cited in the following area(s).</t>
        </is>
      </c>
      <c r="G6420" t="inlineStr">
        <is>
          <t>08A</t>
        </is>
      </c>
      <c r="H6420" t="inlineStr">
        <is>
          <t>Establishment is not free of harborage or conditions conducive to rodents, insects or other pests.</t>
        </is>
      </c>
      <c r="I6420" t="inlineStr">
        <is>
          <t>Not Critical</t>
        </is>
      </c>
      <c r="J6420" t="n">
        <v>24</v>
      </c>
      <c r="L6420" s="9">
        <f>A6420&amp;"-"&amp;TEXT(E6420,"yyyymmdd")</f>
        <v/>
      </c>
    </row>
    <row r="6421">
      <c r="A6421" t="n">
        <v>50118454</v>
      </c>
      <c r="B6421" t="inlineStr">
        <is>
          <t>Queens</t>
        </is>
      </c>
      <c r="C6421" t="inlineStr">
        <is>
          <t>11355</t>
        </is>
      </c>
      <c r="D6421" t="inlineStr">
        <is>
          <t>Asian/Asian Fusion</t>
        </is>
      </c>
      <c r="E6421" s="8" t="n">
        <v>46154</v>
      </c>
      <c r="F6421" t="inlineStr">
        <is>
          <t>Violations were cited in the following area(s).</t>
        </is>
      </c>
      <c r="G6421" t="inlineStr">
        <is>
          <t>09C</t>
        </is>
      </c>
      <c r="H6421" t="inlineStr">
        <is>
          <t>Design, construction, materials used or maintenance of food contact surface improper. Surface not easily cleanable, sanitized and maintained.</t>
        </is>
      </c>
      <c r="I6421" t="inlineStr">
        <is>
          <t>Not Critical</t>
        </is>
      </c>
      <c r="J6421" t="n">
        <v>24</v>
      </c>
      <c r="L6421" s="9">
        <f>A6421&amp;"-"&amp;TEXT(E6421,"yyyymmdd")</f>
        <v/>
      </c>
    </row>
    <row r="6422">
      <c r="A6422" t="n">
        <v>50119855</v>
      </c>
      <c r="B6422" t="inlineStr">
        <is>
          <t>Manhattan</t>
        </is>
      </c>
      <c r="C6422" t="inlineStr">
        <is>
          <t>10003</t>
        </is>
      </c>
      <c r="D6422" t="inlineStr">
        <is>
          <t>American</t>
        </is>
      </c>
      <c r="E6422" s="8" t="n">
        <v>46154</v>
      </c>
      <c r="F6422" t="inlineStr">
        <is>
          <t>Violations were cited in the following area(s).</t>
        </is>
      </c>
      <c r="G6422" t="inlineStr">
        <is>
          <t>02G</t>
        </is>
      </c>
      <c r="H6422" t="inlineStr">
        <is>
          <t>Cold TCS food item held above 41 °F; smoked or processed fish held above 38 °F; intact raw eggs held above 45 °F; or reduced oxygen packaged (ROP) TCS foods held above required temperatures except during active necessary preparation.</t>
        </is>
      </c>
      <c r="I6422" t="inlineStr">
        <is>
          <t>Critical</t>
        </is>
      </c>
      <c r="J6422" t="n">
        <v>10</v>
      </c>
      <c r="K6422" t="inlineStr">
        <is>
          <t>A</t>
        </is>
      </c>
      <c r="L6422" s="9">
        <f>A6422&amp;"-"&amp;TEXT(E6422,"yyyymmdd")</f>
        <v/>
      </c>
    </row>
    <row r="6423">
      <c r="A6423" t="n">
        <v>50119855</v>
      </c>
      <c r="B6423" t="inlineStr">
        <is>
          <t>Manhattan</t>
        </is>
      </c>
      <c r="C6423" t="inlineStr">
        <is>
          <t>10003</t>
        </is>
      </c>
      <c r="D6423" t="inlineStr">
        <is>
          <t>American</t>
        </is>
      </c>
      <c r="E6423" s="8" t="n">
        <v>46154</v>
      </c>
      <c r="F6423" t="inlineStr">
        <is>
          <t>Violations were cited in the following area(s).</t>
        </is>
      </c>
      <c r="G6423" t="inlineStr">
        <is>
          <t>10F</t>
        </is>
      </c>
      <c r="H6423" t="inlineStr">
        <is>
          <t>Non-food contact surface or equipment made of unacceptable material, not kept clean, or not properly sealed, raised, spaced or movable to allow accessibility for cleaning on all sides, above and underneath the unit.</t>
        </is>
      </c>
      <c r="I6423" t="inlineStr">
        <is>
          <t>Not Critical</t>
        </is>
      </c>
      <c r="J6423" t="n">
        <v>10</v>
      </c>
      <c r="K6423" t="inlineStr">
        <is>
          <t>A</t>
        </is>
      </c>
      <c r="L6423" s="9">
        <f>A6423&amp;"-"&amp;TEXT(E6423,"yyyymmdd")</f>
        <v/>
      </c>
    </row>
    <row r="6424">
      <c r="A6424" t="n">
        <v>50119904</v>
      </c>
      <c r="B6424" t="inlineStr">
        <is>
          <t>Manhattan</t>
        </is>
      </c>
      <c r="C6424" t="inlineStr">
        <is>
          <t>10025</t>
        </is>
      </c>
      <c r="D6424" t="inlineStr">
        <is>
          <t>Coffee/Tea</t>
        </is>
      </c>
      <c r="E6424" s="8" t="n">
        <v>46154</v>
      </c>
      <c r="F6424" t="inlineStr">
        <is>
          <t>Violations were cited in the following area(s).</t>
        </is>
      </c>
      <c r="G6424" t="inlineStr">
        <is>
          <t>04N</t>
        </is>
      </c>
      <c r="H6424" t="inlineStr">
        <is>
          <t>Filth flies or food/refuse/sewage associated with (FRSA) flies or other nuisance pests in establishment’s food and/or non-food areas. FRSA flies include house flies, blow flies, bottle flies, flesh flies, drain flies, Phorid flies and fruit flies.</t>
        </is>
      </c>
      <c r="I6424" t="inlineStr">
        <is>
          <t>Critical</t>
        </is>
      </c>
      <c r="J6424" t="n">
        <v>19</v>
      </c>
      <c r="L6424" s="9">
        <f>A6424&amp;"-"&amp;TEXT(E6424,"yyyymmdd")</f>
        <v/>
      </c>
    </row>
    <row r="6425">
      <c r="A6425" t="n">
        <v>50119904</v>
      </c>
      <c r="B6425" t="inlineStr">
        <is>
          <t>Manhattan</t>
        </is>
      </c>
      <c r="C6425" t="inlineStr">
        <is>
          <t>10025</t>
        </is>
      </c>
      <c r="D6425" t="inlineStr">
        <is>
          <t>Coffee/Tea</t>
        </is>
      </c>
      <c r="E6425" s="8" t="n">
        <v>46154</v>
      </c>
      <c r="F6425" t="inlineStr">
        <is>
          <t>Violations were cited in the following area(s).</t>
        </is>
      </c>
      <c r="G6425" t="inlineStr">
        <is>
          <t>06C</t>
        </is>
      </c>
      <c r="H642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425" t="inlineStr">
        <is>
          <t>Critical</t>
        </is>
      </c>
      <c r="J6425" t="n">
        <v>19</v>
      </c>
      <c r="L6425" s="9">
        <f>A6425&amp;"-"&amp;TEXT(E6425,"yyyymmdd")</f>
        <v/>
      </c>
    </row>
    <row r="6426">
      <c r="A6426" t="n">
        <v>50119904</v>
      </c>
      <c r="B6426" t="inlineStr">
        <is>
          <t>Manhattan</t>
        </is>
      </c>
      <c r="C6426" t="inlineStr">
        <is>
          <t>10025</t>
        </is>
      </c>
      <c r="D6426" t="inlineStr">
        <is>
          <t>Coffee/Tea</t>
        </is>
      </c>
      <c r="E6426" s="8" t="n">
        <v>46154</v>
      </c>
      <c r="F6426" t="inlineStr">
        <is>
          <t>Violations were cited in the following area(s).</t>
        </is>
      </c>
      <c r="G6426" t="inlineStr">
        <is>
          <t>08A</t>
        </is>
      </c>
      <c r="H6426" t="inlineStr">
        <is>
          <t>Establishment is not free of harborage or conditions conducive to rodents, insects or other pests.</t>
        </is>
      </c>
      <c r="I6426" t="inlineStr">
        <is>
          <t>Not Critical</t>
        </is>
      </c>
      <c r="J6426" t="n">
        <v>19</v>
      </c>
      <c r="L6426" s="9">
        <f>A6426&amp;"-"&amp;TEXT(E6426,"yyyymmdd")</f>
        <v/>
      </c>
    </row>
    <row r="6427">
      <c r="A6427" t="n">
        <v>50119904</v>
      </c>
      <c r="B6427" t="inlineStr">
        <is>
          <t>Manhattan</t>
        </is>
      </c>
      <c r="C6427" t="inlineStr">
        <is>
          <t>10025</t>
        </is>
      </c>
      <c r="D6427" t="inlineStr">
        <is>
          <t>Coffee/Tea</t>
        </is>
      </c>
      <c r="E6427" s="8" t="n">
        <v>46154</v>
      </c>
      <c r="F6427" t="inlineStr">
        <is>
          <t>Violations were cited in the following area(s).</t>
        </is>
      </c>
      <c r="G6427" t="inlineStr">
        <is>
          <t>10F</t>
        </is>
      </c>
      <c r="H6427" t="inlineStr">
        <is>
          <t>Non-food contact surface or equipment made of unacceptable material, not kept clean, or not properly sealed, raised, spaced or movable to allow accessibility for cleaning on all sides, above and underneath the unit.</t>
        </is>
      </c>
      <c r="I6427" t="inlineStr">
        <is>
          <t>Not Critical</t>
        </is>
      </c>
      <c r="J6427" t="n">
        <v>19</v>
      </c>
      <c r="L6427" s="9">
        <f>A6427&amp;"-"&amp;TEXT(E6427,"yyyymmdd")</f>
        <v/>
      </c>
    </row>
    <row r="6428">
      <c r="A6428" t="n">
        <v>50123483</v>
      </c>
      <c r="B6428" t="inlineStr">
        <is>
          <t>Brooklyn</t>
        </is>
      </c>
      <c r="C6428" t="inlineStr">
        <is>
          <t>11220</t>
        </is>
      </c>
      <c r="D6428" t="inlineStr">
        <is>
          <t>Chinese</t>
        </is>
      </c>
      <c r="E6428" s="8" t="n">
        <v>46154</v>
      </c>
      <c r="F6428" t="inlineStr">
        <is>
          <t>Violations were cited in the following area(s).</t>
        </is>
      </c>
      <c r="G6428" t="inlineStr">
        <is>
          <t>03A</t>
        </is>
      </c>
      <c r="H6428"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6428" t="inlineStr">
        <is>
          <t>Critical</t>
        </is>
      </c>
      <c r="J6428" t="n">
        <v>34</v>
      </c>
      <c r="L6428" s="9">
        <f>A6428&amp;"-"&amp;TEXT(E6428,"yyyymmdd")</f>
        <v/>
      </c>
    </row>
    <row r="6429">
      <c r="A6429" t="n">
        <v>50123483</v>
      </c>
      <c r="B6429" t="inlineStr">
        <is>
          <t>Brooklyn</t>
        </is>
      </c>
      <c r="C6429" t="inlineStr">
        <is>
          <t>11220</t>
        </is>
      </c>
      <c r="D6429" t="inlineStr">
        <is>
          <t>Chinese</t>
        </is>
      </c>
      <c r="E6429" s="8" t="n">
        <v>46154</v>
      </c>
      <c r="F6429" t="inlineStr">
        <is>
          <t>Violations were cited in the following area(s).</t>
        </is>
      </c>
      <c r="G6429" t="inlineStr">
        <is>
          <t>04L</t>
        </is>
      </c>
      <c r="H6429" t="inlineStr">
        <is>
          <t>Evidence of mice or live mice in establishment's food or non-food areas.</t>
        </is>
      </c>
      <c r="I6429" t="inlineStr">
        <is>
          <t>Critical</t>
        </is>
      </c>
      <c r="J6429" t="n">
        <v>34</v>
      </c>
      <c r="L6429" s="9">
        <f>A6429&amp;"-"&amp;TEXT(E6429,"yyyymmdd")</f>
        <v/>
      </c>
    </row>
    <row r="6430">
      <c r="A6430" t="n">
        <v>50123483</v>
      </c>
      <c r="B6430" t="inlineStr">
        <is>
          <t>Brooklyn</t>
        </is>
      </c>
      <c r="C6430" t="inlineStr">
        <is>
          <t>11220</t>
        </is>
      </c>
      <c r="D6430" t="inlineStr">
        <is>
          <t>Chinese</t>
        </is>
      </c>
      <c r="E6430" s="8" t="n">
        <v>46154</v>
      </c>
      <c r="F6430" t="inlineStr">
        <is>
          <t>Violations were cited in the following area(s).</t>
        </is>
      </c>
      <c r="G6430" t="inlineStr">
        <is>
          <t>06C</t>
        </is>
      </c>
      <c r="H643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430" t="inlineStr">
        <is>
          <t>Critical</t>
        </is>
      </c>
      <c r="J6430" t="n">
        <v>34</v>
      </c>
      <c r="L6430" s="9">
        <f>A6430&amp;"-"&amp;TEXT(E6430,"yyyymmdd")</f>
        <v/>
      </c>
    </row>
    <row r="6431">
      <c r="A6431" t="n">
        <v>50123483</v>
      </c>
      <c r="B6431" t="inlineStr">
        <is>
          <t>Brooklyn</t>
        </is>
      </c>
      <c r="C6431" t="inlineStr">
        <is>
          <t>11220</t>
        </is>
      </c>
      <c r="D6431" t="inlineStr">
        <is>
          <t>Chinese</t>
        </is>
      </c>
      <c r="E6431" s="8" t="n">
        <v>46154</v>
      </c>
      <c r="F6431" t="inlineStr">
        <is>
          <t>Violations were cited in the following area(s).</t>
        </is>
      </c>
      <c r="G6431" t="inlineStr">
        <is>
          <t>08A</t>
        </is>
      </c>
      <c r="H6431" t="inlineStr">
        <is>
          <t>Establishment is not free of harborage or conditions conducive to rodents, insects or other pests.</t>
        </is>
      </c>
      <c r="I6431" t="inlineStr">
        <is>
          <t>Not Critical</t>
        </is>
      </c>
      <c r="J6431" t="n">
        <v>34</v>
      </c>
      <c r="L6431" s="9">
        <f>A6431&amp;"-"&amp;TEXT(E6431,"yyyymmdd")</f>
        <v/>
      </c>
    </row>
    <row r="6432">
      <c r="A6432" t="n">
        <v>50123483</v>
      </c>
      <c r="B6432" t="inlineStr">
        <is>
          <t>Brooklyn</t>
        </is>
      </c>
      <c r="C6432" t="inlineStr">
        <is>
          <t>11220</t>
        </is>
      </c>
      <c r="D6432" t="inlineStr">
        <is>
          <t>Chinese</t>
        </is>
      </c>
      <c r="E6432" s="8" t="n">
        <v>46154</v>
      </c>
      <c r="F6432" t="inlineStr">
        <is>
          <t>Violations were cited in the following area(s).</t>
        </is>
      </c>
      <c r="G6432" t="inlineStr">
        <is>
          <t>09C</t>
        </is>
      </c>
      <c r="H6432" t="inlineStr">
        <is>
          <t>Design, construction, materials used or maintenance of food contact surface improper. Surface not easily cleanable, sanitized and maintained.</t>
        </is>
      </c>
      <c r="I6432" t="inlineStr">
        <is>
          <t>Not Critical</t>
        </is>
      </c>
      <c r="J6432" t="n">
        <v>34</v>
      </c>
      <c r="L6432" s="9">
        <f>A6432&amp;"-"&amp;TEXT(E6432,"yyyymmdd")</f>
        <v/>
      </c>
    </row>
    <row r="6433">
      <c r="A6433" t="n">
        <v>50123483</v>
      </c>
      <c r="B6433" t="inlineStr">
        <is>
          <t>Brooklyn</t>
        </is>
      </c>
      <c r="C6433" t="inlineStr">
        <is>
          <t>11220</t>
        </is>
      </c>
      <c r="D6433" t="inlineStr">
        <is>
          <t>Chinese</t>
        </is>
      </c>
      <c r="E6433" s="8" t="n">
        <v>46154</v>
      </c>
      <c r="F6433" t="inlineStr">
        <is>
          <t>Violations were cited in the following area(s).</t>
        </is>
      </c>
      <c r="G6433" t="inlineStr">
        <is>
          <t>10B</t>
        </is>
      </c>
      <c r="H6433" t="inlineStr">
        <is>
          <t>Anti-siphonage or back-flow prevention device not provided where required; equipment or floor not properly drained; sewage disposal system in disrepair or not functioning properly. Condensation or liquid waste improperly disposed of.</t>
        </is>
      </c>
      <c r="I6433" t="inlineStr">
        <is>
          <t>Not Critical</t>
        </is>
      </c>
      <c r="J6433" t="n">
        <v>34</v>
      </c>
      <c r="L6433" s="9">
        <f>A6433&amp;"-"&amp;TEXT(E6433,"yyyymmdd")</f>
        <v/>
      </c>
    </row>
    <row r="6434">
      <c r="A6434" t="n">
        <v>50125364</v>
      </c>
      <c r="B6434" t="inlineStr">
        <is>
          <t>Manhattan</t>
        </is>
      </c>
      <c r="C6434" t="inlineStr">
        <is>
          <t>10001</t>
        </is>
      </c>
      <c r="D6434" t="inlineStr">
        <is>
          <t>Italian</t>
        </is>
      </c>
      <c r="E6434" s="8" t="n">
        <v>46154</v>
      </c>
      <c r="F6434" t="inlineStr">
        <is>
          <t>Violations were cited in the following area(s).</t>
        </is>
      </c>
      <c r="G6434" t="inlineStr">
        <is>
          <t>06C</t>
        </is>
      </c>
      <c r="H643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434" t="inlineStr">
        <is>
          <t>Critical</t>
        </is>
      </c>
      <c r="J6434" t="n">
        <v>12</v>
      </c>
      <c r="K6434" t="inlineStr">
        <is>
          <t>A</t>
        </is>
      </c>
      <c r="L6434" s="9">
        <f>A6434&amp;"-"&amp;TEXT(E6434,"yyyymmdd")</f>
        <v/>
      </c>
    </row>
    <row r="6435">
      <c r="A6435" t="n">
        <v>50125364</v>
      </c>
      <c r="B6435" t="inlineStr">
        <is>
          <t>Manhattan</t>
        </is>
      </c>
      <c r="C6435" t="inlineStr">
        <is>
          <t>10001</t>
        </is>
      </c>
      <c r="D6435" t="inlineStr">
        <is>
          <t>Italian</t>
        </is>
      </c>
      <c r="E6435" s="8" t="n">
        <v>46154</v>
      </c>
      <c r="F6435" t="inlineStr">
        <is>
          <t>Violations were cited in the following area(s).</t>
        </is>
      </c>
      <c r="G6435" t="inlineStr">
        <is>
          <t>06D</t>
        </is>
      </c>
      <c r="H6435" t="inlineStr">
        <is>
          <t>Food contact surface not properly washed, rinsed and sanitized after each use and following any activity when contamination may have occurred.</t>
        </is>
      </c>
      <c r="I6435" t="inlineStr">
        <is>
          <t>Critical</t>
        </is>
      </c>
      <c r="J6435" t="n">
        <v>12</v>
      </c>
      <c r="K6435" t="inlineStr">
        <is>
          <t>A</t>
        </is>
      </c>
      <c r="L6435" s="9">
        <f>A6435&amp;"-"&amp;TEXT(E6435,"yyyymmdd")</f>
        <v/>
      </c>
    </row>
    <row r="6436">
      <c r="A6436" t="n">
        <v>50125364</v>
      </c>
      <c r="B6436" t="inlineStr">
        <is>
          <t>Manhattan</t>
        </is>
      </c>
      <c r="C6436" t="inlineStr">
        <is>
          <t>10001</t>
        </is>
      </c>
      <c r="D6436" t="inlineStr">
        <is>
          <t>Italian</t>
        </is>
      </c>
      <c r="E6436" s="8" t="n">
        <v>46154</v>
      </c>
      <c r="F6436" t="inlineStr">
        <is>
          <t>Violations were cited in the following area(s).</t>
        </is>
      </c>
      <c r="G6436" t="inlineStr">
        <is>
          <t>10F</t>
        </is>
      </c>
      <c r="H6436" t="inlineStr">
        <is>
          <t>Non-food contact surface or equipment made of unacceptable material, not kept clean, or not properly sealed, raised, spaced or movable to allow accessibility for cleaning on all sides, above and underneath the unit.</t>
        </is>
      </c>
      <c r="I6436" t="inlineStr">
        <is>
          <t>Not Critical</t>
        </is>
      </c>
      <c r="J6436" t="n">
        <v>12</v>
      </c>
      <c r="K6436" t="inlineStr">
        <is>
          <t>A</t>
        </is>
      </c>
      <c r="L6436" s="9">
        <f>A6436&amp;"-"&amp;TEXT(E6436,"yyyymmdd")</f>
        <v/>
      </c>
    </row>
    <row r="6437">
      <c r="A6437" t="n">
        <v>50125786</v>
      </c>
      <c r="B6437" t="inlineStr">
        <is>
          <t>Manhattan</t>
        </is>
      </c>
      <c r="C6437" t="inlineStr">
        <is>
          <t>10018</t>
        </is>
      </c>
      <c r="D6437" t="inlineStr">
        <is>
          <t>Indian</t>
        </is>
      </c>
      <c r="E6437" s="8" t="n">
        <v>46154</v>
      </c>
      <c r="F6437" t="inlineStr">
        <is>
          <t>Violations were cited in the following area(s).</t>
        </is>
      </c>
      <c r="G6437" t="inlineStr">
        <is>
          <t>08B</t>
        </is>
      </c>
      <c r="H6437"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6437" t="inlineStr">
        <is>
          <t>Not Critical</t>
        </is>
      </c>
      <c r="J6437" t="n">
        <v>2</v>
      </c>
      <c r="K6437" t="inlineStr">
        <is>
          <t>A</t>
        </is>
      </c>
      <c r="L6437" s="9">
        <f>A6437&amp;"-"&amp;TEXT(E6437,"yyyymmdd")</f>
        <v/>
      </c>
    </row>
    <row r="6438">
      <c r="A6438" t="n">
        <v>50128765</v>
      </c>
      <c r="B6438" t="inlineStr">
        <is>
          <t>Manhattan</t>
        </is>
      </c>
      <c r="C6438" t="inlineStr">
        <is>
          <t>10002</t>
        </is>
      </c>
      <c r="D6438" t="inlineStr">
        <is>
          <t>Italian</t>
        </is>
      </c>
      <c r="E6438" s="8" t="n">
        <v>46154</v>
      </c>
      <c r="F6438" t="inlineStr">
        <is>
          <t>Violations were cited in the following area(s).</t>
        </is>
      </c>
      <c r="G6438" t="inlineStr">
        <is>
          <t>04L</t>
        </is>
      </c>
      <c r="H6438" t="inlineStr">
        <is>
          <t>Evidence of mice or live mice in establishment's food or non-food areas.</t>
        </is>
      </c>
      <c r="I6438" t="inlineStr">
        <is>
          <t>Critical</t>
        </is>
      </c>
      <c r="J6438" t="n">
        <v>20</v>
      </c>
      <c r="L6438" s="9">
        <f>A6438&amp;"-"&amp;TEXT(E6438,"yyyymmdd")</f>
        <v/>
      </c>
    </row>
    <row r="6439">
      <c r="A6439" t="n">
        <v>50128765</v>
      </c>
      <c r="B6439" t="inlineStr">
        <is>
          <t>Manhattan</t>
        </is>
      </c>
      <c r="C6439" t="inlineStr">
        <is>
          <t>10002</t>
        </is>
      </c>
      <c r="D6439" t="inlineStr">
        <is>
          <t>Italian</t>
        </is>
      </c>
      <c r="E6439" s="8" t="n">
        <v>46154</v>
      </c>
      <c r="F6439" t="inlineStr">
        <is>
          <t>Violations were cited in the following area(s).</t>
        </is>
      </c>
      <c r="G6439" t="inlineStr">
        <is>
          <t>06C</t>
        </is>
      </c>
      <c r="H643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439" t="inlineStr">
        <is>
          <t>Critical</t>
        </is>
      </c>
      <c r="J6439" t="n">
        <v>20</v>
      </c>
      <c r="L6439" s="9">
        <f>A6439&amp;"-"&amp;TEXT(E6439,"yyyymmdd")</f>
        <v/>
      </c>
    </row>
    <row r="6440">
      <c r="A6440" t="n">
        <v>50128765</v>
      </c>
      <c r="B6440" t="inlineStr">
        <is>
          <t>Manhattan</t>
        </is>
      </c>
      <c r="C6440" t="inlineStr">
        <is>
          <t>10002</t>
        </is>
      </c>
      <c r="D6440" t="inlineStr">
        <is>
          <t>Italian</t>
        </is>
      </c>
      <c r="E6440" s="8" t="n">
        <v>46154</v>
      </c>
      <c r="F6440" t="inlineStr">
        <is>
          <t>Violations were cited in the following area(s).</t>
        </is>
      </c>
      <c r="G6440" t="inlineStr">
        <is>
          <t>08A</t>
        </is>
      </c>
      <c r="H6440" t="inlineStr">
        <is>
          <t>Establishment is not free of harborage or conditions conducive to rodents, insects or other pests.</t>
        </is>
      </c>
      <c r="I6440" t="inlineStr">
        <is>
          <t>Not Critical</t>
        </is>
      </c>
      <c r="J6440" t="n">
        <v>20</v>
      </c>
      <c r="L6440" s="9">
        <f>A6440&amp;"-"&amp;TEXT(E6440,"yyyymmdd")</f>
        <v/>
      </c>
    </row>
    <row r="6441">
      <c r="A6441" t="n">
        <v>50128765</v>
      </c>
      <c r="B6441" t="inlineStr">
        <is>
          <t>Manhattan</t>
        </is>
      </c>
      <c r="C6441" t="inlineStr">
        <is>
          <t>10002</t>
        </is>
      </c>
      <c r="D6441" t="inlineStr">
        <is>
          <t>Italian</t>
        </is>
      </c>
      <c r="E6441" s="8" t="n">
        <v>46154</v>
      </c>
      <c r="F6441" t="inlineStr">
        <is>
          <t>Violations were cited in the following area(s).</t>
        </is>
      </c>
      <c r="G6441" t="inlineStr">
        <is>
          <t>10G</t>
        </is>
      </c>
      <c r="H6441" t="inlineStr">
        <is>
          <t>Dishwashing and ware washing: Cleaning and sanitizing of tableware, including dishes, utensils, and equipment deficient.</t>
        </is>
      </c>
      <c r="I6441" t="inlineStr">
        <is>
          <t>Not Critical</t>
        </is>
      </c>
      <c r="J6441" t="n">
        <v>20</v>
      </c>
      <c r="L6441" s="9">
        <f>A6441&amp;"-"&amp;TEXT(E6441,"yyyymmdd")</f>
        <v/>
      </c>
    </row>
    <row r="6442">
      <c r="A6442" t="n">
        <v>50131308</v>
      </c>
      <c r="B6442" t="inlineStr">
        <is>
          <t>Brooklyn</t>
        </is>
      </c>
      <c r="C6442" t="inlineStr">
        <is>
          <t>11225</t>
        </is>
      </c>
      <c r="D6442" t="inlineStr">
        <is>
          <t>American</t>
        </is>
      </c>
      <c r="E6442" s="8" t="n">
        <v>46154</v>
      </c>
      <c r="F6442" t="inlineStr">
        <is>
          <t>Violations were cited in the following area(s).</t>
        </is>
      </c>
      <c r="G6442" t="inlineStr">
        <is>
          <t>06E</t>
        </is>
      </c>
      <c r="H6442" t="inlineStr">
        <is>
          <t>Sanitized equipment or utensil, including in-use food dispensing utensil, improperly used or stored.</t>
        </is>
      </c>
      <c r="I6442" t="inlineStr">
        <is>
          <t>Critical</t>
        </is>
      </c>
      <c r="J6442" t="n">
        <v>7</v>
      </c>
      <c r="K6442" t="inlineStr">
        <is>
          <t>A</t>
        </is>
      </c>
      <c r="L6442" s="9">
        <f>A6442&amp;"-"&amp;TEXT(E6442,"yyyymmdd")</f>
        <v/>
      </c>
    </row>
    <row r="6443">
      <c r="A6443" t="n">
        <v>50131308</v>
      </c>
      <c r="B6443" t="inlineStr">
        <is>
          <t>Brooklyn</t>
        </is>
      </c>
      <c r="C6443" t="inlineStr">
        <is>
          <t>11225</t>
        </is>
      </c>
      <c r="D6443" t="inlineStr">
        <is>
          <t>American</t>
        </is>
      </c>
      <c r="E6443" s="8" t="n">
        <v>46154</v>
      </c>
      <c r="F6443" t="inlineStr">
        <is>
          <t>Violations were cited in the following area(s).</t>
        </is>
      </c>
      <c r="G6443" t="inlineStr">
        <is>
          <t>10H</t>
        </is>
      </c>
      <c r="H6443" t="inlineStr">
        <is>
          <t>Single service article not provided. Single service article reused or not protected from contamination when transported, stored, dispensed. Drinking straws not completely enclosed in wrapper or dispensed from a sanitary device.</t>
        </is>
      </c>
      <c r="I6443" t="inlineStr">
        <is>
          <t>Not Critical</t>
        </is>
      </c>
      <c r="J6443" t="n">
        <v>7</v>
      </c>
      <c r="K6443" t="inlineStr">
        <is>
          <t>A</t>
        </is>
      </c>
      <c r="L6443" s="9">
        <f>A6443&amp;"-"&amp;TEXT(E6443,"yyyymmdd")</f>
        <v/>
      </c>
    </row>
    <row r="6444">
      <c r="A6444" t="n">
        <v>50133225</v>
      </c>
      <c r="B6444" t="inlineStr">
        <is>
          <t>Manhattan</t>
        </is>
      </c>
      <c r="C6444" t="inlineStr">
        <is>
          <t>10012</t>
        </is>
      </c>
      <c r="D6444" t="inlineStr">
        <is>
          <t>Indian</t>
        </is>
      </c>
      <c r="E6444" s="8" t="n">
        <v>46154</v>
      </c>
      <c r="F6444" t="inlineStr">
        <is>
          <t>Violations were cited in the following area(s).</t>
        </is>
      </c>
      <c r="G6444" t="inlineStr">
        <is>
          <t>02B</t>
        </is>
      </c>
      <c r="H6444" t="inlineStr">
        <is>
          <t>Hot TCS food item not held at or above 140 °F.</t>
        </is>
      </c>
      <c r="I6444" t="inlineStr">
        <is>
          <t>Critical</t>
        </is>
      </c>
      <c r="J6444" t="n">
        <v>28</v>
      </c>
      <c r="L6444" s="9">
        <f>A6444&amp;"-"&amp;TEXT(E6444,"yyyymmdd")</f>
        <v/>
      </c>
    </row>
    <row r="6445">
      <c r="A6445" t="n">
        <v>50133225</v>
      </c>
      <c r="B6445" t="inlineStr">
        <is>
          <t>Manhattan</t>
        </is>
      </c>
      <c r="C6445" t="inlineStr">
        <is>
          <t>10012</t>
        </is>
      </c>
      <c r="D6445" t="inlineStr">
        <is>
          <t>Indian</t>
        </is>
      </c>
      <c r="E6445" s="8" t="n">
        <v>46154</v>
      </c>
      <c r="F6445" t="inlineStr">
        <is>
          <t>Violations were cited in the following area(s).</t>
        </is>
      </c>
      <c r="G6445" t="inlineStr">
        <is>
          <t>02G</t>
        </is>
      </c>
      <c r="H6445" t="inlineStr">
        <is>
          <t>Cold TCS food item held above 41 °F; smoked or processed fish held above 38 °F; intact raw eggs held above 45 °F; or reduced oxygen packaged (ROP) TCS foods held above required temperatures except during active necessary preparation.</t>
        </is>
      </c>
      <c r="I6445" t="inlineStr">
        <is>
          <t>Critical</t>
        </is>
      </c>
      <c r="J6445" t="n">
        <v>28</v>
      </c>
      <c r="L6445" s="9">
        <f>A6445&amp;"-"&amp;TEXT(E6445,"yyyymmdd")</f>
        <v/>
      </c>
    </row>
    <row r="6446">
      <c r="A6446" t="n">
        <v>50133225</v>
      </c>
      <c r="B6446" t="inlineStr">
        <is>
          <t>Manhattan</t>
        </is>
      </c>
      <c r="C6446" t="inlineStr">
        <is>
          <t>10012</t>
        </is>
      </c>
      <c r="D6446" t="inlineStr">
        <is>
          <t>Indian</t>
        </is>
      </c>
      <c r="E6446" s="8" t="n">
        <v>46154</v>
      </c>
      <c r="F6446" t="inlineStr">
        <is>
          <t>Violations were cited in the following area(s).</t>
        </is>
      </c>
      <c r="G6446" t="inlineStr">
        <is>
          <t>02H</t>
        </is>
      </c>
      <c r="H6446" t="inlineStr">
        <is>
          <t>After cooking or removal from hot holding, TCS food not cooled by an approved method whereby the internal temperature is reduced from 140 °F to 70 °F or less within 2 hours, and from 70 °F to 41 °F or less within 4 additional hours.</t>
        </is>
      </c>
      <c r="I6446" t="inlineStr">
        <is>
          <t>Critical</t>
        </is>
      </c>
      <c r="J6446" t="n">
        <v>28</v>
      </c>
      <c r="L6446" s="9">
        <f>A6446&amp;"-"&amp;TEXT(E6446,"yyyymmdd")</f>
        <v/>
      </c>
    </row>
    <row r="6447">
      <c r="A6447" t="n">
        <v>50133225</v>
      </c>
      <c r="B6447" t="inlineStr">
        <is>
          <t>Manhattan</t>
        </is>
      </c>
      <c r="C6447" t="inlineStr">
        <is>
          <t>10012</t>
        </is>
      </c>
      <c r="D6447" t="inlineStr">
        <is>
          <t>Indian</t>
        </is>
      </c>
      <c r="E6447" s="8" t="n">
        <v>46154</v>
      </c>
      <c r="F6447" t="inlineStr">
        <is>
          <t>Violations were cited in the following area(s).</t>
        </is>
      </c>
      <c r="G6447" t="inlineStr">
        <is>
          <t>10F</t>
        </is>
      </c>
      <c r="H6447" t="inlineStr">
        <is>
          <t>Non-food contact surface or equipment made of unacceptable material, not kept clean, or not properly sealed, raised, spaced or movable to allow accessibility for cleaning on all sides, above and underneath the unit.</t>
        </is>
      </c>
      <c r="I6447" t="inlineStr">
        <is>
          <t>Not Critical</t>
        </is>
      </c>
      <c r="J6447" t="n">
        <v>28</v>
      </c>
      <c r="L6447" s="9">
        <f>A6447&amp;"-"&amp;TEXT(E6447,"yyyymmdd")</f>
        <v/>
      </c>
    </row>
    <row r="6448">
      <c r="A6448" t="n">
        <v>50133951</v>
      </c>
      <c r="B6448" t="inlineStr">
        <is>
          <t>Queens</t>
        </is>
      </c>
      <c r="C6448" t="inlineStr">
        <is>
          <t>11422</t>
        </is>
      </c>
      <c r="D6448" t="inlineStr">
        <is>
          <t>Chinese</t>
        </is>
      </c>
      <c r="E6448" s="8" t="n">
        <v>46154</v>
      </c>
      <c r="F6448" t="inlineStr">
        <is>
          <t>Violations were cited in the following area(s).</t>
        </is>
      </c>
      <c r="G6448" t="inlineStr">
        <is>
          <t>02B</t>
        </is>
      </c>
      <c r="H6448" t="inlineStr">
        <is>
          <t>Hot TCS food item not held at or above 140 °F.</t>
        </is>
      </c>
      <c r="I6448" t="inlineStr">
        <is>
          <t>Critical</t>
        </is>
      </c>
      <c r="J6448" t="n">
        <v>30</v>
      </c>
      <c r="L6448" s="9">
        <f>A6448&amp;"-"&amp;TEXT(E6448,"yyyymmdd")</f>
        <v/>
      </c>
    </row>
    <row r="6449">
      <c r="A6449" t="n">
        <v>50133951</v>
      </c>
      <c r="B6449" t="inlineStr">
        <is>
          <t>Queens</t>
        </is>
      </c>
      <c r="C6449" t="inlineStr">
        <is>
          <t>11422</t>
        </is>
      </c>
      <c r="D6449" t="inlineStr">
        <is>
          <t>Chinese</t>
        </is>
      </c>
      <c r="E6449" s="8" t="n">
        <v>46154</v>
      </c>
      <c r="F6449" t="inlineStr">
        <is>
          <t>Violations were cited in the following area(s).</t>
        </is>
      </c>
      <c r="G6449" t="inlineStr">
        <is>
          <t>02G</t>
        </is>
      </c>
      <c r="H6449" t="inlineStr">
        <is>
          <t>Cold TCS food item held above 41 °F; smoked or processed fish held above 38 °F; intact raw eggs held above 45 °F; or reduced oxygen packaged (ROP) TCS foods held above required temperatures except during active necessary preparation.</t>
        </is>
      </c>
      <c r="I6449" t="inlineStr">
        <is>
          <t>Critical</t>
        </is>
      </c>
      <c r="J6449" t="n">
        <v>30</v>
      </c>
      <c r="L6449" s="9">
        <f>A6449&amp;"-"&amp;TEXT(E6449,"yyyymmdd")</f>
        <v/>
      </c>
    </row>
    <row r="6450">
      <c r="A6450" t="n">
        <v>50133951</v>
      </c>
      <c r="B6450" t="inlineStr">
        <is>
          <t>Queens</t>
        </is>
      </c>
      <c r="C6450" t="inlineStr">
        <is>
          <t>11422</t>
        </is>
      </c>
      <c r="D6450" t="inlineStr">
        <is>
          <t>Chinese</t>
        </is>
      </c>
      <c r="E6450" s="8" t="n">
        <v>46154</v>
      </c>
      <c r="F6450" t="inlineStr">
        <is>
          <t>Violations were cited in the following area(s).</t>
        </is>
      </c>
      <c r="G6450" t="inlineStr">
        <is>
          <t>02H</t>
        </is>
      </c>
      <c r="H6450" t="inlineStr">
        <is>
          <t>After cooking or removal from hot holding, TCS food not cooled by an approved method whereby the internal temperature is reduced from 140 °F to 70 °F or less within 2 hours, and from 70 °F to 41 °F or less within 4 additional hours.</t>
        </is>
      </c>
      <c r="I6450" t="inlineStr">
        <is>
          <t>Critical</t>
        </is>
      </c>
      <c r="J6450" t="n">
        <v>30</v>
      </c>
      <c r="L6450" s="9">
        <f>A6450&amp;"-"&amp;TEXT(E6450,"yyyymmdd")</f>
        <v/>
      </c>
    </row>
    <row r="6451">
      <c r="A6451" t="n">
        <v>50133951</v>
      </c>
      <c r="B6451" t="inlineStr">
        <is>
          <t>Queens</t>
        </is>
      </c>
      <c r="C6451" t="inlineStr">
        <is>
          <t>11422</t>
        </is>
      </c>
      <c r="D6451" t="inlineStr">
        <is>
          <t>Chinese</t>
        </is>
      </c>
      <c r="E6451" s="8" t="n">
        <v>46154</v>
      </c>
      <c r="F6451" t="inlineStr">
        <is>
          <t>Violations were cited in the following area(s).</t>
        </is>
      </c>
      <c r="G6451" t="inlineStr">
        <is>
          <t>06C</t>
        </is>
      </c>
      <c r="H645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451" t="inlineStr">
        <is>
          <t>Critical</t>
        </is>
      </c>
      <c r="J6451" t="n">
        <v>30</v>
      </c>
      <c r="L6451" s="9">
        <f>A6451&amp;"-"&amp;TEXT(E6451,"yyyymmdd")</f>
        <v/>
      </c>
    </row>
    <row r="6452">
      <c r="A6452" t="n">
        <v>50133951</v>
      </c>
      <c r="B6452" t="inlineStr">
        <is>
          <t>Queens</t>
        </is>
      </c>
      <c r="C6452" t="inlineStr">
        <is>
          <t>11422</t>
        </is>
      </c>
      <c r="D6452" t="inlineStr">
        <is>
          <t>Chinese</t>
        </is>
      </c>
      <c r="E6452" s="8" t="n">
        <v>46154</v>
      </c>
      <c r="F6452" t="inlineStr">
        <is>
          <t>Violations were cited in the following area(s).</t>
        </is>
      </c>
      <c r="G6452" t="inlineStr">
        <is>
          <t>10F</t>
        </is>
      </c>
      <c r="H6452" t="inlineStr">
        <is>
          <t>Non-food contact surface or equipment made of unacceptable material, not kept clean, or not properly sealed, raised, spaced or movable to allow accessibility for cleaning on all sides, above and underneath the unit.</t>
        </is>
      </c>
      <c r="I6452" t="inlineStr">
        <is>
          <t>Not Critical</t>
        </is>
      </c>
      <c r="J6452" t="n">
        <v>30</v>
      </c>
      <c r="L6452" s="9">
        <f>A6452&amp;"-"&amp;TEXT(E6452,"yyyymmdd")</f>
        <v/>
      </c>
    </row>
    <row r="6453">
      <c r="A6453" t="n">
        <v>50135013</v>
      </c>
      <c r="B6453" t="inlineStr">
        <is>
          <t>Queens</t>
        </is>
      </c>
      <c r="C6453" t="inlineStr">
        <is>
          <t>11416</t>
        </is>
      </c>
      <c r="D6453" t="inlineStr">
        <is>
          <t>Mexican</t>
        </is>
      </c>
      <c r="E6453" s="8" t="n">
        <v>46154</v>
      </c>
      <c r="F6453" t="inlineStr">
        <is>
          <t>Violations were cited in the following area(s).</t>
        </is>
      </c>
      <c r="G6453" t="inlineStr">
        <is>
          <t>02G</t>
        </is>
      </c>
      <c r="H6453" t="inlineStr">
        <is>
          <t>Cold TCS food item held above 41 °F; smoked or processed fish held above 38 °F; intact raw eggs held above 45 °F; or reduced oxygen packaged (ROP) TCS foods held above required temperatures except during active necessary preparation.</t>
        </is>
      </c>
      <c r="I6453" t="inlineStr">
        <is>
          <t>Critical</t>
        </is>
      </c>
      <c r="J6453" t="n">
        <v>10</v>
      </c>
      <c r="K6453" t="inlineStr">
        <is>
          <t>A</t>
        </is>
      </c>
      <c r="L6453" s="9">
        <f>A6453&amp;"-"&amp;TEXT(E6453,"yyyymmdd")</f>
        <v/>
      </c>
    </row>
    <row r="6454">
      <c r="A6454" t="n">
        <v>50135013</v>
      </c>
      <c r="B6454" t="inlineStr">
        <is>
          <t>Queens</t>
        </is>
      </c>
      <c r="C6454" t="inlineStr">
        <is>
          <t>11416</t>
        </is>
      </c>
      <c r="D6454" t="inlineStr">
        <is>
          <t>Mexican</t>
        </is>
      </c>
      <c r="E6454" s="8" t="n">
        <v>46154</v>
      </c>
      <c r="F6454" t="inlineStr">
        <is>
          <t>Violations were cited in the following area(s).</t>
        </is>
      </c>
      <c r="G6454" t="inlineStr">
        <is>
          <t>09C</t>
        </is>
      </c>
      <c r="H6454" t="inlineStr">
        <is>
          <t>Design, construction, materials used or maintenance of food contact surface improper. Surface not easily cleanable, sanitized and maintained.</t>
        </is>
      </c>
      <c r="I6454" t="inlineStr">
        <is>
          <t>Not Critical</t>
        </is>
      </c>
      <c r="J6454" t="n">
        <v>10</v>
      </c>
      <c r="K6454" t="inlineStr">
        <is>
          <t>A</t>
        </is>
      </c>
      <c r="L6454" s="9">
        <f>A6454&amp;"-"&amp;TEXT(E6454,"yyyymmdd")</f>
        <v/>
      </c>
    </row>
    <row r="6455">
      <c r="A6455" t="n">
        <v>50135606</v>
      </c>
      <c r="B6455" t="inlineStr">
        <is>
          <t>Queens</t>
        </is>
      </c>
      <c r="C6455" t="inlineStr">
        <is>
          <t>11101</t>
        </is>
      </c>
      <c r="D6455" t="inlineStr">
        <is>
          <t>American</t>
        </is>
      </c>
      <c r="E6455" s="8" t="n">
        <v>46154</v>
      </c>
      <c r="F6455" t="inlineStr">
        <is>
          <t>Violations were cited in the following area(s).</t>
        </is>
      </c>
      <c r="G6455" t="inlineStr">
        <is>
          <t>02G</t>
        </is>
      </c>
      <c r="H6455" t="inlineStr">
        <is>
          <t>Cold TCS food item held above 41 °F; smoked or processed fish held above 38 °F; intact raw eggs held above 45 °F; or reduced oxygen packaged (ROP) TCS foods held above required temperatures except during active necessary preparation.</t>
        </is>
      </c>
      <c r="I6455" t="inlineStr">
        <is>
          <t>Critical</t>
        </is>
      </c>
      <c r="J6455" t="n">
        <v>41</v>
      </c>
      <c r="L6455" s="9">
        <f>A6455&amp;"-"&amp;TEXT(E6455,"yyyymmdd")</f>
        <v/>
      </c>
    </row>
    <row r="6456">
      <c r="A6456" t="n">
        <v>50135606</v>
      </c>
      <c r="B6456" t="inlineStr">
        <is>
          <t>Queens</t>
        </is>
      </c>
      <c r="C6456" t="inlineStr">
        <is>
          <t>11101</t>
        </is>
      </c>
      <c r="D6456" t="inlineStr">
        <is>
          <t>American</t>
        </is>
      </c>
      <c r="E6456" s="8" t="n">
        <v>46154</v>
      </c>
      <c r="F6456" t="inlineStr">
        <is>
          <t>Violations were cited in the following area(s).</t>
        </is>
      </c>
      <c r="G6456" t="inlineStr">
        <is>
          <t>04L</t>
        </is>
      </c>
      <c r="H6456" t="inlineStr">
        <is>
          <t>Evidence of mice or live mice in establishment's food or non-food areas.</t>
        </is>
      </c>
      <c r="I6456" t="inlineStr">
        <is>
          <t>Critical</t>
        </is>
      </c>
      <c r="J6456" t="n">
        <v>41</v>
      </c>
      <c r="L6456" s="9">
        <f>A6456&amp;"-"&amp;TEXT(E6456,"yyyymmdd")</f>
        <v/>
      </c>
    </row>
    <row r="6457">
      <c r="A6457" t="n">
        <v>50135606</v>
      </c>
      <c r="B6457" t="inlineStr">
        <is>
          <t>Queens</t>
        </is>
      </c>
      <c r="C6457" t="inlineStr">
        <is>
          <t>11101</t>
        </is>
      </c>
      <c r="D6457" t="inlineStr">
        <is>
          <t>American</t>
        </is>
      </c>
      <c r="E6457" s="8" t="n">
        <v>46154</v>
      </c>
      <c r="F6457" t="inlineStr">
        <is>
          <t>Violations were cited in the following area(s).</t>
        </is>
      </c>
      <c r="G6457" t="inlineStr">
        <is>
          <t>04O</t>
        </is>
      </c>
      <c r="H6457" t="inlineStr">
        <is>
          <t>Live animal other than fish in tank or service animal present in facility’s food or non-food area.</t>
        </is>
      </c>
      <c r="I6457" t="inlineStr">
        <is>
          <t>Critical</t>
        </is>
      </c>
      <c r="J6457" t="n">
        <v>41</v>
      </c>
      <c r="L6457" s="9">
        <f>A6457&amp;"-"&amp;TEXT(E6457,"yyyymmdd")</f>
        <v/>
      </c>
    </row>
    <row r="6458">
      <c r="A6458" t="n">
        <v>50135606</v>
      </c>
      <c r="B6458" t="inlineStr">
        <is>
          <t>Queens</t>
        </is>
      </c>
      <c r="C6458" t="inlineStr">
        <is>
          <t>11101</t>
        </is>
      </c>
      <c r="D6458" t="inlineStr">
        <is>
          <t>American</t>
        </is>
      </c>
      <c r="E6458" s="8" t="n">
        <v>46154</v>
      </c>
      <c r="F6458" t="inlineStr">
        <is>
          <t>Violations were cited in the following area(s).</t>
        </is>
      </c>
      <c r="G6458" t="inlineStr">
        <is>
          <t>06D</t>
        </is>
      </c>
      <c r="H6458" t="inlineStr">
        <is>
          <t>Food contact surface not properly washed, rinsed and sanitized after each use and following any activity when contamination may have occurred.</t>
        </is>
      </c>
      <c r="I6458" t="inlineStr">
        <is>
          <t>Critical</t>
        </is>
      </c>
      <c r="J6458" t="n">
        <v>41</v>
      </c>
      <c r="L6458" s="9">
        <f>A6458&amp;"-"&amp;TEXT(E6458,"yyyymmdd")</f>
        <v/>
      </c>
    </row>
    <row r="6459">
      <c r="A6459" t="n">
        <v>50135606</v>
      </c>
      <c r="B6459" t="inlineStr">
        <is>
          <t>Queens</t>
        </is>
      </c>
      <c r="C6459" t="inlineStr">
        <is>
          <t>11101</t>
        </is>
      </c>
      <c r="D6459" t="inlineStr">
        <is>
          <t>American</t>
        </is>
      </c>
      <c r="E6459" s="8" t="n">
        <v>46154</v>
      </c>
      <c r="F6459" t="inlineStr">
        <is>
          <t>Violations were cited in the following area(s).</t>
        </is>
      </c>
      <c r="G6459" t="inlineStr">
        <is>
          <t>06E</t>
        </is>
      </c>
      <c r="H6459" t="inlineStr">
        <is>
          <t>Sanitized equipment or utensil, including in-use food dispensing utensil, improperly used or stored.</t>
        </is>
      </c>
      <c r="I6459" t="inlineStr">
        <is>
          <t>Critical</t>
        </is>
      </c>
      <c r="J6459" t="n">
        <v>41</v>
      </c>
      <c r="L6459" s="9">
        <f>A6459&amp;"-"&amp;TEXT(E6459,"yyyymmdd")</f>
        <v/>
      </c>
    </row>
    <row r="6460">
      <c r="A6460" t="n">
        <v>50135606</v>
      </c>
      <c r="B6460" t="inlineStr">
        <is>
          <t>Queens</t>
        </is>
      </c>
      <c r="C6460" t="inlineStr">
        <is>
          <t>11101</t>
        </is>
      </c>
      <c r="D6460" t="inlineStr">
        <is>
          <t>American</t>
        </is>
      </c>
      <c r="E6460" s="8" t="n">
        <v>46154</v>
      </c>
      <c r="F6460" t="inlineStr">
        <is>
          <t>Violations were cited in the following area(s).</t>
        </is>
      </c>
      <c r="G6460" t="inlineStr">
        <is>
          <t>08A</t>
        </is>
      </c>
      <c r="H6460" t="inlineStr">
        <is>
          <t>Establishment is not free of harborage or conditions conducive to rodents, insects or other pests.</t>
        </is>
      </c>
      <c r="I6460" t="inlineStr">
        <is>
          <t>Not Critical</t>
        </is>
      </c>
      <c r="J6460" t="n">
        <v>41</v>
      </c>
      <c r="L6460" s="9">
        <f>A6460&amp;"-"&amp;TEXT(E6460,"yyyymmdd")</f>
        <v/>
      </c>
    </row>
    <row r="6461">
      <c r="A6461" t="n">
        <v>50135606</v>
      </c>
      <c r="B6461" t="inlineStr">
        <is>
          <t>Queens</t>
        </is>
      </c>
      <c r="C6461" t="inlineStr">
        <is>
          <t>11101</t>
        </is>
      </c>
      <c r="D6461" t="inlineStr">
        <is>
          <t>American</t>
        </is>
      </c>
      <c r="E6461" s="8" t="n">
        <v>46154</v>
      </c>
      <c r="F6461" t="inlineStr">
        <is>
          <t>Violations were cited in the following area(s).</t>
        </is>
      </c>
      <c r="G6461" t="inlineStr">
        <is>
          <t>10F</t>
        </is>
      </c>
      <c r="H6461" t="inlineStr">
        <is>
          <t>Non-food contact surface or equipment made of unacceptable material, not kept clean, or not properly sealed, raised, spaced or movable to allow accessibility for cleaning on all sides, above and underneath the unit.</t>
        </is>
      </c>
      <c r="I6461" t="inlineStr">
        <is>
          <t>Not Critical</t>
        </is>
      </c>
      <c r="J6461" t="n">
        <v>41</v>
      </c>
      <c r="L6461" s="9">
        <f>A6461&amp;"-"&amp;TEXT(E6461,"yyyymmdd")</f>
        <v/>
      </c>
    </row>
    <row r="6462">
      <c r="A6462" t="n">
        <v>50135606</v>
      </c>
      <c r="B6462" t="inlineStr">
        <is>
          <t>Queens</t>
        </is>
      </c>
      <c r="C6462" t="inlineStr">
        <is>
          <t>11101</t>
        </is>
      </c>
      <c r="D6462" t="inlineStr">
        <is>
          <t>American</t>
        </is>
      </c>
      <c r="E6462" s="8" t="n">
        <v>46154</v>
      </c>
      <c r="F6462" t="inlineStr">
        <is>
          <t>Violations were cited in the following area(s).</t>
        </is>
      </c>
      <c r="G6462" t="inlineStr">
        <is>
          <t>10H</t>
        </is>
      </c>
      <c r="H6462" t="inlineStr">
        <is>
          <t>Single service article not provided. Single service article reused or not protected from contamination when transported, stored, dispensed. Drinking straws not completely enclosed in wrapper or dispensed from a sanitary device.</t>
        </is>
      </c>
      <c r="I6462" t="inlineStr">
        <is>
          <t>Not Critical</t>
        </is>
      </c>
      <c r="J6462" t="n">
        <v>41</v>
      </c>
      <c r="L6462" s="9">
        <f>A6462&amp;"-"&amp;TEXT(E6462,"yyyymmdd")</f>
        <v/>
      </c>
    </row>
    <row r="6463">
      <c r="A6463" t="n">
        <v>50135606</v>
      </c>
      <c r="B6463" t="inlineStr">
        <is>
          <t>Queens</t>
        </is>
      </c>
      <c r="C6463" t="inlineStr">
        <is>
          <t>11101</t>
        </is>
      </c>
      <c r="D6463" t="inlineStr">
        <is>
          <t>American</t>
        </is>
      </c>
      <c r="E6463" s="8" t="n">
        <v>46154</v>
      </c>
      <c r="F6463" t="inlineStr">
        <is>
          <t>Violations were cited in the following area(s).</t>
        </is>
      </c>
      <c r="G6463" t="inlineStr">
        <is>
          <t>28-06</t>
        </is>
      </c>
      <c r="H6463" t="inlineStr">
        <is>
          <t>Contract with a pest management professional not in place. Record of extermination activities not kept on premises.</t>
        </is>
      </c>
      <c r="I6463" t="inlineStr">
        <is>
          <t>Not Critical</t>
        </is>
      </c>
      <c r="J6463" t="n">
        <v>41</v>
      </c>
      <c r="L6463" s="9">
        <f>A6463&amp;"-"&amp;TEXT(E6463,"yyyymmdd")</f>
        <v/>
      </c>
    </row>
    <row r="6464">
      <c r="A6464" t="n">
        <v>50137042</v>
      </c>
      <c r="B6464" t="inlineStr">
        <is>
          <t>Manhattan</t>
        </is>
      </c>
      <c r="C6464" t="inlineStr">
        <is>
          <t>10003</t>
        </is>
      </c>
      <c r="D6464" t="inlineStr">
        <is>
          <t>Pizza</t>
        </is>
      </c>
      <c r="E6464" s="8" t="n">
        <v>46154</v>
      </c>
      <c r="F6464" t="inlineStr">
        <is>
          <t>Violations were cited in the following area(s).</t>
        </is>
      </c>
      <c r="G6464" t="inlineStr">
        <is>
          <t>09E</t>
        </is>
      </c>
      <c r="H6464" t="inlineStr">
        <is>
          <t>Wash hands sign not posted near or above hand washing sink.</t>
        </is>
      </c>
      <c r="I6464" t="inlineStr">
        <is>
          <t>Not Critical</t>
        </is>
      </c>
      <c r="J6464" t="n">
        <v>2</v>
      </c>
      <c r="K6464" t="inlineStr">
        <is>
          <t>A</t>
        </is>
      </c>
      <c r="L6464" s="9">
        <f>A6464&amp;"-"&amp;TEXT(E6464,"yyyymmdd")</f>
        <v/>
      </c>
    </row>
    <row r="6465">
      <c r="A6465" t="n">
        <v>50138021</v>
      </c>
      <c r="B6465" t="inlineStr">
        <is>
          <t>Queens</t>
        </is>
      </c>
      <c r="C6465" t="inlineStr">
        <is>
          <t>11416</t>
        </is>
      </c>
      <c r="D6465" t="inlineStr">
        <is>
          <t>Latin American</t>
        </is>
      </c>
      <c r="E6465" s="8" t="n">
        <v>46154</v>
      </c>
      <c r="F6465" t="inlineStr">
        <is>
          <t>Violations were cited in the following area(s).</t>
        </is>
      </c>
      <c r="G6465" t="inlineStr">
        <is>
          <t>02G</t>
        </is>
      </c>
      <c r="H6465" t="inlineStr">
        <is>
          <t>Cold TCS food item held above 41 °F; smoked or processed fish held above 38 °F; intact raw eggs held above 45 °F; or reduced oxygen packaged (ROP) TCS foods held above required temperatures except during active necessary preparation.</t>
        </is>
      </c>
      <c r="I6465" t="inlineStr">
        <is>
          <t>Critical</t>
        </is>
      </c>
      <c r="J6465" t="n">
        <v>34</v>
      </c>
      <c r="L6465" s="9">
        <f>A6465&amp;"-"&amp;TEXT(E6465,"yyyymmdd")</f>
        <v/>
      </c>
    </row>
    <row r="6466">
      <c r="A6466" t="n">
        <v>50138021</v>
      </c>
      <c r="B6466" t="inlineStr">
        <is>
          <t>Queens</t>
        </is>
      </c>
      <c r="C6466" t="inlineStr">
        <is>
          <t>11416</t>
        </is>
      </c>
      <c r="D6466" t="inlineStr">
        <is>
          <t>Latin American</t>
        </is>
      </c>
      <c r="E6466" s="8" t="n">
        <v>46154</v>
      </c>
      <c r="F6466" t="inlineStr">
        <is>
          <t>Violations were cited in the following area(s).</t>
        </is>
      </c>
      <c r="G6466" t="inlineStr">
        <is>
          <t>02H</t>
        </is>
      </c>
      <c r="H6466" t="inlineStr">
        <is>
          <t>After cooking or removal from hot holding, TCS food not cooled by an approved method whereby the internal temperature is reduced from 140 °F to 70 °F or less within 2 hours, and from 70 °F to 41 °F or less within 4 additional hours.</t>
        </is>
      </c>
      <c r="I6466" t="inlineStr">
        <is>
          <t>Critical</t>
        </is>
      </c>
      <c r="J6466" t="n">
        <v>34</v>
      </c>
      <c r="L6466" s="9">
        <f>A6466&amp;"-"&amp;TEXT(E6466,"yyyymmdd")</f>
        <v/>
      </c>
    </row>
    <row r="6467">
      <c r="A6467" t="n">
        <v>50138021</v>
      </c>
      <c r="B6467" t="inlineStr">
        <is>
          <t>Queens</t>
        </is>
      </c>
      <c r="C6467" t="inlineStr">
        <is>
          <t>11416</t>
        </is>
      </c>
      <c r="D6467" t="inlineStr">
        <is>
          <t>Latin American</t>
        </is>
      </c>
      <c r="E6467" s="8" t="n">
        <v>46154</v>
      </c>
      <c r="F6467" t="inlineStr">
        <is>
          <t>Violations were cited in the following area(s).</t>
        </is>
      </c>
      <c r="G6467" t="inlineStr">
        <is>
          <t>05D</t>
        </is>
      </c>
      <c r="H646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467" t="inlineStr">
        <is>
          <t>Critical</t>
        </is>
      </c>
      <c r="J6467" t="n">
        <v>34</v>
      </c>
      <c r="L6467" s="9">
        <f>A6467&amp;"-"&amp;TEXT(E6467,"yyyymmdd")</f>
        <v/>
      </c>
    </row>
    <row r="6468">
      <c r="A6468" t="n">
        <v>50138021</v>
      </c>
      <c r="B6468" t="inlineStr">
        <is>
          <t>Queens</t>
        </is>
      </c>
      <c r="C6468" t="inlineStr">
        <is>
          <t>11416</t>
        </is>
      </c>
      <c r="D6468" t="inlineStr">
        <is>
          <t>Latin American</t>
        </is>
      </c>
      <c r="E6468" s="8" t="n">
        <v>46154</v>
      </c>
      <c r="F6468" t="inlineStr">
        <is>
          <t>Violations were cited in the following area(s).</t>
        </is>
      </c>
      <c r="G6468" t="inlineStr">
        <is>
          <t>08C</t>
        </is>
      </c>
      <c r="H6468" t="inlineStr">
        <is>
          <t>Pesticide not properly labeled or used by unlicensed individual. Pesticide, other toxic chemical improperly used/stored. Unprotected, unlocked bait station used.</t>
        </is>
      </c>
      <c r="I6468" t="inlineStr">
        <is>
          <t>Not Critical</t>
        </is>
      </c>
      <c r="J6468" t="n">
        <v>34</v>
      </c>
      <c r="L6468" s="9">
        <f>A6468&amp;"-"&amp;TEXT(E6468,"yyyymmdd")</f>
        <v/>
      </c>
    </row>
    <row r="6469">
      <c r="A6469" t="n">
        <v>50138021</v>
      </c>
      <c r="B6469" t="inlineStr">
        <is>
          <t>Queens</t>
        </is>
      </c>
      <c r="C6469" t="inlineStr">
        <is>
          <t>11416</t>
        </is>
      </c>
      <c r="D6469" t="inlineStr">
        <is>
          <t>Latin American</t>
        </is>
      </c>
      <c r="E6469" s="8" t="n">
        <v>46154</v>
      </c>
      <c r="F6469" t="inlineStr">
        <is>
          <t>Violations were cited in the following area(s).</t>
        </is>
      </c>
      <c r="G6469" t="inlineStr">
        <is>
          <t>10B</t>
        </is>
      </c>
      <c r="H6469" t="inlineStr">
        <is>
          <t>Anti-siphonage or back-flow prevention device not provided where required; equipment or floor not properly drained; sewage disposal system in disrepair or not functioning properly. Condensation or liquid waste improperly disposed of.</t>
        </is>
      </c>
      <c r="I6469" t="inlineStr">
        <is>
          <t>Not Critical</t>
        </is>
      </c>
      <c r="J6469" t="n">
        <v>34</v>
      </c>
      <c r="L6469" s="9">
        <f>A6469&amp;"-"&amp;TEXT(E6469,"yyyymmdd")</f>
        <v/>
      </c>
    </row>
    <row r="6470">
      <c r="A6470" t="n">
        <v>50138021</v>
      </c>
      <c r="B6470" t="inlineStr">
        <is>
          <t>Queens</t>
        </is>
      </c>
      <c r="C6470" t="inlineStr">
        <is>
          <t>11416</t>
        </is>
      </c>
      <c r="D6470" t="inlineStr">
        <is>
          <t>Latin American</t>
        </is>
      </c>
      <c r="E6470" s="8" t="n">
        <v>46154</v>
      </c>
      <c r="F6470" t="inlineStr">
        <is>
          <t>Violations were cited in the following area(s).</t>
        </is>
      </c>
      <c r="G6470" t="inlineStr">
        <is>
          <t>10F</t>
        </is>
      </c>
      <c r="H6470" t="inlineStr">
        <is>
          <t>Non-food contact surface or equipment made of unacceptable material, not kept clean, or not properly sealed, raised, spaced or movable to allow accessibility for cleaning on all sides, above and underneath the unit.</t>
        </is>
      </c>
      <c r="I6470" t="inlineStr">
        <is>
          <t>Not Critical</t>
        </is>
      </c>
      <c r="J6470" t="n">
        <v>34</v>
      </c>
      <c r="L6470" s="9">
        <f>A6470&amp;"-"&amp;TEXT(E6470,"yyyymmdd")</f>
        <v/>
      </c>
    </row>
    <row r="6471">
      <c r="A6471" t="n">
        <v>50139067</v>
      </c>
      <c r="B6471" t="inlineStr">
        <is>
          <t>Bronx</t>
        </is>
      </c>
      <c r="C6471" t="inlineStr">
        <is>
          <t>10454</t>
        </is>
      </c>
      <c r="D6471" t="inlineStr">
        <is>
          <t>American</t>
        </is>
      </c>
      <c r="E6471" s="8" t="n">
        <v>46154</v>
      </c>
      <c r="F6471" t="inlineStr">
        <is>
          <t>Violations were cited in the following area(s).</t>
        </is>
      </c>
      <c r="G6471" t="inlineStr">
        <is>
          <t>02B</t>
        </is>
      </c>
      <c r="H6471" t="inlineStr">
        <is>
          <t>Hot TCS food item not held at or above 140 °F.</t>
        </is>
      </c>
      <c r="I6471" t="inlineStr">
        <is>
          <t>Critical</t>
        </is>
      </c>
      <c r="J6471" t="n">
        <v>26</v>
      </c>
      <c r="L6471" s="9">
        <f>A6471&amp;"-"&amp;TEXT(E6471,"yyyymmdd")</f>
        <v/>
      </c>
    </row>
    <row r="6472">
      <c r="A6472" t="n">
        <v>50139067</v>
      </c>
      <c r="B6472" t="inlineStr">
        <is>
          <t>Bronx</t>
        </is>
      </c>
      <c r="C6472" t="inlineStr">
        <is>
          <t>10454</t>
        </is>
      </c>
      <c r="D6472" t="inlineStr">
        <is>
          <t>American</t>
        </is>
      </c>
      <c r="E6472" s="8" t="n">
        <v>46154</v>
      </c>
      <c r="F6472" t="inlineStr">
        <is>
          <t>Violations were cited in the following area(s).</t>
        </is>
      </c>
      <c r="G6472" t="inlineStr">
        <is>
          <t>02C</t>
        </is>
      </c>
      <c r="H6472" t="inlineStr">
        <is>
          <t>Hot TCS food item that has been cooked and cooled is being held for service without first being reheated to 165º F or above within 2 hours.</t>
        </is>
      </c>
      <c r="I6472" t="inlineStr">
        <is>
          <t>Critical</t>
        </is>
      </c>
      <c r="J6472" t="n">
        <v>26</v>
      </c>
      <c r="L6472" s="9">
        <f>A6472&amp;"-"&amp;TEXT(E6472,"yyyymmdd")</f>
        <v/>
      </c>
    </row>
    <row r="6473">
      <c r="A6473" t="n">
        <v>50139067</v>
      </c>
      <c r="B6473" t="inlineStr">
        <is>
          <t>Bronx</t>
        </is>
      </c>
      <c r="C6473" t="inlineStr">
        <is>
          <t>10454</t>
        </is>
      </c>
      <c r="D6473" t="inlineStr">
        <is>
          <t>American</t>
        </is>
      </c>
      <c r="E6473" s="8" t="n">
        <v>46154</v>
      </c>
      <c r="F6473" t="inlineStr">
        <is>
          <t>Violations were cited in the following area(s).</t>
        </is>
      </c>
      <c r="G6473" t="inlineStr">
        <is>
          <t>06C</t>
        </is>
      </c>
      <c r="H647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473" t="inlineStr">
        <is>
          <t>Critical</t>
        </is>
      </c>
      <c r="J6473" t="n">
        <v>26</v>
      </c>
      <c r="L6473" s="9">
        <f>A6473&amp;"-"&amp;TEXT(E6473,"yyyymmdd")</f>
        <v/>
      </c>
    </row>
    <row r="6474">
      <c r="A6474" t="n">
        <v>50139067</v>
      </c>
      <c r="B6474" t="inlineStr">
        <is>
          <t>Bronx</t>
        </is>
      </c>
      <c r="C6474" t="inlineStr">
        <is>
          <t>10454</t>
        </is>
      </c>
      <c r="D6474" t="inlineStr">
        <is>
          <t>American</t>
        </is>
      </c>
      <c r="E6474" s="8" t="n">
        <v>46154</v>
      </c>
      <c r="F6474" t="inlineStr">
        <is>
          <t>Violations were cited in the following area(s).</t>
        </is>
      </c>
      <c r="G6474" t="inlineStr">
        <is>
          <t>09B</t>
        </is>
      </c>
      <c r="H6474" t="inlineStr">
        <is>
          <t>Thawing procedure improper.</t>
        </is>
      </c>
      <c r="I6474" t="inlineStr">
        <is>
          <t>Not Critical</t>
        </is>
      </c>
      <c r="J6474" t="n">
        <v>26</v>
      </c>
      <c r="L6474" s="9">
        <f>A6474&amp;"-"&amp;TEXT(E6474,"yyyymmdd")</f>
        <v/>
      </c>
    </row>
    <row r="6475">
      <c r="A6475" t="n">
        <v>50139067</v>
      </c>
      <c r="B6475" t="inlineStr">
        <is>
          <t>Bronx</t>
        </is>
      </c>
      <c r="C6475" t="inlineStr">
        <is>
          <t>10454</t>
        </is>
      </c>
      <c r="D6475" t="inlineStr">
        <is>
          <t>American</t>
        </is>
      </c>
      <c r="E6475" s="8" t="n">
        <v>46154</v>
      </c>
      <c r="F6475" t="inlineStr">
        <is>
          <t>Violations were cited in the following area(s).</t>
        </is>
      </c>
      <c r="G6475" t="inlineStr">
        <is>
          <t>10F</t>
        </is>
      </c>
      <c r="H6475" t="inlineStr">
        <is>
          <t>Non-food contact surface or equipment made of unacceptable material, not kept clean, or not properly sealed, raised, spaced or movable to allow accessibility for cleaning on all sides, above and underneath the unit.</t>
        </is>
      </c>
      <c r="I6475" t="inlineStr">
        <is>
          <t>Not Critical</t>
        </is>
      </c>
      <c r="J6475" t="n">
        <v>26</v>
      </c>
      <c r="L6475" s="9">
        <f>A6475&amp;"-"&amp;TEXT(E6475,"yyyymmdd")</f>
        <v/>
      </c>
    </row>
    <row r="6476">
      <c r="A6476" t="n">
        <v>50139267</v>
      </c>
      <c r="B6476" t="inlineStr">
        <is>
          <t>Manhattan</t>
        </is>
      </c>
      <c r="C6476" t="inlineStr">
        <is>
          <t>10003</t>
        </is>
      </c>
      <c r="D6476" t="inlineStr">
        <is>
          <t>Greek</t>
        </is>
      </c>
      <c r="E6476" s="8" t="n">
        <v>46154</v>
      </c>
      <c r="F6476" t="inlineStr">
        <is>
          <t>Violations were cited in the following area(s).</t>
        </is>
      </c>
      <c r="G6476" t="inlineStr">
        <is>
          <t>04A</t>
        </is>
      </c>
      <c r="H6476" t="inlineStr">
        <is>
          <t>Food Protection Certificate (FPC) not held by manager or supervisor of food operations.</t>
        </is>
      </c>
      <c r="I6476" t="inlineStr">
        <is>
          <t>Critical</t>
        </is>
      </c>
      <c r="J6476" t="n">
        <v>13</v>
      </c>
      <c r="K6476" t="inlineStr">
        <is>
          <t>A</t>
        </is>
      </c>
      <c r="L6476" s="9">
        <f>A6476&amp;"-"&amp;TEXT(E6476,"yyyymmdd")</f>
        <v/>
      </c>
    </row>
    <row r="6477">
      <c r="A6477" t="n">
        <v>50139267</v>
      </c>
      <c r="B6477" t="inlineStr">
        <is>
          <t>Manhattan</t>
        </is>
      </c>
      <c r="C6477" t="inlineStr">
        <is>
          <t>10003</t>
        </is>
      </c>
      <c r="D6477" t="inlineStr">
        <is>
          <t>Greek</t>
        </is>
      </c>
      <c r="E6477" s="8" t="n">
        <v>46154</v>
      </c>
      <c r="F6477" t="inlineStr">
        <is>
          <t>Violations were cited in the following area(s).</t>
        </is>
      </c>
      <c r="G6477" t="inlineStr">
        <is>
          <t>10B</t>
        </is>
      </c>
      <c r="H6477" t="inlineStr">
        <is>
          <t>Anti-siphonage or back-flow prevention device not provided where required; equipment or floor not properly drained; sewage disposal system in disrepair or not functioning properly. Condensation or liquid waste improperly disposed of.</t>
        </is>
      </c>
      <c r="I6477" t="inlineStr">
        <is>
          <t>Not Critical</t>
        </is>
      </c>
      <c r="J6477" t="n">
        <v>13</v>
      </c>
      <c r="K6477" t="inlineStr">
        <is>
          <t>A</t>
        </is>
      </c>
      <c r="L6477" s="9">
        <f>A6477&amp;"-"&amp;TEXT(E6477,"yyyymmdd")</f>
        <v/>
      </c>
    </row>
    <row r="6478">
      <c r="A6478" t="n">
        <v>50139267</v>
      </c>
      <c r="B6478" t="inlineStr">
        <is>
          <t>Manhattan</t>
        </is>
      </c>
      <c r="C6478" t="inlineStr">
        <is>
          <t>10003</t>
        </is>
      </c>
      <c r="D6478" t="inlineStr">
        <is>
          <t>Greek</t>
        </is>
      </c>
      <c r="E6478" s="8" t="n">
        <v>46154</v>
      </c>
      <c r="F6478" t="inlineStr">
        <is>
          <t>Violations were cited in the following area(s).</t>
        </is>
      </c>
      <c r="G6478" t="inlineStr">
        <is>
          <t>28-05</t>
        </is>
      </c>
      <c r="H6478" t="inlineStr">
        <is>
          <t>Food adulterated or misbranded. Adulterated or misbranded food possessed, being manufactured, produced, packed, sold, offered for sale, delivered or given away</t>
        </is>
      </c>
      <c r="I6478" t="inlineStr">
        <is>
          <t>Not Critical</t>
        </is>
      </c>
      <c r="J6478" t="n">
        <v>13</v>
      </c>
      <c r="K6478" t="inlineStr">
        <is>
          <t>A</t>
        </is>
      </c>
      <c r="L6478" s="9">
        <f>A6478&amp;"-"&amp;TEXT(E6478,"yyyymmdd")</f>
        <v/>
      </c>
    </row>
    <row r="6479">
      <c r="A6479" t="n">
        <v>50142720</v>
      </c>
      <c r="B6479" t="inlineStr">
        <is>
          <t>Queens</t>
        </is>
      </c>
      <c r="C6479" t="inlineStr">
        <is>
          <t>11355</t>
        </is>
      </c>
      <c r="D6479" t="inlineStr">
        <is>
          <t>Chinese</t>
        </is>
      </c>
      <c r="E6479" s="8" t="n">
        <v>46154</v>
      </c>
      <c r="F6479" t="inlineStr">
        <is>
          <t>Violations were cited in the following area(s).</t>
        </is>
      </c>
      <c r="G6479" t="inlineStr">
        <is>
          <t>02B</t>
        </is>
      </c>
      <c r="H6479" t="inlineStr">
        <is>
          <t>Hot TCS food item not held at or above 140 °F.</t>
        </is>
      </c>
      <c r="I6479" t="inlineStr">
        <is>
          <t>Critical</t>
        </is>
      </c>
      <c r="J6479" t="n">
        <v>46</v>
      </c>
      <c r="L6479" s="9">
        <f>A6479&amp;"-"&amp;TEXT(E6479,"yyyymmdd")</f>
        <v/>
      </c>
    </row>
    <row r="6480">
      <c r="A6480" t="n">
        <v>50142720</v>
      </c>
      <c r="B6480" t="inlineStr">
        <is>
          <t>Queens</t>
        </is>
      </c>
      <c r="C6480" t="inlineStr">
        <is>
          <t>11355</t>
        </is>
      </c>
      <c r="D6480" t="inlineStr">
        <is>
          <t>Chinese</t>
        </is>
      </c>
      <c r="E6480" s="8" t="n">
        <v>46154</v>
      </c>
      <c r="F6480" t="inlineStr">
        <is>
          <t>Violations were cited in the following area(s).</t>
        </is>
      </c>
      <c r="G6480" t="inlineStr">
        <is>
          <t>04A</t>
        </is>
      </c>
      <c r="H6480" t="inlineStr">
        <is>
          <t>Food Protection Certificate (FPC) not held by manager or supervisor of food operations.</t>
        </is>
      </c>
      <c r="I6480" t="inlineStr">
        <is>
          <t>Critical</t>
        </is>
      </c>
      <c r="J6480" t="n">
        <v>46</v>
      </c>
      <c r="L6480" s="9">
        <f>A6480&amp;"-"&amp;TEXT(E6480,"yyyymmdd")</f>
        <v/>
      </c>
    </row>
    <row r="6481">
      <c r="A6481" t="n">
        <v>50142720</v>
      </c>
      <c r="B6481" t="inlineStr">
        <is>
          <t>Queens</t>
        </is>
      </c>
      <c r="C6481" t="inlineStr">
        <is>
          <t>11355</t>
        </is>
      </c>
      <c r="D6481" t="inlineStr">
        <is>
          <t>Chinese</t>
        </is>
      </c>
      <c r="E6481" s="8" t="n">
        <v>46154</v>
      </c>
      <c r="F6481" t="inlineStr">
        <is>
          <t>Violations were cited in the following area(s).</t>
        </is>
      </c>
      <c r="G6481" t="inlineStr">
        <is>
          <t>04L</t>
        </is>
      </c>
      <c r="H6481" t="inlineStr">
        <is>
          <t>Evidence of mice or live mice in establishment's food or non-food areas.</t>
        </is>
      </c>
      <c r="I6481" t="inlineStr">
        <is>
          <t>Critical</t>
        </is>
      </c>
      <c r="J6481" t="n">
        <v>46</v>
      </c>
      <c r="L6481" s="9">
        <f>A6481&amp;"-"&amp;TEXT(E6481,"yyyymmdd")</f>
        <v/>
      </c>
    </row>
    <row r="6482">
      <c r="A6482" t="n">
        <v>50142720</v>
      </c>
      <c r="B6482" t="inlineStr">
        <is>
          <t>Queens</t>
        </is>
      </c>
      <c r="C6482" t="inlineStr">
        <is>
          <t>11355</t>
        </is>
      </c>
      <c r="D6482" t="inlineStr">
        <is>
          <t>Chinese</t>
        </is>
      </c>
      <c r="E6482" s="8" t="n">
        <v>46154</v>
      </c>
      <c r="F6482" t="inlineStr">
        <is>
          <t>Violations were cited in the following area(s).</t>
        </is>
      </c>
      <c r="G6482" t="inlineStr">
        <is>
          <t>06A</t>
        </is>
      </c>
      <c r="H6482" t="inlineStr">
        <is>
          <t>Personal cleanliness is inadequate. Outer garment soiled with possible contaminant. Effective hair restraint not worn where required. Jewelry worn on hands or arms. Fingernail polish worn or fingernails not kept clean and trimmed.</t>
        </is>
      </c>
      <c r="I6482" t="inlineStr">
        <is>
          <t>Critical</t>
        </is>
      </c>
      <c r="J6482" t="n">
        <v>46</v>
      </c>
      <c r="L6482" s="9">
        <f>A6482&amp;"-"&amp;TEXT(E6482,"yyyymmdd")</f>
        <v/>
      </c>
    </row>
    <row r="6483">
      <c r="A6483" t="n">
        <v>50142720</v>
      </c>
      <c r="B6483" t="inlineStr">
        <is>
          <t>Queens</t>
        </is>
      </c>
      <c r="C6483" t="inlineStr">
        <is>
          <t>11355</t>
        </is>
      </c>
      <c r="D6483" t="inlineStr">
        <is>
          <t>Chinese</t>
        </is>
      </c>
      <c r="E6483" s="8" t="n">
        <v>46154</v>
      </c>
      <c r="F6483" t="inlineStr">
        <is>
          <t>Violations were cited in the following area(s).</t>
        </is>
      </c>
      <c r="G6483" t="inlineStr">
        <is>
          <t>06C</t>
        </is>
      </c>
      <c r="H648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483" t="inlineStr">
        <is>
          <t>Critical</t>
        </is>
      </c>
      <c r="J6483" t="n">
        <v>46</v>
      </c>
      <c r="L6483" s="9">
        <f>A6483&amp;"-"&amp;TEXT(E6483,"yyyymmdd")</f>
        <v/>
      </c>
    </row>
    <row r="6484">
      <c r="A6484" t="n">
        <v>50142720</v>
      </c>
      <c r="B6484" t="inlineStr">
        <is>
          <t>Queens</t>
        </is>
      </c>
      <c r="C6484" t="inlineStr">
        <is>
          <t>11355</t>
        </is>
      </c>
      <c r="D6484" t="inlineStr">
        <is>
          <t>Chinese</t>
        </is>
      </c>
      <c r="E6484" s="8" t="n">
        <v>46154</v>
      </c>
      <c r="F6484" t="inlineStr">
        <is>
          <t>Violations were cited in the following area(s).</t>
        </is>
      </c>
      <c r="G6484" t="inlineStr">
        <is>
          <t>06D</t>
        </is>
      </c>
      <c r="H6484" t="inlineStr">
        <is>
          <t>Food contact surface not properly washed, rinsed and sanitized after each use and following any activity when contamination may have occurred.</t>
        </is>
      </c>
      <c r="I6484" t="inlineStr">
        <is>
          <t>Critical</t>
        </is>
      </c>
      <c r="J6484" t="n">
        <v>46</v>
      </c>
      <c r="L6484" s="9">
        <f>A6484&amp;"-"&amp;TEXT(E6484,"yyyymmdd")</f>
        <v/>
      </c>
    </row>
    <row r="6485">
      <c r="A6485" t="n">
        <v>50142720</v>
      </c>
      <c r="B6485" t="inlineStr">
        <is>
          <t>Queens</t>
        </is>
      </c>
      <c r="C6485" t="inlineStr">
        <is>
          <t>11355</t>
        </is>
      </c>
      <c r="D6485" t="inlineStr">
        <is>
          <t>Chinese</t>
        </is>
      </c>
      <c r="E6485" s="8" t="n">
        <v>46154</v>
      </c>
      <c r="F6485" t="inlineStr">
        <is>
          <t>Violations were cited in the following area(s).</t>
        </is>
      </c>
      <c r="G6485" t="inlineStr">
        <is>
          <t>06F</t>
        </is>
      </c>
      <c r="H6485" t="inlineStr">
        <is>
          <t>Wiping cloths not stored clean and dry, or in a sanitizing solution, between uses.</t>
        </is>
      </c>
      <c r="I6485" t="inlineStr">
        <is>
          <t>Critical</t>
        </is>
      </c>
      <c r="J6485" t="n">
        <v>46</v>
      </c>
      <c r="L6485" s="9">
        <f>A6485&amp;"-"&amp;TEXT(E6485,"yyyymmdd")</f>
        <v/>
      </c>
    </row>
    <row r="6486">
      <c r="A6486" t="n">
        <v>50142720</v>
      </c>
      <c r="B6486" t="inlineStr">
        <is>
          <t>Queens</t>
        </is>
      </c>
      <c r="C6486" t="inlineStr">
        <is>
          <t>11355</t>
        </is>
      </c>
      <c r="D6486" t="inlineStr">
        <is>
          <t>Chinese</t>
        </is>
      </c>
      <c r="E6486" s="8" t="n">
        <v>46154</v>
      </c>
      <c r="F6486" t="inlineStr">
        <is>
          <t>Violations were cited in the following area(s).</t>
        </is>
      </c>
      <c r="G6486" t="inlineStr">
        <is>
          <t>08A</t>
        </is>
      </c>
      <c r="H6486" t="inlineStr">
        <is>
          <t>Establishment is not free of harborage or conditions conducive to rodents, insects or other pests.</t>
        </is>
      </c>
      <c r="I6486" t="inlineStr">
        <is>
          <t>Not Critical</t>
        </is>
      </c>
      <c r="J6486" t="n">
        <v>46</v>
      </c>
      <c r="L6486" s="9">
        <f>A6486&amp;"-"&amp;TEXT(E6486,"yyyymmdd")</f>
        <v/>
      </c>
    </row>
    <row r="6487">
      <c r="A6487" t="n">
        <v>50143760</v>
      </c>
      <c r="B6487" t="inlineStr">
        <is>
          <t>Queens</t>
        </is>
      </c>
      <c r="C6487" t="inlineStr">
        <is>
          <t>11355</t>
        </is>
      </c>
      <c r="D6487" t="inlineStr">
        <is>
          <t>Chinese</t>
        </is>
      </c>
      <c r="E6487" s="8" t="n">
        <v>46154</v>
      </c>
      <c r="F6487" t="inlineStr">
        <is>
          <t>Violations were cited in the following area(s).</t>
        </is>
      </c>
      <c r="G6487" t="inlineStr">
        <is>
          <t>09C</t>
        </is>
      </c>
      <c r="H6487" t="inlineStr">
        <is>
          <t>Design, construction, materials used or maintenance of food contact surface improper. Surface not easily cleanable, sanitized and maintained.</t>
        </is>
      </c>
      <c r="I6487" t="inlineStr">
        <is>
          <t>Not Critical</t>
        </is>
      </c>
      <c r="J6487" t="n">
        <v>7</v>
      </c>
      <c r="K6487" t="inlineStr">
        <is>
          <t>A</t>
        </is>
      </c>
      <c r="L6487" s="9">
        <f>A6487&amp;"-"&amp;TEXT(E6487,"yyyymmdd")</f>
        <v/>
      </c>
    </row>
    <row r="6488">
      <c r="A6488" t="n">
        <v>50143760</v>
      </c>
      <c r="B6488" t="inlineStr">
        <is>
          <t>Queens</t>
        </is>
      </c>
      <c r="C6488" t="inlineStr">
        <is>
          <t>11355</t>
        </is>
      </c>
      <c r="D6488" t="inlineStr">
        <is>
          <t>Chinese</t>
        </is>
      </c>
      <c r="E6488" s="8" t="n">
        <v>46154</v>
      </c>
      <c r="F6488" t="inlineStr">
        <is>
          <t>Violations were cited in the following area(s).</t>
        </is>
      </c>
      <c r="G6488" t="inlineStr">
        <is>
          <t>10F</t>
        </is>
      </c>
      <c r="H6488" t="inlineStr">
        <is>
          <t>Non-food contact surface or equipment made of unacceptable material, not kept clean, or not properly sealed, raised, spaced or movable to allow accessibility for cleaning on all sides, above and underneath the unit.</t>
        </is>
      </c>
      <c r="I6488" t="inlineStr">
        <is>
          <t>Not Critical</t>
        </is>
      </c>
      <c r="J6488" t="n">
        <v>7</v>
      </c>
      <c r="K6488" t="inlineStr">
        <is>
          <t>A</t>
        </is>
      </c>
      <c r="L6488" s="9">
        <f>A6488&amp;"-"&amp;TEXT(E6488,"yyyymmdd")</f>
        <v/>
      </c>
    </row>
    <row r="6489">
      <c r="A6489" t="n">
        <v>50144809</v>
      </c>
      <c r="B6489" t="inlineStr">
        <is>
          <t>Brooklyn</t>
        </is>
      </c>
      <c r="C6489" t="inlineStr">
        <is>
          <t>11231</t>
        </is>
      </c>
      <c r="D6489" t="inlineStr">
        <is>
          <t>American</t>
        </is>
      </c>
      <c r="E6489" s="8" t="n">
        <v>46154</v>
      </c>
      <c r="F6489" t="inlineStr">
        <is>
          <t>Violations were cited in the following area(s).</t>
        </is>
      </c>
      <c r="G6489" t="inlineStr">
        <is>
          <t>02G</t>
        </is>
      </c>
      <c r="H6489" t="inlineStr">
        <is>
          <t>Cold TCS food item held above 41 °F; smoked or processed fish held above 38 °F; intact raw eggs held above 45 °F; or reduced oxygen packaged (ROP) TCS foods held above required temperatures except during active necessary preparation.</t>
        </is>
      </c>
      <c r="I6489" t="inlineStr">
        <is>
          <t>Critical</t>
        </is>
      </c>
      <c r="J6489" t="n">
        <v>30</v>
      </c>
      <c r="L6489" s="9">
        <f>A6489&amp;"-"&amp;TEXT(E6489,"yyyymmdd")</f>
        <v/>
      </c>
    </row>
    <row r="6490">
      <c r="A6490" t="n">
        <v>50144809</v>
      </c>
      <c r="B6490" t="inlineStr">
        <is>
          <t>Brooklyn</t>
        </is>
      </c>
      <c r="C6490" t="inlineStr">
        <is>
          <t>11231</t>
        </is>
      </c>
      <c r="D6490" t="inlineStr">
        <is>
          <t>American</t>
        </is>
      </c>
      <c r="E6490" s="8" t="n">
        <v>46154</v>
      </c>
      <c r="F6490" t="inlineStr">
        <is>
          <t>Violations were cited in the following area(s).</t>
        </is>
      </c>
      <c r="G6490" t="inlineStr">
        <is>
          <t>02H</t>
        </is>
      </c>
      <c r="H6490" t="inlineStr">
        <is>
          <t>After cooking or removal from hot holding, TCS food not cooled by an approved method whereby the internal temperature is reduced from 140 °F to 70 °F or less within 2 hours, and from 70 °F to 41 °F or less within 4 additional hours.</t>
        </is>
      </c>
      <c r="I6490" t="inlineStr">
        <is>
          <t>Critical</t>
        </is>
      </c>
      <c r="J6490" t="n">
        <v>30</v>
      </c>
      <c r="L6490" s="9">
        <f>A6490&amp;"-"&amp;TEXT(E6490,"yyyymmdd")</f>
        <v/>
      </c>
    </row>
    <row r="6491">
      <c r="A6491" t="n">
        <v>50144809</v>
      </c>
      <c r="B6491" t="inlineStr">
        <is>
          <t>Brooklyn</t>
        </is>
      </c>
      <c r="C6491" t="inlineStr">
        <is>
          <t>11231</t>
        </is>
      </c>
      <c r="D6491" t="inlineStr">
        <is>
          <t>American</t>
        </is>
      </c>
      <c r="E6491" s="8" t="n">
        <v>46154</v>
      </c>
      <c r="F6491" t="inlineStr">
        <is>
          <t>Violations were cited in the following area(s).</t>
        </is>
      </c>
      <c r="G6491" t="inlineStr">
        <is>
          <t>06C</t>
        </is>
      </c>
      <c r="H649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491" t="inlineStr">
        <is>
          <t>Critical</t>
        </is>
      </c>
      <c r="J6491" t="n">
        <v>30</v>
      </c>
      <c r="L6491" s="9">
        <f>A6491&amp;"-"&amp;TEXT(E6491,"yyyymmdd")</f>
        <v/>
      </c>
    </row>
    <row r="6492">
      <c r="A6492" t="n">
        <v>50144809</v>
      </c>
      <c r="B6492" t="inlineStr">
        <is>
          <t>Brooklyn</t>
        </is>
      </c>
      <c r="C6492" t="inlineStr">
        <is>
          <t>11231</t>
        </is>
      </c>
      <c r="D6492" t="inlineStr">
        <is>
          <t>American</t>
        </is>
      </c>
      <c r="E6492" s="8" t="n">
        <v>46154</v>
      </c>
      <c r="F6492" t="inlineStr">
        <is>
          <t>Violations were cited in the following area(s).</t>
        </is>
      </c>
      <c r="G6492" t="inlineStr">
        <is>
          <t>06E</t>
        </is>
      </c>
      <c r="H6492" t="inlineStr">
        <is>
          <t>Sanitized equipment or utensil, including in-use food dispensing utensil, improperly used or stored.</t>
        </is>
      </c>
      <c r="I6492" t="inlineStr">
        <is>
          <t>Critical</t>
        </is>
      </c>
      <c r="J6492" t="n">
        <v>30</v>
      </c>
      <c r="L6492" s="9">
        <f>A6492&amp;"-"&amp;TEXT(E6492,"yyyymmdd")</f>
        <v/>
      </c>
    </row>
    <row r="6493">
      <c r="A6493" t="n">
        <v>50144809</v>
      </c>
      <c r="B6493" t="inlineStr">
        <is>
          <t>Brooklyn</t>
        </is>
      </c>
      <c r="C6493" t="inlineStr">
        <is>
          <t>11231</t>
        </is>
      </c>
      <c r="D6493" t="inlineStr">
        <is>
          <t>American</t>
        </is>
      </c>
      <c r="E6493" s="8" t="n">
        <v>46154</v>
      </c>
      <c r="F6493" t="inlineStr">
        <is>
          <t>Violations were cited in the following area(s).</t>
        </is>
      </c>
      <c r="G6493" t="inlineStr">
        <is>
          <t>10F</t>
        </is>
      </c>
      <c r="H6493" t="inlineStr">
        <is>
          <t>Non-food contact surface or equipment made of unacceptable material, not kept clean, or not properly sealed, raised, spaced or movable to allow accessibility for cleaning on all sides, above and underneath the unit.</t>
        </is>
      </c>
      <c r="I6493" t="inlineStr">
        <is>
          <t>Not Critical</t>
        </is>
      </c>
      <c r="J6493" t="n">
        <v>30</v>
      </c>
      <c r="L6493" s="9">
        <f>A6493&amp;"-"&amp;TEXT(E6493,"yyyymmdd")</f>
        <v/>
      </c>
    </row>
    <row r="6494">
      <c r="A6494" t="n">
        <v>50145241</v>
      </c>
      <c r="B6494" t="inlineStr">
        <is>
          <t>Queens</t>
        </is>
      </c>
      <c r="C6494" t="inlineStr">
        <is>
          <t>11355</t>
        </is>
      </c>
      <c r="D6494" t="inlineStr">
        <is>
          <t>Indian</t>
        </is>
      </c>
      <c r="E6494" s="8" t="n">
        <v>46154</v>
      </c>
      <c r="F6494" t="inlineStr">
        <is>
          <t>Violations were cited in the following area(s).</t>
        </is>
      </c>
      <c r="G6494" t="inlineStr">
        <is>
          <t>02B</t>
        </is>
      </c>
      <c r="H6494" t="inlineStr">
        <is>
          <t>Hot TCS food item not held at or above 140 °F.</t>
        </is>
      </c>
      <c r="I6494" t="inlineStr">
        <is>
          <t>Critical</t>
        </is>
      </c>
      <c r="J6494" t="n">
        <v>35</v>
      </c>
      <c r="L6494" s="9">
        <f>A6494&amp;"-"&amp;TEXT(E6494,"yyyymmdd")</f>
        <v/>
      </c>
    </row>
    <row r="6495">
      <c r="A6495" t="n">
        <v>50145241</v>
      </c>
      <c r="B6495" t="inlineStr">
        <is>
          <t>Queens</t>
        </is>
      </c>
      <c r="C6495" t="inlineStr">
        <is>
          <t>11355</t>
        </is>
      </c>
      <c r="D6495" t="inlineStr">
        <is>
          <t>Indian</t>
        </is>
      </c>
      <c r="E6495" s="8" t="n">
        <v>46154</v>
      </c>
      <c r="F6495" t="inlineStr">
        <is>
          <t>Violations were cited in the following area(s).</t>
        </is>
      </c>
      <c r="G6495" t="inlineStr">
        <is>
          <t>04L</t>
        </is>
      </c>
      <c r="H6495" t="inlineStr">
        <is>
          <t>Evidence of mice or live mice in establishment's food or non-food areas.</t>
        </is>
      </c>
      <c r="I6495" t="inlineStr">
        <is>
          <t>Critical</t>
        </is>
      </c>
      <c r="J6495" t="n">
        <v>35</v>
      </c>
      <c r="L6495" s="9">
        <f>A6495&amp;"-"&amp;TEXT(E6495,"yyyymmdd")</f>
        <v/>
      </c>
    </row>
    <row r="6496">
      <c r="A6496" t="n">
        <v>50145241</v>
      </c>
      <c r="B6496" t="inlineStr">
        <is>
          <t>Queens</t>
        </is>
      </c>
      <c r="C6496" t="inlineStr">
        <is>
          <t>11355</t>
        </is>
      </c>
      <c r="D6496" t="inlineStr">
        <is>
          <t>Indian</t>
        </is>
      </c>
      <c r="E6496" s="8" t="n">
        <v>46154</v>
      </c>
      <c r="F6496" t="inlineStr">
        <is>
          <t>Violations were cited in the following area(s).</t>
        </is>
      </c>
      <c r="G6496" t="inlineStr">
        <is>
          <t>06D</t>
        </is>
      </c>
      <c r="H6496" t="inlineStr">
        <is>
          <t>Food contact surface not properly washed, rinsed and sanitized after each use and following any activity when contamination may have occurred.</t>
        </is>
      </c>
      <c r="I6496" t="inlineStr">
        <is>
          <t>Critical</t>
        </is>
      </c>
      <c r="J6496" t="n">
        <v>35</v>
      </c>
      <c r="L6496" s="9">
        <f>A6496&amp;"-"&amp;TEXT(E6496,"yyyymmdd")</f>
        <v/>
      </c>
    </row>
    <row r="6497">
      <c r="A6497" t="n">
        <v>50145241</v>
      </c>
      <c r="B6497" t="inlineStr">
        <is>
          <t>Queens</t>
        </is>
      </c>
      <c r="C6497" t="inlineStr">
        <is>
          <t>11355</t>
        </is>
      </c>
      <c r="D6497" t="inlineStr">
        <is>
          <t>Indian</t>
        </is>
      </c>
      <c r="E6497" s="8" t="n">
        <v>46154</v>
      </c>
      <c r="F6497" t="inlineStr">
        <is>
          <t>Violations were cited in the following area(s).</t>
        </is>
      </c>
      <c r="G6497" t="inlineStr">
        <is>
          <t>06E</t>
        </is>
      </c>
      <c r="H6497" t="inlineStr">
        <is>
          <t>Sanitized equipment or utensil, including in-use food dispensing utensil, improperly used or stored.</t>
        </is>
      </c>
      <c r="I6497" t="inlineStr">
        <is>
          <t>Critical</t>
        </is>
      </c>
      <c r="J6497" t="n">
        <v>35</v>
      </c>
      <c r="L6497" s="9">
        <f>A6497&amp;"-"&amp;TEXT(E6497,"yyyymmdd")</f>
        <v/>
      </c>
    </row>
    <row r="6498">
      <c r="A6498" t="n">
        <v>50145241</v>
      </c>
      <c r="B6498" t="inlineStr">
        <is>
          <t>Queens</t>
        </is>
      </c>
      <c r="C6498" t="inlineStr">
        <is>
          <t>11355</t>
        </is>
      </c>
      <c r="D6498" t="inlineStr">
        <is>
          <t>Indian</t>
        </is>
      </c>
      <c r="E6498" s="8" t="n">
        <v>46154</v>
      </c>
      <c r="F6498" t="inlineStr">
        <is>
          <t>Violations were cited in the following area(s).</t>
        </is>
      </c>
      <c r="G6498" t="inlineStr">
        <is>
          <t>08A</t>
        </is>
      </c>
      <c r="H6498" t="inlineStr">
        <is>
          <t>Establishment is not free of harborage or conditions conducive to rodents, insects or other pests.</t>
        </is>
      </c>
      <c r="I6498" t="inlineStr">
        <is>
          <t>Not Critical</t>
        </is>
      </c>
      <c r="J6498" t="n">
        <v>35</v>
      </c>
      <c r="L6498" s="9">
        <f>A6498&amp;"-"&amp;TEXT(E6498,"yyyymmdd")</f>
        <v/>
      </c>
    </row>
    <row r="6499">
      <c r="A6499" t="n">
        <v>50145241</v>
      </c>
      <c r="B6499" t="inlineStr">
        <is>
          <t>Queens</t>
        </is>
      </c>
      <c r="C6499" t="inlineStr">
        <is>
          <t>11355</t>
        </is>
      </c>
      <c r="D6499" t="inlineStr">
        <is>
          <t>Indian</t>
        </is>
      </c>
      <c r="E6499" s="8" t="n">
        <v>46154</v>
      </c>
      <c r="F6499" t="inlineStr">
        <is>
          <t>Violations were cited in the following area(s).</t>
        </is>
      </c>
      <c r="G6499" t="inlineStr">
        <is>
          <t>09C</t>
        </is>
      </c>
      <c r="H6499" t="inlineStr">
        <is>
          <t>Design, construction, materials used or maintenance of food contact surface improper. Surface not easily cleanable, sanitized and maintained.</t>
        </is>
      </c>
      <c r="I6499" t="inlineStr">
        <is>
          <t>Not Critical</t>
        </is>
      </c>
      <c r="J6499" t="n">
        <v>35</v>
      </c>
      <c r="L6499" s="9">
        <f>A6499&amp;"-"&amp;TEXT(E6499,"yyyymmdd")</f>
        <v/>
      </c>
    </row>
    <row r="6500">
      <c r="A6500" t="n">
        <v>50145241</v>
      </c>
      <c r="B6500" t="inlineStr">
        <is>
          <t>Queens</t>
        </is>
      </c>
      <c r="C6500" t="inlineStr">
        <is>
          <t>11355</t>
        </is>
      </c>
      <c r="D6500" t="inlineStr">
        <is>
          <t>Indian</t>
        </is>
      </c>
      <c r="E6500" s="8" t="n">
        <v>46154</v>
      </c>
      <c r="F6500" t="inlineStr">
        <is>
          <t>Violations were cited in the following area(s).</t>
        </is>
      </c>
      <c r="G6500" t="inlineStr">
        <is>
          <t>10F</t>
        </is>
      </c>
      <c r="H6500" t="inlineStr">
        <is>
          <t>Non-food contact surface or equipment made of unacceptable material, not kept clean, or not properly sealed, raised, spaced or movable to allow accessibility for cleaning on all sides, above and underneath the unit.</t>
        </is>
      </c>
      <c r="I6500" t="inlineStr">
        <is>
          <t>Not Critical</t>
        </is>
      </c>
      <c r="J6500" t="n">
        <v>35</v>
      </c>
      <c r="L6500" s="9">
        <f>A6500&amp;"-"&amp;TEXT(E6500,"yyyymmdd")</f>
        <v/>
      </c>
    </row>
    <row r="6501">
      <c r="A6501" t="n">
        <v>50146125</v>
      </c>
      <c r="B6501" t="inlineStr">
        <is>
          <t>Manhattan</t>
        </is>
      </c>
      <c r="C6501" t="inlineStr">
        <is>
          <t>10003</t>
        </is>
      </c>
      <c r="D6501" t="inlineStr">
        <is>
          <t>Sandwiches</t>
        </is>
      </c>
      <c r="E6501" s="8" t="n">
        <v>46154</v>
      </c>
      <c r="F6501" t="inlineStr">
        <is>
          <t>Violations were cited in the following area(s).</t>
        </is>
      </c>
      <c r="G6501" t="inlineStr">
        <is>
          <t>06D</t>
        </is>
      </c>
      <c r="H6501" t="inlineStr">
        <is>
          <t>Food contact surface not properly washed, rinsed and sanitized after each use and following any activity when contamination may have occurred.</t>
        </is>
      </c>
      <c r="I6501" t="inlineStr">
        <is>
          <t>Critical</t>
        </is>
      </c>
      <c r="J6501" t="n">
        <v>8</v>
      </c>
      <c r="K6501" t="inlineStr">
        <is>
          <t>A</t>
        </is>
      </c>
      <c r="L6501" s="9">
        <f>A6501&amp;"-"&amp;TEXT(E6501,"yyyymmdd")</f>
        <v/>
      </c>
    </row>
    <row r="6502">
      <c r="A6502" t="n">
        <v>50146125</v>
      </c>
      <c r="B6502" t="inlineStr">
        <is>
          <t>Manhattan</t>
        </is>
      </c>
      <c r="C6502" t="inlineStr">
        <is>
          <t>10003</t>
        </is>
      </c>
      <c r="D6502" t="inlineStr">
        <is>
          <t>Sandwiches</t>
        </is>
      </c>
      <c r="E6502" s="8" t="n">
        <v>46154</v>
      </c>
      <c r="F6502" t="inlineStr">
        <is>
          <t>Violations were cited in the following area(s).</t>
        </is>
      </c>
      <c r="G6502" t="inlineStr">
        <is>
          <t>10F</t>
        </is>
      </c>
      <c r="H6502" t="inlineStr">
        <is>
          <t>Non-food contact surface or equipment made of unacceptable material, not kept clean, or not properly sealed, raised, spaced or movable to allow accessibility for cleaning on all sides, above and underneath the unit.</t>
        </is>
      </c>
      <c r="I6502" t="inlineStr">
        <is>
          <t>Not Critical</t>
        </is>
      </c>
      <c r="J6502" t="n">
        <v>8</v>
      </c>
      <c r="K6502" t="inlineStr">
        <is>
          <t>A</t>
        </is>
      </c>
      <c r="L6502" s="9">
        <f>A6502&amp;"-"&amp;TEXT(E6502,"yyyymmdd")</f>
        <v/>
      </c>
    </row>
    <row r="6503">
      <c r="A6503" t="n">
        <v>50146147</v>
      </c>
      <c r="B6503" t="inlineStr">
        <is>
          <t>Manhattan</t>
        </is>
      </c>
      <c r="C6503" t="inlineStr">
        <is>
          <t>10017</t>
        </is>
      </c>
      <c r="D6503" t="inlineStr">
        <is>
          <t>Soups/Salads/Sandwiches</t>
        </is>
      </c>
      <c r="E6503" s="8" t="n">
        <v>46154</v>
      </c>
      <c r="F6503" t="inlineStr">
        <is>
          <t>Violations were cited in the following area(s).</t>
        </is>
      </c>
      <c r="G6503" t="inlineStr">
        <is>
          <t>02G</t>
        </is>
      </c>
      <c r="H6503" t="inlineStr">
        <is>
          <t>Cold TCS food item held above 41 °F; smoked or processed fish held above 38 °F; intact raw eggs held above 45 °F; or reduced oxygen packaged (ROP) TCS foods held above required temperatures except during active necessary preparation.</t>
        </is>
      </c>
      <c r="I6503" t="inlineStr">
        <is>
          <t>Critical</t>
        </is>
      </c>
      <c r="J6503" t="n">
        <v>13</v>
      </c>
      <c r="K6503" t="inlineStr">
        <is>
          <t>A</t>
        </is>
      </c>
      <c r="L6503" s="9">
        <f>A6503&amp;"-"&amp;TEXT(E6503,"yyyymmdd")</f>
        <v/>
      </c>
    </row>
    <row r="6504">
      <c r="A6504" t="n">
        <v>50146147</v>
      </c>
      <c r="B6504" t="inlineStr">
        <is>
          <t>Manhattan</t>
        </is>
      </c>
      <c r="C6504" t="inlineStr">
        <is>
          <t>10017</t>
        </is>
      </c>
      <c r="D6504" t="inlineStr">
        <is>
          <t>Soups/Salads/Sandwiches</t>
        </is>
      </c>
      <c r="E6504" s="8" t="n">
        <v>46154</v>
      </c>
      <c r="F6504" t="inlineStr">
        <is>
          <t>Violations were cited in the following area(s).</t>
        </is>
      </c>
      <c r="G6504" t="inlineStr">
        <is>
          <t>06C</t>
        </is>
      </c>
      <c r="H65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504" t="inlineStr">
        <is>
          <t>Critical</t>
        </is>
      </c>
      <c r="J6504" t="n">
        <v>13</v>
      </c>
      <c r="K6504" t="inlineStr">
        <is>
          <t>A</t>
        </is>
      </c>
      <c r="L6504" s="9">
        <f>A6504&amp;"-"&amp;TEXT(E6504,"yyyymmdd")</f>
        <v/>
      </c>
    </row>
    <row r="6505">
      <c r="A6505" t="n">
        <v>50162404</v>
      </c>
      <c r="B6505" t="inlineStr">
        <is>
          <t>Brooklyn</t>
        </is>
      </c>
      <c r="C6505" t="inlineStr">
        <is>
          <t>11209</t>
        </is>
      </c>
      <c r="D6505" t="inlineStr">
        <is>
          <t>Chinese</t>
        </is>
      </c>
      <c r="E6505" s="8" t="n">
        <v>46154</v>
      </c>
      <c r="F6505" t="inlineStr">
        <is>
          <t>Violations were cited in the following area(s).</t>
        </is>
      </c>
      <c r="G6505" t="inlineStr">
        <is>
          <t>02G</t>
        </is>
      </c>
      <c r="H6505" t="inlineStr">
        <is>
          <t>Cold TCS food item held above 41 °F; smoked or processed fish held above 38 °F; intact raw eggs held above 45 °F; or reduced oxygen packaged (ROP) TCS foods held above required temperatures except during active necessary preparation.</t>
        </is>
      </c>
      <c r="I6505" t="inlineStr">
        <is>
          <t>Critical</t>
        </is>
      </c>
      <c r="J6505" t="n">
        <v>51</v>
      </c>
      <c r="L6505" s="9">
        <f>A6505&amp;"-"&amp;TEXT(E6505,"yyyymmdd")</f>
        <v/>
      </c>
    </row>
    <row r="6506">
      <c r="A6506" t="n">
        <v>50162404</v>
      </c>
      <c r="B6506" t="inlineStr">
        <is>
          <t>Brooklyn</t>
        </is>
      </c>
      <c r="C6506" t="inlineStr">
        <is>
          <t>11209</t>
        </is>
      </c>
      <c r="D6506" t="inlineStr">
        <is>
          <t>Chinese</t>
        </is>
      </c>
      <c r="E6506" s="8" t="n">
        <v>46154</v>
      </c>
      <c r="F6506" t="inlineStr">
        <is>
          <t>Violations were cited in the following area(s).</t>
        </is>
      </c>
      <c r="G6506" t="inlineStr">
        <is>
          <t>04K</t>
        </is>
      </c>
      <c r="H6506" t="inlineStr">
        <is>
          <t>Evidence of rats or live rats in establishment's food or non-food areas.</t>
        </is>
      </c>
      <c r="I6506" t="inlineStr">
        <is>
          <t>Critical</t>
        </is>
      </c>
      <c r="J6506" t="n">
        <v>51</v>
      </c>
      <c r="L6506" s="9">
        <f>A6506&amp;"-"&amp;TEXT(E6506,"yyyymmdd")</f>
        <v/>
      </c>
    </row>
    <row r="6507">
      <c r="A6507" t="n">
        <v>50162404</v>
      </c>
      <c r="B6507" t="inlineStr">
        <is>
          <t>Brooklyn</t>
        </is>
      </c>
      <c r="C6507" t="inlineStr">
        <is>
          <t>11209</t>
        </is>
      </c>
      <c r="D6507" t="inlineStr">
        <is>
          <t>Chinese</t>
        </is>
      </c>
      <c r="E6507" s="8" t="n">
        <v>46154</v>
      </c>
      <c r="F6507" t="inlineStr">
        <is>
          <t>Violations were cited in the following area(s).</t>
        </is>
      </c>
      <c r="G6507" t="inlineStr">
        <is>
          <t>06C</t>
        </is>
      </c>
      <c r="H650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507" t="inlineStr">
        <is>
          <t>Critical</t>
        </is>
      </c>
      <c r="J6507" t="n">
        <v>51</v>
      </c>
      <c r="L6507" s="9">
        <f>A6507&amp;"-"&amp;TEXT(E6507,"yyyymmdd")</f>
        <v/>
      </c>
    </row>
    <row r="6508">
      <c r="A6508" t="n">
        <v>50162404</v>
      </c>
      <c r="B6508" t="inlineStr">
        <is>
          <t>Brooklyn</t>
        </is>
      </c>
      <c r="C6508" t="inlineStr">
        <is>
          <t>11209</t>
        </is>
      </c>
      <c r="D6508" t="inlineStr">
        <is>
          <t>Chinese</t>
        </is>
      </c>
      <c r="E6508" s="8" t="n">
        <v>46154</v>
      </c>
      <c r="F6508" t="inlineStr">
        <is>
          <t>Violations were cited in the following area(s).</t>
        </is>
      </c>
      <c r="G6508" t="inlineStr">
        <is>
          <t>06D</t>
        </is>
      </c>
      <c r="H6508" t="inlineStr">
        <is>
          <t>Food contact surface not properly washed, rinsed and sanitized after each use and following any activity when contamination may have occurred.</t>
        </is>
      </c>
      <c r="I6508" t="inlineStr">
        <is>
          <t>Critical</t>
        </is>
      </c>
      <c r="J6508" t="n">
        <v>51</v>
      </c>
      <c r="L6508" s="9">
        <f>A6508&amp;"-"&amp;TEXT(E6508,"yyyymmdd")</f>
        <v/>
      </c>
    </row>
    <row r="6509">
      <c r="A6509" t="n">
        <v>50162404</v>
      </c>
      <c r="B6509" t="inlineStr">
        <is>
          <t>Brooklyn</t>
        </is>
      </c>
      <c r="C6509" t="inlineStr">
        <is>
          <t>11209</t>
        </is>
      </c>
      <c r="D6509" t="inlineStr">
        <is>
          <t>Chinese</t>
        </is>
      </c>
      <c r="E6509" s="8" t="n">
        <v>46154</v>
      </c>
      <c r="F6509" t="inlineStr">
        <is>
          <t>Violations were cited in the following area(s).</t>
        </is>
      </c>
      <c r="G6509" t="inlineStr">
        <is>
          <t>06E</t>
        </is>
      </c>
      <c r="H6509" t="inlineStr">
        <is>
          <t>Sanitized equipment or utensil, including in-use food dispensing utensil, improperly used or stored.</t>
        </is>
      </c>
      <c r="I6509" t="inlineStr">
        <is>
          <t>Critical</t>
        </is>
      </c>
      <c r="J6509" t="n">
        <v>51</v>
      </c>
      <c r="L6509" s="9">
        <f>A6509&amp;"-"&amp;TEXT(E6509,"yyyymmdd")</f>
        <v/>
      </c>
    </row>
    <row r="6510">
      <c r="A6510" t="n">
        <v>50162404</v>
      </c>
      <c r="B6510" t="inlineStr">
        <is>
          <t>Brooklyn</t>
        </is>
      </c>
      <c r="C6510" t="inlineStr">
        <is>
          <t>11209</t>
        </is>
      </c>
      <c r="D6510" t="inlineStr">
        <is>
          <t>Chinese</t>
        </is>
      </c>
      <c r="E6510" s="8" t="n">
        <v>46154</v>
      </c>
      <c r="F6510" t="inlineStr">
        <is>
          <t>Violations were cited in the following area(s).</t>
        </is>
      </c>
      <c r="G6510" t="inlineStr">
        <is>
          <t>08A</t>
        </is>
      </c>
      <c r="H6510" t="inlineStr">
        <is>
          <t>Establishment is not free of harborage or conditions conducive to rodents, insects or other pests.</t>
        </is>
      </c>
      <c r="I6510" t="inlineStr">
        <is>
          <t>Not Critical</t>
        </is>
      </c>
      <c r="J6510" t="n">
        <v>51</v>
      </c>
      <c r="L6510" s="9">
        <f>A6510&amp;"-"&amp;TEXT(E6510,"yyyymmdd")</f>
        <v/>
      </c>
    </row>
    <row r="6511">
      <c r="A6511" t="n">
        <v>50162404</v>
      </c>
      <c r="B6511" t="inlineStr">
        <is>
          <t>Brooklyn</t>
        </is>
      </c>
      <c r="C6511" t="inlineStr">
        <is>
          <t>11209</t>
        </is>
      </c>
      <c r="D6511" t="inlineStr">
        <is>
          <t>Chinese</t>
        </is>
      </c>
      <c r="E6511" s="8" t="n">
        <v>46154</v>
      </c>
      <c r="F6511" t="inlineStr">
        <is>
          <t>Violations were cited in the following area(s).</t>
        </is>
      </c>
      <c r="G6511" t="inlineStr">
        <is>
          <t>09C</t>
        </is>
      </c>
      <c r="H6511" t="inlineStr">
        <is>
          <t>Design, construction, materials used or maintenance of food contact surface improper. Surface not easily cleanable, sanitized and maintained.</t>
        </is>
      </c>
      <c r="I6511" t="inlineStr">
        <is>
          <t>Not Critical</t>
        </is>
      </c>
      <c r="J6511" t="n">
        <v>51</v>
      </c>
      <c r="L6511" s="9">
        <f>A6511&amp;"-"&amp;TEXT(E6511,"yyyymmdd")</f>
        <v/>
      </c>
    </row>
    <row r="6512">
      <c r="A6512" t="n">
        <v>50162404</v>
      </c>
      <c r="B6512" t="inlineStr">
        <is>
          <t>Brooklyn</t>
        </is>
      </c>
      <c r="C6512" t="inlineStr">
        <is>
          <t>11209</t>
        </is>
      </c>
      <c r="D6512" t="inlineStr">
        <is>
          <t>Chinese</t>
        </is>
      </c>
      <c r="E6512" s="8" t="n">
        <v>46154</v>
      </c>
      <c r="F6512" t="inlineStr">
        <is>
          <t>Violations were cited in the following area(s).</t>
        </is>
      </c>
      <c r="G6512" t="inlineStr">
        <is>
          <t>10F</t>
        </is>
      </c>
      <c r="H6512" t="inlineStr">
        <is>
          <t>Non-food contact surface or equipment made of unacceptable material, not kept clean, or not properly sealed, raised, spaced or movable to allow accessibility for cleaning on all sides, above and underneath the unit.</t>
        </is>
      </c>
      <c r="I6512" t="inlineStr">
        <is>
          <t>Not Critical</t>
        </is>
      </c>
      <c r="J6512" t="n">
        <v>51</v>
      </c>
      <c r="L6512" s="9">
        <f>A6512&amp;"-"&amp;TEXT(E6512,"yyyymmdd")</f>
        <v/>
      </c>
    </row>
    <row r="6513">
      <c r="A6513" t="n">
        <v>50162404</v>
      </c>
      <c r="B6513" t="inlineStr">
        <is>
          <t>Brooklyn</t>
        </is>
      </c>
      <c r="C6513" t="inlineStr">
        <is>
          <t>11209</t>
        </is>
      </c>
      <c r="D6513" t="inlineStr">
        <is>
          <t>Chinese</t>
        </is>
      </c>
      <c r="E6513" s="8" t="n">
        <v>46154</v>
      </c>
      <c r="F6513" t="inlineStr">
        <is>
          <t>Violations were cited in the following area(s).</t>
        </is>
      </c>
      <c r="G6513" t="inlineStr">
        <is>
          <t>10G</t>
        </is>
      </c>
      <c r="H6513" t="inlineStr">
        <is>
          <t>Dishwashing and ware washing: Cleaning and sanitizing of tableware, including dishes, utensils, and equipment deficient.</t>
        </is>
      </c>
      <c r="I6513" t="inlineStr">
        <is>
          <t>Not Critical</t>
        </is>
      </c>
      <c r="J6513" t="n">
        <v>51</v>
      </c>
      <c r="L6513" s="9">
        <f>A6513&amp;"-"&amp;TEXT(E6513,"yyyymmdd")</f>
        <v/>
      </c>
    </row>
    <row r="6514">
      <c r="A6514" t="n">
        <v>50162548</v>
      </c>
      <c r="B6514" t="inlineStr">
        <is>
          <t>Bronx</t>
        </is>
      </c>
      <c r="C6514" t="inlineStr">
        <is>
          <t>10467</t>
        </is>
      </c>
      <c r="D6514" t="inlineStr">
        <is>
          <t>African</t>
        </is>
      </c>
      <c r="E6514" s="8" t="n">
        <v>46154</v>
      </c>
      <c r="F6514" t="inlineStr">
        <is>
          <t>Violations were cited in the following area(s).</t>
        </is>
      </c>
      <c r="G6514" t="inlineStr">
        <is>
          <t>04K</t>
        </is>
      </c>
      <c r="H6514" t="inlineStr">
        <is>
          <t>Evidence of rats or live rats in establishment's food or non-food areas.</t>
        </is>
      </c>
      <c r="I6514" t="inlineStr">
        <is>
          <t>Critical</t>
        </is>
      </c>
      <c r="J6514" t="n">
        <v>12</v>
      </c>
      <c r="K6514" t="inlineStr">
        <is>
          <t>A</t>
        </is>
      </c>
      <c r="L6514" s="9">
        <f>A6514&amp;"-"&amp;TEXT(E6514,"yyyymmdd")</f>
        <v/>
      </c>
    </row>
    <row r="6515">
      <c r="A6515" t="n">
        <v>50162548</v>
      </c>
      <c r="B6515" t="inlineStr">
        <is>
          <t>Bronx</t>
        </is>
      </c>
      <c r="C6515" t="inlineStr">
        <is>
          <t>10467</t>
        </is>
      </c>
      <c r="D6515" t="inlineStr">
        <is>
          <t>African</t>
        </is>
      </c>
      <c r="E6515" s="8" t="n">
        <v>46154</v>
      </c>
      <c r="F6515" t="inlineStr">
        <is>
          <t>Violations were cited in the following area(s).</t>
        </is>
      </c>
      <c r="G6515" t="inlineStr">
        <is>
          <t>08A</t>
        </is>
      </c>
      <c r="H6515" t="inlineStr">
        <is>
          <t>Establishment is not free of harborage or conditions conducive to rodents, insects or other pests.</t>
        </is>
      </c>
      <c r="I6515" t="inlineStr">
        <is>
          <t>Not Critical</t>
        </is>
      </c>
      <c r="J6515" t="n">
        <v>12</v>
      </c>
      <c r="K6515" t="inlineStr">
        <is>
          <t>A</t>
        </is>
      </c>
      <c r="L6515" s="9">
        <f>A6515&amp;"-"&amp;TEXT(E6515,"yyyymmdd")</f>
        <v/>
      </c>
    </row>
    <row r="6516">
      <c r="A6516" t="n">
        <v>50162548</v>
      </c>
      <c r="B6516" t="inlineStr">
        <is>
          <t>Bronx</t>
        </is>
      </c>
      <c r="C6516" t="inlineStr">
        <is>
          <t>10467</t>
        </is>
      </c>
      <c r="D6516" t="inlineStr">
        <is>
          <t>African</t>
        </is>
      </c>
      <c r="E6516" s="8" t="n">
        <v>46154</v>
      </c>
      <c r="F6516" t="inlineStr">
        <is>
          <t>Violations were cited in the following area(s).</t>
        </is>
      </c>
      <c r="G6516" t="inlineStr">
        <is>
          <t>09B</t>
        </is>
      </c>
      <c r="H6516" t="inlineStr">
        <is>
          <t>Thawing procedure improper.</t>
        </is>
      </c>
      <c r="I6516" t="inlineStr">
        <is>
          <t>Not Critical</t>
        </is>
      </c>
      <c r="J6516" t="n">
        <v>12</v>
      </c>
      <c r="K6516" t="inlineStr">
        <is>
          <t>A</t>
        </is>
      </c>
      <c r="L6516" s="9">
        <f>A6516&amp;"-"&amp;TEXT(E6516,"yyyymmdd")</f>
        <v/>
      </c>
    </row>
    <row r="6517">
      <c r="A6517" t="n">
        <v>50162845</v>
      </c>
      <c r="B6517" t="inlineStr">
        <is>
          <t>Manhattan</t>
        </is>
      </c>
      <c r="C6517" t="inlineStr">
        <is>
          <t>10018</t>
        </is>
      </c>
      <c r="D6517" t="inlineStr">
        <is>
          <t>Steakhouse</t>
        </is>
      </c>
      <c r="E6517" s="8" t="n">
        <v>46154</v>
      </c>
      <c r="F6517" t="inlineStr">
        <is>
          <t>Violations were cited in the following area(s).</t>
        </is>
      </c>
      <c r="G6517" t="inlineStr">
        <is>
          <t>02B</t>
        </is>
      </c>
      <c r="H6517" t="inlineStr">
        <is>
          <t>Hot TCS food item not held at or above 140 °F.</t>
        </is>
      </c>
      <c r="I6517" t="inlineStr">
        <is>
          <t>Critical</t>
        </is>
      </c>
      <c r="J6517" t="n">
        <v>16</v>
      </c>
      <c r="L6517" s="9">
        <f>A6517&amp;"-"&amp;TEXT(E6517,"yyyymmdd")</f>
        <v/>
      </c>
    </row>
    <row r="6518">
      <c r="A6518" t="n">
        <v>50162845</v>
      </c>
      <c r="B6518" t="inlineStr">
        <is>
          <t>Manhattan</t>
        </is>
      </c>
      <c r="C6518" t="inlineStr">
        <is>
          <t>10018</t>
        </is>
      </c>
      <c r="D6518" t="inlineStr">
        <is>
          <t>Steakhouse</t>
        </is>
      </c>
      <c r="E6518" s="8" t="n">
        <v>46154</v>
      </c>
      <c r="F6518" t="inlineStr">
        <is>
          <t>Violations were cited in the following area(s).</t>
        </is>
      </c>
      <c r="G6518" t="inlineStr">
        <is>
          <t>04C</t>
        </is>
      </c>
      <c r="H6518" t="inlineStr">
        <is>
          <t>Food worker/food vendor does not use utensil or other barrier to eliminate bare hand contact with food that will not receive adequate additional heat treatment.</t>
        </is>
      </c>
      <c r="I6518" t="inlineStr">
        <is>
          <t>Critical</t>
        </is>
      </c>
      <c r="J6518" t="n">
        <v>16</v>
      </c>
      <c r="L6518" s="9">
        <f>A6518&amp;"-"&amp;TEXT(E6518,"yyyymmdd")</f>
        <v/>
      </c>
    </row>
    <row r="6519">
      <c r="A6519" t="n">
        <v>50173143</v>
      </c>
      <c r="B6519" t="inlineStr">
        <is>
          <t>Manhattan</t>
        </is>
      </c>
      <c r="C6519" t="inlineStr">
        <is>
          <t>10029</t>
        </is>
      </c>
      <c r="D6519" t="inlineStr">
        <is>
          <t>Coffee/Tea</t>
        </is>
      </c>
      <c r="E6519" s="8" t="n">
        <v>46154</v>
      </c>
      <c r="F6519" t="inlineStr">
        <is>
          <t>Violations were cited in the following area(s).</t>
        </is>
      </c>
      <c r="G6519" t="inlineStr">
        <is>
          <t>06C</t>
        </is>
      </c>
      <c r="H651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519" t="inlineStr">
        <is>
          <t>Critical</t>
        </is>
      </c>
      <c r="J6519" t="n">
        <v>13</v>
      </c>
      <c r="K6519" t="inlineStr">
        <is>
          <t>A</t>
        </is>
      </c>
      <c r="L6519" s="9">
        <f>A6519&amp;"-"&amp;TEXT(E6519,"yyyymmdd")</f>
        <v/>
      </c>
    </row>
    <row r="6520">
      <c r="A6520" t="n">
        <v>50173143</v>
      </c>
      <c r="B6520" t="inlineStr">
        <is>
          <t>Manhattan</t>
        </is>
      </c>
      <c r="C6520" t="inlineStr">
        <is>
          <t>10029</t>
        </is>
      </c>
      <c r="D6520" t="inlineStr">
        <is>
          <t>Coffee/Tea</t>
        </is>
      </c>
      <c r="E6520" s="8" t="n">
        <v>46154</v>
      </c>
      <c r="F6520" t="inlineStr">
        <is>
          <t>Violations were cited in the following area(s).</t>
        </is>
      </c>
      <c r="G6520" t="inlineStr">
        <is>
          <t>10F</t>
        </is>
      </c>
      <c r="H6520" t="inlineStr">
        <is>
          <t>Non-food contact surface or equipment made of unacceptable material, not kept clean, or not properly sealed, raised, spaced or movable to allow accessibility for cleaning on all sides, above and underneath the unit.</t>
        </is>
      </c>
      <c r="I6520" t="inlineStr">
        <is>
          <t>Not Critical</t>
        </is>
      </c>
      <c r="J6520" t="n">
        <v>13</v>
      </c>
      <c r="K6520" t="inlineStr">
        <is>
          <t>A</t>
        </is>
      </c>
      <c r="L6520" s="9">
        <f>A6520&amp;"-"&amp;TEXT(E6520,"yyyymmdd")</f>
        <v/>
      </c>
    </row>
    <row r="6521">
      <c r="A6521" t="n">
        <v>50173143</v>
      </c>
      <c r="B6521" t="inlineStr">
        <is>
          <t>Manhattan</t>
        </is>
      </c>
      <c r="C6521" t="inlineStr">
        <is>
          <t>10029</t>
        </is>
      </c>
      <c r="D6521" t="inlineStr">
        <is>
          <t>Coffee/Tea</t>
        </is>
      </c>
      <c r="E6521" s="8" t="n">
        <v>46154</v>
      </c>
      <c r="F6521" t="inlineStr">
        <is>
          <t>Violations were cited in the following area(s).</t>
        </is>
      </c>
      <c r="G6521" t="inlineStr">
        <is>
          <t>10G</t>
        </is>
      </c>
      <c r="H6521" t="inlineStr">
        <is>
          <t>Dishwashing and ware washing: Cleaning and sanitizing of tableware, including dishes, utensils, and equipment deficient.</t>
        </is>
      </c>
      <c r="I6521" t="inlineStr">
        <is>
          <t>Not Critical</t>
        </is>
      </c>
      <c r="J6521" t="n">
        <v>13</v>
      </c>
      <c r="K6521" t="inlineStr">
        <is>
          <t>A</t>
        </is>
      </c>
      <c r="L6521" s="9">
        <f>A6521&amp;"-"&amp;TEXT(E6521,"yyyymmdd")</f>
        <v/>
      </c>
    </row>
    <row r="6522">
      <c r="A6522" t="n">
        <v>40368018</v>
      </c>
      <c r="B6522" t="inlineStr">
        <is>
          <t>Bronx</t>
        </is>
      </c>
      <c r="C6522" t="inlineStr">
        <is>
          <t>10460</t>
        </is>
      </c>
      <c r="D6522" t="inlineStr">
        <is>
          <t>American</t>
        </is>
      </c>
      <c r="E6522" s="8" t="n">
        <v>46155</v>
      </c>
      <c r="F6522" t="inlineStr">
        <is>
          <t>Violations were cited in the following area(s).</t>
        </is>
      </c>
      <c r="G6522" t="inlineStr">
        <is>
          <t>10F</t>
        </is>
      </c>
      <c r="H6522" t="inlineStr">
        <is>
          <t>Non-food contact surface or equipment made of unacceptable material, not kept clean, or not properly sealed, raised, spaced or movable to allow accessibility for cleaning on all sides, above and underneath the unit.</t>
        </is>
      </c>
      <c r="I6522" t="inlineStr">
        <is>
          <t>Not Critical</t>
        </is>
      </c>
      <c r="J6522" t="n">
        <v>2</v>
      </c>
      <c r="K6522" t="inlineStr">
        <is>
          <t>A</t>
        </is>
      </c>
      <c r="L6522" s="9">
        <f>A6522&amp;"-"&amp;TEXT(E6522,"yyyymmdd")</f>
        <v/>
      </c>
    </row>
    <row r="6523">
      <c r="A6523" t="n">
        <v>40609590</v>
      </c>
      <c r="B6523" t="inlineStr">
        <is>
          <t>Manhattan</t>
        </is>
      </c>
      <c r="C6523" t="inlineStr">
        <is>
          <t>10022</t>
        </is>
      </c>
      <c r="D6523" t="inlineStr">
        <is>
          <t>American</t>
        </is>
      </c>
      <c r="E6523" s="8" t="n">
        <v>46155</v>
      </c>
      <c r="F6523" t="inlineStr">
        <is>
          <t>Violations were cited in the following area(s).</t>
        </is>
      </c>
      <c r="G6523" t="inlineStr">
        <is>
          <t>02G</t>
        </is>
      </c>
      <c r="H6523" t="inlineStr">
        <is>
          <t>Cold TCS food item held above 41 °F; smoked or processed fish held above 38 °F; intact raw eggs held above 45 °F; or reduced oxygen packaged (ROP) TCS foods held above required temperatures except during active necessary preparation.</t>
        </is>
      </c>
      <c r="I6523" t="inlineStr">
        <is>
          <t>Critical</t>
        </is>
      </c>
      <c r="J6523" t="n">
        <v>12</v>
      </c>
      <c r="K6523" t="inlineStr">
        <is>
          <t>A</t>
        </is>
      </c>
      <c r="L6523" s="9">
        <f>A6523&amp;"-"&amp;TEXT(E6523,"yyyymmdd")</f>
        <v/>
      </c>
    </row>
    <row r="6524">
      <c r="A6524" t="n">
        <v>40609590</v>
      </c>
      <c r="B6524" t="inlineStr">
        <is>
          <t>Manhattan</t>
        </is>
      </c>
      <c r="C6524" t="inlineStr">
        <is>
          <t>10022</t>
        </is>
      </c>
      <c r="D6524" t="inlineStr">
        <is>
          <t>American</t>
        </is>
      </c>
      <c r="E6524" s="8" t="n">
        <v>46155</v>
      </c>
      <c r="F6524" t="inlineStr">
        <is>
          <t>Violations were cited in the following area(s).</t>
        </is>
      </c>
      <c r="G6524" t="inlineStr">
        <is>
          <t>10F</t>
        </is>
      </c>
      <c r="H6524" t="inlineStr">
        <is>
          <t>Non-food contact surface or equipment made of unacceptable material, not kept clean, or not properly sealed, raised, spaced or movable to allow accessibility for cleaning on all sides, above and underneath the unit.</t>
        </is>
      </c>
      <c r="I6524" t="inlineStr">
        <is>
          <t>Not Critical</t>
        </is>
      </c>
      <c r="J6524" t="n">
        <v>12</v>
      </c>
      <c r="K6524" t="inlineStr">
        <is>
          <t>A</t>
        </is>
      </c>
      <c r="L6524" s="9">
        <f>A6524&amp;"-"&amp;TEXT(E6524,"yyyymmdd")</f>
        <v/>
      </c>
    </row>
    <row r="6525">
      <c r="A6525" t="n">
        <v>40752293</v>
      </c>
      <c r="B6525" t="inlineStr">
        <is>
          <t>Brooklyn</t>
        </is>
      </c>
      <c r="C6525" t="inlineStr">
        <is>
          <t>11206</t>
        </is>
      </c>
      <c r="D6525" t="inlineStr">
        <is>
          <t>Latin American</t>
        </is>
      </c>
      <c r="E6525" s="8" t="n">
        <v>46155</v>
      </c>
      <c r="F6525" t="inlineStr">
        <is>
          <t>Violations were cited in the following area(s).</t>
        </is>
      </c>
      <c r="G6525" t="inlineStr">
        <is>
          <t>02B</t>
        </is>
      </c>
      <c r="H6525" t="inlineStr">
        <is>
          <t>Hot TCS food item not held at or above 140 °F.</t>
        </is>
      </c>
      <c r="I6525" t="inlineStr">
        <is>
          <t>Critical</t>
        </is>
      </c>
      <c r="J6525" t="n">
        <v>25</v>
      </c>
      <c r="L6525" s="9">
        <f>A6525&amp;"-"&amp;TEXT(E6525,"yyyymmdd")</f>
        <v/>
      </c>
    </row>
    <row r="6526">
      <c r="A6526" t="n">
        <v>40752293</v>
      </c>
      <c r="B6526" t="inlineStr">
        <is>
          <t>Brooklyn</t>
        </is>
      </c>
      <c r="C6526" t="inlineStr">
        <is>
          <t>11206</t>
        </is>
      </c>
      <c r="D6526" t="inlineStr">
        <is>
          <t>Latin American</t>
        </is>
      </c>
      <c r="E6526" s="8" t="n">
        <v>46155</v>
      </c>
      <c r="F6526" t="inlineStr">
        <is>
          <t>Violations were cited in the following area(s).</t>
        </is>
      </c>
      <c r="G6526" t="inlineStr">
        <is>
          <t>04L</t>
        </is>
      </c>
      <c r="H6526" t="inlineStr">
        <is>
          <t>Evidence of mice or live mice in establishment's food or non-food areas.</t>
        </is>
      </c>
      <c r="I6526" t="inlineStr">
        <is>
          <t>Critical</t>
        </is>
      </c>
      <c r="J6526" t="n">
        <v>25</v>
      </c>
      <c r="L6526" s="9">
        <f>A6526&amp;"-"&amp;TEXT(E6526,"yyyymmdd")</f>
        <v/>
      </c>
    </row>
    <row r="6527">
      <c r="A6527" t="n">
        <v>40752293</v>
      </c>
      <c r="B6527" t="inlineStr">
        <is>
          <t>Brooklyn</t>
        </is>
      </c>
      <c r="C6527" t="inlineStr">
        <is>
          <t>11206</t>
        </is>
      </c>
      <c r="D6527" t="inlineStr">
        <is>
          <t>Latin American</t>
        </is>
      </c>
      <c r="E6527" s="8" t="n">
        <v>46155</v>
      </c>
      <c r="F6527" t="inlineStr">
        <is>
          <t>Violations were cited in the following area(s).</t>
        </is>
      </c>
      <c r="G6527" t="inlineStr">
        <is>
          <t>08A</t>
        </is>
      </c>
      <c r="H6527" t="inlineStr">
        <is>
          <t>Establishment is not free of harborage or conditions conducive to rodents, insects or other pests.</t>
        </is>
      </c>
      <c r="I6527" t="inlineStr">
        <is>
          <t>Not Critical</t>
        </is>
      </c>
      <c r="J6527" t="n">
        <v>25</v>
      </c>
      <c r="L6527" s="9">
        <f>A6527&amp;"-"&amp;TEXT(E6527,"yyyymmdd")</f>
        <v/>
      </c>
    </row>
    <row r="6528">
      <c r="A6528" t="n">
        <v>40752293</v>
      </c>
      <c r="B6528" t="inlineStr">
        <is>
          <t>Brooklyn</t>
        </is>
      </c>
      <c r="C6528" t="inlineStr">
        <is>
          <t>11206</t>
        </is>
      </c>
      <c r="D6528" t="inlineStr">
        <is>
          <t>Latin American</t>
        </is>
      </c>
      <c r="E6528" s="8" t="n">
        <v>46155</v>
      </c>
      <c r="F6528" t="inlineStr">
        <is>
          <t>Violations were cited in the following area(s).</t>
        </is>
      </c>
      <c r="G6528" t="inlineStr">
        <is>
          <t>10G</t>
        </is>
      </c>
      <c r="H6528" t="inlineStr">
        <is>
          <t>Dishwashing and ware washing: Cleaning and sanitizing of tableware, including dishes, utensils, and equipment deficient.</t>
        </is>
      </c>
      <c r="I6528" t="inlineStr">
        <is>
          <t>Not Critical</t>
        </is>
      </c>
      <c r="J6528" t="n">
        <v>25</v>
      </c>
      <c r="L6528" s="9">
        <f>A6528&amp;"-"&amp;TEXT(E6528,"yyyymmdd")</f>
        <v/>
      </c>
    </row>
    <row r="6529">
      <c r="A6529" t="n">
        <v>40783591</v>
      </c>
      <c r="B6529" t="inlineStr">
        <is>
          <t>Brooklyn</t>
        </is>
      </c>
      <c r="C6529" t="inlineStr">
        <is>
          <t>11223</t>
        </is>
      </c>
      <c r="D6529" t="inlineStr">
        <is>
          <t>Latin American</t>
        </is>
      </c>
      <c r="E6529" s="8" t="n">
        <v>46155</v>
      </c>
      <c r="F6529" t="inlineStr">
        <is>
          <t>Violations were cited in the following area(s).</t>
        </is>
      </c>
      <c r="G6529" t="inlineStr">
        <is>
          <t>04L</t>
        </is>
      </c>
      <c r="H6529" t="inlineStr">
        <is>
          <t>Evidence of mice or live mice in establishment's food or non-food areas.</t>
        </is>
      </c>
      <c r="I6529" t="inlineStr">
        <is>
          <t>Critical</t>
        </is>
      </c>
      <c r="J6529" t="n">
        <v>13</v>
      </c>
      <c r="K6529" t="inlineStr">
        <is>
          <t>A</t>
        </is>
      </c>
      <c r="L6529" s="9">
        <f>A6529&amp;"-"&amp;TEXT(E6529,"yyyymmdd")</f>
        <v/>
      </c>
    </row>
    <row r="6530">
      <c r="A6530" t="n">
        <v>40783591</v>
      </c>
      <c r="B6530" t="inlineStr">
        <is>
          <t>Brooklyn</t>
        </is>
      </c>
      <c r="C6530" t="inlineStr">
        <is>
          <t>11223</t>
        </is>
      </c>
      <c r="D6530" t="inlineStr">
        <is>
          <t>Latin American</t>
        </is>
      </c>
      <c r="E6530" s="8" t="n">
        <v>46155</v>
      </c>
      <c r="F6530" t="inlineStr">
        <is>
          <t>Violations were cited in the following area(s).</t>
        </is>
      </c>
      <c r="G6530" t="inlineStr">
        <is>
          <t>08A</t>
        </is>
      </c>
      <c r="H6530" t="inlineStr">
        <is>
          <t>Establishment is not free of harborage or conditions conducive to rodents, insects or other pests.</t>
        </is>
      </c>
      <c r="I6530" t="inlineStr">
        <is>
          <t>Not Critical</t>
        </is>
      </c>
      <c r="J6530" t="n">
        <v>13</v>
      </c>
      <c r="K6530" t="inlineStr">
        <is>
          <t>A</t>
        </is>
      </c>
      <c r="L6530" s="9">
        <f>A6530&amp;"-"&amp;TEXT(E6530,"yyyymmdd")</f>
        <v/>
      </c>
    </row>
    <row r="6531">
      <c r="A6531" t="n">
        <v>40783591</v>
      </c>
      <c r="B6531" t="inlineStr">
        <is>
          <t>Brooklyn</t>
        </is>
      </c>
      <c r="C6531" t="inlineStr">
        <is>
          <t>11223</t>
        </is>
      </c>
      <c r="D6531" t="inlineStr">
        <is>
          <t>Latin American</t>
        </is>
      </c>
      <c r="E6531" s="8" t="n">
        <v>46155</v>
      </c>
      <c r="F6531" t="inlineStr">
        <is>
          <t>Violations were cited in the following area(s).</t>
        </is>
      </c>
      <c r="G6531" t="inlineStr">
        <is>
          <t>10B</t>
        </is>
      </c>
      <c r="H6531" t="inlineStr">
        <is>
          <t>Anti-siphonage or back-flow prevention device not provided where required; equipment or floor not properly drained; sewage disposal system in disrepair or not functioning properly. Condensation or liquid waste improperly disposed of.</t>
        </is>
      </c>
      <c r="I6531" t="inlineStr">
        <is>
          <t>Not Critical</t>
        </is>
      </c>
      <c r="J6531" t="n">
        <v>13</v>
      </c>
      <c r="K6531" t="inlineStr">
        <is>
          <t>A</t>
        </is>
      </c>
      <c r="L6531" s="9">
        <f>A6531&amp;"-"&amp;TEXT(E6531,"yyyymmdd")</f>
        <v/>
      </c>
    </row>
    <row r="6532">
      <c r="A6532" t="n">
        <v>40895911</v>
      </c>
      <c r="B6532" t="inlineStr">
        <is>
          <t>Brooklyn</t>
        </is>
      </c>
      <c r="C6532" t="inlineStr">
        <is>
          <t>11206</t>
        </is>
      </c>
      <c r="D6532" t="inlineStr">
        <is>
          <t>Latin American</t>
        </is>
      </c>
      <c r="E6532" s="8" t="n">
        <v>46155</v>
      </c>
      <c r="F6532" t="inlineStr">
        <is>
          <t>Violations were cited in the following area(s).</t>
        </is>
      </c>
      <c r="G6532" t="inlineStr">
        <is>
          <t>06A</t>
        </is>
      </c>
      <c r="H6532" t="inlineStr">
        <is>
          <t>Personal cleanliness is inadequate. Outer garment soiled with possible contaminant. Effective hair restraint not worn where required. Jewelry worn on hands or arms. Fingernail polish worn or fingernails not kept clean and trimmed.</t>
        </is>
      </c>
      <c r="I6532" t="inlineStr">
        <is>
          <t>Critical</t>
        </is>
      </c>
      <c r="J6532" t="n">
        <v>10</v>
      </c>
      <c r="K6532" t="inlineStr">
        <is>
          <t>A</t>
        </is>
      </c>
      <c r="L6532" s="9">
        <f>A6532&amp;"-"&amp;TEXT(E6532,"yyyymmdd")</f>
        <v/>
      </c>
    </row>
    <row r="6533">
      <c r="A6533" t="n">
        <v>40895911</v>
      </c>
      <c r="B6533" t="inlineStr">
        <is>
          <t>Brooklyn</t>
        </is>
      </c>
      <c r="C6533" t="inlineStr">
        <is>
          <t>11206</t>
        </is>
      </c>
      <c r="D6533" t="inlineStr">
        <is>
          <t>Latin American</t>
        </is>
      </c>
      <c r="E6533" s="8" t="n">
        <v>46155</v>
      </c>
      <c r="F6533" t="inlineStr">
        <is>
          <t>Violations were cited in the following area(s).</t>
        </is>
      </c>
      <c r="G6533" t="inlineStr">
        <is>
          <t>10G</t>
        </is>
      </c>
      <c r="H6533" t="inlineStr">
        <is>
          <t>Dishwashing and ware washing: Cleaning and sanitizing of tableware, including dishes, utensils, and equipment deficient.</t>
        </is>
      </c>
      <c r="I6533" t="inlineStr">
        <is>
          <t>Not Critical</t>
        </is>
      </c>
      <c r="J6533" t="n">
        <v>10</v>
      </c>
      <c r="K6533" t="inlineStr">
        <is>
          <t>A</t>
        </is>
      </c>
      <c r="L6533" s="9">
        <f>A6533&amp;"-"&amp;TEXT(E6533,"yyyymmdd")</f>
        <v/>
      </c>
    </row>
    <row r="6534">
      <c r="A6534" t="n">
        <v>41111464</v>
      </c>
      <c r="B6534" t="inlineStr">
        <is>
          <t>Brooklyn</t>
        </is>
      </c>
      <c r="D6534" t="inlineStr">
        <is>
          <t>Asian/Asian Fusion</t>
        </is>
      </c>
      <c r="E6534" s="8" t="n">
        <v>46155</v>
      </c>
      <c r="F6534" t="inlineStr">
        <is>
          <t>Violations were cited in the following area(s).</t>
        </is>
      </c>
      <c r="G6534" t="inlineStr">
        <is>
          <t>04L</t>
        </is>
      </c>
      <c r="H6534" t="inlineStr">
        <is>
          <t>Evidence of mice or live mice in establishment's food or non-food areas.</t>
        </is>
      </c>
      <c r="I6534" t="inlineStr">
        <is>
          <t>Critical</t>
        </is>
      </c>
      <c r="J6534" t="n">
        <v>9</v>
      </c>
      <c r="L6534" s="9">
        <f>A6534&amp;"-"&amp;TEXT(E6534,"yyyymmdd")</f>
        <v/>
      </c>
    </row>
    <row r="6535">
      <c r="A6535" t="n">
        <v>41111464</v>
      </c>
      <c r="B6535" t="inlineStr">
        <is>
          <t>Brooklyn</t>
        </is>
      </c>
      <c r="D6535" t="inlineStr">
        <is>
          <t>Asian/Asian Fusion</t>
        </is>
      </c>
      <c r="E6535" s="8" t="n">
        <v>46155</v>
      </c>
      <c r="F6535" t="inlineStr">
        <is>
          <t>Violations were cited in the following area(s).</t>
        </is>
      </c>
      <c r="G6535" t="inlineStr">
        <is>
          <t>08A</t>
        </is>
      </c>
      <c r="H6535" t="inlineStr">
        <is>
          <t>Establishment is not free of harborage or conditions conducive to rodents, insects or other pests.</t>
        </is>
      </c>
      <c r="I6535" t="inlineStr">
        <is>
          <t>Not Critical</t>
        </is>
      </c>
      <c r="J6535" t="n">
        <v>9</v>
      </c>
      <c r="L6535" s="9">
        <f>A6535&amp;"-"&amp;TEXT(E6535,"yyyymmdd")</f>
        <v/>
      </c>
    </row>
    <row r="6536">
      <c r="A6536" t="n">
        <v>41147597</v>
      </c>
      <c r="B6536" t="inlineStr">
        <is>
          <t>Brooklyn</t>
        </is>
      </c>
      <c r="C6536" t="inlineStr">
        <is>
          <t>11215</t>
        </is>
      </c>
      <c r="D6536" t="inlineStr">
        <is>
          <t>Latin American</t>
        </is>
      </c>
      <c r="E6536" s="8" t="n">
        <v>46155</v>
      </c>
      <c r="F6536" t="inlineStr">
        <is>
          <t>Violations were cited in the following area(s).</t>
        </is>
      </c>
      <c r="G6536" t="inlineStr">
        <is>
          <t>04L</t>
        </is>
      </c>
      <c r="H6536" t="inlineStr">
        <is>
          <t>Evidence of mice or live mice in establishment's food or non-food areas.</t>
        </is>
      </c>
      <c r="I6536" t="inlineStr">
        <is>
          <t>Critical</t>
        </is>
      </c>
      <c r="J6536" t="n">
        <v>9</v>
      </c>
      <c r="K6536" t="inlineStr">
        <is>
          <t>A</t>
        </is>
      </c>
      <c r="L6536" s="9">
        <f>A6536&amp;"-"&amp;TEXT(E6536,"yyyymmdd")</f>
        <v/>
      </c>
    </row>
    <row r="6537">
      <c r="A6537" t="n">
        <v>41147597</v>
      </c>
      <c r="B6537" t="inlineStr">
        <is>
          <t>Brooklyn</t>
        </is>
      </c>
      <c r="C6537" t="inlineStr">
        <is>
          <t>11215</t>
        </is>
      </c>
      <c r="D6537" t="inlineStr">
        <is>
          <t>Latin American</t>
        </is>
      </c>
      <c r="E6537" s="8" t="n">
        <v>46155</v>
      </c>
      <c r="F6537" t="inlineStr">
        <is>
          <t>Violations were cited in the following area(s).</t>
        </is>
      </c>
      <c r="G6537" t="inlineStr">
        <is>
          <t>10B</t>
        </is>
      </c>
      <c r="H6537" t="inlineStr">
        <is>
          <t>Anti-siphonage or back-flow prevention device not provided where required; equipment or floor not properly drained; sewage disposal system in disrepair or not functioning properly. Condensation or liquid waste improperly disposed of.</t>
        </is>
      </c>
      <c r="I6537" t="inlineStr">
        <is>
          <t>Not Critical</t>
        </is>
      </c>
      <c r="J6537" t="n">
        <v>9</v>
      </c>
      <c r="K6537" t="inlineStr">
        <is>
          <t>A</t>
        </is>
      </c>
      <c r="L6537" s="9">
        <f>A6537&amp;"-"&amp;TEXT(E6537,"yyyymmdd")</f>
        <v/>
      </c>
    </row>
    <row r="6538">
      <c r="A6538" t="n">
        <v>41225826</v>
      </c>
      <c r="B6538" t="inlineStr">
        <is>
          <t>Brooklyn</t>
        </is>
      </c>
      <c r="C6538" t="inlineStr">
        <is>
          <t>11223</t>
        </is>
      </c>
      <c r="D6538" t="inlineStr">
        <is>
          <t>Bagels/Pretzels</t>
        </is>
      </c>
      <c r="E6538" s="8" t="n">
        <v>46155</v>
      </c>
      <c r="F6538" t="inlineStr">
        <is>
          <t>Violations were cited in the following area(s).</t>
        </is>
      </c>
      <c r="G6538" t="inlineStr">
        <is>
          <t>02G</t>
        </is>
      </c>
      <c r="H6538" t="inlineStr">
        <is>
          <t>Cold TCS food item held above 41 °F; smoked or processed fish held above 38 °F; intact raw eggs held above 45 °F; or reduced oxygen packaged (ROP) TCS foods held above required temperatures except during active necessary preparation.</t>
        </is>
      </c>
      <c r="I6538" t="inlineStr">
        <is>
          <t>Critical</t>
        </is>
      </c>
      <c r="J6538" t="n">
        <v>10</v>
      </c>
      <c r="K6538" t="inlineStr">
        <is>
          <t>A</t>
        </is>
      </c>
      <c r="L6538" s="9">
        <f>A6538&amp;"-"&amp;TEXT(E6538,"yyyymmdd")</f>
        <v/>
      </c>
    </row>
    <row r="6539">
      <c r="A6539" t="n">
        <v>41225826</v>
      </c>
      <c r="B6539" t="inlineStr">
        <is>
          <t>Brooklyn</t>
        </is>
      </c>
      <c r="C6539" t="inlineStr">
        <is>
          <t>11223</t>
        </is>
      </c>
      <c r="D6539" t="inlineStr">
        <is>
          <t>Bagels/Pretzels</t>
        </is>
      </c>
      <c r="E6539" s="8" t="n">
        <v>46155</v>
      </c>
      <c r="F6539" t="inlineStr">
        <is>
          <t>Violations were cited in the following area(s).</t>
        </is>
      </c>
      <c r="G6539" t="inlineStr">
        <is>
          <t>09C</t>
        </is>
      </c>
      <c r="H6539" t="inlineStr">
        <is>
          <t>Design, construction, materials used or maintenance of food contact surface improper. Surface not easily cleanable, sanitized and maintained.</t>
        </is>
      </c>
      <c r="I6539" t="inlineStr">
        <is>
          <t>Not Critical</t>
        </is>
      </c>
      <c r="J6539" t="n">
        <v>10</v>
      </c>
      <c r="K6539" t="inlineStr">
        <is>
          <t>A</t>
        </is>
      </c>
      <c r="L6539" s="9">
        <f>A6539&amp;"-"&amp;TEXT(E6539,"yyyymmdd")</f>
        <v/>
      </c>
    </row>
    <row r="6540">
      <c r="A6540" t="n">
        <v>41269725</v>
      </c>
      <c r="B6540" t="inlineStr">
        <is>
          <t>Queens</t>
        </is>
      </c>
      <c r="C6540" t="inlineStr">
        <is>
          <t>11426</t>
        </is>
      </c>
      <c r="D6540" t="inlineStr">
        <is>
          <t>Coffee/Tea</t>
        </is>
      </c>
      <c r="E6540" s="8" t="n">
        <v>46155</v>
      </c>
      <c r="F6540" t="inlineStr">
        <is>
          <t>Violations were cited in the following area(s).</t>
        </is>
      </c>
      <c r="G6540" t="inlineStr">
        <is>
          <t>06C</t>
        </is>
      </c>
      <c r="H654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540" t="inlineStr">
        <is>
          <t>Critical</t>
        </is>
      </c>
      <c r="J6540" t="n">
        <v>8</v>
      </c>
      <c r="K6540" t="inlineStr">
        <is>
          <t>A</t>
        </is>
      </c>
      <c r="L6540" s="9">
        <f>A6540&amp;"-"&amp;TEXT(E6540,"yyyymmdd")</f>
        <v/>
      </c>
    </row>
    <row r="6541">
      <c r="A6541" t="n">
        <v>41269725</v>
      </c>
      <c r="B6541" t="inlineStr">
        <is>
          <t>Queens</t>
        </is>
      </c>
      <c r="C6541" t="inlineStr">
        <is>
          <t>11426</t>
        </is>
      </c>
      <c r="D6541" t="inlineStr">
        <is>
          <t>Coffee/Tea</t>
        </is>
      </c>
      <c r="E6541" s="8" t="n">
        <v>46155</v>
      </c>
      <c r="F6541" t="inlineStr">
        <is>
          <t>Violations were cited in the following area(s).</t>
        </is>
      </c>
      <c r="G6541" t="inlineStr">
        <is>
          <t>10B</t>
        </is>
      </c>
      <c r="H6541" t="inlineStr">
        <is>
          <t>Anti-siphonage or back-flow prevention device not provided where required; equipment or floor not properly drained; sewage disposal system in disrepair or not functioning properly. Condensation or liquid waste improperly disposed of.</t>
        </is>
      </c>
      <c r="I6541" t="inlineStr">
        <is>
          <t>Not Critical</t>
        </is>
      </c>
      <c r="J6541" t="n">
        <v>8</v>
      </c>
      <c r="K6541" t="inlineStr">
        <is>
          <t>A</t>
        </is>
      </c>
      <c r="L6541" s="9">
        <f>A6541&amp;"-"&amp;TEXT(E6541,"yyyymmdd")</f>
        <v/>
      </c>
    </row>
    <row r="6542">
      <c r="A6542" t="n">
        <v>41272891</v>
      </c>
      <c r="B6542" t="inlineStr">
        <is>
          <t>Manhattan</t>
        </is>
      </c>
      <c r="C6542" t="inlineStr">
        <is>
          <t>10018</t>
        </is>
      </c>
      <c r="D6542" t="inlineStr">
        <is>
          <t>Indian</t>
        </is>
      </c>
      <c r="E6542" s="8" t="n">
        <v>46155</v>
      </c>
      <c r="F6542" t="inlineStr">
        <is>
          <t>Violations were cited in the following area(s).</t>
        </is>
      </c>
      <c r="G6542" t="inlineStr">
        <is>
          <t>09B</t>
        </is>
      </c>
      <c r="H6542" t="inlineStr">
        <is>
          <t>Thawing procedure improper.</t>
        </is>
      </c>
      <c r="I6542" t="inlineStr">
        <is>
          <t>Not Critical</t>
        </is>
      </c>
      <c r="J6542" t="n">
        <v>7</v>
      </c>
      <c r="K6542" t="inlineStr">
        <is>
          <t>A</t>
        </is>
      </c>
      <c r="L6542" s="9">
        <f>A6542&amp;"-"&amp;TEXT(E6542,"yyyymmdd")</f>
        <v/>
      </c>
    </row>
    <row r="6543">
      <c r="A6543" t="n">
        <v>41272891</v>
      </c>
      <c r="B6543" t="inlineStr">
        <is>
          <t>Manhattan</t>
        </is>
      </c>
      <c r="C6543" t="inlineStr">
        <is>
          <t>10018</t>
        </is>
      </c>
      <c r="D6543" t="inlineStr">
        <is>
          <t>Indian</t>
        </is>
      </c>
      <c r="E6543" s="8" t="n">
        <v>46155</v>
      </c>
      <c r="F6543" t="inlineStr">
        <is>
          <t>Violations were cited in the following area(s).</t>
        </is>
      </c>
      <c r="G6543" t="inlineStr">
        <is>
          <t>10F</t>
        </is>
      </c>
      <c r="H6543" t="inlineStr">
        <is>
          <t>Non-food contact surface or equipment made of unacceptable material, not kept clean, or not properly sealed, raised, spaced or movable to allow accessibility for cleaning on all sides, above and underneath the unit.</t>
        </is>
      </c>
      <c r="I6543" t="inlineStr">
        <is>
          <t>Not Critical</t>
        </is>
      </c>
      <c r="J6543" t="n">
        <v>7</v>
      </c>
      <c r="K6543" t="inlineStr">
        <is>
          <t>A</t>
        </is>
      </c>
      <c r="L6543" s="9">
        <f>A6543&amp;"-"&amp;TEXT(E6543,"yyyymmdd")</f>
        <v/>
      </c>
    </row>
    <row r="6544">
      <c r="A6544" t="n">
        <v>41543970</v>
      </c>
      <c r="B6544" t="inlineStr">
        <is>
          <t>Manhattan</t>
        </is>
      </c>
      <c r="D6544" t="inlineStr">
        <is>
          <t>Middle Eastern</t>
        </is>
      </c>
      <c r="E6544" s="8" t="n">
        <v>46155</v>
      </c>
      <c r="F6544" t="inlineStr">
        <is>
          <t>Violations were cited in the following area(s).</t>
        </is>
      </c>
      <c r="G6544" t="inlineStr">
        <is>
          <t>02G</t>
        </is>
      </c>
      <c r="H6544" t="inlineStr">
        <is>
          <t>Cold TCS food item held above 41 °F; smoked or processed fish held above 38 °F; intact raw eggs held above 45 °F; or reduced oxygen packaged (ROP) TCS foods held above required temperatures except during active necessary preparation.</t>
        </is>
      </c>
      <c r="I6544" t="inlineStr">
        <is>
          <t>Critical</t>
        </is>
      </c>
      <c r="J6544" t="n">
        <v>22</v>
      </c>
      <c r="L6544" s="9">
        <f>A6544&amp;"-"&amp;TEXT(E6544,"yyyymmdd")</f>
        <v/>
      </c>
    </row>
    <row r="6545">
      <c r="A6545" t="n">
        <v>41543970</v>
      </c>
      <c r="B6545" t="inlineStr">
        <is>
          <t>Manhattan</t>
        </is>
      </c>
      <c r="D6545" t="inlineStr">
        <is>
          <t>Middle Eastern</t>
        </is>
      </c>
      <c r="E6545" s="8" t="n">
        <v>46155</v>
      </c>
      <c r="F6545" t="inlineStr">
        <is>
          <t>Violations were cited in the following area(s).</t>
        </is>
      </c>
      <c r="G6545" t="inlineStr">
        <is>
          <t>04H</t>
        </is>
      </c>
      <c r="H6545" t="inlineStr">
        <is>
          <t>Raw, cooked or prepared food is adulterated, contaminated, cross-contaminated, or not discarded in accordance with HACCP plan.</t>
        </is>
      </c>
      <c r="I6545" t="inlineStr">
        <is>
          <t>Critical</t>
        </is>
      </c>
      <c r="J6545" t="n">
        <v>22</v>
      </c>
      <c r="L6545" s="9">
        <f>A6545&amp;"-"&amp;TEXT(E6545,"yyyymmdd")</f>
        <v/>
      </c>
    </row>
    <row r="6546">
      <c r="A6546" t="n">
        <v>41543970</v>
      </c>
      <c r="B6546" t="inlineStr">
        <is>
          <t>Manhattan</t>
        </is>
      </c>
      <c r="D6546" t="inlineStr">
        <is>
          <t>Middle Eastern</t>
        </is>
      </c>
      <c r="E6546" s="8" t="n">
        <v>46155</v>
      </c>
      <c r="F6546" t="inlineStr">
        <is>
          <t>Violations were cited in the following area(s).</t>
        </is>
      </c>
      <c r="G6546" t="inlineStr">
        <is>
          <t>06C</t>
        </is>
      </c>
      <c r="H654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546" t="inlineStr">
        <is>
          <t>Critical</t>
        </is>
      </c>
      <c r="J6546" t="n">
        <v>22</v>
      </c>
      <c r="L6546" s="9">
        <f>A6546&amp;"-"&amp;TEXT(E6546,"yyyymmdd")</f>
        <v/>
      </c>
    </row>
    <row r="6547">
      <c r="A6547" t="n">
        <v>41543970</v>
      </c>
      <c r="B6547" t="inlineStr">
        <is>
          <t>Manhattan</t>
        </is>
      </c>
      <c r="D6547" t="inlineStr">
        <is>
          <t>Middle Eastern</t>
        </is>
      </c>
      <c r="E6547" s="8" t="n">
        <v>46155</v>
      </c>
      <c r="F6547" t="inlineStr">
        <is>
          <t>Violations were cited in the following area(s).</t>
        </is>
      </c>
      <c r="G6547" t="inlineStr">
        <is>
          <t>10F</t>
        </is>
      </c>
      <c r="H6547" t="inlineStr">
        <is>
          <t>Non-food contact surface or equipment made of unacceptable material, not kept clean, or not properly sealed, raised, spaced or movable to allow accessibility for cleaning on all sides, above and underneath the unit.</t>
        </is>
      </c>
      <c r="I6547" t="inlineStr">
        <is>
          <t>Not Critical</t>
        </is>
      </c>
      <c r="J6547" t="n">
        <v>22</v>
      </c>
      <c r="L6547" s="9">
        <f>A6547&amp;"-"&amp;TEXT(E6547,"yyyymmdd")</f>
        <v/>
      </c>
    </row>
    <row r="6548">
      <c r="A6548" t="n">
        <v>41570932</v>
      </c>
      <c r="B6548" t="inlineStr">
        <is>
          <t>Queens</t>
        </is>
      </c>
      <c r="C6548" t="inlineStr">
        <is>
          <t>11428</t>
        </is>
      </c>
      <c r="D6548" t="inlineStr">
        <is>
          <t>American</t>
        </is>
      </c>
      <c r="E6548" s="8" t="n">
        <v>46155</v>
      </c>
      <c r="F6548" t="inlineStr">
        <is>
          <t>Violations were cited in the following area(s).</t>
        </is>
      </c>
      <c r="G6548" t="inlineStr">
        <is>
          <t>02G</t>
        </is>
      </c>
      <c r="H6548" t="inlineStr">
        <is>
          <t>Cold TCS food item held above 41 °F; smoked or processed fish held above 38 °F; intact raw eggs held above 45 °F; or reduced oxygen packaged (ROP) TCS foods held above required temperatures except during active necessary preparation.</t>
        </is>
      </c>
      <c r="I6548" t="inlineStr">
        <is>
          <t>Critical</t>
        </is>
      </c>
      <c r="J6548" t="n">
        <v>21</v>
      </c>
      <c r="L6548" s="9">
        <f>A6548&amp;"-"&amp;TEXT(E6548,"yyyymmdd")</f>
        <v/>
      </c>
    </row>
    <row r="6549">
      <c r="A6549" t="n">
        <v>41570932</v>
      </c>
      <c r="B6549" t="inlineStr">
        <is>
          <t>Queens</t>
        </is>
      </c>
      <c r="C6549" t="inlineStr">
        <is>
          <t>11428</t>
        </is>
      </c>
      <c r="D6549" t="inlineStr">
        <is>
          <t>American</t>
        </is>
      </c>
      <c r="E6549" s="8" t="n">
        <v>46155</v>
      </c>
      <c r="F6549" t="inlineStr">
        <is>
          <t>Violations were cited in the following area(s).</t>
        </is>
      </c>
      <c r="G6549" t="inlineStr">
        <is>
          <t>06F</t>
        </is>
      </c>
      <c r="H6549" t="inlineStr">
        <is>
          <t>Wiping cloths not stored clean and dry, or in a sanitizing solution, between uses.</t>
        </is>
      </c>
      <c r="I6549" t="inlineStr">
        <is>
          <t>Critical</t>
        </is>
      </c>
      <c r="J6549" t="n">
        <v>21</v>
      </c>
      <c r="L6549" s="9">
        <f>A6549&amp;"-"&amp;TEXT(E6549,"yyyymmdd")</f>
        <v/>
      </c>
    </row>
    <row r="6550">
      <c r="A6550" t="n">
        <v>41570932</v>
      </c>
      <c r="B6550" t="inlineStr">
        <is>
          <t>Queens</t>
        </is>
      </c>
      <c r="C6550" t="inlineStr">
        <is>
          <t>11428</t>
        </is>
      </c>
      <c r="D6550" t="inlineStr">
        <is>
          <t>American</t>
        </is>
      </c>
      <c r="E6550" s="8" t="n">
        <v>46155</v>
      </c>
      <c r="F6550" t="inlineStr">
        <is>
          <t>Violations were cited in the following area(s).</t>
        </is>
      </c>
      <c r="G6550" t="inlineStr">
        <is>
          <t>10B</t>
        </is>
      </c>
      <c r="H6550" t="inlineStr">
        <is>
          <t>Anti-siphonage or back-flow prevention device not provided where required; equipment or floor not properly drained; sewage disposal system in disrepair or not functioning properly. Condensation or liquid waste improperly disposed of.</t>
        </is>
      </c>
      <c r="I6550" t="inlineStr">
        <is>
          <t>Not Critical</t>
        </is>
      </c>
      <c r="J6550" t="n">
        <v>21</v>
      </c>
      <c r="L6550" s="9">
        <f>A6550&amp;"-"&amp;TEXT(E6550,"yyyymmdd")</f>
        <v/>
      </c>
    </row>
    <row r="6551">
      <c r="A6551" t="n">
        <v>41570932</v>
      </c>
      <c r="B6551" t="inlineStr">
        <is>
          <t>Queens</t>
        </is>
      </c>
      <c r="C6551" t="inlineStr">
        <is>
          <t>11428</t>
        </is>
      </c>
      <c r="D6551" t="inlineStr">
        <is>
          <t>American</t>
        </is>
      </c>
      <c r="E6551" s="8" t="n">
        <v>46155</v>
      </c>
      <c r="F6551" t="inlineStr">
        <is>
          <t>Violations were cited in the following area(s).</t>
        </is>
      </c>
      <c r="G6551" t="inlineStr">
        <is>
          <t>10F</t>
        </is>
      </c>
      <c r="H6551" t="inlineStr">
        <is>
          <t>Non-food contact surface or equipment made of unacceptable material, not kept clean, or not properly sealed, raised, spaced or movable to allow accessibility for cleaning on all sides, above and underneath the unit.</t>
        </is>
      </c>
      <c r="I6551" t="inlineStr">
        <is>
          <t>Not Critical</t>
        </is>
      </c>
      <c r="J6551" t="n">
        <v>21</v>
      </c>
      <c r="L6551" s="9">
        <f>A6551&amp;"-"&amp;TEXT(E6551,"yyyymmdd")</f>
        <v/>
      </c>
    </row>
    <row r="6552">
      <c r="A6552" t="n">
        <v>41585567</v>
      </c>
      <c r="B6552" t="inlineStr">
        <is>
          <t>Manhattan</t>
        </is>
      </c>
      <c r="C6552" t="inlineStr">
        <is>
          <t>10023</t>
        </is>
      </c>
      <c r="D6552" t="inlineStr">
        <is>
          <t>Italian</t>
        </is>
      </c>
      <c r="E6552" s="8" t="n">
        <v>46155</v>
      </c>
      <c r="F6552" t="inlineStr">
        <is>
          <t>Violations were cited in the following area(s).</t>
        </is>
      </c>
      <c r="G6552" t="inlineStr">
        <is>
          <t>04A</t>
        </is>
      </c>
      <c r="H6552" t="inlineStr">
        <is>
          <t>Food Protection Certificate (FPC) not held by manager or supervisor of food operations.</t>
        </is>
      </c>
      <c r="I6552" t="inlineStr">
        <is>
          <t>Critical</t>
        </is>
      </c>
      <c r="J6552" t="n">
        <v>12</v>
      </c>
      <c r="K6552" t="inlineStr">
        <is>
          <t>A</t>
        </is>
      </c>
      <c r="L6552" s="9">
        <f>A6552&amp;"-"&amp;TEXT(E6552,"yyyymmdd")</f>
        <v/>
      </c>
    </row>
    <row r="6553">
      <c r="A6553" t="n">
        <v>41585567</v>
      </c>
      <c r="B6553" t="inlineStr">
        <is>
          <t>Manhattan</t>
        </is>
      </c>
      <c r="C6553" t="inlineStr">
        <is>
          <t>10023</t>
        </is>
      </c>
      <c r="D6553" t="inlineStr">
        <is>
          <t>Italian</t>
        </is>
      </c>
      <c r="E6553" s="8" t="n">
        <v>46155</v>
      </c>
      <c r="F6553" t="inlineStr">
        <is>
          <t>Violations were cited in the following area(s).</t>
        </is>
      </c>
      <c r="G6553" t="inlineStr">
        <is>
          <t>09E</t>
        </is>
      </c>
      <c r="H6553" t="inlineStr">
        <is>
          <t>Wash hands sign not posted near or above hand washing sink.</t>
        </is>
      </c>
      <c r="I6553" t="inlineStr">
        <is>
          <t>Not Critical</t>
        </is>
      </c>
      <c r="J6553" t="n">
        <v>12</v>
      </c>
      <c r="K6553" t="inlineStr">
        <is>
          <t>A</t>
        </is>
      </c>
      <c r="L6553" s="9">
        <f>A6553&amp;"-"&amp;TEXT(E6553,"yyyymmdd")</f>
        <v/>
      </c>
    </row>
    <row r="6554">
      <c r="A6554" t="n">
        <v>41606171</v>
      </c>
      <c r="B6554" t="inlineStr">
        <is>
          <t>Manhattan</t>
        </is>
      </c>
      <c r="C6554" t="inlineStr">
        <is>
          <t>10003</t>
        </is>
      </c>
      <c r="D6554" t="inlineStr">
        <is>
          <t>Pancakes/Waffles</t>
        </is>
      </c>
      <c r="E6554" s="8" t="n">
        <v>46155</v>
      </c>
      <c r="F6554" t="inlineStr">
        <is>
          <t>Violations were cited in the following area(s).</t>
        </is>
      </c>
      <c r="G6554" t="inlineStr">
        <is>
          <t>04N</t>
        </is>
      </c>
      <c r="H6554" t="inlineStr">
        <is>
          <t>Filth flies or food/refuse/sewage associated with (FRSA) flies or other nuisance pests in establishment’s food and/or non-food areas. FRSA flies include house flies, blow flies, bottle flies, flesh flies, drain flies, Phorid flies and fruit flies.</t>
        </is>
      </c>
      <c r="I6554" t="inlineStr">
        <is>
          <t>Critical</t>
        </is>
      </c>
      <c r="J6554" t="n">
        <v>22</v>
      </c>
      <c r="L6554" s="9">
        <f>A6554&amp;"-"&amp;TEXT(E6554,"yyyymmdd")</f>
        <v/>
      </c>
    </row>
    <row r="6555">
      <c r="A6555" t="n">
        <v>41606171</v>
      </c>
      <c r="B6555" t="inlineStr">
        <is>
          <t>Manhattan</t>
        </is>
      </c>
      <c r="C6555" t="inlineStr">
        <is>
          <t>10003</t>
        </is>
      </c>
      <c r="D6555" t="inlineStr">
        <is>
          <t>Pancakes/Waffles</t>
        </is>
      </c>
      <c r="E6555" s="8" t="n">
        <v>46155</v>
      </c>
      <c r="F6555" t="inlineStr">
        <is>
          <t>Violations were cited in the following area(s).</t>
        </is>
      </c>
      <c r="G6555" t="inlineStr">
        <is>
          <t>06C</t>
        </is>
      </c>
      <c r="H655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555" t="inlineStr">
        <is>
          <t>Critical</t>
        </is>
      </c>
      <c r="J6555" t="n">
        <v>22</v>
      </c>
      <c r="L6555" s="9">
        <f>A6555&amp;"-"&amp;TEXT(E6555,"yyyymmdd")</f>
        <v/>
      </c>
    </row>
    <row r="6556">
      <c r="A6556" t="n">
        <v>41606171</v>
      </c>
      <c r="B6556" t="inlineStr">
        <is>
          <t>Manhattan</t>
        </is>
      </c>
      <c r="C6556" t="inlineStr">
        <is>
          <t>10003</t>
        </is>
      </c>
      <c r="D6556" t="inlineStr">
        <is>
          <t>Pancakes/Waffles</t>
        </is>
      </c>
      <c r="E6556" s="8" t="n">
        <v>46155</v>
      </c>
      <c r="F6556" t="inlineStr">
        <is>
          <t>Violations were cited in the following area(s).</t>
        </is>
      </c>
      <c r="G6556" t="inlineStr">
        <is>
          <t>06D</t>
        </is>
      </c>
      <c r="H6556" t="inlineStr">
        <is>
          <t>Food contact surface not properly washed, rinsed and sanitized after each use and following any activity when contamination may have occurred.</t>
        </is>
      </c>
      <c r="I6556" t="inlineStr">
        <is>
          <t>Critical</t>
        </is>
      </c>
      <c r="J6556" t="n">
        <v>22</v>
      </c>
      <c r="L6556" s="9">
        <f>A6556&amp;"-"&amp;TEXT(E6556,"yyyymmdd")</f>
        <v/>
      </c>
    </row>
    <row r="6557">
      <c r="A6557" t="n">
        <v>41606171</v>
      </c>
      <c r="B6557" t="inlineStr">
        <is>
          <t>Manhattan</t>
        </is>
      </c>
      <c r="C6557" t="inlineStr">
        <is>
          <t>10003</t>
        </is>
      </c>
      <c r="D6557" t="inlineStr">
        <is>
          <t>Pancakes/Waffles</t>
        </is>
      </c>
      <c r="E6557" s="8" t="n">
        <v>46155</v>
      </c>
      <c r="F6557" t="inlineStr">
        <is>
          <t>Violations were cited in the following area(s).</t>
        </is>
      </c>
      <c r="G6557" t="inlineStr">
        <is>
          <t>10G</t>
        </is>
      </c>
      <c r="H6557" t="inlineStr">
        <is>
          <t>Dishwashing and ware washing: Cleaning and sanitizing of tableware, including dishes, utensils, and equipment deficient.</t>
        </is>
      </c>
      <c r="I6557" t="inlineStr">
        <is>
          <t>Not Critical</t>
        </is>
      </c>
      <c r="J6557" t="n">
        <v>22</v>
      </c>
      <c r="L6557" s="9">
        <f>A6557&amp;"-"&amp;TEXT(E6557,"yyyymmdd")</f>
        <v/>
      </c>
    </row>
    <row r="6558">
      <c r="A6558" t="n">
        <v>41606171</v>
      </c>
      <c r="B6558" t="inlineStr">
        <is>
          <t>Manhattan</t>
        </is>
      </c>
      <c r="C6558" t="inlineStr">
        <is>
          <t>10003</t>
        </is>
      </c>
      <c r="D6558" t="inlineStr">
        <is>
          <t>Pancakes/Waffles</t>
        </is>
      </c>
      <c r="E6558" s="8" t="n">
        <v>46155</v>
      </c>
      <c r="F6558" t="inlineStr">
        <is>
          <t>Violations were cited in the following area(s).</t>
        </is>
      </c>
      <c r="G6558" t="inlineStr">
        <is>
          <t>10H</t>
        </is>
      </c>
      <c r="H6558" t="inlineStr">
        <is>
          <t>Single service article not provided. Single service article reused or not protected from contamination when transported, stored, dispensed. Drinking straws not completely enclosed in wrapper or dispensed from a sanitary device.</t>
        </is>
      </c>
      <c r="I6558" t="inlineStr">
        <is>
          <t>Not Critical</t>
        </is>
      </c>
      <c r="J6558" t="n">
        <v>22</v>
      </c>
      <c r="L6558" s="9">
        <f>A6558&amp;"-"&amp;TEXT(E6558,"yyyymmdd")</f>
        <v/>
      </c>
    </row>
    <row r="6559">
      <c r="A6559" t="n">
        <v>41623743</v>
      </c>
      <c r="B6559" t="inlineStr">
        <is>
          <t>Manhattan</t>
        </is>
      </c>
      <c r="C6559" t="inlineStr">
        <is>
          <t>10029</t>
        </is>
      </c>
      <c r="D6559" t="inlineStr">
        <is>
          <t>Mexican</t>
        </is>
      </c>
      <c r="E6559" s="8" t="n">
        <v>46155</v>
      </c>
      <c r="F6559" t="inlineStr">
        <is>
          <t>Violations were cited in the following area(s).</t>
        </is>
      </c>
      <c r="G6559" t="inlineStr">
        <is>
          <t>06C</t>
        </is>
      </c>
      <c r="H655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559" t="inlineStr">
        <is>
          <t>Critical</t>
        </is>
      </c>
      <c r="J6559" t="n">
        <v>7</v>
      </c>
      <c r="K6559" t="inlineStr">
        <is>
          <t>A</t>
        </is>
      </c>
      <c r="L6559" s="9">
        <f>A6559&amp;"-"&amp;TEXT(E6559,"yyyymmdd")</f>
        <v/>
      </c>
    </row>
    <row r="6560">
      <c r="A6560" t="n">
        <v>41623743</v>
      </c>
      <c r="B6560" t="inlineStr">
        <is>
          <t>Manhattan</t>
        </is>
      </c>
      <c r="C6560" t="inlineStr">
        <is>
          <t>10029</t>
        </is>
      </c>
      <c r="D6560" t="inlineStr">
        <is>
          <t>Mexican</t>
        </is>
      </c>
      <c r="E6560" s="8" t="n">
        <v>46155</v>
      </c>
      <c r="F6560" t="inlineStr">
        <is>
          <t>Violations were cited in the following area(s).</t>
        </is>
      </c>
      <c r="G6560" t="inlineStr">
        <is>
          <t>10F</t>
        </is>
      </c>
      <c r="H6560" t="inlineStr">
        <is>
          <t>Non-food contact surface or equipment made of unacceptable material, not kept clean, or not properly sealed, raised, spaced or movable to allow accessibility for cleaning on all sides, above and underneath the unit.</t>
        </is>
      </c>
      <c r="I6560" t="inlineStr">
        <is>
          <t>Not Critical</t>
        </is>
      </c>
      <c r="J6560" t="n">
        <v>7</v>
      </c>
      <c r="K6560" t="inlineStr">
        <is>
          <t>A</t>
        </is>
      </c>
      <c r="L6560" s="9">
        <f>A6560&amp;"-"&amp;TEXT(E6560,"yyyymmdd")</f>
        <v/>
      </c>
    </row>
    <row r="6561">
      <c r="A6561" t="n">
        <v>41627290</v>
      </c>
      <c r="B6561" t="inlineStr">
        <is>
          <t>Queens</t>
        </is>
      </c>
      <c r="C6561" t="inlineStr">
        <is>
          <t>11435</t>
        </is>
      </c>
      <c r="D6561" t="inlineStr">
        <is>
          <t>Caribbean</t>
        </is>
      </c>
      <c r="E6561" s="8" t="n">
        <v>46155</v>
      </c>
      <c r="F6561" t="inlineStr">
        <is>
          <t>Violations were cited in the following area(s).</t>
        </is>
      </c>
      <c r="G6561" t="inlineStr">
        <is>
          <t>04L</t>
        </is>
      </c>
      <c r="H6561" t="inlineStr">
        <is>
          <t>Evidence of mice or live mice in establishment's food or non-food areas.</t>
        </is>
      </c>
      <c r="I6561" t="inlineStr">
        <is>
          <t>Critical</t>
        </is>
      </c>
      <c r="J6561" t="n">
        <v>29</v>
      </c>
      <c r="L6561" s="9">
        <f>A6561&amp;"-"&amp;TEXT(E6561,"yyyymmdd")</f>
        <v/>
      </c>
    </row>
    <row r="6562">
      <c r="A6562" t="n">
        <v>41627290</v>
      </c>
      <c r="B6562" t="inlineStr">
        <is>
          <t>Queens</t>
        </is>
      </c>
      <c r="C6562" t="inlineStr">
        <is>
          <t>11435</t>
        </is>
      </c>
      <c r="D6562" t="inlineStr">
        <is>
          <t>Caribbean</t>
        </is>
      </c>
      <c r="E6562" s="8" t="n">
        <v>46155</v>
      </c>
      <c r="F6562" t="inlineStr">
        <is>
          <t>Violations were cited in the following area(s).</t>
        </is>
      </c>
      <c r="G6562" t="inlineStr">
        <is>
          <t>08A</t>
        </is>
      </c>
      <c r="H6562" t="inlineStr">
        <is>
          <t>Establishment is not free of harborage or conditions conducive to rodents, insects or other pests.</t>
        </is>
      </c>
      <c r="I6562" t="inlineStr">
        <is>
          <t>Not Critical</t>
        </is>
      </c>
      <c r="J6562" t="n">
        <v>29</v>
      </c>
      <c r="L6562" s="9">
        <f>A6562&amp;"-"&amp;TEXT(E6562,"yyyymmdd")</f>
        <v/>
      </c>
    </row>
    <row r="6563">
      <c r="A6563" t="n">
        <v>41627290</v>
      </c>
      <c r="B6563" t="inlineStr">
        <is>
          <t>Queens</t>
        </is>
      </c>
      <c r="C6563" t="inlineStr">
        <is>
          <t>11435</t>
        </is>
      </c>
      <c r="D6563" t="inlineStr">
        <is>
          <t>Caribbean</t>
        </is>
      </c>
      <c r="E6563" s="8" t="n">
        <v>46155</v>
      </c>
      <c r="F6563" t="inlineStr">
        <is>
          <t>Violations were cited in the following area(s).</t>
        </is>
      </c>
      <c r="G6563" t="inlineStr">
        <is>
          <t>08C</t>
        </is>
      </c>
      <c r="H6563" t="inlineStr">
        <is>
          <t>Pesticide not properly labeled or used by unlicensed individual. Pesticide, other toxic chemical improperly used/stored. Unprotected, unlocked bait station used.</t>
        </is>
      </c>
      <c r="I6563" t="inlineStr">
        <is>
          <t>Not Critical</t>
        </is>
      </c>
      <c r="J6563" t="n">
        <v>29</v>
      </c>
      <c r="L6563" s="9">
        <f>A6563&amp;"-"&amp;TEXT(E6563,"yyyymmdd")</f>
        <v/>
      </c>
    </row>
    <row r="6564">
      <c r="A6564" t="n">
        <v>41627290</v>
      </c>
      <c r="B6564" t="inlineStr">
        <is>
          <t>Queens</t>
        </is>
      </c>
      <c r="C6564" t="inlineStr">
        <is>
          <t>11435</t>
        </is>
      </c>
      <c r="D6564" t="inlineStr">
        <is>
          <t>Caribbean</t>
        </is>
      </c>
      <c r="E6564" s="8" t="n">
        <v>46155</v>
      </c>
      <c r="F6564" t="inlineStr">
        <is>
          <t>Violations were cited in the following area(s).</t>
        </is>
      </c>
      <c r="G6564" t="inlineStr">
        <is>
          <t>09B</t>
        </is>
      </c>
      <c r="H6564" t="inlineStr">
        <is>
          <t>Thawing procedure improper.</t>
        </is>
      </c>
      <c r="I6564" t="inlineStr">
        <is>
          <t>Not Critical</t>
        </is>
      </c>
      <c r="J6564" t="n">
        <v>29</v>
      </c>
      <c r="L6564" s="9">
        <f>A6564&amp;"-"&amp;TEXT(E6564,"yyyymmdd")</f>
        <v/>
      </c>
    </row>
    <row r="6565">
      <c r="A6565" t="n">
        <v>41627290</v>
      </c>
      <c r="B6565" t="inlineStr">
        <is>
          <t>Queens</t>
        </is>
      </c>
      <c r="C6565" t="inlineStr">
        <is>
          <t>11435</t>
        </is>
      </c>
      <c r="D6565" t="inlineStr">
        <is>
          <t>Caribbean</t>
        </is>
      </c>
      <c r="E6565" s="8" t="n">
        <v>46155</v>
      </c>
      <c r="F6565" t="inlineStr">
        <is>
          <t>Violations were cited in the following area(s).</t>
        </is>
      </c>
      <c r="G6565" t="inlineStr">
        <is>
          <t>09C</t>
        </is>
      </c>
      <c r="H6565" t="inlineStr">
        <is>
          <t>Design, construction, materials used or maintenance of food contact surface improper. Surface not easily cleanable, sanitized and maintained.</t>
        </is>
      </c>
      <c r="I6565" t="inlineStr">
        <is>
          <t>Not Critical</t>
        </is>
      </c>
      <c r="J6565" t="n">
        <v>29</v>
      </c>
      <c r="L6565" s="9">
        <f>A6565&amp;"-"&amp;TEXT(E6565,"yyyymmdd")</f>
        <v/>
      </c>
    </row>
    <row r="6566">
      <c r="A6566" t="n">
        <v>41627290</v>
      </c>
      <c r="B6566" t="inlineStr">
        <is>
          <t>Queens</t>
        </is>
      </c>
      <c r="C6566" t="inlineStr">
        <is>
          <t>11435</t>
        </is>
      </c>
      <c r="D6566" t="inlineStr">
        <is>
          <t>Caribbean</t>
        </is>
      </c>
      <c r="E6566" s="8" t="n">
        <v>46155</v>
      </c>
      <c r="F6566" t="inlineStr">
        <is>
          <t>Violations were cited in the following area(s).</t>
        </is>
      </c>
      <c r="G6566" t="inlineStr">
        <is>
          <t>10B</t>
        </is>
      </c>
      <c r="H6566" t="inlineStr">
        <is>
          <t>Anti-siphonage or back-flow prevention device not provided where required; equipment or floor not properly drained; sewage disposal system in disrepair or not functioning properly. Condensation or liquid waste improperly disposed of.</t>
        </is>
      </c>
      <c r="I6566" t="inlineStr">
        <is>
          <t>Not Critical</t>
        </is>
      </c>
      <c r="J6566" t="n">
        <v>29</v>
      </c>
      <c r="L6566" s="9">
        <f>A6566&amp;"-"&amp;TEXT(E6566,"yyyymmdd")</f>
        <v/>
      </c>
    </row>
    <row r="6567">
      <c r="A6567" t="n">
        <v>41627290</v>
      </c>
      <c r="B6567" t="inlineStr">
        <is>
          <t>Queens</t>
        </is>
      </c>
      <c r="C6567" t="inlineStr">
        <is>
          <t>11435</t>
        </is>
      </c>
      <c r="D6567" t="inlineStr">
        <is>
          <t>Caribbean</t>
        </is>
      </c>
      <c r="E6567" s="8" t="n">
        <v>46155</v>
      </c>
      <c r="F6567" t="inlineStr">
        <is>
          <t>Violations were cited in the following area(s).</t>
        </is>
      </c>
      <c r="G6567" t="inlineStr">
        <is>
          <t>10D</t>
        </is>
      </c>
      <c r="H6567" t="inlineStr">
        <is>
          <t>Mechanical or natural ventilation not provided, inadequate, improperly installed, in disrepair or fails to prevent and control excessive build-up of grease, heat, steam condensation, vapors, odors, smoke or fumes.</t>
        </is>
      </c>
      <c r="I6567" t="inlineStr">
        <is>
          <t>Not Critical</t>
        </is>
      </c>
      <c r="J6567" t="n">
        <v>29</v>
      </c>
      <c r="L6567" s="9">
        <f>A6567&amp;"-"&amp;TEXT(E6567,"yyyymmdd")</f>
        <v/>
      </c>
    </row>
    <row r="6568">
      <c r="A6568" t="n">
        <v>41627290</v>
      </c>
      <c r="B6568" t="inlineStr">
        <is>
          <t>Queens</t>
        </is>
      </c>
      <c r="C6568" t="inlineStr">
        <is>
          <t>11435</t>
        </is>
      </c>
      <c r="D6568" t="inlineStr">
        <is>
          <t>Caribbean</t>
        </is>
      </c>
      <c r="E6568" s="8" t="n">
        <v>46155</v>
      </c>
      <c r="F6568" t="inlineStr">
        <is>
          <t>Violations were cited in the following area(s).</t>
        </is>
      </c>
      <c r="G6568" t="inlineStr">
        <is>
          <t>10F</t>
        </is>
      </c>
      <c r="H6568" t="inlineStr">
        <is>
          <t>Non-food contact surface or equipment made of unacceptable material, not kept clean, or not properly sealed, raised, spaced or movable to allow accessibility for cleaning on all sides, above and underneath the unit.</t>
        </is>
      </c>
      <c r="I6568" t="inlineStr">
        <is>
          <t>Not Critical</t>
        </is>
      </c>
      <c r="J6568" t="n">
        <v>29</v>
      </c>
      <c r="L6568" s="9">
        <f>A6568&amp;"-"&amp;TEXT(E6568,"yyyymmdd")</f>
        <v/>
      </c>
    </row>
    <row r="6569">
      <c r="A6569" t="n">
        <v>41627315</v>
      </c>
      <c r="B6569" t="inlineStr">
        <is>
          <t>Manhattan</t>
        </is>
      </c>
      <c r="C6569" t="inlineStr">
        <is>
          <t>10007</t>
        </is>
      </c>
      <c r="D6569" t="inlineStr">
        <is>
          <t>Tex-Mex</t>
        </is>
      </c>
      <c r="E6569" s="8" t="n">
        <v>46155</v>
      </c>
      <c r="F6569" t="inlineStr">
        <is>
          <t>Violations were cited in the following area(s).</t>
        </is>
      </c>
      <c r="G6569" t="inlineStr">
        <is>
          <t>04N</t>
        </is>
      </c>
      <c r="H6569" t="inlineStr">
        <is>
          <t>Filth flies or food/refuse/sewage associated with (FRSA) flies or other nuisance pests in establishment’s food and/or non-food areas. FRSA flies include house flies, blow flies, bottle flies, flesh flies, drain flies, Phorid flies and fruit flies.</t>
        </is>
      </c>
      <c r="I6569" t="inlineStr">
        <is>
          <t>Critical</t>
        </is>
      </c>
      <c r="J6569" t="n">
        <v>21</v>
      </c>
      <c r="L6569" s="9">
        <f>A6569&amp;"-"&amp;TEXT(E6569,"yyyymmdd")</f>
        <v/>
      </c>
    </row>
    <row r="6570">
      <c r="A6570" t="n">
        <v>41627315</v>
      </c>
      <c r="B6570" t="inlineStr">
        <is>
          <t>Manhattan</t>
        </is>
      </c>
      <c r="C6570" t="inlineStr">
        <is>
          <t>10007</t>
        </is>
      </c>
      <c r="D6570" t="inlineStr">
        <is>
          <t>Tex-Mex</t>
        </is>
      </c>
      <c r="E6570" s="8" t="n">
        <v>46155</v>
      </c>
      <c r="F6570" t="inlineStr">
        <is>
          <t>Violations were cited in the following area(s).</t>
        </is>
      </c>
      <c r="G6570" t="inlineStr">
        <is>
          <t>06C</t>
        </is>
      </c>
      <c r="H657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570" t="inlineStr">
        <is>
          <t>Critical</t>
        </is>
      </c>
      <c r="J6570" t="n">
        <v>21</v>
      </c>
      <c r="L6570" s="9">
        <f>A6570&amp;"-"&amp;TEXT(E6570,"yyyymmdd")</f>
        <v/>
      </c>
    </row>
    <row r="6571">
      <c r="A6571" t="n">
        <v>41627315</v>
      </c>
      <c r="B6571" t="inlineStr">
        <is>
          <t>Manhattan</t>
        </is>
      </c>
      <c r="C6571" t="inlineStr">
        <is>
          <t>10007</t>
        </is>
      </c>
      <c r="D6571" t="inlineStr">
        <is>
          <t>Tex-Mex</t>
        </is>
      </c>
      <c r="E6571" s="8" t="n">
        <v>46155</v>
      </c>
      <c r="F6571" t="inlineStr">
        <is>
          <t>Violations were cited in the following area(s).</t>
        </is>
      </c>
      <c r="G6571" t="inlineStr">
        <is>
          <t>08A</t>
        </is>
      </c>
      <c r="H6571" t="inlineStr">
        <is>
          <t>Establishment is not free of harborage or conditions conducive to rodents, insects or other pests.</t>
        </is>
      </c>
      <c r="I6571" t="inlineStr">
        <is>
          <t>Not Critical</t>
        </is>
      </c>
      <c r="J6571" t="n">
        <v>21</v>
      </c>
      <c r="L6571" s="9">
        <f>A6571&amp;"-"&amp;TEXT(E6571,"yyyymmdd")</f>
        <v/>
      </c>
    </row>
    <row r="6572">
      <c r="A6572" t="n">
        <v>41627315</v>
      </c>
      <c r="B6572" t="inlineStr">
        <is>
          <t>Manhattan</t>
        </is>
      </c>
      <c r="C6572" t="inlineStr">
        <is>
          <t>10007</t>
        </is>
      </c>
      <c r="D6572" t="inlineStr">
        <is>
          <t>Tex-Mex</t>
        </is>
      </c>
      <c r="E6572" s="8" t="n">
        <v>46155</v>
      </c>
      <c r="F6572" t="inlineStr">
        <is>
          <t>Violations were cited in the following area(s).</t>
        </is>
      </c>
      <c r="G6572" t="inlineStr">
        <is>
          <t>10B</t>
        </is>
      </c>
      <c r="H6572" t="inlineStr">
        <is>
          <t>Anti-siphonage or back-flow prevention device not provided where required; equipment or floor not properly drained; sewage disposal system in disrepair or not functioning properly. Condensation or liquid waste improperly disposed of.</t>
        </is>
      </c>
      <c r="I6572" t="inlineStr">
        <is>
          <t>Not Critical</t>
        </is>
      </c>
      <c r="J6572" t="n">
        <v>21</v>
      </c>
      <c r="L6572" s="9">
        <f>A6572&amp;"-"&amp;TEXT(E6572,"yyyymmdd")</f>
        <v/>
      </c>
    </row>
    <row r="6573">
      <c r="A6573" t="n">
        <v>41627315</v>
      </c>
      <c r="B6573" t="inlineStr">
        <is>
          <t>Manhattan</t>
        </is>
      </c>
      <c r="C6573" t="inlineStr">
        <is>
          <t>10007</t>
        </is>
      </c>
      <c r="D6573" t="inlineStr">
        <is>
          <t>Tex-Mex</t>
        </is>
      </c>
      <c r="E6573" s="8" t="n">
        <v>46155</v>
      </c>
      <c r="F6573" t="inlineStr">
        <is>
          <t>Violations were cited in the following area(s).</t>
        </is>
      </c>
      <c r="G6573" t="inlineStr">
        <is>
          <t>10F</t>
        </is>
      </c>
      <c r="H6573" t="inlineStr">
        <is>
          <t>Non-food contact surface or equipment made of unacceptable material, not kept clean, or not properly sealed, raised, spaced or movable to allow accessibility for cleaning on all sides, above and underneath the unit.</t>
        </is>
      </c>
      <c r="I6573" t="inlineStr">
        <is>
          <t>Not Critical</t>
        </is>
      </c>
      <c r="J6573" t="n">
        <v>21</v>
      </c>
      <c r="L6573" s="9">
        <f>A6573&amp;"-"&amp;TEXT(E6573,"yyyymmdd")</f>
        <v/>
      </c>
    </row>
    <row r="6574">
      <c r="A6574" t="n">
        <v>41640950</v>
      </c>
      <c r="B6574" t="inlineStr">
        <is>
          <t>Manhattan</t>
        </is>
      </c>
      <c r="C6574" t="inlineStr">
        <is>
          <t>10012</t>
        </is>
      </c>
      <c r="D6574" t="inlineStr">
        <is>
          <t>Tex-Mex</t>
        </is>
      </c>
      <c r="E6574" s="8" t="n">
        <v>46155</v>
      </c>
      <c r="F6574" t="inlineStr">
        <is>
          <t>Violations were cited in the following area(s).</t>
        </is>
      </c>
      <c r="G6574" t="inlineStr">
        <is>
          <t>06C</t>
        </is>
      </c>
      <c r="H657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574" t="inlineStr">
        <is>
          <t>Critical</t>
        </is>
      </c>
      <c r="J6574" t="n">
        <v>13</v>
      </c>
      <c r="K6574" t="inlineStr">
        <is>
          <t>A</t>
        </is>
      </c>
      <c r="L6574" s="9">
        <f>A6574&amp;"-"&amp;TEXT(E6574,"yyyymmdd")</f>
        <v/>
      </c>
    </row>
    <row r="6575">
      <c r="A6575" t="n">
        <v>41640950</v>
      </c>
      <c r="B6575" t="inlineStr">
        <is>
          <t>Manhattan</t>
        </is>
      </c>
      <c r="C6575" t="inlineStr">
        <is>
          <t>10012</t>
        </is>
      </c>
      <c r="D6575" t="inlineStr">
        <is>
          <t>Tex-Mex</t>
        </is>
      </c>
      <c r="E6575" s="8" t="n">
        <v>46155</v>
      </c>
      <c r="F6575" t="inlineStr">
        <is>
          <t>Violations were cited in the following area(s).</t>
        </is>
      </c>
      <c r="G6575" t="inlineStr">
        <is>
          <t>06D</t>
        </is>
      </c>
      <c r="H6575" t="inlineStr">
        <is>
          <t>Food contact surface not properly washed, rinsed and sanitized after each use and following any activity when contamination may have occurred.</t>
        </is>
      </c>
      <c r="I6575" t="inlineStr">
        <is>
          <t>Critical</t>
        </is>
      </c>
      <c r="J6575" t="n">
        <v>13</v>
      </c>
      <c r="K6575" t="inlineStr">
        <is>
          <t>A</t>
        </is>
      </c>
      <c r="L6575" s="9">
        <f>A6575&amp;"-"&amp;TEXT(E6575,"yyyymmdd")</f>
        <v/>
      </c>
    </row>
    <row r="6576">
      <c r="A6576" t="n">
        <v>41640950</v>
      </c>
      <c r="B6576" t="inlineStr">
        <is>
          <t>Manhattan</t>
        </is>
      </c>
      <c r="C6576" t="inlineStr">
        <is>
          <t>10012</t>
        </is>
      </c>
      <c r="D6576" t="inlineStr">
        <is>
          <t>Tex-Mex</t>
        </is>
      </c>
      <c r="E6576" s="8" t="n">
        <v>46155</v>
      </c>
      <c r="F6576" t="inlineStr">
        <is>
          <t>Violations were cited in the following area(s).</t>
        </is>
      </c>
      <c r="G6576" t="inlineStr">
        <is>
          <t>10B</t>
        </is>
      </c>
      <c r="H6576" t="inlineStr">
        <is>
          <t>Anti-siphonage or back-flow prevention device not provided where required; equipment or floor not properly drained; sewage disposal system in disrepair or not functioning properly. Condensation or liquid waste improperly disposed of.</t>
        </is>
      </c>
      <c r="I6576" t="inlineStr">
        <is>
          <t>Not Critical</t>
        </is>
      </c>
      <c r="J6576" t="n">
        <v>13</v>
      </c>
      <c r="K6576" t="inlineStr">
        <is>
          <t>A</t>
        </is>
      </c>
      <c r="L6576" s="9">
        <f>A6576&amp;"-"&amp;TEXT(E6576,"yyyymmdd")</f>
        <v/>
      </c>
    </row>
    <row r="6577">
      <c r="A6577" t="n">
        <v>41642708</v>
      </c>
      <c r="B6577" t="inlineStr">
        <is>
          <t>Bronx</t>
        </is>
      </c>
      <c r="C6577" t="inlineStr">
        <is>
          <t>10460</t>
        </is>
      </c>
      <c r="D6577" t="inlineStr">
        <is>
          <t>American</t>
        </is>
      </c>
      <c r="E6577" s="8" t="n">
        <v>46155</v>
      </c>
      <c r="F6577" t="inlineStr">
        <is>
          <t>No violations were recorded at the time of this inspection.</t>
        </is>
      </c>
      <c r="I6577" t="inlineStr">
        <is>
          <t>Not Applicable</t>
        </is>
      </c>
      <c r="J6577" t="n">
        <v>0</v>
      </c>
      <c r="K6577" t="inlineStr">
        <is>
          <t>A</t>
        </is>
      </c>
      <c r="L6577" s="9">
        <f>A6577&amp;"-"&amp;TEXT(E6577,"yyyymmdd")</f>
        <v/>
      </c>
    </row>
    <row r="6578">
      <c r="A6578" t="n">
        <v>41679329</v>
      </c>
      <c r="B6578" t="inlineStr">
        <is>
          <t>Brooklyn</t>
        </is>
      </c>
      <c r="C6578" t="inlineStr">
        <is>
          <t>11219</t>
        </is>
      </c>
      <c r="D6578" t="inlineStr">
        <is>
          <t>American</t>
        </is>
      </c>
      <c r="E6578" s="8" t="n">
        <v>46155</v>
      </c>
      <c r="F6578" t="inlineStr">
        <is>
          <t>Violations were cited in the following area(s).</t>
        </is>
      </c>
      <c r="G6578" t="inlineStr">
        <is>
          <t>08B</t>
        </is>
      </c>
      <c r="H6578"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6578" t="inlineStr">
        <is>
          <t>Not Critical</t>
        </is>
      </c>
      <c r="J6578" t="n">
        <v>2</v>
      </c>
      <c r="K6578" t="inlineStr">
        <is>
          <t>A</t>
        </is>
      </c>
      <c r="L6578" s="9">
        <f>A6578&amp;"-"&amp;TEXT(E6578,"yyyymmdd")</f>
        <v/>
      </c>
    </row>
    <row r="6579">
      <c r="A6579" t="n">
        <v>41713485</v>
      </c>
      <c r="B6579" t="inlineStr">
        <is>
          <t>Brooklyn</t>
        </is>
      </c>
      <c r="C6579" t="inlineStr">
        <is>
          <t>11211</t>
        </is>
      </c>
      <c r="D6579" t="inlineStr">
        <is>
          <t>Chinese</t>
        </is>
      </c>
      <c r="E6579" s="8" t="n">
        <v>46155</v>
      </c>
      <c r="F6579" t="inlineStr">
        <is>
          <t>Violations were cited in the following area(s).</t>
        </is>
      </c>
      <c r="G6579" t="inlineStr">
        <is>
          <t>02A</t>
        </is>
      </c>
      <c r="H6579" t="inlineStr">
        <is>
          <t>Time/Temperature Control for Safety (TCS) food not cooked to required minimum internal temperature.   • Poultry, poultry parts, ground and comminuted poultry, all stuffing containing poultry, meats, fish or ratites to or above 165 °F for 15 seconds with no interruption of the cooking process   • Ground meat, and food containing ground and comminuted meat, to or above 158 °F for 15 seconds with no interruption of the cooking process, except per individual customer request  • Pork, any food containing pork to or above 150 °F for 15 seconds  • Mechanically tenderized or injected meats to or above 155 °F.  • Whole meat roasts and beef steak to or above required temperature and time except per individual customer request  • Raw animal foods cooked in microwave to or above165 °F, covered, rotated or stirred   • All other foods to or above 140 °F for 15 seconds; shell eggs to or above 145 °F for 15 seconds except per individual customer request.</t>
        </is>
      </c>
      <c r="I6579" t="inlineStr">
        <is>
          <t>Critical</t>
        </is>
      </c>
      <c r="J6579" t="n">
        <v>38</v>
      </c>
      <c r="L6579" s="9">
        <f>A6579&amp;"-"&amp;TEXT(E6579,"yyyymmdd")</f>
        <v/>
      </c>
    </row>
    <row r="6580">
      <c r="A6580" t="n">
        <v>41713485</v>
      </c>
      <c r="B6580" t="inlineStr">
        <is>
          <t>Brooklyn</t>
        </is>
      </c>
      <c r="C6580" t="inlineStr">
        <is>
          <t>11211</t>
        </is>
      </c>
      <c r="D6580" t="inlineStr">
        <is>
          <t>Chinese</t>
        </is>
      </c>
      <c r="E6580" s="8" t="n">
        <v>46155</v>
      </c>
      <c r="F6580" t="inlineStr">
        <is>
          <t>Violations were cited in the following area(s).</t>
        </is>
      </c>
      <c r="G6580" t="inlineStr">
        <is>
          <t>02B</t>
        </is>
      </c>
      <c r="H6580" t="inlineStr">
        <is>
          <t>Hot TCS food item not held at or above 140 °F.</t>
        </is>
      </c>
      <c r="I6580" t="inlineStr">
        <is>
          <t>Critical</t>
        </is>
      </c>
      <c r="J6580" t="n">
        <v>38</v>
      </c>
      <c r="L6580" s="9">
        <f>A6580&amp;"-"&amp;TEXT(E6580,"yyyymmdd")</f>
        <v/>
      </c>
    </row>
    <row r="6581">
      <c r="A6581" t="n">
        <v>41713485</v>
      </c>
      <c r="B6581" t="inlineStr">
        <is>
          <t>Brooklyn</t>
        </is>
      </c>
      <c r="C6581" t="inlineStr">
        <is>
          <t>11211</t>
        </is>
      </c>
      <c r="D6581" t="inlineStr">
        <is>
          <t>Chinese</t>
        </is>
      </c>
      <c r="E6581" s="8" t="n">
        <v>46155</v>
      </c>
      <c r="F6581" t="inlineStr">
        <is>
          <t>Violations were cited in the following area(s).</t>
        </is>
      </c>
      <c r="G6581" t="inlineStr">
        <is>
          <t>02G</t>
        </is>
      </c>
      <c r="H6581" t="inlineStr">
        <is>
          <t>Cold TCS food item held above 41 °F; smoked or processed fish held above 38 °F; intact raw eggs held above 45 °F; or reduced oxygen packaged (ROP) TCS foods held above required temperatures except during active necessary preparation.</t>
        </is>
      </c>
      <c r="I6581" t="inlineStr">
        <is>
          <t>Critical</t>
        </is>
      </c>
      <c r="J6581" t="n">
        <v>38</v>
      </c>
      <c r="L6581" s="9">
        <f>A6581&amp;"-"&amp;TEXT(E6581,"yyyymmdd")</f>
        <v/>
      </c>
    </row>
    <row r="6582">
      <c r="A6582" t="n">
        <v>41713485</v>
      </c>
      <c r="B6582" t="inlineStr">
        <is>
          <t>Brooklyn</t>
        </is>
      </c>
      <c r="C6582" t="inlineStr">
        <is>
          <t>11211</t>
        </is>
      </c>
      <c r="D6582" t="inlineStr">
        <is>
          <t>Chinese</t>
        </is>
      </c>
      <c r="E6582" s="8" t="n">
        <v>46155</v>
      </c>
      <c r="F6582" t="inlineStr">
        <is>
          <t>Violations were cited in the following area(s).</t>
        </is>
      </c>
      <c r="G6582" t="inlineStr">
        <is>
          <t>06C</t>
        </is>
      </c>
      <c r="H658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582" t="inlineStr">
        <is>
          <t>Critical</t>
        </is>
      </c>
      <c r="J6582" t="n">
        <v>38</v>
      </c>
      <c r="L6582" s="9">
        <f>A6582&amp;"-"&amp;TEXT(E6582,"yyyymmdd")</f>
        <v/>
      </c>
    </row>
    <row r="6583">
      <c r="A6583" t="n">
        <v>41713485</v>
      </c>
      <c r="B6583" t="inlineStr">
        <is>
          <t>Brooklyn</t>
        </is>
      </c>
      <c r="C6583" t="inlineStr">
        <is>
          <t>11211</t>
        </is>
      </c>
      <c r="D6583" t="inlineStr">
        <is>
          <t>Chinese</t>
        </is>
      </c>
      <c r="E6583" s="8" t="n">
        <v>46155</v>
      </c>
      <c r="F6583" t="inlineStr">
        <is>
          <t>Violations were cited in the following area(s).</t>
        </is>
      </c>
      <c r="G6583" t="inlineStr">
        <is>
          <t>10G</t>
        </is>
      </c>
      <c r="H6583" t="inlineStr">
        <is>
          <t>Dishwashing and ware washing: Cleaning and sanitizing of tableware, including dishes, utensils, and equipment deficient.</t>
        </is>
      </c>
      <c r="I6583" t="inlineStr">
        <is>
          <t>Not Critical</t>
        </is>
      </c>
      <c r="J6583" t="n">
        <v>38</v>
      </c>
      <c r="L6583" s="9">
        <f>A6583&amp;"-"&amp;TEXT(E6583,"yyyymmdd")</f>
        <v/>
      </c>
    </row>
    <row r="6584">
      <c r="A6584" t="n">
        <v>50002114</v>
      </c>
      <c r="B6584" t="inlineStr">
        <is>
          <t>Brooklyn</t>
        </is>
      </c>
      <c r="C6584" t="inlineStr">
        <is>
          <t>11220</t>
        </is>
      </c>
      <c r="D6584" t="inlineStr">
        <is>
          <t>Chicken</t>
        </is>
      </c>
      <c r="E6584" s="8" t="n">
        <v>46155</v>
      </c>
      <c r="F6584" t="inlineStr">
        <is>
          <t>Violations were cited in the following area(s).</t>
        </is>
      </c>
      <c r="G6584" t="inlineStr">
        <is>
          <t>06D</t>
        </is>
      </c>
      <c r="H6584" t="inlineStr">
        <is>
          <t>Food contact surface not properly washed, rinsed and sanitized after each use and following any activity when contamination may have occurred.</t>
        </is>
      </c>
      <c r="I6584" t="inlineStr">
        <is>
          <t>Critical</t>
        </is>
      </c>
      <c r="J6584" t="n">
        <v>8</v>
      </c>
      <c r="K6584" t="inlineStr">
        <is>
          <t>A</t>
        </is>
      </c>
      <c r="L6584" s="9">
        <f>A6584&amp;"-"&amp;TEXT(E6584,"yyyymmdd")</f>
        <v/>
      </c>
    </row>
    <row r="6585">
      <c r="A6585" t="n">
        <v>50002114</v>
      </c>
      <c r="B6585" t="inlineStr">
        <is>
          <t>Brooklyn</t>
        </is>
      </c>
      <c r="C6585" t="inlineStr">
        <is>
          <t>11220</t>
        </is>
      </c>
      <c r="D6585" t="inlineStr">
        <is>
          <t>Chicken</t>
        </is>
      </c>
      <c r="E6585" s="8" t="n">
        <v>46155</v>
      </c>
      <c r="F6585" t="inlineStr">
        <is>
          <t>Violations were cited in the following area(s).</t>
        </is>
      </c>
      <c r="G6585" t="inlineStr">
        <is>
          <t>08C</t>
        </is>
      </c>
      <c r="H6585" t="inlineStr">
        <is>
          <t>Pesticide not properly labeled or used by unlicensed individual. Pesticide, other toxic chemical improperly used/stored. Unprotected, unlocked bait station used.</t>
        </is>
      </c>
      <c r="I6585" t="inlineStr">
        <is>
          <t>Not Critical</t>
        </is>
      </c>
      <c r="J6585" t="n">
        <v>8</v>
      </c>
      <c r="K6585" t="inlineStr">
        <is>
          <t>A</t>
        </is>
      </c>
      <c r="L6585" s="9">
        <f>A6585&amp;"-"&amp;TEXT(E6585,"yyyymmdd")</f>
        <v/>
      </c>
    </row>
    <row r="6586">
      <c r="A6586" t="n">
        <v>50005257</v>
      </c>
      <c r="B6586" t="inlineStr">
        <is>
          <t>Brooklyn</t>
        </is>
      </c>
      <c r="C6586" t="inlineStr">
        <is>
          <t>11211</t>
        </is>
      </c>
      <c r="D6586" t="inlineStr">
        <is>
          <t>Donuts</t>
        </is>
      </c>
      <c r="E6586" s="8" t="n">
        <v>46155</v>
      </c>
      <c r="F6586" t="inlineStr">
        <is>
          <t>Violations were cited in the following area(s).</t>
        </is>
      </c>
      <c r="G6586" t="inlineStr">
        <is>
          <t>06E</t>
        </is>
      </c>
      <c r="H6586" t="inlineStr">
        <is>
          <t>Sanitized equipment or utensil, including in-use food dispensing utensil, improperly used or stored.</t>
        </is>
      </c>
      <c r="I6586" t="inlineStr">
        <is>
          <t>Critical</t>
        </is>
      </c>
      <c r="J6586" t="n">
        <v>8</v>
      </c>
      <c r="K6586" t="inlineStr">
        <is>
          <t>A</t>
        </is>
      </c>
      <c r="L6586" s="9">
        <f>A6586&amp;"-"&amp;TEXT(E6586,"yyyymmdd")</f>
        <v/>
      </c>
    </row>
    <row r="6587">
      <c r="A6587" t="n">
        <v>50005257</v>
      </c>
      <c r="B6587" t="inlineStr">
        <is>
          <t>Brooklyn</t>
        </is>
      </c>
      <c r="C6587" t="inlineStr">
        <is>
          <t>11211</t>
        </is>
      </c>
      <c r="D6587" t="inlineStr">
        <is>
          <t>Donuts</t>
        </is>
      </c>
      <c r="E6587" s="8" t="n">
        <v>46155</v>
      </c>
      <c r="F6587" t="inlineStr">
        <is>
          <t>Violations were cited in the following area(s).</t>
        </is>
      </c>
      <c r="G6587" t="inlineStr">
        <is>
          <t>10F</t>
        </is>
      </c>
      <c r="H6587" t="inlineStr">
        <is>
          <t>Non-food contact surface or equipment made of unacceptable material, not kept clean, or not properly sealed, raised, spaced or movable to allow accessibility for cleaning on all sides, above and underneath the unit.</t>
        </is>
      </c>
      <c r="I6587" t="inlineStr">
        <is>
          <t>Not Critical</t>
        </is>
      </c>
      <c r="J6587" t="n">
        <v>8</v>
      </c>
      <c r="K6587" t="inlineStr">
        <is>
          <t>A</t>
        </is>
      </c>
      <c r="L6587" s="9">
        <f>A6587&amp;"-"&amp;TEXT(E6587,"yyyymmdd")</f>
        <v/>
      </c>
    </row>
    <row r="6588">
      <c r="A6588" t="n">
        <v>50008181</v>
      </c>
      <c r="B6588" t="inlineStr">
        <is>
          <t>Manhattan</t>
        </is>
      </c>
      <c r="C6588" t="inlineStr">
        <is>
          <t>10013</t>
        </is>
      </c>
      <c r="D6588" t="inlineStr">
        <is>
          <t>Southeast Asian</t>
        </is>
      </c>
      <c r="E6588" s="8" t="n">
        <v>46155</v>
      </c>
      <c r="F6588" t="inlineStr">
        <is>
          <t>Violations were cited in the following area(s).</t>
        </is>
      </c>
      <c r="G6588" t="inlineStr">
        <is>
          <t>04C</t>
        </is>
      </c>
      <c r="H6588" t="inlineStr">
        <is>
          <t>Food worker/food vendor does not use utensil or other barrier to eliminate bare hand contact with food that will not receive adequate additional heat treatment.</t>
        </is>
      </c>
      <c r="I6588" t="inlineStr">
        <is>
          <t>Critical</t>
        </is>
      </c>
      <c r="J6588" t="n">
        <v>36</v>
      </c>
      <c r="L6588" s="9">
        <f>A6588&amp;"-"&amp;TEXT(E6588,"yyyymmdd")</f>
        <v/>
      </c>
    </row>
    <row r="6589">
      <c r="A6589" t="n">
        <v>50008181</v>
      </c>
      <c r="B6589" t="inlineStr">
        <is>
          <t>Manhattan</t>
        </is>
      </c>
      <c r="C6589" t="inlineStr">
        <is>
          <t>10013</t>
        </is>
      </c>
      <c r="D6589" t="inlineStr">
        <is>
          <t>Southeast Asian</t>
        </is>
      </c>
      <c r="E6589" s="8" t="n">
        <v>46155</v>
      </c>
      <c r="F6589" t="inlineStr">
        <is>
          <t>Violations were cited in the following area(s).</t>
        </is>
      </c>
      <c r="G6589" t="inlineStr">
        <is>
          <t>04H</t>
        </is>
      </c>
      <c r="H6589" t="inlineStr">
        <is>
          <t>Raw, cooked or prepared food is adulterated, contaminated, cross-contaminated, or not discarded in accordance with HACCP plan.</t>
        </is>
      </c>
      <c r="I6589" t="inlineStr">
        <is>
          <t>Critical</t>
        </is>
      </c>
      <c r="J6589" t="n">
        <v>36</v>
      </c>
      <c r="L6589" s="9">
        <f>A6589&amp;"-"&amp;TEXT(E6589,"yyyymmdd")</f>
        <v/>
      </c>
    </row>
    <row r="6590">
      <c r="A6590" t="n">
        <v>50008181</v>
      </c>
      <c r="B6590" t="inlineStr">
        <is>
          <t>Manhattan</t>
        </is>
      </c>
      <c r="C6590" t="inlineStr">
        <is>
          <t>10013</t>
        </is>
      </c>
      <c r="D6590" t="inlineStr">
        <is>
          <t>Southeast Asian</t>
        </is>
      </c>
      <c r="E6590" s="8" t="n">
        <v>46155</v>
      </c>
      <c r="F6590" t="inlineStr">
        <is>
          <t>Violations were cited in the following area(s).</t>
        </is>
      </c>
      <c r="G6590" t="inlineStr">
        <is>
          <t>04K</t>
        </is>
      </c>
      <c r="H6590" t="inlineStr">
        <is>
          <t>Evidence of rats or live rats in establishment's food or non-food areas.</t>
        </is>
      </c>
      <c r="I6590" t="inlineStr">
        <is>
          <t>Critical</t>
        </is>
      </c>
      <c r="J6590" t="n">
        <v>36</v>
      </c>
      <c r="L6590" s="9">
        <f>A6590&amp;"-"&amp;TEXT(E6590,"yyyymmdd")</f>
        <v/>
      </c>
    </row>
    <row r="6591">
      <c r="A6591" t="n">
        <v>50008181</v>
      </c>
      <c r="B6591" t="inlineStr">
        <is>
          <t>Manhattan</t>
        </is>
      </c>
      <c r="C6591" t="inlineStr">
        <is>
          <t>10013</t>
        </is>
      </c>
      <c r="D6591" t="inlineStr">
        <is>
          <t>Southeast Asian</t>
        </is>
      </c>
      <c r="E6591" s="8" t="n">
        <v>46155</v>
      </c>
      <c r="F6591" t="inlineStr">
        <is>
          <t>Violations were cited in the following area(s).</t>
        </is>
      </c>
      <c r="G6591" t="inlineStr">
        <is>
          <t>04M</t>
        </is>
      </c>
      <c r="H6591" t="inlineStr">
        <is>
          <t>Live roaches in facility's food or non-food area.</t>
        </is>
      </c>
      <c r="I6591" t="inlineStr">
        <is>
          <t>Critical</t>
        </is>
      </c>
      <c r="J6591" t="n">
        <v>36</v>
      </c>
      <c r="L6591" s="9">
        <f>A6591&amp;"-"&amp;TEXT(E6591,"yyyymmdd")</f>
        <v/>
      </c>
    </row>
    <row r="6592">
      <c r="A6592" t="n">
        <v>50008181</v>
      </c>
      <c r="B6592" t="inlineStr">
        <is>
          <t>Manhattan</t>
        </is>
      </c>
      <c r="C6592" t="inlineStr">
        <is>
          <t>10013</t>
        </is>
      </c>
      <c r="D6592" t="inlineStr">
        <is>
          <t>Southeast Asian</t>
        </is>
      </c>
      <c r="E6592" s="8" t="n">
        <v>46155</v>
      </c>
      <c r="F6592" t="inlineStr">
        <is>
          <t>Violations were cited in the following area(s).</t>
        </is>
      </c>
      <c r="G6592" t="inlineStr">
        <is>
          <t>06F</t>
        </is>
      </c>
      <c r="H6592" t="inlineStr">
        <is>
          <t>Wiping cloths not stored clean and dry, or in a sanitizing solution, between uses.</t>
        </is>
      </c>
      <c r="I6592" t="inlineStr">
        <is>
          <t>Critical</t>
        </is>
      </c>
      <c r="J6592" t="n">
        <v>36</v>
      </c>
      <c r="L6592" s="9">
        <f>A6592&amp;"-"&amp;TEXT(E6592,"yyyymmdd")</f>
        <v/>
      </c>
    </row>
    <row r="6593">
      <c r="A6593" t="n">
        <v>50008181</v>
      </c>
      <c r="B6593" t="inlineStr">
        <is>
          <t>Manhattan</t>
        </is>
      </c>
      <c r="C6593" t="inlineStr">
        <is>
          <t>10013</t>
        </is>
      </c>
      <c r="D6593" t="inlineStr">
        <is>
          <t>Southeast Asian</t>
        </is>
      </c>
      <c r="E6593" s="8" t="n">
        <v>46155</v>
      </c>
      <c r="F6593" t="inlineStr">
        <is>
          <t>Violations were cited in the following area(s).</t>
        </is>
      </c>
      <c r="G6593" t="inlineStr">
        <is>
          <t>08A</t>
        </is>
      </c>
      <c r="H6593" t="inlineStr">
        <is>
          <t>Establishment is not free of harborage or conditions conducive to rodents, insects or other pests.</t>
        </is>
      </c>
      <c r="I6593" t="inlineStr">
        <is>
          <t>Not Critical</t>
        </is>
      </c>
      <c r="J6593" t="n">
        <v>36</v>
      </c>
      <c r="L6593" s="9">
        <f>A6593&amp;"-"&amp;TEXT(E6593,"yyyymmdd")</f>
        <v/>
      </c>
    </row>
    <row r="6594">
      <c r="A6594" t="n">
        <v>50008181</v>
      </c>
      <c r="B6594" t="inlineStr">
        <is>
          <t>Manhattan</t>
        </is>
      </c>
      <c r="C6594" t="inlineStr">
        <is>
          <t>10013</t>
        </is>
      </c>
      <c r="D6594" t="inlineStr">
        <is>
          <t>Southeast Asian</t>
        </is>
      </c>
      <c r="E6594" s="8" t="n">
        <v>46155</v>
      </c>
      <c r="F6594" t="inlineStr">
        <is>
          <t>Violations were cited in the following area(s).</t>
        </is>
      </c>
      <c r="G6594" t="inlineStr">
        <is>
          <t>10F</t>
        </is>
      </c>
      <c r="H6594" t="inlineStr">
        <is>
          <t>Non-food contact surface or equipment made of unacceptable material, not kept clean, or not properly sealed, raised, spaced or movable to allow accessibility for cleaning on all sides, above and underneath the unit.</t>
        </is>
      </c>
      <c r="I6594" t="inlineStr">
        <is>
          <t>Not Critical</t>
        </is>
      </c>
      <c r="J6594" t="n">
        <v>36</v>
      </c>
      <c r="L6594" s="9">
        <f>A6594&amp;"-"&amp;TEXT(E6594,"yyyymmdd")</f>
        <v/>
      </c>
    </row>
    <row r="6595">
      <c r="A6595" t="n">
        <v>50012808</v>
      </c>
      <c r="B6595" t="inlineStr">
        <is>
          <t>Manhattan</t>
        </is>
      </c>
      <c r="C6595" t="inlineStr">
        <is>
          <t>10018</t>
        </is>
      </c>
      <c r="D6595" t="inlineStr">
        <is>
          <t>Latin American</t>
        </is>
      </c>
      <c r="E6595" s="8" t="n">
        <v>46155</v>
      </c>
      <c r="F6595" t="inlineStr">
        <is>
          <t>Violations were cited in the following area(s).</t>
        </is>
      </c>
      <c r="G6595" t="inlineStr">
        <is>
          <t>02G</t>
        </is>
      </c>
      <c r="H6595" t="inlineStr">
        <is>
          <t>Cold TCS food item held above 41 °F; smoked or processed fish held above 38 °F; intact raw eggs held above 45 °F; or reduced oxygen packaged (ROP) TCS foods held above required temperatures except during active necessary preparation.</t>
        </is>
      </c>
      <c r="I6595" t="inlineStr">
        <is>
          <t>Critical</t>
        </is>
      </c>
      <c r="J6595" t="n">
        <v>10</v>
      </c>
      <c r="K6595" t="inlineStr">
        <is>
          <t>A</t>
        </is>
      </c>
      <c r="L6595" s="9">
        <f>A6595&amp;"-"&amp;TEXT(E6595,"yyyymmdd")</f>
        <v/>
      </c>
    </row>
    <row r="6596">
      <c r="A6596" t="n">
        <v>50012808</v>
      </c>
      <c r="B6596" t="inlineStr">
        <is>
          <t>Manhattan</t>
        </is>
      </c>
      <c r="C6596" t="inlineStr">
        <is>
          <t>10018</t>
        </is>
      </c>
      <c r="D6596" t="inlineStr">
        <is>
          <t>Latin American</t>
        </is>
      </c>
      <c r="E6596" s="8" t="n">
        <v>46155</v>
      </c>
      <c r="F6596" t="inlineStr">
        <is>
          <t>Violations were cited in the following area(s).</t>
        </is>
      </c>
      <c r="G6596" t="inlineStr">
        <is>
          <t>10F</t>
        </is>
      </c>
      <c r="H6596" t="inlineStr">
        <is>
          <t>Non-food contact surface or equipment made of unacceptable material, not kept clean, or not properly sealed, raised, spaced or movable to allow accessibility for cleaning on all sides, above and underneath the unit.</t>
        </is>
      </c>
      <c r="I6596" t="inlineStr">
        <is>
          <t>Not Critical</t>
        </is>
      </c>
      <c r="J6596" t="n">
        <v>10</v>
      </c>
      <c r="K6596" t="inlineStr">
        <is>
          <t>A</t>
        </is>
      </c>
      <c r="L6596" s="9">
        <f>A6596&amp;"-"&amp;TEXT(E6596,"yyyymmdd")</f>
        <v/>
      </c>
    </row>
    <row r="6597">
      <c r="A6597" t="n">
        <v>50013810</v>
      </c>
      <c r="B6597" t="inlineStr">
        <is>
          <t>Queens</t>
        </is>
      </c>
      <c r="C6597" t="inlineStr">
        <is>
          <t>11103</t>
        </is>
      </c>
      <c r="D6597" t="inlineStr">
        <is>
          <t>American</t>
        </is>
      </c>
      <c r="E6597" s="8" t="n">
        <v>46155</v>
      </c>
      <c r="F6597" t="inlineStr">
        <is>
          <t>Violations were cited in the following area(s).</t>
        </is>
      </c>
      <c r="G6597" t="inlineStr">
        <is>
          <t>06F</t>
        </is>
      </c>
      <c r="H6597" t="inlineStr">
        <is>
          <t>Wiping cloths not stored clean and dry, or in a sanitizing solution, between uses.</t>
        </is>
      </c>
      <c r="I6597" t="inlineStr">
        <is>
          <t>Critical</t>
        </is>
      </c>
      <c r="J6597" t="n">
        <v>13</v>
      </c>
      <c r="K6597" t="inlineStr">
        <is>
          <t>A</t>
        </is>
      </c>
      <c r="L6597" s="9">
        <f>A6597&amp;"-"&amp;TEXT(E6597,"yyyymmdd")</f>
        <v/>
      </c>
    </row>
    <row r="6598">
      <c r="A6598" t="n">
        <v>50013810</v>
      </c>
      <c r="B6598" t="inlineStr">
        <is>
          <t>Queens</t>
        </is>
      </c>
      <c r="C6598" t="inlineStr">
        <is>
          <t>11103</t>
        </is>
      </c>
      <c r="D6598" t="inlineStr">
        <is>
          <t>American</t>
        </is>
      </c>
      <c r="E6598" s="8" t="n">
        <v>46155</v>
      </c>
      <c r="F6598" t="inlineStr">
        <is>
          <t>Violations were cited in the following area(s).</t>
        </is>
      </c>
      <c r="G6598" t="inlineStr">
        <is>
          <t>09E</t>
        </is>
      </c>
      <c r="H6598" t="inlineStr">
        <is>
          <t>Wash hands sign not posted near or above hand washing sink.</t>
        </is>
      </c>
      <c r="I6598" t="inlineStr">
        <is>
          <t>Not Critical</t>
        </is>
      </c>
      <c r="J6598" t="n">
        <v>13</v>
      </c>
      <c r="K6598" t="inlineStr">
        <is>
          <t>A</t>
        </is>
      </c>
      <c r="L6598" s="9">
        <f>A6598&amp;"-"&amp;TEXT(E6598,"yyyymmdd")</f>
        <v/>
      </c>
    </row>
    <row r="6599">
      <c r="A6599" t="n">
        <v>50013810</v>
      </c>
      <c r="B6599" t="inlineStr">
        <is>
          <t>Queens</t>
        </is>
      </c>
      <c r="C6599" t="inlineStr">
        <is>
          <t>11103</t>
        </is>
      </c>
      <c r="D6599" t="inlineStr">
        <is>
          <t>American</t>
        </is>
      </c>
      <c r="E6599" s="8" t="n">
        <v>46155</v>
      </c>
      <c r="F6599" t="inlineStr">
        <is>
          <t>Violations were cited in the following area(s).</t>
        </is>
      </c>
      <c r="G6599" t="inlineStr">
        <is>
          <t>10G</t>
        </is>
      </c>
      <c r="H6599" t="inlineStr">
        <is>
          <t>Dishwashing and ware washing: Cleaning and sanitizing of tableware, including dishes, utensils, and equipment deficient.</t>
        </is>
      </c>
      <c r="I6599" t="inlineStr">
        <is>
          <t>Not Critical</t>
        </is>
      </c>
      <c r="J6599" t="n">
        <v>13</v>
      </c>
      <c r="K6599" t="inlineStr">
        <is>
          <t>A</t>
        </is>
      </c>
      <c r="L6599" s="9">
        <f>A6599&amp;"-"&amp;TEXT(E6599,"yyyymmdd")</f>
        <v/>
      </c>
    </row>
    <row r="6600">
      <c r="A6600" t="n">
        <v>50014830</v>
      </c>
      <c r="B6600" t="inlineStr">
        <is>
          <t>Queens</t>
        </is>
      </c>
      <c r="C6600" t="inlineStr">
        <is>
          <t>11103</t>
        </is>
      </c>
      <c r="D6600" t="inlineStr">
        <is>
          <t>American</t>
        </is>
      </c>
      <c r="E6600" s="8" t="n">
        <v>46155</v>
      </c>
      <c r="F6600" t="inlineStr">
        <is>
          <t>Violations were cited in the following area(s).</t>
        </is>
      </c>
      <c r="G6600" t="inlineStr">
        <is>
          <t>04H</t>
        </is>
      </c>
      <c r="H6600" t="inlineStr">
        <is>
          <t>Raw, cooked or prepared food is adulterated, contaminated, cross-contaminated, or not discarded in accordance with HACCP plan.</t>
        </is>
      </c>
      <c r="I6600" t="inlineStr">
        <is>
          <t>Critical</t>
        </is>
      </c>
      <c r="J6600" t="n">
        <v>29</v>
      </c>
      <c r="L6600" s="9">
        <f>A6600&amp;"-"&amp;TEXT(E6600,"yyyymmdd")</f>
        <v/>
      </c>
    </row>
    <row r="6601">
      <c r="A6601" t="n">
        <v>50014830</v>
      </c>
      <c r="B6601" t="inlineStr">
        <is>
          <t>Queens</t>
        </is>
      </c>
      <c r="C6601" t="inlineStr">
        <is>
          <t>11103</t>
        </is>
      </c>
      <c r="D6601" t="inlineStr">
        <is>
          <t>American</t>
        </is>
      </c>
      <c r="E6601" s="8" t="n">
        <v>46155</v>
      </c>
      <c r="F6601" t="inlineStr">
        <is>
          <t>Violations were cited in the following area(s).</t>
        </is>
      </c>
      <c r="G6601" t="inlineStr">
        <is>
          <t>04O</t>
        </is>
      </c>
      <c r="H6601" t="inlineStr">
        <is>
          <t>Live animal other than fish in tank or service animal present in facility’s food or non-food area.</t>
        </is>
      </c>
      <c r="I6601" t="inlineStr">
        <is>
          <t>Critical</t>
        </is>
      </c>
      <c r="J6601" t="n">
        <v>29</v>
      </c>
      <c r="L6601" s="9">
        <f>A6601&amp;"-"&amp;TEXT(E6601,"yyyymmdd")</f>
        <v/>
      </c>
    </row>
    <row r="6602">
      <c r="A6602" t="n">
        <v>50014830</v>
      </c>
      <c r="B6602" t="inlineStr">
        <is>
          <t>Queens</t>
        </is>
      </c>
      <c r="C6602" t="inlineStr">
        <is>
          <t>11103</t>
        </is>
      </c>
      <c r="D6602" t="inlineStr">
        <is>
          <t>American</t>
        </is>
      </c>
      <c r="E6602" s="8" t="n">
        <v>46155</v>
      </c>
      <c r="F6602" t="inlineStr">
        <is>
          <t>Violations were cited in the following area(s).</t>
        </is>
      </c>
      <c r="G6602" t="inlineStr">
        <is>
          <t>06C</t>
        </is>
      </c>
      <c r="H660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602" t="inlineStr">
        <is>
          <t>Critical</t>
        </is>
      </c>
      <c r="J6602" t="n">
        <v>29</v>
      </c>
      <c r="L6602" s="9">
        <f>A6602&amp;"-"&amp;TEXT(E6602,"yyyymmdd")</f>
        <v/>
      </c>
    </row>
    <row r="6603">
      <c r="A6603" t="n">
        <v>50014830</v>
      </c>
      <c r="B6603" t="inlineStr">
        <is>
          <t>Queens</t>
        </is>
      </c>
      <c r="C6603" t="inlineStr">
        <is>
          <t>11103</t>
        </is>
      </c>
      <c r="D6603" t="inlineStr">
        <is>
          <t>American</t>
        </is>
      </c>
      <c r="E6603" s="8" t="n">
        <v>46155</v>
      </c>
      <c r="F6603" t="inlineStr">
        <is>
          <t>Violations were cited in the following area(s).</t>
        </is>
      </c>
      <c r="G6603" t="inlineStr">
        <is>
          <t>06E</t>
        </is>
      </c>
      <c r="H6603" t="inlineStr">
        <is>
          <t>Sanitized equipment or utensil, including in-use food dispensing utensil, improperly used or stored.</t>
        </is>
      </c>
      <c r="I6603" t="inlineStr">
        <is>
          <t>Critical</t>
        </is>
      </c>
      <c r="J6603" t="n">
        <v>29</v>
      </c>
      <c r="L6603" s="9">
        <f>A6603&amp;"-"&amp;TEXT(E6603,"yyyymmdd")</f>
        <v/>
      </c>
    </row>
    <row r="6604">
      <c r="A6604" t="n">
        <v>50014830</v>
      </c>
      <c r="B6604" t="inlineStr">
        <is>
          <t>Queens</t>
        </is>
      </c>
      <c r="C6604" t="inlineStr">
        <is>
          <t>11103</t>
        </is>
      </c>
      <c r="D6604" t="inlineStr">
        <is>
          <t>American</t>
        </is>
      </c>
      <c r="E6604" s="8" t="n">
        <v>46155</v>
      </c>
      <c r="F6604" t="inlineStr">
        <is>
          <t>Violations were cited in the following area(s).</t>
        </is>
      </c>
      <c r="G6604" t="inlineStr">
        <is>
          <t>08C</t>
        </is>
      </c>
      <c r="H6604" t="inlineStr">
        <is>
          <t>Pesticide not properly labeled or used by unlicensed individual. Pesticide, other toxic chemical improperly used/stored. Unprotected, unlocked bait station used.</t>
        </is>
      </c>
      <c r="I6604" t="inlineStr">
        <is>
          <t>Not Critical</t>
        </is>
      </c>
      <c r="J6604" t="n">
        <v>29</v>
      </c>
      <c r="L6604" s="9">
        <f>A6604&amp;"-"&amp;TEXT(E6604,"yyyymmdd")</f>
        <v/>
      </c>
    </row>
    <row r="6605">
      <c r="A6605" t="n">
        <v>50014830</v>
      </c>
      <c r="B6605" t="inlineStr">
        <is>
          <t>Queens</t>
        </is>
      </c>
      <c r="C6605" t="inlineStr">
        <is>
          <t>11103</t>
        </is>
      </c>
      <c r="D6605" t="inlineStr">
        <is>
          <t>American</t>
        </is>
      </c>
      <c r="E6605" s="8" t="n">
        <v>46155</v>
      </c>
      <c r="F6605" t="inlineStr">
        <is>
          <t>Violations were cited in the following area(s).</t>
        </is>
      </c>
      <c r="G6605" t="inlineStr">
        <is>
          <t>10G</t>
        </is>
      </c>
      <c r="H6605" t="inlineStr">
        <is>
          <t>Dishwashing and ware washing: Cleaning and sanitizing of tableware, including dishes, utensils, and equipment deficient.</t>
        </is>
      </c>
      <c r="I6605" t="inlineStr">
        <is>
          <t>Not Critical</t>
        </is>
      </c>
      <c r="J6605" t="n">
        <v>29</v>
      </c>
      <c r="L6605" s="9">
        <f>A6605&amp;"-"&amp;TEXT(E6605,"yyyymmdd")</f>
        <v/>
      </c>
    </row>
    <row r="6606">
      <c r="A6606" t="n">
        <v>50014942</v>
      </c>
      <c r="B6606" t="inlineStr">
        <is>
          <t>Queens</t>
        </is>
      </c>
      <c r="C6606" t="inlineStr">
        <is>
          <t>11101</t>
        </is>
      </c>
      <c r="D6606" t="inlineStr">
        <is>
          <t>American</t>
        </is>
      </c>
      <c r="E6606" s="8" t="n">
        <v>46155</v>
      </c>
      <c r="F6606" t="inlineStr">
        <is>
          <t>Violations were cited in the following area(s).</t>
        </is>
      </c>
      <c r="G6606" t="inlineStr">
        <is>
          <t>06E</t>
        </is>
      </c>
      <c r="H6606" t="inlineStr">
        <is>
          <t>Sanitized equipment or utensil, including in-use food dispensing utensil, improperly used or stored.</t>
        </is>
      </c>
      <c r="I6606" t="inlineStr">
        <is>
          <t>Critical</t>
        </is>
      </c>
      <c r="J6606" t="n">
        <v>12</v>
      </c>
      <c r="K6606" t="inlineStr">
        <is>
          <t>A</t>
        </is>
      </c>
      <c r="L6606" s="9">
        <f>A6606&amp;"-"&amp;TEXT(E6606,"yyyymmdd")</f>
        <v/>
      </c>
    </row>
    <row r="6607">
      <c r="A6607" t="n">
        <v>50014942</v>
      </c>
      <c r="B6607" t="inlineStr">
        <is>
          <t>Queens</t>
        </is>
      </c>
      <c r="C6607" t="inlineStr">
        <is>
          <t>11101</t>
        </is>
      </c>
      <c r="D6607" t="inlineStr">
        <is>
          <t>American</t>
        </is>
      </c>
      <c r="E6607" s="8" t="n">
        <v>46155</v>
      </c>
      <c r="F6607" t="inlineStr">
        <is>
          <t>Violations were cited in the following area(s).</t>
        </is>
      </c>
      <c r="G6607" t="inlineStr">
        <is>
          <t>10B</t>
        </is>
      </c>
      <c r="H6607" t="inlineStr">
        <is>
          <t>Anti-siphonage or back-flow prevention device not provided where required; equipment or floor not properly drained; sewage disposal system in disrepair or not functioning properly. Condensation or liquid waste improperly disposed of.</t>
        </is>
      </c>
      <c r="I6607" t="inlineStr">
        <is>
          <t>Not Critical</t>
        </is>
      </c>
      <c r="J6607" t="n">
        <v>12</v>
      </c>
      <c r="K6607" t="inlineStr">
        <is>
          <t>A</t>
        </is>
      </c>
      <c r="L6607" s="9">
        <f>A6607&amp;"-"&amp;TEXT(E6607,"yyyymmdd")</f>
        <v/>
      </c>
    </row>
    <row r="6608">
      <c r="A6608" t="n">
        <v>50014942</v>
      </c>
      <c r="B6608" t="inlineStr">
        <is>
          <t>Queens</t>
        </is>
      </c>
      <c r="C6608" t="inlineStr">
        <is>
          <t>11101</t>
        </is>
      </c>
      <c r="D6608" t="inlineStr">
        <is>
          <t>American</t>
        </is>
      </c>
      <c r="E6608" s="8" t="n">
        <v>46155</v>
      </c>
      <c r="F6608" t="inlineStr">
        <is>
          <t>Violations were cited in the following area(s).</t>
        </is>
      </c>
      <c r="G6608" t="inlineStr">
        <is>
          <t>10F</t>
        </is>
      </c>
      <c r="H6608" t="inlineStr">
        <is>
          <t>Non-food contact surface or equipment made of unacceptable material, not kept clean, or not properly sealed, raised, spaced or movable to allow accessibility for cleaning on all sides, above and underneath the unit.</t>
        </is>
      </c>
      <c r="I6608" t="inlineStr">
        <is>
          <t>Not Critical</t>
        </is>
      </c>
      <c r="J6608" t="n">
        <v>12</v>
      </c>
      <c r="K6608" t="inlineStr">
        <is>
          <t>A</t>
        </is>
      </c>
      <c r="L6608" s="9">
        <f>A6608&amp;"-"&amp;TEXT(E6608,"yyyymmdd")</f>
        <v/>
      </c>
    </row>
    <row r="6609">
      <c r="A6609" t="n">
        <v>50014942</v>
      </c>
      <c r="B6609" t="inlineStr">
        <is>
          <t>Queens</t>
        </is>
      </c>
      <c r="C6609" t="inlineStr">
        <is>
          <t>11101</t>
        </is>
      </c>
      <c r="D6609" t="inlineStr">
        <is>
          <t>American</t>
        </is>
      </c>
      <c r="E6609" s="8" t="n">
        <v>46155</v>
      </c>
      <c r="F6609" t="inlineStr">
        <is>
          <t>Violations were cited in the following area(s).</t>
        </is>
      </c>
      <c r="G6609" t="inlineStr">
        <is>
          <t>10H</t>
        </is>
      </c>
      <c r="H6609" t="inlineStr">
        <is>
          <t>Single service article not provided. Single service article reused or not protected from contamination when transported, stored, dispensed. Drinking straws not completely enclosed in wrapper or dispensed from a sanitary device.</t>
        </is>
      </c>
      <c r="I6609" t="inlineStr">
        <is>
          <t>Not Critical</t>
        </is>
      </c>
      <c r="J6609" t="n">
        <v>12</v>
      </c>
      <c r="K6609" t="inlineStr">
        <is>
          <t>A</t>
        </is>
      </c>
      <c r="L6609" s="9">
        <f>A6609&amp;"-"&amp;TEXT(E6609,"yyyymmdd")</f>
        <v/>
      </c>
    </row>
    <row r="6610">
      <c r="A6610" t="n">
        <v>50046472</v>
      </c>
      <c r="B6610" t="inlineStr">
        <is>
          <t>Bronx</t>
        </is>
      </c>
      <c r="C6610" t="inlineStr">
        <is>
          <t>10468</t>
        </is>
      </c>
      <c r="D6610" t="inlineStr">
        <is>
          <t>Chicken</t>
        </is>
      </c>
      <c r="E6610" s="8" t="n">
        <v>46155</v>
      </c>
      <c r="F6610" t="inlineStr">
        <is>
          <t>Violations were cited in the following area(s).</t>
        </is>
      </c>
      <c r="G6610" t="inlineStr">
        <is>
          <t>04K</t>
        </is>
      </c>
      <c r="H6610" t="inlineStr">
        <is>
          <t>Evidence of rats or live rats in establishment's food or non-food areas.</t>
        </is>
      </c>
      <c r="I6610" t="inlineStr">
        <is>
          <t>Critical</t>
        </is>
      </c>
      <c r="J6610" t="n">
        <v>12</v>
      </c>
      <c r="K6610" t="inlineStr">
        <is>
          <t>A</t>
        </is>
      </c>
      <c r="L6610" s="9">
        <f>A6610&amp;"-"&amp;TEXT(E6610,"yyyymmdd")</f>
        <v/>
      </c>
    </row>
    <row r="6611">
      <c r="A6611" t="n">
        <v>50046472</v>
      </c>
      <c r="B6611" t="inlineStr">
        <is>
          <t>Bronx</t>
        </is>
      </c>
      <c r="C6611" t="inlineStr">
        <is>
          <t>10468</t>
        </is>
      </c>
      <c r="D6611" t="inlineStr">
        <is>
          <t>Chicken</t>
        </is>
      </c>
      <c r="E6611" s="8" t="n">
        <v>46155</v>
      </c>
      <c r="F6611" t="inlineStr">
        <is>
          <t>Violations were cited in the following area(s).</t>
        </is>
      </c>
      <c r="G6611" t="inlineStr">
        <is>
          <t>04L</t>
        </is>
      </c>
      <c r="H6611" t="inlineStr">
        <is>
          <t>Evidence of mice or live mice in establishment's food or non-food areas.</t>
        </is>
      </c>
      <c r="I6611" t="inlineStr">
        <is>
          <t>Critical</t>
        </is>
      </c>
      <c r="J6611" t="n">
        <v>12</v>
      </c>
      <c r="K6611" t="inlineStr">
        <is>
          <t>A</t>
        </is>
      </c>
      <c r="L6611" s="9">
        <f>A6611&amp;"-"&amp;TEXT(E6611,"yyyymmdd")</f>
        <v/>
      </c>
    </row>
    <row r="6612">
      <c r="A6612" t="n">
        <v>50046472</v>
      </c>
      <c r="B6612" t="inlineStr">
        <is>
          <t>Bronx</t>
        </is>
      </c>
      <c r="C6612" t="inlineStr">
        <is>
          <t>10468</t>
        </is>
      </c>
      <c r="D6612" t="inlineStr">
        <is>
          <t>Chicken</t>
        </is>
      </c>
      <c r="E6612" s="8" t="n">
        <v>46155</v>
      </c>
      <c r="F6612" t="inlineStr">
        <is>
          <t>Violations were cited in the following area(s).</t>
        </is>
      </c>
      <c r="G6612" t="inlineStr">
        <is>
          <t>08A</t>
        </is>
      </c>
      <c r="H6612" t="inlineStr">
        <is>
          <t>Establishment is not free of harborage or conditions conducive to rodents, insects or other pests.</t>
        </is>
      </c>
      <c r="I6612" t="inlineStr">
        <is>
          <t>Not Critical</t>
        </is>
      </c>
      <c r="J6612" t="n">
        <v>12</v>
      </c>
      <c r="K6612" t="inlineStr">
        <is>
          <t>A</t>
        </is>
      </c>
      <c r="L6612" s="9">
        <f>A6612&amp;"-"&amp;TEXT(E6612,"yyyymmdd")</f>
        <v/>
      </c>
    </row>
    <row r="6613">
      <c r="A6613" t="n">
        <v>50049765</v>
      </c>
      <c r="B6613" t="inlineStr">
        <is>
          <t>Queens</t>
        </is>
      </c>
      <c r="C6613" t="inlineStr">
        <is>
          <t>11101</t>
        </is>
      </c>
      <c r="D6613" t="inlineStr">
        <is>
          <t>Pizza</t>
        </is>
      </c>
      <c r="E6613" s="8" t="n">
        <v>46155</v>
      </c>
      <c r="F6613" t="inlineStr">
        <is>
          <t>Violations were cited in the following area(s).</t>
        </is>
      </c>
      <c r="G6613" t="inlineStr">
        <is>
          <t>02G</t>
        </is>
      </c>
      <c r="H6613" t="inlineStr">
        <is>
          <t>Cold TCS food item held above 41 °F; smoked or processed fish held above 38 °F; intact raw eggs held above 45 °F; or reduced oxygen packaged (ROP) TCS foods held above required temperatures except during active necessary preparation.</t>
        </is>
      </c>
      <c r="I6613" t="inlineStr">
        <is>
          <t>Critical</t>
        </is>
      </c>
      <c r="J6613" t="n">
        <v>13</v>
      </c>
      <c r="K6613" t="inlineStr">
        <is>
          <t>A</t>
        </is>
      </c>
      <c r="L6613" s="9">
        <f>A6613&amp;"-"&amp;TEXT(E6613,"yyyymmdd")</f>
        <v/>
      </c>
    </row>
    <row r="6614">
      <c r="A6614" t="n">
        <v>50049765</v>
      </c>
      <c r="B6614" t="inlineStr">
        <is>
          <t>Queens</t>
        </is>
      </c>
      <c r="C6614" t="inlineStr">
        <is>
          <t>11101</t>
        </is>
      </c>
      <c r="D6614" t="inlineStr">
        <is>
          <t>Pizza</t>
        </is>
      </c>
      <c r="E6614" s="8" t="n">
        <v>46155</v>
      </c>
      <c r="F6614" t="inlineStr">
        <is>
          <t>Violations were cited in the following area(s).</t>
        </is>
      </c>
      <c r="G6614" t="inlineStr">
        <is>
          <t>09A</t>
        </is>
      </c>
      <c r="H6614" t="inlineStr">
        <is>
          <t>Swollen, leaking, rusted or otherwise damaged canned food to be returned to distributor not segregated from intact product and clearly labeled DO NOT USE</t>
        </is>
      </c>
      <c r="I6614" t="inlineStr">
        <is>
          <t>Not Critical</t>
        </is>
      </c>
      <c r="J6614" t="n">
        <v>13</v>
      </c>
      <c r="K6614" t="inlineStr">
        <is>
          <t>A</t>
        </is>
      </c>
      <c r="L6614" s="9">
        <f>A6614&amp;"-"&amp;TEXT(E6614,"yyyymmdd")</f>
        <v/>
      </c>
    </row>
    <row r="6615">
      <c r="A6615" t="n">
        <v>50049765</v>
      </c>
      <c r="B6615" t="inlineStr">
        <is>
          <t>Queens</t>
        </is>
      </c>
      <c r="C6615" t="inlineStr">
        <is>
          <t>11101</t>
        </is>
      </c>
      <c r="D6615" t="inlineStr">
        <is>
          <t>Pizza</t>
        </is>
      </c>
      <c r="E6615" s="8" t="n">
        <v>46155</v>
      </c>
      <c r="F6615" t="inlineStr">
        <is>
          <t>Violations were cited in the following area(s).</t>
        </is>
      </c>
      <c r="G6615" t="inlineStr">
        <is>
          <t>10F</t>
        </is>
      </c>
      <c r="H6615" t="inlineStr">
        <is>
          <t>Non-food contact surface or equipment made of unacceptable material, not kept clean, or not properly sealed, raised, spaced or movable to allow accessibility for cleaning on all sides, above and underneath the unit.</t>
        </is>
      </c>
      <c r="I6615" t="inlineStr">
        <is>
          <t>Not Critical</t>
        </is>
      </c>
      <c r="J6615" t="n">
        <v>13</v>
      </c>
      <c r="K6615" t="inlineStr">
        <is>
          <t>A</t>
        </is>
      </c>
      <c r="L6615" s="9">
        <f>A6615&amp;"-"&amp;TEXT(E6615,"yyyymmdd")</f>
        <v/>
      </c>
    </row>
    <row r="6616">
      <c r="A6616" t="n">
        <v>50053023</v>
      </c>
      <c r="B6616" t="inlineStr">
        <is>
          <t>Queens</t>
        </is>
      </c>
      <c r="C6616" t="inlineStr">
        <is>
          <t>11418</t>
        </is>
      </c>
      <c r="D6616" t="inlineStr">
        <is>
          <t>Bakery Products/Desserts</t>
        </is>
      </c>
      <c r="E6616" s="8" t="n">
        <v>46155</v>
      </c>
      <c r="F6616" t="inlineStr">
        <is>
          <t>Violations were cited in the following area(s).</t>
        </is>
      </c>
      <c r="G6616" t="inlineStr">
        <is>
          <t>02B</t>
        </is>
      </c>
      <c r="H6616" t="inlineStr">
        <is>
          <t>Hot TCS food item not held at or above 140 °F.</t>
        </is>
      </c>
      <c r="I6616" t="inlineStr">
        <is>
          <t>Critical</t>
        </is>
      </c>
      <c r="J6616" t="n">
        <v>45</v>
      </c>
      <c r="L6616" s="9">
        <f>A6616&amp;"-"&amp;TEXT(E6616,"yyyymmdd")</f>
        <v/>
      </c>
    </row>
    <row r="6617">
      <c r="A6617" t="n">
        <v>50053023</v>
      </c>
      <c r="B6617" t="inlineStr">
        <is>
          <t>Queens</t>
        </is>
      </c>
      <c r="C6617" t="inlineStr">
        <is>
          <t>11418</t>
        </is>
      </c>
      <c r="D6617" t="inlineStr">
        <is>
          <t>Bakery Products/Desserts</t>
        </is>
      </c>
      <c r="E6617" s="8" t="n">
        <v>46155</v>
      </c>
      <c r="F6617" t="inlineStr">
        <is>
          <t>Violations were cited in the following area(s).</t>
        </is>
      </c>
      <c r="G6617" t="inlineStr">
        <is>
          <t>04A</t>
        </is>
      </c>
      <c r="H6617" t="inlineStr">
        <is>
          <t>Food Protection Certificate (FPC) not held by manager or supervisor of food operations.</t>
        </is>
      </c>
      <c r="I6617" t="inlineStr">
        <is>
          <t>Critical</t>
        </is>
      </c>
      <c r="J6617" t="n">
        <v>45</v>
      </c>
      <c r="L6617" s="9">
        <f>A6617&amp;"-"&amp;TEXT(E6617,"yyyymmdd")</f>
        <v/>
      </c>
    </row>
    <row r="6618">
      <c r="A6618" t="n">
        <v>50053023</v>
      </c>
      <c r="B6618" t="inlineStr">
        <is>
          <t>Queens</t>
        </is>
      </c>
      <c r="C6618" t="inlineStr">
        <is>
          <t>11418</t>
        </is>
      </c>
      <c r="D6618" t="inlineStr">
        <is>
          <t>Bakery Products/Desserts</t>
        </is>
      </c>
      <c r="E6618" s="8" t="n">
        <v>46155</v>
      </c>
      <c r="F6618" t="inlineStr">
        <is>
          <t>Violations were cited in the following area(s).</t>
        </is>
      </c>
      <c r="G6618" t="inlineStr">
        <is>
          <t>04L</t>
        </is>
      </c>
      <c r="H6618" t="inlineStr">
        <is>
          <t>Evidence of mice or live mice in establishment's food or non-food areas.</t>
        </is>
      </c>
      <c r="I6618" t="inlineStr">
        <is>
          <t>Critical</t>
        </is>
      </c>
      <c r="J6618" t="n">
        <v>45</v>
      </c>
      <c r="L6618" s="9">
        <f>A6618&amp;"-"&amp;TEXT(E6618,"yyyymmdd")</f>
        <v/>
      </c>
    </row>
    <row r="6619">
      <c r="A6619" t="n">
        <v>50053023</v>
      </c>
      <c r="B6619" t="inlineStr">
        <is>
          <t>Queens</t>
        </is>
      </c>
      <c r="C6619" t="inlineStr">
        <is>
          <t>11418</t>
        </is>
      </c>
      <c r="D6619" t="inlineStr">
        <is>
          <t>Bakery Products/Desserts</t>
        </is>
      </c>
      <c r="E6619" s="8" t="n">
        <v>46155</v>
      </c>
      <c r="F6619" t="inlineStr">
        <is>
          <t>Violations were cited in the following area(s).</t>
        </is>
      </c>
      <c r="G6619" t="inlineStr">
        <is>
          <t>06C</t>
        </is>
      </c>
      <c r="H661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619" t="inlineStr">
        <is>
          <t>Critical</t>
        </is>
      </c>
      <c r="J6619" t="n">
        <v>45</v>
      </c>
      <c r="L6619" s="9">
        <f>A6619&amp;"-"&amp;TEXT(E6619,"yyyymmdd")</f>
        <v/>
      </c>
    </row>
    <row r="6620">
      <c r="A6620" t="n">
        <v>50053023</v>
      </c>
      <c r="B6620" t="inlineStr">
        <is>
          <t>Queens</t>
        </is>
      </c>
      <c r="C6620" t="inlineStr">
        <is>
          <t>11418</t>
        </is>
      </c>
      <c r="D6620" t="inlineStr">
        <is>
          <t>Bakery Products/Desserts</t>
        </is>
      </c>
      <c r="E6620" s="8" t="n">
        <v>46155</v>
      </c>
      <c r="F6620" t="inlineStr">
        <is>
          <t>Violations were cited in the following area(s).</t>
        </is>
      </c>
      <c r="G6620" t="inlineStr">
        <is>
          <t>08A</t>
        </is>
      </c>
      <c r="H6620" t="inlineStr">
        <is>
          <t>Establishment is not free of harborage or conditions conducive to rodents, insects or other pests.</t>
        </is>
      </c>
      <c r="I6620" t="inlineStr">
        <is>
          <t>Not Critical</t>
        </is>
      </c>
      <c r="J6620" t="n">
        <v>45</v>
      </c>
      <c r="L6620" s="9">
        <f>A6620&amp;"-"&amp;TEXT(E6620,"yyyymmdd")</f>
        <v/>
      </c>
    </row>
    <row r="6621">
      <c r="A6621" t="n">
        <v>50053023</v>
      </c>
      <c r="B6621" t="inlineStr">
        <is>
          <t>Queens</t>
        </is>
      </c>
      <c r="C6621" t="inlineStr">
        <is>
          <t>11418</t>
        </is>
      </c>
      <c r="D6621" t="inlineStr">
        <is>
          <t>Bakery Products/Desserts</t>
        </is>
      </c>
      <c r="E6621" s="8" t="n">
        <v>46155</v>
      </c>
      <c r="F6621" t="inlineStr">
        <is>
          <t>Violations were cited in the following area(s).</t>
        </is>
      </c>
      <c r="G6621" t="inlineStr">
        <is>
          <t>09B</t>
        </is>
      </c>
      <c r="H6621" t="inlineStr">
        <is>
          <t>Thawing procedure improper.</t>
        </is>
      </c>
      <c r="I6621" t="inlineStr">
        <is>
          <t>Not Critical</t>
        </is>
      </c>
      <c r="J6621" t="n">
        <v>45</v>
      </c>
      <c r="L6621" s="9">
        <f>A6621&amp;"-"&amp;TEXT(E6621,"yyyymmdd")</f>
        <v/>
      </c>
    </row>
    <row r="6622">
      <c r="A6622" t="n">
        <v>50053023</v>
      </c>
      <c r="B6622" t="inlineStr">
        <is>
          <t>Queens</t>
        </is>
      </c>
      <c r="C6622" t="inlineStr">
        <is>
          <t>11418</t>
        </is>
      </c>
      <c r="D6622" t="inlineStr">
        <is>
          <t>Bakery Products/Desserts</t>
        </is>
      </c>
      <c r="E6622" s="8" t="n">
        <v>46155</v>
      </c>
      <c r="F6622" t="inlineStr">
        <is>
          <t>Violations were cited in the following area(s).</t>
        </is>
      </c>
      <c r="G6622" t="inlineStr">
        <is>
          <t>09E</t>
        </is>
      </c>
      <c r="H6622" t="inlineStr">
        <is>
          <t>Wash hands sign not posted near or above hand washing sink.</t>
        </is>
      </c>
      <c r="I6622" t="inlineStr">
        <is>
          <t>Not Critical</t>
        </is>
      </c>
      <c r="J6622" t="n">
        <v>45</v>
      </c>
      <c r="L6622" s="9">
        <f>A6622&amp;"-"&amp;TEXT(E6622,"yyyymmdd")</f>
        <v/>
      </c>
    </row>
    <row r="6623">
      <c r="A6623" t="n">
        <v>50053023</v>
      </c>
      <c r="B6623" t="inlineStr">
        <is>
          <t>Queens</t>
        </is>
      </c>
      <c r="C6623" t="inlineStr">
        <is>
          <t>11418</t>
        </is>
      </c>
      <c r="D6623" t="inlineStr">
        <is>
          <t>Bakery Products/Desserts</t>
        </is>
      </c>
      <c r="E6623" s="8" t="n">
        <v>46155</v>
      </c>
      <c r="F6623" t="inlineStr">
        <is>
          <t>Violations were cited in the following area(s).</t>
        </is>
      </c>
      <c r="G6623" t="inlineStr">
        <is>
          <t>10B</t>
        </is>
      </c>
      <c r="H6623" t="inlineStr">
        <is>
          <t>Anti-siphonage or back-flow prevention device not provided where required; equipment or floor not properly drained; sewage disposal system in disrepair or not functioning properly. Condensation or liquid waste improperly disposed of.</t>
        </is>
      </c>
      <c r="I6623" t="inlineStr">
        <is>
          <t>Not Critical</t>
        </is>
      </c>
      <c r="J6623" t="n">
        <v>45</v>
      </c>
      <c r="L6623" s="9">
        <f>A6623&amp;"-"&amp;TEXT(E6623,"yyyymmdd")</f>
        <v/>
      </c>
    </row>
    <row r="6624">
      <c r="A6624" t="n">
        <v>50053023</v>
      </c>
      <c r="B6624" t="inlineStr">
        <is>
          <t>Queens</t>
        </is>
      </c>
      <c r="C6624" t="inlineStr">
        <is>
          <t>11418</t>
        </is>
      </c>
      <c r="D6624" t="inlineStr">
        <is>
          <t>Bakery Products/Desserts</t>
        </is>
      </c>
      <c r="E6624" s="8" t="n">
        <v>46155</v>
      </c>
      <c r="F6624" t="inlineStr">
        <is>
          <t>Violations were cited in the following area(s).</t>
        </is>
      </c>
      <c r="G6624" t="inlineStr">
        <is>
          <t>10F</t>
        </is>
      </c>
      <c r="H6624" t="inlineStr">
        <is>
          <t>Non-food contact surface or equipment made of unacceptable material, not kept clean, or not properly sealed, raised, spaced or movable to allow accessibility for cleaning on all sides, above and underneath the unit.</t>
        </is>
      </c>
      <c r="I6624" t="inlineStr">
        <is>
          <t>Not Critical</t>
        </is>
      </c>
      <c r="J6624" t="n">
        <v>45</v>
      </c>
      <c r="L6624" s="9">
        <f>A6624&amp;"-"&amp;TEXT(E6624,"yyyymmdd")</f>
        <v/>
      </c>
    </row>
    <row r="6625">
      <c r="A6625" t="n">
        <v>50056678</v>
      </c>
      <c r="B6625" t="inlineStr">
        <is>
          <t>Manhattan</t>
        </is>
      </c>
      <c r="C6625" t="inlineStr">
        <is>
          <t>10003</t>
        </is>
      </c>
      <c r="D6625" t="inlineStr">
        <is>
          <t>Bagels/Pretzels</t>
        </is>
      </c>
      <c r="E6625" s="8" t="n">
        <v>46155</v>
      </c>
      <c r="F6625" t="inlineStr">
        <is>
          <t>Violations were cited in the following area(s).</t>
        </is>
      </c>
      <c r="G6625" t="inlineStr">
        <is>
          <t>04M</t>
        </is>
      </c>
      <c r="H6625" t="inlineStr">
        <is>
          <t>Live roaches in facility's food or non-food area.</t>
        </is>
      </c>
      <c r="I6625" t="inlineStr">
        <is>
          <t>Critical</t>
        </is>
      </c>
      <c r="J6625" t="n">
        <v>32</v>
      </c>
      <c r="L6625" s="9">
        <f>A6625&amp;"-"&amp;TEXT(E6625,"yyyymmdd")</f>
        <v/>
      </c>
    </row>
    <row r="6626">
      <c r="A6626" t="n">
        <v>50056678</v>
      </c>
      <c r="B6626" t="inlineStr">
        <is>
          <t>Manhattan</t>
        </is>
      </c>
      <c r="C6626" t="inlineStr">
        <is>
          <t>10003</t>
        </is>
      </c>
      <c r="D6626" t="inlineStr">
        <is>
          <t>Bagels/Pretzels</t>
        </is>
      </c>
      <c r="E6626" s="8" t="n">
        <v>46155</v>
      </c>
      <c r="F6626" t="inlineStr">
        <is>
          <t>Violations were cited in the following area(s).</t>
        </is>
      </c>
      <c r="G6626" t="inlineStr">
        <is>
          <t>06C</t>
        </is>
      </c>
      <c r="H662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626" t="inlineStr">
        <is>
          <t>Critical</t>
        </is>
      </c>
      <c r="J6626" t="n">
        <v>32</v>
      </c>
      <c r="L6626" s="9">
        <f>A6626&amp;"-"&amp;TEXT(E6626,"yyyymmdd")</f>
        <v/>
      </c>
    </row>
    <row r="6627">
      <c r="A6627" t="n">
        <v>50056678</v>
      </c>
      <c r="B6627" t="inlineStr">
        <is>
          <t>Manhattan</t>
        </is>
      </c>
      <c r="C6627" t="inlineStr">
        <is>
          <t>10003</t>
        </is>
      </c>
      <c r="D6627" t="inlineStr">
        <is>
          <t>Bagels/Pretzels</t>
        </is>
      </c>
      <c r="E6627" s="8" t="n">
        <v>46155</v>
      </c>
      <c r="F6627" t="inlineStr">
        <is>
          <t>Violations were cited in the following area(s).</t>
        </is>
      </c>
      <c r="G6627" t="inlineStr">
        <is>
          <t>06D</t>
        </is>
      </c>
      <c r="H6627" t="inlineStr">
        <is>
          <t>Food contact surface not properly washed, rinsed and sanitized after each use and following any activity when contamination may have occurred.</t>
        </is>
      </c>
      <c r="I6627" t="inlineStr">
        <is>
          <t>Critical</t>
        </is>
      </c>
      <c r="J6627" t="n">
        <v>32</v>
      </c>
      <c r="L6627" s="9">
        <f>A6627&amp;"-"&amp;TEXT(E6627,"yyyymmdd")</f>
        <v/>
      </c>
    </row>
    <row r="6628">
      <c r="A6628" t="n">
        <v>50056678</v>
      </c>
      <c r="B6628" t="inlineStr">
        <is>
          <t>Manhattan</t>
        </is>
      </c>
      <c r="C6628" t="inlineStr">
        <is>
          <t>10003</t>
        </is>
      </c>
      <c r="D6628" t="inlineStr">
        <is>
          <t>Bagels/Pretzels</t>
        </is>
      </c>
      <c r="E6628" s="8" t="n">
        <v>46155</v>
      </c>
      <c r="F6628" t="inlineStr">
        <is>
          <t>Violations were cited in the following area(s).</t>
        </is>
      </c>
      <c r="G6628" t="inlineStr">
        <is>
          <t>06F</t>
        </is>
      </c>
      <c r="H6628" t="inlineStr">
        <is>
          <t>Wiping cloths not stored clean and dry, or in a sanitizing solution, between uses.</t>
        </is>
      </c>
      <c r="I6628" t="inlineStr">
        <is>
          <t>Critical</t>
        </is>
      </c>
      <c r="J6628" t="n">
        <v>32</v>
      </c>
      <c r="L6628" s="9">
        <f>A6628&amp;"-"&amp;TEXT(E6628,"yyyymmdd")</f>
        <v/>
      </c>
    </row>
    <row r="6629">
      <c r="A6629" t="n">
        <v>50056678</v>
      </c>
      <c r="B6629" t="inlineStr">
        <is>
          <t>Manhattan</t>
        </is>
      </c>
      <c r="C6629" t="inlineStr">
        <is>
          <t>10003</t>
        </is>
      </c>
      <c r="D6629" t="inlineStr">
        <is>
          <t>Bagels/Pretzels</t>
        </is>
      </c>
      <c r="E6629" s="8" t="n">
        <v>46155</v>
      </c>
      <c r="F6629" t="inlineStr">
        <is>
          <t>Violations were cited in the following area(s).</t>
        </is>
      </c>
      <c r="G6629" t="inlineStr">
        <is>
          <t>08A</t>
        </is>
      </c>
      <c r="H6629" t="inlineStr">
        <is>
          <t>Establishment is not free of harborage or conditions conducive to rodents, insects or other pests.</t>
        </is>
      </c>
      <c r="I6629" t="inlineStr">
        <is>
          <t>Not Critical</t>
        </is>
      </c>
      <c r="J6629" t="n">
        <v>32</v>
      </c>
      <c r="L6629" s="9">
        <f>A6629&amp;"-"&amp;TEXT(E6629,"yyyymmdd")</f>
        <v/>
      </c>
    </row>
    <row r="6630">
      <c r="A6630" t="n">
        <v>50056678</v>
      </c>
      <c r="B6630" t="inlineStr">
        <is>
          <t>Manhattan</t>
        </is>
      </c>
      <c r="C6630" t="inlineStr">
        <is>
          <t>10003</t>
        </is>
      </c>
      <c r="D6630" t="inlineStr">
        <is>
          <t>Bagels/Pretzels</t>
        </is>
      </c>
      <c r="E6630" s="8" t="n">
        <v>46155</v>
      </c>
      <c r="F6630" t="inlineStr">
        <is>
          <t>Violations were cited in the following area(s).</t>
        </is>
      </c>
      <c r="G6630" t="inlineStr">
        <is>
          <t>08C</t>
        </is>
      </c>
      <c r="H6630" t="inlineStr">
        <is>
          <t>Pesticide not properly labeled or used by unlicensed individual. Pesticide, other toxic chemical improperly used/stored. Unprotected, unlocked bait station used.</t>
        </is>
      </c>
      <c r="I6630" t="inlineStr">
        <is>
          <t>Not Critical</t>
        </is>
      </c>
      <c r="J6630" t="n">
        <v>32</v>
      </c>
      <c r="L6630" s="9">
        <f>A6630&amp;"-"&amp;TEXT(E6630,"yyyymmdd")</f>
        <v/>
      </c>
    </row>
    <row r="6631">
      <c r="A6631" t="n">
        <v>50056678</v>
      </c>
      <c r="B6631" t="inlineStr">
        <is>
          <t>Manhattan</t>
        </is>
      </c>
      <c r="C6631" t="inlineStr">
        <is>
          <t>10003</t>
        </is>
      </c>
      <c r="D6631" t="inlineStr">
        <is>
          <t>Bagels/Pretzels</t>
        </is>
      </c>
      <c r="E6631" s="8" t="n">
        <v>46155</v>
      </c>
      <c r="F6631" t="inlineStr">
        <is>
          <t>Violations were cited in the following area(s).</t>
        </is>
      </c>
      <c r="G6631" t="inlineStr">
        <is>
          <t>10B</t>
        </is>
      </c>
      <c r="H6631" t="inlineStr">
        <is>
          <t>Anti-siphonage or back-flow prevention device not provided where required; equipment or floor not properly drained; sewage disposal system in disrepair or not functioning properly. Condensation or liquid waste improperly disposed of.</t>
        </is>
      </c>
      <c r="I6631" t="inlineStr">
        <is>
          <t>Not Critical</t>
        </is>
      </c>
      <c r="J6631" t="n">
        <v>32</v>
      </c>
      <c r="L6631" s="9">
        <f>A6631&amp;"-"&amp;TEXT(E6631,"yyyymmdd")</f>
        <v/>
      </c>
    </row>
    <row r="6632">
      <c r="A6632" t="n">
        <v>50056678</v>
      </c>
      <c r="B6632" t="inlineStr">
        <is>
          <t>Manhattan</t>
        </is>
      </c>
      <c r="C6632" t="inlineStr">
        <is>
          <t>10003</t>
        </is>
      </c>
      <c r="D6632" t="inlineStr">
        <is>
          <t>Bagels/Pretzels</t>
        </is>
      </c>
      <c r="E6632" s="8" t="n">
        <v>46155</v>
      </c>
      <c r="F6632" t="inlineStr">
        <is>
          <t>Violations were cited in the following area(s).</t>
        </is>
      </c>
      <c r="G6632" t="inlineStr">
        <is>
          <t>10F</t>
        </is>
      </c>
      <c r="H6632" t="inlineStr">
        <is>
          <t>Non-food contact surface or equipment made of unacceptable material, not kept clean, or not properly sealed, raised, spaced or movable to allow accessibility for cleaning on all sides, above and underneath the unit.</t>
        </is>
      </c>
      <c r="I6632" t="inlineStr">
        <is>
          <t>Not Critical</t>
        </is>
      </c>
      <c r="J6632" t="n">
        <v>32</v>
      </c>
      <c r="L6632" s="9">
        <f>A6632&amp;"-"&amp;TEXT(E6632,"yyyymmdd")</f>
        <v/>
      </c>
    </row>
    <row r="6633">
      <c r="A6633" t="n">
        <v>50057207</v>
      </c>
      <c r="B6633" t="inlineStr">
        <is>
          <t>Bronx</t>
        </is>
      </c>
      <c r="C6633" t="inlineStr">
        <is>
          <t>10451</t>
        </is>
      </c>
      <c r="D6633" t="inlineStr">
        <is>
          <t>Donuts</t>
        </is>
      </c>
      <c r="E6633" s="8" t="n">
        <v>46155</v>
      </c>
      <c r="F6633" t="inlineStr">
        <is>
          <t>Violations were cited in the following area(s).</t>
        </is>
      </c>
      <c r="G6633" t="inlineStr">
        <is>
          <t>06C</t>
        </is>
      </c>
      <c r="H663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633" t="inlineStr">
        <is>
          <t>Critical</t>
        </is>
      </c>
      <c r="J6633" t="n">
        <v>8</v>
      </c>
      <c r="K6633" t="inlineStr">
        <is>
          <t>A</t>
        </is>
      </c>
      <c r="L6633" s="9">
        <f>A6633&amp;"-"&amp;TEXT(E6633,"yyyymmdd")</f>
        <v/>
      </c>
    </row>
    <row r="6634">
      <c r="A6634" t="n">
        <v>50060598</v>
      </c>
      <c r="B6634" t="inlineStr">
        <is>
          <t>Manhattan</t>
        </is>
      </c>
      <c r="C6634" t="inlineStr">
        <is>
          <t>10168</t>
        </is>
      </c>
      <c r="D6634" t="inlineStr">
        <is>
          <t>Hawaiian</t>
        </is>
      </c>
      <c r="E6634" s="8" t="n">
        <v>46155</v>
      </c>
      <c r="F6634" t="inlineStr">
        <is>
          <t>Violations were cited in the following area(s).</t>
        </is>
      </c>
      <c r="G6634" t="inlineStr">
        <is>
          <t>02G</t>
        </is>
      </c>
      <c r="H6634" t="inlineStr">
        <is>
          <t>Cold TCS food item held above 41 °F; smoked or processed fish held above 38 °F; intact raw eggs held above 45 °F; or reduced oxygen packaged (ROP) TCS foods held above required temperatures except during active necessary preparation.</t>
        </is>
      </c>
      <c r="I6634" t="inlineStr">
        <is>
          <t>Critical</t>
        </is>
      </c>
      <c r="J6634" t="n">
        <v>13</v>
      </c>
      <c r="K6634" t="inlineStr">
        <is>
          <t>A</t>
        </is>
      </c>
      <c r="L6634" s="9">
        <f>A6634&amp;"-"&amp;TEXT(E6634,"yyyymmdd")</f>
        <v/>
      </c>
    </row>
    <row r="6635">
      <c r="A6635" t="n">
        <v>50060598</v>
      </c>
      <c r="B6635" t="inlineStr">
        <is>
          <t>Manhattan</t>
        </is>
      </c>
      <c r="C6635" t="inlineStr">
        <is>
          <t>10168</t>
        </is>
      </c>
      <c r="D6635" t="inlineStr">
        <is>
          <t>Hawaiian</t>
        </is>
      </c>
      <c r="E6635" s="8" t="n">
        <v>46155</v>
      </c>
      <c r="F6635" t="inlineStr">
        <is>
          <t>Violations were cited in the following area(s).</t>
        </is>
      </c>
      <c r="G6635" t="inlineStr">
        <is>
          <t>10F</t>
        </is>
      </c>
      <c r="H6635" t="inlineStr">
        <is>
          <t>Non-food contact surface or equipment made of unacceptable material, not kept clean, or not properly sealed, raised, spaced or movable to allow accessibility for cleaning on all sides, above and underneath the unit.</t>
        </is>
      </c>
      <c r="I6635" t="inlineStr">
        <is>
          <t>Not Critical</t>
        </is>
      </c>
      <c r="J6635" t="n">
        <v>13</v>
      </c>
      <c r="K6635" t="inlineStr">
        <is>
          <t>A</t>
        </is>
      </c>
      <c r="L6635" s="9">
        <f>A6635&amp;"-"&amp;TEXT(E6635,"yyyymmdd")</f>
        <v/>
      </c>
    </row>
    <row r="6636">
      <c r="A6636" t="n">
        <v>50060598</v>
      </c>
      <c r="B6636" t="inlineStr">
        <is>
          <t>Manhattan</t>
        </is>
      </c>
      <c r="C6636" t="inlineStr">
        <is>
          <t>10168</t>
        </is>
      </c>
      <c r="D6636" t="inlineStr">
        <is>
          <t>Hawaiian</t>
        </is>
      </c>
      <c r="E6636" s="8" t="n">
        <v>46155</v>
      </c>
      <c r="F6636" t="inlineStr">
        <is>
          <t>Violations were cited in the following area(s).</t>
        </is>
      </c>
      <c r="G6636" t="inlineStr">
        <is>
          <t>10H</t>
        </is>
      </c>
      <c r="H6636" t="inlineStr">
        <is>
          <t>Single service article not provided. Single service article reused or not protected from contamination when transported, stored, dispensed. Drinking straws not completely enclosed in wrapper or dispensed from a sanitary device.</t>
        </is>
      </c>
      <c r="I6636" t="inlineStr">
        <is>
          <t>Not Critical</t>
        </is>
      </c>
      <c r="J6636" t="n">
        <v>13</v>
      </c>
      <c r="K6636" t="inlineStr">
        <is>
          <t>A</t>
        </is>
      </c>
      <c r="L6636" s="9">
        <f>A6636&amp;"-"&amp;TEXT(E6636,"yyyymmdd")</f>
        <v/>
      </c>
    </row>
    <row r="6637">
      <c r="A6637" t="n">
        <v>50060722</v>
      </c>
      <c r="B6637" t="inlineStr">
        <is>
          <t>Queens</t>
        </is>
      </c>
      <c r="C6637" t="inlineStr">
        <is>
          <t>11101</t>
        </is>
      </c>
      <c r="D6637" t="inlineStr">
        <is>
          <t>Mexican</t>
        </is>
      </c>
      <c r="E6637" s="8" t="n">
        <v>46155</v>
      </c>
      <c r="F6637" t="inlineStr">
        <is>
          <t>Violations were cited in the following area(s).</t>
        </is>
      </c>
      <c r="G6637" t="inlineStr">
        <is>
          <t>02B</t>
        </is>
      </c>
      <c r="H6637" t="inlineStr">
        <is>
          <t>Hot TCS food item not held at or above 140 °F.</t>
        </is>
      </c>
      <c r="I6637" t="inlineStr">
        <is>
          <t>Critical</t>
        </is>
      </c>
      <c r="J6637" t="n">
        <v>23</v>
      </c>
      <c r="L6637" s="9">
        <f>A6637&amp;"-"&amp;TEXT(E6637,"yyyymmdd")</f>
        <v/>
      </c>
    </row>
    <row r="6638">
      <c r="A6638" t="n">
        <v>50060722</v>
      </c>
      <c r="B6638" t="inlineStr">
        <is>
          <t>Queens</t>
        </is>
      </c>
      <c r="C6638" t="inlineStr">
        <is>
          <t>11101</t>
        </is>
      </c>
      <c r="D6638" t="inlineStr">
        <is>
          <t>Mexican</t>
        </is>
      </c>
      <c r="E6638" s="8" t="n">
        <v>46155</v>
      </c>
      <c r="F6638" t="inlineStr">
        <is>
          <t>Violations were cited in the following area(s).</t>
        </is>
      </c>
      <c r="G6638" t="inlineStr">
        <is>
          <t>04A</t>
        </is>
      </c>
      <c r="H6638" t="inlineStr">
        <is>
          <t>Food Protection Certificate (FPC) not held by manager or supervisor of food operations.</t>
        </is>
      </c>
      <c r="I6638" t="inlineStr">
        <is>
          <t>Critical</t>
        </is>
      </c>
      <c r="J6638" t="n">
        <v>23</v>
      </c>
      <c r="L6638" s="9">
        <f>A6638&amp;"-"&amp;TEXT(E6638,"yyyymmdd")</f>
        <v/>
      </c>
    </row>
    <row r="6639">
      <c r="A6639" t="n">
        <v>50060722</v>
      </c>
      <c r="B6639" t="inlineStr">
        <is>
          <t>Queens</t>
        </is>
      </c>
      <c r="C6639" t="inlineStr">
        <is>
          <t>11101</t>
        </is>
      </c>
      <c r="D6639" t="inlineStr">
        <is>
          <t>Mexican</t>
        </is>
      </c>
      <c r="E6639" s="8" t="n">
        <v>46155</v>
      </c>
      <c r="F6639" t="inlineStr">
        <is>
          <t>Violations were cited in the following area(s).</t>
        </is>
      </c>
      <c r="G6639" t="inlineStr">
        <is>
          <t>06C</t>
        </is>
      </c>
      <c r="H663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639" t="inlineStr">
        <is>
          <t>Critical</t>
        </is>
      </c>
      <c r="J6639" t="n">
        <v>23</v>
      </c>
      <c r="L6639" s="9">
        <f>A6639&amp;"-"&amp;TEXT(E6639,"yyyymmdd")</f>
        <v/>
      </c>
    </row>
    <row r="6640">
      <c r="A6640" t="n">
        <v>50061356</v>
      </c>
      <c r="B6640" t="inlineStr">
        <is>
          <t>Queens</t>
        </is>
      </c>
      <c r="C6640" t="inlineStr">
        <is>
          <t>11103</t>
        </is>
      </c>
      <c r="D6640" t="inlineStr">
        <is>
          <t>Egyptian</t>
        </is>
      </c>
      <c r="E6640" s="8" t="n">
        <v>46155</v>
      </c>
      <c r="F6640" t="inlineStr">
        <is>
          <t>Violations were cited in the following area(s).</t>
        </is>
      </c>
      <c r="G6640" t="inlineStr">
        <is>
          <t>02G</t>
        </is>
      </c>
      <c r="H6640" t="inlineStr">
        <is>
          <t>Cold TCS food item held above 41 °F; smoked or processed fish held above 38 °F; intact raw eggs held above 45 °F; or reduced oxygen packaged (ROP) TCS foods held above required temperatures except during active necessary preparation.</t>
        </is>
      </c>
      <c r="I6640" t="inlineStr">
        <is>
          <t>Critical</t>
        </is>
      </c>
      <c r="J6640" t="n">
        <v>22</v>
      </c>
      <c r="L6640" s="9">
        <f>A6640&amp;"-"&amp;TEXT(E6640,"yyyymmdd")</f>
        <v/>
      </c>
    </row>
    <row r="6641">
      <c r="A6641" t="n">
        <v>50061356</v>
      </c>
      <c r="B6641" t="inlineStr">
        <is>
          <t>Queens</t>
        </is>
      </c>
      <c r="C6641" t="inlineStr">
        <is>
          <t>11103</t>
        </is>
      </c>
      <c r="D6641" t="inlineStr">
        <is>
          <t>Egyptian</t>
        </is>
      </c>
      <c r="E6641" s="8" t="n">
        <v>46155</v>
      </c>
      <c r="F6641" t="inlineStr">
        <is>
          <t>Violations were cited in the following area(s).</t>
        </is>
      </c>
      <c r="G6641" t="inlineStr">
        <is>
          <t>06B</t>
        </is>
      </c>
      <c r="H6641" t="inlineStr">
        <is>
          <t>Tobacco or electronic cigarette use, eating, or drinking from open container in food preparation, food storage or dishwashing area.</t>
        </is>
      </c>
      <c r="I6641" t="inlineStr">
        <is>
          <t>Critical</t>
        </is>
      </c>
      <c r="J6641" t="n">
        <v>22</v>
      </c>
      <c r="L6641" s="9">
        <f>A6641&amp;"-"&amp;TEXT(E6641,"yyyymmdd")</f>
        <v/>
      </c>
    </row>
    <row r="6642">
      <c r="A6642" t="n">
        <v>50061356</v>
      </c>
      <c r="B6642" t="inlineStr">
        <is>
          <t>Queens</t>
        </is>
      </c>
      <c r="C6642" t="inlineStr">
        <is>
          <t>11103</t>
        </is>
      </c>
      <c r="D6642" t="inlineStr">
        <is>
          <t>Egyptian</t>
        </is>
      </c>
      <c r="E6642" s="8" t="n">
        <v>46155</v>
      </c>
      <c r="F6642" t="inlineStr">
        <is>
          <t>Violations were cited in the following area(s).</t>
        </is>
      </c>
      <c r="G6642" t="inlineStr">
        <is>
          <t>06E</t>
        </is>
      </c>
      <c r="H6642" t="inlineStr">
        <is>
          <t>Sanitized equipment or utensil, including in-use food dispensing utensil, improperly used or stored.</t>
        </is>
      </c>
      <c r="I6642" t="inlineStr">
        <is>
          <t>Critical</t>
        </is>
      </c>
      <c r="J6642" t="n">
        <v>22</v>
      </c>
      <c r="L6642" s="9">
        <f>A6642&amp;"-"&amp;TEXT(E6642,"yyyymmdd")</f>
        <v/>
      </c>
    </row>
    <row r="6643">
      <c r="A6643" t="n">
        <v>50061356</v>
      </c>
      <c r="B6643" t="inlineStr">
        <is>
          <t>Queens</t>
        </is>
      </c>
      <c r="C6643" t="inlineStr">
        <is>
          <t>11103</t>
        </is>
      </c>
      <c r="D6643" t="inlineStr">
        <is>
          <t>Egyptian</t>
        </is>
      </c>
      <c r="E6643" s="8" t="n">
        <v>46155</v>
      </c>
      <c r="F6643" t="inlineStr">
        <is>
          <t>Violations were cited in the following area(s).</t>
        </is>
      </c>
      <c r="G6643" t="inlineStr">
        <is>
          <t>10G</t>
        </is>
      </c>
      <c r="H6643" t="inlineStr">
        <is>
          <t>Dishwashing and ware washing: Cleaning and sanitizing of tableware, including dishes, utensils, and equipment deficient.</t>
        </is>
      </c>
      <c r="I6643" t="inlineStr">
        <is>
          <t>Not Critical</t>
        </is>
      </c>
      <c r="J6643" t="n">
        <v>22</v>
      </c>
      <c r="L6643" s="9">
        <f>A6643&amp;"-"&amp;TEXT(E6643,"yyyymmdd")</f>
        <v/>
      </c>
    </row>
    <row r="6644">
      <c r="A6644" t="n">
        <v>50063906</v>
      </c>
      <c r="B6644" t="inlineStr">
        <is>
          <t>Queens</t>
        </is>
      </c>
      <c r="C6644" t="inlineStr">
        <is>
          <t>11101</t>
        </is>
      </c>
      <c r="D6644" t="inlineStr">
        <is>
          <t>American</t>
        </is>
      </c>
      <c r="E6644" s="8" t="n">
        <v>46155</v>
      </c>
      <c r="F6644" t="inlineStr">
        <is>
          <t>Violations were cited in the following area(s).</t>
        </is>
      </c>
      <c r="G6644" t="inlineStr">
        <is>
          <t>04A</t>
        </is>
      </c>
      <c r="H6644" t="inlineStr">
        <is>
          <t>Food Protection Certificate (FPC) not held by manager or supervisor of food operations.</t>
        </is>
      </c>
      <c r="I6644" t="inlineStr">
        <is>
          <t>Critical</t>
        </is>
      </c>
      <c r="J6644" t="n">
        <v>49</v>
      </c>
      <c r="L6644" s="9">
        <f>A6644&amp;"-"&amp;TEXT(E6644,"yyyymmdd")</f>
        <v/>
      </c>
    </row>
    <row r="6645">
      <c r="A6645" t="n">
        <v>50063906</v>
      </c>
      <c r="B6645" t="inlineStr">
        <is>
          <t>Queens</t>
        </is>
      </c>
      <c r="C6645" t="inlineStr">
        <is>
          <t>11101</t>
        </is>
      </c>
      <c r="D6645" t="inlineStr">
        <is>
          <t>American</t>
        </is>
      </c>
      <c r="E6645" s="8" t="n">
        <v>46155</v>
      </c>
      <c r="F6645" t="inlineStr">
        <is>
          <t>Violations were cited in the following area(s).</t>
        </is>
      </c>
      <c r="G6645" t="inlineStr">
        <is>
          <t>04H</t>
        </is>
      </c>
      <c r="H6645" t="inlineStr">
        <is>
          <t>Raw, cooked or prepared food is adulterated, contaminated, cross-contaminated, or not discarded in accordance with HACCP plan.</t>
        </is>
      </c>
      <c r="I6645" t="inlineStr">
        <is>
          <t>Critical</t>
        </is>
      </c>
      <c r="J6645" t="n">
        <v>49</v>
      </c>
      <c r="L6645" s="9">
        <f>A6645&amp;"-"&amp;TEXT(E6645,"yyyymmdd")</f>
        <v/>
      </c>
    </row>
    <row r="6646">
      <c r="A6646" t="n">
        <v>50063906</v>
      </c>
      <c r="B6646" t="inlineStr">
        <is>
          <t>Queens</t>
        </is>
      </c>
      <c r="C6646" t="inlineStr">
        <is>
          <t>11101</t>
        </is>
      </c>
      <c r="D6646" t="inlineStr">
        <is>
          <t>American</t>
        </is>
      </c>
      <c r="E6646" s="8" t="n">
        <v>46155</v>
      </c>
      <c r="F6646" t="inlineStr">
        <is>
          <t>Violations were cited in the following area(s).</t>
        </is>
      </c>
      <c r="G6646" t="inlineStr">
        <is>
          <t>05D</t>
        </is>
      </c>
      <c r="H664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646" t="inlineStr">
        <is>
          <t>Critical</t>
        </is>
      </c>
      <c r="J6646" t="n">
        <v>49</v>
      </c>
      <c r="L6646" s="9">
        <f>A6646&amp;"-"&amp;TEXT(E6646,"yyyymmdd")</f>
        <v/>
      </c>
    </row>
    <row r="6647">
      <c r="A6647" t="n">
        <v>50063906</v>
      </c>
      <c r="B6647" t="inlineStr">
        <is>
          <t>Queens</t>
        </is>
      </c>
      <c r="C6647" t="inlineStr">
        <is>
          <t>11101</t>
        </is>
      </c>
      <c r="D6647" t="inlineStr">
        <is>
          <t>American</t>
        </is>
      </c>
      <c r="E6647" s="8" t="n">
        <v>46155</v>
      </c>
      <c r="F6647" t="inlineStr">
        <is>
          <t>Violations were cited in the following area(s).</t>
        </is>
      </c>
      <c r="G6647" t="inlineStr">
        <is>
          <t>06A</t>
        </is>
      </c>
      <c r="H6647" t="inlineStr">
        <is>
          <t>Personal cleanliness is inadequate. Outer garment soiled with possible contaminant. Effective hair restraint not worn where required. Jewelry worn on hands or arms. Fingernail polish worn or fingernails not kept clean and trimmed.</t>
        </is>
      </c>
      <c r="I6647" t="inlineStr">
        <is>
          <t>Critical</t>
        </is>
      </c>
      <c r="J6647" t="n">
        <v>49</v>
      </c>
      <c r="L6647" s="9">
        <f>A6647&amp;"-"&amp;TEXT(E6647,"yyyymmdd")</f>
        <v/>
      </c>
    </row>
    <row r="6648">
      <c r="A6648" t="n">
        <v>50063906</v>
      </c>
      <c r="B6648" t="inlineStr">
        <is>
          <t>Queens</t>
        </is>
      </c>
      <c r="C6648" t="inlineStr">
        <is>
          <t>11101</t>
        </is>
      </c>
      <c r="D6648" t="inlineStr">
        <is>
          <t>American</t>
        </is>
      </c>
      <c r="E6648" s="8" t="n">
        <v>46155</v>
      </c>
      <c r="F6648" t="inlineStr">
        <is>
          <t>Violations were cited in the following area(s).</t>
        </is>
      </c>
      <c r="G6648" t="inlineStr">
        <is>
          <t>06C</t>
        </is>
      </c>
      <c r="H664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648" t="inlineStr">
        <is>
          <t>Critical</t>
        </is>
      </c>
      <c r="J6648" t="n">
        <v>49</v>
      </c>
      <c r="L6648" s="9">
        <f>A6648&amp;"-"&amp;TEXT(E6648,"yyyymmdd")</f>
        <v/>
      </c>
    </row>
    <row r="6649">
      <c r="A6649" t="n">
        <v>50063906</v>
      </c>
      <c r="B6649" t="inlineStr">
        <is>
          <t>Queens</t>
        </is>
      </c>
      <c r="C6649" t="inlineStr">
        <is>
          <t>11101</t>
        </is>
      </c>
      <c r="D6649" t="inlineStr">
        <is>
          <t>American</t>
        </is>
      </c>
      <c r="E6649" s="8" t="n">
        <v>46155</v>
      </c>
      <c r="F6649" t="inlineStr">
        <is>
          <t>Violations were cited in the following area(s).</t>
        </is>
      </c>
      <c r="G6649" t="inlineStr">
        <is>
          <t>06D</t>
        </is>
      </c>
      <c r="H6649" t="inlineStr">
        <is>
          <t>Food contact surface not properly washed, rinsed and sanitized after each use and following any activity when contamination may have occurred.</t>
        </is>
      </c>
      <c r="I6649" t="inlineStr">
        <is>
          <t>Critical</t>
        </is>
      </c>
      <c r="J6649" t="n">
        <v>49</v>
      </c>
      <c r="L6649" s="9">
        <f>A6649&amp;"-"&amp;TEXT(E6649,"yyyymmdd")</f>
        <v/>
      </c>
    </row>
    <row r="6650">
      <c r="A6650" t="n">
        <v>50063906</v>
      </c>
      <c r="B6650" t="inlineStr">
        <is>
          <t>Queens</t>
        </is>
      </c>
      <c r="C6650" t="inlineStr">
        <is>
          <t>11101</t>
        </is>
      </c>
      <c r="D6650" t="inlineStr">
        <is>
          <t>American</t>
        </is>
      </c>
      <c r="E6650" s="8" t="n">
        <v>46155</v>
      </c>
      <c r="F6650" t="inlineStr">
        <is>
          <t>Violations were cited in the following area(s).</t>
        </is>
      </c>
      <c r="G6650" t="inlineStr">
        <is>
          <t>10A</t>
        </is>
      </c>
      <c r="H6650" t="inlineStr">
        <is>
          <t>Toilet facility not maintained or provided with toilet paper, waste receptacle or self-closing door.</t>
        </is>
      </c>
      <c r="I6650" t="inlineStr">
        <is>
          <t>Not Critical</t>
        </is>
      </c>
      <c r="J6650" t="n">
        <v>49</v>
      </c>
      <c r="L6650" s="9">
        <f>A6650&amp;"-"&amp;TEXT(E6650,"yyyymmdd")</f>
        <v/>
      </c>
    </row>
    <row r="6651">
      <c r="A6651" t="n">
        <v>50063906</v>
      </c>
      <c r="B6651" t="inlineStr">
        <is>
          <t>Queens</t>
        </is>
      </c>
      <c r="C6651" t="inlineStr">
        <is>
          <t>11101</t>
        </is>
      </c>
      <c r="D6651" t="inlineStr">
        <is>
          <t>American</t>
        </is>
      </c>
      <c r="E6651" s="8" t="n">
        <v>46155</v>
      </c>
      <c r="F6651" t="inlineStr">
        <is>
          <t>Violations were cited in the following area(s).</t>
        </is>
      </c>
      <c r="G6651" t="inlineStr">
        <is>
          <t>10F</t>
        </is>
      </c>
      <c r="H6651" t="inlineStr">
        <is>
          <t>Non-food contact surface or equipment made of unacceptable material, not kept clean, or not properly sealed, raised, spaced or movable to allow accessibility for cleaning on all sides, above and underneath the unit.</t>
        </is>
      </c>
      <c r="I6651" t="inlineStr">
        <is>
          <t>Not Critical</t>
        </is>
      </c>
      <c r="J6651" t="n">
        <v>49</v>
      </c>
      <c r="L6651" s="9">
        <f>A6651&amp;"-"&amp;TEXT(E6651,"yyyymmdd")</f>
        <v/>
      </c>
    </row>
    <row r="6652">
      <c r="A6652" t="n">
        <v>50064184</v>
      </c>
      <c r="B6652" t="inlineStr">
        <is>
          <t>Brooklyn</t>
        </is>
      </c>
      <c r="C6652" t="inlineStr">
        <is>
          <t>11201</t>
        </is>
      </c>
      <c r="D6652" t="inlineStr">
        <is>
          <t>Bakery Products/Desserts</t>
        </is>
      </c>
      <c r="E6652" s="8" t="n">
        <v>46155</v>
      </c>
      <c r="F6652" t="inlineStr">
        <is>
          <t>Violations were cited in the following area(s).</t>
        </is>
      </c>
      <c r="G6652" t="inlineStr">
        <is>
          <t>02B</t>
        </is>
      </c>
      <c r="H6652" t="inlineStr">
        <is>
          <t>Hot TCS food item not held at or above 140 °F.</t>
        </is>
      </c>
      <c r="I6652" t="inlineStr">
        <is>
          <t>Critical</t>
        </is>
      </c>
      <c r="J6652" t="n">
        <v>33</v>
      </c>
      <c r="L6652" s="9">
        <f>A6652&amp;"-"&amp;TEXT(E6652,"yyyymmdd")</f>
        <v/>
      </c>
    </row>
    <row r="6653">
      <c r="A6653" t="n">
        <v>50064184</v>
      </c>
      <c r="B6653" t="inlineStr">
        <is>
          <t>Brooklyn</t>
        </is>
      </c>
      <c r="C6653" t="inlineStr">
        <is>
          <t>11201</t>
        </is>
      </c>
      <c r="D6653" t="inlineStr">
        <is>
          <t>Bakery Products/Desserts</t>
        </is>
      </c>
      <c r="E6653" s="8" t="n">
        <v>46155</v>
      </c>
      <c r="F6653" t="inlineStr">
        <is>
          <t>Violations were cited in the following area(s).</t>
        </is>
      </c>
      <c r="G6653" t="inlineStr">
        <is>
          <t>04E</t>
        </is>
      </c>
      <c r="H6653" t="inlineStr">
        <is>
          <t>Toxic chemical or pesticide improperly stored or used such that food contamination may occur.</t>
        </is>
      </c>
      <c r="I6653" t="inlineStr">
        <is>
          <t>Critical</t>
        </is>
      </c>
      <c r="J6653" t="n">
        <v>33</v>
      </c>
      <c r="L6653" s="9">
        <f>A6653&amp;"-"&amp;TEXT(E6653,"yyyymmdd")</f>
        <v/>
      </c>
    </row>
    <row r="6654">
      <c r="A6654" t="n">
        <v>50064184</v>
      </c>
      <c r="B6654" t="inlineStr">
        <is>
          <t>Brooklyn</t>
        </is>
      </c>
      <c r="C6654" t="inlineStr">
        <is>
          <t>11201</t>
        </is>
      </c>
      <c r="D6654" t="inlineStr">
        <is>
          <t>Bakery Products/Desserts</t>
        </is>
      </c>
      <c r="E6654" s="8" t="n">
        <v>46155</v>
      </c>
      <c r="F6654" t="inlineStr">
        <is>
          <t>Violations were cited in the following area(s).</t>
        </is>
      </c>
      <c r="G6654" t="inlineStr">
        <is>
          <t>04H</t>
        </is>
      </c>
      <c r="H6654" t="inlineStr">
        <is>
          <t>Raw, cooked or prepared food is adulterated, contaminated, cross-contaminated, or not discarded in accordance with HACCP plan.</t>
        </is>
      </c>
      <c r="I6654" t="inlineStr">
        <is>
          <t>Critical</t>
        </is>
      </c>
      <c r="J6654" t="n">
        <v>33</v>
      </c>
      <c r="L6654" s="9">
        <f>A6654&amp;"-"&amp;TEXT(E6654,"yyyymmdd")</f>
        <v/>
      </c>
    </row>
    <row r="6655">
      <c r="A6655" t="n">
        <v>50064184</v>
      </c>
      <c r="B6655" t="inlineStr">
        <is>
          <t>Brooklyn</t>
        </is>
      </c>
      <c r="C6655" t="inlineStr">
        <is>
          <t>11201</t>
        </is>
      </c>
      <c r="D6655" t="inlineStr">
        <is>
          <t>Bakery Products/Desserts</t>
        </is>
      </c>
      <c r="E6655" s="8" t="n">
        <v>46155</v>
      </c>
      <c r="F6655" t="inlineStr">
        <is>
          <t>Violations were cited in the following area(s).</t>
        </is>
      </c>
      <c r="G6655" t="inlineStr">
        <is>
          <t>06C</t>
        </is>
      </c>
      <c r="H665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655" t="inlineStr">
        <is>
          <t>Critical</t>
        </is>
      </c>
      <c r="J6655" t="n">
        <v>33</v>
      </c>
      <c r="L6655" s="9">
        <f>A6655&amp;"-"&amp;TEXT(E6655,"yyyymmdd")</f>
        <v/>
      </c>
    </row>
    <row r="6656">
      <c r="A6656" t="n">
        <v>50064184</v>
      </c>
      <c r="B6656" t="inlineStr">
        <is>
          <t>Brooklyn</t>
        </is>
      </c>
      <c r="C6656" t="inlineStr">
        <is>
          <t>11201</t>
        </is>
      </c>
      <c r="D6656" t="inlineStr">
        <is>
          <t>Bakery Products/Desserts</t>
        </is>
      </c>
      <c r="E6656" s="8" t="n">
        <v>46155</v>
      </c>
      <c r="F6656" t="inlineStr">
        <is>
          <t>Violations were cited in the following area(s).</t>
        </is>
      </c>
      <c r="G6656" t="inlineStr">
        <is>
          <t>10B</t>
        </is>
      </c>
      <c r="H6656" t="inlineStr">
        <is>
          <t>Anti-siphonage or back-flow prevention device not provided where required; equipment or floor not properly drained; sewage disposal system in disrepair or not functioning properly. Condensation or liquid waste improperly disposed of.</t>
        </is>
      </c>
      <c r="I6656" t="inlineStr">
        <is>
          <t>Not Critical</t>
        </is>
      </c>
      <c r="J6656" t="n">
        <v>33</v>
      </c>
      <c r="L6656" s="9">
        <f>A6656&amp;"-"&amp;TEXT(E6656,"yyyymmdd")</f>
        <v/>
      </c>
    </row>
    <row r="6657">
      <c r="A6657" t="n">
        <v>50064184</v>
      </c>
      <c r="B6657" t="inlineStr">
        <is>
          <t>Brooklyn</t>
        </is>
      </c>
      <c r="C6657" t="inlineStr">
        <is>
          <t>11201</t>
        </is>
      </c>
      <c r="D6657" t="inlineStr">
        <is>
          <t>Bakery Products/Desserts</t>
        </is>
      </c>
      <c r="E6657" s="8" t="n">
        <v>46155</v>
      </c>
      <c r="F6657" t="inlineStr">
        <is>
          <t>Violations were cited in the following area(s).</t>
        </is>
      </c>
      <c r="G6657" t="inlineStr">
        <is>
          <t>10H</t>
        </is>
      </c>
      <c r="H6657" t="inlineStr">
        <is>
          <t>Single service article not provided. Single service article reused or not protected from contamination when transported, stored, dispensed. Drinking straws not completely enclosed in wrapper or dispensed from a sanitary device.</t>
        </is>
      </c>
      <c r="I6657" t="inlineStr">
        <is>
          <t>Not Critical</t>
        </is>
      </c>
      <c r="J6657" t="n">
        <v>33</v>
      </c>
      <c r="L6657" s="9">
        <f>A6657&amp;"-"&amp;TEXT(E6657,"yyyymmdd")</f>
        <v/>
      </c>
    </row>
    <row r="6658">
      <c r="A6658" t="n">
        <v>50066064</v>
      </c>
      <c r="B6658" t="inlineStr">
        <is>
          <t>Manhattan</t>
        </is>
      </c>
      <c r="C6658" t="inlineStr">
        <is>
          <t>10023</t>
        </is>
      </c>
      <c r="D6658" t="inlineStr">
        <is>
          <t>Jewish/Kosher</t>
        </is>
      </c>
      <c r="E6658" s="8" t="n">
        <v>46155</v>
      </c>
      <c r="F6658" t="inlineStr">
        <is>
          <t>Violations were cited in the following area(s).</t>
        </is>
      </c>
      <c r="G6658" t="inlineStr">
        <is>
          <t>06E</t>
        </is>
      </c>
      <c r="H6658" t="inlineStr">
        <is>
          <t>Sanitized equipment or utensil, including in-use food dispensing utensil, improperly used or stored.</t>
        </is>
      </c>
      <c r="I6658" t="inlineStr">
        <is>
          <t>Critical</t>
        </is>
      </c>
      <c r="J6658" t="n">
        <v>10</v>
      </c>
      <c r="K6658" t="inlineStr">
        <is>
          <t>A</t>
        </is>
      </c>
      <c r="L6658" s="9">
        <f>A6658&amp;"-"&amp;TEXT(E6658,"yyyymmdd")</f>
        <v/>
      </c>
    </row>
    <row r="6659">
      <c r="A6659" t="n">
        <v>50066064</v>
      </c>
      <c r="B6659" t="inlineStr">
        <is>
          <t>Manhattan</t>
        </is>
      </c>
      <c r="C6659" t="inlineStr">
        <is>
          <t>10023</t>
        </is>
      </c>
      <c r="D6659" t="inlineStr">
        <is>
          <t>Jewish/Kosher</t>
        </is>
      </c>
      <c r="E6659" s="8" t="n">
        <v>46155</v>
      </c>
      <c r="F6659" t="inlineStr">
        <is>
          <t>Violations were cited in the following area(s).</t>
        </is>
      </c>
      <c r="G6659" t="inlineStr">
        <is>
          <t>08C</t>
        </is>
      </c>
      <c r="H6659" t="inlineStr">
        <is>
          <t>Pesticide not properly labeled or used by unlicensed individual. Pesticide, other toxic chemical improperly used/stored. Unprotected, unlocked bait station used.</t>
        </is>
      </c>
      <c r="I6659" t="inlineStr">
        <is>
          <t>Not Critical</t>
        </is>
      </c>
      <c r="J6659" t="n">
        <v>10</v>
      </c>
      <c r="K6659" t="inlineStr">
        <is>
          <t>A</t>
        </is>
      </c>
      <c r="L6659" s="9">
        <f>A6659&amp;"-"&amp;TEXT(E6659,"yyyymmdd")</f>
        <v/>
      </c>
    </row>
    <row r="6660">
      <c r="A6660" t="n">
        <v>50066064</v>
      </c>
      <c r="B6660" t="inlineStr">
        <is>
          <t>Manhattan</t>
        </is>
      </c>
      <c r="C6660" t="inlineStr">
        <is>
          <t>10023</t>
        </is>
      </c>
      <c r="D6660" t="inlineStr">
        <is>
          <t>Jewish/Kosher</t>
        </is>
      </c>
      <c r="E6660" s="8" t="n">
        <v>46155</v>
      </c>
      <c r="F6660" t="inlineStr">
        <is>
          <t>Violations were cited in the following area(s).</t>
        </is>
      </c>
      <c r="G6660" t="inlineStr">
        <is>
          <t>10F</t>
        </is>
      </c>
      <c r="H6660" t="inlineStr">
        <is>
          <t>Non-food contact surface or equipment made of unacceptable material, not kept clean, or not properly sealed, raised, spaced or movable to allow accessibility for cleaning on all sides, above and underneath the unit.</t>
        </is>
      </c>
      <c r="I6660" t="inlineStr">
        <is>
          <t>Not Critical</t>
        </is>
      </c>
      <c r="J6660" t="n">
        <v>10</v>
      </c>
      <c r="K6660" t="inlineStr">
        <is>
          <t>A</t>
        </is>
      </c>
      <c r="L6660" s="9">
        <f>A6660&amp;"-"&amp;TEXT(E6660,"yyyymmdd")</f>
        <v/>
      </c>
    </row>
    <row r="6661">
      <c r="A6661" t="n">
        <v>50069543</v>
      </c>
      <c r="B6661" t="inlineStr">
        <is>
          <t>Manhattan</t>
        </is>
      </c>
      <c r="C6661" t="inlineStr">
        <is>
          <t>10012</t>
        </is>
      </c>
      <c r="D6661" t="inlineStr">
        <is>
          <t>Thai</t>
        </is>
      </c>
      <c r="E6661" s="8" t="n">
        <v>46155</v>
      </c>
      <c r="F6661" t="inlineStr">
        <is>
          <t>Violations were cited in the following area(s).</t>
        </is>
      </c>
      <c r="G6661" t="inlineStr">
        <is>
          <t>03C</t>
        </is>
      </c>
      <c r="H6661" t="inlineStr">
        <is>
          <t>Unclean or cracked whole eggs or unpasteurized liquid, frozen or powdered eggs kept or used.</t>
        </is>
      </c>
      <c r="I6661" t="inlineStr">
        <is>
          <t>Critical</t>
        </is>
      </c>
      <c r="J6661" t="n">
        <v>30</v>
      </c>
      <c r="L6661" s="9">
        <f>A6661&amp;"-"&amp;TEXT(E6661,"yyyymmdd")</f>
        <v/>
      </c>
    </row>
    <row r="6662">
      <c r="A6662" t="n">
        <v>50069543</v>
      </c>
      <c r="B6662" t="inlineStr">
        <is>
          <t>Manhattan</t>
        </is>
      </c>
      <c r="C6662" t="inlineStr">
        <is>
          <t>10012</t>
        </is>
      </c>
      <c r="D6662" t="inlineStr">
        <is>
          <t>Thai</t>
        </is>
      </c>
      <c r="E6662" s="8" t="n">
        <v>46155</v>
      </c>
      <c r="F6662" t="inlineStr">
        <is>
          <t>Violations were cited in the following area(s).</t>
        </is>
      </c>
      <c r="G6662" t="inlineStr">
        <is>
          <t>04K</t>
        </is>
      </c>
      <c r="H6662" t="inlineStr">
        <is>
          <t>Evidence of rats or live rats in establishment's food or non-food areas.</t>
        </is>
      </c>
      <c r="I6662" t="inlineStr">
        <is>
          <t>Critical</t>
        </is>
      </c>
      <c r="J6662" t="n">
        <v>30</v>
      </c>
      <c r="L6662" s="9">
        <f>A6662&amp;"-"&amp;TEXT(E6662,"yyyymmdd")</f>
        <v/>
      </c>
    </row>
    <row r="6663">
      <c r="A6663" t="n">
        <v>50069543</v>
      </c>
      <c r="B6663" t="inlineStr">
        <is>
          <t>Manhattan</t>
        </is>
      </c>
      <c r="C6663" t="inlineStr">
        <is>
          <t>10012</t>
        </is>
      </c>
      <c r="D6663" t="inlineStr">
        <is>
          <t>Thai</t>
        </is>
      </c>
      <c r="E6663" s="8" t="n">
        <v>46155</v>
      </c>
      <c r="F6663" t="inlineStr">
        <is>
          <t>Violations were cited in the following area(s).</t>
        </is>
      </c>
      <c r="G6663" t="inlineStr">
        <is>
          <t>06D</t>
        </is>
      </c>
      <c r="H6663" t="inlineStr">
        <is>
          <t>Food contact surface not properly washed, rinsed and sanitized after each use and following any activity when contamination may have occurred.</t>
        </is>
      </c>
      <c r="I6663" t="inlineStr">
        <is>
          <t>Critical</t>
        </is>
      </c>
      <c r="J6663" t="n">
        <v>30</v>
      </c>
      <c r="L6663" s="9">
        <f>A6663&amp;"-"&amp;TEXT(E6663,"yyyymmdd")</f>
        <v/>
      </c>
    </row>
    <row r="6664">
      <c r="A6664" t="n">
        <v>50069543</v>
      </c>
      <c r="B6664" t="inlineStr">
        <is>
          <t>Manhattan</t>
        </is>
      </c>
      <c r="C6664" t="inlineStr">
        <is>
          <t>10012</t>
        </is>
      </c>
      <c r="D6664" t="inlineStr">
        <is>
          <t>Thai</t>
        </is>
      </c>
      <c r="E6664" s="8" t="n">
        <v>46155</v>
      </c>
      <c r="F6664" t="inlineStr">
        <is>
          <t>Violations were cited in the following area(s).</t>
        </is>
      </c>
      <c r="G6664" t="inlineStr">
        <is>
          <t>08A</t>
        </is>
      </c>
      <c r="H6664" t="inlineStr">
        <is>
          <t>Establishment is not free of harborage or conditions conducive to rodents, insects or other pests.</t>
        </is>
      </c>
      <c r="I6664" t="inlineStr">
        <is>
          <t>Not Critical</t>
        </is>
      </c>
      <c r="J6664" t="n">
        <v>30</v>
      </c>
      <c r="L6664" s="9">
        <f>A6664&amp;"-"&amp;TEXT(E6664,"yyyymmdd")</f>
        <v/>
      </c>
    </row>
    <row r="6665">
      <c r="A6665" t="n">
        <v>50069543</v>
      </c>
      <c r="B6665" t="inlineStr">
        <is>
          <t>Manhattan</t>
        </is>
      </c>
      <c r="C6665" t="inlineStr">
        <is>
          <t>10012</t>
        </is>
      </c>
      <c r="D6665" t="inlineStr">
        <is>
          <t>Thai</t>
        </is>
      </c>
      <c r="E6665" s="8" t="n">
        <v>46155</v>
      </c>
      <c r="F6665" t="inlineStr">
        <is>
          <t>Violations were cited in the following area(s).</t>
        </is>
      </c>
      <c r="G6665" t="inlineStr">
        <is>
          <t>09A</t>
        </is>
      </c>
      <c r="H6665" t="inlineStr">
        <is>
          <t>Swollen, leaking, rusted or otherwise damaged canned food to be returned to distributor not segregated from intact product and clearly labeled DO NOT USE</t>
        </is>
      </c>
      <c r="I6665" t="inlineStr">
        <is>
          <t>Not Critical</t>
        </is>
      </c>
      <c r="J6665" t="n">
        <v>30</v>
      </c>
      <c r="L6665" s="9">
        <f>A6665&amp;"-"&amp;TEXT(E6665,"yyyymmdd")</f>
        <v/>
      </c>
    </row>
    <row r="6666">
      <c r="A6666" t="n">
        <v>50069543</v>
      </c>
      <c r="B6666" t="inlineStr">
        <is>
          <t>Manhattan</t>
        </is>
      </c>
      <c r="C6666" t="inlineStr">
        <is>
          <t>10012</t>
        </is>
      </c>
      <c r="D6666" t="inlineStr">
        <is>
          <t>Thai</t>
        </is>
      </c>
      <c r="E6666" s="8" t="n">
        <v>46155</v>
      </c>
      <c r="F6666" t="inlineStr">
        <is>
          <t>Violations were cited in the following area(s).</t>
        </is>
      </c>
      <c r="G6666" t="inlineStr">
        <is>
          <t>10B</t>
        </is>
      </c>
      <c r="H6666" t="inlineStr">
        <is>
          <t>Anti-siphonage or back-flow prevention device not provided where required; equipment or floor not properly drained; sewage disposal system in disrepair or not functioning properly. Condensation or liquid waste improperly disposed of.</t>
        </is>
      </c>
      <c r="I6666" t="inlineStr">
        <is>
          <t>Not Critical</t>
        </is>
      </c>
      <c r="J6666" t="n">
        <v>30</v>
      </c>
      <c r="L6666" s="9">
        <f>A6666&amp;"-"&amp;TEXT(E6666,"yyyymmdd")</f>
        <v/>
      </c>
    </row>
    <row r="6667">
      <c r="A6667" t="n">
        <v>50070502</v>
      </c>
      <c r="B6667" t="inlineStr">
        <is>
          <t>Manhattan</t>
        </is>
      </c>
      <c r="C6667" t="inlineStr">
        <is>
          <t>10012</t>
        </is>
      </c>
      <c r="D6667" t="inlineStr">
        <is>
          <t>Mediterranean</t>
        </is>
      </c>
      <c r="E6667" s="8" t="n">
        <v>46155</v>
      </c>
      <c r="F6667" t="inlineStr">
        <is>
          <t>Violations were cited in the following area(s).</t>
        </is>
      </c>
      <c r="G6667" t="inlineStr">
        <is>
          <t>04N</t>
        </is>
      </c>
      <c r="H6667" t="inlineStr">
        <is>
          <t>Filth flies or food/refuse/sewage associated with (FRSA) flies or other nuisance pests in establishment’s food and/or non-food areas. FRSA flies include house flies, blow flies, bottle flies, flesh flies, drain flies, Phorid flies and fruit flies.</t>
        </is>
      </c>
      <c r="I6667" t="inlineStr">
        <is>
          <t>Critical</t>
        </is>
      </c>
      <c r="J6667" t="n">
        <v>21</v>
      </c>
      <c r="L6667" s="9">
        <f>A6667&amp;"-"&amp;TEXT(E6667,"yyyymmdd")</f>
        <v/>
      </c>
    </row>
    <row r="6668">
      <c r="A6668" t="n">
        <v>50070502</v>
      </c>
      <c r="B6668" t="inlineStr">
        <is>
          <t>Manhattan</t>
        </is>
      </c>
      <c r="C6668" t="inlineStr">
        <is>
          <t>10012</t>
        </is>
      </c>
      <c r="D6668" t="inlineStr">
        <is>
          <t>Mediterranean</t>
        </is>
      </c>
      <c r="E6668" s="8" t="n">
        <v>46155</v>
      </c>
      <c r="F6668" t="inlineStr">
        <is>
          <t>Violations were cited in the following area(s).</t>
        </is>
      </c>
      <c r="G6668" t="inlineStr">
        <is>
          <t>06A</t>
        </is>
      </c>
      <c r="H6668" t="inlineStr">
        <is>
          <t>Personal cleanliness is inadequate. Outer garment soiled with possible contaminant. Effective hair restraint not worn where required. Jewelry worn on hands or arms. Fingernail polish worn or fingernails not kept clean and trimmed.</t>
        </is>
      </c>
      <c r="I6668" t="inlineStr">
        <is>
          <t>Critical</t>
        </is>
      </c>
      <c r="J6668" t="n">
        <v>21</v>
      </c>
      <c r="L6668" s="9">
        <f>A6668&amp;"-"&amp;TEXT(E6668,"yyyymmdd")</f>
        <v/>
      </c>
    </row>
    <row r="6669">
      <c r="A6669" t="n">
        <v>50070502</v>
      </c>
      <c r="B6669" t="inlineStr">
        <is>
          <t>Manhattan</t>
        </is>
      </c>
      <c r="C6669" t="inlineStr">
        <is>
          <t>10012</t>
        </is>
      </c>
      <c r="D6669" t="inlineStr">
        <is>
          <t>Mediterranean</t>
        </is>
      </c>
      <c r="E6669" s="8" t="n">
        <v>46155</v>
      </c>
      <c r="F6669" t="inlineStr">
        <is>
          <t>Violations were cited in the following area(s).</t>
        </is>
      </c>
      <c r="G6669" t="inlineStr">
        <is>
          <t>08A</t>
        </is>
      </c>
      <c r="H6669" t="inlineStr">
        <is>
          <t>Establishment is not free of harborage or conditions conducive to rodents, insects or other pests.</t>
        </is>
      </c>
      <c r="I6669" t="inlineStr">
        <is>
          <t>Not Critical</t>
        </is>
      </c>
      <c r="J6669" t="n">
        <v>21</v>
      </c>
      <c r="L6669" s="9">
        <f>A6669&amp;"-"&amp;TEXT(E6669,"yyyymmdd")</f>
        <v/>
      </c>
    </row>
    <row r="6670">
      <c r="A6670" t="n">
        <v>50070502</v>
      </c>
      <c r="B6670" t="inlineStr">
        <is>
          <t>Manhattan</t>
        </is>
      </c>
      <c r="C6670" t="inlineStr">
        <is>
          <t>10012</t>
        </is>
      </c>
      <c r="D6670" t="inlineStr">
        <is>
          <t>Mediterranean</t>
        </is>
      </c>
      <c r="E6670" s="8" t="n">
        <v>46155</v>
      </c>
      <c r="F6670" t="inlineStr">
        <is>
          <t>Violations were cited in the following area(s).</t>
        </is>
      </c>
      <c r="G6670" t="inlineStr">
        <is>
          <t>10B</t>
        </is>
      </c>
      <c r="H6670" t="inlineStr">
        <is>
          <t>Anti-siphonage or back-flow prevention device not provided where required; equipment or floor not properly drained; sewage disposal system in disrepair or not functioning properly. Condensation or liquid waste improperly disposed of.</t>
        </is>
      </c>
      <c r="I6670" t="inlineStr">
        <is>
          <t>Not Critical</t>
        </is>
      </c>
      <c r="J6670" t="n">
        <v>21</v>
      </c>
      <c r="L6670" s="9">
        <f>A6670&amp;"-"&amp;TEXT(E6670,"yyyymmdd")</f>
        <v/>
      </c>
    </row>
    <row r="6671">
      <c r="A6671" t="n">
        <v>50070502</v>
      </c>
      <c r="B6671" t="inlineStr">
        <is>
          <t>Manhattan</t>
        </is>
      </c>
      <c r="C6671" t="inlineStr">
        <is>
          <t>10012</t>
        </is>
      </c>
      <c r="D6671" t="inlineStr">
        <is>
          <t>Mediterranean</t>
        </is>
      </c>
      <c r="E6671" s="8" t="n">
        <v>46155</v>
      </c>
      <c r="F6671" t="inlineStr">
        <is>
          <t>Violations were cited in the following area(s).</t>
        </is>
      </c>
      <c r="G6671" t="inlineStr">
        <is>
          <t>10G</t>
        </is>
      </c>
      <c r="H6671" t="inlineStr">
        <is>
          <t>Dishwashing and ware washing: Cleaning and sanitizing of tableware, including dishes, utensils, and equipment deficient.</t>
        </is>
      </c>
      <c r="I6671" t="inlineStr">
        <is>
          <t>Not Critical</t>
        </is>
      </c>
      <c r="J6671" t="n">
        <v>21</v>
      </c>
      <c r="L6671" s="9">
        <f>A6671&amp;"-"&amp;TEXT(E6671,"yyyymmdd")</f>
        <v/>
      </c>
    </row>
    <row r="6672">
      <c r="A6672" t="n">
        <v>50073371</v>
      </c>
      <c r="B6672" t="inlineStr">
        <is>
          <t>Bronx</t>
        </is>
      </c>
      <c r="C6672" t="inlineStr">
        <is>
          <t>10452</t>
        </is>
      </c>
      <c r="D6672" t="inlineStr">
        <is>
          <t>Latin American</t>
        </is>
      </c>
      <c r="E6672" s="8" t="n">
        <v>46155</v>
      </c>
      <c r="F6672" t="inlineStr">
        <is>
          <t>Violations were cited in the following area(s).</t>
        </is>
      </c>
      <c r="G6672" t="inlineStr">
        <is>
          <t>02B</t>
        </is>
      </c>
      <c r="H6672" t="inlineStr">
        <is>
          <t>Hot TCS food item not held at or above 140 °F.</t>
        </is>
      </c>
      <c r="I6672" t="inlineStr">
        <is>
          <t>Critical</t>
        </is>
      </c>
      <c r="J6672" t="n">
        <v>42</v>
      </c>
      <c r="L6672" s="9">
        <f>A6672&amp;"-"&amp;TEXT(E6672,"yyyymmdd")</f>
        <v/>
      </c>
    </row>
    <row r="6673">
      <c r="A6673" t="n">
        <v>50073371</v>
      </c>
      <c r="B6673" t="inlineStr">
        <is>
          <t>Bronx</t>
        </is>
      </c>
      <c r="C6673" t="inlineStr">
        <is>
          <t>10452</t>
        </is>
      </c>
      <c r="D6673" t="inlineStr">
        <is>
          <t>Latin American</t>
        </is>
      </c>
      <c r="E6673" s="8" t="n">
        <v>46155</v>
      </c>
      <c r="F6673" t="inlineStr">
        <is>
          <t>Violations were cited in the following area(s).</t>
        </is>
      </c>
      <c r="G6673" t="inlineStr">
        <is>
          <t>02G</t>
        </is>
      </c>
      <c r="H6673" t="inlineStr">
        <is>
          <t>Cold TCS food item held above 41 °F; smoked or processed fish held above 38 °F; intact raw eggs held above 45 °F; or reduced oxygen packaged (ROP) TCS foods held above required temperatures except during active necessary preparation.</t>
        </is>
      </c>
      <c r="I6673" t="inlineStr">
        <is>
          <t>Critical</t>
        </is>
      </c>
      <c r="J6673" t="n">
        <v>42</v>
      </c>
      <c r="L6673" s="9">
        <f>A6673&amp;"-"&amp;TEXT(E6673,"yyyymmdd")</f>
        <v/>
      </c>
    </row>
    <row r="6674">
      <c r="A6674" t="n">
        <v>50073371</v>
      </c>
      <c r="B6674" t="inlineStr">
        <is>
          <t>Bronx</t>
        </is>
      </c>
      <c r="C6674" t="inlineStr">
        <is>
          <t>10452</t>
        </is>
      </c>
      <c r="D6674" t="inlineStr">
        <is>
          <t>Latin American</t>
        </is>
      </c>
      <c r="E6674" s="8" t="n">
        <v>46155</v>
      </c>
      <c r="F6674" t="inlineStr">
        <is>
          <t>Violations were cited in the following area(s).</t>
        </is>
      </c>
      <c r="G6674" t="inlineStr">
        <is>
          <t>04J</t>
        </is>
      </c>
      <c r="H6674" t="inlineStr">
        <is>
          <t>Properly scaled and calibrated thermometer or thermocouple not provided or not readily accessible in food preparation and hot/cold holding areas to measure temperatures of TCS foods during cooking, cooling, reheating, and holding.</t>
        </is>
      </c>
      <c r="I6674" t="inlineStr">
        <is>
          <t>Critical</t>
        </is>
      </c>
      <c r="J6674" t="n">
        <v>42</v>
      </c>
      <c r="L6674" s="9">
        <f>A6674&amp;"-"&amp;TEXT(E6674,"yyyymmdd")</f>
        <v/>
      </c>
    </row>
    <row r="6675">
      <c r="A6675" t="n">
        <v>50073371</v>
      </c>
      <c r="B6675" t="inlineStr">
        <is>
          <t>Bronx</t>
        </is>
      </c>
      <c r="C6675" t="inlineStr">
        <is>
          <t>10452</t>
        </is>
      </c>
      <c r="D6675" t="inlineStr">
        <is>
          <t>Latin American</t>
        </is>
      </c>
      <c r="E6675" s="8" t="n">
        <v>46155</v>
      </c>
      <c r="F6675" t="inlineStr">
        <is>
          <t>Violations were cited in the following area(s).</t>
        </is>
      </c>
      <c r="G6675" t="inlineStr">
        <is>
          <t>05D</t>
        </is>
      </c>
      <c r="H667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675" t="inlineStr">
        <is>
          <t>Critical</t>
        </is>
      </c>
      <c r="J6675" t="n">
        <v>42</v>
      </c>
      <c r="L6675" s="9">
        <f>A6675&amp;"-"&amp;TEXT(E6675,"yyyymmdd")</f>
        <v/>
      </c>
    </row>
    <row r="6676">
      <c r="A6676" t="n">
        <v>50073371</v>
      </c>
      <c r="B6676" t="inlineStr">
        <is>
          <t>Bronx</t>
        </is>
      </c>
      <c r="C6676" t="inlineStr">
        <is>
          <t>10452</t>
        </is>
      </c>
      <c r="D6676" t="inlineStr">
        <is>
          <t>Latin American</t>
        </is>
      </c>
      <c r="E6676" s="8" t="n">
        <v>46155</v>
      </c>
      <c r="F6676" t="inlineStr">
        <is>
          <t>Violations were cited in the following area(s).</t>
        </is>
      </c>
      <c r="G6676" t="inlineStr">
        <is>
          <t>10E</t>
        </is>
      </c>
      <c r="H6676" t="inlineStr">
        <is>
          <t>Accurate thermometer not provided or properly located in refrigerated, cold storage or hot holding equipment</t>
        </is>
      </c>
      <c r="I6676" t="inlineStr">
        <is>
          <t>Not Critical</t>
        </is>
      </c>
      <c r="J6676" t="n">
        <v>42</v>
      </c>
      <c r="L6676" s="9">
        <f>A6676&amp;"-"&amp;TEXT(E6676,"yyyymmdd")</f>
        <v/>
      </c>
    </row>
    <row r="6677">
      <c r="A6677" t="n">
        <v>50073371</v>
      </c>
      <c r="B6677" t="inlineStr">
        <is>
          <t>Bronx</t>
        </is>
      </c>
      <c r="C6677" t="inlineStr">
        <is>
          <t>10452</t>
        </is>
      </c>
      <c r="D6677" t="inlineStr">
        <is>
          <t>Latin American</t>
        </is>
      </c>
      <c r="E6677" s="8" t="n">
        <v>46155</v>
      </c>
      <c r="F6677" t="inlineStr">
        <is>
          <t>Violations were cited in the following area(s).</t>
        </is>
      </c>
      <c r="G6677" t="inlineStr">
        <is>
          <t>10F</t>
        </is>
      </c>
      <c r="H6677" t="inlineStr">
        <is>
          <t>Non-food contact surface or equipment made of unacceptable material, not kept clean, or not properly sealed, raised, spaced or movable to allow accessibility for cleaning on all sides, above and underneath the unit.</t>
        </is>
      </c>
      <c r="I6677" t="inlineStr">
        <is>
          <t>Not Critical</t>
        </is>
      </c>
      <c r="J6677" t="n">
        <v>42</v>
      </c>
      <c r="L6677" s="9">
        <f>A6677&amp;"-"&amp;TEXT(E6677,"yyyymmdd")</f>
        <v/>
      </c>
    </row>
    <row r="6678">
      <c r="A6678" t="n">
        <v>50073371</v>
      </c>
      <c r="B6678" t="inlineStr">
        <is>
          <t>Bronx</t>
        </is>
      </c>
      <c r="C6678" t="inlineStr">
        <is>
          <t>10452</t>
        </is>
      </c>
      <c r="D6678" t="inlineStr">
        <is>
          <t>Latin American</t>
        </is>
      </c>
      <c r="E6678" s="8" t="n">
        <v>46155</v>
      </c>
      <c r="F6678" t="inlineStr">
        <is>
          <t>Violations were cited in the following area(s).</t>
        </is>
      </c>
      <c r="G6678" t="inlineStr">
        <is>
          <t>10G</t>
        </is>
      </c>
      <c r="H6678" t="inlineStr">
        <is>
          <t>Dishwashing and ware washing: Cleaning and sanitizing of tableware, including dishes, utensils, and equipment deficient.</t>
        </is>
      </c>
      <c r="I6678" t="inlineStr">
        <is>
          <t>Not Critical</t>
        </is>
      </c>
      <c r="J6678" t="n">
        <v>42</v>
      </c>
      <c r="L6678" s="9">
        <f>A6678&amp;"-"&amp;TEXT(E6678,"yyyymmdd")</f>
        <v/>
      </c>
    </row>
    <row r="6679">
      <c r="A6679" t="n">
        <v>50073606</v>
      </c>
      <c r="B6679" t="inlineStr">
        <is>
          <t>Manhattan</t>
        </is>
      </c>
      <c r="C6679" t="inlineStr">
        <is>
          <t>10018</t>
        </is>
      </c>
      <c r="D6679" t="inlineStr">
        <is>
          <t>Mexican</t>
        </is>
      </c>
      <c r="E6679" s="8" t="n">
        <v>46155</v>
      </c>
      <c r="F6679" t="inlineStr">
        <is>
          <t>Violations were cited in the following area(s).</t>
        </is>
      </c>
      <c r="G6679" t="inlineStr">
        <is>
          <t>06D</t>
        </is>
      </c>
      <c r="H6679" t="inlineStr">
        <is>
          <t>Food contact surface not properly washed, rinsed and sanitized after each use and following any activity when contamination may have occurred.</t>
        </is>
      </c>
      <c r="I6679" t="inlineStr">
        <is>
          <t>Critical</t>
        </is>
      </c>
      <c r="J6679" t="n">
        <v>7</v>
      </c>
      <c r="K6679" t="inlineStr">
        <is>
          <t>A</t>
        </is>
      </c>
      <c r="L6679" s="9">
        <f>A6679&amp;"-"&amp;TEXT(E6679,"yyyymmdd")</f>
        <v/>
      </c>
    </row>
    <row r="6680">
      <c r="A6680" t="n">
        <v>50073606</v>
      </c>
      <c r="B6680" t="inlineStr">
        <is>
          <t>Manhattan</t>
        </is>
      </c>
      <c r="C6680" t="inlineStr">
        <is>
          <t>10018</t>
        </is>
      </c>
      <c r="D6680" t="inlineStr">
        <is>
          <t>Mexican</t>
        </is>
      </c>
      <c r="E6680" s="8" t="n">
        <v>46155</v>
      </c>
      <c r="F6680" t="inlineStr">
        <is>
          <t>Violations were cited in the following area(s).</t>
        </is>
      </c>
      <c r="G6680" t="inlineStr">
        <is>
          <t>09C</t>
        </is>
      </c>
      <c r="H6680" t="inlineStr">
        <is>
          <t>Design, construction, materials used or maintenance of food contact surface improper. Surface not easily cleanable, sanitized and maintained.</t>
        </is>
      </c>
      <c r="I6680" t="inlineStr">
        <is>
          <t>Not Critical</t>
        </is>
      </c>
      <c r="J6680" t="n">
        <v>7</v>
      </c>
      <c r="K6680" t="inlineStr">
        <is>
          <t>A</t>
        </is>
      </c>
      <c r="L6680" s="9">
        <f>A6680&amp;"-"&amp;TEXT(E6680,"yyyymmdd")</f>
        <v/>
      </c>
    </row>
    <row r="6681">
      <c r="A6681" t="n">
        <v>50074284</v>
      </c>
      <c r="B6681" t="inlineStr">
        <is>
          <t>Manhattan</t>
        </is>
      </c>
      <c r="C6681" t="inlineStr">
        <is>
          <t>10023</t>
        </is>
      </c>
      <c r="D6681" t="inlineStr">
        <is>
          <t>Italian</t>
        </is>
      </c>
      <c r="E6681" s="8" t="n">
        <v>46155</v>
      </c>
      <c r="F6681" t="inlineStr">
        <is>
          <t>Violations were cited in the following area(s).</t>
        </is>
      </c>
      <c r="G6681" t="inlineStr">
        <is>
          <t>02G</t>
        </is>
      </c>
      <c r="H6681" t="inlineStr">
        <is>
          <t>Cold TCS food item held above 41 °F; smoked or processed fish held above 38 °F; intact raw eggs held above 45 °F; or reduced oxygen packaged (ROP) TCS foods held above required temperatures except during active necessary preparation.</t>
        </is>
      </c>
      <c r="I6681" t="inlineStr">
        <is>
          <t>Critical</t>
        </is>
      </c>
      <c r="J6681" t="n">
        <v>20</v>
      </c>
      <c r="L6681" s="9">
        <f>A6681&amp;"-"&amp;TEXT(E6681,"yyyymmdd")</f>
        <v/>
      </c>
    </row>
    <row r="6682">
      <c r="A6682" t="n">
        <v>50074284</v>
      </c>
      <c r="B6682" t="inlineStr">
        <is>
          <t>Manhattan</t>
        </is>
      </c>
      <c r="C6682" t="inlineStr">
        <is>
          <t>10023</t>
        </is>
      </c>
      <c r="D6682" t="inlineStr">
        <is>
          <t>Italian</t>
        </is>
      </c>
      <c r="E6682" s="8" t="n">
        <v>46155</v>
      </c>
      <c r="F6682" t="inlineStr">
        <is>
          <t>Violations were cited in the following area(s).</t>
        </is>
      </c>
      <c r="G6682" t="inlineStr">
        <is>
          <t>04H</t>
        </is>
      </c>
      <c r="H6682" t="inlineStr">
        <is>
          <t>Raw, cooked or prepared food is adulterated, contaminated, cross-contaminated, or not discarded in accordance with HACCP plan.</t>
        </is>
      </c>
      <c r="I6682" t="inlineStr">
        <is>
          <t>Critical</t>
        </is>
      </c>
      <c r="J6682" t="n">
        <v>20</v>
      </c>
      <c r="L6682" s="9">
        <f>A6682&amp;"-"&amp;TEXT(E6682,"yyyymmdd")</f>
        <v/>
      </c>
    </row>
    <row r="6683">
      <c r="A6683" t="n">
        <v>50074284</v>
      </c>
      <c r="B6683" t="inlineStr">
        <is>
          <t>Manhattan</t>
        </is>
      </c>
      <c r="C6683" t="inlineStr">
        <is>
          <t>10023</t>
        </is>
      </c>
      <c r="D6683" t="inlineStr">
        <is>
          <t>Italian</t>
        </is>
      </c>
      <c r="E6683" s="8" t="n">
        <v>46155</v>
      </c>
      <c r="F6683" t="inlineStr">
        <is>
          <t>Violations were cited in the following area(s).</t>
        </is>
      </c>
      <c r="G6683" t="inlineStr">
        <is>
          <t>06F</t>
        </is>
      </c>
      <c r="H6683" t="inlineStr">
        <is>
          <t>Wiping cloths not stored clean and dry, or in a sanitizing solution, between uses.</t>
        </is>
      </c>
      <c r="I6683" t="inlineStr">
        <is>
          <t>Critical</t>
        </is>
      </c>
      <c r="J6683" t="n">
        <v>20</v>
      </c>
      <c r="L6683" s="9">
        <f>A6683&amp;"-"&amp;TEXT(E6683,"yyyymmdd")</f>
        <v/>
      </c>
    </row>
    <row r="6684">
      <c r="A6684" t="n">
        <v>50074742</v>
      </c>
      <c r="B6684" t="inlineStr">
        <is>
          <t>Manhattan</t>
        </is>
      </c>
      <c r="C6684" t="inlineStr">
        <is>
          <t>10003</t>
        </is>
      </c>
      <c r="D6684" t="inlineStr">
        <is>
          <t>Mexican</t>
        </is>
      </c>
      <c r="E6684" s="8" t="n">
        <v>46155</v>
      </c>
      <c r="F6684" t="inlineStr">
        <is>
          <t>Violations were cited in the following area(s).</t>
        </is>
      </c>
      <c r="G6684" t="inlineStr">
        <is>
          <t>06D</t>
        </is>
      </c>
      <c r="H6684" t="inlineStr">
        <is>
          <t>Food contact surface not properly washed, rinsed and sanitized after each use and following any activity when contamination may have occurred.</t>
        </is>
      </c>
      <c r="I6684" t="inlineStr">
        <is>
          <t>Critical</t>
        </is>
      </c>
      <c r="J6684" t="n">
        <v>16</v>
      </c>
      <c r="L6684" s="9">
        <f>A6684&amp;"-"&amp;TEXT(E6684,"yyyymmdd")</f>
        <v/>
      </c>
    </row>
    <row r="6685">
      <c r="A6685" t="n">
        <v>50074742</v>
      </c>
      <c r="B6685" t="inlineStr">
        <is>
          <t>Manhattan</t>
        </is>
      </c>
      <c r="C6685" t="inlineStr">
        <is>
          <t>10003</t>
        </is>
      </c>
      <c r="D6685" t="inlineStr">
        <is>
          <t>Mexican</t>
        </is>
      </c>
      <c r="E6685" s="8" t="n">
        <v>46155</v>
      </c>
      <c r="F6685" t="inlineStr">
        <is>
          <t>Violations were cited in the following area(s).</t>
        </is>
      </c>
      <c r="G6685" t="inlineStr">
        <is>
          <t>09A</t>
        </is>
      </c>
      <c r="H6685" t="inlineStr">
        <is>
          <t>Swollen, leaking, rusted or otherwise damaged canned food to be returned to distributor not segregated from intact product and clearly labeled DO NOT USE</t>
        </is>
      </c>
      <c r="I6685" t="inlineStr">
        <is>
          <t>Not Critical</t>
        </is>
      </c>
      <c r="J6685" t="n">
        <v>16</v>
      </c>
      <c r="L6685" s="9">
        <f>A6685&amp;"-"&amp;TEXT(E6685,"yyyymmdd")</f>
        <v/>
      </c>
    </row>
    <row r="6686">
      <c r="A6686" t="n">
        <v>50074742</v>
      </c>
      <c r="B6686" t="inlineStr">
        <is>
          <t>Manhattan</t>
        </is>
      </c>
      <c r="C6686" t="inlineStr">
        <is>
          <t>10003</t>
        </is>
      </c>
      <c r="D6686" t="inlineStr">
        <is>
          <t>Mexican</t>
        </is>
      </c>
      <c r="E6686" s="8" t="n">
        <v>46155</v>
      </c>
      <c r="F6686" t="inlineStr">
        <is>
          <t>Violations were cited in the following area(s).</t>
        </is>
      </c>
      <c r="G6686" t="inlineStr">
        <is>
          <t>09C</t>
        </is>
      </c>
      <c r="H6686" t="inlineStr">
        <is>
          <t>Design, construction, materials used or maintenance of food contact surface improper. Surface not easily cleanable, sanitized and maintained.</t>
        </is>
      </c>
      <c r="I6686" t="inlineStr">
        <is>
          <t>Not Critical</t>
        </is>
      </c>
      <c r="J6686" t="n">
        <v>16</v>
      </c>
      <c r="L6686" s="9">
        <f>A6686&amp;"-"&amp;TEXT(E6686,"yyyymmdd")</f>
        <v/>
      </c>
    </row>
    <row r="6687">
      <c r="A6687" t="n">
        <v>50074742</v>
      </c>
      <c r="B6687" t="inlineStr">
        <is>
          <t>Manhattan</t>
        </is>
      </c>
      <c r="C6687" t="inlineStr">
        <is>
          <t>10003</t>
        </is>
      </c>
      <c r="D6687" t="inlineStr">
        <is>
          <t>Mexican</t>
        </is>
      </c>
      <c r="E6687" s="8" t="n">
        <v>46155</v>
      </c>
      <c r="F6687" t="inlineStr">
        <is>
          <t>Violations were cited in the following area(s).</t>
        </is>
      </c>
      <c r="G6687" t="inlineStr">
        <is>
          <t>10F</t>
        </is>
      </c>
      <c r="H6687" t="inlineStr">
        <is>
          <t>Non-food contact surface or equipment made of unacceptable material, not kept clean, or not properly sealed, raised, spaced or movable to allow accessibility for cleaning on all sides, above and underneath the unit.</t>
        </is>
      </c>
      <c r="I6687" t="inlineStr">
        <is>
          <t>Not Critical</t>
        </is>
      </c>
      <c r="J6687" t="n">
        <v>16</v>
      </c>
      <c r="L6687" s="9">
        <f>A6687&amp;"-"&amp;TEXT(E6687,"yyyymmdd")</f>
        <v/>
      </c>
    </row>
    <row r="6688">
      <c r="A6688" t="n">
        <v>50074742</v>
      </c>
      <c r="B6688" t="inlineStr">
        <is>
          <t>Manhattan</t>
        </is>
      </c>
      <c r="C6688" t="inlineStr">
        <is>
          <t>10003</t>
        </is>
      </c>
      <c r="D6688" t="inlineStr">
        <is>
          <t>Mexican</t>
        </is>
      </c>
      <c r="E6688" s="8" t="n">
        <v>46155</v>
      </c>
      <c r="F6688" t="inlineStr">
        <is>
          <t>Violations were cited in the following area(s).</t>
        </is>
      </c>
      <c r="G6688" t="inlineStr">
        <is>
          <t>10G</t>
        </is>
      </c>
      <c r="H6688" t="inlineStr">
        <is>
          <t>Dishwashing and ware washing: Cleaning and sanitizing of tableware, including dishes, utensils, and equipment deficient.</t>
        </is>
      </c>
      <c r="I6688" t="inlineStr">
        <is>
          <t>Not Critical</t>
        </is>
      </c>
      <c r="J6688" t="n">
        <v>16</v>
      </c>
      <c r="L6688" s="9">
        <f>A6688&amp;"-"&amp;TEXT(E6688,"yyyymmdd")</f>
        <v/>
      </c>
    </row>
    <row r="6689">
      <c r="A6689" t="n">
        <v>50076322</v>
      </c>
      <c r="B6689" t="inlineStr">
        <is>
          <t>Brooklyn</t>
        </is>
      </c>
      <c r="C6689" t="inlineStr">
        <is>
          <t>11211</t>
        </is>
      </c>
      <c r="D6689" t="inlineStr">
        <is>
          <t>American</t>
        </is>
      </c>
      <c r="E6689" s="8" t="n">
        <v>46155</v>
      </c>
      <c r="F6689" t="inlineStr">
        <is>
          <t>Violations were cited in the following area(s).</t>
        </is>
      </c>
      <c r="G6689" t="inlineStr">
        <is>
          <t>06A</t>
        </is>
      </c>
      <c r="H6689" t="inlineStr">
        <is>
          <t>Personal cleanliness is inadequate. Outer garment soiled with possible contaminant. Effective hair restraint not worn where required. Jewelry worn on hands or arms. Fingernail polish worn or fingernails not kept clean and trimmed.</t>
        </is>
      </c>
      <c r="I6689" t="inlineStr">
        <is>
          <t>Critical</t>
        </is>
      </c>
      <c r="J6689" t="n">
        <v>13</v>
      </c>
      <c r="K6689" t="inlineStr">
        <is>
          <t>A</t>
        </is>
      </c>
      <c r="L6689" s="9">
        <f>A6689&amp;"-"&amp;TEXT(E6689,"yyyymmdd")</f>
        <v/>
      </c>
    </row>
    <row r="6690">
      <c r="A6690" t="n">
        <v>50076322</v>
      </c>
      <c r="B6690" t="inlineStr">
        <is>
          <t>Brooklyn</t>
        </is>
      </c>
      <c r="C6690" t="inlineStr">
        <is>
          <t>11211</t>
        </is>
      </c>
      <c r="D6690" t="inlineStr">
        <is>
          <t>American</t>
        </is>
      </c>
      <c r="E6690" s="8" t="n">
        <v>46155</v>
      </c>
      <c r="F6690" t="inlineStr">
        <is>
          <t>Violations were cited in the following area(s).</t>
        </is>
      </c>
      <c r="G6690" t="inlineStr">
        <is>
          <t>06D</t>
        </is>
      </c>
      <c r="H6690" t="inlineStr">
        <is>
          <t>Food contact surface not properly washed, rinsed and sanitized after each use and following any activity when contamination may have occurred.</t>
        </is>
      </c>
      <c r="I6690" t="inlineStr">
        <is>
          <t>Critical</t>
        </is>
      </c>
      <c r="J6690" t="n">
        <v>13</v>
      </c>
      <c r="K6690" t="inlineStr">
        <is>
          <t>A</t>
        </is>
      </c>
      <c r="L6690" s="9">
        <f>A6690&amp;"-"&amp;TEXT(E6690,"yyyymmdd")</f>
        <v/>
      </c>
    </row>
    <row r="6691">
      <c r="A6691" t="n">
        <v>50076322</v>
      </c>
      <c r="B6691" t="inlineStr">
        <is>
          <t>Brooklyn</t>
        </is>
      </c>
      <c r="C6691" t="inlineStr">
        <is>
          <t>11211</t>
        </is>
      </c>
      <c r="D6691" t="inlineStr">
        <is>
          <t>American</t>
        </is>
      </c>
      <c r="E6691" s="8" t="n">
        <v>46155</v>
      </c>
      <c r="F6691" t="inlineStr">
        <is>
          <t>Violations were cited in the following area(s).</t>
        </is>
      </c>
      <c r="G6691" t="inlineStr">
        <is>
          <t>10B</t>
        </is>
      </c>
      <c r="H6691" t="inlineStr">
        <is>
          <t>Anti-siphonage or back-flow prevention device not provided where required; equipment or floor not properly drained; sewage disposal system in disrepair or not functioning properly. Condensation or liquid waste improperly disposed of.</t>
        </is>
      </c>
      <c r="I6691" t="inlineStr">
        <is>
          <t>Not Critical</t>
        </is>
      </c>
      <c r="J6691" t="n">
        <v>13</v>
      </c>
      <c r="K6691" t="inlineStr">
        <is>
          <t>A</t>
        </is>
      </c>
      <c r="L6691" s="9">
        <f>A6691&amp;"-"&amp;TEXT(E6691,"yyyymmdd")</f>
        <v/>
      </c>
    </row>
    <row r="6692">
      <c r="A6692" t="n">
        <v>50083453</v>
      </c>
      <c r="B6692" t="inlineStr">
        <is>
          <t>Manhattan</t>
        </is>
      </c>
      <c r="C6692" t="inlineStr">
        <is>
          <t>10013</t>
        </is>
      </c>
      <c r="D6692" t="inlineStr">
        <is>
          <t>Japanese</t>
        </is>
      </c>
      <c r="E6692" s="8" t="n">
        <v>46155</v>
      </c>
      <c r="F6692" t="inlineStr">
        <is>
          <t>Violations were cited in the following area(s).</t>
        </is>
      </c>
      <c r="G6692" t="inlineStr">
        <is>
          <t>04E</t>
        </is>
      </c>
      <c r="H6692" t="inlineStr">
        <is>
          <t>Toxic chemical or pesticide improperly stored or used such that food contamination may occur.</t>
        </is>
      </c>
      <c r="I6692" t="inlineStr">
        <is>
          <t>Critical</t>
        </is>
      </c>
      <c r="J6692" t="n">
        <v>13</v>
      </c>
      <c r="K6692" t="inlineStr">
        <is>
          <t>A</t>
        </is>
      </c>
      <c r="L6692" s="9">
        <f>A6692&amp;"-"&amp;TEXT(E6692,"yyyymmdd")</f>
        <v/>
      </c>
    </row>
    <row r="6693">
      <c r="A6693" t="n">
        <v>50083453</v>
      </c>
      <c r="B6693" t="inlineStr">
        <is>
          <t>Manhattan</t>
        </is>
      </c>
      <c r="C6693" t="inlineStr">
        <is>
          <t>10013</t>
        </is>
      </c>
      <c r="D6693" t="inlineStr">
        <is>
          <t>Japanese</t>
        </is>
      </c>
      <c r="E6693" s="8" t="n">
        <v>46155</v>
      </c>
      <c r="F6693" t="inlineStr">
        <is>
          <t>Violations were cited in the following area(s).</t>
        </is>
      </c>
      <c r="G6693" t="inlineStr">
        <is>
          <t>09C</t>
        </is>
      </c>
      <c r="H6693" t="inlineStr">
        <is>
          <t>Design, construction, materials used or maintenance of food contact surface improper. Surface not easily cleanable, sanitized and maintained.</t>
        </is>
      </c>
      <c r="I6693" t="inlineStr">
        <is>
          <t>Not Critical</t>
        </is>
      </c>
      <c r="J6693" t="n">
        <v>13</v>
      </c>
      <c r="K6693" t="inlineStr">
        <is>
          <t>A</t>
        </is>
      </c>
      <c r="L6693" s="9">
        <f>A6693&amp;"-"&amp;TEXT(E6693,"yyyymmdd")</f>
        <v/>
      </c>
    </row>
    <row r="6694">
      <c r="A6694" t="n">
        <v>50083453</v>
      </c>
      <c r="B6694" t="inlineStr">
        <is>
          <t>Manhattan</t>
        </is>
      </c>
      <c r="C6694" t="inlineStr">
        <is>
          <t>10013</t>
        </is>
      </c>
      <c r="D6694" t="inlineStr">
        <is>
          <t>Japanese</t>
        </is>
      </c>
      <c r="E6694" s="8" t="n">
        <v>46155</v>
      </c>
      <c r="F6694" t="inlineStr">
        <is>
          <t>Violations were cited in the following area(s).</t>
        </is>
      </c>
      <c r="G6694" t="inlineStr">
        <is>
          <t>10F</t>
        </is>
      </c>
      <c r="H6694" t="inlineStr">
        <is>
          <t>Non-food contact surface or equipment made of unacceptable material, not kept clean, or not properly sealed, raised, spaced or movable to allow accessibility for cleaning on all sides, above and underneath the unit.</t>
        </is>
      </c>
      <c r="I6694" t="inlineStr">
        <is>
          <t>Not Critical</t>
        </is>
      </c>
      <c r="J6694" t="n">
        <v>13</v>
      </c>
      <c r="K6694" t="inlineStr">
        <is>
          <t>A</t>
        </is>
      </c>
      <c r="L6694" s="9">
        <f>A6694&amp;"-"&amp;TEXT(E6694,"yyyymmdd")</f>
        <v/>
      </c>
    </row>
    <row r="6695">
      <c r="A6695" t="n">
        <v>50087848</v>
      </c>
      <c r="B6695" t="inlineStr">
        <is>
          <t>Brooklyn</t>
        </is>
      </c>
      <c r="C6695" t="inlineStr">
        <is>
          <t>11223</t>
        </is>
      </c>
      <c r="D6695" t="inlineStr">
        <is>
          <t>Jewish/Kosher</t>
        </is>
      </c>
      <c r="E6695" s="8" t="n">
        <v>46155</v>
      </c>
      <c r="F6695" t="inlineStr">
        <is>
          <t>Violations were cited in the following area(s).</t>
        </is>
      </c>
      <c r="G6695" t="inlineStr">
        <is>
          <t>04L</t>
        </is>
      </c>
      <c r="H6695" t="inlineStr">
        <is>
          <t>Evidence of mice or live mice in establishment's food or non-food areas.</t>
        </is>
      </c>
      <c r="I6695" t="inlineStr">
        <is>
          <t>Critical</t>
        </is>
      </c>
      <c r="J6695" t="n">
        <v>13</v>
      </c>
      <c r="K6695" t="inlineStr">
        <is>
          <t>A</t>
        </is>
      </c>
      <c r="L6695" s="9">
        <f>A6695&amp;"-"&amp;TEXT(E6695,"yyyymmdd")</f>
        <v/>
      </c>
    </row>
    <row r="6696">
      <c r="A6696" t="n">
        <v>50087848</v>
      </c>
      <c r="B6696" t="inlineStr">
        <is>
          <t>Brooklyn</t>
        </is>
      </c>
      <c r="C6696" t="inlineStr">
        <is>
          <t>11223</t>
        </is>
      </c>
      <c r="D6696" t="inlineStr">
        <is>
          <t>Jewish/Kosher</t>
        </is>
      </c>
      <c r="E6696" s="8" t="n">
        <v>46155</v>
      </c>
      <c r="F6696" t="inlineStr">
        <is>
          <t>Violations were cited in the following area(s).</t>
        </is>
      </c>
      <c r="G6696" t="inlineStr">
        <is>
          <t>08A</t>
        </is>
      </c>
      <c r="H6696" t="inlineStr">
        <is>
          <t>Establishment is not free of harborage or conditions conducive to rodents, insects or other pests.</t>
        </is>
      </c>
      <c r="I6696" t="inlineStr">
        <is>
          <t>Not Critical</t>
        </is>
      </c>
      <c r="J6696" t="n">
        <v>13</v>
      </c>
      <c r="K6696" t="inlineStr">
        <is>
          <t>A</t>
        </is>
      </c>
      <c r="L6696" s="9">
        <f>A6696&amp;"-"&amp;TEXT(E6696,"yyyymmdd")</f>
        <v/>
      </c>
    </row>
    <row r="6697">
      <c r="A6697" t="n">
        <v>50087881</v>
      </c>
      <c r="B6697" t="inlineStr">
        <is>
          <t>Bronx</t>
        </is>
      </c>
      <c r="C6697" t="inlineStr">
        <is>
          <t>10462</t>
        </is>
      </c>
      <c r="D6697" t="inlineStr">
        <is>
          <t>Tex-Mex</t>
        </is>
      </c>
      <c r="E6697" s="8" t="n">
        <v>46155</v>
      </c>
      <c r="F6697" t="inlineStr">
        <is>
          <t>Violations were cited in the following area(s).</t>
        </is>
      </c>
      <c r="G6697" t="inlineStr">
        <is>
          <t>06A</t>
        </is>
      </c>
      <c r="H6697" t="inlineStr">
        <is>
          <t>Personal cleanliness is inadequate. Outer garment soiled with possible contaminant. Effective hair restraint not worn where required. Jewelry worn on hands or arms. Fingernail polish worn or fingernails not kept clean and trimmed.</t>
        </is>
      </c>
      <c r="I6697" t="inlineStr">
        <is>
          <t>Critical</t>
        </is>
      </c>
      <c r="J6697" t="n">
        <v>13</v>
      </c>
      <c r="K6697" t="inlineStr">
        <is>
          <t>A</t>
        </is>
      </c>
      <c r="L6697" s="9">
        <f>A6697&amp;"-"&amp;TEXT(E6697,"yyyymmdd")</f>
        <v/>
      </c>
    </row>
    <row r="6698">
      <c r="A6698" t="n">
        <v>50087881</v>
      </c>
      <c r="B6698" t="inlineStr">
        <is>
          <t>Bronx</t>
        </is>
      </c>
      <c r="C6698" t="inlineStr">
        <is>
          <t>10462</t>
        </is>
      </c>
      <c r="D6698" t="inlineStr">
        <is>
          <t>Tex-Mex</t>
        </is>
      </c>
      <c r="E6698" s="8" t="n">
        <v>46155</v>
      </c>
      <c r="F6698" t="inlineStr">
        <is>
          <t>Violations were cited in the following area(s).</t>
        </is>
      </c>
      <c r="G6698" t="inlineStr">
        <is>
          <t>06D</t>
        </is>
      </c>
      <c r="H6698" t="inlineStr">
        <is>
          <t>Food contact surface not properly washed, rinsed and sanitized after each use and following any activity when contamination may have occurred.</t>
        </is>
      </c>
      <c r="I6698" t="inlineStr">
        <is>
          <t>Critical</t>
        </is>
      </c>
      <c r="J6698" t="n">
        <v>13</v>
      </c>
      <c r="K6698" t="inlineStr">
        <is>
          <t>A</t>
        </is>
      </c>
      <c r="L6698" s="9">
        <f>A6698&amp;"-"&amp;TEXT(E6698,"yyyymmdd")</f>
        <v/>
      </c>
    </row>
    <row r="6699">
      <c r="A6699" t="n">
        <v>50087881</v>
      </c>
      <c r="B6699" t="inlineStr">
        <is>
          <t>Bronx</t>
        </is>
      </c>
      <c r="C6699" t="inlineStr">
        <is>
          <t>10462</t>
        </is>
      </c>
      <c r="D6699" t="inlineStr">
        <is>
          <t>Tex-Mex</t>
        </is>
      </c>
      <c r="E6699" s="8" t="n">
        <v>46155</v>
      </c>
      <c r="F6699" t="inlineStr">
        <is>
          <t>Violations were cited in the following area(s).</t>
        </is>
      </c>
      <c r="G6699" t="inlineStr">
        <is>
          <t>10F</t>
        </is>
      </c>
      <c r="H6699" t="inlineStr">
        <is>
          <t>Non-food contact surface or equipment made of unacceptable material, not kept clean, or not properly sealed, raised, spaced or movable to allow accessibility for cleaning on all sides, above and underneath the unit.</t>
        </is>
      </c>
      <c r="I6699" t="inlineStr">
        <is>
          <t>Not Critical</t>
        </is>
      </c>
      <c r="J6699" t="n">
        <v>13</v>
      </c>
      <c r="K6699" t="inlineStr">
        <is>
          <t>A</t>
        </is>
      </c>
      <c r="L6699" s="9">
        <f>A6699&amp;"-"&amp;TEXT(E6699,"yyyymmdd")</f>
        <v/>
      </c>
    </row>
    <row r="6700">
      <c r="A6700" t="n">
        <v>50090358</v>
      </c>
      <c r="B6700" t="inlineStr">
        <is>
          <t>Queens</t>
        </is>
      </c>
      <c r="C6700" t="inlineStr">
        <is>
          <t>11101</t>
        </is>
      </c>
      <c r="D6700" t="inlineStr">
        <is>
          <t>Coffee/Tea</t>
        </is>
      </c>
      <c r="E6700" s="8" t="n">
        <v>46155</v>
      </c>
      <c r="F6700" t="inlineStr">
        <is>
          <t>Violations were cited in the following area(s).</t>
        </is>
      </c>
      <c r="G6700" t="inlineStr">
        <is>
          <t>02G</t>
        </is>
      </c>
      <c r="H6700" t="inlineStr">
        <is>
          <t>Cold TCS food item held above 41 °F; smoked or processed fish held above 38 °F; intact raw eggs held above 45 °F; or reduced oxygen packaged (ROP) TCS foods held above required temperatures except during active necessary preparation.</t>
        </is>
      </c>
      <c r="I6700" t="inlineStr">
        <is>
          <t>Critical</t>
        </is>
      </c>
      <c r="J6700" t="n">
        <v>19</v>
      </c>
      <c r="L6700" s="9">
        <f>A6700&amp;"-"&amp;TEXT(E6700,"yyyymmdd")</f>
        <v/>
      </c>
    </row>
    <row r="6701">
      <c r="A6701" t="n">
        <v>50090358</v>
      </c>
      <c r="B6701" t="inlineStr">
        <is>
          <t>Queens</t>
        </is>
      </c>
      <c r="C6701" t="inlineStr">
        <is>
          <t>11101</t>
        </is>
      </c>
      <c r="D6701" t="inlineStr">
        <is>
          <t>Coffee/Tea</t>
        </is>
      </c>
      <c r="E6701" s="8" t="n">
        <v>46155</v>
      </c>
      <c r="F6701" t="inlineStr">
        <is>
          <t>Violations were cited in the following area(s).</t>
        </is>
      </c>
      <c r="G6701" t="inlineStr">
        <is>
          <t>06D</t>
        </is>
      </c>
      <c r="H6701" t="inlineStr">
        <is>
          <t>Food contact surface not properly washed, rinsed and sanitized after each use and following any activity when contamination may have occurred.</t>
        </is>
      </c>
      <c r="I6701" t="inlineStr">
        <is>
          <t>Critical</t>
        </is>
      </c>
      <c r="J6701" t="n">
        <v>19</v>
      </c>
      <c r="L6701" s="9">
        <f>A6701&amp;"-"&amp;TEXT(E6701,"yyyymmdd")</f>
        <v/>
      </c>
    </row>
    <row r="6702">
      <c r="A6702" t="n">
        <v>50090358</v>
      </c>
      <c r="B6702" t="inlineStr">
        <is>
          <t>Queens</t>
        </is>
      </c>
      <c r="C6702" t="inlineStr">
        <is>
          <t>11101</t>
        </is>
      </c>
      <c r="D6702" t="inlineStr">
        <is>
          <t>Coffee/Tea</t>
        </is>
      </c>
      <c r="E6702" s="8" t="n">
        <v>46155</v>
      </c>
      <c r="F6702" t="inlineStr">
        <is>
          <t>Violations were cited in the following area(s).</t>
        </is>
      </c>
      <c r="G6702" t="inlineStr">
        <is>
          <t>10F</t>
        </is>
      </c>
      <c r="H6702" t="inlineStr">
        <is>
          <t>Non-food contact surface or equipment made of unacceptable material, not kept clean, or not properly sealed, raised, spaced or movable to allow accessibility for cleaning on all sides, above and underneath the unit.</t>
        </is>
      </c>
      <c r="I6702" t="inlineStr">
        <is>
          <t>Not Critical</t>
        </is>
      </c>
      <c r="J6702" t="n">
        <v>19</v>
      </c>
      <c r="L6702" s="9">
        <f>A6702&amp;"-"&amp;TEXT(E6702,"yyyymmdd")</f>
        <v/>
      </c>
    </row>
    <row r="6703">
      <c r="A6703" t="n">
        <v>50095222</v>
      </c>
      <c r="B6703" t="inlineStr">
        <is>
          <t>Manhattan</t>
        </is>
      </c>
      <c r="C6703" t="inlineStr">
        <is>
          <t>10012</t>
        </is>
      </c>
      <c r="D6703" t="inlineStr">
        <is>
          <t>American</t>
        </is>
      </c>
      <c r="E6703" s="8" t="n">
        <v>46155</v>
      </c>
      <c r="F6703" t="inlineStr">
        <is>
          <t>Violations were cited in the following area(s).</t>
        </is>
      </c>
      <c r="G6703" t="inlineStr">
        <is>
          <t>05H</t>
        </is>
      </c>
      <c r="H6703" t="inlineStr">
        <is>
          <t>No approved written standard operating procedure for avoiding contamination by refillable returnable containers.</t>
        </is>
      </c>
      <c r="I6703" t="inlineStr">
        <is>
          <t>Critical</t>
        </is>
      </c>
      <c r="J6703" t="n">
        <v>31</v>
      </c>
      <c r="L6703" s="9">
        <f>A6703&amp;"-"&amp;TEXT(E6703,"yyyymmdd")</f>
        <v/>
      </c>
    </row>
    <row r="6704">
      <c r="A6704" t="n">
        <v>50095222</v>
      </c>
      <c r="B6704" t="inlineStr">
        <is>
          <t>Manhattan</t>
        </is>
      </c>
      <c r="C6704" t="inlineStr">
        <is>
          <t>10012</t>
        </is>
      </c>
      <c r="D6704" t="inlineStr">
        <is>
          <t>American</t>
        </is>
      </c>
      <c r="E6704" s="8" t="n">
        <v>46155</v>
      </c>
      <c r="F6704" t="inlineStr">
        <is>
          <t>Violations were cited in the following area(s).</t>
        </is>
      </c>
      <c r="G6704" t="inlineStr">
        <is>
          <t>10F</t>
        </is>
      </c>
      <c r="H6704" t="inlineStr">
        <is>
          <t>Non-food contact surface or equipment made of unacceptable material, not kept clean, or not properly sealed, raised, spaced or movable to allow accessibility for cleaning on all sides, above and underneath the unit.</t>
        </is>
      </c>
      <c r="I6704" t="inlineStr">
        <is>
          <t>Not Critical</t>
        </is>
      </c>
      <c r="J6704" t="n">
        <v>31</v>
      </c>
      <c r="L6704" s="9">
        <f>A6704&amp;"-"&amp;TEXT(E6704,"yyyymmdd")</f>
        <v/>
      </c>
    </row>
    <row r="6705">
      <c r="A6705" t="n">
        <v>50099306</v>
      </c>
      <c r="B6705" t="inlineStr">
        <is>
          <t>Brooklyn</t>
        </is>
      </c>
      <c r="C6705" t="inlineStr">
        <is>
          <t>11220</t>
        </is>
      </c>
      <c r="D6705" t="inlineStr">
        <is>
          <t>Chinese/Japanese</t>
        </is>
      </c>
      <c r="E6705" s="8" t="n">
        <v>46155</v>
      </c>
      <c r="F6705" t="inlineStr">
        <is>
          <t>Violations were cited in the following area(s).</t>
        </is>
      </c>
      <c r="G6705" t="inlineStr">
        <is>
          <t>02B</t>
        </is>
      </c>
      <c r="H6705" t="inlineStr">
        <is>
          <t>Hot TCS food item not held at or above 140 °F.</t>
        </is>
      </c>
      <c r="I6705" t="inlineStr">
        <is>
          <t>Critical</t>
        </is>
      </c>
      <c r="J6705" t="n">
        <v>36</v>
      </c>
      <c r="L6705" s="9">
        <f>A6705&amp;"-"&amp;TEXT(E6705,"yyyymmdd")</f>
        <v/>
      </c>
    </row>
    <row r="6706">
      <c r="A6706" t="n">
        <v>50099306</v>
      </c>
      <c r="B6706" t="inlineStr">
        <is>
          <t>Brooklyn</t>
        </is>
      </c>
      <c r="C6706" t="inlineStr">
        <is>
          <t>11220</t>
        </is>
      </c>
      <c r="D6706" t="inlineStr">
        <is>
          <t>Chinese/Japanese</t>
        </is>
      </c>
      <c r="E6706" s="8" t="n">
        <v>46155</v>
      </c>
      <c r="F6706" t="inlineStr">
        <is>
          <t>Violations were cited in the following area(s).</t>
        </is>
      </c>
      <c r="G6706" t="inlineStr">
        <is>
          <t>04K</t>
        </is>
      </c>
      <c r="H6706" t="inlineStr">
        <is>
          <t>Evidence of rats or live rats in establishment's food or non-food areas.</t>
        </is>
      </c>
      <c r="I6706" t="inlineStr">
        <is>
          <t>Critical</t>
        </is>
      </c>
      <c r="J6706" t="n">
        <v>36</v>
      </c>
      <c r="L6706" s="9">
        <f>A6706&amp;"-"&amp;TEXT(E6706,"yyyymmdd")</f>
        <v/>
      </c>
    </row>
    <row r="6707">
      <c r="A6707" t="n">
        <v>50099306</v>
      </c>
      <c r="B6707" t="inlineStr">
        <is>
          <t>Brooklyn</t>
        </is>
      </c>
      <c r="C6707" t="inlineStr">
        <is>
          <t>11220</t>
        </is>
      </c>
      <c r="D6707" t="inlineStr">
        <is>
          <t>Chinese/Japanese</t>
        </is>
      </c>
      <c r="E6707" s="8" t="n">
        <v>46155</v>
      </c>
      <c r="F6707" t="inlineStr">
        <is>
          <t>Violations were cited in the following area(s).</t>
        </is>
      </c>
      <c r="G6707" t="inlineStr">
        <is>
          <t>04L</t>
        </is>
      </c>
      <c r="H6707" t="inlineStr">
        <is>
          <t>Evidence of mice or live mice in establishment's food or non-food areas.</t>
        </is>
      </c>
      <c r="I6707" t="inlineStr">
        <is>
          <t>Critical</t>
        </is>
      </c>
      <c r="J6707" t="n">
        <v>36</v>
      </c>
      <c r="L6707" s="9">
        <f>A6707&amp;"-"&amp;TEXT(E6707,"yyyymmdd")</f>
        <v/>
      </c>
    </row>
    <row r="6708">
      <c r="A6708" t="n">
        <v>50099306</v>
      </c>
      <c r="B6708" t="inlineStr">
        <is>
          <t>Brooklyn</t>
        </is>
      </c>
      <c r="C6708" t="inlineStr">
        <is>
          <t>11220</t>
        </is>
      </c>
      <c r="D6708" t="inlineStr">
        <is>
          <t>Chinese/Japanese</t>
        </is>
      </c>
      <c r="E6708" s="8" t="n">
        <v>46155</v>
      </c>
      <c r="F6708" t="inlineStr">
        <is>
          <t>Violations were cited in the following area(s).</t>
        </is>
      </c>
      <c r="G6708" t="inlineStr">
        <is>
          <t>06C</t>
        </is>
      </c>
      <c r="H670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708" t="inlineStr">
        <is>
          <t>Critical</t>
        </is>
      </c>
      <c r="J6708" t="n">
        <v>36</v>
      </c>
      <c r="L6708" s="9">
        <f>A6708&amp;"-"&amp;TEXT(E6708,"yyyymmdd")</f>
        <v/>
      </c>
    </row>
    <row r="6709">
      <c r="A6709" t="n">
        <v>50099306</v>
      </c>
      <c r="B6709" t="inlineStr">
        <is>
          <t>Brooklyn</t>
        </is>
      </c>
      <c r="C6709" t="inlineStr">
        <is>
          <t>11220</t>
        </is>
      </c>
      <c r="D6709" t="inlineStr">
        <is>
          <t>Chinese/Japanese</t>
        </is>
      </c>
      <c r="E6709" s="8" t="n">
        <v>46155</v>
      </c>
      <c r="F6709" t="inlineStr">
        <is>
          <t>Violations were cited in the following area(s).</t>
        </is>
      </c>
      <c r="G6709" t="inlineStr">
        <is>
          <t>08A</t>
        </is>
      </c>
      <c r="H6709" t="inlineStr">
        <is>
          <t>Establishment is not free of harborage or conditions conducive to rodents, insects or other pests.</t>
        </is>
      </c>
      <c r="I6709" t="inlineStr">
        <is>
          <t>Not Critical</t>
        </is>
      </c>
      <c r="J6709" t="n">
        <v>36</v>
      </c>
      <c r="L6709" s="9">
        <f>A6709&amp;"-"&amp;TEXT(E6709,"yyyymmdd")</f>
        <v/>
      </c>
    </row>
    <row r="6710">
      <c r="A6710" t="n">
        <v>50099306</v>
      </c>
      <c r="B6710" t="inlineStr">
        <is>
          <t>Brooklyn</t>
        </is>
      </c>
      <c r="C6710" t="inlineStr">
        <is>
          <t>11220</t>
        </is>
      </c>
      <c r="D6710" t="inlineStr">
        <is>
          <t>Chinese/Japanese</t>
        </is>
      </c>
      <c r="E6710" s="8" t="n">
        <v>46155</v>
      </c>
      <c r="F6710" t="inlineStr">
        <is>
          <t>Violations were cited in the following area(s).</t>
        </is>
      </c>
      <c r="G6710" t="inlineStr">
        <is>
          <t>09C</t>
        </is>
      </c>
      <c r="H6710" t="inlineStr">
        <is>
          <t>Design, construction, materials used or maintenance of food contact surface improper. Surface not easily cleanable, sanitized and maintained.</t>
        </is>
      </c>
      <c r="I6710" t="inlineStr">
        <is>
          <t>Not Critical</t>
        </is>
      </c>
      <c r="J6710" t="n">
        <v>36</v>
      </c>
      <c r="L6710" s="9">
        <f>A6710&amp;"-"&amp;TEXT(E6710,"yyyymmdd")</f>
        <v/>
      </c>
    </row>
    <row r="6711">
      <c r="A6711" t="n">
        <v>50099306</v>
      </c>
      <c r="B6711" t="inlineStr">
        <is>
          <t>Brooklyn</t>
        </is>
      </c>
      <c r="C6711" t="inlineStr">
        <is>
          <t>11220</t>
        </is>
      </c>
      <c r="D6711" t="inlineStr">
        <is>
          <t>Chinese/Japanese</t>
        </is>
      </c>
      <c r="E6711" s="8" t="n">
        <v>46155</v>
      </c>
      <c r="F6711" t="inlineStr">
        <is>
          <t>Violations were cited in the following area(s).</t>
        </is>
      </c>
      <c r="G6711" t="inlineStr">
        <is>
          <t>10G</t>
        </is>
      </c>
      <c r="H6711" t="inlineStr">
        <is>
          <t>Dishwashing and ware washing: Cleaning and sanitizing of tableware, including dishes, utensils, and equipment deficient.</t>
        </is>
      </c>
      <c r="I6711" t="inlineStr">
        <is>
          <t>Not Critical</t>
        </is>
      </c>
      <c r="J6711" t="n">
        <v>36</v>
      </c>
      <c r="L6711" s="9">
        <f>A6711&amp;"-"&amp;TEXT(E6711,"yyyymmdd")</f>
        <v/>
      </c>
    </row>
    <row r="6712">
      <c r="A6712" t="n">
        <v>50099306</v>
      </c>
      <c r="B6712" t="inlineStr">
        <is>
          <t>Brooklyn</t>
        </is>
      </c>
      <c r="C6712" t="inlineStr">
        <is>
          <t>11220</t>
        </is>
      </c>
      <c r="D6712" t="inlineStr">
        <is>
          <t>Chinese/Japanese</t>
        </is>
      </c>
      <c r="E6712" s="8" t="n">
        <v>46155</v>
      </c>
      <c r="F6712" t="inlineStr">
        <is>
          <t>Violations were cited in the following area(s).</t>
        </is>
      </c>
      <c r="G6712" t="inlineStr">
        <is>
          <t>28-06</t>
        </is>
      </c>
      <c r="H6712" t="inlineStr">
        <is>
          <t>Contract with a pest management professional not in place. Record of extermination activities not kept on premises.</t>
        </is>
      </c>
      <c r="I6712" t="inlineStr">
        <is>
          <t>Not Critical</t>
        </is>
      </c>
      <c r="J6712" t="n">
        <v>36</v>
      </c>
      <c r="L6712" s="9">
        <f>A6712&amp;"-"&amp;TEXT(E6712,"yyyymmdd")</f>
        <v/>
      </c>
    </row>
    <row r="6713">
      <c r="A6713" t="n">
        <v>50102340</v>
      </c>
      <c r="B6713" t="inlineStr">
        <is>
          <t>Manhattan</t>
        </is>
      </c>
      <c r="C6713" t="inlineStr">
        <is>
          <t>10012</t>
        </is>
      </c>
      <c r="D6713" t="inlineStr">
        <is>
          <t>Bakery Products/Desserts</t>
        </is>
      </c>
      <c r="E6713" s="8" t="n">
        <v>46155</v>
      </c>
      <c r="F6713" t="inlineStr">
        <is>
          <t>Violations were cited in the following area(s).</t>
        </is>
      </c>
      <c r="G6713" t="inlineStr">
        <is>
          <t>02G</t>
        </is>
      </c>
      <c r="H6713" t="inlineStr">
        <is>
          <t>Cold TCS food item held above 41 °F; smoked or processed fish held above 38 °F; intact raw eggs held above 45 °F; or reduced oxygen packaged (ROP) TCS foods held above required temperatures except during active necessary preparation.</t>
        </is>
      </c>
      <c r="I6713" t="inlineStr">
        <is>
          <t>Critical</t>
        </is>
      </c>
      <c r="J6713" t="n">
        <v>24</v>
      </c>
      <c r="L6713" s="9">
        <f>A6713&amp;"-"&amp;TEXT(E6713,"yyyymmdd")</f>
        <v/>
      </c>
    </row>
    <row r="6714">
      <c r="A6714" t="n">
        <v>50102340</v>
      </c>
      <c r="B6714" t="inlineStr">
        <is>
          <t>Manhattan</t>
        </is>
      </c>
      <c r="C6714" t="inlineStr">
        <is>
          <t>10012</t>
        </is>
      </c>
      <c r="D6714" t="inlineStr">
        <is>
          <t>Bakery Products/Desserts</t>
        </is>
      </c>
      <c r="E6714" s="8" t="n">
        <v>46155</v>
      </c>
      <c r="F6714" t="inlineStr">
        <is>
          <t>Violations were cited in the following area(s).</t>
        </is>
      </c>
      <c r="G6714" t="inlineStr">
        <is>
          <t>04H</t>
        </is>
      </c>
      <c r="H6714" t="inlineStr">
        <is>
          <t>Raw, cooked or prepared food is adulterated, contaminated, cross-contaminated, or not discarded in accordance with HACCP plan.</t>
        </is>
      </c>
      <c r="I6714" t="inlineStr">
        <is>
          <t>Critical</t>
        </is>
      </c>
      <c r="J6714" t="n">
        <v>24</v>
      </c>
      <c r="L6714" s="9">
        <f>A6714&amp;"-"&amp;TEXT(E6714,"yyyymmdd")</f>
        <v/>
      </c>
    </row>
    <row r="6715">
      <c r="A6715" t="n">
        <v>50102340</v>
      </c>
      <c r="B6715" t="inlineStr">
        <is>
          <t>Manhattan</t>
        </is>
      </c>
      <c r="C6715" t="inlineStr">
        <is>
          <t>10012</t>
        </is>
      </c>
      <c r="D6715" t="inlineStr">
        <is>
          <t>Bakery Products/Desserts</t>
        </is>
      </c>
      <c r="E6715" s="8" t="n">
        <v>46155</v>
      </c>
      <c r="F6715" t="inlineStr">
        <is>
          <t>Violations were cited in the following area(s).</t>
        </is>
      </c>
      <c r="G6715" t="inlineStr">
        <is>
          <t>06C</t>
        </is>
      </c>
      <c r="H671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715" t="inlineStr">
        <is>
          <t>Critical</t>
        </is>
      </c>
      <c r="J6715" t="n">
        <v>24</v>
      </c>
      <c r="L6715" s="9">
        <f>A6715&amp;"-"&amp;TEXT(E6715,"yyyymmdd")</f>
        <v/>
      </c>
    </row>
    <row r="6716">
      <c r="A6716" t="n">
        <v>50102340</v>
      </c>
      <c r="B6716" t="inlineStr">
        <is>
          <t>Manhattan</t>
        </is>
      </c>
      <c r="C6716" t="inlineStr">
        <is>
          <t>10012</t>
        </is>
      </c>
      <c r="D6716" t="inlineStr">
        <is>
          <t>Bakery Products/Desserts</t>
        </is>
      </c>
      <c r="E6716" s="8" t="n">
        <v>46155</v>
      </c>
      <c r="F6716" t="inlineStr">
        <is>
          <t>Violations were cited in the following area(s).</t>
        </is>
      </c>
      <c r="G6716" t="inlineStr">
        <is>
          <t>10F</t>
        </is>
      </c>
      <c r="H6716" t="inlineStr">
        <is>
          <t>Non-food contact surface or equipment made of unacceptable material, not kept clean, or not properly sealed, raised, spaced or movable to allow accessibility for cleaning on all sides, above and underneath the unit.</t>
        </is>
      </c>
      <c r="I6716" t="inlineStr">
        <is>
          <t>Not Critical</t>
        </is>
      </c>
      <c r="J6716" t="n">
        <v>24</v>
      </c>
      <c r="L6716" s="9">
        <f>A6716&amp;"-"&amp;TEXT(E6716,"yyyymmdd")</f>
        <v/>
      </c>
    </row>
    <row r="6717">
      <c r="A6717" t="n">
        <v>50105037</v>
      </c>
      <c r="B6717" t="inlineStr">
        <is>
          <t>Manhattan</t>
        </is>
      </c>
      <c r="C6717" t="inlineStr">
        <is>
          <t>10034</t>
        </is>
      </c>
      <c r="D6717" t="inlineStr">
        <is>
          <t>Mexican</t>
        </is>
      </c>
      <c r="E6717" s="8" t="n">
        <v>46155</v>
      </c>
      <c r="F6717" t="inlineStr">
        <is>
          <t>Violations were cited in the following area(s).</t>
        </is>
      </c>
      <c r="G6717" t="inlineStr">
        <is>
          <t>02G</t>
        </is>
      </c>
      <c r="H6717" t="inlineStr">
        <is>
          <t>Cold TCS food item held above 41 °F; smoked or processed fish held above 38 °F; intact raw eggs held above 45 °F; or reduced oxygen packaged (ROP) TCS foods held above required temperatures except during active necessary preparation.</t>
        </is>
      </c>
      <c r="I6717" t="inlineStr">
        <is>
          <t>Critical</t>
        </is>
      </c>
      <c r="J6717" t="n">
        <v>21</v>
      </c>
      <c r="K6717" t="inlineStr">
        <is>
          <t>N</t>
        </is>
      </c>
      <c r="L6717" s="9">
        <f>A6717&amp;"-"&amp;TEXT(E6717,"yyyymmdd")</f>
        <v/>
      </c>
    </row>
    <row r="6718">
      <c r="A6718" t="n">
        <v>50105037</v>
      </c>
      <c r="B6718" t="inlineStr">
        <is>
          <t>Manhattan</t>
        </is>
      </c>
      <c r="C6718" t="inlineStr">
        <is>
          <t>10034</t>
        </is>
      </c>
      <c r="D6718" t="inlineStr">
        <is>
          <t>Mexican</t>
        </is>
      </c>
      <c r="E6718" s="8" t="n">
        <v>46155</v>
      </c>
      <c r="F6718" t="inlineStr">
        <is>
          <t>Violations were cited in the following area(s).</t>
        </is>
      </c>
      <c r="G6718" t="inlineStr">
        <is>
          <t>06D</t>
        </is>
      </c>
      <c r="H6718" t="inlineStr">
        <is>
          <t>Food contact surface not properly washed, rinsed and sanitized after each use and following any activity when contamination may have occurred.</t>
        </is>
      </c>
      <c r="I6718" t="inlineStr">
        <is>
          <t>Critical</t>
        </is>
      </c>
      <c r="J6718" t="n">
        <v>21</v>
      </c>
      <c r="K6718" t="inlineStr">
        <is>
          <t>N</t>
        </is>
      </c>
      <c r="L6718" s="9">
        <f>A6718&amp;"-"&amp;TEXT(E6718,"yyyymmdd")</f>
        <v/>
      </c>
    </row>
    <row r="6719">
      <c r="A6719" t="n">
        <v>50105037</v>
      </c>
      <c r="B6719" t="inlineStr">
        <is>
          <t>Manhattan</t>
        </is>
      </c>
      <c r="C6719" t="inlineStr">
        <is>
          <t>10034</t>
        </is>
      </c>
      <c r="D6719" t="inlineStr">
        <is>
          <t>Mexican</t>
        </is>
      </c>
      <c r="E6719" s="8" t="n">
        <v>46155</v>
      </c>
      <c r="F6719" t="inlineStr">
        <is>
          <t>Violations were cited in the following area(s).</t>
        </is>
      </c>
      <c r="G6719" t="inlineStr">
        <is>
          <t>06E</t>
        </is>
      </c>
      <c r="H6719" t="inlineStr">
        <is>
          <t>Sanitized equipment or utensil, including in-use food dispensing utensil, improperly used or stored.</t>
        </is>
      </c>
      <c r="I6719" t="inlineStr">
        <is>
          <t>Critical</t>
        </is>
      </c>
      <c r="J6719" t="n">
        <v>21</v>
      </c>
      <c r="K6719" t="inlineStr">
        <is>
          <t>N</t>
        </is>
      </c>
      <c r="L6719" s="9">
        <f>A6719&amp;"-"&amp;TEXT(E6719,"yyyymmdd")</f>
        <v/>
      </c>
    </row>
    <row r="6720">
      <c r="A6720" t="n">
        <v>50105037</v>
      </c>
      <c r="B6720" t="inlineStr">
        <is>
          <t>Manhattan</t>
        </is>
      </c>
      <c r="C6720" t="inlineStr">
        <is>
          <t>10034</t>
        </is>
      </c>
      <c r="D6720" t="inlineStr">
        <is>
          <t>Mexican</t>
        </is>
      </c>
      <c r="E6720" s="8" t="n">
        <v>46155</v>
      </c>
      <c r="F6720" t="inlineStr">
        <is>
          <t>Violations were cited in the following area(s).</t>
        </is>
      </c>
      <c r="G6720" t="inlineStr">
        <is>
          <t>10F</t>
        </is>
      </c>
      <c r="H6720" t="inlineStr">
        <is>
          <t>Non-food contact surface or equipment made of unacceptable material, not kept clean, or not properly sealed, raised, spaced or movable to allow accessibility for cleaning on all sides, above and underneath the unit.</t>
        </is>
      </c>
      <c r="I6720" t="inlineStr">
        <is>
          <t>Not Critical</t>
        </is>
      </c>
      <c r="J6720" t="n">
        <v>21</v>
      </c>
      <c r="K6720" t="inlineStr">
        <is>
          <t>N</t>
        </is>
      </c>
      <c r="L6720" s="9">
        <f>A6720&amp;"-"&amp;TEXT(E6720,"yyyymmdd")</f>
        <v/>
      </c>
    </row>
    <row r="6721">
      <c r="A6721" t="n">
        <v>50105037</v>
      </c>
      <c r="B6721" t="inlineStr">
        <is>
          <t>Manhattan</t>
        </is>
      </c>
      <c r="C6721" t="inlineStr">
        <is>
          <t>10034</t>
        </is>
      </c>
      <c r="D6721" t="inlineStr">
        <is>
          <t>Mexican</t>
        </is>
      </c>
      <c r="E6721" s="8" t="n">
        <v>46155</v>
      </c>
      <c r="F6721" t="inlineStr">
        <is>
          <t>Violations were cited in the following area(s).</t>
        </is>
      </c>
      <c r="G6721" t="inlineStr">
        <is>
          <t>10H</t>
        </is>
      </c>
      <c r="H6721" t="inlineStr">
        <is>
          <t>Single service article not provided. Single service article reused or not protected from contamination when transported, stored, dispensed. Drinking straws not completely enclosed in wrapper or dispensed from a sanitary device.</t>
        </is>
      </c>
      <c r="I6721" t="inlineStr">
        <is>
          <t>Not Critical</t>
        </is>
      </c>
      <c r="J6721" t="n">
        <v>21</v>
      </c>
      <c r="K6721" t="inlineStr">
        <is>
          <t>N</t>
        </is>
      </c>
      <c r="L6721" s="9">
        <f>A6721&amp;"-"&amp;TEXT(E6721,"yyyymmdd")</f>
        <v/>
      </c>
    </row>
    <row r="6722">
      <c r="A6722" t="n">
        <v>50106843</v>
      </c>
      <c r="B6722" t="inlineStr">
        <is>
          <t>Queens</t>
        </is>
      </c>
      <c r="C6722" t="inlineStr">
        <is>
          <t>11103</t>
        </is>
      </c>
      <c r="D6722" t="inlineStr">
        <is>
          <t>Latin American</t>
        </is>
      </c>
      <c r="E6722" s="8" t="n">
        <v>46155</v>
      </c>
      <c r="F6722" t="inlineStr">
        <is>
          <t>Violations were cited in the following area(s).</t>
        </is>
      </c>
      <c r="G6722" t="inlineStr">
        <is>
          <t>06C</t>
        </is>
      </c>
      <c r="H672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722" t="inlineStr">
        <is>
          <t>Critical</t>
        </is>
      </c>
      <c r="J6722" t="n">
        <v>12</v>
      </c>
      <c r="K6722" t="inlineStr">
        <is>
          <t>A</t>
        </is>
      </c>
      <c r="L6722" s="9">
        <f>A6722&amp;"-"&amp;TEXT(E6722,"yyyymmdd")</f>
        <v/>
      </c>
    </row>
    <row r="6723">
      <c r="A6723" t="n">
        <v>50106843</v>
      </c>
      <c r="B6723" t="inlineStr">
        <is>
          <t>Queens</t>
        </is>
      </c>
      <c r="C6723" t="inlineStr">
        <is>
          <t>11103</t>
        </is>
      </c>
      <c r="D6723" t="inlineStr">
        <is>
          <t>Latin American</t>
        </is>
      </c>
      <c r="E6723" s="8" t="n">
        <v>46155</v>
      </c>
      <c r="F6723" t="inlineStr">
        <is>
          <t>Violations were cited in the following area(s).</t>
        </is>
      </c>
      <c r="G6723" t="inlineStr">
        <is>
          <t>09C</t>
        </is>
      </c>
      <c r="H6723" t="inlineStr">
        <is>
          <t>Design, construction, materials used or maintenance of food contact surface improper. Surface not easily cleanable, sanitized and maintained.</t>
        </is>
      </c>
      <c r="I6723" t="inlineStr">
        <is>
          <t>Not Critical</t>
        </is>
      </c>
      <c r="J6723" t="n">
        <v>12</v>
      </c>
      <c r="K6723" t="inlineStr">
        <is>
          <t>A</t>
        </is>
      </c>
      <c r="L6723" s="9">
        <f>A6723&amp;"-"&amp;TEXT(E6723,"yyyymmdd")</f>
        <v/>
      </c>
    </row>
    <row r="6724">
      <c r="A6724" t="n">
        <v>50106843</v>
      </c>
      <c r="B6724" t="inlineStr">
        <is>
          <t>Queens</t>
        </is>
      </c>
      <c r="C6724" t="inlineStr">
        <is>
          <t>11103</t>
        </is>
      </c>
      <c r="D6724" t="inlineStr">
        <is>
          <t>Latin American</t>
        </is>
      </c>
      <c r="E6724" s="8" t="n">
        <v>46155</v>
      </c>
      <c r="F6724" t="inlineStr">
        <is>
          <t>Violations were cited in the following area(s).</t>
        </is>
      </c>
      <c r="G6724" t="inlineStr">
        <is>
          <t>10F</t>
        </is>
      </c>
      <c r="H6724" t="inlineStr">
        <is>
          <t>Non-food contact surface or equipment made of unacceptable material, not kept clean, or not properly sealed, raised, spaced or movable to allow accessibility for cleaning on all sides, above and underneath the unit.</t>
        </is>
      </c>
      <c r="I6724" t="inlineStr">
        <is>
          <t>Not Critical</t>
        </is>
      </c>
      <c r="J6724" t="n">
        <v>12</v>
      </c>
      <c r="K6724" t="inlineStr">
        <is>
          <t>A</t>
        </is>
      </c>
      <c r="L6724" s="9">
        <f>A6724&amp;"-"&amp;TEXT(E6724,"yyyymmdd")</f>
        <v/>
      </c>
    </row>
    <row r="6725">
      <c r="A6725" t="n">
        <v>50108847</v>
      </c>
      <c r="B6725" t="inlineStr">
        <is>
          <t>Manhattan</t>
        </is>
      </c>
      <c r="C6725" t="inlineStr">
        <is>
          <t>10009</t>
        </is>
      </c>
      <c r="D6725" t="inlineStr">
        <is>
          <t>Bagels/Pretzels</t>
        </is>
      </c>
      <c r="E6725" s="8" t="n">
        <v>46155</v>
      </c>
      <c r="F6725" t="inlineStr">
        <is>
          <t>Violations were cited in the following area(s).</t>
        </is>
      </c>
      <c r="G6725" t="inlineStr">
        <is>
          <t>02G</t>
        </is>
      </c>
      <c r="H6725" t="inlineStr">
        <is>
          <t>Cold TCS food item held above 41 °F; smoked or processed fish held above 38 °F; intact raw eggs held above 45 °F; or reduced oxygen packaged (ROP) TCS foods held above required temperatures except during active necessary preparation.</t>
        </is>
      </c>
      <c r="I6725" t="inlineStr">
        <is>
          <t>Critical</t>
        </is>
      </c>
      <c r="J6725" t="n">
        <v>30</v>
      </c>
      <c r="L6725" s="9">
        <f>A6725&amp;"-"&amp;TEXT(E6725,"yyyymmdd")</f>
        <v/>
      </c>
    </row>
    <row r="6726">
      <c r="A6726" t="n">
        <v>50108847</v>
      </c>
      <c r="B6726" t="inlineStr">
        <is>
          <t>Manhattan</t>
        </is>
      </c>
      <c r="C6726" t="inlineStr">
        <is>
          <t>10009</t>
        </is>
      </c>
      <c r="D6726" t="inlineStr">
        <is>
          <t>Bagels/Pretzels</t>
        </is>
      </c>
      <c r="E6726" s="8" t="n">
        <v>46155</v>
      </c>
      <c r="F6726" t="inlineStr">
        <is>
          <t>Violations were cited in the following area(s).</t>
        </is>
      </c>
      <c r="G6726" t="inlineStr">
        <is>
          <t>04K</t>
        </is>
      </c>
      <c r="H6726" t="inlineStr">
        <is>
          <t>Evidence of rats or live rats in establishment's food or non-food areas.</t>
        </is>
      </c>
      <c r="I6726" t="inlineStr">
        <is>
          <t>Critical</t>
        </is>
      </c>
      <c r="J6726" t="n">
        <v>30</v>
      </c>
      <c r="L6726" s="9">
        <f>A6726&amp;"-"&amp;TEXT(E6726,"yyyymmdd")</f>
        <v/>
      </c>
    </row>
    <row r="6727">
      <c r="A6727" t="n">
        <v>50108847</v>
      </c>
      <c r="B6727" t="inlineStr">
        <is>
          <t>Manhattan</t>
        </is>
      </c>
      <c r="C6727" t="inlineStr">
        <is>
          <t>10009</t>
        </is>
      </c>
      <c r="D6727" t="inlineStr">
        <is>
          <t>Bagels/Pretzels</t>
        </is>
      </c>
      <c r="E6727" s="8" t="n">
        <v>46155</v>
      </c>
      <c r="F6727" t="inlineStr">
        <is>
          <t>Violations were cited in the following area(s).</t>
        </is>
      </c>
      <c r="G6727" t="inlineStr">
        <is>
          <t>06D</t>
        </is>
      </c>
      <c r="H6727" t="inlineStr">
        <is>
          <t>Food contact surface not properly washed, rinsed and sanitized after each use and following any activity when contamination may have occurred.</t>
        </is>
      </c>
      <c r="I6727" t="inlineStr">
        <is>
          <t>Critical</t>
        </is>
      </c>
      <c r="J6727" t="n">
        <v>30</v>
      </c>
      <c r="L6727" s="9">
        <f>A6727&amp;"-"&amp;TEXT(E6727,"yyyymmdd")</f>
        <v/>
      </c>
    </row>
    <row r="6728">
      <c r="A6728" t="n">
        <v>50108847</v>
      </c>
      <c r="B6728" t="inlineStr">
        <is>
          <t>Manhattan</t>
        </is>
      </c>
      <c r="C6728" t="inlineStr">
        <is>
          <t>10009</t>
        </is>
      </c>
      <c r="D6728" t="inlineStr">
        <is>
          <t>Bagels/Pretzels</t>
        </is>
      </c>
      <c r="E6728" s="8" t="n">
        <v>46155</v>
      </c>
      <c r="F6728" t="inlineStr">
        <is>
          <t>Violations were cited in the following area(s).</t>
        </is>
      </c>
      <c r="G6728" t="inlineStr">
        <is>
          <t>08A</t>
        </is>
      </c>
      <c r="H6728" t="inlineStr">
        <is>
          <t>Establishment is not free of harborage or conditions conducive to rodents, insects or other pests.</t>
        </is>
      </c>
      <c r="I6728" t="inlineStr">
        <is>
          <t>Not Critical</t>
        </is>
      </c>
      <c r="J6728" t="n">
        <v>30</v>
      </c>
      <c r="L6728" s="9">
        <f>A6728&amp;"-"&amp;TEXT(E6728,"yyyymmdd")</f>
        <v/>
      </c>
    </row>
    <row r="6729">
      <c r="A6729" t="n">
        <v>50108847</v>
      </c>
      <c r="B6729" t="inlineStr">
        <is>
          <t>Manhattan</t>
        </is>
      </c>
      <c r="C6729" t="inlineStr">
        <is>
          <t>10009</t>
        </is>
      </c>
      <c r="D6729" t="inlineStr">
        <is>
          <t>Bagels/Pretzels</t>
        </is>
      </c>
      <c r="E6729" s="8" t="n">
        <v>46155</v>
      </c>
      <c r="F6729" t="inlineStr">
        <is>
          <t>Violations were cited in the following area(s).</t>
        </is>
      </c>
      <c r="G6729" t="inlineStr">
        <is>
          <t>08C</t>
        </is>
      </c>
      <c r="H6729" t="inlineStr">
        <is>
          <t>Pesticide not properly labeled or used by unlicensed individual. Pesticide, other toxic chemical improperly used/stored. Unprotected, unlocked bait station used.</t>
        </is>
      </c>
      <c r="I6729" t="inlineStr">
        <is>
          <t>Not Critical</t>
        </is>
      </c>
      <c r="J6729" t="n">
        <v>30</v>
      </c>
      <c r="L6729" s="9">
        <f>A6729&amp;"-"&amp;TEXT(E6729,"yyyymmdd")</f>
        <v/>
      </c>
    </row>
    <row r="6730">
      <c r="A6730" t="n">
        <v>50108847</v>
      </c>
      <c r="B6730" t="inlineStr">
        <is>
          <t>Manhattan</t>
        </is>
      </c>
      <c r="C6730" t="inlineStr">
        <is>
          <t>10009</t>
        </is>
      </c>
      <c r="D6730" t="inlineStr">
        <is>
          <t>Bagels/Pretzels</t>
        </is>
      </c>
      <c r="E6730" s="8" t="n">
        <v>46155</v>
      </c>
      <c r="F6730" t="inlineStr">
        <is>
          <t>Violations were cited in the following area(s).</t>
        </is>
      </c>
      <c r="G6730" t="inlineStr">
        <is>
          <t>10B</t>
        </is>
      </c>
      <c r="H6730" t="inlineStr">
        <is>
          <t>Anti-siphonage or back-flow prevention device not provided where required; equipment or floor not properly drained; sewage disposal system in disrepair or not functioning properly. Condensation or liquid waste improperly disposed of.</t>
        </is>
      </c>
      <c r="I6730" t="inlineStr">
        <is>
          <t>Not Critical</t>
        </is>
      </c>
      <c r="J6730" t="n">
        <v>30</v>
      </c>
      <c r="L6730" s="9">
        <f>A6730&amp;"-"&amp;TEXT(E6730,"yyyymmdd")</f>
        <v/>
      </c>
    </row>
    <row r="6731">
      <c r="A6731" t="n">
        <v>50108847</v>
      </c>
      <c r="B6731" t="inlineStr">
        <is>
          <t>Manhattan</t>
        </is>
      </c>
      <c r="C6731" t="inlineStr">
        <is>
          <t>10009</t>
        </is>
      </c>
      <c r="D6731" t="inlineStr">
        <is>
          <t>Bagels/Pretzels</t>
        </is>
      </c>
      <c r="E6731" s="8" t="n">
        <v>46155</v>
      </c>
      <c r="F6731" t="inlineStr">
        <is>
          <t>Violations were cited in the following area(s).</t>
        </is>
      </c>
      <c r="G6731" t="inlineStr">
        <is>
          <t>10G</t>
        </is>
      </c>
      <c r="H6731" t="inlineStr">
        <is>
          <t>Dishwashing and ware washing: Cleaning and sanitizing of tableware, including dishes, utensils, and equipment deficient.</t>
        </is>
      </c>
      <c r="I6731" t="inlineStr">
        <is>
          <t>Not Critical</t>
        </is>
      </c>
      <c r="J6731" t="n">
        <v>30</v>
      </c>
      <c r="L6731" s="9">
        <f>A6731&amp;"-"&amp;TEXT(E6731,"yyyymmdd")</f>
        <v/>
      </c>
    </row>
    <row r="6732">
      <c r="A6732" t="n">
        <v>50108847</v>
      </c>
      <c r="B6732" t="inlineStr">
        <is>
          <t>Manhattan</t>
        </is>
      </c>
      <c r="C6732" t="inlineStr">
        <is>
          <t>10009</t>
        </is>
      </c>
      <c r="D6732" t="inlineStr">
        <is>
          <t>Bagels/Pretzels</t>
        </is>
      </c>
      <c r="E6732" s="8" t="n">
        <v>46155</v>
      </c>
      <c r="F6732" t="inlineStr">
        <is>
          <t>Violations were cited in the following area(s).</t>
        </is>
      </c>
      <c r="G6732" t="inlineStr">
        <is>
          <t>28-06</t>
        </is>
      </c>
      <c r="H6732" t="inlineStr">
        <is>
          <t>Contract with a pest management professional not in place. Record of extermination activities not kept on premises.</t>
        </is>
      </c>
      <c r="I6732" t="inlineStr">
        <is>
          <t>Not Critical</t>
        </is>
      </c>
      <c r="J6732" t="n">
        <v>30</v>
      </c>
      <c r="L6732" s="9">
        <f>A6732&amp;"-"&amp;TEXT(E6732,"yyyymmdd")</f>
        <v/>
      </c>
    </row>
    <row r="6733">
      <c r="A6733" t="n">
        <v>50113397</v>
      </c>
      <c r="B6733" t="inlineStr">
        <is>
          <t>Manhattan</t>
        </is>
      </c>
      <c r="C6733" t="inlineStr">
        <is>
          <t>10018</t>
        </is>
      </c>
      <c r="D6733" t="inlineStr">
        <is>
          <t>American</t>
        </is>
      </c>
      <c r="E6733" s="8" t="n">
        <v>46155</v>
      </c>
      <c r="F6733" t="inlineStr">
        <is>
          <t>Violations were cited in the following area(s).</t>
        </is>
      </c>
      <c r="G6733" t="inlineStr">
        <is>
          <t>02G</t>
        </is>
      </c>
      <c r="H6733" t="inlineStr">
        <is>
          <t>Cold TCS food item held above 41 °F; smoked or processed fish held above 38 °F; intact raw eggs held above 45 °F; or reduced oxygen packaged (ROP) TCS foods held above required temperatures except during active necessary preparation.</t>
        </is>
      </c>
      <c r="I6733" t="inlineStr">
        <is>
          <t>Critical</t>
        </is>
      </c>
      <c r="J6733" t="n">
        <v>12</v>
      </c>
      <c r="K6733" t="inlineStr">
        <is>
          <t>A</t>
        </is>
      </c>
      <c r="L6733" s="9">
        <f>A6733&amp;"-"&amp;TEXT(E6733,"yyyymmdd")</f>
        <v/>
      </c>
    </row>
    <row r="6734">
      <c r="A6734" t="n">
        <v>50113397</v>
      </c>
      <c r="B6734" t="inlineStr">
        <is>
          <t>Manhattan</t>
        </is>
      </c>
      <c r="C6734" t="inlineStr">
        <is>
          <t>10018</t>
        </is>
      </c>
      <c r="D6734" t="inlineStr">
        <is>
          <t>American</t>
        </is>
      </c>
      <c r="E6734" s="8" t="n">
        <v>46155</v>
      </c>
      <c r="F6734" t="inlineStr">
        <is>
          <t>Violations were cited in the following area(s).</t>
        </is>
      </c>
      <c r="G6734" t="inlineStr">
        <is>
          <t>10B</t>
        </is>
      </c>
      <c r="H6734" t="inlineStr">
        <is>
          <t>Anti-siphonage or back-flow prevention device not provided where required; equipment or floor not properly drained; sewage disposal system in disrepair or not functioning properly. Condensation or liquid waste improperly disposed of.</t>
        </is>
      </c>
      <c r="I6734" t="inlineStr">
        <is>
          <t>Not Critical</t>
        </is>
      </c>
      <c r="J6734" t="n">
        <v>12</v>
      </c>
      <c r="K6734" t="inlineStr">
        <is>
          <t>A</t>
        </is>
      </c>
      <c r="L6734" s="9">
        <f>A6734&amp;"-"&amp;TEXT(E6734,"yyyymmdd")</f>
        <v/>
      </c>
    </row>
    <row r="6735">
      <c r="A6735" t="n">
        <v>50113397</v>
      </c>
      <c r="B6735" t="inlineStr">
        <is>
          <t>Manhattan</t>
        </is>
      </c>
      <c r="C6735" t="inlineStr">
        <is>
          <t>10018</t>
        </is>
      </c>
      <c r="D6735" t="inlineStr">
        <is>
          <t>American</t>
        </is>
      </c>
      <c r="E6735" s="8" t="n">
        <v>46155</v>
      </c>
      <c r="F6735" t="inlineStr">
        <is>
          <t>Violations were cited in the following area(s).</t>
        </is>
      </c>
      <c r="G6735" t="inlineStr">
        <is>
          <t>10F</t>
        </is>
      </c>
      <c r="H6735" t="inlineStr">
        <is>
          <t>Non-food contact surface or equipment made of unacceptable material, not kept clean, or not properly sealed, raised, spaced or movable to allow accessibility for cleaning on all sides, above and underneath the unit.</t>
        </is>
      </c>
      <c r="I6735" t="inlineStr">
        <is>
          <t>Not Critical</t>
        </is>
      </c>
      <c r="J6735" t="n">
        <v>12</v>
      </c>
      <c r="K6735" t="inlineStr">
        <is>
          <t>A</t>
        </is>
      </c>
      <c r="L6735" s="9">
        <f>A6735&amp;"-"&amp;TEXT(E6735,"yyyymmdd")</f>
        <v/>
      </c>
    </row>
    <row r="6736">
      <c r="A6736" t="n">
        <v>50116374</v>
      </c>
      <c r="B6736" t="inlineStr">
        <is>
          <t>Queens</t>
        </is>
      </c>
      <c r="C6736" t="inlineStr">
        <is>
          <t>11378</t>
        </is>
      </c>
      <c r="D6736" t="inlineStr">
        <is>
          <t>Bakery Products/Desserts</t>
        </is>
      </c>
      <c r="E6736" s="8" t="n">
        <v>46155</v>
      </c>
      <c r="F6736" t="inlineStr">
        <is>
          <t>Violations were cited in the following area(s).</t>
        </is>
      </c>
      <c r="G6736" t="inlineStr">
        <is>
          <t>02G</t>
        </is>
      </c>
      <c r="H6736" t="inlineStr">
        <is>
          <t>Cold TCS food item held above 41 °F; smoked or processed fish held above 38 °F; intact raw eggs held above 45 °F; or reduced oxygen packaged (ROP) TCS foods held above required temperatures except during active necessary preparation.</t>
        </is>
      </c>
      <c r="I6736" t="inlineStr">
        <is>
          <t>Critical</t>
        </is>
      </c>
      <c r="J6736" t="n">
        <v>26</v>
      </c>
      <c r="L6736" s="9">
        <f>A6736&amp;"-"&amp;TEXT(E6736,"yyyymmdd")</f>
        <v/>
      </c>
    </row>
    <row r="6737">
      <c r="A6737" t="n">
        <v>50116374</v>
      </c>
      <c r="B6737" t="inlineStr">
        <is>
          <t>Queens</t>
        </is>
      </c>
      <c r="C6737" t="inlineStr">
        <is>
          <t>11378</t>
        </is>
      </c>
      <c r="D6737" t="inlineStr">
        <is>
          <t>Bakery Products/Desserts</t>
        </is>
      </c>
      <c r="E6737" s="8" t="n">
        <v>46155</v>
      </c>
      <c r="F6737" t="inlineStr">
        <is>
          <t>Violations were cited in the following area(s).</t>
        </is>
      </c>
      <c r="G6737" t="inlineStr">
        <is>
          <t>06C</t>
        </is>
      </c>
      <c r="H673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737" t="inlineStr">
        <is>
          <t>Critical</t>
        </is>
      </c>
      <c r="J6737" t="n">
        <v>26</v>
      </c>
      <c r="L6737" s="9">
        <f>A6737&amp;"-"&amp;TEXT(E6737,"yyyymmdd")</f>
        <v/>
      </c>
    </row>
    <row r="6738">
      <c r="A6738" t="n">
        <v>50116374</v>
      </c>
      <c r="B6738" t="inlineStr">
        <is>
          <t>Queens</t>
        </is>
      </c>
      <c r="C6738" t="inlineStr">
        <is>
          <t>11378</t>
        </is>
      </c>
      <c r="D6738" t="inlineStr">
        <is>
          <t>Bakery Products/Desserts</t>
        </is>
      </c>
      <c r="E6738" s="8" t="n">
        <v>46155</v>
      </c>
      <c r="F6738" t="inlineStr">
        <is>
          <t>Violations were cited in the following area(s).</t>
        </is>
      </c>
      <c r="G6738" t="inlineStr">
        <is>
          <t>06D</t>
        </is>
      </c>
      <c r="H6738" t="inlineStr">
        <is>
          <t>Food contact surface not properly washed, rinsed and sanitized after each use and following any activity when contamination may have occurred.</t>
        </is>
      </c>
      <c r="I6738" t="inlineStr">
        <is>
          <t>Critical</t>
        </is>
      </c>
      <c r="J6738" t="n">
        <v>26</v>
      </c>
      <c r="L6738" s="9">
        <f>A6738&amp;"-"&amp;TEXT(E6738,"yyyymmdd")</f>
        <v/>
      </c>
    </row>
    <row r="6739">
      <c r="A6739" t="n">
        <v>50116374</v>
      </c>
      <c r="B6739" t="inlineStr">
        <is>
          <t>Queens</t>
        </is>
      </c>
      <c r="C6739" t="inlineStr">
        <is>
          <t>11378</t>
        </is>
      </c>
      <c r="D6739" t="inlineStr">
        <is>
          <t>Bakery Products/Desserts</t>
        </is>
      </c>
      <c r="E6739" s="8" t="n">
        <v>46155</v>
      </c>
      <c r="F6739" t="inlineStr">
        <is>
          <t>Violations were cited in the following area(s).</t>
        </is>
      </c>
      <c r="G6739" t="inlineStr">
        <is>
          <t>08C</t>
        </is>
      </c>
      <c r="H6739" t="inlineStr">
        <is>
          <t>Pesticide not properly labeled or used by unlicensed individual. Pesticide, other toxic chemical improperly used/stored. Unprotected, unlocked bait station used.</t>
        </is>
      </c>
      <c r="I6739" t="inlineStr">
        <is>
          <t>Not Critical</t>
        </is>
      </c>
      <c r="J6739" t="n">
        <v>26</v>
      </c>
      <c r="L6739" s="9">
        <f>A6739&amp;"-"&amp;TEXT(E6739,"yyyymmdd")</f>
        <v/>
      </c>
    </row>
    <row r="6740">
      <c r="A6740" t="n">
        <v>50116374</v>
      </c>
      <c r="B6740" t="inlineStr">
        <is>
          <t>Queens</t>
        </is>
      </c>
      <c r="C6740" t="inlineStr">
        <is>
          <t>11378</t>
        </is>
      </c>
      <c r="D6740" t="inlineStr">
        <is>
          <t>Bakery Products/Desserts</t>
        </is>
      </c>
      <c r="E6740" s="8" t="n">
        <v>46155</v>
      </c>
      <c r="F6740" t="inlineStr">
        <is>
          <t>Violations were cited in the following area(s).</t>
        </is>
      </c>
      <c r="G6740" t="inlineStr">
        <is>
          <t>10F</t>
        </is>
      </c>
      <c r="H6740" t="inlineStr">
        <is>
          <t>Non-food contact surface or equipment made of unacceptable material, not kept clean, or not properly sealed, raised, spaced or movable to allow accessibility for cleaning on all sides, above and underneath the unit.</t>
        </is>
      </c>
      <c r="I6740" t="inlineStr">
        <is>
          <t>Not Critical</t>
        </is>
      </c>
      <c r="J6740" t="n">
        <v>26</v>
      </c>
      <c r="L6740" s="9">
        <f>A6740&amp;"-"&amp;TEXT(E6740,"yyyymmdd")</f>
        <v/>
      </c>
    </row>
    <row r="6741">
      <c r="A6741" t="n">
        <v>50119650</v>
      </c>
      <c r="B6741" t="inlineStr">
        <is>
          <t>Manhattan</t>
        </is>
      </c>
      <c r="C6741" t="inlineStr">
        <is>
          <t>10034</t>
        </is>
      </c>
      <c r="D6741" t="inlineStr">
        <is>
          <t>American</t>
        </is>
      </c>
      <c r="E6741" s="8" t="n">
        <v>46155</v>
      </c>
      <c r="F6741" t="inlineStr">
        <is>
          <t>Violations were cited in the following area(s).</t>
        </is>
      </c>
      <c r="G6741" t="inlineStr">
        <is>
          <t>02B</t>
        </is>
      </c>
      <c r="H6741" t="inlineStr">
        <is>
          <t>Hot TCS food item not held at or above 140 °F.</t>
        </is>
      </c>
      <c r="I6741" t="inlineStr">
        <is>
          <t>Critical</t>
        </is>
      </c>
      <c r="J6741" t="n">
        <v>24</v>
      </c>
      <c r="L6741" s="9">
        <f>A6741&amp;"-"&amp;TEXT(E6741,"yyyymmdd")</f>
        <v/>
      </c>
    </row>
    <row r="6742">
      <c r="A6742" t="n">
        <v>50119650</v>
      </c>
      <c r="B6742" t="inlineStr">
        <is>
          <t>Manhattan</t>
        </is>
      </c>
      <c r="C6742" t="inlineStr">
        <is>
          <t>10034</t>
        </is>
      </c>
      <c r="D6742" t="inlineStr">
        <is>
          <t>American</t>
        </is>
      </c>
      <c r="E6742" s="8" t="n">
        <v>46155</v>
      </c>
      <c r="F6742" t="inlineStr">
        <is>
          <t>Violations were cited in the following area(s).</t>
        </is>
      </c>
      <c r="G6742" t="inlineStr">
        <is>
          <t>02G</t>
        </is>
      </c>
      <c r="H6742" t="inlineStr">
        <is>
          <t>Cold TCS food item held above 41 °F; smoked or processed fish held above 38 °F; intact raw eggs held above 45 °F; or reduced oxygen packaged (ROP) TCS foods held above required temperatures except during active necessary preparation.</t>
        </is>
      </c>
      <c r="I6742" t="inlineStr">
        <is>
          <t>Critical</t>
        </is>
      </c>
      <c r="J6742" t="n">
        <v>24</v>
      </c>
      <c r="L6742" s="9">
        <f>A6742&amp;"-"&amp;TEXT(E6742,"yyyymmdd")</f>
        <v/>
      </c>
    </row>
    <row r="6743">
      <c r="A6743" t="n">
        <v>50119650</v>
      </c>
      <c r="B6743" t="inlineStr">
        <is>
          <t>Manhattan</t>
        </is>
      </c>
      <c r="C6743" t="inlineStr">
        <is>
          <t>10034</t>
        </is>
      </c>
      <c r="D6743" t="inlineStr">
        <is>
          <t>American</t>
        </is>
      </c>
      <c r="E6743" s="8" t="n">
        <v>46155</v>
      </c>
      <c r="F6743" t="inlineStr">
        <is>
          <t>Violations were cited in the following area(s).</t>
        </is>
      </c>
      <c r="G6743" t="inlineStr">
        <is>
          <t>06E</t>
        </is>
      </c>
      <c r="H6743" t="inlineStr">
        <is>
          <t>Sanitized equipment or utensil, including in-use food dispensing utensil, improperly used or stored.</t>
        </is>
      </c>
      <c r="I6743" t="inlineStr">
        <is>
          <t>Critical</t>
        </is>
      </c>
      <c r="J6743" t="n">
        <v>24</v>
      </c>
      <c r="L6743" s="9">
        <f>A6743&amp;"-"&amp;TEXT(E6743,"yyyymmdd")</f>
        <v/>
      </c>
    </row>
    <row r="6744">
      <c r="A6744" t="n">
        <v>50119650</v>
      </c>
      <c r="B6744" t="inlineStr">
        <is>
          <t>Manhattan</t>
        </is>
      </c>
      <c r="C6744" t="inlineStr">
        <is>
          <t>10034</t>
        </is>
      </c>
      <c r="D6744" t="inlineStr">
        <is>
          <t>American</t>
        </is>
      </c>
      <c r="E6744" s="8" t="n">
        <v>46155</v>
      </c>
      <c r="F6744" t="inlineStr">
        <is>
          <t>Violations were cited in the following area(s).</t>
        </is>
      </c>
      <c r="G6744" t="inlineStr">
        <is>
          <t>09B</t>
        </is>
      </c>
      <c r="H6744" t="inlineStr">
        <is>
          <t>Thawing procedure improper.</t>
        </is>
      </c>
      <c r="I6744" t="inlineStr">
        <is>
          <t>Not Critical</t>
        </is>
      </c>
      <c r="J6744" t="n">
        <v>24</v>
      </c>
      <c r="L6744" s="9">
        <f>A6744&amp;"-"&amp;TEXT(E6744,"yyyymmdd")</f>
        <v/>
      </c>
    </row>
    <row r="6745">
      <c r="A6745" t="n">
        <v>50119650</v>
      </c>
      <c r="B6745" t="inlineStr">
        <is>
          <t>Manhattan</t>
        </is>
      </c>
      <c r="C6745" t="inlineStr">
        <is>
          <t>10034</t>
        </is>
      </c>
      <c r="D6745" t="inlineStr">
        <is>
          <t>American</t>
        </is>
      </c>
      <c r="E6745" s="8" t="n">
        <v>46155</v>
      </c>
      <c r="F6745" t="inlineStr">
        <is>
          <t>Violations were cited in the following area(s).</t>
        </is>
      </c>
      <c r="G6745" t="inlineStr">
        <is>
          <t>10F</t>
        </is>
      </c>
      <c r="H6745" t="inlineStr">
        <is>
          <t>Non-food contact surface or equipment made of unacceptable material, not kept clean, or not properly sealed, raised, spaced or movable to allow accessibility for cleaning on all sides, above and underneath the unit.</t>
        </is>
      </c>
      <c r="I6745" t="inlineStr">
        <is>
          <t>Not Critical</t>
        </is>
      </c>
      <c r="J6745" t="n">
        <v>24</v>
      </c>
      <c r="L6745" s="9">
        <f>A6745&amp;"-"&amp;TEXT(E6745,"yyyymmdd")</f>
        <v/>
      </c>
    </row>
    <row r="6746">
      <c r="A6746" t="n">
        <v>50122506</v>
      </c>
      <c r="B6746" t="inlineStr">
        <is>
          <t>Manhattan</t>
        </is>
      </c>
      <c r="C6746" t="inlineStr">
        <is>
          <t>10012</t>
        </is>
      </c>
      <c r="D6746" t="inlineStr">
        <is>
          <t>Italian</t>
        </is>
      </c>
      <c r="E6746" s="8" t="n">
        <v>46155</v>
      </c>
      <c r="F6746" t="inlineStr">
        <is>
          <t>Violations were cited in the following area(s).</t>
        </is>
      </c>
      <c r="G6746" t="inlineStr">
        <is>
          <t>04L</t>
        </is>
      </c>
      <c r="H6746" t="inlineStr">
        <is>
          <t>Evidence of mice or live mice in establishment's food or non-food areas.</t>
        </is>
      </c>
      <c r="I6746" t="inlineStr">
        <is>
          <t>Critical</t>
        </is>
      </c>
      <c r="J6746" t="n">
        <v>19</v>
      </c>
      <c r="L6746" s="9">
        <f>A6746&amp;"-"&amp;TEXT(E6746,"yyyymmdd")</f>
        <v/>
      </c>
    </row>
    <row r="6747">
      <c r="A6747" t="n">
        <v>50122506</v>
      </c>
      <c r="B6747" t="inlineStr">
        <is>
          <t>Manhattan</t>
        </is>
      </c>
      <c r="C6747" t="inlineStr">
        <is>
          <t>10012</t>
        </is>
      </c>
      <c r="D6747" t="inlineStr">
        <is>
          <t>Italian</t>
        </is>
      </c>
      <c r="E6747" s="8" t="n">
        <v>46155</v>
      </c>
      <c r="F6747" t="inlineStr">
        <is>
          <t>Violations were cited in the following area(s).</t>
        </is>
      </c>
      <c r="G6747" t="inlineStr">
        <is>
          <t>04M</t>
        </is>
      </c>
      <c r="H6747" t="inlineStr">
        <is>
          <t>Live roaches in facility's food or non-food area.</t>
        </is>
      </c>
      <c r="I6747" t="inlineStr">
        <is>
          <t>Critical</t>
        </is>
      </c>
      <c r="J6747" t="n">
        <v>19</v>
      </c>
      <c r="L6747" s="9">
        <f>A6747&amp;"-"&amp;TEXT(E6747,"yyyymmdd")</f>
        <v/>
      </c>
    </row>
    <row r="6748">
      <c r="A6748" t="n">
        <v>50122506</v>
      </c>
      <c r="B6748" t="inlineStr">
        <is>
          <t>Manhattan</t>
        </is>
      </c>
      <c r="C6748" t="inlineStr">
        <is>
          <t>10012</t>
        </is>
      </c>
      <c r="D6748" t="inlineStr">
        <is>
          <t>Italian</t>
        </is>
      </c>
      <c r="E6748" s="8" t="n">
        <v>46155</v>
      </c>
      <c r="F6748" t="inlineStr">
        <is>
          <t>Violations were cited in the following area(s).</t>
        </is>
      </c>
      <c r="G6748" t="inlineStr">
        <is>
          <t>06D</t>
        </is>
      </c>
      <c r="H6748" t="inlineStr">
        <is>
          <t>Food contact surface not properly washed, rinsed and sanitized after each use and following any activity when contamination may have occurred.</t>
        </is>
      </c>
      <c r="I6748" t="inlineStr">
        <is>
          <t>Critical</t>
        </is>
      </c>
      <c r="J6748" t="n">
        <v>19</v>
      </c>
      <c r="L6748" s="9">
        <f>A6748&amp;"-"&amp;TEXT(E6748,"yyyymmdd")</f>
        <v/>
      </c>
    </row>
    <row r="6749">
      <c r="A6749" t="n">
        <v>50122506</v>
      </c>
      <c r="B6749" t="inlineStr">
        <is>
          <t>Manhattan</t>
        </is>
      </c>
      <c r="C6749" t="inlineStr">
        <is>
          <t>10012</t>
        </is>
      </c>
      <c r="D6749" t="inlineStr">
        <is>
          <t>Italian</t>
        </is>
      </c>
      <c r="E6749" s="8" t="n">
        <v>46155</v>
      </c>
      <c r="F6749" t="inlineStr">
        <is>
          <t>Violations were cited in the following area(s).</t>
        </is>
      </c>
      <c r="G6749" t="inlineStr">
        <is>
          <t>08A</t>
        </is>
      </c>
      <c r="H6749" t="inlineStr">
        <is>
          <t>Establishment is not free of harborage or conditions conducive to rodents, insects or other pests.</t>
        </is>
      </c>
      <c r="I6749" t="inlineStr">
        <is>
          <t>Not Critical</t>
        </is>
      </c>
      <c r="J6749" t="n">
        <v>19</v>
      </c>
      <c r="L6749" s="9">
        <f>A6749&amp;"-"&amp;TEXT(E6749,"yyyymmdd")</f>
        <v/>
      </c>
    </row>
    <row r="6750">
      <c r="A6750" t="n">
        <v>50122506</v>
      </c>
      <c r="B6750" t="inlineStr">
        <is>
          <t>Manhattan</t>
        </is>
      </c>
      <c r="C6750" t="inlineStr">
        <is>
          <t>10012</t>
        </is>
      </c>
      <c r="D6750" t="inlineStr">
        <is>
          <t>Italian</t>
        </is>
      </c>
      <c r="E6750" s="8" t="n">
        <v>46155</v>
      </c>
      <c r="F6750" t="inlineStr">
        <is>
          <t>Violations were cited in the following area(s).</t>
        </is>
      </c>
      <c r="G6750" t="inlineStr">
        <is>
          <t>10B</t>
        </is>
      </c>
      <c r="H6750" t="inlineStr">
        <is>
          <t>Anti-siphonage or back-flow prevention device not provided where required; equipment or floor not properly drained; sewage disposal system in disrepair or not functioning properly. Condensation or liquid waste improperly disposed of.</t>
        </is>
      </c>
      <c r="I6750" t="inlineStr">
        <is>
          <t>Not Critical</t>
        </is>
      </c>
      <c r="J6750" t="n">
        <v>19</v>
      </c>
      <c r="L6750" s="9">
        <f>A6750&amp;"-"&amp;TEXT(E6750,"yyyymmdd")</f>
        <v/>
      </c>
    </row>
    <row r="6751">
      <c r="A6751" t="n">
        <v>50127054</v>
      </c>
      <c r="B6751" t="inlineStr">
        <is>
          <t>Queens</t>
        </is>
      </c>
      <c r="C6751" t="inlineStr">
        <is>
          <t>11103</t>
        </is>
      </c>
      <c r="D6751" t="inlineStr">
        <is>
          <t>Middle Eastern</t>
        </is>
      </c>
      <c r="E6751" s="8" t="n">
        <v>46155</v>
      </c>
      <c r="F6751" t="inlineStr">
        <is>
          <t>Violations were cited in the following area(s).</t>
        </is>
      </c>
      <c r="G6751" t="inlineStr">
        <is>
          <t>02B</t>
        </is>
      </c>
      <c r="H6751" t="inlineStr">
        <is>
          <t>Hot TCS food item not held at or above 140 °F.</t>
        </is>
      </c>
      <c r="I6751" t="inlineStr">
        <is>
          <t>Critical</t>
        </is>
      </c>
      <c r="J6751" t="n">
        <v>58</v>
      </c>
      <c r="L6751" s="9">
        <f>A6751&amp;"-"&amp;TEXT(E6751,"yyyymmdd")</f>
        <v/>
      </c>
    </row>
    <row r="6752">
      <c r="A6752" t="n">
        <v>50127054</v>
      </c>
      <c r="B6752" t="inlineStr">
        <is>
          <t>Queens</t>
        </is>
      </c>
      <c r="C6752" t="inlineStr">
        <is>
          <t>11103</t>
        </is>
      </c>
      <c r="D6752" t="inlineStr">
        <is>
          <t>Middle Eastern</t>
        </is>
      </c>
      <c r="E6752" s="8" t="n">
        <v>46155</v>
      </c>
      <c r="F6752" t="inlineStr">
        <is>
          <t>Violations were cited in the following area(s).</t>
        </is>
      </c>
      <c r="G6752" t="inlineStr">
        <is>
          <t>02G</t>
        </is>
      </c>
      <c r="H6752" t="inlineStr">
        <is>
          <t>Cold TCS food item held above 41 °F; smoked or processed fish held above 38 °F; intact raw eggs held above 45 °F; or reduced oxygen packaged (ROP) TCS foods held above required temperatures except during active necessary preparation.</t>
        </is>
      </c>
      <c r="I6752" t="inlineStr">
        <is>
          <t>Critical</t>
        </is>
      </c>
      <c r="J6752" t="n">
        <v>58</v>
      </c>
      <c r="L6752" s="9">
        <f>A6752&amp;"-"&amp;TEXT(E6752,"yyyymmdd")</f>
        <v/>
      </c>
    </row>
    <row r="6753">
      <c r="A6753" t="n">
        <v>50127054</v>
      </c>
      <c r="B6753" t="inlineStr">
        <is>
          <t>Queens</t>
        </is>
      </c>
      <c r="C6753" t="inlineStr">
        <is>
          <t>11103</t>
        </is>
      </c>
      <c r="D6753" t="inlineStr">
        <is>
          <t>Middle Eastern</t>
        </is>
      </c>
      <c r="E6753" s="8" t="n">
        <v>46155</v>
      </c>
      <c r="F6753" t="inlineStr">
        <is>
          <t>Violations were cited in the following area(s).</t>
        </is>
      </c>
      <c r="G6753" t="inlineStr">
        <is>
          <t>03A</t>
        </is>
      </c>
      <c r="H6753"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6753" t="inlineStr">
        <is>
          <t>Critical</t>
        </is>
      </c>
      <c r="J6753" t="n">
        <v>58</v>
      </c>
      <c r="L6753" s="9">
        <f>A6753&amp;"-"&amp;TEXT(E6753,"yyyymmdd")</f>
        <v/>
      </c>
    </row>
    <row r="6754">
      <c r="A6754" t="n">
        <v>50127054</v>
      </c>
      <c r="B6754" t="inlineStr">
        <is>
          <t>Queens</t>
        </is>
      </c>
      <c r="C6754" t="inlineStr">
        <is>
          <t>11103</t>
        </is>
      </c>
      <c r="D6754" t="inlineStr">
        <is>
          <t>Middle Eastern</t>
        </is>
      </c>
      <c r="E6754" s="8" t="n">
        <v>46155</v>
      </c>
      <c r="F6754" t="inlineStr">
        <is>
          <t>Violations were cited in the following area(s).</t>
        </is>
      </c>
      <c r="G6754" t="inlineStr">
        <is>
          <t>04J</t>
        </is>
      </c>
      <c r="H6754" t="inlineStr">
        <is>
          <t>Properly scaled and calibrated thermometer or thermocouple not provided or not readily accessible in food preparation and hot/cold holding areas to measure temperatures of TCS foods during cooking, cooling, reheating, and holding.</t>
        </is>
      </c>
      <c r="I6754" t="inlineStr">
        <is>
          <t>Critical</t>
        </is>
      </c>
      <c r="J6754" t="n">
        <v>58</v>
      </c>
      <c r="L6754" s="9">
        <f>A6754&amp;"-"&amp;TEXT(E6754,"yyyymmdd")</f>
        <v/>
      </c>
    </row>
    <row r="6755">
      <c r="A6755" t="n">
        <v>50127054</v>
      </c>
      <c r="B6755" t="inlineStr">
        <is>
          <t>Queens</t>
        </is>
      </c>
      <c r="C6755" t="inlineStr">
        <is>
          <t>11103</t>
        </is>
      </c>
      <c r="D6755" t="inlineStr">
        <is>
          <t>Middle Eastern</t>
        </is>
      </c>
      <c r="E6755" s="8" t="n">
        <v>46155</v>
      </c>
      <c r="F6755" t="inlineStr">
        <is>
          <t>Violations were cited in the following area(s).</t>
        </is>
      </c>
      <c r="G6755" t="inlineStr">
        <is>
          <t>04K</t>
        </is>
      </c>
      <c r="H6755" t="inlineStr">
        <is>
          <t>Evidence of rats or live rats in establishment's food or non-food areas.</t>
        </is>
      </c>
      <c r="I6755" t="inlineStr">
        <is>
          <t>Critical</t>
        </is>
      </c>
      <c r="J6755" t="n">
        <v>58</v>
      </c>
      <c r="L6755" s="9">
        <f>A6755&amp;"-"&amp;TEXT(E6755,"yyyymmdd")</f>
        <v/>
      </c>
    </row>
    <row r="6756">
      <c r="A6756" t="n">
        <v>50127054</v>
      </c>
      <c r="B6756" t="inlineStr">
        <is>
          <t>Queens</t>
        </is>
      </c>
      <c r="C6756" t="inlineStr">
        <is>
          <t>11103</t>
        </is>
      </c>
      <c r="D6756" t="inlineStr">
        <is>
          <t>Middle Eastern</t>
        </is>
      </c>
      <c r="E6756" s="8" t="n">
        <v>46155</v>
      </c>
      <c r="F6756" t="inlineStr">
        <is>
          <t>Violations were cited in the following area(s).</t>
        </is>
      </c>
      <c r="G6756" t="inlineStr">
        <is>
          <t>05D</t>
        </is>
      </c>
      <c r="H675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756" t="inlineStr">
        <is>
          <t>Critical</t>
        </is>
      </c>
      <c r="J6756" t="n">
        <v>58</v>
      </c>
      <c r="L6756" s="9">
        <f>A6756&amp;"-"&amp;TEXT(E6756,"yyyymmdd")</f>
        <v/>
      </c>
    </row>
    <row r="6757">
      <c r="A6757" t="n">
        <v>50127054</v>
      </c>
      <c r="B6757" t="inlineStr">
        <is>
          <t>Queens</t>
        </is>
      </c>
      <c r="C6757" t="inlineStr">
        <is>
          <t>11103</t>
        </is>
      </c>
      <c r="D6757" t="inlineStr">
        <is>
          <t>Middle Eastern</t>
        </is>
      </c>
      <c r="E6757" s="8" t="n">
        <v>46155</v>
      </c>
      <c r="F6757" t="inlineStr">
        <is>
          <t>Violations were cited in the following area(s).</t>
        </is>
      </c>
      <c r="G6757" t="inlineStr">
        <is>
          <t>06C</t>
        </is>
      </c>
      <c r="H675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757" t="inlineStr">
        <is>
          <t>Critical</t>
        </is>
      </c>
      <c r="J6757" t="n">
        <v>58</v>
      </c>
      <c r="L6757" s="9">
        <f>A6757&amp;"-"&amp;TEXT(E6757,"yyyymmdd")</f>
        <v/>
      </c>
    </row>
    <row r="6758">
      <c r="A6758" t="n">
        <v>50127054</v>
      </c>
      <c r="B6758" t="inlineStr">
        <is>
          <t>Queens</t>
        </is>
      </c>
      <c r="C6758" t="inlineStr">
        <is>
          <t>11103</t>
        </is>
      </c>
      <c r="D6758" t="inlineStr">
        <is>
          <t>Middle Eastern</t>
        </is>
      </c>
      <c r="E6758" s="8" t="n">
        <v>46155</v>
      </c>
      <c r="F6758" t="inlineStr">
        <is>
          <t>Violations were cited in the following area(s).</t>
        </is>
      </c>
      <c r="G6758" t="inlineStr">
        <is>
          <t>08A</t>
        </is>
      </c>
      <c r="H6758" t="inlineStr">
        <is>
          <t>Establishment is not free of harborage or conditions conducive to rodents, insects or other pests.</t>
        </is>
      </c>
      <c r="I6758" t="inlineStr">
        <is>
          <t>Not Critical</t>
        </is>
      </c>
      <c r="J6758" t="n">
        <v>58</v>
      </c>
      <c r="L6758" s="9">
        <f>A6758&amp;"-"&amp;TEXT(E6758,"yyyymmdd")</f>
        <v/>
      </c>
    </row>
    <row r="6759">
      <c r="A6759" t="n">
        <v>50127054</v>
      </c>
      <c r="B6759" t="inlineStr">
        <is>
          <t>Queens</t>
        </is>
      </c>
      <c r="C6759" t="inlineStr">
        <is>
          <t>11103</t>
        </is>
      </c>
      <c r="D6759" t="inlineStr">
        <is>
          <t>Middle Eastern</t>
        </is>
      </c>
      <c r="E6759" s="8" t="n">
        <v>46155</v>
      </c>
      <c r="F6759" t="inlineStr">
        <is>
          <t>Violations were cited in the following area(s).</t>
        </is>
      </c>
      <c r="G6759" t="inlineStr">
        <is>
          <t>10F</t>
        </is>
      </c>
      <c r="H6759" t="inlineStr">
        <is>
          <t>Non-food contact surface or equipment made of unacceptable material, not kept clean, or not properly sealed, raised, spaced or movable to allow accessibility for cleaning on all sides, above and underneath the unit.</t>
        </is>
      </c>
      <c r="I6759" t="inlineStr">
        <is>
          <t>Not Critical</t>
        </is>
      </c>
      <c r="J6759" t="n">
        <v>58</v>
      </c>
      <c r="L6759" s="9">
        <f>A6759&amp;"-"&amp;TEXT(E6759,"yyyymmdd")</f>
        <v/>
      </c>
    </row>
    <row r="6760">
      <c r="A6760" t="n">
        <v>50127335</v>
      </c>
      <c r="B6760" t="inlineStr">
        <is>
          <t>Brooklyn</t>
        </is>
      </c>
      <c r="C6760" t="inlineStr">
        <is>
          <t>11238</t>
        </is>
      </c>
      <c r="D6760" t="inlineStr">
        <is>
          <t>Japanese</t>
        </is>
      </c>
      <c r="E6760" s="8" t="n">
        <v>46155</v>
      </c>
      <c r="F6760" t="inlineStr">
        <is>
          <t>Violations were cited in the following area(s).</t>
        </is>
      </c>
      <c r="G6760" t="inlineStr">
        <is>
          <t>04N</t>
        </is>
      </c>
      <c r="H6760" t="inlineStr">
        <is>
          <t>Filth flies or food/refuse/sewage associated with (FRSA) flies or other nuisance pests in establishment’s food and/or non-food areas. FRSA flies include house flies, blow flies, bottle flies, flesh flies, drain flies, Phorid flies and fruit flies.</t>
        </is>
      </c>
      <c r="I6760" t="inlineStr">
        <is>
          <t>Critical</t>
        </is>
      </c>
      <c r="J6760" t="n">
        <v>12</v>
      </c>
      <c r="K6760" t="inlineStr">
        <is>
          <t>A</t>
        </is>
      </c>
      <c r="L6760" s="9">
        <f>A6760&amp;"-"&amp;TEXT(E6760,"yyyymmdd")</f>
        <v/>
      </c>
    </row>
    <row r="6761">
      <c r="A6761" t="n">
        <v>50127335</v>
      </c>
      <c r="B6761" t="inlineStr">
        <is>
          <t>Brooklyn</t>
        </is>
      </c>
      <c r="C6761" t="inlineStr">
        <is>
          <t>11238</t>
        </is>
      </c>
      <c r="D6761" t="inlineStr">
        <is>
          <t>Japanese</t>
        </is>
      </c>
      <c r="E6761" s="8" t="n">
        <v>46155</v>
      </c>
      <c r="F6761" t="inlineStr">
        <is>
          <t>Violations were cited in the following area(s).</t>
        </is>
      </c>
      <c r="G6761" t="inlineStr">
        <is>
          <t>08A</t>
        </is>
      </c>
      <c r="H6761" t="inlineStr">
        <is>
          <t>Establishment is not free of harborage or conditions conducive to rodents, insects or other pests.</t>
        </is>
      </c>
      <c r="I6761" t="inlineStr">
        <is>
          <t>Not Critical</t>
        </is>
      </c>
      <c r="J6761" t="n">
        <v>12</v>
      </c>
      <c r="K6761" t="inlineStr">
        <is>
          <t>A</t>
        </is>
      </c>
      <c r="L6761" s="9">
        <f>A6761&amp;"-"&amp;TEXT(E6761,"yyyymmdd")</f>
        <v/>
      </c>
    </row>
    <row r="6762">
      <c r="A6762" t="n">
        <v>50127335</v>
      </c>
      <c r="B6762" t="inlineStr">
        <is>
          <t>Brooklyn</t>
        </is>
      </c>
      <c r="C6762" t="inlineStr">
        <is>
          <t>11238</t>
        </is>
      </c>
      <c r="D6762" t="inlineStr">
        <is>
          <t>Japanese</t>
        </is>
      </c>
      <c r="E6762" s="8" t="n">
        <v>46155</v>
      </c>
      <c r="F6762" t="inlineStr">
        <is>
          <t>Violations were cited in the following area(s).</t>
        </is>
      </c>
      <c r="G6762" t="inlineStr">
        <is>
          <t>10F</t>
        </is>
      </c>
      <c r="H6762" t="inlineStr">
        <is>
          <t>Non-food contact surface or equipment made of unacceptable material, not kept clean, or not properly sealed, raised, spaced or movable to allow accessibility for cleaning on all sides, above and underneath the unit.</t>
        </is>
      </c>
      <c r="I6762" t="inlineStr">
        <is>
          <t>Not Critical</t>
        </is>
      </c>
      <c r="J6762" t="n">
        <v>12</v>
      </c>
      <c r="K6762" t="inlineStr">
        <is>
          <t>A</t>
        </is>
      </c>
      <c r="L6762" s="9">
        <f>A6762&amp;"-"&amp;TEXT(E6762,"yyyymmdd")</f>
        <v/>
      </c>
    </row>
    <row r="6763">
      <c r="A6763" t="n">
        <v>50129175</v>
      </c>
      <c r="B6763" t="inlineStr">
        <is>
          <t>Staten Island</t>
        </is>
      </c>
      <c r="C6763" t="inlineStr">
        <is>
          <t>10305</t>
        </is>
      </c>
      <c r="D6763" t="inlineStr">
        <is>
          <t>Mexican</t>
        </is>
      </c>
      <c r="E6763" s="8" t="n">
        <v>46155</v>
      </c>
      <c r="F6763" t="inlineStr">
        <is>
          <t>Violations were cited in the following area(s).</t>
        </is>
      </c>
      <c r="G6763" t="inlineStr">
        <is>
          <t>04L</t>
        </is>
      </c>
      <c r="H6763" t="inlineStr">
        <is>
          <t>Evidence of mice or live mice in establishment's food or non-food areas.</t>
        </is>
      </c>
      <c r="I6763" t="inlineStr">
        <is>
          <t>Critical</t>
        </is>
      </c>
      <c r="J6763" t="n">
        <v>10</v>
      </c>
      <c r="K6763" t="inlineStr">
        <is>
          <t>A</t>
        </is>
      </c>
      <c r="L6763" s="9">
        <f>A6763&amp;"-"&amp;TEXT(E6763,"yyyymmdd")</f>
        <v/>
      </c>
    </row>
    <row r="6764">
      <c r="A6764" t="n">
        <v>50129175</v>
      </c>
      <c r="B6764" t="inlineStr">
        <is>
          <t>Staten Island</t>
        </is>
      </c>
      <c r="C6764" t="inlineStr">
        <is>
          <t>10305</t>
        </is>
      </c>
      <c r="D6764" t="inlineStr">
        <is>
          <t>Mexican</t>
        </is>
      </c>
      <c r="E6764" s="8" t="n">
        <v>46155</v>
      </c>
      <c r="F6764" t="inlineStr">
        <is>
          <t>Violations were cited in the following area(s).</t>
        </is>
      </c>
      <c r="G6764" t="inlineStr">
        <is>
          <t>08A</t>
        </is>
      </c>
      <c r="H6764" t="inlineStr">
        <is>
          <t>Establishment is not free of harborage or conditions conducive to rodents, insects or other pests.</t>
        </is>
      </c>
      <c r="I6764" t="inlineStr">
        <is>
          <t>Not Critical</t>
        </is>
      </c>
      <c r="J6764" t="n">
        <v>10</v>
      </c>
      <c r="K6764" t="inlineStr">
        <is>
          <t>A</t>
        </is>
      </c>
      <c r="L6764" s="9">
        <f>A6764&amp;"-"&amp;TEXT(E6764,"yyyymmdd")</f>
        <v/>
      </c>
    </row>
    <row r="6765">
      <c r="A6765" t="n">
        <v>50129428</v>
      </c>
      <c r="B6765" t="inlineStr">
        <is>
          <t>Queens</t>
        </is>
      </c>
      <c r="C6765" t="inlineStr">
        <is>
          <t>11421</t>
        </is>
      </c>
      <c r="D6765" t="inlineStr">
        <is>
          <t>Bakery Products/Desserts</t>
        </is>
      </c>
      <c r="E6765" s="8" t="n">
        <v>46155</v>
      </c>
      <c r="F6765" t="inlineStr">
        <is>
          <t>Violations were cited in the following area(s).</t>
        </is>
      </c>
      <c r="G6765" t="inlineStr">
        <is>
          <t>02B</t>
        </is>
      </c>
      <c r="H6765" t="inlineStr">
        <is>
          <t>Hot TCS food item not held at or above 140 °F.</t>
        </is>
      </c>
      <c r="I6765" t="inlineStr">
        <is>
          <t>Critical</t>
        </is>
      </c>
      <c r="J6765" t="n">
        <v>10</v>
      </c>
      <c r="K6765" t="inlineStr">
        <is>
          <t>A</t>
        </is>
      </c>
      <c r="L6765" s="9">
        <f>A6765&amp;"-"&amp;TEXT(E6765,"yyyymmdd")</f>
        <v/>
      </c>
    </row>
    <row r="6766">
      <c r="A6766" t="n">
        <v>50129428</v>
      </c>
      <c r="B6766" t="inlineStr">
        <is>
          <t>Queens</t>
        </is>
      </c>
      <c r="C6766" t="inlineStr">
        <is>
          <t>11421</t>
        </is>
      </c>
      <c r="D6766" t="inlineStr">
        <is>
          <t>Bakery Products/Desserts</t>
        </is>
      </c>
      <c r="E6766" s="8" t="n">
        <v>46155</v>
      </c>
      <c r="F6766" t="inlineStr">
        <is>
          <t>Violations were cited in the following area(s).</t>
        </is>
      </c>
      <c r="G6766" t="inlineStr">
        <is>
          <t>08C</t>
        </is>
      </c>
      <c r="H6766" t="inlineStr">
        <is>
          <t>Pesticide not properly labeled or used by unlicensed individual. Pesticide, other toxic chemical improperly used/stored. Unprotected, unlocked bait station used.</t>
        </is>
      </c>
      <c r="I6766" t="inlineStr">
        <is>
          <t>Not Critical</t>
        </is>
      </c>
      <c r="J6766" t="n">
        <v>10</v>
      </c>
      <c r="K6766" t="inlineStr">
        <is>
          <t>A</t>
        </is>
      </c>
      <c r="L6766" s="9">
        <f>A6766&amp;"-"&amp;TEXT(E6766,"yyyymmdd")</f>
        <v/>
      </c>
    </row>
    <row r="6767">
      <c r="A6767" t="n">
        <v>50129944</v>
      </c>
      <c r="B6767" t="inlineStr">
        <is>
          <t>Brooklyn</t>
        </is>
      </c>
      <c r="C6767" t="inlineStr">
        <is>
          <t>11206</t>
        </is>
      </c>
      <c r="D6767" t="inlineStr">
        <is>
          <t>Caribbean</t>
        </is>
      </c>
      <c r="E6767" s="8" t="n">
        <v>46155</v>
      </c>
      <c r="F6767" t="inlineStr">
        <is>
          <t>Violations were cited in the following area(s).</t>
        </is>
      </c>
      <c r="G6767" t="inlineStr">
        <is>
          <t>02B</t>
        </is>
      </c>
      <c r="H6767" t="inlineStr">
        <is>
          <t>Hot TCS food item not held at or above 140 °F.</t>
        </is>
      </c>
      <c r="I6767" t="inlineStr">
        <is>
          <t>Critical</t>
        </is>
      </c>
      <c r="J6767" t="n">
        <v>13</v>
      </c>
      <c r="K6767" t="inlineStr">
        <is>
          <t>A</t>
        </is>
      </c>
      <c r="L6767" s="9">
        <f>A6767&amp;"-"&amp;TEXT(E6767,"yyyymmdd")</f>
        <v/>
      </c>
    </row>
    <row r="6768">
      <c r="A6768" t="n">
        <v>50129944</v>
      </c>
      <c r="B6768" t="inlineStr">
        <is>
          <t>Brooklyn</t>
        </is>
      </c>
      <c r="C6768" t="inlineStr">
        <is>
          <t>11206</t>
        </is>
      </c>
      <c r="D6768" t="inlineStr">
        <is>
          <t>Caribbean</t>
        </is>
      </c>
      <c r="E6768" s="8" t="n">
        <v>46155</v>
      </c>
      <c r="F6768" t="inlineStr">
        <is>
          <t>Violations were cited in the following area(s).</t>
        </is>
      </c>
      <c r="G6768" t="inlineStr">
        <is>
          <t>10E</t>
        </is>
      </c>
      <c r="H6768" t="inlineStr">
        <is>
          <t>Accurate thermometer not provided or properly located in refrigerated, cold storage or hot holding equipment</t>
        </is>
      </c>
      <c r="I6768" t="inlineStr">
        <is>
          <t>Not Critical</t>
        </is>
      </c>
      <c r="J6768" t="n">
        <v>13</v>
      </c>
      <c r="K6768" t="inlineStr">
        <is>
          <t>A</t>
        </is>
      </c>
      <c r="L6768" s="9">
        <f>A6768&amp;"-"&amp;TEXT(E6768,"yyyymmdd")</f>
        <v/>
      </c>
    </row>
    <row r="6769">
      <c r="A6769" t="n">
        <v>50131647</v>
      </c>
      <c r="B6769" t="inlineStr">
        <is>
          <t>Manhattan</t>
        </is>
      </c>
      <c r="C6769" t="inlineStr">
        <is>
          <t>10023</t>
        </is>
      </c>
      <c r="D6769" t="inlineStr">
        <is>
          <t>Italian</t>
        </is>
      </c>
      <c r="E6769" s="8" t="n">
        <v>46155</v>
      </c>
      <c r="F6769" t="inlineStr">
        <is>
          <t>Violations were cited in the following area(s).</t>
        </is>
      </c>
      <c r="G6769" t="inlineStr">
        <is>
          <t>10B</t>
        </is>
      </c>
      <c r="H6769" t="inlineStr">
        <is>
          <t>Anti-siphonage or back-flow prevention device not provided where required; equipment or floor not properly drained; sewage disposal system in disrepair or not functioning properly. Condensation or liquid waste improperly disposed of.</t>
        </is>
      </c>
      <c r="I6769" t="inlineStr">
        <is>
          <t>Not Critical</t>
        </is>
      </c>
      <c r="J6769" t="n">
        <v>4</v>
      </c>
      <c r="K6769" t="inlineStr">
        <is>
          <t>A</t>
        </is>
      </c>
      <c r="L6769" s="9">
        <f>A6769&amp;"-"&amp;TEXT(E6769,"yyyymmdd")</f>
        <v/>
      </c>
    </row>
    <row r="6770">
      <c r="A6770" t="n">
        <v>50131647</v>
      </c>
      <c r="B6770" t="inlineStr">
        <is>
          <t>Manhattan</t>
        </is>
      </c>
      <c r="C6770" t="inlineStr">
        <is>
          <t>10023</t>
        </is>
      </c>
      <c r="D6770" t="inlineStr">
        <is>
          <t>Italian</t>
        </is>
      </c>
      <c r="E6770" s="8" t="n">
        <v>46155</v>
      </c>
      <c r="F6770" t="inlineStr">
        <is>
          <t>Violations were cited in the following area(s).</t>
        </is>
      </c>
      <c r="G6770" t="inlineStr">
        <is>
          <t>10D</t>
        </is>
      </c>
      <c r="H6770" t="inlineStr">
        <is>
          <t>Mechanical or natural ventilation not provided, inadequate, improperly installed, in disrepair or fails to prevent and control excessive build-up of grease, heat, steam condensation, vapors, odors, smoke or fumes.</t>
        </is>
      </c>
      <c r="I6770" t="inlineStr">
        <is>
          <t>Not Critical</t>
        </is>
      </c>
      <c r="J6770" t="n">
        <v>4</v>
      </c>
      <c r="K6770" t="inlineStr">
        <is>
          <t>A</t>
        </is>
      </c>
      <c r="L6770" s="9">
        <f>A6770&amp;"-"&amp;TEXT(E6770,"yyyymmdd")</f>
        <v/>
      </c>
    </row>
    <row r="6771">
      <c r="A6771" t="n">
        <v>50131915</v>
      </c>
      <c r="B6771" t="inlineStr">
        <is>
          <t>Brooklyn</t>
        </is>
      </c>
      <c r="C6771" t="inlineStr">
        <is>
          <t>11211</t>
        </is>
      </c>
      <c r="D6771" t="inlineStr">
        <is>
          <t>Pizza</t>
        </is>
      </c>
      <c r="E6771" s="8" t="n">
        <v>46155</v>
      </c>
      <c r="F6771" t="inlineStr">
        <is>
          <t>Violations were cited in the following area(s).</t>
        </is>
      </c>
      <c r="G6771" t="inlineStr">
        <is>
          <t>02G</t>
        </is>
      </c>
      <c r="H6771" t="inlineStr">
        <is>
          <t>Cold TCS food item held above 41 °F; smoked or processed fish held above 38 °F; intact raw eggs held above 45 °F; or reduced oxygen packaged (ROP) TCS foods held above required temperatures except during active necessary preparation.</t>
        </is>
      </c>
      <c r="I6771" t="inlineStr">
        <is>
          <t>Critical</t>
        </is>
      </c>
      <c r="J6771" t="n">
        <v>12</v>
      </c>
      <c r="K6771" t="inlineStr">
        <is>
          <t>A</t>
        </is>
      </c>
      <c r="L6771" s="9">
        <f>A6771&amp;"-"&amp;TEXT(E6771,"yyyymmdd")</f>
        <v/>
      </c>
    </row>
    <row r="6772">
      <c r="A6772" t="n">
        <v>50131915</v>
      </c>
      <c r="B6772" t="inlineStr">
        <is>
          <t>Brooklyn</t>
        </is>
      </c>
      <c r="C6772" t="inlineStr">
        <is>
          <t>11211</t>
        </is>
      </c>
      <c r="D6772" t="inlineStr">
        <is>
          <t>Pizza</t>
        </is>
      </c>
      <c r="E6772" s="8" t="n">
        <v>46155</v>
      </c>
      <c r="F6772" t="inlineStr">
        <is>
          <t>Violations were cited in the following area(s).</t>
        </is>
      </c>
      <c r="G6772" t="inlineStr">
        <is>
          <t>06D</t>
        </is>
      </c>
      <c r="H6772" t="inlineStr">
        <is>
          <t>Food contact surface not properly washed, rinsed and sanitized after each use and following any activity when contamination may have occurred.</t>
        </is>
      </c>
      <c r="I6772" t="inlineStr">
        <is>
          <t>Critical</t>
        </is>
      </c>
      <c r="J6772" t="n">
        <v>12</v>
      </c>
      <c r="K6772" t="inlineStr">
        <is>
          <t>A</t>
        </is>
      </c>
      <c r="L6772" s="9">
        <f>A6772&amp;"-"&amp;TEXT(E6772,"yyyymmdd")</f>
        <v/>
      </c>
    </row>
    <row r="6773">
      <c r="A6773" t="n">
        <v>50132201</v>
      </c>
      <c r="B6773" t="inlineStr">
        <is>
          <t>Queens</t>
        </is>
      </c>
      <c r="C6773" t="inlineStr">
        <is>
          <t>11378</t>
        </is>
      </c>
      <c r="D6773" t="inlineStr">
        <is>
          <t>Polish</t>
        </is>
      </c>
      <c r="E6773" s="8" t="n">
        <v>46155</v>
      </c>
      <c r="F6773" t="inlineStr">
        <is>
          <t>Violations were cited in the following area(s).</t>
        </is>
      </c>
      <c r="G6773" t="inlineStr">
        <is>
          <t>02B</t>
        </is>
      </c>
      <c r="H6773" t="inlineStr">
        <is>
          <t>Hot TCS food item not held at or above 140 °F.</t>
        </is>
      </c>
      <c r="I6773" t="inlineStr">
        <is>
          <t>Critical</t>
        </is>
      </c>
      <c r="J6773" t="n">
        <v>38</v>
      </c>
      <c r="L6773" s="9">
        <f>A6773&amp;"-"&amp;TEXT(E6773,"yyyymmdd")</f>
        <v/>
      </c>
    </row>
    <row r="6774">
      <c r="A6774" t="n">
        <v>50132201</v>
      </c>
      <c r="B6774" t="inlineStr">
        <is>
          <t>Queens</t>
        </is>
      </c>
      <c r="C6774" t="inlineStr">
        <is>
          <t>11378</t>
        </is>
      </c>
      <c r="D6774" t="inlineStr">
        <is>
          <t>Polish</t>
        </is>
      </c>
      <c r="E6774" s="8" t="n">
        <v>46155</v>
      </c>
      <c r="F6774" t="inlineStr">
        <is>
          <t>Violations were cited in the following area(s).</t>
        </is>
      </c>
      <c r="G6774" t="inlineStr">
        <is>
          <t>02G</t>
        </is>
      </c>
      <c r="H6774" t="inlineStr">
        <is>
          <t>Cold TCS food item held above 41 °F; smoked or processed fish held above 38 °F; intact raw eggs held above 45 °F; or reduced oxygen packaged (ROP) TCS foods held above required temperatures except during active necessary preparation.</t>
        </is>
      </c>
      <c r="I6774" t="inlineStr">
        <is>
          <t>Critical</t>
        </is>
      </c>
      <c r="J6774" t="n">
        <v>38</v>
      </c>
      <c r="L6774" s="9">
        <f>A6774&amp;"-"&amp;TEXT(E6774,"yyyymmdd")</f>
        <v/>
      </c>
    </row>
    <row r="6775">
      <c r="A6775" t="n">
        <v>50132201</v>
      </c>
      <c r="B6775" t="inlineStr">
        <is>
          <t>Queens</t>
        </is>
      </c>
      <c r="C6775" t="inlineStr">
        <is>
          <t>11378</t>
        </is>
      </c>
      <c r="D6775" t="inlineStr">
        <is>
          <t>Polish</t>
        </is>
      </c>
      <c r="E6775" s="8" t="n">
        <v>46155</v>
      </c>
      <c r="F6775" t="inlineStr">
        <is>
          <t>Violations were cited in the following area(s).</t>
        </is>
      </c>
      <c r="G6775" t="inlineStr">
        <is>
          <t>05D</t>
        </is>
      </c>
      <c r="H677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775" t="inlineStr">
        <is>
          <t>Critical</t>
        </is>
      </c>
      <c r="J6775" t="n">
        <v>38</v>
      </c>
      <c r="L6775" s="9">
        <f>A6775&amp;"-"&amp;TEXT(E6775,"yyyymmdd")</f>
        <v/>
      </c>
    </row>
    <row r="6776">
      <c r="A6776" t="n">
        <v>50132201</v>
      </c>
      <c r="B6776" t="inlineStr">
        <is>
          <t>Queens</t>
        </is>
      </c>
      <c r="C6776" t="inlineStr">
        <is>
          <t>11378</t>
        </is>
      </c>
      <c r="D6776" t="inlineStr">
        <is>
          <t>Polish</t>
        </is>
      </c>
      <c r="E6776" s="8" t="n">
        <v>46155</v>
      </c>
      <c r="F6776" t="inlineStr">
        <is>
          <t>Violations were cited in the following area(s).</t>
        </is>
      </c>
      <c r="G6776" t="inlineStr">
        <is>
          <t>06D</t>
        </is>
      </c>
      <c r="H6776" t="inlineStr">
        <is>
          <t>Food contact surface not properly washed, rinsed and sanitized after each use and following any activity when contamination may have occurred.</t>
        </is>
      </c>
      <c r="I6776" t="inlineStr">
        <is>
          <t>Critical</t>
        </is>
      </c>
      <c r="J6776" t="n">
        <v>38</v>
      </c>
      <c r="L6776" s="9">
        <f>A6776&amp;"-"&amp;TEXT(E6776,"yyyymmdd")</f>
        <v/>
      </c>
    </row>
    <row r="6777">
      <c r="A6777" t="n">
        <v>50132201</v>
      </c>
      <c r="B6777" t="inlineStr">
        <is>
          <t>Queens</t>
        </is>
      </c>
      <c r="C6777" t="inlineStr">
        <is>
          <t>11378</t>
        </is>
      </c>
      <c r="D6777" t="inlineStr">
        <is>
          <t>Polish</t>
        </is>
      </c>
      <c r="E6777" s="8" t="n">
        <v>46155</v>
      </c>
      <c r="F6777" t="inlineStr">
        <is>
          <t>Violations were cited in the following area(s).</t>
        </is>
      </c>
      <c r="G6777" t="inlineStr">
        <is>
          <t>09E</t>
        </is>
      </c>
      <c r="H6777" t="inlineStr">
        <is>
          <t>Wash hands sign not posted near or above hand washing sink.</t>
        </is>
      </c>
      <c r="I6777" t="inlineStr">
        <is>
          <t>Not Critical</t>
        </is>
      </c>
      <c r="J6777" t="n">
        <v>38</v>
      </c>
      <c r="L6777" s="9">
        <f>A6777&amp;"-"&amp;TEXT(E6777,"yyyymmdd")</f>
        <v/>
      </c>
    </row>
    <row r="6778">
      <c r="A6778" t="n">
        <v>50132201</v>
      </c>
      <c r="B6778" t="inlineStr">
        <is>
          <t>Queens</t>
        </is>
      </c>
      <c r="C6778" t="inlineStr">
        <is>
          <t>11378</t>
        </is>
      </c>
      <c r="D6778" t="inlineStr">
        <is>
          <t>Polish</t>
        </is>
      </c>
      <c r="E6778" s="8" t="n">
        <v>46155</v>
      </c>
      <c r="F6778" t="inlineStr">
        <is>
          <t>Violations were cited in the following area(s).</t>
        </is>
      </c>
      <c r="G6778" t="inlineStr">
        <is>
          <t>10F</t>
        </is>
      </c>
      <c r="H6778" t="inlineStr">
        <is>
          <t>Non-food contact surface or equipment made of unacceptable material, not kept clean, or not properly sealed, raised, spaced or movable to allow accessibility for cleaning on all sides, above and underneath the unit.</t>
        </is>
      </c>
      <c r="I6778" t="inlineStr">
        <is>
          <t>Not Critical</t>
        </is>
      </c>
      <c r="J6778" t="n">
        <v>38</v>
      </c>
      <c r="L6778" s="9">
        <f>A6778&amp;"-"&amp;TEXT(E6778,"yyyymmdd")</f>
        <v/>
      </c>
    </row>
    <row r="6779">
      <c r="A6779" t="n">
        <v>50134699</v>
      </c>
      <c r="B6779" t="inlineStr">
        <is>
          <t>Manhattan</t>
        </is>
      </c>
      <c r="C6779" t="inlineStr">
        <is>
          <t>10013</t>
        </is>
      </c>
      <c r="D6779" t="inlineStr">
        <is>
          <t>Frozen Desserts</t>
        </is>
      </c>
      <c r="E6779" s="8" t="n">
        <v>46155</v>
      </c>
      <c r="F6779" t="inlineStr">
        <is>
          <t>Violations were cited in the following area(s).</t>
        </is>
      </c>
      <c r="G6779" t="inlineStr">
        <is>
          <t>04K</t>
        </is>
      </c>
      <c r="H6779" t="inlineStr">
        <is>
          <t>Evidence of rats or live rats in establishment's food or non-food areas.</t>
        </is>
      </c>
      <c r="I6779" t="inlineStr">
        <is>
          <t>Critical</t>
        </is>
      </c>
      <c r="J6779" t="n">
        <v>16</v>
      </c>
      <c r="L6779" s="9">
        <f>A6779&amp;"-"&amp;TEXT(E6779,"yyyymmdd")</f>
        <v/>
      </c>
    </row>
    <row r="6780">
      <c r="A6780" t="n">
        <v>50134699</v>
      </c>
      <c r="B6780" t="inlineStr">
        <is>
          <t>Manhattan</t>
        </is>
      </c>
      <c r="C6780" t="inlineStr">
        <is>
          <t>10013</t>
        </is>
      </c>
      <c r="D6780" t="inlineStr">
        <is>
          <t>Frozen Desserts</t>
        </is>
      </c>
      <c r="E6780" s="8" t="n">
        <v>46155</v>
      </c>
      <c r="F6780" t="inlineStr">
        <is>
          <t>Violations were cited in the following area(s).</t>
        </is>
      </c>
      <c r="G6780" t="inlineStr">
        <is>
          <t>06A</t>
        </is>
      </c>
      <c r="H6780" t="inlineStr">
        <is>
          <t>Personal cleanliness is inadequate. Outer garment soiled with possible contaminant. Effective hair restraint not worn where required. Jewelry worn on hands or arms. Fingernail polish worn or fingernails not kept clean and trimmed.</t>
        </is>
      </c>
      <c r="I6780" t="inlineStr">
        <is>
          <t>Critical</t>
        </is>
      </c>
      <c r="J6780" t="n">
        <v>16</v>
      </c>
      <c r="L6780" s="9">
        <f>A6780&amp;"-"&amp;TEXT(E6780,"yyyymmdd")</f>
        <v/>
      </c>
    </row>
    <row r="6781">
      <c r="A6781" t="n">
        <v>50134699</v>
      </c>
      <c r="B6781" t="inlineStr">
        <is>
          <t>Manhattan</t>
        </is>
      </c>
      <c r="C6781" t="inlineStr">
        <is>
          <t>10013</t>
        </is>
      </c>
      <c r="D6781" t="inlineStr">
        <is>
          <t>Frozen Desserts</t>
        </is>
      </c>
      <c r="E6781" s="8" t="n">
        <v>46155</v>
      </c>
      <c r="F6781" t="inlineStr">
        <is>
          <t>Violations were cited in the following area(s).</t>
        </is>
      </c>
      <c r="G6781" t="inlineStr">
        <is>
          <t>08A</t>
        </is>
      </c>
      <c r="H6781" t="inlineStr">
        <is>
          <t>Establishment is not free of harborage or conditions conducive to rodents, insects or other pests.</t>
        </is>
      </c>
      <c r="I6781" t="inlineStr">
        <is>
          <t>Not Critical</t>
        </is>
      </c>
      <c r="J6781" t="n">
        <v>16</v>
      </c>
      <c r="L6781" s="9">
        <f>A6781&amp;"-"&amp;TEXT(E6781,"yyyymmdd")</f>
        <v/>
      </c>
    </row>
    <row r="6782">
      <c r="A6782" t="n">
        <v>50134699</v>
      </c>
      <c r="B6782" t="inlineStr">
        <is>
          <t>Manhattan</t>
        </is>
      </c>
      <c r="C6782" t="inlineStr">
        <is>
          <t>10013</t>
        </is>
      </c>
      <c r="D6782" t="inlineStr">
        <is>
          <t>Frozen Desserts</t>
        </is>
      </c>
      <c r="E6782" s="8" t="n">
        <v>46155</v>
      </c>
      <c r="F6782" t="inlineStr">
        <is>
          <t>Violations were cited in the following area(s).</t>
        </is>
      </c>
      <c r="G6782" t="inlineStr">
        <is>
          <t>10H</t>
        </is>
      </c>
      <c r="H6782" t="inlineStr">
        <is>
          <t>Single service article not provided. Single service article reused or not protected from contamination when transported, stored, dispensed. Drinking straws not completely enclosed in wrapper or dispensed from a sanitary device.</t>
        </is>
      </c>
      <c r="I6782" t="inlineStr">
        <is>
          <t>Not Critical</t>
        </is>
      </c>
      <c r="J6782" t="n">
        <v>16</v>
      </c>
      <c r="L6782" s="9">
        <f>A6782&amp;"-"&amp;TEXT(E6782,"yyyymmdd")</f>
        <v/>
      </c>
    </row>
    <row r="6783">
      <c r="A6783" t="n">
        <v>50134701</v>
      </c>
      <c r="B6783" t="inlineStr">
        <is>
          <t>Queens</t>
        </is>
      </c>
      <c r="C6783" t="inlineStr">
        <is>
          <t>11421</t>
        </is>
      </c>
      <c r="D6783" t="inlineStr">
        <is>
          <t>Sandwiches/Salads/Mixed Buffet</t>
        </is>
      </c>
      <c r="E6783" s="8" t="n">
        <v>46155</v>
      </c>
      <c r="F6783" t="inlineStr">
        <is>
          <t>Violations were cited in the following area(s).</t>
        </is>
      </c>
      <c r="G6783" t="inlineStr">
        <is>
          <t>02G</t>
        </is>
      </c>
      <c r="H6783" t="inlineStr">
        <is>
          <t>Cold TCS food item held above 41 °F; smoked or processed fish held above 38 °F; intact raw eggs held above 45 °F; or reduced oxygen packaged (ROP) TCS foods held above required temperatures except during active necessary preparation.</t>
        </is>
      </c>
      <c r="I6783" t="inlineStr">
        <is>
          <t>Critical</t>
        </is>
      </c>
      <c r="J6783" t="n">
        <v>11</v>
      </c>
      <c r="K6783" t="inlineStr">
        <is>
          <t>A</t>
        </is>
      </c>
      <c r="L6783" s="9">
        <f>A6783&amp;"-"&amp;TEXT(E6783,"yyyymmdd")</f>
        <v/>
      </c>
    </row>
    <row r="6784">
      <c r="A6784" t="n">
        <v>50134701</v>
      </c>
      <c r="B6784" t="inlineStr">
        <is>
          <t>Queens</t>
        </is>
      </c>
      <c r="C6784" t="inlineStr">
        <is>
          <t>11421</t>
        </is>
      </c>
      <c r="D6784" t="inlineStr">
        <is>
          <t>Sandwiches/Salads/Mixed Buffet</t>
        </is>
      </c>
      <c r="E6784" s="8" t="n">
        <v>46155</v>
      </c>
      <c r="F6784" t="inlineStr">
        <is>
          <t>Violations were cited in the following area(s).</t>
        </is>
      </c>
      <c r="G6784" t="inlineStr">
        <is>
          <t>10F</t>
        </is>
      </c>
      <c r="H6784" t="inlineStr">
        <is>
          <t>Non-food contact surface or equipment made of unacceptable material, not kept clean, or not properly sealed, raised, spaced or movable to allow accessibility for cleaning on all sides, above and underneath the unit.</t>
        </is>
      </c>
      <c r="I6784" t="inlineStr">
        <is>
          <t>Not Critical</t>
        </is>
      </c>
      <c r="J6784" t="n">
        <v>11</v>
      </c>
      <c r="K6784" t="inlineStr">
        <is>
          <t>A</t>
        </is>
      </c>
      <c r="L6784" s="9">
        <f>A6784&amp;"-"&amp;TEXT(E6784,"yyyymmdd")</f>
        <v/>
      </c>
    </row>
    <row r="6785">
      <c r="A6785" t="n">
        <v>50136293</v>
      </c>
      <c r="B6785" t="inlineStr">
        <is>
          <t>Manhattan</t>
        </is>
      </c>
      <c r="C6785" t="inlineStr">
        <is>
          <t>10001</t>
        </is>
      </c>
      <c r="D6785" t="inlineStr">
        <is>
          <t>Coffee/Tea</t>
        </is>
      </c>
      <c r="E6785" s="8" t="n">
        <v>46155</v>
      </c>
      <c r="F6785" t="inlineStr">
        <is>
          <t>Violations were cited in the following area(s).</t>
        </is>
      </c>
      <c r="G6785" t="inlineStr">
        <is>
          <t>06D</t>
        </is>
      </c>
      <c r="H6785" t="inlineStr">
        <is>
          <t>Food contact surface not properly washed, rinsed and sanitized after each use and following any activity when contamination may have occurred.</t>
        </is>
      </c>
      <c r="I6785" t="inlineStr">
        <is>
          <t>Critical</t>
        </is>
      </c>
      <c r="J6785" t="n">
        <v>9</v>
      </c>
      <c r="K6785" t="inlineStr">
        <is>
          <t>A</t>
        </is>
      </c>
      <c r="L6785" s="9">
        <f>A6785&amp;"-"&amp;TEXT(E6785,"yyyymmdd")</f>
        <v/>
      </c>
    </row>
    <row r="6786">
      <c r="A6786" t="n">
        <v>50136293</v>
      </c>
      <c r="B6786" t="inlineStr">
        <is>
          <t>Manhattan</t>
        </is>
      </c>
      <c r="C6786" t="inlineStr">
        <is>
          <t>10001</t>
        </is>
      </c>
      <c r="D6786" t="inlineStr">
        <is>
          <t>Coffee/Tea</t>
        </is>
      </c>
      <c r="E6786" s="8" t="n">
        <v>46155</v>
      </c>
      <c r="F6786" t="inlineStr">
        <is>
          <t>Violations were cited in the following area(s).</t>
        </is>
      </c>
      <c r="G6786" t="inlineStr">
        <is>
          <t>10B</t>
        </is>
      </c>
      <c r="H6786" t="inlineStr">
        <is>
          <t>Anti-siphonage or back-flow prevention device not provided where required; equipment or floor not properly drained; sewage disposal system in disrepair or not functioning properly. Condensation or liquid waste improperly disposed of.</t>
        </is>
      </c>
      <c r="I6786" t="inlineStr">
        <is>
          <t>Not Critical</t>
        </is>
      </c>
      <c r="J6786" t="n">
        <v>9</v>
      </c>
      <c r="K6786" t="inlineStr">
        <is>
          <t>A</t>
        </is>
      </c>
      <c r="L6786" s="9">
        <f>A6786&amp;"-"&amp;TEXT(E6786,"yyyymmdd")</f>
        <v/>
      </c>
    </row>
    <row r="6787">
      <c r="A6787" t="n">
        <v>50136293</v>
      </c>
      <c r="B6787" t="inlineStr">
        <is>
          <t>Manhattan</t>
        </is>
      </c>
      <c r="C6787" t="inlineStr">
        <is>
          <t>10001</t>
        </is>
      </c>
      <c r="D6787" t="inlineStr">
        <is>
          <t>Coffee/Tea</t>
        </is>
      </c>
      <c r="E6787" s="8" t="n">
        <v>46155</v>
      </c>
      <c r="F6787" t="inlineStr">
        <is>
          <t>Violations were cited in the following area(s).</t>
        </is>
      </c>
      <c r="G6787" t="inlineStr">
        <is>
          <t>10F</t>
        </is>
      </c>
      <c r="H6787" t="inlineStr">
        <is>
          <t>Non-food contact surface or equipment made of unacceptable material, not kept clean, or not properly sealed, raised, spaced or movable to allow accessibility for cleaning on all sides, above and underneath the unit.</t>
        </is>
      </c>
      <c r="I6787" t="inlineStr">
        <is>
          <t>Not Critical</t>
        </is>
      </c>
      <c r="J6787" t="n">
        <v>9</v>
      </c>
      <c r="K6787" t="inlineStr">
        <is>
          <t>A</t>
        </is>
      </c>
      <c r="L6787" s="9">
        <f>A6787&amp;"-"&amp;TEXT(E6787,"yyyymmdd")</f>
        <v/>
      </c>
    </row>
    <row r="6788">
      <c r="A6788" t="n">
        <v>50137045</v>
      </c>
      <c r="B6788" t="inlineStr">
        <is>
          <t>Queens</t>
        </is>
      </c>
      <c r="C6788" t="inlineStr">
        <is>
          <t>11358</t>
        </is>
      </c>
      <c r="D6788" t="inlineStr">
        <is>
          <t>Latin American</t>
        </is>
      </c>
      <c r="E6788" s="8" t="n">
        <v>46155</v>
      </c>
      <c r="F6788" t="inlineStr">
        <is>
          <t>Violations were cited in the following area(s).</t>
        </is>
      </c>
      <c r="G6788" t="inlineStr">
        <is>
          <t>02B</t>
        </is>
      </c>
      <c r="H6788" t="inlineStr">
        <is>
          <t>Hot TCS food item not held at or above 140 °F.</t>
        </is>
      </c>
      <c r="I6788" t="inlineStr">
        <is>
          <t>Critical</t>
        </is>
      </c>
      <c r="J6788" t="n">
        <v>49</v>
      </c>
      <c r="L6788" s="9">
        <f>A6788&amp;"-"&amp;TEXT(E6788,"yyyymmdd")</f>
        <v/>
      </c>
    </row>
    <row r="6789">
      <c r="A6789" t="n">
        <v>50137045</v>
      </c>
      <c r="B6789" t="inlineStr">
        <is>
          <t>Queens</t>
        </is>
      </c>
      <c r="C6789" t="inlineStr">
        <is>
          <t>11358</t>
        </is>
      </c>
      <c r="D6789" t="inlineStr">
        <is>
          <t>Latin American</t>
        </is>
      </c>
      <c r="E6789" s="8" t="n">
        <v>46155</v>
      </c>
      <c r="F6789" t="inlineStr">
        <is>
          <t>Violations were cited in the following area(s).</t>
        </is>
      </c>
      <c r="G6789" t="inlineStr">
        <is>
          <t>02G</t>
        </is>
      </c>
      <c r="H6789" t="inlineStr">
        <is>
          <t>Cold TCS food item held above 41 °F; smoked or processed fish held above 38 °F; intact raw eggs held above 45 °F; or reduced oxygen packaged (ROP) TCS foods held above required temperatures except during active necessary preparation.</t>
        </is>
      </c>
      <c r="I6789" t="inlineStr">
        <is>
          <t>Critical</t>
        </is>
      </c>
      <c r="J6789" t="n">
        <v>49</v>
      </c>
      <c r="L6789" s="9">
        <f>A6789&amp;"-"&amp;TEXT(E6789,"yyyymmdd")</f>
        <v/>
      </c>
    </row>
    <row r="6790">
      <c r="A6790" t="n">
        <v>50137045</v>
      </c>
      <c r="B6790" t="inlineStr">
        <is>
          <t>Queens</t>
        </is>
      </c>
      <c r="C6790" t="inlineStr">
        <is>
          <t>11358</t>
        </is>
      </c>
      <c r="D6790" t="inlineStr">
        <is>
          <t>Latin American</t>
        </is>
      </c>
      <c r="E6790" s="8" t="n">
        <v>46155</v>
      </c>
      <c r="F6790" t="inlineStr">
        <is>
          <t>Violations were cited in the following area(s).</t>
        </is>
      </c>
      <c r="G6790" t="inlineStr">
        <is>
          <t>02H</t>
        </is>
      </c>
      <c r="H6790" t="inlineStr">
        <is>
          <t>After cooking or removal from hot holding, TCS food not cooled by an approved method whereby the internal temperature is reduced from 140 °F to 70 °F or less within 2 hours, and from 70 °F to 41 °F or less within 4 additional hours.</t>
        </is>
      </c>
      <c r="I6790" t="inlineStr">
        <is>
          <t>Critical</t>
        </is>
      </c>
      <c r="J6790" t="n">
        <v>49</v>
      </c>
      <c r="L6790" s="9">
        <f>A6790&amp;"-"&amp;TEXT(E6790,"yyyymmdd")</f>
        <v/>
      </c>
    </row>
    <row r="6791">
      <c r="A6791" t="n">
        <v>50137045</v>
      </c>
      <c r="B6791" t="inlineStr">
        <is>
          <t>Queens</t>
        </is>
      </c>
      <c r="C6791" t="inlineStr">
        <is>
          <t>11358</t>
        </is>
      </c>
      <c r="D6791" t="inlineStr">
        <is>
          <t>Latin American</t>
        </is>
      </c>
      <c r="E6791" s="8" t="n">
        <v>46155</v>
      </c>
      <c r="F6791" t="inlineStr">
        <is>
          <t>Violations were cited in the following area(s).</t>
        </is>
      </c>
      <c r="G6791" t="inlineStr">
        <is>
          <t>03C</t>
        </is>
      </c>
      <c r="H6791" t="inlineStr">
        <is>
          <t>Unclean or cracked whole eggs or unpasteurized liquid, frozen or powdered eggs kept or used.</t>
        </is>
      </c>
      <c r="I6791" t="inlineStr">
        <is>
          <t>Critical</t>
        </is>
      </c>
      <c r="J6791" t="n">
        <v>49</v>
      </c>
      <c r="L6791" s="9">
        <f>A6791&amp;"-"&amp;TEXT(E6791,"yyyymmdd")</f>
        <v/>
      </c>
    </row>
    <row r="6792">
      <c r="A6792" t="n">
        <v>50137045</v>
      </c>
      <c r="B6792" t="inlineStr">
        <is>
          <t>Queens</t>
        </is>
      </c>
      <c r="C6792" t="inlineStr">
        <is>
          <t>11358</t>
        </is>
      </c>
      <c r="D6792" t="inlineStr">
        <is>
          <t>Latin American</t>
        </is>
      </c>
      <c r="E6792" s="8" t="n">
        <v>46155</v>
      </c>
      <c r="F6792" t="inlineStr">
        <is>
          <t>Violations were cited in the following area(s).</t>
        </is>
      </c>
      <c r="G6792" t="inlineStr">
        <is>
          <t>04L</t>
        </is>
      </c>
      <c r="H6792" t="inlineStr">
        <is>
          <t>Evidence of mice or live mice in establishment's food or non-food areas.</t>
        </is>
      </c>
      <c r="I6792" t="inlineStr">
        <is>
          <t>Critical</t>
        </is>
      </c>
      <c r="J6792" t="n">
        <v>49</v>
      </c>
      <c r="L6792" s="9">
        <f>A6792&amp;"-"&amp;TEXT(E6792,"yyyymmdd")</f>
        <v/>
      </c>
    </row>
    <row r="6793">
      <c r="A6793" t="n">
        <v>50137045</v>
      </c>
      <c r="B6793" t="inlineStr">
        <is>
          <t>Queens</t>
        </is>
      </c>
      <c r="C6793" t="inlineStr">
        <is>
          <t>11358</t>
        </is>
      </c>
      <c r="D6793" t="inlineStr">
        <is>
          <t>Latin American</t>
        </is>
      </c>
      <c r="E6793" s="8" t="n">
        <v>46155</v>
      </c>
      <c r="F6793" t="inlineStr">
        <is>
          <t>Violations were cited in the following area(s).</t>
        </is>
      </c>
      <c r="G6793" t="inlineStr">
        <is>
          <t>08A</t>
        </is>
      </c>
      <c r="H6793" t="inlineStr">
        <is>
          <t>Establishment is not free of harborage or conditions conducive to rodents, insects or other pests.</t>
        </is>
      </c>
      <c r="I6793" t="inlineStr">
        <is>
          <t>Not Critical</t>
        </is>
      </c>
      <c r="J6793" t="n">
        <v>49</v>
      </c>
      <c r="L6793" s="9">
        <f>A6793&amp;"-"&amp;TEXT(E6793,"yyyymmdd")</f>
        <v/>
      </c>
    </row>
    <row r="6794">
      <c r="A6794" t="n">
        <v>50137045</v>
      </c>
      <c r="B6794" t="inlineStr">
        <is>
          <t>Queens</t>
        </is>
      </c>
      <c r="C6794" t="inlineStr">
        <is>
          <t>11358</t>
        </is>
      </c>
      <c r="D6794" t="inlineStr">
        <is>
          <t>Latin American</t>
        </is>
      </c>
      <c r="E6794" s="8" t="n">
        <v>46155</v>
      </c>
      <c r="F6794" t="inlineStr">
        <is>
          <t>Violations were cited in the following area(s).</t>
        </is>
      </c>
      <c r="G6794" t="inlineStr">
        <is>
          <t>10F</t>
        </is>
      </c>
      <c r="H6794" t="inlineStr">
        <is>
          <t>Non-food contact surface or equipment made of unacceptable material, not kept clean, or not properly sealed, raised, spaced or movable to allow accessibility for cleaning on all sides, above and underneath the unit.</t>
        </is>
      </c>
      <c r="I6794" t="inlineStr">
        <is>
          <t>Not Critical</t>
        </is>
      </c>
      <c r="J6794" t="n">
        <v>49</v>
      </c>
      <c r="L6794" s="9">
        <f>A6794&amp;"-"&amp;TEXT(E6794,"yyyymmdd")</f>
        <v/>
      </c>
    </row>
    <row r="6795">
      <c r="A6795" t="n">
        <v>50137167</v>
      </c>
      <c r="B6795" t="inlineStr">
        <is>
          <t>Manhattan</t>
        </is>
      </c>
      <c r="C6795" t="inlineStr">
        <is>
          <t>10013</t>
        </is>
      </c>
      <c r="D6795" t="inlineStr">
        <is>
          <t>Chinese</t>
        </is>
      </c>
      <c r="E6795" s="8" t="n">
        <v>46155</v>
      </c>
      <c r="F6795" t="inlineStr">
        <is>
          <t>Violations were cited in the following area(s).</t>
        </is>
      </c>
      <c r="G6795" t="inlineStr">
        <is>
          <t>10A</t>
        </is>
      </c>
      <c r="H6795" t="inlineStr">
        <is>
          <t>Toilet facility not maintained or provided with toilet paper, waste receptacle or self-closing door.</t>
        </is>
      </c>
      <c r="I6795" t="inlineStr">
        <is>
          <t>Not Critical</t>
        </is>
      </c>
      <c r="J6795" t="n">
        <v>4</v>
      </c>
      <c r="K6795" t="inlineStr">
        <is>
          <t>A</t>
        </is>
      </c>
      <c r="L6795" s="9">
        <f>A6795&amp;"-"&amp;TEXT(E6795,"yyyymmdd")</f>
        <v/>
      </c>
    </row>
    <row r="6796">
      <c r="A6796" t="n">
        <v>50137167</v>
      </c>
      <c r="B6796" t="inlineStr">
        <is>
          <t>Manhattan</t>
        </is>
      </c>
      <c r="C6796" t="inlineStr">
        <is>
          <t>10013</t>
        </is>
      </c>
      <c r="D6796" t="inlineStr">
        <is>
          <t>Chinese</t>
        </is>
      </c>
      <c r="E6796" s="8" t="n">
        <v>46155</v>
      </c>
      <c r="F6796" t="inlineStr">
        <is>
          <t>Violations were cited in the following area(s).</t>
        </is>
      </c>
      <c r="G6796" t="inlineStr">
        <is>
          <t>10F</t>
        </is>
      </c>
      <c r="H6796" t="inlineStr">
        <is>
          <t>Non-food contact surface or equipment made of unacceptable material, not kept clean, or not properly sealed, raised, spaced or movable to allow accessibility for cleaning on all sides, above and underneath the unit.</t>
        </is>
      </c>
      <c r="I6796" t="inlineStr">
        <is>
          <t>Not Critical</t>
        </is>
      </c>
      <c r="J6796" t="n">
        <v>4</v>
      </c>
      <c r="K6796" t="inlineStr">
        <is>
          <t>A</t>
        </is>
      </c>
      <c r="L6796" s="9">
        <f>A6796&amp;"-"&amp;TEXT(E6796,"yyyymmdd")</f>
        <v/>
      </c>
    </row>
    <row r="6797">
      <c r="A6797" t="n">
        <v>50140117</v>
      </c>
      <c r="B6797" t="inlineStr">
        <is>
          <t>Manhattan</t>
        </is>
      </c>
      <c r="C6797" t="inlineStr">
        <is>
          <t>10007</t>
        </is>
      </c>
      <c r="D6797" t="inlineStr">
        <is>
          <t>Juice, Smoothies, Fruit Salads</t>
        </is>
      </c>
      <c r="E6797" s="8" t="n">
        <v>46155</v>
      </c>
      <c r="F6797" t="inlineStr">
        <is>
          <t>Violations were cited in the following area(s).</t>
        </is>
      </c>
      <c r="G6797" t="inlineStr">
        <is>
          <t>09C</t>
        </is>
      </c>
      <c r="H6797" t="inlineStr">
        <is>
          <t>Design, construction, materials used or maintenance of food contact surface improper. Surface not easily cleanable, sanitized and maintained.</t>
        </is>
      </c>
      <c r="I6797" t="inlineStr">
        <is>
          <t>Not Critical</t>
        </is>
      </c>
      <c r="J6797" t="n">
        <v>4</v>
      </c>
      <c r="K6797" t="inlineStr">
        <is>
          <t>A</t>
        </is>
      </c>
      <c r="L6797" s="9">
        <f>A6797&amp;"-"&amp;TEXT(E6797,"yyyymmdd")</f>
        <v/>
      </c>
    </row>
    <row r="6798">
      <c r="A6798" t="n">
        <v>50140117</v>
      </c>
      <c r="B6798" t="inlineStr">
        <is>
          <t>Manhattan</t>
        </is>
      </c>
      <c r="C6798" t="inlineStr">
        <is>
          <t>10007</t>
        </is>
      </c>
      <c r="D6798" t="inlineStr">
        <is>
          <t>Juice, Smoothies, Fruit Salads</t>
        </is>
      </c>
      <c r="E6798" s="8" t="n">
        <v>46155</v>
      </c>
      <c r="F6798" t="inlineStr">
        <is>
          <t>Violations were cited in the following area(s).</t>
        </is>
      </c>
      <c r="G6798" t="inlineStr">
        <is>
          <t>10B</t>
        </is>
      </c>
      <c r="H6798" t="inlineStr">
        <is>
          <t>Anti-siphonage or back-flow prevention device not provided where required; equipment or floor not properly drained; sewage disposal system in disrepair or not functioning properly. Condensation or liquid waste improperly disposed of.</t>
        </is>
      </c>
      <c r="I6798" t="inlineStr">
        <is>
          <t>Not Critical</t>
        </is>
      </c>
      <c r="J6798" t="n">
        <v>4</v>
      </c>
      <c r="K6798" t="inlineStr">
        <is>
          <t>A</t>
        </is>
      </c>
      <c r="L6798" s="9">
        <f>A6798&amp;"-"&amp;TEXT(E6798,"yyyymmdd")</f>
        <v/>
      </c>
    </row>
    <row r="6799">
      <c r="A6799" t="n">
        <v>50145242</v>
      </c>
      <c r="B6799" t="inlineStr">
        <is>
          <t>Manhattan</t>
        </is>
      </c>
      <c r="C6799" t="inlineStr">
        <is>
          <t>10012</t>
        </is>
      </c>
      <c r="D6799" t="inlineStr">
        <is>
          <t>Japanese</t>
        </is>
      </c>
      <c r="E6799" s="8" t="n">
        <v>46155</v>
      </c>
      <c r="F6799" t="inlineStr">
        <is>
          <t>Violations were cited in the following area(s).</t>
        </is>
      </c>
      <c r="G6799" t="inlineStr">
        <is>
          <t>02G</t>
        </is>
      </c>
      <c r="H6799" t="inlineStr">
        <is>
          <t>Cold TCS food item held above 41 °F; smoked or processed fish held above 38 °F; intact raw eggs held above 45 °F; or reduced oxygen packaged (ROP) TCS foods held above required temperatures except during active necessary preparation.</t>
        </is>
      </c>
      <c r="I6799" t="inlineStr">
        <is>
          <t>Critical</t>
        </is>
      </c>
      <c r="J6799" t="n">
        <v>13</v>
      </c>
      <c r="K6799" t="inlineStr">
        <is>
          <t>A</t>
        </is>
      </c>
      <c r="L6799" s="9">
        <f>A6799&amp;"-"&amp;TEXT(E6799,"yyyymmdd")</f>
        <v/>
      </c>
    </row>
    <row r="6800">
      <c r="A6800" t="n">
        <v>50145242</v>
      </c>
      <c r="B6800" t="inlineStr">
        <is>
          <t>Manhattan</t>
        </is>
      </c>
      <c r="C6800" t="inlineStr">
        <is>
          <t>10012</t>
        </is>
      </c>
      <c r="D6800" t="inlineStr">
        <is>
          <t>Japanese</t>
        </is>
      </c>
      <c r="E6800" s="8" t="n">
        <v>46155</v>
      </c>
      <c r="F6800" t="inlineStr">
        <is>
          <t>Violations were cited in the following area(s).</t>
        </is>
      </c>
      <c r="G6800" t="inlineStr">
        <is>
          <t>08C</t>
        </is>
      </c>
      <c r="H6800" t="inlineStr">
        <is>
          <t>Pesticide not properly labeled or used by unlicensed individual. Pesticide, other toxic chemical improperly used/stored. Unprotected, unlocked bait station used.</t>
        </is>
      </c>
      <c r="I6800" t="inlineStr">
        <is>
          <t>Not Critical</t>
        </is>
      </c>
      <c r="J6800" t="n">
        <v>13</v>
      </c>
      <c r="K6800" t="inlineStr">
        <is>
          <t>A</t>
        </is>
      </c>
      <c r="L6800" s="9">
        <f>A6800&amp;"-"&amp;TEXT(E6800,"yyyymmdd")</f>
        <v/>
      </c>
    </row>
    <row r="6801">
      <c r="A6801" t="n">
        <v>50145242</v>
      </c>
      <c r="B6801" t="inlineStr">
        <is>
          <t>Manhattan</t>
        </is>
      </c>
      <c r="C6801" t="inlineStr">
        <is>
          <t>10012</t>
        </is>
      </c>
      <c r="D6801" t="inlineStr">
        <is>
          <t>Japanese</t>
        </is>
      </c>
      <c r="E6801" s="8" t="n">
        <v>46155</v>
      </c>
      <c r="F6801" t="inlineStr">
        <is>
          <t>Violations were cited in the following area(s).</t>
        </is>
      </c>
      <c r="G6801" t="inlineStr">
        <is>
          <t>09B</t>
        </is>
      </c>
      <c r="H6801" t="inlineStr">
        <is>
          <t>Thawing procedure improper.</t>
        </is>
      </c>
      <c r="I6801" t="inlineStr">
        <is>
          <t>Not Critical</t>
        </is>
      </c>
      <c r="J6801" t="n">
        <v>13</v>
      </c>
      <c r="K6801" t="inlineStr">
        <is>
          <t>A</t>
        </is>
      </c>
      <c r="L6801" s="9">
        <f>A6801&amp;"-"&amp;TEXT(E6801,"yyyymmdd")</f>
        <v/>
      </c>
    </row>
    <row r="6802">
      <c r="A6802" t="n">
        <v>50145242</v>
      </c>
      <c r="B6802" t="inlineStr">
        <is>
          <t>Manhattan</t>
        </is>
      </c>
      <c r="C6802" t="inlineStr">
        <is>
          <t>10012</t>
        </is>
      </c>
      <c r="D6802" t="inlineStr">
        <is>
          <t>Japanese</t>
        </is>
      </c>
      <c r="E6802" s="8" t="n">
        <v>46155</v>
      </c>
      <c r="F6802" t="inlineStr">
        <is>
          <t>Violations were cited in the following area(s).</t>
        </is>
      </c>
      <c r="G6802" t="inlineStr">
        <is>
          <t>10F</t>
        </is>
      </c>
      <c r="H6802" t="inlineStr">
        <is>
          <t>Non-food contact surface or equipment made of unacceptable material, not kept clean, or not properly sealed, raised, spaced or movable to allow accessibility for cleaning on all sides, above and underneath the unit.</t>
        </is>
      </c>
      <c r="I6802" t="inlineStr">
        <is>
          <t>Not Critical</t>
        </is>
      </c>
      <c r="J6802" t="n">
        <v>13</v>
      </c>
      <c r="K6802" t="inlineStr">
        <is>
          <t>A</t>
        </is>
      </c>
      <c r="L6802" s="9">
        <f>A6802&amp;"-"&amp;TEXT(E6802,"yyyymmdd")</f>
        <v/>
      </c>
    </row>
    <row r="6803">
      <c r="A6803" t="n">
        <v>50145429</v>
      </c>
      <c r="B6803" t="inlineStr">
        <is>
          <t>Manhattan</t>
        </is>
      </c>
      <c r="C6803" t="inlineStr">
        <is>
          <t>10023</t>
        </is>
      </c>
      <c r="D6803" t="inlineStr">
        <is>
          <t>Japanese</t>
        </is>
      </c>
      <c r="E6803" s="8" t="n">
        <v>46155</v>
      </c>
      <c r="F6803" t="inlineStr">
        <is>
          <t>Violations were cited in the following area(s).</t>
        </is>
      </c>
      <c r="G6803" t="inlineStr">
        <is>
          <t>06E</t>
        </is>
      </c>
      <c r="H6803" t="inlineStr">
        <is>
          <t>Sanitized equipment or utensil, including in-use food dispensing utensil, improperly used or stored.</t>
        </is>
      </c>
      <c r="I6803" t="inlineStr">
        <is>
          <t>Critical</t>
        </is>
      </c>
      <c r="J6803" t="n">
        <v>9</v>
      </c>
      <c r="K6803" t="inlineStr">
        <is>
          <t>A</t>
        </is>
      </c>
      <c r="L6803" s="9">
        <f>A6803&amp;"-"&amp;TEXT(E6803,"yyyymmdd")</f>
        <v/>
      </c>
    </row>
    <row r="6804">
      <c r="A6804" t="n">
        <v>50145429</v>
      </c>
      <c r="B6804" t="inlineStr">
        <is>
          <t>Manhattan</t>
        </is>
      </c>
      <c r="C6804" t="inlineStr">
        <is>
          <t>10023</t>
        </is>
      </c>
      <c r="D6804" t="inlineStr">
        <is>
          <t>Japanese</t>
        </is>
      </c>
      <c r="E6804" s="8" t="n">
        <v>46155</v>
      </c>
      <c r="F6804" t="inlineStr">
        <is>
          <t>Violations were cited in the following area(s).</t>
        </is>
      </c>
      <c r="G6804" t="inlineStr">
        <is>
          <t>08B</t>
        </is>
      </c>
      <c r="H6804"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6804" t="inlineStr">
        <is>
          <t>Not Critical</t>
        </is>
      </c>
      <c r="J6804" t="n">
        <v>9</v>
      </c>
      <c r="K6804" t="inlineStr">
        <is>
          <t>A</t>
        </is>
      </c>
      <c r="L6804" s="9">
        <f>A6804&amp;"-"&amp;TEXT(E6804,"yyyymmdd")</f>
        <v/>
      </c>
    </row>
    <row r="6805">
      <c r="A6805" t="n">
        <v>50145429</v>
      </c>
      <c r="B6805" t="inlineStr">
        <is>
          <t>Manhattan</t>
        </is>
      </c>
      <c r="C6805" t="inlineStr">
        <is>
          <t>10023</t>
        </is>
      </c>
      <c r="D6805" t="inlineStr">
        <is>
          <t>Japanese</t>
        </is>
      </c>
      <c r="E6805" s="8" t="n">
        <v>46155</v>
      </c>
      <c r="F6805" t="inlineStr">
        <is>
          <t>Violations were cited in the following area(s).</t>
        </is>
      </c>
      <c r="G6805" t="inlineStr">
        <is>
          <t>10F</t>
        </is>
      </c>
      <c r="H6805" t="inlineStr">
        <is>
          <t>Non-food contact surface or equipment made of unacceptable material, not kept clean, or not properly sealed, raised, spaced or movable to allow accessibility for cleaning on all sides, above and underneath the unit.</t>
        </is>
      </c>
      <c r="I6805" t="inlineStr">
        <is>
          <t>Not Critical</t>
        </is>
      </c>
      <c r="J6805" t="n">
        <v>9</v>
      </c>
      <c r="K6805" t="inlineStr">
        <is>
          <t>A</t>
        </is>
      </c>
      <c r="L6805" s="9">
        <f>A6805&amp;"-"&amp;TEXT(E6805,"yyyymmdd")</f>
        <v/>
      </c>
    </row>
    <row r="6806">
      <c r="A6806" t="n">
        <v>50147055</v>
      </c>
      <c r="B6806" t="inlineStr">
        <is>
          <t>Manhattan</t>
        </is>
      </c>
      <c r="C6806" t="inlineStr">
        <is>
          <t>10023</t>
        </is>
      </c>
      <c r="D6806" t="inlineStr">
        <is>
          <t>Jewish/Kosher</t>
        </is>
      </c>
      <c r="E6806" s="8" t="n">
        <v>46155</v>
      </c>
      <c r="F6806" t="inlineStr">
        <is>
          <t>Violations were cited in the following area(s).</t>
        </is>
      </c>
      <c r="G6806" t="inlineStr">
        <is>
          <t>02B</t>
        </is>
      </c>
      <c r="H6806" t="inlineStr">
        <is>
          <t>Hot TCS food item not held at or above 140 °F.</t>
        </is>
      </c>
      <c r="I6806" t="inlineStr">
        <is>
          <t>Critical</t>
        </is>
      </c>
      <c r="J6806" t="n">
        <v>25</v>
      </c>
      <c r="L6806" s="9">
        <f>A6806&amp;"-"&amp;TEXT(E6806,"yyyymmdd")</f>
        <v/>
      </c>
    </row>
    <row r="6807">
      <c r="A6807" t="n">
        <v>50147055</v>
      </c>
      <c r="B6807" t="inlineStr">
        <is>
          <t>Manhattan</t>
        </is>
      </c>
      <c r="C6807" t="inlineStr">
        <is>
          <t>10023</t>
        </is>
      </c>
      <c r="D6807" t="inlineStr">
        <is>
          <t>Jewish/Kosher</t>
        </is>
      </c>
      <c r="E6807" s="8" t="n">
        <v>46155</v>
      </c>
      <c r="F6807" t="inlineStr">
        <is>
          <t>Violations were cited in the following area(s).</t>
        </is>
      </c>
      <c r="G6807" t="inlineStr">
        <is>
          <t>02G</t>
        </is>
      </c>
      <c r="H6807" t="inlineStr">
        <is>
          <t>Cold TCS food item held above 41 °F; smoked or processed fish held above 38 °F; intact raw eggs held above 45 °F; or reduced oxygen packaged (ROP) TCS foods held above required temperatures except during active necessary preparation.</t>
        </is>
      </c>
      <c r="I6807" t="inlineStr">
        <is>
          <t>Critical</t>
        </is>
      </c>
      <c r="J6807" t="n">
        <v>25</v>
      </c>
      <c r="L6807" s="9">
        <f>A6807&amp;"-"&amp;TEXT(E6807,"yyyymmdd")</f>
        <v/>
      </c>
    </row>
    <row r="6808">
      <c r="A6808" t="n">
        <v>50147055</v>
      </c>
      <c r="B6808" t="inlineStr">
        <is>
          <t>Manhattan</t>
        </is>
      </c>
      <c r="C6808" t="inlineStr">
        <is>
          <t>10023</t>
        </is>
      </c>
      <c r="D6808" t="inlineStr">
        <is>
          <t>Jewish/Kosher</t>
        </is>
      </c>
      <c r="E6808" s="8" t="n">
        <v>46155</v>
      </c>
      <c r="F6808" t="inlineStr">
        <is>
          <t>Violations were cited in the following area(s).</t>
        </is>
      </c>
      <c r="G6808" t="inlineStr">
        <is>
          <t>06A</t>
        </is>
      </c>
      <c r="H6808" t="inlineStr">
        <is>
          <t>Personal cleanliness is inadequate. Outer garment soiled with possible contaminant. Effective hair restraint not worn where required. Jewelry worn on hands or arms. Fingernail polish worn or fingernails not kept clean and trimmed.</t>
        </is>
      </c>
      <c r="I6808" t="inlineStr">
        <is>
          <t>Critical</t>
        </is>
      </c>
      <c r="J6808" t="n">
        <v>25</v>
      </c>
      <c r="L6808" s="9">
        <f>A6808&amp;"-"&amp;TEXT(E6808,"yyyymmdd")</f>
        <v/>
      </c>
    </row>
    <row r="6809">
      <c r="A6809" t="n">
        <v>50147055</v>
      </c>
      <c r="B6809" t="inlineStr">
        <is>
          <t>Manhattan</t>
        </is>
      </c>
      <c r="C6809" t="inlineStr">
        <is>
          <t>10023</t>
        </is>
      </c>
      <c r="D6809" t="inlineStr">
        <is>
          <t>Jewish/Kosher</t>
        </is>
      </c>
      <c r="E6809" s="8" t="n">
        <v>46155</v>
      </c>
      <c r="F6809" t="inlineStr">
        <is>
          <t>Violations were cited in the following area(s).</t>
        </is>
      </c>
      <c r="G6809" t="inlineStr">
        <is>
          <t>10F</t>
        </is>
      </c>
      <c r="H6809" t="inlineStr">
        <is>
          <t>Non-food contact surface or equipment made of unacceptable material, not kept clean, or not properly sealed, raised, spaced or movable to allow accessibility for cleaning on all sides, above and underneath the unit.</t>
        </is>
      </c>
      <c r="I6809" t="inlineStr">
        <is>
          <t>Not Critical</t>
        </is>
      </c>
      <c r="J6809" t="n">
        <v>25</v>
      </c>
      <c r="L6809" s="9">
        <f>A6809&amp;"-"&amp;TEXT(E6809,"yyyymmdd")</f>
        <v/>
      </c>
    </row>
    <row r="6810">
      <c r="A6810" t="n">
        <v>50148794</v>
      </c>
      <c r="B6810" t="inlineStr">
        <is>
          <t>Bronx</t>
        </is>
      </c>
      <c r="C6810" t="inlineStr">
        <is>
          <t>10458</t>
        </is>
      </c>
      <c r="D6810" t="inlineStr">
        <is>
          <t>Sandwiches</t>
        </is>
      </c>
      <c r="E6810" s="8" t="n">
        <v>46155</v>
      </c>
      <c r="F6810" t="inlineStr">
        <is>
          <t>Violations were cited in the following area(s).</t>
        </is>
      </c>
      <c r="G6810" t="inlineStr">
        <is>
          <t>02C</t>
        </is>
      </c>
      <c r="H6810" t="inlineStr">
        <is>
          <t>Hot TCS food item that has been cooked and cooled is being held for service without first being reheated to 165º F or above within 2 hours.</t>
        </is>
      </c>
      <c r="I6810" t="inlineStr">
        <is>
          <t>Critical</t>
        </is>
      </c>
      <c r="J6810" t="n">
        <v>13</v>
      </c>
      <c r="K6810" t="inlineStr">
        <is>
          <t>A</t>
        </is>
      </c>
      <c r="L6810" s="9">
        <f>A6810&amp;"-"&amp;TEXT(E6810,"yyyymmdd")</f>
        <v/>
      </c>
    </row>
    <row r="6811">
      <c r="A6811" t="n">
        <v>50148794</v>
      </c>
      <c r="B6811" t="inlineStr">
        <is>
          <t>Bronx</t>
        </is>
      </c>
      <c r="C6811" t="inlineStr">
        <is>
          <t>10458</t>
        </is>
      </c>
      <c r="D6811" t="inlineStr">
        <is>
          <t>Sandwiches</t>
        </is>
      </c>
      <c r="E6811" s="8" t="n">
        <v>46155</v>
      </c>
      <c r="F6811" t="inlineStr">
        <is>
          <t>Violations were cited in the following area(s).</t>
        </is>
      </c>
      <c r="G6811" t="inlineStr">
        <is>
          <t>06E</t>
        </is>
      </c>
      <c r="H6811" t="inlineStr">
        <is>
          <t>Sanitized equipment or utensil, including in-use food dispensing utensil, improperly used or stored.</t>
        </is>
      </c>
      <c r="I6811" t="inlineStr">
        <is>
          <t>Critical</t>
        </is>
      </c>
      <c r="J6811" t="n">
        <v>13</v>
      </c>
      <c r="K6811" t="inlineStr">
        <is>
          <t>A</t>
        </is>
      </c>
      <c r="L6811" s="9">
        <f>A6811&amp;"-"&amp;TEXT(E6811,"yyyymmdd")</f>
        <v/>
      </c>
    </row>
    <row r="6812">
      <c r="A6812" t="n">
        <v>50148794</v>
      </c>
      <c r="B6812" t="inlineStr">
        <is>
          <t>Bronx</t>
        </is>
      </c>
      <c r="C6812" t="inlineStr">
        <is>
          <t>10458</t>
        </is>
      </c>
      <c r="D6812" t="inlineStr">
        <is>
          <t>Sandwiches</t>
        </is>
      </c>
      <c r="E6812" s="8" t="n">
        <v>46155</v>
      </c>
      <c r="F6812" t="inlineStr">
        <is>
          <t>Violations were cited in the following area(s).</t>
        </is>
      </c>
      <c r="G6812" t="inlineStr">
        <is>
          <t>10B</t>
        </is>
      </c>
      <c r="H6812" t="inlineStr">
        <is>
          <t>Anti-siphonage or back-flow prevention device not provided where required; equipment or floor not properly drained; sewage disposal system in disrepair or not functioning properly. Condensation or liquid waste improperly disposed of.</t>
        </is>
      </c>
      <c r="I6812" t="inlineStr">
        <is>
          <t>Not Critical</t>
        </is>
      </c>
      <c r="J6812" t="n">
        <v>13</v>
      </c>
      <c r="K6812" t="inlineStr">
        <is>
          <t>A</t>
        </is>
      </c>
      <c r="L6812" s="9">
        <f>A6812&amp;"-"&amp;TEXT(E6812,"yyyymmdd")</f>
        <v/>
      </c>
    </row>
    <row r="6813">
      <c r="A6813" t="n">
        <v>50162047</v>
      </c>
      <c r="B6813" t="inlineStr">
        <is>
          <t>Brooklyn</t>
        </is>
      </c>
      <c r="C6813" t="inlineStr">
        <is>
          <t>11220</t>
        </is>
      </c>
      <c r="D6813" t="inlineStr">
        <is>
          <t>Mexican</t>
        </is>
      </c>
      <c r="E6813" s="8" t="n">
        <v>46155</v>
      </c>
      <c r="F6813" t="inlineStr">
        <is>
          <t>Violations were cited in the following area(s).</t>
        </is>
      </c>
      <c r="G6813" t="inlineStr">
        <is>
          <t>02B</t>
        </is>
      </c>
      <c r="H6813" t="inlineStr">
        <is>
          <t>Hot TCS food item not held at or above 140 °F.</t>
        </is>
      </c>
      <c r="I6813" t="inlineStr">
        <is>
          <t>Critical</t>
        </is>
      </c>
      <c r="J6813" t="n">
        <v>37</v>
      </c>
      <c r="L6813" s="9">
        <f>A6813&amp;"-"&amp;TEXT(E6813,"yyyymmdd")</f>
        <v/>
      </c>
    </row>
    <row r="6814">
      <c r="A6814" t="n">
        <v>50162047</v>
      </c>
      <c r="B6814" t="inlineStr">
        <is>
          <t>Brooklyn</t>
        </is>
      </c>
      <c r="C6814" t="inlineStr">
        <is>
          <t>11220</t>
        </is>
      </c>
      <c r="D6814" t="inlineStr">
        <is>
          <t>Mexican</t>
        </is>
      </c>
      <c r="E6814" s="8" t="n">
        <v>46155</v>
      </c>
      <c r="F6814" t="inlineStr">
        <is>
          <t>Violations were cited in the following area(s).</t>
        </is>
      </c>
      <c r="G6814" t="inlineStr">
        <is>
          <t>02G</t>
        </is>
      </c>
      <c r="H6814" t="inlineStr">
        <is>
          <t>Cold TCS food item held above 41 °F; smoked or processed fish held above 38 °F; intact raw eggs held above 45 °F; or reduced oxygen packaged (ROP) TCS foods held above required temperatures except during active necessary preparation.</t>
        </is>
      </c>
      <c r="I6814" t="inlineStr">
        <is>
          <t>Critical</t>
        </is>
      </c>
      <c r="J6814" t="n">
        <v>37</v>
      </c>
      <c r="L6814" s="9">
        <f>A6814&amp;"-"&amp;TEXT(E6814,"yyyymmdd")</f>
        <v/>
      </c>
    </row>
    <row r="6815">
      <c r="A6815" t="n">
        <v>50162047</v>
      </c>
      <c r="B6815" t="inlineStr">
        <is>
          <t>Brooklyn</t>
        </is>
      </c>
      <c r="C6815" t="inlineStr">
        <is>
          <t>11220</t>
        </is>
      </c>
      <c r="D6815" t="inlineStr">
        <is>
          <t>Mexican</t>
        </is>
      </c>
      <c r="E6815" s="8" t="n">
        <v>46155</v>
      </c>
      <c r="F6815" t="inlineStr">
        <is>
          <t>Violations were cited in the following area(s).</t>
        </is>
      </c>
      <c r="G6815" t="inlineStr">
        <is>
          <t>04A</t>
        </is>
      </c>
      <c r="H6815" t="inlineStr">
        <is>
          <t>Food Protection Certificate (FPC) not held by manager or supervisor of food operations.</t>
        </is>
      </c>
      <c r="I6815" t="inlineStr">
        <is>
          <t>Critical</t>
        </is>
      </c>
      <c r="J6815" t="n">
        <v>37</v>
      </c>
      <c r="L6815" s="9">
        <f>A6815&amp;"-"&amp;TEXT(E6815,"yyyymmdd")</f>
        <v/>
      </c>
    </row>
    <row r="6816">
      <c r="A6816" t="n">
        <v>50162047</v>
      </c>
      <c r="B6816" t="inlineStr">
        <is>
          <t>Brooklyn</t>
        </is>
      </c>
      <c r="C6816" t="inlineStr">
        <is>
          <t>11220</t>
        </is>
      </c>
      <c r="D6816" t="inlineStr">
        <is>
          <t>Mexican</t>
        </is>
      </c>
      <c r="E6816" s="8" t="n">
        <v>46155</v>
      </c>
      <c r="F6816" t="inlineStr">
        <is>
          <t>Violations were cited in the following area(s).</t>
        </is>
      </c>
      <c r="G6816" t="inlineStr">
        <is>
          <t>04J</t>
        </is>
      </c>
      <c r="H6816" t="inlineStr">
        <is>
          <t>Properly scaled and calibrated thermometer or thermocouple not provided or not readily accessible in food preparation and hot/cold holding areas to measure temperatures of TCS foods during cooking, cooling, reheating, and holding.</t>
        </is>
      </c>
      <c r="I6816" t="inlineStr">
        <is>
          <t>Critical</t>
        </is>
      </c>
      <c r="J6816" t="n">
        <v>37</v>
      </c>
      <c r="L6816" s="9">
        <f>A6816&amp;"-"&amp;TEXT(E6816,"yyyymmdd")</f>
        <v/>
      </c>
    </row>
    <row r="6817">
      <c r="A6817" t="n">
        <v>50162047</v>
      </c>
      <c r="B6817" t="inlineStr">
        <is>
          <t>Brooklyn</t>
        </is>
      </c>
      <c r="C6817" t="inlineStr">
        <is>
          <t>11220</t>
        </is>
      </c>
      <c r="D6817" t="inlineStr">
        <is>
          <t>Mexican</t>
        </is>
      </c>
      <c r="E6817" s="8" t="n">
        <v>46155</v>
      </c>
      <c r="F6817" t="inlineStr">
        <is>
          <t>Violations were cited in the following area(s).</t>
        </is>
      </c>
      <c r="G6817" t="inlineStr">
        <is>
          <t>06A</t>
        </is>
      </c>
      <c r="H6817" t="inlineStr">
        <is>
          <t>Personal cleanliness is inadequate. Outer garment soiled with possible contaminant. Effective hair restraint not worn where required. Jewelry worn on hands or arms. Fingernail polish worn or fingernails not kept clean and trimmed.</t>
        </is>
      </c>
      <c r="I6817" t="inlineStr">
        <is>
          <t>Critical</t>
        </is>
      </c>
      <c r="J6817" t="n">
        <v>37</v>
      </c>
      <c r="L6817" s="9">
        <f>A6817&amp;"-"&amp;TEXT(E6817,"yyyymmdd")</f>
        <v/>
      </c>
    </row>
    <row r="6818">
      <c r="A6818" t="n">
        <v>50162047</v>
      </c>
      <c r="B6818" t="inlineStr">
        <is>
          <t>Brooklyn</t>
        </is>
      </c>
      <c r="C6818" t="inlineStr">
        <is>
          <t>11220</t>
        </is>
      </c>
      <c r="D6818" t="inlineStr">
        <is>
          <t>Mexican</t>
        </is>
      </c>
      <c r="E6818" s="8" t="n">
        <v>46155</v>
      </c>
      <c r="F6818" t="inlineStr">
        <is>
          <t>Violations were cited in the following area(s).</t>
        </is>
      </c>
      <c r="G6818" t="inlineStr">
        <is>
          <t>10E</t>
        </is>
      </c>
      <c r="H6818" t="inlineStr">
        <is>
          <t>Accurate thermometer not provided or properly located in refrigerated, cold storage or hot holding equipment</t>
        </is>
      </c>
      <c r="I6818" t="inlineStr">
        <is>
          <t>Not Critical</t>
        </is>
      </c>
      <c r="J6818" t="n">
        <v>37</v>
      </c>
      <c r="L6818" s="9">
        <f>A6818&amp;"-"&amp;TEXT(E6818,"yyyymmdd")</f>
        <v/>
      </c>
    </row>
    <row r="6819">
      <c r="A6819" t="n">
        <v>50162143</v>
      </c>
      <c r="B6819" t="inlineStr">
        <is>
          <t>Manhattan</t>
        </is>
      </c>
      <c r="C6819" t="inlineStr">
        <is>
          <t>10022</t>
        </is>
      </c>
      <c r="D6819" t="inlineStr">
        <is>
          <t>Greek</t>
        </is>
      </c>
      <c r="E6819" s="8" t="n">
        <v>46155</v>
      </c>
      <c r="F6819" t="inlineStr">
        <is>
          <t>Violations were cited in the following area(s).</t>
        </is>
      </c>
      <c r="G6819" t="inlineStr">
        <is>
          <t>04H</t>
        </is>
      </c>
      <c r="H6819" t="inlineStr">
        <is>
          <t>Raw, cooked or prepared food is adulterated, contaminated, cross-contaminated, or not discarded in accordance with HACCP plan.</t>
        </is>
      </c>
      <c r="I6819" t="inlineStr">
        <is>
          <t>Critical</t>
        </is>
      </c>
      <c r="J6819" t="n">
        <v>38</v>
      </c>
      <c r="L6819" s="9">
        <f>A6819&amp;"-"&amp;TEXT(E6819,"yyyymmdd")</f>
        <v/>
      </c>
    </row>
    <row r="6820">
      <c r="A6820" t="n">
        <v>50162143</v>
      </c>
      <c r="B6820" t="inlineStr">
        <is>
          <t>Manhattan</t>
        </is>
      </c>
      <c r="C6820" t="inlineStr">
        <is>
          <t>10022</t>
        </is>
      </c>
      <c r="D6820" t="inlineStr">
        <is>
          <t>Greek</t>
        </is>
      </c>
      <c r="E6820" s="8" t="n">
        <v>46155</v>
      </c>
      <c r="F6820" t="inlineStr">
        <is>
          <t>Violations were cited in the following area(s).</t>
        </is>
      </c>
      <c r="G6820" t="inlineStr">
        <is>
          <t>04L</t>
        </is>
      </c>
      <c r="H6820" t="inlineStr">
        <is>
          <t>Evidence of mice or live mice in establishment's food or non-food areas.</t>
        </is>
      </c>
      <c r="I6820" t="inlineStr">
        <is>
          <t>Critical</t>
        </is>
      </c>
      <c r="J6820" t="n">
        <v>38</v>
      </c>
      <c r="L6820" s="9">
        <f>A6820&amp;"-"&amp;TEXT(E6820,"yyyymmdd")</f>
        <v/>
      </c>
    </row>
    <row r="6821">
      <c r="A6821" t="n">
        <v>50162143</v>
      </c>
      <c r="B6821" t="inlineStr">
        <is>
          <t>Manhattan</t>
        </is>
      </c>
      <c r="C6821" t="inlineStr">
        <is>
          <t>10022</t>
        </is>
      </c>
      <c r="D6821" t="inlineStr">
        <is>
          <t>Greek</t>
        </is>
      </c>
      <c r="E6821" s="8" t="n">
        <v>46155</v>
      </c>
      <c r="F6821" t="inlineStr">
        <is>
          <t>Violations were cited in the following area(s).</t>
        </is>
      </c>
      <c r="G6821" t="inlineStr">
        <is>
          <t>04M</t>
        </is>
      </c>
      <c r="H6821" t="inlineStr">
        <is>
          <t>Live roaches in facility's food or non-food area.</t>
        </is>
      </c>
      <c r="I6821" t="inlineStr">
        <is>
          <t>Critical</t>
        </is>
      </c>
      <c r="J6821" t="n">
        <v>38</v>
      </c>
      <c r="L6821" s="9">
        <f>A6821&amp;"-"&amp;TEXT(E6821,"yyyymmdd")</f>
        <v/>
      </c>
    </row>
    <row r="6822">
      <c r="A6822" t="n">
        <v>50162143</v>
      </c>
      <c r="B6822" t="inlineStr">
        <is>
          <t>Manhattan</t>
        </is>
      </c>
      <c r="C6822" t="inlineStr">
        <is>
          <t>10022</t>
        </is>
      </c>
      <c r="D6822" t="inlineStr">
        <is>
          <t>Greek</t>
        </is>
      </c>
      <c r="E6822" s="8" t="n">
        <v>46155</v>
      </c>
      <c r="F6822" t="inlineStr">
        <is>
          <t>Violations were cited in the following area(s).</t>
        </is>
      </c>
      <c r="G6822" t="inlineStr">
        <is>
          <t>06C</t>
        </is>
      </c>
      <c r="H682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822" t="inlineStr">
        <is>
          <t>Critical</t>
        </is>
      </c>
      <c r="J6822" t="n">
        <v>38</v>
      </c>
      <c r="L6822" s="9">
        <f>A6822&amp;"-"&amp;TEXT(E6822,"yyyymmdd")</f>
        <v/>
      </c>
    </row>
    <row r="6823">
      <c r="A6823" t="n">
        <v>50162143</v>
      </c>
      <c r="B6823" t="inlineStr">
        <is>
          <t>Manhattan</t>
        </is>
      </c>
      <c r="C6823" t="inlineStr">
        <is>
          <t>10022</t>
        </is>
      </c>
      <c r="D6823" t="inlineStr">
        <is>
          <t>Greek</t>
        </is>
      </c>
      <c r="E6823" s="8" t="n">
        <v>46155</v>
      </c>
      <c r="F6823" t="inlineStr">
        <is>
          <t>Violations were cited in the following area(s).</t>
        </is>
      </c>
      <c r="G6823" t="inlineStr">
        <is>
          <t>06D</t>
        </is>
      </c>
      <c r="H6823" t="inlineStr">
        <is>
          <t>Food contact surface not properly washed, rinsed and sanitized after each use and following any activity when contamination may have occurred.</t>
        </is>
      </c>
      <c r="I6823" t="inlineStr">
        <is>
          <t>Critical</t>
        </is>
      </c>
      <c r="J6823" t="n">
        <v>38</v>
      </c>
      <c r="L6823" s="9">
        <f>A6823&amp;"-"&amp;TEXT(E6823,"yyyymmdd")</f>
        <v/>
      </c>
    </row>
    <row r="6824">
      <c r="A6824" t="n">
        <v>50162143</v>
      </c>
      <c r="B6824" t="inlineStr">
        <is>
          <t>Manhattan</t>
        </is>
      </c>
      <c r="C6824" t="inlineStr">
        <is>
          <t>10022</t>
        </is>
      </c>
      <c r="D6824" t="inlineStr">
        <is>
          <t>Greek</t>
        </is>
      </c>
      <c r="E6824" s="8" t="n">
        <v>46155</v>
      </c>
      <c r="F6824" t="inlineStr">
        <is>
          <t>Violations were cited in the following area(s).</t>
        </is>
      </c>
      <c r="G6824" t="inlineStr">
        <is>
          <t>08A</t>
        </is>
      </c>
      <c r="H6824" t="inlineStr">
        <is>
          <t>Establishment is not free of harborage or conditions conducive to rodents, insects or other pests.</t>
        </is>
      </c>
      <c r="I6824" t="inlineStr">
        <is>
          <t>Not Critical</t>
        </is>
      </c>
      <c r="J6824" t="n">
        <v>38</v>
      </c>
      <c r="L6824" s="9">
        <f>A6824&amp;"-"&amp;TEXT(E6824,"yyyymmdd")</f>
        <v/>
      </c>
    </row>
    <row r="6825">
      <c r="A6825" t="n">
        <v>50162143</v>
      </c>
      <c r="B6825" t="inlineStr">
        <is>
          <t>Manhattan</t>
        </is>
      </c>
      <c r="C6825" t="inlineStr">
        <is>
          <t>10022</t>
        </is>
      </c>
      <c r="D6825" t="inlineStr">
        <is>
          <t>Greek</t>
        </is>
      </c>
      <c r="E6825" s="8" t="n">
        <v>46155</v>
      </c>
      <c r="F6825" t="inlineStr">
        <is>
          <t>Violations were cited in the following area(s).</t>
        </is>
      </c>
      <c r="G6825" t="inlineStr">
        <is>
          <t>10F</t>
        </is>
      </c>
      <c r="H6825" t="inlineStr">
        <is>
          <t>Non-food contact surface or equipment made of unacceptable material, not kept clean, or not properly sealed, raised, spaced or movable to allow accessibility for cleaning on all sides, above and underneath the unit.</t>
        </is>
      </c>
      <c r="I6825" t="inlineStr">
        <is>
          <t>Not Critical</t>
        </is>
      </c>
      <c r="J6825" t="n">
        <v>38</v>
      </c>
      <c r="L6825" s="9">
        <f>A6825&amp;"-"&amp;TEXT(E6825,"yyyymmdd")</f>
        <v/>
      </c>
    </row>
    <row r="6826">
      <c r="A6826" t="n">
        <v>50162143</v>
      </c>
      <c r="B6826" t="inlineStr">
        <is>
          <t>Manhattan</t>
        </is>
      </c>
      <c r="C6826" t="inlineStr">
        <is>
          <t>10022</t>
        </is>
      </c>
      <c r="D6826" t="inlineStr">
        <is>
          <t>Greek</t>
        </is>
      </c>
      <c r="E6826" s="8" t="n">
        <v>46155</v>
      </c>
      <c r="F6826" t="inlineStr">
        <is>
          <t>Violations were cited in the following area(s).</t>
        </is>
      </c>
      <c r="G6826" t="inlineStr">
        <is>
          <t>10G</t>
        </is>
      </c>
      <c r="H6826" t="inlineStr">
        <is>
          <t>Dishwashing and ware washing: Cleaning and sanitizing of tableware, including dishes, utensils, and equipment deficient.</t>
        </is>
      </c>
      <c r="I6826" t="inlineStr">
        <is>
          <t>Not Critical</t>
        </is>
      </c>
      <c r="J6826" t="n">
        <v>38</v>
      </c>
      <c r="L6826" s="9">
        <f>A6826&amp;"-"&amp;TEXT(E6826,"yyyymmdd")</f>
        <v/>
      </c>
    </row>
    <row r="6827">
      <c r="A6827" t="n">
        <v>50162284</v>
      </c>
      <c r="B6827" t="inlineStr">
        <is>
          <t>Bronx</t>
        </is>
      </c>
      <c r="C6827" t="inlineStr">
        <is>
          <t>10463</t>
        </is>
      </c>
      <c r="D6827" t="inlineStr">
        <is>
          <t>Seafood</t>
        </is>
      </c>
      <c r="E6827" s="8" t="n">
        <v>46155</v>
      </c>
      <c r="F6827" t="inlineStr">
        <is>
          <t>Violations were cited in the following area(s).</t>
        </is>
      </c>
      <c r="G6827" t="inlineStr">
        <is>
          <t>02B</t>
        </is>
      </c>
      <c r="H6827" t="inlineStr">
        <is>
          <t>Hot TCS food item not held at or above 140 °F.</t>
        </is>
      </c>
      <c r="I6827" t="inlineStr">
        <is>
          <t>Critical</t>
        </is>
      </c>
      <c r="J6827" t="n">
        <v>30</v>
      </c>
      <c r="L6827" s="9">
        <f>A6827&amp;"-"&amp;TEXT(E6827,"yyyymmdd")</f>
        <v/>
      </c>
    </row>
    <row r="6828">
      <c r="A6828" t="n">
        <v>50162284</v>
      </c>
      <c r="B6828" t="inlineStr">
        <is>
          <t>Bronx</t>
        </is>
      </c>
      <c r="C6828" t="inlineStr">
        <is>
          <t>10463</t>
        </is>
      </c>
      <c r="D6828" t="inlineStr">
        <is>
          <t>Seafood</t>
        </is>
      </c>
      <c r="E6828" s="8" t="n">
        <v>46155</v>
      </c>
      <c r="F6828" t="inlineStr">
        <is>
          <t>Violations were cited in the following area(s).</t>
        </is>
      </c>
      <c r="G6828" t="inlineStr">
        <is>
          <t>02G</t>
        </is>
      </c>
      <c r="H6828" t="inlineStr">
        <is>
          <t>Cold TCS food item held above 41 °F; smoked or processed fish held above 38 °F; intact raw eggs held above 45 °F; or reduced oxygen packaged (ROP) TCS foods held above required temperatures except during active necessary preparation.</t>
        </is>
      </c>
      <c r="I6828" t="inlineStr">
        <is>
          <t>Critical</t>
        </is>
      </c>
      <c r="J6828" t="n">
        <v>30</v>
      </c>
      <c r="L6828" s="9">
        <f>A6828&amp;"-"&amp;TEXT(E6828,"yyyymmdd")</f>
        <v/>
      </c>
    </row>
    <row r="6829">
      <c r="A6829" t="n">
        <v>50162284</v>
      </c>
      <c r="B6829" t="inlineStr">
        <is>
          <t>Bronx</t>
        </is>
      </c>
      <c r="C6829" t="inlineStr">
        <is>
          <t>10463</t>
        </is>
      </c>
      <c r="D6829" t="inlineStr">
        <is>
          <t>Seafood</t>
        </is>
      </c>
      <c r="E6829" s="8" t="n">
        <v>46155</v>
      </c>
      <c r="F6829" t="inlineStr">
        <is>
          <t>Violations were cited in the following area(s).</t>
        </is>
      </c>
      <c r="G6829" t="inlineStr">
        <is>
          <t>04K</t>
        </is>
      </c>
      <c r="H6829" t="inlineStr">
        <is>
          <t>Evidence of rats or live rats in establishment's food or non-food areas.</t>
        </is>
      </c>
      <c r="I6829" t="inlineStr">
        <is>
          <t>Critical</t>
        </is>
      </c>
      <c r="J6829" t="n">
        <v>30</v>
      </c>
      <c r="L6829" s="9">
        <f>A6829&amp;"-"&amp;TEXT(E6829,"yyyymmdd")</f>
        <v/>
      </c>
    </row>
    <row r="6830">
      <c r="A6830" t="n">
        <v>50162284</v>
      </c>
      <c r="B6830" t="inlineStr">
        <is>
          <t>Bronx</t>
        </is>
      </c>
      <c r="C6830" t="inlineStr">
        <is>
          <t>10463</t>
        </is>
      </c>
      <c r="D6830" t="inlineStr">
        <is>
          <t>Seafood</t>
        </is>
      </c>
      <c r="E6830" s="8" t="n">
        <v>46155</v>
      </c>
      <c r="F6830" t="inlineStr">
        <is>
          <t>Violations were cited in the following area(s).</t>
        </is>
      </c>
      <c r="G6830" t="inlineStr">
        <is>
          <t>08A</t>
        </is>
      </c>
      <c r="H6830" t="inlineStr">
        <is>
          <t>Establishment is not free of harborage or conditions conducive to rodents, insects or other pests.</t>
        </is>
      </c>
      <c r="I6830" t="inlineStr">
        <is>
          <t>Not Critical</t>
        </is>
      </c>
      <c r="J6830" t="n">
        <v>30</v>
      </c>
      <c r="L6830" s="9">
        <f>A6830&amp;"-"&amp;TEXT(E6830,"yyyymmdd")</f>
        <v/>
      </c>
    </row>
    <row r="6831">
      <c r="A6831" t="n">
        <v>50162284</v>
      </c>
      <c r="B6831" t="inlineStr">
        <is>
          <t>Bronx</t>
        </is>
      </c>
      <c r="C6831" t="inlineStr">
        <is>
          <t>10463</t>
        </is>
      </c>
      <c r="D6831" t="inlineStr">
        <is>
          <t>Seafood</t>
        </is>
      </c>
      <c r="E6831" s="8" t="n">
        <v>46155</v>
      </c>
      <c r="F6831" t="inlineStr">
        <is>
          <t>Violations were cited in the following area(s).</t>
        </is>
      </c>
      <c r="G6831" t="inlineStr">
        <is>
          <t>10F</t>
        </is>
      </c>
      <c r="H6831" t="inlineStr">
        <is>
          <t>Non-food contact surface or equipment made of unacceptable material, not kept clean, or not properly sealed, raised, spaced or movable to allow accessibility for cleaning on all sides, above and underneath the unit.</t>
        </is>
      </c>
      <c r="I6831" t="inlineStr">
        <is>
          <t>Not Critical</t>
        </is>
      </c>
      <c r="J6831" t="n">
        <v>30</v>
      </c>
      <c r="L6831" s="9">
        <f>A6831&amp;"-"&amp;TEXT(E6831,"yyyymmdd")</f>
        <v/>
      </c>
    </row>
    <row r="6832">
      <c r="A6832" t="n">
        <v>50177364</v>
      </c>
      <c r="B6832" t="inlineStr">
        <is>
          <t>Bronx</t>
        </is>
      </c>
      <c r="C6832" t="inlineStr">
        <is>
          <t>10458</t>
        </is>
      </c>
      <c r="D6832" t="inlineStr">
        <is>
          <t>Mexican</t>
        </is>
      </c>
      <c r="E6832" s="8" t="n">
        <v>46155</v>
      </c>
      <c r="F6832" t="inlineStr">
        <is>
          <t>Violations were cited in the following area(s).</t>
        </is>
      </c>
      <c r="G6832" t="inlineStr">
        <is>
          <t>06F</t>
        </is>
      </c>
      <c r="H6832" t="inlineStr">
        <is>
          <t>Wiping cloths not stored clean and dry, or in a sanitizing solution, between uses.</t>
        </is>
      </c>
      <c r="I6832" t="inlineStr">
        <is>
          <t>Critical</t>
        </is>
      </c>
      <c r="J6832" t="n">
        <v>12</v>
      </c>
      <c r="K6832" t="inlineStr">
        <is>
          <t>A</t>
        </is>
      </c>
      <c r="L6832" s="9">
        <f>A6832&amp;"-"&amp;TEXT(E6832,"yyyymmdd")</f>
        <v/>
      </c>
    </row>
    <row r="6833">
      <c r="A6833" t="n">
        <v>50177364</v>
      </c>
      <c r="B6833" t="inlineStr">
        <is>
          <t>Bronx</t>
        </is>
      </c>
      <c r="C6833" t="inlineStr">
        <is>
          <t>10458</t>
        </is>
      </c>
      <c r="D6833" t="inlineStr">
        <is>
          <t>Mexican</t>
        </is>
      </c>
      <c r="E6833" s="8" t="n">
        <v>46155</v>
      </c>
      <c r="F6833" t="inlineStr">
        <is>
          <t>Violations were cited in the following area(s).</t>
        </is>
      </c>
      <c r="G6833" t="inlineStr">
        <is>
          <t>10B</t>
        </is>
      </c>
      <c r="H6833" t="inlineStr">
        <is>
          <t>Anti-siphonage or back-flow prevention device not provided where required; equipment or floor not properly drained; sewage disposal system in disrepair or not functioning properly. Condensation or liquid waste improperly disposed of.</t>
        </is>
      </c>
      <c r="I6833" t="inlineStr">
        <is>
          <t>Not Critical</t>
        </is>
      </c>
      <c r="J6833" t="n">
        <v>12</v>
      </c>
      <c r="K6833" t="inlineStr">
        <is>
          <t>A</t>
        </is>
      </c>
      <c r="L6833" s="9">
        <f>A6833&amp;"-"&amp;TEXT(E6833,"yyyymmdd")</f>
        <v/>
      </c>
    </row>
    <row r="6834">
      <c r="A6834" t="n">
        <v>50177364</v>
      </c>
      <c r="B6834" t="inlineStr">
        <is>
          <t>Bronx</t>
        </is>
      </c>
      <c r="C6834" t="inlineStr">
        <is>
          <t>10458</t>
        </is>
      </c>
      <c r="D6834" t="inlineStr">
        <is>
          <t>Mexican</t>
        </is>
      </c>
      <c r="E6834" s="8" t="n">
        <v>46155</v>
      </c>
      <c r="F6834" t="inlineStr">
        <is>
          <t>Violations were cited in the following area(s).</t>
        </is>
      </c>
      <c r="G6834" t="inlineStr">
        <is>
          <t>10H</t>
        </is>
      </c>
      <c r="H6834" t="inlineStr">
        <is>
          <t>Single service article not provided. Single service article reused or not protected from contamination when transported, stored, dispensed. Drinking straws not completely enclosed in wrapper or dispensed from a sanitary device.</t>
        </is>
      </c>
      <c r="I6834" t="inlineStr">
        <is>
          <t>Not Critical</t>
        </is>
      </c>
      <c r="J6834" t="n">
        <v>12</v>
      </c>
      <c r="K6834" t="inlineStr">
        <is>
          <t>A</t>
        </is>
      </c>
      <c r="L6834" s="9">
        <f>A6834&amp;"-"&amp;TEXT(E6834,"yyyymmdd")</f>
        <v/>
      </c>
    </row>
    <row r="6835">
      <c r="A6835" t="n">
        <v>40364581</v>
      </c>
      <c r="B6835" t="inlineStr">
        <is>
          <t>Brooklyn</t>
        </is>
      </c>
      <c r="C6835" t="inlineStr">
        <is>
          <t>11201</t>
        </is>
      </c>
      <c r="D6835" t="inlineStr">
        <is>
          <t>American</t>
        </is>
      </c>
      <c r="E6835" s="8" t="n">
        <v>46156</v>
      </c>
      <c r="F6835" t="inlineStr">
        <is>
          <t>Violations were cited in the following area(s).</t>
        </is>
      </c>
      <c r="G6835" t="inlineStr">
        <is>
          <t>02A</t>
        </is>
      </c>
      <c r="H6835" t="inlineStr">
        <is>
          <t>Time/Temperature Control for Safety (TCS) food not cooked to required minimum internal temperature.   • Poultry, poultry parts, ground and comminuted poultry, all stuffing containing poultry, meats, fish or ratites to or above 165 °F for 15 seconds with no interruption of the cooking process   • Ground meat, and food containing ground and comminuted meat, to or above 158 °F for 15 seconds with no interruption of the cooking process, except per individual customer request  • Pork, any food containing pork to or above 150 °F for 15 seconds  • Mechanically tenderized or injected meats to or above 155 °F.  • Whole meat roasts and beef steak to or above required temperature and time except per individual customer request  • Raw animal foods cooked in microwave to or above165 °F, covered, rotated or stirred   • All other foods to or above 140 °F for 15 seconds; shell eggs to or above 145 °F for 15 seconds except per individual customer request.</t>
        </is>
      </c>
      <c r="I6835" t="inlineStr">
        <is>
          <t>Critical</t>
        </is>
      </c>
      <c r="J6835" t="n">
        <v>35</v>
      </c>
      <c r="L6835" s="9">
        <f>A6835&amp;"-"&amp;TEXT(E6835,"yyyymmdd")</f>
        <v/>
      </c>
    </row>
    <row r="6836">
      <c r="A6836" t="n">
        <v>40364581</v>
      </c>
      <c r="B6836" t="inlineStr">
        <is>
          <t>Brooklyn</t>
        </is>
      </c>
      <c r="C6836" t="inlineStr">
        <is>
          <t>11201</t>
        </is>
      </c>
      <c r="D6836" t="inlineStr">
        <is>
          <t>American</t>
        </is>
      </c>
      <c r="E6836" s="8" t="n">
        <v>46156</v>
      </c>
      <c r="F6836" t="inlineStr">
        <is>
          <t>Violations were cited in the following area(s).</t>
        </is>
      </c>
      <c r="G6836" t="inlineStr">
        <is>
          <t>02G</t>
        </is>
      </c>
      <c r="H6836" t="inlineStr">
        <is>
          <t>Cold TCS food item held above 41 °F; smoked or processed fish held above 38 °F; intact raw eggs held above 45 °F; or reduced oxygen packaged (ROP) TCS foods held above required temperatures except during active necessary preparation.</t>
        </is>
      </c>
      <c r="I6836" t="inlineStr">
        <is>
          <t>Critical</t>
        </is>
      </c>
      <c r="J6836" t="n">
        <v>35</v>
      </c>
      <c r="L6836" s="9">
        <f>A6836&amp;"-"&amp;TEXT(E6836,"yyyymmdd")</f>
        <v/>
      </c>
    </row>
    <row r="6837">
      <c r="A6837" t="n">
        <v>40364581</v>
      </c>
      <c r="B6837" t="inlineStr">
        <is>
          <t>Brooklyn</t>
        </is>
      </c>
      <c r="C6837" t="inlineStr">
        <is>
          <t>11201</t>
        </is>
      </c>
      <c r="D6837" t="inlineStr">
        <is>
          <t>American</t>
        </is>
      </c>
      <c r="E6837" s="8" t="n">
        <v>46156</v>
      </c>
      <c r="F6837" t="inlineStr">
        <is>
          <t>Violations were cited in the following area(s).</t>
        </is>
      </c>
      <c r="G6837" t="inlineStr">
        <is>
          <t>04H</t>
        </is>
      </c>
      <c r="H6837" t="inlineStr">
        <is>
          <t>Raw, cooked or prepared food is adulterated, contaminated, cross-contaminated, or not discarded in accordance with HACCP plan.</t>
        </is>
      </c>
      <c r="I6837" t="inlineStr">
        <is>
          <t>Critical</t>
        </is>
      </c>
      <c r="J6837" t="n">
        <v>35</v>
      </c>
      <c r="L6837" s="9">
        <f>A6837&amp;"-"&amp;TEXT(E6837,"yyyymmdd")</f>
        <v/>
      </c>
    </row>
    <row r="6838">
      <c r="A6838" t="n">
        <v>40364581</v>
      </c>
      <c r="B6838" t="inlineStr">
        <is>
          <t>Brooklyn</t>
        </is>
      </c>
      <c r="C6838" t="inlineStr">
        <is>
          <t>11201</t>
        </is>
      </c>
      <c r="D6838" t="inlineStr">
        <is>
          <t>American</t>
        </is>
      </c>
      <c r="E6838" s="8" t="n">
        <v>46156</v>
      </c>
      <c r="F6838" t="inlineStr">
        <is>
          <t>Violations were cited in the following area(s).</t>
        </is>
      </c>
      <c r="G6838" t="inlineStr">
        <is>
          <t>06D</t>
        </is>
      </c>
      <c r="H6838" t="inlineStr">
        <is>
          <t>Food contact surface not properly washed, rinsed and sanitized after each use and following any activity when contamination may have occurred.</t>
        </is>
      </c>
      <c r="I6838" t="inlineStr">
        <is>
          <t>Critical</t>
        </is>
      </c>
      <c r="J6838" t="n">
        <v>35</v>
      </c>
      <c r="L6838" s="9">
        <f>A6838&amp;"-"&amp;TEXT(E6838,"yyyymmdd")</f>
        <v/>
      </c>
    </row>
    <row r="6839">
      <c r="A6839" t="n">
        <v>40364581</v>
      </c>
      <c r="B6839" t="inlineStr">
        <is>
          <t>Brooklyn</t>
        </is>
      </c>
      <c r="C6839" t="inlineStr">
        <is>
          <t>11201</t>
        </is>
      </c>
      <c r="D6839" t="inlineStr">
        <is>
          <t>American</t>
        </is>
      </c>
      <c r="E6839" s="8" t="n">
        <v>46156</v>
      </c>
      <c r="F6839" t="inlineStr">
        <is>
          <t>Violations were cited in the following area(s).</t>
        </is>
      </c>
      <c r="G6839" t="inlineStr">
        <is>
          <t>09B</t>
        </is>
      </c>
      <c r="H6839" t="inlineStr">
        <is>
          <t>Thawing procedure improper.</t>
        </is>
      </c>
      <c r="I6839" t="inlineStr">
        <is>
          <t>Not Critical</t>
        </is>
      </c>
      <c r="J6839" t="n">
        <v>35</v>
      </c>
      <c r="L6839" s="9">
        <f>A6839&amp;"-"&amp;TEXT(E6839,"yyyymmdd")</f>
        <v/>
      </c>
    </row>
    <row r="6840">
      <c r="A6840" t="n">
        <v>40364581</v>
      </c>
      <c r="B6840" t="inlineStr">
        <is>
          <t>Brooklyn</t>
        </is>
      </c>
      <c r="C6840" t="inlineStr">
        <is>
          <t>11201</t>
        </is>
      </c>
      <c r="D6840" t="inlineStr">
        <is>
          <t>American</t>
        </is>
      </c>
      <c r="E6840" s="8" t="n">
        <v>46156</v>
      </c>
      <c r="F6840" t="inlineStr">
        <is>
          <t>Violations were cited in the following area(s).</t>
        </is>
      </c>
      <c r="G6840" t="inlineStr">
        <is>
          <t>10F</t>
        </is>
      </c>
      <c r="H6840" t="inlineStr">
        <is>
          <t>Non-food contact surface or equipment made of unacceptable material, not kept clean, or not properly sealed, raised, spaced or movable to allow accessibility for cleaning on all sides, above and underneath the unit.</t>
        </is>
      </c>
      <c r="I6840" t="inlineStr">
        <is>
          <t>Not Critical</t>
        </is>
      </c>
      <c r="J6840" t="n">
        <v>35</v>
      </c>
      <c r="L6840" s="9">
        <f>A6840&amp;"-"&amp;TEXT(E6840,"yyyymmdd")</f>
        <v/>
      </c>
    </row>
    <row r="6841">
      <c r="A6841" t="n">
        <v>40364581</v>
      </c>
      <c r="B6841" t="inlineStr">
        <is>
          <t>Brooklyn</t>
        </is>
      </c>
      <c r="C6841" t="inlineStr">
        <is>
          <t>11201</t>
        </is>
      </c>
      <c r="D6841" t="inlineStr">
        <is>
          <t>American</t>
        </is>
      </c>
      <c r="E6841" s="8" t="n">
        <v>46156</v>
      </c>
      <c r="F6841" t="inlineStr">
        <is>
          <t>Violations were cited in the following area(s).</t>
        </is>
      </c>
      <c r="G6841" t="inlineStr">
        <is>
          <t>10H</t>
        </is>
      </c>
      <c r="H6841" t="inlineStr">
        <is>
          <t>Single service article not provided. Single service article reused or not protected from contamination when transported, stored, dispensed. Drinking straws not completely enclosed in wrapper or dispensed from a sanitary device.</t>
        </is>
      </c>
      <c r="I6841" t="inlineStr">
        <is>
          <t>Not Critical</t>
        </is>
      </c>
      <c r="J6841" t="n">
        <v>35</v>
      </c>
      <c r="L6841" s="9">
        <f>A6841&amp;"-"&amp;TEXT(E6841,"yyyymmdd")</f>
        <v/>
      </c>
    </row>
    <row r="6842">
      <c r="A6842" t="n">
        <v>40380164</v>
      </c>
      <c r="B6842" t="inlineStr">
        <is>
          <t>Bronx</t>
        </is>
      </c>
      <c r="D6842" t="inlineStr">
        <is>
          <t>Spanish</t>
        </is>
      </c>
      <c r="E6842" s="8" t="n">
        <v>46156</v>
      </c>
      <c r="F6842" t="inlineStr">
        <is>
          <t>Violations were cited in the following area(s).</t>
        </is>
      </c>
      <c r="G6842" t="inlineStr">
        <is>
          <t>02B</t>
        </is>
      </c>
      <c r="H6842" t="inlineStr">
        <is>
          <t>Hot TCS food item not held at or above 140 °F.</t>
        </is>
      </c>
      <c r="I6842" t="inlineStr">
        <is>
          <t>Critical</t>
        </is>
      </c>
      <c r="J6842" t="n">
        <v>33</v>
      </c>
      <c r="L6842" s="9">
        <f>A6842&amp;"-"&amp;TEXT(E6842,"yyyymmdd")</f>
        <v/>
      </c>
    </row>
    <row r="6843">
      <c r="A6843" t="n">
        <v>40380164</v>
      </c>
      <c r="B6843" t="inlineStr">
        <is>
          <t>Bronx</t>
        </is>
      </c>
      <c r="D6843" t="inlineStr">
        <is>
          <t>Spanish</t>
        </is>
      </c>
      <c r="E6843" s="8" t="n">
        <v>46156</v>
      </c>
      <c r="F6843" t="inlineStr">
        <is>
          <t>Violations were cited in the following area(s).</t>
        </is>
      </c>
      <c r="G6843" t="inlineStr">
        <is>
          <t>02H</t>
        </is>
      </c>
      <c r="H6843" t="inlineStr">
        <is>
          <t>After cooking or removal from hot holding, TCS food not cooled by an approved method whereby the internal temperature is reduced from 140 °F to 70 °F or less within 2 hours, and from 70 °F to 41 °F or less within 4 additional hours.</t>
        </is>
      </c>
      <c r="I6843" t="inlineStr">
        <is>
          <t>Critical</t>
        </is>
      </c>
      <c r="J6843" t="n">
        <v>33</v>
      </c>
      <c r="L6843" s="9">
        <f>A6843&amp;"-"&amp;TEXT(E6843,"yyyymmdd")</f>
        <v/>
      </c>
    </row>
    <row r="6844">
      <c r="A6844" t="n">
        <v>40380164</v>
      </c>
      <c r="B6844" t="inlineStr">
        <is>
          <t>Bronx</t>
        </is>
      </c>
      <c r="D6844" t="inlineStr">
        <is>
          <t>Spanish</t>
        </is>
      </c>
      <c r="E6844" s="8" t="n">
        <v>46156</v>
      </c>
      <c r="F6844" t="inlineStr">
        <is>
          <t>Violations were cited in the following area(s).</t>
        </is>
      </c>
      <c r="G6844" t="inlineStr">
        <is>
          <t>04H</t>
        </is>
      </c>
      <c r="H6844" t="inlineStr">
        <is>
          <t>Raw, cooked or prepared food is adulterated, contaminated, cross-contaminated, or not discarded in accordance with HACCP plan.</t>
        </is>
      </c>
      <c r="I6844" t="inlineStr">
        <is>
          <t>Critical</t>
        </is>
      </c>
      <c r="J6844" t="n">
        <v>33</v>
      </c>
      <c r="L6844" s="9">
        <f>A6844&amp;"-"&amp;TEXT(E6844,"yyyymmdd")</f>
        <v/>
      </c>
    </row>
    <row r="6845">
      <c r="A6845" t="n">
        <v>40380164</v>
      </c>
      <c r="B6845" t="inlineStr">
        <is>
          <t>Bronx</t>
        </is>
      </c>
      <c r="D6845" t="inlineStr">
        <is>
          <t>Spanish</t>
        </is>
      </c>
      <c r="E6845" s="8" t="n">
        <v>46156</v>
      </c>
      <c r="F6845" t="inlineStr">
        <is>
          <t>Violations were cited in the following area(s).</t>
        </is>
      </c>
      <c r="G6845" t="inlineStr">
        <is>
          <t>06C</t>
        </is>
      </c>
      <c r="H684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845" t="inlineStr">
        <is>
          <t>Critical</t>
        </is>
      </c>
      <c r="J6845" t="n">
        <v>33</v>
      </c>
      <c r="L6845" s="9">
        <f>A6845&amp;"-"&amp;TEXT(E6845,"yyyymmdd")</f>
        <v/>
      </c>
    </row>
    <row r="6846">
      <c r="A6846" t="n">
        <v>40380164</v>
      </c>
      <c r="B6846" t="inlineStr">
        <is>
          <t>Bronx</t>
        </is>
      </c>
      <c r="D6846" t="inlineStr">
        <is>
          <t>Spanish</t>
        </is>
      </c>
      <c r="E6846" s="8" t="n">
        <v>46156</v>
      </c>
      <c r="F6846" t="inlineStr">
        <is>
          <t>Violations were cited in the following area(s).</t>
        </is>
      </c>
      <c r="G6846" t="inlineStr">
        <is>
          <t>06D</t>
        </is>
      </c>
      <c r="H6846" t="inlineStr">
        <is>
          <t>Food contact surface not properly washed, rinsed and sanitized after each use and following any activity when contamination may have occurred.</t>
        </is>
      </c>
      <c r="I6846" t="inlineStr">
        <is>
          <t>Critical</t>
        </is>
      </c>
      <c r="J6846" t="n">
        <v>33</v>
      </c>
      <c r="L6846" s="9">
        <f>A6846&amp;"-"&amp;TEXT(E6846,"yyyymmdd")</f>
        <v/>
      </c>
    </row>
    <row r="6847">
      <c r="A6847" t="n">
        <v>40380164</v>
      </c>
      <c r="B6847" t="inlineStr">
        <is>
          <t>Bronx</t>
        </is>
      </c>
      <c r="D6847" t="inlineStr">
        <is>
          <t>Spanish</t>
        </is>
      </c>
      <c r="E6847" s="8" t="n">
        <v>46156</v>
      </c>
      <c r="F6847" t="inlineStr">
        <is>
          <t>Violations were cited in the following area(s).</t>
        </is>
      </c>
      <c r="G6847" t="inlineStr">
        <is>
          <t>10F</t>
        </is>
      </c>
      <c r="H6847" t="inlineStr">
        <is>
          <t>Non-food contact surface or equipment made of unacceptable material, not kept clean, or not properly sealed, raised, spaced or movable to allow accessibility for cleaning on all sides, above and underneath the unit.</t>
        </is>
      </c>
      <c r="I6847" t="inlineStr">
        <is>
          <t>Not Critical</t>
        </is>
      </c>
      <c r="J6847" t="n">
        <v>33</v>
      </c>
      <c r="L6847" s="9">
        <f>A6847&amp;"-"&amp;TEXT(E6847,"yyyymmdd")</f>
        <v/>
      </c>
    </row>
    <row r="6848">
      <c r="A6848" t="n">
        <v>40530791</v>
      </c>
      <c r="B6848" t="inlineStr">
        <is>
          <t>Manhattan</t>
        </is>
      </c>
      <c r="C6848" t="inlineStr">
        <is>
          <t>10025</t>
        </is>
      </c>
      <c r="D6848" t="inlineStr">
        <is>
          <t>American</t>
        </is>
      </c>
      <c r="E6848" s="8" t="n">
        <v>46156</v>
      </c>
      <c r="F6848" t="inlineStr">
        <is>
          <t>Violations were cited in the following area(s).</t>
        </is>
      </c>
      <c r="G6848" t="inlineStr">
        <is>
          <t>04H</t>
        </is>
      </c>
      <c r="H6848" t="inlineStr">
        <is>
          <t>Raw, cooked or prepared food is adulterated, contaminated, cross-contaminated, or not discarded in accordance with HACCP plan.</t>
        </is>
      </c>
      <c r="I6848" t="inlineStr">
        <is>
          <t>Critical</t>
        </is>
      </c>
      <c r="J6848" t="n">
        <v>26</v>
      </c>
      <c r="L6848" s="9">
        <f>A6848&amp;"-"&amp;TEXT(E6848,"yyyymmdd")</f>
        <v/>
      </c>
    </row>
    <row r="6849">
      <c r="A6849" t="n">
        <v>40530791</v>
      </c>
      <c r="B6849" t="inlineStr">
        <is>
          <t>Manhattan</t>
        </is>
      </c>
      <c r="C6849" t="inlineStr">
        <is>
          <t>10025</t>
        </is>
      </c>
      <c r="D6849" t="inlineStr">
        <is>
          <t>American</t>
        </is>
      </c>
      <c r="E6849" s="8" t="n">
        <v>46156</v>
      </c>
      <c r="F6849" t="inlineStr">
        <is>
          <t>Violations were cited in the following area(s).</t>
        </is>
      </c>
      <c r="G6849" t="inlineStr">
        <is>
          <t>04L</t>
        </is>
      </c>
      <c r="H6849" t="inlineStr">
        <is>
          <t>Evidence of mice or live mice in establishment's food or non-food areas.</t>
        </is>
      </c>
      <c r="I6849" t="inlineStr">
        <is>
          <t>Critical</t>
        </is>
      </c>
      <c r="J6849" t="n">
        <v>26</v>
      </c>
      <c r="L6849" s="9">
        <f>A6849&amp;"-"&amp;TEXT(E6849,"yyyymmdd")</f>
        <v/>
      </c>
    </row>
    <row r="6850">
      <c r="A6850" t="n">
        <v>40530791</v>
      </c>
      <c r="B6850" t="inlineStr">
        <is>
          <t>Manhattan</t>
        </is>
      </c>
      <c r="C6850" t="inlineStr">
        <is>
          <t>10025</t>
        </is>
      </c>
      <c r="D6850" t="inlineStr">
        <is>
          <t>American</t>
        </is>
      </c>
      <c r="E6850" s="8" t="n">
        <v>46156</v>
      </c>
      <c r="F6850" t="inlineStr">
        <is>
          <t>Violations were cited in the following area(s).</t>
        </is>
      </c>
      <c r="G6850" t="inlineStr">
        <is>
          <t>06C</t>
        </is>
      </c>
      <c r="H685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850" t="inlineStr">
        <is>
          <t>Critical</t>
        </is>
      </c>
      <c r="J6850" t="n">
        <v>26</v>
      </c>
      <c r="L6850" s="9">
        <f>A6850&amp;"-"&amp;TEXT(E6850,"yyyymmdd")</f>
        <v/>
      </c>
    </row>
    <row r="6851">
      <c r="A6851" t="n">
        <v>40530791</v>
      </c>
      <c r="B6851" t="inlineStr">
        <is>
          <t>Manhattan</t>
        </is>
      </c>
      <c r="C6851" t="inlineStr">
        <is>
          <t>10025</t>
        </is>
      </c>
      <c r="D6851" t="inlineStr">
        <is>
          <t>American</t>
        </is>
      </c>
      <c r="E6851" s="8" t="n">
        <v>46156</v>
      </c>
      <c r="F6851" t="inlineStr">
        <is>
          <t>Violations were cited in the following area(s).</t>
        </is>
      </c>
      <c r="G6851" t="inlineStr">
        <is>
          <t>08A</t>
        </is>
      </c>
      <c r="H6851" t="inlineStr">
        <is>
          <t>Establishment is not free of harborage or conditions conducive to rodents, insects or other pests.</t>
        </is>
      </c>
      <c r="I6851" t="inlineStr">
        <is>
          <t>Not Critical</t>
        </is>
      </c>
      <c r="J6851" t="n">
        <v>26</v>
      </c>
      <c r="L6851" s="9">
        <f>A6851&amp;"-"&amp;TEXT(E6851,"yyyymmdd")</f>
        <v/>
      </c>
    </row>
    <row r="6852">
      <c r="A6852" t="n">
        <v>40530791</v>
      </c>
      <c r="B6852" t="inlineStr">
        <is>
          <t>Manhattan</t>
        </is>
      </c>
      <c r="C6852" t="inlineStr">
        <is>
          <t>10025</t>
        </is>
      </c>
      <c r="D6852" t="inlineStr">
        <is>
          <t>American</t>
        </is>
      </c>
      <c r="E6852" s="8" t="n">
        <v>46156</v>
      </c>
      <c r="F6852" t="inlineStr">
        <is>
          <t>Violations were cited in the following area(s).</t>
        </is>
      </c>
      <c r="G6852" t="inlineStr">
        <is>
          <t>10F</t>
        </is>
      </c>
      <c r="H6852" t="inlineStr">
        <is>
          <t>Non-food contact surface or equipment made of unacceptable material, not kept clean, or not properly sealed, raised, spaced or movable to allow accessibility for cleaning on all sides, above and underneath the unit.</t>
        </is>
      </c>
      <c r="I6852" t="inlineStr">
        <is>
          <t>Not Critical</t>
        </is>
      </c>
      <c r="J6852" t="n">
        <v>26</v>
      </c>
      <c r="L6852" s="9">
        <f>A6852&amp;"-"&amp;TEXT(E6852,"yyyymmdd")</f>
        <v/>
      </c>
    </row>
    <row r="6853">
      <c r="A6853" t="n">
        <v>40543355</v>
      </c>
      <c r="B6853" t="inlineStr">
        <is>
          <t>Queens</t>
        </is>
      </c>
      <c r="C6853" t="inlineStr">
        <is>
          <t>11368</t>
        </is>
      </c>
      <c r="D6853" t="inlineStr">
        <is>
          <t>Jewish/Kosher</t>
        </is>
      </c>
      <c r="E6853" s="8" t="n">
        <v>46156</v>
      </c>
      <c r="F6853" t="inlineStr">
        <is>
          <t>Violations were cited in the following area(s).</t>
        </is>
      </c>
      <c r="G6853" t="inlineStr">
        <is>
          <t>02G</t>
        </is>
      </c>
      <c r="H6853" t="inlineStr">
        <is>
          <t>Cold TCS food item held above 41 °F; smoked or processed fish held above 38 °F; intact raw eggs held above 45 °F; or reduced oxygen packaged (ROP) TCS foods held above required temperatures except during active necessary preparation.</t>
        </is>
      </c>
      <c r="I6853" t="inlineStr">
        <is>
          <t>Critical</t>
        </is>
      </c>
      <c r="J6853" t="n">
        <v>13</v>
      </c>
      <c r="K6853" t="inlineStr">
        <is>
          <t>A</t>
        </is>
      </c>
      <c r="L6853" s="9">
        <f>A6853&amp;"-"&amp;TEXT(E6853,"yyyymmdd")</f>
        <v/>
      </c>
    </row>
    <row r="6854">
      <c r="A6854" t="n">
        <v>40543355</v>
      </c>
      <c r="B6854" t="inlineStr">
        <is>
          <t>Queens</t>
        </is>
      </c>
      <c r="C6854" t="inlineStr">
        <is>
          <t>11368</t>
        </is>
      </c>
      <c r="D6854" t="inlineStr">
        <is>
          <t>Jewish/Kosher</t>
        </is>
      </c>
      <c r="E6854" s="8" t="n">
        <v>46156</v>
      </c>
      <c r="F6854" t="inlineStr">
        <is>
          <t>Violations were cited in the following area(s).</t>
        </is>
      </c>
      <c r="G6854" t="inlineStr">
        <is>
          <t>10B</t>
        </is>
      </c>
      <c r="H6854" t="inlineStr">
        <is>
          <t>Anti-siphonage or back-flow prevention device not provided where required; equipment or floor not properly drained; sewage disposal system in disrepair or not functioning properly. Condensation or liquid waste improperly disposed of.</t>
        </is>
      </c>
      <c r="I6854" t="inlineStr">
        <is>
          <t>Not Critical</t>
        </is>
      </c>
      <c r="J6854" t="n">
        <v>13</v>
      </c>
      <c r="K6854" t="inlineStr">
        <is>
          <t>A</t>
        </is>
      </c>
      <c r="L6854" s="9">
        <f>A6854&amp;"-"&amp;TEXT(E6854,"yyyymmdd")</f>
        <v/>
      </c>
    </row>
    <row r="6855">
      <c r="A6855" t="n">
        <v>40543355</v>
      </c>
      <c r="B6855" t="inlineStr">
        <is>
          <t>Queens</t>
        </is>
      </c>
      <c r="C6855" t="inlineStr">
        <is>
          <t>11368</t>
        </is>
      </c>
      <c r="D6855" t="inlineStr">
        <is>
          <t>Jewish/Kosher</t>
        </is>
      </c>
      <c r="E6855" s="8" t="n">
        <v>46156</v>
      </c>
      <c r="F6855" t="inlineStr">
        <is>
          <t>Violations were cited in the following area(s).</t>
        </is>
      </c>
      <c r="G6855" t="inlineStr">
        <is>
          <t>10F</t>
        </is>
      </c>
      <c r="H6855" t="inlineStr">
        <is>
          <t>Non-food contact surface or equipment made of unacceptable material, not kept clean, or not properly sealed, raised, spaced or movable to allow accessibility for cleaning on all sides, above and underneath the unit.</t>
        </is>
      </c>
      <c r="I6855" t="inlineStr">
        <is>
          <t>Not Critical</t>
        </is>
      </c>
      <c r="J6855" t="n">
        <v>13</v>
      </c>
      <c r="K6855" t="inlineStr">
        <is>
          <t>A</t>
        </is>
      </c>
      <c r="L6855" s="9">
        <f>A6855&amp;"-"&amp;TEXT(E6855,"yyyymmdd")</f>
        <v/>
      </c>
    </row>
    <row r="6856">
      <c r="A6856" t="n">
        <v>40543355</v>
      </c>
      <c r="B6856" t="inlineStr">
        <is>
          <t>Queens</t>
        </is>
      </c>
      <c r="C6856" t="inlineStr">
        <is>
          <t>11368</t>
        </is>
      </c>
      <c r="D6856" t="inlineStr">
        <is>
          <t>Jewish/Kosher</t>
        </is>
      </c>
      <c r="E6856" s="8" t="n">
        <v>46156</v>
      </c>
      <c r="F6856" t="inlineStr">
        <is>
          <t>Violations were cited in the following area(s).</t>
        </is>
      </c>
      <c r="G6856" t="inlineStr">
        <is>
          <t>10H</t>
        </is>
      </c>
      <c r="H6856" t="inlineStr">
        <is>
          <t>Single service article not provided. Single service article reused or not protected from contamination when transported, stored, dispensed. Drinking straws not completely enclosed in wrapper or dispensed from a sanitary device.</t>
        </is>
      </c>
      <c r="I6856" t="inlineStr">
        <is>
          <t>Not Critical</t>
        </is>
      </c>
      <c r="J6856" t="n">
        <v>13</v>
      </c>
      <c r="K6856" t="inlineStr">
        <is>
          <t>A</t>
        </is>
      </c>
      <c r="L6856" s="9">
        <f>A6856&amp;"-"&amp;TEXT(E6856,"yyyymmdd")</f>
        <v/>
      </c>
    </row>
    <row r="6857">
      <c r="A6857" t="n">
        <v>40544528</v>
      </c>
      <c r="B6857" t="inlineStr">
        <is>
          <t>Manhattan</t>
        </is>
      </c>
      <c r="C6857" t="inlineStr">
        <is>
          <t>10014</t>
        </is>
      </c>
      <c r="D6857" t="inlineStr">
        <is>
          <t>French</t>
        </is>
      </c>
      <c r="E6857" s="8" t="n">
        <v>46156</v>
      </c>
      <c r="F6857" t="inlineStr">
        <is>
          <t>Violations were cited in the following area(s).</t>
        </is>
      </c>
      <c r="G6857" t="inlineStr">
        <is>
          <t>02B</t>
        </is>
      </c>
      <c r="H6857" t="inlineStr">
        <is>
          <t>Hot TCS food item not held at or above 140 °F.</t>
        </is>
      </c>
      <c r="I6857" t="inlineStr">
        <is>
          <t>Critical</t>
        </is>
      </c>
      <c r="J6857" t="n">
        <v>26</v>
      </c>
      <c r="K6857" t="inlineStr">
        <is>
          <t>N</t>
        </is>
      </c>
      <c r="L6857" s="9">
        <f>A6857&amp;"-"&amp;TEXT(E6857,"yyyymmdd")</f>
        <v/>
      </c>
    </row>
    <row r="6858">
      <c r="A6858" t="n">
        <v>40544528</v>
      </c>
      <c r="B6858" t="inlineStr">
        <is>
          <t>Manhattan</t>
        </is>
      </c>
      <c r="C6858" t="inlineStr">
        <is>
          <t>10014</t>
        </is>
      </c>
      <c r="D6858" t="inlineStr">
        <is>
          <t>French</t>
        </is>
      </c>
      <c r="E6858" s="8" t="n">
        <v>46156</v>
      </c>
      <c r="F6858" t="inlineStr">
        <is>
          <t>Violations were cited in the following area(s).</t>
        </is>
      </c>
      <c r="G6858" t="inlineStr">
        <is>
          <t>05D</t>
        </is>
      </c>
      <c r="H685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858" t="inlineStr">
        <is>
          <t>Critical</t>
        </is>
      </c>
      <c r="J6858" t="n">
        <v>26</v>
      </c>
      <c r="K6858" t="inlineStr">
        <is>
          <t>N</t>
        </is>
      </c>
      <c r="L6858" s="9">
        <f>A6858&amp;"-"&amp;TEXT(E6858,"yyyymmdd")</f>
        <v/>
      </c>
    </row>
    <row r="6859">
      <c r="A6859" t="n">
        <v>40544528</v>
      </c>
      <c r="B6859" t="inlineStr">
        <is>
          <t>Manhattan</t>
        </is>
      </c>
      <c r="C6859" t="inlineStr">
        <is>
          <t>10014</t>
        </is>
      </c>
      <c r="D6859" t="inlineStr">
        <is>
          <t>French</t>
        </is>
      </c>
      <c r="E6859" s="8" t="n">
        <v>46156</v>
      </c>
      <c r="F6859" t="inlineStr">
        <is>
          <t>Violations were cited in the following area(s).</t>
        </is>
      </c>
      <c r="G6859" t="inlineStr">
        <is>
          <t>06D</t>
        </is>
      </c>
      <c r="H6859" t="inlineStr">
        <is>
          <t>Food contact surface not properly washed, rinsed and sanitized after each use and following any activity when contamination may have occurred.</t>
        </is>
      </c>
      <c r="I6859" t="inlineStr">
        <is>
          <t>Critical</t>
        </is>
      </c>
      <c r="J6859" t="n">
        <v>26</v>
      </c>
      <c r="K6859" t="inlineStr">
        <is>
          <t>N</t>
        </is>
      </c>
      <c r="L6859" s="9">
        <f>A6859&amp;"-"&amp;TEXT(E6859,"yyyymmdd")</f>
        <v/>
      </c>
    </row>
    <row r="6860">
      <c r="A6860" t="n">
        <v>40544528</v>
      </c>
      <c r="B6860" t="inlineStr">
        <is>
          <t>Manhattan</t>
        </is>
      </c>
      <c r="C6860" t="inlineStr">
        <is>
          <t>10014</t>
        </is>
      </c>
      <c r="D6860" t="inlineStr">
        <is>
          <t>French</t>
        </is>
      </c>
      <c r="E6860" s="8" t="n">
        <v>46156</v>
      </c>
      <c r="F6860" t="inlineStr">
        <is>
          <t>Violations were cited in the following area(s).</t>
        </is>
      </c>
      <c r="G6860" t="inlineStr">
        <is>
          <t>08B</t>
        </is>
      </c>
      <c r="H6860"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6860" t="inlineStr">
        <is>
          <t>Not Critical</t>
        </is>
      </c>
      <c r="J6860" t="n">
        <v>26</v>
      </c>
      <c r="K6860" t="inlineStr">
        <is>
          <t>N</t>
        </is>
      </c>
      <c r="L6860" s="9">
        <f>A6860&amp;"-"&amp;TEXT(E6860,"yyyymmdd")</f>
        <v/>
      </c>
    </row>
    <row r="6861">
      <c r="A6861" t="n">
        <v>40544528</v>
      </c>
      <c r="B6861" t="inlineStr">
        <is>
          <t>Manhattan</t>
        </is>
      </c>
      <c r="C6861" t="inlineStr">
        <is>
          <t>10014</t>
        </is>
      </c>
      <c r="D6861" t="inlineStr">
        <is>
          <t>French</t>
        </is>
      </c>
      <c r="E6861" s="8" t="n">
        <v>46156</v>
      </c>
      <c r="F6861" t="inlineStr">
        <is>
          <t>Violations were cited in the following area(s).</t>
        </is>
      </c>
      <c r="G6861" t="inlineStr">
        <is>
          <t>10F</t>
        </is>
      </c>
      <c r="H6861" t="inlineStr">
        <is>
          <t>Non-food contact surface or equipment made of unacceptable material, not kept clean, or not properly sealed, raised, spaced or movable to allow accessibility for cleaning on all sides, above and underneath the unit.</t>
        </is>
      </c>
      <c r="I6861" t="inlineStr">
        <is>
          <t>Not Critical</t>
        </is>
      </c>
      <c r="J6861" t="n">
        <v>26</v>
      </c>
      <c r="K6861" t="inlineStr">
        <is>
          <t>N</t>
        </is>
      </c>
      <c r="L6861" s="9">
        <f>A6861&amp;"-"&amp;TEXT(E6861,"yyyymmdd")</f>
        <v/>
      </c>
    </row>
    <row r="6862">
      <c r="A6862" t="n">
        <v>40578092</v>
      </c>
      <c r="B6862" t="inlineStr">
        <is>
          <t>Brooklyn</t>
        </is>
      </c>
      <c r="C6862" t="inlineStr">
        <is>
          <t>11229</t>
        </is>
      </c>
      <c r="D6862" t="inlineStr">
        <is>
          <t>Irish</t>
        </is>
      </c>
      <c r="E6862" s="8" t="n">
        <v>46156</v>
      </c>
      <c r="F6862" t="inlineStr">
        <is>
          <t>Violations were cited in the following area(s).</t>
        </is>
      </c>
      <c r="G6862" t="inlineStr">
        <is>
          <t>04H</t>
        </is>
      </c>
      <c r="H6862" t="inlineStr">
        <is>
          <t>Raw, cooked or prepared food is adulterated, contaminated, cross-contaminated, or not discarded in accordance with HACCP plan.</t>
        </is>
      </c>
      <c r="I6862" t="inlineStr">
        <is>
          <t>Critical</t>
        </is>
      </c>
      <c r="J6862" t="n">
        <v>9</v>
      </c>
      <c r="K6862" t="inlineStr">
        <is>
          <t>A</t>
        </is>
      </c>
      <c r="L6862" s="9">
        <f>A6862&amp;"-"&amp;TEXT(E6862,"yyyymmdd")</f>
        <v/>
      </c>
    </row>
    <row r="6863">
      <c r="A6863" t="n">
        <v>40578092</v>
      </c>
      <c r="B6863" t="inlineStr">
        <is>
          <t>Brooklyn</t>
        </is>
      </c>
      <c r="C6863" t="inlineStr">
        <is>
          <t>11229</t>
        </is>
      </c>
      <c r="D6863" t="inlineStr">
        <is>
          <t>Irish</t>
        </is>
      </c>
      <c r="E6863" s="8" t="n">
        <v>46156</v>
      </c>
      <c r="F6863" t="inlineStr">
        <is>
          <t>Violations were cited in the following area(s).</t>
        </is>
      </c>
      <c r="G6863" t="inlineStr">
        <is>
          <t>10F</t>
        </is>
      </c>
      <c r="H6863" t="inlineStr">
        <is>
          <t>Non-food contact surface or equipment made of unacceptable material, not kept clean, or not properly sealed, raised, spaced or movable to allow accessibility for cleaning on all sides, above and underneath the unit.</t>
        </is>
      </c>
      <c r="I6863" t="inlineStr">
        <is>
          <t>Not Critical</t>
        </is>
      </c>
      <c r="J6863" t="n">
        <v>9</v>
      </c>
      <c r="K6863" t="inlineStr">
        <is>
          <t>A</t>
        </is>
      </c>
      <c r="L6863" s="9">
        <f>A6863&amp;"-"&amp;TEXT(E6863,"yyyymmdd")</f>
        <v/>
      </c>
    </row>
    <row r="6864">
      <c r="A6864" t="n">
        <v>40634937</v>
      </c>
      <c r="B6864" t="inlineStr">
        <is>
          <t>Manhattan</t>
        </is>
      </c>
      <c r="C6864" t="inlineStr">
        <is>
          <t>10014</t>
        </is>
      </c>
      <c r="D6864" t="inlineStr">
        <is>
          <t>Italian</t>
        </is>
      </c>
      <c r="E6864" s="8" t="n">
        <v>46156</v>
      </c>
      <c r="F6864" t="inlineStr">
        <is>
          <t>Violations were cited in the following area(s).</t>
        </is>
      </c>
      <c r="G6864" t="inlineStr">
        <is>
          <t>04L</t>
        </is>
      </c>
      <c r="H6864" t="inlineStr">
        <is>
          <t>Evidence of mice or live mice in establishment's food or non-food areas.</t>
        </is>
      </c>
      <c r="I6864" t="inlineStr">
        <is>
          <t>Critical</t>
        </is>
      </c>
      <c r="J6864" t="n">
        <v>21</v>
      </c>
      <c r="K6864" t="inlineStr">
        <is>
          <t>N</t>
        </is>
      </c>
      <c r="L6864" s="9">
        <f>A6864&amp;"-"&amp;TEXT(E6864,"yyyymmdd")</f>
        <v/>
      </c>
    </row>
    <row r="6865">
      <c r="A6865" t="n">
        <v>40634937</v>
      </c>
      <c r="B6865" t="inlineStr">
        <is>
          <t>Manhattan</t>
        </is>
      </c>
      <c r="C6865" t="inlineStr">
        <is>
          <t>10014</t>
        </is>
      </c>
      <c r="D6865" t="inlineStr">
        <is>
          <t>Italian</t>
        </is>
      </c>
      <c r="E6865" s="8" t="n">
        <v>46156</v>
      </c>
      <c r="F6865" t="inlineStr">
        <is>
          <t>Violations were cited in the following area(s).</t>
        </is>
      </c>
      <c r="G6865" t="inlineStr">
        <is>
          <t>06C</t>
        </is>
      </c>
      <c r="H686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865" t="inlineStr">
        <is>
          <t>Critical</t>
        </is>
      </c>
      <c r="J6865" t="n">
        <v>21</v>
      </c>
      <c r="K6865" t="inlineStr">
        <is>
          <t>N</t>
        </is>
      </c>
      <c r="L6865" s="9">
        <f>A6865&amp;"-"&amp;TEXT(E6865,"yyyymmdd")</f>
        <v/>
      </c>
    </row>
    <row r="6866">
      <c r="A6866" t="n">
        <v>40634937</v>
      </c>
      <c r="B6866" t="inlineStr">
        <is>
          <t>Manhattan</t>
        </is>
      </c>
      <c r="C6866" t="inlineStr">
        <is>
          <t>10014</t>
        </is>
      </c>
      <c r="D6866" t="inlineStr">
        <is>
          <t>Italian</t>
        </is>
      </c>
      <c r="E6866" s="8" t="n">
        <v>46156</v>
      </c>
      <c r="F6866" t="inlineStr">
        <is>
          <t>Violations were cited in the following area(s).</t>
        </is>
      </c>
      <c r="G6866" t="inlineStr">
        <is>
          <t>06E</t>
        </is>
      </c>
      <c r="H6866" t="inlineStr">
        <is>
          <t>Sanitized equipment or utensil, including in-use food dispensing utensil, improperly used or stored.</t>
        </is>
      </c>
      <c r="I6866" t="inlineStr">
        <is>
          <t>Critical</t>
        </is>
      </c>
      <c r="J6866" t="n">
        <v>21</v>
      </c>
      <c r="K6866" t="inlineStr">
        <is>
          <t>N</t>
        </is>
      </c>
      <c r="L6866" s="9">
        <f>A6866&amp;"-"&amp;TEXT(E6866,"yyyymmdd")</f>
        <v/>
      </c>
    </row>
    <row r="6867">
      <c r="A6867" t="n">
        <v>40634937</v>
      </c>
      <c r="B6867" t="inlineStr">
        <is>
          <t>Manhattan</t>
        </is>
      </c>
      <c r="C6867" t="inlineStr">
        <is>
          <t>10014</t>
        </is>
      </c>
      <c r="D6867" t="inlineStr">
        <is>
          <t>Italian</t>
        </is>
      </c>
      <c r="E6867" s="8" t="n">
        <v>46156</v>
      </c>
      <c r="F6867" t="inlineStr">
        <is>
          <t>Violations were cited in the following area(s).</t>
        </is>
      </c>
      <c r="G6867" t="inlineStr">
        <is>
          <t>08A</t>
        </is>
      </c>
      <c r="H6867" t="inlineStr">
        <is>
          <t>Establishment is not free of harborage or conditions conducive to rodents, insects or other pests.</t>
        </is>
      </c>
      <c r="I6867" t="inlineStr">
        <is>
          <t>Not Critical</t>
        </is>
      </c>
      <c r="J6867" t="n">
        <v>21</v>
      </c>
      <c r="K6867" t="inlineStr">
        <is>
          <t>N</t>
        </is>
      </c>
      <c r="L6867" s="9">
        <f>A6867&amp;"-"&amp;TEXT(E6867,"yyyymmdd")</f>
        <v/>
      </c>
    </row>
    <row r="6868">
      <c r="A6868" t="n">
        <v>40634937</v>
      </c>
      <c r="B6868" t="inlineStr">
        <is>
          <t>Manhattan</t>
        </is>
      </c>
      <c r="C6868" t="inlineStr">
        <is>
          <t>10014</t>
        </is>
      </c>
      <c r="D6868" t="inlineStr">
        <is>
          <t>Italian</t>
        </is>
      </c>
      <c r="E6868" s="8" t="n">
        <v>46156</v>
      </c>
      <c r="F6868" t="inlineStr">
        <is>
          <t>Violations were cited in the following area(s).</t>
        </is>
      </c>
      <c r="G6868" t="inlineStr">
        <is>
          <t>09E</t>
        </is>
      </c>
      <c r="H6868" t="inlineStr">
        <is>
          <t>Wash hands sign not posted near or above hand washing sink.</t>
        </is>
      </c>
      <c r="I6868" t="inlineStr">
        <is>
          <t>Not Critical</t>
        </is>
      </c>
      <c r="J6868" t="n">
        <v>21</v>
      </c>
      <c r="K6868" t="inlineStr">
        <is>
          <t>N</t>
        </is>
      </c>
      <c r="L6868" s="9">
        <f>A6868&amp;"-"&amp;TEXT(E6868,"yyyymmdd")</f>
        <v/>
      </c>
    </row>
    <row r="6869">
      <c r="A6869" t="n">
        <v>40847025</v>
      </c>
      <c r="B6869" t="inlineStr">
        <is>
          <t>Brooklyn</t>
        </is>
      </c>
      <c r="C6869" t="inlineStr">
        <is>
          <t>11208</t>
        </is>
      </c>
      <c r="D6869" t="inlineStr">
        <is>
          <t>Latin American</t>
        </is>
      </c>
      <c r="E6869" s="8" t="n">
        <v>46156</v>
      </c>
      <c r="F6869" t="inlineStr">
        <is>
          <t>Violations were cited in the following area(s).</t>
        </is>
      </c>
      <c r="G6869" t="inlineStr">
        <is>
          <t>02B</t>
        </is>
      </c>
      <c r="H6869" t="inlineStr">
        <is>
          <t>Hot TCS food item not held at or above 140 °F.</t>
        </is>
      </c>
      <c r="I6869" t="inlineStr">
        <is>
          <t>Critical</t>
        </is>
      </c>
      <c r="J6869" t="n">
        <v>24</v>
      </c>
      <c r="L6869" s="9">
        <f>A6869&amp;"-"&amp;TEXT(E6869,"yyyymmdd")</f>
        <v/>
      </c>
    </row>
    <row r="6870">
      <c r="A6870" t="n">
        <v>40847025</v>
      </c>
      <c r="B6870" t="inlineStr">
        <is>
          <t>Brooklyn</t>
        </is>
      </c>
      <c r="C6870" t="inlineStr">
        <is>
          <t>11208</t>
        </is>
      </c>
      <c r="D6870" t="inlineStr">
        <is>
          <t>Latin American</t>
        </is>
      </c>
      <c r="E6870" s="8" t="n">
        <v>46156</v>
      </c>
      <c r="F6870" t="inlineStr">
        <is>
          <t>Violations were cited in the following area(s).</t>
        </is>
      </c>
      <c r="G6870" t="inlineStr">
        <is>
          <t>05D</t>
        </is>
      </c>
      <c r="H687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870" t="inlineStr">
        <is>
          <t>Critical</t>
        </is>
      </c>
      <c r="J6870" t="n">
        <v>24</v>
      </c>
      <c r="L6870" s="9">
        <f>A6870&amp;"-"&amp;TEXT(E6870,"yyyymmdd")</f>
        <v/>
      </c>
    </row>
    <row r="6871">
      <c r="A6871" t="n">
        <v>40847025</v>
      </c>
      <c r="B6871" t="inlineStr">
        <is>
          <t>Brooklyn</t>
        </is>
      </c>
      <c r="C6871" t="inlineStr">
        <is>
          <t>11208</t>
        </is>
      </c>
      <c r="D6871" t="inlineStr">
        <is>
          <t>Latin American</t>
        </is>
      </c>
      <c r="E6871" s="8" t="n">
        <v>46156</v>
      </c>
      <c r="F6871" t="inlineStr">
        <is>
          <t>Violations were cited in the following area(s).</t>
        </is>
      </c>
      <c r="G6871" t="inlineStr">
        <is>
          <t>06D</t>
        </is>
      </c>
      <c r="H6871" t="inlineStr">
        <is>
          <t>Food contact surface not properly washed, rinsed and sanitized after each use and following any activity when contamination may have occurred.</t>
        </is>
      </c>
      <c r="I6871" t="inlineStr">
        <is>
          <t>Critical</t>
        </is>
      </c>
      <c r="J6871" t="n">
        <v>24</v>
      </c>
      <c r="L6871" s="9">
        <f>A6871&amp;"-"&amp;TEXT(E6871,"yyyymmdd")</f>
        <v/>
      </c>
    </row>
    <row r="6872">
      <c r="A6872" t="n">
        <v>40847025</v>
      </c>
      <c r="B6872" t="inlineStr">
        <is>
          <t>Brooklyn</t>
        </is>
      </c>
      <c r="C6872" t="inlineStr">
        <is>
          <t>11208</t>
        </is>
      </c>
      <c r="D6872" t="inlineStr">
        <is>
          <t>Latin American</t>
        </is>
      </c>
      <c r="E6872" s="8" t="n">
        <v>46156</v>
      </c>
      <c r="F6872" t="inlineStr">
        <is>
          <t>Violations were cited in the following area(s).</t>
        </is>
      </c>
      <c r="G6872" t="inlineStr">
        <is>
          <t>10B</t>
        </is>
      </c>
      <c r="H6872" t="inlineStr">
        <is>
          <t>Anti-siphonage or back-flow prevention device not provided where required; equipment or floor not properly drained; sewage disposal system in disrepair or not functioning properly. Condensation or liquid waste improperly disposed of.</t>
        </is>
      </c>
      <c r="I6872" t="inlineStr">
        <is>
          <t>Not Critical</t>
        </is>
      </c>
      <c r="J6872" t="n">
        <v>24</v>
      </c>
      <c r="L6872" s="9">
        <f>A6872&amp;"-"&amp;TEXT(E6872,"yyyymmdd")</f>
        <v/>
      </c>
    </row>
    <row r="6873">
      <c r="A6873" t="n">
        <v>40954991</v>
      </c>
      <c r="B6873" t="inlineStr">
        <is>
          <t>Manhattan</t>
        </is>
      </c>
      <c r="C6873" t="inlineStr">
        <is>
          <t>10011</t>
        </is>
      </c>
      <c r="D6873" t="inlineStr">
        <is>
          <t>American</t>
        </is>
      </c>
      <c r="E6873" s="8" t="n">
        <v>46156</v>
      </c>
      <c r="F6873" t="inlineStr">
        <is>
          <t>Violations were cited in the following area(s).</t>
        </is>
      </c>
      <c r="G6873" t="inlineStr">
        <is>
          <t>05D</t>
        </is>
      </c>
      <c r="H687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873" t="inlineStr">
        <is>
          <t>Critical</t>
        </is>
      </c>
      <c r="J6873" t="n">
        <v>13</v>
      </c>
      <c r="K6873" t="inlineStr">
        <is>
          <t>A</t>
        </is>
      </c>
      <c r="L6873" s="9">
        <f>A6873&amp;"-"&amp;TEXT(E6873,"yyyymmdd")</f>
        <v/>
      </c>
    </row>
    <row r="6874">
      <c r="A6874" t="n">
        <v>40954991</v>
      </c>
      <c r="B6874" t="inlineStr">
        <is>
          <t>Manhattan</t>
        </is>
      </c>
      <c r="C6874" t="inlineStr">
        <is>
          <t>10011</t>
        </is>
      </c>
      <c r="D6874" t="inlineStr">
        <is>
          <t>American</t>
        </is>
      </c>
      <c r="E6874" s="8" t="n">
        <v>46156</v>
      </c>
      <c r="F6874" t="inlineStr">
        <is>
          <t>Violations were cited in the following area(s).</t>
        </is>
      </c>
      <c r="G6874" t="inlineStr">
        <is>
          <t>10F</t>
        </is>
      </c>
      <c r="H6874" t="inlineStr">
        <is>
          <t>Non-food contact surface or equipment made of unacceptable material, not kept clean, or not properly sealed, raised, spaced or movable to allow accessibility for cleaning on all sides, above and underneath the unit.</t>
        </is>
      </c>
      <c r="I6874" t="inlineStr">
        <is>
          <t>Not Critical</t>
        </is>
      </c>
      <c r="J6874" t="n">
        <v>13</v>
      </c>
      <c r="K6874" t="inlineStr">
        <is>
          <t>A</t>
        </is>
      </c>
      <c r="L6874" s="9">
        <f>A6874&amp;"-"&amp;TEXT(E6874,"yyyymmdd")</f>
        <v/>
      </c>
    </row>
    <row r="6875">
      <c r="A6875" t="n">
        <v>40987028</v>
      </c>
      <c r="B6875" t="inlineStr">
        <is>
          <t>Queens</t>
        </is>
      </c>
      <c r="C6875" t="inlineStr">
        <is>
          <t>11355</t>
        </is>
      </c>
      <c r="D6875" t="inlineStr">
        <is>
          <t>Bakery Products/Desserts</t>
        </is>
      </c>
      <c r="E6875" s="8" t="n">
        <v>46156</v>
      </c>
      <c r="F6875" t="inlineStr">
        <is>
          <t>Violations were cited in the following area(s).</t>
        </is>
      </c>
      <c r="G6875" t="inlineStr">
        <is>
          <t>02B</t>
        </is>
      </c>
      <c r="H6875" t="inlineStr">
        <is>
          <t>Hot TCS food item not held at or above 140 °F.</t>
        </is>
      </c>
      <c r="I6875" t="inlineStr">
        <is>
          <t>Critical</t>
        </is>
      </c>
      <c r="J6875" t="n">
        <v>31</v>
      </c>
      <c r="L6875" s="9">
        <f>A6875&amp;"-"&amp;TEXT(E6875,"yyyymmdd")</f>
        <v/>
      </c>
    </row>
    <row r="6876">
      <c r="A6876" t="n">
        <v>40987028</v>
      </c>
      <c r="B6876" t="inlineStr">
        <is>
          <t>Queens</t>
        </is>
      </c>
      <c r="C6876" t="inlineStr">
        <is>
          <t>11355</t>
        </is>
      </c>
      <c r="D6876" t="inlineStr">
        <is>
          <t>Bakery Products/Desserts</t>
        </is>
      </c>
      <c r="E6876" s="8" t="n">
        <v>46156</v>
      </c>
      <c r="F6876" t="inlineStr">
        <is>
          <t>Violations were cited in the following area(s).</t>
        </is>
      </c>
      <c r="G6876" t="inlineStr">
        <is>
          <t>02G</t>
        </is>
      </c>
      <c r="H6876" t="inlineStr">
        <is>
          <t>Cold TCS food item held above 41 °F; smoked or processed fish held above 38 °F; intact raw eggs held above 45 °F; or reduced oxygen packaged (ROP) TCS foods held above required temperatures except during active necessary preparation.</t>
        </is>
      </c>
      <c r="I6876" t="inlineStr">
        <is>
          <t>Critical</t>
        </is>
      </c>
      <c r="J6876" t="n">
        <v>31</v>
      </c>
      <c r="L6876" s="9">
        <f>A6876&amp;"-"&amp;TEXT(E6876,"yyyymmdd")</f>
        <v/>
      </c>
    </row>
    <row r="6877">
      <c r="A6877" t="n">
        <v>40987028</v>
      </c>
      <c r="B6877" t="inlineStr">
        <is>
          <t>Queens</t>
        </is>
      </c>
      <c r="C6877" t="inlineStr">
        <is>
          <t>11355</t>
        </is>
      </c>
      <c r="D6877" t="inlineStr">
        <is>
          <t>Bakery Products/Desserts</t>
        </is>
      </c>
      <c r="E6877" s="8" t="n">
        <v>46156</v>
      </c>
      <c r="F6877" t="inlineStr">
        <is>
          <t>Violations were cited in the following area(s).</t>
        </is>
      </c>
      <c r="G6877" t="inlineStr">
        <is>
          <t>04L</t>
        </is>
      </c>
      <c r="H6877" t="inlineStr">
        <is>
          <t>Evidence of mice or live mice in establishment's food or non-food areas.</t>
        </is>
      </c>
      <c r="I6877" t="inlineStr">
        <is>
          <t>Critical</t>
        </is>
      </c>
      <c r="J6877" t="n">
        <v>31</v>
      </c>
      <c r="L6877" s="9">
        <f>A6877&amp;"-"&amp;TEXT(E6877,"yyyymmdd")</f>
        <v/>
      </c>
    </row>
    <row r="6878">
      <c r="A6878" t="n">
        <v>40987028</v>
      </c>
      <c r="B6878" t="inlineStr">
        <is>
          <t>Queens</t>
        </is>
      </c>
      <c r="C6878" t="inlineStr">
        <is>
          <t>11355</t>
        </is>
      </c>
      <c r="D6878" t="inlineStr">
        <is>
          <t>Bakery Products/Desserts</t>
        </is>
      </c>
      <c r="E6878" s="8" t="n">
        <v>46156</v>
      </c>
      <c r="F6878" t="inlineStr">
        <is>
          <t>Violations were cited in the following area(s).</t>
        </is>
      </c>
      <c r="G6878" t="inlineStr">
        <is>
          <t>06D</t>
        </is>
      </c>
      <c r="H6878" t="inlineStr">
        <is>
          <t>Food contact surface not properly washed, rinsed and sanitized after each use and following any activity when contamination may have occurred.</t>
        </is>
      </c>
      <c r="I6878" t="inlineStr">
        <is>
          <t>Critical</t>
        </is>
      </c>
      <c r="J6878" t="n">
        <v>31</v>
      </c>
      <c r="L6878" s="9">
        <f>A6878&amp;"-"&amp;TEXT(E6878,"yyyymmdd")</f>
        <v/>
      </c>
    </row>
    <row r="6879">
      <c r="A6879" t="n">
        <v>40987028</v>
      </c>
      <c r="B6879" t="inlineStr">
        <is>
          <t>Queens</t>
        </is>
      </c>
      <c r="C6879" t="inlineStr">
        <is>
          <t>11355</t>
        </is>
      </c>
      <c r="D6879" t="inlineStr">
        <is>
          <t>Bakery Products/Desserts</t>
        </is>
      </c>
      <c r="E6879" s="8" t="n">
        <v>46156</v>
      </c>
      <c r="F6879" t="inlineStr">
        <is>
          <t>Violations were cited in the following area(s).</t>
        </is>
      </c>
      <c r="G6879" t="inlineStr">
        <is>
          <t>08A</t>
        </is>
      </c>
      <c r="H6879" t="inlineStr">
        <is>
          <t>Establishment is not free of harborage or conditions conducive to rodents, insects or other pests.</t>
        </is>
      </c>
      <c r="I6879" t="inlineStr">
        <is>
          <t>Not Critical</t>
        </is>
      </c>
      <c r="J6879" t="n">
        <v>31</v>
      </c>
      <c r="L6879" s="9">
        <f>A6879&amp;"-"&amp;TEXT(E6879,"yyyymmdd")</f>
        <v/>
      </c>
    </row>
    <row r="6880">
      <c r="A6880" t="n">
        <v>40987028</v>
      </c>
      <c r="B6880" t="inlineStr">
        <is>
          <t>Queens</t>
        </is>
      </c>
      <c r="C6880" t="inlineStr">
        <is>
          <t>11355</t>
        </is>
      </c>
      <c r="D6880" t="inlineStr">
        <is>
          <t>Bakery Products/Desserts</t>
        </is>
      </c>
      <c r="E6880" s="8" t="n">
        <v>46156</v>
      </c>
      <c r="F6880" t="inlineStr">
        <is>
          <t>Violations were cited in the following area(s).</t>
        </is>
      </c>
      <c r="G6880" t="inlineStr">
        <is>
          <t>28-06</t>
        </is>
      </c>
      <c r="H6880" t="inlineStr">
        <is>
          <t>Contract with a pest management professional not in place. Record of extermination activities not kept on premises.</t>
        </is>
      </c>
      <c r="I6880" t="inlineStr">
        <is>
          <t>Not Critical</t>
        </is>
      </c>
      <c r="J6880" t="n">
        <v>31</v>
      </c>
      <c r="L6880" s="9">
        <f>A6880&amp;"-"&amp;TEXT(E6880,"yyyymmdd")</f>
        <v/>
      </c>
    </row>
    <row r="6881">
      <c r="A6881" t="n">
        <v>41042416</v>
      </c>
      <c r="B6881" t="inlineStr">
        <is>
          <t>Manhattan</t>
        </is>
      </c>
      <c r="C6881" t="inlineStr">
        <is>
          <t>10022</t>
        </is>
      </c>
      <c r="D6881" t="inlineStr">
        <is>
          <t>American</t>
        </is>
      </c>
      <c r="E6881" s="8" t="n">
        <v>46156</v>
      </c>
      <c r="F6881" t="inlineStr">
        <is>
          <t>Violations were cited in the following area(s).</t>
        </is>
      </c>
      <c r="G6881" t="inlineStr">
        <is>
          <t>02G</t>
        </is>
      </c>
      <c r="H6881" t="inlineStr">
        <is>
          <t>Cold TCS food item held above 41 °F; smoked or processed fish held above 38 °F; intact raw eggs held above 45 °F; or reduced oxygen packaged (ROP) TCS foods held above required temperatures except during active necessary preparation.</t>
        </is>
      </c>
      <c r="I6881" t="inlineStr">
        <is>
          <t>Critical</t>
        </is>
      </c>
      <c r="J6881" t="n">
        <v>30</v>
      </c>
      <c r="L6881" s="9">
        <f>A6881&amp;"-"&amp;TEXT(E6881,"yyyymmdd")</f>
        <v/>
      </c>
    </row>
    <row r="6882">
      <c r="A6882" t="n">
        <v>41042416</v>
      </c>
      <c r="B6882" t="inlineStr">
        <is>
          <t>Manhattan</t>
        </is>
      </c>
      <c r="C6882" t="inlineStr">
        <is>
          <t>10022</t>
        </is>
      </c>
      <c r="D6882" t="inlineStr">
        <is>
          <t>American</t>
        </is>
      </c>
      <c r="E6882" s="8" t="n">
        <v>46156</v>
      </c>
      <c r="F6882" t="inlineStr">
        <is>
          <t>Violations were cited in the following area(s).</t>
        </is>
      </c>
      <c r="G6882" t="inlineStr">
        <is>
          <t>04L</t>
        </is>
      </c>
      <c r="H6882" t="inlineStr">
        <is>
          <t>Evidence of mice or live mice in establishment's food or non-food areas.</t>
        </is>
      </c>
      <c r="I6882" t="inlineStr">
        <is>
          <t>Critical</t>
        </is>
      </c>
      <c r="J6882" t="n">
        <v>30</v>
      </c>
      <c r="L6882" s="9">
        <f>A6882&amp;"-"&amp;TEXT(E6882,"yyyymmdd")</f>
        <v/>
      </c>
    </row>
    <row r="6883">
      <c r="A6883" t="n">
        <v>41042416</v>
      </c>
      <c r="B6883" t="inlineStr">
        <is>
          <t>Manhattan</t>
        </is>
      </c>
      <c r="C6883" t="inlineStr">
        <is>
          <t>10022</t>
        </is>
      </c>
      <c r="D6883" t="inlineStr">
        <is>
          <t>American</t>
        </is>
      </c>
      <c r="E6883" s="8" t="n">
        <v>46156</v>
      </c>
      <c r="F6883" t="inlineStr">
        <is>
          <t>Violations were cited in the following area(s).</t>
        </is>
      </c>
      <c r="G6883" t="inlineStr">
        <is>
          <t>05H</t>
        </is>
      </c>
      <c r="H6883" t="inlineStr">
        <is>
          <t>No approved written standard operating procedure for avoiding contamination by refillable returnable containers.</t>
        </is>
      </c>
      <c r="I6883" t="inlineStr">
        <is>
          <t>Critical</t>
        </is>
      </c>
      <c r="J6883" t="n">
        <v>30</v>
      </c>
      <c r="L6883" s="9">
        <f>A6883&amp;"-"&amp;TEXT(E6883,"yyyymmdd")</f>
        <v/>
      </c>
    </row>
    <row r="6884">
      <c r="A6884" t="n">
        <v>41042416</v>
      </c>
      <c r="B6884" t="inlineStr">
        <is>
          <t>Manhattan</t>
        </is>
      </c>
      <c r="C6884" t="inlineStr">
        <is>
          <t>10022</t>
        </is>
      </c>
      <c r="D6884" t="inlineStr">
        <is>
          <t>American</t>
        </is>
      </c>
      <c r="E6884" s="8" t="n">
        <v>46156</v>
      </c>
      <c r="F6884" t="inlineStr">
        <is>
          <t>Violations were cited in the following area(s).</t>
        </is>
      </c>
      <c r="G6884" t="inlineStr">
        <is>
          <t>08A</t>
        </is>
      </c>
      <c r="H6884" t="inlineStr">
        <is>
          <t>Establishment is not free of harborage or conditions conducive to rodents, insects or other pests.</t>
        </is>
      </c>
      <c r="I6884" t="inlineStr">
        <is>
          <t>Not Critical</t>
        </is>
      </c>
      <c r="J6884" t="n">
        <v>30</v>
      </c>
      <c r="L6884" s="9">
        <f>A6884&amp;"-"&amp;TEXT(E6884,"yyyymmdd")</f>
        <v/>
      </c>
    </row>
    <row r="6885">
      <c r="A6885" t="n">
        <v>41042416</v>
      </c>
      <c r="B6885" t="inlineStr">
        <is>
          <t>Manhattan</t>
        </is>
      </c>
      <c r="C6885" t="inlineStr">
        <is>
          <t>10022</t>
        </is>
      </c>
      <c r="D6885" t="inlineStr">
        <is>
          <t>American</t>
        </is>
      </c>
      <c r="E6885" s="8" t="n">
        <v>46156</v>
      </c>
      <c r="F6885" t="inlineStr">
        <is>
          <t>Violations were cited in the following area(s).</t>
        </is>
      </c>
      <c r="G6885" t="inlineStr">
        <is>
          <t>08C</t>
        </is>
      </c>
      <c r="H6885" t="inlineStr">
        <is>
          <t>Pesticide not properly labeled or used by unlicensed individual. Pesticide, other toxic chemical improperly used/stored. Unprotected, unlocked bait station used.</t>
        </is>
      </c>
      <c r="I6885" t="inlineStr">
        <is>
          <t>Not Critical</t>
        </is>
      </c>
      <c r="J6885" t="n">
        <v>30</v>
      </c>
      <c r="L6885" s="9">
        <f>A6885&amp;"-"&amp;TEXT(E6885,"yyyymmdd")</f>
        <v/>
      </c>
    </row>
    <row r="6886">
      <c r="A6886" t="n">
        <v>41042416</v>
      </c>
      <c r="B6886" t="inlineStr">
        <is>
          <t>Manhattan</t>
        </is>
      </c>
      <c r="C6886" t="inlineStr">
        <is>
          <t>10022</t>
        </is>
      </c>
      <c r="D6886" t="inlineStr">
        <is>
          <t>American</t>
        </is>
      </c>
      <c r="E6886" s="8" t="n">
        <v>46156</v>
      </c>
      <c r="F6886" t="inlineStr">
        <is>
          <t>Violations were cited in the following area(s).</t>
        </is>
      </c>
      <c r="G6886" t="inlineStr">
        <is>
          <t>10F</t>
        </is>
      </c>
      <c r="H6886" t="inlineStr">
        <is>
          <t>Non-food contact surface or equipment made of unacceptable material, not kept clean, or not properly sealed, raised, spaced or movable to allow accessibility for cleaning on all sides, above and underneath the unit.</t>
        </is>
      </c>
      <c r="I6886" t="inlineStr">
        <is>
          <t>Not Critical</t>
        </is>
      </c>
      <c r="J6886" t="n">
        <v>30</v>
      </c>
      <c r="L6886" s="9">
        <f>A6886&amp;"-"&amp;TEXT(E6886,"yyyymmdd")</f>
        <v/>
      </c>
    </row>
    <row r="6887">
      <c r="A6887" t="n">
        <v>41102997</v>
      </c>
      <c r="B6887" t="inlineStr">
        <is>
          <t>Manhattan</t>
        </is>
      </c>
      <c r="C6887" t="inlineStr">
        <is>
          <t>10010</t>
        </is>
      </c>
      <c r="D6887" t="inlineStr">
        <is>
          <t>American</t>
        </is>
      </c>
      <c r="E6887" s="8" t="n">
        <v>46156</v>
      </c>
      <c r="F6887" t="inlineStr">
        <is>
          <t>Violations were cited in the following area(s).</t>
        </is>
      </c>
      <c r="G6887" t="inlineStr">
        <is>
          <t>06C</t>
        </is>
      </c>
      <c r="H688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887" t="inlineStr">
        <is>
          <t>Critical</t>
        </is>
      </c>
      <c r="J6887" t="n">
        <v>13</v>
      </c>
      <c r="K6887" t="inlineStr">
        <is>
          <t>A</t>
        </is>
      </c>
      <c r="L6887" s="9">
        <f>A6887&amp;"-"&amp;TEXT(E6887,"yyyymmdd")</f>
        <v/>
      </c>
    </row>
    <row r="6888">
      <c r="A6888" t="n">
        <v>41102997</v>
      </c>
      <c r="B6888" t="inlineStr">
        <is>
          <t>Manhattan</t>
        </is>
      </c>
      <c r="C6888" t="inlineStr">
        <is>
          <t>10010</t>
        </is>
      </c>
      <c r="D6888" t="inlineStr">
        <is>
          <t>American</t>
        </is>
      </c>
      <c r="E6888" s="8" t="n">
        <v>46156</v>
      </c>
      <c r="F6888" t="inlineStr">
        <is>
          <t>Violations were cited in the following area(s).</t>
        </is>
      </c>
      <c r="G6888" t="inlineStr">
        <is>
          <t>10B</t>
        </is>
      </c>
      <c r="H6888" t="inlineStr">
        <is>
          <t>Anti-siphonage or back-flow prevention device not provided where required; equipment or floor not properly drained; sewage disposal system in disrepair or not functioning properly. Condensation or liquid waste improperly disposed of.</t>
        </is>
      </c>
      <c r="I6888" t="inlineStr">
        <is>
          <t>Not Critical</t>
        </is>
      </c>
      <c r="J6888" t="n">
        <v>13</v>
      </c>
      <c r="K6888" t="inlineStr">
        <is>
          <t>A</t>
        </is>
      </c>
      <c r="L6888" s="9">
        <f>A6888&amp;"-"&amp;TEXT(E6888,"yyyymmdd")</f>
        <v/>
      </c>
    </row>
    <row r="6889">
      <c r="A6889" t="n">
        <v>41102997</v>
      </c>
      <c r="B6889" t="inlineStr">
        <is>
          <t>Manhattan</t>
        </is>
      </c>
      <c r="C6889" t="inlineStr">
        <is>
          <t>10010</t>
        </is>
      </c>
      <c r="D6889" t="inlineStr">
        <is>
          <t>American</t>
        </is>
      </c>
      <c r="E6889" s="8" t="n">
        <v>46156</v>
      </c>
      <c r="F6889" t="inlineStr">
        <is>
          <t>Violations were cited in the following area(s).</t>
        </is>
      </c>
      <c r="G6889" t="inlineStr">
        <is>
          <t>10F</t>
        </is>
      </c>
      <c r="H6889" t="inlineStr">
        <is>
          <t>Non-food contact surface or equipment made of unacceptable material, not kept clean, or not properly sealed, raised, spaced or movable to allow accessibility for cleaning on all sides, above and underneath the unit.</t>
        </is>
      </c>
      <c r="I6889" t="inlineStr">
        <is>
          <t>Not Critical</t>
        </is>
      </c>
      <c r="J6889" t="n">
        <v>13</v>
      </c>
      <c r="K6889" t="inlineStr">
        <is>
          <t>A</t>
        </is>
      </c>
      <c r="L6889" s="9">
        <f>A6889&amp;"-"&amp;TEXT(E6889,"yyyymmdd")</f>
        <v/>
      </c>
    </row>
    <row r="6890">
      <c r="A6890" t="n">
        <v>41182732</v>
      </c>
      <c r="B6890" t="inlineStr">
        <is>
          <t>Bronx</t>
        </is>
      </c>
      <c r="C6890" t="inlineStr">
        <is>
          <t>10452</t>
        </is>
      </c>
      <c r="D6890" t="inlineStr">
        <is>
          <t>Latin American</t>
        </is>
      </c>
      <c r="E6890" s="8" t="n">
        <v>46156</v>
      </c>
      <c r="F6890" t="inlineStr">
        <is>
          <t>Violations were cited in the following area(s).</t>
        </is>
      </c>
      <c r="G6890" t="inlineStr">
        <is>
          <t>04J</t>
        </is>
      </c>
      <c r="H6890" t="inlineStr">
        <is>
          <t>Properly scaled and calibrated thermometer or thermocouple not provided or not readily accessible in food preparation and hot/cold holding areas to measure temperatures of TCS foods during cooking, cooling, reheating, and holding.</t>
        </is>
      </c>
      <c r="I6890" t="inlineStr">
        <is>
          <t>Critical</t>
        </is>
      </c>
      <c r="J6890" t="n">
        <v>10</v>
      </c>
      <c r="K6890" t="inlineStr">
        <is>
          <t>A</t>
        </is>
      </c>
      <c r="L6890" s="9">
        <f>A6890&amp;"-"&amp;TEXT(E6890,"yyyymmdd")</f>
        <v/>
      </c>
    </row>
    <row r="6891">
      <c r="A6891" t="n">
        <v>41182732</v>
      </c>
      <c r="B6891" t="inlineStr">
        <is>
          <t>Bronx</t>
        </is>
      </c>
      <c r="C6891" t="inlineStr">
        <is>
          <t>10452</t>
        </is>
      </c>
      <c r="D6891" t="inlineStr">
        <is>
          <t>Latin American</t>
        </is>
      </c>
      <c r="E6891" s="8" t="n">
        <v>46156</v>
      </c>
      <c r="F6891" t="inlineStr">
        <is>
          <t>Violations were cited in the following area(s).</t>
        </is>
      </c>
      <c r="G6891" t="inlineStr">
        <is>
          <t>10B</t>
        </is>
      </c>
      <c r="H6891" t="inlineStr">
        <is>
          <t>Anti-siphonage or back-flow prevention device not provided where required; equipment or floor not properly drained; sewage disposal system in disrepair or not functioning properly. Condensation or liquid waste improperly disposed of.</t>
        </is>
      </c>
      <c r="I6891" t="inlineStr">
        <is>
          <t>Not Critical</t>
        </is>
      </c>
      <c r="J6891" t="n">
        <v>10</v>
      </c>
      <c r="K6891" t="inlineStr">
        <is>
          <t>A</t>
        </is>
      </c>
      <c r="L6891" s="9">
        <f>A6891&amp;"-"&amp;TEXT(E6891,"yyyymmdd")</f>
        <v/>
      </c>
    </row>
    <row r="6892">
      <c r="A6892" t="n">
        <v>41182732</v>
      </c>
      <c r="B6892" t="inlineStr">
        <is>
          <t>Bronx</t>
        </is>
      </c>
      <c r="C6892" t="inlineStr">
        <is>
          <t>10452</t>
        </is>
      </c>
      <c r="D6892" t="inlineStr">
        <is>
          <t>Latin American</t>
        </is>
      </c>
      <c r="E6892" s="8" t="n">
        <v>46156</v>
      </c>
      <c r="F6892" t="inlineStr">
        <is>
          <t>Violations were cited in the following area(s).</t>
        </is>
      </c>
      <c r="G6892" t="inlineStr">
        <is>
          <t>10F</t>
        </is>
      </c>
      <c r="H6892" t="inlineStr">
        <is>
          <t>Non-food contact surface or equipment made of unacceptable material, not kept clean, or not properly sealed, raised, spaced or movable to allow accessibility for cleaning on all sides, above and underneath the unit.</t>
        </is>
      </c>
      <c r="I6892" t="inlineStr">
        <is>
          <t>Not Critical</t>
        </is>
      </c>
      <c r="J6892" t="n">
        <v>10</v>
      </c>
      <c r="K6892" t="inlineStr">
        <is>
          <t>A</t>
        </is>
      </c>
      <c r="L6892" s="9">
        <f>A6892&amp;"-"&amp;TEXT(E6892,"yyyymmdd")</f>
        <v/>
      </c>
    </row>
    <row r="6893">
      <c r="A6893" t="n">
        <v>41230533</v>
      </c>
      <c r="B6893" t="inlineStr">
        <is>
          <t>Brooklyn</t>
        </is>
      </c>
      <c r="C6893" t="inlineStr">
        <is>
          <t>11214</t>
        </is>
      </c>
      <c r="D6893" t="inlineStr">
        <is>
          <t>Eastern European</t>
        </is>
      </c>
      <c r="E6893" s="8" t="n">
        <v>46156</v>
      </c>
      <c r="F6893" t="inlineStr">
        <is>
          <t>Violations were cited in the following area(s).</t>
        </is>
      </c>
      <c r="G6893" t="inlineStr">
        <is>
          <t>06C</t>
        </is>
      </c>
      <c r="H689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893" t="inlineStr">
        <is>
          <t>Critical</t>
        </is>
      </c>
      <c r="J6893" t="n">
        <v>10</v>
      </c>
      <c r="K6893" t="inlineStr">
        <is>
          <t>A</t>
        </is>
      </c>
      <c r="L6893" s="9">
        <f>A6893&amp;"-"&amp;TEXT(E6893,"yyyymmdd")</f>
        <v/>
      </c>
    </row>
    <row r="6894">
      <c r="A6894" t="n">
        <v>41230533</v>
      </c>
      <c r="B6894" t="inlineStr">
        <is>
          <t>Brooklyn</t>
        </is>
      </c>
      <c r="C6894" t="inlineStr">
        <is>
          <t>11214</t>
        </is>
      </c>
      <c r="D6894" t="inlineStr">
        <is>
          <t>Eastern European</t>
        </is>
      </c>
      <c r="E6894" s="8" t="n">
        <v>46156</v>
      </c>
      <c r="F6894" t="inlineStr">
        <is>
          <t>Violations were cited in the following area(s).</t>
        </is>
      </c>
      <c r="G6894" t="inlineStr">
        <is>
          <t>06D</t>
        </is>
      </c>
      <c r="H6894" t="inlineStr">
        <is>
          <t>Food contact surface not properly washed, rinsed and sanitized after each use and following any activity when contamination may have occurred.</t>
        </is>
      </c>
      <c r="I6894" t="inlineStr">
        <is>
          <t>Critical</t>
        </is>
      </c>
      <c r="J6894" t="n">
        <v>10</v>
      </c>
      <c r="K6894" t="inlineStr">
        <is>
          <t>A</t>
        </is>
      </c>
      <c r="L6894" s="9">
        <f>A6894&amp;"-"&amp;TEXT(E6894,"yyyymmdd")</f>
        <v/>
      </c>
    </row>
    <row r="6895">
      <c r="A6895" t="n">
        <v>41316782</v>
      </c>
      <c r="B6895" t="inlineStr">
        <is>
          <t>Bronx</t>
        </is>
      </c>
      <c r="C6895" t="inlineStr">
        <is>
          <t>10452</t>
        </is>
      </c>
      <c r="D6895" t="inlineStr">
        <is>
          <t>Juice, Smoothies, Fruit Salads</t>
        </is>
      </c>
      <c r="E6895" s="8" t="n">
        <v>46156</v>
      </c>
      <c r="F6895" t="inlineStr">
        <is>
          <t>Violations were cited in the following area(s).</t>
        </is>
      </c>
      <c r="G6895" t="inlineStr">
        <is>
          <t>03I</t>
        </is>
      </c>
      <c r="H6895" t="inlineStr">
        <is>
          <t>Juice packaged on premises with no or incomplete label, no warning statement</t>
        </is>
      </c>
      <c r="I6895" t="inlineStr">
        <is>
          <t>Critical</t>
        </is>
      </c>
      <c r="J6895" t="n">
        <v>12</v>
      </c>
      <c r="K6895" t="inlineStr">
        <is>
          <t>A</t>
        </is>
      </c>
      <c r="L6895" s="9">
        <f>A6895&amp;"-"&amp;TEXT(E6895,"yyyymmdd")</f>
        <v/>
      </c>
    </row>
    <row r="6896">
      <c r="A6896" t="n">
        <v>41316782</v>
      </c>
      <c r="B6896" t="inlineStr">
        <is>
          <t>Bronx</t>
        </is>
      </c>
      <c r="C6896" t="inlineStr">
        <is>
          <t>10452</t>
        </is>
      </c>
      <c r="D6896" t="inlineStr">
        <is>
          <t>Juice, Smoothies, Fruit Salads</t>
        </is>
      </c>
      <c r="E6896" s="8" t="n">
        <v>46156</v>
      </c>
      <c r="F6896" t="inlineStr">
        <is>
          <t>Violations were cited in the following area(s).</t>
        </is>
      </c>
      <c r="G6896" t="inlineStr">
        <is>
          <t>10F</t>
        </is>
      </c>
      <c r="H6896" t="inlineStr">
        <is>
          <t>Non-food contact surface or equipment made of unacceptable material, not kept clean, or not properly sealed, raised, spaced or movable to allow accessibility for cleaning on all sides, above and underneath the unit.</t>
        </is>
      </c>
      <c r="I6896" t="inlineStr">
        <is>
          <t>Not Critical</t>
        </is>
      </c>
      <c r="J6896" t="n">
        <v>12</v>
      </c>
      <c r="K6896" t="inlineStr">
        <is>
          <t>A</t>
        </is>
      </c>
      <c r="L6896" s="9">
        <f>A6896&amp;"-"&amp;TEXT(E6896,"yyyymmdd")</f>
        <v/>
      </c>
    </row>
    <row r="6897">
      <c r="A6897" t="n">
        <v>41396382</v>
      </c>
      <c r="B6897" t="inlineStr">
        <is>
          <t>Queens</t>
        </is>
      </c>
      <c r="C6897" t="inlineStr">
        <is>
          <t>11377</t>
        </is>
      </c>
      <c r="D6897" t="inlineStr">
        <is>
          <t>Latin American</t>
        </is>
      </c>
      <c r="E6897" s="8" t="n">
        <v>46156</v>
      </c>
      <c r="F6897" t="inlineStr">
        <is>
          <t>Violations were cited in the following area(s).</t>
        </is>
      </c>
      <c r="G6897" t="inlineStr">
        <is>
          <t>06C</t>
        </is>
      </c>
      <c r="H689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897" t="inlineStr">
        <is>
          <t>Critical</t>
        </is>
      </c>
      <c r="J6897" t="n">
        <v>12</v>
      </c>
      <c r="K6897" t="inlineStr">
        <is>
          <t>A</t>
        </is>
      </c>
      <c r="L6897" s="9">
        <f>A6897&amp;"-"&amp;TEXT(E6897,"yyyymmdd")</f>
        <v/>
      </c>
    </row>
    <row r="6898">
      <c r="A6898" t="n">
        <v>41396382</v>
      </c>
      <c r="B6898" t="inlineStr">
        <is>
          <t>Queens</t>
        </is>
      </c>
      <c r="C6898" t="inlineStr">
        <is>
          <t>11377</t>
        </is>
      </c>
      <c r="D6898" t="inlineStr">
        <is>
          <t>Latin American</t>
        </is>
      </c>
      <c r="E6898" s="8" t="n">
        <v>46156</v>
      </c>
      <c r="F6898" t="inlineStr">
        <is>
          <t>Violations were cited in the following area(s).</t>
        </is>
      </c>
      <c r="G6898" t="inlineStr">
        <is>
          <t>06D</t>
        </is>
      </c>
      <c r="H6898" t="inlineStr">
        <is>
          <t>Food contact surface not properly washed, rinsed and sanitized after each use and following any activity when contamination may have occurred.</t>
        </is>
      </c>
      <c r="I6898" t="inlineStr">
        <is>
          <t>Critical</t>
        </is>
      </c>
      <c r="J6898" t="n">
        <v>12</v>
      </c>
      <c r="K6898" t="inlineStr">
        <is>
          <t>A</t>
        </is>
      </c>
      <c r="L6898" s="9">
        <f>A6898&amp;"-"&amp;TEXT(E6898,"yyyymmdd")</f>
        <v/>
      </c>
    </row>
    <row r="6899">
      <c r="A6899" t="n">
        <v>41396382</v>
      </c>
      <c r="B6899" t="inlineStr">
        <is>
          <t>Queens</t>
        </is>
      </c>
      <c r="C6899" t="inlineStr">
        <is>
          <t>11377</t>
        </is>
      </c>
      <c r="D6899" t="inlineStr">
        <is>
          <t>Latin American</t>
        </is>
      </c>
      <c r="E6899" s="8" t="n">
        <v>46156</v>
      </c>
      <c r="F6899" t="inlineStr">
        <is>
          <t>Violations were cited in the following area(s).</t>
        </is>
      </c>
      <c r="G6899" t="inlineStr">
        <is>
          <t>10B</t>
        </is>
      </c>
      <c r="H6899" t="inlineStr">
        <is>
          <t>Anti-siphonage or back-flow prevention device not provided where required; equipment or floor not properly drained; sewage disposal system in disrepair or not functioning properly. Condensation or liquid waste improperly disposed of.</t>
        </is>
      </c>
      <c r="I6899" t="inlineStr">
        <is>
          <t>Not Critical</t>
        </is>
      </c>
      <c r="J6899" t="n">
        <v>12</v>
      </c>
      <c r="K6899" t="inlineStr">
        <is>
          <t>A</t>
        </is>
      </c>
      <c r="L6899" s="9">
        <f>A6899&amp;"-"&amp;TEXT(E6899,"yyyymmdd")</f>
        <v/>
      </c>
    </row>
    <row r="6900">
      <c r="A6900" t="n">
        <v>41451912</v>
      </c>
      <c r="B6900" t="inlineStr">
        <is>
          <t>Manhattan</t>
        </is>
      </c>
      <c r="C6900" t="inlineStr">
        <is>
          <t>10014</t>
        </is>
      </c>
      <c r="D6900" t="inlineStr">
        <is>
          <t>Korean</t>
        </is>
      </c>
      <c r="E6900" s="8" t="n">
        <v>46156</v>
      </c>
      <c r="F6900" t="inlineStr">
        <is>
          <t>Violations were cited in the following area(s).</t>
        </is>
      </c>
      <c r="G6900" t="inlineStr">
        <is>
          <t>05D</t>
        </is>
      </c>
      <c r="H690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900" t="inlineStr">
        <is>
          <t>Critical</t>
        </is>
      </c>
      <c r="J6900" t="n">
        <v>20</v>
      </c>
      <c r="L6900" s="9">
        <f>A6900&amp;"-"&amp;TEXT(E6900,"yyyymmdd")</f>
        <v/>
      </c>
    </row>
    <row r="6901">
      <c r="A6901" t="n">
        <v>41451912</v>
      </c>
      <c r="B6901" t="inlineStr">
        <is>
          <t>Manhattan</t>
        </is>
      </c>
      <c r="C6901" t="inlineStr">
        <is>
          <t>10014</t>
        </is>
      </c>
      <c r="D6901" t="inlineStr">
        <is>
          <t>Korean</t>
        </is>
      </c>
      <c r="E6901" s="8" t="n">
        <v>46156</v>
      </c>
      <c r="F6901" t="inlineStr">
        <is>
          <t>Violations were cited in the following area(s).</t>
        </is>
      </c>
      <c r="G6901" t="inlineStr">
        <is>
          <t>06C</t>
        </is>
      </c>
      <c r="H690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901" t="inlineStr">
        <is>
          <t>Critical</t>
        </is>
      </c>
      <c r="J6901" t="n">
        <v>20</v>
      </c>
      <c r="L6901" s="9">
        <f>A6901&amp;"-"&amp;TEXT(E6901,"yyyymmdd")</f>
        <v/>
      </c>
    </row>
    <row r="6902">
      <c r="A6902" t="n">
        <v>41451912</v>
      </c>
      <c r="B6902" t="inlineStr">
        <is>
          <t>Manhattan</t>
        </is>
      </c>
      <c r="C6902" t="inlineStr">
        <is>
          <t>10014</t>
        </is>
      </c>
      <c r="D6902" t="inlineStr">
        <is>
          <t>Korean</t>
        </is>
      </c>
      <c r="E6902" s="8" t="n">
        <v>46156</v>
      </c>
      <c r="F6902" t="inlineStr">
        <is>
          <t>Violations were cited in the following area(s).</t>
        </is>
      </c>
      <c r="G6902" t="inlineStr">
        <is>
          <t>10G</t>
        </is>
      </c>
      <c r="H6902" t="inlineStr">
        <is>
          <t>Dishwashing and ware washing: Cleaning and sanitizing of tableware, including dishes, utensils, and equipment deficient.</t>
        </is>
      </c>
      <c r="I6902" t="inlineStr">
        <is>
          <t>Not Critical</t>
        </is>
      </c>
      <c r="J6902" t="n">
        <v>20</v>
      </c>
      <c r="L6902" s="9">
        <f>A6902&amp;"-"&amp;TEXT(E6902,"yyyymmdd")</f>
        <v/>
      </c>
    </row>
    <row r="6903">
      <c r="A6903" t="n">
        <v>41461099</v>
      </c>
      <c r="B6903" t="inlineStr">
        <is>
          <t>Queens</t>
        </is>
      </c>
      <c r="C6903" t="inlineStr">
        <is>
          <t>11377</t>
        </is>
      </c>
      <c r="D6903" t="inlineStr">
        <is>
          <t>Thai</t>
        </is>
      </c>
      <c r="E6903" s="8" t="n">
        <v>46156</v>
      </c>
      <c r="F6903" t="inlineStr">
        <is>
          <t>Violations were cited in the following area(s).</t>
        </is>
      </c>
      <c r="G6903" t="inlineStr">
        <is>
          <t>02B</t>
        </is>
      </c>
      <c r="H6903" t="inlineStr">
        <is>
          <t>Hot TCS food item not held at or above 140 °F.</t>
        </is>
      </c>
      <c r="I6903" t="inlineStr">
        <is>
          <t>Critical</t>
        </is>
      </c>
      <c r="J6903" t="n">
        <v>21</v>
      </c>
      <c r="L6903" s="9">
        <f>A6903&amp;"-"&amp;TEXT(E6903,"yyyymmdd")</f>
        <v/>
      </c>
    </row>
    <row r="6904">
      <c r="A6904" t="n">
        <v>41461099</v>
      </c>
      <c r="B6904" t="inlineStr">
        <is>
          <t>Queens</t>
        </is>
      </c>
      <c r="C6904" t="inlineStr">
        <is>
          <t>11377</t>
        </is>
      </c>
      <c r="D6904" t="inlineStr">
        <is>
          <t>Thai</t>
        </is>
      </c>
      <c r="E6904" s="8" t="n">
        <v>46156</v>
      </c>
      <c r="F6904" t="inlineStr">
        <is>
          <t>Violations were cited in the following area(s).</t>
        </is>
      </c>
      <c r="G6904" t="inlineStr">
        <is>
          <t>02G</t>
        </is>
      </c>
      <c r="H6904" t="inlineStr">
        <is>
          <t>Cold TCS food item held above 41 °F; smoked or processed fish held above 38 °F; intact raw eggs held above 45 °F; or reduced oxygen packaged (ROP) TCS foods held above required temperatures except during active necessary preparation.</t>
        </is>
      </c>
      <c r="I6904" t="inlineStr">
        <is>
          <t>Critical</t>
        </is>
      </c>
      <c r="J6904" t="n">
        <v>21</v>
      </c>
      <c r="L6904" s="9">
        <f>A6904&amp;"-"&amp;TEXT(E6904,"yyyymmdd")</f>
        <v/>
      </c>
    </row>
    <row r="6905">
      <c r="A6905" t="n">
        <v>41461099</v>
      </c>
      <c r="B6905" t="inlineStr">
        <is>
          <t>Queens</t>
        </is>
      </c>
      <c r="C6905" t="inlineStr">
        <is>
          <t>11377</t>
        </is>
      </c>
      <c r="D6905" t="inlineStr">
        <is>
          <t>Thai</t>
        </is>
      </c>
      <c r="E6905" s="8" t="n">
        <v>46156</v>
      </c>
      <c r="F6905" t="inlineStr">
        <is>
          <t>Violations were cited in the following area(s).</t>
        </is>
      </c>
      <c r="G6905" t="inlineStr">
        <is>
          <t>06C</t>
        </is>
      </c>
      <c r="H690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905" t="inlineStr">
        <is>
          <t>Critical</t>
        </is>
      </c>
      <c r="J6905" t="n">
        <v>21</v>
      </c>
      <c r="L6905" s="9">
        <f>A6905&amp;"-"&amp;TEXT(E6905,"yyyymmdd")</f>
        <v/>
      </c>
    </row>
    <row r="6906">
      <c r="A6906" t="n">
        <v>41461099</v>
      </c>
      <c r="B6906" t="inlineStr">
        <is>
          <t>Queens</t>
        </is>
      </c>
      <c r="C6906" t="inlineStr">
        <is>
          <t>11377</t>
        </is>
      </c>
      <c r="D6906" t="inlineStr">
        <is>
          <t>Thai</t>
        </is>
      </c>
      <c r="E6906" s="8" t="n">
        <v>46156</v>
      </c>
      <c r="F6906" t="inlineStr">
        <is>
          <t>Violations were cited in the following area(s).</t>
        </is>
      </c>
      <c r="G6906" t="inlineStr">
        <is>
          <t>10H</t>
        </is>
      </c>
      <c r="H6906" t="inlineStr">
        <is>
          <t>Single service article not provided. Single service article reused or not protected from contamination when transported, stored, dispensed. Drinking straws not completely enclosed in wrapper or dispensed from a sanitary device.</t>
        </is>
      </c>
      <c r="I6906" t="inlineStr">
        <is>
          <t>Not Critical</t>
        </is>
      </c>
      <c r="J6906" t="n">
        <v>21</v>
      </c>
      <c r="L6906" s="9">
        <f>A6906&amp;"-"&amp;TEXT(E6906,"yyyymmdd")</f>
        <v/>
      </c>
    </row>
    <row r="6907">
      <c r="A6907" t="n">
        <v>41475669</v>
      </c>
      <c r="B6907" t="inlineStr">
        <is>
          <t>Queens</t>
        </is>
      </c>
      <c r="C6907" t="inlineStr">
        <is>
          <t>11375</t>
        </is>
      </c>
      <c r="D6907" t="inlineStr">
        <is>
          <t>Chinese</t>
        </is>
      </c>
      <c r="E6907" s="8" t="n">
        <v>46156</v>
      </c>
      <c r="F6907" t="inlineStr">
        <is>
          <t>Violations were cited in the following area(s).</t>
        </is>
      </c>
      <c r="G6907" t="inlineStr">
        <is>
          <t>02B</t>
        </is>
      </c>
      <c r="H6907" t="inlineStr">
        <is>
          <t>Hot TCS food item not held at or above 140 °F.</t>
        </is>
      </c>
      <c r="I6907" t="inlineStr">
        <is>
          <t>Critical</t>
        </is>
      </c>
      <c r="J6907" t="n">
        <v>22</v>
      </c>
      <c r="L6907" s="9">
        <f>A6907&amp;"-"&amp;TEXT(E6907,"yyyymmdd")</f>
        <v/>
      </c>
    </row>
    <row r="6908">
      <c r="A6908" t="n">
        <v>41475669</v>
      </c>
      <c r="B6908" t="inlineStr">
        <is>
          <t>Queens</t>
        </is>
      </c>
      <c r="C6908" t="inlineStr">
        <is>
          <t>11375</t>
        </is>
      </c>
      <c r="D6908" t="inlineStr">
        <is>
          <t>Chinese</t>
        </is>
      </c>
      <c r="E6908" s="8" t="n">
        <v>46156</v>
      </c>
      <c r="F6908" t="inlineStr">
        <is>
          <t>Violations were cited in the following area(s).</t>
        </is>
      </c>
      <c r="G6908" t="inlineStr">
        <is>
          <t>02G</t>
        </is>
      </c>
      <c r="H6908" t="inlineStr">
        <is>
          <t>Cold TCS food item held above 41 °F; smoked or processed fish held above 38 °F; intact raw eggs held above 45 °F; or reduced oxygen packaged (ROP) TCS foods held above required temperatures except during active necessary preparation.</t>
        </is>
      </c>
      <c r="I6908" t="inlineStr">
        <is>
          <t>Critical</t>
        </is>
      </c>
      <c r="J6908" t="n">
        <v>22</v>
      </c>
      <c r="L6908" s="9">
        <f>A6908&amp;"-"&amp;TEXT(E6908,"yyyymmdd")</f>
        <v/>
      </c>
    </row>
    <row r="6909">
      <c r="A6909" t="n">
        <v>41475669</v>
      </c>
      <c r="B6909" t="inlineStr">
        <is>
          <t>Queens</t>
        </is>
      </c>
      <c r="C6909" t="inlineStr">
        <is>
          <t>11375</t>
        </is>
      </c>
      <c r="D6909" t="inlineStr">
        <is>
          <t>Chinese</t>
        </is>
      </c>
      <c r="E6909" s="8" t="n">
        <v>46156</v>
      </c>
      <c r="F6909" t="inlineStr">
        <is>
          <t>Violations were cited in the following area(s).</t>
        </is>
      </c>
      <c r="G6909" t="inlineStr">
        <is>
          <t>09B</t>
        </is>
      </c>
      <c r="H6909" t="inlineStr">
        <is>
          <t>Thawing procedure improper.</t>
        </is>
      </c>
      <c r="I6909" t="inlineStr">
        <is>
          <t>Not Critical</t>
        </is>
      </c>
      <c r="J6909" t="n">
        <v>22</v>
      </c>
      <c r="L6909" s="9">
        <f>A6909&amp;"-"&amp;TEXT(E6909,"yyyymmdd")</f>
        <v/>
      </c>
    </row>
    <row r="6910">
      <c r="A6910" t="n">
        <v>41475669</v>
      </c>
      <c r="B6910" t="inlineStr">
        <is>
          <t>Queens</t>
        </is>
      </c>
      <c r="C6910" t="inlineStr">
        <is>
          <t>11375</t>
        </is>
      </c>
      <c r="D6910" t="inlineStr">
        <is>
          <t>Chinese</t>
        </is>
      </c>
      <c r="E6910" s="8" t="n">
        <v>46156</v>
      </c>
      <c r="F6910" t="inlineStr">
        <is>
          <t>Violations were cited in the following area(s).</t>
        </is>
      </c>
      <c r="G6910" t="inlineStr">
        <is>
          <t>10B</t>
        </is>
      </c>
      <c r="H6910" t="inlineStr">
        <is>
          <t>Anti-siphonage or back-flow prevention device not provided where required; equipment or floor not properly drained; sewage disposal system in disrepair or not functioning properly. Condensation or liquid waste improperly disposed of.</t>
        </is>
      </c>
      <c r="I6910" t="inlineStr">
        <is>
          <t>Not Critical</t>
        </is>
      </c>
      <c r="J6910" t="n">
        <v>22</v>
      </c>
      <c r="L6910" s="9">
        <f>A6910&amp;"-"&amp;TEXT(E6910,"yyyymmdd")</f>
        <v/>
      </c>
    </row>
    <row r="6911">
      <c r="A6911" t="n">
        <v>41475669</v>
      </c>
      <c r="B6911" t="inlineStr">
        <is>
          <t>Queens</t>
        </is>
      </c>
      <c r="C6911" t="inlineStr">
        <is>
          <t>11375</t>
        </is>
      </c>
      <c r="D6911" t="inlineStr">
        <is>
          <t>Chinese</t>
        </is>
      </c>
      <c r="E6911" s="8" t="n">
        <v>46156</v>
      </c>
      <c r="F6911" t="inlineStr">
        <is>
          <t>Violations were cited in the following area(s).</t>
        </is>
      </c>
      <c r="G6911" t="inlineStr">
        <is>
          <t>10F</t>
        </is>
      </c>
      <c r="H6911" t="inlineStr">
        <is>
          <t>Non-food contact surface or equipment made of unacceptable material, not kept clean, or not properly sealed, raised, spaced or movable to allow accessibility for cleaning on all sides, above and underneath the unit.</t>
        </is>
      </c>
      <c r="I6911" t="inlineStr">
        <is>
          <t>Not Critical</t>
        </is>
      </c>
      <c r="J6911" t="n">
        <v>22</v>
      </c>
      <c r="L6911" s="9">
        <f>A6911&amp;"-"&amp;TEXT(E6911,"yyyymmdd")</f>
        <v/>
      </c>
    </row>
    <row r="6912">
      <c r="A6912" t="n">
        <v>41503710</v>
      </c>
      <c r="B6912" t="inlineStr">
        <is>
          <t>Queens</t>
        </is>
      </c>
      <c r="C6912" t="inlineStr">
        <is>
          <t>11372</t>
        </is>
      </c>
      <c r="D6912" t="inlineStr">
        <is>
          <t>Latin American</t>
        </is>
      </c>
      <c r="E6912" s="8" t="n">
        <v>46156</v>
      </c>
      <c r="F6912" t="inlineStr">
        <is>
          <t>Violations were cited in the following area(s).</t>
        </is>
      </c>
      <c r="G6912" t="inlineStr">
        <is>
          <t>04A</t>
        </is>
      </c>
      <c r="H6912" t="inlineStr">
        <is>
          <t>Food Protection Certificate (FPC) not held by manager or supervisor of food operations.</t>
        </is>
      </c>
      <c r="I6912" t="inlineStr">
        <is>
          <t>Critical</t>
        </is>
      </c>
      <c r="J6912" t="n">
        <v>10</v>
      </c>
      <c r="L6912" s="9">
        <f>A6912&amp;"-"&amp;TEXT(E6912,"yyyymmdd")</f>
        <v/>
      </c>
    </row>
    <row r="6913">
      <c r="A6913" t="n">
        <v>41529617</v>
      </c>
      <c r="B6913" t="inlineStr">
        <is>
          <t>Brooklyn</t>
        </is>
      </c>
      <c r="C6913" t="inlineStr">
        <is>
          <t>11209</t>
        </is>
      </c>
      <c r="D6913" t="inlineStr">
        <is>
          <t>Japanese</t>
        </is>
      </c>
      <c r="E6913" s="8" t="n">
        <v>46156</v>
      </c>
      <c r="F6913" t="inlineStr">
        <is>
          <t>Violations were cited in the following area(s).</t>
        </is>
      </c>
      <c r="G6913" t="inlineStr">
        <is>
          <t>06A</t>
        </is>
      </c>
      <c r="H6913" t="inlineStr">
        <is>
          <t>Personal cleanliness is inadequate. Outer garment soiled with possible contaminant. Effective hair restraint not worn where required. Jewelry worn on hands or arms. Fingernail polish worn or fingernails not kept clean and trimmed.</t>
        </is>
      </c>
      <c r="I6913" t="inlineStr">
        <is>
          <t>Critical</t>
        </is>
      </c>
      <c r="J6913" t="n">
        <v>19</v>
      </c>
      <c r="L6913" s="9">
        <f>A6913&amp;"-"&amp;TEXT(E6913,"yyyymmdd")</f>
        <v/>
      </c>
    </row>
    <row r="6914">
      <c r="A6914" t="n">
        <v>41529617</v>
      </c>
      <c r="B6914" t="inlineStr">
        <is>
          <t>Brooklyn</t>
        </is>
      </c>
      <c r="C6914" t="inlineStr">
        <is>
          <t>11209</t>
        </is>
      </c>
      <c r="D6914" t="inlineStr">
        <is>
          <t>Japanese</t>
        </is>
      </c>
      <c r="E6914" s="8" t="n">
        <v>46156</v>
      </c>
      <c r="F6914" t="inlineStr">
        <is>
          <t>Violations were cited in the following area(s).</t>
        </is>
      </c>
      <c r="G6914" t="inlineStr">
        <is>
          <t>06F</t>
        </is>
      </c>
      <c r="H6914" t="inlineStr">
        <is>
          <t>Wiping cloths not stored clean and dry, or in a sanitizing solution, between uses.</t>
        </is>
      </c>
      <c r="I6914" t="inlineStr">
        <is>
          <t>Critical</t>
        </is>
      </c>
      <c r="J6914" t="n">
        <v>19</v>
      </c>
      <c r="L6914" s="9">
        <f>A6914&amp;"-"&amp;TEXT(E6914,"yyyymmdd")</f>
        <v/>
      </c>
    </row>
    <row r="6915">
      <c r="A6915" t="n">
        <v>41529617</v>
      </c>
      <c r="B6915" t="inlineStr">
        <is>
          <t>Brooklyn</t>
        </is>
      </c>
      <c r="C6915" t="inlineStr">
        <is>
          <t>11209</t>
        </is>
      </c>
      <c r="D6915" t="inlineStr">
        <is>
          <t>Japanese</t>
        </is>
      </c>
      <c r="E6915" s="8" t="n">
        <v>46156</v>
      </c>
      <c r="F6915" t="inlineStr">
        <is>
          <t>Violations were cited in the following area(s).</t>
        </is>
      </c>
      <c r="G6915" t="inlineStr">
        <is>
          <t>09B</t>
        </is>
      </c>
      <c r="H6915" t="inlineStr">
        <is>
          <t>Thawing procedure improper.</t>
        </is>
      </c>
      <c r="I6915" t="inlineStr">
        <is>
          <t>Not Critical</t>
        </is>
      </c>
      <c r="J6915" t="n">
        <v>19</v>
      </c>
      <c r="L6915" s="9">
        <f>A6915&amp;"-"&amp;TEXT(E6915,"yyyymmdd")</f>
        <v/>
      </c>
    </row>
    <row r="6916">
      <c r="A6916" t="n">
        <v>41529617</v>
      </c>
      <c r="B6916" t="inlineStr">
        <is>
          <t>Brooklyn</t>
        </is>
      </c>
      <c r="C6916" t="inlineStr">
        <is>
          <t>11209</t>
        </is>
      </c>
      <c r="D6916" t="inlineStr">
        <is>
          <t>Japanese</t>
        </is>
      </c>
      <c r="E6916" s="8" t="n">
        <v>46156</v>
      </c>
      <c r="F6916" t="inlineStr">
        <is>
          <t>Violations were cited in the following area(s).</t>
        </is>
      </c>
      <c r="G6916" t="inlineStr">
        <is>
          <t>10F</t>
        </is>
      </c>
      <c r="H6916" t="inlineStr">
        <is>
          <t>Non-food contact surface or equipment made of unacceptable material, not kept clean, or not properly sealed, raised, spaced or movable to allow accessibility for cleaning on all sides, above and underneath the unit.</t>
        </is>
      </c>
      <c r="I6916" t="inlineStr">
        <is>
          <t>Not Critical</t>
        </is>
      </c>
      <c r="J6916" t="n">
        <v>19</v>
      </c>
      <c r="L6916" s="9">
        <f>A6916&amp;"-"&amp;TEXT(E6916,"yyyymmdd")</f>
        <v/>
      </c>
    </row>
    <row r="6917">
      <c r="A6917" t="n">
        <v>41529617</v>
      </c>
      <c r="B6917" t="inlineStr">
        <is>
          <t>Brooklyn</t>
        </is>
      </c>
      <c r="C6917" t="inlineStr">
        <is>
          <t>11209</t>
        </is>
      </c>
      <c r="D6917" t="inlineStr">
        <is>
          <t>Japanese</t>
        </is>
      </c>
      <c r="E6917" s="8" t="n">
        <v>46156</v>
      </c>
      <c r="F6917" t="inlineStr">
        <is>
          <t>Violations were cited in the following area(s).</t>
        </is>
      </c>
      <c r="G6917" t="inlineStr">
        <is>
          <t>10G</t>
        </is>
      </c>
      <c r="H6917" t="inlineStr">
        <is>
          <t>Dishwashing and ware washing: Cleaning and sanitizing of tableware, including dishes, utensils, and equipment deficient.</t>
        </is>
      </c>
      <c r="I6917" t="inlineStr">
        <is>
          <t>Not Critical</t>
        </is>
      </c>
      <c r="J6917" t="n">
        <v>19</v>
      </c>
      <c r="L6917" s="9">
        <f>A6917&amp;"-"&amp;TEXT(E6917,"yyyymmdd")</f>
        <v/>
      </c>
    </row>
    <row r="6918">
      <c r="A6918" t="n">
        <v>41551299</v>
      </c>
      <c r="B6918" t="inlineStr">
        <is>
          <t>Brooklyn</t>
        </is>
      </c>
      <c r="C6918" t="inlineStr">
        <is>
          <t>11215</t>
        </is>
      </c>
      <c r="D6918" t="inlineStr">
        <is>
          <t>American</t>
        </is>
      </c>
      <c r="E6918" s="8" t="n">
        <v>46156</v>
      </c>
      <c r="F6918" t="inlineStr">
        <is>
          <t>Violations were cited in the following area(s).</t>
        </is>
      </c>
      <c r="G6918" t="inlineStr">
        <is>
          <t>06C</t>
        </is>
      </c>
      <c r="H691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918" t="inlineStr">
        <is>
          <t>Critical</t>
        </is>
      </c>
      <c r="J6918" t="n">
        <v>12</v>
      </c>
      <c r="K6918" t="inlineStr">
        <is>
          <t>A</t>
        </is>
      </c>
      <c r="L6918" s="9">
        <f>A6918&amp;"-"&amp;TEXT(E6918,"yyyymmdd")</f>
        <v/>
      </c>
    </row>
    <row r="6919">
      <c r="A6919" t="n">
        <v>41551299</v>
      </c>
      <c r="B6919" t="inlineStr">
        <is>
          <t>Brooklyn</t>
        </is>
      </c>
      <c r="C6919" t="inlineStr">
        <is>
          <t>11215</t>
        </is>
      </c>
      <c r="D6919" t="inlineStr">
        <is>
          <t>American</t>
        </is>
      </c>
      <c r="E6919" s="8" t="n">
        <v>46156</v>
      </c>
      <c r="F6919" t="inlineStr">
        <is>
          <t>Violations were cited in the following area(s).</t>
        </is>
      </c>
      <c r="G6919" t="inlineStr">
        <is>
          <t>09B</t>
        </is>
      </c>
      <c r="H6919" t="inlineStr">
        <is>
          <t>Thawing procedure improper.</t>
        </is>
      </c>
      <c r="I6919" t="inlineStr">
        <is>
          <t>Not Critical</t>
        </is>
      </c>
      <c r="J6919" t="n">
        <v>12</v>
      </c>
      <c r="K6919" t="inlineStr">
        <is>
          <t>A</t>
        </is>
      </c>
      <c r="L6919" s="9">
        <f>A6919&amp;"-"&amp;TEXT(E6919,"yyyymmdd")</f>
        <v/>
      </c>
    </row>
    <row r="6920">
      <c r="A6920" t="n">
        <v>41551299</v>
      </c>
      <c r="B6920" t="inlineStr">
        <is>
          <t>Brooklyn</t>
        </is>
      </c>
      <c r="C6920" t="inlineStr">
        <is>
          <t>11215</t>
        </is>
      </c>
      <c r="D6920" t="inlineStr">
        <is>
          <t>American</t>
        </is>
      </c>
      <c r="E6920" s="8" t="n">
        <v>46156</v>
      </c>
      <c r="F6920" t="inlineStr">
        <is>
          <t>Violations were cited in the following area(s).</t>
        </is>
      </c>
      <c r="G6920" t="inlineStr">
        <is>
          <t>10F</t>
        </is>
      </c>
      <c r="H6920" t="inlineStr">
        <is>
          <t>Non-food contact surface or equipment made of unacceptable material, not kept clean, or not properly sealed, raised, spaced or movable to allow accessibility for cleaning on all sides, above and underneath the unit.</t>
        </is>
      </c>
      <c r="I6920" t="inlineStr">
        <is>
          <t>Not Critical</t>
        </is>
      </c>
      <c r="J6920" t="n">
        <v>12</v>
      </c>
      <c r="K6920" t="inlineStr">
        <is>
          <t>A</t>
        </is>
      </c>
      <c r="L6920" s="9">
        <f>A6920&amp;"-"&amp;TEXT(E6920,"yyyymmdd")</f>
        <v/>
      </c>
    </row>
    <row r="6921">
      <c r="A6921" t="n">
        <v>41551299</v>
      </c>
      <c r="B6921" t="inlineStr">
        <is>
          <t>Brooklyn</t>
        </is>
      </c>
      <c r="C6921" t="inlineStr">
        <is>
          <t>11215</t>
        </is>
      </c>
      <c r="D6921" t="inlineStr">
        <is>
          <t>American</t>
        </is>
      </c>
      <c r="E6921" s="8" t="n">
        <v>46156</v>
      </c>
      <c r="F6921" t="inlineStr">
        <is>
          <t>Violations were cited in the following area(s).</t>
        </is>
      </c>
      <c r="G6921" t="inlineStr">
        <is>
          <t>10H</t>
        </is>
      </c>
      <c r="H6921" t="inlineStr">
        <is>
          <t>Single service article not provided. Single service article reused or not protected from contamination when transported, stored, dispensed. Drinking straws not completely enclosed in wrapper or dispensed from a sanitary device.</t>
        </is>
      </c>
      <c r="I6921" t="inlineStr">
        <is>
          <t>Not Critical</t>
        </is>
      </c>
      <c r="J6921" t="n">
        <v>12</v>
      </c>
      <c r="K6921" t="inlineStr">
        <is>
          <t>A</t>
        </is>
      </c>
      <c r="L6921" s="9">
        <f>A6921&amp;"-"&amp;TEXT(E6921,"yyyymmdd")</f>
        <v/>
      </c>
    </row>
    <row r="6922">
      <c r="A6922" t="n">
        <v>41582117</v>
      </c>
      <c r="B6922" t="inlineStr">
        <is>
          <t>Queens</t>
        </is>
      </c>
      <c r="C6922" t="inlineStr">
        <is>
          <t>11374</t>
        </is>
      </c>
      <c r="D6922" t="inlineStr">
        <is>
          <t>Soups/Salads/Sandwiches</t>
        </is>
      </c>
      <c r="E6922" s="8" t="n">
        <v>46156</v>
      </c>
      <c r="F6922" t="inlineStr">
        <is>
          <t>Violations were cited in the following area(s).</t>
        </is>
      </c>
      <c r="G6922" t="inlineStr">
        <is>
          <t>05D</t>
        </is>
      </c>
      <c r="H692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922" t="inlineStr">
        <is>
          <t>Critical</t>
        </is>
      </c>
      <c r="J6922" t="n">
        <v>10</v>
      </c>
      <c r="K6922" t="inlineStr">
        <is>
          <t>A</t>
        </is>
      </c>
      <c r="L6922" s="9">
        <f>A6922&amp;"-"&amp;TEXT(E6922,"yyyymmdd")</f>
        <v/>
      </c>
    </row>
    <row r="6923">
      <c r="A6923" t="n">
        <v>41667090</v>
      </c>
      <c r="B6923" t="inlineStr">
        <is>
          <t>Manhattan</t>
        </is>
      </c>
      <c r="C6923" t="inlineStr">
        <is>
          <t>10025</t>
        </is>
      </c>
      <c r="D6923" t="inlineStr">
        <is>
          <t>Juice, Smoothies, Fruit Salads</t>
        </is>
      </c>
      <c r="E6923" s="8" t="n">
        <v>46156</v>
      </c>
      <c r="F6923" t="inlineStr">
        <is>
          <t>Violations were cited in the following area(s).</t>
        </is>
      </c>
      <c r="G6923" t="inlineStr">
        <is>
          <t>06A</t>
        </is>
      </c>
      <c r="H6923" t="inlineStr">
        <is>
          <t>Personal cleanliness is inadequate. Outer garment soiled with possible contaminant. Effective hair restraint not worn where required. Jewelry worn on hands or arms. Fingernail polish worn or fingernails not kept clean and trimmed.</t>
        </is>
      </c>
      <c r="I6923" t="inlineStr">
        <is>
          <t>Critical</t>
        </is>
      </c>
      <c r="J6923" t="n">
        <v>5</v>
      </c>
      <c r="K6923" t="inlineStr">
        <is>
          <t>A</t>
        </is>
      </c>
      <c r="L6923" s="9">
        <f>A6923&amp;"-"&amp;TEXT(E6923,"yyyymmdd")</f>
        <v/>
      </c>
    </row>
    <row r="6924">
      <c r="A6924" t="n">
        <v>41701789</v>
      </c>
      <c r="B6924" t="inlineStr">
        <is>
          <t>Manhattan</t>
        </is>
      </c>
      <c r="C6924" t="inlineStr">
        <is>
          <t>10032</t>
        </is>
      </c>
      <c r="D6924" t="inlineStr">
        <is>
          <t>Pizza</t>
        </is>
      </c>
      <c r="E6924" s="8" t="n">
        <v>46156</v>
      </c>
      <c r="F6924" t="inlineStr">
        <is>
          <t>Violations were cited in the following area(s).</t>
        </is>
      </c>
      <c r="G6924" t="inlineStr">
        <is>
          <t>02G</t>
        </is>
      </c>
      <c r="H6924" t="inlineStr">
        <is>
          <t>Cold TCS food item held above 41 °F; smoked or processed fish held above 38 °F; intact raw eggs held above 45 °F; or reduced oxygen packaged (ROP) TCS foods held above required temperatures except during active necessary preparation.</t>
        </is>
      </c>
      <c r="I6924" t="inlineStr">
        <is>
          <t>Critical</t>
        </is>
      </c>
      <c r="J6924" t="n">
        <v>19</v>
      </c>
      <c r="L6924" s="9">
        <f>A6924&amp;"-"&amp;TEXT(E6924,"yyyymmdd")</f>
        <v/>
      </c>
    </row>
    <row r="6925">
      <c r="A6925" t="n">
        <v>41701789</v>
      </c>
      <c r="B6925" t="inlineStr">
        <is>
          <t>Manhattan</t>
        </is>
      </c>
      <c r="C6925" t="inlineStr">
        <is>
          <t>10032</t>
        </is>
      </c>
      <c r="D6925" t="inlineStr">
        <is>
          <t>Pizza</t>
        </is>
      </c>
      <c r="E6925" s="8" t="n">
        <v>46156</v>
      </c>
      <c r="F6925" t="inlineStr">
        <is>
          <t>Violations were cited in the following area(s).</t>
        </is>
      </c>
      <c r="G6925" t="inlineStr">
        <is>
          <t>04L</t>
        </is>
      </c>
      <c r="H6925" t="inlineStr">
        <is>
          <t>Evidence of mice or live mice in establishment's food or non-food areas.</t>
        </is>
      </c>
      <c r="I6925" t="inlineStr">
        <is>
          <t>Critical</t>
        </is>
      </c>
      <c r="J6925" t="n">
        <v>19</v>
      </c>
      <c r="L6925" s="9">
        <f>A6925&amp;"-"&amp;TEXT(E6925,"yyyymmdd")</f>
        <v/>
      </c>
    </row>
    <row r="6926">
      <c r="A6926" t="n">
        <v>41701789</v>
      </c>
      <c r="B6926" t="inlineStr">
        <is>
          <t>Manhattan</t>
        </is>
      </c>
      <c r="C6926" t="inlineStr">
        <is>
          <t>10032</t>
        </is>
      </c>
      <c r="D6926" t="inlineStr">
        <is>
          <t>Pizza</t>
        </is>
      </c>
      <c r="E6926" s="8" t="n">
        <v>46156</v>
      </c>
      <c r="F6926" t="inlineStr">
        <is>
          <t>Violations were cited in the following area(s).</t>
        </is>
      </c>
      <c r="G6926" t="inlineStr">
        <is>
          <t>04M</t>
        </is>
      </c>
      <c r="H6926" t="inlineStr">
        <is>
          <t>Live roaches in facility's food or non-food area.</t>
        </is>
      </c>
      <c r="I6926" t="inlineStr">
        <is>
          <t>Critical</t>
        </is>
      </c>
      <c r="J6926" t="n">
        <v>19</v>
      </c>
      <c r="L6926" s="9">
        <f>A6926&amp;"-"&amp;TEXT(E6926,"yyyymmdd")</f>
        <v/>
      </c>
    </row>
    <row r="6927">
      <c r="A6927" t="n">
        <v>41701789</v>
      </c>
      <c r="B6927" t="inlineStr">
        <is>
          <t>Manhattan</t>
        </is>
      </c>
      <c r="C6927" t="inlineStr">
        <is>
          <t>10032</t>
        </is>
      </c>
      <c r="D6927" t="inlineStr">
        <is>
          <t>Pizza</t>
        </is>
      </c>
      <c r="E6927" s="8" t="n">
        <v>46156</v>
      </c>
      <c r="F6927" t="inlineStr">
        <is>
          <t>Violations were cited in the following area(s).</t>
        </is>
      </c>
      <c r="G6927" t="inlineStr">
        <is>
          <t>08A</t>
        </is>
      </c>
      <c r="H6927" t="inlineStr">
        <is>
          <t>Establishment is not free of harborage or conditions conducive to rodents, insects or other pests.</t>
        </is>
      </c>
      <c r="I6927" t="inlineStr">
        <is>
          <t>Not Critical</t>
        </is>
      </c>
      <c r="J6927" t="n">
        <v>19</v>
      </c>
      <c r="L6927" s="9">
        <f>A6927&amp;"-"&amp;TEXT(E6927,"yyyymmdd")</f>
        <v/>
      </c>
    </row>
    <row r="6928">
      <c r="A6928" t="n">
        <v>41701789</v>
      </c>
      <c r="B6928" t="inlineStr">
        <is>
          <t>Manhattan</t>
        </is>
      </c>
      <c r="C6928" t="inlineStr">
        <is>
          <t>10032</t>
        </is>
      </c>
      <c r="D6928" t="inlineStr">
        <is>
          <t>Pizza</t>
        </is>
      </c>
      <c r="E6928" s="8" t="n">
        <v>46156</v>
      </c>
      <c r="F6928" t="inlineStr">
        <is>
          <t>Violations were cited in the following area(s).</t>
        </is>
      </c>
      <c r="G6928" t="inlineStr">
        <is>
          <t>28-06</t>
        </is>
      </c>
      <c r="H6928" t="inlineStr">
        <is>
          <t>Contract with a pest management professional not in place. Record of extermination activities not kept on premises.</t>
        </is>
      </c>
      <c r="I6928" t="inlineStr">
        <is>
          <t>Not Critical</t>
        </is>
      </c>
      <c r="J6928" t="n">
        <v>19</v>
      </c>
      <c r="L6928" s="9">
        <f>A6928&amp;"-"&amp;TEXT(E6928,"yyyymmdd")</f>
        <v/>
      </c>
    </row>
    <row r="6929">
      <c r="A6929" t="n">
        <v>41707875</v>
      </c>
      <c r="B6929" t="inlineStr">
        <is>
          <t>Manhattan</t>
        </is>
      </c>
      <c r="C6929" t="inlineStr">
        <is>
          <t>10033</t>
        </is>
      </c>
      <c r="D6929" t="inlineStr">
        <is>
          <t>Chinese</t>
        </is>
      </c>
      <c r="E6929" s="8" t="n">
        <v>46156</v>
      </c>
      <c r="F6929" t="inlineStr">
        <is>
          <t>Violations were cited in the following area(s).</t>
        </is>
      </c>
      <c r="G6929" t="inlineStr">
        <is>
          <t>02G</t>
        </is>
      </c>
      <c r="H6929" t="inlineStr">
        <is>
          <t>Cold TCS food item held above 41 °F; smoked or processed fish held above 38 °F; intact raw eggs held above 45 °F; or reduced oxygen packaged (ROP) TCS foods held above required temperatures except during active necessary preparation.</t>
        </is>
      </c>
      <c r="I6929" t="inlineStr">
        <is>
          <t>Critical</t>
        </is>
      </c>
      <c r="J6929" t="n">
        <v>23</v>
      </c>
      <c r="L6929" s="9">
        <f>A6929&amp;"-"&amp;TEXT(E6929,"yyyymmdd")</f>
        <v/>
      </c>
    </row>
    <row r="6930">
      <c r="A6930" t="n">
        <v>41707875</v>
      </c>
      <c r="B6930" t="inlineStr">
        <is>
          <t>Manhattan</t>
        </is>
      </c>
      <c r="C6930" t="inlineStr">
        <is>
          <t>10033</t>
        </is>
      </c>
      <c r="D6930" t="inlineStr">
        <is>
          <t>Chinese</t>
        </is>
      </c>
      <c r="E6930" s="8" t="n">
        <v>46156</v>
      </c>
      <c r="F6930" t="inlineStr">
        <is>
          <t>Violations were cited in the following area(s).</t>
        </is>
      </c>
      <c r="G6930" t="inlineStr">
        <is>
          <t>04L</t>
        </is>
      </c>
      <c r="H6930" t="inlineStr">
        <is>
          <t>Evidence of mice or live mice in establishment's food or non-food areas.</t>
        </is>
      </c>
      <c r="I6930" t="inlineStr">
        <is>
          <t>Critical</t>
        </is>
      </c>
      <c r="J6930" t="n">
        <v>23</v>
      </c>
      <c r="L6930" s="9">
        <f>A6930&amp;"-"&amp;TEXT(E6930,"yyyymmdd")</f>
        <v/>
      </c>
    </row>
    <row r="6931">
      <c r="A6931" t="n">
        <v>41707875</v>
      </c>
      <c r="B6931" t="inlineStr">
        <is>
          <t>Manhattan</t>
        </is>
      </c>
      <c r="C6931" t="inlineStr">
        <is>
          <t>10033</t>
        </is>
      </c>
      <c r="D6931" t="inlineStr">
        <is>
          <t>Chinese</t>
        </is>
      </c>
      <c r="E6931" s="8" t="n">
        <v>46156</v>
      </c>
      <c r="F6931" t="inlineStr">
        <is>
          <t>Violations were cited in the following area(s).</t>
        </is>
      </c>
      <c r="G6931" t="inlineStr">
        <is>
          <t>04N</t>
        </is>
      </c>
      <c r="H6931" t="inlineStr">
        <is>
          <t>Filth flies or food/refuse/sewage associated with (FRSA) flies or other nuisance pests in establishment’s food and/or non-food areas. FRSA flies include house flies, blow flies, bottle flies, flesh flies, drain flies, Phorid flies and fruit flies.</t>
        </is>
      </c>
      <c r="I6931" t="inlineStr">
        <is>
          <t>Critical</t>
        </is>
      </c>
      <c r="J6931" t="n">
        <v>23</v>
      </c>
      <c r="L6931" s="9">
        <f>A6931&amp;"-"&amp;TEXT(E6931,"yyyymmdd")</f>
        <v/>
      </c>
    </row>
    <row r="6932">
      <c r="A6932" t="n">
        <v>41707875</v>
      </c>
      <c r="B6932" t="inlineStr">
        <is>
          <t>Manhattan</t>
        </is>
      </c>
      <c r="C6932" t="inlineStr">
        <is>
          <t>10033</t>
        </is>
      </c>
      <c r="D6932" t="inlineStr">
        <is>
          <t>Chinese</t>
        </is>
      </c>
      <c r="E6932" s="8" t="n">
        <v>46156</v>
      </c>
      <c r="F6932" t="inlineStr">
        <is>
          <t>Violations were cited in the following area(s).</t>
        </is>
      </c>
      <c r="G6932" t="inlineStr">
        <is>
          <t>08A</t>
        </is>
      </c>
      <c r="H6932" t="inlineStr">
        <is>
          <t>Establishment is not free of harborage or conditions conducive to rodents, insects or other pests.</t>
        </is>
      </c>
      <c r="I6932" t="inlineStr">
        <is>
          <t>Not Critical</t>
        </is>
      </c>
      <c r="J6932" t="n">
        <v>23</v>
      </c>
      <c r="L6932" s="9">
        <f>A6932&amp;"-"&amp;TEXT(E6932,"yyyymmdd")</f>
        <v/>
      </c>
    </row>
    <row r="6933">
      <c r="A6933" t="n">
        <v>41707875</v>
      </c>
      <c r="B6933" t="inlineStr">
        <is>
          <t>Manhattan</t>
        </is>
      </c>
      <c r="C6933" t="inlineStr">
        <is>
          <t>10033</t>
        </is>
      </c>
      <c r="D6933" t="inlineStr">
        <is>
          <t>Chinese</t>
        </is>
      </c>
      <c r="E6933" s="8" t="n">
        <v>46156</v>
      </c>
      <c r="F6933" t="inlineStr">
        <is>
          <t>Violations were cited in the following area(s).</t>
        </is>
      </c>
      <c r="G6933" t="inlineStr">
        <is>
          <t>10F</t>
        </is>
      </c>
      <c r="H6933" t="inlineStr">
        <is>
          <t>Non-food contact surface or equipment made of unacceptable material, not kept clean, or not properly sealed, raised, spaced or movable to allow accessibility for cleaning on all sides, above and underneath the unit.</t>
        </is>
      </c>
      <c r="I6933" t="inlineStr">
        <is>
          <t>Not Critical</t>
        </is>
      </c>
      <c r="J6933" t="n">
        <v>23</v>
      </c>
      <c r="L6933" s="9">
        <f>A6933&amp;"-"&amp;TEXT(E6933,"yyyymmdd")</f>
        <v/>
      </c>
    </row>
    <row r="6934">
      <c r="A6934" t="n">
        <v>50001773</v>
      </c>
      <c r="B6934" t="inlineStr">
        <is>
          <t>Bronx</t>
        </is>
      </c>
      <c r="C6934" t="inlineStr">
        <is>
          <t>10452</t>
        </is>
      </c>
      <c r="D6934" t="inlineStr">
        <is>
          <t>Latin American</t>
        </is>
      </c>
      <c r="E6934" s="8" t="n">
        <v>46156</v>
      </c>
      <c r="F6934" t="inlineStr">
        <is>
          <t>Violations were cited in the following area(s).</t>
        </is>
      </c>
      <c r="G6934" t="inlineStr">
        <is>
          <t>10F</t>
        </is>
      </c>
      <c r="H6934" t="inlineStr">
        <is>
          <t>Non-food contact surface or equipment made of unacceptable material, not kept clean, or not properly sealed, raised, spaced or movable to allow accessibility for cleaning on all sides, above and underneath the unit.</t>
        </is>
      </c>
      <c r="I6934" t="inlineStr">
        <is>
          <t>Not Critical</t>
        </is>
      </c>
      <c r="J6934" t="n">
        <v>4</v>
      </c>
      <c r="K6934" t="inlineStr">
        <is>
          <t>A</t>
        </is>
      </c>
      <c r="L6934" s="9">
        <f>A6934&amp;"-"&amp;TEXT(E6934,"yyyymmdd")</f>
        <v/>
      </c>
    </row>
    <row r="6935">
      <c r="A6935" t="n">
        <v>50001773</v>
      </c>
      <c r="B6935" t="inlineStr">
        <is>
          <t>Bronx</t>
        </is>
      </c>
      <c r="C6935" t="inlineStr">
        <is>
          <t>10452</t>
        </is>
      </c>
      <c r="D6935" t="inlineStr">
        <is>
          <t>Latin American</t>
        </is>
      </c>
      <c r="E6935" s="8" t="n">
        <v>46156</v>
      </c>
      <c r="F6935" t="inlineStr">
        <is>
          <t>Violations were cited in the following area(s).</t>
        </is>
      </c>
      <c r="G6935" t="inlineStr">
        <is>
          <t>10H</t>
        </is>
      </c>
      <c r="H6935" t="inlineStr">
        <is>
          <t>Single service article not provided. Single service article reused or not protected from contamination when transported, stored, dispensed. Drinking straws not completely enclosed in wrapper or dispensed from a sanitary device.</t>
        </is>
      </c>
      <c r="I6935" t="inlineStr">
        <is>
          <t>Not Critical</t>
        </is>
      </c>
      <c r="J6935" t="n">
        <v>4</v>
      </c>
      <c r="K6935" t="inlineStr">
        <is>
          <t>A</t>
        </is>
      </c>
      <c r="L6935" s="9">
        <f>A6935&amp;"-"&amp;TEXT(E6935,"yyyymmdd")</f>
        <v/>
      </c>
    </row>
    <row r="6936">
      <c r="A6936" t="n">
        <v>50002202</v>
      </c>
      <c r="B6936" t="inlineStr">
        <is>
          <t>Manhattan</t>
        </is>
      </c>
      <c r="C6936" t="inlineStr">
        <is>
          <t>10036</t>
        </is>
      </c>
      <c r="D6936" t="inlineStr">
        <is>
          <t>American</t>
        </is>
      </c>
      <c r="E6936" s="8" t="n">
        <v>46156</v>
      </c>
      <c r="F6936" t="inlineStr">
        <is>
          <t>Violations were cited in the following area(s).</t>
        </is>
      </c>
      <c r="G6936" t="inlineStr">
        <is>
          <t>02G</t>
        </is>
      </c>
      <c r="H6936" t="inlineStr">
        <is>
          <t>Cold TCS food item held above 41 °F; smoked or processed fish held above 38 °F; intact raw eggs held above 45 °F; or reduced oxygen packaged (ROP) TCS foods held above required temperatures except during active necessary preparation.</t>
        </is>
      </c>
      <c r="I6936" t="inlineStr">
        <is>
          <t>Critical</t>
        </is>
      </c>
      <c r="J6936" t="n">
        <v>25</v>
      </c>
      <c r="K6936" t="inlineStr">
        <is>
          <t>N</t>
        </is>
      </c>
      <c r="L6936" s="9">
        <f>A6936&amp;"-"&amp;TEXT(E6936,"yyyymmdd")</f>
        <v/>
      </c>
    </row>
    <row r="6937">
      <c r="A6937" t="n">
        <v>50002202</v>
      </c>
      <c r="B6937" t="inlineStr">
        <is>
          <t>Manhattan</t>
        </is>
      </c>
      <c r="C6937" t="inlineStr">
        <is>
          <t>10036</t>
        </is>
      </c>
      <c r="D6937" t="inlineStr">
        <is>
          <t>American</t>
        </is>
      </c>
      <c r="E6937" s="8" t="n">
        <v>46156</v>
      </c>
      <c r="F6937" t="inlineStr">
        <is>
          <t>Violations were cited in the following area(s).</t>
        </is>
      </c>
      <c r="G6937" t="inlineStr">
        <is>
          <t>04L</t>
        </is>
      </c>
      <c r="H6937" t="inlineStr">
        <is>
          <t>Evidence of mice or live mice in establishment's food or non-food areas.</t>
        </is>
      </c>
      <c r="I6937" t="inlineStr">
        <is>
          <t>Critical</t>
        </is>
      </c>
      <c r="J6937" t="n">
        <v>25</v>
      </c>
      <c r="K6937" t="inlineStr">
        <is>
          <t>N</t>
        </is>
      </c>
      <c r="L6937" s="9">
        <f>A6937&amp;"-"&amp;TEXT(E6937,"yyyymmdd")</f>
        <v/>
      </c>
    </row>
    <row r="6938">
      <c r="A6938" t="n">
        <v>50002202</v>
      </c>
      <c r="B6938" t="inlineStr">
        <is>
          <t>Manhattan</t>
        </is>
      </c>
      <c r="C6938" t="inlineStr">
        <is>
          <t>10036</t>
        </is>
      </c>
      <c r="D6938" t="inlineStr">
        <is>
          <t>American</t>
        </is>
      </c>
      <c r="E6938" s="8" t="n">
        <v>46156</v>
      </c>
      <c r="F6938" t="inlineStr">
        <is>
          <t>Violations were cited in the following area(s).</t>
        </is>
      </c>
      <c r="G6938" t="inlineStr">
        <is>
          <t>04N</t>
        </is>
      </c>
      <c r="H6938" t="inlineStr">
        <is>
          <t>Filth flies or food/refuse/sewage associated with (FRSA) flies or other nuisance pests in establishment’s food and/or non-food areas. FRSA flies include house flies, blow flies, bottle flies, flesh flies, drain flies, Phorid flies and fruit flies.</t>
        </is>
      </c>
      <c r="I6938" t="inlineStr">
        <is>
          <t>Critical</t>
        </is>
      </c>
      <c r="J6938" t="n">
        <v>25</v>
      </c>
      <c r="K6938" t="inlineStr">
        <is>
          <t>N</t>
        </is>
      </c>
      <c r="L6938" s="9">
        <f>A6938&amp;"-"&amp;TEXT(E6938,"yyyymmdd")</f>
        <v/>
      </c>
    </row>
    <row r="6939">
      <c r="A6939" t="n">
        <v>50002202</v>
      </c>
      <c r="B6939" t="inlineStr">
        <is>
          <t>Manhattan</t>
        </is>
      </c>
      <c r="C6939" t="inlineStr">
        <is>
          <t>10036</t>
        </is>
      </c>
      <c r="D6939" t="inlineStr">
        <is>
          <t>American</t>
        </is>
      </c>
      <c r="E6939" s="8" t="n">
        <v>46156</v>
      </c>
      <c r="F6939" t="inlineStr">
        <is>
          <t>Violations were cited in the following area(s).</t>
        </is>
      </c>
      <c r="G6939" t="inlineStr">
        <is>
          <t>06D</t>
        </is>
      </c>
      <c r="H6939" t="inlineStr">
        <is>
          <t>Food contact surface not properly washed, rinsed and sanitized after each use and following any activity when contamination may have occurred.</t>
        </is>
      </c>
      <c r="I6939" t="inlineStr">
        <is>
          <t>Critical</t>
        </is>
      </c>
      <c r="J6939" t="n">
        <v>25</v>
      </c>
      <c r="K6939" t="inlineStr">
        <is>
          <t>N</t>
        </is>
      </c>
      <c r="L6939" s="9">
        <f>A6939&amp;"-"&amp;TEXT(E6939,"yyyymmdd")</f>
        <v/>
      </c>
    </row>
    <row r="6940">
      <c r="A6940" t="n">
        <v>50002202</v>
      </c>
      <c r="B6940" t="inlineStr">
        <is>
          <t>Manhattan</t>
        </is>
      </c>
      <c r="C6940" t="inlineStr">
        <is>
          <t>10036</t>
        </is>
      </c>
      <c r="D6940" t="inlineStr">
        <is>
          <t>American</t>
        </is>
      </c>
      <c r="E6940" s="8" t="n">
        <v>46156</v>
      </c>
      <c r="F6940" t="inlineStr">
        <is>
          <t>Violations were cited in the following area(s).</t>
        </is>
      </c>
      <c r="G6940" t="inlineStr">
        <is>
          <t>08A</t>
        </is>
      </c>
      <c r="H6940" t="inlineStr">
        <is>
          <t>Establishment is not free of harborage or conditions conducive to rodents, insects or other pests.</t>
        </is>
      </c>
      <c r="I6940" t="inlineStr">
        <is>
          <t>Not Critical</t>
        </is>
      </c>
      <c r="J6940" t="n">
        <v>25</v>
      </c>
      <c r="K6940" t="inlineStr">
        <is>
          <t>N</t>
        </is>
      </c>
      <c r="L6940" s="9">
        <f>A6940&amp;"-"&amp;TEXT(E6940,"yyyymmdd")</f>
        <v/>
      </c>
    </row>
    <row r="6941">
      <c r="A6941" t="n">
        <v>50004654</v>
      </c>
      <c r="B6941" t="inlineStr">
        <is>
          <t>Manhattan</t>
        </is>
      </c>
      <c r="C6941" t="inlineStr">
        <is>
          <t>10004</t>
        </is>
      </c>
      <c r="D6941" t="inlineStr">
        <is>
          <t>American</t>
        </is>
      </c>
      <c r="E6941" s="8" t="n">
        <v>46156</v>
      </c>
      <c r="F6941" t="inlineStr">
        <is>
          <t>Violations were cited in the following area(s).</t>
        </is>
      </c>
      <c r="G6941" t="inlineStr">
        <is>
          <t>06C</t>
        </is>
      </c>
      <c r="H694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941" t="inlineStr">
        <is>
          <t>Critical</t>
        </is>
      </c>
      <c r="J6941" t="n">
        <v>10</v>
      </c>
      <c r="K6941" t="inlineStr">
        <is>
          <t>A</t>
        </is>
      </c>
      <c r="L6941" s="9">
        <f>A6941&amp;"-"&amp;TEXT(E6941,"yyyymmdd")</f>
        <v/>
      </c>
    </row>
    <row r="6942">
      <c r="A6942" t="n">
        <v>50004654</v>
      </c>
      <c r="B6942" t="inlineStr">
        <is>
          <t>Manhattan</t>
        </is>
      </c>
      <c r="C6942" t="inlineStr">
        <is>
          <t>10004</t>
        </is>
      </c>
      <c r="D6942" t="inlineStr">
        <is>
          <t>American</t>
        </is>
      </c>
      <c r="E6942" s="8" t="n">
        <v>46156</v>
      </c>
      <c r="F6942" t="inlineStr">
        <is>
          <t>Violations were cited in the following area(s).</t>
        </is>
      </c>
      <c r="G6942" t="inlineStr">
        <is>
          <t>06D</t>
        </is>
      </c>
      <c r="H6942" t="inlineStr">
        <is>
          <t>Food contact surface not properly washed, rinsed and sanitized after each use and following any activity when contamination may have occurred.</t>
        </is>
      </c>
      <c r="I6942" t="inlineStr">
        <is>
          <t>Critical</t>
        </is>
      </c>
      <c r="J6942" t="n">
        <v>10</v>
      </c>
      <c r="K6942" t="inlineStr">
        <is>
          <t>A</t>
        </is>
      </c>
      <c r="L6942" s="9">
        <f>A6942&amp;"-"&amp;TEXT(E6942,"yyyymmdd")</f>
        <v/>
      </c>
    </row>
    <row r="6943">
      <c r="A6943" t="n">
        <v>50006594</v>
      </c>
      <c r="B6943" t="inlineStr">
        <is>
          <t>Manhattan</t>
        </is>
      </c>
      <c r="C6943" t="inlineStr">
        <is>
          <t>10014</t>
        </is>
      </c>
      <c r="D6943" t="inlineStr">
        <is>
          <t>American</t>
        </is>
      </c>
      <c r="E6943" s="8" t="n">
        <v>46156</v>
      </c>
      <c r="F6943" t="inlineStr">
        <is>
          <t>Violations were cited in the following area(s).</t>
        </is>
      </c>
      <c r="G6943" t="inlineStr">
        <is>
          <t>04J</t>
        </is>
      </c>
      <c r="H6943" t="inlineStr">
        <is>
          <t>Properly scaled and calibrated thermometer or thermocouple not provided or not readily accessible in food preparation and hot/cold holding areas to measure temperatures of TCS foods during cooking, cooling, reheating, and holding.</t>
        </is>
      </c>
      <c r="I6943" t="inlineStr">
        <is>
          <t>Critical</t>
        </is>
      </c>
      <c r="J6943" t="n">
        <v>12</v>
      </c>
      <c r="K6943" t="inlineStr">
        <is>
          <t>A</t>
        </is>
      </c>
      <c r="L6943" s="9">
        <f>A6943&amp;"-"&amp;TEXT(E6943,"yyyymmdd")</f>
        <v/>
      </c>
    </row>
    <row r="6944">
      <c r="A6944" t="n">
        <v>50006594</v>
      </c>
      <c r="B6944" t="inlineStr">
        <is>
          <t>Manhattan</t>
        </is>
      </c>
      <c r="C6944" t="inlineStr">
        <is>
          <t>10014</t>
        </is>
      </c>
      <c r="D6944" t="inlineStr">
        <is>
          <t>American</t>
        </is>
      </c>
      <c r="E6944" s="8" t="n">
        <v>46156</v>
      </c>
      <c r="F6944" t="inlineStr">
        <is>
          <t>Violations were cited in the following area(s).</t>
        </is>
      </c>
      <c r="G6944" t="inlineStr">
        <is>
          <t>10F</t>
        </is>
      </c>
      <c r="H6944" t="inlineStr">
        <is>
          <t>Non-food contact surface or equipment made of unacceptable material, not kept clean, or not properly sealed, raised, spaced or movable to allow accessibility for cleaning on all sides, above and underneath the unit.</t>
        </is>
      </c>
      <c r="I6944" t="inlineStr">
        <is>
          <t>Not Critical</t>
        </is>
      </c>
      <c r="J6944" t="n">
        <v>12</v>
      </c>
      <c r="K6944" t="inlineStr">
        <is>
          <t>A</t>
        </is>
      </c>
      <c r="L6944" s="9">
        <f>A6944&amp;"-"&amp;TEXT(E6944,"yyyymmdd")</f>
        <v/>
      </c>
    </row>
    <row r="6945">
      <c r="A6945" t="n">
        <v>50006594</v>
      </c>
      <c r="B6945" t="inlineStr">
        <is>
          <t>Manhattan</t>
        </is>
      </c>
      <c r="C6945" t="inlineStr">
        <is>
          <t>10014</t>
        </is>
      </c>
      <c r="D6945" t="inlineStr">
        <is>
          <t>American</t>
        </is>
      </c>
      <c r="E6945" s="8" t="n">
        <v>46156</v>
      </c>
      <c r="F6945" t="inlineStr">
        <is>
          <t>Violations were cited in the following area(s).</t>
        </is>
      </c>
      <c r="G6945" t="inlineStr">
        <is>
          <t>10G</t>
        </is>
      </c>
      <c r="H6945" t="inlineStr">
        <is>
          <t>Dishwashing and ware washing: Cleaning and sanitizing of tableware, including dishes, utensils, and equipment deficient.</t>
        </is>
      </c>
      <c r="I6945" t="inlineStr">
        <is>
          <t>Not Critical</t>
        </is>
      </c>
      <c r="J6945" t="n">
        <v>12</v>
      </c>
      <c r="K6945" t="inlineStr">
        <is>
          <t>A</t>
        </is>
      </c>
      <c r="L6945" s="9">
        <f>A6945&amp;"-"&amp;TEXT(E6945,"yyyymmdd")</f>
        <v/>
      </c>
    </row>
    <row r="6946">
      <c r="A6946" t="n">
        <v>50007239</v>
      </c>
      <c r="B6946" t="inlineStr">
        <is>
          <t>Brooklyn</t>
        </is>
      </c>
      <c r="C6946" t="inlineStr">
        <is>
          <t>11237</t>
        </is>
      </c>
      <c r="D6946" t="inlineStr">
        <is>
          <t>American</t>
        </is>
      </c>
      <c r="E6946" s="8" t="n">
        <v>46156</v>
      </c>
      <c r="F6946" t="inlineStr">
        <is>
          <t>Violations were cited in the following area(s).</t>
        </is>
      </c>
      <c r="G6946" t="inlineStr">
        <is>
          <t>06C</t>
        </is>
      </c>
      <c r="H694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946" t="inlineStr">
        <is>
          <t>Critical</t>
        </is>
      </c>
      <c r="J6946" t="n">
        <v>13</v>
      </c>
      <c r="K6946" t="inlineStr">
        <is>
          <t>A</t>
        </is>
      </c>
      <c r="L6946" s="9">
        <f>A6946&amp;"-"&amp;TEXT(E6946,"yyyymmdd")</f>
        <v/>
      </c>
    </row>
    <row r="6947">
      <c r="A6947" t="n">
        <v>50007239</v>
      </c>
      <c r="B6947" t="inlineStr">
        <is>
          <t>Brooklyn</t>
        </is>
      </c>
      <c r="C6947" t="inlineStr">
        <is>
          <t>11237</t>
        </is>
      </c>
      <c r="D6947" t="inlineStr">
        <is>
          <t>American</t>
        </is>
      </c>
      <c r="E6947" s="8" t="n">
        <v>46156</v>
      </c>
      <c r="F6947" t="inlineStr">
        <is>
          <t>Violations were cited in the following area(s).</t>
        </is>
      </c>
      <c r="G6947" t="inlineStr">
        <is>
          <t>06D</t>
        </is>
      </c>
      <c r="H6947" t="inlineStr">
        <is>
          <t>Food contact surface not properly washed, rinsed and sanitized after each use and following any activity when contamination may have occurred.</t>
        </is>
      </c>
      <c r="I6947" t="inlineStr">
        <is>
          <t>Critical</t>
        </is>
      </c>
      <c r="J6947" t="n">
        <v>13</v>
      </c>
      <c r="K6947" t="inlineStr">
        <is>
          <t>A</t>
        </is>
      </c>
      <c r="L6947" s="9">
        <f>A6947&amp;"-"&amp;TEXT(E6947,"yyyymmdd")</f>
        <v/>
      </c>
    </row>
    <row r="6948">
      <c r="A6948" t="n">
        <v>50007239</v>
      </c>
      <c r="B6948" t="inlineStr">
        <is>
          <t>Brooklyn</t>
        </is>
      </c>
      <c r="C6948" t="inlineStr">
        <is>
          <t>11237</t>
        </is>
      </c>
      <c r="D6948" t="inlineStr">
        <is>
          <t>American</t>
        </is>
      </c>
      <c r="E6948" s="8" t="n">
        <v>46156</v>
      </c>
      <c r="F6948" t="inlineStr">
        <is>
          <t>Violations were cited in the following area(s).</t>
        </is>
      </c>
      <c r="G6948" t="inlineStr">
        <is>
          <t>10B</t>
        </is>
      </c>
      <c r="H6948" t="inlineStr">
        <is>
          <t>Anti-siphonage or back-flow prevention device not provided where required; equipment or floor not properly drained; sewage disposal system in disrepair or not functioning properly. Condensation or liquid waste improperly disposed of.</t>
        </is>
      </c>
      <c r="I6948" t="inlineStr">
        <is>
          <t>Not Critical</t>
        </is>
      </c>
      <c r="J6948" t="n">
        <v>13</v>
      </c>
      <c r="K6948" t="inlineStr">
        <is>
          <t>A</t>
        </is>
      </c>
      <c r="L6948" s="9">
        <f>A6948&amp;"-"&amp;TEXT(E6948,"yyyymmdd")</f>
        <v/>
      </c>
    </row>
    <row r="6949">
      <c r="A6949" t="n">
        <v>50008319</v>
      </c>
      <c r="B6949" t="inlineStr">
        <is>
          <t>Manhattan</t>
        </is>
      </c>
      <c r="C6949" t="inlineStr">
        <is>
          <t>10019</t>
        </is>
      </c>
      <c r="D6949" t="inlineStr">
        <is>
          <t>Chicken</t>
        </is>
      </c>
      <c r="E6949" s="8" t="n">
        <v>46156</v>
      </c>
      <c r="F6949" t="inlineStr">
        <is>
          <t>Violations were cited in the following area(s).</t>
        </is>
      </c>
      <c r="G6949" t="inlineStr">
        <is>
          <t>02G</t>
        </is>
      </c>
      <c r="H6949" t="inlineStr">
        <is>
          <t>Cold TCS food item held above 41 °F; smoked or processed fish held above 38 °F; intact raw eggs held above 45 °F; or reduced oxygen packaged (ROP) TCS foods held above required temperatures except during active necessary preparation.</t>
        </is>
      </c>
      <c r="I6949" t="inlineStr">
        <is>
          <t>Critical</t>
        </is>
      </c>
      <c r="J6949" t="n">
        <v>28</v>
      </c>
      <c r="L6949" s="9">
        <f>A6949&amp;"-"&amp;TEXT(E6949,"yyyymmdd")</f>
        <v/>
      </c>
    </row>
    <row r="6950">
      <c r="A6950" t="n">
        <v>50008319</v>
      </c>
      <c r="B6950" t="inlineStr">
        <is>
          <t>Manhattan</t>
        </is>
      </c>
      <c r="C6950" t="inlineStr">
        <is>
          <t>10019</t>
        </is>
      </c>
      <c r="D6950" t="inlineStr">
        <is>
          <t>Chicken</t>
        </is>
      </c>
      <c r="E6950" s="8" t="n">
        <v>46156</v>
      </c>
      <c r="F6950" t="inlineStr">
        <is>
          <t>Violations were cited in the following area(s).</t>
        </is>
      </c>
      <c r="G6950" t="inlineStr">
        <is>
          <t>05F</t>
        </is>
      </c>
      <c r="H6950" t="inlineStr">
        <is>
          <t>Insufficient or no hot holding, cold storage or cold holding equipment provided to maintain Time/Temperature Control for Safety Foods (TCS) at required temperatures</t>
        </is>
      </c>
      <c r="I6950" t="inlineStr">
        <is>
          <t>Critical</t>
        </is>
      </c>
      <c r="J6950" t="n">
        <v>28</v>
      </c>
      <c r="L6950" s="9">
        <f>A6950&amp;"-"&amp;TEXT(E6950,"yyyymmdd")</f>
        <v/>
      </c>
    </row>
    <row r="6951">
      <c r="A6951" t="n">
        <v>50008319</v>
      </c>
      <c r="B6951" t="inlineStr">
        <is>
          <t>Manhattan</t>
        </is>
      </c>
      <c r="C6951" t="inlineStr">
        <is>
          <t>10019</t>
        </is>
      </c>
      <c r="D6951" t="inlineStr">
        <is>
          <t>Chicken</t>
        </is>
      </c>
      <c r="E6951" s="8" t="n">
        <v>46156</v>
      </c>
      <c r="F6951" t="inlineStr">
        <is>
          <t>Violations were cited in the following area(s).</t>
        </is>
      </c>
      <c r="G6951" t="inlineStr">
        <is>
          <t>06E</t>
        </is>
      </c>
      <c r="H6951" t="inlineStr">
        <is>
          <t>Sanitized equipment or utensil, including in-use food dispensing utensil, improperly used or stored.</t>
        </is>
      </c>
      <c r="I6951" t="inlineStr">
        <is>
          <t>Critical</t>
        </is>
      </c>
      <c r="J6951" t="n">
        <v>28</v>
      </c>
      <c r="L6951" s="9">
        <f>A6951&amp;"-"&amp;TEXT(E6951,"yyyymmdd")</f>
        <v/>
      </c>
    </row>
    <row r="6952">
      <c r="A6952" t="n">
        <v>50008319</v>
      </c>
      <c r="B6952" t="inlineStr">
        <is>
          <t>Manhattan</t>
        </is>
      </c>
      <c r="C6952" t="inlineStr">
        <is>
          <t>10019</t>
        </is>
      </c>
      <c r="D6952" t="inlineStr">
        <is>
          <t>Chicken</t>
        </is>
      </c>
      <c r="E6952" s="8" t="n">
        <v>46156</v>
      </c>
      <c r="F6952" t="inlineStr">
        <is>
          <t>Violations were cited in the following area(s).</t>
        </is>
      </c>
      <c r="G6952" t="inlineStr">
        <is>
          <t>10B</t>
        </is>
      </c>
      <c r="H6952" t="inlineStr">
        <is>
          <t>Anti-siphonage or back-flow prevention device not provided where required; equipment or floor not properly drained; sewage disposal system in disrepair or not functioning properly. Condensation or liquid waste improperly disposed of.</t>
        </is>
      </c>
      <c r="I6952" t="inlineStr">
        <is>
          <t>Not Critical</t>
        </is>
      </c>
      <c r="J6952" t="n">
        <v>28</v>
      </c>
      <c r="L6952" s="9">
        <f>A6952&amp;"-"&amp;TEXT(E6952,"yyyymmdd")</f>
        <v/>
      </c>
    </row>
    <row r="6953">
      <c r="A6953" t="n">
        <v>50018303</v>
      </c>
      <c r="B6953" t="inlineStr">
        <is>
          <t>Manhattan</t>
        </is>
      </c>
      <c r="C6953" t="inlineStr">
        <is>
          <t>10025</t>
        </is>
      </c>
      <c r="D6953" t="inlineStr">
        <is>
          <t>Donuts</t>
        </is>
      </c>
      <c r="E6953" s="8" t="n">
        <v>46156</v>
      </c>
      <c r="F6953" t="inlineStr">
        <is>
          <t>Violations were cited in the following area(s).</t>
        </is>
      </c>
      <c r="G6953" t="inlineStr">
        <is>
          <t>06F</t>
        </is>
      </c>
      <c r="H6953" t="inlineStr">
        <is>
          <t>Wiping cloths not stored clean and dry, or in a sanitizing solution, between uses.</t>
        </is>
      </c>
      <c r="I6953" t="inlineStr">
        <is>
          <t>Critical</t>
        </is>
      </c>
      <c r="J6953" t="n">
        <v>8</v>
      </c>
      <c r="K6953" t="inlineStr">
        <is>
          <t>A</t>
        </is>
      </c>
      <c r="L6953" s="9">
        <f>A6953&amp;"-"&amp;TEXT(E6953,"yyyymmdd")</f>
        <v/>
      </c>
    </row>
    <row r="6954">
      <c r="A6954" t="n">
        <v>50018303</v>
      </c>
      <c r="B6954" t="inlineStr">
        <is>
          <t>Manhattan</t>
        </is>
      </c>
      <c r="C6954" t="inlineStr">
        <is>
          <t>10025</t>
        </is>
      </c>
      <c r="D6954" t="inlineStr">
        <is>
          <t>Donuts</t>
        </is>
      </c>
      <c r="E6954" s="8" t="n">
        <v>46156</v>
      </c>
      <c r="F6954" t="inlineStr">
        <is>
          <t>Violations were cited in the following area(s).</t>
        </is>
      </c>
      <c r="G6954" t="inlineStr">
        <is>
          <t>10F</t>
        </is>
      </c>
      <c r="H6954" t="inlineStr">
        <is>
          <t>Non-food contact surface or equipment made of unacceptable material, not kept clean, or not properly sealed, raised, spaced or movable to allow accessibility for cleaning on all sides, above and underneath the unit.</t>
        </is>
      </c>
      <c r="I6954" t="inlineStr">
        <is>
          <t>Not Critical</t>
        </is>
      </c>
      <c r="J6954" t="n">
        <v>8</v>
      </c>
      <c r="K6954" t="inlineStr">
        <is>
          <t>A</t>
        </is>
      </c>
      <c r="L6954" s="9">
        <f>A6954&amp;"-"&amp;TEXT(E6954,"yyyymmdd")</f>
        <v/>
      </c>
    </row>
    <row r="6955">
      <c r="A6955" t="n">
        <v>50038882</v>
      </c>
      <c r="B6955" t="inlineStr">
        <is>
          <t>Brooklyn</t>
        </is>
      </c>
      <c r="C6955" t="inlineStr">
        <is>
          <t>11209</t>
        </is>
      </c>
      <c r="D6955" t="inlineStr">
        <is>
          <t>American</t>
        </is>
      </c>
      <c r="E6955" s="8" t="n">
        <v>46156</v>
      </c>
      <c r="F6955" t="inlineStr">
        <is>
          <t>Violations were cited in the following area(s).</t>
        </is>
      </c>
      <c r="G6955" t="inlineStr">
        <is>
          <t>04L</t>
        </is>
      </c>
      <c r="H6955" t="inlineStr">
        <is>
          <t>Evidence of mice or live mice in establishment's food or non-food areas.</t>
        </is>
      </c>
      <c r="I6955" t="inlineStr">
        <is>
          <t>Critical</t>
        </is>
      </c>
      <c r="J6955" t="n">
        <v>9</v>
      </c>
      <c r="K6955" t="inlineStr">
        <is>
          <t>A</t>
        </is>
      </c>
      <c r="L6955" s="9">
        <f>A6955&amp;"-"&amp;TEXT(E6955,"yyyymmdd")</f>
        <v/>
      </c>
    </row>
    <row r="6956">
      <c r="A6956" t="n">
        <v>50038882</v>
      </c>
      <c r="B6956" t="inlineStr">
        <is>
          <t>Brooklyn</t>
        </is>
      </c>
      <c r="C6956" t="inlineStr">
        <is>
          <t>11209</t>
        </is>
      </c>
      <c r="D6956" t="inlineStr">
        <is>
          <t>American</t>
        </is>
      </c>
      <c r="E6956" s="8" t="n">
        <v>46156</v>
      </c>
      <c r="F6956" t="inlineStr">
        <is>
          <t>Violations were cited in the following area(s).</t>
        </is>
      </c>
      <c r="G6956" t="inlineStr">
        <is>
          <t>08A</t>
        </is>
      </c>
      <c r="H6956" t="inlineStr">
        <is>
          <t>Establishment is not free of harborage or conditions conducive to rodents, insects or other pests.</t>
        </is>
      </c>
      <c r="I6956" t="inlineStr">
        <is>
          <t>Not Critical</t>
        </is>
      </c>
      <c r="J6956" t="n">
        <v>9</v>
      </c>
      <c r="K6956" t="inlineStr">
        <is>
          <t>A</t>
        </is>
      </c>
      <c r="L6956" s="9">
        <f>A6956&amp;"-"&amp;TEXT(E6956,"yyyymmdd")</f>
        <v/>
      </c>
    </row>
    <row r="6957">
      <c r="A6957" t="n">
        <v>50039189</v>
      </c>
      <c r="B6957" t="inlineStr">
        <is>
          <t>Bronx</t>
        </is>
      </c>
      <c r="C6957" t="inlineStr">
        <is>
          <t>10461</t>
        </is>
      </c>
      <c r="D6957" t="inlineStr">
        <is>
          <t>Hamburgers</t>
        </is>
      </c>
      <c r="E6957" s="8" t="n">
        <v>46156</v>
      </c>
      <c r="F6957" t="inlineStr">
        <is>
          <t>Violations were cited in the following area(s).</t>
        </is>
      </c>
      <c r="G6957" t="inlineStr">
        <is>
          <t>06C</t>
        </is>
      </c>
      <c r="H695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957" t="inlineStr">
        <is>
          <t>Critical</t>
        </is>
      </c>
      <c r="J6957" t="n">
        <v>8</v>
      </c>
      <c r="K6957" t="inlineStr">
        <is>
          <t>A</t>
        </is>
      </c>
      <c r="L6957" s="9">
        <f>A6957&amp;"-"&amp;TEXT(E6957,"yyyymmdd")</f>
        <v/>
      </c>
    </row>
    <row r="6958">
      <c r="A6958" t="n">
        <v>50039189</v>
      </c>
      <c r="B6958" t="inlineStr">
        <is>
          <t>Bronx</t>
        </is>
      </c>
      <c r="C6958" t="inlineStr">
        <is>
          <t>10461</t>
        </is>
      </c>
      <c r="D6958" t="inlineStr">
        <is>
          <t>Hamburgers</t>
        </is>
      </c>
      <c r="E6958" s="8" t="n">
        <v>46156</v>
      </c>
      <c r="F6958" t="inlineStr">
        <is>
          <t>Violations were cited in the following area(s).</t>
        </is>
      </c>
      <c r="G6958" t="inlineStr">
        <is>
          <t>10F</t>
        </is>
      </c>
      <c r="H6958" t="inlineStr">
        <is>
          <t>Non-food contact surface or equipment made of unacceptable material, not kept clean, or not properly sealed, raised, spaced or movable to allow accessibility for cleaning on all sides, above and underneath the unit.</t>
        </is>
      </c>
      <c r="I6958" t="inlineStr">
        <is>
          <t>Not Critical</t>
        </is>
      </c>
      <c r="J6958" t="n">
        <v>8</v>
      </c>
      <c r="K6958" t="inlineStr">
        <is>
          <t>A</t>
        </is>
      </c>
      <c r="L6958" s="9">
        <f>A6958&amp;"-"&amp;TEXT(E6958,"yyyymmdd")</f>
        <v/>
      </c>
    </row>
    <row r="6959">
      <c r="A6959" t="n">
        <v>50048717</v>
      </c>
      <c r="B6959" t="inlineStr">
        <is>
          <t>Manhattan</t>
        </is>
      </c>
      <c r="C6959" t="inlineStr">
        <is>
          <t>10022</t>
        </is>
      </c>
      <c r="D6959" t="inlineStr">
        <is>
          <t>Sandwiches</t>
        </is>
      </c>
      <c r="E6959" s="8" t="n">
        <v>46156</v>
      </c>
      <c r="F6959" t="inlineStr">
        <is>
          <t>Violations were cited in the following area(s).</t>
        </is>
      </c>
      <c r="G6959" t="inlineStr">
        <is>
          <t>02G</t>
        </is>
      </c>
      <c r="H6959" t="inlineStr">
        <is>
          <t>Cold TCS food item held above 41 °F; smoked or processed fish held above 38 °F; intact raw eggs held above 45 °F; or reduced oxygen packaged (ROP) TCS foods held above required temperatures except during active necessary preparation.</t>
        </is>
      </c>
      <c r="I6959" t="inlineStr">
        <is>
          <t>Critical</t>
        </is>
      </c>
      <c r="J6959" t="n">
        <v>53</v>
      </c>
      <c r="L6959" s="9">
        <f>A6959&amp;"-"&amp;TEXT(E6959,"yyyymmdd")</f>
        <v/>
      </c>
    </row>
    <row r="6960">
      <c r="A6960" t="n">
        <v>50048717</v>
      </c>
      <c r="B6960" t="inlineStr">
        <is>
          <t>Manhattan</t>
        </is>
      </c>
      <c r="C6960" t="inlineStr">
        <is>
          <t>10022</t>
        </is>
      </c>
      <c r="D6960" t="inlineStr">
        <is>
          <t>Sandwiches</t>
        </is>
      </c>
      <c r="E6960" s="8" t="n">
        <v>46156</v>
      </c>
      <c r="F6960" t="inlineStr">
        <is>
          <t>Violations were cited in the following area(s).</t>
        </is>
      </c>
      <c r="G6960" t="inlineStr">
        <is>
          <t>03C</t>
        </is>
      </c>
      <c r="H6960" t="inlineStr">
        <is>
          <t>Unclean or cracked whole eggs or unpasteurized liquid, frozen or powdered eggs kept or used.</t>
        </is>
      </c>
      <c r="I6960" t="inlineStr">
        <is>
          <t>Critical</t>
        </is>
      </c>
      <c r="J6960" t="n">
        <v>53</v>
      </c>
      <c r="L6960" s="9">
        <f>A6960&amp;"-"&amp;TEXT(E6960,"yyyymmdd")</f>
        <v/>
      </c>
    </row>
    <row r="6961">
      <c r="A6961" t="n">
        <v>50048717</v>
      </c>
      <c r="B6961" t="inlineStr">
        <is>
          <t>Manhattan</t>
        </is>
      </c>
      <c r="C6961" t="inlineStr">
        <is>
          <t>10022</t>
        </is>
      </c>
      <c r="D6961" t="inlineStr">
        <is>
          <t>Sandwiches</t>
        </is>
      </c>
      <c r="E6961" s="8" t="n">
        <v>46156</v>
      </c>
      <c r="F6961" t="inlineStr">
        <is>
          <t>Violations were cited in the following area(s).</t>
        </is>
      </c>
      <c r="G6961" t="inlineStr">
        <is>
          <t>04L</t>
        </is>
      </c>
      <c r="H6961" t="inlineStr">
        <is>
          <t>Evidence of mice or live mice in establishment's food or non-food areas.</t>
        </is>
      </c>
      <c r="I6961" t="inlineStr">
        <is>
          <t>Critical</t>
        </is>
      </c>
      <c r="J6961" t="n">
        <v>53</v>
      </c>
      <c r="L6961" s="9">
        <f>A6961&amp;"-"&amp;TEXT(E6961,"yyyymmdd")</f>
        <v/>
      </c>
    </row>
    <row r="6962">
      <c r="A6962" t="n">
        <v>50048717</v>
      </c>
      <c r="B6962" t="inlineStr">
        <is>
          <t>Manhattan</t>
        </is>
      </c>
      <c r="C6962" t="inlineStr">
        <is>
          <t>10022</t>
        </is>
      </c>
      <c r="D6962" t="inlineStr">
        <is>
          <t>Sandwiches</t>
        </is>
      </c>
      <c r="E6962" s="8" t="n">
        <v>46156</v>
      </c>
      <c r="F6962" t="inlineStr">
        <is>
          <t>Violations were cited in the following area(s).</t>
        </is>
      </c>
      <c r="G6962" t="inlineStr">
        <is>
          <t>06D</t>
        </is>
      </c>
      <c r="H6962" t="inlineStr">
        <is>
          <t>Food contact surface not properly washed, rinsed and sanitized after each use and following any activity when contamination may have occurred.</t>
        </is>
      </c>
      <c r="I6962" t="inlineStr">
        <is>
          <t>Critical</t>
        </is>
      </c>
      <c r="J6962" t="n">
        <v>53</v>
      </c>
      <c r="L6962" s="9">
        <f>A6962&amp;"-"&amp;TEXT(E6962,"yyyymmdd")</f>
        <v/>
      </c>
    </row>
    <row r="6963">
      <c r="A6963" t="n">
        <v>50048717</v>
      </c>
      <c r="B6963" t="inlineStr">
        <is>
          <t>Manhattan</t>
        </is>
      </c>
      <c r="C6963" t="inlineStr">
        <is>
          <t>10022</t>
        </is>
      </c>
      <c r="D6963" t="inlineStr">
        <is>
          <t>Sandwiches</t>
        </is>
      </c>
      <c r="E6963" s="8" t="n">
        <v>46156</v>
      </c>
      <c r="F6963" t="inlineStr">
        <is>
          <t>Violations were cited in the following area(s).</t>
        </is>
      </c>
      <c r="G6963" t="inlineStr">
        <is>
          <t>06E</t>
        </is>
      </c>
      <c r="H6963" t="inlineStr">
        <is>
          <t>Sanitized equipment or utensil, including in-use food dispensing utensil, improperly used or stored.</t>
        </is>
      </c>
      <c r="I6963" t="inlineStr">
        <is>
          <t>Critical</t>
        </is>
      </c>
      <c r="J6963" t="n">
        <v>53</v>
      </c>
      <c r="L6963" s="9">
        <f>A6963&amp;"-"&amp;TEXT(E6963,"yyyymmdd")</f>
        <v/>
      </c>
    </row>
    <row r="6964">
      <c r="A6964" t="n">
        <v>50048717</v>
      </c>
      <c r="B6964" t="inlineStr">
        <is>
          <t>Manhattan</t>
        </is>
      </c>
      <c r="C6964" t="inlineStr">
        <is>
          <t>10022</t>
        </is>
      </c>
      <c r="D6964" t="inlineStr">
        <is>
          <t>Sandwiches</t>
        </is>
      </c>
      <c r="E6964" s="8" t="n">
        <v>46156</v>
      </c>
      <c r="F6964" t="inlineStr">
        <is>
          <t>Violations were cited in the following area(s).</t>
        </is>
      </c>
      <c r="G6964" t="inlineStr">
        <is>
          <t>06F</t>
        </is>
      </c>
      <c r="H6964" t="inlineStr">
        <is>
          <t>Wiping cloths not stored clean and dry, or in a sanitizing solution, between uses.</t>
        </is>
      </c>
      <c r="I6964" t="inlineStr">
        <is>
          <t>Critical</t>
        </is>
      </c>
      <c r="J6964" t="n">
        <v>53</v>
      </c>
      <c r="L6964" s="9">
        <f>A6964&amp;"-"&amp;TEXT(E6964,"yyyymmdd")</f>
        <v/>
      </c>
    </row>
    <row r="6965">
      <c r="A6965" t="n">
        <v>50048717</v>
      </c>
      <c r="B6965" t="inlineStr">
        <is>
          <t>Manhattan</t>
        </is>
      </c>
      <c r="C6965" t="inlineStr">
        <is>
          <t>10022</t>
        </is>
      </c>
      <c r="D6965" t="inlineStr">
        <is>
          <t>Sandwiches</t>
        </is>
      </c>
      <c r="E6965" s="8" t="n">
        <v>46156</v>
      </c>
      <c r="F6965" t="inlineStr">
        <is>
          <t>Violations were cited in the following area(s).</t>
        </is>
      </c>
      <c r="G6965" t="inlineStr">
        <is>
          <t>08A</t>
        </is>
      </c>
      <c r="H6965" t="inlineStr">
        <is>
          <t>Establishment is not free of harborage or conditions conducive to rodents, insects or other pests.</t>
        </is>
      </c>
      <c r="I6965" t="inlineStr">
        <is>
          <t>Not Critical</t>
        </is>
      </c>
      <c r="J6965" t="n">
        <v>53</v>
      </c>
      <c r="L6965" s="9">
        <f>A6965&amp;"-"&amp;TEXT(E6965,"yyyymmdd")</f>
        <v/>
      </c>
    </row>
    <row r="6966">
      <c r="A6966" t="n">
        <v>50048717</v>
      </c>
      <c r="B6966" t="inlineStr">
        <is>
          <t>Manhattan</t>
        </is>
      </c>
      <c r="C6966" t="inlineStr">
        <is>
          <t>10022</t>
        </is>
      </c>
      <c r="D6966" t="inlineStr">
        <is>
          <t>Sandwiches</t>
        </is>
      </c>
      <c r="E6966" s="8" t="n">
        <v>46156</v>
      </c>
      <c r="F6966" t="inlineStr">
        <is>
          <t>Violations were cited in the following area(s).</t>
        </is>
      </c>
      <c r="G6966" t="inlineStr">
        <is>
          <t>10B</t>
        </is>
      </c>
      <c r="H6966" t="inlineStr">
        <is>
          <t>Anti-siphonage or back-flow prevention device not provided where required; equipment or floor not properly drained; sewage disposal system in disrepair or not functioning properly. Condensation or liquid waste improperly disposed of.</t>
        </is>
      </c>
      <c r="I6966" t="inlineStr">
        <is>
          <t>Not Critical</t>
        </is>
      </c>
      <c r="J6966" t="n">
        <v>53</v>
      </c>
      <c r="L6966" s="9">
        <f>A6966&amp;"-"&amp;TEXT(E6966,"yyyymmdd")</f>
        <v/>
      </c>
    </row>
    <row r="6967">
      <c r="A6967" t="n">
        <v>50048717</v>
      </c>
      <c r="B6967" t="inlineStr">
        <is>
          <t>Manhattan</t>
        </is>
      </c>
      <c r="C6967" t="inlineStr">
        <is>
          <t>10022</t>
        </is>
      </c>
      <c r="D6967" t="inlineStr">
        <is>
          <t>Sandwiches</t>
        </is>
      </c>
      <c r="E6967" s="8" t="n">
        <v>46156</v>
      </c>
      <c r="F6967" t="inlineStr">
        <is>
          <t>Violations were cited in the following area(s).</t>
        </is>
      </c>
      <c r="G6967" t="inlineStr">
        <is>
          <t>10F</t>
        </is>
      </c>
      <c r="H6967" t="inlineStr">
        <is>
          <t>Non-food contact surface or equipment made of unacceptable material, not kept clean, or not properly sealed, raised, spaced or movable to allow accessibility for cleaning on all sides, above and underneath the unit.</t>
        </is>
      </c>
      <c r="I6967" t="inlineStr">
        <is>
          <t>Not Critical</t>
        </is>
      </c>
      <c r="J6967" t="n">
        <v>53</v>
      </c>
      <c r="L6967" s="9">
        <f>A6967&amp;"-"&amp;TEXT(E6967,"yyyymmdd")</f>
        <v/>
      </c>
    </row>
    <row r="6968">
      <c r="A6968" t="n">
        <v>50048905</v>
      </c>
      <c r="B6968" t="inlineStr">
        <is>
          <t>Bronx</t>
        </is>
      </c>
      <c r="C6968" t="inlineStr">
        <is>
          <t>10452</t>
        </is>
      </c>
      <c r="D6968" t="inlineStr">
        <is>
          <t>American</t>
        </is>
      </c>
      <c r="E6968" s="8" t="n">
        <v>46156</v>
      </c>
      <c r="F6968" t="inlineStr">
        <is>
          <t>Violations were cited in the following area(s).</t>
        </is>
      </c>
      <c r="G6968" t="inlineStr">
        <is>
          <t>02G</t>
        </is>
      </c>
      <c r="H6968" t="inlineStr">
        <is>
          <t>Cold TCS food item held above 41 °F; smoked or processed fish held above 38 °F; intact raw eggs held above 45 °F; or reduced oxygen packaged (ROP) TCS foods held above required temperatures except during active necessary preparation.</t>
        </is>
      </c>
      <c r="I6968" t="inlineStr">
        <is>
          <t>Critical</t>
        </is>
      </c>
      <c r="J6968" t="n">
        <v>28</v>
      </c>
      <c r="L6968" s="9">
        <f>A6968&amp;"-"&amp;TEXT(E6968,"yyyymmdd")</f>
        <v/>
      </c>
    </row>
    <row r="6969">
      <c r="A6969" t="n">
        <v>50048905</v>
      </c>
      <c r="B6969" t="inlineStr">
        <is>
          <t>Bronx</t>
        </is>
      </c>
      <c r="C6969" t="inlineStr">
        <is>
          <t>10452</t>
        </is>
      </c>
      <c r="D6969" t="inlineStr">
        <is>
          <t>American</t>
        </is>
      </c>
      <c r="E6969" s="8" t="n">
        <v>46156</v>
      </c>
      <c r="F6969" t="inlineStr">
        <is>
          <t>Violations were cited in the following area(s).</t>
        </is>
      </c>
      <c r="G6969" t="inlineStr">
        <is>
          <t>04L</t>
        </is>
      </c>
      <c r="H6969" t="inlineStr">
        <is>
          <t>Evidence of mice or live mice in establishment's food or non-food areas.</t>
        </is>
      </c>
      <c r="I6969" t="inlineStr">
        <is>
          <t>Critical</t>
        </is>
      </c>
      <c r="J6969" t="n">
        <v>28</v>
      </c>
      <c r="L6969" s="9">
        <f>A6969&amp;"-"&amp;TEXT(E6969,"yyyymmdd")</f>
        <v/>
      </c>
    </row>
    <row r="6970">
      <c r="A6970" t="n">
        <v>50048905</v>
      </c>
      <c r="B6970" t="inlineStr">
        <is>
          <t>Bronx</t>
        </is>
      </c>
      <c r="C6970" t="inlineStr">
        <is>
          <t>10452</t>
        </is>
      </c>
      <c r="D6970" t="inlineStr">
        <is>
          <t>American</t>
        </is>
      </c>
      <c r="E6970" s="8" t="n">
        <v>46156</v>
      </c>
      <c r="F6970" t="inlineStr">
        <is>
          <t>Violations were cited in the following area(s).</t>
        </is>
      </c>
      <c r="G6970" t="inlineStr">
        <is>
          <t>06D</t>
        </is>
      </c>
      <c r="H6970" t="inlineStr">
        <is>
          <t>Food contact surface not properly washed, rinsed and sanitized after each use and following any activity when contamination may have occurred.</t>
        </is>
      </c>
      <c r="I6970" t="inlineStr">
        <is>
          <t>Critical</t>
        </is>
      </c>
      <c r="J6970" t="n">
        <v>28</v>
      </c>
      <c r="L6970" s="9">
        <f>A6970&amp;"-"&amp;TEXT(E6970,"yyyymmdd")</f>
        <v/>
      </c>
    </row>
    <row r="6971">
      <c r="A6971" t="n">
        <v>50048905</v>
      </c>
      <c r="B6971" t="inlineStr">
        <is>
          <t>Bronx</t>
        </is>
      </c>
      <c r="C6971" t="inlineStr">
        <is>
          <t>10452</t>
        </is>
      </c>
      <c r="D6971" t="inlineStr">
        <is>
          <t>American</t>
        </is>
      </c>
      <c r="E6971" s="8" t="n">
        <v>46156</v>
      </c>
      <c r="F6971" t="inlineStr">
        <is>
          <t>Violations were cited in the following area(s).</t>
        </is>
      </c>
      <c r="G6971" t="inlineStr">
        <is>
          <t>08A</t>
        </is>
      </c>
      <c r="H6971" t="inlineStr">
        <is>
          <t>Establishment is not free of harborage or conditions conducive to rodents, insects or other pests.</t>
        </is>
      </c>
      <c r="I6971" t="inlineStr">
        <is>
          <t>Not Critical</t>
        </is>
      </c>
      <c r="J6971" t="n">
        <v>28</v>
      </c>
      <c r="L6971" s="9">
        <f>A6971&amp;"-"&amp;TEXT(E6971,"yyyymmdd")</f>
        <v/>
      </c>
    </row>
    <row r="6972">
      <c r="A6972" t="n">
        <v>50048905</v>
      </c>
      <c r="B6972" t="inlineStr">
        <is>
          <t>Bronx</t>
        </is>
      </c>
      <c r="C6972" t="inlineStr">
        <is>
          <t>10452</t>
        </is>
      </c>
      <c r="D6972" t="inlineStr">
        <is>
          <t>American</t>
        </is>
      </c>
      <c r="E6972" s="8" t="n">
        <v>46156</v>
      </c>
      <c r="F6972" t="inlineStr">
        <is>
          <t>Violations were cited in the following area(s).</t>
        </is>
      </c>
      <c r="G6972" t="inlineStr">
        <is>
          <t>10F</t>
        </is>
      </c>
      <c r="H6972" t="inlineStr">
        <is>
          <t>Non-food contact surface or equipment made of unacceptable material, not kept clean, or not properly sealed, raised, spaced or movable to allow accessibility for cleaning on all sides, above and underneath the unit.</t>
        </is>
      </c>
      <c r="I6972" t="inlineStr">
        <is>
          <t>Not Critical</t>
        </is>
      </c>
      <c r="J6972" t="n">
        <v>28</v>
      </c>
      <c r="L6972" s="9">
        <f>A6972&amp;"-"&amp;TEXT(E6972,"yyyymmdd")</f>
        <v/>
      </c>
    </row>
    <row r="6973">
      <c r="A6973" t="n">
        <v>50049689</v>
      </c>
      <c r="B6973" t="inlineStr">
        <is>
          <t>Brooklyn</t>
        </is>
      </c>
      <c r="C6973" t="inlineStr">
        <is>
          <t>11203</t>
        </is>
      </c>
      <c r="D6973" t="inlineStr">
        <is>
          <t>Chinese</t>
        </is>
      </c>
      <c r="E6973" s="8" t="n">
        <v>46156</v>
      </c>
      <c r="F6973" t="inlineStr">
        <is>
          <t>Violations were cited in the following area(s).</t>
        </is>
      </c>
      <c r="G6973" t="inlineStr">
        <is>
          <t>06D</t>
        </is>
      </c>
      <c r="H6973" t="inlineStr">
        <is>
          <t>Food contact surface not properly washed, rinsed and sanitized after each use and following any activity when contamination may have occurred.</t>
        </is>
      </c>
      <c r="I6973" t="inlineStr">
        <is>
          <t>Critical</t>
        </is>
      </c>
      <c r="J6973" t="n">
        <v>7</v>
      </c>
      <c r="K6973" t="inlineStr">
        <is>
          <t>A</t>
        </is>
      </c>
      <c r="L6973" s="9">
        <f>A6973&amp;"-"&amp;TEXT(E6973,"yyyymmdd")</f>
        <v/>
      </c>
    </row>
    <row r="6974">
      <c r="A6974" t="n">
        <v>50049689</v>
      </c>
      <c r="B6974" t="inlineStr">
        <is>
          <t>Brooklyn</t>
        </is>
      </c>
      <c r="C6974" t="inlineStr">
        <is>
          <t>11203</t>
        </is>
      </c>
      <c r="D6974" t="inlineStr">
        <is>
          <t>Chinese</t>
        </is>
      </c>
      <c r="E6974" s="8" t="n">
        <v>46156</v>
      </c>
      <c r="F6974" t="inlineStr">
        <is>
          <t>Violations were cited in the following area(s).</t>
        </is>
      </c>
      <c r="G6974" t="inlineStr">
        <is>
          <t>10F</t>
        </is>
      </c>
      <c r="H6974" t="inlineStr">
        <is>
          <t>Non-food contact surface or equipment made of unacceptable material, not kept clean, or not properly sealed, raised, spaced or movable to allow accessibility for cleaning on all sides, above and underneath the unit.</t>
        </is>
      </c>
      <c r="I6974" t="inlineStr">
        <is>
          <t>Not Critical</t>
        </is>
      </c>
      <c r="J6974" t="n">
        <v>7</v>
      </c>
      <c r="K6974" t="inlineStr">
        <is>
          <t>A</t>
        </is>
      </c>
      <c r="L6974" s="9">
        <f>A6974&amp;"-"&amp;TEXT(E6974,"yyyymmdd")</f>
        <v/>
      </c>
    </row>
    <row r="6975">
      <c r="A6975" t="n">
        <v>50051365</v>
      </c>
      <c r="B6975" t="inlineStr">
        <is>
          <t>Bronx</t>
        </is>
      </c>
      <c r="C6975" t="inlineStr">
        <is>
          <t>10462</t>
        </is>
      </c>
      <c r="D6975" t="inlineStr">
        <is>
          <t>Spanish</t>
        </is>
      </c>
      <c r="E6975" s="8" t="n">
        <v>46156</v>
      </c>
      <c r="F6975" t="inlineStr">
        <is>
          <t>Violations were cited in the following area(s).</t>
        </is>
      </c>
      <c r="G6975" t="inlineStr">
        <is>
          <t>06C</t>
        </is>
      </c>
      <c r="H697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975" t="inlineStr">
        <is>
          <t>Critical</t>
        </is>
      </c>
      <c r="J6975" t="n">
        <v>18</v>
      </c>
      <c r="L6975" s="9">
        <f>A6975&amp;"-"&amp;TEXT(E6975,"yyyymmdd")</f>
        <v/>
      </c>
    </row>
    <row r="6976">
      <c r="A6976" t="n">
        <v>50051365</v>
      </c>
      <c r="B6976" t="inlineStr">
        <is>
          <t>Bronx</t>
        </is>
      </c>
      <c r="C6976" t="inlineStr">
        <is>
          <t>10462</t>
        </is>
      </c>
      <c r="D6976" t="inlineStr">
        <is>
          <t>Spanish</t>
        </is>
      </c>
      <c r="E6976" s="8" t="n">
        <v>46156</v>
      </c>
      <c r="F6976" t="inlineStr">
        <is>
          <t>Violations were cited in the following area(s).</t>
        </is>
      </c>
      <c r="G6976" t="inlineStr">
        <is>
          <t>06D</t>
        </is>
      </c>
      <c r="H6976" t="inlineStr">
        <is>
          <t>Food contact surface not properly washed, rinsed and sanitized after each use and following any activity when contamination may have occurred.</t>
        </is>
      </c>
      <c r="I6976" t="inlineStr">
        <is>
          <t>Critical</t>
        </is>
      </c>
      <c r="J6976" t="n">
        <v>18</v>
      </c>
      <c r="L6976" s="9">
        <f>A6976&amp;"-"&amp;TEXT(E6976,"yyyymmdd")</f>
        <v/>
      </c>
    </row>
    <row r="6977">
      <c r="A6977" t="n">
        <v>50051365</v>
      </c>
      <c r="B6977" t="inlineStr">
        <is>
          <t>Bronx</t>
        </is>
      </c>
      <c r="C6977" t="inlineStr">
        <is>
          <t>10462</t>
        </is>
      </c>
      <c r="D6977" t="inlineStr">
        <is>
          <t>Spanish</t>
        </is>
      </c>
      <c r="E6977" s="8" t="n">
        <v>46156</v>
      </c>
      <c r="F6977" t="inlineStr">
        <is>
          <t>Violations were cited in the following area(s).</t>
        </is>
      </c>
      <c r="G6977" t="inlineStr">
        <is>
          <t>06F</t>
        </is>
      </c>
      <c r="H6977" t="inlineStr">
        <is>
          <t>Wiping cloths not stored clean and dry, or in a sanitizing solution, between uses.</t>
        </is>
      </c>
      <c r="I6977" t="inlineStr">
        <is>
          <t>Critical</t>
        </is>
      </c>
      <c r="J6977" t="n">
        <v>18</v>
      </c>
      <c r="L6977" s="9">
        <f>A6977&amp;"-"&amp;TEXT(E6977,"yyyymmdd")</f>
        <v/>
      </c>
    </row>
    <row r="6978">
      <c r="A6978" t="n">
        <v>50051365</v>
      </c>
      <c r="B6978" t="inlineStr">
        <is>
          <t>Bronx</t>
        </is>
      </c>
      <c r="C6978" t="inlineStr">
        <is>
          <t>10462</t>
        </is>
      </c>
      <c r="D6978" t="inlineStr">
        <is>
          <t>Spanish</t>
        </is>
      </c>
      <c r="E6978" s="8" t="n">
        <v>46156</v>
      </c>
      <c r="F6978" t="inlineStr">
        <is>
          <t>Violations were cited in the following area(s).</t>
        </is>
      </c>
      <c r="G6978" t="inlineStr">
        <is>
          <t>09C</t>
        </is>
      </c>
      <c r="H6978" t="inlineStr">
        <is>
          <t>Design, construction, materials used or maintenance of food contact surface improper. Surface not easily cleanable, sanitized and maintained.</t>
        </is>
      </c>
      <c r="I6978" t="inlineStr">
        <is>
          <t>Not Critical</t>
        </is>
      </c>
      <c r="J6978" t="n">
        <v>18</v>
      </c>
      <c r="L6978" s="9">
        <f>A6978&amp;"-"&amp;TEXT(E6978,"yyyymmdd")</f>
        <v/>
      </c>
    </row>
    <row r="6979">
      <c r="A6979" t="n">
        <v>50052256</v>
      </c>
      <c r="B6979" t="inlineStr">
        <is>
          <t>Brooklyn</t>
        </is>
      </c>
      <c r="C6979" t="inlineStr">
        <is>
          <t>11237</t>
        </is>
      </c>
      <c r="D6979" t="inlineStr">
        <is>
          <t>Caribbean</t>
        </is>
      </c>
      <c r="E6979" s="8" t="n">
        <v>46156</v>
      </c>
      <c r="F6979" t="inlineStr">
        <is>
          <t>Violations were cited in the following area(s).</t>
        </is>
      </c>
      <c r="G6979" t="inlineStr">
        <is>
          <t>04H</t>
        </is>
      </c>
      <c r="H6979" t="inlineStr">
        <is>
          <t>Raw, cooked or prepared food is adulterated, contaminated, cross-contaminated, or not discarded in accordance with HACCP plan.</t>
        </is>
      </c>
      <c r="I6979" t="inlineStr">
        <is>
          <t>Critical</t>
        </is>
      </c>
      <c r="J6979" t="n">
        <v>23</v>
      </c>
      <c r="K6979" t="inlineStr">
        <is>
          <t>N</t>
        </is>
      </c>
      <c r="L6979" s="9">
        <f>A6979&amp;"-"&amp;TEXT(E6979,"yyyymmdd")</f>
        <v/>
      </c>
    </row>
    <row r="6980">
      <c r="A6980" t="n">
        <v>50052256</v>
      </c>
      <c r="B6980" t="inlineStr">
        <is>
          <t>Brooklyn</t>
        </is>
      </c>
      <c r="C6980" t="inlineStr">
        <is>
          <t>11237</t>
        </is>
      </c>
      <c r="D6980" t="inlineStr">
        <is>
          <t>Caribbean</t>
        </is>
      </c>
      <c r="E6980" s="8" t="n">
        <v>46156</v>
      </c>
      <c r="F6980" t="inlineStr">
        <is>
          <t>Violations were cited in the following area(s).</t>
        </is>
      </c>
      <c r="G6980" t="inlineStr">
        <is>
          <t>05D</t>
        </is>
      </c>
      <c r="H698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6980" t="inlineStr">
        <is>
          <t>Critical</t>
        </is>
      </c>
      <c r="J6980" t="n">
        <v>23</v>
      </c>
      <c r="K6980" t="inlineStr">
        <is>
          <t>N</t>
        </is>
      </c>
      <c r="L6980" s="9">
        <f>A6980&amp;"-"&amp;TEXT(E6980,"yyyymmdd")</f>
        <v/>
      </c>
    </row>
    <row r="6981">
      <c r="A6981" t="n">
        <v>50052256</v>
      </c>
      <c r="B6981" t="inlineStr">
        <is>
          <t>Brooklyn</t>
        </is>
      </c>
      <c r="C6981" t="inlineStr">
        <is>
          <t>11237</t>
        </is>
      </c>
      <c r="D6981" t="inlineStr">
        <is>
          <t>Caribbean</t>
        </is>
      </c>
      <c r="E6981" s="8" t="n">
        <v>46156</v>
      </c>
      <c r="F6981" t="inlineStr">
        <is>
          <t>Violations were cited in the following area(s).</t>
        </is>
      </c>
      <c r="G6981" t="inlineStr">
        <is>
          <t>08C</t>
        </is>
      </c>
      <c r="H6981" t="inlineStr">
        <is>
          <t>Pesticide not properly labeled or used by unlicensed individual. Pesticide, other toxic chemical improperly used/stored. Unprotected, unlocked bait station used.</t>
        </is>
      </c>
      <c r="I6981" t="inlineStr">
        <is>
          <t>Not Critical</t>
        </is>
      </c>
      <c r="J6981" t="n">
        <v>23</v>
      </c>
      <c r="K6981" t="inlineStr">
        <is>
          <t>N</t>
        </is>
      </c>
      <c r="L6981" s="9">
        <f>A6981&amp;"-"&amp;TEXT(E6981,"yyyymmdd")</f>
        <v/>
      </c>
    </row>
    <row r="6982">
      <c r="A6982" t="n">
        <v>50052256</v>
      </c>
      <c r="B6982" t="inlineStr">
        <is>
          <t>Brooklyn</t>
        </is>
      </c>
      <c r="C6982" t="inlineStr">
        <is>
          <t>11237</t>
        </is>
      </c>
      <c r="D6982" t="inlineStr">
        <is>
          <t>Caribbean</t>
        </is>
      </c>
      <c r="E6982" s="8" t="n">
        <v>46156</v>
      </c>
      <c r="F6982" t="inlineStr">
        <is>
          <t>Violations were cited in the following area(s).</t>
        </is>
      </c>
      <c r="G6982" t="inlineStr">
        <is>
          <t>10B</t>
        </is>
      </c>
      <c r="H6982" t="inlineStr">
        <is>
          <t>Anti-siphonage or back-flow prevention device not provided where required; equipment or floor not properly drained; sewage disposal system in disrepair or not functioning properly. Condensation or liquid waste improperly disposed of.</t>
        </is>
      </c>
      <c r="I6982" t="inlineStr">
        <is>
          <t>Not Critical</t>
        </is>
      </c>
      <c r="J6982" t="n">
        <v>23</v>
      </c>
      <c r="K6982" t="inlineStr">
        <is>
          <t>N</t>
        </is>
      </c>
      <c r="L6982" s="9">
        <f>A6982&amp;"-"&amp;TEXT(E6982,"yyyymmdd")</f>
        <v/>
      </c>
    </row>
    <row r="6983">
      <c r="A6983" t="n">
        <v>50052256</v>
      </c>
      <c r="B6983" t="inlineStr">
        <is>
          <t>Brooklyn</t>
        </is>
      </c>
      <c r="C6983" t="inlineStr">
        <is>
          <t>11237</t>
        </is>
      </c>
      <c r="D6983" t="inlineStr">
        <is>
          <t>Caribbean</t>
        </is>
      </c>
      <c r="E6983" s="8" t="n">
        <v>46156</v>
      </c>
      <c r="F6983" t="inlineStr">
        <is>
          <t>Violations were cited in the following area(s).</t>
        </is>
      </c>
      <c r="G6983" t="inlineStr">
        <is>
          <t>10F</t>
        </is>
      </c>
      <c r="H6983" t="inlineStr">
        <is>
          <t>Non-food contact surface or equipment made of unacceptable material, not kept clean, or not properly sealed, raised, spaced or movable to allow accessibility for cleaning on all sides, above and underneath the unit.</t>
        </is>
      </c>
      <c r="I6983" t="inlineStr">
        <is>
          <t>Not Critical</t>
        </is>
      </c>
      <c r="J6983" t="n">
        <v>23</v>
      </c>
      <c r="K6983" t="inlineStr">
        <is>
          <t>N</t>
        </is>
      </c>
      <c r="L6983" s="9">
        <f>A6983&amp;"-"&amp;TEXT(E6983,"yyyymmdd")</f>
        <v/>
      </c>
    </row>
    <row r="6984">
      <c r="A6984" t="n">
        <v>50056401</v>
      </c>
      <c r="B6984" t="inlineStr">
        <is>
          <t>Manhattan</t>
        </is>
      </c>
      <c r="C6984" t="inlineStr">
        <is>
          <t>10128</t>
        </is>
      </c>
      <c r="D6984" t="inlineStr">
        <is>
          <t>American</t>
        </is>
      </c>
      <c r="E6984" s="8" t="n">
        <v>46156</v>
      </c>
      <c r="F6984" t="inlineStr">
        <is>
          <t>Violations were cited in the following area(s).</t>
        </is>
      </c>
      <c r="G6984" t="inlineStr">
        <is>
          <t>02B</t>
        </is>
      </c>
      <c r="H6984" t="inlineStr">
        <is>
          <t>Hot TCS food item not held at or above 140 °F.</t>
        </is>
      </c>
      <c r="I6984" t="inlineStr">
        <is>
          <t>Critical</t>
        </is>
      </c>
      <c r="J6984" t="n">
        <v>11</v>
      </c>
      <c r="K6984" t="inlineStr">
        <is>
          <t>A</t>
        </is>
      </c>
      <c r="L6984" s="9">
        <f>A6984&amp;"-"&amp;TEXT(E6984,"yyyymmdd")</f>
        <v/>
      </c>
    </row>
    <row r="6985">
      <c r="A6985" t="n">
        <v>50056401</v>
      </c>
      <c r="B6985" t="inlineStr">
        <is>
          <t>Manhattan</t>
        </is>
      </c>
      <c r="C6985" t="inlineStr">
        <is>
          <t>10128</t>
        </is>
      </c>
      <c r="D6985" t="inlineStr">
        <is>
          <t>American</t>
        </is>
      </c>
      <c r="E6985" s="8" t="n">
        <v>46156</v>
      </c>
      <c r="F6985" t="inlineStr">
        <is>
          <t>Violations were cited in the following area(s).</t>
        </is>
      </c>
      <c r="G6985" t="inlineStr">
        <is>
          <t>10F</t>
        </is>
      </c>
      <c r="H6985" t="inlineStr">
        <is>
          <t>Non-food contact surface or equipment made of unacceptable material, not kept clean, or not properly sealed, raised, spaced or movable to allow accessibility for cleaning on all sides, above and underneath the unit.</t>
        </is>
      </c>
      <c r="I6985" t="inlineStr">
        <is>
          <t>Not Critical</t>
        </is>
      </c>
      <c r="J6985" t="n">
        <v>11</v>
      </c>
      <c r="K6985" t="inlineStr">
        <is>
          <t>A</t>
        </is>
      </c>
      <c r="L6985" s="9">
        <f>A6985&amp;"-"&amp;TEXT(E6985,"yyyymmdd")</f>
        <v/>
      </c>
    </row>
    <row r="6986">
      <c r="A6986" t="n">
        <v>50059265</v>
      </c>
      <c r="B6986" t="inlineStr">
        <is>
          <t>Manhattan</t>
        </is>
      </c>
      <c r="C6986" t="inlineStr">
        <is>
          <t>10012</t>
        </is>
      </c>
      <c r="D6986" t="inlineStr">
        <is>
          <t>Chinese</t>
        </is>
      </c>
      <c r="E6986" s="8" t="n">
        <v>46156</v>
      </c>
      <c r="F6986" t="inlineStr">
        <is>
          <t>Violations were cited in the following area(s).</t>
        </is>
      </c>
      <c r="G6986" t="inlineStr">
        <is>
          <t>06C</t>
        </is>
      </c>
      <c r="H698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986" t="inlineStr">
        <is>
          <t>Critical</t>
        </is>
      </c>
      <c r="J6986" t="n">
        <v>11</v>
      </c>
      <c r="K6986" t="inlineStr">
        <is>
          <t>A</t>
        </is>
      </c>
      <c r="L6986" s="9">
        <f>A6986&amp;"-"&amp;TEXT(E6986,"yyyymmdd")</f>
        <v/>
      </c>
    </row>
    <row r="6987">
      <c r="A6987" t="n">
        <v>50059265</v>
      </c>
      <c r="B6987" t="inlineStr">
        <is>
          <t>Manhattan</t>
        </is>
      </c>
      <c r="C6987" t="inlineStr">
        <is>
          <t>10012</t>
        </is>
      </c>
      <c r="D6987" t="inlineStr">
        <is>
          <t>Chinese</t>
        </is>
      </c>
      <c r="E6987" s="8" t="n">
        <v>46156</v>
      </c>
      <c r="F6987" t="inlineStr">
        <is>
          <t>Violations were cited in the following area(s).</t>
        </is>
      </c>
      <c r="G6987" t="inlineStr">
        <is>
          <t>08C</t>
        </is>
      </c>
      <c r="H6987" t="inlineStr">
        <is>
          <t>Pesticide not properly labeled or used by unlicensed individual. Pesticide, other toxic chemical improperly used/stored. Unprotected, unlocked bait station used.</t>
        </is>
      </c>
      <c r="I6987" t="inlineStr">
        <is>
          <t>Not Critical</t>
        </is>
      </c>
      <c r="J6987" t="n">
        <v>11</v>
      </c>
      <c r="K6987" t="inlineStr">
        <is>
          <t>A</t>
        </is>
      </c>
      <c r="L6987" s="9">
        <f>A6987&amp;"-"&amp;TEXT(E6987,"yyyymmdd")</f>
        <v/>
      </c>
    </row>
    <row r="6988">
      <c r="A6988" t="n">
        <v>50059265</v>
      </c>
      <c r="B6988" t="inlineStr">
        <is>
          <t>Manhattan</t>
        </is>
      </c>
      <c r="C6988" t="inlineStr">
        <is>
          <t>10012</t>
        </is>
      </c>
      <c r="D6988" t="inlineStr">
        <is>
          <t>Chinese</t>
        </is>
      </c>
      <c r="E6988" s="8" t="n">
        <v>46156</v>
      </c>
      <c r="F6988" t="inlineStr">
        <is>
          <t>Violations were cited in the following area(s).</t>
        </is>
      </c>
      <c r="G6988" t="inlineStr">
        <is>
          <t>10F</t>
        </is>
      </c>
      <c r="H6988" t="inlineStr">
        <is>
          <t>Non-food contact surface or equipment made of unacceptable material, not kept clean, or not properly sealed, raised, spaced or movable to allow accessibility for cleaning on all sides, above and underneath the unit.</t>
        </is>
      </c>
      <c r="I6988" t="inlineStr">
        <is>
          <t>Not Critical</t>
        </is>
      </c>
      <c r="J6988" t="n">
        <v>11</v>
      </c>
      <c r="K6988" t="inlineStr">
        <is>
          <t>A</t>
        </is>
      </c>
      <c r="L6988" s="9">
        <f>A6988&amp;"-"&amp;TEXT(E6988,"yyyymmdd")</f>
        <v/>
      </c>
    </row>
    <row r="6989">
      <c r="A6989" t="n">
        <v>50060535</v>
      </c>
      <c r="B6989" t="inlineStr">
        <is>
          <t>Manhattan</t>
        </is>
      </c>
      <c r="C6989" t="inlineStr">
        <is>
          <t>10028</t>
        </is>
      </c>
      <c r="D6989" t="inlineStr">
        <is>
          <t>Bakery Products/Desserts</t>
        </is>
      </c>
      <c r="E6989" s="8" t="n">
        <v>46156</v>
      </c>
      <c r="F6989" t="inlineStr">
        <is>
          <t>Violations were cited in the following area(s).</t>
        </is>
      </c>
      <c r="G6989" t="inlineStr">
        <is>
          <t>06D</t>
        </is>
      </c>
      <c r="H6989" t="inlineStr">
        <is>
          <t>Food contact surface not properly washed, rinsed and sanitized after each use and following any activity when contamination may have occurred.</t>
        </is>
      </c>
      <c r="I6989" t="inlineStr">
        <is>
          <t>Critical</t>
        </is>
      </c>
      <c r="J6989" t="n">
        <v>9</v>
      </c>
      <c r="K6989" t="inlineStr">
        <is>
          <t>A</t>
        </is>
      </c>
      <c r="L6989" s="9">
        <f>A6989&amp;"-"&amp;TEXT(E6989,"yyyymmdd")</f>
        <v/>
      </c>
    </row>
    <row r="6990">
      <c r="A6990" t="n">
        <v>50060535</v>
      </c>
      <c r="B6990" t="inlineStr">
        <is>
          <t>Manhattan</t>
        </is>
      </c>
      <c r="C6990" t="inlineStr">
        <is>
          <t>10028</t>
        </is>
      </c>
      <c r="D6990" t="inlineStr">
        <is>
          <t>Bakery Products/Desserts</t>
        </is>
      </c>
      <c r="E6990" s="8" t="n">
        <v>46156</v>
      </c>
      <c r="F6990" t="inlineStr">
        <is>
          <t>Violations were cited in the following area(s).</t>
        </is>
      </c>
      <c r="G6990" t="inlineStr">
        <is>
          <t>10B</t>
        </is>
      </c>
      <c r="H6990" t="inlineStr">
        <is>
          <t>Anti-siphonage or back-flow prevention device not provided where required; equipment or floor not properly drained; sewage disposal system in disrepair or not functioning properly. Condensation or liquid waste improperly disposed of.</t>
        </is>
      </c>
      <c r="I6990" t="inlineStr">
        <is>
          <t>Not Critical</t>
        </is>
      </c>
      <c r="J6990" t="n">
        <v>9</v>
      </c>
      <c r="K6990" t="inlineStr">
        <is>
          <t>A</t>
        </is>
      </c>
      <c r="L6990" s="9">
        <f>A6990&amp;"-"&amp;TEXT(E6990,"yyyymmdd")</f>
        <v/>
      </c>
    </row>
    <row r="6991">
      <c r="A6991" t="n">
        <v>50060535</v>
      </c>
      <c r="B6991" t="inlineStr">
        <is>
          <t>Manhattan</t>
        </is>
      </c>
      <c r="C6991" t="inlineStr">
        <is>
          <t>10028</t>
        </is>
      </c>
      <c r="D6991" t="inlineStr">
        <is>
          <t>Bakery Products/Desserts</t>
        </is>
      </c>
      <c r="E6991" s="8" t="n">
        <v>46156</v>
      </c>
      <c r="F6991" t="inlineStr">
        <is>
          <t>Violations were cited in the following area(s).</t>
        </is>
      </c>
      <c r="G6991" t="inlineStr">
        <is>
          <t>10F</t>
        </is>
      </c>
      <c r="H6991" t="inlineStr">
        <is>
          <t>Non-food contact surface or equipment made of unacceptable material, not kept clean, or not properly sealed, raised, spaced or movable to allow accessibility for cleaning on all sides, above and underneath the unit.</t>
        </is>
      </c>
      <c r="I6991" t="inlineStr">
        <is>
          <t>Not Critical</t>
        </is>
      </c>
      <c r="J6991" t="n">
        <v>9</v>
      </c>
      <c r="K6991" t="inlineStr">
        <is>
          <t>A</t>
        </is>
      </c>
      <c r="L6991" s="9">
        <f>A6991&amp;"-"&amp;TEXT(E6991,"yyyymmdd")</f>
        <v/>
      </c>
    </row>
    <row r="6992">
      <c r="A6992" t="n">
        <v>50063282</v>
      </c>
      <c r="B6992" t="inlineStr">
        <is>
          <t>Manhattan</t>
        </is>
      </c>
      <c r="C6992" t="inlineStr">
        <is>
          <t>10036</t>
        </is>
      </c>
      <c r="D6992" t="inlineStr">
        <is>
          <t>Italian</t>
        </is>
      </c>
      <c r="E6992" s="8" t="n">
        <v>46156</v>
      </c>
      <c r="F6992" t="inlineStr">
        <is>
          <t>Violations were cited in the following area(s).</t>
        </is>
      </c>
      <c r="G6992" t="inlineStr">
        <is>
          <t>10F</t>
        </is>
      </c>
      <c r="H6992" t="inlineStr">
        <is>
          <t>Non-food contact surface or equipment made of unacceptable material, not kept clean, or not properly sealed, raised, spaced or movable to allow accessibility for cleaning on all sides, above and underneath the unit.</t>
        </is>
      </c>
      <c r="I6992" t="inlineStr">
        <is>
          <t>Not Critical</t>
        </is>
      </c>
      <c r="J6992" t="n">
        <v>2</v>
      </c>
      <c r="K6992" t="inlineStr">
        <is>
          <t>A</t>
        </is>
      </c>
      <c r="L6992" s="9">
        <f>A6992&amp;"-"&amp;TEXT(E6992,"yyyymmdd")</f>
        <v/>
      </c>
    </row>
    <row r="6993">
      <c r="A6993" t="n">
        <v>50064578</v>
      </c>
      <c r="B6993" t="inlineStr">
        <is>
          <t>Manhattan</t>
        </is>
      </c>
      <c r="C6993" t="inlineStr">
        <is>
          <t>10019</t>
        </is>
      </c>
      <c r="D6993" t="inlineStr">
        <is>
          <t>American</t>
        </is>
      </c>
      <c r="E6993" s="8" t="n">
        <v>46156</v>
      </c>
      <c r="F6993" t="inlineStr">
        <is>
          <t>Violations were cited in the following area(s).</t>
        </is>
      </c>
      <c r="G6993" t="inlineStr">
        <is>
          <t>02H</t>
        </is>
      </c>
      <c r="H6993" t="inlineStr">
        <is>
          <t>After cooking or removal from hot holding, TCS food not cooled by an approved method whereby the internal temperature is reduced from 140 °F to 70 °F or less within 2 hours, and from 70 °F to 41 °F or less within 4 additional hours.</t>
        </is>
      </c>
      <c r="I6993" t="inlineStr">
        <is>
          <t>Critical</t>
        </is>
      </c>
      <c r="J6993" t="n">
        <v>12</v>
      </c>
      <c r="K6993" t="inlineStr">
        <is>
          <t>A</t>
        </is>
      </c>
      <c r="L6993" s="9">
        <f>A6993&amp;"-"&amp;TEXT(E6993,"yyyymmdd")</f>
        <v/>
      </c>
    </row>
    <row r="6994">
      <c r="A6994" t="n">
        <v>50064578</v>
      </c>
      <c r="B6994" t="inlineStr">
        <is>
          <t>Manhattan</t>
        </is>
      </c>
      <c r="C6994" t="inlineStr">
        <is>
          <t>10019</t>
        </is>
      </c>
      <c r="D6994" t="inlineStr">
        <is>
          <t>American</t>
        </is>
      </c>
      <c r="E6994" s="8" t="n">
        <v>46156</v>
      </c>
      <c r="F6994" t="inlineStr">
        <is>
          <t>Violations were cited in the following area(s).</t>
        </is>
      </c>
      <c r="G6994" t="inlineStr">
        <is>
          <t>06C</t>
        </is>
      </c>
      <c r="H699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6994" t="inlineStr">
        <is>
          <t>Critical</t>
        </is>
      </c>
      <c r="J6994" t="n">
        <v>12</v>
      </c>
      <c r="K6994" t="inlineStr">
        <is>
          <t>A</t>
        </is>
      </c>
      <c r="L6994" s="9">
        <f>A6994&amp;"-"&amp;TEXT(E6994,"yyyymmdd")</f>
        <v/>
      </c>
    </row>
    <row r="6995">
      <c r="A6995" t="n">
        <v>50066109</v>
      </c>
      <c r="B6995" t="inlineStr">
        <is>
          <t>Manhattan</t>
        </is>
      </c>
      <c r="C6995" t="inlineStr">
        <is>
          <t>10025</t>
        </is>
      </c>
      <c r="D6995" t="inlineStr">
        <is>
          <t>Pizza</t>
        </is>
      </c>
      <c r="E6995" s="8" t="n">
        <v>46156</v>
      </c>
      <c r="F6995" t="inlineStr">
        <is>
          <t>Violations were cited in the following area(s).</t>
        </is>
      </c>
      <c r="G6995" t="inlineStr">
        <is>
          <t>02B</t>
        </is>
      </c>
      <c r="H6995" t="inlineStr">
        <is>
          <t>Hot TCS food item not held at or above 140 °F.</t>
        </is>
      </c>
      <c r="I6995" t="inlineStr">
        <is>
          <t>Critical</t>
        </is>
      </c>
      <c r="J6995" t="n">
        <v>25</v>
      </c>
      <c r="L6995" s="9">
        <f>A6995&amp;"-"&amp;TEXT(E6995,"yyyymmdd")</f>
        <v/>
      </c>
    </row>
    <row r="6996">
      <c r="A6996" t="n">
        <v>50066109</v>
      </c>
      <c r="B6996" t="inlineStr">
        <is>
          <t>Manhattan</t>
        </is>
      </c>
      <c r="C6996" t="inlineStr">
        <is>
          <t>10025</t>
        </is>
      </c>
      <c r="D6996" t="inlineStr">
        <is>
          <t>Pizza</t>
        </is>
      </c>
      <c r="E6996" s="8" t="n">
        <v>46156</v>
      </c>
      <c r="F6996" t="inlineStr">
        <is>
          <t>Violations were cited in the following area(s).</t>
        </is>
      </c>
      <c r="G6996" t="inlineStr">
        <is>
          <t>04L</t>
        </is>
      </c>
      <c r="H6996" t="inlineStr">
        <is>
          <t>Evidence of mice or live mice in establishment's food or non-food areas.</t>
        </is>
      </c>
      <c r="I6996" t="inlineStr">
        <is>
          <t>Critical</t>
        </is>
      </c>
      <c r="J6996" t="n">
        <v>25</v>
      </c>
      <c r="L6996" s="9">
        <f>A6996&amp;"-"&amp;TEXT(E6996,"yyyymmdd")</f>
        <v/>
      </c>
    </row>
    <row r="6997">
      <c r="A6997" t="n">
        <v>50066109</v>
      </c>
      <c r="B6997" t="inlineStr">
        <is>
          <t>Manhattan</t>
        </is>
      </c>
      <c r="C6997" t="inlineStr">
        <is>
          <t>10025</t>
        </is>
      </c>
      <c r="D6997" t="inlineStr">
        <is>
          <t>Pizza</t>
        </is>
      </c>
      <c r="E6997" s="8" t="n">
        <v>46156</v>
      </c>
      <c r="F6997" t="inlineStr">
        <is>
          <t>Violations were cited in the following area(s).</t>
        </is>
      </c>
      <c r="G6997" t="inlineStr">
        <is>
          <t>06D</t>
        </is>
      </c>
      <c r="H6997" t="inlineStr">
        <is>
          <t>Food contact surface not properly washed, rinsed and sanitized after each use and following any activity when contamination may have occurred.</t>
        </is>
      </c>
      <c r="I6997" t="inlineStr">
        <is>
          <t>Critical</t>
        </is>
      </c>
      <c r="J6997" t="n">
        <v>25</v>
      </c>
      <c r="L6997" s="9">
        <f>A6997&amp;"-"&amp;TEXT(E6997,"yyyymmdd")</f>
        <v/>
      </c>
    </row>
    <row r="6998">
      <c r="A6998" t="n">
        <v>50066109</v>
      </c>
      <c r="B6998" t="inlineStr">
        <is>
          <t>Manhattan</t>
        </is>
      </c>
      <c r="C6998" t="inlineStr">
        <is>
          <t>10025</t>
        </is>
      </c>
      <c r="D6998" t="inlineStr">
        <is>
          <t>Pizza</t>
        </is>
      </c>
      <c r="E6998" s="8" t="n">
        <v>46156</v>
      </c>
      <c r="F6998" t="inlineStr">
        <is>
          <t>Violations were cited in the following area(s).</t>
        </is>
      </c>
      <c r="G6998" t="inlineStr">
        <is>
          <t>08A</t>
        </is>
      </c>
      <c r="H6998" t="inlineStr">
        <is>
          <t>Establishment is not free of harborage or conditions conducive to rodents, insects or other pests.</t>
        </is>
      </c>
      <c r="I6998" t="inlineStr">
        <is>
          <t>Not Critical</t>
        </is>
      </c>
      <c r="J6998" t="n">
        <v>25</v>
      </c>
      <c r="L6998" s="9">
        <f>A6998&amp;"-"&amp;TEXT(E6998,"yyyymmdd")</f>
        <v/>
      </c>
    </row>
    <row r="6999">
      <c r="A6999" t="n">
        <v>50075742</v>
      </c>
      <c r="B6999" t="inlineStr">
        <is>
          <t>Manhattan</t>
        </is>
      </c>
      <c r="C6999" t="inlineStr">
        <is>
          <t>10028</t>
        </is>
      </c>
      <c r="D6999" t="inlineStr">
        <is>
          <t>Frozen Desserts</t>
        </is>
      </c>
      <c r="E6999" s="8" t="n">
        <v>46156</v>
      </c>
      <c r="F6999" t="inlineStr">
        <is>
          <t>Violations were cited in the following area(s).</t>
        </is>
      </c>
      <c r="G6999" t="inlineStr">
        <is>
          <t>04L</t>
        </is>
      </c>
      <c r="H6999" t="inlineStr">
        <is>
          <t>Evidence of mice or live mice in establishment's food or non-food areas.</t>
        </is>
      </c>
      <c r="I6999" t="inlineStr">
        <is>
          <t>Critical</t>
        </is>
      </c>
      <c r="J6999" t="n">
        <v>22</v>
      </c>
      <c r="L6999" s="9">
        <f>A6999&amp;"-"&amp;TEXT(E6999,"yyyymmdd")</f>
        <v/>
      </c>
    </row>
    <row r="7000">
      <c r="A7000" t="n">
        <v>50075742</v>
      </c>
      <c r="B7000" t="inlineStr">
        <is>
          <t>Manhattan</t>
        </is>
      </c>
      <c r="C7000" t="inlineStr">
        <is>
          <t>10028</t>
        </is>
      </c>
      <c r="D7000" t="inlineStr">
        <is>
          <t>Frozen Desserts</t>
        </is>
      </c>
      <c r="E7000" s="8" t="n">
        <v>46156</v>
      </c>
      <c r="F7000" t="inlineStr">
        <is>
          <t>Violations were cited in the following area(s).</t>
        </is>
      </c>
      <c r="G7000" t="inlineStr">
        <is>
          <t>06D</t>
        </is>
      </c>
      <c r="H7000" t="inlineStr">
        <is>
          <t>Food contact surface not properly washed, rinsed and sanitized after each use and following any activity when contamination may have occurred.</t>
        </is>
      </c>
      <c r="I7000" t="inlineStr">
        <is>
          <t>Critical</t>
        </is>
      </c>
      <c r="J7000" t="n">
        <v>22</v>
      </c>
      <c r="L7000" s="9">
        <f>A7000&amp;"-"&amp;TEXT(E7000,"yyyymmdd")</f>
        <v/>
      </c>
    </row>
    <row r="7001">
      <c r="A7001" t="n">
        <v>50075742</v>
      </c>
      <c r="B7001" t="inlineStr">
        <is>
          <t>Manhattan</t>
        </is>
      </c>
      <c r="C7001" t="inlineStr">
        <is>
          <t>10028</t>
        </is>
      </c>
      <c r="D7001" t="inlineStr">
        <is>
          <t>Frozen Desserts</t>
        </is>
      </c>
      <c r="E7001" s="8" t="n">
        <v>46156</v>
      </c>
      <c r="F7001" t="inlineStr">
        <is>
          <t>Violations were cited in the following area(s).</t>
        </is>
      </c>
      <c r="G7001" t="inlineStr">
        <is>
          <t>08A</t>
        </is>
      </c>
      <c r="H7001" t="inlineStr">
        <is>
          <t>Establishment is not free of harborage or conditions conducive to rodents, insects or other pests.</t>
        </is>
      </c>
      <c r="I7001" t="inlineStr">
        <is>
          <t>Not Critical</t>
        </is>
      </c>
      <c r="J7001" t="n">
        <v>22</v>
      </c>
      <c r="L7001" s="9">
        <f>A7001&amp;"-"&amp;TEXT(E7001,"yyyymmdd")</f>
        <v/>
      </c>
    </row>
    <row r="7002">
      <c r="A7002" t="n">
        <v>50075742</v>
      </c>
      <c r="B7002" t="inlineStr">
        <is>
          <t>Manhattan</t>
        </is>
      </c>
      <c r="C7002" t="inlineStr">
        <is>
          <t>10028</t>
        </is>
      </c>
      <c r="D7002" t="inlineStr">
        <is>
          <t>Frozen Desserts</t>
        </is>
      </c>
      <c r="E7002" s="8" t="n">
        <v>46156</v>
      </c>
      <c r="F7002" t="inlineStr">
        <is>
          <t>Violations were cited in the following area(s).</t>
        </is>
      </c>
      <c r="G7002" t="inlineStr">
        <is>
          <t>10F</t>
        </is>
      </c>
      <c r="H7002" t="inlineStr">
        <is>
          <t>Non-food contact surface or equipment made of unacceptable material, not kept clean, or not properly sealed, raised, spaced or movable to allow accessibility for cleaning on all sides, above and underneath the unit.</t>
        </is>
      </c>
      <c r="I7002" t="inlineStr">
        <is>
          <t>Not Critical</t>
        </is>
      </c>
      <c r="J7002" t="n">
        <v>22</v>
      </c>
      <c r="L7002" s="9">
        <f>A7002&amp;"-"&amp;TEXT(E7002,"yyyymmdd")</f>
        <v/>
      </c>
    </row>
    <row r="7003">
      <c r="A7003" t="n">
        <v>50077371</v>
      </c>
      <c r="B7003" t="inlineStr">
        <is>
          <t>Brooklyn</t>
        </is>
      </c>
      <c r="C7003" t="inlineStr">
        <is>
          <t>11235</t>
        </is>
      </c>
      <c r="D7003" t="inlineStr">
        <is>
          <t>Juice, Smoothies, Fruit Salads</t>
        </is>
      </c>
      <c r="E7003" s="8" t="n">
        <v>46156</v>
      </c>
      <c r="F7003" t="inlineStr">
        <is>
          <t>Violations were cited in the following area(s).</t>
        </is>
      </c>
      <c r="G7003" t="inlineStr">
        <is>
          <t>02B</t>
        </is>
      </c>
      <c r="H7003" t="inlineStr">
        <is>
          <t>Hot TCS food item not held at or above 140 °F.</t>
        </is>
      </c>
      <c r="I7003" t="inlineStr">
        <is>
          <t>Critical</t>
        </is>
      </c>
      <c r="J7003" t="n">
        <v>25</v>
      </c>
      <c r="L7003" s="9">
        <f>A7003&amp;"-"&amp;TEXT(E7003,"yyyymmdd")</f>
        <v/>
      </c>
    </row>
    <row r="7004">
      <c r="A7004" t="n">
        <v>50077371</v>
      </c>
      <c r="B7004" t="inlineStr">
        <is>
          <t>Brooklyn</t>
        </is>
      </c>
      <c r="C7004" t="inlineStr">
        <is>
          <t>11235</t>
        </is>
      </c>
      <c r="D7004" t="inlineStr">
        <is>
          <t>Juice, Smoothies, Fruit Salads</t>
        </is>
      </c>
      <c r="E7004" s="8" t="n">
        <v>46156</v>
      </c>
      <c r="F7004" t="inlineStr">
        <is>
          <t>Violations were cited in the following area(s).</t>
        </is>
      </c>
      <c r="G7004" t="inlineStr">
        <is>
          <t>04L</t>
        </is>
      </c>
      <c r="H7004" t="inlineStr">
        <is>
          <t>Evidence of mice or live mice in establishment's food or non-food areas.</t>
        </is>
      </c>
      <c r="I7004" t="inlineStr">
        <is>
          <t>Critical</t>
        </is>
      </c>
      <c r="J7004" t="n">
        <v>25</v>
      </c>
      <c r="L7004" s="9">
        <f>A7004&amp;"-"&amp;TEXT(E7004,"yyyymmdd")</f>
        <v/>
      </c>
    </row>
    <row r="7005">
      <c r="A7005" t="n">
        <v>50077371</v>
      </c>
      <c r="B7005" t="inlineStr">
        <is>
          <t>Brooklyn</t>
        </is>
      </c>
      <c r="C7005" t="inlineStr">
        <is>
          <t>11235</t>
        </is>
      </c>
      <c r="D7005" t="inlineStr">
        <is>
          <t>Juice, Smoothies, Fruit Salads</t>
        </is>
      </c>
      <c r="E7005" s="8" t="n">
        <v>46156</v>
      </c>
      <c r="F7005" t="inlineStr">
        <is>
          <t>Violations were cited in the following area(s).</t>
        </is>
      </c>
      <c r="G7005" t="inlineStr">
        <is>
          <t>06C</t>
        </is>
      </c>
      <c r="H700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005" t="inlineStr">
        <is>
          <t>Critical</t>
        </is>
      </c>
      <c r="J7005" t="n">
        <v>25</v>
      </c>
      <c r="L7005" s="9">
        <f>A7005&amp;"-"&amp;TEXT(E7005,"yyyymmdd")</f>
        <v/>
      </c>
    </row>
    <row r="7006">
      <c r="A7006" t="n">
        <v>50077371</v>
      </c>
      <c r="B7006" t="inlineStr">
        <is>
          <t>Brooklyn</t>
        </is>
      </c>
      <c r="C7006" t="inlineStr">
        <is>
          <t>11235</t>
        </is>
      </c>
      <c r="D7006" t="inlineStr">
        <is>
          <t>Juice, Smoothies, Fruit Salads</t>
        </is>
      </c>
      <c r="E7006" s="8" t="n">
        <v>46156</v>
      </c>
      <c r="F7006" t="inlineStr">
        <is>
          <t>Violations were cited in the following area(s).</t>
        </is>
      </c>
      <c r="G7006" t="inlineStr">
        <is>
          <t>08A</t>
        </is>
      </c>
      <c r="H7006" t="inlineStr">
        <is>
          <t>Establishment is not free of harborage or conditions conducive to rodents, insects or other pests.</t>
        </is>
      </c>
      <c r="I7006" t="inlineStr">
        <is>
          <t>Not Critical</t>
        </is>
      </c>
      <c r="J7006" t="n">
        <v>25</v>
      </c>
      <c r="L7006" s="9">
        <f>A7006&amp;"-"&amp;TEXT(E7006,"yyyymmdd")</f>
        <v/>
      </c>
    </row>
    <row r="7007">
      <c r="A7007" t="n">
        <v>50077371</v>
      </c>
      <c r="B7007" t="inlineStr">
        <is>
          <t>Brooklyn</t>
        </is>
      </c>
      <c r="C7007" t="inlineStr">
        <is>
          <t>11235</t>
        </is>
      </c>
      <c r="D7007" t="inlineStr">
        <is>
          <t>Juice, Smoothies, Fruit Salads</t>
        </is>
      </c>
      <c r="E7007" s="8" t="n">
        <v>46156</v>
      </c>
      <c r="F7007" t="inlineStr">
        <is>
          <t>Violations were cited in the following area(s).</t>
        </is>
      </c>
      <c r="G7007" t="inlineStr">
        <is>
          <t>10F</t>
        </is>
      </c>
      <c r="H7007" t="inlineStr">
        <is>
          <t>Non-food contact surface or equipment made of unacceptable material, not kept clean, or not properly sealed, raised, spaced or movable to allow accessibility for cleaning on all sides, above and underneath the unit.</t>
        </is>
      </c>
      <c r="I7007" t="inlineStr">
        <is>
          <t>Not Critical</t>
        </is>
      </c>
      <c r="J7007" t="n">
        <v>25</v>
      </c>
      <c r="L7007" s="9">
        <f>A7007&amp;"-"&amp;TEXT(E7007,"yyyymmdd")</f>
        <v/>
      </c>
    </row>
    <row r="7008">
      <c r="A7008" t="n">
        <v>50081192</v>
      </c>
      <c r="B7008" t="inlineStr">
        <is>
          <t>Brooklyn</t>
        </is>
      </c>
      <c r="C7008" t="inlineStr">
        <is>
          <t>11214</t>
        </is>
      </c>
      <c r="D7008" t="inlineStr">
        <is>
          <t>Spanish</t>
        </is>
      </c>
      <c r="E7008" s="8" t="n">
        <v>46156</v>
      </c>
      <c r="F7008" t="inlineStr">
        <is>
          <t>Violations were cited in the following area(s).</t>
        </is>
      </c>
      <c r="G7008" t="inlineStr">
        <is>
          <t>02G</t>
        </is>
      </c>
      <c r="H7008" t="inlineStr">
        <is>
          <t>Cold TCS food item held above 41 °F; smoked or processed fish held above 38 °F; intact raw eggs held above 45 °F; or reduced oxygen packaged (ROP) TCS foods held above required temperatures except during active necessary preparation.</t>
        </is>
      </c>
      <c r="I7008" t="inlineStr">
        <is>
          <t>Critical</t>
        </is>
      </c>
      <c r="J7008" t="n">
        <v>30</v>
      </c>
      <c r="L7008" s="9">
        <f>A7008&amp;"-"&amp;TEXT(E7008,"yyyymmdd")</f>
        <v/>
      </c>
    </row>
    <row r="7009">
      <c r="A7009" t="n">
        <v>50081192</v>
      </c>
      <c r="B7009" t="inlineStr">
        <is>
          <t>Brooklyn</t>
        </is>
      </c>
      <c r="C7009" t="inlineStr">
        <is>
          <t>11214</t>
        </is>
      </c>
      <c r="D7009" t="inlineStr">
        <is>
          <t>Spanish</t>
        </is>
      </c>
      <c r="E7009" s="8" t="n">
        <v>46156</v>
      </c>
      <c r="F7009" t="inlineStr">
        <is>
          <t>Violations were cited in the following area(s).</t>
        </is>
      </c>
      <c r="G7009" t="inlineStr">
        <is>
          <t>02H</t>
        </is>
      </c>
      <c r="H7009" t="inlineStr">
        <is>
          <t>After cooking or removal from hot holding, TCS food not cooled by an approved method whereby the internal temperature is reduced from 140 °F to 70 °F or less within 2 hours, and from 70 °F to 41 °F or less within 4 additional hours.</t>
        </is>
      </c>
      <c r="I7009" t="inlineStr">
        <is>
          <t>Critical</t>
        </is>
      </c>
      <c r="J7009" t="n">
        <v>30</v>
      </c>
      <c r="L7009" s="9">
        <f>A7009&amp;"-"&amp;TEXT(E7009,"yyyymmdd")</f>
        <v/>
      </c>
    </row>
    <row r="7010">
      <c r="A7010" t="n">
        <v>50081192</v>
      </c>
      <c r="B7010" t="inlineStr">
        <is>
          <t>Brooklyn</t>
        </is>
      </c>
      <c r="C7010" t="inlineStr">
        <is>
          <t>11214</t>
        </is>
      </c>
      <c r="D7010" t="inlineStr">
        <is>
          <t>Spanish</t>
        </is>
      </c>
      <c r="E7010" s="8" t="n">
        <v>46156</v>
      </c>
      <c r="F7010" t="inlineStr">
        <is>
          <t>Violations were cited in the following area(s).</t>
        </is>
      </c>
      <c r="G7010" t="inlineStr">
        <is>
          <t>06C</t>
        </is>
      </c>
      <c r="H701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010" t="inlineStr">
        <is>
          <t>Critical</t>
        </is>
      </c>
      <c r="J7010" t="n">
        <v>30</v>
      </c>
      <c r="L7010" s="9">
        <f>A7010&amp;"-"&amp;TEXT(E7010,"yyyymmdd")</f>
        <v/>
      </c>
    </row>
    <row r="7011">
      <c r="A7011" t="n">
        <v>50081192</v>
      </c>
      <c r="B7011" t="inlineStr">
        <is>
          <t>Brooklyn</t>
        </is>
      </c>
      <c r="C7011" t="inlineStr">
        <is>
          <t>11214</t>
        </is>
      </c>
      <c r="D7011" t="inlineStr">
        <is>
          <t>Spanish</t>
        </is>
      </c>
      <c r="E7011" s="8" t="n">
        <v>46156</v>
      </c>
      <c r="F7011" t="inlineStr">
        <is>
          <t>Violations were cited in the following area(s).</t>
        </is>
      </c>
      <c r="G7011" t="inlineStr">
        <is>
          <t>10G</t>
        </is>
      </c>
      <c r="H7011" t="inlineStr">
        <is>
          <t>Dishwashing and ware washing: Cleaning and sanitizing of tableware, including dishes, utensils, and equipment deficient.</t>
        </is>
      </c>
      <c r="I7011" t="inlineStr">
        <is>
          <t>Not Critical</t>
        </is>
      </c>
      <c r="J7011" t="n">
        <v>30</v>
      </c>
      <c r="L7011" s="9">
        <f>A7011&amp;"-"&amp;TEXT(E7011,"yyyymmdd")</f>
        <v/>
      </c>
    </row>
    <row r="7012">
      <c r="A7012" t="n">
        <v>50081564</v>
      </c>
      <c r="B7012" t="inlineStr">
        <is>
          <t>Queens</t>
        </is>
      </c>
      <c r="C7012" t="inlineStr">
        <is>
          <t>11372</t>
        </is>
      </c>
      <c r="D7012" t="inlineStr">
        <is>
          <t>Mexican</t>
        </is>
      </c>
      <c r="E7012" s="8" t="n">
        <v>46156</v>
      </c>
      <c r="F7012" t="inlineStr">
        <is>
          <t>Violations were cited in the following area(s).</t>
        </is>
      </c>
      <c r="G7012" t="inlineStr">
        <is>
          <t>04M</t>
        </is>
      </c>
      <c r="H7012" t="inlineStr">
        <is>
          <t>Live roaches in facility's food or non-food area.</t>
        </is>
      </c>
      <c r="I7012" t="inlineStr">
        <is>
          <t>Critical</t>
        </is>
      </c>
      <c r="J7012" t="n">
        <v>21</v>
      </c>
      <c r="L7012" s="9">
        <f>A7012&amp;"-"&amp;TEXT(E7012,"yyyymmdd")</f>
        <v/>
      </c>
    </row>
    <row r="7013">
      <c r="A7013" t="n">
        <v>50081564</v>
      </c>
      <c r="B7013" t="inlineStr">
        <is>
          <t>Queens</t>
        </is>
      </c>
      <c r="C7013" t="inlineStr">
        <is>
          <t>11372</t>
        </is>
      </c>
      <c r="D7013" t="inlineStr">
        <is>
          <t>Mexican</t>
        </is>
      </c>
      <c r="E7013" s="8" t="n">
        <v>46156</v>
      </c>
      <c r="F7013" t="inlineStr">
        <is>
          <t>Violations were cited in the following area(s).</t>
        </is>
      </c>
      <c r="G7013" t="inlineStr">
        <is>
          <t>06C</t>
        </is>
      </c>
      <c r="H701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013" t="inlineStr">
        <is>
          <t>Critical</t>
        </is>
      </c>
      <c r="J7013" t="n">
        <v>21</v>
      </c>
      <c r="L7013" s="9">
        <f>A7013&amp;"-"&amp;TEXT(E7013,"yyyymmdd")</f>
        <v/>
      </c>
    </row>
    <row r="7014">
      <c r="A7014" t="n">
        <v>50081564</v>
      </c>
      <c r="B7014" t="inlineStr">
        <is>
          <t>Queens</t>
        </is>
      </c>
      <c r="C7014" t="inlineStr">
        <is>
          <t>11372</t>
        </is>
      </c>
      <c r="D7014" t="inlineStr">
        <is>
          <t>Mexican</t>
        </is>
      </c>
      <c r="E7014" s="8" t="n">
        <v>46156</v>
      </c>
      <c r="F7014" t="inlineStr">
        <is>
          <t>Violations were cited in the following area(s).</t>
        </is>
      </c>
      <c r="G7014" t="inlineStr">
        <is>
          <t>08A</t>
        </is>
      </c>
      <c r="H7014" t="inlineStr">
        <is>
          <t>Establishment is not free of harborage or conditions conducive to rodents, insects or other pests.</t>
        </is>
      </c>
      <c r="I7014" t="inlineStr">
        <is>
          <t>Not Critical</t>
        </is>
      </c>
      <c r="J7014" t="n">
        <v>21</v>
      </c>
      <c r="L7014" s="9">
        <f>A7014&amp;"-"&amp;TEXT(E7014,"yyyymmdd")</f>
        <v/>
      </c>
    </row>
    <row r="7015">
      <c r="A7015" t="n">
        <v>50081564</v>
      </c>
      <c r="B7015" t="inlineStr">
        <is>
          <t>Queens</t>
        </is>
      </c>
      <c r="C7015" t="inlineStr">
        <is>
          <t>11372</t>
        </is>
      </c>
      <c r="D7015" t="inlineStr">
        <is>
          <t>Mexican</t>
        </is>
      </c>
      <c r="E7015" s="8" t="n">
        <v>46156</v>
      </c>
      <c r="F7015" t="inlineStr">
        <is>
          <t>Violations were cited in the following area(s).</t>
        </is>
      </c>
      <c r="G7015" t="inlineStr">
        <is>
          <t>10B</t>
        </is>
      </c>
      <c r="H7015" t="inlineStr">
        <is>
          <t>Anti-siphonage or back-flow prevention device not provided where required; equipment or floor not properly drained; sewage disposal system in disrepair or not functioning properly. Condensation or liquid waste improperly disposed of.</t>
        </is>
      </c>
      <c r="I7015" t="inlineStr">
        <is>
          <t>Not Critical</t>
        </is>
      </c>
      <c r="J7015" t="n">
        <v>21</v>
      </c>
      <c r="L7015" s="9">
        <f>A7015&amp;"-"&amp;TEXT(E7015,"yyyymmdd")</f>
        <v/>
      </c>
    </row>
    <row r="7016">
      <c r="A7016" t="n">
        <v>50081564</v>
      </c>
      <c r="B7016" t="inlineStr">
        <is>
          <t>Queens</t>
        </is>
      </c>
      <c r="C7016" t="inlineStr">
        <is>
          <t>11372</t>
        </is>
      </c>
      <c r="D7016" t="inlineStr">
        <is>
          <t>Mexican</t>
        </is>
      </c>
      <c r="E7016" s="8" t="n">
        <v>46156</v>
      </c>
      <c r="F7016" t="inlineStr">
        <is>
          <t>Violations were cited in the following area(s).</t>
        </is>
      </c>
      <c r="G7016" t="inlineStr">
        <is>
          <t>10D</t>
        </is>
      </c>
      <c r="H7016" t="inlineStr">
        <is>
          <t>Mechanical or natural ventilation not provided, inadequate, improperly installed, in disrepair or fails to prevent and control excessive build-up of grease, heat, steam condensation, vapors, odors, smoke or fumes.</t>
        </is>
      </c>
      <c r="I7016" t="inlineStr">
        <is>
          <t>Not Critical</t>
        </is>
      </c>
      <c r="J7016" t="n">
        <v>21</v>
      </c>
      <c r="L7016" s="9">
        <f>A7016&amp;"-"&amp;TEXT(E7016,"yyyymmdd")</f>
        <v/>
      </c>
    </row>
    <row r="7017">
      <c r="A7017" t="n">
        <v>50081683</v>
      </c>
      <c r="B7017" t="inlineStr">
        <is>
          <t>Manhattan</t>
        </is>
      </c>
      <c r="C7017" t="inlineStr">
        <is>
          <t>10011</t>
        </is>
      </c>
      <c r="D7017" t="inlineStr">
        <is>
          <t>Korean</t>
        </is>
      </c>
      <c r="E7017" s="8" t="n">
        <v>46156</v>
      </c>
      <c r="F7017" t="inlineStr">
        <is>
          <t>Violations were cited in the following area(s).</t>
        </is>
      </c>
      <c r="G7017" t="inlineStr">
        <is>
          <t>04H</t>
        </is>
      </c>
      <c r="H7017" t="inlineStr">
        <is>
          <t>Raw, cooked or prepared food is adulterated, contaminated, cross-contaminated, or not discarded in accordance with HACCP plan.</t>
        </is>
      </c>
      <c r="I7017" t="inlineStr">
        <is>
          <t>Critical</t>
        </is>
      </c>
      <c r="J7017" t="n">
        <v>13</v>
      </c>
      <c r="K7017" t="inlineStr">
        <is>
          <t>A</t>
        </is>
      </c>
      <c r="L7017" s="9">
        <f>A7017&amp;"-"&amp;TEXT(E7017,"yyyymmdd")</f>
        <v/>
      </c>
    </row>
    <row r="7018">
      <c r="A7018" t="n">
        <v>50081683</v>
      </c>
      <c r="B7018" t="inlineStr">
        <is>
          <t>Manhattan</t>
        </is>
      </c>
      <c r="C7018" t="inlineStr">
        <is>
          <t>10011</t>
        </is>
      </c>
      <c r="D7018" t="inlineStr">
        <is>
          <t>Korean</t>
        </is>
      </c>
      <c r="E7018" s="8" t="n">
        <v>46156</v>
      </c>
      <c r="F7018" t="inlineStr">
        <is>
          <t>Violations were cited in the following area(s).</t>
        </is>
      </c>
      <c r="G7018" t="inlineStr">
        <is>
          <t>06E</t>
        </is>
      </c>
      <c r="H7018" t="inlineStr">
        <is>
          <t>Sanitized equipment or utensil, including in-use food dispensing utensil, improperly used or stored.</t>
        </is>
      </c>
      <c r="I7018" t="inlineStr">
        <is>
          <t>Critical</t>
        </is>
      </c>
      <c r="J7018" t="n">
        <v>13</v>
      </c>
      <c r="K7018" t="inlineStr">
        <is>
          <t>A</t>
        </is>
      </c>
      <c r="L7018" s="9">
        <f>A7018&amp;"-"&amp;TEXT(E7018,"yyyymmdd")</f>
        <v/>
      </c>
    </row>
    <row r="7019">
      <c r="A7019" t="n">
        <v>50082144</v>
      </c>
      <c r="B7019" t="inlineStr">
        <is>
          <t>Manhattan</t>
        </is>
      </c>
      <c r="C7019" t="inlineStr">
        <is>
          <t>10001</t>
        </is>
      </c>
      <c r="D7019" t="inlineStr">
        <is>
          <t>Chinese/Cuban</t>
        </is>
      </c>
      <c r="E7019" s="8" t="n">
        <v>46156</v>
      </c>
      <c r="F7019" t="inlineStr">
        <is>
          <t>Violations were cited in the following area(s).</t>
        </is>
      </c>
      <c r="G7019" t="inlineStr">
        <is>
          <t>02G</t>
        </is>
      </c>
      <c r="H7019" t="inlineStr">
        <is>
          <t>Cold TCS food item held above 41 °F; smoked or processed fish held above 38 °F; intact raw eggs held above 45 °F; or reduced oxygen packaged (ROP) TCS foods held above required temperatures except during active necessary preparation.</t>
        </is>
      </c>
      <c r="I7019" t="inlineStr">
        <is>
          <t>Critical</t>
        </is>
      </c>
      <c r="J7019" t="n">
        <v>29</v>
      </c>
      <c r="L7019" s="9">
        <f>A7019&amp;"-"&amp;TEXT(E7019,"yyyymmdd")</f>
        <v/>
      </c>
    </row>
    <row r="7020">
      <c r="A7020" t="n">
        <v>50082144</v>
      </c>
      <c r="B7020" t="inlineStr">
        <is>
          <t>Manhattan</t>
        </is>
      </c>
      <c r="C7020" t="inlineStr">
        <is>
          <t>10001</t>
        </is>
      </c>
      <c r="D7020" t="inlineStr">
        <is>
          <t>Chinese/Cuban</t>
        </is>
      </c>
      <c r="E7020" s="8" t="n">
        <v>46156</v>
      </c>
      <c r="F7020" t="inlineStr">
        <is>
          <t>Violations were cited in the following area(s).</t>
        </is>
      </c>
      <c r="G7020" t="inlineStr">
        <is>
          <t>05D</t>
        </is>
      </c>
      <c r="H702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020" t="inlineStr">
        <is>
          <t>Critical</t>
        </is>
      </c>
      <c r="J7020" t="n">
        <v>29</v>
      </c>
      <c r="L7020" s="9">
        <f>A7020&amp;"-"&amp;TEXT(E7020,"yyyymmdd")</f>
        <v/>
      </c>
    </row>
    <row r="7021">
      <c r="A7021" t="n">
        <v>50082144</v>
      </c>
      <c r="B7021" t="inlineStr">
        <is>
          <t>Manhattan</t>
        </is>
      </c>
      <c r="C7021" t="inlineStr">
        <is>
          <t>10001</t>
        </is>
      </c>
      <c r="D7021" t="inlineStr">
        <is>
          <t>Chinese/Cuban</t>
        </is>
      </c>
      <c r="E7021" s="8" t="n">
        <v>46156</v>
      </c>
      <c r="F7021" t="inlineStr">
        <is>
          <t>Violations were cited in the following area(s).</t>
        </is>
      </c>
      <c r="G7021" t="inlineStr">
        <is>
          <t>06C</t>
        </is>
      </c>
      <c r="H702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021" t="inlineStr">
        <is>
          <t>Critical</t>
        </is>
      </c>
      <c r="J7021" t="n">
        <v>29</v>
      </c>
      <c r="L7021" s="9">
        <f>A7021&amp;"-"&amp;TEXT(E7021,"yyyymmdd")</f>
        <v/>
      </c>
    </row>
    <row r="7022">
      <c r="A7022" t="n">
        <v>50082144</v>
      </c>
      <c r="B7022" t="inlineStr">
        <is>
          <t>Manhattan</t>
        </is>
      </c>
      <c r="C7022" t="inlineStr">
        <is>
          <t>10001</t>
        </is>
      </c>
      <c r="D7022" t="inlineStr">
        <is>
          <t>Chinese/Cuban</t>
        </is>
      </c>
      <c r="E7022" s="8" t="n">
        <v>46156</v>
      </c>
      <c r="F7022" t="inlineStr">
        <is>
          <t>Violations were cited in the following area(s).</t>
        </is>
      </c>
      <c r="G7022" t="inlineStr">
        <is>
          <t>06E</t>
        </is>
      </c>
      <c r="H7022" t="inlineStr">
        <is>
          <t>Sanitized equipment or utensil, including in-use food dispensing utensil, improperly used or stored.</t>
        </is>
      </c>
      <c r="I7022" t="inlineStr">
        <is>
          <t>Critical</t>
        </is>
      </c>
      <c r="J7022" t="n">
        <v>29</v>
      </c>
      <c r="L7022" s="9">
        <f>A7022&amp;"-"&amp;TEXT(E7022,"yyyymmdd")</f>
        <v/>
      </c>
    </row>
    <row r="7023">
      <c r="A7023" t="n">
        <v>50083358</v>
      </c>
      <c r="B7023" t="inlineStr">
        <is>
          <t>Queens</t>
        </is>
      </c>
      <c r="C7023" t="inlineStr">
        <is>
          <t>11423</t>
        </is>
      </c>
      <c r="D7023" t="inlineStr">
        <is>
          <t>Caribbean</t>
        </is>
      </c>
      <c r="E7023" s="8" t="n">
        <v>46156</v>
      </c>
      <c r="F7023" t="inlineStr">
        <is>
          <t>Violations were cited in the following area(s).</t>
        </is>
      </c>
      <c r="G7023" t="inlineStr">
        <is>
          <t>02H</t>
        </is>
      </c>
      <c r="H7023" t="inlineStr">
        <is>
          <t>After cooking or removal from hot holding, TCS food not cooled by an approved method whereby the internal temperature is reduced from 140 °F to 70 °F or less within 2 hours, and from 70 °F to 41 °F or less within 4 additional hours.</t>
        </is>
      </c>
      <c r="I7023" t="inlineStr">
        <is>
          <t>Critical</t>
        </is>
      </c>
      <c r="J7023" t="n">
        <v>13</v>
      </c>
      <c r="K7023" t="inlineStr">
        <is>
          <t>A</t>
        </is>
      </c>
      <c r="L7023" s="9">
        <f>A7023&amp;"-"&amp;TEXT(E7023,"yyyymmdd")</f>
        <v/>
      </c>
    </row>
    <row r="7024">
      <c r="A7024" t="n">
        <v>50083358</v>
      </c>
      <c r="B7024" t="inlineStr">
        <is>
          <t>Queens</t>
        </is>
      </c>
      <c r="C7024" t="inlineStr">
        <is>
          <t>11423</t>
        </is>
      </c>
      <c r="D7024" t="inlineStr">
        <is>
          <t>Caribbean</t>
        </is>
      </c>
      <c r="E7024" s="8" t="n">
        <v>46156</v>
      </c>
      <c r="F7024" t="inlineStr">
        <is>
          <t>Violations were cited in the following area(s).</t>
        </is>
      </c>
      <c r="G7024" t="inlineStr">
        <is>
          <t>10B</t>
        </is>
      </c>
      <c r="H7024" t="inlineStr">
        <is>
          <t>Anti-siphonage or back-flow prevention device not provided where required; equipment or floor not properly drained; sewage disposal system in disrepair or not functioning properly. Condensation or liquid waste improperly disposed of.</t>
        </is>
      </c>
      <c r="I7024" t="inlineStr">
        <is>
          <t>Not Critical</t>
        </is>
      </c>
      <c r="J7024" t="n">
        <v>13</v>
      </c>
      <c r="K7024" t="inlineStr">
        <is>
          <t>A</t>
        </is>
      </c>
      <c r="L7024" s="9">
        <f>A7024&amp;"-"&amp;TEXT(E7024,"yyyymmdd")</f>
        <v/>
      </c>
    </row>
    <row r="7025">
      <c r="A7025" t="n">
        <v>50083358</v>
      </c>
      <c r="B7025" t="inlineStr">
        <is>
          <t>Queens</t>
        </is>
      </c>
      <c r="C7025" t="inlineStr">
        <is>
          <t>11423</t>
        </is>
      </c>
      <c r="D7025" t="inlineStr">
        <is>
          <t>Caribbean</t>
        </is>
      </c>
      <c r="E7025" s="8" t="n">
        <v>46156</v>
      </c>
      <c r="F7025" t="inlineStr">
        <is>
          <t>Violations were cited in the following area(s).</t>
        </is>
      </c>
      <c r="G7025" t="inlineStr">
        <is>
          <t>10E</t>
        </is>
      </c>
      <c r="H7025" t="inlineStr">
        <is>
          <t>Accurate thermometer not provided or properly located in refrigerated, cold storage or hot holding equipment</t>
        </is>
      </c>
      <c r="I7025" t="inlineStr">
        <is>
          <t>Not Critical</t>
        </is>
      </c>
      <c r="J7025" t="n">
        <v>13</v>
      </c>
      <c r="K7025" t="inlineStr">
        <is>
          <t>A</t>
        </is>
      </c>
      <c r="L7025" s="9">
        <f>A7025&amp;"-"&amp;TEXT(E7025,"yyyymmdd")</f>
        <v/>
      </c>
    </row>
    <row r="7026">
      <c r="A7026" t="n">
        <v>50083358</v>
      </c>
      <c r="B7026" t="inlineStr">
        <is>
          <t>Queens</t>
        </is>
      </c>
      <c r="C7026" t="inlineStr">
        <is>
          <t>11423</t>
        </is>
      </c>
      <c r="D7026" t="inlineStr">
        <is>
          <t>Caribbean</t>
        </is>
      </c>
      <c r="E7026" s="8" t="n">
        <v>46156</v>
      </c>
      <c r="F7026" t="inlineStr">
        <is>
          <t>Violations were cited in the following area(s).</t>
        </is>
      </c>
      <c r="G7026" t="inlineStr">
        <is>
          <t>10F</t>
        </is>
      </c>
      <c r="H7026" t="inlineStr">
        <is>
          <t>Non-food contact surface or equipment made of unacceptable material, not kept clean, or not properly sealed, raised, spaced or movable to allow accessibility for cleaning on all sides, above and underneath the unit.</t>
        </is>
      </c>
      <c r="I7026" t="inlineStr">
        <is>
          <t>Not Critical</t>
        </is>
      </c>
      <c r="J7026" t="n">
        <v>13</v>
      </c>
      <c r="K7026" t="inlineStr">
        <is>
          <t>A</t>
        </is>
      </c>
      <c r="L7026" s="9">
        <f>A7026&amp;"-"&amp;TEXT(E7026,"yyyymmdd")</f>
        <v/>
      </c>
    </row>
    <row r="7027">
      <c r="A7027" t="n">
        <v>50087726</v>
      </c>
      <c r="B7027" t="inlineStr">
        <is>
          <t>Brooklyn</t>
        </is>
      </c>
      <c r="C7027" t="inlineStr">
        <is>
          <t>11237</t>
        </is>
      </c>
      <c r="D7027" t="inlineStr">
        <is>
          <t>Chicken</t>
        </is>
      </c>
      <c r="E7027" s="8" t="n">
        <v>46156</v>
      </c>
      <c r="F7027" t="inlineStr">
        <is>
          <t>Violations were cited in the following area(s).</t>
        </is>
      </c>
      <c r="G7027" t="inlineStr">
        <is>
          <t>06C</t>
        </is>
      </c>
      <c r="H702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027" t="inlineStr">
        <is>
          <t>Critical</t>
        </is>
      </c>
      <c r="J7027" t="n">
        <v>7</v>
      </c>
      <c r="K7027" t="inlineStr">
        <is>
          <t>A</t>
        </is>
      </c>
      <c r="L7027" s="9">
        <f>A7027&amp;"-"&amp;TEXT(E7027,"yyyymmdd")</f>
        <v/>
      </c>
    </row>
    <row r="7028">
      <c r="A7028" t="n">
        <v>50087726</v>
      </c>
      <c r="B7028" t="inlineStr">
        <is>
          <t>Brooklyn</t>
        </is>
      </c>
      <c r="C7028" t="inlineStr">
        <is>
          <t>11237</t>
        </is>
      </c>
      <c r="D7028" t="inlineStr">
        <is>
          <t>Chicken</t>
        </is>
      </c>
      <c r="E7028" s="8" t="n">
        <v>46156</v>
      </c>
      <c r="F7028" t="inlineStr">
        <is>
          <t>Violations were cited in the following area(s).</t>
        </is>
      </c>
      <c r="G7028" t="inlineStr">
        <is>
          <t>10F</t>
        </is>
      </c>
      <c r="H7028" t="inlineStr">
        <is>
          <t>Non-food contact surface or equipment made of unacceptable material, not kept clean, or not properly sealed, raised, spaced or movable to allow accessibility for cleaning on all sides, above and underneath the unit.</t>
        </is>
      </c>
      <c r="I7028" t="inlineStr">
        <is>
          <t>Not Critical</t>
        </is>
      </c>
      <c r="J7028" t="n">
        <v>7</v>
      </c>
      <c r="K7028" t="inlineStr">
        <is>
          <t>A</t>
        </is>
      </c>
      <c r="L7028" s="9">
        <f>A7028&amp;"-"&amp;TEXT(E7028,"yyyymmdd")</f>
        <v/>
      </c>
    </row>
    <row r="7029">
      <c r="A7029" t="n">
        <v>50088792</v>
      </c>
      <c r="B7029" t="inlineStr">
        <is>
          <t>Manhattan</t>
        </is>
      </c>
      <c r="C7029" t="inlineStr">
        <is>
          <t>10004</t>
        </is>
      </c>
      <c r="D7029" t="inlineStr">
        <is>
          <t>Jewish/Kosher</t>
        </is>
      </c>
      <c r="E7029" s="8" t="n">
        <v>46156</v>
      </c>
      <c r="F7029" t="inlineStr">
        <is>
          <t>Violations were cited in the following area(s).</t>
        </is>
      </c>
      <c r="G7029" t="inlineStr">
        <is>
          <t>06D</t>
        </is>
      </c>
      <c r="H7029" t="inlineStr">
        <is>
          <t>Food contact surface not properly washed, rinsed and sanitized after each use and following any activity when contamination may have occurred.</t>
        </is>
      </c>
      <c r="I7029" t="inlineStr">
        <is>
          <t>Critical</t>
        </is>
      </c>
      <c r="J7029" t="n">
        <v>7</v>
      </c>
      <c r="K7029" t="inlineStr">
        <is>
          <t>A</t>
        </is>
      </c>
      <c r="L7029" s="9">
        <f>A7029&amp;"-"&amp;TEXT(E7029,"yyyymmdd")</f>
        <v/>
      </c>
    </row>
    <row r="7030">
      <c r="A7030" t="n">
        <v>50088792</v>
      </c>
      <c r="B7030" t="inlineStr">
        <is>
          <t>Manhattan</t>
        </is>
      </c>
      <c r="C7030" t="inlineStr">
        <is>
          <t>10004</t>
        </is>
      </c>
      <c r="D7030" t="inlineStr">
        <is>
          <t>Jewish/Kosher</t>
        </is>
      </c>
      <c r="E7030" s="8" t="n">
        <v>46156</v>
      </c>
      <c r="F7030" t="inlineStr">
        <is>
          <t>Violations were cited in the following area(s).</t>
        </is>
      </c>
      <c r="G7030" t="inlineStr">
        <is>
          <t>10B</t>
        </is>
      </c>
      <c r="H7030" t="inlineStr">
        <is>
          <t>Anti-siphonage or back-flow prevention device not provided where required; equipment or floor not properly drained; sewage disposal system in disrepair or not functioning properly. Condensation or liquid waste improperly disposed of.</t>
        </is>
      </c>
      <c r="I7030" t="inlineStr">
        <is>
          <t>Not Critical</t>
        </is>
      </c>
      <c r="J7030" t="n">
        <v>7</v>
      </c>
      <c r="K7030" t="inlineStr">
        <is>
          <t>A</t>
        </is>
      </c>
      <c r="L7030" s="9">
        <f>A7030&amp;"-"&amp;TEXT(E7030,"yyyymmdd")</f>
        <v/>
      </c>
    </row>
    <row r="7031">
      <c r="A7031" t="n">
        <v>50090101</v>
      </c>
      <c r="B7031" t="inlineStr">
        <is>
          <t>Manhattan</t>
        </is>
      </c>
      <c r="C7031" t="inlineStr">
        <is>
          <t>10019</t>
        </is>
      </c>
      <c r="D7031" t="inlineStr">
        <is>
          <t>Mediterranean</t>
        </is>
      </c>
      <c r="E7031" s="8" t="n">
        <v>46156</v>
      </c>
      <c r="F7031" t="inlineStr">
        <is>
          <t>Violations were cited in the following area(s).</t>
        </is>
      </c>
      <c r="G7031" t="inlineStr">
        <is>
          <t>04N</t>
        </is>
      </c>
      <c r="H7031" t="inlineStr">
        <is>
          <t>Filth flies or food/refuse/sewage associated with (FRSA) flies or other nuisance pests in establishment’s food and/or non-food areas. FRSA flies include house flies, blow flies, bottle flies, flesh flies, drain flies, Phorid flies and fruit flies.</t>
        </is>
      </c>
      <c r="I7031" t="inlineStr">
        <is>
          <t>Critical</t>
        </is>
      </c>
      <c r="J7031" t="n">
        <v>25</v>
      </c>
      <c r="K7031" t="inlineStr">
        <is>
          <t>N</t>
        </is>
      </c>
      <c r="L7031" s="9">
        <f>A7031&amp;"-"&amp;TEXT(E7031,"yyyymmdd")</f>
        <v/>
      </c>
    </row>
    <row r="7032">
      <c r="A7032" t="n">
        <v>50090101</v>
      </c>
      <c r="B7032" t="inlineStr">
        <is>
          <t>Manhattan</t>
        </is>
      </c>
      <c r="C7032" t="inlineStr">
        <is>
          <t>10019</t>
        </is>
      </c>
      <c r="D7032" t="inlineStr">
        <is>
          <t>Mediterranean</t>
        </is>
      </c>
      <c r="E7032" s="8" t="n">
        <v>46156</v>
      </c>
      <c r="F7032" t="inlineStr">
        <is>
          <t>Violations were cited in the following area(s).</t>
        </is>
      </c>
      <c r="G7032" t="inlineStr">
        <is>
          <t>06C</t>
        </is>
      </c>
      <c r="H703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032" t="inlineStr">
        <is>
          <t>Critical</t>
        </is>
      </c>
      <c r="J7032" t="n">
        <v>25</v>
      </c>
      <c r="K7032" t="inlineStr">
        <is>
          <t>N</t>
        </is>
      </c>
      <c r="L7032" s="9">
        <f>A7032&amp;"-"&amp;TEXT(E7032,"yyyymmdd")</f>
        <v/>
      </c>
    </row>
    <row r="7033">
      <c r="A7033" t="n">
        <v>50090101</v>
      </c>
      <c r="B7033" t="inlineStr">
        <is>
          <t>Manhattan</t>
        </is>
      </c>
      <c r="C7033" t="inlineStr">
        <is>
          <t>10019</t>
        </is>
      </c>
      <c r="D7033" t="inlineStr">
        <is>
          <t>Mediterranean</t>
        </is>
      </c>
      <c r="E7033" s="8" t="n">
        <v>46156</v>
      </c>
      <c r="F7033" t="inlineStr">
        <is>
          <t>Violations were cited in the following area(s).</t>
        </is>
      </c>
      <c r="G7033" t="inlineStr">
        <is>
          <t>06D</t>
        </is>
      </c>
      <c r="H7033" t="inlineStr">
        <is>
          <t>Food contact surface not properly washed, rinsed and sanitized after each use and following any activity when contamination may have occurred.</t>
        </is>
      </c>
      <c r="I7033" t="inlineStr">
        <is>
          <t>Critical</t>
        </is>
      </c>
      <c r="J7033" t="n">
        <v>25</v>
      </c>
      <c r="K7033" t="inlineStr">
        <is>
          <t>N</t>
        </is>
      </c>
      <c r="L7033" s="9">
        <f>A7033&amp;"-"&amp;TEXT(E7033,"yyyymmdd")</f>
        <v/>
      </c>
    </row>
    <row r="7034">
      <c r="A7034" t="n">
        <v>50090101</v>
      </c>
      <c r="B7034" t="inlineStr">
        <is>
          <t>Manhattan</t>
        </is>
      </c>
      <c r="C7034" t="inlineStr">
        <is>
          <t>10019</t>
        </is>
      </c>
      <c r="D7034" t="inlineStr">
        <is>
          <t>Mediterranean</t>
        </is>
      </c>
      <c r="E7034" s="8" t="n">
        <v>46156</v>
      </c>
      <c r="F7034" t="inlineStr">
        <is>
          <t>Violations were cited in the following area(s).</t>
        </is>
      </c>
      <c r="G7034" t="inlineStr">
        <is>
          <t>08A</t>
        </is>
      </c>
      <c r="H7034" t="inlineStr">
        <is>
          <t>Establishment is not free of harborage or conditions conducive to rodents, insects or other pests.</t>
        </is>
      </c>
      <c r="I7034" t="inlineStr">
        <is>
          <t>Not Critical</t>
        </is>
      </c>
      <c r="J7034" t="n">
        <v>25</v>
      </c>
      <c r="K7034" t="inlineStr">
        <is>
          <t>N</t>
        </is>
      </c>
      <c r="L7034" s="9">
        <f>A7034&amp;"-"&amp;TEXT(E7034,"yyyymmdd")</f>
        <v/>
      </c>
    </row>
    <row r="7035">
      <c r="A7035" t="n">
        <v>50090101</v>
      </c>
      <c r="B7035" t="inlineStr">
        <is>
          <t>Manhattan</t>
        </is>
      </c>
      <c r="C7035" t="inlineStr">
        <is>
          <t>10019</t>
        </is>
      </c>
      <c r="D7035" t="inlineStr">
        <is>
          <t>Mediterranean</t>
        </is>
      </c>
      <c r="E7035" s="8" t="n">
        <v>46156</v>
      </c>
      <c r="F7035" t="inlineStr">
        <is>
          <t>Violations were cited in the following area(s).</t>
        </is>
      </c>
      <c r="G7035" t="inlineStr">
        <is>
          <t>08B</t>
        </is>
      </c>
      <c r="H7035"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7035" t="inlineStr">
        <is>
          <t>Not Critical</t>
        </is>
      </c>
      <c r="J7035" t="n">
        <v>25</v>
      </c>
      <c r="K7035" t="inlineStr">
        <is>
          <t>N</t>
        </is>
      </c>
      <c r="L7035" s="9">
        <f>A7035&amp;"-"&amp;TEXT(E7035,"yyyymmdd")</f>
        <v/>
      </c>
    </row>
    <row r="7036">
      <c r="A7036" t="n">
        <v>50091243</v>
      </c>
      <c r="B7036" t="inlineStr">
        <is>
          <t>Manhattan</t>
        </is>
      </c>
      <c r="C7036" t="inlineStr">
        <is>
          <t>10036</t>
        </is>
      </c>
      <c r="D7036" t="inlineStr">
        <is>
          <t>Pizza</t>
        </is>
      </c>
      <c r="E7036" s="8" t="n">
        <v>46156</v>
      </c>
      <c r="F7036" t="inlineStr">
        <is>
          <t>Violations were cited in the following area(s).</t>
        </is>
      </c>
      <c r="G7036" t="inlineStr">
        <is>
          <t>02B</t>
        </is>
      </c>
      <c r="H7036" t="inlineStr">
        <is>
          <t>Hot TCS food item not held at or above 140 °F.</t>
        </is>
      </c>
      <c r="I7036" t="inlineStr">
        <is>
          <t>Critical</t>
        </is>
      </c>
      <c r="J7036" t="n">
        <v>12</v>
      </c>
      <c r="K7036" t="inlineStr">
        <is>
          <t>A</t>
        </is>
      </c>
      <c r="L7036" s="9">
        <f>A7036&amp;"-"&amp;TEXT(E7036,"yyyymmdd")</f>
        <v/>
      </c>
    </row>
    <row r="7037">
      <c r="A7037" t="n">
        <v>50091243</v>
      </c>
      <c r="B7037" t="inlineStr">
        <is>
          <t>Manhattan</t>
        </is>
      </c>
      <c r="C7037" t="inlineStr">
        <is>
          <t>10036</t>
        </is>
      </c>
      <c r="D7037" t="inlineStr">
        <is>
          <t>Pizza</t>
        </is>
      </c>
      <c r="E7037" s="8" t="n">
        <v>46156</v>
      </c>
      <c r="F7037" t="inlineStr">
        <is>
          <t>Violations were cited in the following area(s).</t>
        </is>
      </c>
      <c r="G7037" t="inlineStr">
        <is>
          <t>10H</t>
        </is>
      </c>
      <c r="H7037" t="inlineStr">
        <is>
          <t>Single service article not provided. Single service article reused or not protected from contamination when transported, stored, dispensed. Drinking straws not completely enclosed in wrapper or dispensed from a sanitary device.</t>
        </is>
      </c>
      <c r="I7037" t="inlineStr">
        <is>
          <t>Not Critical</t>
        </is>
      </c>
      <c r="J7037" t="n">
        <v>12</v>
      </c>
      <c r="K7037" t="inlineStr">
        <is>
          <t>A</t>
        </is>
      </c>
      <c r="L7037" s="9">
        <f>A7037&amp;"-"&amp;TEXT(E7037,"yyyymmdd")</f>
        <v/>
      </c>
    </row>
    <row r="7038">
      <c r="A7038" t="n">
        <v>50092238</v>
      </c>
      <c r="B7038" t="inlineStr">
        <is>
          <t>Brooklyn</t>
        </is>
      </c>
      <c r="C7038" t="inlineStr">
        <is>
          <t>11209</t>
        </is>
      </c>
      <c r="D7038" t="inlineStr">
        <is>
          <t>Pizza</t>
        </is>
      </c>
      <c r="E7038" s="8" t="n">
        <v>46156</v>
      </c>
      <c r="F7038" t="inlineStr">
        <is>
          <t>Violations were cited in the following area(s).</t>
        </is>
      </c>
      <c r="G7038" t="inlineStr">
        <is>
          <t>02B</t>
        </is>
      </c>
      <c r="H7038" t="inlineStr">
        <is>
          <t>Hot TCS food item not held at or above 140 °F.</t>
        </is>
      </c>
      <c r="I7038" t="inlineStr">
        <is>
          <t>Critical</t>
        </is>
      </c>
      <c r="J7038" t="n">
        <v>20</v>
      </c>
      <c r="L7038" s="9">
        <f>A7038&amp;"-"&amp;TEXT(E7038,"yyyymmdd")</f>
        <v/>
      </c>
    </row>
    <row r="7039">
      <c r="A7039" t="n">
        <v>50092238</v>
      </c>
      <c r="B7039" t="inlineStr">
        <is>
          <t>Brooklyn</t>
        </is>
      </c>
      <c r="C7039" t="inlineStr">
        <is>
          <t>11209</t>
        </is>
      </c>
      <c r="D7039" t="inlineStr">
        <is>
          <t>Pizza</t>
        </is>
      </c>
      <c r="E7039" s="8" t="n">
        <v>46156</v>
      </c>
      <c r="F7039" t="inlineStr">
        <is>
          <t>Violations were cited in the following area(s).</t>
        </is>
      </c>
      <c r="G7039" t="inlineStr">
        <is>
          <t>04L</t>
        </is>
      </c>
      <c r="H7039" t="inlineStr">
        <is>
          <t>Evidence of mice or live mice in establishment's food or non-food areas.</t>
        </is>
      </c>
      <c r="I7039" t="inlineStr">
        <is>
          <t>Critical</t>
        </is>
      </c>
      <c r="J7039" t="n">
        <v>20</v>
      </c>
      <c r="L7039" s="9">
        <f>A7039&amp;"-"&amp;TEXT(E7039,"yyyymmdd")</f>
        <v/>
      </c>
    </row>
    <row r="7040">
      <c r="A7040" t="n">
        <v>50092238</v>
      </c>
      <c r="B7040" t="inlineStr">
        <is>
          <t>Brooklyn</t>
        </is>
      </c>
      <c r="C7040" t="inlineStr">
        <is>
          <t>11209</t>
        </is>
      </c>
      <c r="D7040" t="inlineStr">
        <is>
          <t>Pizza</t>
        </is>
      </c>
      <c r="E7040" s="8" t="n">
        <v>46156</v>
      </c>
      <c r="F7040" t="inlineStr">
        <is>
          <t>Violations were cited in the following area(s).</t>
        </is>
      </c>
      <c r="G7040" t="inlineStr">
        <is>
          <t>04M</t>
        </is>
      </c>
      <c r="H7040" t="inlineStr">
        <is>
          <t>Live roaches in facility's food or non-food area.</t>
        </is>
      </c>
      <c r="I7040" t="inlineStr">
        <is>
          <t>Critical</t>
        </is>
      </c>
      <c r="J7040" t="n">
        <v>20</v>
      </c>
      <c r="L7040" s="9">
        <f>A7040&amp;"-"&amp;TEXT(E7040,"yyyymmdd")</f>
        <v/>
      </c>
    </row>
    <row r="7041">
      <c r="A7041" t="n">
        <v>50092238</v>
      </c>
      <c r="B7041" t="inlineStr">
        <is>
          <t>Brooklyn</t>
        </is>
      </c>
      <c r="C7041" t="inlineStr">
        <is>
          <t>11209</t>
        </is>
      </c>
      <c r="D7041" t="inlineStr">
        <is>
          <t>Pizza</t>
        </is>
      </c>
      <c r="E7041" s="8" t="n">
        <v>46156</v>
      </c>
      <c r="F7041" t="inlineStr">
        <is>
          <t>Violations were cited in the following area(s).</t>
        </is>
      </c>
      <c r="G7041" t="inlineStr">
        <is>
          <t>08A</t>
        </is>
      </c>
      <c r="H7041" t="inlineStr">
        <is>
          <t>Establishment is not free of harborage or conditions conducive to rodents, insects or other pests.</t>
        </is>
      </c>
      <c r="I7041" t="inlineStr">
        <is>
          <t>Not Critical</t>
        </is>
      </c>
      <c r="J7041" t="n">
        <v>20</v>
      </c>
      <c r="L7041" s="9">
        <f>A7041&amp;"-"&amp;TEXT(E7041,"yyyymmdd")</f>
        <v/>
      </c>
    </row>
    <row r="7042">
      <c r="A7042" t="n">
        <v>50093616</v>
      </c>
      <c r="B7042" t="inlineStr">
        <is>
          <t>Manhattan</t>
        </is>
      </c>
      <c r="C7042" t="inlineStr">
        <is>
          <t>10011</t>
        </is>
      </c>
      <c r="D7042" t="inlineStr">
        <is>
          <t>Caribbean</t>
        </is>
      </c>
      <c r="E7042" s="8" t="n">
        <v>46156</v>
      </c>
      <c r="F7042" t="inlineStr">
        <is>
          <t>Violations were cited in the following area(s).</t>
        </is>
      </c>
      <c r="G7042" t="inlineStr">
        <is>
          <t>02B</t>
        </is>
      </c>
      <c r="H7042" t="inlineStr">
        <is>
          <t>Hot TCS food item not held at or above 140 °F.</t>
        </is>
      </c>
      <c r="I7042" t="inlineStr">
        <is>
          <t>Critical</t>
        </is>
      </c>
      <c r="J7042" t="n">
        <v>12</v>
      </c>
      <c r="K7042" t="inlineStr">
        <is>
          <t>A</t>
        </is>
      </c>
      <c r="L7042" s="9">
        <f>A7042&amp;"-"&amp;TEXT(E7042,"yyyymmdd")</f>
        <v/>
      </c>
    </row>
    <row r="7043">
      <c r="A7043" t="n">
        <v>50093616</v>
      </c>
      <c r="B7043" t="inlineStr">
        <is>
          <t>Manhattan</t>
        </is>
      </c>
      <c r="C7043" t="inlineStr">
        <is>
          <t>10011</t>
        </is>
      </c>
      <c r="D7043" t="inlineStr">
        <is>
          <t>Caribbean</t>
        </is>
      </c>
      <c r="E7043" s="8" t="n">
        <v>46156</v>
      </c>
      <c r="F7043" t="inlineStr">
        <is>
          <t>Violations were cited in the following area(s).</t>
        </is>
      </c>
      <c r="G7043" t="inlineStr">
        <is>
          <t>09C</t>
        </is>
      </c>
      <c r="H7043" t="inlineStr">
        <is>
          <t>Design, construction, materials used or maintenance of food contact surface improper. Surface not easily cleanable, sanitized and maintained.</t>
        </is>
      </c>
      <c r="I7043" t="inlineStr">
        <is>
          <t>Not Critical</t>
        </is>
      </c>
      <c r="J7043" t="n">
        <v>12</v>
      </c>
      <c r="K7043" t="inlineStr">
        <is>
          <t>A</t>
        </is>
      </c>
      <c r="L7043" s="9">
        <f>A7043&amp;"-"&amp;TEXT(E7043,"yyyymmdd")</f>
        <v/>
      </c>
    </row>
    <row r="7044">
      <c r="A7044" t="n">
        <v>50093616</v>
      </c>
      <c r="B7044" t="inlineStr">
        <is>
          <t>Manhattan</t>
        </is>
      </c>
      <c r="C7044" t="inlineStr">
        <is>
          <t>10011</t>
        </is>
      </c>
      <c r="D7044" t="inlineStr">
        <is>
          <t>Caribbean</t>
        </is>
      </c>
      <c r="E7044" s="8" t="n">
        <v>46156</v>
      </c>
      <c r="F7044" t="inlineStr">
        <is>
          <t>Violations were cited in the following area(s).</t>
        </is>
      </c>
      <c r="G7044" t="inlineStr">
        <is>
          <t>10F</t>
        </is>
      </c>
      <c r="H7044" t="inlineStr">
        <is>
          <t>Non-food contact surface or equipment made of unacceptable material, not kept clean, or not properly sealed, raised, spaced or movable to allow accessibility for cleaning on all sides, above and underneath the unit.</t>
        </is>
      </c>
      <c r="I7044" t="inlineStr">
        <is>
          <t>Not Critical</t>
        </is>
      </c>
      <c r="J7044" t="n">
        <v>12</v>
      </c>
      <c r="K7044" t="inlineStr">
        <is>
          <t>A</t>
        </is>
      </c>
      <c r="L7044" s="9">
        <f>A7044&amp;"-"&amp;TEXT(E7044,"yyyymmdd")</f>
        <v/>
      </c>
    </row>
    <row r="7045">
      <c r="A7045" t="n">
        <v>50097040</v>
      </c>
      <c r="B7045" t="inlineStr">
        <is>
          <t>Manhattan</t>
        </is>
      </c>
      <c r="C7045" t="inlineStr">
        <is>
          <t>10014</t>
        </is>
      </c>
      <c r="D7045" t="inlineStr">
        <is>
          <t>Pizza</t>
        </is>
      </c>
      <c r="E7045" s="8" t="n">
        <v>46156</v>
      </c>
      <c r="F7045" t="inlineStr">
        <is>
          <t>Violations were cited in the following area(s).</t>
        </is>
      </c>
      <c r="G7045" t="inlineStr">
        <is>
          <t>02B</t>
        </is>
      </c>
      <c r="H7045" t="inlineStr">
        <is>
          <t>Hot TCS food item not held at or above 140 °F.</t>
        </is>
      </c>
      <c r="I7045" t="inlineStr">
        <is>
          <t>Critical</t>
        </is>
      </c>
      <c r="J7045" t="n">
        <v>38</v>
      </c>
      <c r="L7045" s="9">
        <f>A7045&amp;"-"&amp;TEXT(E7045,"yyyymmdd")</f>
        <v/>
      </c>
    </row>
    <row r="7046">
      <c r="A7046" t="n">
        <v>50097040</v>
      </c>
      <c r="B7046" t="inlineStr">
        <is>
          <t>Manhattan</t>
        </is>
      </c>
      <c r="C7046" t="inlineStr">
        <is>
          <t>10014</t>
        </is>
      </c>
      <c r="D7046" t="inlineStr">
        <is>
          <t>Pizza</t>
        </is>
      </c>
      <c r="E7046" s="8" t="n">
        <v>46156</v>
      </c>
      <c r="F7046" t="inlineStr">
        <is>
          <t>Violations were cited in the following area(s).</t>
        </is>
      </c>
      <c r="G7046" t="inlineStr">
        <is>
          <t>04J</t>
        </is>
      </c>
      <c r="H7046" t="inlineStr">
        <is>
          <t>Properly scaled and calibrated thermometer or thermocouple not provided or not readily accessible in food preparation and hot/cold holding areas to measure temperatures of TCS foods during cooking, cooling, reheating, and holding.</t>
        </is>
      </c>
      <c r="I7046" t="inlineStr">
        <is>
          <t>Critical</t>
        </is>
      </c>
      <c r="J7046" t="n">
        <v>38</v>
      </c>
      <c r="L7046" s="9">
        <f>A7046&amp;"-"&amp;TEXT(E7046,"yyyymmdd")</f>
        <v/>
      </c>
    </row>
    <row r="7047">
      <c r="A7047" t="n">
        <v>50097040</v>
      </c>
      <c r="B7047" t="inlineStr">
        <is>
          <t>Manhattan</t>
        </is>
      </c>
      <c r="C7047" t="inlineStr">
        <is>
          <t>10014</t>
        </is>
      </c>
      <c r="D7047" t="inlineStr">
        <is>
          <t>Pizza</t>
        </is>
      </c>
      <c r="E7047" s="8" t="n">
        <v>46156</v>
      </c>
      <c r="F7047" t="inlineStr">
        <is>
          <t>Violations were cited in the following area(s).</t>
        </is>
      </c>
      <c r="G7047" t="inlineStr">
        <is>
          <t>05D</t>
        </is>
      </c>
      <c r="H704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047" t="inlineStr">
        <is>
          <t>Critical</t>
        </is>
      </c>
      <c r="J7047" t="n">
        <v>38</v>
      </c>
      <c r="L7047" s="9">
        <f>A7047&amp;"-"&amp;TEXT(E7047,"yyyymmdd")</f>
        <v/>
      </c>
    </row>
    <row r="7048">
      <c r="A7048" t="n">
        <v>50097040</v>
      </c>
      <c r="B7048" t="inlineStr">
        <is>
          <t>Manhattan</t>
        </is>
      </c>
      <c r="C7048" t="inlineStr">
        <is>
          <t>10014</t>
        </is>
      </c>
      <c r="D7048" t="inlineStr">
        <is>
          <t>Pizza</t>
        </is>
      </c>
      <c r="E7048" s="8" t="n">
        <v>46156</v>
      </c>
      <c r="F7048" t="inlineStr">
        <is>
          <t>Violations were cited in the following area(s).</t>
        </is>
      </c>
      <c r="G7048" t="inlineStr">
        <is>
          <t>06C</t>
        </is>
      </c>
      <c r="H704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048" t="inlineStr">
        <is>
          <t>Critical</t>
        </is>
      </c>
      <c r="J7048" t="n">
        <v>38</v>
      </c>
      <c r="L7048" s="9">
        <f>A7048&amp;"-"&amp;TEXT(E7048,"yyyymmdd")</f>
        <v/>
      </c>
    </row>
    <row r="7049">
      <c r="A7049" t="n">
        <v>50097040</v>
      </c>
      <c r="B7049" t="inlineStr">
        <is>
          <t>Manhattan</t>
        </is>
      </c>
      <c r="C7049" t="inlineStr">
        <is>
          <t>10014</t>
        </is>
      </c>
      <c r="D7049" t="inlineStr">
        <is>
          <t>Pizza</t>
        </is>
      </c>
      <c r="E7049" s="8" t="n">
        <v>46156</v>
      </c>
      <c r="F7049" t="inlineStr">
        <is>
          <t>Violations were cited in the following area(s).</t>
        </is>
      </c>
      <c r="G7049" t="inlineStr">
        <is>
          <t>06D</t>
        </is>
      </c>
      <c r="H7049" t="inlineStr">
        <is>
          <t>Food contact surface not properly washed, rinsed and sanitized after each use and following any activity when contamination may have occurred.</t>
        </is>
      </c>
      <c r="I7049" t="inlineStr">
        <is>
          <t>Critical</t>
        </is>
      </c>
      <c r="J7049" t="n">
        <v>38</v>
      </c>
      <c r="L7049" s="9">
        <f>A7049&amp;"-"&amp;TEXT(E7049,"yyyymmdd")</f>
        <v/>
      </c>
    </row>
    <row r="7050">
      <c r="A7050" t="n">
        <v>50097040</v>
      </c>
      <c r="B7050" t="inlineStr">
        <is>
          <t>Manhattan</t>
        </is>
      </c>
      <c r="C7050" t="inlineStr">
        <is>
          <t>10014</t>
        </is>
      </c>
      <c r="D7050" t="inlineStr">
        <is>
          <t>Pizza</t>
        </is>
      </c>
      <c r="E7050" s="8" t="n">
        <v>46156</v>
      </c>
      <c r="F7050" t="inlineStr">
        <is>
          <t>Violations were cited in the following area(s).</t>
        </is>
      </c>
      <c r="G7050" t="inlineStr">
        <is>
          <t>06E</t>
        </is>
      </c>
      <c r="H7050" t="inlineStr">
        <is>
          <t>Sanitized equipment or utensil, including in-use food dispensing utensil, improperly used or stored.</t>
        </is>
      </c>
      <c r="I7050" t="inlineStr">
        <is>
          <t>Critical</t>
        </is>
      </c>
      <c r="J7050" t="n">
        <v>38</v>
      </c>
      <c r="L7050" s="9">
        <f>A7050&amp;"-"&amp;TEXT(E7050,"yyyymmdd")</f>
        <v/>
      </c>
    </row>
    <row r="7051">
      <c r="A7051" t="n">
        <v>50102671</v>
      </c>
      <c r="B7051" t="inlineStr">
        <is>
          <t>Brooklyn</t>
        </is>
      </c>
      <c r="C7051" t="inlineStr">
        <is>
          <t>11235</t>
        </is>
      </c>
      <c r="D7051" t="inlineStr">
        <is>
          <t>Chinese</t>
        </is>
      </c>
      <c r="E7051" s="8" t="n">
        <v>46156</v>
      </c>
      <c r="F7051" t="inlineStr">
        <is>
          <t>Violations were cited in the following area(s).</t>
        </is>
      </c>
      <c r="G7051" t="inlineStr">
        <is>
          <t>02B</t>
        </is>
      </c>
      <c r="H7051" t="inlineStr">
        <is>
          <t>Hot TCS food item not held at or above 140 °F.</t>
        </is>
      </c>
      <c r="I7051" t="inlineStr">
        <is>
          <t>Critical</t>
        </is>
      </c>
      <c r="J7051" t="n">
        <v>41</v>
      </c>
      <c r="L7051" s="9">
        <f>A7051&amp;"-"&amp;TEXT(E7051,"yyyymmdd")</f>
        <v/>
      </c>
    </row>
    <row r="7052">
      <c r="A7052" t="n">
        <v>50102671</v>
      </c>
      <c r="B7052" t="inlineStr">
        <is>
          <t>Brooklyn</t>
        </is>
      </c>
      <c r="C7052" t="inlineStr">
        <is>
          <t>11235</t>
        </is>
      </c>
      <c r="D7052" t="inlineStr">
        <is>
          <t>Chinese</t>
        </is>
      </c>
      <c r="E7052" s="8" t="n">
        <v>46156</v>
      </c>
      <c r="F7052" t="inlineStr">
        <is>
          <t>Violations were cited in the following area(s).</t>
        </is>
      </c>
      <c r="G7052" t="inlineStr">
        <is>
          <t>02G</t>
        </is>
      </c>
      <c r="H7052" t="inlineStr">
        <is>
          <t>Cold TCS food item held above 41 °F; smoked or processed fish held above 38 °F; intact raw eggs held above 45 °F; or reduced oxygen packaged (ROP) TCS foods held above required temperatures except during active necessary preparation.</t>
        </is>
      </c>
      <c r="I7052" t="inlineStr">
        <is>
          <t>Critical</t>
        </is>
      </c>
      <c r="J7052" t="n">
        <v>41</v>
      </c>
      <c r="L7052" s="9">
        <f>A7052&amp;"-"&amp;TEXT(E7052,"yyyymmdd")</f>
        <v/>
      </c>
    </row>
    <row r="7053">
      <c r="A7053" t="n">
        <v>50102671</v>
      </c>
      <c r="B7053" t="inlineStr">
        <is>
          <t>Brooklyn</t>
        </is>
      </c>
      <c r="C7053" t="inlineStr">
        <is>
          <t>11235</t>
        </is>
      </c>
      <c r="D7053" t="inlineStr">
        <is>
          <t>Chinese</t>
        </is>
      </c>
      <c r="E7053" s="8" t="n">
        <v>46156</v>
      </c>
      <c r="F7053" t="inlineStr">
        <is>
          <t>Violations were cited in the following area(s).</t>
        </is>
      </c>
      <c r="G7053" t="inlineStr">
        <is>
          <t>06C</t>
        </is>
      </c>
      <c r="H705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053" t="inlineStr">
        <is>
          <t>Critical</t>
        </is>
      </c>
      <c r="J7053" t="n">
        <v>41</v>
      </c>
      <c r="L7053" s="9">
        <f>A7053&amp;"-"&amp;TEXT(E7053,"yyyymmdd")</f>
        <v/>
      </c>
    </row>
    <row r="7054">
      <c r="A7054" t="n">
        <v>50102671</v>
      </c>
      <c r="B7054" t="inlineStr">
        <is>
          <t>Brooklyn</t>
        </is>
      </c>
      <c r="C7054" t="inlineStr">
        <is>
          <t>11235</t>
        </is>
      </c>
      <c r="D7054" t="inlineStr">
        <is>
          <t>Chinese</t>
        </is>
      </c>
      <c r="E7054" s="8" t="n">
        <v>46156</v>
      </c>
      <c r="F7054" t="inlineStr">
        <is>
          <t>Violations were cited in the following area(s).</t>
        </is>
      </c>
      <c r="G7054" t="inlineStr">
        <is>
          <t>06D</t>
        </is>
      </c>
      <c r="H7054" t="inlineStr">
        <is>
          <t>Food contact surface not properly washed, rinsed and sanitized after each use and following any activity when contamination may have occurred.</t>
        </is>
      </c>
      <c r="I7054" t="inlineStr">
        <is>
          <t>Critical</t>
        </is>
      </c>
      <c r="J7054" t="n">
        <v>41</v>
      </c>
      <c r="L7054" s="9">
        <f>A7054&amp;"-"&amp;TEXT(E7054,"yyyymmdd")</f>
        <v/>
      </c>
    </row>
    <row r="7055">
      <c r="A7055" t="n">
        <v>50102671</v>
      </c>
      <c r="B7055" t="inlineStr">
        <is>
          <t>Brooklyn</t>
        </is>
      </c>
      <c r="C7055" t="inlineStr">
        <is>
          <t>11235</t>
        </is>
      </c>
      <c r="D7055" t="inlineStr">
        <is>
          <t>Chinese</t>
        </is>
      </c>
      <c r="E7055" s="8" t="n">
        <v>46156</v>
      </c>
      <c r="F7055" t="inlineStr">
        <is>
          <t>Violations were cited in the following area(s).</t>
        </is>
      </c>
      <c r="G7055" t="inlineStr">
        <is>
          <t>10B</t>
        </is>
      </c>
      <c r="H7055" t="inlineStr">
        <is>
          <t>Anti-siphonage or back-flow prevention device not provided where required; equipment or floor not properly drained; sewage disposal system in disrepair or not functioning properly. Condensation or liquid waste improperly disposed of.</t>
        </is>
      </c>
      <c r="I7055" t="inlineStr">
        <is>
          <t>Not Critical</t>
        </is>
      </c>
      <c r="J7055" t="n">
        <v>41</v>
      </c>
      <c r="L7055" s="9">
        <f>A7055&amp;"-"&amp;TEXT(E7055,"yyyymmdd")</f>
        <v/>
      </c>
    </row>
    <row r="7056">
      <c r="A7056" t="n">
        <v>50102671</v>
      </c>
      <c r="B7056" t="inlineStr">
        <is>
          <t>Brooklyn</t>
        </is>
      </c>
      <c r="C7056" t="inlineStr">
        <is>
          <t>11235</t>
        </is>
      </c>
      <c r="D7056" t="inlineStr">
        <is>
          <t>Chinese</t>
        </is>
      </c>
      <c r="E7056" s="8" t="n">
        <v>46156</v>
      </c>
      <c r="F7056" t="inlineStr">
        <is>
          <t>Violations were cited in the following area(s).</t>
        </is>
      </c>
      <c r="G7056" t="inlineStr">
        <is>
          <t>10F</t>
        </is>
      </c>
      <c r="H7056" t="inlineStr">
        <is>
          <t>Non-food contact surface or equipment made of unacceptable material, not kept clean, or not properly sealed, raised, spaced or movable to allow accessibility for cleaning on all sides, above and underneath the unit.</t>
        </is>
      </c>
      <c r="I7056" t="inlineStr">
        <is>
          <t>Not Critical</t>
        </is>
      </c>
      <c r="J7056" t="n">
        <v>41</v>
      </c>
      <c r="L7056" s="9">
        <f>A7056&amp;"-"&amp;TEXT(E7056,"yyyymmdd")</f>
        <v/>
      </c>
    </row>
    <row r="7057">
      <c r="A7057" t="n">
        <v>50102671</v>
      </c>
      <c r="B7057" t="inlineStr">
        <is>
          <t>Brooklyn</t>
        </is>
      </c>
      <c r="C7057" t="inlineStr">
        <is>
          <t>11235</t>
        </is>
      </c>
      <c r="D7057" t="inlineStr">
        <is>
          <t>Chinese</t>
        </is>
      </c>
      <c r="E7057" s="8" t="n">
        <v>46156</v>
      </c>
      <c r="F7057" t="inlineStr">
        <is>
          <t>Violations were cited in the following area(s).</t>
        </is>
      </c>
      <c r="G7057" t="inlineStr">
        <is>
          <t>10G</t>
        </is>
      </c>
      <c r="H7057" t="inlineStr">
        <is>
          <t>Dishwashing and ware washing: Cleaning and sanitizing of tableware, including dishes, utensils, and equipment deficient.</t>
        </is>
      </c>
      <c r="I7057" t="inlineStr">
        <is>
          <t>Not Critical</t>
        </is>
      </c>
      <c r="J7057" t="n">
        <v>41</v>
      </c>
      <c r="L7057" s="9">
        <f>A7057&amp;"-"&amp;TEXT(E7057,"yyyymmdd")</f>
        <v/>
      </c>
    </row>
    <row r="7058">
      <c r="A7058" t="n">
        <v>50102803</v>
      </c>
      <c r="B7058" t="inlineStr">
        <is>
          <t>Brooklyn</t>
        </is>
      </c>
      <c r="C7058" t="inlineStr">
        <is>
          <t>11237</t>
        </is>
      </c>
      <c r="D7058" t="inlineStr">
        <is>
          <t>Bakery Products/Desserts</t>
        </is>
      </c>
      <c r="E7058" s="8" t="n">
        <v>46156</v>
      </c>
      <c r="F7058" t="inlineStr">
        <is>
          <t>Violations were cited in the following area(s).</t>
        </is>
      </c>
      <c r="G7058" t="inlineStr">
        <is>
          <t>04K</t>
        </is>
      </c>
      <c r="H7058" t="inlineStr">
        <is>
          <t>Evidence of rats or live rats in establishment's food or non-food areas.</t>
        </is>
      </c>
      <c r="I7058" t="inlineStr">
        <is>
          <t>Critical</t>
        </is>
      </c>
      <c r="J7058" t="n">
        <v>33</v>
      </c>
      <c r="L7058" s="9">
        <f>A7058&amp;"-"&amp;TEXT(E7058,"yyyymmdd")</f>
        <v/>
      </c>
    </row>
    <row r="7059">
      <c r="A7059" t="n">
        <v>50102803</v>
      </c>
      <c r="B7059" t="inlineStr">
        <is>
          <t>Brooklyn</t>
        </is>
      </c>
      <c r="C7059" t="inlineStr">
        <is>
          <t>11237</t>
        </is>
      </c>
      <c r="D7059" t="inlineStr">
        <is>
          <t>Bakery Products/Desserts</t>
        </is>
      </c>
      <c r="E7059" s="8" t="n">
        <v>46156</v>
      </c>
      <c r="F7059" t="inlineStr">
        <is>
          <t>Violations were cited in the following area(s).</t>
        </is>
      </c>
      <c r="G7059" t="inlineStr">
        <is>
          <t>05D</t>
        </is>
      </c>
      <c r="H705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059" t="inlineStr">
        <is>
          <t>Critical</t>
        </is>
      </c>
      <c r="J7059" t="n">
        <v>33</v>
      </c>
      <c r="L7059" s="9">
        <f>A7059&amp;"-"&amp;TEXT(E7059,"yyyymmdd")</f>
        <v/>
      </c>
    </row>
    <row r="7060">
      <c r="A7060" t="n">
        <v>50102803</v>
      </c>
      <c r="B7060" t="inlineStr">
        <is>
          <t>Brooklyn</t>
        </is>
      </c>
      <c r="C7060" t="inlineStr">
        <is>
          <t>11237</t>
        </is>
      </c>
      <c r="D7060" t="inlineStr">
        <is>
          <t>Bakery Products/Desserts</t>
        </is>
      </c>
      <c r="E7060" s="8" t="n">
        <v>46156</v>
      </c>
      <c r="F7060" t="inlineStr">
        <is>
          <t>Violations were cited in the following area(s).</t>
        </is>
      </c>
      <c r="G7060" t="inlineStr">
        <is>
          <t>06C</t>
        </is>
      </c>
      <c r="H70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060" t="inlineStr">
        <is>
          <t>Critical</t>
        </is>
      </c>
      <c r="J7060" t="n">
        <v>33</v>
      </c>
      <c r="L7060" s="9">
        <f>A7060&amp;"-"&amp;TEXT(E7060,"yyyymmdd")</f>
        <v/>
      </c>
    </row>
    <row r="7061">
      <c r="A7061" t="n">
        <v>50102803</v>
      </c>
      <c r="B7061" t="inlineStr">
        <is>
          <t>Brooklyn</t>
        </is>
      </c>
      <c r="C7061" t="inlineStr">
        <is>
          <t>11237</t>
        </is>
      </c>
      <c r="D7061" t="inlineStr">
        <is>
          <t>Bakery Products/Desserts</t>
        </is>
      </c>
      <c r="E7061" s="8" t="n">
        <v>46156</v>
      </c>
      <c r="F7061" t="inlineStr">
        <is>
          <t>Violations were cited in the following area(s).</t>
        </is>
      </c>
      <c r="G7061" t="inlineStr">
        <is>
          <t>08A</t>
        </is>
      </c>
      <c r="H7061" t="inlineStr">
        <is>
          <t>Establishment is not free of harborage or conditions conducive to rodents, insects or other pests.</t>
        </is>
      </c>
      <c r="I7061" t="inlineStr">
        <is>
          <t>Not Critical</t>
        </is>
      </c>
      <c r="J7061" t="n">
        <v>33</v>
      </c>
      <c r="L7061" s="9">
        <f>A7061&amp;"-"&amp;TEXT(E7061,"yyyymmdd")</f>
        <v/>
      </c>
    </row>
    <row r="7062">
      <c r="A7062" t="n">
        <v>50102803</v>
      </c>
      <c r="B7062" t="inlineStr">
        <is>
          <t>Brooklyn</t>
        </is>
      </c>
      <c r="C7062" t="inlineStr">
        <is>
          <t>11237</t>
        </is>
      </c>
      <c r="D7062" t="inlineStr">
        <is>
          <t>Bakery Products/Desserts</t>
        </is>
      </c>
      <c r="E7062" s="8" t="n">
        <v>46156</v>
      </c>
      <c r="F7062" t="inlineStr">
        <is>
          <t>Violations were cited in the following area(s).</t>
        </is>
      </c>
      <c r="G7062" t="inlineStr">
        <is>
          <t>10F</t>
        </is>
      </c>
      <c r="H7062" t="inlineStr">
        <is>
          <t>Non-food contact surface or equipment made of unacceptable material, not kept clean, or not properly sealed, raised, spaced or movable to allow accessibility for cleaning on all sides, above and underneath the unit.</t>
        </is>
      </c>
      <c r="I7062" t="inlineStr">
        <is>
          <t>Not Critical</t>
        </is>
      </c>
      <c r="J7062" t="n">
        <v>33</v>
      </c>
      <c r="L7062" s="9">
        <f>A7062&amp;"-"&amp;TEXT(E7062,"yyyymmdd")</f>
        <v/>
      </c>
    </row>
    <row r="7063">
      <c r="A7063" t="n">
        <v>50103003</v>
      </c>
      <c r="B7063" t="inlineStr">
        <is>
          <t>Brooklyn</t>
        </is>
      </c>
      <c r="C7063" t="inlineStr">
        <is>
          <t>11220</t>
        </is>
      </c>
      <c r="D7063" t="inlineStr">
        <is>
          <t>Latin American</t>
        </is>
      </c>
      <c r="E7063" s="8" t="n">
        <v>46156</v>
      </c>
      <c r="F7063" t="inlineStr">
        <is>
          <t>Violations were cited in the following area(s).</t>
        </is>
      </c>
      <c r="G7063" t="inlineStr">
        <is>
          <t>06D</t>
        </is>
      </c>
      <c r="H7063" t="inlineStr">
        <is>
          <t>Food contact surface not properly washed, rinsed and sanitized after each use and following any activity when contamination may have occurred.</t>
        </is>
      </c>
      <c r="I7063" t="inlineStr">
        <is>
          <t>Critical</t>
        </is>
      </c>
      <c r="J7063" t="n">
        <v>5</v>
      </c>
      <c r="K7063" t="inlineStr">
        <is>
          <t>A</t>
        </is>
      </c>
      <c r="L7063" s="9">
        <f>A7063&amp;"-"&amp;TEXT(E7063,"yyyymmdd")</f>
        <v/>
      </c>
    </row>
    <row r="7064">
      <c r="A7064" t="n">
        <v>50103156</v>
      </c>
      <c r="B7064" t="inlineStr">
        <is>
          <t>Manhattan</t>
        </is>
      </c>
      <c r="C7064" t="inlineStr">
        <is>
          <t>10012</t>
        </is>
      </c>
      <c r="D7064" t="inlineStr">
        <is>
          <t>Japanese</t>
        </is>
      </c>
      <c r="E7064" s="8" t="n">
        <v>46156</v>
      </c>
      <c r="F7064" t="inlineStr">
        <is>
          <t>Violations were cited in the following area(s).</t>
        </is>
      </c>
      <c r="G7064" t="inlineStr">
        <is>
          <t>05D</t>
        </is>
      </c>
      <c r="H706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064" t="inlineStr">
        <is>
          <t>Critical</t>
        </is>
      </c>
      <c r="J7064" t="n">
        <v>13</v>
      </c>
      <c r="K7064" t="inlineStr">
        <is>
          <t>A</t>
        </is>
      </c>
      <c r="L7064" s="9">
        <f>A7064&amp;"-"&amp;TEXT(E7064,"yyyymmdd")</f>
        <v/>
      </c>
    </row>
    <row r="7065">
      <c r="A7065" t="n">
        <v>50103156</v>
      </c>
      <c r="B7065" t="inlineStr">
        <is>
          <t>Manhattan</t>
        </is>
      </c>
      <c r="C7065" t="inlineStr">
        <is>
          <t>10012</t>
        </is>
      </c>
      <c r="D7065" t="inlineStr">
        <is>
          <t>Japanese</t>
        </is>
      </c>
      <c r="E7065" s="8" t="n">
        <v>46156</v>
      </c>
      <c r="F7065" t="inlineStr">
        <is>
          <t>Violations were cited in the following area(s).</t>
        </is>
      </c>
      <c r="G7065" t="inlineStr">
        <is>
          <t>10F</t>
        </is>
      </c>
      <c r="H7065" t="inlineStr">
        <is>
          <t>Non-food contact surface or equipment made of unacceptable material, not kept clean, or not properly sealed, raised, spaced or movable to allow accessibility for cleaning on all sides, above and underneath the unit.</t>
        </is>
      </c>
      <c r="I7065" t="inlineStr">
        <is>
          <t>Not Critical</t>
        </is>
      </c>
      <c r="J7065" t="n">
        <v>13</v>
      </c>
      <c r="K7065" t="inlineStr">
        <is>
          <t>A</t>
        </is>
      </c>
      <c r="L7065" s="9">
        <f>A7065&amp;"-"&amp;TEXT(E7065,"yyyymmdd")</f>
        <v/>
      </c>
    </row>
    <row r="7066">
      <c r="A7066" t="n">
        <v>50105671</v>
      </c>
      <c r="B7066" t="inlineStr">
        <is>
          <t>Manhattan</t>
        </is>
      </c>
      <c r="C7066" t="inlineStr">
        <is>
          <t>10036</t>
        </is>
      </c>
      <c r="D7066" t="inlineStr">
        <is>
          <t>Mediterranean</t>
        </is>
      </c>
      <c r="E7066" s="8" t="n">
        <v>46156</v>
      </c>
      <c r="F7066" t="inlineStr">
        <is>
          <t>Violations were cited in the following area(s).</t>
        </is>
      </c>
      <c r="G7066" t="inlineStr">
        <is>
          <t>04A</t>
        </is>
      </c>
      <c r="H7066" t="inlineStr">
        <is>
          <t>Food Protection Certificate (FPC) not held by manager or supervisor of food operations.</t>
        </is>
      </c>
      <c r="I7066" t="inlineStr">
        <is>
          <t>Critical</t>
        </is>
      </c>
      <c r="J7066" t="n">
        <v>10</v>
      </c>
      <c r="K7066" t="inlineStr">
        <is>
          <t>A</t>
        </is>
      </c>
      <c r="L7066" s="9">
        <f>A7066&amp;"-"&amp;TEXT(E7066,"yyyymmdd")</f>
        <v/>
      </c>
    </row>
    <row r="7067">
      <c r="A7067" t="n">
        <v>50107047</v>
      </c>
      <c r="B7067" t="inlineStr">
        <is>
          <t>Manhattan</t>
        </is>
      </c>
      <c r="D7067" t="inlineStr">
        <is>
          <t>Caribbean</t>
        </is>
      </c>
      <c r="E7067" s="8" t="n">
        <v>46156</v>
      </c>
      <c r="F7067" t="inlineStr">
        <is>
          <t>Violations were cited in the following area(s).</t>
        </is>
      </c>
      <c r="G7067" t="inlineStr">
        <is>
          <t>02B</t>
        </is>
      </c>
      <c r="H7067" t="inlineStr">
        <is>
          <t>Hot TCS food item not held at or above 140 °F.</t>
        </is>
      </c>
      <c r="I7067" t="inlineStr">
        <is>
          <t>Critical</t>
        </is>
      </c>
      <c r="J7067" t="n">
        <v>103</v>
      </c>
      <c r="L7067" s="9">
        <f>A7067&amp;"-"&amp;TEXT(E7067,"yyyymmdd")</f>
        <v/>
      </c>
    </row>
    <row r="7068">
      <c r="A7068" t="n">
        <v>50107047</v>
      </c>
      <c r="B7068" t="inlineStr">
        <is>
          <t>Manhattan</t>
        </is>
      </c>
      <c r="D7068" t="inlineStr">
        <is>
          <t>Caribbean</t>
        </is>
      </c>
      <c r="E7068" s="8" t="n">
        <v>46156</v>
      </c>
      <c r="F7068" t="inlineStr">
        <is>
          <t>Violations were cited in the following area(s).</t>
        </is>
      </c>
      <c r="G7068" t="inlineStr">
        <is>
          <t>02G</t>
        </is>
      </c>
      <c r="H7068" t="inlineStr">
        <is>
          <t>Cold TCS food item held above 41 °F; smoked or processed fish held above 38 °F; intact raw eggs held above 45 °F; or reduced oxygen packaged (ROP) TCS foods held above required temperatures except during active necessary preparation.</t>
        </is>
      </c>
      <c r="I7068" t="inlineStr">
        <is>
          <t>Critical</t>
        </is>
      </c>
      <c r="J7068" t="n">
        <v>103</v>
      </c>
      <c r="L7068" s="9">
        <f>A7068&amp;"-"&amp;TEXT(E7068,"yyyymmdd")</f>
        <v/>
      </c>
    </row>
    <row r="7069">
      <c r="A7069" t="n">
        <v>50107047</v>
      </c>
      <c r="B7069" t="inlineStr">
        <is>
          <t>Manhattan</t>
        </is>
      </c>
      <c r="D7069" t="inlineStr">
        <is>
          <t>Caribbean</t>
        </is>
      </c>
      <c r="E7069" s="8" t="n">
        <v>46156</v>
      </c>
      <c r="F7069" t="inlineStr">
        <is>
          <t>Violations were cited in the following area(s).</t>
        </is>
      </c>
      <c r="G7069" t="inlineStr">
        <is>
          <t>04F</t>
        </is>
      </c>
      <c r="H7069" t="inlineStr">
        <is>
          <t>Food preparation area, food storage area, or other area used by employees or patrons, contaminated by sewage or liquid waste.</t>
        </is>
      </c>
      <c r="I7069" t="inlineStr">
        <is>
          <t>Critical</t>
        </is>
      </c>
      <c r="J7069" t="n">
        <v>103</v>
      </c>
      <c r="L7069" s="9">
        <f>A7069&amp;"-"&amp;TEXT(E7069,"yyyymmdd")</f>
        <v/>
      </c>
    </row>
    <row r="7070">
      <c r="A7070" t="n">
        <v>50107047</v>
      </c>
      <c r="B7070" t="inlineStr">
        <is>
          <t>Manhattan</t>
        </is>
      </c>
      <c r="D7070" t="inlineStr">
        <is>
          <t>Caribbean</t>
        </is>
      </c>
      <c r="E7070" s="8" t="n">
        <v>46156</v>
      </c>
      <c r="F7070" t="inlineStr">
        <is>
          <t>Violations were cited in the following area(s).</t>
        </is>
      </c>
      <c r="G7070" t="inlineStr">
        <is>
          <t>04N</t>
        </is>
      </c>
      <c r="H7070" t="inlineStr">
        <is>
          <t>Filth flies or food/refuse/sewage associated with (FRSA) flies or other nuisance pests in establishment’s food and/or non-food areas. FRSA flies include house flies, blow flies, bottle flies, flesh flies, drain flies, Phorid flies and fruit flies.</t>
        </is>
      </c>
      <c r="I7070" t="inlineStr">
        <is>
          <t>Critical</t>
        </is>
      </c>
      <c r="J7070" t="n">
        <v>103</v>
      </c>
      <c r="L7070" s="9">
        <f>A7070&amp;"-"&amp;TEXT(E7070,"yyyymmdd")</f>
        <v/>
      </c>
    </row>
    <row r="7071">
      <c r="A7071" t="n">
        <v>50107047</v>
      </c>
      <c r="B7071" t="inlineStr">
        <is>
          <t>Manhattan</t>
        </is>
      </c>
      <c r="D7071" t="inlineStr">
        <is>
          <t>Caribbean</t>
        </is>
      </c>
      <c r="E7071" s="8" t="n">
        <v>46156</v>
      </c>
      <c r="F7071" t="inlineStr">
        <is>
          <t>Violations were cited in the following area(s).</t>
        </is>
      </c>
      <c r="G7071" t="inlineStr">
        <is>
          <t>05A</t>
        </is>
      </c>
      <c r="H7071" t="inlineStr">
        <is>
          <t>Sewage disposal system is not provided, improper, inadequate or unapproved.</t>
        </is>
      </c>
      <c r="I7071" t="inlineStr">
        <is>
          <t>Critical</t>
        </is>
      </c>
      <c r="J7071" t="n">
        <v>103</v>
      </c>
      <c r="L7071" s="9">
        <f>A7071&amp;"-"&amp;TEXT(E7071,"yyyymmdd")</f>
        <v/>
      </c>
    </row>
    <row r="7072">
      <c r="A7072" t="n">
        <v>50107047</v>
      </c>
      <c r="B7072" t="inlineStr">
        <is>
          <t>Manhattan</t>
        </is>
      </c>
      <c r="D7072" t="inlineStr">
        <is>
          <t>Caribbean</t>
        </is>
      </c>
      <c r="E7072" s="8" t="n">
        <v>46156</v>
      </c>
      <c r="F7072" t="inlineStr">
        <is>
          <t>Violations were cited in the following area(s).</t>
        </is>
      </c>
      <c r="G7072" t="inlineStr">
        <is>
          <t>06C</t>
        </is>
      </c>
      <c r="H707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072" t="inlineStr">
        <is>
          <t>Critical</t>
        </is>
      </c>
      <c r="J7072" t="n">
        <v>103</v>
      </c>
      <c r="L7072" s="9">
        <f>A7072&amp;"-"&amp;TEXT(E7072,"yyyymmdd")</f>
        <v/>
      </c>
    </row>
    <row r="7073">
      <c r="A7073" t="n">
        <v>50107047</v>
      </c>
      <c r="B7073" t="inlineStr">
        <is>
          <t>Manhattan</t>
        </is>
      </c>
      <c r="D7073" t="inlineStr">
        <is>
          <t>Caribbean</t>
        </is>
      </c>
      <c r="E7073" s="8" t="n">
        <v>46156</v>
      </c>
      <c r="F7073" t="inlineStr">
        <is>
          <t>Violations were cited in the following area(s).</t>
        </is>
      </c>
      <c r="G7073" t="inlineStr">
        <is>
          <t>06D</t>
        </is>
      </c>
      <c r="H7073" t="inlineStr">
        <is>
          <t>Food contact surface not properly washed, rinsed and sanitized after each use and following any activity when contamination may have occurred.</t>
        </is>
      </c>
      <c r="I7073" t="inlineStr">
        <is>
          <t>Critical</t>
        </is>
      </c>
      <c r="J7073" t="n">
        <v>103</v>
      </c>
      <c r="L7073" s="9">
        <f>A7073&amp;"-"&amp;TEXT(E7073,"yyyymmdd")</f>
        <v/>
      </c>
    </row>
    <row r="7074">
      <c r="A7074" t="n">
        <v>50107047</v>
      </c>
      <c r="B7074" t="inlineStr">
        <is>
          <t>Manhattan</t>
        </is>
      </c>
      <c r="D7074" t="inlineStr">
        <is>
          <t>Caribbean</t>
        </is>
      </c>
      <c r="E7074" s="8" t="n">
        <v>46156</v>
      </c>
      <c r="F7074" t="inlineStr">
        <is>
          <t>Violations were cited in the following area(s).</t>
        </is>
      </c>
      <c r="G7074" t="inlineStr">
        <is>
          <t>08A</t>
        </is>
      </c>
      <c r="H7074" t="inlineStr">
        <is>
          <t>Establishment is not free of harborage or conditions conducive to rodents, insects or other pests.</t>
        </is>
      </c>
      <c r="I7074" t="inlineStr">
        <is>
          <t>Not Critical</t>
        </is>
      </c>
      <c r="J7074" t="n">
        <v>103</v>
      </c>
      <c r="L7074" s="9">
        <f>A7074&amp;"-"&amp;TEXT(E7074,"yyyymmdd")</f>
        <v/>
      </c>
    </row>
    <row r="7075">
      <c r="A7075" t="n">
        <v>50107047</v>
      </c>
      <c r="B7075" t="inlineStr">
        <is>
          <t>Manhattan</t>
        </is>
      </c>
      <c r="D7075" t="inlineStr">
        <is>
          <t>Caribbean</t>
        </is>
      </c>
      <c r="E7075" s="8" t="n">
        <v>46156</v>
      </c>
      <c r="F7075" t="inlineStr">
        <is>
          <t>Violations were cited in the following area(s).</t>
        </is>
      </c>
      <c r="G7075" t="inlineStr">
        <is>
          <t>10B</t>
        </is>
      </c>
      <c r="H7075" t="inlineStr">
        <is>
          <t>Anti-siphonage or back-flow prevention device not provided where required; equipment or floor not properly drained; sewage disposal system in disrepair or not functioning properly. Condensation or liquid waste improperly disposed of.</t>
        </is>
      </c>
      <c r="I7075" t="inlineStr">
        <is>
          <t>Not Critical</t>
        </is>
      </c>
      <c r="J7075" t="n">
        <v>103</v>
      </c>
      <c r="L7075" s="9">
        <f>A7075&amp;"-"&amp;TEXT(E7075,"yyyymmdd")</f>
        <v/>
      </c>
    </row>
    <row r="7076">
      <c r="A7076" t="n">
        <v>50107047</v>
      </c>
      <c r="B7076" t="inlineStr">
        <is>
          <t>Manhattan</t>
        </is>
      </c>
      <c r="D7076" t="inlineStr">
        <is>
          <t>Caribbean</t>
        </is>
      </c>
      <c r="E7076" s="8" t="n">
        <v>46156</v>
      </c>
      <c r="F7076" t="inlineStr">
        <is>
          <t>Violations were cited in the following area(s).</t>
        </is>
      </c>
      <c r="G7076" t="inlineStr">
        <is>
          <t>10F</t>
        </is>
      </c>
      <c r="H7076" t="inlineStr">
        <is>
          <t>Non-food contact surface or equipment made of unacceptable material, not kept clean, or not properly sealed, raised, spaced or movable to allow accessibility for cleaning on all sides, above and underneath the unit.</t>
        </is>
      </c>
      <c r="I7076" t="inlineStr">
        <is>
          <t>Not Critical</t>
        </is>
      </c>
      <c r="J7076" t="n">
        <v>103</v>
      </c>
      <c r="L7076" s="9">
        <f>A7076&amp;"-"&amp;TEXT(E7076,"yyyymmdd")</f>
        <v/>
      </c>
    </row>
    <row r="7077">
      <c r="A7077" t="n">
        <v>50107193</v>
      </c>
      <c r="B7077" t="inlineStr">
        <is>
          <t>Queens</t>
        </is>
      </c>
      <c r="D7077" t="inlineStr">
        <is>
          <t>American</t>
        </is>
      </c>
      <c r="E7077" s="8" t="n">
        <v>46156</v>
      </c>
      <c r="F7077" t="inlineStr">
        <is>
          <t>Violations were cited in the following area(s).</t>
        </is>
      </c>
      <c r="G7077" t="inlineStr">
        <is>
          <t>04M</t>
        </is>
      </c>
      <c r="H7077" t="inlineStr">
        <is>
          <t>Live roaches in facility's food or non-food area.</t>
        </is>
      </c>
      <c r="I7077" t="inlineStr">
        <is>
          <t>Critical</t>
        </is>
      </c>
      <c r="J7077" t="n">
        <v>9</v>
      </c>
      <c r="L7077" s="9">
        <f>A7077&amp;"-"&amp;TEXT(E7077,"yyyymmdd")</f>
        <v/>
      </c>
    </row>
    <row r="7078">
      <c r="A7078" t="n">
        <v>50107193</v>
      </c>
      <c r="B7078" t="inlineStr">
        <is>
          <t>Queens</t>
        </is>
      </c>
      <c r="D7078" t="inlineStr">
        <is>
          <t>American</t>
        </is>
      </c>
      <c r="E7078" s="8" t="n">
        <v>46156</v>
      </c>
      <c r="F7078" t="inlineStr">
        <is>
          <t>Violations were cited in the following area(s).</t>
        </is>
      </c>
      <c r="G7078" t="inlineStr">
        <is>
          <t>08A</t>
        </is>
      </c>
      <c r="H7078" t="inlineStr">
        <is>
          <t>Establishment is not free of harborage or conditions conducive to rodents, insects or other pests.</t>
        </is>
      </c>
      <c r="I7078" t="inlineStr">
        <is>
          <t>Not Critical</t>
        </is>
      </c>
      <c r="J7078" t="n">
        <v>9</v>
      </c>
      <c r="L7078" s="9">
        <f>A7078&amp;"-"&amp;TEXT(E7078,"yyyymmdd")</f>
        <v/>
      </c>
    </row>
    <row r="7079">
      <c r="A7079" t="n">
        <v>50107475</v>
      </c>
      <c r="B7079" t="inlineStr">
        <is>
          <t>Manhattan</t>
        </is>
      </c>
      <c r="C7079" t="inlineStr">
        <is>
          <t>10003</t>
        </is>
      </c>
      <c r="D7079" t="inlineStr">
        <is>
          <t>Coffee/Tea</t>
        </is>
      </c>
      <c r="E7079" s="8" t="n">
        <v>46156</v>
      </c>
      <c r="F7079" t="inlineStr">
        <is>
          <t>Violations were cited in the following area(s).</t>
        </is>
      </c>
      <c r="G7079" t="inlineStr">
        <is>
          <t>06C</t>
        </is>
      </c>
      <c r="H70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079" t="inlineStr">
        <is>
          <t>Critical</t>
        </is>
      </c>
      <c r="J7079" t="n">
        <v>12</v>
      </c>
      <c r="K7079" t="inlineStr">
        <is>
          <t>A</t>
        </is>
      </c>
      <c r="L7079" s="9">
        <f>A7079&amp;"-"&amp;TEXT(E7079,"yyyymmdd")</f>
        <v/>
      </c>
    </row>
    <row r="7080">
      <c r="A7080" t="n">
        <v>50107475</v>
      </c>
      <c r="B7080" t="inlineStr">
        <is>
          <t>Manhattan</t>
        </is>
      </c>
      <c r="C7080" t="inlineStr">
        <is>
          <t>10003</t>
        </is>
      </c>
      <c r="D7080" t="inlineStr">
        <is>
          <t>Coffee/Tea</t>
        </is>
      </c>
      <c r="E7080" s="8" t="n">
        <v>46156</v>
      </c>
      <c r="F7080" t="inlineStr">
        <is>
          <t>Violations were cited in the following area(s).</t>
        </is>
      </c>
      <c r="G7080" t="inlineStr">
        <is>
          <t>06E</t>
        </is>
      </c>
      <c r="H7080" t="inlineStr">
        <is>
          <t>Sanitized equipment or utensil, including in-use food dispensing utensil, improperly used or stored.</t>
        </is>
      </c>
      <c r="I7080" t="inlineStr">
        <is>
          <t>Critical</t>
        </is>
      </c>
      <c r="J7080" t="n">
        <v>12</v>
      </c>
      <c r="K7080" t="inlineStr">
        <is>
          <t>A</t>
        </is>
      </c>
      <c r="L7080" s="9">
        <f>A7080&amp;"-"&amp;TEXT(E7080,"yyyymmdd")</f>
        <v/>
      </c>
    </row>
    <row r="7081">
      <c r="A7081" t="n">
        <v>50107475</v>
      </c>
      <c r="B7081" t="inlineStr">
        <is>
          <t>Manhattan</t>
        </is>
      </c>
      <c r="C7081" t="inlineStr">
        <is>
          <t>10003</t>
        </is>
      </c>
      <c r="D7081" t="inlineStr">
        <is>
          <t>Coffee/Tea</t>
        </is>
      </c>
      <c r="E7081" s="8" t="n">
        <v>46156</v>
      </c>
      <c r="F7081" t="inlineStr">
        <is>
          <t>Violations were cited in the following area(s).</t>
        </is>
      </c>
      <c r="G7081" t="inlineStr">
        <is>
          <t>09C</t>
        </is>
      </c>
      <c r="H7081" t="inlineStr">
        <is>
          <t>Design, construction, materials used or maintenance of food contact surface improper. Surface not easily cleanable, sanitized and maintained.</t>
        </is>
      </c>
      <c r="I7081" t="inlineStr">
        <is>
          <t>Not Critical</t>
        </is>
      </c>
      <c r="J7081" t="n">
        <v>12</v>
      </c>
      <c r="K7081" t="inlineStr">
        <is>
          <t>A</t>
        </is>
      </c>
      <c r="L7081" s="9">
        <f>A7081&amp;"-"&amp;TEXT(E7081,"yyyymmdd")</f>
        <v/>
      </c>
    </row>
    <row r="7082">
      <c r="A7082" t="n">
        <v>50108239</v>
      </c>
      <c r="B7082" t="inlineStr">
        <is>
          <t>Manhattan</t>
        </is>
      </c>
      <c r="C7082" t="inlineStr">
        <is>
          <t>10036</t>
        </is>
      </c>
      <c r="D7082" t="inlineStr">
        <is>
          <t>American</t>
        </is>
      </c>
      <c r="E7082" s="8" t="n">
        <v>46156</v>
      </c>
      <c r="F7082" t="inlineStr">
        <is>
          <t>Violations were cited in the following area(s).</t>
        </is>
      </c>
      <c r="G7082" t="inlineStr">
        <is>
          <t>06C</t>
        </is>
      </c>
      <c r="H708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082" t="inlineStr">
        <is>
          <t>Critical</t>
        </is>
      </c>
      <c r="J7082" t="n">
        <v>5</v>
      </c>
      <c r="K7082" t="inlineStr">
        <is>
          <t>A</t>
        </is>
      </c>
      <c r="L7082" s="9">
        <f>A7082&amp;"-"&amp;TEXT(E7082,"yyyymmdd")</f>
        <v/>
      </c>
    </row>
    <row r="7083">
      <c r="A7083" t="n">
        <v>50110606</v>
      </c>
      <c r="B7083" t="inlineStr">
        <is>
          <t>Queens</t>
        </is>
      </c>
      <c r="C7083" t="inlineStr">
        <is>
          <t>11423</t>
        </is>
      </c>
      <c r="D7083" t="inlineStr">
        <is>
          <t>Spanish</t>
        </is>
      </c>
      <c r="E7083" s="8" t="n">
        <v>46156</v>
      </c>
      <c r="F7083" t="inlineStr">
        <is>
          <t>Violations were cited in the following area(s).</t>
        </is>
      </c>
      <c r="G7083" t="inlineStr">
        <is>
          <t>02B</t>
        </is>
      </c>
      <c r="H7083" t="inlineStr">
        <is>
          <t>Hot TCS food item not held at or above 140 °F.</t>
        </is>
      </c>
      <c r="I7083" t="inlineStr">
        <is>
          <t>Critical</t>
        </is>
      </c>
      <c r="J7083" t="n">
        <v>50</v>
      </c>
      <c r="L7083" s="9">
        <f>A7083&amp;"-"&amp;TEXT(E7083,"yyyymmdd")</f>
        <v/>
      </c>
    </row>
    <row r="7084">
      <c r="A7084" t="n">
        <v>50110606</v>
      </c>
      <c r="B7084" t="inlineStr">
        <is>
          <t>Queens</t>
        </is>
      </c>
      <c r="C7084" t="inlineStr">
        <is>
          <t>11423</t>
        </is>
      </c>
      <c r="D7084" t="inlineStr">
        <is>
          <t>Spanish</t>
        </is>
      </c>
      <c r="E7084" s="8" t="n">
        <v>46156</v>
      </c>
      <c r="F7084" t="inlineStr">
        <is>
          <t>Violations were cited in the following area(s).</t>
        </is>
      </c>
      <c r="G7084" t="inlineStr">
        <is>
          <t>02G</t>
        </is>
      </c>
      <c r="H7084" t="inlineStr">
        <is>
          <t>Cold TCS food item held above 41 °F; smoked or processed fish held above 38 °F; intact raw eggs held above 45 °F; or reduced oxygen packaged (ROP) TCS foods held above required temperatures except during active necessary preparation.</t>
        </is>
      </c>
      <c r="I7084" t="inlineStr">
        <is>
          <t>Critical</t>
        </is>
      </c>
      <c r="J7084" t="n">
        <v>50</v>
      </c>
      <c r="L7084" s="9">
        <f>A7084&amp;"-"&amp;TEXT(E7084,"yyyymmdd")</f>
        <v/>
      </c>
    </row>
    <row r="7085">
      <c r="A7085" t="n">
        <v>50110606</v>
      </c>
      <c r="B7085" t="inlineStr">
        <is>
          <t>Queens</t>
        </is>
      </c>
      <c r="C7085" t="inlineStr">
        <is>
          <t>11423</t>
        </is>
      </c>
      <c r="D7085" t="inlineStr">
        <is>
          <t>Spanish</t>
        </is>
      </c>
      <c r="E7085" s="8" t="n">
        <v>46156</v>
      </c>
      <c r="F7085" t="inlineStr">
        <is>
          <t>Violations were cited in the following area(s).</t>
        </is>
      </c>
      <c r="G7085" t="inlineStr">
        <is>
          <t>04M</t>
        </is>
      </c>
      <c r="H7085" t="inlineStr">
        <is>
          <t>Live roaches in facility's food or non-food area.</t>
        </is>
      </c>
      <c r="I7085" t="inlineStr">
        <is>
          <t>Critical</t>
        </is>
      </c>
      <c r="J7085" t="n">
        <v>50</v>
      </c>
      <c r="L7085" s="9">
        <f>A7085&amp;"-"&amp;TEXT(E7085,"yyyymmdd")</f>
        <v/>
      </c>
    </row>
    <row r="7086">
      <c r="A7086" t="n">
        <v>50110606</v>
      </c>
      <c r="B7086" t="inlineStr">
        <is>
          <t>Queens</t>
        </is>
      </c>
      <c r="C7086" t="inlineStr">
        <is>
          <t>11423</t>
        </is>
      </c>
      <c r="D7086" t="inlineStr">
        <is>
          <t>Spanish</t>
        </is>
      </c>
      <c r="E7086" s="8" t="n">
        <v>46156</v>
      </c>
      <c r="F7086" t="inlineStr">
        <is>
          <t>Violations were cited in the following area(s).</t>
        </is>
      </c>
      <c r="G7086" t="inlineStr">
        <is>
          <t>05D</t>
        </is>
      </c>
      <c r="H708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086" t="inlineStr">
        <is>
          <t>Critical</t>
        </is>
      </c>
      <c r="J7086" t="n">
        <v>50</v>
      </c>
      <c r="L7086" s="9">
        <f>A7086&amp;"-"&amp;TEXT(E7086,"yyyymmdd")</f>
        <v/>
      </c>
    </row>
    <row r="7087">
      <c r="A7087" t="n">
        <v>50110606</v>
      </c>
      <c r="B7087" t="inlineStr">
        <is>
          <t>Queens</t>
        </is>
      </c>
      <c r="C7087" t="inlineStr">
        <is>
          <t>11423</t>
        </is>
      </c>
      <c r="D7087" t="inlineStr">
        <is>
          <t>Spanish</t>
        </is>
      </c>
      <c r="E7087" s="8" t="n">
        <v>46156</v>
      </c>
      <c r="F7087" t="inlineStr">
        <is>
          <t>Violations were cited in the following area(s).</t>
        </is>
      </c>
      <c r="G7087" t="inlineStr">
        <is>
          <t>06C</t>
        </is>
      </c>
      <c r="H708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087" t="inlineStr">
        <is>
          <t>Critical</t>
        </is>
      </c>
      <c r="J7087" t="n">
        <v>50</v>
      </c>
      <c r="L7087" s="9">
        <f>A7087&amp;"-"&amp;TEXT(E7087,"yyyymmdd")</f>
        <v/>
      </c>
    </row>
    <row r="7088">
      <c r="A7088" t="n">
        <v>50110606</v>
      </c>
      <c r="B7088" t="inlineStr">
        <is>
          <t>Queens</t>
        </is>
      </c>
      <c r="C7088" t="inlineStr">
        <is>
          <t>11423</t>
        </is>
      </c>
      <c r="D7088" t="inlineStr">
        <is>
          <t>Spanish</t>
        </is>
      </c>
      <c r="E7088" s="8" t="n">
        <v>46156</v>
      </c>
      <c r="F7088" t="inlineStr">
        <is>
          <t>Violations were cited in the following area(s).</t>
        </is>
      </c>
      <c r="G7088" t="inlineStr">
        <is>
          <t>08A</t>
        </is>
      </c>
      <c r="H7088" t="inlineStr">
        <is>
          <t>Establishment is not free of harborage or conditions conducive to rodents, insects or other pests.</t>
        </is>
      </c>
      <c r="I7088" t="inlineStr">
        <is>
          <t>Not Critical</t>
        </is>
      </c>
      <c r="J7088" t="n">
        <v>50</v>
      </c>
      <c r="L7088" s="9">
        <f>A7088&amp;"-"&amp;TEXT(E7088,"yyyymmdd")</f>
        <v/>
      </c>
    </row>
    <row r="7089">
      <c r="A7089" t="n">
        <v>50110606</v>
      </c>
      <c r="B7089" t="inlineStr">
        <is>
          <t>Queens</t>
        </is>
      </c>
      <c r="C7089" t="inlineStr">
        <is>
          <t>11423</t>
        </is>
      </c>
      <c r="D7089" t="inlineStr">
        <is>
          <t>Spanish</t>
        </is>
      </c>
      <c r="E7089" s="8" t="n">
        <v>46156</v>
      </c>
      <c r="F7089" t="inlineStr">
        <is>
          <t>Violations were cited in the following area(s).</t>
        </is>
      </c>
      <c r="G7089" t="inlineStr">
        <is>
          <t>09E</t>
        </is>
      </c>
      <c r="H7089" t="inlineStr">
        <is>
          <t>Wash hands sign not posted near or above hand washing sink.</t>
        </is>
      </c>
      <c r="I7089" t="inlineStr">
        <is>
          <t>Not Critical</t>
        </is>
      </c>
      <c r="J7089" t="n">
        <v>50</v>
      </c>
      <c r="L7089" s="9">
        <f>A7089&amp;"-"&amp;TEXT(E7089,"yyyymmdd")</f>
        <v/>
      </c>
    </row>
    <row r="7090">
      <c r="A7090" t="n">
        <v>50110606</v>
      </c>
      <c r="B7090" t="inlineStr">
        <is>
          <t>Queens</t>
        </is>
      </c>
      <c r="C7090" t="inlineStr">
        <is>
          <t>11423</t>
        </is>
      </c>
      <c r="D7090" t="inlineStr">
        <is>
          <t>Spanish</t>
        </is>
      </c>
      <c r="E7090" s="8" t="n">
        <v>46156</v>
      </c>
      <c r="F7090" t="inlineStr">
        <is>
          <t>Violations were cited in the following area(s).</t>
        </is>
      </c>
      <c r="G7090" t="inlineStr">
        <is>
          <t>10E</t>
        </is>
      </c>
      <c r="H7090" t="inlineStr">
        <is>
          <t>Accurate thermometer not provided or properly located in refrigerated, cold storage or hot holding equipment</t>
        </is>
      </c>
      <c r="I7090" t="inlineStr">
        <is>
          <t>Not Critical</t>
        </is>
      </c>
      <c r="J7090" t="n">
        <v>50</v>
      </c>
      <c r="L7090" s="9">
        <f>A7090&amp;"-"&amp;TEXT(E7090,"yyyymmdd")</f>
        <v/>
      </c>
    </row>
    <row r="7091">
      <c r="A7091" t="n">
        <v>50110606</v>
      </c>
      <c r="B7091" t="inlineStr">
        <is>
          <t>Queens</t>
        </is>
      </c>
      <c r="C7091" t="inlineStr">
        <is>
          <t>11423</t>
        </is>
      </c>
      <c r="D7091" t="inlineStr">
        <is>
          <t>Spanish</t>
        </is>
      </c>
      <c r="E7091" s="8" t="n">
        <v>46156</v>
      </c>
      <c r="F7091" t="inlineStr">
        <is>
          <t>Violations were cited in the following area(s).</t>
        </is>
      </c>
      <c r="G7091" t="inlineStr">
        <is>
          <t>10F</t>
        </is>
      </c>
      <c r="H7091" t="inlineStr">
        <is>
          <t>Non-food contact surface or equipment made of unacceptable material, not kept clean, or not properly sealed, raised, spaced or movable to allow accessibility for cleaning on all sides, above and underneath the unit.</t>
        </is>
      </c>
      <c r="I7091" t="inlineStr">
        <is>
          <t>Not Critical</t>
        </is>
      </c>
      <c r="J7091" t="n">
        <v>50</v>
      </c>
      <c r="L7091" s="9">
        <f>A7091&amp;"-"&amp;TEXT(E7091,"yyyymmdd")</f>
        <v/>
      </c>
    </row>
    <row r="7092">
      <c r="A7092" t="n">
        <v>50110621</v>
      </c>
      <c r="B7092" t="inlineStr">
        <is>
          <t>Brooklyn</t>
        </is>
      </c>
      <c r="C7092" t="inlineStr">
        <is>
          <t>11232</t>
        </is>
      </c>
      <c r="D7092" t="inlineStr">
        <is>
          <t>Spanish</t>
        </is>
      </c>
      <c r="E7092" s="8" t="n">
        <v>46156</v>
      </c>
      <c r="F7092" t="inlineStr">
        <is>
          <t>Violations were cited in the following area(s).</t>
        </is>
      </c>
      <c r="G7092" t="inlineStr">
        <is>
          <t>04M</t>
        </is>
      </c>
      <c r="H7092" t="inlineStr">
        <is>
          <t>Live roaches in facility's food or non-food area.</t>
        </is>
      </c>
      <c r="I7092" t="inlineStr">
        <is>
          <t>Critical</t>
        </is>
      </c>
      <c r="J7092" t="n">
        <v>18</v>
      </c>
      <c r="L7092" s="9">
        <f>A7092&amp;"-"&amp;TEXT(E7092,"yyyymmdd")</f>
        <v/>
      </c>
    </row>
    <row r="7093">
      <c r="A7093" t="n">
        <v>50110621</v>
      </c>
      <c r="B7093" t="inlineStr">
        <is>
          <t>Brooklyn</t>
        </is>
      </c>
      <c r="C7093" t="inlineStr">
        <is>
          <t>11232</t>
        </is>
      </c>
      <c r="D7093" t="inlineStr">
        <is>
          <t>Spanish</t>
        </is>
      </c>
      <c r="E7093" s="8" t="n">
        <v>46156</v>
      </c>
      <c r="F7093" t="inlineStr">
        <is>
          <t>Violations were cited in the following area(s).</t>
        </is>
      </c>
      <c r="G7093" t="inlineStr">
        <is>
          <t>06C</t>
        </is>
      </c>
      <c r="H709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093" t="inlineStr">
        <is>
          <t>Critical</t>
        </is>
      </c>
      <c r="J7093" t="n">
        <v>18</v>
      </c>
      <c r="L7093" s="9">
        <f>A7093&amp;"-"&amp;TEXT(E7093,"yyyymmdd")</f>
        <v/>
      </c>
    </row>
    <row r="7094">
      <c r="A7094" t="n">
        <v>50110621</v>
      </c>
      <c r="B7094" t="inlineStr">
        <is>
          <t>Brooklyn</t>
        </is>
      </c>
      <c r="C7094" t="inlineStr">
        <is>
          <t>11232</t>
        </is>
      </c>
      <c r="D7094" t="inlineStr">
        <is>
          <t>Spanish</t>
        </is>
      </c>
      <c r="E7094" s="8" t="n">
        <v>46156</v>
      </c>
      <c r="F7094" t="inlineStr">
        <is>
          <t>Violations were cited in the following area(s).</t>
        </is>
      </c>
      <c r="G7094" t="inlineStr">
        <is>
          <t>08A</t>
        </is>
      </c>
      <c r="H7094" t="inlineStr">
        <is>
          <t>Establishment is not free of harborage or conditions conducive to rodents, insects or other pests.</t>
        </is>
      </c>
      <c r="I7094" t="inlineStr">
        <is>
          <t>Not Critical</t>
        </is>
      </c>
      <c r="J7094" t="n">
        <v>18</v>
      </c>
      <c r="L7094" s="9">
        <f>A7094&amp;"-"&amp;TEXT(E7094,"yyyymmdd")</f>
        <v/>
      </c>
    </row>
    <row r="7095">
      <c r="A7095" t="n">
        <v>50110621</v>
      </c>
      <c r="B7095" t="inlineStr">
        <is>
          <t>Brooklyn</t>
        </is>
      </c>
      <c r="C7095" t="inlineStr">
        <is>
          <t>11232</t>
        </is>
      </c>
      <c r="D7095" t="inlineStr">
        <is>
          <t>Spanish</t>
        </is>
      </c>
      <c r="E7095" s="8" t="n">
        <v>46156</v>
      </c>
      <c r="F7095" t="inlineStr">
        <is>
          <t>Violations were cited in the following area(s).</t>
        </is>
      </c>
      <c r="G7095" t="inlineStr">
        <is>
          <t>08C</t>
        </is>
      </c>
      <c r="H7095" t="inlineStr">
        <is>
          <t>Pesticide not properly labeled or used by unlicensed individual. Pesticide, other toxic chemical improperly used/stored. Unprotected, unlocked bait station used.</t>
        </is>
      </c>
      <c r="I7095" t="inlineStr">
        <is>
          <t>Not Critical</t>
        </is>
      </c>
      <c r="J7095" t="n">
        <v>18</v>
      </c>
      <c r="L7095" s="9">
        <f>A7095&amp;"-"&amp;TEXT(E7095,"yyyymmdd")</f>
        <v/>
      </c>
    </row>
    <row r="7096">
      <c r="A7096" t="n">
        <v>50110621</v>
      </c>
      <c r="B7096" t="inlineStr">
        <is>
          <t>Brooklyn</t>
        </is>
      </c>
      <c r="C7096" t="inlineStr">
        <is>
          <t>11232</t>
        </is>
      </c>
      <c r="D7096" t="inlineStr">
        <is>
          <t>Spanish</t>
        </is>
      </c>
      <c r="E7096" s="8" t="n">
        <v>46156</v>
      </c>
      <c r="F7096" t="inlineStr">
        <is>
          <t>Violations were cited in the following area(s).</t>
        </is>
      </c>
      <c r="G7096" t="inlineStr">
        <is>
          <t>10D</t>
        </is>
      </c>
      <c r="H7096" t="inlineStr">
        <is>
          <t>Mechanical or natural ventilation not provided, inadequate, improperly installed, in disrepair or fails to prevent and control excessive build-up of grease, heat, steam condensation, vapors, odors, smoke or fumes.</t>
        </is>
      </c>
      <c r="I7096" t="inlineStr">
        <is>
          <t>Not Critical</t>
        </is>
      </c>
      <c r="J7096" t="n">
        <v>18</v>
      </c>
      <c r="L7096" s="9">
        <f>A7096&amp;"-"&amp;TEXT(E7096,"yyyymmdd")</f>
        <v/>
      </c>
    </row>
    <row r="7097">
      <c r="A7097" t="n">
        <v>50111177</v>
      </c>
      <c r="B7097" t="inlineStr">
        <is>
          <t>Brooklyn</t>
        </is>
      </c>
      <c r="C7097" t="inlineStr">
        <is>
          <t>11209</t>
        </is>
      </c>
      <c r="D7097" t="inlineStr">
        <is>
          <t>Sandwiches</t>
        </is>
      </c>
      <c r="E7097" s="8" t="n">
        <v>46156</v>
      </c>
      <c r="F7097" t="inlineStr">
        <is>
          <t>Violations were cited in the following area(s).</t>
        </is>
      </c>
      <c r="G7097" t="inlineStr">
        <is>
          <t>06A</t>
        </is>
      </c>
      <c r="H7097" t="inlineStr">
        <is>
          <t>Personal cleanliness is inadequate. Outer garment soiled with possible contaminant. Effective hair restraint not worn where required. Jewelry worn on hands or arms. Fingernail polish worn or fingernails not kept clean and trimmed.</t>
        </is>
      </c>
      <c r="I7097" t="inlineStr">
        <is>
          <t>Critical</t>
        </is>
      </c>
      <c r="J7097" t="n">
        <v>13</v>
      </c>
      <c r="K7097" t="inlineStr">
        <is>
          <t>A</t>
        </is>
      </c>
      <c r="L7097" s="9">
        <f>A7097&amp;"-"&amp;TEXT(E7097,"yyyymmdd")</f>
        <v/>
      </c>
    </row>
    <row r="7098">
      <c r="A7098" t="n">
        <v>50111177</v>
      </c>
      <c r="B7098" t="inlineStr">
        <is>
          <t>Brooklyn</t>
        </is>
      </c>
      <c r="C7098" t="inlineStr">
        <is>
          <t>11209</t>
        </is>
      </c>
      <c r="D7098" t="inlineStr">
        <is>
          <t>Sandwiches</t>
        </is>
      </c>
      <c r="E7098" s="8" t="n">
        <v>46156</v>
      </c>
      <c r="F7098" t="inlineStr">
        <is>
          <t>Violations were cited in the following area(s).</t>
        </is>
      </c>
      <c r="G7098" t="inlineStr">
        <is>
          <t>10F</t>
        </is>
      </c>
      <c r="H7098" t="inlineStr">
        <is>
          <t>Non-food contact surface or equipment made of unacceptable material, not kept clean, or not properly sealed, raised, spaced or movable to allow accessibility for cleaning on all sides, above and underneath the unit.</t>
        </is>
      </c>
      <c r="I7098" t="inlineStr">
        <is>
          <t>Not Critical</t>
        </is>
      </c>
      <c r="J7098" t="n">
        <v>13</v>
      </c>
      <c r="K7098" t="inlineStr">
        <is>
          <t>A</t>
        </is>
      </c>
      <c r="L7098" s="9">
        <f>A7098&amp;"-"&amp;TEXT(E7098,"yyyymmdd")</f>
        <v/>
      </c>
    </row>
    <row r="7099">
      <c r="A7099" t="n">
        <v>50111177</v>
      </c>
      <c r="B7099" t="inlineStr">
        <is>
          <t>Brooklyn</t>
        </is>
      </c>
      <c r="C7099" t="inlineStr">
        <is>
          <t>11209</t>
        </is>
      </c>
      <c r="D7099" t="inlineStr">
        <is>
          <t>Sandwiches</t>
        </is>
      </c>
      <c r="E7099" s="8" t="n">
        <v>46156</v>
      </c>
      <c r="F7099" t="inlineStr">
        <is>
          <t>Violations were cited in the following area(s).</t>
        </is>
      </c>
      <c r="G7099" t="inlineStr">
        <is>
          <t>10G</t>
        </is>
      </c>
      <c r="H7099" t="inlineStr">
        <is>
          <t>Dishwashing and ware washing: Cleaning and sanitizing of tableware, including dishes, utensils, and equipment deficient.</t>
        </is>
      </c>
      <c r="I7099" t="inlineStr">
        <is>
          <t>Not Critical</t>
        </is>
      </c>
      <c r="J7099" t="n">
        <v>13</v>
      </c>
      <c r="K7099" t="inlineStr">
        <is>
          <t>A</t>
        </is>
      </c>
      <c r="L7099" s="9">
        <f>A7099&amp;"-"&amp;TEXT(E7099,"yyyymmdd")</f>
        <v/>
      </c>
    </row>
    <row r="7100">
      <c r="A7100" t="n">
        <v>50112121</v>
      </c>
      <c r="B7100" t="inlineStr">
        <is>
          <t>Brooklyn</t>
        </is>
      </c>
      <c r="C7100" t="inlineStr">
        <is>
          <t>11215</t>
        </is>
      </c>
      <c r="D7100" t="inlineStr">
        <is>
          <t>Japanese</t>
        </is>
      </c>
      <c r="E7100" s="8" t="n">
        <v>46156</v>
      </c>
      <c r="F7100" t="inlineStr">
        <is>
          <t>Violations were cited in the following area(s).</t>
        </is>
      </c>
      <c r="G7100" t="inlineStr">
        <is>
          <t>06F</t>
        </is>
      </c>
      <c r="H7100" t="inlineStr">
        <is>
          <t>Wiping cloths not stored clean and dry, or in a sanitizing solution, between uses.</t>
        </is>
      </c>
      <c r="I7100" t="inlineStr">
        <is>
          <t>Critical</t>
        </is>
      </c>
      <c r="J7100" t="n">
        <v>9</v>
      </c>
      <c r="K7100" t="inlineStr">
        <is>
          <t>A</t>
        </is>
      </c>
      <c r="L7100" s="9">
        <f>A7100&amp;"-"&amp;TEXT(E7100,"yyyymmdd")</f>
        <v/>
      </c>
    </row>
    <row r="7101">
      <c r="A7101" t="n">
        <v>50112121</v>
      </c>
      <c r="B7101" t="inlineStr">
        <is>
          <t>Brooklyn</t>
        </is>
      </c>
      <c r="C7101" t="inlineStr">
        <is>
          <t>11215</t>
        </is>
      </c>
      <c r="D7101" t="inlineStr">
        <is>
          <t>Japanese</t>
        </is>
      </c>
      <c r="E7101" s="8" t="n">
        <v>46156</v>
      </c>
      <c r="F7101" t="inlineStr">
        <is>
          <t>Violations were cited in the following area(s).</t>
        </is>
      </c>
      <c r="G7101" t="inlineStr">
        <is>
          <t>10F</t>
        </is>
      </c>
      <c r="H7101" t="inlineStr">
        <is>
          <t>Non-food contact surface or equipment made of unacceptable material, not kept clean, or not properly sealed, raised, spaced or movable to allow accessibility for cleaning on all sides, above and underneath the unit.</t>
        </is>
      </c>
      <c r="I7101" t="inlineStr">
        <is>
          <t>Not Critical</t>
        </is>
      </c>
      <c r="J7101" t="n">
        <v>9</v>
      </c>
      <c r="K7101" t="inlineStr">
        <is>
          <t>A</t>
        </is>
      </c>
      <c r="L7101" s="9">
        <f>A7101&amp;"-"&amp;TEXT(E7101,"yyyymmdd")</f>
        <v/>
      </c>
    </row>
    <row r="7102">
      <c r="A7102" t="n">
        <v>50112121</v>
      </c>
      <c r="B7102" t="inlineStr">
        <is>
          <t>Brooklyn</t>
        </is>
      </c>
      <c r="C7102" t="inlineStr">
        <is>
          <t>11215</t>
        </is>
      </c>
      <c r="D7102" t="inlineStr">
        <is>
          <t>Japanese</t>
        </is>
      </c>
      <c r="E7102" s="8" t="n">
        <v>46156</v>
      </c>
      <c r="F7102" t="inlineStr">
        <is>
          <t>Violations were cited in the following area(s).</t>
        </is>
      </c>
      <c r="G7102" t="inlineStr">
        <is>
          <t>10H</t>
        </is>
      </c>
      <c r="H7102" t="inlineStr">
        <is>
          <t>Single service article not provided. Single service article reused or not protected from contamination when transported, stored, dispensed. Drinking straws not completely enclosed in wrapper or dispensed from a sanitary device.</t>
        </is>
      </c>
      <c r="I7102" t="inlineStr">
        <is>
          <t>Not Critical</t>
        </is>
      </c>
      <c r="J7102" t="n">
        <v>9</v>
      </c>
      <c r="K7102" t="inlineStr">
        <is>
          <t>A</t>
        </is>
      </c>
      <c r="L7102" s="9">
        <f>A7102&amp;"-"&amp;TEXT(E7102,"yyyymmdd")</f>
        <v/>
      </c>
    </row>
    <row r="7103">
      <c r="A7103" t="n">
        <v>50112784</v>
      </c>
      <c r="B7103" t="inlineStr">
        <is>
          <t>Brooklyn</t>
        </is>
      </c>
      <c r="C7103" t="inlineStr">
        <is>
          <t>11214</t>
        </is>
      </c>
      <c r="D7103" t="inlineStr">
        <is>
          <t>Eastern European</t>
        </is>
      </c>
      <c r="E7103" s="8" t="n">
        <v>46156</v>
      </c>
      <c r="F7103" t="inlineStr">
        <is>
          <t>Violations were cited in the following area(s).</t>
        </is>
      </c>
      <c r="G7103" t="inlineStr">
        <is>
          <t>06A</t>
        </is>
      </c>
      <c r="H7103" t="inlineStr">
        <is>
          <t>Personal cleanliness is inadequate. Outer garment soiled with possible contaminant. Effective hair restraint not worn where required. Jewelry worn on hands or arms. Fingernail polish worn or fingernails not kept clean and trimmed.</t>
        </is>
      </c>
      <c r="I7103" t="inlineStr">
        <is>
          <t>Critical</t>
        </is>
      </c>
      <c r="J7103" t="n">
        <v>17</v>
      </c>
      <c r="L7103" s="9">
        <f>A7103&amp;"-"&amp;TEXT(E7103,"yyyymmdd")</f>
        <v/>
      </c>
    </row>
    <row r="7104">
      <c r="A7104" t="n">
        <v>50112784</v>
      </c>
      <c r="B7104" t="inlineStr">
        <is>
          <t>Brooklyn</t>
        </is>
      </c>
      <c r="C7104" t="inlineStr">
        <is>
          <t>11214</t>
        </is>
      </c>
      <c r="D7104" t="inlineStr">
        <is>
          <t>Eastern European</t>
        </is>
      </c>
      <c r="E7104" s="8" t="n">
        <v>46156</v>
      </c>
      <c r="F7104" t="inlineStr">
        <is>
          <t>Violations were cited in the following area(s).</t>
        </is>
      </c>
      <c r="G7104" t="inlineStr">
        <is>
          <t>06C</t>
        </is>
      </c>
      <c r="H71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104" t="inlineStr">
        <is>
          <t>Critical</t>
        </is>
      </c>
      <c r="J7104" t="n">
        <v>17</v>
      </c>
      <c r="L7104" s="9">
        <f>A7104&amp;"-"&amp;TEXT(E7104,"yyyymmdd")</f>
        <v/>
      </c>
    </row>
    <row r="7105">
      <c r="A7105" t="n">
        <v>50112784</v>
      </c>
      <c r="B7105" t="inlineStr">
        <is>
          <t>Brooklyn</t>
        </is>
      </c>
      <c r="C7105" t="inlineStr">
        <is>
          <t>11214</t>
        </is>
      </c>
      <c r="D7105" t="inlineStr">
        <is>
          <t>Eastern European</t>
        </is>
      </c>
      <c r="E7105" s="8" t="n">
        <v>46156</v>
      </c>
      <c r="F7105" t="inlineStr">
        <is>
          <t>Violations were cited in the following area(s).</t>
        </is>
      </c>
      <c r="G7105" t="inlineStr">
        <is>
          <t>06D</t>
        </is>
      </c>
      <c r="H7105" t="inlineStr">
        <is>
          <t>Food contact surface not properly washed, rinsed and sanitized after each use and following any activity when contamination may have occurred.</t>
        </is>
      </c>
      <c r="I7105" t="inlineStr">
        <is>
          <t>Critical</t>
        </is>
      </c>
      <c r="J7105" t="n">
        <v>17</v>
      </c>
      <c r="L7105" s="9">
        <f>A7105&amp;"-"&amp;TEXT(E7105,"yyyymmdd")</f>
        <v/>
      </c>
    </row>
    <row r="7106">
      <c r="A7106" t="n">
        <v>50112784</v>
      </c>
      <c r="B7106" t="inlineStr">
        <is>
          <t>Brooklyn</t>
        </is>
      </c>
      <c r="C7106" t="inlineStr">
        <is>
          <t>11214</t>
        </is>
      </c>
      <c r="D7106" t="inlineStr">
        <is>
          <t>Eastern European</t>
        </is>
      </c>
      <c r="E7106" s="8" t="n">
        <v>46156</v>
      </c>
      <c r="F7106" t="inlineStr">
        <is>
          <t>Violations were cited in the following area(s).</t>
        </is>
      </c>
      <c r="G7106" t="inlineStr">
        <is>
          <t>10B</t>
        </is>
      </c>
      <c r="H7106" t="inlineStr">
        <is>
          <t>Anti-siphonage or back-flow prevention device not provided where required; equipment or floor not properly drained; sewage disposal system in disrepair or not functioning properly. Condensation or liquid waste improperly disposed of.</t>
        </is>
      </c>
      <c r="I7106" t="inlineStr">
        <is>
          <t>Not Critical</t>
        </is>
      </c>
      <c r="J7106" t="n">
        <v>17</v>
      </c>
      <c r="L7106" s="9">
        <f>A7106&amp;"-"&amp;TEXT(E7106,"yyyymmdd")</f>
        <v/>
      </c>
    </row>
    <row r="7107">
      <c r="A7107" t="n">
        <v>50115183</v>
      </c>
      <c r="B7107" t="inlineStr">
        <is>
          <t>Manhattan</t>
        </is>
      </c>
      <c r="C7107" t="inlineStr">
        <is>
          <t>10128</t>
        </is>
      </c>
      <c r="D7107" t="inlineStr">
        <is>
          <t>Coffee/Tea</t>
        </is>
      </c>
      <c r="E7107" s="8" t="n">
        <v>46156</v>
      </c>
      <c r="F7107" t="inlineStr">
        <is>
          <t>Violations were cited in the following area(s).</t>
        </is>
      </c>
      <c r="G7107" t="inlineStr">
        <is>
          <t>06D</t>
        </is>
      </c>
      <c r="H7107" t="inlineStr">
        <is>
          <t>Food contact surface not properly washed, rinsed and sanitized after each use and following any activity when contamination may have occurred.</t>
        </is>
      </c>
      <c r="I7107" t="inlineStr">
        <is>
          <t>Critical</t>
        </is>
      </c>
      <c r="J7107" t="n">
        <v>10</v>
      </c>
      <c r="K7107" t="inlineStr">
        <is>
          <t>A</t>
        </is>
      </c>
      <c r="L7107" s="9">
        <f>A7107&amp;"-"&amp;TEXT(E7107,"yyyymmdd")</f>
        <v/>
      </c>
    </row>
    <row r="7108">
      <c r="A7108" t="n">
        <v>50115183</v>
      </c>
      <c r="B7108" t="inlineStr">
        <is>
          <t>Manhattan</t>
        </is>
      </c>
      <c r="C7108" t="inlineStr">
        <is>
          <t>10128</t>
        </is>
      </c>
      <c r="D7108" t="inlineStr">
        <is>
          <t>Coffee/Tea</t>
        </is>
      </c>
      <c r="E7108" s="8" t="n">
        <v>46156</v>
      </c>
      <c r="F7108" t="inlineStr">
        <is>
          <t>Violations were cited in the following area(s).</t>
        </is>
      </c>
      <c r="G7108" t="inlineStr">
        <is>
          <t>09E</t>
        </is>
      </c>
      <c r="H7108" t="inlineStr">
        <is>
          <t>Wash hands sign not posted near or above hand washing sink.</t>
        </is>
      </c>
      <c r="I7108" t="inlineStr">
        <is>
          <t>Not Critical</t>
        </is>
      </c>
      <c r="J7108" t="n">
        <v>10</v>
      </c>
      <c r="K7108" t="inlineStr">
        <is>
          <t>A</t>
        </is>
      </c>
      <c r="L7108" s="9">
        <f>A7108&amp;"-"&amp;TEXT(E7108,"yyyymmdd")</f>
        <v/>
      </c>
    </row>
    <row r="7109">
      <c r="A7109" t="n">
        <v>50115183</v>
      </c>
      <c r="B7109" t="inlineStr">
        <is>
          <t>Manhattan</t>
        </is>
      </c>
      <c r="C7109" t="inlineStr">
        <is>
          <t>10128</t>
        </is>
      </c>
      <c r="D7109" t="inlineStr">
        <is>
          <t>Coffee/Tea</t>
        </is>
      </c>
      <c r="E7109" s="8" t="n">
        <v>46156</v>
      </c>
      <c r="F7109" t="inlineStr">
        <is>
          <t>Violations were cited in the following area(s).</t>
        </is>
      </c>
      <c r="G7109" t="inlineStr">
        <is>
          <t>10F</t>
        </is>
      </c>
      <c r="H7109" t="inlineStr">
        <is>
          <t>Non-food contact surface or equipment made of unacceptable material, not kept clean, or not properly sealed, raised, spaced or movable to allow accessibility for cleaning on all sides, above and underneath the unit.</t>
        </is>
      </c>
      <c r="I7109" t="inlineStr">
        <is>
          <t>Not Critical</t>
        </is>
      </c>
      <c r="J7109" t="n">
        <v>10</v>
      </c>
      <c r="K7109" t="inlineStr">
        <is>
          <t>A</t>
        </is>
      </c>
      <c r="L7109" s="9">
        <f>A7109&amp;"-"&amp;TEXT(E7109,"yyyymmdd")</f>
        <v/>
      </c>
    </row>
    <row r="7110">
      <c r="A7110" t="n">
        <v>50115621</v>
      </c>
      <c r="B7110" t="inlineStr">
        <is>
          <t>Manhattan</t>
        </is>
      </c>
      <c r="C7110" t="inlineStr">
        <is>
          <t>10019</t>
        </is>
      </c>
      <c r="D7110" t="inlineStr">
        <is>
          <t>American</t>
        </is>
      </c>
      <c r="E7110" s="8" t="n">
        <v>46156</v>
      </c>
      <c r="F7110" t="inlineStr">
        <is>
          <t>Violations were cited in the following area(s).</t>
        </is>
      </c>
      <c r="G7110" t="inlineStr">
        <is>
          <t>02B</t>
        </is>
      </c>
      <c r="H7110" t="inlineStr">
        <is>
          <t>Hot TCS food item not held at or above 140 °F.</t>
        </is>
      </c>
      <c r="I7110" t="inlineStr">
        <is>
          <t>Critical</t>
        </is>
      </c>
      <c r="J7110" t="n">
        <v>34</v>
      </c>
      <c r="L7110" s="9">
        <f>A7110&amp;"-"&amp;TEXT(E7110,"yyyymmdd")</f>
        <v/>
      </c>
    </row>
    <row r="7111">
      <c r="A7111" t="n">
        <v>50115621</v>
      </c>
      <c r="B7111" t="inlineStr">
        <is>
          <t>Manhattan</t>
        </is>
      </c>
      <c r="C7111" t="inlineStr">
        <is>
          <t>10019</t>
        </is>
      </c>
      <c r="D7111" t="inlineStr">
        <is>
          <t>American</t>
        </is>
      </c>
      <c r="E7111" s="8" t="n">
        <v>46156</v>
      </c>
      <c r="F7111" t="inlineStr">
        <is>
          <t>Violations were cited in the following area(s).</t>
        </is>
      </c>
      <c r="G7111" t="inlineStr">
        <is>
          <t>02G</t>
        </is>
      </c>
      <c r="H7111" t="inlineStr">
        <is>
          <t>Cold TCS food item held above 41 °F; smoked or processed fish held above 38 °F; intact raw eggs held above 45 °F; or reduced oxygen packaged (ROP) TCS foods held above required temperatures except during active necessary preparation.</t>
        </is>
      </c>
      <c r="I7111" t="inlineStr">
        <is>
          <t>Critical</t>
        </is>
      </c>
      <c r="J7111" t="n">
        <v>34</v>
      </c>
      <c r="L7111" s="9">
        <f>A7111&amp;"-"&amp;TEXT(E7111,"yyyymmdd")</f>
        <v/>
      </c>
    </row>
    <row r="7112">
      <c r="A7112" t="n">
        <v>50115621</v>
      </c>
      <c r="B7112" t="inlineStr">
        <is>
          <t>Manhattan</t>
        </is>
      </c>
      <c r="C7112" t="inlineStr">
        <is>
          <t>10019</t>
        </is>
      </c>
      <c r="D7112" t="inlineStr">
        <is>
          <t>American</t>
        </is>
      </c>
      <c r="E7112" s="8" t="n">
        <v>46156</v>
      </c>
      <c r="F7112" t="inlineStr">
        <is>
          <t>Violations were cited in the following area(s).</t>
        </is>
      </c>
      <c r="G7112" t="inlineStr">
        <is>
          <t>04L</t>
        </is>
      </c>
      <c r="H7112" t="inlineStr">
        <is>
          <t>Evidence of mice or live mice in establishment's food or non-food areas.</t>
        </is>
      </c>
      <c r="I7112" t="inlineStr">
        <is>
          <t>Critical</t>
        </is>
      </c>
      <c r="J7112" t="n">
        <v>34</v>
      </c>
      <c r="L7112" s="9">
        <f>A7112&amp;"-"&amp;TEXT(E7112,"yyyymmdd")</f>
        <v/>
      </c>
    </row>
    <row r="7113">
      <c r="A7113" t="n">
        <v>50115621</v>
      </c>
      <c r="B7113" t="inlineStr">
        <is>
          <t>Manhattan</t>
        </is>
      </c>
      <c r="C7113" t="inlineStr">
        <is>
          <t>10019</t>
        </is>
      </c>
      <c r="D7113" t="inlineStr">
        <is>
          <t>American</t>
        </is>
      </c>
      <c r="E7113" s="8" t="n">
        <v>46156</v>
      </c>
      <c r="F7113" t="inlineStr">
        <is>
          <t>Violations were cited in the following area(s).</t>
        </is>
      </c>
      <c r="G7113" t="inlineStr">
        <is>
          <t>08A</t>
        </is>
      </c>
      <c r="H7113" t="inlineStr">
        <is>
          <t>Establishment is not free of harborage or conditions conducive to rodents, insects or other pests.</t>
        </is>
      </c>
      <c r="I7113" t="inlineStr">
        <is>
          <t>Not Critical</t>
        </is>
      </c>
      <c r="J7113" t="n">
        <v>34</v>
      </c>
      <c r="L7113" s="9">
        <f>A7113&amp;"-"&amp;TEXT(E7113,"yyyymmdd")</f>
        <v/>
      </c>
    </row>
    <row r="7114">
      <c r="A7114" t="n">
        <v>50115621</v>
      </c>
      <c r="B7114" t="inlineStr">
        <is>
          <t>Manhattan</t>
        </is>
      </c>
      <c r="C7114" t="inlineStr">
        <is>
          <t>10019</t>
        </is>
      </c>
      <c r="D7114" t="inlineStr">
        <is>
          <t>American</t>
        </is>
      </c>
      <c r="E7114" s="8" t="n">
        <v>46156</v>
      </c>
      <c r="F7114" t="inlineStr">
        <is>
          <t>Violations were cited in the following area(s).</t>
        </is>
      </c>
      <c r="G7114" t="inlineStr">
        <is>
          <t>10B</t>
        </is>
      </c>
      <c r="H7114" t="inlineStr">
        <is>
          <t>Anti-siphonage or back-flow prevention device not provided where required; equipment or floor not properly drained; sewage disposal system in disrepair or not functioning properly. Condensation or liquid waste improperly disposed of.</t>
        </is>
      </c>
      <c r="I7114" t="inlineStr">
        <is>
          <t>Not Critical</t>
        </is>
      </c>
      <c r="J7114" t="n">
        <v>34</v>
      </c>
      <c r="L7114" s="9">
        <f>A7114&amp;"-"&amp;TEXT(E7114,"yyyymmdd")</f>
        <v/>
      </c>
    </row>
    <row r="7115">
      <c r="A7115" t="n">
        <v>50115621</v>
      </c>
      <c r="B7115" t="inlineStr">
        <is>
          <t>Manhattan</t>
        </is>
      </c>
      <c r="C7115" t="inlineStr">
        <is>
          <t>10019</t>
        </is>
      </c>
      <c r="D7115" t="inlineStr">
        <is>
          <t>American</t>
        </is>
      </c>
      <c r="E7115" s="8" t="n">
        <v>46156</v>
      </c>
      <c r="F7115" t="inlineStr">
        <is>
          <t>Violations were cited in the following area(s).</t>
        </is>
      </c>
      <c r="G7115" t="inlineStr">
        <is>
          <t>10F</t>
        </is>
      </c>
      <c r="H7115" t="inlineStr">
        <is>
          <t>Non-food contact surface or equipment made of unacceptable material, not kept clean, or not properly sealed, raised, spaced or movable to allow accessibility for cleaning on all sides, above and underneath the unit.</t>
        </is>
      </c>
      <c r="I7115" t="inlineStr">
        <is>
          <t>Not Critical</t>
        </is>
      </c>
      <c r="J7115" t="n">
        <v>34</v>
      </c>
      <c r="L7115" s="9">
        <f>A7115&amp;"-"&amp;TEXT(E7115,"yyyymmdd")</f>
        <v/>
      </c>
    </row>
    <row r="7116">
      <c r="A7116" t="n">
        <v>50115978</v>
      </c>
      <c r="B7116" t="inlineStr">
        <is>
          <t>Queens</t>
        </is>
      </c>
      <c r="C7116" t="inlineStr">
        <is>
          <t>11103</t>
        </is>
      </c>
      <c r="D7116" t="inlineStr">
        <is>
          <t>Latin American</t>
        </is>
      </c>
      <c r="E7116" s="8" t="n">
        <v>46156</v>
      </c>
      <c r="F7116" t="inlineStr">
        <is>
          <t>Violations were cited in the following area(s).</t>
        </is>
      </c>
      <c r="G7116" t="inlineStr">
        <is>
          <t>02B</t>
        </is>
      </c>
      <c r="H7116" t="inlineStr">
        <is>
          <t>Hot TCS food item not held at or above 140 °F.</t>
        </is>
      </c>
      <c r="I7116" t="inlineStr">
        <is>
          <t>Critical</t>
        </is>
      </c>
      <c r="J7116" t="n">
        <v>28</v>
      </c>
      <c r="L7116" s="9">
        <f>A7116&amp;"-"&amp;TEXT(E7116,"yyyymmdd")</f>
        <v/>
      </c>
    </row>
    <row r="7117">
      <c r="A7117" t="n">
        <v>50115978</v>
      </c>
      <c r="B7117" t="inlineStr">
        <is>
          <t>Queens</t>
        </is>
      </c>
      <c r="C7117" t="inlineStr">
        <is>
          <t>11103</t>
        </is>
      </c>
      <c r="D7117" t="inlineStr">
        <is>
          <t>Latin American</t>
        </is>
      </c>
      <c r="E7117" s="8" t="n">
        <v>46156</v>
      </c>
      <c r="F7117" t="inlineStr">
        <is>
          <t>Violations were cited in the following area(s).</t>
        </is>
      </c>
      <c r="G7117" t="inlineStr">
        <is>
          <t>02G</t>
        </is>
      </c>
      <c r="H7117" t="inlineStr">
        <is>
          <t>Cold TCS food item held above 41 °F; smoked or processed fish held above 38 °F; intact raw eggs held above 45 °F; or reduced oxygen packaged (ROP) TCS foods held above required temperatures except during active necessary preparation.</t>
        </is>
      </c>
      <c r="I7117" t="inlineStr">
        <is>
          <t>Critical</t>
        </is>
      </c>
      <c r="J7117" t="n">
        <v>28</v>
      </c>
      <c r="L7117" s="9">
        <f>A7117&amp;"-"&amp;TEXT(E7117,"yyyymmdd")</f>
        <v/>
      </c>
    </row>
    <row r="7118">
      <c r="A7118" t="n">
        <v>50115978</v>
      </c>
      <c r="B7118" t="inlineStr">
        <is>
          <t>Queens</t>
        </is>
      </c>
      <c r="C7118" t="inlineStr">
        <is>
          <t>11103</t>
        </is>
      </c>
      <c r="D7118" t="inlineStr">
        <is>
          <t>Latin American</t>
        </is>
      </c>
      <c r="E7118" s="8" t="n">
        <v>46156</v>
      </c>
      <c r="F7118" t="inlineStr">
        <is>
          <t>Violations were cited in the following area(s).</t>
        </is>
      </c>
      <c r="G7118" t="inlineStr">
        <is>
          <t>09A</t>
        </is>
      </c>
      <c r="H7118" t="inlineStr">
        <is>
          <t>Swollen, leaking, rusted or otherwise damaged canned food to be returned to distributor not segregated from intact product and clearly labeled DO NOT USE</t>
        </is>
      </c>
      <c r="I7118" t="inlineStr">
        <is>
          <t>Critical</t>
        </is>
      </c>
      <c r="J7118" t="n">
        <v>28</v>
      </c>
      <c r="L7118" s="9">
        <f>A7118&amp;"-"&amp;TEXT(E7118,"yyyymmdd")</f>
        <v/>
      </c>
    </row>
    <row r="7119">
      <c r="A7119" t="n">
        <v>50115978</v>
      </c>
      <c r="B7119" t="inlineStr">
        <is>
          <t>Queens</t>
        </is>
      </c>
      <c r="C7119" t="inlineStr">
        <is>
          <t>11103</t>
        </is>
      </c>
      <c r="D7119" t="inlineStr">
        <is>
          <t>Latin American</t>
        </is>
      </c>
      <c r="E7119" s="8" t="n">
        <v>46156</v>
      </c>
      <c r="F7119" t="inlineStr">
        <is>
          <t>Violations were cited in the following area(s).</t>
        </is>
      </c>
      <c r="G7119" t="inlineStr">
        <is>
          <t>09B</t>
        </is>
      </c>
      <c r="H7119" t="inlineStr">
        <is>
          <t>Thawing procedure improper.</t>
        </is>
      </c>
      <c r="I7119" t="inlineStr">
        <is>
          <t>Not Critical</t>
        </is>
      </c>
      <c r="J7119" t="n">
        <v>28</v>
      </c>
      <c r="L7119" s="9">
        <f>A7119&amp;"-"&amp;TEXT(E7119,"yyyymmdd")</f>
        <v/>
      </c>
    </row>
    <row r="7120">
      <c r="A7120" t="n">
        <v>50115978</v>
      </c>
      <c r="B7120" t="inlineStr">
        <is>
          <t>Queens</t>
        </is>
      </c>
      <c r="C7120" t="inlineStr">
        <is>
          <t>11103</t>
        </is>
      </c>
      <c r="D7120" t="inlineStr">
        <is>
          <t>Latin American</t>
        </is>
      </c>
      <c r="E7120" s="8" t="n">
        <v>46156</v>
      </c>
      <c r="F7120" t="inlineStr">
        <is>
          <t>Violations were cited in the following area(s).</t>
        </is>
      </c>
      <c r="G7120" t="inlineStr">
        <is>
          <t>10F</t>
        </is>
      </c>
      <c r="H7120" t="inlineStr">
        <is>
          <t>Non-food contact surface or equipment made of unacceptable material, not kept clean, or not properly sealed, raised, spaced or movable to allow accessibility for cleaning on all sides, above and underneath the unit.</t>
        </is>
      </c>
      <c r="I7120" t="inlineStr">
        <is>
          <t>Not Critical</t>
        </is>
      </c>
      <c r="J7120" t="n">
        <v>28</v>
      </c>
      <c r="L7120" s="9">
        <f>A7120&amp;"-"&amp;TEXT(E7120,"yyyymmdd")</f>
        <v/>
      </c>
    </row>
    <row r="7121">
      <c r="A7121" t="n">
        <v>50119673</v>
      </c>
      <c r="B7121" t="inlineStr">
        <is>
          <t>Manhattan</t>
        </is>
      </c>
      <c r="C7121" t="inlineStr">
        <is>
          <t>10004</t>
        </is>
      </c>
      <c r="D7121" t="inlineStr">
        <is>
          <t>Mexican</t>
        </is>
      </c>
      <c r="E7121" s="8" t="n">
        <v>46156</v>
      </c>
      <c r="F7121" t="inlineStr">
        <is>
          <t>Violations were cited in the following area(s).</t>
        </is>
      </c>
      <c r="G7121" t="inlineStr">
        <is>
          <t>06F</t>
        </is>
      </c>
      <c r="H7121" t="inlineStr">
        <is>
          <t>Wiping cloths not stored clean and dry, or in a sanitizing solution, between uses.</t>
        </is>
      </c>
      <c r="I7121" t="inlineStr">
        <is>
          <t>Critical</t>
        </is>
      </c>
      <c r="J7121" t="n">
        <v>7</v>
      </c>
      <c r="K7121" t="inlineStr">
        <is>
          <t>A</t>
        </is>
      </c>
      <c r="L7121" s="9">
        <f>A7121&amp;"-"&amp;TEXT(E7121,"yyyymmdd")</f>
        <v/>
      </c>
    </row>
    <row r="7122">
      <c r="A7122" t="n">
        <v>50119673</v>
      </c>
      <c r="B7122" t="inlineStr">
        <is>
          <t>Manhattan</t>
        </is>
      </c>
      <c r="C7122" t="inlineStr">
        <is>
          <t>10004</t>
        </is>
      </c>
      <c r="D7122" t="inlineStr">
        <is>
          <t>Mexican</t>
        </is>
      </c>
      <c r="E7122" s="8" t="n">
        <v>46156</v>
      </c>
      <c r="F7122" t="inlineStr">
        <is>
          <t>Violations were cited in the following area(s).</t>
        </is>
      </c>
      <c r="G7122" t="inlineStr">
        <is>
          <t>09C</t>
        </is>
      </c>
      <c r="H7122" t="inlineStr">
        <is>
          <t>Design, construction, materials used or maintenance of food contact surface improper. Surface not easily cleanable, sanitized and maintained.</t>
        </is>
      </c>
      <c r="I7122" t="inlineStr">
        <is>
          <t>Not Critical</t>
        </is>
      </c>
      <c r="J7122" t="n">
        <v>7</v>
      </c>
      <c r="K7122" t="inlineStr">
        <is>
          <t>A</t>
        </is>
      </c>
      <c r="L7122" s="9">
        <f>A7122&amp;"-"&amp;TEXT(E7122,"yyyymmdd")</f>
        <v/>
      </c>
    </row>
    <row r="7123">
      <c r="A7123" t="n">
        <v>50120540</v>
      </c>
      <c r="B7123" t="inlineStr">
        <is>
          <t>Manhattan</t>
        </is>
      </c>
      <c r="C7123" t="inlineStr">
        <is>
          <t>10019</t>
        </is>
      </c>
      <c r="D7123" t="inlineStr">
        <is>
          <t>Italian</t>
        </is>
      </c>
      <c r="E7123" s="8" t="n">
        <v>46156</v>
      </c>
      <c r="F7123" t="inlineStr">
        <is>
          <t>Violations were cited in the following area(s).</t>
        </is>
      </c>
      <c r="G7123" t="inlineStr">
        <is>
          <t>04K</t>
        </is>
      </c>
      <c r="H7123" t="inlineStr">
        <is>
          <t>Evidence of rats or live rats in establishment's food or non-food areas.</t>
        </is>
      </c>
      <c r="I7123" t="inlineStr">
        <is>
          <t>Critical</t>
        </is>
      </c>
      <c r="J7123" t="n">
        <v>46</v>
      </c>
      <c r="L7123" s="9">
        <f>A7123&amp;"-"&amp;TEXT(E7123,"yyyymmdd")</f>
        <v/>
      </c>
    </row>
    <row r="7124">
      <c r="A7124" t="n">
        <v>50120540</v>
      </c>
      <c r="B7124" t="inlineStr">
        <is>
          <t>Manhattan</t>
        </is>
      </c>
      <c r="C7124" t="inlineStr">
        <is>
          <t>10019</t>
        </is>
      </c>
      <c r="D7124" t="inlineStr">
        <is>
          <t>Italian</t>
        </is>
      </c>
      <c r="E7124" s="8" t="n">
        <v>46156</v>
      </c>
      <c r="F7124" t="inlineStr">
        <is>
          <t>Violations were cited in the following area(s).</t>
        </is>
      </c>
      <c r="G7124" t="inlineStr">
        <is>
          <t>04L</t>
        </is>
      </c>
      <c r="H7124" t="inlineStr">
        <is>
          <t>Evidence of mice or live mice in establishment's food or non-food areas.</t>
        </is>
      </c>
      <c r="I7124" t="inlineStr">
        <is>
          <t>Critical</t>
        </is>
      </c>
      <c r="J7124" t="n">
        <v>46</v>
      </c>
      <c r="L7124" s="9">
        <f>A7124&amp;"-"&amp;TEXT(E7124,"yyyymmdd")</f>
        <v/>
      </c>
    </row>
    <row r="7125">
      <c r="A7125" t="n">
        <v>50120540</v>
      </c>
      <c r="B7125" t="inlineStr">
        <is>
          <t>Manhattan</t>
        </is>
      </c>
      <c r="C7125" t="inlineStr">
        <is>
          <t>10019</t>
        </is>
      </c>
      <c r="D7125" t="inlineStr">
        <is>
          <t>Italian</t>
        </is>
      </c>
      <c r="E7125" s="8" t="n">
        <v>46156</v>
      </c>
      <c r="F7125" t="inlineStr">
        <is>
          <t>Violations were cited in the following area(s).</t>
        </is>
      </c>
      <c r="G7125" t="inlineStr">
        <is>
          <t>04N</t>
        </is>
      </c>
      <c r="H7125" t="inlineStr">
        <is>
          <t>Filth flies or food/refuse/sewage associated with (FRSA) flies or other nuisance pests in establishment’s food and/or non-food areas. FRSA flies include house flies, blow flies, bottle flies, flesh flies, drain flies, Phorid flies and fruit flies.</t>
        </is>
      </c>
      <c r="I7125" t="inlineStr">
        <is>
          <t>Critical</t>
        </is>
      </c>
      <c r="J7125" t="n">
        <v>46</v>
      </c>
      <c r="L7125" s="9">
        <f>A7125&amp;"-"&amp;TEXT(E7125,"yyyymmdd")</f>
        <v/>
      </c>
    </row>
    <row r="7126">
      <c r="A7126" t="n">
        <v>50120540</v>
      </c>
      <c r="B7126" t="inlineStr">
        <is>
          <t>Manhattan</t>
        </is>
      </c>
      <c r="C7126" t="inlineStr">
        <is>
          <t>10019</t>
        </is>
      </c>
      <c r="D7126" t="inlineStr">
        <is>
          <t>Italian</t>
        </is>
      </c>
      <c r="E7126" s="8" t="n">
        <v>46156</v>
      </c>
      <c r="F7126" t="inlineStr">
        <is>
          <t>Violations were cited in the following area(s).</t>
        </is>
      </c>
      <c r="G7126" t="inlineStr">
        <is>
          <t>06C</t>
        </is>
      </c>
      <c r="H712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126" t="inlineStr">
        <is>
          <t>Critical</t>
        </is>
      </c>
      <c r="J7126" t="n">
        <v>46</v>
      </c>
      <c r="L7126" s="9">
        <f>A7126&amp;"-"&amp;TEXT(E7126,"yyyymmdd")</f>
        <v/>
      </c>
    </row>
    <row r="7127">
      <c r="A7127" t="n">
        <v>50120540</v>
      </c>
      <c r="B7127" t="inlineStr">
        <is>
          <t>Manhattan</t>
        </is>
      </c>
      <c r="C7127" t="inlineStr">
        <is>
          <t>10019</t>
        </is>
      </c>
      <c r="D7127" t="inlineStr">
        <is>
          <t>Italian</t>
        </is>
      </c>
      <c r="E7127" s="8" t="n">
        <v>46156</v>
      </c>
      <c r="F7127" t="inlineStr">
        <is>
          <t>Violations were cited in the following area(s).</t>
        </is>
      </c>
      <c r="G7127" t="inlineStr">
        <is>
          <t>06D</t>
        </is>
      </c>
      <c r="H7127" t="inlineStr">
        <is>
          <t>Food contact surface not properly washed, rinsed and sanitized after each use and following any activity when contamination may have occurred.</t>
        </is>
      </c>
      <c r="I7127" t="inlineStr">
        <is>
          <t>Critical</t>
        </is>
      </c>
      <c r="J7127" t="n">
        <v>46</v>
      </c>
      <c r="L7127" s="9">
        <f>A7127&amp;"-"&amp;TEXT(E7127,"yyyymmdd")</f>
        <v/>
      </c>
    </row>
    <row r="7128">
      <c r="A7128" t="n">
        <v>50120540</v>
      </c>
      <c r="B7128" t="inlineStr">
        <is>
          <t>Manhattan</t>
        </is>
      </c>
      <c r="C7128" t="inlineStr">
        <is>
          <t>10019</t>
        </is>
      </c>
      <c r="D7128" t="inlineStr">
        <is>
          <t>Italian</t>
        </is>
      </c>
      <c r="E7128" s="8" t="n">
        <v>46156</v>
      </c>
      <c r="F7128" t="inlineStr">
        <is>
          <t>Violations were cited in the following area(s).</t>
        </is>
      </c>
      <c r="G7128" t="inlineStr">
        <is>
          <t>08A</t>
        </is>
      </c>
      <c r="H7128" t="inlineStr">
        <is>
          <t>Establishment is not free of harborage or conditions conducive to rodents, insects or other pests.</t>
        </is>
      </c>
      <c r="I7128" t="inlineStr">
        <is>
          <t>Not Critical</t>
        </is>
      </c>
      <c r="J7128" t="n">
        <v>46</v>
      </c>
      <c r="L7128" s="9">
        <f>A7128&amp;"-"&amp;TEXT(E7128,"yyyymmdd")</f>
        <v/>
      </c>
    </row>
    <row r="7129">
      <c r="A7129" t="n">
        <v>50120540</v>
      </c>
      <c r="B7129" t="inlineStr">
        <is>
          <t>Manhattan</t>
        </is>
      </c>
      <c r="C7129" t="inlineStr">
        <is>
          <t>10019</t>
        </is>
      </c>
      <c r="D7129" t="inlineStr">
        <is>
          <t>Italian</t>
        </is>
      </c>
      <c r="E7129" s="8" t="n">
        <v>46156</v>
      </c>
      <c r="F7129" t="inlineStr">
        <is>
          <t>Violations were cited in the following area(s).</t>
        </is>
      </c>
      <c r="G7129" t="inlineStr">
        <is>
          <t>08B</t>
        </is>
      </c>
      <c r="H7129"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7129" t="inlineStr">
        <is>
          <t>Not Critical</t>
        </is>
      </c>
      <c r="J7129" t="n">
        <v>46</v>
      </c>
      <c r="L7129" s="9">
        <f>A7129&amp;"-"&amp;TEXT(E7129,"yyyymmdd")</f>
        <v/>
      </c>
    </row>
    <row r="7130">
      <c r="A7130" t="n">
        <v>50127183</v>
      </c>
      <c r="B7130" t="inlineStr">
        <is>
          <t>Manhattan</t>
        </is>
      </c>
      <c r="C7130" t="inlineStr">
        <is>
          <t>10018</t>
        </is>
      </c>
      <c r="D7130" t="inlineStr">
        <is>
          <t>Salads</t>
        </is>
      </c>
      <c r="E7130" s="8" t="n">
        <v>46156</v>
      </c>
      <c r="F7130" t="inlineStr">
        <is>
          <t>Violations were cited in the following area(s).</t>
        </is>
      </c>
      <c r="G7130" t="inlineStr">
        <is>
          <t>02G</t>
        </is>
      </c>
      <c r="H7130" t="inlineStr">
        <is>
          <t>Cold TCS food item held above 41 °F; smoked or processed fish held above 38 °F; intact raw eggs held above 45 °F; or reduced oxygen packaged (ROP) TCS foods held above required temperatures except during active necessary preparation.</t>
        </is>
      </c>
      <c r="I7130" t="inlineStr">
        <is>
          <t>Critical</t>
        </is>
      </c>
      <c r="J7130" t="n">
        <v>13</v>
      </c>
      <c r="K7130" t="inlineStr">
        <is>
          <t>A</t>
        </is>
      </c>
      <c r="L7130" s="9">
        <f>A7130&amp;"-"&amp;TEXT(E7130,"yyyymmdd")</f>
        <v/>
      </c>
    </row>
    <row r="7131">
      <c r="A7131" t="n">
        <v>50127183</v>
      </c>
      <c r="B7131" t="inlineStr">
        <is>
          <t>Manhattan</t>
        </is>
      </c>
      <c r="C7131" t="inlineStr">
        <is>
          <t>10018</t>
        </is>
      </c>
      <c r="D7131" t="inlineStr">
        <is>
          <t>Salads</t>
        </is>
      </c>
      <c r="E7131" s="8" t="n">
        <v>46156</v>
      </c>
      <c r="F7131" t="inlineStr">
        <is>
          <t>Violations were cited in the following area(s).</t>
        </is>
      </c>
      <c r="G7131" t="inlineStr">
        <is>
          <t>06C</t>
        </is>
      </c>
      <c r="H713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131" t="inlineStr">
        <is>
          <t>Critical</t>
        </is>
      </c>
      <c r="J7131" t="n">
        <v>13</v>
      </c>
      <c r="K7131" t="inlineStr">
        <is>
          <t>A</t>
        </is>
      </c>
      <c r="L7131" s="9">
        <f>A7131&amp;"-"&amp;TEXT(E7131,"yyyymmdd")</f>
        <v/>
      </c>
    </row>
    <row r="7132">
      <c r="A7132" t="n">
        <v>50128131</v>
      </c>
      <c r="B7132" t="inlineStr">
        <is>
          <t>Queens</t>
        </is>
      </c>
      <c r="C7132" t="inlineStr">
        <is>
          <t>11377</t>
        </is>
      </c>
      <c r="D7132" t="inlineStr">
        <is>
          <t>Bakery Products/Desserts</t>
        </is>
      </c>
      <c r="E7132" s="8" t="n">
        <v>46156</v>
      </c>
      <c r="F7132" t="inlineStr">
        <is>
          <t>Violations were cited in the following area(s).</t>
        </is>
      </c>
      <c r="G7132" t="inlineStr">
        <is>
          <t>02G</t>
        </is>
      </c>
      <c r="H7132" t="inlineStr">
        <is>
          <t>Cold TCS food item held above 41 °F; smoked or processed fish held above 38 °F; intact raw eggs held above 45 °F; or reduced oxygen packaged (ROP) TCS foods held above required temperatures except during active necessary preparation.</t>
        </is>
      </c>
      <c r="I7132" t="inlineStr">
        <is>
          <t>Critical</t>
        </is>
      </c>
      <c r="J7132" t="n">
        <v>29</v>
      </c>
      <c r="L7132" s="9">
        <f>A7132&amp;"-"&amp;TEXT(E7132,"yyyymmdd")</f>
        <v/>
      </c>
    </row>
    <row r="7133">
      <c r="A7133" t="n">
        <v>50128131</v>
      </c>
      <c r="B7133" t="inlineStr">
        <is>
          <t>Queens</t>
        </is>
      </c>
      <c r="C7133" t="inlineStr">
        <is>
          <t>11377</t>
        </is>
      </c>
      <c r="D7133" t="inlineStr">
        <is>
          <t>Bakery Products/Desserts</t>
        </is>
      </c>
      <c r="E7133" s="8" t="n">
        <v>46156</v>
      </c>
      <c r="F7133" t="inlineStr">
        <is>
          <t>Violations were cited in the following area(s).</t>
        </is>
      </c>
      <c r="G7133" t="inlineStr">
        <is>
          <t>04N</t>
        </is>
      </c>
      <c r="H7133" t="inlineStr">
        <is>
          <t>Filth flies or food/refuse/sewage associated with (FRSA) flies or other nuisance pests in establishment’s food and/or non-food areas. FRSA flies include house flies, blow flies, bottle flies, flesh flies, drain flies, Phorid flies and fruit flies.</t>
        </is>
      </c>
      <c r="I7133" t="inlineStr">
        <is>
          <t>Critical</t>
        </is>
      </c>
      <c r="J7133" t="n">
        <v>29</v>
      </c>
      <c r="L7133" s="9">
        <f>A7133&amp;"-"&amp;TEXT(E7133,"yyyymmdd")</f>
        <v/>
      </c>
    </row>
    <row r="7134">
      <c r="A7134" t="n">
        <v>50128131</v>
      </c>
      <c r="B7134" t="inlineStr">
        <is>
          <t>Queens</t>
        </is>
      </c>
      <c r="C7134" t="inlineStr">
        <is>
          <t>11377</t>
        </is>
      </c>
      <c r="D7134" t="inlineStr">
        <is>
          <t>Bakery Products/Desserts</t>
        </is>
      </c>
      <c r="E7134" s="8" t="n">
        <v>46156</v>
      </c>
      <c r="F7134" t="inlineStr">
        <is>
          <t>Violations were cited in the following area(s).</t>
        </is>
      </c>
      <c r="G7134" t="inlineStr">
        <is>
          <t>05D</t>
        </is>
      </c>
      <c r="H713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134" t="inlineStr">
        <is>
          <t>Critical</t>
        </is>
      </c>
      <c r="J7134" t="n">
        <v>29</v>
      </c>
      <c r="L7134" s="9">
        <f>A7134&amp;"-"&amp;TEXT(E7134,"yyyymmdd")</f>
        <v/>
      </c>
    </row>
    <row r="7135">
      <c r="A7135" t="n">
        <v>50128131</v>
      </c>
      <c r="B7135" t="inlineStr">
        <is>
          <t>Queens</t>
        </is>
      </c>
      <c r="C7135" t="inlineStr">
        <is>
          <t>11377</t>
        </is>
      </c>
      <c r="D7135" t="inlineStr">
        <is>
          <t>Bakery Products/Desserts</t>
        </is>
      </c>
      <c r="E7135" s="8" t="n">
        <v>46156</v>
      </c>
      <c r="F7135" t="inlineStr">
        <is>
          <t>Violations were cited in the following area(s).</t>
        </is>
      </c>
      <c r="G7135" t="inlineStr">
        <is>
          <t>08A</t>
        </is>
      </c>
      <c r="H7135" t="inlineStr">
        <is>
          <t>Establishment is not free of harborage or conditions conducive to rodents, insects or other pests.</t>
        </is>
      </c>
      <c r="I7135" t="inlineStr">
        <is>
          <t>Not Critical</t>
        </is>
      </c>
      <c r="J7135" t="n">
        <v>29</v>
      </c>
      <c r="L7135" s="9">
        <f>A7135&amp;"-"&amp;TEXT(E7135,"yyyymmdd")</f>
        <v/>
      </c>
    </row>
    <row r="7136">
      <c r="A7136" t="n">
        <v>50130385</v>
      </c>
      <c r="B7136" t="inlineStr">
        <is>
          <t>Brooklyn</t>
        </is>
      </c>
      <c r="C7136" t="inlineStr">
        <is>
          <t>11203</t>
        </is>
      </c>
      <c r="D7136" t="inlineStr">
        <is>
          <t>Caribbean</t>
        </is>
      </c>
      <c r="E7136" s="8" t="n">
        <v>46156</v>
      </c>
      <c r="F7136" t="inlineStr">
        <is>
          <t>Violations were cited in the following area(s).</t>
        </is>
      </c>
      <c r="G7136" t="inlineStr">
        <is>
          <t>02B</t>
        </is>
      </c>
      <c r="H7136" t="inlineStr">
        <is>
          <t>Hot TCS food item not held at or above 140 °F.</t>
        </is>
      </c>
      <c r="I7136" t="inlineStr">
        <is>
          <t>Critical</t>
        </is>
      </c>
      <c r="J7136" t="n">
        <v>74</v>
      </c>
      <c r="L7136" s="9">
        <f>A7136&amp;"-"&amp;TEXT(E7136,"yyyymmdd")</f>
        <v/>
      </c>
    </row>
    <row r="7137">
      <c r="A7137" t="n">
        <v>50130385</v>
      </c>
      <c r="B7137" t="inlineStr">
        <is>
          <t>Brooklyn</t>
        </is>
      </c>
      <c r="C7137" t="inlineStr">
        <is>
          <t>11203</t>
        </is>
      </c>
      <c r="D7137" t="inlineStr">
        <is>
          <t>Caribbean</t>
        </is>
      </c>
      <c r="E7137" s="8" t="n">
        <v>46156</v>
      </c>
      <c r="F7137" t="inlineStr">
        <is>
          <t>Violations were cited in the following area(s).</t>
        </is>
      </c>
      <c r="G7137" t="inlineStr">
        <is>
          <t>04L</t>
        </is>
      </c>
      <c r="H7137" t="inlineStr">
        <is>
          <t>Evidence of mice or live mice in establishment's food or non-food areas.</t>
        </is>
      </c>
      <c r="I7137" t="inlineStr">
        <is>
          <t>Critical</t>
        </is>
      </c>
      <c r="J7137" t="n">
        <v>74</v>
      </c>
      <c r="L7137" s="9">
        <f>A7137&amp;"-"&amp;TEXT(E7137,"yyyymmdd")</f>
        <v/>
      </c>
    </row>
    <row r="7138">
      <c r="A7138" t="n">
        <v>50130385</v>
      </c>
      <c r="B7138" t="inlineStr">
        <is>
          <t>Brooklyn</t>
        </is>
      </c>
      <c r="C7138" t="inlineStr">
        <is>
          <t>11203</t>
        </is>
      </c>
      <c r="D7138" t="inlineStr">
        <is>
          <t>Caribbean</t>
        </is>
      </c>
      <c r="E7138" s="8" t="n">
        <v>46156</v>
      </c>
      <c r="F7138" t="inlineStr">
        <is>
          <t>Violations were cited in the following area(s).</t>
        </is>
      </c>
      <c r="G7138" t="inlineStr">
        <is>
          <t>05C</t>
        </is>
      </c>
      <c r="H7138" t="inlineStr">
        <is>
          <t>Food contact surface, refillable, reusable containers, or equipment improperly constructed, placed or maintained. Unacceptable material used. Culinary sink or other acceptable method not provided for washing food.</t>
        </is>
      </c>
      <c r="I7138" t="inlineStr">
        <is>
          <t>Critical</t>
        </is>
      </c>
      <c r="J7138" t="n">
        <v>74</v>
      </c>
      <c r="L7138" s="9">
        <f>A7138&amp;"-"&amp;TEXT(E7138,"yyyymmdd")</f>
        <v/>
      </c>
    </row>
    <row r="7139">
      <c r="A7139" t="n">
        <v>50130385</v>
      </c>
      <c r="B7139" t="inlineStr">
        <is>
          <t>Brooklyn</t>
        </is>
      </c>
      <c r="C7139" t="inlineStr">
        <is>
          <t>11203</t>
        </is>
      </c>
      <c r="D7139" t="inlineStr">
        <is>
          <t>Caribbean</t>
        </is>
      </c>
      <c r="E7139" s="8" t="n">
        <v>46156</v>
      </c>
      <c r="F7139" t="inlineStr">
        <is>
          <t>Violations were cited in the following area(s).</t>
        </is>
      </c>
      <c r="G7139" t="inlineStr">
        <is>
          <t>05D</t>
        </is>
      </c>
      <c r="H713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139" t="inlineStr">
        <is>
          <t>Critical</t>
        </is>
      </c>
      <c r="J7139" t="n">
        <v>74</v>
      </c>
      <c r="L7139" s="9">
        <f>A7139&amp;"-"&amp;TEXT(E7139,"yyyymmdd")</f>
        <v/>
      </c>
    </row>
    <row r="7140">
      <c r="A7140" t="n">
        <v>50130385</v>
      </c>
      <c r="B7140" t="inlineStr">
        <is>
          <t>Brooklyn</t>
        </is>
      </c>
      <c r="C7140" t="inlineStr">
        <is>
          <t>11203</t>
        </is>
      </c>
      <c r="D7140" t="inlineStr">
        <is>
          <t>Caribbean</t>
        </is>
      </c>
      <c r="E7140" s="8" t="n">
        <v>46156</v>
      </c>
      <c r="F7140" t="inlineStr">
        <is>
          <t>Violations were cited in the following area(s).</t>
        </is>
      </c>
      <c r="G7140" t="inlineStr">
        <is>
          <t>06C</t>
        </is>
      </c>
      <c r="H714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140" t="inlineStr">
        <is>
          <t>Critical</t>
        </is>
      </c>
      <c r="J7140" t="n">
        <v>74</v>
      </c>
      <c r="L7140" s="9">
        <f>A7140&amp;"-"&amp;TEXT(E7140,"yyyymmdd")</f>
        <v/>
      </c>
    </row>
    <row r="7141">
      <c r="A7141" t="n">
        <v>50130385</v>
      </c>
      <c r="B7141" t="inlineStr">
        <is>
          <t>Brooklyn</t>
        </is>
      </c>
      <c r="C7141" t="inlineStr">
        <is>
          <t>11203</t>
        </is>
      </c>
      <c r="D7141" t="inlineStr">
        <is>
          <t>Caribbean</t>
        </is>
      </c>
      <c r="E7141" s="8" t="n">
        <v>46156</v>
      </c>
      <c r="F7141" t="inlineStr">
        <is>
          <t>Violations were cited in the following area(s).</t>
        </is>
      </c>
      <c r="G7141" t="inlineStr">
        <is>
          <t>08A</t>
        </is>
      </c>
      <c r="H7141" t="inlineStr">
        <is>
          <t>Establishment is not free of harborage or conditions conducive to rodents, insects or other pests.</t>
        </is>
      </c>
      <c r="I7141" t="inlineStr">
        <is>
          <t>Not Critical</t>
        </is>
      </c>
      <c r="J7141" t="n">
        <v>74</v>
      </c>
      <c r="L7141" s="9">
        <f>A7141&amp;"-"&amp;TEXT(E7141,"yyyymmdd")</f>
        <v/>
      </c>
    </row>
    <row r="7142">
      <c r="A7142" t="n">
        <v>50130385</v>
      </c>
      <c r="B7142" t="inlineStr">
        <is>
          <t>Brooklyn</t>
        </is>
      </c>
      <c r="C7142" t="inlineStr">
        <is>
          <t>11203</t>
        </is>
      </c>
      <c r="D7142" t="inlineStr">
        <is>
          <t>Caribbean</t>
        </is>
      </c>
      <c r="E7142" s="8" t="n">
        <v>46156</v>
      </c>
      <c r="F7142" t="inlineStr">
        <is>
          <t>Violations were cited in the following area(s).</t>
        </is>
      </c>
      <c r="G7142" t="inlineStr">
        <is>
          <t>09C</t>
        </is>
      </c>
      <c r="H7142" t="inlineStr">
        <is>
          <t>Design, construction, materials used or maintenance of food contact surface improper. Surface not easily cleanable, sanitized and maintained.</t>
        </is>
      </c>
      <c r="I7142" t="inlineStr">
        <is>
          <t>Not Critical</t>
        </is>
      </c>
      <c r="J7142" t="n">
        <v>74</v>
      </c>
      <c r="L7142" s="9">
        <f>A7142&amp;"-"&amp;TEXT(E7142,"yyyymmdd")</f>
        <v/>
      </c>
    </row>
    <row r="7143">
      <c r="A7143" t="n">
        <v>50130385</v>
      </c>
      <c r="B7143" t="inlineStr">
        <is>
          <t>Brooklyn</t>
        </is>
      </c>
      <c r="C7143" t="inlineStr">
        <is>
          <t>11203</t>
        </is>
      </c>
      <c r="D7143" t="inlineStr">
        <is>
          <t>Caribbean</t>
        </is>
      </c>
      <c r="E7143" s="8" t="n">
        <v>46156</v>
      </c>
      <c r="F7143" t="inlineStr">
        <is>
          <t>Violations were cited in the following area(s).</t>
        </is>
      </c>
      <c r="G7143" t="inlineStr">
        <is>
          <t>10D</t>
        </is>
      </c>
      <c r="H7143" t="inlineStr">
        <is>
          <t>Mechanical or natural ventilation not provided, inadequate, improperly installed, in disrepair or fails to prevent and control excessive build-up of grease, heat, steam condensation, vapors, odors, smoke or fumes.</t>
        </is>
      </c>
      <c r="I7143" t="inlineStr">
        <is>
          <t>Not Critical</t>
        </is>
      </c>
      <c r="J7143" t="n">
        <v>74</v>
      </c>
      <c r="L7143" s="9">
        <f>A7143&amp;"-"&amp;TEXT(E7143,"yyyymmdd")</f>
        <v/>
      </c>
    </row>
    <row r="7144">
      <c r="A7144" t="n">
        <v>50130385</v>
      </c>
      <c r="B7144" t="inlineStr">
        <is>
          <t>Brooklyn</t>
        </is>
      </c>
      <c r="C7144" t="inlineStr">
        <is>
          <t>11203</t>
        </is>
      </c>
      <c r="D7144" t="inlineStr">
        <is>
          <t>Caribbean</t>
        </is>
      </c>
      <c r="E7144" s="8" t="n">
        <v>46156</v>
      </c>
      <c r="F7144" t="inlineStr">
        <is>
          <t>Violations were cited in the following area(s).</t>
        </is>
      </c>
      <c r="G7144" t="inlineStr">
        <is>
          <t>10F</t>
        </is>
      </c>
      <c r="H7144" t="inlineStr">
        <is>
          <t>Non-food contact surface or equipment made of unacceptable material, not kept clean, or not properly sealed, raised, spaced or movable to allow accessibility for cleaning on all sides, above and underneath the unit.</t>
        </is>
      </c>
      <c r="I7144" t="inlineStr">
        <is>
          <t>Not Critical</t>
        </is>
      </c>
      <c r="J7144" t="n">
        <v>74</v>
      </c>
      <c r="L7144" s="9">
        <f>A7144&amp;"-"&amp;TEXT(E7144,"yyyymmdd")</f>
        <v/>
      </c>
    </row>
    <row r="7145">
      <c r="A7145" t="n">
        <v>50130385</v>
      </c>
      <c r="B7145" t="inlineStr">
        <is>
          <t>Brooklyn</t>
        </is>
      </c>
      <c r="C7145" t="inlineStr">
        <is>
          <t>11203</t>
        </is>
      </c>
      <c r="D7145" t="inlineStr">
        <is>
          <t>Caribbean</t>
        </is>
      </c>
      <c r="E7145" s="8" t="n">
        <v>46156</v>
      </c>
      <c r="F7145" t="inlineStr">
        <is>
          <t>Violations were cited in the following area(s).</t>
        </is>
      </c>
      <c r="G7145" t="inlineStr">
        <is>
          <t>10H</t>
        </is>
      </c>
      <c r="H7145" t="inlineStr">
        <is>
          <t>Single service article not provided. Single service article reused or not protected from contamination when transported, stored, dispensed. Drinking straws not completely enclosed in wrapper or dispensed from a sanitary device.</t>
        </is>
      </c>
      <c r="I7145" t="inlineStr">
        <is>
          <t>Not Critical</t>
        </is>
      </c>
      <c r="J7145" t="n">
        <v>74</v>
      </c>
      <c r="L7145" s="9">
        <f>A7145&amp;"-"&amp;TEXT(E7145,"yyyymmdd")</f>
        <v/>
      </c>
    </row>
    <row r="7146">
      <c r="A7146" t="n">
        <v>50131079</v>
      </c>
      <c r="B7146" t="inlineStr">
        <is>
          <t>Brooklyn</t>
        </is>
      </c>
      <c r="C7146" t="inlineStr">
        <is>
          <t>11214</t>
        </is>
      </c>
      <c r="D7146" t="inlineStr">
        <is>
          <t>Steakhouse</t>
        </is>
      </c>
      <c r="E7146" s="8" t="n">
        <v>46156</v>
      </c>
      <c r="F7146" t="inlineStr">
        <is>
          <t>Violations were cited in the following area(s).</t>
        </is>
      </c>
      <c r="G7146" t="inlineStr">
        <is>
          <t>06E</t>
        </is>
      </c>
      <c r="H7146" t="inlineStr">
        <is>
          <t>Sanitized equipment or utensil, including in-use food dispensing utensil, improperly used or stored.</t>
        </is>
      </c>
      <c r="I7146" t="inlineStr">
        <is>
          <t>Critical</t>
        </is>
      </c>
      <c r="J7146" t="n">
        <v>11</v>
      </c>
      <c r="K7146" t="inlineStr">
        <is>
          <t>A</t>
        </is>
      </c>
      <c r="L7146" s="9">
        <f>A7146&amp;"-"&amp;TEXT(E7146,"yyyymmdd")</f>
        <v/>
      </c>
    </row>
    <row r="7147">
      <c r="A7147" t="n">
        <v>50131079</v>
      </c>
      <c r="B7147" t="inlineStr">
        <is>
          <t>Brooklyn</t>
        </is>
      </c>
      <c r="C7147" t="inlineStr">
        <is>
          <t>11214</t>
        </is>
      </c>
      <c r="D7147" t="inlineStr">
        <is>
          <t>Steakhouse</t>
        </is>
      </c>
      <c r="E7147" s="8" t="n">
        <v>46156</v>
      </c>
      <c r="F7147" t="inlineStr">
        <is>
          <t>Violations were cited in the following area(s).</t>
        </is>
      </c>
      <c r="G7147" t="inlineStr">
        <is>
          <t>10G</t>
        </is>
      </c>
      <c r="H7147" t="inlineStr">
        <is>
          <t>Dishwashing and ware washing: Cleaning and sanitizing of tableware, including dishes, utensils, and equipment deficient.</t>
        </is>
      </c>
      <c r="I7147" t="inlineStr">
        <is>
          <t>Not Critical</t>
        </is>
      </c>
      <c r="J7147" t="n">
        <v>11</v>
      </c>
      <c r="K7147" t="inlineStr">
        <is>
          <t>A</t>
        </is>
      </c>
      <c r="L7147" s="9">
        <f>A7147&amp;"-"&amp;TEXT(E7147,"yyyymmdd")</f>
        <v/>
      </c>
    </row>
    <row r="7148">
      <c r="A7148" t="n">
        <v>50131115</v>
      </c>
      <c r="B7148" t="inlineStr">
        <is>
          <t>Queens</t>
        </is>
      </c>
      <c r="C7148" t="inlineStr">
        <is>
          <t>11419</t>
        </is>
      </c>
      <c r="D7148" t="inlineStr">
        <is>
          <t>Salads</t>
        </is>
      </c>
      <c r="E7148" s="8" t="n">
        <v>46156</v>
      </c>
      <c r="F7148" t="inlineStr">
        <is>
          <t>Violations were cited in the following area(s).</t>
        </is>
      </c>
      <c r="G7148" t="inlineStr">
        <is>
          <t>02G</t>
        </is>
      </c>
      <c r="H7148" t="inlineStr">
        <is>
          <t>Cold TCS food item held above 41 °F; smoked or processed fish held above 38 °F; intact raw eggs held above 45 °F; or reduced oxygen packaged (ROP) TCS foods held above required temperatures except during active necessary preparation.</t>
        </is>
      </c>
      <c r="I7148" t="inlineStr">
        <is>
          <t>Critical</t>
        </is>
      </c>
      <c r="J7148" t="n">
        <v>29</v>
      </c>
      <c r="L7148" s="9">
        <f>A7148&amp;"-"&amp;TEXT(E7148,"yyyymmdd")</f>
        <v/>
      </c>
    </row>
    <row r="7149">
      <c r="A7149" t="n">
        <v>50131115</v>
      </c>
      <c r="B7149" t="inlineStr">
        <is>
          <t>Queens</t>
        </is>
      </c>
      <c r="C7149" t="inlineStr">
        <is>
          <t>11419</t>
        </is>
      </c>
      <c r="D7149" t="inlineStr">
        <is>
          <t>Salads</t>
        </is>
      </c>
      <c r="E7149" s="8" t="n">
        <v>46156</v>
      </c>
      <c r="F7149" t="inlineStr">
        <is>
          <t>Violations were cited in the following area(s).</t>
        </is>
      </c>
      <c r="G7149" t="inlineStr">
        <is>
          <t>04L</t>
        </is>
      </c>
      <c r="H7149" t="inlineStr">
        <is>
          <t>Evidence of mice or live mice in establishment's food or non-food areas.</t>
        </is>
      </c>
      <c r="I7149" t="inlineStr">
        <is>
          <t>Critical</t>
        </is>
      </c>
      <c r="J7149" t="n">
        <v>29</v>
      </c>
      <c r="L7149" s="9">
        <f>A7149&amp;"-"&amp;TEXT(E7149,"yyyymmdd")</f>
        <v/>
      </c>
    </row>
    <row r="7150">
      <c r="A7150" t="n">
        <v>50131115</v>
      </c>
      <c r="B7150" t="inlineStr">
        <is>
          <t>Queens</t>
        </is>
      </c>
      <c r="C7150" t="inlineStr">
        <is>
          <t>11419</t>
        </is>
      </c>
      <c r="D7150" t="inlineStr">
        <is>
          <t>Salads</t>
        </is>
      </c>
      <c r="E7150" s="8" t="n">
        <v>46156</v>
      </c>
      <c r="F7150" t="inlineStr">
        <is>
          <t>Violations were cited in the following area(s).</t>
        </is>
      </c>
      <c r="G7150" t="inlineStr">
        <is>
          <t>06D</t>
        </is>
      </c>
      <c r="H7150" t="inlineStr">
        <is>
          <t>Food contact surface not properly washed, rinsed and sanitized after each use and following any activity when contamination may have occurred.</t>
        </is>
      </c>
      <c r="I7150" t="inlineStr">
        <is>
          <t>Critical</t>
        </is>
      </c>
      <c r="J7150" t="n">
        <v>29</v>
      </c>
      <c r="L7150" s="9">
        <f>A7150&amp;"-"&amp;TEXT(E7150,"yyyymmdd")</f>
        <v/>
      </c>
    </row>
    <row r="7151">
      <c r="A7151" t="n">
        <v>50131115</v>
      </c>
      <c r="B7151" t="inlineStr">
        <is>
          <t>Queens</t>
        </is>
      </c>
      <c r="C7151" t="inlineStr">
        <is>
          <t>11419</t>
        </is>
      </c>
      <c r="D7151" t="inlineStr">
        <is>
          <t>Salads</t>
        </is>
      </c>
      <c r="E7151" s="8" t="n">
        <v>46156</v>
      </c>
      <c r="F7151" t="inlineStr">
        <is>
          <t>Violations were cited in the following area(s).</t>
        </is>
      </c>
      <c r="G7151" t="inlineStr">
        <is>
          <t>08A</t>
        </is>
      </c>
      <c r="H7151" t="inlineStr">
        <is>
          <t>Establishment is not free of harborage or conditions conducive to rodents, insects or other pests.</t>
        </is>
      </c>
      <c r="I7151" t="inlineStr">
        <is>
          <t>Not Critical</t>
        </is>
      </c>
      <c r="J7151" t="n">
        <v>29</v>
      </c>
      <c r="L7151" s="9">
        <f>A7151&amp;"-"&amp;TEXT(E7151,"yyyymmdd")</f>
        <v/>
      </c>
    </row>
    <row r="7152">
      <c r="A7152" t="n">
        <v>50131115</v>
      </c>
      <c r="B7152" t="inlineStr">
        <is>
          <t>Queens</t>
        </is>
      </c>
      <c r="C7152" t="inlineStr">
        <is>
          <t>11419</t>
        </is>
      </c>
      <c r="D7152" t="inlineStr">
        <is>
          <t>Salads</t>
        </is>
      </c>
      <c r="E7152" s="8" t="n">
        <v>46156</v>
      </c>
      <c r="F7152" t="inlineStr">
        <is>
          <t>Violations were cited in the following area(s).</t>
        </is>
      </c>
      <c r="G7152" t="inlineStr">
        <is>
          <t>10G</t>
        </is>
      </c>
      <c r="H7152" t="inlineStr">
        <is>
          <t>Dishwashing and ware washing: Cleaning and sanitizing of tableware, including dishes, utensils, and equipment deficient.</t>
        </is>
      </c>
      <c r="I7152" t="inlineStr">
        <is>
          <t>Not Critical</t>
        </is>
      </c>
      <c r="J7152" t="n">
        <v>29</v>
      </c>
      <c r="L7152" s="9">
        <f>A7152&amp;"-"&amp;TEXT(E7152,"yyyymmdd")</f>
        <v/>
      </c>
    </row>
    <row r="7153">
      <c r="A7153" t="n">
        <v>50131514</v>
      </c>
      <c r="B7153" t="inlineStr">
        <is>
          <t>Brooklyn</t>
        </is>
      </c>
      <c r="C7153" t="inlineStr">
        <is>
          <t>11220</t>
        </is>
      </c>
      <c r="D7153" t="inlineStr">
        <is>
          <t>Bakery Products/Desserts</t>
        </is>
      </c>
      <c r="E7153" s="8" t="n">
        <v>46156</v>
      </c>
      <c r="F7153" t="inlineStr">
        <is>
          <t>Violations were cited in the following area(s).</t>
        </is>
      </c>
      <c r="G7153" t="inlineStr">
        <is>
          <t>02B</t>
        </is>
      </c>
      <c r="H7153" t="inlineStr">
        <is>
          <t>Hot TCS food item not held at or above 140 °F.</t>
        </is>
      </c>
      <c r="I7153" t="inlineStr">
        <is>
          <t>Critical</t>
        </is>
      </c>
      <c r="J7153" t="n">
        <v>12</v>
      </c>
      <c r="K7153" t="inlineStr">
        <is>
          <t>A</t>
        </is>
      </c>
      <c r="L7153" s="9">
        <f>A7153&amp;"-"&amp;TEXT(E7153,"yyyymmdd")</f>
        <v/>
      </c>
    </row>
    <row r="7154">
      <c r="A7154" t="n">
        <v>50131514</v>
      </c>
      <c r="B7154" t="inlineStr">
        <is>
          <t>Brooklyn</t>
        </is>
      </c>
      <c r="C7154" t="inlineStr">
        <is>
          <t>11220</t>
        </is>
      </c>
      <c r="D7154" t="inlineStr">
        <is>
          <t>Bakery Products/Desserts</t>
        </is>
      </c>
      <c r="E7154" s="8" t="n">
        <v>46156</v>
      </c>
      <c r="F7154" t="inlineStr">
        <is>
          <t>Violations were cited in the following area(s).</t>
        </is>
      </c>
      <c r="G7154" t="inlineStr">
        <is>
          <t>06D</t>
        </is>
      </c>
      <c r="H7154" t="inlineStr">
        <is>
          <t>Food contact surface not properly washed, rinsed and sanitized after each use and following any activity when contamination may have occurred.</t>
        </is>
      </c>
      <c r="I7154" t="inlineStr">
        <is>
          <t>Critical</t>
        </is>
      </c>
      <c r="J7154" t="n">
        <v>12</v>
      </c>
      <c r="K7154" t="inlineStr">
        <is>
          <t>A</t>
        </is>
      </c>
      <c r="L7154" s="9">
        <f>A7154&amp;"-"&amp;TEXT(E7154,"yyyymmdd")</f>
        <v/>
      </c>
    </row>
    <row r="7155">
      <c r="A7155" t="n">
        <v>50135956</v>
      </c>
      <c r="B7155" t="inlineStr">
        <is>
          <t>Queens</t>
        </is>
      </c>
      <c r="C7155" t="inlineStr">
        <is>
          <t>11368</t>
        </is>
      </c>
      <c r="D7155" t="inlineStr">
        <is>
          <t>Bakery Products/Desserts</t>
        </is>
      </c>
      <c r="E7155" s="8" t="n">
        <v>46156</v>
      </c>
      <c r="F7155" t="inlineStr">
        <is>
          <t>Violations were cited in the following area(s).</t>
        </is>
      </c>
      <c r="G7155" t="inlineStr">
        <is>
          <t>04L</t>
        </is>
      </c>
      <c r="H7155" t="inlineStr">
        <is>
          <t>Evidence of mice or live mice in establishment's food or non-food areas.</t>
        </is>
      </c>
      <c r="I7155" t="inlineStr">
        <is>
          <t>Critical</t>
        </is>
      </c>
      <c r="J7155" t="n">
        <v>21</v>
      </c>
      <c r="L7155" s="9">
        <f>A7155&amp;"-"&amp;TEXT(E7155,"yyyymmdd")</f>
        <v/>
      </c>
    </row>
    <row r="7156">
      <c r="A7156" t="n">
        <v>50135956</v>
      </c>
      <c r="B7156" t="inlineStr">
        <is>
          <t>Queens</t>
        </is>
      </c>
      <c r="C7156" t="inlineStr">
        <is>
          <t>11368</t>
        </is>
      </c>
      <c r="D7156" t="inlineStr">
        <is>
          <t>Bakery Products/Desserts</t>
        </is>
      </c>
      <c r="E7156" s="8" t="n">
        <v>46156</v>
      </c>
      <c r="F7156" t="inlineStr">
        <is>
          <t>Violations were cited in the following area(s).</t>
        </is>
      </c>
      <c r="G7156" t="inlineStr">
        <is>
          <t>06C</t>
        </is>
      </c>
      <c r="H715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156" t="inlineStr">
        <is>
          <t>Critical</t>
        </is>
      </c>
      <c r="J7156" t="n">
        <v>21</v>
      </c>
      <c r="L7156" s="9">
        <f>A7156&amp;"-"&amp;TEXT(E7156,"yyyymmdd")</f>
        <v/>
      </c>
    </row>
    <row r="7157">
      <c r="A7157" t="n">
        <v>50135956</v>
      </c>
      <c r="B7157" t="inlineStr">
        <is>
          <t>Queens</t>
        </is>
      </c>
      <c r="C7157" t="inlineStr">
        <is>
          <t>11368</t>
        </is>
      </c>
      <c r="D7157" t="inlineStr">
        <is>
          <t>Bakery Products/Desserts</t>
        </is>
      </c>
      <c r="E7157" s="8" t="n">
        <v>46156</v>
      </c>
      <c r="F7157" t="inlineStr">
        <is>
          <t>Violations were cited in the following area(s).</t>
        </is>
      </c>
      <c r="G7157" t="inlineStr">
        <is>
          <t>08A</t>
        </is>
      </c>
      <c r="H7157" t="inlineStr">
        <is>
          <t>Establishment is not free of harborage or conditions conducive to rodents, insects or other pests.</t>
        </is>
      </c>
      <c r="I7157" t="inlineStr">
        <is>
          <t>Not Critical</t>
        </is>
      </c>
      <c r="J7157" t="n">
        <v>21</v>
      </c>
      <c r="L7157" s="9">
        <f>A7157&amp;"-"&amp;TEXT(E7157,"yyyymmdd")</f>
        <v/>
      </c>
    </row>
    <row r="7158">
      <c r="A7158" t="n">
        <v>50135956</v>
      </c>
      <c r="B7158" t="inlineStr">
        <is>
          <t>Queens</t>
        </is>
      </c>
      <c r="C7158" t="inlineStr">
        <is>
          <t>11368</t>
        </is>
      </c>
      <c r="D7158" t="inlineStr">
        <is>
          <t>Bakery Products/Desserts</t>
        </is>
      </c>
      <c r="E7158" s="8" t="n">
        <v>46156</v>
      </c>
      <c r="F7158" t="inlineStr">
        <is>
          <t>Violations were cited in the following area(s).</t>
        </is>
      </c>
      <c r="G7158" t="inlineStr">
        <is>
          <t>10F</t>
        </is>
      </c>
      <c r="H7158" t="inlineStr">
        <is>
          <t>Non-food contact surface or equipment made of unacceptable material, not kept clean, or not properly sealed, raised, spaced or movable to allow accessibility for cleaning on all sides, above and underneath the unit.</t>
        </is>
      </c>
      <c r="I7158" t="inlineStr">
        <is>
          <t>Not Critical</t>
        </is>
      </c>
      <c r="J7158" t="n">
        <v>21</v>
      </c>
      <c r="L7158" s="9">
        <f>A7158&amp;"-"&amp;TEXT(E7158,"yyyymmdd")</f>
        <v/>
      </c>
    </row>
    <row r="7159">
      <c r="A7159" t="n">
        <v>50137311</v>
      </c>
      <c r="B7159" t="inlineStr">
        <is>
          <t>Manhattan</t>
        </is>
      </c>
      <c r="C7159" t="inlineStr">
        <is>
          <t>10001</t>
        </is>
      </c>
      <c r="D7159" t="inlineStr">
        <is>
          <t>Pizza</t>
        </is>
      </c>
      <c r="E7159" s="8" t="n">
        <v>46156</v>
      </c>
      <c r="F7159" t="inlineStr">
        <is>
          <t>Violations were cited in the following area(s).</t>
        </is>
      </c>
      <c r="G7159" t="inlineStr">
        <is>
          <t>02B</t>
        </is>
      </c>
      <c r="H7159" t="inlineStr">
        <is>
          <t>Hot TCS food item not held at or above 140 °F.</t>
        </is>
      </c>
      <c r="I7159" t="inlineStr">
        <is>
          <t>Critical</t>
        </is>
      </c>
      <c r="J7159" t="n">
        <v>28</v>
      </c>
      <c r="L7159" s="9">
        <f>A7159&amp;"-"&amp;TEXT(E7159,"yyyymmdd")</f>
        <v/>
      </c>
    </row>
    <row r="7160">
      <c r="A7160" t="n">
        <v>50137311</v>
      </c>
      <c r="B7160" t="inlineStr">
        <is>
          <t>Manhattan</t>
        </is>
      </c>
      <c r="C7160" t="inlineStr">
        <is>
          <t>10001</t>
        </is>
      </c>
      <c r="D7160" t="inlineStr">
        <is>
          <t>Pizza</t>
        </is>
      </c>
      <c r="E7160" s="8" t="n">
        <v>46156</v>
      </c>
      <c r="F7160" t="inlineStr">
        <is>
          <t>Violations were cited in the following area(s).</t>
        </is>
      </c>
      <c r="G7160" t="inlineStr">
        <is>
          <t>05D</t>
        </is>
      </c>
      <c r="H716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160" t="inlineStr">
        <is>
          <t>Critical</t>
        </is>
      </c>
      <c r="J7160" t="n">
        <v>28</v>
      </c>
      <c r="L7160" s="9">
        <f>A7160&amp;"-"&amp;TEXT(E7160,"yyyymmdd")</f>
        <v/>
      </c>
    </row>
    <row r="7161">
      <c r="A7161" t="n">
        <v>50137311</v>
      </c>
      <c r="B7161" t="inlineStr">
        <is>
          <t>Manhattan</t>
        </is>
      </c>
      <c r="C7161" t="inlineStr">
        <is>
          <t>10001</t>
        </is>
      </c>
      <c r="D7161" t="inlineStr">
        <is>
          <t>Pizza</t>
        </is>
      </c>
      <c r="E7161" s="8" t="n">
        <v>46156</v>
      </c>
      <c r="F7161" t="inlineStr">
        <is>
          <t>Violations were cited in the following area(s).</t>
        </is>
      </c>
      <c r="G7161" t="inlineStr">
        <is>
          <t>06F</t>
        </is>
      </c>
      <c r="H7161" t="inlineStr">
        <is>
          <t>Wiping cloths not stored clean and dry, or in a sanitizing solution, between uses.</t>
        </is>
      </c>
      <c r="I7161" t="inlineStr">
        <is>
          <t>Critical</t>
        </is>
      </c>
      <c r="J7161" t="n">
        <v>28</v>
      </c>
      <c r="L7161" s="9">
        <f>A7161&amp;"-"&amp;TEXT(E7161,"yyyymmdd")</f>
        <v/>
      </c>
    </row>
    <row r="7162">
      <c r="A7162" t="n">
        <v>50137311</v>
      </c>
      <c r="B7162" t="inlineStr">
        <is>
          <t>Manhattan</t>
        </is>
      </c>
      <c r="C7162" t="inlineStr">
        <is>
          <t>10001</t>
        </is>
      </c>
      <c r="D7162" t="inlineStr">
        <is>
          <t>Pizza</t>
        </is>
      </c>
      <c r="E7162" s="8" t="n">
        <v>46156</v>
      </c>
      <c r="F7162" t="inlineStr">
        <is>
          <t>Violations were cited in the following area(s).</t>
        </is>
      </c>
      <c r="G7162" t="inlineStr">
        <is>
          <t>10F</t>
        </is>
      </c>
      <c r="H7162" t="inlineStr">
        <is>
          <t>Non-food contact surface or equipment made of unacceptable material, not kept clean, or not properly sealed, raised, spaced or movable to allow accessibility for cleaning on all sides, above and underneath the unit.</t>
        </is>
      </c>
      <c r="I7162" t="inlineStr">
        <is>
          <t>Not Critical</t>
        </is>
      </c>
      <c r="J7162" t="n">
        <v>28</v>
      </c>
      <c r="L7162" s="9">
        <f>A7162&amp;"-"&amp;TEXT(E7162,"yyyymmdd")</f>
        <v/>
      </c>
    </row>
    <row r="7163">
      <c r="A7163" t="n">
        <v>50138019</v>
      </c>
      <c r="B7163" t="inlineStr">
        <is>
          <t>Brooklyn</t>
        </is>
      </c>
      <c r="C7163" t="inlineStr">
        <is>
          <t>11208</t>
        </is>
      </c>
      <c r="D7163" t="inlineStr">
        <is>
          <t>Pizza</t>
        </is>
      </c>
      <c r="E7163" s="8" t="n">
        <v>46156</v>
      </c>
      <c r="F7163" t="inlineStr">
        <is>
          <t>Violations were cited in the following area(s).</t>
        </is>
      </c>
      <c r="G7163" t="inlineStr">
        <is>
          <t>02D</t>
        </is>
      </c>
      <c r="H7163" t="inlineStr">
        <is>
          <t>Commercially processed pre-cooked TCS in hermetically sealed containers and precooked TCS in intact packages from non-retail food processing establishments not heated to 140 °F within 2 hours of removal from container or package.</t>
        </is>
      </c>
      <c r="I7163" t="inlineStr">
        <is>
          <t>Critical</t>
        </is>
      </c>
      <c r="J7163" t="n">
        <v>30</v>
      </c>
      <c r="L7163" s="9">
        <f>A7163&amp;"-"&amp;TEXT(E7163,"yyyymmdd")</f>
        <v/>
      </c>
    </row>
    <row r="7164">
      <c r="A7164" t="n">
        <v>50138019</v>
      </c>
      <c r="B7164" t="inlineStr">
        <is>
          <t>Brooklyn</t>
        </is>
      </c>
      <c r="C7164" t="inlineStr">
        <is>
          <t>11208</t>
        </is>
      </c>
      <c r="D7164" t="inlineStr">
        <is>
          <t>Pizza</t>
        </is>
      </c>
      <c r="E7164" s="8" t="n">
        <v>46156</v>
      </c>
      <c r="F7164" t="inlineStr">
        <is>
          <t>Violations were cited in the following area(s).</t>
        </is>
      </c>
      <c r="G7164" t="inlineStr">
        <is>
          <t>04A</t>
        </is>
      </c>
      <c r="H7164" t="inlineStr">
        <is>
          <t>Food Protection Certificate (FPC) not held by manager or supervisor of food operations.</t>
        </is>
      </c>
      <c r="I7164" t="inlineStr">
        <is>
          <t>Critical</t>
        </is>
      </c>
      <c r="J7164" t="n">
        <v>30</v>
      </c>
      <c r="L7164" s="9">
        <f>A7164&amp;"-"&amp;TEXT(E7164,"yyyymmdd")</f>
        <v/>
      </c>
    </row>
    <row r="7165">
      <c r="A7165" t="n">
        <v>50138019</v>
      </c>
      <c r="B7165" t="inlineStr">
        <is>
          <t>Brooklyn</t>
        </is>
      </c>
      <c r="C7165" t="inlineStr">
        <is>
          <t>11208</t>
        </is>
      </c>
      <c r="D7165" t="inlineStr">
        <is>
          <t>Pizza</t>
        </is>
      </c>
      <c r="E7165" s="8" t="n">
        <v>46156</v>
      </c>
      <c r="F7165" t="inlineStr">
        <is>
          <t>Violations were cited in the following area(s).</t>
        </is>
      </c>
      <c r="G7165" t="inlineStr">
        <is>
          <t>06C</t>
        </is>
      </c>
      <c r="H716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165" t="inlineStr">
        <is>
          <t>Critical</t>
        </is>
      </c>
      <c r="J7165" t="n">
        <v>30</v>
      </c>
      <c r="L7165" s="9">
        <f>A7165&amp;"-"&amp;TEXT(E7165,"yyyymmdd")</f>
        <v/>
      </c>
    </row>
    <row r="7166">
      <c r="A7166" t="n">
        <v>50138019</v>
      </c>
      <c r="B7166" t="inlineStr">
        <is>
          <t>Brooklyn</t>
        </is>
      </c>
      <c r="C7166" t="inlineStr">
        <is>
          <t>11208</t>
        </is>
      </c>
      <c r="D7166" t="inlineStr">
        <is>
          <t>Pizza</t>
        </is>
      </c>
      <c r="E7166" s="8" t="n">
        <v>46156</v>
      </c>
      <c r="F7166" t="inlineStr">
        <is>
          <t>Violations were cited in the following area(s).</t>
        </is>
      </c>
      <c r="G7166" t="inlineStr">
        <is>
          <t>06D</t>
        </is>
      </c>
      <c r="H7166" t="inlineStr">
        <is>
          <t>Food contact surface not properly washed, rinsed and sanitized after each use and following any activity when contamination may have occurred.</t>
        </is>
      </c>
      <c r="I7166" t="inlineStr">
        <is>
          <t>Critical</t>
        </is>
      </c>
      <c r="J7166" t="n">
        <v>30</v>
      </c>
      <c r="L7166" s="9">
        <f>A7166&amp;"-"&amp;TEXT(E7166,"yyyymmdd")</f>
        <v/>
      </c>
    </row>
    <row r="7167">
      <c r="A7167" t="n">
        <v>50138019</v>
      </c>
      <c r="B7167" t="inlineStr">
        <is>
          <t>Brooklyn</t>
        </is>
      </c>
      <c r="C7167" t="inlineStr">
        <is>
          <t>11208</t>
        </is>
      </c>
      <c r="D7167" t="inlineStr">
        <is>
          <t>Pizza</t>
        </is>
      </c>
      <c r="E7167" s="8" t="n">
        <v>46156</v>
      </c>
      <c r="F7167" t="inlineStr">
        <is>
          <t>Violations were cited in the following area(s).</t>
        </is>
      </c>
      <c r="G7167" t="inlineStr">
        <is>
          <t>06F</t>
        </is>
      </c>
      <c r="H7167" t="inlineStr">
        <is>
          <t>Wiping cloths not stored clean and dry, or in a sanitizing solution, between uses.</t>
        </is>
      </c>
      <c r="I7167" t="inlineStr">
        <is>
          <t>Critical</t>
        </is>
      </c>
      <c r="J7167" t="n">
        <v>30</v>
      </c>
      <c r="L7167" s="9">
        <f>A7167&amp;"-"&amp;TEXT(E7167,"yyyymmdd")</f>
        <v/>
      </c>
    </row>
    <row r="7168">
      <c r="A7168" t="n">
        <v>50139458</v>
      </c>
      <c r="B7168" t="inlineStr">
        <is>
          <t>Queens</t>
        </is>
      </c>
      <c r="C7168" t="inlineStr">
        <is>
          <t>11423</t>
        </is>
      </c>
      <c r="D7168" t="inlineStr">
        <is>
          <t>Frozen Desserts</t>
        </is>
      </c>
      <c r="E7168" s="8" t="n">
        <v>46156</v>
      </c>
      <c r="F7168" t="inlineStr">
        <is>
          <t>Violations were cited in the following area(s).</t>
        </is>
      </c>
      <c r="G7168" t="inlineStr">
        <is>
          <t>06C</t>
        </is>
      </c>
      <c r="H716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168" t="inlineStr">
        <is>
          <t>Critical</t>
        </is>
      </c>
      <c r="J7168" t="n">
        <v>13</v>
      </c>
      <c r="K7168" t="inlineStr">
        <is>
          <t>A</t>
        </is>
      </c>
      <c r="L7168" s="9">
        <f>A7168&amp;"-"&amp;TEXT(E7168,"yyyymmdd")</f>
        <v/>
      </c>
    </row>
    <row r="7169">
      <c r="A7169" t="n">
        <v>50139458</v>
      </c>
      <c r="B7169" t="inlineStr">
        <is>
          <t>Queens</t>
        </is>
      </c>
      <c r="C7169" t="inlineStr">
        <is>
          <t>11423</t>
        </is>
      </c>
      <c r="D7169" t="inlineStr">
        <is>
          <t>Frozen Desserts</t>
        </is>
      </c>
      <c r="E7169" s="8" t="n">
        <v>46156</v>
      </c>
      <c r="F7169" t="inlineStr">
        <is>
          <t>Violations were cited in the following area(s).</t>
        </is>
      </c>
      <c r="G7169" t="inlineStr">
        <is>
          <t>06D</t>
        </is>
      </c>
      <c r="H7169" t="inlineStr">
        <is>
          <t>Food contact surface not properly washed, rinsed and sanitized after each use and following any activity when contamination may have occurred.</t>
        </is>
      </c>
      <c r="I7169" t="inlineStr">
        <is>
          <t>Critical</t>
        </is>
      </c>
      <c r="J7169" t="n">
        <v>13</v>
      </c>
      <c r="K7169" t="inlineStr">
        <is>
          <t>A</t>
        </is>
      </c>
      <c r="L7169" s="9">
        <f>A7169&amp;"-"&amp;TEXT(E7169,"yyyymmdd")</f>
        <v/>
      </c>
    </row>
    <row r="7170">
      <c r="A7170" t="n">
        <v>50139458</v>
      </c>
      <c r="B7170" t="inlineStr">
        <is>
          <t>Queens</t>
        </is>
      </c>
      <c r="C7170" t="inlineStr">
        <is>
          <t>11423</t>
        </is>
      </c>
      <c r="D7170" t="inlineStr">
        <is>
          <t>Frozen Desserts</t>
        </is>
      </c>
      <c r="E7170" s="8" t="n">
        <v>46156</v>
      </c>
      <c r="F7170" t="inlineStr">
        <is>
          <t>Violations were cited in the following area(s).</t>
        </is>
      </c>
      <c r="G7170" t="inlineStr">
        <is>
          <t>10F</t>
        </is>
      </c>
      <c r="H7170" t="inlineStr">
        <is>
          <t>Non-food contact surface or equipment made of unacceptable material, not kept clean, or not properly sealed, raised, spaced or movable to allow accessibility for cleaning on all sides, above and underneath the unit.</t>
        </is>
      </c>
      <c r="I7170" t="inlineStr">
        <is>
          <t>Not Critical</t>
        </is>
      </c>
      <c r="J7170" t="n">
        <v>13</v>
      </c>
      <c r="K7170" t="inlineStr">
        <is>
          <t>A</t>
        </is>
      </c>
      <c r="L7170" s="9">
        <f>A7170&amp;"-"&amp;TEXT(E7170,"yyyymmdd")</f>
        <v/>
      </c>
    </row>
    <row r="7171">
      <c r="A7171" t="n">
        <v>50141282</v>
      </c>
      <c r="B7171" t="inlineStr">
        <is>
          <t>Brooklyn</t>
        </is>
      </c>
      <c r="C7171" t="inlineStr">
        <is>
          <t>11208</t>
        </is>
      </c>
      <c r="D7171" t="inlineStr">
        <is>
          <t>Other</t>
        </is>
      </c>
      <c r="E7171" s="8" t="n">
        <v>46156</v>
      </c>
      <c r="F7171" t="inlineStr">
        <is>
          <t>Violations were cited in the following area(s).</t>
        </is>
      </c>
      <c r="G7171" t="inlineStr">
        <is>
          <t>06C</t>
        </is>
      </c>
      <c r="H717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171" t="inlineStr">
        <is>
          <t>Critical</t>
        </is>
      </c>
      <c r="J7171" t="n">
        <v>12</v>
      </c>
      <c r="K7171" t="inlineStr">
        <is>
          <t>A</t>
        </is>
      </c>
      <c r="L7171" s="9">
        <f>A7171&amp;"-"&amp;TEXT(E7171,"yyyymmdd")</f>
        <v/>
      </c>
    </row>
    <row r="7172">
      <c r="A7172" t="n">
        <v>50141282</v>
      </c>
      <c r="B7172" t="inlineStr">
        <is>
          <t>Brooklyn</t>
        </is>
      </c>
      <c r="C7172" t="inlineStr">
        <is>
          <t>11208</t>
        </is>
      </c>
      <c r="D7172" t="inlineStr">
        <is>
          <t>Other</t>
        </is>
      </c>
      <c r="E7172" s="8" t="n">
        <v>46156</v>
      </c>
      <c r="F7172" t="inlineStr">
        <is>
          <t>Violations were cited in the following area(s).</t>
        </is>
      </c>
      <c r="G7172" t="inlineStr">
        <is>
          <t>06F</t>
        </is>
      </c>
      <c r="H7172" t="inlineStr">
        <is>
          <t>Wiping cloths not stored clean and dry, or in a sanitizing solution, between uses.</t>
        </is>
      </c>
      <c r="I7172" t="inlineStr">
        <is>
          <t>Critical</t>
        </is>
      </c>
      <c r="J7172" t="n">
        <v>12</v>
      </c>
      <c r="K7172" t="inlineStr">
        <is>
          <t>A</t>
        </is>
      </c>
      <c r="L7172" s="9">
        <f>A7172&amp;"-"&amp;TEXT(E7172,"yyyymmdd")</f>
        <v/>
      </c>
    </row>
    <row r="7173">
      <c r="A7173" t="n">
        <v>50141282</v>
      </c>
      <c r="B7173" t="inlineStr">
        <is>
          <t>Brooklyn</t>
        </is>
      </c>
      <c r="C7173" t="inlineStr">
        <is>
          <t>11208</t>
        </is>
      </c>
      <c r="D7173" t="inlineStr">
        <is>
          <t>Other</t>
        </is>
      </c>
      <c r="E7173" s="8" t="n">
        <v>46156</v>
      </c>
      <c r="F7173" t="inlineStr">
        <is>
          <t>Violations were cited in the following area(s).</t>
        </is>
      </c>
      <c r="G7173" t="inlineStr">
        <is>
          <t>10F</t>
        </is>
      </c>
      <c r="H7173" t="inlineStr">
        <is>
          <t>Non-food contact surface or equipment made of unacceptable material, not kept clean, or not properly sealed, raised, spaced or movable to allow accessibility for cleaning on all sides, above and underneath the unit.</t>
        </is>
      </c>
      <c r="I7173" t="inlineStr">
        <is>
          <t>Not Critical</t>
        </is>
      </c>
      <c r="J7173" t="n">
        <v>12</v>
      </c>
      <c r="K7173" t="inlineStr">
        <is>
          <t>A</t>
        </is>
      </c>
      <c r="L7173" s="9">
        <f>A7173&amp;"-"&amp;TEXT(E7173,"yyyymmdd")</f>
        <v/>
      </c>
    </row>
    <row r="7174">
      <c r="A7174" t="n">
        <v>50145637</v>
      </c>
      <c r="B7174" t="inlineStr">
        <is>
          <t>Manhattan</t>
        </is>
      </c>
      <c r="C7174" t="inlineStr">
        <is>
          <t>10001</t>
        </is>
      </c>
      <c r="D7174" t="inlineStr">
        <is>
          <t>Coffee/Tea</t>
        </is>
      </c>
      <c r="E7174" s="8" t="n">
        <v>46156</v>
      </c>
      <c r="F7174" t="inlineStr">
        <is>
          <t>Violations were cited in the following area(s).</t>
        </is>
      </c>
      <c r="G7174" t="inlineStr">
        <is>
          <t>10E</t>
        </is>
      </c>
      <c r="H7174" t="inlineStr">
        <is>
          <t>Accurate thermometer not provided or properly located in refrigerated, cold storage or hot holding equipment</t>
        </is>
      </c>
      <c r="I7174" t="inlineStr">
        <is>
          <t>Not Critical</t>
        </is>
      </c>
      <c r="J7174" t="n">
        <v>4</v>
      </c>
      <c r="K7174" t="inlineStr">
        <is>
          <t>A</t>
        </is>
      </c>
      <c r="L7174" s="9">
        <f>A7174&amp;"-"&amp;TEXT(E7174,"yyyymmdd")</f>
        <v/>
      </c>
    </row>
    <row r="7175">
      <c r="A7175" t="n">
        <v>50145637</v>
      </c>
      <c r="B7175" t="inlineStr">
        <is>
          <t>Manhattan</t>
        </is>
      </c>
      <c r="C7175" t="inlineStr">
        <is>
          <t>10001</t>
        </is>
      </c>
      <c r="D7175" t="inlineStr">
        <is>
          <t>Coffee/Tea</t>
        </is>
      </c>
      <c r="E7175" s="8" t="n">
        <v>46156</v>
      </c>
      <c r="F7175" t="inlineStr">
        <is>
          <t>Violations were cited in the following area(s).</t>
        </is>
      </c>
      <c r="G7175" t="inlineStr">
        <is>
          <t>10F</t>
        </is>
      </c>
      <c r="H7175" t="inlineStr">
        <is>
          <t>Non-food contact surface or equipment made of unacceptable material, not kept clean, or not properly sealed, raised, spaced or movable to allow accessibility for cleaning on all sides, above and underneath the unit.</t>
        </is>
      </c>
      <c r="I7175" t="inlineStr">
        <is>
          <t>Not Critical</t>
        </is>
      </c>
      <c r="J7175" t="n">
        <v>4</v>
      </c>
      <c r="K7175" t="inlineStr">
        <is>
          <t>A</t>
        </is>
      </c>
      <c r="L7175" s="9">
        <f>A7175&amp;"-"&amp;TEXT(E7175,"yyyymmdd")</f>
        <v/>
      </c>
    </row>
    <row r="7176">
      <c r="A7176" t="n">
        <v>50146700</v>
      </c>
      <c r="B7176" t="inlineStr">
        <is>
          <t>Bronx</t>
        </is>
      </c>
      <c r="C7176" t="inlineStr">
        <is>
          <t>10468</t>
        </is>
      </c>
      <c r="D7176" t="inlineStr">
        <is>
          <t>African</t>
        </is>
      </c>
      <c r="E7176" s="8" t="n">
        <v>46156</v>
      </c>
      <c r="F7176" t="inlineStr">
        <is>
          <t>Establishment Closed by DOHMH. Violations were cited in the following area(s) and those requiring immediate action were addressed.</t>
        </is>
      </c>
      <c r="G7176" t="inlineStr">
        <is>
          <t>02B</t>
        </is>
      </c>
      <c r="H7176" t="inlineStr">
        <is>
          <t>Hot TCS food item not held at or above 140 °F.</t>
        </is>
      </c>
      <c r="I7176" t="inlineStr">
        <is>
          <t>Critical</t>
        </is>
      </c>
      <c r="J7176" t="n">
        <v>75</v>
      </c>
      <c r="L7176" s="9">
        <f>A7176&amp;"-"&amp;TEXT(E7176,"yyyymmdd")</f>
        <v/>
      </c>
    </row>
    <row r="7177">
      <c r="A7177" t="n">
        <v>50146700</v>
      </c>
      <c r="B7177" t="inlineStr">
        <is>
          <t>Bronx</t>
        </is>
      </c>
      <c r="C7177" t="inlineStr">
        <is>
          <t>10468</t>
        </is>
      </c>
      <c r="D7177" t="inlineStr">
        <is>
          <t>African</t>
        </is>
      </c>
      <c r="E7177" s="8" t="n">
        <v>46156</v>
      </c>
      <c r="F7177" t="inlineStr">
        <is>
          <t>Establishment Closed by DOHMH. Violations were cited in the following area(s) and those requiring immediate action were addressed.</t>
        </is>
      </c>
      <c r="G7177" t="inlineStr">
        <is>
          <t>02G</t>
        </is>
      </c>
      <c r="H7177" t="inlineStr">
        <is>
          <t>Cold TCS food item held above 41 °F; smoked or processed fish held above 38 °F; intact raw eggs held above 45 °F; or reduced oxygen packaged (ROP) TCS foods held above required temperatures except during active necessary preparation.</t>
        </is>
      </c>
      <c r="I7177" t="inlineStr">
        <is>
          <t>Critical</t>
        </is>
      </c>
      <c r="J7177" t="n">
        <v>75</v>
      </c>
      <c r="L7177" s="9">
        <f>A7177&amp;"-"&amp;TEXT(E7177,"yyyymmdd")</f>
        <v/>
      </c>
    </row>
    <row r="7178">
      <c r="A7178" t="n">
        <v>50146700</v>
      </c>
      <c r="B7178" t="inlineStr">
        <is>
          <t>Bronx</t>
        </is>
      </c>
      <c r="C7178" t="inlineStr">
        <is>
          <t>10468</t>
        </is>
      </c>
      <c r="D7178" t="inlineStr">
        <is>
          <t>African</t>
        </is>
      </c>
      <c r="E7178" s="8" t="n">
        <v>46156</v>
      </c>
      <c r="F7178" t="inlineStr">
        <is>
          <t>Establishment Closed by DOHMH. Violations were cited in the following area(s) and those requiring immediate action were addressed.</t>
        </is>
      </c>
      <c r="G7178" t="inlineStr">
        <is>
          <t>02H</t>
        </is>
      </c>
      <c r="H7178" t="inlineStr">
        <is>
          <t>After cooking or removal from hot holding, TCS food not cooled by an approved method whereby the internal temperature is reduced from 140 °F to 70 °F or less within 2 hours, and from 70 °F to 41 °F or less within 4 additional hours.</t>
        </is>
      </c>
      <c r="I7178" t="inlineStr">
        <is>
          <t>Critical</t>
        </is>
      </c>
      <c r="J7178" t="n">
        <v>75</v>
      </c>
      <c r="L7178" s="9">
        <f>A7178&amp;"-"&amp;TEXT(E7178,"yyyymmdd")</f>
        <v/>
      </c>
    </row>
    <row r="7179">
      <c r="A7179" t="n">
        <v>50146700</v>
      </c>
      <c r="B7179" t="inlineStr">
        <is>
          <t>Bronx</t>
        </is>
      </c>
      <c r="C7179" t="inlineStr">
        <is>
          <t>10468</t>
        </is>
      </c>
      <c r="D7179" t="inlineStr">
        <is>
          <t>African</t>
        </is>
      </c>
      <c r="E7179" s="8" t="n">
        <v>46156</v>
      </c>
      <c r="F7179" t="inlineStr">
        <is>
          <t>Establishment Closed by DOHMH. Violations were cited in the following area(s) and those requiring immediate action were addressed.</t>
        </is>
      </c>
      <c r="G7179" t="inlineStr">
        <is>
          <t>04A</t>
        </is>
      </c>
      <c r="H7179" t="inlineStr">
        <is>
          <t>Food Protection Certificate (FPC) not held by manager or supervisor of food operations.</t>
        </is>
      </c>
      <c r="I7179" t="inlineStr">
        <is>
          <t>Critical</t>
        </is>
      </c>
      <c r="J7179" t="n">
        <v>75</v>
      </c>
      <c r="L7179" s="9">
        <f>A7179&amp;"-"&amp;TEXT(E7179,"yyyymmdd")</f>
        <v/>
      </c>
    </row>
    <row r="7180">
      <c r="A7180" t="n">
        <v>50146700</v>
      </c>
      <c r="B7180" t="inlineStr">
        <is>
          <t>Bronx</t>
        </is>
      </c>
      <c r="C7180" t="inlineStr">
        <is>
          <t>10468</t>
        </is>
      </c>
      <c r="D7180" t="inlineStr">
        <is>
          <t>African</t>
        </is>
      </c>
      <c r="E7180" s="8" t="n">
        <v>46156</v>
      </c>
      <c r="F7180" t="inlineStr">
        <is>
          <t>Establishment Closed by DOHMH. Violations were cited in the following area(s) and those requiring immediate action were addressed.</t>
        </is>
      </c>
      <c r="G7180" t="inlineStr">
        <is>
          <t>04K</t>
        </is>
      </c>
      <c r="H7180" t="inlineStr">
        <is>
          <t>Evidence of rats or live rats in establishment's food or non-food areas.</t>
        </is>
      </c>
      <c r="I7180" t="inlineStr">
        <is>
          <t>Critical</t>
        </is>
      </c>
      <c r="J7180" t="n">
        <v>75</v>
      </c>
      <c r="L7180" s="9">
        <f>A7180&amp;"-"&amp;TEXT(E7180,"yyyymmdd")</f>
        <v/>
      </c>
    </row>
    <row r="7181">
      <c r="A7181" t="n">
        <v>50146700</v>
      </c>
      <c r="B7181" t="inlineStr">
        <is>
          <t>Bronx</t>
        </is>
      </c>
      <c r="C7181" t="inlineStr">
        <is>
          <t>10468</t>
        </is>
      </c>
      <c r="D7181" t="inlineStr">
        <is>
          <t>African</t>
        </is>
      </c>
      <c r="E7181" s="8" t="n">
        <v>46156</v>
      </c>
      <c r="F7181" t="inlineStr">
        <is>
          <t>Establishment Closed by DOHMH. Violations were cited in the following area(s) and those requiring immediate action were addressed.</t>
        </is>
      </c>
      <c r="G7181" t="inlineStr">
        <is>
          <t>06F</t>
        </is>
      </c>
      <c r="H7181" t="inlineStr">
        <is>
          <t>Wiping cloths not stored clean and dry, or in a sanitizing solution, between uses.</t>
        </is>
      </c>
      <c r="I7181" t="inlineStr">
        <is>
          <t>Critical</t>
        </is>
      </c>
      <c r="J7181" t="n">
        <v>75</v>
      </c>
      <c r="L7181" s="9">
        <f>A7181&amp;"-"&amp;TEXT(E7181,"yyyymmdd")</f>
        <v/>
      </c>
    </row>
    <row r="7182">
      <c r="A7182" t="n">
        <v>50146700</v>
      </c>
      <c r="B7182" t="inlineStr">
        <is>
          <t>Bronx</t>
        </is>
      </c>
      <c r="C7182" t="inlineStr">
        <is>
          <t>10468</t>
        </is>
      </c>
      <c r="D7182" t="inlineStr">
        <is>
          <t>African</t>
        </is>
      </c>
      <c r="E7182" s="8" t="n">
        <v>46156</v>
      </c>
      <c r="F7182" t="inlineStr">
        <is>
          <t>Establishment Closed by DOHMH. Violations were cited in the following area(s) and those requiring immediate action were addressed.</t>
        </is>
      </c>
      <c r="G7182" t="inlineStr">
        <is>
          <t>08A</t>
        </is>
      </c>
      <c r="H7182" t="inlineStr">
        <is>
          <t>Establishment is not free of harborage or conditions conducive to rodents, insects or other pests.</t>
        </is>
      </c>
      <c r="I7182" t="inlineStr">
        <is>
          <t>Not Critical</t>
        </is>
      </c>
      <c r="J7182" t="n">
        <v>75</v>
      </c>
      <c r="L7182" s="9">
        <f>A7182&amp;"-"&amp;TEXT(E7182,"yyyymmdd")</f>
        <v/>
      </c>
    </row>
    <row r="7183">
      <c r="A7183" t="n">
        <v>50146700</v>
      </c>
      <c r="B7183" t="inlineStr">
        <is>
          <t>Bronx</t>
        </is>
      </c>
      <c r="C7183" t="inlineStr">
        <is>
          <t>10468</t>
        </is>
      </c>
      <c r="D7183" t="inlineStr">
        <is>
          <t>African</t>
        </is>
      </c>
      <c r="E7183" s="8" t="n">
        <v>46156</v>
      </c>
      <c r="F7183" t="inlineStr">
        <is>
          <t>Establishment Closed by DOHMH. Violations were cited in the following area(s) and those requiring immediate action were addressed.</t>
        </is>
      </c>
      <c r="G7183" t="inlineStr">
        <is>
          <t>10F</t>
        </is>
      </c>
      <c r="H7183" t="inlineStr">
        <is>
          <t>Non-food contact surface or equipment made of unacceptable material, not kept clean, or not properly sealed, raised, spaced or movable to allow accessibility for cleaning on all sides, above and underneath the unit.</t>
        </is>
      </c>
      <c r="I7183" t="inlineStr">
        <is>
          <t>Not Critical</t>
        </is>
      </c>
      <c r="J7183" t="n">
        <v>75</v>
      </c>
      <c r="L7183" s="9">
        <f>A7183&amp;"-"&amp;TEXT(E7183,"yyyymmdd")</f>
        <v/>
      </c>
    </row>
    <row r="7184">
      <c r="A7184" t="n">
        <v>50146943</v>
      </c>
      <c r="B7184" t="inlineStr">
        <is>
          <t>Brooklyn</t>
        </is>
      </c>
      <c r="C7184" t="inlineStr">
        <is>
          <t>11225</t>
        </is>
      </c>
      <c r="D7184" t="inlineStr">
        <is>
          <t>Mexican</t>
        </is>
      </c>
      <c r="E7184" s="8" t="n">
        <v>46156</v>
      </c>
      <c r="F7184" t="inlineStr">
        <is>
          <t>Violations were cited in the following area(s).</t>
        </is>
      </c>
      <c r="G7184" t="inlineStr">
        <is>
          <t>02G</t>
        </is>
      </c>
      <c r="H7184" t="inlineStr">
        <is>
          <t>Cold TCS food item held above 41 °F; smoked or processed fish held above 38 °F; intact raw eggs held above 45 °F; or reduced oxygen packaged (ROP) TCS foods held above required temperatures except during active necessary preparation.</t>
        </is>
      </c>
      <c r="I7184" t="inlineStr">
        <is>
          <t>Critical</t>
        </is>
      </c>
      <c r="J7184" t="n">
        <v>33</v>
      </c>
      <c r="L7184" s="9">
        <f>A7184&amp;"-"&amp;TEXT(E7184,"yyyymmdd")</f>
        <v/>
      </c>
    </row>
    <row r="7185">
      <c r="A7185" t="n">
        <v>50146943</v>
      </c>
      <c r="B7185" t="inlineStr">
        <is>
          <t>Brooklyn</t>
        </is>
      </c>
      <c r="C7185" t="inlineStr">
        <is>
          <t>11225</t>
        </is>
      </c>
      <c r="D7185" t="inlineStr">
        <is>
          <t>Mexican</t>
        </is>
      </c>
      <c r="E7185" s="8" t="n">
        <v>46156</v>
      </c>
      <c r="F7185" t="inlineStr">
        <is>
          <t>Violations were cited in the following area(s).</t>
        </is>
      </c>
      <c r="G7185" t="inlineStr">
        <is>
          <t>04M</t>
        </is>
      </c>
      <c r="H7185" t="inlineStr">
        <is>
          <t>Live roaches in facility's food or non-food area.</t>
        </is>
      </c>
      <c r="I7185" t="inlineStr">
        <is>
          <t>Critical</t>
        </is>
      </c>
      <c r="J7185" t="n">
        <v>33</v>
      </c>
      <c r="L7185" s="9">
        <f>A7185&amp;"-"&amp;TEXT(E7185,"yyyymmdd")</f>
        <v/>
      </c>
    </row>
    <row r="7186">
      <c r="A7186" t="n">
        <v>50146943</v>
      </c>
      <c r="B7186" t="inlineStr">
        <is>
          <t>Brooklyn</t>
        </is>
      </c>
      <c r="C7186" t="inlineStr">
        <is>
          <t>11225</t>
        </is>
      </c>
      <c r="D7186" t="inlineStr">
        <is>
          <t>Mexican</t>
        </is>
      </c>
      <c r="E7186" s="8" t="n">
        <v>46156</v>
      </c>
      <c r="F7186" t="inlineStr">
        <is>
          <t>Violations were cited in the following area(s).</t>
        </is>
      </c>
      <c r="G7186" t="inlineStr">
        <is>
          <t>06A</t>
        </is>
      </c>
      <c r="H7186" t="inlineStr">
        <is>
          <t>Personal cleanliness is inadequate. Outer garment soiled with possible contaminant. Effective hair restraint not worn where required. Jewelry worn on hands or arms. Fingernail polish worn or fingernails not kept clean and trimmed.</t>
        </is>
      </c>
      <c r="I7186" t="inlineStr">
        <is>
          <t>Critical</t>
        </is>
      </c>
      <c r="J7186" t="n">
        <v>33</v>
      </c>
      <c r="L7186" s="9">
        <f>A7186&amp;"-"&amp;TEXT(E7186,"yyyymmdd")</f>
        <v/>
      </c>
    </row>
    <row r="7187">
      <c r="A7187" t="n">
        <v>50146943</v>
      </c>
      <c r="B7187" t="inlineStr">
        <is>
          <t>Brooklyn</t>
        </is>
      </c>
      <c r="C7187" t="inlineStr">
        <is>
          <t>11225</t>
        </is>
      </c>
      <c r="D7187" t="inlineStr">
        <is>
          <t>Mexican</t>
        </is>
      </c>
      <c r="E7187" s="8" t="n">
        <v>46156</v>
      </c>
      <c r="F7187" t="inlineStr">
        <is>
          <t>Violations were cited in the following area(s).</t>
        </is>
      </c>
      <c r="G7187" t="inlineStr">
        <is>
          <t>06D</t>
        </is>
      </c>
      <c r="H7187" t="inlineStr">
        <is>
          <t>Food contact surface not properly washed, rinsed and sanitized after each use and following any activity when contamination may have occurred.</t>
        </is>
      </c>
      <c r="I7187" t="inlineStr">
        <is>
          <t>Critical</t>
        </is>
      </c>
      <c r="J7187" t="n">
        <v>33</v>
      </c>
      <c r="L7187" s="9">
        <f>A7187&amp;"-"&amp;TEXT(E7187,"yyyymmdd")</f>
        <v/>
      </c>
    </row>
    <row r="7188">
      <c r="A7188" t="n">
        <v>50146943</v>
      </c>
      <c r="B7188" t="inlineStr">
        <is>
          <t>Brooklyn</t>
        </is>
      </c>
      <c r="C7188" t="inlineStr">
        <is>
          <t>11225</t>
        </is>
      </c>
      <c r="D7188" t="inlineStr">
        <is>
          <t>Mexican</t>
        </is>
      </c>
      <c r="E7188" s="8" t="n">
        <v>46156</v>
      </c>
      <c r="F7188" t="inlineStr">
        <is>
          <t>Violations were cited in the following area(s).</t>
        </is>
      </c>
      <c r="G7188" t="inlineStr">
        <is>
          <t>06E</t>
        </is>
      </c>
      <c r="H7188" t="inlineStr">
        <is>
          <t>Sanitized equipment or utensil, including in-use food dispensing utensil, improperly used or stored.</t>
        </is>
      </c>
      <c r="I7188" t="inlineStr">
        <is>
          <t>Critical</t>
        </is>
      </c>
      <c r="J7188" t="n">
        <v>33</v>
      </c>
      <c r="L7188" s="9">
        <f>A7188&amp;"-"&amp;TEXT(E7188,"yyyymmdd")</f>
        <v/>
      </c>
    </row>
    <row r="7189">
      <c r="A7189" t="n">
        <v>50146943</v>
      </c>
      <c r="B7189" t="inlineStr">
        <is>
          <t>Brooklyn</t>
        </is>
      </c>
      <c r="C7189" t="inlineStr">
        <is>
          <t>11225</t>
        </is>
      </c>
      <c r="D7189" t="inlineStr">
        <is>
          <t>Mexican</t>
        </is>
      </c>
      <c r="E7189" s="8" t="n">
        <v>46156</v>
      </c>
      <c r="F7189" t="inlineStr">
        <is>
          <t>Violations were cited in the following area(s).</t>
        </is>
      </c>
      <c r="G7189" t="inlineStr">
        <is>
          <t>08A</t>
        </is>
      </c>
      <c r="H7189" t="inlineStr">
        <is>
          <t>Establishment is not free of harborage or conditions conducive to rodents, insects or other pests.</t>
        </is>
      </c>
      <c r="I7189" t="inlineStr">
        <is>
          <t>Not Critical</t>
        </is>
      </c>
      <c r="J7189" t="n">
        <v>33</v>
      </c>
      <c r="L7189" s="9">
        <f>A7189&amp;"-"&amp;TEXT(E7189,"yyyymmdd")</f>
        <v/>
      </c>
    </row>
    <row r="7190">
      <c r="A7190" t="n">
        <v>50147295</v>
      </c>
      <c r="B7190" t="inlineStr">
        <is>
          <t>Queens</t>
        </is>
      </c>
      <c r="C7190" t="inlineStr">
        <is>
          <t>11377</t>
        </is>
      </c>
      <c r="D7190" t="inlineStr">
        <is>
          <t>Asian/Asian Fusion</t>
        </is>
      </c>
      <c r="E7190" s="8" t="n">
        <v>46156</v>
      </c>
      <c r="F7190" t="inlineStr">
        <is>
          <t>Violations were cited in the following area(s).</t>
        </is>
      </c>
      <c r="G7190" t="inlineStr">
        <is>
          <t>10F</t>
        </is>
      </c>
      <c r="H7190" t="inlineStr">
        <is>
          <t>Non-food contact surface or equipment made of unacceptable material, not kept clean, or not properly sealed, raised, spaced or movable to allow accessibility for cleaning on all sides, above and underneath the unit.</t>
        </is>
      </c>
      <c r="I7190" t="inlineStr">
        <is>
          <t>Not Critical</t>
        </is>
      </c>
      <c r="J7190" t="n">
        <v>2</v>
      </c>
      <c r="K7190" t="inlineStr">
        <is>
          <t>A</t>
        </is>
      </c>
      <c r="L7190" s="9">
        <f>A7190&amp;"-"&amp;TEXT(E7190,"yyyymmdd")</f>
        <v/>
      </c>
    </row>
    <row r="7191">
      <c r="A7191" t="n">
        <v>50147295</v>
      </c>
      <c r="B7191" t="inlineStr">
        <is>
          <t>Queens</t>
        </is>
      </c>
      <c r="C7191" t="inlineStr">
        <is>
          <t>11377</t>
        </is>
      </c>
      <c r="D7191" t="inlineStr">
        <is>
          <t>Asian/Asian Fusion</t>
        </is>
      </c>
      <c r="E7191" s="8" t="n">
        <v>46156</v>
      </c>
      <c r="F7191" t="inlineStr">
        <is>
          <t>Violations were cited in the following area(s).</t>
        </is>
      </c>
      <c r="G7191" t="inlineStr">
        <is>
          <t>28-06</t>
        </is>
      </c>
      <c r="H7191" t="inlineStr">
        <is>
          <t>Contract with a pest management professional not in place. Record of extermination activities not kept on premises.</t>
        </is>
      </c>
      <c r="I7191" t="inlineStr">
        <is>
          <t>Not Critical</t>
        </is>
      </c>
      <c r="J7191" t="n">
        <v>2</v>
      </c>
      <c r="K7191" t="inlineStr">
        <is>
          <t>A</t>
        </is>
      </c>
      <c r="L7191" s="9">
        <f>A7191&amp;"-"&amp;TEXT(E7191,"yyyymmdd")</f>
        <v/>
      </c>
    </row>
    <row r="7192">
      <c r="A7192" t="n">
        <v>50148323</v>
      </c>
      <c r="B7192" t="inlineStr">
        <is>
          <t>Brooklyn</t>
        </is>
      </c>
      <c r="C7192" t="inlineStr">
        <is>
          <t>11225</t>
        </is>
      </c>
      <c r="D7192" t="inlineStr">
        <is>
          <t>Caribbean</t>
        </is>
      </c>
      <c r="E7192" s="8" t="n">
        <v>46156</v>
      </c>
      <c r="F7192" t="inlineStr">
        <is>
          <t>Violations were cited in the following area(s).</t>
        </is>
      </c>
      <c r="G7192" t="inlineStr">
        <is>
          <t>02B</t>
        </is>
      </c>
      <c r="H7192" t="inlineStr">
        <is>
          <t>Hot TCS food item not held at or above 140 °F.</t>
        </is>
      </c>
      <c r="I7192" t="inlineStr">
        <is>
          <t>Critical</t>
        </is>
      </c>
      <c r="J7192" t="n">
        <v>36</v>
      </c>
      <c r="L7192" s="9">
        <f>A7192&amp;"-"&amp;TEXT(E7192,"yyyymmdd")</f>
        <v/>
      </c>
    </row>
    <row r="7193">
      <c r="A7193" t="n">
        <v>50148323</v>
      </c>
      <c r="B7193" t="inlineStr">
        <is>
          <t>Brooklyn</t>
        </is>
      </c>
      <c r="C7193" t="inlineStr">
        <is>
          <t>11225</t>
        </is>
      </c>
      <c r="D7193" t="inlineStr">
        <is>
          <t>Caribbean</t>
        </is>
      </c>
      <c r="E7193" s="8" t="n">
        <v>46156</v>
      </c>
      <c r="F7193" t="inlineStr">
        <is>
          <t>Violations were cited in the following area(s).</t>
        </is>
      </c>
      <c r="G7193" t="inlineStr">
        <is>
          <t>04C</t>
        </is>
      </c>
      <c r="H7193" t="inlineStr">
        <is>
          <t>Food worker/food vendor does not use utensil or other barrier to eliminate bare hand contact with food that will not receive adequate additional heat treatment.</t>
        </is>
      </c>
      <c r="I7193" t="inlineStr">
        <is>
          <t>Critical</t>
        </is>
      </c>
      <c r="J7193" t="n">
        <v>36</v>
      </c>
      <c r="L7193" s="9">
        <f>A7193&amp;"-"&amp;TEXT(E7193,"yyyymmdd")</f>
        <v/>
      </c>
    </row>
    <row r="7194">
      <c r="A7194" t="n">
        <v>50148323</v>
      </c>
      <c r="B7194" t="inlineStr">
        <is>
          <t>Brooklyn</t>
        </is>
      </c>
      <c r="C7194" t="inlineStr">
        <is>
          <t>11225</t>
        </is>
      </c>
      <c r="D7194" t="inlineStr">
        <is>
          <t>Caribbean</t>
        </is>
      </c>
      <c r="E7194" s="8" t="n">
        <v>46156</v>
      </c>
      <c r="F7194" t="inlineStr">
        <is>
          <t>Violations were cited in the following area(s).</t>
        </is>
      </c>
      <c r="G7194" t="inlineStr">
        <is>
          <t>05D</t>
        </is>
      </c>
      <c r="H719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194" t="inlineStr">
        <is>
          <t>Critical</t>
        </is>
      </c>
      <c r="J7194" t="n">
        <v>36</v>
      </c>
      <c r="L7194" s="9">
        <f>A7194&amp;"-"&amp;TEXT(E7194,"yyyymmdd")</f>
        <v/>
      </c>
    </row>
    <row r="7195">
      <c r="A7195" t="n">
        <v>50148323</v>
      </c>
      <c r="B7195" t="inlineStr">
        <is>
          <t>Brooklyn</t>
        </is>
      </c>
      <c r="C7195" t="inlineStr">
        <is>
          <t>11225</t>
        </is>
      </c>
      <c r="D7195" t="inlineStr">
        <is>
          <t>Caribbean</t>
        </is>
      </c>
      <c r="E7195" s="8" t="n">
        <v>46156</v>
      </c>
      <c r="F7195" t="inlineStr">
        <is>
          <t>Violations were cited in the following area(s).</t>
        </is>
      </c>
      <c r="G7195" t="inlineStr">
        <is>
          <t>06A</t>
        </is>
      </c>
      <c r="H7195" t="inlineStr">
        <is>
          <t>Personal cleanliness is inadequate. Outer garment soiled with possible contaminant. Effective hair restraint not worn where required. Jewelry worn on hands or arms. Fingernail polish worn or fingernails not kept clean and trimmed.</t>
        </is>
      </c>
      <c r="I7195" t="inlineStr">
        <is>
          <t>Critical</t>
        </is>
      </c>
      <c r="J7195" t="n">
        <v>36</v>
      </c>
      <c r="L7195" s="9">
        <f>A7195&amp;"-"&amp;TEXT(E7195,"yyyymmdd")</f>
        <v/>
      </c>
    </row>
    <row r="7196">
      <c r="A7196" t="n">
        <v>50148323</v>
      </c>
      <c r="B7196" t="inlineStr">
        <is>
          <t>Brooklyn</t>
        </is>
      </c>
      <c r="C7196" t="inlineStr">
        <is>
          <t>11225</t>
        </is>
      </c>
      <c r="D7196" t="inlineStr">
        <is>
          <t>Caribbean</t>
        </is>
      </c>
      <c r="E7196" s="8" t="n">
        <v>46156</v>
      </c>
      <c r="F7196" t="inlineStr">
        <is>
          <t>Violations were cited in the following area(s).</t>
        </is>
      </c>
      <c r="G7196" t="inlineStr">
        <is>
          <t>10B</t>
        </is>
      </c>
      <c r="H7196" t="inlineStr">
        <is>
          <t>Anti-siphonage or back-flow prevention device not provided where required; equipment or floor not properly drained; sewage disposal system in disrepair or not functioning properly. Condensation or liquid waste improperly disposed of.</t>
        </is>
      </c>
      <c r="I7196" t="inlineStr">
        <is>
          <t>Not Critical</t>
        </is>
      </c>
      <c r="J7196" t="n">
        <v>36</v>
      </c>
      <c r="L7196" s="9">
        <f>A7196&amp;"-"&amp;TEXT(E7196,"yyyymmdd")</f>
        <v/>
      </c>
    </row>
    <row r="7197">
      <c r="A7197" t="n">
        <v>50148323</v>
      </c>
      <c r="B7197" t="inlineStr">
        <is>
          <t>Brooklyn</t>
        </is>
      </c>
      <c r="C7197" t="inlineStr">
        <is>
          <t>11225</t>
        </is>
      </c>
      <c r="D7197" t="inlineStr">
        <is>
          <t>Caribbean</t>
        </is>
      </c>
      <c r="E7197" s="8" t="n">
        <v>46156</v>
      </c>
      <c r="F7197" t="inlineStr">
        <is>
          <t>Violations were cited in the following area(s).</t>
        </is>
      </c>
      <c r="G7197" t="inlineStr">
        <is>
          <t>10F</t>
        </is>
      </c>
      <c r="H7197" t="inlineStr">
        <is>
          <t>Non-food contact surface or equipment made of unacceptable material, not kept clean, or not properly sealed, raised, spaced or movable to allow accessibility for cleaning on all sides, above and underneath the unit.</t>
        </is>
      </c>
      <c r="I7197" t="inlineStr">
        <is>
          <t>Not Critical</t>
        </is>
      </c>
      <c r="J7197" t="n">
        <v>36</v>
      </c>
      <c r="L7197" s="9">
        <f>A7197&amp;"-"&amp;TEXT(E7197,"yyyymmdd")</f>
        <v/>
      </c>
    </row>
    <row r="7198">
      <c r="A7198" t="n">
        <v>50149307</v>
      </c>
      <c r="B7198" t="inlineStr">
        <is>
          <t>Queens</t>
        </is>
      </c>
      <c r="C7198" t="inlineStr">
        <is>
          <t>11385</t>
        </is>
      </c>
      <c r="D7198" t="inlineStr">
        <is>
          <t>American</t>
        </is>
      </c>
      <c r="E7198" s="8" t="n">
        <v>46156</v>
      </c>
      <c r="F7198" t="inlineStr">
        <is>
          <t>Violations were cited in the following area(s).</t>
        </is>
      </c>
      <c r="G7198" t="inlineStr">
        <is>
          <t>03A</t>
        </is>
      </c>
      <c r="H7198"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7198" t="inlineStr">
        <is>
          <t>Critical</t>
        </is>
      </c>
      <c r="J7198" t="n">
        <v>25</v>
      </c>
      <c r="L7198" s="9">
        <f>A7198&amp;"-"&amp;TEXT(E7198,"yyyymmdd")</f>
        <v/>
      </c>
    </row>
    <row r="7199">
      <c r="A7199" t="n">
        <v>50149307</v>
      </c>
      <c r="B7199" t="inlineStr">
        <is>
          <t>Queens</t>
        </is>
      </c>
      <c r="C7199" t="inlineStr">
        <is>
          <t>11385</t>
        </is>
      </c>
      <c r="D7199" t="inlineStr">
        <is>
          <t>American</t>
        </is>
      </c>
      <c r="E7199" s="8" t="n">
        <v>46156</v>
      </c>
      <c r="F7199" t="inlineStr">
        <is>
          <t>Violations were cited in the following area(s).</t>
        </is>
      </c>
      <c r="G7199" t="inlineStr">
        <is>
          <t>04K</t>
        </is>
      </c>
      <c r="H7199" t="inlineStr">
        <is>
          <t>Evidence of rats or live rats in establishment's food or non-food areas.</t>
        </is>
      </c>
      <c r="I7199" t="inlineStr">
        <is>
          <t>Critical</t>
        </is>
      </c>
      <c r="J7199" t="n">
        <v>25</v>
      </c>
      <c r="L7199" s="9">
        <f>A7199&amp;"-"&amp;TEXT(E7199,"yyyymmdd")</f>
        <v/>
      </c>
    </row>
    <row r="7200">
      <c r="A7200" t="n">
        <v>50149307</v>
      </c>
      <c r="B7200" t="inlineStr">
        <is>
          <t>Queens</t>
        </is>
      </c>
      <c r="C7200" t="inlineStr">
        <is>
          <t>11385</t>
        </is>
      </c>
      <c r="D7200" t="inlineStr">
        <is>
          <t>American</t>
        </is>
      </c>
      <c r="E7200" s="8" t="n">
        <v>46156</v>
      </c>
      <c r="F7200" t="inlineStr">
        <is>
          <t>Violations were cited in the following area(s).</t>
        </is>
      </c>
      <c r="G7200" t="inlineStr">
        <is>
          <t>04L</t>
        </is>
      </c>
      <c r="H7200" t="inlineStr">
        <is>
          <t>Evidence of mice or live mice in establishment's food or non-food areas.</t>
        </is>
      </c>
      <c r="I7200" t="inlineStr">
        <is>
          <t>Critical</t>
        </is>
      </c>
      <c r="J7200" t="n">
        <v>25</v>
      </c>
      <c r="L7200" s="9">
        <f>A7200&amp;"-"&amp;TEXT(E7200,"yyyymmdd")</f>
        <v/>
      </c>
    </row>
    <row r="7201">
      <c r="A7201" t="n">
        <v>50149307</v>
      </c>
      <c r="B7201" t="inlineStr">
        <is>
          <t>Queens</t>
        </is>
      </c>
      <c r="C7201" t="inlineStr">
        <is>
          <t>11385</t>
        </is>
      </c>
      <c r="D7201" t="inlineStr">
        <is>
          <t>American</t>
        </is>
      </c>
      <c r="E7201" s="8" t="n">
        <v>46156</v>
      </c>
      <c r="F7201" t="inlineStr">
        <is>
          <t>Violations were cited in the following area(s).</t>
        </is>
      </c>
      <c r="G7201" t="inlineStr">
        <is>
          <t>08A</t>
        </is>
      </c>
      <c r="H7201" t="inlineStr">
        <is>
          <t>Establishment is not free of harborage or conditions conducive to rodents, insects or other pests.</t>
        </is>
      </c>
      <c r="I7201" t="inlineStr">
        <is>
          <t>Not Critical</t>
        </is>
      </c>
      <c r="J7201" t="n">
        <v>25</v>
      </c>
      <c r="L7201" s="9">
        <f>A7201&amp;"-"&amp;TEXT(E7201,"yyyymmdd")</f>
        <v/>
      </c>
    </row>
    <row r="7202">
      <c r="A7202" t="n">
        <v>50149307</v>
      </c>
      <c r="B7202" t="inlineStr">
        <is>
          <t>Queens</t>
        </is>
      </c>
      <c r="C7202" t="inlineStr">
        <is>
          <t>11385</t>
        </is>
      </c>
      <c r="D7202" t="inlineStr">
        <is>
          <t>American</t>
        </is>
      </c>
      <c r="E7202" s="8" t="n">
        <v>46156</v>
      </c>
      <c r="F7202" t="inlineStr">
        <is>
          <t>Violations were cited in the following area(s).</t>
        </is>
      </c>
      <c r="G7202" t="inlineStr">
        <is>
          <t>10F</t>
        </is>
      </c>
      <c r="H7202" t="inlineStr">
        <is>
          <t>Non-food contact surface or equipment made of unacceptable material, not kept clean, or not properly sealed, raised, spaced or movable to allow accessibility for cleaning on all sides, above and underneath the unit.</t>
        </is>
      </c>
      <c r="I7202" t="inlineStr">
        <is>
          <t>Not Critical</t>
        </is>
      </c>
      <c r="J7202" t="n">
        <v>25</v>
      </c>
      <c r="L7202" s="9">
        <f>A7202&amp;"-"&amp;TEXT(E7202,"yyyymmdd")</f>
        <v/>
      </c>
    </row>
    <row r="7203">
      <c r="A7203" t="n">
        <v>50149461</v>
      </c>
      <c r="B7203" t="inlineStr">
        <is>
          <t>Manhattan</t>
        </is>
      </c>
      <c r="C7203" t="inlineStr">
        <is>
          <t>10028</t>
        </is>
      </c>
      <c r="D7203" t="inlineStr">
        <is>
          <t>Eastern European</t>
        </is>
      </c>
      <c r="E7203" s="8" t="n">
        <v>46156</v>
      </c>
      <c r="F7203" t="inlineStr">
        <is>
          <t>Violations were cited in the following area(s).</t>
        </is>
      </c>
      <c r="G7203" t="inlineStr">
        <is>
          <t>04A</t>
        </is>
      </c>
      <c r="H7203" t="inlineStr">
        <is>
          <t>Food Protection Certificate (FPC) not held by manager or supervisor of food operations.</t>
        </is>
      </c>
      <c r="I7203" t="inlineStr">
        <is>
          <t>Critical</t>
        </is>
      </c>
      <c r="J7203" t="n">
        <v>32</v>
      </c>
      <c r="L7203" s="9">
        <f>A7203&amp;"-"&amp;TEXT(E7203,"yyyymmdd")</f>
        <v/>
      </c>
    </row>
    <row r="7204">
      <c r="A7204" t="n">
        <v>50149461</v>
      </c>
      <c r="B7204" t="inlineStr">
        <is>
          <t>Manhattan</t>
        </is>
      </c>
      <c r="C7204" t="inlineStr">
        <is>
          <t>10028</t>
        </is>
      </c>
      <c r="D7204" t="inlineStr">
        <is>
          <t>Eastern European</t>
        </is>
      </c>
      <c r="E7204" s="8" t="n">
        <v>46156</v>
      </c>
      <c r="F7204" t="inlineStr">
        <is>
          <t>Violations were cited in the following area(s).</t>
        </is>
      </c>
      <c r="G7204" t="inlineStr">
        <is>
          <t>04N</t>
        </is>
      </c>
      <c r="H7204" t="inlineStr">
        <is>
          <t>Filth flies or food/refuse/sewage associated with (FRSA) flies or other nuisance pests in establishment’s food and/or non-food areas. FRSA flies include house flies, blow flies, bottle flies, flesh flies, drain flies, Phorid flies and fruit flies.</t>
        </is>
      </c>
      <c r="I7204" t="inlineStr">
        <is>
          <t>Critical</t>
        </is>
      </c>
      <c r="J7204" t="n">
        <v>32</v>
      </c>
      <c r="L7204" s="9">
        <f>A7204&amp;"-"&amp;TEXT(E7204,"yyyymmdd")</f>
        <v/>
      </c>
    </row>
    <row r="7205">
      <c r="A7205" t="n">
        <v>50149461</v>
      </c>
      <c r="B7205" t="inlineStr">
        <is>
          <t>Manhattan</t>
        </is>
      </c>
      <c r="C7205" t="inlineStr">
        <is>
          <t>10028</t>
        </is>
      </c>
      <c r="D7205" t="inlineStr">
        <is>
          <t>Eastern European</t>
        </is>
      </c>
      <c r="E7205" s="8" t="n">
        <v>46156</v>
      </c>
      <c r="F7205" t="inlineStr">
        <is>
          <t>Violations were cited in the following area(s).</t>
        </is>
      </c>
      <c r="G7205" t="inlineStr">
        <is>
          <t>06D</t>
        </is>
      </c>
      <c r="H7205" t="inlineStr">
        <is>
          <t>Food contact surface not properly washed, rinsed and sanitized after each use and following any activity when contamination may have occurred.</t>
        </is>
      </c>
      <c r="I7205" t="inlineStr">
        <is>
          <t>Critical</t>
        </is>
      </c>
      <c r="J7205" t="n">
        <v>32</v>
      </c>
      <c r="L7205" s="9">
        <f>A7205&amp;"-"&amp;TEXT(E7205,"yyyymmdd")</f>
        <v/>
      </c>
    </row>
    <row r="7206">
      <c r="A7206" t="n">
        <v>50149461</v>
      </c>
      <c r="B7206" t="inlineStr">
        <is>
          <t>Manhattan</t>
        </is>
      </c>
      <c r="C7206" t="inlineStr">
        <is>
          <t>10028</t>
        </is>
      </c>
      <c r="D7206" t="inlineStr">
        <is>
          <t>Eastern European</t>
        </is>
      </c>
      <c r="E7206" s="8" t="n">
        <v>46156</v>
      </c>
      <c r="F7206" t="inlineStr">
        <is>
          <t>Violations were cited in the following area(s).</t>
        </is>
      </c>
      <c r="G7206" t="inlineStr">
        <is>
          <t>08A</t>
        </is>
      </c>
      <c r="H7206" t="inlineStr">
        <is>
          <t>Establishment is not free of harborage or conditions conducive to rodents, insects or other pests.</t>
        </is>
      </c>
      <c r="I7206" t="inlineStr">
        <is>
          <t>Not Critical</t>
        </is>
      </c>
      <c r="J7206" t="n">
        <v>32</v>
      </c>
      <c r="L7206" s="9">
        <f>A7206&amp;"-"&amp;TEXT(E7206,"yyyymmdd")</f>
        <v/>
      </c>
    </row>
    <row r="7207">
      <c r="A7207" t="n">
        <v>50149461</v>
      </c>
      <c r="B7207" t="inlineStr">
        <is>
          <t>Manhattan</t>
        </is>
      </c>
      <c r="C7207" t="inlineStr">
        <is>
          <t>10028</t>
        </is>
      </c>
      <c r="D7207" t="inlineStr">
        <is>
          <t>Eastern European</t>
        </is>
      </c>
      <c r="E7207" s="8" t="n">
        <v>46156</v>
      </c>
      <c r="F7207" t="inlineStr">
        <is>
          <t>Violations were cited in the following area(s).</t>
        </is>
      </c>
      <c r="G7207" t="inlineStr">
        <is>
          <t>10B</t>
        </is>
      </c>
      <c r="H7207" t="inlineStr">
        <is>
          <t>Anti-siphonage or back-flow prevention device not provided where required; equipment or floor not properly drained; sewage disposal system in disrepair or not functioning properly. Condensation or liquid waste improperly disposed of.</t>
        </is>
      </c>
      <c r="I7207" t="inlineStr">
        <is>
          <t>Not Critical</t>
        </is>
      </c>
      <c r="J7207" t="n">
        <v>32</v>
      </c>
      <c r="L7207" s="9">
        <f>A7207&amp;"-"&amp;TEXT(E7207,"yyyymmdd")</f>
        <v/>
      </c>
    </row>
    <row r="7208">
      <c r="A7208" t="n">
        <v>50149461</v>
      </c>
      <c r="B7208" t="inlineStr">
        <is>
          <t>Manhattan</t>
        </is>
      </c>
      <c r="C7208" t="inlineStr">
        <is>
          <t>10028</t>
        </is>
      </c>
      <c r="D7208" t="inlineStr">
        <is>
          <t>Eastern European</t>
        </is>
      </c>
      <c r="E7208" s="8" t="n">
        <v>46156</v>
      </c>
      <c r="F7208" t="inlineStr">
        <is>
          <t>Violations were cited in the following area(s).</t>
        </is>
      </c>
      <c r="G7208" t="inlineStr">
        <is>
          <t>10F</t>
        </is>
      </c>
      <c r="H7208" t="inlineStr">
        <is>
          <t>Non-food contact surface or equipment made of unacceptable material, not kept clean, or not properly sealed, raised, spaced or movable to allow accessibility for cleaning on all sides, above and underneath the unit.</t>
        </is>
      </c>
      <c r="I7208" t="inlineStr">
        <is>
          <t>Not Critical</t>
        </is>
      </c>
      <c r="J7208" t="n">
        <v>32</v>
      </c>
      <c r="L7208" s="9">
        <f>A7208&amp;"-"&amp;TEXT(E7208,"yyyymmdd")</f>
        <v/>
      </c>
    </row>
    <row r="7209">
      <c r="A7209" t="n">
        <v>50155851</v>
      </c>
      <c r="B7209" t="inlineStr">
        <is>
          <t>Brooklyn</t>
        </is>
      </c>
      <c r="C7209" t="inlineStr">
        <is>
          <t>11201</t>
        </is>
      </c>
      <c r="D7209" t="inlineStr">
        <is>
          <t>Other</t>
        </is>
      </c>
      <c r="E7209" s="8" t="n">
        <v>46156</v>
      </c>
      <c r="F7209" t="inlineStr">
        <is>
          <t>Violations were cited in the following area(s).</t>
        </is>
      </c>
      <c r="G7209" t="inlineStr">
        <is>
          <t>02B</t>
        </is>
      </c>
      <c r="H7209" t="inlineStr">
        <is>
          <t>Hot TCS food item not held at or above 140 °F.</t>
        </is>
      </c>
      <c r="I7209" t="inlineStr">
        <is>
          <t>Critical</t>
        </is>
      </c>
      <c r="J7209" t="n">
        <v>26</v>
      </c>
      <c r="L7209" s="9">
        <f>A7209&amp;"-"&amp;TEXT(E7209,"yyyymmdd")</f>
        <v/>
      </c>
    </row>
    <row r="7210">
      <c r="A7210" t="n">
        <v>50155851</v>
      </c>
      <c r="B7210" t="inlineStr">
        <is>
          <t>Brooklyn</t>
        </is>
      </c>
      <c r="C7210" t="inlineStr">
        <is>
          <t>11201</t>
        </is>
      </c>
      <c r="D7210" t="inlineStr">
        <is>
          <t>Other</t>
        </is>
      </c>
      <c r="E7210" s="8" t="n">
        <v>46156</v>
      </c>
      <c r="F7210" t="inlineStr">
        <is>
          <t>Violations were cited in the following area(s).</t>
        </is>
      </c>
      <c r="G7210" t="inlineStr">
        <is>
          <t>06A</t>
        </is>
      </c>
      <c r="H7210" t="inlineStr">
        <is>
          <t>Personal cleanliness is inadequate. Outer garment soiled with possible contaminant. Effective hair restraint not worn where required. Jewelry worn on hands or arms. Fingernail polish worn or fingernails not kept clean and trimmed.</t>
        </is>
      </c>
      <c r="I7210" t="inlineStr">
        <is>
          <t>Critical</t>
        </is>
      </c>
      <c r="J7210" t="n">
        <v>26</v>
      </c>
      <c r="L7210" s="9">
        <f>A7210&amp;"-"&amp;TEXT(E7210,"yyyymmdd")</f>
        <v/>
      </c>
    </row>
    <row r="7211">
      <c r="A7211" t="n">
        <v>50155851</v>
      </c>
      <c r="B7211" t="inlineStr">
        <is>
          <t>Brooklyn</t>
        </is>
      </c>
      <c r="C7211" t="inlineStr">
        <is>
          <t>11201</t>
        </is>
      </c>
      <c r="D7211" t="inlineStr">
        <is>
          <t>Other</t>
        </is>
      </c>
      <c r="E7211" s="8" t="n">
        <v>46156</v>
      </c>
      <c r="F7211" t="inlineStr">
        <is>
          <t>Violations were cited in the following area(s).</t>
        </is>
      </c>
      <c r="G7211" t="inlineStr">
        <is>
          <t>09A</t>
        </is>
      </c>
      <c r="H7211" t="inlineStr">
        <is>
          <t>Swollen, leaking, rusted or otherwise damaged canned food to be returned to distributor not segregated from intact product and clearly labeled DO NOT USE</t>
        </is>
      </c>
      <c r="I7211" t="inlineStr">
        <is>
          <t>Critical</t>
        </is>
      </c>
      <c r="J7211" t="n">
        <v>26</v>
      </c>
      <c r="L7211" s="9">
        <f>A7211&amp;"-"&amp;TEXT(E7211,"yyyymmdd")</f>
        <v/>
      </c>
    </row>
    <row r="7212">
      <c r="A7212" t="n">
        <v>50155851</v>
      </c>
      <c r="B7212" t="inlineStr">
        <is>
          <t>Brooklyn</t>
        </is>
      </c>
      <c r="C7212" t="inlineStr">
        <is>
          <t>11201</t>
        </is>
      </c>
      <c r="D7212" t="inlineStr">
        <is>
          <t>Other</t>
        </is>
      </c>
      <c r="E7212" s="8" t="n">
        <v>46156</v>
      </c>
      <c r="F7212" t="inlineStr">
        <is>
          <t>Violations were cited in the following area(s).</t>
        </is>
      </c>
      <c r="G7212" t="inlineStr">
        <is>
          <t>10F</t>
        </is>
      </c>
      <c r="H7212" t="inlineStr">
        <is>
          <t>Non-food contact surface or equipment made of unacceptable material, not kept clean, or not properly sealed, raised, spaced or movable to allow accessibility for cleaning on all sides, above and underneath the unit.</t>
        </is>
      </c>
      <c r="I7212" t="inlineStr">
        <is>
          <t>Not Critical</t>
        </is>
      </c>
      <c r="J7212" t="n">
        <v>26</v>
      </c>
      <c r="L7212" s="9">
        <f>A7212&amp;"-"&amp;TEXT(E7212,"yyyymmdd")</f>
        <v/>
      </c>
    </row>
    <row r="7213">
      <c r="A7213" t="n">
        <v>50155851</v>
      </c>
      <c r="B7213" t="inlineStr">
        <is>
          <t>Brooklyn</t>
        </is>
      </c>
      <c r="C7213" t="inlineStr">
        <is>
          <t>11201</t>
        </is>
      </c>
      <c r="D7213" t="inlineStr">
        <is>
          <t>Other</t>
        </is>
      </c>
      <c r="E7213" s="8" t="n">
        <v>46156</v>
      </c>
      <c r="F7213" t="inlineStr">
        <is>
          <t>Violations were cited in the following area(s).</t>
        </is>
      </c>
      <c r="G7213" t="inlineStr">
        <is>
          <t>10G</t>
        </is>
      </c>
      <c r="H7213" t="inlineStr">
        <is>
          <t>Dishwashing and ware washing: Cleaning and sanitizing of tableware, including dishes, utensils, and equipment deficient.</t>
        </is>
      </c>
      <c r="I7213" t="inlineStr">
        <is>
          <t>Not Critical</t>
        </is>
      </c>
      <c r="J7213" t="n">
        <v>26</v>
      </c>
      <c r="L7213" s="9">
        <f>A7213&amp;"-"&amp;TEXT(E7213,"yyyymmdd")</f>
        <v/>
      </c>
    </row>
    <row r="7214">
      <c r="A7214" t="n">
        <v>40395375</v>
      </c>
      <c r="B7214" t="inlineStr">
        <is>
          <t>Queens</t>
        </is>
      </c>
      <c r="C7214" t="inlineStr">
        <is>
          <t>11373</t>
        </is>
      </c>
      <c r="D7214" t="inlineStr">
        <is>
          <t>American</t>
        </is>
      </c>
      <c r="E7214" s="8" t="n">
        <v>46157</v>
      </c>
      <c r="F7214" t="inlineStr">
        <is>
          <t>Violations were cited in the following area(s).</t>
        </is>
      </c>
      <c r="G7214" t="inlineStr">
        <is>
          <t>04A</t>
        </is>
      </c>
      <c r="H7214" t="inlineStr">
        <is>
          <t>Food Protection Certificate (FPC) not held by manager or supervisor of food operations.</t>
        </is>
      </c>
      <c r="I7214" t="inlineStr">
        <is>
          <t>Critical</t>
        </is>
      </c>
      <c r="J7214" t="n">
        <v>26</v>
      </c>
      <c r="K7214" t="inlineStr">
        <is>
          <t>N</t>
        </is>
      </c>
      <c r="L7214" s="9">
        <f>A7214&amp;"-"&amp;TEXT(E7214,"yyyymmdd")</f>
        <v/>
      </c>
    </row>
    <row r="7215">
      <c r="A7215" t="n">
        <v>40395375</v>
      </c>
      <c r="B7215" t="inlineStr">
        <is>
          <t>Queens</t>
        </is>
      </c>
      <c r="C7215" t="inlineStr">
        <is>
          <t>11373</t>
        </is>
      </c>
      <c r="D7215" t="inlineStr">
        <is>
          <t>American</t>
        </is>
      </c>
      <c r="E7215" s="8" t="n">
        <v>46157</v>
      </c>
      <c r="F7215" t="inlineStr">
        <is>
          <t>Violations were cited in the following area(s).</t>
        </is>
      </c>
      <c r="G7215" t="inlineStr">
        <is>
          <t>06C</t>
        </is>
      </c>
      <c r="H721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215" t="inlineStr">
        <is>
          <t>Critical</t>
        </is>
      </c>
      <c r="J7215" t="n">
        <v>26</v>
      </c>
      <c r="K7215" t="inlineStr">
        <is>
          <t>N</t>
        </is>
      </c>
      <c r="L7215" s="9">
        <f>A7215&amp;"-"&amp;TEXT(E7215,"yyyymmdd")</f>
        <v/>
      </c>
    </row>
    <row r="7216">
      <c r="A7216" t="n">
        <v>40395375</v>
      </c>
      <c r="B7216" t="inlineStr">
        <is>
          <t>Queens</t>
        </is>
      </c>
      <c r="C7216" t="inlineStr">
        <is>
          <t>11373</t>
        </is>
      </c>
      <c r="D7216" t="inlineStr">
        <is>
          <t>American</t>
        </is>
      </c>
      <c r="E7216" s="8" t="n">
        <v>46157</v>
      </c>
      <c r="F7216" t="inlineStr">
        <is>
          <t>Violations were cited in the following area(s).</t>
        </is>
      </c>
      <c r="G7216" t="inlineStr">
        <is>
          <t>06D</t>
        </is>
      </c>
      <c r="H7216" t="inlineStr">
        <is>
          <t>Food contact surface not properly washed, rinsed and sanitized after each use and following any activity when contamination may have occurred.</t>
        </is>
      </c>
      <c r="I7216" t="inlineStr">
        <is>
          <t>Critical</t>
        </is>
      </c>
      <c r="J7216" t="n">
        <v>26</v>
      </c>
      <c r="K7216" t="inlineStr">
        <is>
          <t>N</t>
        </is>
      </c>
      <c r="L7216" s="9">
        <f>A7216&amp;"-"&amp;TEXT(E7216,"yyyymmdd")</f>
        <v/>
      </c>
    </row>
    <row r="7217">
      <c r="A7217" t="n">
        <v>40395375</v>
      </c>
      <c r="B7217" t="inlineStr">
        <is>
          <t>Queens</t>
        </is>
      </c>
      <c r="C7217" t="inlineStr">
        <is>
          <t>11373</t>
        </is>
      </c>
      <c r="D7217" t="inlineStr">
        <is>
          <t>American</t>
        </is>
      </c>
      <c r="E7217" s="8" t="n">
        <v>46157</v>
      </c>
      <c r="F7217" t="inlineStr">
        <is>
          <t>Violations were cited in the following area(s).</t>
        </is>
      </c>
      <c r="G7217" t="inlineStr">
        <is>
          <t>10G</t>
        </is>
      </c>
      <c r="H7217" t="inlineStr">
        <is>
          <t>Dishwashing and ware washing: Cleaning and sanitizing of tableware, including dishes, utensils, and equipment deficient.</t>
        </is>
      </c>
      <c r="I7217" t="inlineStr">
        <is>
          <t>Not Critical</t>
        </is>
      </c>
      <c r="J7217" t="n">
        <v>26</v>
      </c>
      <c r="K7217" t="inlineStr">
        <is>
          <t>N</t>
        </is>
      </c>
      <c r="L7217" s="9">
        <f>A7217&amp;"-"&amp;TEXT(E7217,"yyyymmdd")</f>
        <v/>
      </c>
    </row>
    <row r="7218">
      <c r="A7218" t="n">
        <v>41060947</v>
      </c>
      <c r="B7218" t="inlineStr">
        <is>
          <t>Bronx</t>
        </is>
      </c>
      <c r="C7218" t="inlineStr">
        <is>
          <t>10457</t>
        </is>
      </c>
      <c r="D7218" t="inlineStr">
        <is>
          <t>Spanish</t>
        </is>
      </c>
      <c r="E7218" s="8" t="n">
        <v>46157</v>
      </c>
      <c r="F7218" t="inlineStr">
        <is>
          <t>Violations were cited in the following area(s).</t>
        </is>
      </c>
      <c r="G7218" t="inlineStr">
        <is>
          <t>02H</t>
        </is>
      </c>
      <c r="H7218" t="inlineStr">
        <is>
          <t>After cooking or removal from hot holding, TCS food not cooled by an approved method whereby the internal temperature is reduced from 140 °F to 70 °F or less within 2 hours, and from 70 °F to 41 °F or less within 4 additional hours.</t>
        </is>
      </c>
      <c r="I7218" t="inlineStr">
        <is>
          <t>Critical</t>
        </is>
      </c>
      <c r="J7218" t="n">
        <v>29</v>
      </c>
      <c r="L7218" s="9">
        <f>A7218&amp;"-"&amp;TEXT(E7218,"yyyymmdd")</f>
        <v/>
      </c>
    </row>
    <row r="7219">
      <c r="A7219" t="n">
        <v>41060947</v>
      </c>
      <c r="B7219" t="inlineStr">
        <is>
          <t>Bronx</t>
        </is>
      </c>
      <c r="C7219" t="inlineStr">
        <is>
          <t>10457</t>
        </is>
      </c>
      <c r="D7219" t="inlineStr">
        <is>
          <t>Spanish</t>
        </is>
      </c>
      <c r="E7219" s="8" t="n">
        <v>46157</v>
      </c>
      <c r="F7219" t="inlineStr">
        <is>
          <t>Violations were cited in the following area(s).</t>
        </is>
      </c>
      <c r="G7219" t="inlineStr">
        <is>
          <t>04N</t>
        </is>
      </c>
      <c r="H7219" t="inlineStr">
        <is>
          <t>Filth flies or food/refuse/sewage associated with (FRSA) flies or other nuisance pests in establishment’s food and/or non-food areas. FRSA flies include house flies, blow flies, bottle flies, flesh flies, drain flies, Phorid flies and fruit flies.</t>
        </is>
      </c>
      <c r="I7219" t="inlineStr">
        <is>
          <t>Critical</t>
        </is>
      </c>
      <c r="J7219" t="n">
        <v>29</v>
      </c>
      <c r="L7219" s="9">
        <f>A7219&amp;"-"&amp;TEXT(E7219,"yyyymmdd")</f>
        <v/>
      </c>
    </row>
    <row r="7220">
      <c r="A7220" t="n">
        <v>41060947</v>
      </c>
      <c r="B7220" t="inlineStr">
        <is>
          <t>Bronx</t>
        </is>
      </c>
      <c r="C7220" t="inlineStr">
        <is>
          <t>10457</t>
        </is>
      </c>
      <c r="D7220" t="inlineStr">
        <is>
          <t>Spanish</t>
        </is>
      </c>
      <c r="E7220" s="8" t="n">
        <v>46157</v>
      </c>
      <c r="F7220" t="inlineStr">
        <is>
          <t>Violations were cited in the following area(s).</t>
        </is>
      </c>
      <c r="G7220" t="inlineStr">
        <is>
          <t>06D</t>
        </is>
      </c>
      <c r="H7220" t="inlineStr">
        <is>
          <t>Food contact surface not properly washed, rinsed and sanitized after each use and following any activity when contamination may have occurred.</t>
        </is>
      </c>
      <c r="I7220" t="inlineStr">
        <is>
          <t>Critical</t>
        </is>
      </c>
      <c r="J7220" t="n">
        <v>29</v>
      </c>
      <c r="L7220" s="9">
        <f>A7220&amp;"-"&amp;TEXT(E7220,"yyyymmdd")</f>
        <v/>
      </c>
    </row>
    <row r="7221">
      <c r="A7221" t="n">
        <v>41060947</v>
      </c>
      <c r="B7221" t="inlineStr">
        <is>
          <t>Bronx</t>
        </is>
      </c>
      <c r="C7221" t="inlineStr">
        <is>
          <t>10457</t>
        </is>
      </c>
      <c r="D7221" t="inlineStr">
        <is>
          <t>Spanish</t>
        </is>
      </c>
      <c r="E7221" s="8" t="n">
        <v>46157</v>
      </c>
      <c r="F7221" t="inlineStr">
        <is>
          <t>Violations were cited in the following area(s).</t>
        </is>
      </c>
      <c r="G7221" t="inlineStr">
        <is>
          <t>08A</t>
        </is>
      </c>
      <c r="H7221" t="inlineStr">
        <is>
          <t>Establishment is not free of harborage or conditions conducive to rodents, insects or other pests.</t>
        </is>
      </c>
      <c r="I7221" t="inlineStr">
        <is>
          <t>Not Critical</t>
        </is>
      </c>
      <c r="J7221" t="n">
        <v>29</v>
      </c>
      <c r="L7221" s="9">
        <f>A7221&amp;"-"&amp;TEXT(E7221,"yyyymmdd")</f>
        <v/>
      </c>
    </row>
    <row r="7222">
      <c r="A7222" t="n">
        <v>41060947</v>
      </c>
      <c r="B7222" t="inlineStr">
        <is>
          <t>Bronx</t>
        </is>
      </c>
      <c r="C7222" t="inlineStr">
        <is>
          <t>10457</t>
        </is>
      </c>
      <c r="D7222" t="inlineStr">
        <is>
          <t>Spanish</t>
        </is>
      </c>
      <c r="E7222" s="8" t="n">
        <v>46157</v>
      </c>
      <c r="F7222" t="inlineStr">
        <is>
          <t>Violations were cited in the following area(s).</t>
        </is>
      </c>
      <c r="G7222" t="inlineStr">
        <is>
          <t>10B</t>
        </is>
      </c>
      <c r="H7222" t="inlineStr">
        <is>
          <t>Anti-siphonage or back-flow prevention device not provided where required; equipment or floor not properly drained; sewage disposal system in disrepair or not functioning properly. Condensation or liquid waste improperly disposed of.</t>
        </is>
      </c>
      <c r="I7222" t="inlineStr">
        <is>
          <t>Not Critical</t>
        </is>
      </c>
      <c r="J7222" t="n">
        <v>29</v>
      </c>
      <c r="L7222" s="9">
        <f>A7222&amp;"-"&amp;TEXT(E7222,"yyyymmdd")</f>
        <v/>
      </c>
    </row>
    <row r="7223">
      <c r="A7223" t="n">
        <v>41060947</v>
      </c>
      <c r="B7223" t="inlineStr">
        <is>
          <t>Bronx</t>
        </is>
      </c>
      <c r="C7223" t="inlineStr">
        <is>
          <t>10457</t>
        </is>
      </c>
      <c r="D7223" t="inlineStr">
        <is>
          <t>Spanish</t>
        </is>
      </c>
      <c r="E7223" s="8" t="n">
        <v>46157</v>
      </c>
      <c r="F7223" t="inlineStr">
        <is>
          <t>Violations were cited in the following area(s).</t>
        </is>
      </c>
      <c r="G7223" t="inlineStr">
        <is>
          <t>10F</t>
        </is>
      </c>
      <c r="H7223" t="inlineStr">
        <is>
          <t>Non-food contact surface or equipment made of unacceptable material, not kept clean, or not properly sealed, raised, spaced or movable to allow accessibility for cleaning on all sides, above and underneath the unit.</t>
        </is>
      </c>
      <c r="I7223" t="inlineStr">
        <is>
          <t>Not Critical</t>
        </is>
      </c>
      <c r="J7223" t="n">
        <v>29</v>
      </c>
      <c r="L7223" s="9">
        <f>A7223&amp;"-"&amp;TEXT(E7223,"yyyymmdd")</f>
        <v/>
      </c>
    </row>
    <row r="7224">
      <c r="A7224" t="n">
        <v>41066771</v>
      </c>
      <c r="B7224" t="inlineStr">
        <is>
          <t>Brooklyn</t>
        </is>
      </c>
      <c r="C7224" t="inlineStr">
        <is>
          <t>11220</t>
        </is>
      </c>
      <c r="D7224" t="inlineStr">
        <is>
          <t>Donuts</t>
        </is>
      </c>
      <c r="E7224" s="8" t="n">
        <v>46157</v>
      </c>
      <c r="F7224" t="inlineStr">
        <is>
          <t>Violations were cited in the following area(s).</t>
        </is>
      </c>
      <c r="G7224" t="inlineStr">
        <is>
          <t>02G</t>
        </is>
      </c>
      <c r="H7224" t="inlineStr">
        <is>
          <t>Cold TCS food item held above 41 °F; smoked or processed fish held above 38 °F; intact raw eggs held above 45 °F; or reduced oxygen packaged (ROP) TCS foods held above required temperatures except during active necessary preparation.</t>
        </is>
      </c>
      <c r="I7224" t="inlineStr">
        <is>
          <t>Critical</t>
        </is>
      </c>
      <c r="J7224" t="n">
        <v>9</v>
      </c>
      <c r="K7224" t="inlineStr">
        <is>
          <t>A</t>
        </is>
      </c>
      <c r="L7224" s="9">
        <f>A7224&amp;"-"&amp;TEXT(E7224,"yyyymmdd")</f>
        <v/>
      </c>
    </row>
    <row r="7225">
      <c r="A7225" t="n">
        <v>41066771</v>
      </c>
      <c r="B7225" t="inlineStr">
        <is>
          <t>Brooklyn</t>
        </is>
      </c>
      <c r="C7225" t="inlineStr">
        <is>
          <t>11220</t>
        </is>
      </c>
      <c r="D7225" t="inlineStr">
        <is>
          <t>Donuts</t>
        </is>
      </c>
      <c r="E7225" s="8" t="n">
        <v>46157</v>
      </c>
      <c r="F7225" t="inlineStr">
        <is>
          <t>Violations were cited in the following area(s).</t>
        </is>
      </c>
      <c r="G7225" t="inlineStr">
        <is>
          <t>09B</t>
        </is>
      </c>
      <c r="H7225" t="inlineStr">
        <is>
          <t>Thawing procedure improper.</t>
        </is>
      </c>
      <c r="I7225" t="inlineStr">
        <is>
          <t>Not Critical</t>
        </is>
      </c>
      <c r="J7225" t="n">
        <v>9</v>
      </c>
      <c r="K7225" t="inlineStr">
        <is>
          <t>A</t>
        </is>
      </c>
      <c r="L7225" s="9">
        <f>A7225&amp;"-"&amp;TEXT(E7225,"yyyymmdd")</f>
        <v/>
      </c>
    </row>
    <row r="7226">
      <c r="A7226" t="n">
        <v>41174549</v>
      </c>
      <c r="B7226" t="inlineStr">
        <is>
          <t>Queens</t>
        </is>
      </c>
      <c r="C7226" t="inlineStr">
        <is>
          <t>11369</t>
        </is>
      </c>
      <c r="D7226" t="inlineStr">
        <is>
          <t>Bakery Products/Desserts</t>
        </is>
      </c>
      <c r="E7226" s="8" t="n">
        <v>46157</v>
      </c>
      <c r="F7226" t="inlineStr">
        <is>
          <t>Violations were cited in the following area(s).</t>
        </is>
      </c>
      <c r="G7226" t="inlineStr">
        <is>
          <t>02B</t>
        </is>
      </c>
      <c r="H7226" t="inlineStr">
        <is>
          <t>Hot TCS food item not held at or above 140 °F.</t>
        </is>
      </c>
      <c r="I7226" t="inlineStr">
        <is>
          <t>Critical</t>
        </is>
      </c>
      <c r="J7226" t="n">
        <v>12</v>
      </c>
      <c r="K7226" t="inlineStr">
        <is>
          <t>A</t>
        </is>
      </c>
      <c r="L7226" s="9">
        <f>A7226&amp;"-"&amp;TEXT(E7226,"yyyymmdd")</f>
        <v/>
      </c>
    </row>
    <row r="7227">
      <c r="A7227" t="n">
        <v>41174549</v>
      </c>
      <c r="B7227" t="inlineStr">
        <is>
          <t>Queens</t>
        </is>
      </c>
      <c r="C7227" t="inlineStr">
        <is>
          <t>11369</t>
        </is>
      </c>
      <c r="D7227" t="inlineStr">
        <is>
          <t>Bakery Products/Desserts</t>
        </is>
      </c>
      <c r="E7227" s="8" t="n">
        <v>46157</v>
      </c>
      <c r="F7227" t="inlineStr">
        <is>
          <t>Violations were cited in the following area(s).</t>
        </is>
      </c>
      <c r="G7227" t="inlineStr">
        <is>
          <t>10B</t>
        </is>
      </c>
      <c r="H7227" t="inlineStr">
        <is>
          <t>Anti-siphonage or back-flow prevention device not provided where required; equipment or floor not properly drained; sewage disposal system in disrepair or not functioning properly. Condensation or liquid waste improperly disposed of.</t>
        </is>
      </c>
      <c r="I7227" t="inlineStr">
        <is>
          <t>Not Critical</t>
        </is>
      </c>
      <c r="J7227" t="n">
        <v>12</v>
      </c>
      <c r="K7227" t="inlineStr">
        <is>
          <t>A</t>
        </is>
      </c>
      <c r="L7227" s="9">
        <f>A7227&amp;"-"&amp;TEXT(E7227,"yyyymmdd")</f>
        <v/>
      </c>
    </row>
    <row r="7228">
      <c r="A7228" t="n">
        <v>41174549</v>
      </c>
      <c r="B7228" t="inlineStr">
        <is>
          <t>Queens</t>
        </is>
      </c>
      <c r="C7228" t="inlineStr">
        <is>
          <t>11369</t>
        </is>
      </c>
      <c r="D7228" t="inlineStr">
        <is>
          <t>Bakery Products/Desserts</t>
        </is>
      </c>
      <c r="E7228" s="8" t="n">
        <v>46157</v>
      </c>
      <c r="F7228" t="inlineStr">
        <is>
          <t>Violations were cited in the following area(s).</t>
        </is>
      </c>
      <c r="G7228" t="inlineStr">
        <is>
          <t>10F</t>
        </is>
      </c>
      <c r="H7228" t="inlineStr">
        <is>
          <t>Non-food contact surface or equipment made of unacceptable material, not kept clean, or not properly sealed, raised, spaced or movable to allow accessibility for cleaning on all sides, above and underneath the unit.</t>
        </is>
      </c>
      <c r="I7228" t="inlineStr">
        <is>
          <t>Not Critical</t>
        </is>
      </c>
      <c r="J7228" t="n">
        <v>12</v>
      </c>
      <c r="K7228" t="inlineStr">
        <is>
          <t>A</t>
        </is>
      </c>
      <c r="L7228" s="9">
        <f>A7228&amp;"-"&amp;TEXT(E7228,"yyyymmdd")</f>
        <v/>
      </c>
    </row>
    <row r="7229">
      <c r="A7229" t="n">
        <v>41231138</v>
      </c>
      <c r="B7229" t="inlineStr">
        <is>
          <t>Bronx</t>
        </is>
      </c>
      <c r="C7229" t="inlineStr">
        <is>
          <t>10465</t>
        </is>
      </c>
      <c r="D7229" t="inlineStr">
        <is>
          <t>Coffee/Tea</t>
        </is>
      </c>
      <c r="E7229" s="8" t="n">
        <v>46157</v>
      </c>
      <c r="F7229" t="inlineStr">
        <is>
          <t>Violations were cited in the following area(s).</t>
        </is>
      </c>
      <c r="G7229" t="inlineStr">
        <is>
          <t>02B</t>
        </is>
      </c>
      <c r="H7229" t="inlineStr">
        <is>
          <t>Hot TCS food item not held at or above 140 °F.</t>
        </is>
      </c>
      <c r="I7229" t="inlineStr">
        <is>
          <t>Critical</t>
        </is>
      </c>
      <c r="J7229" t="n">
        <v>12</v>
      </c>
      <c r="K7229" t="inlineStr">
        <is>
          <t>A</t>
        </is>
      </c>
      <c r="L7229" s="9">
        <f>A7229&amp;"-"&amp;TEXT(E7229,"yyyymmdd")</f>
        <v/>
      </c>
    </row>
    <row r="7230">
      <c r="A7230" t="n">
        <v>41231138</v>
      </c>
      <c r="B7230" t="inlineStr">
        <is>
          <t>Bronx</t>
        </is>
      </c>
      <c r="C7230" t="inlineStr">
        <is>
          <t>10465</t>
        </is>
      </c>
      <c r="D7230" t="inlineStr">
        <is>
          <t>Coffee/Tea</t>
        </is>
      </c>
      <c r="E7230" s="8" t="n">
        <v>46157</v>
      </c>
      <c r="F7230" t="inlineStr">
        <is>
          <t>Violations were cited in the following area(s).</t>
        </is>
      </c>
      <c r="G7230" t="inlineStr">
        <is>
          <t>06D</t>
        </is>
      </c>
      <c r="H7230" t="inlineStr">
        <is>
          <t>Food contact surface not properly washed, rinsed and sanitized after each use and following any activity when contamination may have occurred.</t>
        </is>
      </c>
      <c r="I7230" t="inlineStr">
        <is>
          <t>Critical</t>
        </is>
      </c>
      <c r="J7230" t="n">
        <v>12</v>
      </c>
      <c r="K7230" t="inlineStr">
        <is>
          <t>A</t>
        </is>
      </c>
      <c r="L7230" s="9">
        <f>A7230&amp;"-"&amp;TEXT(E7230,"yyyymmdd")</f>
        <v/>
      </c>
    </row>
    <row r="7231">
      <c r="A7231" t="n">
        <v>41371387</v>
      </c>
      <c r="B7231" t="inlineStr">
        <is>
          <t>Queens</t>
        </is>
      </c>
      <c r="C7231" t="inlineStr">
        <is>
          <t>11354</t>
        </is>
      </c>
      <c r="D7231" t="inlineStr">
        <is>
          <t>American</t>
        </is>
      </c>
      <c r="E7231" s="8" t="n">
        <v>46157</v>
      </c>
      <c r="F7231" t="inlineStr">
        <is>
          <t>Violations were cited in the following area(s).</t>
        </is>
      </c>
      <c r="G7231" t="inlineStr">
        <is>
          <t>02B</t>
        </is>
      </c>
      <c r="H7231" t="inlineStr">
        <is>
          <t>Hot TCS food item not held at or above 140 °F.</t>
        </is>
      </c>
      <c r="I7231" t="inlineStr">
        <is>
          <t>Critical</t>
        </is>
      </c>
      <c r="J7231" t="n">
        <v>23</v>
      </c>
      <c r="L7231" s="9">
        <f>A7231&amp;"-"&amp;TEXT(E7231,"yyyymmdd")</f>
        <v/>
      </c>
    </row>
    <row r="7232">
      <c r="A7232" t="n">
        <v>41371387</v>
      </c>
      <c r="B7232" t="inlineStr">
        <is>
          <t>Queens</t>
        </is>
      </c>
      <c r="C7232" t="inlineStr">
        <is>
          <t>11354</t>
        </is>
      </c>
      <c r="D7232" t="inlineStr">
        <is>
          <t>American</t>
        </is>
      </c>
      <c r="E7232" s="8" t="n">
        <v>46157</v>
      </c>
      <c r="F7232" t="inlineStr">
        <is>
          <t>Violations were cited in the following area(s).</t>
        </is>
      </c>
      <c r="G7232" t="inlineStr">
        <is>
          <t>05D</t>
        </is>
      </c>
      <c r="H723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232" t="inlineStr">
        <is>
          <t>Critical</t>
        </is>
      </c>
      <c r="J7232" t="n">
        <v>23</v>
      </c>
      <c r="L7232" s="9">
        <f>A7232&amp;"-"&amp;TEXT(E7232,"yyyymmdd")</f>
        <v/>
      </c>
    </row>
    <row r="7233">
      <c r="A7233" t="n">
        <v>41371387</v>
      </c>
      <c r="B7233" t="inlineStr">
        <is>
          <t>Queens</t>
        </is>
      </c>
      <c r="C7233" t="inlineStr">
        <is>
          <t>11354</t>
        </is>
      </c>
      <c r="D7233" t="inlineStr">
        <is>
          <t>American</t>
        </is>
      </c>
      <c r="E7233" s="8" t="n">
        <v>46157</v>
      </c>
      <c r="F7233" t="inlineStr">
        <is>
          <t>Violations were cited in the following area(s).</t>
        </is>
      </c>
      <c r="G7233" t="inlineStr">
        <is>
          <t>09B</t>
        </is>
      </c>
      <c r="H7233" t="inlineStr">
        <is>
          <t>Thawing procedure improper.</t>
        </is>
      </c>
      <c r="I7233" t="inlineStr">
        <is>
          <t>Not Critical</t>
        </is>
      </c>
      <c r="J7233" t="n">
        <v>23</v>
      </c>
      <c r="L7233" s="9">
        <f>A7233&amp;"-"&amp;TEXT(E7233,"yyyymmdd")</f>
        <v/>
      </c>
    </row>
    <row r="7234">
      <c r="A7234" t="n">
        <v>41371387</v>
      </c>
      <c r="B7234" t="inlineStr">
        <is>
          <t>Queens</t>
        </is>
      </c>
      <c r="C7234" t="inlineStr">
        <is>
          <t>11354</t>
        </is>
      </c>
      <c r="D7234" t="inlineStr">
        <is>
          <t>American</t>
        </is>
      </c>
      <c r="E7234" s="8" t="n">
        <v>46157</v>
      </c>
      <c r="F7234" t="inlineStr">
        <is>
          <t>Violations were cited in the following area(s).</t>
        </is>
      </c>
      <c r="G7234" t="inlineStr">
        <is>
          <t>10H</t>
        </is>
      </c>
      <c r="H7234" t="inlineStr">
        <is>
          <t>Single service article not provided. Single service article reused or not protected from contamination when transported, stored, dispensed. Drinking straws not completely enclosed in wrapper or dispensed from a sanitary device.</t>
        </is>
      </c>
      <c r="I7234" t="inlineStr">
        <is>
          <t>Not Critical</t>
        </is>
      </c>
      <c r="J7234" t="n">
        <v>23</v>
      </c>
      <c r="L7234" s="9">
        <f>A7234&amp;"-"&amp;TEXT(E7234,"yyyymmdd")</f>
        <v/>
      </c>
    </row>
    <row r="7235">
      <c r="A7235" t="n">
        <v>41450604</v>
      </c>
      <c r="B7235" t="inlineStr">
        <is>
          <t>Queens</t>
        </is>
      </c>
      <c r="C7235" t="inlineStr">
        <is>
          <t>11366</t>
        </is>
      </c>
      <c r="D7235" t="inlineStr">
        <is>
          <t>Jewish/Kosher</t>
        </is>
      </c>
      <c r="E7235" s="8" t="n">
        <v>46157</v>
      </c>
      <c r="F7235" t="inlineStr">
        <is>
          <t>Violations were cited in the following area(s).</t>
        </is>
      </c>
      <c r="G7235" t="inlineStr">
        <is>
          <t>02G</t>
        </is>
      </c>
      <c r="H7235" t="inlineStr">
        <is>
          <t>Cold TCS food item held above 41 °F; smoked or processed fish held above 38 °F; intact raw eggs held above 45 °F; or reduced oxygen packaged (ROP) TCS foods held above required temperatures except during active necessary preparation.</t>
        </is>
      </c>
      <c r="I7235" t="inlineStr">
        <is>
          <t>Critical</t>
        </is>
      </c>
      <c r="J7235" t="n">
        <v>25</v>
      </c>
      <c r="L7235" s="9">
        <f>A7235&amp;"-"&amp;TEXT(E7235,"yyyymmdd")</f>
        <v/>
      </c>
    </row>
    <row r="7236">
      <c r="A7236" t="n">
        <v>41450604</v>
      </c>
      <c r="B7236" t="inlineStr">
        <is>
          <t>Queens</t>
        </is>
      </c>
      <c r="C7236" t="inlineStr">
        <is>
          <t>11366</t>
        </is>
      </c>
      <c r="D7236" t="inlineStr">
        <is>
          <t>Jewish/Kosher</t>
        </is>
      </c>
      <c r="E7236" s="8" t="n">
        <v>46157</v>
      </c>
      <c r="F7236" t="inlineStr">
        <is>
          <t>Violations were cited in the following area(s).</t>
        </is>
      </c>
      <c r="G7236" t="inlineStr">
        <is>
          <t>04L</t>
        </is>
      </c>
      <c r="H7236" t="inlineStr">
        <is>
          <t>Evidence of mice or live mice in establishment's food or non-food areas.</t>
        </is>
      </c>
      <c r="I7236" t="inlineStr">
        <is>
          <t>Critical</t>
        </is>
      </c>
      <c r="J7236" t="n">
        <v>25</v>
      </c>
      <c r="L7236" s="9">
        <f>A7236&amp;"-"&amp;TEXT(E7236,"yyyymmdd")</f>
        <v/>
      </c>
    </row>
    <row r="7237">
      <c r="A7237" t="n">
        <v>41450604</v>
      </c>
      <c r="B7237" t="inlineStr">
        <is>
          <t>Queens</t>
        </is>
      </c>
      <c r="C7237" t="inlineStr">
        <is>
          <t>11366</t>
        </is>
      </c>
      <c r="D7237" t="inlineStr">
        <is>
          <t>Jewish/Kosher</t>
        </is>
      </c>
      <c r="E7237" s="8" t="n">
        <v>46157</v>
      </c>
      <c r="F7237" t="inlineStr">
        <is>
          <t>Violations were cited in the following area(s).</t>
        </is>
      </c>
      <c r="G7237" t="inlineStr">
        <is>
          <t>08A</t>
        </is>
      </c>
      <c r="H7237" t="inlineStr">
        <is>
          <t>Establishment is not free of harborage or conditions conducive to rodents, insects or other pests.</t>
        </is>
      </c>
      <c r="I7237" t="inlineStr">
        <is>
          <t>Not Critical</t>
        </is>
      </c>
      <c r="J7237" t="n">
        <v>25</v>
      </c>
      <c r="L7237" s="9">
        <f>A7237&amp;"-"&amp;TEXT(E7237,"yyyymmdd")</f>
        <v/>
      </c>
    </row>
    <row r="7238">
      <c r="A7238" t="n">
        <v>41450604</v>
      </c>
      <c r="B7238" t="inlineStr">
        <is>
          <t>Queens</t>
        </is>
      </c>
      <c r="C7238" t="inlineStr">
        <is>
          <t>11366</t>
        </is>
      </c>
      <c r="D7238" t="inlineStr">
        <is>
          <t>Jewish/Kosher</t>
        </is>
      </c>
      <c r="E7238" s="8" t="n">
        <v>46157</v>
      </c>
      <c r="F7238" t="inlineStr">
        <is>
          <t>Violations were cited in the following area(s).</t>
        </is>
      </c>
      <c r="G7238" t="inlineStr">
        <is>
          <t>10F</t>
        </is>
      </c>
      <c r="H7238" t="inlineStr">
        <is>
          <t>Non-food contact surface or equipment made of unacceptable material, not kept clean, or not properly sealed, raised, spaced or movable to allow accessibility for cleaning on all sides, above and underneath the unit.</t>
        </is>
      </c>
      <c r="I7238" t="inlineStr">
        <is>
          <t>Not Critical</t>
        </is>
      </c>
      <c r="J7238" t="n">
        <v>25</v>
      </c>
      <c r="L7238" s="9">
        <f>A7238&amp;"-"&amp;TEXT(E7238,"yyyymmdd")</f>
        <v/>
      </c>
    </row>
    <row r="7239">
      <c r="A7239" t="n">
        <v>41456477</v>
      </c>
      <c r="B7239" t="inlineStr">
        <is>
          <t>Staten Island</t>
        </is>
      </c>
      <c r="C7239" t="inlineStr">
        <is>
          <t>10314</t>
        </is>
      </c>
      <c r="D7239" t="inlineStr">
        <is>
          <t>American</t>
        </is>
      </c>
      <c r="E7239" s="8" t="n">
        <v>46157</v>
      </c>
      <c r="F7239" t="inlineStr">
        <is>
          <t>Violations were cited in the following area(s).</t>
        </is>
      </c>
      <c r="G7239" t="inlineStr">
        <is>
          <t>04A</t>
        </is>
      </c>
      <c r="H7239" t="inlineStr">
        <is>
          <t>Food Protection Certificate (FPC) not held by manager or supervisor of food operations.</t>
        </is>
      </c>
      <c r="I7239" t="inlineStr">
        <is>
          <t>Critical</t>
        </is>
      </c>
      <c r="J7239" t="n">
        <v>24</v>
      </c>
      <c r="L7239" s="9">
        <f>A7239&amp;"-"&amp;TEXT(E7239,"yyyymmdd")</f>
        <v/>
      </c>
    </row>
    <row r="7240">
      <c r="A7240" t="n">
        <v>41456477</v>
      </c>
      <c r="B7240" t="inlineStr">
        <is>
          <t>Staten Island</t>
        </is>
      </c>
      <c r="C7240" t="inlineStr">
        <is>
          <t>10314</t>
        </is>
      </c>
      <c r="D7240" t="inlineStr">
        <is>
          <t>American</t>
        </is>
      </c>
      <c r="E7240" s="8" t="n">
        <v>46157</v>
      </c>
      <c r="F7240" t="inlineStr">
        <is>
          <t>Violations were cited in the following area(s).</t>
        </is>
      </c>
      <c r="G7240" t="inlineStr">
        <is>
          <t>04L</t>
        </is>
      </c>
      <c r="H7240" t="inlineStr">
        <is>
          <t>Evidence of mice or live mice in establishment's food or non-food areas.</t>
        </is>
      </c>
      <c r="I7240" t="inlineStr">
        <is>
          <t>Critical</t>
        </is>
      </c>
      <c r="J7240" t="n">
        <v>24</v>
      </c>
      <c r="L7240" s="9">
        <f>A7240&amp;"-"&amp;TEXT(E7240,"yyyymmdd")</f>
        <v/>
      </c>
    </row>
    <row r="7241">
      <c r="A7241" t="n">
        <v>41456477</v>
      </c>
      <c r="B7241" t="inlineStr">
        <is>
          <t>Staten Island</t>
        </is>
      </c>
      <c r="C7241" t="inlineStr">
        <is>
          <t>10314</t>
        </is>
      </c>
      <c r="D7241" t="inlineStr">
        <is>
          <t>American</t>
        </is>
      </c>
      <c r="E7241" s="8" t="n">
        <v>46157</v>
      </c>
      <c r="F7241" t="inlineStr">
        <is>
          <t>Violations were cited in the following area(s).</t>
        </is>
      </c>
      <c r="G7241" t="inlineStr">
        <is>
          <t>06D</t>
        </is>
      </c>
      <c r="H7241" t="inlineStr">
        <is>
          <t>Food contact surface not properly washed, rinsed and sanitized after each use and following any activity when contamination may have occurred.</t>
        </is>
      </c>
      <c r="I7241" t="inlineStr">
        <is>
          <t>Critical</t>
        </is>
      </c>
      <c r="J7241" t="n">
        <v>24</v>
      </c>
      <c r="L7241" s="9">
        <f>A7241&amp;"-"&amp;TEXT(E7241,"yyyymmdd")</f>
        <v/>
      </c>
    </row>
    <row r="7242">
      <c r="A7242" t="n">
        <v>41456477</v>
      </c>
      <c r="B7242" t="inlineStr">
        <is>
          <t>Staten Island</t>
        </is>
      </c>
      <c r="C7242" t="inlineStr">
        <is>
          <t>10314</t>
        </is>
      </c>
      <c r="D7242" t="inlineStr">
        <is>
          <t>American</t>
        </is>
      </c>
      <c r="E7242" s="8" t="n">
        <v>46157</v>
      </c>
      <c r="F7242" t="inlineStr">
        <is>
          <t>Violations were cited in the following area(s).</t>
        </is>
      </c>
      <c r="G7242" t="inlineStr">
        <is>
          <t>08A</t>
        </is>
      </c>
      <c r="H7242" t="inlineStr">
        <is>
          <t>Establishment is not free of harborage or conditions conducive to rodents, insects or other pests.</t>
        </is>
      </c>
      <c r="I7242" t="inlineStr">
        <is>
          <t>Not Critical</t>
        </is>
      </c>
      <c r="J7242" t="n">
        <v>24</v>
      </c>
      <c r="L7242" s="9">
        <f>A7242&amp;"-"&amp;TEXT(E7242,"yyyymmdd")</f>
        <v/>
      </c>
    </row>
    <row r="7243">
      <c r="A7243" t="n">
        <v>41612554</v>
      </c>
      <c r="B7243" t="inlineStr">
        <is>
          <t>Bronx</t>
        </is>
      </c>
      <c r="C7243" t="inlineStr">
        <is>
          <t>10465</t>
        </is>
      </c>
      <c r="D7243" t="inlineStr">
        <is>
          <t>Donuts</t>
        </is>
      </c>
      <c r="E7243" s="8" t="n">
        <v>46157</v>
      </c>
      <c r="F7243" t="inlineStr">
        <is>
          <t>Violations were cited in the following area(s).</t>
        </is>
      </c>
      <c r="G7243" t="inlineStr">
        <is>
          <t>02G</t>
        </is>
      </c>
      <c r="H7243" t="inlineStr">
        <is>
          <t>Cold TCS food item held above 41 °F; smoked or processed fish held above 38 °F; intact raw eggs held above 45 °F; or reduced oxygen packaged (ROP) TCS foods held above required temperatures except during active necessary preparation.</t>
        </is>
      </c>
      <c r="I7243" t="inlineStr">
        <is>
          <t>Critical</t>
        </is>
      </c>
      <c r="J7243" t="n">
        <v>13</v>
      </c>
      <c r="K7243" t="inlineStr">
        <is>
          <t>A</t>
        </is>
      </c>
      <c r="L7243" s="9">
        <f>A7243&amp;"-"&amp;TEXT(E7243,"yyyymmdd")</f>
        <v/>
      </c>
    </row>
    <row r="7244">
      <c r="A7244" t="n">
        <v>41612554</v>
      </c>
      <c r="B7244" t="inlineStr">
        <is>
          <t>Bronx</t>
        </is>
      </c>
      <c r="C7244" t="inlineStr">
        <is>
          <t>10465</t>
        </is>
      </c>
      <c r="D7244" t="inlineStr">
        <is>
          <t>Donuts</t>
        </is>
      </c>
      <c r="E7244" s="8" t="n">
        <v>46157</v>
      </c>
      <c r="F7244" t="inlineStr">
        <is>
          <t>Violations were cited in the following area(s).</t>
        </is>
      </c>
      <c r="G7244" t="inlineStr">
        <is>
          <t>10F</t>
        </is>
      </c>
      <c r="H7244" t="inlineStr">
        <is>
          <t>Non-food contact surface or equipment made of unacceptable material, not kept clean, or not properly sealed, raised, spaced or movable to allow accessibility for cleaning on all sides, above and underneath the unit.</t>
        </is>
      </c>
      <c r="I7244" t="inlineStr">
        <is>
          <t>Not Critical</t>
        </is>
      </c>
      <c r="J7244" t="n">
        <v>13</v>
      </c>
      <c r="K7244" t="inlineStr">
        <is>
          <t>A</t>
        </is>
      </c>
      <c r="L7244" s="9">
        <f>A7244&amp;"-"&amp;TEXT(E7244,"yyyymmdd")</f>
        <v/>
      </c>
    </row>
    <row r="7245">
      <c r="A7245" t="n">
        <v>41650760</v>
      </c>
      <c r="B7245" t="inlineStr">
        <is>
          <t>Brooklyn</t>
        </is>
      </c>
      <c r="C7245" t="inlineStr">
        <is>
          <t>11212</t>
        </is>
      </c>
      <c r="D7245" t="inlineStr">
        <is>
          <t>Latin American</t>
        </is>
      </c>
      <c r="E7245" s="8" t="n">
        <v>46157</v>
      </c>
      <c r="F7245" t="inlineStr">
        <is>
          <t>Violations were cited in the following area(s).</t>
        </is>
      </c>
      <c r="G7245" t="inlineStr">
        <is>
          <t>04E</t>
        </is>
      </c>
      <c r="H7245" t="inlineStr">
        <is>
          <t>Toxic chemical or pesticide improperly stored or used such that food contamination may occur.</t>
        </is>
      </c>
      <c r="I7245" t="inlineStr">
        <is>
          <t>Critical</t>
        </is>
      </c>
      <c r="J7245" t="n">
        <v>35</v>
      </c>
      <c r="L7245" s="9">
        <f>A7245&amp;"-"&amp;TEXT(E7245,"yyyymmdd")</f>
        <v/>
      </c>
    </row>
    <row r="7246">
      <c r="A7246" t="n">
        <v>41650760</v>
      </c>
      <c r="B7246" t="inlineStr">
        <is>
          <t>Brooklyn</t>
        </is>
      </c>
      <c r="C7246" t="inlineStr">
        <is>
          <t>11212</t>
        </is>
      </c>
      <c r="D7246" t="inlineStr">
        <is>
          <t>Latin American</t>
        </is>
      </c>
      <c r="E7246" s="8" t="n">
        <v>46157</v>
      </c>
      <c r="F7246" t="inlineStr">
        <is>
          <t>Violations were cited in the following area(s).</t>
        </is>
      </c>
      <c r="G7246" t="inlineStr">
        <is>
          <t>04L</t>
        </is>
      </c>
      <c r="H7246" t="inlineStr">
        <is>
          <t>Evidence of mice or live mice in establishment's food or non-food areas.</t>
        </is>
      </c>
      <c r="I7246" t="inlineStr">
        <is>
          <t>Critical</t>
        </is>
      </c>
      <c r="J7246" t="n">
        <v>35</v>
      </c>
      <c r="L7246" s="9">
        <f>A7246&amp;"-"&amp;TEXT(E7246,"yyyymmdd")</f>
        <v/>
      </c>
    </row>
    <row r="7247">
      <c r="A7247" t="n">
        <v>41650760</v>
      </c>
      <c r="B7247" t="inlineStr">
        <is>
          <t>Brooklyn</t>
        </is>
      </c>
      <c r="C7247" t="inlineStr">
        <is>
          <t>11212</t>
        </is>
      </c>
      <c r="D7247" t="inlineStr">
        <is>
          <t>Latin American</t>
        </is>
      </c>
      <c r="E7247" s="8" t="n">
        <v>46157</v>
      </c>
      <c r="F7247" t="inlineStr">
        <is>
          <t>Violations were cited in the following area(s).</t>
        </is>
      </c>
      <c r="G7247" t="inlineStr">
        <is>
          <t>06C</t>
        </is>
      </c>
      <c r="H724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247" t="inlineStr">
        <is>
          <t>Critical</t>
        </is>
      </c>
      <c r="J7247" t="n">
        <v>35</v>
      </c>
      <c r="L7247" s="9">
        <f>A7247&amp;"-"&amp;TEXT(E7247,"yyyymmdd")</f>
        <v/>
      </c>
    </row>
    <row r="7248">
      <c r="A7248" t="n">
        <v>41650760</v>
      </c>
      <c r="B7248" t="inlineStr">
        <is>
          <t>Brooklyn</t>
        </is>
      </c>
      <c r="C7248" t="inlineStr">
        <is>
          <t>11212</t>
        </is>
      </c>
      <c r="D7248" t="inlineStr">
        <is>
          <t>Latin American</t>
        </is>
      </c>
      <c r="E7248" s="8" t="n">
        <v>46157</v>
      </c>
      <c r="F7248" t="inlineStr">
        <is>
          <t>Violations were cited in the following area(s).</t>
        </is>
      </c>
      <c r="G7248" t="inlineStr">
        <is>
          <t>06E</t>
        </is>
      </c>
      <c r="H7248" t="inlineStr">
        <is>
          <t>Sanitized equipment or utensil, including in-use food dispensing utensil, improperly used or stored.</t>
        </is>
      </c>
      <c r="I7248" t="inlineStr">
        <is>
          <t>Critical</t>
        </is>
      </c>
      <c r="J7248" t="n">
        <v>35</v>
      </c>
      <c r="L7248" s="9">
        <f>A7248&amp;"-"&amp;TEXT(E7248,"yyyymmdd")</f>
        <v/>
      </c>
    </row>
    <row r="7249">
      <c r="A7249" t="n">
        <v>41650760</v>
      </c>
      <c r="B7249" t="inlineStr">
        <is>
          <t>Brooklyn</t>
        </is>
      </c>
      <c r="C7249" t="inlineStr">
        <is>
          <t>11212</t>
        </is>
      </c>
      <c r="D7249" t="inlineStr">
        <is>
          <t>Latin American</t>
        </is>
      </c>
      <c r="E7249" s="8" t="n">
        <v>46157</v>
      </c>
      <c r="F7249" t="inlineStr">
        <is>
          <t>Violations were cited in the following area(s).</t>
        </is>
      </c>
      <c r="G7249" t="inlineStr">
        <is>
          <t>08A</t>
        </is>
      </c>
      <c r="H7249" t="inlineStr">
        <is>
          <t>Establishment is not free of harborage or conditions conducive to rodents, insects or other pests.</t>
        </is>
      </c>
      <c r="I7249" t="inlineStr">
        <is>
          <t>Not Critical</t>
        </is>
      </c>
      <c r="J7249" t="n">
        <v>35</v>
      </c>
      <c r="L7249" s="9">
        <f>A7249&amp;"-"&amp;TEXT(E7249,"yyyymmdd")</f>
        <v/>
      </c>
    </row>
    <row r="7250">
      <c r="A7250" t="n">
        <v>41669453</v>
      </c>
      <c r="B7250" t="inlineStr">
        <is>
          <t>Brooklyn</t>
        </is>
      </c>
      <c r="C7250" t="inlineStr">
        <is>
          <t>11213</t>
        </is>
      </c>
      <c r="D7250" t="inlineStr">
        <is>
          <t>Caribbean</t>
        </is>
      </c>
      <c r="E7250" s="8" t="n">
        <v>46157</v>
      </c>
      <c r="F7250" t="inlineStr">
        <is>
          <t>Violations were cited in the following area(s).</t>
        </is>
      </c>
      <c r="G7250" t="inlineStr">
        <is>
          <t>02B</t>
        </is>
      </c>
      <c r="H7250" t="inlineStr">
        <is>
          <t>Hot TCS food item not held at or above 140 °F.</t>
        </is>
      </c>
      <c r="I7250" t="inlineStr">
        <is>
          <t>Critical</t>
        </is>
      </c>
      <c r="J7250" t="n">
        <v>37</v>
      </c>
      <c r="L7250" s="9">
        <f>A7250&amp;"-"&amp;TEXT(E7250,"yyyymmdd")</f>
        <v/>
      </c>
    </row>
    <row r="7251">
      <c r="A7251" t="n">
        <v>41669453</v>
      </c>
      <c r="B7251" t="inlineStr">
        <is>
          <t>Brooklyn</t>
        </is>
      </c>
      <c r="C7251" t="inlineStr">
        <is>
          <t>11213</t>
        </is>
      </c>
      <c r="D7251" t="inlineStr">
        <is>
          <t>Caribbean</t>
        </is>
      </c>
      <c r="E7251" s="8" t="n">
        <v>46157</v>
      </c>
      <c r="F7251" t="inlineStr">
        <is>
          <t>Violations were cited in the following area(s).</t>
        </is>
      </c>
      <c r="G7251" t="inlineStr">
        <is>
          <t>04A</t>
        </is>
      </c>
      <c r="H7251" t="inlineStr">
        <is>
          <t>Food Protection Certificate (FPC) not held by manager or supervisor of food operations.</t>
        </is>
      </c>
      <c r="I7251" t="inlineStr">
        <is>
          <t>Critical</t>
        </is>
      </c>
      <c r="J7251" t="n">
        <v>37</v>
      </c>
      <c r="L7251" s="9">
        <f>A7251&amp;"-"&amp;TEXT(E7251,"yyyymmdd")</f>
        <v/>
      </c>
    </row>
    <row r="7252">
      <c r="A7252" t="n">
        <v>41669453</v>
      </c>
      <c r="B7252" t="inlineStr">
        <is>
          <t>Brooklyn</t>
        </is>
      </c>
      <c r="C7252" t="inlineStr">
        <is>
          <t>11213</t>
        </is>
      </c>
      <c r="D7252" t="inlineStr">
        <is>
          <t>Caribbean</t>
        </is>
      </c>
      <c r="E7252" s="8" t="n">
        <v>46157</v>
      </c>
      <c r="F7252" t="inlineStr">
        <is>
          <t>Violations were cited in the following area(s).</t>
        </is>
      </c>
      <c r="G7252" t="inlineStr">
        <is>
          <t>05D</t>
        </is>
      </c>
      <c r="H725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252" t="inlineStr">
        <is>
          <t>Critical</t>
        </is>
      </c>
      <c r="J7252" t="n">
        <v>37</v>
      </c>
      <c r="L7252" s="9">
        <f>A7252&amp;"-"&amp;TEXT(E7252,"yyyymmdd")</f>
        <v/>
      </c>
    </row>
    <row r="7253">
      <c r="A7253" t="n">
        <v>41669453</v>
      </c>
      <c r="B7253" t="inlineStr">
        <is>
          <t>Brooklyn</t>
        </is>
      </c>
      <c r="C7253" t="inlineStr">
        <is>
          <t>11213</t>
        </is>
      </c>
      <c r="D7253" t="inlineStr">
        <is>
          <t>Caribbean</t>
        </is>
      </c>
      <c r="E7253" s="8" t="n">
        <v>46157</v>
      </c>
      <c r="F7253" t="inlineStr">
        <is>
          <t>Violations were cited in the following area(s).</t>
        </is>
      </c>
      <c r="G7253" t="inlineStr">
        <is>
          <t>06F</t>
        </is>
      </c>
      <c r="H7253" t="inlineStr">
        <is>
          <t>Wiping cloths not stored clean and dry, or in a sanitizing solution, between uses.</t>
        </is>
      </c>
      <c r="I7253" t="inlineStr">
        <is>
          <t>Critical</t>
        </is>
      </c>
      <c r="J7253" t="n">
        <v>37</v>
      </c>
      <c r="L7253" s="9">
        <f>A7253&amp;"-"&amp;TEXT(E7253,"yyyymmdd")</f>
        <v/>
      </c>
    </row>
    <row r="7254">
      <c r="A7254" t="n">
        <v>41669453</v>
      </c>
      <c r="B7254" t="inlineStr">
        <is>
          <t>Brooklyn</t>
        </is>
      </c>
      <c r="C7254" t="inlineStr">
        <is>
          <t>11213</t>
        </is>
      </c>
      <c r="D7254" t="inlineStr">
        <is>
          <t>Caribbean</t>
        </is>
      </c>
      <c r="E7254" s="8" t="n">
        <v>46157</v>
      </c>
      <c r="F7254" t="inlineStr">
        <is>
          <t>Violations were cited in the following area(s).</t>
        </is>
      </c>
      <c r="G7254" t="inlineStr">
        <is>
          <t>09C</t>
        </is>
      </c>
      <c r="H7254" t="inlineStr">
        <is>
          <t>Design, construction, materials used or maintenance of food contact surface improper. Surface not easily cleanable, sanitized and maintained.</t>
        </is>
      </c>
      <c r="I7254" t="inlineStr">
        <is>
          <t>Not Critical</t>
        </is>
      </c>
      <c r="J7254" t="n">
        <v>37</v>
      </c>
      <c r="L7254" s="9">
        <f>A7254&amp;"-"&amp;TEXT(E7254,"yyyymmdd")</f>
        <v/>
      </c>
    </row>
    <row r="7255">
      <c r="A7255" t="n">
        <v>41669453</v>
      </c>
      <c r="B7255" t="inlineStr">
        <is>
          <t>Brooklyn</t>
        </is>
      </c>
      <c r="C7255" t="inlineStr">
        <is>
          <t>11213</t>
        </is>
      </c>
      <c r="D7255" t="inlineStr">
        <is>
          <t>Caribbean</t>
        </is>
      </c>
      <c r="E7255" s="8" t="n">
        <v>46157</v>
      </c>
      <c r="F7255" t="inlineStr">
        <is>
          <t>Violations were cited in the following area(s).</t>
        </is>
      </c>
      <c r="G7255" t="inlineStr">
        <is>
          <t>10B</t>
        </is>
      </c>
      <c r="H7255" t="inlineStr">
        <is>
          <t>Anti-siphonage or back-flow prevention device not provided where required; equipment or floor not properly drained; sewage disposal system in disrepair or not functioning properly. Condensation or liquid waste improperly disposed of.</t>
        </is>
      </c>
      <c r="I7255" t="inlineStr">
        <is>
          <t>Not Critical</t>
        </is>
      </c>
      <c r="J7255" t="n">
        <v>37</v>
      </c>
      <c r="L7255" s="9">
        <f>A7255&amp;"-"&amp;TEXT(E7255,"yyyymmdd")</f>
        <v/>
      </c>
    </row>
    <row r="7256">
      <c r="A7256" t="n">
        <v>41672484</v>
      </c>
      <c r="B7256" t="inlineStr">
        <is>
          <t>Manhattan</t>
        </is>
      </c>
      <c r="C7256" t="inlineStr">
        <is>
          <t>10027</t>
        </is>
      </c>
      <c r="D7256" t="inlineStr">
        <is>
          <t>Coffee/Tea</t>
        </is>
      </c>
      <c r="E7256" s="8" t="n">
        <v>46157</v>
      </c>
      <c r="F7256" t="inlineStr">
        <is>
          <t>Violations were cited in the following area(s).</t>
        </is>
      </c>
      <c r="G7256" t="inlineStr">
        <is>
          <t>04N</t>
        </is>
      </c>
      <c r="H7256" t="inlineStr">
        <is>
          <t>Filth flies or food/refuse/sewage associated with (FRSA) flies or other nuisance pests in establishment’s food and/or non-food areas. FRSA flies include house flies, blow flies, bottle flies, flesh flies, drain flies, Phorid flies and fruit flies.</t>
        </is>
      </c>
      <c r="I7256" t="inlineStr">
        <is>
          <t>Critical</t>
        </is>
      </c>
      <c r="J7256" t="n">
        <v>24</v>
      </c>
      <c r="L7256" s="9">
        <f>A7256&amp;"-"&amp;TEXT(E7256,"yyyymmdd")</f>
        <v/>
      </c>
    </row>
    <row r="7257">
      <c r="A7257" t="n">
        <v>41672484</v>
      </c>
      <c r="B7257" t="inlineStr">
        <is>
          <t>Manhattan</t>
        </is>
      </c>
      <c r="C7257" t="inlineStr">
        <is>
          <t>10027</t>
        </is>
      </c>
      <c r="D7257" t="inlineStr">
        <is>
          <t>Coffee/Tea</t>
        </is>
      </c>
      <c r="E7257" s="8" t="n">
        <v>46157</v>
      </c>
      <c r="F7257" t="inlineStr">
        <is>
          <t>Violations were cited in the following area(s).</t>
        </is>
      </c>
      <c r="G7257" t="inlineStr">
        <is>
          <t>06D</t>
        </is>
      </c>
      <c r="H7257" t="inlineStr">
        <is>
          <t>Food contact surface not properly washed, rinsed and sanitized after each use and following any activity when contamination may have occurred.</t>
        </is>
      </c>
      <c r="I7257" t="inlineStr">
        <is>
          <t>Critical</t>
        </is>
      </c>
      <c r="J7257" t="n">
        <v>24</v>
      </c>
      <c r="L7257" s="9">
        <f>A7257&amp;"-"&amp;TEXT(E7257,"yyyymmdd")</f>
        <v/>
      </c>
    </row>
    <row r="7258">
      <c r="A7258" t="n">
        <v>41672484</v>
      </c>
      <c r="B7258" t="inlineStr">
        <is>
          <t>Manhattan</t>
        </is>
      </c>
      <c r="C7258" t="inlineStr">
        <is>
          <t>10027</t>
        </is>
      </c>
      <c r="D7258" t="inlineStr">
        <is>
          <t>Coffee/Tea</t>
        </is>
      </c>
      <c r="E7258" s="8" t="n">
        <v>46157</v>
      </c>
      <c r="F7258" t="inlineStr">
        <is>
          <t>Violations were cited in the following area(s).</t>
        </is>
      </c>
      <c r="G7258" t="inlineStr">
        <is>
          <t>06F</t>
        </is>
      </c>
      <c r="H7258" t="inlineStr">
        <is>
          <t>Wiping cloths not stored clean and dry, or in a sanitizing solution, between uses.</t>
        </is>
      </c>
      <c r="I7258" t="inlineStr">
        <is>
          <t>Critical</t>
        </is>
      </c>
      <c r="J7258" t="n">
        <v>24</v>
      </c>
      <c r="L7258" s="9">
        <f>A7258&amp;"-"&amp;TEXT(E7258,"yyyymmdd")</f>
        <v/>
      </c>
    </row>
    <row r="7259">
      <c r="A7259" t="n">
        <v>41672484</v>
      </c>
      <c r="B7259" t="inlineStr">
        <is>
          <t>Manhattan</t>
        </is>
      </c>
      <c r="C7259" t="inlineStr">
        <is>
          <t>10027</t>
        </is>
      </c>
      <c r="D7259" t="inlineStr">
        <is>
          <t>Coffee/Tea</t>
        </is>
      </c>
      <c r="E7259" s="8" t="n">
        <v>46157</v>
      </c>
      <c r="F7259" t="inlineStr">
        <is>
          <t>Violations were cited in the following area(s).</t>
        </is>
      </c>
      <c r="G7259" t="inlineStr">
        <is>
          <t>08B</t>
        </is>
      </c>
      <c r="H7259"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7259" t="inlineStr">
        <is>
          <t>Not Critical</t>
        </is>
      </c>
      <c r="J7259" t="n">
        <v>24</v>
      </c>
      <c r="L7259" s="9">
        <f>A7259&amp;"-"&amp;TEXT(E7259,"yyyymmdd")</f>
        <v/>
      </c>
    </row>
    <row r="7260">
      <c r="A7260" t="n">
        <v>41672484</v>
      </c>
      <c r="B7260" t="inlineStr">
        <is>
          <t>Manhattan</t>
        </is>
      </c>
      <c r="C7260" t="inlineStr">
        <is>
          <t>10027</t>
        </is>
      </c>
      <c r="D7260" t="inlineStr">
        <is>
          <t>Coffee/Tea</t>
        </is>
      </c>
      <c r="E7260" s="8" t="n">
        <v>46157</v>
      </c>
      <c r="F7260" t="inlineStr">
        <is>
          <t>Violations were cited in the following area(s).</t>
        </is>
      </c>
      <c r="G7260" t="inlineStr">
        <is>
          <t>08C</t>
        </is>
      </c>
      <c r="H7260" t="inlineStr">
        <is>
          <t>Pesticide not properly labeled or used by unlicensed individual. Pesticide, other toxic chemical improperly used/stored. Unprotected, unlocked bait station used.</t>
        </is>
      </c>
      <c r="I7260" t="inlineStr">
        <is>
          <t>Not Critical</t>
        </is>
      </c>
      <c r="J7260" t="n">
        <v>24</v>
      </c>
      <c r="L7260" s="9">
        <f>A7260&amp;"-"&amp;TEXT(E7260,"yyyymmdd")</f>
        <v/>
      </c>
    </row>
    <row r="7261">
      <c r="A7261" t="n">
        <v>41672484</v>
      </c>
      <c r="B7261" t="inlineStr">
        <is>
          <t>Manhattan</t>
        </is>
      </c>
      <c r="C7261" t="inlineStr">
        <is>
          <t>10027</t>
        </is>
      </c>
      <c r="D7261" t="inlineStr">
        <is>
          <t>Coffee/Tea</t>
        </is>
      </c>
      <c r="E7261" s="8" t="n">
        <v>46157</v>
      </c>
      <c r="F7261" t="inlineStr">
        <is>
          <t>Violations were cited in the following area(s).</t>
        </is>
      </c>
      <c r="G7261" t="inlineStr">
        <is>
          <t>10F</t>
        </is>
      </c>
      <c r="H7261" t="inlineStr">
        <is>
          <t>Non-food contact surface or equipment made of unacceptable material, not kept clean, or not properly sealed, raised, spaced or movable to allow accessibility for cleaning on all sides, above and underneath the unit.</t>
        </is>
      </c>
      <c r="I7261" t="inlineStr">
        <is>
          <t>Not Critical</t>
        </is>
      </c>
      <c r="J7261" t="n">
        <v>24</v>
      </c>
      <c r="L7261" s="9">
        <f>A7261&amp;"-"&amp;TEXT(E7261,"yyyymmdd")</f>
        <v/>
      </c>
    </row>
    <row r="7262">
      <c r="A7262" t="n">
        <v>41672484</v>
      </c>
      <c r="B7262" t="inlineStr">
        <is>
          <t>Manhattan</t>
        </is>
      </c>
      <c r="C7262" t="inlineStr">
        <is>
          <t>10027</t>
        </is>
      </c>
      <c r="D7262" t="inlineStr">
        <is>
          <t>Coffee/Tea</t>
        </is>
      </c>
      <c r="E7262" s="8" t="n">
        <v>46157</v>
      </c>
      <c r="F7262" t="inlineStr">
        <is>
          <t>Violations were cited in the following area(s).</t>
        </is>
      </c>
      <c r="G7262" t="inlineStr">
        <is>
          <t>10H</t>
        </is>
      </c>
      <c r="H7262" t="inlineStr">
        <is>
          <t>Single service article not provided. Single service article reused or not protected from contamination when transported, stored, dispensed. Drinking straws not completely enclosed in wrapper or dispensed from a sanitary device.</t>
        </is>
      </c>
      <c r="I7262" t="inlineStr">
        <is>
          <t>Not Critical</t>
        </is>
      </c>
      <c r="J7262" t="n">
        <v>24</v>
      </c>
      <c r="L7262" s="9">
        <f>A7262&amp;"-"&amp;TEXT(E7262,"yyyymmdd")</f>
        <v/>
      </c>
    </row>
    <row r="7263">
      <c r="A7263" t="n">
        <v>41672484</v>
      </c>
      <c r="B7263" t="inlineStr">
        <is>
          <t>Manhattan</t>
        </is>
      </c>
      <c r="C7263" t="inlineStr">
        <is>
          <t>10027</t>
        </is>
      </c>
      <c r="D7263" t="inlineStr">
        <is>
          <t>Coffee/Tea</t>
        </is>
      </c>
      <c r="E7263" s="8" t="n">
        <v>46157</v>
      </c>
      <c r="F7263" t="inlineStr">
        <is>
          <t>Violations were cited in the following area(s).</t>
        </is>
      </c>
      <c r="G7263" t="inlineStr">
        <is>
          <t>28-05</t>
        </is>
      </c>
      <c r="H7263" t="inlineStr">
        <is>
          <t>Food adulterated or misbranded. Adulterated or misbranded food possessed, being manufactured, produced, packed, sold, offered for sale, delivered or given away</t>
        </is>
      </c>
      <c r="I7263" t="inlineStr">
        <is>
          <t>Not Critical</t>
        </is>
      </c>
      <c r="J7263" t="n">
        <v>24</v>
      </c>
      <c r="L7263" s="9">
        <f>A7263&amp;"-"&amp;TEXT(E7263,"yyyymmdd")</f>
        <v/>
      </c>
    </row>
    <row r="7264">
      <c r="A7264" t="n">
        <v>41672484</v>
      </c>
      <c r="B7264" t="inlineStr">
        <is>
          <t>Manhattan</t>
        </is>
      </c>
      <c r="C7264" t="inlineStr">
        <is>
          <t>10027</t>
        </is>
      </c>
      <c r="D7264" t="inlineStr">
        <is>
          <t>Coffee/Tea</t>
        </is>
      </c>
      <c r="E7264" s="8" t="n">
        <v>46157</v>
      </c>
      <c r="F7264" t="inlineStr">
        <is>
          <t>Violations were cited in the following area(s).</t>
        </is>
      </c>
      <c r="G7264" t="inlineStr">
        <is>
          <t>28-06</t>
        </is>
      </c>
      <c r="H7264" t="inlineStr">
        <is>
          <t>Contract with a pest management professional not in place. Record of extermination activities not kept on premises.</t>
        </is>
      </c>
      <c r="I7264" t="inlineStr">
        <is>
          <t>Not Critical</t>
        </is>
      </c>
      <c r="J7264" t="n">
        <v>24</v>
      </c>
      <c r="L7264" s="9">
        <f>A7264&amp;"-"&amp;TEXT(E7264,"yyyymmdd")</f>
        <v/>
      </c>
    </row>
    <row r="7265">
      <c r="A7265" t="n">
        <v>41694302</v>
      </c>
      <c r="B7265" t="inlineStr">
        <is>
          <t>Brooklyn</t>
        </is>
      </c>
      <c r="C7265" t="inlineStr">
        <is>
          <t>11234</t>
        </is>
      </c>
      <c r="D7265" t="inlineStr">
        <is>
          <t>American</t>
        </is>
      </c>
      <c r="E7265" s="8" t="n">
        <v>46157</v>
      </c>
      <c r="F7265" t="inlineStr">
        <is>
          <t>Violations were cited in the following area(s).</t>
        </is>
      </c>
      <c r="G7265" t="inlineStr">
        <is>
          <t>02G</t>
        </is>
      </c>
      <c r="H7265" t="inlineStr">
        <is>
          <t>Cold TCS food item held above 41 °F; smoked or processed fish held above 38 °F; intact raw eggs held above 45 °F; or reduced oxygen packaged (ROP) TCS foods held above required temperatures except during active necessary preparation.</t>
        </is>
      </c>
      <c r="I7265" t="inlineStr">
        <is>
          <t>Critical</t>
        </is>
      </c>
      <c r="J7265" t="n">
        <v>86</v>
      </c>
      <c r="L7265" s="9">
        <f>A7265&amp;"-"&amp;TEXT(E7265,"yyyymmdd")</f>
        <v/>
      </c>
    </row>
    <row r="7266">
      <c r="A7266" t="n">
        <v>41694302</v>
      </c>
      <c r="B7266" t="inlineStr">
        <is>
          <t>Brooklyn</t>
        </is>
      </c>
      <c r="C7266" t="inlineStr">
        <is>
          <t>11234</t>
        </is>
      </c>
      <c r="D7266" t="inlineStr">
        <is>
          <t>American</t>
        </is>
      </c>
      <c r="E7266" s="8" t="n">
        <v>46157</v>
      </c>
      <c r="F7266" t="inlineStr">
        <is>
          <t>Violations were cited in the following area(s).</t>
        </is>
      </c>
      <c r="G7266" t="inlineStr">
        <is>
          <t>04F</t>
        </is>
      </c>
      <c r="H7266" t="inlineStr">
        <is>
          <t>Food preparation area, food storage area, or other area used by employees or patrons, contaminated by sewage or liquid waste.</t>
        </is>
      </c>
      <c r="I7266" t="inlineStr">
        <is>
          <t>Critical</t>
        </is>
      </c>
      <c r="J7266" t="n">
        <v>86</v>
      </c>
      <c r="L7266" s="9">
        <f>A7266&amp;"-"&amp;TEXT(E7266,"yyyymmdd")</f>
        <v/>
      </c>
    </row>
    <row r="7267">
      <c r="A7267" t="n">
        <v>41694302</v>
      </c>
      <c r="B7267" t="inlineStr">
        <is>
          <t>Brooklyn</t>
        </is>
      </c>
      <c r="C7267" t="inlineStr">
        <is>
          <t>11234</t>
        </is>
      </c>
      <c r="D7267" t="inlineStr">
        <is>
          <t>American</t>
        </is>
      </c>
      <c r="E7267" s="8" t="n">
        <v>46157</v>
      </c>
      <c r="F7267" t="inlineStr">
        <is>
          <t>Violations were cited in the following area(s).</t>
        </is>
      </c>
      <c r="G7267" t="inlineStr">
        <is>
          <t>04L</t>
        </is>
      </c>
      <c r="H7267" t="inlineStr">
        <is>
          <t>Evidence of mice or live mice in establishment's food or non-food areas.</t>
        </is>
      </c>
      <c r="I7267" t="inlineStr">
        <is>
          <t>Critical</t>
        </is>
      </c>
      <c r="J7267" t="n">
        <v>86</v>
      </c>
      <c r="L7267" s="9">
        <f>A7267&amp;"-"&amp;TEXT(E7267,"yyyymmdd")</f>
        <v/>
      </c>
    </row>
    <row r="7268">
      <c r="A7268" t="n">
        <v>41694302</v>
      </c>
      <c r="B7268" t="inlineStr">
        <is>
          <t>Brooklyn</t>
        </is>
      </c>
      <c r="C7268" t="inlineStr">
        <is>
          <t>11234</t>
        </is>
      </c>
      <c r="D7268" t="inlineStr">
        <is>
          <t>American</t>
        </is>
      </c>
      <c r="E7268" s="8" t="n">
        <v>46157</v>
      </c>
      <c r="F7268" t="inlineStr">
        <is>
          <t>Violations were cited in the following area(s).</t>
        </is>
      </c>
      <c r="G7268" t="inlineStr">
        <is>
          <t>05A</t>
        </is>
      </c>
      <c r="H7268" t="inlineStr">
        <is>
          <t>Sewage disposal system is not provided, improper, inadequate or unapproved.</t>
        </is>
      </c>
      <c r="I7268" t="inlineStr">
        <is>
          <t>Critical</t>
        </is>
      </c>
      <c r="J7268" t="n">
        <v>86</v>
      </c>
      <c r="L7268" s="9">
        <f>A7268&amp;"-"&amp;TEXT(E7268,"yyyymmdd")</f>
        <v/>
      </c>
    </row>
    <row r="7269">
      <c r="A7269" t="n">
        <v>41694302</v>
      </c>
      <c r="B7269" t="inlineStr">
        <is>
          <t>Brooklyn</t>
        </is>
      </c>
      <c r="C7269" t="inlineStr">
        <is>
          <t>11234</t>
        </is>
      </c>
      <c r="D7269" t="inlineStr">
        <is>
          <t>American</t>
        </is>
      </c>
      <c r="E7269" s="8" t="n">
        <v>46157</v>
      </c>
      <c r="F7269" t="inlineStr">
        <is>
          <t>Violations were cited in the following area(s).</t>
        </is>
      </c>
      <c r="G7269" t="inlineStr">
        <is>
          <t>05D</t>
        </is>
      </c>
      <c r="H726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269" t="inlineStr">
        <is>
          <t>Critical</t>
        </is>
      </c>
      <c r="J7269" t="n">
        <v>86</v>
      </c>
      <c r="L7269" s="9">
        <f>A7269&amp;"-"&amp;TEXT(E7269,"yyyymmdd")</f>
        <v/>
      </c>
    </row>
    <row r="7270">
      <c r="A7270" t="n">
        <v>41694302</v>
      </c>
      <c r="B7270" t="inlineStr">
        <is>
          <t>Brooklyn</t>
        </is>
      </c>
      <c r="C7270" t="inlineStr">
        <is>
          <t>11234</t>
        </is>
      </c>
      <c r="D7270" t="inlineStr">
        <is>
          <t>American</t>
        </is>
      </c>
      <c r="E7270" s="8" t="n">
        <v>46157</v>
      </c>
      <c r="F7270" t="inlineStr">
        <is>
          <t>Violations were cited in the following area(s).</t>
        </is>
      </c>
      <c r="G7270" t="inlineStr">
        <is>
          <t>08A</t>
        </is>
      </c>
      <c r="H7270" t="inlineStr">
        <is>
          <t>Establishment is not free of harborage or conditions conducive to rodents, insects or other pests.</t>
        </is>
      </c>
      <c r="I7270" t="inlineStr">
        <is>
          <t>Not Critical</t>
        </is>
      </c>
      <c r="J7270" t="n">
        <v>86</v>
      </c>
      <c r="L7270" s="9">
        <f>A7270&amp;"-"&amp;TEXT(E7270,"yyyymmdd")</f>
        <v/>
      </c>
    </row>
    <row r="7271">
      <c r="A7271" t="n">
        <v>41721459</v>
      </c>
      <c r="B7271" t="inlineStr">
        <is>
          <t>Brooklyn</t>
        </is>
      </c>
      <c r="C7271" t="inlineStr">
        <is>
          <t>11207</t>
        </is>
      </c>
      <c r="D7271" t="inlineStr">
        <is>
          <t>Chinese</t>
        </is>
      </c>
      <c r="E7271" s="8" t="n">
        <v>46157</v>
      </c>
      <c r="F7271" t="inlineStr">
        <is>
          <t>Violations were cited in the following area(s).</t>
        </is>
      </c>
      <c r="G7271" t="inlineStr">
        <is>
          <t>04H</t>
        </is>
      </c>
      <c r="H7271" t="inlineStr">
        <is>
          <t>Raw, cooked or prepared food is adulterated, contaminated, cross-contaminated, or not discarded in accordance with HACCP plan.</t>
        </is>
      </c>
      <c r="I7271" t="inlineStr">
        <is>
          <t>Critical</t>
        </is>
      </c>
      <c r="J7271" t="n">
        <v>13</v>
      </c>
      <c r="K7271" t="inlineStr">
        <is>
          <t>A</t>
        </is>
      </c>
      <c r="L7271" s="9">
        <f>A7271&amp;"-"&amp;TEXT(E7271,"yyyymmdd")</f>
        <v/>
      </c>
    </row>
    <row r="7272">
      <c r="A7272" t="n">
        <v>41721459</v>
      </c>
      <c r="B7272" t="inlineStr">
        <is>
          <t>Brooklyn</t>
        </is>
      </c>
      <c r="C7272" t="inlineStr">
        <is>
          <t>11207</t>
        </is>
      </c>
      <c r="D7272" t="inlineStr">
        <is>
          <t>Chinese</t>
        </is>
      </c>
      <c r="E7272" s="8" t="n">
        <v>46157</v>
      </c>
      <c r="F7272" t="inlineStr">
        <is>
          <t>Violations were cited in the following area(s).</t>
        </is>
      </c>
      <c r="G7272" t="inlineStr">
        <is>
          <t>06C</t>
        </is>
      </c>
      <c r="H727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272" t="inlineStr">
        <is>
          <t>Critical</t>
        </is>
      </c>
      <c r="J7272" t="n">
        <v>13</v>
      </c>
      <c r="K7272" t="inlineStr">
        <is>
          <t>A</t>
        </is>
      </c>
      <c r="L7272" s="9">
        <f>A7272&amp;"-"&amp;TEXT(E7272,"yyyymmdd")</f>
        <v/>
      </c>
    </row>
    <row r="7273">
      <c r="A7273" t="n">
        <v>50001012</v>
      </c>
      <c r="B7273" t="inlineStr">
        <is>
          <t>Manhattan</t>
        </is>
      </c>
      <c r="C7273" t="inlineStr">
        <is>
          <t>10021</t>
        </is>
      </c>
      <c r="D7273" t="inlineStr">
        <is>
          <t>Sandwiches</t>
        </is>
      </c>
      <c r="E7273" s="8" t="n">
        <v>46157</v>
      </c>
      <c r="F7273" t="inlineStr">
        <is>
          <t>Violations were cited in the following area(s).</t>
        </is>
      </c>
      <c r="G7273" t="inlineStr">
        <is>
          <t>04O</t>
        </is>
      </c>
      <c r="H7273" t="inlineStr">
        <is>
          <t>Live animal other than fish in tank or service animal present in facility’s food or non-food area.</t>
        </is>
      </c>
      <c r="I7273" t="inlineStr">
        <is>
          <t>Critical</t>
        </is>
      </c>
      <c r="J7273" t="n">
        <v>13</v>
      </c>
      <c r="K7273" t="inlineStr">
        <is>
          <t>A</t>
        </is>
      </c>
      <c r="L7273" s="9">
        <f>A7273&amp;"-"&amp;TEXT(E7273,"yyyymmdd")</f>
        <v/>
      </c>
    </row>
    <row r="7274">
      <c r="A7274" t="n">
        <v>50001012</v>
      </c>
      <c r="B7274" t="inlineStr">
        <is>
          <t>Manhattan</t>
        </is>
      </c>
      <c r="C7274" t="inlineStr">
        <is>
          <t>10021</t>
        </is>
      </c>
      <c r="D7274" t="inlineStr">
        <is>
          <t>Sandwiches</t>
        </is>
      </c>
      <c r="E7274" s="8" t="n">
        <v>46157</v>
      </c>
      <c r="F7274" t="inlineStr">
        <is>
          <t>Violations were cited in the following area(s).</t>
        </is>
      </c>
      <c r="G7274" t="inlineStr">
        <is>
          <t>06D</t>
        </is>
      </c>
      <c r="H7274" t="inlineStr">
        <is>
          <t>Food contact surface not properly washed, rinsed and sanitized after each use and following any activity when contamination may have occurred.</t>
        </is>
      </c>
      <c r="I7274" t="inlineStr">
        <is>
          <t>Critical</t>
        </is>
      </c>
      <c r="J7274" t="n">
        <v>13</v>
      </c>
      <c r="K7274" t="inlineStr">
        <is>
          <t>A</t>
        </is>
      </c>
      <c r="L7274" s="9">
        <f>A7274&amp;"-"&amp;TEXT(E7274,"yyyymmdd")</f>
        <v/>
      </c>
    </row>
    <row r="7275">
      <c r="A7275" t="n">
        <v>50001012</v>
      </c>
      <c r="B7275" t="inlineStr">
        <is>
          <t>Manhattan</t>
        </is>
      </c>
      <c r="C7275" t="inlineStr">
        <is>
          <t>10021</t>
        </is>
      </c>
      <c r="D7275" t="inlineStr">
        <is>
          <t>Sandwiches</t>
        </is>
      </c>
      <c r="E7275" s="8" t="n">
        <v>46157</v>
      </c>
      <c r="F7275" t="inlineStr">
        <is>
          <t>Violations were cited in the following area(s).</t>
        </is>
      </c>
      <c r="G7275" t="inlineStr">
        <is>
          <t>10F</t>
        </is>
      </c>
      <c r="H7275" t="inlineStr">
        <is>
          <t>Non-food contact surface or equipment made of unacceptable material, not kept clean, or not properly sealed, raised, spaced or movable to allow accessibility for cleaning on all sides, above and underneath the unit.</t>
        </is>
      </c>
      <c r="I7275" t="inlineStr">
        <is>
          <t>Not Critical</t>
        </is>
      </c>
      <c r="J7275" t="n">
        <v>13</v>
      </c>
      <c r="K7275" t="inlineStr">
        <is>
          <t>A</t>
        </is>
      </c>
      <c r="L7275" s="9">
        <f>A7275&amp;"-"&amp;TEXT(E7275,"yyyymmdd")</f>
        <v/>
      </c>
    </row>
    <row r="7276">
      <c r="A7276" t="n">
        <v>50001270</v>
      </c>
      <c r="B7276" t="inlineStr">
        <is>
          <t>Brooklyn</t>
        </is>
      </c>
      <c r="C7276" t="inlineStr">
        <is>
          <t>11213</t>
        </is>
      </c>
      <c r="D7276" t="inlineStr">
        <is>
          <t>Caribbean</t>
        </is>
      </c>
      <c r="E7276" s="8" t="n">
        <v>46157</v>
      </c>
      <c r="F7276" t="inlineStr">
        <is>
          <t>Violations were cited in the following area(s).</t>
        </is>
      </c>
      <c r="G7276" t="inlineStr">
        <is>
          <t>05B</t>
        </is>
      </c>
      <c r="H7276" t="inlineStr">
        <is>
          <t>Harmful noxious gas or vapor detected. Carbon Monoxide (CO) level exceeds nine (9) ppm</t>
        </is>
      </c>
      <c r="I7276" t="inlineStr">
        <is>
          <t>Critical</t>
        </is>
      </c>
      <c r="J7276" t="n">
        <v>61</v>
      </c>
      <c r="L7276" s="9">
        <f>A7276&amp;"-"&amp;TEXT(E7276,"yyyymmdd")</f>
        <v/>
      </c>
    </row>
    <row r="7277">
      <c r="A7277" t="n">
        <v>50001270</v>
      </c>
      <c r="B7277" t="inlineStr">
        <is>
          <t>Brooklyn</t>
        </is>
      </c>
      <c r="C7277" t="inlineStr">
        <is>
          <t>11213</t>
        </is>
      </c>
      <c r="D7277" t="inlineStr">
        <is>
          <t>Caribbean</t>
        </is>
      </c>
      <c r="E7277" s="8" t="n">
        <v>46157</v>
      </c>
      <c r="F7277" t="inlineStr">
        <is>
          <t>Violations were cited in the following area(s).</t>
        </is>
      </c>
      <c r="G7277" t="inlineStr">
        <is>
          <t>05C</t>
        </is>
      </c>
      <c r="H7277" t="inlineStr">
        <is>
          <t>Food contact surface, refillable, reusable containers, or equipment improperly constructed, placed or maintained. Unacceptable material used. Culinary sink or other acceptable method not provided for washing food.</t>
        </is>
      </c>
      <c r="I7277" t="inlineStr">
        <is>
          <t>Critical</t>
        </is>
      </c>
      <c r="J7277" t="n">
        <v>61</v>
      </c>
      <c r="L7277" s="9">
        <f>A7277&amp;"-"&amp;TEXT(E7277,"yyyymmdd")</f>
        <v/>
      </c>
    </row>
    <row r="7278">
      <c r="A7278" t="n">
        <v>50001270</v>
      </c>
      <c r="B7278" t="inlineStr">
        <is>
          <t>Brooklyn</t>
        </is>
      </c>
      <c r="C7278" t="inlineStr">
        <is>
          <t>11213</t>
        </is>
      </c>
      <c r="D7278" t="inlineStr">
        <is>
          <t>Caribbean</t>
        </is>
      </c>
      <c r="E7278" s="8" t="n">
        <v>46157</v>
      </c>
      <c r="F7278" t="inlineStr">
        <is>
          <t>Violations were cited in the following area(s).</t>
        </is>
      </c>
      <c r="G7278" t="inlineStr">
        <is>
          <t>10F</t>
        </is>
      </c>
      <c r="H7278" t="inlineStr">
        <is>
          <t>Non-food contact surface or equipment made of unacceptable material, not kept clean, or not properly sealed, raised, spaced or movable to allow accessibility for cleaning on all sides, above and underneath the unit.</t>
        </is>
      </c>
      <c r="I7278" t="inlineStr">
        <is>
          <t>Not Critical</t>
        </is>
      </c>
      <c r="J7278" t="n">
        <v>61</v>
      </c>
      <c r="L7278" s="9">
        <f>A7278&amp;"-"&amp;TEXT(E7278,"yyyymmdd")</f>
        <v/>
      </c>
    </row>
    <row r="7279">
      <c r="A7279" t="n">
        <v>50002362</v>
      </c>
      <c r="B7279" t="inlineStr">
        <is>
          <t>Manhattan</t>
        </is>
      </c>
      <c r="C7279" t="inlineStr">
        <is>
          <t>10040</t>
        </is>
      </c>
      <c r="D7279" t="inlineStr">
        <is>
          <t>Bakery Products/Desserts</t>
        </is>
      </c>
      <c r="E7279" s="8" t="n">
        <v>46157</v>
      </c>
      <c r="F7279" t="inlineStr">
        <is>
          <t>Violations were cited in the following area(s).</t>
        </is>
      </c>
      <c r="G7279" t="inlineStr">
        <is>
          <t>02B</t>
        </is>
      </c>
      <c r="H7279" t="inlineStr">
        <is>
          <t>Hot TCS food item not held at or above 140 °F.</t>
        </is>
      </c>
      <c r="I7279" t="inlineStr">
        <is>
          <t>Critical</t>
        </is>
      </c>
      <c r="J7279" t="n">
        <v>25</v>
      </c>
      <c r="L7279" s="9">
        <f>A7279&amp;"-"&amp;TEXT(E7279,"yyyymmdd")</f>
        <v/>
      </c>
    </row>
    <row r="7280">
      <c r="A7280" t="n">
        <v>50002362</v>
      </c>
      <c r="B7280" t="inlineStr">
        <is>
          <t>Manhattan</t>
        </is>
      </c>
      <c r="C7280" t="inlineStr">
        <is>
          <t>10040</t>
        </is>
      </c>
      <c r="D7280" t="inlineStr">
        <is>
          <t>Bakery Products/Desserts</t>
        </is>
      </c>
      <c r="E7280" s="8" t="n">
        <v>46157</v>
      </c>
      <c r="F7280" t="inlineStr">
        <is>
          <t>Violations were cited in the following area(s).</t>
        </is>
      </c>
      <c r="G7280" t="inlineStr">
        <is>
          <t>02G</t>
        </is>
      </c>
      <c r="H7280" t="inlineStr">
        <is>
          <t>Cold TCS food item held above 41 °F; smoked or processed fish held above 38 °F; intact raw eggs held above 45 °F; or reduced oxygen packaged (ROP) TCS foods held above required temperatures except during active necessary preparation.</t>
        </is>
      </c>
      <c r="I7280" t="inlineStr">
        <is>
          <t>Critical</t>
        </is>
      </c>
      <c r="J7280" t="n">
        <v>25</v>
      </c>
      <c r="L7280" s="9">
        <f>A7280&amp;"-"&amp;TEXT(E7280,"yyyymmdd")</f>
        <v/>
      </c>
    </row>
    <row r="7281">
      <c r="A7281" t="n">
        <v>50002362</v>
      </c>
      <c r="B7281" t="inlineStr">
        <is>
          <t>Manhattan</t>
        </is>
      </c>
      <c r="C7281" t="inlineStr">
        <is>
          <t>10040</t>
        </is>
      </c>
      <c r="D7281" t="inlineStr">
        <is>
          <t>Bakery Products/Desserts</t>
        </is>
      </c>
      <c r="E7281" s="8" t="n">
        <v>46157</v>
      </c>
      <c r="F7281" t="inlineStr">
        <is>
          <t>Violations were cited in the following area(s).</t>
        </is>
      </c>
      <c r="G7281" t="inlineStr">
        <is>
          <t>04L</t>
        </is>
      </c>
      <c r="H7281" t="inlineStr">
        <is>
          <t>Evidence of mice or live mice in establishment's food or non-food areas.</t>
        </is>
      </c>
      <c r="I7281" t="inlineStr">
        <is>
          <t>Critical</t>
        </is>
      </c>
      <c r="J7281" t="n">
        <v>25</v>
      </c>
      <c r="L7281" s="9">
        <f>A7281&amp;"-"&amp;TEXT(E7281,"yyyymmdd")</f>
        <v/>
      </c>
    </row>
    <row r="7282">
      <c r="A7282" t="n">
        <v>50002362</v>
      </c>
      <c r="B7282" t="inlineStr">
        <is>
          <t>Manhattan</t>
        </is>
      </c>
      <c r="C7282" t="inlineStr">
        <is>
          <t>10040</t>
        </is>
      </c>
      <c r="D7282" t="inlineStr">
        <is>
          <t>Bakery Products/Desserts</t>
        </is>
      </c>
      <c r="E7282" s="8" t="n">
        <v>46157</v>
      </c>
      <c r="F7282" t="inlineStr">
        <is>
          <t>Violations were cited in the following area(s).</t>
        </is>
      </c>
      <c r="G7282" t="inlineStr">
        <is>
          <t>08A</t>
        </is>
      </c>
      <c r="H7282" t="inlineStr">
        <is>
          <t>Establishment is not free of harborage or conditions conducive to rodents, insects or other pests.</t>
        </is>
      </c>
      <c r="I7282" t="inlineStr">
        <is>
          <t>Not Critical</t>
        </is>
      </c>
      <c r="J7282" t="n">
        <v>25</v>
      </c>
      <c r="L7282" s="9">
        <f>A7282&amp;"-"&amp;TEXT(E7282,"yyyymmdd")</f>
        <v/>
      </c>
    </row>
    <row r="7283">
      <c r="A7283" t="n">
        <v>50003701</v>
      </c>
      <c r="B7283" t="inlineStr">
        <is>
          <t>Staten Island</t>
        </is>
      </c>
      <c r="C7283" t="inlineStr">
        <is>
          <t>10314</t>
        </is>
      </c>
      <c r="D7283" t="inlineStr">
        <is>
          <t>American</t>
        </is>
      </c>
      <c r="E7283" s="8" t="n">
        <v>46157</v>
      </c>
      <c r="F7283" t="inlineStr">
        <is>
          <t>Violations were cited in the following area(s).</t>
        </is>
      </c>
      <c r="G7283" t="inlineStr">
        <is>
          <t>02G</t>
        </is>
      </c>
      <c r="H7283" t="inlineStr">
        <is>
          <t>Cold TCS food item held above 41 °F; smoked or processed fish held above 38 °F; intact raw eggs held above 45 °F; or reduced oxygen packaged (ROP) TCS foods held above required temperatures except during active necessary preparation.</t>
        </is>
      </c>
      <c r="I7283" t="inlineStr">
        <is>
          <t>Critical</t>
        </is>
      </c>
      <c r="J7283" t="n">
        <v>23</v>
      </c>
      <c r="L7283" s="9">
        <f>A7283&amp;"-"&amp;TEXT(E7283,"yyyymmdd")</f>
        <v/>
      </c>
    </row>
    <row r="7284">
      <c r="A7284" t="n">
        <v>50003701</v>
      </c>
      <c r="B7284" t="inlineStr">
        <is>
          <t>Staten Island</t>
        </is>
      </c>
      <c r="C7284" t="inlineStr">
        <is>
          <t>10314</t>
        </is>
      </c>
      <c r="D7284" t="inlineStr">
        <is>
          <t>American</t>
        </is>
      </c>
      <c r="E7284" s="8" t="n">
        <v>46157</v>
      </c>
      <c r="F7284" t="inlineStr">
        <is>
          <t>Violations were cited in the following area(s).</t>
        </is>
      </c>
      <c r="G7284" t="inlineStr">
        <is>
          <t>04N</t>
        </is>
      </c>
      <c r="H7284" t="inlineStr">
        <is>
          <t>Filth flies or food/refuse/sewage associated with (FRSA) flies or other nuisance pests in establishment’s food and/or non-food areas. FRSA flies include house flies, blow flies, bottle flies, flesh flies, drain flies, Phorid flies and fruit flies.</t>
        </is>
      </c>
      <c r="I7284" t="inlineStr">
        <is>
          <t>Critical</t>
        </is>
      </c>
      <c r="J7284" t="n">
        <v>23</v>
      </c>
      <c r="L7284" s="9">
        <f>A7284&amp;"-"&amp;TEXT(E7284,"yyyymmdd")</f>
        <v/>
      </c>
    </row>
    <row r="7285">
      <c r="A7285" t="n">
        <v>50003701</v>
      </c>
      <c r="B7285" t="inlineStr">
        <is>
          <t>Staten Island</t>
        </is>
      </c>
      <c r="C7285" t="inlineStr">
        <is>
          <t>10314</t>
        </is>
      </c>
      <c r="D7285" t="inlineStr">
        <is>
          <t>American</t>
        </is>
      </c>
      <c r="E7285" s="8" t="n">
        <v>46157</v>
      </c>
      <c r="F7285" t="inlineStr">
        <is>
          <t>Violations were cited in the following area(s).</t>
        </is>
      </c>
      <c r="G7285" t="inlineStr">
        <is>
          <t>06F</t>
        </is>
      </c>
      <c r="H7285" t="inlineStr">
        <is>
          <t>Wiping cloths not stored clean and dry, or in a sanitizing solution, between uses.</t>
        </is>
      </c>
      <c r="I7285" t="inlineStr">
        <is>
          <t>Critical</t>
        </is>
      </c>
      <c r="J7285" t="n">
        <v>23</v>
      </c>
      <c r="L7285" s="9">
        <f>A7285&amp;"-"&amp;TEXT(E7285,"yyyymmdd")</f>
        <v/>
      </c>
    </row>
    <row r="7286">
      <c r="A7286" t="n">
        <v>50003701</v>
      </c>
      <c r="B7286" t="inlineStr">
        <is>
          <t>Staten Island</t>
        </is>
      </c>
      <c r="C7286" t="inlineStr">
        <is>
          <t>10314</t>
        </is>
      </c>
      <c r="D7286" t="inlineStr">
        <is>
          <t>American</t>
        </is>
      </c>
      <c r="E7286" s="8" t="n">
        <v>46157</v>
      </c>
      <c r="F7286" t="inlineStr">
        <is>
          <t>Violations were cited in the following area(s).</t>
        </is>
      </c>
      <c r="G7286" t="inlineStr">
        <is>
          <t>08A</t>
        </is>
      </c>
      <c r="H7286" t="inlineStr">
        <is>
          <t>Establishment is not free of harborage or conditions conducive to rodents, insects or other pests.</t>
        </is>
      </c>
      <c r="I7286" t="inlineStr">
        <is>
          <t>Not Critical</t>
        </is>
      </c>
      <c r="J7286" t="n">
        <v>23</v>
      </c>
      <c r="L7286" s="9">
        <f>A7286&amp;"-"&amp;TEXT(E7286,"yyyymmdd")</f>
        <v/>
      </c>
    </row>
    <row r="7287">
      <c r="A7287" t="n">
        <v>50034505</v>
      </c>
      <c r="B7287" t="inlineStr">
        <is>
          <t>Brooklyn</t>
        </is>
      </c>
      <c r="C7287" t="inlineStr">
        <is>
          <t>11209</t>
        </is>
      </c>
      <c r="D7287" t="inlineStr">
        <is>
          <t>Hamburgers</t>
        </is>
      </c>
      <c r="E7287" s="8" t="n">
        <v>46157</v>
      </c>
      <c r="F7287" t="inlineStr">
        <is>
          <t>Violations were cited in the following area(s).</t>
        </is>
      </c>
      <c r="G7287" t="inlineStr">
        <is>
          <t>10F</t>
        </is>
      </c>
      <c r="H7287" t="inlineStr">
        <is>
          <t>Non-food contact surface or equipment made of unacceptable material, not kept clean, or not properly sealed, raised, spaced or movable to allow accessibility for cleaning on all sides, above and underneath the unit.</t>
        </is>
      </c>
      <c r="I7287" t="inlineStr">
        <is>
          <t>Not Critical</t>
        </is>
      </c>
      <c r="J7287" t="n">
        <v>2</v>
      </c>
      <c r="K7287" t="inlineStr">
        <is>
          <t>A</t>
        </is>
      </c>
      <c r="L7287" s="9">
        <f>A7287&amp;"-"&amp;TEXT(E7287,"yyyymmdd")</f>
        <v/>
      </c>
    </row>
    <row r="7288">
      <c r="A7288" t="n">
        <v>50054304</v>
      </c>
      <c r="B7288" t="inlineStr">
        <is>
          <t>Staten Island</t>
        </is>
      </c>
      <c r="C7288" t="inlineStr">
        <is>
          <t>10312</t>
        </is>
      </c>
      <c r="D7288" t="inlineStr">
        <is>
          <t>Middle Eastern</t>
        </is>
      </c>
      <c r="E7288" s="8" t="n">
        <v>46157</v>
      </c>
      <c r="F7288" t="inlineStr">
        <is>
          <t>Violations were cited in the following area(s).</t>
        </is>
      </c>
      <c r="G7288" t="inlineStr">
        <is>
          <t>10F</t>
        </is>
      </c>
      <c r="H7288" t="inlineStr">
        <is>
          <t>Non-food contact surface or equipment made of unacceptable material, not kept clean, or not properly sealed, raised, spaced or movable to allow accessibility for cleaning on all sides, above and underneath the unit.</t>
        </is>
      </c>
      <c r="I7288" t="inlineStr">
        <is>
          <t>Not Critical</t>
        </is>
      </c>
      <c r="J7288" t="n">
        <v>2</v>
      </c>
      <c r="K7288" t="inlineStr">
        <is>
          <t>A</t>
        </is>
      </c>
      <c r="L7288" s="9">
        <f>A7288&amp;"-"&amp;TEXT(E7288,"yyyymmdd")</f>
        <v/>
      </c>
    </row>
    <row r="7289">
      <c r="A7289" t="n">
        <v>50060419</v>
      </c>
      <c r="B7289" t="inlineStr">
        <is>
          <t>Brooklyn</t>
        </is>
      </c>
      <c r="C7289" t="inlineStr">
        <is>
          <t>11206</t>
        </is>
      </c>
      <c r="D7289" t="inlineStr">
        <is>
          <t>American</t>
        </is>
      </c>
      <c r="E7289" s="8" t="n">
        <v>46157</v>
      </c>
      <c r="F7289" t="inlineStr">
        <is>
          <t>Violations were cited in the following area(s).</t>
        </is>
      </c>
      <c r="G7289" t="inlineStr">
        <is>
          <t>02G</t>
        </is>
      </c>
      <c r="H7289" t="inlineStr">
        <is>
          <t>Cold TCS food item held above 41 °F; smoked or processed fish held above 38 °F; intact raw eggs held above 45 °F; or reduced oxygen packaged (ROP) TCS foods held above required temperatures except during active necessary preparation.</t>
        </is>
      </c>
      <c r="I7289" t="inlineStr">
        <is>
          <t>Critical</t>
        </is>
      </c>
      <c r="J7289" t="n">
        <v>13</v>
      </c>
      <c r="K7289" t="inlineStr">
        <is>
          <t>A</t>
        </is>
      </c>
      <c r="L7289" s="9">
        <f>A7289&amp;"-"&amp;TEXT(E7289,"yyyymmdd")</f>
        <v/>
      </c>
    </row>
    <row r="7290">
      <c r="A7290" t="n">
        <v>50060419</v>
      </c>
      <c r="B7290" t="inlineStr">
        <is>
          <t>Brooklyn</t>
        </is>
      </c>
      <c r="C7290" t="inlineStr">
        <is>
          <t>11206</t>
        </is>
      </c>
      <c r="D7290" t="inlineStr">
        <is>
          <t>American</t>
        </is>
      </c>
      <c r="E7290" s="8" t="n">
        <v>46157</v>
      </c>
      <c r="F7290" t="inlineStr">
        <is>
          <t>Violations were cited in the following area(s).</t>
        </is>
      </c>
      <c r="G7290" t="inlineStr">
        <is>
          <t>06E</t>
        </is>
      </c>
      <c r="H7290" t="inlineStr">
        <is>
          <t>Sanitized equipment or utensil, including in-use food dispensing utensil, improperly used or stored.</t>
        </is>
      </c>
      <c r="I7290" t="inlineStr">
        <is>
          <t>Critical</t>
        </is>
      </c>
      <c r="J7290" t="n">
        <v>13</v>
      </c>
      <c r="K7290" t="inlineStr">
        <is>
          <t>A</t>
        </is>
      </c>
      <c r="L7290" s="9">
        <f>A7290&amp;"-"&amp;TEXT(E7290,"yyyymmdd")</f>
        <v/>
      </c>
    </row>
    <row r="7291">
      <c r="A7291" t="n">
        <v>50076399</v>
      </c>
      <c r="B7291" t="inlineStr">
        <is>
          <t>Brooklyn</t>
        </is>
      </c>
      <c r="C7291" t="inlineStr">
        <is>
          <t>11220</t>
        </is>
      </c>
      <c r="D7291" t="inlineStr">
        <is>
          <t>Bakery Products/Desserts</t>
        </is>
      </c>
      <c r="E7291" s="8" t="n">
        <v>46157</v>
      </c>
      <c r="F7291" t="inlineStr">
        <is>
          <t>Violations were cited in the following area(s).</t>
        </is>
      </c>
      <c r="G7291" t="inlineStr">
        <is>
          <t>10F</t>
        </is>
      </c>
      <c r="H7291" t="inlineStr">
        <is>
          <t>Non-food contact surface or equipment made of unacceptable material, not kept clean, or not properly sealed, raised, spaced or movable to allow accessibility for cleaning on all sides, above and underneath the unit.</t>
        </is>
      </c>
      <c r="I7291" t="inlineStr">
        <is>
          <t>Not Critical</t>
        </is>
      </c>
      <c r="J7291" t="n">
        <v>3</v>
      </c>
      <c r="K7291" t="inlineStr">
        <is>
          <t>A</t>
        </is>
      </c>
      <c r="L7291" s="9">
        <f>A7291&amp;"-"&amp;TEXT(E7291,"yyyymmdd")</f>
        <v/>
      </c>
    </row>
    <row r="7292">
      <c r="A7292" t="n">
        <v>50086681</v>
      </c>
      <c r="B7292" t="inlineStr">
        <is>
          <t>Bronx</t>
        </is>
      </c>
      <c r="C7292" t="inlineStr">
        <is>
          <t>10453</t>
        </is>
      </c>
      <c r="D7292" t="inlineStr">
        <is>
          <t>Spanish</t>
        </is>
      </c>
      <c r="E7292" s="8" t="n">
        <v>46157</v>
      </c>
      <c r="F7292" t="inlineStr">
        <is>
          <t>Violations were cited in the following area(s).</t>
        </is>
      </c>
      <c r="G7292" t="inlineStr">
        <is>
          <t>02G</t>
        </is>
      </c>
      <c r="H7292" t="inlineStr">
        <is>
          <t>Cold TCS food item held above 41 °F; smoked or processed fish held above 38 °F; intact raw eggs held above 45 °F; or reduced oxygen packaged (ROP) TCS foods held above required temperatures except during active necessary preparation.</t>
        </is>
      </c>
      <c r="I7292" t="inlineStr">
        <is>
          <t>Critical</t>
        </is>
      </c>
      <c r="J7292" t="n">
        <v>32</v>
      </c>
      <c r="L7292" s="9">
        <f>A7292&amp;"-"&amp;TEXT(E7292,"yyyymmdd")</f>
        <v/>
      </c>
    </row>
    <row r="7293">
      <c r="A7293" t="n">
        <v>50086681</v>
      </c>
      <c r="B7293" t="inlineStr">
        <is>
          <t>Bronx</t>
        </is>
      </c>
      <c r="C7293" t="inlineStr">
        <is>
          <t>10453</t>
        </is>
      </c>
      <c r="D7293" t="inlineStr">
        <is>
          <t>Spanish</t>
        </is>
      </c>
      <c r="E7293" s="8" t="n">
        <v>46157</v>
      </c>
      <c r="F7293" t="inlineStr">
        <is>
          <t>Violations were cited in the following area(s).</t>
        </is>
      </c>
      <c r="G7293" t="inlineStr">
        <is>
          <t>04H</t>
        </is>
      </c>
      <c r="H7293" t="inlineStr">
        <is>
          <t>Raw, cooked or prepared food is adulterated, contaminated, cross-contaminated, or not discarded in accordance with HACCP plan.</t>
        </is>
      </c>
      <c r="I7293" t="inlineStr">
        <is>
          <t>Critical</t>
        </is>
      </c>
      <c r="J7293" t="n">
        <v>32</v>
      </c>
      <c r="L7293" s="9">
        <f>A7293&amp;"-"&amp;TEXT(E7293,"yyyymmdd")</f>
        <v/>
      </c>
    </row>
    <row r="7294">
      <c r="A7294" t="n">
        <v>50086681</v>
      </c>
      <c r="B7294" t="inlineStr">
        <is>
          <t>Bronx</t>
        </is>
      </c>
      <c r="C7294" t="inlineStr">
        <is>
          <t>10453</t>
        </is>
      </c>
      <c r="D7294" t="inlineStr">
        <is>
          <t>Spanish</t>
        </is>
      </c>
      <c r="E7294" s="8" t="n">
        <v>46157</v>
      </c>
      <c r="F7294" t="inlineStr">
        <is>
          <t>Violations were cited in the following area(s).</t>
        </is>
      </c>
      <c r="G7294" t="inlineStr">
        <is>
          <t>04L</t>
        </is>
      </c>
      <c r="H7294" t="inlineStr">
        <is>
          <t>Evidence of mice or live mice in establishment's food or non-food areas.</t>
        </is>
      </c>
      <c r="I7294" t="inlineStr">
        <is>
          <t>Critical</t>
        </is>
      </c>
      <c r="J7294" t="n">
        <v>32</v>
      </c>
      <c r="L7294" s="9">
        <f>A7294&amp;"-"&amp;TEXT(E7294,"yyyymmdd")</f>
        <v/>
      </c>
    </row>
    <row r="7295">
      <c r="A7295" t="n">
        <v>50086681</v>
      </c>
      <c r="B7295" t="inlineStr">
        <is>
          <t>Bronx</t>
        </is>
      </c>
      <c r="C7295" t="inlineStr">
        <is>
          <t>10453</t>
        </is>
      </c>
      <c r="D7295" t="inlineStr">
        <is>
          <t>Spanish</t>
        </is>
      </c>
      <c r="E7295" s="8" t="n">
        <v>46157</v>
      </c>
      <c r="F7295" t="inlineStr">
        <is>
          <t>Violations were cited in the following area(s).</t>
        </is>
      </c>
      <c r="G7295" t="inlineStr">
        <is>
          <t>08A</t>
        </is>
      </c>
      <c r="H7295" t="inlineStr">
        <is>
          <t>Establishment is not free of harborage or conditions conducive to rodents, insects or other pests.</t>
        </is>
      </c>
      <c r="I7295" t="inlineStr">
        <is>
          <t>Not Critical</t>
        </is>
      </c>
      <c r="J7295" t="n">
        <v>32</v>
      </c>
      <c r="L7295" s="9">
        <f>A7295&amp;"-"&amp;TEXT(E7295,"yyyymmdd")</f>
        <v/>
      </c>
    </row>
    <row r="7296">
      <c r="A7296" t="n">
        <v>50086681</v>
      </c>
      <c r="B7296" t="inlineStr">
        <is>
          <t>Bronx</t>
        </is>
      </c>
      <c r="C7296" t="inlineStr">
        <is>
          <t>10453</t>
        </is>
      </c>
      <c r="D7296" t="inlineStr">
        <is>
          <t>Spanish</t>
        </is>
      </c>
      <c r="E7296" s="8" t="n">
        <v>46157</v>
      </c>
      <c r="F7296" t="inlineStr">
        <is>
          <t>Violations were cited in the following area(s).</t>
        </is>
      </c>
      <c r="G7296" t="inlineStr">
        <is>
          <t>10B</t>
        </is>
      </c>
      <c r="H7296" t="inlineStr">
        <is>
          <t>Anti-siphonage or back-flow prevention device not provided where required; equipment or floor not properly drained; sewage disposal system in disrepair or not functioning properly. Condensation or liquid waste improperly disposed of.</t>
        </is>
      </c>
      <c r="I7296" t="inlineStr">
        <is>
          <t>Not Critical</t>
        </is>
      </c>
      <c r="J7296" t="n">
        <v>32</v>
      </c>
      <c r="L7296" s="9">
        <f>A7296&amp;"-"&amp;TEXT(E7296,"yyyymmdd")</f>
        <v/>
      </c>
    </row>
    <row r="7297">
      <c r="A7297" t="n">
        <v>50086681</v>
      </c>
      <c r="B7297" t="inlineStr">
        <is>
          <t>Bronx</t>
        </is>
      </c>
      <c r="C7297" t="inlineStr">
        <is>
          <t>10453</t>
        </is>
      </c>
      <c r="D7297" t="inlineStr">
        <is>
          <t>Spanish</t>
        </is>
      </c>
      <c r="E7297" s="8" t="n">
        <v>46157</v>
      </c>
      <c r="F7297" t="inlineStr">
        <is>
          <t>Violations were cited in the following area(s).</t>
        </is>
      </c>
      <c r="G7297" t="inlineStr">
        <is>
          <t>10F</t>
        </is>
      </c>
      <c r="H7297" t="inlineStr">
        <is>
          <t>Non-food contact surface or equipment made of unacceptable material, not kept clean, or not properly sealed, raised, spaced or movable to allow accessibility for cleaning on all sides, above and underneath the unit.</t>
        </is>
      </c>
      <c r="I7297" t="inlineStr">
        <is>
          <t>Not Critical</t>
        </is>
      </c>
      <c r="J7297" t="n">
        <v>32</v>
      </c>
      <c r="L7297" s="9">
        <f>A7297&amp;"-"&amp;TEXT(E7297,"yyyymmdd")</f>
        <v/>
      </c>
    </row>
    <row r="7298">
      <c r="A7298" t="n">
        <v>50086826</v>
      </c>
      <c r="B7298" t="inlineStr">
        <is>
          <t>Brooklyn</t>
        </is>
      </c>
      <c r="C7298" t="inlineStr">
        <is>
          <t>11211</t>
        </is>
      </c>
      <c r="D7298" t="inlineStr">
        <is>
          <t>Pizza</t>
        </is>
      </c>
      <c r="E7298" s="8" t="n">
        <v>46157</v>
      </c>
      <c r="F7298" t="inlineStr">
        <is>
          <t>Violations were cited in the following area(s).</t>
        </is>
      </c>
      <c r="G7298" t="inlineStr">
        <is>
          <t>04N</t>
        </is>
      </c>
      <c r="H7298" t="inlineStr">
        <is>
          <t>Filth flies or food/refuse/sewage associated with (FRSA) flies or other nuisance pests in establishment’s food and/or non-food areas. FRSA flies include house flies, blow flies, bottle flies, flesh flies, drain flies, Phorid flies and fruit flies.</t>
        </is>
      </c>
      <c r="I7298" t="inlineStr">
        <is>
          <t>Critical</t>
        </is>
      </c>
      <c r="J7298" t="n">
        <v>12</v>
      </c>
      <c r="K7298" t="inlineStr">
        <is>
          <t>A</t>
        </is>
      </c>
      <c r="L7298" s="9">
        <f>A7298&amp;"-"&amp;TEXT(E7298,"yyyymmdd")</f>
        <v/>
      </c>
    </row>
    <row r="7299">
      <c r="A7299" t="n">
        <v>50086826</v>
      </c>
      <c r="B7299" t="inlineStr">
        <is>
          <t>Brooklyn</t>
        </is>
      </c>
      <c r="C7299" t="inlineStr">
        <is>
          <t>11211</t>
        </is>
      </c>
      <c r="D7299" t="inlineStr">
        <is>
          <t>Pizza</t>
        </is>
      </c>
      <c r="E7299" s="8" t="n">
        <v>46157</v>
      </c>
      <c r="F7299" t="inlineStr">
        <is>
          <t>Violations were cited in the following area(s).</t>
        </is>
      </c>
      <c r="G7299" t="inlineStr">
        <is>
          <t>08A</t>
        </is>
      </c>
      <c r="H7299" t="inlineStr">
        <is>
          <t>Establishment is not free of harborage or conditions conducive to rodents, insects or other pests.</t>
        </is>
      </c>
      <c r="I7299" t="inlineStr">
        <is>
          <t>Not Critical</t>
        </is>
      </c>
      <c r="J7299" t="n">
        <v>12</v>
      </c>
      <c r="K7299" t="inlineStr">
        <is>
          <t>A</t>
        </is>
      </c>
      <c r="L7299" s="9">
        <f>A7299&amp;"-"&amp;TEXT(E7299,"yyyymmdd")</f>
        <v/>
      </c>
    </row>
    <row r="7300">
      <c r="A7300" t="n">
        <v>50086826</v>
      </c>
      <c r="B7300" t="inlineStr">
        <is>
          <t>Brooklyn</t>
        </is>
      </c>
      <c r="C7300" t="inlineStr">
        <is>
          <t>11211</t>
        </is>
      </c>
      <c r="D7300" t="inlineStr">
        <is>
          <t>Pizza</t>
        </is>
      </c>
      <c r="E7300" s="8" t="n">
        <v>46157</v>
      </c>
      <c r="F7300" t="inlineStr">
        <is>
          <t>Violations were cited in the following area(s).</t>
        </is>
      </c>
      <c r="G7300" t="inlineStr">
        <is>
          <t>08C</t>
        </is>
      </c>
      <c r="H7300" t="inlineStr">
        <is>
          <t>Pesticide not properly labeled or used by unlicensed individual. Pesticide, other toxic chemical improperly used/stored. Unprotected, unlocked bait station used.</t>
        </is>
      </c>
      <c r="I7300" t="inlineStr">
        <is>
          <t>Not Critical</t>
        </is>
      </c>
      <c r="J7300" t="n">
        <v>12</v>
      </c>
      <c r="K7300" t="inlineStr">
        <is>
          <t>A</t>
        </is>
      </c>
      <c r="L7300" s="9">
        <f>A7300&amp;"-"&amp;TEXT(E7300,"yyyymmdd")</f>
        <v/>
      </c>
    </row>
    <row r="7301">
      <c r="A7301" t="n">
        <v>50095499</v>
      </c>
      <c r="B7301" t="inlineStr">
        <is>
          <t>Brooklyn</t>
        </is>
      </c>
      <c r="C7301" t="inlineStr">
        <is>
          <t>11235</t>
        </is>
      </c>
      <c r="D7301" t="inlineStr">
        <is>
          <t>Donuts</t>
        </is>
      </c>
      <c r="E7301" s="8" t="n">
        <v>46157</v>
      </c>
      <c r="F7301" t="inlineStr">
        <is>
          <t>Violations were cited in the following area(s).</t>
        </is>
      </c>
      <c r="G7301" t="inlineStr">
        <is>
          <t>02G</t>
        </is>
      </c>
      <c r="H7301" t="inlineStr">
        <is>
          <t>Cold TCS food item held above 41 °F; smoked or processed fish held above 38 °F; intact raw eggs held above 45 °F; or reduced oxygen packaged (ROP) TCS foods held above required temperatures except during active necessary preparation.</t>
        </is>
      </c>
      <c r="I7301" t="inlineStr">
        <is>
          <t>Critical</t>
        </is>
      </c>
      <c r="J7301" t="n">
        <v>7</v>
      </c>
      <c r="K7301" t="inlineStr">
        <is>
          <t>A</t>
        </is>
      </c>
      <c r="L7301" s="9">
        <f>A7301&amp;"-"&amp;TEXT(E7301,"yyyymmdd")</f>
        <v/>
      </c>
    </row>
    <row r="7302">
      <c r="A7302" t="n">
        <v>50101919</v>
      </c>
      <c r="B7302" t="inlineStr">
        <is>
          <t>Bronx</t>
        </is>
      </c>
      <c r="C7302" t="inlineStr">
        <is>
          <t>10453</t>
        </is>
      </c>
      <c r="D7302" t="inlineStr">
        <is>
          <t>Seafood</t>
        </is>
      </c>
      <c r="E7302" s="8" t="n">
        <v>46157</v>
      </c>
      <c r="F7302" t="inlineStr">
        <is>
          <t>Violations were cited in the following area(s).</t>
        </is>
      </c>
      <c r="G7302" t="inlineStr">
        <is>
          <t>02G</t>
        </is>
      </c>
      <c r="H7302" t="inlineStr">
        <is>
          <t>Cold TCS food item held above 41 °F; smoked or processed fish held above 38 °F; intact raw eggs held above 45 °F; or reduced oxygen packaged (ROP) TCS foods held above required temperatures except during active necessary preparation.</t>
        </is>
      </c>
      <c r="I7302" t="inlineStr">
        <is>
          <t>Critical</t>
        </is>
      </c>
      <c r="J7302" t="n">
        <v>40</v>
      </c>
      <c r="L7302" s="9">
        <f>A7302&amp;"-"&amp;TEXT(E7302,"yyyymmdd")</f>
        <v/>
      </c>
    </row>
    <row r="7303">
      <c r="A7303" t="n">
        <v>50101919</v>
      </c>
      <c r="B7303" t="inlineStr">
        <is>
          <t>Bronx</t>
        </is>
      </c>
      <c r="C7303" t="inlineStr">
        <is>
          <t>10453</t>
        </is>
      </c>
      <c r="D7303" t="inlineStr">
        <is>
          <t>Seafood</t>
        </is>
      </c>
      <c r="E7303" s="8" t="n">
        <v>46157</v>
      </c>
      <c r="F7303" t="inlineStr">
        <is>
          <t>Violations were cited in the following area(s).</t>
        </is>
      </c>
      <c r="G7303" t="inlineStr">
        <is>
          <t>04A</t>
        </is>
      </c>
      <c r="H7303" t="inlineStr">
        <is>
          <t>Food Protection Certificate (FPC) not held by manager or supervisor of food operations.</t>
        </is>
      </c>
      <c r="I7303" t="inlineStr">
        <is>
          <t>Critical</t>
        </is>
      </c>
      <c r="J7303" t="n">
        <v>40</v>
      </c>
      <c r="L7303" s="9">
        <f>A7303&amp;"-"&amp;TEXT(E7303,"yyyymmdd")</f>
        <v/>
      </c>
    </row>
    <row r="7304">
      <c r="A7304" t="n">
        <v>50101919</v>
      </c>
      <c r="B7304" t="inlineStr">
        <is>
          <t>Bronx</t>
        </is>
      </c>
      <c r="C7304" t="inlineStr">
        <is>
          <t>10453</t>
        </is>
      </c>
      <c r="D7304" t="inlineStr">
        <is>
          <t>Seafood</t>
        </is>
      </c>
      <c r="E7304" s="8" t="n">
        <v>46157</v>
      </c>
      <c r="F7304" t="inlineStr">
        <is>
          <t>Violations were cited in the following area(s).</t>
        </is>
      </c>
      <c r="G7304" t="inlineStr">
        <is>
          <t>04K</t>
        </is>
      </c>
      <c r="H7304" t="inlineStr">
        <is>
          <t>Evidence of rats or live rats in establishment's food or non-food areas.</t>
        </is>
      </c>
      <c r="I7304" t="inlineStr">
        <is>
          <t>Critical</t>
        </is>
      </c>
      <c r="J7304" t="n">
        <v>40</v>
      </c>
      <c r="L7304" s="9">
        <f>A7304&amp;"-"&amp;TEXT(E7304,"yyyymmdd")</f>
        <v/>
      </c>
    </row>
    <row r="7305">
      <c r="A7305" t="n">
        <v>50101919</v>
      </c>
      <c r="B7305" t="inlineStr">
        <is>
          <t>Bronx</t>
        </is>
      </c>
      <c r="C7305" t="inlineStr">
        <is>
          <t>10453</t>
        </is>
      </c>
      <c r="D7305" t="inlineStr">
        <is>
          <t>Seafood</t>
        </is>
      </c>
      <c r="E7305" s="8" t="n">
        <v>46157</v>
      </c>
      <c r="F7305" t="inlineStr">
        <is>
          <t>Violations were cited in the following area(s).</t>
        </is>
      </c>
      <c r="G7305" t="inlineStr">
        <is>
          <t>06A</t>
        </is>
      </c>
      <c r="H7305" t="inlineStr">
        <is>
          <t>Personal cleanliness is inadequate. Outer garment soiled with possible contaminant. Effective hair restraint not worn where required. Jewelry worn on hands or arms. Fingernail polish worn or fingernails not kept clean and trimmed.</t>
        </is>
      </c>
      <c r="I7305" t="inlineStr">
        <is>
          <t>Critical</t>
        </is>
      </c>
      <c r="J7305" t="n">
        <v>40</v>
      </c>
      <c r="L7305" s="9">
        <f>A7305&amp;"-"&amp;TEXT(E7305,"yyyymmdd")</f>
        <v/>
      </c>
    </row>
    <row r="7306">
      <c r="A7306" t="n">
        <v>50101919</v>
      </c>
      <c r="B7306" t="inlineStr">
        <is>
          <t>Bronx</t>
        </is>
      </c>
      <c r="C7306" t="inlineStr">
        <is>
          <t>10453</t>
        </is>
      </c>
      <c r="D7306" t="inlineStr">
        <is>
          <t>Seafood</t>
        </is>
      </c>
      <c r="E7306" s="8" t="n">
        <v>46157</v>
      </c>
      <c r="F7306" t="inlineStr">
        <is>
          <t>Violations were cited in the following area(s).</t>
        </is>
      </c>
      <c r="G7306" t="inlineStr">
        <is>
          <t>08A</t>
        </is>
      </c>
      <c r="H7306" t="inlineStr">
        <is>
          <t>Establishment is not free of harborage or conditions conducive to rodents, insects or other pests.</t>
        </is>
      </c>
      <c r="I7306" t="inlineStr">
        <is>
          <t>Not Critical</t>
        </is>
      </c>
      <c r="J7306" t="n">
        <v>40</v>
      </c>
      <c r="L7306" s="9">
        <f>A7306&amp;"-"&amp;TEXT(E7306,"yyyymmdd")</f>
        <v/>
      </c>
    </row>
    <row r="7307">
      <c r="A7307" t="n">
        <v>50101919</v>
      </c>
      <c r="B7307" t="inlineStr">
        <is>
          <t>Bronx</t>
        </is>
      </c>
      <c r="C7307" t="inlineStr">
        <is>
          <t>10453</t>
        </is>
      </c>
      <c r="D7307" t="inlineStr">
        <is>
          <t>Seafood</t>
        </is>
      </c>
      <c r="E7307" s="8" t="n">
        <v>46157</v>
      </c>
      <c r="F7307" t="inlineStr">
        <is>
          <t>Violations were cited in the following area(s).</t>
        </is>
      </c>
      <c r="G7307" t="inlineStr">
        <is>
          <t>10B</t>
        </is>
      </c>
      <c r="H7307" t="inlineStr">
        <is>
          <t>Anti-siphonage or back-flow prevention device not provided where required; equipment or floor not properly drained; sewage disposal system in disrepair or not functioning properly. Condensation or liquid waste improperly disposed of.</t>
        </is>
      </c>
      <c r="I7307" t="inlineStr">
        <is>
          <t>Not Critical</t>
        </is>
      </c>
      <c r="J7307" t="n">
        <v>40</v>
      </c>
      <c r="L7307" s="9">
        <f>A7307&amp;"-"&amp;TEXT(E7307,"yyyymmdd")</f>
        <v/>
      </c>
    </row>
    <row r="7308">
      <c r="A7308" t="n">
        <v>50101919</v>
      </c>
      <c r="B7308" t="inlineStr">
        <is>
          <t>Bronx</t>
        </is>
      </c>
      <c r="C7308" t="inlineStr">
        <is>
          <t>10453</t>
        </is>
      </c>
      <c r="D7308" t="inlineStr">
        <is>
          <t>Seafood</t>
        </is>
      </c>
      <c r="E7308" s="8" t="n">
        <v>46157</v>
      </c>
      <c r="F7308" t="inlineStr">
        <is>
          <t>Violations were cited in the following area(s).</t>
        </is>
      </c>
      <c r="G7308" t="inlineStr">
        <is>
          <t>10F</t>
        </is>
      </c>
      <c r="H7308" t="inlineStr">
        <is>
          <t>Non-food contact surface or equipment made of unacceptable material, not kept clean, or not properly sealed, raised, spaced or movable to allow accessibility for cleaning on all sides, above and underneath the unit.</t>
        </is>
      </c>
      <c r="I7308" t="inlineStr">
        <is>
          <t>Not Critical</t>
        </is>
      </c>
      <c r="J7308" t="n">
        <v>40</v>
      </c>
      <c r="L7308" s="9">
        <f>A7308&amp;"-"&amp;TEXT(E7308,"yyyymmdd")</f>
        <v/>
      </c>
    </row>
    <row r="7309">
      <c r="A7309" t="n">
        <v>50103170</v>
      </c>
      <c r="B7309" t="inlineStr">
        <is>
          <t>Brooklyn</t>
        </is>
      </c>
      <c r="C7309" t="inlineStr">
        <is>
          <t>11211</t>
        </is>
      </c>
      <c r="D7309" t="inlineStr">
        <is>
          <t>Latin American</t>
        </is>
      </c>
      <c r="E7309" s="8" t="n">
        <v>46157</v>
      </c>
      <c r="F7309" t="inlineStr">
        <is>
          <t>Violations were cited in the following area(s).</t>
        </is>
      </c>
      <c r="G7309" t="inlineStr">
        <is>
          <t>08C</t>
        </is>
      </c>
      <c r="H7309" t="inlineStr">
        <is>
          <t>Pesticide not properly labeled or used by unlicensed individual. Pesticide, other toxic chemical improperly used/stored. Unprotected, unlocked bait station used.</t>
        </is>
      </c>
      <c r="I7309" t="inlineStr">
        <is>
          <t>Not Critical</t>
        </is>
      </c>
      <c r="J7309" t="n">
        <v>6</v>
      </c>
      <c r="K7309" t="inlineStr">
        <is>
          <t>A</t>
        </is>
      </c>
      <c r="L7309" s="9">
        <f>A7309&amp;"-"&amp;TEXT(E7309,"yyyymmdd")</f>
        <v/>
      </c>
    </row>
    <row r="7310">
      <c r="A7310" t="n">
        <v>50103170</v>
      </c>
      <c r="B7310" t="inlineStr">
        <is>
          <t>Brooklyn</t>
        </is>
      </c>
      <c r="C7310" t="inlineStr">
        <is>
          <t>11211</t>
        </is>
      </c>
      <c r="D7310" t="inlineStr">
        <is>
          <t>Latin American</t>
        </is>
      </c>
      <c r="E7310" s="8" t="n">
        <v>46157</v>
      </c>
      <c r="F7310" t="inlineStr">
        <is>
          <t>Violations were cited in the following area(s).</t>
        </is>
      </c>
      <c r="G7310" t="inlineStr">
        <is>
          <t>09C</t>
        </is>
      </c>
      <c r="H7310" t="inlineStr">
        <is>
          <t>Design, construction, materials used or maintenance of food contact surface improper. Surface not easily cleanable, sanitized and maintained.</t>
        </is>
      </c>
      <c r="I7310" t="inlineStr">
        <is>
          <t>Not Critical</t>
        </is>
      </c>
      <c r="J7310" t="n">
        <v>6</v>
      </c>
      <c r="K7310" t="inlineStr">
        <is>
          <t>A</t>
        </is>
      </c>
      <c r="L7310" s="9">
        <f>A7310&amp;"-"&amp;TEXT(E7310,"yyyymmdd")</f>
        <v/>
      </c>
    </row>
    <row r="7311">
      <c r="A7311" t="n">
        <v>50103170</v>
      </c>
      <c r="B7311" t="inlineStr">
        <is>
          <t>Brooklyn</t>
        </is>
      </c>
      <c r="C7311" t="inlineStr">
        <is>
          <t>11211</t>
        </is>
      </c>
      <c r="D7311" t="inlineStr">
        <is>
          <t>Latin American</t>
        </is>
      </c>
      <c r="E7311" s="8" t="n">
        <v>46157</v>
      </c>
      <c r="F7311" t="inlineStr">
        <is>
          <t>Violations were cited in the following area(s).</t>
        </is>
      </c>
      <c r="G7311" t="inlineStr">
        <is>
          <t>10B</t>
        </is>
      </c>
      <c r="H7311" t="inlineStr">
        <is>
          <t>Anti-siphonage or back-flow prevention device not provided where required; equipment or floor not properly drained; sewage disposal system in disrepair or not functioning properly. Condensation or liquid waste improperly disposed of.</t>
        </is>
      </c>
      <c r="I7311" t="inlineStr">
        <is>
          <t>Not Critical</t>
        </is>
      </c>
      <c r="J7311" t="n">
        <v>6</v>
      </c>
      <c r="K7311" t="inlineStr">
        <is>
          <t>A</t>
        </is>
      </c>
      <c r="L7311" s="9">
        <f>A7311&amp;"-"&amp;TEXT(E7311,"yyyymmdd")</f>
        <v/>
      </c>
    </row>
    <row r="7312">
      <c r="A7312" t="n">
        <v>50104598</v>
      </c>
      <c r="B7312" t="inlineStr">
        <is>
          <t>Brooklyn</t>
        </is>
      </c>
      <c r="C7312" t="inlineStr">
        <is>
          <t>11212</t>
        </is>
      </c>
      <c r="D7312" t="inlineStr">
        <is>
          <t>Tex-Mex</t>
        </is>
      </c>
      <c r="E7312" s="8" t="n">
        <v>46157</v>
      </c>
      <c r="F7312" t="inlineStr">
        <is>
          <t>Violations were cited in the following area(s).</t>
        </is>
      </c>
      <c r="G7312" t="inlineStr">
        <is>
          <t>06E</t>
        </is>
      </c>
      <c r="H7312" t="inlineStr">
        <is>
          <t>Sanitized equipment or utensil, including in-use food dispensing utensil, improperly used or stored.</t>
        </is>
      </c>
      <c r="I7312" t="inlineStr">
        <is>
          <t>Critical</t>
        </is>
      </c>
      <c r="J7312" t="n">
        <v>7</v>
      </c>
      <c r="K7312" t="inlineStr">
        <is>
          <t>A</t>
        </is>
      </c>
      <c r="L7312" s="9">
        <f>A7312&amp;"-"&amp;TEXT(E7312,"yyyymmdd")</f>
        <v/>
      </c>
    </row>
    <row r="7313">
      <c r="A7313" t="n">
        <v>50104598</v>
      </c>
      <c r="B7313" t="inlineStr">
        <is>
          <t>Brooklyn</t>
        </is>
      </c>
      <c r="C7313" t="inlineStr">
        <is>
          <t>11212</t>
        </is>
      </c>
      <c r="D7313" t="inlineStr">
        <is>
          <t>Tex-Mex</t>
        </is>
      </c>
      <c r="E7313" s="8" t="n">
        <v>46157</v>
      </c>
      <c r="F7313" t="inlineStr">
        <is>
          <t>Violations were cited in the following area(s).</t>
        </is>
      </c>
      <c r="G7313" t="inlineStr">
        <is>
          <t>10B</t>
        </is>
      </c>
      <c r="H7313" t="inlineStr">
        <is>
          <t>Anti-siphonage or back-flow prevention device not provided where required; equipment or floor not properly drained; sewage disposal system in disrepair or not functioning properly. Condensation or liquid waste improperly disposed of.</t>
        </is>
      </c>
      <c r="I7313" t="inlineStr">
        <is>
          <t>Not Critical</t>
        </is>
      </c>
      <c r="J7313" t="n">
        <v>7</v>
      </c>
      <c r="K7313" t="inlineStr">
        <is>
          <t>A</t>
        </is>
      </c>
      <c r="L7313" s="9">
        <f>A7313&amp;"-"&amp;TEXT(E7313,"yyyymmdd")</f>
        <v/>
      </c>
    </row>
    <row r="7314">
      <c r="A7314" t="n">
        <v>50111064</v>
      </c>
      <c r="B7314" t="inlineStr">
        <is>
          <t>Queens</t>
        </is>
      </c>
      <c r="C7314" t="inlineStr">
        <is>
          <t>11368</t>
        </is>
      </c>
      <c r="D7314" t="inlineStr">
        <is>
          <t>Chimichurri</t>
        </is>
      </c>
      <c r="E7314" s="8" t="n">
        <v>46157</v>
      </c>
      <c r="F7314" t="inlineStr">
        <is>
          <t>Violations were cited in the following area(s).</t>
        </is>
      </c>
      <c r="G7314" t="inlineStr">
        <is>
          <t>03I</t>
        </is>
      </c>
      <c r="H7314" t="inlineStr">
        <is>
          <t>Juice packaged on premises with no or incomplete label, no warning statement</t>
        </is>
      </c>
      <c r="I7314" t="inlineStr">
        <is>
          <t>Critical</t>
        </is>
      </c>
      <c r="J7314" t="n">
        <v>12</v>
      </c>
      <c r="K7314" t="inlineStr">
        <is>
          <t>A</t>
        </is>
      </c>
      <c r="L7314" s="9">
        <f>A7314&amp;"-"&amp;TEXT(E7314,"yyyymmdd")</f>
        <v/>
      </c>
    </row>
    <row r="7315">
      <c r="A7315" t="n">
        <v>50111064</v>
      </c>
      <c r="B7315" t="inlineStr">
        <is>
          <t>Queens</t>
        </is>
      </c>
      <c r="C7315" t="inlineStr">
        <is>
          <t>11368</t>
        </is>
      </c>
      <c r="D7315" t="inlineStr">
        <is>
          <t>Chimichurri</t>
        </is>
      </c>
      <c r="E7315" s="8" t="n">
        <v>46157</v>
      </c>
      <c r="F7315" t="inlineStr">
        <is>
          <t>Violations were cited in the following area(s).</t>
        </is>
      </c>
      <c r="G7315" t="inlineStr">
        <is>
          <t>10B</t>
        </is>
      </c>
      <c r="H7315" t="inlineStr">
        <is>
          <t>Anti-siphonage or back-flow prevention device not provided where required; equipment or floor not properly drained; sewage disposal system in disrepair or not functioning properly. Condensation or liquid waste improperly disposed of.</t>
        </is>
      </c>
      <c r="I7315" t="inlineStr">
        <is>
          <t>Not Critical</t>
        </is>
      </c>
      <c r="J7315" t="n">
        <v>12</v>
      </c>
      <c r="K7315" t="inlineStr">
        <is>
          <t>A</t>
        </is>
      </c>
      <c r="L7315" s="9">
        <f>A7315&amp;"-"&amp;TEXT(E7315,"yyyymmdd")</f>
        <v/>
      </c>
    </row>
    <row r="7316">
      <c r="A7316" t="n">
        <v>50117431</v>
      </c>
      <c r="B7316" t="inlineStr">
        <is>
          <t>Bronx</t>
        </is>
      </c>
      <c r="C7316" t="inlineStr">
        <is>
          <t>10453</t>
        </is>
      </c>
      <c r="D7316" t="inlineStr">
        <is>
          <t>Spanish</t>
        </is>
      </c>
      <c r="E7316" s="8" t="n">
        <v>46157</v>
      </c>
      <c r="F7316" t="inlineStr">
        <is>
          <t>Violations were cited in the following area(s).</t>
        </is>
      </c>
      <c r="G7316" t="inlineStr">
        <is>
          <t>04A</t>
        </is>
      </c>
      <c r="H7316" t="inlineStr">
        <is>
          <t>Food Protection Certificate (FPC) not held by manager or supervisor of food operations.</t>
        </is>
      </c>
      <c r="I7316" t="inlineStr">
        <is>
          <t>Critical</t>
        </is>
      </c>
      <c r="J7316" t="n">
        <v>23</v>
      </c>
      <c r="K7316" t="inlineStr">
        <is>
          <t>N</t>
        </is>
      </c>
      <c r="L7316" s="9">
        <f>A7316&amp;"-"&amp;TEXT(E7316,"yyyymmdd")</f>
        <v/>
      </c>
    </row>
    <row r="7317">
      <c r="A7317" t="n">
        <v>50117431</v>
      </c>
      <c r="B7317" t="inlineStr">
        <is>
          <t>Bronx</t>
        </is>
      </c>
      <c r="C7317" t="inlineStr">
        <is>
          <t>10453</t>
        </is>
      </c>
      <c r="D7317" t="inlineStr">
        <is>
          <t>Spanish</t>
        </is>
      </c>
      <c r="E7317" s="8" t="n">
        <v>46157</v>
      </c>
      <c r="F7317" t="inlineStr">
        <is>
          <t>Violations were cited in the following area(s).</t>
        </is>
      </c>
      <c r="G7317" t="inlineStr">
        <is>
          <t>04J</t>
        </is>
      </c>
      <c r="H7317" t="inlineStr">
        <is>
          <t>Properly scaled and calibrated thermometer or thermocouple not provided or not readily accessible in food preparation and hot/cold holding areas to measure temperatures of TCS foods during cooking, cooling, reheating, and holding.</t>
        </is>
      </c>
      <c r="I7317" t="inlineStr">
        <is>
          <t>Critical</t>
        </is>
      </c>
      <c r="J7317" t="n">
        <v>23</v>
      </c>
      <c r="K7317" t="inlineStr">
        <is>
          <t>N</t>
        </is>
      </c>
      <c r="L7317" s="9">
        <f>A7317&amp;"-"&amp;TEXT(E7317,"yyyymmdd")</f>
        <v/>
      </c>
    </row>
    <row r="7318">
      <c r="A7318" t="n">
        <v>50117431</v>
      </c>
      <c r="B7318" t="inlineStr">
        <is>
          <t>Bronx</t>
        </is>
      </c>
      <c r="C7318" t="inlineStr">
        <is>
          <t>10453</t>
        </is>
      </c>
      <c r="D7318" t="inlineStr">
        <is>
          <t>Spanish</t>
        </is>
      </c>
      <c r="E7318" s="8" t="n">
        <v>46157</v>
      </c>
      <c r="F7318" t="inlineStr">
        <is>
          <t>Violations were cited in the following area(s).</t>
        </is>
      </c>
      <c r="G7318" t="inlineStr">
        <is>
          <t>10F</t>
        </is>
      </c>
      <c r="H7318" t="inlineStr">
        <is>
          <t>Non-food contact surface or equipment made of unacceptable material, not kept clean, or not properly sealed, raised, spaced or movable to allow accessibility for cleaning on all sides, above and underneath the unit.</t>
        </is>
      </c>
      <c r="I7318" t="inlineStr">
        <is>
          <t>Not Critical</t>
        </is>
      </c>
      <c r="J7318" t="n">
        <v>23</v>
      </c>
      <c r="K7318" t="inlineStr">
        <is>
          <t>N</t>
        </is>
      </c>
      <c r="L7318" s="9">
        <f>A7318&amp;"-"&amp;TEXT(E7318,"yyyymmdd")</f>
        <v/>
      </c>
    </row>
    <row r="7319">
      <c r="A7319" t="n">
        <v>50117431</v>
      </c>
      <c r="B7319" t="inlineStr">
        <is>
          <t>Bronx</t>
        </is>
      </c>
      <c r="C7319" t="inlineStr">
        <is>
          <t>10453</t>
        </is>
      </c>
      <c r="D7319" t="inlineStr">
        <is>
          <t>Spanish</t>
        </is>
      </c>
      <c r="E7319" s="8" t="n">
        <v>46157</v>
      </c>
      <c r="F7319" t="inlineStr">
        <is>
          <t>Violations were cited in the following area(s).</t>
        </is>
      </c>
      <c r="G7319" t="inlineStr">
        <is>
          <t>10G</t>
        </is>
      </c>
      <c r="H7319" t="inlineStr">
        <is>
          <t>Dishwashing and ware washing: Cleaning and sanitizing of tableware, including dishes, utensils, and equipment deficient.</t>
        </is>
      </c>
      <c r="I7319" t="inlineStr">
        <is>
          <t>Not Critical</t>
        </is>
      </c>
      <c r="J7319" t="n">
        <v>23</v>
      </c>
      <c r="K7319" t="inlineStr">
        <is>
          <t>N</t>
        </is>
      </c>
      <c r="L7319" s="9">
        <f>A7319&amp;"-"&amp;TEXT(E7319,"yyyymmdd")</f>
        <v/>
      </c>
    </row>
    <row r="7320">
      <c r="A7320" t="n">
        <v>50121525</v>
      </c>
      <c r="B7320" t="inlineStr">
        <is>
          <t>Brooklyn</t>
        </is>
      </c>
      <c r="C7320" t="inlineStr">
        <is>
          <t>11223</t>
        </is>
      </c>
      <c r="D7320" t="inlineStr">
        <is>
          <t>Chinese</t>
        </is>
      </c>
      <c r="E7320" s="8" t="n">
        <v>46157</v>
      </c>
      <c r="F7320" t="inlineStr">
        <is>
          <t>Violations were cited in the following area(s).</t>
        </is>
      </c>
      <c r="G7320" t="inlineStr">
        <is>
          <t>02B</t>
        </is>
      </c>
      <c r="H7320" t="inlineStr">
        <is>
          <t>Hot TCS food item not held at or above 140 °F.</t>
        </is>
      </c>
      <c r="I7320" t="inlineStr">
        <is>
          <t>Critical</t>
        </is>
      </c>
      <c r="J7320" t="n">
        <v>22</v>
      </c>
      <c r="L7320" s="9">
        <f>A7320&amp;"-"&amp;TEXT(E7320,"yyyymmdd")</f>
        <v/>
      </c>
    </row>
    <row r="7321">
      <c r="A7321" t="n">
        <v>50121525</v>
      </c>
      <c r="B7321" t="inlineStr">
        <is>
          <t>Brooklyn</t>
        </is>
      </c>
      <c r="C7321" t="inlineStr">
        <is>
          <t>11223</t>
        </is>
      </c>
      <c r="D7321" t="inlineStr">
        <is>
          <t>Chinese</t>
        </is>
      </c>
      <c r="E7321" s="8" t="n">
        <v>46157</v>
      </c>
      <c r="F7321" t="inlineStr">
        <is>
          <t>Violations were cited in the following area(s).</t>
        </is>
      </c>
      <c r="G7321" t="inlineStr">
        <is>
          <t>04L</t>
        </is>
      </c>
      <c r="H7321" t="inlineStr">
        <is>
          <t>Evidence of mice or live mice in establishment's food or non-food areas.</t>
        </is>
      </c>
      <c r="I7321" t="inlineStr">
        <is>
          <t>Critical</t>
        </is>
      </c>
      <c r="J7321" t="n">
        <v>22</v>
      </c>
      <c r="L7321" s="9">
        <f>A7321&amp;"-"&amp;TEXT(E7321,"yyyymmdd")</f>
        <v/>
      </c>
    </row>
    <row r="7322">
      <c r="A7322" t="n">
        <v>50121525</v>
      </c>
      <c r="B7322" t="inlineStr">
        <is>
          <t>Brooklyn</t>
        </is>
      </c>
      <c r="C7322" t="inlineStr">
        <is>
          <t>11223</t>
        </is>
      </c>
      <c r="D7322" t="inlineStr">
        <is>
          <t>Chinese</t>
        </is>
      </c>
      <c r="E7322" s="8" t="n">
        <v>46157</v>
      </c>
      <c r="F7322" t="inlineStr">
        <is>
          <t>Violations were cited in the following area(s).</t>
        </is>
      </c>
      <c r="G7322" t="inlineStr">
        <is>
          <t>06C</t>
        </is>
      </c>
      <c r="H732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322" t="inlineStr">
        <is>
          <t>Critical</t>
        </is>
      </c>
      <c r="J7322" t="n">
        <v>22</v>
      </c>
      <c r="L7322" s="9">
        <f>A7322&amp;"-"&amp;TEXT(E7322,"yyyymmdd")</f>
        <v/>
      </c>
    </row>
    <row r="7323">
      <c r="A7323" t="n">
        <v>50121525</v>
      </c>
      <c r="B7323" t="inlineStr">
        <is>
          <t>Brooklyn</t>
        </is>
      </c>
      <c r="C7323" t="inlineStr">
        <is>
          <t>11223</t>
        </is>
      </c>
      <c r="D7323" t="inlineStr">
        <is>
          <t>Chinese</t>
        </is>
      </c>
      <c r="E7323" s="8" t="n">
        <v>46157</v>
      </c>
      <c r="F7323" t="inlineStr">
        <is>
          <t>Violations were cited in the following area(s).</t>
        </is>
      </c>
      <c r="G7323" t="inlineStr">
        <is>
          <t>08A</t>
        </is>
      </c>
      <c r="H7323" t="inlineStr">
        <is>
          <t>Establishment is not free of harborage or conditions conducive to rodents, insects or other pests.</t>
        </is>
      </c>
      <c r="I7323" t="inlineStr">
        <is>
          <t>Not Critical</t>
        </is>
      </c>
      <c r="J7323" t="n">
        <v>22</v>
      </c>
      <c r="L7323" s="9">
        <f>A7323&amp;"-"&amp;TEXT(E7323,"yyyymmdd")</f>
        <v/>
      </c>
    </row>
    <row r="7324">
      <c r="A7324" t="n">
        <v>50121525</v>
      </c>
      <c r="B7324" t="inlineStr">
        <is>
          <t>Brooklyn</t>
        </is>
      </c>
      <c r="C7324" t="inlineStr">
        <is>
          <t>11223</t>
        </is>
      </c>
      <c r="D7324" t="inlineStr">
        <is>
          <t>Chinese</t>
        </is>
      </c>
      <c r="E7324" s="8" t="n">
        <v>46157</v>
      </c>
      <c r="F7324" t="inlineStr">
        <is>
          <t>Violations were cited in the following area(s).</t>
        </is>
      </c>
      <c r="G7324" t="inlineStr">
        <is>
          <t>28-05</t>
        </is>
      </c>
      <c r="H7324" t="inlineStr">
        <is>
          <t>Food adulterated or misbranded. Adulterated or misbranded food possessed, being manufactured, produced, packed, sold, offered for sale, delivered or given away</t>
        </is>
      </c>
      <c r="I7324" t="inlineStr">
        <is>
          <t>Not Critical</t>
        </is>
      </c>
      <c r="J7324" t="n">
        <v>22</v>
      </c>
      <c r="L7324" s="9">
        <f>A7324&amp;"-"&amp;TEXT(E7324,"yyyymmdd")</f>
        <v/>
      </c>
    </row>
    <row r="7325">
      <c r="A7325" t="n">
        <v>50126422</v>
      </c>
      <c r="B7325" t="inlineStr">
        <is>
          <t>Manhattan</t>
        </is>
      </c>
      <c r="C7325" t="inlineStr">
        <is>
          <t>10021</t>
        </is>
      </c>
      <c r="D7325" t="inlineStr">
        <is>
          <t>Coffee/Tea</t>
        </is>
      </c>
      <c r="E7325" s="8" t="n">
        <v>46157</v>
      </c>
      <c r="F7325" t="inlineStr">
        <is>
          <t>Violations were cited in the following area(s).</t>
        </is>
      </c>
      <c r="G7325" t="inlineStr">
        <is>
          <t>04A</t>
        </is>
      </c>
      <c r="H7325" t="inlineStr">
        <is>
          <t>Food Protection Certificate (FPC) not held by manager or supervisor of food operations.</t>
        </is>
      </c>
      <c r="I7325" t="inlineStr">
        <is>
          <t>Critical</t>
        </is>
      </c>
      <c r="J7325" t="n">
        <v>27</v>
      </c>
      <c r="L7325" s="9">
        <f>A7325&amp;"-"&amp;TEXT(E7325,"yyyymmdd")</f>
        <v/>
      </c>
    </row>
    <row r="7326">
      <c r="A7326" t="n">
        <v>50126422</v>
      </c>
      <c r="B7326" t="inlineStr">
        <is>
          <t>Manhattan</t>
        </is>
      </c>
      <c r="C7326" t="inlineStr">
        <is>
          <t>10021</t>
        </is>
      </c>
      <c r="D7326" t="inlineStr">
        <is>
          <t>Coffee/Tea</t>
        </is>
      </c>
      <c r="E7326" s="8" t="n">
        <v>46157</v>
      </c>
      <c r="F7326" t="inlineStr">
        <is>
          <t>Violations were cited in the following area(s).</t>
        </is>
      </c>
      <c r="G7326" t="inlineStr">
        <is>
          <t>04O</t>
        </is>
      </c>
      <c r="H7326" t="inlineStr">
        <is>
          <t>Live animal other than fish in tank or service animal present in facility’s food or non-food area.</t>
        </is>
      </c>
      <c r="I7326" t="inlineStr">
        <is>
          <t>Critical</t>
        </is>
      </c>
      <c r="J7326" t="n">
        <v>27</v>
      </c>
      <c r="L7326" s="9">
        <f>A7326&amp;"-"&amp;TEXT(E7326,"yyyymmdd")</f>
        <v/>
      </c>
    </row>
    <row r="7327">
      <c r="A7327" t="n">
        <v>50126422</v>
      </c>
      <c r="B7327" t="inlineStr">
        <is>
          <t>Manhattan</t>
        </is>
      </c>
      <c r="C7327" t="inlineStr">
        <is>
          <t>10021</t>
        </is>
      </c>
      <c r="D7327" t="inlineStr">
        <is>
          <t>Coffee/Tea</t>
        </is>
      </c>
      <c r="E7327" s="8" t="n">
        <v>46157</v>
      </c>
      <c r="F7327" t="inlineStr">
        <is>
          <t>Violations were cited in the following area(s).</t>
        </is>
      </c>
      <c r="G7327" t="inlineStr">
        <is>
          <t>06C</t>
        </is>
      </c>
      <c r="H732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327" t="inlineStr">
        <is>
          <t>Critical</t>
        </is>
      </c>
      <c r="J7327" t="n">
        <v>27</v>
      </c>
      <c r="L7327" s="9">
        <f>A7327&amp;"-"&amp;TEXT(E7327,"yyyymmdd")</f>
        <v/>
      </c>
    </row>
    <row r="7328">
      <c r="A7328" t="n">
        <v>50126422</v>
      </c>
      <c r="B7328" t="inlineStr">
        <is>
          <t>Manhattan</t>
        </is>
      </c>
      <c r="C7328" t="inlineStr">
        <is>
          <t>10021</t>
        </is>
      </c>
      <c r="D7328" t="inlineStr">
        <is>
          <t>Coffee/Tea</t>
        </is>
      </c>
      <c r="E7328" s="8" t="n">
        <v>46157</v>
      </c>
      <c r="F7328" t="inlineStr">
        <is>
          <t>Violations were cited in the following area(s).</t>
        </is>
      </c>
      <c r="G7328" t="inlineStr">
        <is>
          <t>06D</t>
        </is>
      </c>
      <c r="H7328" t="inlineStr">
        <is>
          <t>Food contact surface not properly washed, rinsed and sanitized after each use and following any activity when contamination may have occurred.</t>
        </is>
      </c>
      <c r="I7328" t="inlineStr">
        <is>
          <t>Critical</t>
        </is>
      </c>
      <c r="J7328" t="n">
        <v>27</v>
      </c>
      <c r="L7328" s="9">
        <f>A7328&amp;"-"&amp;TEXT(E7328,"yyyymmdd")</f>
        <v/>
      </c>
    </row>
    <row r="7329">
      <c r="A7329" t="n">
        <v>50127794</v>
      </c>
      <c r="B7329" t="inlineStr">
        <is>
          <t>Brooklyn</t>
        </is>
      </c>
      <c r="C7329" t="inlineStr">
        <is>
          <t>11207</t>
        </is>
      </c>
      <c r="D7329" t="inlineStr">
        <is>
          <t>American</t>
        </is>
      </c>
      <c r="E7329" s="8" t="n">
        <v>46157</v>
      </c>
      <c r="F7329" t="inlineStr">
        <is>
          <t>Violations were cited in the following area(s).</t>
        </is>
      </c>
      <c r="G7329" t="inlineStr">
        <is>
          <t>04N</t>
        </is>
      </c>
      <c r="H7329" t="inlineStr">
        <is>
          <t>Filth flies or food/refuse/sewage associated with (FRSA) flies or other nuisance pests in establishment’s food and/or non-food areas. FRSA flies include house flies, blow flies, bottle flies, flesh flies, drain flies, Phorid flies and fruit flies.</t>
        </is>
      </c>
      <c r="I7329" t="inlineStr">
        <is>
          <t>Critical</t>
        </is>
      </c>
      <c r="J7329" t="n">
        <v>13</v>
      </c>
      <c r="K7329" t="inlineStr">
        <is>
          <t>A</t>
        </is>
      </c>
      <c r="L7329" s="9">
        <f>A7329&amp;"-"&amp;TEXT(E7329,"yyyymmdd")</f>
        <v/>
      </c>
    </row>
    <row r="7330">
      <c r="A7330" t="n">
        <v>50127794</v>
      </c>
      <c r="B7330" t="inlineStr">
        <is>
          <t>Brooklyn</t>
        </is>
      </c>
      <c r="C7330" t="inlineStr">
        <is>
          <t>11207</t>
        </is>
      </c>
      <c r="D7330" t="inlineStr">
        <is>
          <t>American</t>
        </is>
      </c>
      <c r="E7330" s="8" t="n">
        <v>46157</v>
      </c>
      <c r="F7330" t="inlineStr">
        <is>
          <t>Violations were cited in the following area(s).</t>
        </is>
      </c>
      <c r="G7330" t="inlineStr">
        <is>
          <t>08A</t>
        </is>
      </c>
      <c r="H7330" t="inlineStr">
        <is>
          <t>Establishment is not free of harborage or conditions conducive to rodents, insects or other pests.</t>
        </is>
      </c>
      <c r="I7330" t="inlineStr">
        <is>
          <t>Not Critical</t>
        </is>
      </c>
      <c r="J7330" t="n">
        <v>13</v>
      </c>
      <c r="K7330" t="inlineStr">
        <is>
          <t>A</t>
        </is>
      </c>
      <c r="L7330" s="9">
        <f>A7330&amp;"-"&amp;TEXT(E7330,"yyyymmdd")</f>
        <v/>
      </c>
    </row>
    <row r="7331">
      <c r="A7331" t="n">
        <v>50127794</v>
      </c>
      <c r="B7331" t="inlineStr">
        <is>
          <t>Brooklyn</t>
        </is>
      </c>
      <c r="C7331" t="inlineStr">
        <is>
          <t>11207</t>
        </is>
      </c>
      <c r="D7331" t="inlineStr">
        <is>
          <t>American</t>
        </is>
      </c>
      <c r="E7331" s="8" t="n">
        <v>46157</v>
      </c>
      <c r="F7331" t="inlineStr">
        <is>
          <t>Violations were cited in the following area(s).</t>
        </is>
      </c>
      <c r="G7331" t="inlineStr">
        <is>
          <t>10B</t>
        </is>
      </c>
      <c r="H7331" t="inlineStr">
        <is>
          <t>Anti-siphonage or back-flow prevention device not provided where required; equipment or floor not properly drained; sewage disposal system in disrepair or not functioning properly. Condensation or liquid waste improperly disposed of.</t>
        </is>
      </c>
      <c r="I7331" t="inlineStr">
        <is>
          <t>Not Critical</t>
        </is>
      </c>
      <c r="J7331" t="n">
        <v>13</v>
      </c>
      <c r="K7331" t="inlineStr">
        <is>
          <t>A</t>
        </is>
      </c>
      <c r="L7331" s="9">
        <f>A7331&amp;"-"&amp;TEXT(E7331,"yyyymmdd")</f>
        <v/>
      </c>
    </row>
    <row r="7332">
      <c r="A7332" t="n">
        <v>50128807</v>
      </c>
      <c r="B7332" t="inlineStr">
        <is>
          <t>Manhattan</t>
        </is>
      </c>
      <c r="C7332" t="inlineStr">
        <is>
          <t>10033</t>
        </is>
      </c>
      <c r="D7332" t="inlineStr">
        <is>
          <t>Juice, Smoothies, Fruit Salads</t>
        </is>
      </c>
      <c r="E7332" s="8" t="n">
        <v>46157</v>
      </c>
      <c r="F7332" t="inlineStr">
        <is>
          <t>Violations were cited in the following area(s).</t>
        </is>
      </c>
      <c r="G7332" t="inlineStr">
        <is>
          <t>02G</t>
        </is>
      </c>
      <c r="H7332" t="inlineStr">
        <is>
          <t>Cold TCS food item held above 41 °F; smoked or processed fish held above 38 °F; intact raw eggs held above 45 °F; or reduced oxygen packaged (ROP) TCS foods held above required temperatures except during active necessary preparation.</t>
        </is>
      </c>
      <c r="I7332" t="inlineStr">
        <is>
          <t>Critical</t>
        </is>
      </c>
      <c r="J7332" t="n">
        <v>11</v>
      </c>
      <c r="K7332" t="inlineStr">
        <is>
          <t>A</t>
        </is>
      </c>
      <c r="L7332" s="9">
        <f>A7332&amp;"-"&amp;TEXT(E7332,"yyyymmdd")</f>
        <v/>
      </c>
    </row>
    <row r="7333">
      <c r="A7333" t="n">
        <v>50128807</v>
      </c>
      <c r="B7333" t="inlineStr">
        <is>
          <t>Manhattan</t>
        </is>
      </c>
      <c r="C7333" t="inlineStr">
        <is>
          <t>10033</t>
        </is>
      </c>
      <c r="D7333" t="inlineStr">
        <is>
          <t>Juice, Smoothies, Fruit Salads</t>
        </is>
      </c>
      <c r="E7333" s="8" t="n">
        <v>46157</v>
      </c>
      <c r="F7333" t="inlineStr">
        <is>
          <t>Violations were cited in the following area(s).</t>
        </is>
      </c>
      <c r="G7333" t="inlineStr">
        <is>
          <t>08C</t>
        </is>
      </c>
      <c r="H7333" t="inlineStr">
        <is>
          <t>Pesticide not properly labeled or used by unlicensed individual. Pesticide, other toxic chemical improperly used/stored. Unprotected, unlocked bait station used.</t>
        </is>
      </c>
      <c r="I7333" t="inlineStr">
        <is>
          <t>Not Critical</t>
        </is>
      </c>
      <c r="J7333" t="n">
        <v>11</v>
      </c>
      <c r="K7333" t="inlineStr">
        <is>
          <t>A</t>
        </is>
      </c>
      <c r="L7333" s="9">
        <f>A7333&amp;"-"&amp;TEXT(E7333,"yyyymmdd")</f>
        <v/>
      </c>
    </row>
    <row r="7334">
      <c r="A7334" t="n">
        <v>50128807</v>
      </c>
      <c r="B7334" t="inlineStr">
        <is>
          <t>Manhattan</t>
        </is>
      </c>
      <c r="C7334" t="inlineStr">
        <is>
          <t>10033</t>
        </is>
      </c>
      <c r="D7334" t="inlineStr">
        <is>
          <t>Juice, Smoothies, Fruit Salads</t>
        </is>
      </c>
      <c r="E7334" s="8" t="n">
        <v>46157</v>
      </c>
      <c r="F7334" t="inlineStr">
        <is>
          <t>Violations were cited in the following area(s).</t>
        </is>
      </c>
      <c r="G7334" t="inlineStr">
        <is>
          <t>10F</t>
        </is>
      </c>
      <c r="H7334" t="inlineStr">
        <is>
          <t>Non-food contact surface or equipment made of unacceptable material, not kept clean, or not properly sealed, raised, spaced or movable to allow accessibility for cleaning on all sides, above and underneath the unit.</t>
        </is>
      </c>
      <c r="I7334" t="inlineStr">
        <is>
          <t>Not Critical</t>
        </is>
      </c>
      <c r="J7334" t="n">
        <v>11</v>
      </c>
      <c r="K7334" t="inlineStr">
        <is>
          <t>A</t>
        </is>
      </c>
      <c r="L7334" s="9">
        <f>A7334&amp;"-"&amp;TEXT(E7334,"yyyymmdd")</f>
        <v/>
      </c>
    </row>
    <row r="7335">
      <c r="A7335" t="n">
        <v>50138717</v>
      </c>
      <c r="B7335" t="inlineStr">
        <is>
          <t>Queens</t>
        </is>
      </c>
      <c r="C7335" t="inlineStr">
        <is>
          <t>11373</t>
        </is>
      </c>
      <c r="D7335" t="inlineStr">
        <is>
          <t>Latin American</t>
        </is>
      </c>
      <c r="E7335" s="8" t="n">
        <v>46157</v>
      </c>
      <c r="F7335" t="inlineStr">
        <is>
          <t>Violations were cited in the following area(s).</t>
        </is>
      </c>
      <c r="G7335" t="inlineStr">
        <is>
          <t>02B</t>
        </is>
      </c>
      <c r="H7335" t="inlineStr">
        <is>
          <t>Hot TCS food item not held at or above 140 °F.</t>
        </is>
      </c>
      <c r="I7335" t="inlineStr">
        <is>
          <t>Critical</t>
        </is>
      </c>
      <c r="J7335" t="n">
        <v>23</v>
      </c>
      <c r="L7335" s="9">
        <f>A7335&amp;"-"&amp;TEXT(E7335,"yyyymmdd")</f>
        <v/>
      </c>
    </row>
    <row r="7336">
      <c r="A7336" t="n">
        <v>50138717</v>
      </c>
      <c r="B7336" t="inlineStr">
        <is>
          <t>Queens</t>
        </is>
      </c>
      <c r="C7336" t="inlineStr">
        <is>
          <t>11373</t>
        </is>
      </c>
      <c r="D7336" t="inlineStr">
        <is>
          <t>Latin American</t>
        </is>
      </c>
      <c r="E7336" s="8" t="n">
        <v>46157</v>
      </c>
      <c r="F7336" t="inlineStr">
        <is>
          <t>Violations were cited in the following area(s).</t>
        </is>
      </c>
      <c r="G7336" t="inlineStr">
        <is>
          <t>02G</t>
        </is>
      </c>
      <c r="H7336" t="inlineStr">
        <is>
          <t>Cold TCS food item held above 41 °F; smoked or processed fish held above 38 °F; intact raw eggs held above 45 °F; or reduced oxygen packaged (ROP) TCS foods held above required temperatures except during active necessary preparation.</t>
        </is>
      </c>
      <c r="I7336" t="inlineStr">
        <is>
          <t>Critical</t>
        </is>
      </c>
      <c r="J7336" t="n">
        <v>23</v>
      </c>
      <c r="L7336" s="9">
        <f>A7336&amp;"-"&amp;TEXT(E7336,"yyyymmdd")</f>
        <v/>
      </c>
    </row>
    <row r="7337">
      <c r="A7337" t="n">
        <v>50138717</v>
      </c>
      <c r="B7337" t="inlineStr">
        <is>
          <t>Queens</t>
        </is>
      </c>
      <c r="C7337" t="inlineStr">
        <is>
          <t>11373</t>
        </is>
      </c>
      <c r="D7337" t="inlineStr">
        <is>
          <t>Latin American</t>
        </is>
      </c>
      <c r="E7337" s="8" t="n">
        <v>46157</v>
      </c>
      <c r="F7337" t="inlineStr">
        <is>
          <t>Violations were cited in the following area(s).</t>
        </is>
      </c>
      <c r="G7337" t="inlineStr">
        <is>
          <t>06C</t>
        </is>
      </c>
      <c r="H733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337" t="inlineStr">
        <is>
          <t>Critical</t>
        </is>
      </c>
      <c r="J7337" t="n">
        <v>23</v>
      </c>
      <c r="L7337" s="9">
        <f>A7337&amp;"-"&amp;TEXT(E7337,"yyyymmdd")</f>
        <v/>
      </c>
    </row>
    <row r="7338">
      <c r="A7338" t="n">
        <v>50138717</v>
      </c>
      <c r="B7338" t="inlineStr">
        <is>
          <t>Queens</t>
        </is>
      </c>
      <c r="C7338" t="inlineStr">
        <is>
          <t>11373</t>
        </is>
      </c>
      <c r="D7338" t="inlineStr">
        <is>
          <t>Latin American</t>
        </is>
      </c>
      <c r="E7338" s="8" t="n">
        <v>46157</v>
      </c>
      <c r="F7338" t="inlineStr">
        <is>
          <t>Violations were cited in the following area(s).</t>
        </is>
      </c>
      <c r="G7338" t="inlineStr">
        <is>
          <t>09B</t>
        </is>
      </c>
      <c r="H7338" t="inlineStr">
        <is>
          <t>Thawing procedure improper.</t>
        </is>
      </c>
      <c r="I7338" t="inlineStr">
        <is>
          <t>Not Critical</t>
        </is>
      </c>
      <c r="J7338" t="n">
        <v>23</v>
      </c>
      <c r="L7338" s="9">
        <f>A7338&amp;"-"&amp;TEXT(E7338,"yyyymmdd")</f>
        <v/>
      </c>
    </row>
    <row r="7339">
      <c r="A7339" t="n">
        <v>50140866</v>
      </c>
      <c r="B7339" t="inlineStr">
        <is>
          <t>Queens</t>
        </is>
      </c>
      <c r="C7339" t="inlineStr">
        <is>
          <t>11354</t>
        </is>
      </c>
      <c r="D7339" t="inlineStr">
        <is>
          <t>Chinese</t>
        </is>
      </c>
      <c r="E7339" s="8" t="n">
        <v>46157</v>
      </c>
      <c r="F7339" t="inlineStr">
        <is>
          <t>Violations were cited in the following area(s).</t>
        </is>
      </c>
      <c r="G7339" t="inlineStr">
        <is>
          <t>02G</t>
        </is>
      </c>
      <c r="H7339" t="inlineStr">
        <is>
          <t>Cold TCS food item held above 41 °F; smoked or processed fish held above 38 °F; intact raw eggs held above 45 °F; or reduced oxygen packaged (ROP) TCS foods held above required temperatures except during active necessary preparation.</t>
        </is>
      </c>
      <c r="I7339" t="inlineStr">
        <is>
          <t>Critical</t>
        </is>
      </c>
      <c r="J7339" t="n">
        <v>9</v>
      </c>
      <c r="K7339" t="inlineStr">
        <is>
          <t>A</t>
        </is>
      </c>
      <c r="L7339" s="9">
        <f>A7339&amp;"-"&amp;TEXT(E7339,"yyyymmdd")</f>
        <v/>
      </c>
    </row>
    <row r="7340">
      <c r="A7340" t="n">
        <v>50140866</v>
      </c>
      <c r="B7340" t="inlineStr">
        <is>
          <t>Queens</t>
        </is>
      </c>
      <c r="C7340" t="inlineStr">
        <is>
          <t>11354</t>
        </is>
      </c>
      <c r="D7340" t="inlineStr">
        <is>
          <t>Chinese</t>
        </is>
      </c>
      <c r="E7340" s="8" t="n">
        <v>46157</v>
      </c>
      <c r="F7340" t="inlineStr">
        <is>
          <t>Violations were cited in the following area(s).</t>
        </is>
      </c>
      <c r="G7340" t="inlineStr">
        <is>
          <t>10F</t>
        </is>
      </c>
      <c r="H7340" t="inlineStr">
        <is>
          <t>Non-food contact surface or equipment made of unacceptable material, not kept clean, or not properly sealed, raised, spaced or movable to allow accessibility for cleaning on all sides, above and underneath the unit.</t>
        </is>
      </c>
      <c r="I7340" t="inlineStr">
        <is>
          <t>Not Critical</t>
        </is>
      </c>
      <c r="J7340" t="n">
        <v>9</v>
      </c>
      <c r="K7340" t="inlineStr">
        <is>
          <t>A</t>
        </is>
      </c>
      <c r="L7340" s="9">
        <f>A7340&amp;"-"&amp;TEXT(E7340,"yyyymmdd")</f>
        <v/>
      </c>
    </row>
    <row r="7341">
      <c r="A7341" t="n">
        <v>50141863</v>
      </c>
      <c r="B7341" t="inlineStr">
        <is>
          <t>Manhattan</t>
        </is>
      </c>
      <c r="C7341" t="inlineStr">
        <is>
          <t>10013</t>
        </is>
      </c>
      <c r="D7341" t="inlineStr">
        <is>
          <t>Japanese</t>
        </is>
      </c>
      <c r="E7341" s="8" t="n">
        <v>46157</v>
      </c>
      <c r="F7341" t="inlineStr">
        <is>
          <t>Violations were cited in the following area(s).</t>
        </is>
      </c>
      <c r="G7341" t="inlineStr">
        <is>
          <t>02B</t>
        </is>
      </c>
      <c r="H7341" t="inlineStr">
        <is>
          <t>Hot TCS food item not held at or above 140 °F.</t>
        </is>
      </c>
      <c r="I7341" t="inlineStr">
        <is>
          <t>Critical</t>
        </is>
      </c>
      <c r="J7341" t="n">
        <v>38</v>
      </c>
      <c r="K7341" t="inlineStr">
        <is>
          <t>N</t>
        </is>
      </c>
      <c r="L7341" s="9">
        <f>A7341&amp;"-"&amp;TEXT(E7341,"yyyymmdd")</f>
        <v/>
      </c>
    </row>
    <row r="7342">
      <c r="A7342" t="n">
        <v>50141863</v>
      </c>
      <c r="B7342" t="inlineStr">
        <is>
          <t>Manhattan</t>
        </is>
      </c>
      <c r="C7342" t="inlineStr">
        <is>
          <t>10013</t>
        </is>
      </c>
      <c r="D7342" t="inlineStr">
        <is>
          <t>Japanese</t>
        </is>
      </c>
      <c r="E7342" s="8" t="n">
        <v>46157</v>
      </c>
      <c r="F7342" t="inlineStr">
        <is>
          <t>Violations were cited in the following area(s).</t>
        </is>
      </c>
      <c r="G7342" t="inlineStr">
        <is>
          <t>02G</t>
        </is>
      </c>
      <c r="H7342" t="inlineStr">
        <is>
          <t>Cold TCS food item held above 41 °F; smoked or processed fish held above 38 °F; intact raw eggs held above 45 °F; or reduced oxygen packaged (ROP) TCS foods held above required temperatures except during active necessary preparation.</t>
        </is>
      </c>
      <c r="I7342" t="inlineStr">
        <is>
          <t>Critical</t>
        </is>
      </c>
      <c r="J7342" t="n">
        <v>38</v>
      </c>
      <c r="K7342" t="inlineStr">
        <is>
          <t>N</t>
        </is>
      </c>
      <c r="L7342" s="9">
        <f>A7342&amp;"-"&amp;TEXT(E7342,"yyyymmdd")</f>
        <v/>
      </c>
    </row>
    <row r="7343">
      <c r="A7343" t="n">
        <v>50141863</v>
      </c>
      <c r="B7343" t="inlineStr">
        <is>
          <t>Manhattan</t>
        </is>
      </c>
      <c r="C7343" t="inlineStr">
        <is>
          <t>10013</t>
        </is>
      </c>
      <c r="D7343" t="inlineStr">
        <is>
          <t>Japanese</t>
        </is>
      </c>
      <c r="E7343" s="8" t="n">
        <v>46157</v>
      </c>
      <c r="F7343" t="inlineStr">
        <is>
          <t>Violations were cited in the following area(s).</t>
        </is>
      </c>
      <c r="G7343" t="inlineStr">
        <is>
          <t>04J</t>
        </is>
      </c>
      <c r="H7343" t="inlineStr">
        <is>
          <t>Properly scaled and calibrated thermometer or thermocouple not provided or not readily accessible in food preparation and hot/cold holding areas to measure temperatures of TCS foods during cooking, cooling, reheating, and holding.</t>
        </is>
      </c>
      <c r="I7343" t="inlineStr">
        <is>
          <t>Critical</t>
        </is>
      </c>
      <c r="J7343" t="n">
        <v>38</v>
      </c>
      <c r="K7343" t="inlineStr">
        <is>
          <t>N</t>
        </is>
      </c>
      <c r="L7343" s="9">
        <f>A7343&amp;"-"&amp;TEXT(E7343,"yyyymmdd")</f>
        <v/>
      </c>
    </row>
    <row r="7344">
      <c r="A7344" t="n">
        <v>50141863</v>
      </c>
      <c r="B7344" t="inlineStr">
        <is>
          <t>Manhattan</t>
        </is>
      </c>
      <c r="C7344" t="inlineStr">
        <is>
          <t>10013</t>
        </is>
      </c>
      <c r="D7344" t="inlineStr">
        <is>
          <t>Japanese</t>
        </is>
      </c>
      <c r="E7344" s="8" t="n">
        <v>46157</v>
      </c>
      <c r="F7344" t="inlineStr">
        <is>
          <t>Violations were cited in the following area(s).</t>
        </is>
      </c>
      <c r="G7344" t="inlineStr">
        <is>
          <t>06E</t>
        </is>
      </c>
      <c r="H7344" t="inlineStr">
        <is>
          <t>Sanitized equipment or utensil, including in-use food dispensing utensil, improperly used or stored.</t>
        </is>
      </c>
      <c r="I7344" t="inlineStr">
        <is>
          <t>Critical</t>
        </is>
      </c>
      <c r="J7344" t="n">
        <v>38</v>
      </c>
      <c r="K7344" t="inlineStr">
        <is>
          <t>N</t>
        </is>
      </c>
      <c r="L7344" s="9">
        <f>A7344&amp;"-"&amp;TEXT(E7344,"yyyymmdd")</f>
        <v/>
      </c>
    </row>
    <row r="7345">
      <c r="A7345" t="n">
        <v>50141863</v>
      </c>
      <c r="B7345" t="inlineStr">
        <is>
          <t>Manhattan</t>
        </is>
      </c>
      <c r="C7345" t="inlineStr">
        <is>
          <t>10013</t>
        </is>
      </c>
      <c r="D7345" t="inlineStr">
        <is>
          <t>Japanese</t>
        </is>
      </c>
      <c r="E7345" s="8" t="n">
        <v>46157</v>
      </c>
      <c r="F7345" t="inlineStr">
        <is>
          <t>Violations were cited in the following area(s).</t>
        </is>
      </c>
      <c r="G7345" t="inlineStr">
        <is>
          <t>06F</t>
        </is>
      </c>
      <c r="H7345" t="inlineStr">
        <is>
          <t>Wiping cloths not stored clean and dry, or in a sanitizing solution, between uses.</t>
        </is>
      </c>
      <c r="I7345" t="inlineStr">
        <is>
          <t>Critical</t>
        </is>
      </c>
      <c r="J7345" t="n">
        <v>38</v>
      </c>
      <c r="K7345" t="inlineStr">
        <is>
          <t>N</t>
        </is>
      </c>
      <c r="L7345" s="9">
        <f>A7345&amp;"-"&amp;TEXT(E7345,"yyyymmdd")</f>
        <v/>
      </c>
    </row>
    <row r="7346">
      <c r="A7346" t="n">
        <v>50141863</v>
      </c>
      <c r="B7346" t="inlineStr">
        <is>
          <t>Manhattan</t>
        </is>
      </c>
      <c r="C7346" t="inlineStr">
        <is>
          <t>10013</t>
        </is>
      </c>
      <c r="D7346" t="inlineStr">
        <is>
          <t>Japanese</t>
        </is>
      </c>
      <c r="E7346" s="8" t="n">
        <v>46157</v>
      </c>
      <c r="F7346" t="inlineStr">
        <is>
          <t>Violations were cited in the following area(s).</t>
        </is>
      </c>
      <c r="G7346" t="inlineStr">
        <is>
          <t>08B</t>
        </is>
      </c>
      <c r="H7346"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7346" t="inlineStr">
        <is>
          <t>Not Critical</t>
        </is>
      </c>
      <c r="J7346" t="n">
        <v>38</v>
      </c>
      <c r="K7346" t="inlineStr">
        <is>
          <t>N</t>
        </is>
      </c>
      <c r="L7346" s="9">
        <f>A7346&amp;"-"&amp;TEXT(E7346,"yyyymmdd")</f>
        <v/>
      </c>
    </row>
    <row r="7347">
      <c r="A7347" t="n">
        <v>50141863</v>
      </c>
      <c r="B7347" t="inlineStr">
        <is>
          <t>Manhattan</t>
        </is>
      </c>
      <c r="C7347" t="inlineStr">
        <is>
          <t>10013</t>
        </is>
      </c>
      <c r="D7347" t="inlineStr">
        <is>
          <t>Japanese</t>
        </is>
      </c>
      <c r="E7347" s="8" t="n">
        <v>46157</v>
      </c>
      <c r="F7347" t="inlineStr">
        <is>
          <t>Violations were cited in the following area(s).</t>
        </is>
      </c>
      <c r="G7347" t="inlineStr">
        <is>
          <t>09E</t>
        </is>
      </c>
      <c r="H7347" t="inlineStr">
        <is>
          <t>Wash hands sign not posted near or above hand washing sink.</t>
        </is>
      </c>
      <c r="I7347" t="inlineStr">
        <is>
          <t>Not Critical</t>
        </is>
      </c>
      <c r="J7347" t="n">
        <v>38</v>
      </c>
      <c r="K7347" t="inlineStr">
        <is>
          <t>N</t>
        </is>
      </c>
      <c r="L7347" s="9">
        <f>A7347&amp;"-"&amp;TEXT(E7347,"yyyymmdd")</f>
        <v/>
      </c>
    </row>
    <row r="7348">
      <c r="A7348" t="n">
        <v>50141863</v>
      </c>
      <c r="B7348" t="inlineStr">
        <is>
          <t>Manhattan</t>
        </is>
      </c>
      <c r="C7348" t="inlineStr">
        <is>
          <t>10013</t>
        </is>
      </c>
      <c r="D7348" t="inlineStr">
        <is>
          <t>Japanese</t>
        </is>
      </c>
      <c r="E7348" s="8" t="n">
        <v>46157</v>
      </c>
      <c r="F7348" t="inlineStr">
        <is>
          <t>Violations were cited in the following area(s).</t>
        </is>
      </c>
      <c r="G7348" t="inlineStr">
        <is>
          <t>10F</t>
        </is>
      </c>
      <c r="H7348" t="inlineStr">
        <is>
          <t>Non-food contact surface or equipment made of unacceptable material, not kept clean, or not properly sealed, raised, spaced or movable to allow accessibility for cleaning on all sides, above and underneath the unit.</t>
        </is>
      </c>
      <c r="I7348" t="inlineStr">
        <is>
          <t>Not Critical</t>
        </is>
      </c>
      <c r="J7348" t="n">
        <v>38</v>
      </c>
      <c r="K7348" t="inlineStr">
        <is>
          <t>N</t>
        </is>
      </c>
      <c r="L7348" s="9">
        <f>A7348&amp;"-"&amp;TEXT(E7348,"yyyymmdd")</f>
        <v/>
      </c>
    </row>
    <row r="7349">
      <c r="A7349" t="n">
        <v>50142028</v>
      </c>
      <c r="B7349" t="inlineStr">
        <is>
          <t>Queens</t>
        </is>
      </c>
      <c r="C7349" t="inlineStr">
        <is>
          <t>11105</t>
        </is>
      </c>
      <c r="D7349" t="inlineStr">
        <is>
          <t>Japanese</t>
        </is>
      </c>
      <c r="E7349" s="8" t="n">
        <v>46157</v>
      </c>
      <c r="F7349" t="inlineStr">
        <is>
          <t>Violations were cited in the following area(s).</t>
        </is>
      </c>
      <c r="G7349" t="inlineStr">
        <is>
          <t>02B</t>
        </is>
      </c>
      <c r="H7349" t="inlineStr">
        <is>
          <t>Hot TCS food item not held at or above 140 °F.</t>
        </is>
      </c>
      <c r="I7349" t="inlineStr">
        <is>
          <t>Critical</t>
        </is>
      </c>
      <c r="J7349" t="n">
        <v>12</v>
      </c>
      <c r="K7349" t="inlineStr">
        <is>
          <t>A</t>
        </is>
      </c>
      <c r="L7349" s="9">
        <f>A7349&amp;"-"&amp;TEXT(E7349,"yyyymmdd")</f>
        <v/>
      </c>
    </row>
    <row r="7350">
      <c r="A7350" t="n">
        <v>50142028</v>
      </c>
      <c r="B7350" t="inlineStr">
        <is>
          <t>Queens</t>
        </is>
      </c>
      <c r="C7350" t="inlineStr">
        <is>
          <t>11105</t>
        </is>
      </c>
      <c r="D7350" t="inlineStr">
        <is>
          <t>Japanese</t>
        </is>
      </c>
      <c r="E7350" s="8" t="n">
        <v>46157</v>
      </c>
      <c r="F7350" t="inlineStr">
        <is>
          <t>Violations were cited in the following area(s).</t>
        </is>
      </c>
      <c r="G7350" t="inlineStr">
        <is>
          <t>06D</t>
        </is>
      </c>
      <c r="H7350" t="inlineStr">
        <is>
          <t>Food contact surface not properly washed, rinsed and sanitized after each use and following any activity when contamination may have occurred.</t>
        </is>
      </c>
      <c r="I7350" t="inlineStr">
        <is>
          <t>Critical</t>
        </is>
      </c>
      <c r="J7350" t="n">
        <v>12</v>
      </c>
      <c r="K7350" t="inlineStr">
        <is>
          <t>A</t>
        </is>
      </c>
      <c r="L7350" s="9">
        <f>A7350&amp;"-"&amp;TEXT(E7350,"yyyymmdd")</f>
        <v/>
      </c>
    </row>
    <row r="7351">
      <c r="A7351" t="n">
        <v>50147215</v>
      </c>
      <c r="B7351" t="inlineStr">
        <is>
          <t>Bronx</t>
        </is>
      </c>
      <c r="C7351" t="inlineStr">
        <is>
          <t>10452</t>
        </is>
      </c>
      <c r="D7351" t="inlineStr">
        <is>
          <t>Juice, Smoothies, Fruit Salads</t>
        </is>
      </c>
      <c r="E7351" s="8" t="n">
        <v>46157</v>
      </c>
      <c r="F7351" t="inlineStr">
        <is>
          <t>Violations were cited in the following area(s).</t>
        </is>
      </c>
      <c r="G7351" t="inlineStr">
        <is>
          <t>06C</t>
        </is>
      </c>
      <c r="H735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351" t="inlineStr">
        <is>
          <t>Critical</t>
        </is>
      </c>
      <c r="J7351" t="n">
        <v>12</v>
      </c>
      <c r="K7351" t="inlineStr">
        <is>
          <t>A</t>
        </is>
      </c>
      <c r="L7351" s="9">
        <f>A7351&amp;"-"&amp;TEXT(E7351,"yyyymmdd")</f>
        <v/>
      </c>
    </row>
    <row r="7352">
      <c r="A7352" t="n">
        <v>50147215</v>
      </c>
      <c r="B7352" t="inlineStr">
        <is>
          <t>Bronx</t>
        </is>
      </c>
      <c r="C7352" t="inlineStr">
        <is>
          <t>10452</t>
        </is>
      </c>
      <c r="D7352" t="inlineStr">
        <is>
          <t>Juice, Smoothies, Fruit Salads</t>
        </is>
      </c>
      <c r="E7352" s="8" t="n">
        <v>46157</v>
      </c>
      <c r="F7352" t="inlineStr">
        <is>
          <t>Violations were cited in the following area(s).</t>
        </is>
      </c>
      <c r="G7352" t="inlineStr">
        <is>
          <t>08C</t>
        </is>
      </c>
      <c r="H7352" t="inlineStr">
        <is>
          <t>Pesticide not properly labeled or used by unlicensed individual. Pesticide, other toxic chemical improperly used/stored. Unprotected, unlocked bait station used.</t>
        </is>
      </c>
      <c r="I7352" t="inlineStr">
        <is>
          <t>Not Critical</t>
        </is>
      </c>
      <c r="J7352" t="n">
        <v>12</v>
      </c>
      <c r="K7352" t="inlineStr">
        <is>
          <t>A</t>
        </is>
      </c>
      <c r="L7352" s="9">
        <f>A7352&amp;"-"&amp;TEXT(E7352,"yyyymmdd")</f>
        <v/>
      </c>
    </row>
    <row r="7353">
      <c r="A7353" t="n">
        <v>50147215</v>
      </c>
      <c r="B7353" t="inlineStr">
        <is>
          <t>Bronx</t>
        </is>
      </c>
      <c r="C7353" t="inlineStr">
        <is>
          <t>10452</t>
        </is>
      </c>
      <c r="D7353" t="inlineStr">
        <is>
          <t>Juice, Smoothies, Fruit Salads</t>
        </is>
      </c>
      <c r="E7353" s="8" t="n">
        <v>46157</v>
      </c>
      <c r="F7353" t="inlineStr">
        <is>
          <t>Violations were cited in the following area(s).</t>
        </is>
      </c>
      <c r="G7353" t="inlineStr">
        <is>
          <t>10F</t>
        </is>
      </c>
      <c r="H7353" t="inlineStr">
        <is>
          <t>Non-food contact surface or equipment made of unacceptable material, not kept clean, or not properly sealed, raised, spaced or movable to allow accessibility for cleaning on all sides, above and underneath the unit.</t>
        </is>
      </c>
      <c r="I7353" t="inlineStr">
        <is>
          <t>Not Critical</t>
        </is>
      </c>
      <c r="J7353" t="n">
        <v>12</v>
      </c>
      <c r="K7353" t="inlineStr">
        <is>
          <t>A</t>
        </is>
      </c>
      <c r="L7353" s="9">
        <f>A7353&amp;"-"&amp;TEXT(E7353,"yyyymmdd")</f>
        <v/>
      </c>
    </row>
    <row r="7354">
      <c r="A7354" t="n">
        <v>50151069</v>
      </c>
      <c r="B7354" t="inlineStr">
        <is>
          <t>Brooklyn</t>
        </is>
      </c>
      <c r="C7354" t="inlineStr">
        <is>
          <t>11237</t>
        </is>
      </c>
      <c r="D7354" t="inlineStr">
        <is>
          <t>Spanish</t>
        </is>
      </c>
      <c r="E7354" s="8" t="n">
        <v>46157</v>
      </c>
      <c r="F7354" t="inlineStr">
        <is>
          <t>Violations were cited in the following area(s).</t>
        </is>
      </c>
      <c r="G7354" t="inlineStr">
        <is>
          <t>02B</t>
        </is>
      </c>
      <c r="H7354" t="inlineStr">
        <is>
          <t>Hot TCS food item not held at or above 140 °F.</t>
        </is>
      </c>
      <c r="I7354" t="inlineStr">
        <is>
          <t>Critical</t>
        </is>
      </c>
      <c r="J7354" t="n">
        <v>23</v>
      </c>
      <c r="L7354" s="9">
        <f>A7354&amp;"-"&amp;TEXT(E7354,"yyyymmdd")</f>
        <v/>
      </c>
    </row>
    <row r="7355">
      <c r="A7355" t="n">
        <v>50151069</v>
      </c>
      <c r="B7355" t="inlineStr">
        <is>
          <t>Brooklyn</t>
        </is>
      </c>
      <c r="C7355" t="inlineStr">
        <is>
          <t>11237</t>
        </is>
      </c>
      <c r="D7355" t="inlineStr">
        <is>
          <t>Spanish</t>
        </is>
      </c>
      <c r="E7355" s="8" t="n">
        <v>46157</v>
      </c>
      <c r="F7355" t="inlineStr">
        <is>
          <t>Violations were cited in the following area(s).</t>
        </is>
      </c>
      <c r="G7355" t="inlineStr">
        <is>
          <t>06C</t>
        </is>
      </c>
      <c r="H735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355" t="inlineStr">
        <is>
          <t>Critical</t>
        </is>
      </c>
      <c r="J7355" t="n">
        <v>23</v>
      </c>
      <c r="L7355" s="9">
        <f>A7355&amp;"-"&amp;TEXT(E7355,"yyyymmdd")</f>
        <v/>
      </c>
    </row>
    <row r="7356">
      <c r="A7356" t="n">
        <v>50151069</v>
      </c>
      <c r="B7356" t="inlineStr">
        <is>
          <t>Brooklyn</t>
        </is>
      </c>
      <c r="C7356" t="inlineStr">
        <is>
          <t>11237</t>
        </is>
      </c>
      <c r="D7356" t="inlineStr">
        <is>
          <t>Spanish</t>
        </is>
      </c>
      <c r="E7356" s="8" t="n">
        <v>46157</v>
      </c>
      <c r="F7356" t="inlineStr">
        <is>
          <t>Violations were cited in the following area(s).</t>
        </is>
      </c>
      <c r="G7356" t="inlineStr">
        <is>
          <t>06D</t>
        </is>
      </c>
      <c r="H7356" t="inlineStr">
        <is>
          <t>Food contact surface not properly washed, rinsed and sanitized after each use and following any activity when contamination may have occurred.</t>
        </is>
      </c>
      <c r="I7356" t="inlineStr">
        <is>
          <t>Critical</t>
        </is>
      </c>
      <c r="J7356" t="n">
        <v>23</v>
      </c>
      <c r="L7356" s="9">
        <f>A7356&amp;"-"&amp;TEXT(E7356,"yyyymmdd")</f>
        <v/>
      </c>
    </row>
    <row r="7357">
      <c r="A7357" t="n">
        <v>50151069</v>
      </c>
      <c r="B7357" t="inlineStr">
        <is>
          <t>Brooklyn</t>
        </is>
      </c>
      <c r="C7357" t="inlineStr">
        <is>
          <t>11237</t>
        </is>
      </c>
      <c r="D7357" t="inlineStr">
        <is>
          <t>Spanish</t>
        </is>
      </c>
      <c r="E7357" s="8" t="n">
        <v>46157</v>
      </c>
      <c r="F7357" t="inlineStr">
        <is>
          <t>Violations were cited in the following area(s).</t>
        </is>
      </c>
      <c r="G7357" t="inlineStr">
        <is>
          <t>10B</t>
        </is>
      </c>
      <c r="H7357" t="inlineStr">
        <is>
          <t>Anti-siphonage or back-flow prevention device not provided where required; equipment or floor not properly drained; sewage disposal system in disrepair or not functioning properly. Condensation or liquid waste improperly disposed of.</t>
        </is>
      </c>
      <c r="I7357" t="inlineStr">
        <is>
          <t>Not Critical</t>
        </is>
      </c>
      <c r="J7357" t="n">
        <v>23</v>
      </c>
      <c r="L7357" s="9">
        <f>A7357&amp;"-"&amp;TEXT(E7357,"yyyymmdd")</f>
        <v/>
      </c>
    </row>
    <row r="7358">
      <c r="A7358" t="n">
        <v>50151069</v>
      </c>
      <c r="B7358" t="inlineStr">
        <is>
          <t>Brooklyn</t>
        </is>
      </c>
      <c r="C7358" t="inlineStr">
        <is>
          <t>11237</t>
        </is>
      </c>
      <c r="D7358" t="inlineStr">
        <is>
          <t>Spanish</t>
        </is>
      </c>
      <c r="E7358" s="8" t="n">
        <v>46157</v>
      </c>
      <c r="F7358" t="inlineStr">
        <is>
          <t>Violations were cited in the following area(s).</t>
        </is>
      </c>
      <c r="G7358" t="inlineStr">
        <is>
          <t>10F</t>
        </is>
      </c>
      <c r="H7358" t="inlineStr">
        <is>
          <t>Non-food contact surface or equipment made of unacceptable material, not kept clean, or not properly sealed, raised, spaced or movable to allow accessibility for cleaning on all sides, above and underneath the unit.</t>
        </is>
      </c>
      <c r="I7358" t="inlineStr">
        <is>
          <t>Not Critical</t>
        </is>
      </c>
      <c r="J7358" t="n">
        <v>23</v>
      </c>
      <c r="L7358" s="9">
        <f>A7358&amp;"-"&amp;TEXT(E7358,"yyyymmdd")</f>
        <v/>
      </c>
    </row>
    <row r="7359">
      <c r="A7359" t="n">
        <v>50151950</v>
      </c>
      <c r="B7359" t="inlineStr">
        <is>
          <t>Queens</t>
        </is>
      </c>
      <c r="C7359" t="inlineStr">
        <is>
          <t>11418</t>
        </is>
      </c>
      <c r="D7359" t="inlineStr">
        <is>
          <t>Bakery Products/Desserts</t>
        </is>
      </c>
      <c r="E7359" s="8" t="n">
        <v>46157</v>
      </c>
      <c r="F7359" t="inlineStr">
        <is>
          <t>Violations were cited in the following area(s).</t>
        </is>
      </c>
      <c r="G7359" t="inlineStr">
        <is>
          <t>02B</t>
        </is>
      </c>
      <c r="H7359" t="inlineStr">
        <is>
          <t>Hot TCS food item not held at or above 140 °F.</t>
        </is>
      </c>
      <c r="I7359" t="inlineStr">
        <is>
          <t>Critical</t>
        </is>
      </c>
      <c r="J7359" t="n">
        <v>27</v>
      </c>
      <c r="L7359" s="9">
        <f>A7359&amp;"-"&amp;TEXT(E7359,"yyyymmdd")</f>
        <v/>
      </c>
    </row>
    <row r="7360">
      <c r="A7360" t="n">
        <v>50151950</v>
      </c>
      <c r="B7360" t="inlineStr">
        <is>
          <t>Queens</t>
        </is>
      </c>
      <c r="C7360" t="inlineStr">
        <is>
          <t>11418</t>
        </is>
      </c>
      <c r="D7360" t="inlineStr">
        <is>
          <t>Bakery Products/Desserts</t>
        </is>
      </c>
      <c r="E7360" s="8" t="n">
        <v>46157</v>
      </c>
      <c r="F7360" t="inlineStr">
        <is>
          <t>Violations were cited in the following area(s).</t>
        </is>
      </c>
      <c r="G7360" t="inlineStr">
        <is>
          <t>02G</t>
        </is>
      </c>
      <c r="H7360" t="inlineStr">
        <is>
          <t>Cold TCS food item held above 41 °F; smoked or processed fish held above 38 °F; intact raw eggs held above 45 °F; or reduced oxygen packaged (ROP) TCS foods held above required temperatures except during active necessary preparation.</t>
        </is>
      </c>
      <c r="I7360" t="inlineStr">
        <is>
          <t>Critical</t>
        </is>
      </c>
      <c r="J7360" t="n">
        <v>27</v>
      </c>
      <c r="L7360" s="9">
        <f>A7360&amp;"-"&amp;TEXT(E7360,"yyyymmdd")</f>
        <v/>
      </c>
    </row>
    <row r="7361">
      <c r="A7361" t="n">
        <v>50151950</v>
      </c>
      <c r="B7361" t="inlineStr">
        <is>
          <t>Queens</t>
        </is>
      </c>
      <c r="C7361" t="inlineStr">
        <is>
          <t>11418</t>
        </is>
      </c>
      <c r="D7361" t="inlineStr">
        <is>
          <t>Bakery Products/Desserts</t>
        </is>
      </c>
      <c r="E7361" s="8" t="n">
        <v>46157</v>
      </c>
      <c r="F7361" t="inlineStr">
        <is>
          <t>Violations were cited in the following area(s).</t>
        </is>
      </c>
      <c r="G7361" t="inlineStr">
        <is>
          <t>04M</t>
        </is>
      </c>
      <c r="H7361" t="inlineStr">
        <is>
          <t>Live roaches in facility's food or non-food area.</t>
        </is>
      </c>
      <c r="I7361" t="inlineStr">
        <is>
          <t>Critical</t>
        </is>
      </c>
      <c r="J7361" t="n">
        <v>27</v>
      </c>
      <c r="L7361" s="9">
        <f>A7361&amp;"-"&amp;TEXT(E7361,"yyyymmdd")</f>
        <v/>
      </c>
    </row>
    <row r="7362">
      <c r="A7362" t="n">
        <v>50151950</v>
      </c>
      <c r="B7362" t="inlineStr">
        <is>
          <t>Queens</t>
        </is>
      </c>
      <c r="C7362" t="inlineStr">
        <is>
          <t>11418</t>
        </is>
      </c>
      <c r="D7362" t="inlineStr">
        <is>
          <t>Bakery Products/Desserts</t>
        </is>
      </c>
      <c r="E7362" s="8" t="n">
        <v>46157</v>
      </c>
      <c r="F7362" t="inlineStr">
        <is>
          <t>Violations were cited in the following area(s).</t>
        </is>
      </c>
      <c r="G7362" t="inlineStr">
        <is>
          <t>08A</t>
        </is>
      </c>
      <c r="H7362" t="inlineStr">
        <is>
          <t>Establishment is not free of harborage or conditions conducive to rodents, insects or other pests.</t>
        </is>
      </c>
      <c r="I7362" t="inlineStr">
        <is>
          <t>Not Critical</t>
        </is>
      </c>
      <c r="J7362" t="n">
        <v>27</v>
      </c>
      <c r="L7362" s="9">
        <f>A7362&amp;"-"&amp;TEXT(E7362,"yyyymmdd")</f>
        <v/>
      </c>
    </row>
    <row r="7363">
      <c r="A7363" t="n">
        <v>50151950</v>
      </c>
      <c r="B7363" t="inlineStr">
        <is>
          <t>Queens</t>
        </is>
      </c>
      <c r="C7363" t="inlineStr">
        <is>
          <t>11418</t>
        </is>
      </c>
      <c r="D7363" t="inlineStr">
        <is>
          <t>Bakery Products/Desserts</t>
        </is>
      </c>
      <c r="E7363" s="8" t="n">
        <v>46157</v>
      </c>
      <c r="F7363" t="inlineStr">
        <is>
          <t>Violations were cited in the following area(s).</t>
        </is>
      </c>
      <c r="G7363" t="inlineStr">
        <is>
          <t>10F</t>
        </is>
      </c>
      <c r="H7363" t="inlineStr">
        <is>
          <t>Non-food contact surface or equipment made of unacceptable material, not kept clean, or not properly sealed, raised, spaced or movable to allow accessibility for cleaning on all sides, above and underneath the unit.</t>
        </is>
      </c>
      <c r="I7363" t="inlineStr">
        <is>
          <t>Not Critical</t>
        </is>
      </c>
      <c r="J7363" t="n">
        <v>27</v>
      </c>
      <c r="L7363" s="9">
        <f>A7363&amp;"-"&amp;TEXT(E7363,"yyyymmdd")</f>
        <v/>
      </c>
    </row>
    <row r="7364">
      <c r="A7364" t="n">
        <v>50154165</v>
      </c>
      <c r="B7364" t="inlineStr">
        <is>
          <t>Queens</t>
        </is>
      </c>
      <c r="C7364" t="inlineStr">
        <is>
          <t>11366</t>
        </is>
      </c>
      <c r="D7364" t="inlineStr">
        <is>
          <t>Other</t>
        </is>
      </c>
      <c r="E7364" s="8" t="n">
        <v>46157</v>
      </c>
      <c r="F7364" t="inlineStr">
        <is>
          <t>Violations were cited in the following area(s).</t>
        </is>
      </c>
      <c r="G7364" t="inlineStr">
        <is>
          <t>04H</t>
        </is>
      </c>
      <c r="H7364" t="inlineStr">
        <is>
          <t>Raw, cooked or prepared food is adulterated, contaminated, cross-contaminated, or not discarded in accordance with HACCP plan.</t>
        </is>
      </c>
      <c r="I7364" t="inlineStr">
        <is>
          <t>Critical</t>
        </is>
      </c>
      <c r="J7364" t="n">
        <v>11</v>
      </c>
      <c r="K7364" t="inlineStr">
        <is>
          <t>A</t>
        </is>
      </c>
      <c r="L7364" s="9">
        <f>A7364&amp;"-"&amp;TEXT(E7364,"yyyymmdd")</f>
        <v/>
      </c>
    </row>
    <row r="7365">
      <c r="A7365" t="n">
        <v>50154165</v>
      </c>
      <c r="B7365" t="inlineStr">
        <is>
          <t>Queens</t>
        </is>
      </c>
      <c r="C7365" t="inlineStr">
        <is>
          <t>11366</t>
        </is>
      </c>
      <c r="D7365" t="inlineStr">
        <is>
          <t>Other</t>
        </is>
      </c>
      <c r="E7365" s="8" t="n">
        <v>46157</v>
      </c>
      <c r="F7365" t="inlineStr">
        <is>
          <t>Violations were cited in the following area(s).</t>
        </is>
      </c>
      <c r="G7365" t="inlineStr">
        <is>
          <t>08C</t>
        </is>
      </c>
      <c r="H7365" t="inlineStr">
        <is>
          <t>Pesticide not properly labeled or used by unlicensed individual. Pesticide, other toxic chemical improperly used/stored. Unprotected, unlocked bait station used.</t>
        </is>
      </c>
      <c r="I7365" t="inlineStr">
        <is>
          <t>Not Critical</t>
        </is>
      </c>
      <c r="J7365" t="n">
        <v>11</v>
      </c>
      <c r="K7365" t="inlineStr">
        <is>
          <t>A</t>
        </is>
      </c>
      <c r="L7365" s="9">
        <f>A7365&amp;"-"&amp;TEXT(E7365,"yyyymmdd")</f>
        <v/>
      </c>
    </row>
    <row r="7366">
      <c r="A7366" t="n">
        <v>50154165</v>
      </c>
      <c r="B7366" t="inlineStr">
        <is>
          <t>Queens</t>
        </is>
      </c>
      <c r="C7366" t="inlineStr">
        <is>
          <t>11366</t>
        </is>
      </c>
      <c r="D7366" t="inlineStr">
        <is>
          <t>Other</t>
        </is>
      </c>
      <c r="E7366" s="8" t="n">
        <v>46157</v>
      </c>
      <c r="F7366" t="inlineStr">
        <is>
          <t>Violations were cited in the following area(s).</t>
        </is>
      </c>
      <c r="G7366" t="inlineStr">
        <is>
          <t>10F</t>
        </is>
      </c>
      <c r="H7366" t="inlineStr">
        <is>
          <t>Non-food contact surface or equipment made of unacceptable material, not kept clean, or not properly sealed, raised, spaced or movable to allow accessibility for cleaning on all sides, above and underneath the unit.</t>
        </is>
      </c>
      <c r="I7366" t="inlineStr">
        <is>
          <t>Not Critical</t>
        </is>
      </c>
      <c r="J7366" t="n">
        <v>11</v>
      </c>
      <c r="K7366" t="inlineStr">
        <is>
          <t>A</t>
        </is>
      </c>
      <c r="L7366" s="9">
        <f>A7366&amp;"-"&amp;TEXT(E7366,"yyyymmdd")</f>
        <v/>
      </c>
    </row>
    <row r="7367">
      <c r="A7367" t="n">
        <v>50154165</v>
      </c>
      <c r="B7367" t="inlineStr">
        <is>
          <t>Queens</t>
        </is>
      </c>
      <c r="C7367" t="inlineStr">
        <is>
          <t>11366</t>
        </is>
      </c>
      <c r="D7367" t="inlineStr">
        <is>
          <t>Other</t>
        </is>
      </c>
      <c r="E7367" s="8" t="n">
        <v>46157</v>
      </c>
      <c r="F7367" t="inlineStr">
        <is>
          <t>Violations were cited in the following area(s).</t>
        </is>
      </c>
      <c r="G7367" t="inlineStr">
        <is>
          <t>28-06</t>
        </is>
      </c>
      <c r="H7367" t="inlineStr">
        <is>
          <t>Contract with a pest management professional not in place. Record of extermination activities not kept on premises.</t>
        </is>
      </c>
      <c r="I7367" t="inlineStr">
        <is>
          <t>Not Critical</t>
        </is>
      </c>
      <c r="J7367" t="n">
        <v>11</v>
      </c>
      <c r="K7367" t="inlineStr">
        <is>
          <t>A</t>
        </is>
      </c>
      <c r="L7367" s="9">
        <f>A7367&amp;"-"&amp;TEXT(E7367,"yyyymmdd")</f>
        <v/>
      </c>
    </row>
    <row r="7368">
      <c r="A7368" t="n">
        <v>50159761</v>
      </c>
      <c r="B7368" t="inlineStr">
        <is>
          <t>Queens</t>
        </is>
      </c>
      <c r="C7368" t="inlineStr">
        <is>
          <t>11373</t>
        </is>
      </c>
      <c r="D7368" t="inlineStr">
        <is>
          <t>Chinese</t>
        </is>
      </c>
      <c r="E7368" s="8" t="n">
        <v>46157</v>
      </c>
      <c r="F7368" t="inlineStr">
        <is>
          <t>Violations were cited in the following area(s).</t>
        </is>
      </c>
      <c r="G7368" t="inlineStr">
        <is>
          <t>02B</t>
        </is>
      </c>
      <c r="H7368" t="inlineStr">
        <is>
          <t>Hot TCS food item not held at or above 140 °F.</t>
        </is>
      </c>
      <c r="I7368" t="inlineStr">
        <is>
          <t>Critical</t>
        </is>
      </c>
      <c r="J7368" t="n">
        <v>39</v>
      </c>
      <c r="L7368" s="9">
        <f>A7368&amp;"-"&amp;TEXT(E7368,"yyyymmdd")</f>
        <v/>
      </c>
    </row>
    <row r="7369">
      <c r="A7369" t="n">
        <v>50159761</v>
      </c>
      <c r="B7369" t="inlineStr">
        <is>
          <t>Queens</t>
        </is>
      </c>
      <c r="C7369" t="inlineStr">
        <is>
          <t>11373</t>
        </is>
      </c>
      <c r="D7369" t="inlineStr">
        <is>
          <t>Chinese</t>
        </is>
      </c>
      <c r="E7369" s="8" t="n">
        <v>46157</v>
      </c>
      <c r="F7369" t="inlineStr">
        <is>
          <t>Violations were cited in the following area(s).</t>
        </is>
      </c>
      <c r="G7369" t="inlineStr">
        <is>
          <t>02G</t>
        </is>
      </c>
      <c r="H7369" t="inlineStr">
        <is>
          <t>Cold TCS food item held above 41 °F; smoked or processed fish held above 38 °F; intact raw eggs held above 45 °F; or reduced oxygen packaged (ROP) TCS foods held above required temperatures except during active necessary preparation.</t>
        </is>
      </c>
      <c r="I7369" t="inlineStr">
        <is>
          <t>Critical</t>
        </is>
      </c>
      <c r="J7369" t="n">
        <v>39</v>
      </c>
      <c r="L7369" s="9">
        <f>A7369&amp;"-"&amp;TEXT(E7369,"yyyymmdd")</f>
        <v/>
      </c>
    </row>
    <row r="7370">
      <c r="A7370" t="n">
        <v>50159761</v>
      </c>
      <c r="B7370" t="inlineStr">
        <is>
          <t>Queens</t>
        </is>
      </c>
      <c r="C7370" t="inlineStr">
        <is>
          <t>11373</t>
        </is>
      </c>
      <c r="D7370" t="inlineStr">
        <is>
          <t>Chinese</t>
        </is>
      </c>
      <c r="E7370" s="8" t="n">
        <v>46157</v>
      </c>
      <c r="F7370" t="inlineStr">
        <is>
          <t>Violations were cited in the following area(s).</t>
        </is>
      </c>
      <c r="G7370" t="inlineStr">
        <is>
          <t>04L</t>
        </is>
      </c>
      <c r="H7370" t="inlineStr">
        <is>
          <t>Evidence of mice or live mice in establishment's food or non-food areas.</t>
        </is>
      </c>
      <c r="I7370" t="inlineStr">
        <is>
          <t>Critical</t>
        </is>
      </c>
      <c r="J7370" t="n">
        <v>39</v>
      </c>
      <c r="L7370" s="9">
        <f>A7370&amp;"-"&amp;TEXT(E7370,"yyyymmdd")</f>
        <v/>
      </c>
    </row>
    <row r="7371">
      <c r="A7371" t="n">
        <v>50159761</v>
      </c>
      <c r="B7371" t="inlineStr">
        <is>
          <t>Queens</t>
        </is>
      </c>
      <c r="C7371" t="inlineStr">
        <is>
          <t>11373</t>
        </is>
      </c>
      <c r="D7371" t="inlineStr">
        <is>
          <t>Chinese</t>
        </is>
      </c>
      <c r="E7371" s="8" t="n">
        <v>46157</v>
      </c>
      <c r="F7371" t="inlineStr">
        <is>
          <t>Violations were cited in the following area(s).</t>
        </is>
      </c>
      <c r="G7371" t="inlineStr">
        <is>
          <t>06C</t>
        </is>
      </c>
      <c r="H737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371" t="inlineStr">
        <is>
          <t>Critical</t>
        </is>
      </c>
      <c r="J7371" t="n">
        <v>39</v>
      </c>
      <c r="L7371" s="9">
        <f>A7371&amp;"-"&amp;TEXT(E7371,"yyyymmdd")</f>
        <v/>
      </c>
    </row>
    <row r="7372">
      <c r="A7372" t="n">
        <v>50159761</v>
      </c>
      <c r="B7372" t="inlineStr">
        <is>
          <t>Queens</t>
        </is>
      </c>
      <c r="C7372" t="inlineStr">
        <is>
          <t>11373</t>
        </is>
      </c>
      <c r="D7372" t="inlineStr">
        <is>
          <t>Chinese</t>
        </is>
      </c>
      <c r="E7372" s="8" t="n">
        <v>46157</v>
      </c>
      <c r="F7372" t="inlineStr">
        <is>
          <t>Violations were cited in the following area(s).</t>
        </is>
      </c>
      <c r="G7372" t="inlineStr">
        <is>
          <t>06F</t>
        </is>
      </c>
      <c r="H7372" t="inlineStr">
        <is>
          <t>Wiping cloths not stored clean and dry, or in a sanitizing solution, between uses.</t>
        </is>
      </c>
      <c r="I7372" t="inlineStr">
        <is>
          <t>Critical</t>
        </is>
      </c>
      <c r="J7372" t="n">
        <v>39</v>
      </c>
      <c r="L7372" s="9">
        <f>A7372&amp;"-"&amp;TEXT(E7372,"yyyymmdd")</f>
        <v/>
      </c>
    </row>
    <row r="7373">
      <c r="A7373" t="n">
        <v>50159761</v>
      </c>
      <c r="B7373" t="inlineStr">
        <is>
          <t>Queens</t>
        </is>
      </c>
      <c r="C7373" t="inlineStr">
        <is>
          <t>11373</t>
        </is>
      </c>
      <c r="D7373" t="inlineStr">
        <is>
          <t>Chinese</t>
        </is>
      </c>
      <c r="E7373" s="8" t="n">
        <v>46157</v>
      </c>
      <c r="F7373" t="inlineStr">
        <is>
          <t>Violations were cited in the following area(s).</t>
        </is>
      </c>
      <c r="G7373" t="inlineStr">
        <is>
          <t>08A</t>
        </is>
      </c>
      <c r="H7373" t="inlineStr">
        <is>
          <t>Establishment is not free of harborage or conditions conducive to rodents, insects or other pests.</t>
        </is>
      </c>
      <c r="I7373" t="inlineStr">
        <is>
          <t>Not Critical</t>
        </is>
      </c>
      <c r="J7373" t="n">
        <v>39</v>
      </c>
      <c r="L7373" s="9">
        <f>A7373&amp;"-"&amp;TEXT(E7373,"yyyymmdd")</f>
        <v/>
      </c>
    </row>
    <row r="7374">
      <c r="A7374" t="n">
        <v>50161802</v>
      </c>
      <c r="B7374" t="inlineStr">
        <is>
          <t>Brooklyn</t>
        </is>
      </c>
      <c r="C7374" t="inlineStr">
        <is>
          <t>11207</t>
        </is>
      </c>
      <c r="D7374" t="inlineStr">
        <is>
          <t>Spanish</t>
        </is>
      </c>
      <c r="E7374" s="8" t="n">
        <v>46157</v>
      </c>
      <c r="F7374" t="inlineStr">
        <is>
          <t>Violations were cited in the following area(s).</t>
        </is>
      </c>
      <c r="G7374" t="inlineStr">
        <is>
          <t>02B</t>
        </is>
      </c>
      <c r="H7374" t="inlineStr">
        <is>
          <t>Hot TCS food item not held at or above 140 °F.</t>
        </is>
      </c>
      <c r="I7374" t="inlineStr">
        <is>
          <t>Critical</t>
        </is>
      </c>
      <c r="J7374" t="n">
        <v>25</v>
      </c>
      <c r="L7374" s="9">
        <f>A7374&amp;"-"&amp;TEXT(E7374,"yyyymmdd")</f>
        <v/>
      </c>
    </row>
    <row r="7375">
      <c r="A7375" t="n">
        <v>50161802</v>
      </c>
      <c r="B7375" t="inlineStr">
        <is>
          <t>Brooklyn</t>
        </is>
      </c>
      <c r="C7375" t="inlineStr">
        <is>
          <t>11207</t>
        </is>
      </c>
      <c r="D7375" t="inlineStr">
        <is>
          <t>Spanish</t>
        </is>
      </c>
      <c r="E7375" s="8" t="n">
        <v>46157</v>
      </c>
      <c r="F7375" t="inlineStr">
        <is>
          <t>Violations were cited in the following area(s).</t>
        </is>
      </c>
      <c r="G7375" t="inlineStr">
        <is>
          <t>04J</t>
        </is>
      </c>
      <c r="H7375" t="inlineStr">
        <is>
          <t>Properly scaled and calibrated thermometer or thermocouple not provided or not readily accessible in food preparation and hot/cold holding areas to measure temperatures of TCS foods during cooking, cooling, reheating, and holding.</t>
        </is>
      </c>
      <c r="I7375" t="inlineStr">
        <is>
          <t>Critical</t>
        </is>
      </c>
      <c r="J7375" t="n">
        <v>25</v>
      </c>
      <c r="L7375" s="9">
        <f>A7375&amp;"-"&amp;TEXT(E7375,"yyyymmdd")</f>
        <v/>
      </c>
    </row>
    <row r="7376">
      <c r="A7376" t="n">
        <v>50161802</v>
      </c>
      <c r="B7376" t="inlineStr">
        <is>
          <t>Brooklyn</t>
        </is>
      </c>
      <c r="C7376" t="inlineStr">
        <is>
          <t>11207</t>
        </is>
      </c>
      <c r="D7376" t="inlineStr">
        <is>
          <t>Spanish</t>
        </is>
      </c>
      <c r="E7376" s="8" t="n">
        <v>46157</v>
      </c>
      <c r="F7376" t="inlineStr">
        <is>
          <t>Violations were cited in the following area(s).</t>
        </is>
      </c>
      <c r="G7376" t="inlineStr">
        <is>
          <t>04L</t>
        </is>
      </c>
      <c r="H7376" t="inlineStr">
        <is>
          <t>Evidence of mice or live mice in establishment's food or non-food areas.</t>
        </is>
      </c>
      <c r="I7376" t="inlineStr">
        <is>
          <t>Critical</t>
        </is>
      </c>
      <c r="J7376" t="n">
        <v>25</v>
      </c>
      <c r="L7376" s="9">
        <f>A7376&amp;"-"&amp;TEXT(E7376,"yyyymmdd")</f>
        <v/>
      </c>
    </row>
    <row r="7377">
      <c r="A7377" t="n">
        <v>50161802</v>
      </c>
      <c r="B7377" t="inlineStr">
        <is>
          <t>Brooklyn</t>
        </is>
      </c>
      <c r="C7377" t="inlineStr">
        <is>
          <t>11207</t>
        </is>
      </c>
      <c r="D7377" t="inlineStr">
        <is>
          <t>Spanish</t>
        </is>
      </c>
      <c r="E7377" s="8" t="n">
        <v>46157</v>
      </c>
      <c r="F7377" t="inlineStr">
        <is>
          <t>Violations were cited in the following area(s).</t>
        </is>
      </c>
      <c r="G7377" t="inlineStr">
        <is>
          <t>08A</t>
        </is>
      </c>
      <c r="H7377" t="inlineStr">
        <is>
          <t>Establishment is not free of harborage or conditions conducive to rodents, insects or other pests.</t>
        </is>
      </c>
      <c r="I7377" t="inlineStr">
        <is>
          <t>Not Critical</t>
        </is>
      </c>
      <c r="J7377" t="n">
        <v>25</v>
      </c>
      <c r="L7377" s="9">
        <f>A7377&amp;"-"&amp;TEXT(E7377,"yyyymmdd")</f>
        <v/>
      </c>
    </row>
    <row r="7378">
      <c r="A7378" t="n">
        <v>50181020</v>
      </c>
      <c r="B7378" t="inlineStr">
        <is>
          <t>Queens</t>
        </is>
      </c>
      <c r="C7378" t="inlineStr">
        <is>
          <t>11372</t>
        </is>
      </c>
      <c r="D7378" t="inlineStr">
        <is>
          <t>Seafood</t>
        </is>
      </c>
      <c r="E7378" s="8" t="n">
        <v>46157</v>
      </c>
      <c r="F7378" t="inlineStr">
        <is>
          <t>Violations were cited in the following area(s).</t>
        </is>
      </c>
      <c r="G7378" t="inlineStr">
        <is>
          <t>06D</t>
        </is>
      </c>
      <c r="H7378" t="inlineStr">
        <is>
          <t>Food contact surface not properly washed, rinsed and sanitized after each use and following any activity when contamination may have occurred.</t>
        </is>
      </c>
      <c r="I7378" t="inlineStr">
        <is>
          <t>Critical</t>
        </is>
      </c>
      <c r="J7378" t="n">
        <v>12</v>
      </c>
      <c r="K7378" t="inlineStr">
        <is>
          <t>A</t>
        </is>
      </c>
      <c r="L7378" s="9">
        <f>A7378&amp;"-"&amp;TEXT(E7378,"yyyymmdd")</f>
        <v/>
      </c>
    </row>
    <row r="7379">
      <c r="A7379" t="n">
        <v>50181020</v>
      </c>
      <c r="B7379" t="inlineStr">
        <is>
          <t>Queens</t>
        </is>
      </c>
      <c r="C7379" t="inlineStr">
        <is>
          <t>11372</t>
        </is>
      </c>
      <c r="D7379" t="inlineStr">
        <is>
          <t>Seafood</t>
        </is>
      </c>
      <c r="E7379" s="8" t="n">
        <v>46157</v>
      </c>
      <c r="F7379" t="inlineStr">
        <is>
          <t>Violations were cited in the following area(s).</t>
        </is>
      </c>
      <c r="G7379" t="inlineStr">
        <is>
          <t>06F</t>
        </is>
      </c>
      <c r="H7379" t="inlineStr">
        <is>
          <t>Wiping cloths not stored clean and dry, or in a sanitizing solution, between uses.</t>
        </is>
      </c>
      <c r="I7379" t="inlineStr">
        <is>
          <t>Critical</t>
        </is>
      </c>
      <c r="J7379" t="n">
        <v>12</v>
      </c>
      <c r="K7379" t="inlineStr">
        <is>
          <t>A</t>
        </is>
      </c>
      <c r="L7379" s="9">
        <f>A7379&amp;"-"&amp;TEXT(E7379,"yyyymmdd")</f>
        <v/>
      </c>
    </row>
    <row r="7380">
      <c r="A7380" t="n">
        <v>50181020</v>
      </c>
      <c r="B7380" t="inlineStr">
        <is>
          <t>Queens</t>
        </is>
      </c>
      <c r="C7380" t="inlineStr">
        <is>
          <t>11372</t>
        </is>
      </c>
      <c r="D7380" t="inlineStr">
        <is>
          <t>Seafood</t>
        </is>
      </c>
      <c r="E7380" s="8" t="n">
        <v>46157</v>
      </c>
      <c r="F7380" t="inlineStr">
        <is>
          <t>Violations were cited in the following area(s).</t>
        </is>
      </c>
      <c r="G7380" t="inlineStr">
        <is>
          <t>10F</t>
        </is>
      </c>
      <c r="H7380" t="inlineStr">
        <is>
          <t>Non-food contact surface or equipment made of unacceptable material, not kept clean, or not properly sealed, raised, spaced or movable to allow accessibility for cleaning on all sides, above and underneath the unit.</t>
        </is>
      </c>
      <c r="I7380" t="inlineStr">
        <is>
          <t>Not Critical</t>
        </is>
      </c>
      <c r="J7380" t="n">
        <v>12</v>
      </c>
      <c r="K7380" t="inlineStr">
        <is>
          <t>A</t>
        </is>
      </c>
      <c r="L7380" s="9">
        <f>A7380&amp;"-"&amp;TEXT(E7380,"yyyymmdd")</f>
        <v/>
      </c>
    </row>
    <row r="7381">
      <c r="A7381" t="n">
        <v>41272136</v>
      </c>
      <c r="B7381" t="inlineStr">
        <is>
          <t>Brooklyn</t>
        </is>
      </c>
      <c r="C7381" t="inlineStr">
        <is>
          <t>11203</t>
        </is>
      </c>
      <c r="D7381" t="inlineStr">
        <is>
          <t>Caribbean</t>
        </is>
      </c>
      <c r="E7381" s="8" t="n">
        <v>46158</v>
      </c>
      <c r="F7381" t="inlineStr">
        <is>
          <t>Violations were cited in the following area(s).</t>
        </is>
      </c>
      <c r="G7381" t="inlineStr">
        <is>
          <t>02B</t>
        </is>
      </c>
      <c r="H7381" t="inlineStr">
        <is>
          <t>Hot TCS food item not held at or above 140 °F.</t>
        </is>
      </c>
      <c r="I7381" t="inlineStr">
        <is>
          <t>Critical</t>
        </is>
      </c>
      <c r="J7381" t="n">
        <v>20</v>
      </c>
      <c r="L7381" s="9">
        <f>A7381&amp;"-"&amp;TEXT(E7381,"yyyymmdd")</f>
        <v/>
      </c>
    </row>
    <row r="7382">
      <c r="A7382" t="n">
        <v>41272136</v>
      </c>
      <c r="B7382" t="inlineStr">
        <is>
          <t>Brooklyn</t>
        </is>
      </c>
      <c r="C7382" t="inlineStr">
        <is>
          <t>11203</t>
        </is>
      </c>
      <c r="D7382" t="inlineStr">
        <is>
          <t>Caribbean</t>
        </is>
      </c>
      <c r="E7382" s="8" t="n">
        <v>46158</v>
      </c>
      <c r="F7382" t="inlineStr">
        <is>
          <t>Violations were cited in the following area(s).</t>
        </is>
      </c>
      <c r="G7382" t="inlineStr">
        <is>
          <t>06E</t>
        </is>
      </c>
      <c r="H7382" t="inlineStr">
        <is>
          <t>Sanitized equipment or utensil, including in-use food dispensing utensil, improperly used or stored.</t>
        </is>
      </c>
      <c r="I7382" t="inlineStr">
        <is>
          <t>Critical</t>
        </is>
      </c>
      <c r="J7382" t="n">
        <v>20</v>
      </c>
      <c r="L7382" s="9">
        <f>A7382&amp;"-"&amp;TEXT(E7382,"yyyymmdd")</f>
        <v/>
      </c>
    </row>
    <row r="7383">
      <c r="A7383" t="n">
        <v>41272136</v>
      </c>
      <c r="B7383" t="inlineStr">
        <is>
          <t>Brooklyn</t>
        </is>
      </c>
      <c r="C7383" t="inlineStr">
        <is>
          <t>11203</t>
        </is>
      </c>
      <c r="D7383" t="inlineStr">
        <is>
          <t>Caribbean</t>
        </is>
      </c>
      <c r="E7383" s="8" t="n">
        <v>46158</v>
      </c>
      <c r="F7383" t="inlineStr">
        <is>
          <t>Violations were cited in the following area(s).</t>
        </is>
      </c>
      <c r="G7383" t="inlineStr">
        <is>
          <t>08C</t>
        </is>
      </c>
      <c r="H7383" t="inlineStr">
        <is>
          <t>Pesticide not properly labeled or used by unlicensed individual. Pesticide, other toxic chemical improperly used/stored. Unprotected, unlocked bait station used.</t>
        </is>
      </c>
      <c r="I7383" t="inlineStr">
        <is>
          <t>Not Critical</t>
        </is>
      </c>
      <c r="J7383" t="n">
        <v>20</v>
      </c>
      <c r="L7383" s="9">
        <f>A7383&amp;"-"&amp;TEXT(E7383,"yyyymmdd")</f>
        <v/>
      </c>
    </row>
    <row r="7384">
      <c r="A7384" t="n">
        <v>41272136</v>
      </c>
      <c r="B7384" t="inlineStr">
        <is>
          <t>Brooklyn</t>
        </is>
      </c>
      <c r="C7384" t="inlineStr">
        <is>
          <t>11203</t>
        </is>
      </c>
      <c r="D7384" t="inlineStr">
        <is>
          <t>Caribbean</t>
        </is>
      </c>
      <c r="E7384" s="8" t="n">
        <v>46158</v>
      </c>
      <c r="F7384" t="inlineStr">
        <is>
          <t>Violations were cited in the following area(s).</t>
        </is>
      </c>
      <c r="G7384" t="inlineStr">
        <is>
          <t>10E</t>
        </is>
      </c>
      <c r="H7384" t="inlineStr">
        <is>
          <t>Accurate thermometer not provided or properly located in refrigerated, cold storage or hot holding equipment</t>
        </is>
      </c>
      <c r="I7384" t="inlineStr">
        <is>
          <t>Not Critical</t>
        </is>
      </c>
      <c r="J7384" t="n">
        <v>20</v>
      </c>
      <c r="L7384" s="9">
        <f>A7384&amp;"-"&amp;TEXT(E7384,"yyyymmdd")</f>
        <v/>
      </c>
    </row>
    <row r="7385">
      <c r="A7385" t="n">
        <v>50047107</v>
      </c>
      <c r="B7385" t="inlineStr">
        <is>
          <t>Brooklyn</t>
        </is>
      </c>
      <c r="C7385" t="inlineStr">
        <is>
          <t>11206</t>
        </is>
      </c>
      <c r="D7385" t="inlineStr">
        <is>
          <t>American</t>
        </is>
      </c>
      <c r="E7385" s="8" t="n">
        <v>46158</v>
      </c>
      <c r="F7385" t="inlineStr">
        <is>
          <t>Violations were cited in the following area(s).</t>
        </is>
      </c>
      <c r="G7385" t="inlineStr">
        <is>
          <t>04A</t>
        </is>
      </c>
      <c r="H7385" t="inlineStr">
        <is>
          <t>Food Protection Certificate (FPC) not held by manager or supervisor of food operations.</t>
        </is>
      </c>
      <c r="I7385" t="inlineStr">
        <is>
          <t>Critical</t>
        </is>
      </c>
      <c r="J7385" t="n">
        <v>43</v>
      </c>
      <c r="K7385" t="inlineStr">
        <is>
          <t>N</t>
        </is>
      </c>
      <c r="L7385" s="9">
        <f>A7385&amp;"-"&amp;TEXT(E7385,"yyyymmdd")</f>
        <v/>
      </c>
    </row>
    <row r="7386">
      <c r="A7386" t="n">
        <v>50047107</v>
      </c>
      <c r="B7386" t="inlineStr">
        <is>
          <t>Brooklyn</t>
        </is>
      </c>
      <c r="C7386" t="inlineStr">
        <is>
          <t>11206</t>
        </is>
      </c>
      <c r="D7386" t="inlineStr">
        <is>
          <t>American</t>
        </is>
      </c>
      <c r="E7386" s="8" t="n">
        <v>46158</v>
      </c>
      <c r="F7386" t="inlineStr">
        <is>
          <t>Violations were cited in the following area(s).</t>
        </is>
      </c>
      <c r="G7386" t="inlineStr">
        <is>
          <t>05D</t>
        </is>
      </c>
      <c r="H738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386" t="inlineStr">
        <is>
          <t>Critical</t>
        </is>
      </c>
      <c r="J7386" t="n">
        <v>43</v>
      </c>
      <c r="K7386" t="inlineStr">
        <is>
          <t>N</t>
        </is>
      </c>
      <c r="L7386" s="9">
        <f>A7386&amp;"-"&amp;TEXT(E7386,"yyyymmdd")</f>
        <v/>
      </c>
    </row>
    <row r="7387">
      <c r="A7387" t="n">
        <v>50047107</v>
      </c>
      <c r="B7387" t="inlineStr">
        <is>
          <t>Brooklyn</t>
        </is>
      </c>
      <c r="C7387" t="inlineStr">
        <is>
          <t>11206</t>
        </is>
      </c>
      <c r="D7387" t="inlineStr">
        <is>
          <t>American</t>
        </is>
      </c>
      <c r="E7387" s="8" t="n">
        <v>46158</v>
      </c>
      <c r="F7387" t="inlineStr">
        <is>
          <t>Violations were cited in the following area(s).</t>
        </is>
      </c>
      <c r="G7387" t="inlineStr">
        <is>
          <t>06D</t>
        </is>
      </c>
      <c r="H7387" t="inlineStr">
        <is>
          <t>Food contact surface not properly washed, rinsed and sanitized after each use and following any activity when contamination may have occurred.</t>
        </is>
      </c>
      <c r="I7387" t="inlineStr">
        <is>
          <t>Critical</t>
        </is>
      </c>
      <c r="J7387" t="n">
        <v>43</v>
      </c>
      <c r="K7387" t="inlineStr">
        <is>
          <t>N</t>
        </is>
      </c>
      <c r="L7387" s="9">
        <f>A7387&amp;"-"&amp;TEXT(E7387,"yyyymmdd")</f>
        <v/>
      </c>
    </row>
    <row r="7388">
      <c r="A7388" t="n">
        <v>50155934</v>
      </c>
      <c r="B7388" t="inlineStr">
        <is>
          <t>Brooklyn</t>
        </is>
      </c>
      <c r="C7388" t="inlineStr">
        <is>
          <t>11203</t>
        </is>
      </c>
      <c r="D7388" t="inlineStr">
        <is>
          <t>Mexican</t>
        </is>
      </c>
      <c r="E7388" s="8" t="n">
        <v>46158</v>
      </c>
      <c r="F7388" t="inlineStr">
        <is>
          <t>Violations were cited in the following area(s).</t>
        </is>
      </c>
      <c r="G7388" t="inlineStr">
        <is>
          <t>02B</t>
        </is>
      </c>
      <c r="H7388" t="inlineStr">
        <is>
          <t>Hot TCS food item not held at or above 140 °F.</t>
        </is>
      </c>
      <c r="I7388" t="inlineStr">
        <is>
          <t>Critical</t>
        </is>
      </c>
      <c r="J7388" t="n">
        <v>10</v>
      </c>
      <c r="K7388" t="inlineStr">
        <is>
          <t>A</t>
        </is>
      </c>
      <c r="L7388" s="9">
        <f>A7388&amp;"-"&amp;TEXT(E7388,"yyyymmdd")</f>
        <v/>
      </c>
    </row>
    <row r="7389">
      <c r="A7389" t="n">
        <v>40576251</v>
      </c>
      <c r="B7389" t="inlineStr">
        <is>
          <t>Queens</t>
        </is>
      </c>
      <c r="C7389" t="inlineStr">
        <is>
          <t>11104</t>
        </is>
      </c>
      <c r="D7389" t="inlineStr">
        <is>
          <t>Irish</t>
        </is>
      </c>
      <c r="E7389" s="8" t="n">
        <v>46159</v>
      </c>
      <c r="F7389" t="inlineStr">
        <is>
          <t>Violations were cited in the following area(s).</t>
        </is>
      </c>
      <c r="G7389" t="inlineStr">
        <is>
          <t>06D</t>
        </is>
      </c>
      <c r="H7389" t="inlineStr">
        <is>
          <t>Food contact surface not properly washed, rinsed and sanitized after each use and following any activity when contamination may have occurred.</t>
        </is>
      </c>
      <c r="I7389" t="inlineStr">
        <is>
          <t>Critical</t>
        </is>
      </c>
      <c r="J7389" t="n">
        <v>7</v>
      </c>
      <c r="K7389" t="inlineStr">
        <is>
          <t>A</t>
        </is>
      </c>
      <c r="L7389" s="9">
        <f>A7389&amp;"-"&amp;TEXT(E7389,"yyyymmdd")</f>
        <v/>
      </c>
    </row>
    <row r="7390">
      <c r="A7390" t="n">
        <v>40576251</v>
      </c>
      <c r="B7390" t="inlineStr">
        <is>
          <t>Queens</t>
        </is>
      </c>
      <c r="C7390" t="inlineStr">
        <is>
          <t>11104</t>
        </is>
      </c>
      <c r="D7390" t="inlineStr">
        <is>
          <t>Irish</t>
        </is>
      </c>
      <c r="E7390" s="8" t="n">
        <v>46159</v>
      </c>
      <c r="F7390" t="inlineStr">
        <is>
          <t>Violations were cited in the following area(s).</t>
        </is>
      </c>
      <c r="G7390" t="inlineStr">
        <is>
          <t>10F</t>
        </is>
      </c>
      <c r="H7390" t="inlineStr">
        <is>
          <t>Non-food contact surface or equipment made of unacceptable material, not kept clean, or not properly sealed, raised, spaced or movable to allow accessibility for cleaning on all sides, above and underneath the unit.</t>
        </is>
      </c>
      <c r="I7390" t="inlineStr">
        <is>
          <t>Not Critical</t>
        </is>
      </c>
      <c r="J7390" t="n">
        <v>7</v>
      </c>
      <c r="K7390" t="inlineStr">
        <is>
          <t>A</t>
        </is>
      </c>
      <c r="L7390" s="9">
        <f>A7390&amp;"-"&amp;TEXT(E7390,"yyyymmdd")</f>
        <v/>
      </c>
    </row>
    <row r="7391">
      <c r="A7391" t="n">
        <v>41168101</v>
      </c>
      <c r="B7391" t="inlineStr">
        <is>
          <t>Queens</t>
        </is>
      </c>
      <c r="C7391" t="inlineStr">
        <is>
          <t>11366</t>
        </is>
      </c>
      <c r="D7391" t="inlineStr">
        <is>
          <t>Jewish/Kosher</t>
        </is>
      </c>
      <c r="E7391" s="8" t="n">
        <v>46159</v>
      </c>
      <c r="F7391" t="inlineStr">
        <is>
          <t>Violations were cited in the following area(s).</t>
        </is>
      </c>
      <c r="G7391" t="inlineStr">
        <is>
          <t>04N</t>
        </is>
      </c>
      <c r="H7391" t="inlineStr">
        <is>
          <t>Filth flies or food/refuse/sewage associated with (FRSA) flies or other nuisance pests in establishment’s food and/or non-food areas. FRSA flies include house flies, blow flies, bottle flies, flesh flies, drain flies, Phorid flies and fruit flies.</t>
        </is>
      </c>
      <c r="I7391" t="inlineStr">
        <is>
          <t>Critical</t>
        </is>
      </c>
      <c r="J7391" t="n">
        <v>18</v>
      </c>
      <c r="L7391" s="9">
        <f>A7391&amp;"-"&amp;TEXT(E7391,"yyyymmdd")</f>
        <v/>
      </c>
    </row>
    <row r="7392">
      <c r="A7392" t="n">
        <v>41168101</v>
      </c>
      <c r="B7392" t="inlineStr">
        <is>
          <t>Queens</t>
        </is>
      </c>
      <c r="C7392" t="inlineStr">
        <is>
          <t>11366</t>
        </is>
      </c>
      <c r="D7392" t="inlineStr">
        <is>
          <t>Jewish/Kosher</t>
        </is>
      </c>
      <c r="E7392" s="8" t="n">
        <v>46159</v>
      </c>
      <c r="F7392" t="inlineStr">
        <is>
          <t>Violations were cited in the following area(s).</t>
        </is>
      </c>
      <c r="G7392" t="inlineStr">
        <is>
          <t>06C</t>
        </is>
      </c>
      <c r="H739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392" t="inlineStr">
        <is>
          <t>Critical</t>
        </is>
      </c>
      <c r="J7392" t="n">
        <v>18</v>
      </c>
      <c r="L7392" s="9">
        <f>A7392&amp;"-"&amp;TEXT(E7392,"yyyymmdd")</f>
        <v/>
      </c>
    </row>
    <row r="7393">
      <c r="A7393" t="n">
        <v>41168101</v>
      </c>
      <c r="B7393" t="inlineStr">
        <is>
          <t>Queens</t>
        </is>
      </c>
      <c r="C7393" t="inlineStr">
        <is>
          <t>11366</t>
        </is>
      </c>
      <c r="D7393" t="inlineStr">
        <is>
          <t>Jewish/Kosher</t>
        </is>
      </c>
      <c r="E7393" s="8" t="n">
        <v>46159</v>
      </c>
      <c r="F7393" t="inlineStr">
        <is>
          <t>Violations were cited in the following area(s).</t>
        </is>
      </c>
      <c r="G7393" t="inlineStr">
        <is>
          <t>08A</t>
        </is>
      </c>
      <c r="H7393" t="inlineStr">
        <is>
          <t>Establishment is not free of harborage or conditions conducive to rodents, insects or other pests.</t>
        </is>
      </c>
      <c r="I7393" t="inlineStr">
        <is>
          <t>Not Critical</t>
        </is>
      </c>
      <c r="J7393" t="n">
        <v>18</v>
      </c>
      <c r="L7393" s="9">
        <f>A7393&amp;"-"&amp;TEXT(E7393,"yyyymmdd")</f>
        <v/>
      </c>
    </row>
    <row r="7394">
      <c r="A7394" t="n">
        <v>50033283</v>
      </c>
      <c r="B7394" t="inlineStr">
        <is>
          <t>Queens</t>
        </is>
      </c>
      <c r="C7394" t="inlineStr">
        <is>
          <t>11109</t>
        </is>
      </c>
      <c r="D7394" t="inlineStr">
        <is>
          <t>Italian</t>
        </is>
      </c>
      <c r="E7394" s="8" t="n">
        <v>46159</v>
      </c>
      <c r="F7394" t="inlineStr">
        <is>
          <t>Violations were cited in the following area(s).</t>
        </is>
      </c>
      <c r="G7394" t="inlineStr">
        <is>
          <t>02B</t>
        </is>
      </c>
      <c r="H7394" t="inlineStr">
        <is>
          <t>Hot TCS food item not held at or above 140 °F.</t>
        </is>
      </c>
      <c r="I7394" t="inlineStr">
        <is>
          <t>Critical</t>
        </is>
      </c>
      <c r="J7394" t="n">
        <v>31</v>
      </c>
      <c r="K7394" t="inlineStr">
        <is>
          <t>N</t>
        </is>
      </c>
      <c r="L7394" s="9">
        <f>A7394&amp;"-"&amp;TEXT(E7394,"yyyymmdd")</f>
        <v/>
      </c>
    </row>
    <row r="7395">
      <c r="A7395" t="n">
        <v>50033283</v>
      </c>
      <c r="B7395" t="inlineStr">
        <is>
          <t>Queens</t>
        </is>
      </c>
      <c r="C7395" t="inlineStr">
        <is>
          <t>11109</t>
        </is>
      </c>
      <c r="D7395" t="inlineStr">
        <is>
          <t>Italian</t>
        </is>
      </c>
      <c r="E7395" s="8" t="n">
        <v>46159</v>
      </c>
      <c r="F7395" t="inlineStr">
        <is>
          <t>Violations were cited in the following area(s).</t>
        </is>
      </c>
      <c r="G7395" t="inlineStr">
        <is>
          <t>02G</t>
        </is>
      </c>
      <c r="H7395" t="inlineStr">
        <is>
          <t>Cold TCS food item held above 41 °F; smoked or processed fish held above 38 °F; intact raw eggs held above 45 °F; or reduced oxygen packaged (ROP) TCS foods held above required temperatures except during active necessary preparation.</t>
        </is>
      </c>
      <c r="I7395" t="inlineStr">
        <is>
          <t>Critical</t>
        </is>
      </c>
      <c r="J7395" t="n">
        <v>31</v>
      </c>
      <c r="K7395" t="inlineStr">
        <is>
          <t>N</t>
        </is>
      </c>
      <c r="L7395" s="9">
        <f>A7395&amp;"-"&amp;TEXT(E7395,"yyyymmdd")</f>
        <v/>
      </c>
    </row>
    <row r="7396">
      <c r="A7396" t="n">
        <v>50033283</v>
      </c>
      <c r="B7396" t="inlineStr">
        <is>
          <t>Queens</t>
        </is>
      </c>
      <c r="C7396" t="inlineStr">
        <is>
          <t>11109</t>
        </is>
      </c>
      <c r="D7396" t="inlineStr">
        <is>
          <t>Italian</t>
        </is>
      </c>
      <c r="E7396" s="8" t="n">
        <v>46159</v>
      </c>
      <c r="F7396" t="inlineStr">
        <is>
          <t>Violations were cited in the following area(s).</t>
        </is>
      </c>
      <c r="G7396" t="inlineStr">
        <is>
          <t>04C</t>
        </is>
      </c>
      <c r="H7396" t="inlineStr">
        <is>
          <t>Food worker/food vendor does not use utensil or other barrier to eliminate bare hand contact with food that will not receive adequate additional heat treatment.</t>
        </is>
      </c>
      <c r="I7396" t="inlineStr">
        <is>
          <t>Critical</t>
        </is>
      </c>
      <c r="J7396" t="n">
        <v>31</v>
      </c>
      <c r="K7396" t="inlineStr">
        <is>
          <t>N</t>
        </is>
      </c>
      <c r="L7396" s="9">
        <f>A7396&amp;"-"&amp;TEXT(E7396,"yyyymmdd")</f>
        <v/>
      </c>
    </row>
    <row r="7397">
      <c r="A7397" t="n">
        <v>50033283</v>
      </c>
      <c r="B7397" t="inlineStr">
        <is>
          <t>Queens</t>
        </is>
      </c>
      <c r="C7397" t="inlineStr">
        <is>
          <t>11109</t>
        </is>
      </c>
      <c r="D7397" t="inlineStr">
        <is>
          <t>Italian</t>
        </is>
      </c>
      <c r="E7397" s="8" t="n">
        <v>46159</v>
      </c>
      <c r="F7397" t="inlineStr">
        <is>
          <t>Violations were cited in the following area(s).</t>
        </is>
      </c>
      <c r="G7397" t="inlineStr">
        <is>
          <t>06D</t>
        </is>
      </c>
      <c r="H7397" t="inlineStr">
        <is>
          <t>Food contact surface not properly washed, rinsed and sanitized after each use and following any activity when contamination may have occurred.</t>
        </is>
      </c>
      <c r="I7397" t="inlineStr">
        <is>
          <t>Critical</t>
        </is>
      </c>
      <c r="J7397" t="n">
        <v>31</v>
      </c>
      <c r="K7397" t="inlineStr">
        <is>
          <t>N</t>
        </is>
      </c>
      <c r="L7397" s="9">
        <f>A7397&amp;"-"&amp;TEXT(E7397,"yyyymmdd")</f>
        <v/>
      </c>
    </row>
    <row r="7398">
      <c r="A7398" t="n">
        <v>50033283</v>
      </c>
      <c r="B7398" t="inlineStr">
        <is>
          <t>Queens</t>
        </is>
      </c>
      <c r="C7398" t="inlineStr">
        <is>
          <t>11109</t>
        </is>
      </c>
      <c r="D7398" t="inlineStr">
        <is>
          <t>Italian</t>
        </is>
      </c>
      <c r="E7398" s="8" t="n">
        <v>46159</v>
      </c>
      <c r="F7398" t="inlineStr">
        <is>
          <t>Violations were cited in the following area(s).</t>
        </is>
      </c>
      <c r="G7398" t="inlineStr">
        <is>
          <t>10F</t>
        </is>
      </c>
      <c r="H7398" t="inlineStr">
        <is>
          <t>Non-food contact surface or equipment made of unacceptable material, not kept clean, or not properly sealed, raised, spaced or movable to allow accessibility for cleaning on all sides, above and underneath the unit.</t>
        </is>
      </c>
      <c r="I7398" t="inlineStr">
        <is>
          <t>Not Critical</t>
        </is>
      </c>
      <c r="J7398" t="n">
        <v>31</v>
      </c>
      <c r="K7398" t="inlineStr">
        <is>
          <t>N</t>
        </is>
      </c>
      <c r="L7398" s="9">
        <f>A7398&amp;"-"&amp;TEXT(E7398,"yyyymmdd")</f>
        <v/>
      </c>
    </row>
    <row r="7399">
      <c r="A7399" t="n">
        <v>50066146</v>
      </c>
      <c r="B7399" t="inlineStr">
        <is>
          <t>Queens</t>
        </is>
      </c>
      <c r="C7399" t="inlineStr">
        <is>
          <t>11375</t>
        </is>
      </c>
      <c r="D7399" t="inlineStr">
        <is>
          <t>Coffee/Tea</t>
        </is>
      </c>
      <c r="E7399" s="8" t="n">
        <v>46159</v>
      </c>
      <c r="F7399" t="inlineStr">
        <is>
          <t>Violations were cited in the following area(s).</t>
        </is>
      </c>
      <c r="G7399" t="inlineStr">
        <is>
          <t>06C</t>
        </is>
      </c>
      <c r="H739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399" t="inlineStr">
        <is>
          <t>Critical</t>
        </is>
      </c>
      <c r="J7399" t="n">
        <v>13</v>
      </c>
      <c r="K7399" t="inlineStr">
        <is>
          <t>A</t>
        </is>
      </c>
      <c r="L7399" s="9">
        <f>A7399&amp;"-"&amp;TEXT(E7399,"yyyymmdd")</f>
        <v/>
      </c>
    </row>
    <row r="7400">
      <c r="A7400" t="n">
        <v>50066146</v>
      </c>
      <c r="B7400" t="inlineStr">
        <is>
          <t>Queens</t>
        </is>
      </c>
      <c r="C7400" t="inlineStr">
        <is>
          <t>11375</t>
        </is>
      </c>
      <c r="D7400" t="inlineStr">
        <is>
          <t>Coffee/Tea</t>
        </is>
      </c>
      <c r="E7400" s="8" t="n">
        <v>46159</v>
      </c>
      <c r="F7400" t="inlineStr">
        <is>
          <t>Violations were cited in the following area(s).</t>
        </is>
      </c>
      <c r="G7400" t="inlineStr">
        <is>
          <t>06D</t>
        </is>
      </c>
      <c r="H7400" t="inlineStr">
        <is>
          <t>Food contact surface not properly washed, rinsed and sanitized after each use and following any activity when contamination may have occurred.</t>
        </is>
      </c>
      <c r="I7400" t="inlineStr">
        <is>
          <t>Critical</t>
        </is>
      </c>
      <c r="J7400" t="n">
        <v>13</v>
      </c>
      <c r="K7400" t="inlineStr">
        <is>
          <t>A</t>
        </is>
      </c>
      <c r="L7400" s="9">
        <f>A7400&amp;"-"&amp;TEXT(E7400,"yyyymmdd")</f>
        <v/>
      </c>
    </row>
    <row r="7401">
      <c r="A7401" t="n">
        <v>50066146</v>
      </c>
      <c r="B7401" t="inlineStr">
        <is>
          <t>Queens</t>
        </is>
      </c>
      <c r="C7401" t="inlineStr">
        <is>
          <t>11375</t>
        </is>
      </c>
      <c r="D7401" t="inlineStr">
        <is>
          <t>Coffee/Tea</t>
        </is>
      </c>
      <c r="E7401" s="8" t="n">
        <v>46159</v>
      </c>
      <c r="F7401" t="inlineStr">
        <is>
          <t>Violations were cited in the following area(s).</t>
        </is>
      </c>
      <c r="G7401" t="inlineStr">
        <is>
          <t>10F</t>
        </is>
      </c>
      <c r="H7401" t="inlineStr">
        <is>
          <t>Non-food contact surface or equipment made of unacceptable material, not kept clean, or not properly sealed, raised, spaced or movable to allow accessibility for cleaning on all sides, above and underneath the unit.</t>
        </is>
      </c>
      <c r="I7401" t="inlineStr">
        <is>
          <t>Not Critical</t>
        </is>
      </c>
      <c r="J7401" t="n">
        <v>13</v>
      </c>
      <c r="K7401" t="inlineStr">
        <is>
          <t>A</t>
        </is>
      </c>
      <c r="L7401" s="9">
        <f>A7401&amp;"-"&amp;TEXT(E7401,"yyyymmdd")</f>
        <v/>
      </c>
    </row>
    <row r="7402">
      <c r="A7402" t="n">
        <v>50142631</v>
      </c>
      <c r="B7402" t="inlineStr">
        <is>
          <t>Queens</t>
        </is>
      </c>
      <c r="C7402" t="inlineStr">
        <is>
          <t>11385</t>
        </is>
      </c>
      <c r="D7402" t="inlineStr">
        <is>
          <t>Pancakes/Waffles</t>
        </is>
      </c>
      <c r="E7402" s="8" t="n">
        <v>46159</v>
      </c>
      <c r="F7402" t="inlineStr">
        <is>
          <t>Violations were cited in the following area(s).</t>
        </is>
      </c>
      <c r="G7402" t="inlineStr">
        <is>
          <t>04A</t>
        </is>
      </c>
      <c r="H7402" t="inlineStr">
        <is>
          <t>Food Protection Certificate (FPC) not held by manager or supervisor of food operations.</t>
        </is>
      </c>
      <c r="I7402" t="inlineStr">
        <is>
          <t>Critical</t>
        </is>
      </c>
      <c r="J7402" t="n">
        <v>20</v>
      </c>
      <c r="L7402" s="9">
        <f>A7402&amp;"-"&amp;TEXT(E7402,"yyyymmdd")</f>
        <v/>
      </c>
    </row>
    <row r="7403">
      <c r="A7403" t="n">
        <v>50142631</v>
      </c>
      <c r="B7403" t="inlineStr">
        <is>
          <t>Queens</t>
        </is>
      </c>
      <c r="C7403" t="inlineStr">
        <is>
          <t>11385</t>
        </is>
      </c>
      <c r="D7403" t="inlineStr">
        <is>
          <t>Pancakes/Waffles</t>
        </is>
      </c>
      <c r="E7403" s="8" t="n">
        <v>46159</v>
      </c>
      <c r="F7403" t="inlineStr">
        <is>
          <t>Violations were cited in the following area(s).</t>
        </is>
      </c>
      <c r="G7403" t="inlineStr">
        <is>
          <t>06D</t>
        </is>
      </c>
      <c r="H7403" t="inlineStr">
        <is>
          <t>Food contact surface not properly washed, rinsed and sanitized after each use and following any activity when contamination may have occurred.</t>
        </is>
      </c>
      <c r="I7403" t="inlineStr">
        <is>
          <t>Critical</t>
        </is>
      </c>
      <c r="J7403" t="n">
        <v>20</v>
      </c>
      <c r="L7403" s="9">
        <f>A7403&amp;"-"&amp;TEXT(E7403,"yyyymmdd")</f>
        <v/>
      </c>
    </row>
    <row r="7404">
      <c r="A7404" t="n">
        <v>50142631</v>
      </c>
      <c r="B7404" t="inlineStr">
        <is>
          <t>Queens</t>
        </is>
      </c>
      <c r="C7404" t="inlineStr">
        <is>
          <t>11385</t>
        </is>
      </c>
      <c r="D7404" t="inlineStr">
        <is>
          <t>Pancakes/Waffles</t>
        </is>
      </c>
      <c r="E7404" s="8" t="n">
        <v>46159</v>
      </c>
      <c r="F7404" t="inlineStr">
        <is>
          <t>Violations were cited in the following area(s).</t>
        </is>
      </c>
      <c r="G7404" t="inlineStr">
        <is>
          <t>10B</t>
        </is>
      </c>
      <c r="H7404" t="inlineStr">
        <is>
          <t>Anti-siphonage or back-flow prevention device not provided where required; equipment or floor not properly drained; sewage disposal system in disrepair or not functioning properly. Condensation or liquid waste improperly disposed of.</t>
        </is>
      </c>
      <c r="I7404" t="inlineStr">
        <is>
          <t>Not Critical</t>
        </is>
      </c>
      <c r="J7404" t="n">
        <v>20</v>
      </c>
      <c r="L7404" s="9">
        <f>A7404&amp;"-"&amp;TEXT(E7404,"yyyymmdd")</f>
        <v/>
      </c>
    </row>
    <row r="7405">
      <c r="A7405" t="n">
        <v>50142631</v>
      </c>
      <c r="B7405" t="inlineStr">
        <is>
          <t>Queens</t>
        </is>
      </c>
      <c r="C7405" t="inlineStr">
        <is>
          <t>11385</t>
        </is>
      </c>
      <c r="D7405" t="inlineStr">
        <is>
          <t>Pancakes/Waffles</t>
        </is>
      </c>
      <c r="E7405" s="8" t="n">
        <v>46159</v>
      </c>
      <c r="F7405" t="inlineStr">
        <is>
          <t>Violations were cited in the following area(s).</t>
        </is>
      </c>
      <c r="G7405" t="inlineStr">
        <is>
          <t>10F</t>
        </is>
      </c>
      <c r="H7405" t="inlineStr">
        <is>
          <t>Non-food contact surface or equipment made of unacceptable material, not kept clean, or not properly sealed, raised, spaced or movable to allow accessibility for cleaning on all sides, above and underneath the unit.</t>
        </is>
      </c>
      <c r="I7405" t="inlineStr">
        <is>
          <t>Not Critical</t>
        </is>
      </c>
      <c r="J7405" t="n">
        <v>20</v>
      </c>
      <c r="L7405" s="9">
        <f>A7405&amp;"-"&amp;TEXT(E7405,"yyyymmdd")</f>
        <v/>
      </c>
    </row>
    <row r="7406">
      <c r="A7406" t="n">
        <v>50163380</v>
      </c>
      <c r="B7406" t="inlineStr">
        <is>
          <t>Queens</t>
        </is>
      </c>
      <c r="C7406" t="inlineStr">
        <is>
          <t>11366</t>
        </is>
      </c>
      <c r="D7406" t="inlineStr">
        <is>
          <t>Frozen Desserts</t>
        </is>
      </c>
      <c r="E7406" s="8" t="n">
        <v>46159</v>
      </c>
      <c r="F7406" t="inlineStr">
        <is>
          <t>Violations were cited in the following area(s).</t>
        </is>
      </c>
      <c r="G7406" t="inlineStr">
        <is>
          <t>06D</t>
        </is>
      </c>
      <c r="H7406" t="inlineStr">
        <is>
          <t>Food contact surface not properly washed, rinsed and sanitized after each use and following any activity when contamination may have occurred.</t>
        </is>
      </c>
      <c r="I7406" t="inlineStr">
        <is>
          <t>Critical</t>
        </is>
      </c>
      <c r="J7406" t="n">
        <v>10</v>
      </c>
      <c r="K7406" t="inlineStr">
        <is>
          <t>A</t>
        </is>
      </c>
      <c r="L7406" s="9">
        <f>A7406&amp;"-"&amp;TEXT(E7406,"yyyymmdd")</f>
        <v/>
      </c>
    </row>
    <row r="7407">
      <c r="A7407" t="n">
        <v>50163380</v>
      </c>
      <c r="B7407" t="inlineStr">
        <is>
          <t>Queens</t>
        </is>
      </c>
      <c r="C7407" t="inlineStr">
        <is>
          <t>11366</t>
        </is>
      </c>
      <c r="D7407" t="inlineStr">
        <is>
          <t>Frozen Desserts</t>
        </is>
      </c>
      <c r="E7407" s="8" t="n">
        <v>46159</v>
      </c>
      <c r="F7407" t="inlineStr">
        <is>
          <t>Violations were cited in the following area(s).</t>
        </is>
      </c>
      <c r="G7407" t="inlineStr">
        <is>
          <t>10F</t>
        </is>
      </c>
      <c r="H7407" t="inlineStr">
        <is>
          <t>Non-food contact surface or equipment made of unacceptable material, not kept clean, or not properly sealed, raised, spaced or movable to allow accessibility for cleaning on all sides, above and underneath the unit.</t>
        </is>
      </c>
      <c r="I7407" t="inlineStr">
        <is>
          <t>Not Critical</t>
        </is>
      </c>
      <c r="J7407" t="n">
        <v>10</v>
      </c>
      <c r="K7407" t="inlineStr">
        <is>
          <t>A</t>
        </is>
      </c>
      <c r="L7407" s="9">
        <f>A7407&amp;"-"&amp;TEXT(E7407,"yyyymmdd")</f>
        <v/>
      </c>
    </row>
    <row r="7408">
      <c r="A7408" t="n">
        <v>40366497</v>
      </c>
      <c r="B7408" t="inlineStr">
        <is>
          <t>Bronx</t>
        </is>
      </c>
      <c r="C7408" t="inlineStr">
        <is>
          <t>10463</t>
        </is>
      </c>
      <c r="D7408" t="inlineStr">
        <is>
          <t>American</t>
        </is>
      </c>
      <c r="E7408" s="8" t="n">
        <v>46160</v>
      </c>
      <c r="F7408" t="inlineStr">
        <is>
          <t>Violations were cited in the following area(s).</t>
        </is>
      </c>
      <c r="G7408" t="inlineStr">
        <is>
          <t>03A</t>
        </is>
      </c>
      <c r="H7408"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7408" t="inlineStr">
        <is>
          <t>Critical</t>
        </is>
      </c>
      <c r="J7408" t="n">
        <v>12</v>
      </c>
      <c r="K7408" t="inlineStr">
        <is>
          <t>A</t>
        </is>
      </c>
      <c r="L7408" s="9">
        <f>A7408&amp;"-"&amp;TEXT(E7408,"yyyymmdd")</f>
        <v/>
      </c>
    </row>
    <row r="7409">
      <c r="A7409" t="n">
        <v>40366497</v>
      </c>
      <c r="B7409" t="inlineStr">
        <is>
          <t>Bronx</t>
        </is>
      </c>
      <c r="C7409" t="inlineStr">
        <is>
          <t>10463</t>
        </is>
      </c>
      <c r="D7409" t="inlineStr">
        <is>
          <t>American</t>
        </is>
      </c>
      <c r="E7409" s="8" t="n">
        <v>46160</v>
      </c>
      <c r="F7409" t="inlineStr">
        <is>
          <t>Violations were cited in the following area(s).</t>
        </is>
      </c>
      <c r="G7409" t="inlineStr">
        <is>
          <t>08C</t>
        </is>
      </c>
      <c r="H7409" t="inlineStr">
        <is>
          <t>Pesticide not properly labeled or used by unlicensed individual. Pesticide, other toxic chemical improperly used/stored. Unprotected, unlocked bait station used.</t>
        </is>
      </c>
      <c r="I7409" t="inlineStr">
        <is>
          <t>Not Critical</t>
        </is>
      </c>
      <c r="J7409" t="n">
        <v>12</v>
      </c>
      <c r="K7409" t="inlineStr">
        <is>
          <t>A</t>
        </is>
      </c>
      <c r="L7409" s="9">
        <f>A7409&amp;"-"&amp;TEXT(E7409,"yyyymmdd")</f>
        <v/>
      </c>
    </row>
    <row r="7410">
      <c r="A7410" t="n">
        <v>40370436</v>
      </c>
      <c r="B7410" t="inlineStr">
        <is>
          <t>Manhattan</t>
        </is>
      </c>
      <c r="C7410" t="inlineStr">
        <is>
          <t>10016</t>
        </is>
      </c>
      <c r="D7410" t="inlineStr">
        <is>
          <t>Italian</t>
        </is>
      </c>
      <c r="E7410" s="8" t="n">
        <v>46160</v>
      </c>
      <c r="F7410" t="inlineStr">
        <is>
          <t>Violations were cited in the following area(s).</t>
        </is>
      </c>
      <c r="G7410" t="inlineStr">
        <is>
          <t>06C</t>
        </is>
      </c>
      <c r="H741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410" t="inlineStr">
        <is>
          <t>Critical</t>
        </is>
      </c>
      <c r="J7410" t="n">
        <v>13</v>
      </c>
      <c r="K7410" t="inlineStr">
        <is>
          <t>A</t>
        </is>
      </c>
      <c r="L7410" s="9">
        <f>A7410&amp;"-"&amp;TEXT(E7410,"yyyymmdd")</f>
        <v/>
      </c>
    </row>
    <row r="7411">
      <c r="A7411" t="n">
        <v>40370436</v>
      </c>
      <c r="B7411" t="inlineStr">
        <is>
          <t>Manhattan</t>
        </is>
      </c>
      <c r="C7411" t="inlineStr">
        <is>
          <t>10016</t>
        </is>
      </c>
      <c r="D7411" t="inlineStr">
        <is>
          <t>Italian</t>
        </is>
      </c>
      <c r="E7411" s="8" t="n">
        <v>46160</v>
      </c>
      <c r="F7411" t="inlineStr">
        <is>
          <t>Violations were cited in the following area(s).</t>
        </is>
      </c>
      <c r="G7411" t="inlineStr">
        <is>
          <t>10B</t>
        </is>
      </c>
      <c r="H7411" t="inlineStr">
        <is>
          <t>Anti-siphonage or back-flow prevention device not provided where required; equipment or floor not properly drained; sewage disposal system in disrepair or not functioning properly. Condensation or liquid waste improperly disposed of.</t>
        </is>
      </c>
      <c r="I7411" t="inlineStr">
        <is>
          <t>Not Critical</t>
        </is>
      </c>
      <c r="J7411" t="n">
        <v>13</v>
      </c>
      <c r="K7411" t="inlineStr">
        <is>
          <t>A</t>
        </is>
      </c>
      <c r="L7411" s="9">
        <f>A7411&amp;"-"&amp;TEXT(E7411,"yyyymmdd")</f>
        <v/>
      </c>
    </row>
    <row r="7412">
      <c r="A7412" t="n">
        <v>40370436</v>
      </c>
      <c r="B7412" t="inlineStr">
        <is>
          <t>Manhattan</t>
        </is>
      </c>
      <c r="C7412" t="inlineStr">
        <is>
          <t>10016</t>
        </is>
      </c>
      <c r="D7412" t="inlineStr">
        <is>
          <t>Italian</t>
        </is>
      </c>
      <c r="E7412" s="8" t="n">
        <v>46160</v>
      </c>
      <c r="F7412" t="inlineStr">
        <is>
          <t>Violations were cited in the following area(s).</t>
        </is>
      </c>
      <c r="G7412" t="inlineStr">
        <is>
          <t>10F</t>
        </is>
      </c>
      <c r="H7412" t="inlineStr">
        <is>
          <t>Non-food contact surface or equipment made of unacceptable material, not kept clean, or not properly sealed, raised, spaced or movable to allow accessibility for cleaning on all sides, above and underneath the unit.</t>
        </is>
      </c>
      <c r="I7412" t="inlineStr">
        <is>
          <t>Not Critical</t>
        </is>
      </c>
      <c r="J7412" t="n">
        <v>13</v>
      </c>
      <c r="K7412" t="inlineStr">
        <is>
          <t>A</t>
        </is>
      </c>
      <c r="L7412" s="9">
        <f>A7412&amp;"-"&amp;TEXT(E7412,"yyyymmdd")</f>
        <v/>
      </c>
    </row>
    <row r="7413">
      <c r="A7413" t="n">
        <v>40386672</v>
      </c>
      <c r="B7413" t="inlineStr">
        <is>
          <t>Bronx</t>
        </is>
      </c>
      <c r="C7413" t="inlineStr">
        <is>
          <t>10469</t>
        </is>
      </c>
      <c r="D7413" t="inlineStr">
        <is>
          <t>Caribbean</t>
        </is>
      </c>
      <c r="E7413" s="8" t="n">
        <v>46160</v>
      </c>
      <c r="F7413" t="inlineStr">
        <is>
          <t>Violations were cited in the following area(s).</t>
        </is>
      </c>
      <c r="G7413" t="inlineStr">
        <is>
          <t>04A</t>
        </is>
      </c>
      <c r="H7413" t="inlineStr">
        <is>
          <t>Food Protection Certificate (FPC) not held by manager or supervisor of food operations.</t>
        </is>
      </c>
      <c r="I7413" t="inlineStr">
        <is>
          <t>Critical</t>
        </is>
      </c>
      <c r="J7413" t="n">
        <v>13</v>
      </c>
      <c r="K7413" t="inlineStr">
        <is>
          <t>A</t>
        </is>
      </c>
      <c r="L7413" s="9">
        <f>A7413&amp;"-"&amp;TEXT(E7413,"yyyymmdd")</f>
        <v/>
      </c>
    </row>
    <row r="7414">
      <c r="A7414" t="n">
        <v>40386672</v>
      </c>
      <c r="B7414" t="inlineStr">
        <is>
          <t>Bronx</t>
        </is>
      </c>
      <c r="C7414" t="inlineStr">
        <is>
          <t>10469</t>
        </is>
      </c>
      <c r="D7414" t="inlineStr">
        <is>
          <t>Caribbean</t>
        </is>
      </c>
      <c r="E7414" s="8" t="n">
        <v>46160</v>
      </c>
      <c r="F7414" t="inlineStr">
        <is>
          <t>Violations were cited in the following area(s).</t>
        </is>
      </c>
      <c r="G7414" t="inlineStr">
        <is>
          <t>10F</t>
        </is>
      </c>
      <c r="H7414" t="inlineStr">
        <is>
          <t>Non-food contact surface or equipment made of unacceptable material, not kept clean, or not properly sealed, raised, spaced or movable to allow accessibility for cleaning on all sides, above and underneath the unit.</t>
        </is>
      </c>
      <c r="I7414" t="inlineStr">
        <is>
          <t>Not Critical</t>
        </is>
      </c>
      <c r="J7414" t="n">
        <v>13</v>
      </c>
      <c r="K7414" t="inlineStr">
        <is>
          <t>A</t>
        </is>
      </c>
      <c r="L7414" s="9">
        <f>A7414&amp;"-"&amp;TEXT(E7414,"yyyymmdd")</f>
        <v/>
      </c>
    </row>
    <row r="7415">
      <c r="A7415" t="n">
        <v>40391092</v>
      </c>
      <c r="B7415" t="inlineStr">
        <is>
          <t>Manhattan</t>
        </is>
      </c>
      <c r="C7415" t="inlineStr">
        <is>
          <t>10021</t>
        </is>
      </c>
      <c r="D7415" t="inlineStr">
        <is>
          <t>American</t>
        </is>
      </c>
      <c r="E7415" s="8" t="n">
        <v>46160</v>
      </c>
      <c r="F7415" t="inlineStr">
        <is>
          <t>Violations were cited in the following area(s).</t>
        </is>
      </c>
      <c r="G7415" t="inlineStr">
        <is>
          <t>02B</t>
        </is>
      </c>
      <c r="H7415" t="inlineStr">
        <is>
          <t>Hot TCS food item not held at or above 140 °F.</t>
        </is>
      </c>
      <c r="I7415" t="inlineStr">
        <is>
          <t>Critical</t>
        </is>
      </c>
      <c r="J7415" t="n">
        <v>10</v>
      </c>
      <c r="K7415" t="inlineStr">
        <is>
          <t>A</t>
        </is>
      </c>
      <c r="L7415" s="9">
        <f>A7415&amp;"-"&amp;TEXT(E7415,"yyyymmdd")</f>
        <v/>
      </c>
    </row>
    <row r="7416">
      <c r="A7416" t="n">
        <v>40391092</v>
      </c>
      <c r="B7416" t="inlineStr">
        <is>
          <t>Manhattan</t>
        </is>
      </c>
      <c r="C7416" t="inlineStr">
        <is>
          <t>10021</t>
        </is>
      </c>
      <c r="D7416" t="inlineStr">
        <is>
          <t>American</t>
        </is>
      </c>
      <c r="E7416" s="8" t="n">
        <v>46160</v>
      </c>
      <c r="F7416" t="inlineStr">
        <is>
          <t>Violations were cited in the following area(s).</t>
        </is>
      </c>
      <c r="G7416" t="inlineStr">
        <is>
          <t>10F</t>
        </is>
      </c>
      <c r="H7416" t="inlineStr">
        <is>
          <t>Non-food contact surface or equipment made of unacceptable material, not kept clean, or not properly sealed, raised, spaced or movable to allow accessibility for cleaning on all sides, above and underneath the unit.</t>
        </is>
      </c>
      <c r="I7416" t="inlineStr">
        <is>
          <t>Not Critical</t>
        </is>
      </c>
      <c r="J7416" t="n">
        <v>10</v>
      </c>
      <c r="K7416" t="inlineStr">
        <is>
          <t>A</t>
        </is>
      </c>
      <c r="L7416" s="9">
        <f>A7416&amp;"-"&amp;TEXT(E7416,"yyyymmdd")</f>
        <v/>
      </c>
    </row>
    <row r="7417">
      <c r="A7417" t="n">
        <v>40393519</v>
      </c>
      <c r="B7417" t="inlineStr">
        <is>
          <t>Manhattan</t>
        </is>
      </c>
      <c r="C7417" t="inlineStr">
        <is>
          <t>10014</t>
        </is>
      </c>
      <c r="D7417" t="inlineStr">
        <is>
          <t>American</t>
        </is>
      </c>
      <c r="E7417" s="8" t="n">
        <v>46160</v>
      </c>
      <c r="F7417" t="inlineStr">
        <is>
          <t>Violations were cited in the following area(s).</t>
        </is>
      </c>
      <c r="G7417" t="inlineStr">
        <is>
          <t>10G</t>
        </is>
      </c>
      <c r="H7417" t="inlineStr">
        <is>
          <t>Dishwashing and ware washing: Cleaning and sanitizing of tableware, including dishes, utensils, and equipment deficient.</t>
        </is>
      </c>
      <c r="I7417" t="inlineStr">
        <is>
          <t>Not Critical</t>
        </is>
      </c>
      <c r="J7417" t="n">
        <v>5</v>
      </c>
      <c r="K7417" t="inlineStr">
        <is>
          <t>A</t>
        </is>
      </c>
      <c r="L7417" s="9">
        <f>A7417&amp;"-"&amp;TEXT(E7417,"yyyymmdd")</f>
        <v/>
      </c>
    </row>
    <row r="7418">
      <c r="A7418" t="n">
        <v>40402465</v>
      </c>
      <c r="B7418" t="inlineStr">
        <is>
          <t>Manhattan</t>
        </is>
      </c>
      <c r="C7418" t="inlineStr">
        <is>
          <t>10016</t>
        </is>
      </c>
      <c r="D7418" t="inlineStr">
        <is>
          <t>American</t>
        </is>
      </c>
      <c r="E7418" s="8" t="n">
        <v>46160</v>
      </c>
      <c r="F7418" t="inlineStr">
        <is>
          <t>Violations were cited in the following area(s).</t>
        </is>
      </c>
      <c r="G7418" t="inlineStr">
        <is>
          <t>06D</t>
        </is>
      </c>
      <c r="H7418" t="inlineStr">
        <is>
          <t>Food contact surface not properly washed, rinsed and sanitized after each use and following any activity when contamination may have occurred.</t>
        </is>
      </c>
      <c r="I7418" t="inlineStr">
        <is>
          <t>Critical</t>
        </is>
      </c>
      <c r="J7418" t="n">
        <v>13</v>
      </c>
      <c r="K7418" t="inlineStr">
        <is>
          <t>A</t>
        </is>
      </c>
      <c r="L7418" s="9">
        <f>A7418&amp;"-"&amp;TEXT(E7418,"yyyymmdd")</f>
        <v/>
      </c>
    </row>
    <row r="7419">
      <c r="A7419" t="n">
        <v>40402465</v>
      </c>
      <c r="B7419" t="inlineStr">
        <is>
          <t>Manhattan</t>
        </is>
      </c>
      <c r="C7419" t="inlineStr">
        <is>
          <t>10016</t>
        </is>
      </c>
      <c r="D7419" t="inlineStr">
        <is>
          <t>American</t>
        </is>
      </c>
      <c r="E7419" s="8" t="n">
        <v>46160</v>
      </c>
      <c r="F7419" t="inlineStr">
        <is>
          <t>Violations were cited in the following area(s).</t>
        </is>
      </c>
      <c r="G7419" t="inlineStr">
        <is>
          <t>09E</t>
        </is>
      </c>
      <c r="H7419" t="inlineStr">
        <is>
          <t>Wash hands sign not posted near or above hand washing sink.</t>
        </is>
      </c>
      <c r="I7419" t="inlineStr">
        <is>
          <t>Not Critical</t>
        </is>
      </c>
      <c r="J7419" t="n">
        <v>13</v>
      </c>
      <c r="K7419" t="inlineStr">
        <is>
          <t>A</t>
        </is>
      </c>
      <c r="L7419" s="9">
        <f>A7419&amp;"-"&amp;TEXT(E7419,"yyyymmdd")</f>
        <v/>
      </c>
    </row>
    <row r="7420">
      <c r="A7420" t="n">
        <v>40402465</v>
      </c>
      <c r="B7420" t="inlineStr">
        <is>
          <t>Manhattan</t>
        </is>
      </c>
      <c r="C7420" t="inlineStr">
        <is>
          <t>10016</t>
        </is>
      </c>
      <c r="D7420" t="inlineStr">
        <is>
          <t>American</t>
        </is>
      </c>
      <c r="E7420" s="8" t="n">
        <v>46160</v>
      </c>
      <c r="F7420" t="inlineStr">
        <is>
          <t>Violations were cited in the following area(s).</t>
        </is>
      </c>
      <c r="G7420" t="inlineStr">
        <is>
          <t>10F</t>
        </is>
      </c>
      <c r="H7420" t="inlineStr">
        <is>
          <t>Non-food contact surface or equipment made of unacceptable material, not kept clean, or not properly sealed, raised, spaced or movable to allow accessibility for cleaning on all sides, above and underneath the unit.</t>
        </is>
      </c>
      <c r="I7420" t="inlineStr">
        <is>
          <t>Not Critical</t>
        </is>
      </c>
      <c r="J7420" t="n">
        <v>13</v>
      </c>
      <c r="K7420" t="inlineStr">
        <is>
          <t>A</t>
        </is>
      </c>
      <c r="L7420" s="9">
        <f>A7420&amp;"-"&amp;TEXT(E7420,"yyyymmdd")</f>
        <v/>
      </c>
    </row>
    <row r="7421">
      <c r="A7421" t="n">
        <v>40881083</v>
      </c>
      <c r="B7421" t="inlineStr">
        <is>
          <t>Queens</t>
        </is>
      </c>
      <c r="C7421" t="inlineStr">
        <is>
          <t>11004</t>
        </is>
      </c>
      <c r="D7421" t="inlineStr">
        <is>
          <t>Hamburgers</t>
        </is>
      </c>
      <c r="E7421" s="8" t="n">
        <v>46160</v>
      </c>
      <c r="F7421" t="inlineStr">
        <is>
          <t>Violations were cited in the following area(s).</t>
        </is>
      </c>
      <c r="G7421" t="inlineStr">
        <is>
          <t>02G</t>
        </is>
      </c>
      <c r="H7421" t="inlineStr">
        <is>
          <t>Cold TCS food item held above 41 °F; smoked or processed fish held above 38 °F; intact raw eggs held above 45 °F; or reduced oxygen packaged (ROP) TCS foods held above required temperatures except during active necessary preparation.</t>
        </is>
      </c>
      <c r="I7421" t="inlineStr">
        <is>
          <t>Critical</t>
        </is>
      </c>
      <c r="J7421" t="n">
        <v>26</v>
      </c>
      <c r="L7421" s="9">
        <f>A7421&amp;"-"&amp;TEXT(E7421,"yyyymmdd")</f>
        <v/>
      </c>
    </row>
    <row r="7422">
      <c r="A7422" t="n">
        <v>40881083</v>
      </c>
      <c r="B7422" t="inlineStr">
        <is>
          <t>Queens</t>
        </is>
      </c>
      <c r="C7422" t="inlineStr">
        <is>
          <t>11004</t>
        </is>
      </c>
      <c r="D7422" t="inlineStr">
        <is>
          <t>Hamburgers</t>
        </is>
      </c>
      <c r="E7422" s="8" t="n">
        <v>46160</v>
      </c>
      <c r="F7422" t="inlineStr">
        <is>
          <t>Violations were cited in the following area(s).</t>
        </is>
      </c>
      <c r="G7422" t="inlineStr">
        <is>
          <t>04L</t>
        </is>
      </c>
      <c r="H7422" t="inlineStr">
        <is>
          <t>Evidence of mice or live mice in establishment's food or non-food areas.</t>
        </is>
      </c>
      <c r="I7422" t="inlineStr">
        <is>
          <t>Critical</t>
        </is>
      </c>
      <c r="J7422" t="n">
        <v>26</v>
      </c>
      <c r="L7422" s="9">
        <f>A7422&amp;"-"&amp;TEXT(E7422,"yyyymmdd")</f>
        <v/>
      </c>
    </row>
    <row r="7423">
      <c r="A7423" t="n">
        <v>40881083</v>
      </c>
      <c r="B7423" t="inlineStr">
        <is>
          <t>Queens</t>
        </is>
      </c>
      <c r="C7423" t="inlineStr">
        <is>
          <t>11004</t>
        </is>
      </c>
      <c r="D7423" t="inlineStr">
        <is>
          <t>Hamburgers</t>
        </is>
      </c>
      <c r="E7423" s="8" t="n">
        <v>46160</v>
      </c>
      <c r="F7423" t="inlineStr">
        <is>
          <t>Violations were cited in the following area(s).</t>
        </is>
      </c>
      <c r="G7423" t="inlineStr">
        <is>
          <t>06D</t>
        </is>
      </c>
      <c r="H7423" t="inlineStr">
        <is>
          <t>Food contact surface not properly washed, rinsed and sanitized after each use and following any activity when contamination may have occurred.</t>
        </is>
      </c>
      <c r="I7423" t="inlineStr">
        <is>
          <t>Critical</t>
        </is>
      </c>
      <c r="J7423" t="n">
        <v>26</v>
      </c>
      <c r="L7423" s="9">
        <f>A7423&amp;"-"&amp;TEXT(E7423,"yyyymmdd")</f>
        <v/>
      </c>
    </row>
    <row r="7424">
      <c r="A7424" t="n">
        <v>40881083</v>
      </c>
      <c r="B7424" t="inlineStr">
        <is>
          <t>Queens</t>
        </is>
      </c>
      <c r="C7424" t="inlineStr">
        <is>
          <t>11004</t>
        </is>
      </c>
      <c r="D7424" t="inlineStr">
        <is>
          <t>Hamburgers</t>
        </is>
      </c>
      <c r="E7424" s="8" t="n">
        <v>46160</v>
      </c>
      <c r="F7424" t="inlineStr">
        <is>
          <t>Violations were cited in the following area(s).</t>
        </is>
      </c>
      <c r="G7424" t="inlineStr">
        <is>
          <t>08A</t>
        </is>
      </c>
      <c r="H7424" t="inlineStr">
        <is>
          <t>Establishment is not free of harborage or conditions conducive to rodents, insects or other pests.</t>
        </is>
      </c>
      <c r="I7424" t="inlineStr">
        <is>
          <t>Not Critical</t>
        </is>
      </c>
      <c r="J7424" t="n">
        <v>26</v>
      </c>
      <c r="L7424" s="9">
        <f>A7424&amp;"-"&amp;TEXT(E7424,"yyyymmdd")</f>
        <v/>
      </c>
    </row>
    <row r="7425">
      <c r="A7425" t="n">
        <v>40881083</v>
      </c>
      <c r="B7425" t="inlineStr">
        <is>
          <t>Queens</t>
        </is>
      </c>
      <c r="C7425" t="inlineStr">
        <is>
          <t>11004</t>
        </is>
      </c>
      <c r="D7425" t="inlineStr">
        <is>
          <t>Hamburgers</t>
        </is>
      </c>
      <c r="E7425" s="8" t="n">
        <v>46160</v>
      </c>
      <c r="F7425" t="inlineStr">
        <is>
          <t>Violations were cited in the following area(s).</t>
        </is>
      </c>
      <c r="G7425" t="inlineStr">
        <is>
          <t>10B</t>
        </is>
      </c>
      <c r="H7425" t="inlineStr">
        <is>
          <t>Anti-siphonage or back-flow prevention device not provided where required; equipment or floor not properly drained; sewage disposal system in disrepair or not functioning properly. Condensation or liquid waste improperly disposed of.</t>
        </is>
      </c>
      <c r="I7425" t="inlineStr">
        <is>
          <t>Not Critical</t>
        </is>
      </c>
      <c r="J7425" t="n">
        <v>26</v>
      </c>
      <c r="L7425" s="9">
        <f>A7425&amp;"-"&amp;TEXT(E7425,"yyyymmdd")</f>
        <v/>
      </c>
    </row>
    <row r="7426">
      <c r="A7426" t="n">
        <v>40996223</v>
      </c>
      <c r="B7426" t="inlineStr">
        <is>
          <t>Manhattan</t>
        </is>
      </c>
      <c r="C7426" t="inlineStr">
        <is>
          <t>10014</t>
        </is>
      </c>
      <c r="D7426" t="inlineStr">
        <is>
          <t>American</t>
        </is>
      </c>
      <c r="E7426" s="8" t="n">
        <v>46160</v>
      </c>
      <c r="F7426" t="inlineStr">
        <is>
          <t>Violations were cited in the following area(s).</t>
        </is>
      </c>
      <c r="G7426" t="inlineStr">
        <is>
          <t>06D</t>
        </is>
      </c>
      <c r="H7426" t="inlineStr">
        <is>
          <t>Food contact surface not properly washed, rinsed and sanitized after each use and following any activity when contamination may have occurred.</t>
        </is>
      </c>
      <c r="I7426" t="inlineStr">
        <is>
          <t>Critical</t>
        </is>
      </c>
      <c r="J7426" t="n">
        <v>5</v>
      </c>
      <c r="K7426" t="inlineStr">
        <is>
          <t>A</t>
        </is>
      </c>
      <c r="L7426" s="9">
        <f>A7426&amp;"-"&amp;TEXT(E7426,"yyyymmdd")</f>
        <v/>
      </c>
    </row>
    <row r="7427">
      <c r="A7427" t="n">
        <v>41138977</v>
      </c>
      <c r="B7427" t="inlineStr">
        <is>
          <t>Manhattan</t>
        </is>
      </c>
      <c r="C7427" t="inlineStr">
        <is>
          <t>10065</t>
        </is>
      </c>
      <c r="D7427" t="inlineStr">
        <is>
          <t>French</t>
        </is>
      </c>
      <c r="E7427" s="8" t="n">
        <v>46160</v>
      </c>
      <c r="F7427" t="inlineStr">
        <is>
          <t>Violations were cited in the following area(s).</t>
        </is>
      </c>
      <c r="G7427" t="inlineStr">
        <is>
          <t>02G</t>
        </is>
      </c>
      <c r="H7427" t="inlineStr">
        <is>
          <t>Cold TCS food item held above 41 °F; smoked or processed fish held above 38 °F; intact raw eggs held above 45 °F; or reduced oxygen packaged (ROP) TCS foods held above required temperatures except during active necessary preparation.</t>
        </is>
      </c>
      <c r="I7427" t="inlineStr">
        <is>
          <t>Critical</t>
        </is>
      </c>
      <c r="J7427" t="n">
        <v>10</v>
      </c>
      <c r="K7427" t="inlineStr">
        <is>
          <t>A</t>
        </is>
      </c>
      <c r="L7427" s="9">
        <f>A7427&amp;"-"&amp;TEXT(E7427,"yyyymmdd")</f>
        <v/>
      </c>
    </row>
    <row r="7428">
      <c r="A7428" t="n">
        <v>41138977</v>
      </c>
      <c r="B7428" t="inlineStr">
        <is>
          <t>Manhattan</t>
        </is>
      </c>
      <c r="C7428" t="inlineStr">
        <is>
          <t>10065</t>
        </is>
      </c>
      <c r="D7428" t="inlineStr">
        <is>
          <t>French</t>
        </is>
      </c>
      <c r="E7428" s="8" t="n">
        <v>46160</v>
      </c>
      <c r="F7428" t="inlineStr">
        <is>
          <t>Violations were cited in the following area(s).</t>
        </is>
      </c>
      <c r="G7428" t="inlineStr">
        <is>
          <t>10F</t>
        </is>
      </c>
      <c r="H7428" t="inlineStr">
        <is>
          <t>Non-food contact surface or equipment made of unacceptable material, not kept clean, or not properly sealed, raised, spaced or movable to allow accessibility for cleaning on all sides, above and underneath the unit.</t>
        </is>
      </c>
      <c r="I7428" t="inlineStr">
        <is>
          <t>Not Critical</t>
        </is>
      </c>
      <c r="J7428" t="n">
        <v>10</v>
      </c>
      <c r="K7428" t="inlineStr">
        <is>
          <t>A</t>
        </is>
      </c>
      <c r="L7428" s="9">
        <f>A7428&amp;"-"&amp;TEXT(E7428,"yyyymmdd")</f>
        <v/>
      </c>
    </row>
    <row r="7429">
      <c r="A7429" t="n">
        <v>41552525</v>
      </c>
      <c r="B7429" t="inlineStr">
        <is>
          <t>Queens</t>
        </is>
      </c>
      <c r="C7429" t="inlineStr">
        <is>
          <t>11106</t>
        </is>
      </c>
      <c r="D7429" t="inlineStr">
        <is>
          <t>Caribbean</t>
        </is>
      </c>
      <c r="E7429" s="8" t="n">
        <v>46160</v>
      </c>
      <c r="F7429" t="inlineStr">
        <is>
          <t>Establishment Closed by DOHMH. Violations were cited in the following area(s) and those requiring immediate action were addressed.</t>
        </is>
      </c>
      <c r="G7429" t="inlineStr">
        <is>
          <t>03A</t>
        </is>
      </c>
      <c r="H7429"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7429" t="inlineStr">
        <is>
          <t>Critical</t>
        </is>
      </c>
      <c r="J7429" t="n">
        <v>92</v>
      </c>
      <c r="L7429" s="9">
        <f>A7429&amp;"-"&amp;TEXT(E7429,"yyyymmdd")</f>
        <v/>
      </c>
    </row>
    <row r="7430">
      <c r="A7430" t="n">
        <v>41552525</v>
      </c>
      <c r="B7430" t="inlineStr">
        <is>
          <t>Queens</t>
        </is>
      </c>
      <c r="C7430" t="inlineStr">
        <is>
          <t>11106</t>
        </is>
      </c>
      <c r="D7430" t="inlineStr">
        <is>
          <t>Caribbean</t>
        </is>
      </c>
      <c r="E7430" s="8" t="n">
        <v>46160</v>
      </c>
      <c r="F7430" t="inlineStr">
        <is>
          <t>Establishment Closed by DOHMH. Violations were cited in the following area(s) and those requiring immediate action were addressed.</t>
        </is>
      </c>
      <c r="G7430" t="inlineStr">
        <is>
          <t>05D</t>
        </is>
      </c>
      <c r="H743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430" t="inlineStr">
        <is>
          <t>Critical</t>
        </is>
      </c>
      <c r="J7430" t="n">
        <v>92</v>
      </c>
      <c r="L7430" s="9">
        <f>A7430&amp;"-"&amp;TEXT(E7430,"yyyymmdd")</f>
        <v/>
      </c>
    </row>
    <row r="7431">
      <c r="A7431" t="n">
        <v>41552525</v>
      </c>
      <c r="B7431" t="inlineStr">
        <is>
          <t>Queens</t>
        </is>
      </c>
      <c r="C7431" t="inlineStr">
        <is>
          <t>11106</t>
        </is>
      </c>
      <c r="D7431" t="inlineStr">
        <is>
          <t>Caribbean</t>
        </is>
      </c>
      <c r="E7431" s="8" t="n">
        <v>46160</v>
      </c>
      <c r="F7431" t="inlineStr">
        <is>
          <t>Establishment Closed by DOHMH. Violations were cited in the following area(s) and those requiring immediate action were addressed.</t>
        </is>
      </c>
      <c r="G7431" t="inlineStr">
        <is>
          <t>05F</t>
        </is>
      </c>
      <c r="H7431" t="inlineStr">
        <is>
          <t>Insufficient or no hot holding, cold storage or cold holding equipment provided to maintain Time/Temperature Control for Safety Foods (TCS) at required temperatures</t>
        </is>
      </c>
      <c r="I7431" t="inlineStr">
        <is>
          <t>Critical</t>
        </is>
      </c>
      <c r="J7431" t="n">
        <v>92</v>
      </c>
      <c r="L7431" s="9">
        <f>A7431&amp;"-"&amp;TEXT(E7431,"yyyymmdd")</f>
        <v/>
      </c>
    </row>
    <row r="7432">
      <c r="A7432" t="n">
        <v>41552525</v>
      </c>
      <c r="B7432" t="inlineStr">
        <is>
          <t>Queens</t>
        </is>
      </c>
      <c r="C7432" t="inlineStr">
        <is>
          <t>11106</t>
        </is>
      </c>
      <c r="D7432" t="inlineStr">
        <is>
          <t>Caribbean</t>
        </is>
      </c>
      <c r="E7432" s="8" t="n">
        <v>46160</v>
      </c>
      <c r="F7432" t="inlineStr">
        <is>
          <t>Establishment Closed by DOHMH. Violations were cited in the following area(s) and those requiring immediate action were addressed.</t>
        </is>
      </c>
      <c r="G7432" t="inlineStr">
        <is>
          <t>10F</t>
        </is>
      </c>
      <c r="H7432" t="inlineStr">
        <is>
          <t>Non-food contact surface or equipment made of unacceptable material, not kept clean, or not properly sealed, raised, spaced or movable to allow accessibility for cleaning on all sides, above and underneath the unit.</t>
        </is>
      </c>
      <c r="I7432" t="inlineStr">
        <is>
          <t>Not Critical</t>
        </is>
      </c>
      <c r="J7432" t="n">
        <v>92</v>
      </c>
      <c r="L7432" s="9">
        <f>A7432&amp;"-"&amp;TEXT(E7432,"yyyymmdd")</f>
        <v/>
      </c>
    </row>
    <row r="7433">
      <c r="A7433" t="n">
        <v>41552525</v>
      </c>
      <c r="B7433" t="inlineStr">
        <is>
          <t>Queens</t>
        </is>
      </c>
      <c r="C7433" t="inlineStr">
        <is>
          <t>11106</t>
        </is>
      </c>
      <c r="D7433" t="inlineStr">
        <is>
          <t>Caribbean</t>
        </is>
      </c>
      <c r="E7433" s="8" t="n">
        <v>46160</v>
      </c>
      <c r="F7433" t="inlineStr">
        <is>
          <t>Establishment Closed by DOHMH. Violations were cited in the following area(s) and those requiring immediate action were addressed.</t>
        </is>
      </c>
      <c r="G7433" t="inlineStr">
        <is>
          <t>10G</t>
        </is>
      </c>
      <c r="H7433" t="inlineStr">
        <is>
          <t>Dishwashing and ware washing: Cleaning and sanitizing of tableware, including dishes, utensils, and equipment deficient.</t>
        </is>
      </c>
      <c r="I7433" t="inlineStr">
        <is>
          <t>Not Critical</t>
        </is>
      </c>
      <c r="J7433" t="n">
        <v>92</v>
      </c>
      <c r="L7433" s="9">
        <f>A7433&amp;"-"&amp;TEXT(E7433,"yyyymmdd")</f>
        <v/>
      </c>
    </row>
    <row r="7434">
      <c r="A7434" t="n">
        <v>41616526</v>
      </c>
      <c r="B7434" t="inlineStr">
        <is>
          <t>Queens</t>
        </is>
      </c>
      <c r="C7434" t="inlineStr">
        <is>
          <t>11101</t>
        </is>
      </c>
      <c r="D7434" t="inlineStr">
        <is>
          <t>Sandwiches</t>
        </is>
      </c>
      <c r="E7434" s="8" t="n">
        <v>46160</v>
      </c>
      <c r="F7434" t="inlineStr">
        <is>
          <t>Violations were cited in the following area(s).</t>
        </is>
      </c>
      <c r="G7434" t="inlineStr">
        <is>
          <t>02G</t>
        </is>
      </c>
      <c r="H7434" t="inlineStr">
        <is>
          <t>Cold TCS food item held above 41 °F; smoked or processed fish held above 38 °F; intact raw eggs held above 45 °F; or reduced oxygen packaged (ROP) TCS foods held above required temperatures except during active necessary preparation.</t>
        </is>
      </c>
      <c r="I7434" t="inlineStr">
        <is>
          <t>Critical</t>
        </is>
      </c>
      <c r="J7434" t="n">
        <v>33</v>
      </c>
      <c r="L7434" s="9">
        <f>A7434&amp;"-"&amp;TEXT(E7434,"yyyymmdd")</f>
        <v/>
      </c>
    </row>
    <row r="7435">
      <c r="A7435" t="n">
        <v>41616526</v>
      </c>
      <c r="B7435" t="inlineStr">
        <is>
          <t>Queens</t>
        </is>
      </c>
      <c r="C7435" t="inlineStr">
        <is>
          <t>11101</t>
        </is>
      </c>
      <c r="D7435" t="inlineStr">
        <is>
          <t>Sandwiches</t>
        </is>
      </c>
      <c r="E7435" s="8" t="n">
        <v>46160</v>
      </c>
      <c r="F7435" t="inlineStr">
        <is>
          <t>Violations were cited in the following area(s).</t>
        </is>
      </c>
      <c r="G7435" t="inlineStr">
        <is>
          <t>03C</t>
        </is>
      </c>
      <c r="H7435" t="inlineStr">
        <is>
          <t>Unclean or cracked whole eggs or unpasteurized liquid, frozen or powdered eggs kept or used.</t>
        </is>
      </c>
      <c r="I7435" t="inlineStr">
        <is>
          <t>Critical</t>
        </is>
      </c>
      <c r="J7435" t="n">
        <v>33</v>
      </c>
      <c r="L7435" s="9">
        <f>A7435&amp;"-"&amp;TEXT(E7435,"yyyymmdd")</f>
        <v/>
      </c>
    </row>
    <row r="7436">
      <c r="A7436" t="n">
        <v>41616526</v>
      </c>
      <c r="B7436" t="inlineStr">
        <is>
          <t>Queens</t>
        </is>
      </c>
      <c r="C7436" t="inlineStr">
        <is>
          <t>11101</t>
        </is>
      </c>
      <c r="D7436" t="inlineStr">
        <is>
          <t>Sandwiches</t>
        </is>
      </c>
      <c r="E7436" s="8" t="n">
        <v>46160</v>
      </c>
      <c r="F7436" t="inlineStr">
        <is>
          <t>Violations were cited in the following area(s).</t>
        </is>
      </c>
      <c r="G7436" t="inlineStr">
        <is>
          <t>06C</t>
        </is>
      </c>
      <c r="H743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436" t="inlineStr">
        <is>
          <t>Critical</t>
        </is>
      </c>
      <c r="J7436" t="n">
        <v>33</v>
      </c>
      <c r="L7436" s="9">
        <f>A7436&amp;"-"&amp;TEXT(E7436,"yyyymmdd")</f>
        <v/>
      </c>
    </row>
    <row r="7437">
      <c r="A7437" t="n">
        <v>41616526</v>
      </c>
      <c r="B7437" t="inlineStr">
        <is>
          <t>Queens</t>
        </is>
      </c>
      <c r="C7437" t="inlineStr">
        <is>
          <t>11101</t>
        </is>
      </c>
      <c r="D7437" t="inlineStr">
        <is>
          <t>Sandwiches</t>
        </is>
      </c>
      <c r="E7437" s="8" t="n">
        <v>46160</v>
      </c>
      <c r="F7437" t="inlineStr">
        <is>
          <t>Violations were cited in the following area(s).</t>
        </is>
      </c>
      <c r="G7437" t="inlineStr">
        <is>
          <t>06D</t>
        </is>
      </c>
      <c r="H7437" t="inlineStr">
        <is>
          <t>Food contact surface not properly washed, rinsed and sanitized after each use and following any activity when contamination may have occurred.</t>
        </is>
      </c>
      <c r="I7437" t="inlineStr">
        <is>
          <t>Critical</t>
        </is>
      </c>
      <c r="J7437" t="n">
        <v>33</v>
      </c>
      <c r="L7437" s="9">
        <f>A7437&amp;"-"&amp;TEXT(E7437,"yyyymmdd")</f>
        <v/>
      </c>
    </row>
    <row r="7438">
      <c r="A7438" t="n">
        <v>41616526</v>
      </c>
      <c r="B7438" t="inlineStr">
        <is>
          <t>Queens</t>
        </is>
      </c>
      <c r="C7438" t="inlineStr">
        <is>
          <t>11101</t>
        </is>
      </c>
      <c r="D7438" t="inlineStr">
        <is>
          <t>Sandwiches</t>
        </is>
      </c>
      <c r="E7438" s="8" t="n">
        <v>46160</v>
      </c>
      <c r="F7438" t="inlineStr">
        <is>
          <t>Violations were cited in the following area(s).</t>
        </is>
      </c>
      <c r="G7438" t="inlineStr">
        <is>
          <t>10E</t>
        </is>
      </c>
      <c r="H7438" t="inlineStr">
        <is>
          <t>Accurate thermometer not provided or properly located in refrigerated, cold storage or hot holding equipment</t>
        </is>
      </c>
      <c r="I7438" t="inlineStr">
        <is>
          <t>Not Critical</t>
        </is>
      </c>
      <c r="J7438" t="n">
        <v>33</v>
      </c>
      <c r="L7438" s="9">
        <f>A7438&amp;"-"&amp;TEXT(E7438,"yyyymmdd")</f>
        <v/>
      </c>
    </row>
    <row r="7439">
      <c r="A7439" t="n">
        <v>41616526</v>
      </c>
      <c r="B7439" t="inlineStr">
        <is>
          <t>Queens</t>
        </is>
      </c>
      <c r="C7439" t="inlineStr">
        <is>
          <t>11101</t>
        </is>
      </c>
      <c r="D7439" t="inlineStr">
        <is>
          <t>Sandwiches</t>
        </is>
      </c>
      <c r="E7439" s="8" t="n">
        <v>46160</v>
      </c>
      <c r="F7439" t="inlineStr">
        <is>
          <t>Violations were cited in the following area(s).</t>
        </is>
      </c>
      <c r="G7439" t="inlineStr">
        <is>
          <t>10F</t>
        </is>
      </c>
      <c r="H7439" t="inlineStr">
        <is>
          <t>Non-food contact surface or equipment made of unacceptable material, not kept clean, or not properly sealed, raised, spaced or movable to allow accessibility for cleaning on all sides, above and underneath the unit.</t>
        </is>
      </c>
      <c r="I7439" t="inlineStr">
        <is>
          <t>Not Critical</t>
        </is>
      </c>
      <c r="J7439" t="n">
        <v>33</v>
      </c>
      <c r="L7439" s="9">
        <f>A7439&amp;"-"&amp;TEXT(E7439,"yyyymmdd")</f>
        <v/>
      </c>
    </row>
    <row r="7440">
      <c r="A7440" t="n">
        <v>41628216</v>
      </c>
      <c r="B7440" t="inlineStr">
        <is>
          <t>Brooklyn</t>
        </is>
      </c>
      <c r="C7440" t="inlineStr">
        <is>
          <t>11210</t>
        </is>
      </c>
      <c r="D7440" t="inlineStr">
        <is>
          <t>American</t>
        </is>
      </c>
      <c r="E7440" s="8" t="n">
        <v>46160</v>
      </c>
      <c r="F7440" t="inlineStr">
        <is>
          <t>Violations were cited in the following area(s).</t>
        </is>
      </c>
      <c r="G7440" t="inlineStr">
        <is>
          <t>02G</t>
        </is>
      </c>
      <c r="H7440" t="inlineStr">
        <is>
          <t>Cold TCS food item held above 41 °F; smoked or processed fish held above 38 °F; intact raw eggs held above 45 °F; or reduced oxygen packaged (ROP) TCS foods held above required temperatures except during active necessary preparation.</t>
        </is>
      </c>
      <c r="I7440" t="inlineStr">
        <is>
          <t>Critical</t>
        </is>
      </c>
      <c r="J7440" t="n">
        <v>18</v>
      </c>
      <c r="L7440" s="9">
        <f>A7440&amp;"-"&amp;TEXT(E7440,"yyyymmdd")</f>
        <v/>
      </c>
    </row>
    <row r="7441">
      <c r="A7441" t="n">
        <v>41628216</v>
      </c>
      <c r="B7441" t="inlineStr">
        <is>
          <t>Brooklyn</t>
        </is>
      </c>
      <c r="C7441" t="inlineStr">
        <is>
          <t>11210</t>
        </is>
      </c>
      <c r="D7441" t="inlineStr">
        <is>
          <t>American</t>
        </is>
      </c>
      <c r="E7441" s="8" t="n">
        <v>46160</v>
      </c>
      <c r="F7441" t="inlineStr">
        <is>
          <t>Violations were cited in the following area(s).</t>
        </is>
      </c>
      <c r="G7441" t="inlineStr">
        <is>
          <t>10B</t>
        </is>
      </c>
      <c r="H7441" t="inlineStr">
        <is>
          <t>Anti-siphonage or back-flow prevention device not provided where required; equipment or floor not properly drained; sewage disposal system in disrepair or not functioning properly. Condensation or liquid waste improperly disposed of.</t>
        </is>
      </c>
      <c r="I7441" t="inlineStr">
        <is>
          <t>Not Critical</t>
        </is>
      </c>
      <c r="J7441" t="n">
        <v>18</v>
      </c>
      <c r="L7441" s="9">
        <f>A7441&amp;"-"&amp;TEXT(E7441,"yyyymmdd")</f>
        <v/>
      </c>
    </row>
    <row r="7442">
      <c r="A7442" t="n">
        <v>41628216</v>
      </c>
      <c r="B7442" t="inlineStr">
        <is>
          <t>Brooklyn</t>
        </is>
      </c>
      <c r="C7442" t="inlineStr">
        <is>
          <t>11210</t>
        </is>
      </c>
      <c r="D7442" t="inlineStr">
        <is>
          <t>American</t>
        </is>
      </c>
      <c r="E7442" s="8" t="n">
        <v>46160</v>
      </c>
      <c r="F7442" t="inlineStr">
        <is>
          <t>Violations were cited in the following area(s).</t>
        </is>
      </c>
      <c r="G7442" t="inlineStr">
        <is>
          <t>10E</t>
        </is>
      </c>
      <c r="H7442" t="inlineStr">
        <is>
          <t>Accurate thermometer not provided or properly located in refrigerated, cold storage or hot holding equipment</t>
        </is>
      </c>
      <c r="I7442" t="inlineStr">
        <is>
          <t>Not Critical</t>
        </is>
      </c>
      <c r="J7442" t="n">
        <v>18</v>
      </c>
      <c r="L7442" s="9">
        <f>A7442&amp;"-"&amp;TEXT(E7442,"yyyymmdd")</f>
        <v/>
      </c>
    </row>
    <row r="7443">
      <c r="A7443" t="n">
        <v>41628216</v>
      </c>
      <c r="B7443" t="inlineStr">
        <is>
          <t>Brooklyn</t>
        </is>
      </c>
      <c r="C7443" t="inlineStr">
        <is>
          <t>11210</t>
        </is>
      </c>
      <c r="D7443" t="inlineStr">
        <is>
          <t>American</t>
        </is>
      </c>
      <c r="E7443" s="8" t="n">
        <v>46160</v>
      </c>
      <c r="F7443" t="inlineStr">
        <is>
          <t>Violations were cited in the following area(s).</t>
        </is>
      </c>
      <c r="G7443" t="inlineStr">
        <is>
          <t>10F</t>
        </is>
      </c>
      <c r="H7443" t="inlineStr">
        <is>
          <t>Non-food contact surface or equipment made of unacceptable material, not kept clean, or not properly sealed, raised, spaced or movable to allow accessibility for cleaning on all sides, above and underneath the unit.</t>
        </is>
      </c>
      <c r="I7443" t="inlineStr">
        <is>
          <t>Not Critical</t>
        </is>
      </c>
      <c r="J7443" t="n">
        <v>18</v>
      </c>
      <c r="L7443" s="9">
        <f>A7443&amp;"-"&amp;TEXT(E7443,"yyyymmdd")</f>
        <v/>
      </c>
    </row>
    <row r="7444">
      <c r="A7444" t="n">
        <v>50001063</v>
      </c>
      <c r="B7444" t="inlineStr">
        <is>
          <t>Manhattan</t>
        </is>
      </c>
      <c r="C7444" t="inlineStr">
        <is>
          <t>10017</t>
        </is>
      </c>
      <c r="D7444" t="inlineStr">
        <is>
          <t>Coffee/Tea</t>
        </is>
      </c>
      <c r="E7444" s="8" t="n">
        <v>46160</v>
      </c>
      <c r="F7444" t="inlineStr">
        <is>
          <t>Violations were cited in the following area(s).</t>
        </is>
      </c>
      <c r="G7444" t="inlineStr">
        <is>
          <t>04H</t>
        </is>
      </c>
      <c r="H7444" t="inlineStr">
        <is>
          <t>Raw, cooked or prepared food is adulterated, contaminated, cross-contaminated, or not discarded in accordance with HACCP plan.</t>
        </is>
      </c>
      <c r="I7444" t="inlineStr">
        <is>
          <t>Critical</t>
        </is>
      </c>
      <c r="J7444" t="n">
        <v>13</v>
      </c>
      <c r="K7444" t="inlineStr">
        <is>
          <t>A</t>
        </is>
      </c>
      <c r="L7444" s="9">
        <f>A7444&amp;"-"&amp;TEXT(E7444,"yyyymmdd")</f>
        <v/>
      </c>
    </row>
    <row r="7445">
      <c r="A7445" t="n">
        <v>50001063</v>
      </c>
      <c r="B7445" t="inlineStr">
        <is>
          <t>Manhattan</t>
        </is>
      </c>
      <c r="C7445" t="inlineStr">
        <is>
          <t>10017</t>
        </is>
      </c>
      <c r="D7445" t="inlineStr">
        <is>
          <t>Coffee/Tea</t>
        </is>
      </c>
      <c r="E7445" s="8" t="n">
        <v>46160</v>
      </c>
      <c r="F7445" t="inlineStr">
        <is>
          <t>Violations were cited in the following area(s).</t>
        </is>
      </c>
      <c r="G7445" t="inlineStr">
        <is>
          <t>08C</t>
        </is>
      </c>
      <c r="H7445" t="inlineStr">
        <is>
          <t>Pesticide not properly labeled or used by unlicensed individual. Pesticide, other toxic chemical improperly used/stored. Unprotected, unlocked bait station used.</t>
        </is>
      </c>
      <c r="I7445" t="inlineStr">
        <is>
          <t>Not Critical</t>
        </is>
      </c>
      <c r="J7445" t="n">
        <v>13</v>
      </c>
      <c r="K7445" t="inlineStr">
        <is>
          <t>A</t>
        </is>
      </c>
      <c r="L7445" s="9">
        <f>A7445&amp;"-"&amp;TEXT(E7445,"yyyymmdd")</f>
        <v/>
      </c>
    </row>
    <row r="7446">
      <c r="A7446" t="n">
        <v>50001063</v>
      </c>
      <c r="B7446" t="inlineStr">
        <is>
          <t>Manhattan</t>
        </is>
      </c>
      <c r="C7446" t="inlineStr">
        <is>
          <t>10017</t>
        </is>
      </c>
      <c r="D7446" t="inlineStr">
        <is>
          <t>Coffee/Tea</t>
        </is>
      </c>
      <c r="E7446" s="8" t="n">
        <v>46160</v>
      </c>
      <c r="F7446" t="inlineStr">
        <is>
          <t>Violations were cited in the following area(s).</t>
        </is>
      </c>
      <c r="G7446" t="inlineStr">
        <is>
          <t>09E</t>
        </is>
      </c>
      <c r="H7446" t="inlineStr">
        <is>
          <t>Wash hands sign not posted near or above hand washing sink.</t>
        </is>
      </c>
      <c r="I7446" t="inlineStr">
        <is>
          <t>Not Critical</t>
        </is>
      </c>
      <c r="J7446" t="n">
        <v>13</v>
      </c>
      <c r="K7446" t="inlineStr">
        <is>
          <t>A</t>
        </is>
      </c>
      <c r="L7446" s="9">
        <f>A7446&amp;"-"&amp;TEXT(E7446,"yyyymmdd")</f>
        <v/>
      </c>
    </row>
    <row r="7447">
      <c r="A7447" t="n">
        <v>50001063</v>
      </c>
      <c r="B7447" t="inlineStr">
        <is>
          <t>Manhattan</t>
        </is>
      </c>
      <c r="C7447" t="inlineStr">
        <is>
          <t>10017</t>
        </is>
      </c>
      <c r="D7447" t="inlineStr">
        <is>
          <t>Coffee/Tea</t>
        </is>
      </c>
      <c r="E7447" s="8" t="n">
        <v>46160</v>
      </c>
      <c r="F7447" t="inlineStr">
        <is>
          <t>Violations were cited in the following area(s).</t>
        </is>
      </c>
      <c r="G7447" t="inlineStr">
        <is>
          <t>10F</t>
        </is>
      </c>
      <c r="H7447" t="inlineStr">
        <is>
          <t>Non-food contact surface or equipment made of unacceptable material, not kept clean, or not properly sealed, raised, spaced or movable to allow accessibility for cleaning on all sides, above and underneath the unit.</t>
        </is>
      </c>
      <c r="I7447" t="inlineStr">
        <is>
          <t>Not Critical</t>
        </is>
      </c>
      <c r="J7447" t="n">
        <v>13</v>
      </c>
      <c r="K7447" t="inlineStr">
        <is>
          <t>A</t>
        </is>
      </c>
      <c r="L7447" s="9">
        <f>A7447&amp;"-"&amp;TEXT(E7447,"yyyymmdd")</f>
        <v/>
      </c>
    </row>
    <row r="7448">
      <c r="A7448" t="n">
        <v>50001855</v>
      </c>
      <c r="B7448" t="inlineStr">
        <is>
          <t>Manhattan</t>
        </is>
      </c>
      <c r="C7448" t="inlineStr">
        <is>
          <t>10017</t>
        </is>
      </c>
      <c r="D7448" t="inlineStr">
        <is>
          <t>Italian</t>
        </is>
      </c>
      <c r="E7448" s="8" t="n">
        <v>46160</v>
      </c>
      <c r="F7448" t="inlineStr">
        <is>
          <t>Violations were cited in the following area(s).</t>
        </is>
      </c>
      <c r="G7448" t="inlineStr">
        <is>
          <t>02B</t>
        </is>
      </c>
      <c r="H7448" t="inlineStr">
        <is>
          <t>Hot TCS food item not held at or above 140 °F.</t>
        </is>
      </c>
      <c r="I7448" t="inlineStr">
        <is>
          <t>Critical</t>
        </is>
      </c>
      <c r="J7448" t="n">
        <v>33</v>
      </c>
      <c r="L7448" s="9">
        <f>A7448&amp;"-"&amp;TEXT(E7448,"yyyymmdd")</f>
        <v/>
      </c>
    </row>
    <row r="7449">
      <c r="A7449" t="n">
        <v>50001855</v>
      </c>
      <c r="B7449" t="inlineStr">
        <is>
          <t>Manhattan</t>
        </is>
      </c>
      <c r="C7449" t="inlineStr">
        <is>
          <t>10017</t>
        </is>
      </c>
      <c r="D7449" t="inlineStr">
        <is>
          <t>Italian</t>
        </is>
      </c>
      <c r="E7449" s="8" t="n">
        <v>46160</v>
      </c>
      <c r="F7449" t="inlineStr">
        <is>
          <t>Violations were cited in the following area(s).</t>
        </is>
      </c>
      <c r="G7449" t="inlineStr">
        <is>
          <t>02G</t>
        </is>
      </c>
      <c r="H7449" t="inlineStr">
        <is>
          <t>Cold TCS food item held above 41 °F; smoked or processed fish held above 38 °F; intact raw eggs held above 45 °F; or reduced oxygen packaged (ROP) TCS foods held above required temperatures except during active necessary preparation.</t>
        </is>
      </c>
      <c r="I7449" t="inlineStr">
        <is>
          <t>Critical</t>
        </is>
      </c>
      <c r="J7449" t="n">
        <v>33</v>
      </c>
      <c r="L7449" s="9">
        <f>A7449&amp;"-"&amp;TEXT(E7449,"yyyymmdd")</f>
        <v/>
      </c>
    </row>
    <row r="7450">
      <c r="A7450" t="n">
        <v>50001855</v>
      </c>
      <c r="B7450" t="inlineStr">
        <is>
          <t>Manhattan</t>
        </is>
      </c>
      <c r="C7450" t="inlineStr">
        <is>
          <t>10017</t>
        </is>
      </c>
      <c r="D7450" t="inlineStr">
        <is>
          <t>Italian</t>
        </is>
      </c>
      <c r="E7450" s="8" t="n">
        <v>46160</v>
      </c>
      <c r="F7450" t="inlineStr">
        <is>
          <t>Violations were cited in the following area(s).</t>
        </is>
      </c>
      <c r="G7450" t="inlineStr">
        <is>
          <t>04M</t>
        </is>
      </c>
      <c r="H7450" t="inlineStr">
        <is>
          <t>Live roaches in facility's food or non-food area.</t>
        </is>
      </c>
      <c r="I7450" t="inlineStr">
        <is>
          <t>Critical</t>
        </is>
      </c>
      <c r="J7450" t="n">
        <v>33</v>
      </c>
      <c r="L7450" s="9">
        <f>A7450&amp;"-"&amp;TEXT(E7450,"yyyymmdd")</f>
        <v/>
      </c>
    </row>
    <row r="7451">
      <c r="A7451" t="n">
        <v>50001855</v>
      </c>
      <c r="B7451" t="inlineStr">
        <is>
          <t>Manhattan</t>
        </is>
      </c>
      <c r="C7451" t="inlineStr">
        <is>
          <t>10017</t>
        </is>
      </c>
      <c r="D7451" t="inlineStr">
        <is>
          <t>Italian</t>
        </is>
      </c>
      <c r="E7451" s="8" t="n">
        <v>46160</v>
      </c>
      <c r="F7451" t="inlineStr">
        <is>
          <t>Violations were cited in the following area(s).</t>
        </is>
      </c>
      <c r="G7451" t="inlineStr">
        <is>
          <t>08A</t>
        </is>
      </c>
      <c r="H7451" t="inlineStr">
        <is>
          <t>Establishment is not free of harborage or conditions conducive to rodents, insects or other pests.</t>
        </is>
      </c>
      <c r="I7451" t="inlineStr">
        <is>
          <t>Not Critical</t>
        </is>
      </c>
      <c r="J7451" t="n">
        <v>33</v>
      </c>
      <c r="L7451" s="9">
        <f>A7451&amp;"-"&amp;TEXT(E7451,"yyyymmdd")</f>
        <v/>
      </c>
    </row>
    <row r="7452">
      <c r="A7452" t="n">
        <v>50001855</v>
      </c>
      <c r="B7452" t="inlineStr">
        <is>
          <t>Manhattan</t>
        </is>
      </c>
      <c r="C7452" t="inlineStr">
        <is>
          <t>10017</t>
        </is>
      </c>
      <c r="D7452" t="inlineStr">
        <is>
          <t>Italian</t>
        </is>
      </c>
      <c r="E7452" s="8" t="n">
        <v>46160</v>
      </c>
      <c r="F7452" t="inlineStr">
        <is>
          <t>Violations were cited in the following area(s).</t>
        </is>
      </c>
      <c r="G7452" t="inlineStr">
        <is>
          <t>09B</t>
        </is>
      </c>
      <c r="H7452" t="inlineStr">
        <is>
          <t>Thawing procedure improper.</t>
        </is>
      </c>
      <c r="I7452" t="inlineStr">
        <is>
          <t>Not Critical</t>
        </is>
      </c>
      <c r="J7452" t="n">
        <v>33</v>
      </c>
      <c r="L7452" s="9">
        <f>A7452&amp;"-"&amp;TEXT(E7452,"yyyymmdd")</f>
        <v/>
      </c>
    </row>
    <row r="7453">
      <c r="A7453" t="n">
        <v>50001855</v>
      </c>
      <c r="B7453" t="inlineStr">
        <is>
          <t>Manhattan</t>
        </is>
      </c>
      <c r="C7453" t="inlineStr">
        <is>
          <t>10017</t>
        </is>
      </c>
      <c r="D7453" t="inlineStr">
        <is>
          <t>Italian</t>
        </is>
      </c>
      <c r="E7453" s="8" t="n">
        <v>46160</v>
      </c>
      <c r="F7453" t="inlineStr">
        <is>
          <t>Violations were cited in the following area(s).</t>
        </is>
      </c>
      <c r="G7453" t="inlineStr">
        <is>
          <t>10B</t>
        </is>
      </c>
      <c r="H7453" t="inlineStr">
        <is>
          <t>Anti-siphonage or back-flow prevention device not provided where required; equipment or floor not properly drained; sewage disposal system in disrepair or not functioning properly. Condensation or liquid waste improperly disposed of.</t>
        </is>
      </c>
      <c r="I7453" t="inlineStr">
        <is>
          <t>Not Critical</t>
        </is>
      </c>
      <c r="J7453" t="n">
        <v>33</v>
      </c>
      <c r="L7453" s="9">
        <f>A7453&amp;"-"&amp;TEXT(E7453,"yyyymmdd")</f>
        <v/>
      </c>
    </row>
    <row r="7454">
      <c r="A7454" t="n">
        <v>50001855</v>
      </c>
      <c r="B7454" t="inlineStr">
        <is>
          <t>Manhattan</t>
        </is>
      </c>
      <c r="C7454" t="inlineStr">
        <is>
          <t>10017</t>
        </is>
      </c>
      <c r="D7454" t="inlineStr">
        <is>
          <t>Italian</t>
        </is>
      </c>
      <c r="E7454" s="8" t="n">
        <v>46160</v>
      </c>
      <c r="F7454" t="inlineStr">
        <is>
          <t>Violations were cited in the following area(s).</t>
        </is>
      </c>
      <c r="G7454" t="inlineStr">
        <is>
          <t>10F</t>
        </is>
      </c>
      <c r="H7454" t="inlineStr">
        <is>
          <t>Non-food contact surface or equipment made of unacceptable material, not kept clean, or not properly sealed, raised, spaced or movable to allow accessibility for cleaning on all sides, above and underneath the unit.</t>
        </is>
      </c>
      <c r="I7454" t="inlineStr">
        <is>
          <t>Not Critical</t>
        </is>
      </c>
      <c r="J7454" t="n">
        <v>33</v>
      </c>
      <c r="L7454" s="9">
        <f>A7454&amp;"-"&amp;TEXT(E7454,"yyyymmdd")</f>
        <v/>
      </c>
    </row>
    <row r="7455">
      <c r="A7455" t="n">
        <v>50009430</v>
      </c>
      <c r="B7455" t="inlineStr">
        <is>
          <t>Manhattan</t>
        </is>
      </c>
      <c r="C7455" t="inlineStr">
        <is>
          <t>10017</t>
        </is>
      </c>
      <c r="D7455" t="inlineStr">
        <is>
          <t>Japanese</t>
        </is>
      </c>
      <c r="E7455" s="8" t="n">
        <v>46160</v>
      </c>
      <c r="F7455" t="inlineStr">
        <is>
          <t>Violations were cited in the following area(s).</t>
        </is>
      </c>
      <c r="G7455" t="inlineStr">
        <is>
          <t>04L</t>
        </is>
      </c>
      <c r="H7455" t="inlineStr">
        <is>
          <t>Evidence of mice or live mice in establishment's food or non-food areas.</t>
        </is>
      </c>
      <c r="I7455" t="inlineStr">
        <is>
          <t>Critical</t>
        </is>
      </c>
      <c r="J7455" t="n">
        <v>21</v>
      </c>
      <c r="L7455" s="9">
        <f>A7455&amp;"-"&amp;TEXT(E7455,"yyyymmdd")</f>
        <v/>
      </c>
    </row>
    <row r="7456">
      <c r="A7456" t="n">
        <v>50009430</v>
      </c>
      <c r="B7456" t="inlineStr">
        <is>
          <t>Manhattan</t>
        </is>
      </c>
      <c r="C7456" t="inlineStr">
        <is>
          <t>10017</t>
        </is>
      </c>
      <c r="D7456" t="inlineStr">
        <is>
          <t>Japanese</t>
        </is>
      </c>
      <c r="E7456" s="8" t="n">
        <v>46160</v>
      </c>
      <c r="F7456" t="inlineStr">
        <is>
          <t>Violations were cited in the following area(s).</t>
        </is>
      </c>
      <c r="G7456" t="inlineStr">
        <is>
          <t>04M</t>
        </is>
      </c>
      <c r="H7456" t="inlineStr">
        <is>
          <t>Live roaches in facility's food or non-food area.</t>
        </is>
      </c>
      <c r="I7456" t="inlineStr">
        <is>
          <t>Critical</t>
        </is>
      </c>
      <c r="J7456" t="n">
        <v>21</v>
      </c>
      <c r="L7456" s="9">
        <f>A7456&amp;"-"&amp;TEXT(E7456,"yyyymmdd")</f>
        <v/>
      </c>
    </row>
    <row r="7457">
      <c r="A7457" t="n">
        <v>50009430</v>
      </c>
      <c r="B7457" t="inlineStr">
        <is>
          <t>Manhattan</t>
        </is>
      </c>
      <c r="C7457" t="inlineStr">
        <is>
          <t>10017</t>
        </is>
      </c>
      <c r="D7457" t="inlineStr">
        <is>
          <t>Japanese</t>
        </is>
      </c>
      <c r="E7457" s="8" t="n">
        <v>46160</v>
      </c>
      <c r="F7457" t="inlineStr">
        <is>
          <t>Violations were cited in the following area(s).</t>
        </is>
      </c>
      <c r="G7457" t="inlineStr">
        <is>
          <t>06D</t>
        </is>
      </c>
      <c r="H7457" t="inlineStr">
        <is>
          <t>Food contact surface not properly washed, rinsed and sanitized after each use and following any activity when contamination may have occurred.</t>
        </is>
      </c>
      <c r="I7457" t="inlineStr">
        <is>
          <t>Critical</t>
        </is>
      </c>
      <c r="J7457" t="n">
        <v>21</v>
      </c>
      <c r="L7457" s="9">
        <f>A7457&amp;"-"&amp;TEXT(E7457,"yyyymmdd")</f>
        <v/>
      </c>
    </row>
    <row r="7458">
      <c r="A7458" t="n">
        <v>50009430</v>
      </c>
      <c r="B7458" t="inlineStr">
        <is>
          <t>Manhattan</t>
        </is>
      </c>
      <c r="C7458" t="inlineStr">
        <is>
          <t>10017</t>
        </is>
      </c>
      <c r="D7458" t="inlineStr">
        <is>
          <t>Japanese</t>
        </is>
      </c>
      <c r="E7458" s="8" t="n">
        <v>46160</v>
      </c>
      <c r="F7458" t="inlineStr">
        <is>
          <t>Violations were cited in the following area(s).</t>
        </is>
      </c>
      <c r="G7458" t="inlineStr">
        <is>
          <t>08A</t>
        </is>
      </c>
      <c r="H7458" t="inlineStr">
        <is>
          <t>Establishment is not free of harborage or conditions conducive to rodents, insects or other pests.</t>
        </is>
      </c>
      <c r="I7458" t="inlineStr">
        <is>
          <t>Not Critical</t>
        </is>
      </c>
      <c r="J7458" t="n">
        <v>21</v>
      </c>
      <c r="L7458" s="9">
        <f>A7458&amp;"-"&amp;TEXT(E7458,"yyyymmdd")</f>
        <v/>
      </c>
    </row>
    <row r="7459">
      <c r="A7459" t="n">
        <v>50009430</v>
      </c>
      <c r="B7459" t="inlineStr">
        <is>
          <t>Manhattan</t>
        </is>
      </c>
      <c r="C7459" t="inlineStr">
        <is>
          <t>10017</t>
        </is>
      </c>
      <c r="D7459" t="inlineStr">
        <is>
          <t>Japanese</t>
        </is>
      </c>
      <c r="E7459" s="8" t="n">
        <v>46160</v>
      </c>
      <c r="F7459" t="inlineStr">
        <is>
          <t>Violations were cited in the following area(s).</t>
        </is>
      </c>
      <c r="G7459" t="inlineStr">
        <is>
          <t>10F</t>
        </is>
      </c>
      <c r="H7459" t="inlineStr">
        <is>
          <t>Non-food contact surface or equipment made of unacceptable material, not kept clean, or not properly sealed, raised, spaced or movable to allow accessibility for cleaning on all sides, above and underneath the unit.</t>
        </is>
      </c>
      <c r="I7459" t="inlineStr">
        <is>
          <t>Not Critical</t>
        </is>
      </c>
      <c r="J7459" t="n">
        <v>21</v>
      </c>
      <c r="L7459" s="9">
        <f>A7459&amp;"-"&amp;TEXT(E7459,"yyyymmdd")</f>
        <v/>
      </c>
    </row>
    <row r="7460">
      <c r="A7460" t="n">
        <v>50033511</v>
      </c>
      <c r="B7460" t="inlineStr">
        <is>
          <t>Bronx</t>
        </is>
      </c>
      <c r="C7460" t="inlineStr">
        <is>
          <t>10463</t>
        </is>
      </c>
      <c r="D7460" t="inlineStr">
        <is>
          <t>American</t>
        </is>
      </c>
      <c r="E7460" s="8" t="n">
        <v>46160</v>
      </c>
      <c r="F7460" t="inlineStr">
        <is>
          <t>Violations were cited in the following area(s).</t>
        </is>
      </c>
      <c r="G7460" t="inlineStr">
        <is>
          <t>02B</t>
        </is>
      </c>
      <c r="H7460" t="inlineStr">
        <is>
          <t>Hot TCS food item not held at or above 140 °F.</t>
        </is>
      </c>
      <c r="I7460" t="inlineStr">
        <is>
          <t>Critical</t>
        </is>
      </c>
      <c r="J7460" t="n">
        <v>42</v>
      </c>
      <c r="L7460" s="9">
        <f>A7460&amp;"-"&amp;TEXT(E7460,"yyyymmdd")</f>
        <v/>
      </c>
    </row>
    <row r="7461">
      <c r="A7461" t="n">
        <v>50033511</v>
      </c>
      <c r="B7461" t="inlineStr">
        <is>
          <t>Bronx</t>
        </is>
      </c>
      <c r="C7461" t="inlineStr">
        <is>
          <t>10463</t>
        </is>
      </c>
      <c r="D7461" t="inlineStr">
        <is>
          <t>American</t>
        </is>
      </c>
      <c r="E7461" s="8" t="n">
        <v>46160</v>
      </c>
      <c r="F7461" t="inlineStr">
        <is>
          <t>Violations were cited in the following area(s).</t>
        </is>
      </c>
      <c r="G7461" t="inlineStr">
        <is>
          <t>02G</t>
        </is>
      </c>
      <c r="H7461" t="inlineStr">
        <is>
          <t>Cold TCS food item held above 41 °F; smoked or processed fish held above 38 °F; intact raw eggs held above 45 °F; or reduced oxygen packaged (ROP) TCS foods held above required temperatures except during active necessary preparation.</t>
        </is>
      </c>
      <c r="I7461" t="inlineStr">
        <is>
          <t>Critical</t>
        </is>
      </c>
      <c r="J7461" t="n">
        <v>42</v>
      </c>
      <c r="L7461" s="9">
        <f>A7461&amp;"-"&amp;TEXT(E7461,"yyyymmdd")</f>
        <v/>
      </c>
    </row>
    <row r="7462">
      <c r="A7462" t="n">
        <v>50033511</v>
      </c>
      <c r="B7462" t="inlineStr">
        <is>
          <t>Bronx</t>
        </is>
      </c>
      <c r="C7462" t="inlineStr">
        <is>
          <t>10463</t>
        </is>
      </c>
      <c r="D7462" t="inlineStr">
        <is>
          <t>American</t>
        </is>
      </c>
      <c r="E7462" s="8" t="n">
        <v>46160</v>
      </c>
      <c r="F7462" t="inlineStr">
        <is>
          <t>Violations were cited in the following area(s).</t>
        </is>
      </c>
      <c r="G7462" t="inlineStr">
        <is>
          <t>06C</t>
        </is>
      </c>
      <c r="H746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462" t="inlineStr">
        <is>
          <t>Critical</t>
        </is>
      </c>
      <c r="J7462" t="n">
        <v>42</v>
      </c>
      <c r="L7462" s="9">
        <f>A7462&amp;"-"&amp;TEXT(E7462,"yyyymmdd")</f>
        <v/>
      </c>
    </row>
    <row r="7463">
      <c r="A7463" t="n">
        <v>50033511</v>
      </c>
      <c r="B7463" t="inlineStr">
        <is>
          <t>Bronx</t>
        </is>
      </c>
      <c r="C7463" t="inlineStr">
        <is>
          <t>10463</t>
        </is>
      </c>
      <c r="D7463" t="inlineStr">
        <is>
          <t>American</t>
        </is>
      </c>
      <c r="E7463" s="8" t="n">
        <v>46160</v>
      </c>
      <c r="F7463" t="inlineStr">
        <is>
          <t>Violations were cited in the following area(s).</t>
        </is>
      </c>
      <c r="G7463" t="inlineStr">
        <is>
          <t>06F</t>
        </is>
      </c>
      <c r="H7463" t="inlineStr">
        <is>
          <t>Wiping cloths not stored clean and dry, or in a sanitizing solution, between uses.</t>
        </is>
      </c>
      <c r="I7463" t="inlineStr">
        <is>
          <t>Critical</t>
        </is>
      </c>
      <c r="J7463" t="n">
        <v>42</v>
      </c>
      <c r="L7463" s="9">
        <f>A7463&amp;"-"&amp;TEXT(E7463,"yyyymmdd")</f>
        <v/>
      </c>
    </row>
    <row r="7464">
      <c r="A7464" t="n">
        <v>50033511</v>
      </c>
      <c r="B7464" t="inlineStr">
        <is>
          <t>Bronx</t>
        </is>
      </c>
      <c r="C7464" t="inlineStr">
        <is>
          <t>10463</t>
        </is>
      </c>
      <c r="D7464" t="inlineStr">
        <is>
          <t>American</t>
        </is>
      </c>
      <c r="E7464" s="8" t="n">
        <v>46160</v>
      </c>
      <c r="F7464" t="inlineStr">
        <is>
          <t>Violations were cited in the following area(s).</t>
        </is>
      </c>
      <c r="G7464" t="inlineStr">
        <is>
          <t>08C</t>
        </is>
      </c>
      <c r="H7464" t="inlineStr">
        <is>
          <t>Pesticide not properly labeled or used by unlicensed individual. Pesticide, other toxic chemical improperly used/stored. Unprotected, unlocked bait station used.</t>
        </is>
      </c>
      <c r="I7464" t="inlineStr">
        <is>
          <t>Not Critical</t>
        </is>
      </c>
      <c r="J7464" t="n">
        <v>42</v>
      </c>
      <c r="L7464" s="9">
        <f>A7464&amp;"-"&amp;TEXT(E7464,"yyyymmdd")</f>
        <v/>
      </c>
    </row>
    <row r="7465">
      <c r="A7465" t="n">
        <v>50033511</v>
      </c>
      <c r="B7465" t="inlineStr">
        <is>
          <t>Bronx</t>
        </is>
      </c>
      <c r="C7465" t="inlineStr">
        <is>
          <t>10463</t>
        </is>
      </c>
      <c r="D7465" t="inlineStr">
        <is>
          <t>American</t>
        </is>
      </c>
      <c r="E7465" s="8" t="n">
        <v>46160</v>
      </c>
      <c r="F7465" t="inlineStr">
        <is>
          <t>Violations were cited in the following area(s).</t>
        </is>
      </c>
      <c r="G7465" t="inlineStr">
        <is>
          <t>10F</t>
        </is>
      </c>
      <c r="H7465" t="inlineStr">
        <is>
          <t>Non-food contact surface or equipment made of unacceptable material, not kept clean, or not properly sealed, raised, spaced or movable to allow accessibility for cleaning on all sides, above and underneath the unit.</t>
        </is>
      </c>
      <c r="I7465" t="inlineStr">
        <is>
          <t>Not Critical</t>
        </is>
      </c>
      <c r="J7465" t="n">
        <v>42</v>
      </c>
      <c r="L7465" s="9">
        <f>A7465&amp;"-"&amp;TEXT(E7465,"yyyymmdd")</f>
        <v/>
      </c>
    </row>
    <row r="7466">
      <c r="A7466" t="n">
        <v>50033511</v>
      </c>
      <c r="B7466" t="inlineStr">
        <is>
          <t>Bronx</t>
        </is>
      </c>
      <c r="C7466" t="inlineStr">
        <is>
          <t>10463</t>
        </is>
      </c>
      <c r="D7466" t="inlineStr">
        <is>
          <t>American</t>
        </is>
      </c>
      <c r="E7466" s="8" t="n">
        <v>46160</v>
      </c>
      <c r="F7466" t="inlineStr">
        <is>
          <t>Violations were cited in the following area(s).</t>
        </is>
      </c>
      <c r="G7466" t="inlineStr">
        <is>
          <t>10G</t>
        </is>
      </c>
      <c r="H7466" t="inlineStr">
        <is>
          <t>Dishwashing and ware washing: Cleaning and sanitizing of tableware, including dishes, utensils, and equipment deficient.</t>
        </is>
      </c>
      <c r="I7466" t="inlineStr">
        <is>
          <t>Not Critical</t>
        </is>
      </c>
      <c r="J7466" t="n">
        <v>42</v>
      </c>
      <c r="L7466" s="9">
        <f>A7466&amp;"-"&amp;TEXT(E7466,"yyyymmdd")</f>
        <v/>
      </c>
    </row>
    <row r="7467">
      <c r="A7467" t="n">
        <v>50041815</v>
      </c>
      <c r="B7467" t="inlineStr">
        <is>
          <t>Manhattan</t>
        </is>
      </c>
      <c r="C7467" t="inlineStr">
        <is>
          <t>10023</t>
        </is>
      </c>
      <c r="D7467" t="inlineStr">
        <is>
          <t>Salads</t>
        </is>
      </c>
      <c r="E7467" s="8" t="n">
        <v>46160</v>
      </c>
      <c r="F7467" t="inlineStr">
        <is>
          <t>Violations were cited in the following area(s).</t>
        </is>
      </c>
      <c r="G7467" t="inlineStr">
        <is>
          <t>02G</t>
        </is>
      </c>
      <c r="H7467" t="inlineStr">
        <is>
          <t>Cold TCS food item held above 41 °F; smoked or processed fish held above 38 °F; intact raw eggs held above 45 °F; or reduced oxygen packaged (ROP) TCS foods held above required temperatures except during active necessary preparation.</t>
        </is>
      </c>
      <c r="I7467" t="inlineStr">
        <is>
          <t>Critical</t>
        </is>
      </c>
      <c r="J7467" t="n">
        <v>26</v>
      </c>
      <c r="L7467" s="9">
        <f>A7467&amp;"-"&amp;TEXT(E7467,"yyyymmdd")</f>
        <v/>
      </c>
    </row>
    <row r="7468">
      <c r="A7468" t="n">
        <v>50041815</v>
      </c>
      <c r="B7468" t="inlineStr">
        <is>
          <t>Manhattan</t>
        </is>
      </c>
      <c r="C7468" t="inlineStr">
        <is>
          <t>10023</t>
        </is>
      </c>
      <c r="D7468" t="inlineStr">
        <is>
          <t>Salads</t>
        </is>
      </c>
      <c r="E7468" s="8" t="n">
        <v>46160</v>
      </c>
      <c r="F7468" t="inlineStr">
        <is>
          <t>Violations were cited in the following area(s).</t>
        </is>
      </c>
      <c r="G7468" t="inlineStr">
        <is>
          <t>04M</t>
        </is>
      </c>
      <c r="H7468" t="inlineStr">
        <is>
          <t>Live roaches in facility's food or non-food area.</t>
        </is>
      </c>
      <c r="I7468" t="inlineStr">
        <is>
          <t>Critical</t>
        </is>
      </c>
      <c r="J7468" t="n">
        <v>26</v>
      </c>
      <c r="L7468" s="9">
        <f>A7468&amp;"-"&amp;TEXT(E7468,"yyyymmdd")</f>
        <v/>
      </c>
    </row>
    <row r="7469">
      <c r="A7469" t="n">
        <v>50041815</v>
      </c>
      <c r="B7469" t="inlineStr">
        <is>
          <t>Manhattan</t>
        </is>
      </c>
      <c r="C7469" t="inlineStr">
        <is>
          <t>10023</t>
        </is>
      </c>
      <c r="D7469" t="inlineStr">
        <is>
          <t>Salads</t>
        </is>
      </c>
      <c r="E7469" s="8" t="n">
        <v>46160</v>
      </c>
      <c r="F7469" t="inlineStr">
        <is>
          <t>Violations were cited in the following area(s).</t>
        </is>
      </c>
      <c r="G7469" t="inlineStr">
        <is>
          <t>08A</t>
        </is>
      </c>
      <c r="H7469" t="inlineStr">
        <is>
          <t>Establishment is not free of harborage or conditions conducive to rodents, insects or other pests.</t>
        </is>
      </c>
      <c r="I7469" t="inlineStr">
        <is>
          <t>Not Critical</t>
        </is>
      </c>
      <c r="J7469" t="n">
        <v>26</v>
      </c>
      <c r="L7469" s="9">
        <f>A7469&amp;"-"&amp;TEXT(E7469,"yyyymmdd")</f>
        <v/>
      </c>
    </row>
    <row r="7470">
      <c r="A7470" t="n">
        <v>50041815</v>
      </c>
      <c r="B7470" t="inlineStr">
        <is>
          <t>Manhattan</t>
        </is>
      </c>
      <c r="C7470" t="inlineStr">
        <is>
          <t>10023</t>
        </is>
      </c>
      <c r="D7470" t="inlineStr">
        <is>
          <t>Salads</t>
        </is>
      </c>
      <c r="E7470" s="8" t="n">
        <v>46160</v>
      </c>
      <c r="F7470" t="inlineStr">
        <is>
          <t>Violations were cited in the following area(s).</t>
        </is>
      </c>
      <c r="G7470" t="inlineStr">
        <is>
          <t>09B</t>
        </is>
      </c>
      <c r="H7470" t="inlineStr">
        <is>
          <t>Thawing procedure improper.</t>
        </is>
      </c>
      <c r="I7470" t="inlineStr">
        <is>
          <t>Not Critical</t>
        </is>
      </c>
      <c r="J7470" t="n">
        <v>26</v>
      </c>
      <c r="L7470" s="9">
        <f>A7470&amp;"-"&amp;TEXT(E7470,"yyyymmdd")</f>
        <v/>
      </c>
    </row>
    <row r="7471">
      <c r="A7471" t="n">
        <v>50041815</v>
      </c>
      <c r="B7471" t="inlineStr">
        <is>
          <t>Manhattan</t>
        </is>
      </c>
      <c r="C7471" t="inlineStr">
        <is>
          <t>10023</t>
        </is>
      </c>
      <c r="D7471" t="inlineStr">
        <is>
          <t>Salads</t>
        </is>
      </c>
      <c r="E7471" s="8" t="n">
        <v>46160</v>
      </c>
      <c r="F7471" t="inlineStr">
        <is>
          <t>Violations were cited in the following area(s).</t>
        </is>
      </c>
      <c r="G7471" t="inlineStr">
        <is>
          <t>10F</t>
        </is>
      </c>
      <c r="H7471" t="inlineStr">
        <is>
          <t>Non-food contact surface or equipment made of unacceptable material, not kept clean, or not properly sealed, raised, spaced or movable to allow accessibility for cleaning on all sides, above and underneath the unit.</t>
        </is>
      </c>
      <c r="I7471" t="inlineStr">
        <is>
          <t>Not Critical</t>
        </is>
      </c>
      <c r="J7471" t="n">
        <v>26</v>
      </c>
      <c r="L7471" s="9">
        <f>A7471&amp;"-"&amp;TEXT(E7471,"yyyymmdd")</f>
        <v/>
      </c>
    </row>
    <row r="7472">
      <c r="A7472" t="n">
        <v>50041815</v>
      </c>
      <c r="B7472" t="inlineStr">
        <is>
          <t>Manhattan</t>
        </is>
      </c>
      <c r="C7472" t="inlineStr">
        <is>
          <t>10023</t>
        </is>
      </c>
      <c r="D7472" t="inlineStr">
        <is>
          <t>Salads</t>
        </is>
      </c>
      <c r="E7472" s="8" t="n">
        <v>46160</v>
      </c>
      <c r="F7472" t="inlineStr">
        <is>
          <t>Violations were cited in the following area(s).</t>
        </is>
      </c>
      <c r="G7472" t="inlineStr">
        <is>
          <t>10G</t>
        </is>
      </c>
      <c r="H7472" t="inlineStr">
        <is>
          <t>Dishwashing and ware washing: Cleaning and sanitizing of tableware, including dishes, utensils, and equipment deficient.</t>
        </is>
      </c>
      <c r="I7472" t="inlineStr">
        <is>
          <t>Not Critical</t>
        </is>
      </c>
      <c r="J7472" t="n">
        <v>26</v>
      </c>
      <c r="L7472" s="9">
        <f>A7472&amp;"-"&amp;TEXT(E7472,"yyyymmdd")</f>
        <v/>
      </c>
    </row>
    <row r="7473">
      <c r="A7473" t="n">
        <v>50044629</v>
      </c>
      <c r="B7473" t="inlineStr">
        <is>
          <t>Manhattan</t>
        </is>
      </c>
      <c r="C7473" t="inlineStr">
        <is>
          <t>10021</t>
        </is>
      </c>
      <c r="D7473" t="inlineStr">
        <is>
          <t>Italian</t>
        </is>
      </c>
      <c r="E7473" s="8" t="n">
        <v>46160</v>
      </c>
      <c r="F7473" t="inlineStr">
        <is>
          <t>Violations were cited in the following area(s).</t>
        </is>
      </c>
      <c r="G7473" t="inlineStr">
        <is>
          <t>02F</t>
        </is>
      </c>
      <c r="H7473" t="inlineStr">
        <is>
          <t>Meat, fish, molluscan shellfish, unpasteurized raw shell eggs, poultry or other TCS offered or served raw or undercooked and written notice not provided to consumer.</t>
        </is>
      </c>
      <c r="I7473" t="inlineStr">
        <is>
          <t>Critical</t>
        </is>
      </c>
      <c r="J7473" t="n">
        <v>33</v>
      </c>
      <c r="L7473" s="9">
        <f>A7473&amp;"-"&amp;TEXT(E7473,"yyyymmdd")</f>
        <v/>
      </c>
    </row>
    <row r="7474">
      <c r="A7474" t="n">
        <v>50044629</v>
      </c>
      <c r="B7474" t="inlineStr">
        <is>
          <t>Manhattan</t>
        </is>
      </c>
      <c r="C7474" t="inlineStr">
        <is>
          <t>10021</t>
        </is>
      </c>
      <c r="D7474" t="inlineStr">
        <is>
          <t>Italian</t>
        </is>
      </c>
      <c r="E7474" s="8" t="n">
        <v>46160</v>
      </c>
      <c r="F7474" t="inlineStr">
        <is>
          <t>Violations were cited in the following area(s).</t>
        </is>
      </c>
      <c r="G7474" t="inlineStr">
        <is>
          <t>02G</t>
        </is>
      </c>
      <c r="H7474" t="inlineStr">
        <is>
          <t>Cold TCS food item held above 41 °F; smoked or processed fish held above 38 °F; intact raw eggs held above 45 °F; or reduced oxygen packaged (ROP) TCS foods held above required temperatures except during active necessary preparation.</t>
        </is>
      </c>
      <c r="I7474" t="inlineStr">
        <is>
          <t>Critical</t>
        </is>
      </c>
      <c r="J7474" t="n">
        <v>33</v>
      </c>
      <c r="L7474" s="9">
        <f>A7474&amp;"-"&amp;TEXT(E7474,"yyyymmdd")</f>
        <v/>
      </c>
    </row>
    <row r="7475">
      <c r="A7475" t="n">
        <v>50044629</v>
      </c>
      <c r="B7475" t="inlineStr">
        <is>
          <t>Manhattan</t>
        </is>
      </c>
      <c r="C7475" t="inlineStr">
        <is>
          <t>10021</t>
        </is>
      </c>
      <c r="D7475" t="inlineStr">
        <is>
          <t>Italian</t>
        </is>
      </c>
      <c r="E7475" s="8" t="n">
        <v>46160</v>
      </c>
      <c r="F7475" t="inlineStr">
        <is>
          <t>Violations were cited in the following area(s).</t>
        </is>
      </c>
      <c r="G7475" t="inlineStr">
        <is>
          <t>04H</t>
        </is>
      </c>
      <c r="H7475" t="inlineStr">
        <is>
          <t>Raw, cooked or prepared food is adulterated, contaminated, cross-contaminated, or not discarded in accordance with HACCP plan.</t>
        </is>
      </c>
      <c r="I7475" t="inlineStr">
        <is>
          <t>Critical</t>
        </is>
      </c>
      <c r="J7475" t="n">
        <v>33</v>
      </c>
      <c r="L7475" s="9">
        <f>A7475&amp;"-"&amp;TEXT(E7475,"yyyymmdd")</f>
        <v/>
      </c>
    </row>
    <row r="7476">
      <c r="A7476" t="n">
        <v>50044629</v>
      </c>
      <c r="B7476" t="inlineStr">
        <is>
          <t>Manhattan</t>
        </is>
      </c>
      <c r="C7476" t="inlineStr">
        <is>
          <t>10021</t>
        </is>
      </c>
      <c r="D7476" t="inlineStr">
        <is>
          <t>Italian</t>
        </is>
      </c>
      <c r="E7476" s="8" t="n">
        <v>46160</v>
      </c>
      <c r="F7476" t="inlineStr">
        <is>
          <t>Violations were cited in the following area(s).</t>
        </is>
      </c>
      <c r="G7476" t="inlineStr">
        <is>
          <t>06C</t>
        </is>
      </c>
      <c r="H747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476" t="inlineStr">
        <is>
          <t>Critical</t>
        </is>
      </c>
      <c r="J7476" t="n">
        <v>33</v>
      </c>
      <c r="L7476" s="9">
        <f>A7476&amp;"-"&amp;TEXT(E7476,"yyyymmdd")</f>
        <v/>
      </c>
    </row>
    <row r="7477">
      <c r="A7477" t="n">
        <v>50044629</v>
      </c>
      <c r="B7477" t="inlineStr">
        <is>
          <t>Manhattan</t>
        </is>
      </c>
      <c r="C7477" t="inlineStr">
        <is>
          <t>10021</t>
        </is>
      </c>
      <c r="D7477" t="inlineStr">
        <is>
          <t>Italian</t>
        </is>
      </c>
      <c r="E7477" s="8" t="n">
        <v>46160</v>
      </c>
      <c r="F7477" t="inlineStr">
        <is>
          <t>Violations were cited in the following area(s).</t>
        </is>
      </c>
      <c r="G7477" t="inlineStr">
        <is>
          <t>06D</t>
        </is>
      </c>
      <c r="H7477" t="inlineStr">
        <is>
          <t>Food contact surface not properly washed, rinsed and sanitized after each use and following any activity when contamination may have occurred.</t>
        </is>
      </c>
      <c r="I7477" t="inlineStr">
        <is>
          <t>Critical</t>
        </is>
      </c>
      <c r="J7477" t="n">
        <v>33</v>
      </c>
      <c r="L7477" s="9">
        <f>A7477&amp;"-"&amp;TEXT(E7477,"yyyymmdd")</f>
        <v/>
      </c>
    </row>
    <row r="7478">
      <c r="A7478" t="n">
        <v>50047645</v>
      </c>
      <c r="B7478" t="inlineStr">
        <is>
          <t>Staten Island</t>
        </is>
      </c>
      <c r="C7478" t="inlineStr">
        <is>
          <t>10305</t>
        </is>
      </c>
      <c r="D7478" t="inlineStr">
        <is>
          <t>Italian</t>
        </is>
      </c>
      <c r="E7478" s="8" t="n">
        <v>46160</v>
      </c>
      <c r="F7478" t="inlineStr">
        <is>
          <t>Violations were cited in the following area(s).</t>
        </is>
      </c>
      <c r="G7478" t="inlineStr">
        <is>
          <t>02G</t>
        </is>
      </c>
      <c r="H7478" t="inlineStr">
        <is>
          <t>Cold TCS food item held above 41 °F; smoked or processed fish held above 38 °F; intact raw eggs held above 45 °F; or reduced oxygen packaged (ROP) TCS foods held above required temperatures except during active necessary preparation.</t>
        </is>
      </c>
      <c r="I7478" t="inlineStr">
        <is>
          <t>Critical</t>
        </is>
      </c>
      <c r="J7478" t="n">
        <v>12</v>
      </c>
      <c r="K7478" t="inlineStr">
        <is>
          <t>A</t>
        </is>
      </c>
      <c r="L7478" s="9">
        <f>A7478&amp;"-"&amp;TEXT(E7478,"yyyymmdd")</f>
        <v/>
      </c>
    </row>
    <row r="7479">
      <c r="A7479" t="n">
        <v>50047645</v>
      </c>
      <c r="B7479" t="inlineStr">
        <is>
          <t>Staten Island</t>
        </is>
      </c>
      <c r="C7479" t="inlineStr">
        <is>
          <t>10305</t>
        </is>
      </c>
      <c r="D7479" t="inlineStr">
        <is>
          <t>Italian</t>
        </is>
      </c>
      <c r="E7479" s="8" t="n">
        <v>46160</v>
      </c>
      <c r="F7479" t="inlineStr">
        <is>
          <t>Violations were cited in the following area(s).</t>
        </is>
      </c>
      <c r="G7479" t="inlineStr">
        <is>
          <t>10F</t>
        </is>
      </c>
      <c r="H7479" t="inlineStr">
        <is>
          <t>Non-food contact surface or equipment made of unacceptable material, not kept clean, or not properly sealed, raised, spaced or movable to allow accessibility for cleaning on all sides, above and underneath the unit.</t>
        </is>
      </c>
      <c r="I7479" t="inlineStr">
        <is>
          <t>Not Critical</t>
        </is>
      </c>
      <c r="J7479" t="n">
        <v>12</v>
      </c>
      <c r="K7479" t="inlineStr">
        <is>
          <t>A</t>
        </is>
      </c>
      <c r="L7479" s="9">
        <f>A7479&amp;"-"&amp;TEXT(E7479,"yyyymmdd")</f>
        <v/>
      </c>
    </row>
    <row r="7480">
      <c r="A7480" t="n">
        <v>50060495</v>
      </c>
      <c r="B7480" t="inlineStr">
        <is>
          <t>Manhattan</t>
        </is>
      </c>
      <c r="C7480" t="inlineStr">
        <is>
          <t>10017</t>
        </is>
      </c>
      <c r="D7480" t="inlineStr">
        <is>
          <t>Sandwiches/Salads/Mixed Buffet</t>
        </is>
      </c>
      <c r="E7480" s="8" t="n">
        <v>46160</v>
      </c>
      <c r="F7480" t="inlineStr">
        <is>
          <t>Violations were cited in the following area(s).</t>
        </is>
      </c>
      <c r="G7480" t="inlineStr">
        <is>
          <t>02B</t>
        </is>
      </c>
      <c r="H7480" t="inlineStr">
        <is>
          <t>Hot TCS food item not held at or above 140 °F.</t>
        </is>
      </c>
      <c r="I7480" t="inlineStr">
        <is>
          <t>Critical</t>
        </is>
      </c>
      <c r="J7480" t="n">
        <v>34</v>
      </c>
      <c r="L7480" s="9">
        <f>A7480&amp;"-"&amp;TEXT(E7480,"yyyymmdd")</f>
        <v/>
      </c>
    </row>
    <row r="7481">
      <c r="A7481" t="n">
        <v>50060495</v>
      </c>
      <c r="B7481" t="inlineStr">
        <is>
          <t>Manhattan</t>
        </is>
      </c>
      <c r="C7481" t="inlineStr">
        <is>
          <t>10017</t>
        </is>
      </c>
      <c r="D7481" t="inlineStr">
        <is>
          <t>Sandwiches/Salads/Mixed Buffet</t>
        </is>
      </c>
      <c r="E7481" s="8" t="n">
        <v>46160</v>
      </c>
      <c r="F7481" t="inlineStr">
        <is>
          <t>Violations were cited in the following area(s).</t>
        </is>
      </c>
      <c r="G7481" t="inlineStr">
        <is>
          <t>02G</t>
        </is>
      </c>
      <c r="H7481" t="inlineStr">
        <is>
          <t>Cold TCS food item held above 41 °F; smoked or processed fish held above 38 °F; intact raw eggs held above 45 °F; or reduced oxygen packaged (ROP) TCS foods held above required temperatures except during active necessary preparation.</t>
        </is>
      </c>
      <c r="I7481" t="inlineStr">
        <is>
          <t>Critical</t>
        </is>
      </c>
      <c r="J7481" t="n">
        <v>34</v>
      </c>
      <c r="L7481" s="9">
        <f>A7481&amp;"-"&amp;TEXT(E7481,"yyyymmdd")</f>
        <v/>
      </c>
    </row>
    <row r="7482">
      <c r="A7482" t="n">
        <v>50060495</v>
      </c>
      <c r="B7482" t="inlineStr">
        <is>
          <t>Manhattan</t>
        </is>
      </c>
      <c r="C7482" t="inlineStr">
        <is>
          <t>10017</t>
        </is>
      </c>
      <c r="D7482" t="inlineStr">
        <is>
          <t>Sandwiches/Salads/Mixed Buffet</t>
        </is>
      </c>
      <c r="E7482" s="8" t="n">
        <v>46160</v>
      </c>
      <c r="F7482" t="inlineStr">
        <is>
          <t>Violations were cited in the following area(s).</t>
        </is>
      </c>
      <c r="G7482" t="inlineStr">
        <is>
          <t>02H</t>
        </is>
      </c>
      <c r="H7482" t="inlineStr">
        <is>
          <t>After cooking or removal from hot holding, TCS food not cooled by an approved method whereby the internal temperature is reduced from 140 °F to 70 °F or less within 2 hours, and from 70 °F to 41 °F or less within 4 additional hours.</t>
        </is>
      </c>
      <c r="I7482" t="inlineStr">
        <is>
          <t>Critical</t>
        </is>
      </c>
      <c r="J7482" t="n">
        <v>34</v>
      </c>
      <c r="L7482" s="9">
        <f>A7482&amp;"-"&amp;TEXT(E7482,"yyyymmdd")</f>
        <v/>
      </c>
    </row>
    <row r="7483">
      <c r="A7483" t="n">
        <v>50060495</v>
      </c>
      <c r="B7483" t="inlineStr">
        <is>
          <t>Manhattan</t>
        </is>
      </c>
      <c r="C7483" t="inlineStr">
        <is>
          <t>10017</t>
        </is>
      </c>
      <c r="D7483" t="inlineStr">
        <is>
          <t>Sandwiches/Salads/Mixed Buffet</t>
        </is>
      </c>
      <c r="E7483" s="8" t="n">
        <v>46160</v>
      </c>
      <c r="F7483" t="inlineStr">
        <is>
          <t>Violations were cited in the following area(s).</t>
        </is>
      </c>
      <c r="G7483" t="inlineStr">
        <is>
          <t>10B</t>
        </is>
      </c>
      <c r="H7483" t="inlineStr">
        <is>
          <t>Anti-siphonage or back-flow prevention device not provided where required; equipment or floor not properly drained; sewage disposal system in disrepair or not functioning properly. Condensation or liquid waste improperly disposed of.</t>
        </is>
      </c>
      <c r="I7483" t="inlineStr">
        <is>
          <t>Not Critical</t>
        </is>
      </c>
      <c r="J7483" t="n">
        <v>34</v>
      </c>
      <c r="L7483" s="9">
        <f>A7483&amp;"-"&amp;TEXT(E7483,"yyyymmdd")</f>
        <v/>
      </c>
    </row>
    <row r="7484">
      <c r="A7484" t="n">
        <v>50060495</v>
      </c>
      <c r="B7484" t="inlineStr">
        <is>
          <t>Manhattan</t>
        </is>
      </c>
      <c r="C7484" t="inlineStr">
        <is>
          <t>10017</t>
        </is>
      </c>
      <c r="D7484" t="inlineStr">
        <is>
          <t>Sandwiches/Salads/Mixed Buffet</t>
        </is>
      </c>
      <c r="E7484" s="8" t="n">
        <v>46160</v>
      </c>
      <c r="F7484" t="inlineStr">
        <is>
          <t>Violations were cited in the following area(s).</t>
        </is>
      </c>
      <c r="G7484" t="inlineStr">
        <is>
          <t>10F</t>
        </is>
      </c>
      <c r="H7484" t="inlineStr">
        <is>
          <t>Non-food contact surface or equipment made of unacceptable material, not kept clean, or not properly sealed, raised, spaced or movable to allow accessibility for cleaning on all sides, above and underneath the unit.</t>
        </is>
      </c>
      <c r="I7484" t="inlineStr">
        <is>
          <t>Not Critical</t>
        </is>
      </c>
      <c r="J7484" t="n">
        <v>34</v>
      </c>
      <c r="L7484" s="9">
        <f>A7484&amp;"-"&amp;TEXT(E7484,"yyyymmdd")</f>
        <v/>
      </c>
    </row>
    <row r="7485">
      <c r="A7485" t="n">
        <v>50065822</v>
      </c>
      <c r="B7485" t="inlineStr">
        <is>
          <t>Bronx</t>
        </is>
      </c>
      <c r="C7485" t="inlineStr">
        <is>
          <t>10455</t>
        </is>
      </c>
      <c r="D7485" t="inlineStr">
        <is>
          <t>Spanish</t>
        </is>
      </c>
      <c r="E7485" s="8" t="n">
        <v>46160</v>
      </c>
      <c r="F7485" t="inlineStr">
        <is>
          <t>Establishment Closed by DOHMH. Violations were cited in the following area(s) and those requiring immediate action were addressed.</t>
        </is>
      </c>
      <c r="G7485" t="inlineStr">
        <is>
          <t>02B</t>
        </is>
      </c>
      <c r="H7485" t="inlineStr">
        <is>
          <t>Hot TCS food item not held at or above 140 °F.</t>
        </is>
      </c>
      <c r="I7485" t="inlineStr">
        <is>
          <t>Critical</t>
        </is>
      </c>
      <c r="J7485" t="n">
        <v>102</v>
      </c>
      <c r="L7485" s="9">
        <f>A7485&amp;"-"&amp;TEXT(E7485,"yyyymmdd")</f>
        <v/>
      </c>
    </row>
    <row r="7486">
      <c r="A7486" t="n">
        <v>50065822</v>
      </c>
      <c r="B7486" t="inlineStr">
        <is>
          <t>Bronx</t>
        </is>
      </c>
      <c r="C7486" t="inlineStr">
        <is>
          <t>10455</t>
        </is>
      </c>
      <c r="D7486" t="inlineStr">
        <is>
          <t>Spanish</t>
        </is>
      </c>
      <c r="E7486" s="8" t="n">
        <v>46160</v>
      </c>
      <c r="F7486" t="inlineStr">
        <is>
          <t>Establishment Closed by DOHMH. Violations were cited in the following area(s) and those requiring immediate action were addressed.</t>
        </is>
      </c>
      <c r="G7486" t="inlineStr">
        <is>
          <t>02G</t>
        </is>
      </c>
      <c r="H7486" t="inlineStr">
        <is>
          <t>Cold TCS food item held above 41 °F; smoked or processed fish held above 38 °F; intact raw eggs held above 45 °F; or reduced oxygen packaged (ROP) TCS foods held above required temperatures except during active necessary preparation.</t>
        </is>
      </c>
      <c r="I7486" t="inlineStr">
        <is>
          <t>Critical</t>
        </is>
      </c>
      <c r="J7486" t="n">
        <v>102</v>
      </c>
      <c r="L7486" s="9">
        <f>A7486&amp;"-"&amp;TEXT(E7486,"yyyymmdd")</f>
        <v/>
      </c>
    </row>
    <row r="7487">
      <c r="A7487" t="n">
        <v>50065822</v>
      </c>
      <c r="B7487" t="inlineStr">
        <is>
          <t>Bronx</t>
        </is>
      </c>
      <c r="C7487" t="inlineStr">
        <is>
          <t>10455</t>
        </is>
      </c>
      <c r="D7487" t="inlineStr">
        <is>
          <t>Spanish</t>
        </is>
      </c>
      <c r="E7487" s="8" t="n">
        <v>46160</v>
      </c>
      <c r="F7487" t="inlineStr">
        <is>
          <t>Establishment Closed by DOHMH. Violations were cited in the following area(s) and those requiring immediate action were addressed.</t>
        </is>
      </c>
      <c r="G7487" t="inlineStr">
        <is>
          <t>04C</t>
        </is>
      </c>
      <c r="H7487" t="inlineStr">
        <is>
          <t>Food worker/food vendor does not use utensil or other barrier to eliminate bare hand contact with food that will not receive adequate additional heat treatment.</t>
        </is>
      </c>
      <c r="I7487" t="inlineStr">
        <is>
          <t>Critical</t>
        </is>
      </c>
      <c r="J7487" t="n">
        <v>102</v>
      </c>
      <c r="L7487" s="9">
        <f>A7487&amp;"-"&amp;TEXT(E7487,"yyyymmdd")</f>
        <v/>
      </c>
    </row>
    <row r="7488">
      <c r="A7488" t="n">
        <v>50065822</v>
      </c>
      <c r="B7488" t="inlineStr">
        <is>
          <t>Bronx</t>
        </is>
      </c>
      <c r="C7488" t="inlineStr">
        <is>
          <t>10455</t>
        </is>
      </c>
      <c r="D7488" t="inlineStr">
        <is>
          <t>Spanish</t>
        </is>
      </c>
      <c r="E7488" s="8" t="n">
        <v>46160</v>
      </c>
      <c r="F7488" t="inlineStr">
        <is>
          <t>Establishment Closed by DOHMH. Violations were cited in the following area(s) and those requiring immediate action were addressed.</t>
        </is>
      </c>
      <c r="G7488" t="inlineStr">
        <is>
          <t>04H</t>
        </is>
      </c>
      <c r="H7488" t="inlineStr">
        <is>
          <t>Raw, cooked or prepared food is adulterated, contaminated, cross-contaminated, or not discarded in accordance with HACCP plan.</t>
        </is>
      </c>
      <c r="I7488" t="inlineStr">
        <is>
          <t>Critical</t>
        </is>
      </c>
      <c r="J7488" t="n">
        <v>102</v>
      </c>
      <c r="L7488" s="9">
        <f>A7488&amp;"-"&amp;TEXT(E7488,"yyyymmdd")</f>
        <v/>
      </c>
    </row>
    <row r="7489">
      <c r="A7489" t="n">
        <v>50065822</v>
      </c>
      <c r="B7489" t="inlineStr">
        <is>
          <t>Bronx</t>
        </is>
      </c>
      <c r="C7489" t="inlineStr">
        <is>
          <t>10455</t>
        </is>
      </c>
      <c r="D7489" t="inlineStr">
        <is>
          <t>Spanish</t>
        </is>
      </c>
      <c r="E7489" s="8" t="n">
        <v>46160</v>
      </c>
      <c r="F7489" t="inlineStr">
        <is>
          <t>Establishment Closed by DOHMH. Violations were cited in the following area(s) and those requiring immediate action were addressed.</t>
        </is>
      </c>
      <c r="G7489" t="inlineStr">
        <is>
          <t>04K</t>
        </is>
      </c>
      <c r="H7489" t="inlineStr">
        <is>
          <t>Evidence of rats or live rats in establishment's food or non-food areas.</t>
        </is>
      </c>
      <c r="I7489" t="inlineStr">
        <is>
          <t>Critical</t>
        </is>
      </c>
      <c r="J7489" t="n">
        <v>102</v>
      </c>
      <c r="L7489" s="9">
        <f>A7489&amp;"-"&amp;TEXT(E7489,"yyyymmdd")</f>
        <v/>
      </c>
    </row>
    <row r="7490">
      <c r="A7490" t="n">
        <v>50065822</v>
      </c>
      <c r="B7490" t="inlineStr">
        <is>
          <t>Bronx</t>
        </is>
      </c>
      <c r="C7490" t="inlineStr">
        <is>
          <t>10455</t>
        </is>
      </c>
      <c r="D7490" t="inlineStr">
        <is>
          <t>Spanish</t>
        </is>
      </c>
      <c r="E7490" s="8" t="n">
        <v>46160</v>
      </c>
      <c r="F7490" t="inlineStr">
        <is>
          <t>Establishment Closed by DOHMH. Violations were cited in the following area(s) and those requiring immediate action were addressed.</t>
        </is>
      </c>
      <c r="G7490" t="inlineStr">
        <is>
          <t>04M</t>
        </is>
      </c>
      <c r="H7490" t="inlineStr">
        <is>
          <t>Live roaches in facility's food or non-food area.</t>
        </is>
      </c>
      <c r="I7490" t="inlineStr">
        <is>
          <t>Critical</t>
        </is>
      </c>
      <c r="J7490" t="n">
        <v>102</v>
      </c>
      <c r="L7490" s="9">
        <f>A7490&amp;"-"&amp;TEXT(E7490,"yyyymmdd")</f>
        <v/>
      </c>
    </row>
    <row r="7491">
      <c r="A7491" t="n">
        <v>50065822</v>
      </c>
      <c r="B7491" t="inlineStr">
        <is>
          <t>Bronx</t>
        </is>
      </c>
      <c r="C7491" t="inlineStr">
        <is>
          <t>10455</t>
        </is>
      </c>
      <c r="D7491" t="inlineStr">
        <is>
          <t>Spanish</t>
        </is>
      </c>
      <c r="E7491" s="8" t="n">
        <v>46160</v>
      </c>
      <c r="F7491" t="inlineStr">
        <is>
          <t>Establishment Closed by DOHMH. Violations were cited in the following area(s) and those requiring immediate action were addressed.</t>
        </is>
      </c>
      <c r="G7491" t="inlineStr">
        <is>
          <t>06A</t>
        </is>
      </c>
      <c r="H7491" t="inlineStr">
        <is>
          <t>Personal cleanliness is inadequate. Outer garment soiled with possible contaminant. Effective hair restraint not worn where required. Jewelry worn on hands or arms. Fingernail polish worn or fingernails not kept clean and trimmed.</t>
        </is>
      </c>
      <c r="I7491" t="inlineStr">
        <is>
          <t>Critical</t>
        </is>
      </c>
      <c r="J7491" t="n">
        <v>102</v>
      </c>
      <c r="L7491" s="9">
        <f>A7491&amp;"-"&amp;TEXT(E7491,"yyyymmdd")</f>
        <v/>
      </c>
    </row>
    <row r="7492">
      <c r="A7492" t="n">
        <v>50065822</v>
      </c>
      <c r="B7492" t="inlineStr">
        <is>
          <t>Bronx</t>
        </is>
      </c>
      <c r="C7492" t="inlineStr">
        <is>
          <t>10455</t>
        </is>
      </c>
      <c r="D7492" t="inlineStr">
        <is>
          <t>Spanish</t>
        </is>
      </c>
      <c r="E7492" s="8" t="n">
        <v>46160</v>
      </c>
      <c r="F7492" t="inlineStr">
        <is>
          <t>Establishment Closed by DOHMH. Violations were cited in the following area(s) and those requiring immediate action were addressed.</t>
        </is>
      </c>
      <c r="G7492" t="inlineStr">
        <is>
          <t>06C</t>
        </is>
      </c>
      <c r="H749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492" t="inlineStr">
        <is>
          <t>Critical</t>
        </is>
      </c>
      <c r="J7492" t="n">
        <v>102</v>
      </c>
      <c r="L7492" s="9">
        <f>A7492&amp;"-"&amp;TEXT(E7492,"yyyymmdd")</f>
        <v/>
      </c>
    </row>
    <row r="7493">
      <c r="A7493" t="n">
        <v>50065822</v>
      </c>
      <c r="B7493" t="inlineStr">
        <is>
          <t>Bronx</t>
        </is>
      </c>
      <c r="C7493" t="inlineStr">
        <is>
          <t>10455</t>
        </is>
      </c>
      <c r="D7493" t="inlineStr">
        <is>
          <t>Spanish</t>
        </is>
      </c>
      <c r="E7493" s="8" t="n">
        <v>46160</v>
      </c>
      <c r="F7493" t="inlineStr">
        <is>
          <t>Establishment Closed by DOHMH. Violations were cited in the following area(s) and those requiring immediate action were addressed.</t>
        </is>
      </c>
      <c r="G7493" t="inlineStr">
        <is>
          <t>06D</t>
        </is>
      </c>
      <c r="H7493" t="inlineStr">
        <is>
          <t>Food contact surface not properly washed, rinsed and sanitized after each use and following any activity when contamination may have occurred.</t>
        </is>
      </c>
      <c r="I7493" t="inlineStr">
        <is>
          <t>Critical</t>
        </is>
      </c>
      <c r="J7493" t="n">
        <v>102</v>
      </c>
      <c r="L7493" s="9">
        <f>A7493&amp;"-"&amp;TEXT(E7493,"yyyymmdd")</f>
        <v/>
      </c>
    </row>
    <row r="7494">
      <c r="A7494" t="n">
        <v>50065822</v>
      </c>
      <c r="B7494" t="inlineStr">
        <is>
          <t>Bronx</t>
        </is>
      </c>
      <c r="C7494" t="inlineStr">
        <is>
          <t>10455</t>
        </is>
      </c>
      <c r="D7494" t="inlineStr">
        <is>
          <t>Spanish</t>
        </is>
      </c>
      <c r="E7494" s="8" t="n">
        <v>46160</v>
      </c>
      <c r="F7494" t="inlineStr">
        <is>
          <t>Establishment Closed by DOHMH. Violations were cited in the following area(s) and those requiring immediate action were addressed.</t>
        </is>
      </c>
      <c r="G7494" t="inlineStr">
        <is>
          <t>06E</t>
        </is>
      </c>
      <c r="H7494" t="inlineStr">
        <is>
          <t>Sanitized equipment or utensil, including in-use food dispensing utensil, improperly used or stored.</t>
        </is>
      </c>
      <c r="I7494" t="inlineStr">
        <is>
          <t>Critical</t>
        </is>
      </c>
      <c r="J7494" t="n">
        <v>102</v>
      </c>
      <c r="L7494" s="9">
        <f>A7494&amp;"-"&amp;TEXT(E7494,"yyyymmdd")</f>
        <v/>
      </c>
    </row>
    <row r="7495">
      <c r="A7495" t="n">
        <v>50065822</v>
      </c>
      <c r="B7495" t="inlineStr">
        <is>
          <t>Bronx</t>
        </is>
      </c>
      <c r="C7495" t="inlineStr">
        <is>
          <t>10455</t>
        </is>
      </c>
      <c r="D7495" t="inlineStr">
        <is>
          <t>Spanish</t>
        </is>
      </c>
      <c r="E7495" s="8" t="n">
        <v>46160</v>
      </c>
      <c r="F7495" t="inlineStr">
        <is>
          <t>Establishment Closed by DOHMH. Violations were cited in the following area(s) and those requiring immediate action were addressed.</t>
        </is>
      </c>
      <c r="G7495" t="inlineStr">
        <is>
          <t>08A</t>
        </is>
      </c>
      <c r="H7495" t="inlineStr">
        <is>
          <t>Establishment is not free of harborage or conditions conducive to rodents, insects or other pests.</t>
        </is>
      </c>
      <c r="I7495" t="inlineStr">
        <is>
          <t>Not Critical</t>
        </is>
      </c>
      <c r="J7495" t="n">
        <v>102</v>
      </c>
      <c r="L7495" s="9">
        <f>A7495&amp;"-"&amp;TEXT(E7495,"yyyymmdd")</f>
        <v/>
      </c>
    </row>
    <row r="7496">
      <c r="A7496" t="n">
        <v>50065822</v>
      </c>
      <c r="B7496" t="inlineStr">
        <is>
          <t>Bronx</t>
        </is>
      </c>
      <c r="C7496" t="inlineStr">
        <is>
          <t>10455</t>
        </is>
      </c>
      <c r="D7496" t="inlineStr">
        <is>
          <t>Spanish</t>
        </is>
      </c>
      <c r="E7496" s="8" t="n">
        <v>46160</v>
      </c>
      <c r="F7496" t="inlineStr">
        <is>
          <t>Establishment Closed by DOHMH. Violations were cited in the following area(s) and those requiring immediate action were addressed.</t>
        </is>
      </c>
      <c r="G7496" t="inlineStr">
        <is>
          <t>10B</t>
        </is>
      </c>
      <c r="H7496" t="inlineStr">
        <is>
          <t>Anti-siphonage or back-flow prevention device not provided where required; equipment or floor not properly drained; sewage disposal system in disrepair or not functioning properly. Condensation or liquid waste improperly disposed of.</t>
        </is>
      </c>
      <c r="I7496" t="inlineStr">
        <is>
          <t>Not Critical</t>
        </is>
      </c>
      <c r="J7496" t="n">
        <v>102</v>
      </c>
      <c r="L7496" s="9">
        <f>A7496&amp;"-"&amp;TEXT(E7496,"yyyymmdd")</f>
        <v/>
      </c>
    </row>
    <row r="7497">
      <c r="A7497" t="n">
        <v>50065822</v>
      </c>
      <c r="B7497" t="inlineStr">
        <is>
          <t>Bronx</t>
        </is>
      </c>
      <c r="C7497" t="inlineStr">
        <is>
          <t>10455</t>
        </is>
      </c>
      <c r="D7497" t="inlineStr">
        <is>
          <t>Spanish</t>
        </is>
      </c>
      <c r="E7497" s="8" t="n">
        <v>46160</v>
      </c>
      <c r="F7497" t="inlineStr">
        <is>
          <t>Establishment Closed by DOHMH. Violations were cited in the following area(s) and those requiring immediate action were addressed.</t>
        </is>
      </c>
      <c r="G7497" t="inlineStr">
        <is>
          <t>10E</t>
        </is>
      </c>
      <c r="H7497" t="inlineStr">
        <is>
          <t>Accurate thermometer not provided or properly located in refrigerated, cold storage or hot holding equipment</t>
        </is>
      </c>
      <c r="I7497" t="inlineStr">
        <is>
          <t>Not Critical</t>
        </is>
      </c>
      <c r="J7497" t="n">
        <v>102</v>
      </c>
      <c r="L7497" s="9">
        <f>A7497&amp;"-"&amp;TEXT(E7497,"yyyymmdd")</f>
        <v/>
      </c>
    </row>
    <row r="7498">
      <c r="A7498" t="n">
        <v>50065822</v>
      </c>
      <c r="B7498" t="inlineStr">
        <is>
          <t>Bronx</t>
        </is>
      </c>
      <c r="C7498" t="inlineStr">
        <is>
          <t>10455</t>
        </is>
      </c>
      <c r="D7498" t="inlineStr">
        <is>
          <t>Spanish</t>
        </is>
      </c>
      <c r="E7498" s="8" t="n">
        <v>46160</v>
      </c>
      <c r="F7498" t="inlineStr">
        <is>
          <t>Establishment Closed by DOHMH. Violations were cited in the following area(s) and those requiring immediate action were addressed.</t>
        </is>
      </c>
      <c r="G7498" t="inlineStr">
        <is>
          <t>10F</t>
        </is>
      </c>
      <c r="H7498" t="inlineStr">
        <is>
          <t>Non-food contact surface or equipment made of unacceptable material, not kept clean, or not properly sealed, raised, spaced or movable to allow accessibility for cleaning on all sides, above and underneath the unit.</t>
        </is>
      </c>
      <c r="I7498" t="inlineStr">
        <is>
          <t>Not Critical</t>
        </is>
      </c>
      <c r="J7498" t="n">
        <v>102</v>
      </c>
      <c r="L7498" s="9">
        <f>A7498&amp;"-"&amp;TEXT(E7498,"yyyymmdd")</f>
        <v/>
      </c>
    </row>
    <row r="7499">
      <c r="A7499" t="n">
        <v>50070943</v>
      </c>
      <c r="B7499" t="inlineStr">
        <is>
          <t>Manhattan</t>
        </is>
      </c>
      <c r="C7499" t="inlineStr">
        <is>
          <t>10031</t>
        </is>
      </c>
      <c r="D7499" t="inlineStr">
        <is>
          <t>Pizza</t>
        </is>
      </c>
      <c r="E7499" s="8" t="n">
        <v>46160</v>
      </c>
      <c r="F7499" t="inlineStr">
        <is>
          <t>Violations were cited in the following area(s).</t>
        </is>
      </c>
      <c r="G7499" t="inlineStr">
        <is>
          <t>04A</t>
        </is>
      </c>
      <c r="H7499" t="inlineStr">
        <is>
          <t>Food Protection Certificate (FPC) not held by manager or supervisor of food operations.</t>
        </is>
      </c>
      <c r="I7499" t="inlineStr">
        <is>
          <t>Critical</t>
        </is>
      </c>
      <c r="J7499" t="n">
        <v>13</v>
      </c>
      <c r="K7499" t="inlineStr">
        <is>
          <t>A</t>
        </is>
      </c>
      <c r="L7499" s="9">
        <f>A7499&amp;"-"&amp;TEXT(E7499,"yyyymmdd")</f>
        <v/>
      </c>
    </row>
    <row r="7500">
      <c r="A7500" t="n">
        <v>50070943</v>
      </c>
      <c r="B7500" t="inlineStr">
        <is>
          <t>Manhattan</t>
        </is>
      </c>
      <c r="C7500" t="inlineStr">
        <is>
          <t>10031</t>
        </is>
      </c>
      <c r="D7500" t="inlineStr">
        <is>
          <t>Pizza</t>
        </is>
      </c>
      <c r="E7500" s="8" t="n">
        <v>46160</v>
      </c>
      <c r="F7500" t="inlineStr">
        <is>
          <t>Violations were cited in the following area(s).</t>
        </is>
      </c>
      <c r="G7500" t="inlineStr">
        <is>
          <t>10F</t>
        </is>
      </c>
      <c r="H7500" t="inlineStr">
        <is>
          <t>Non-food contact surface or equipment made of unacceptable material, not kept clean, or not properly sealed, raised, spaced or movable to allow accessibility for cleaning on all sides, above and underneath the unit.</t>
        </is>
      </c>
      <c r="I7500" t="inlineStr">
        <is>
          <t>Not Critical</t>
        </is>
      </c>
      <c r="J7500" t="n">
        <v>13</v>
      </c>
      <c r="K7500" t="inlineStr">
        <is>
          <t>A</t>
        </is>
      </c>
      <c r="L7500" s="9">
        <f>A7500&amp;"-"&amp;TEXT(E7500,"yyyymmdd")</f>
        <v/>
      </c>
    </row>
    <row r="7501">
      <c r="A7501" t="n">
        <v>50071042</v>
      </c>
      <c r="B7501" t="inlineStr">
        <is>
          <t>Queens</t>
        </is>
      </c>
      <c r="C7501" t="inlineStr">
        <is>
          <t>11421</t>
        </is>
      </c>
      <c r="D7501" t="inlineStr">
        <is>
          <t>Latin American</t>
        </is>
      </c>
      <c r="E7501" s="8" t="n">
        <v>46160</v>
      </c>
      <c r="F7501" t="inlineStr">
        <is>
          <t>Violations were cited in the following area(s).</t>
        </is>
      </c>
      <c r="G7501" t="inlineStr">
        <is>
          <t>04L</t>
        </is>
      </c>
      <c r="H7501" t="inlineStr">
        <is>
          <t>Evidence of mice or live mice in establishment's food or non-food areas.</t>
        </is>
      </c>
      <c r="I7501" t="inlineStr">
        <is>
          <t>Critical</t>
        </is>
      </c>
      <c r="J7501" t="n">
        <v>40</v>
      </c>
      <c r="L7501" s="9">
        <f>A7501&amp;"-"&amp;TEXT(E7501,"yyyymmdd")</f>
        <v/>
      </c>
    </row>
    <row r="7502">
      <c r="A7502" t="n">
        <v>50071042</v>
      </c>
      <c r="B7502" t="inlineStr">
        <is>
          <t>Queens</t>
        </is>
      </c>
      <c r="C7502" t="inlineStr">
        <is>
          <t>11421</t>
        </is>
      </c>
      <c r="D7502" t="inlineStr">
        <is>
          <t>Latin American</t>
        </is>
      </c>
      <c r="E7502" s="8" t="n">
        <v>46160</v>
      </c>
      <c r="F7502" t="inlineStr">
        <is>
          <t>Violations were cited in the following area(s).</t>
        </is>
      </c>
      <c r="G7502" t="inlineStr">
        <is>
          <t>06C</t>
        </is>
      </c>
      <c r="H750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502" t="inlineStr">
        <is>
          <t>Critical</t>
        </is>
      </c>
      <c r="J7502" t="n">
        <v>40</v>
      </c>
      <c r="L7502" s="9">
        <f>A7502&amp;"-"&amp;TEXT(E7502,"yyyymmdd")</f>
        <v/>
      </c>
    </row>
    <row r="7503">
      <c r="A7503" t="n">
        <v>50071042</v>
      </c>
      <c r="B7503" t="inlineStr">
        <is>
          <t>Queens</t>
        </is>
      </c>
      <c r="C7503" t="inlineStr">
        <is>
          <t>11421</t>
        </is>
      </c>
      <c r="D7503" t="inlineStr">
        <is>
          <t>Latin American</t>
        </is>
      </c>
      <c r="E7503" s="8" t="n">
        <v>46160</v>
      </c>
      <c r="F7503" t="inlineStr">
        <is>
          <t>Violations were cited in the following area(s).</t>
        </is>
      </c>
      <c r="G7503" t="inlineStr">
        <is>
          <t>08A</t>
        </is>
      </c>
      <c r="H7503" t="inlineStr">
        <is>
          <t>Establishment is not free of harborage or conditions conducive to rodents, insects or other pests.</t>
        </is>
      </c>
      <c r="I7503" t="inlineStr">
        <is>
          <t>Not Critical</t>
        </is>
      </c>
      <c r="J7503" t="n">
        <v>40</v>
      </c>
      <c r="L7503" s="9">
        <f>A7503&amp;"-"&amp;TEXT(E7503,"yyyymmdd")</f>
        <v/>
      </c>
    </row>
    <row r="7504">
      <c r="A7504" t="n">
        <v>50071042</v>
      </c>
      <c r="B7504" t="inlineStr">
        <is>
          <t>Queens</t>
        </is>
      </c>
      <c r="C7504" t="inlineStr">
        <is>
          <t>11421</t>
        </is>
      </c>
      <c r="D7504" t="inlineStr">
        <is>
          <t>Latin American</t>
        </is>
      </c>
      <c r="E7504" s="8" t="n">
        <v>46160</v>
      </c>
      <c r="F7504" t="inlineStr">
        <is>
          <t>Violations were cited in the following area(s).</t>
        </is>
      </c>
      <c r="G7504" t="inlineStr">
        <is>
          <t>10B</t>
        </is>
      </c>
      <c r="H7504" t="inlineStr">
        <is>
          <t>Anti-siphonage or back-flow prevention device not provided where required; equipment or floor not properly drained; sewage disposal system in disrepair or not functioning properly. Condensation or liquid waste improperly disposed of.</t>
        </is>
      </c>
      <c r="I7504" t="inlineStr">
        <is>
          <t>Not Critical</t>
        </is>
      </c>
      <c r="J7504" t="n">
        <v>40</v>
      </c>
      <c r="L7504" s="9">
        <f>A7504&amp;"-"&amp;TEXT(E7504,"yyyymmdd")</f>
        <v/>
      </c>
    </row>
    <row r="7505">
      <c r="A7505" t="n">
        <v>50073316</v>
      </c>
      <c r="B7505" t="inlineStr">
        <is>
          <t>Brooklyn</t>
        </is>
      </c>
      <c r="C7505" t="inlineStr">
        <is>
          <t>11217</t>
        </is>
      </c>
      <c r="D7505" t="inlineStr">
        <is>
          <t>Vegetarian</t>
        </is>
      </c>
      <c r="E7505" s="8" t="n">
        <v>46160</v>
      </c>
      <c r="F7505" t="inlineStr">
        <is>
          <t>Violations were cited in the following area(s).</t>
        </is>
      </c>
      <c r="G7505" t="inlineStr">
        <is>
          <t>06C</t>
        </is>
      </c>
      <c r="H750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505" t="inlineStr">
        <is>
          <t>Critical</t>
        </is>
      </c>
      <c r="J7505" t="n">
        <v>13</v>
      </c>
      <c r="K7505" t="inlineStr">
        <is>
          <t>A</t>
        </is>
      </c>
      <c r="L7505" s="9">
        <f>A7505&amp;"-"&amp;TEXT(E7505,"yyyymmdd")</f>
        <v/>
      </c>
    </row>
    <row r="7506">
      <c r="A7506" t="n">
        <v>50073316</v>
      </c>
      <c r="B7506" t="inlineStr">
        <is>
          <t>Brooklyn</t>
        </is>
      </c>
      <c r="C7506" t="inlineStr">
        <is>
          <t>11217</t>
        </is>
      </c>
      <c r="D7506" t="inlineStr">
        <is>
          <t>Vegetarian</t>
        </is>
      </c>
      <c r="E7506" s="8" t="n">
        <v>46160</v>
      </c>
      <c r="F7506" t="inlineStr">
        <is>
          <t>Violations were cited in the following area(s).</t>
        </is>
      </c>
      <c r="G7506" t="inlineStr">
        <is>
          <t>06D</t>
        </is>
      </c>
      <c r="H7506" t="inlineStr">
        <is>
          <t>Food contact surface not properly washed, rinsed and sanitized after each use and following any activity when contamination may have occurred.</t>
        </is>
      </c>
      <c r="I7506" t="inlineStr">
        <is>
          <t>Critical</t>
        </is>
      </c>
      <c r="J7506" t="n">
        <v>13</v>
      </c>
      <c r="K7506" t="inlineStr">
        <is>
          <t>A</t>
        </is>
      </c>
      <c r="L7506" s="9">
        <f>A7506&amp;"-"&amp;TEXT(E7506,"yyyymmdd")</f>
        <v/>
      </c>
    </row>
    <row r="7507">
      <c r="A7507" t="n">
        <v>50076831</v>
      </c>
      <c r="B7507" t="inlineStr">
        <is>
          <t>Brooklyn</t>
        </is>
      </c>
      <c r="C7507" t="inlineStr">
        <is>
          <t>11237</t>
        </is>
      </c>
      <c r="D7507" t="inlineStr">
        <is>
          <t>Mexican</t>
        </is>
      </c>
      <c r="E7507" s="8" t="n">
        <v>46160</v>
      </c>
      <c r="F7507" t="inlineStr">
        <is>
          <t>Violations were cited in the following area(s).</t>
        </is>
      </c>
      <c r="G7507" t="inlineStr">
        <is>
          <t>02G</t>
        </is>
      </c>
      <c r="H7507" t="inlineStr">
        <is>
          <t>Cold TCS food item held above 41 °F; smoked or processed fish held above 38 °F; intact raw eggs held above 45 °F; or reduced oxygen packaged (ROP) TCS foods held above required temperatures except during active necessary preparation.</t>
        </is>
      </c>
      <c r="I7507" t="inlineStr">
        <is>
          <t>Critical</t>
        </is>
      </c>
      <c r="J7507" t="n">
        <v>12</v>
      </c>
      <c r="K7507" t="inlineStr">
        <is>
          <t>A</t>
        </is>
      </c>
      <c r="L7507" s="9">
        <f>A7507&amp;"-"&amp;TEXT(E7507,"yyyymmdd")</f>
        <v/>
      </c>
    </row>
    <row r="7508">
      <c r="A7508" t="n">
        <v>50076831</v>
      </c>
      <c r="B7508" t="inlineStr">
        <is>
          <t>Brooklyn</t>
        </is>
      </c>
      <c r="C7508" t="inlineStr">
        <is>
          <t>11237</t>
        </is>
      </c>
      <c r="D7508" t="inlineStr">
        <is>
          <t>Mexican</t>
        </is>
      </c>
      <c r="E7508" s="8" t="n">
        <v>46160</v>
      </c>
      <c r="F7508" t="inlineStr">
        <is>
          <t>Violations were cited in the following area(s).</t>
        </is>
      </c>
      <c r="G7508" t="inlineStr">
        <is>
          <t>10F</t>
        </is>
      </c>
      <c r="H7508" t="inlineStr">
        <is>
          <t>Non-food contact surface or equipment made of unacceptable material, not kept clean, or not properly sealed, raised, spaced or movable to allow accessibility for cleaning on all sides, above and underneath the unit.</t>
        </is>
      </c>
      <c r="I7508" t="inlineStr">
        <is>
          <t>Not Critical</t>
        </is>
      </c>
      <c r="J7508" t="n">
        <v>12</v>
      </c>
      <c r="K7508" t="inlineStr">
        <is>
          <t>A</t>
        </is>
      </c>
      <c r="L7508" s="9">
        <f>A7508&amp;"-"&amp;TEXT(E7508,"yyyymmdd")</f>
        <v/>
      </c>
    </row>
    <row r="7509">
      <c r="A7509" t="n">
        <v>50080585</v>
      </c>
      <c r="B7509" t="inlineStr">
        <is>
          <t>Manhattan</t>
        </is>
      </c>
      <c r="C7509" t="inlineStr">
        <is>
          <t>10017</t>
        </is>
      </c>
      <c r="D7509" t="inlineStr">
        <is>
          <t>Australian</t>
        </is>
      </c>
      <c r="E7509" s="8" t="n">
        <v>46160</v>
      </c>
      <c r="F7509" t="inlineStr">
        <is>
          <t>Violations were cited in the following area(s).</t>
        </is>
      </c>
      <c r="G7509" t="inlineStr">
        <is>
          <t>02G</t>
        </is>
      </c>
      <c r="H7509" t="inlineStr">
        <is>
          <t>Cold TCS food item held above 41 °F; smoked or processed fish held above 38 °F; intact raw eggs held above 45 °F; or reduced oxygen packaged (ROP) TCS foods held above required temperatures except during active necessary preparation.</t>
        </is>
      </c>
      <c r="I7509" t="inlineStr">
        <is>
          <t>Critical</t>
        </is>
      </c>
      <c r="J7509" t="n">
        <v>53</v>
      </c>
      <c r="L7509" s="9">
        <f>A7509&amp;"-"&amp;TEXT(E7509,"yyyymmdd")</f>
        <v/>
      </c>
    </row>
    <row r="7510">
      <c r="A7510" t="n">
        <v>50080585</v>
      </c>
      <c r="B7510" t="inlineStr">
        <is>
          <t>Manhattan</t>
        </is>
      </c>
      <c r="C7510" t="inlineStr">
        <is>
          <t>10017</t>
        </is>
      </c>
      <c r="D7510" t="inlineStr">
        <is>
          <t>Australian</t>
        </is>
      </c>
      <c r="E7510" s="8" t="n">
        <v>46160</v>
      </c>
      <c r="F7510" t="inlineStr">
        <is>
          <t>Violations were cited in the following area(s).</t>
        </is>
      </c>
      <c r="G7510" t="inlineStr">
        <is>
          <t>04H</t>
        </is>
      </c>
      <c r="H7510" t="inlineStr">
        <is>
          <t>Raw, cooked or prepared food is adulterated, contaminated, cross-contaminated, or not discarded in accordance with HACCP plan.</t>
        </is>
      </c>
      <c r="I7510" t="inlineStr">
        <is>
          <t>Critical</t>
        </is>
      </c>
      <c r="J7510" t="n">
        <v>53</v>
      </c>
      <c r="L7510" s="9">
        <f>A7510&amp;"-"&amp;TEXT(E7510,"yyyymmdd")</f>
        <v/>
      </c>
    </row>
    <row r="7511">
      <c r="A7511" t="n">
        <v>50080585</v>
      </c>
      <c r="B7511" t="inlineStr">
        <is>
          <t>Manhattan</t>
        </is>
      </c>
      <c r="C7511" t="inlineStr">
        <is>
          <t>10017</t>
        </is>
      </c>
      <c r="D7511" t="inlineStr">
        <is>
          <t>Australian</t>
        </is>
      </c>
      <c r="E7511" s="8" t="n">
        <v>46160</v>
      </c>
      <c r="F7511" t="inlineStr">
        <is>
          <t>Violations were cited in the following area(s).</t>
        </is>
      </c>
      <c r="G7511" t="inlineStr">
        <is>
          <t>05F</t>
        </is>
      </c>
      <c r="H7511" t="inlineStr">
        <is>
          <t>Insufficient or no hot holding, cold storage or cold holding equipment provided to maintain Time/Temperature Control for Safety Foods (TCS) at required temperatures</t>
        </is>
      </c>
      <c r="I7511" t="inlineStr">
        <is>
          <t>Critical</t>
        </is>
      </c>
      <c r="J7511" t="n">
        <v>53</v>
      </c>
      <c r="L7511" s="9">
        <f>A7511&amp;"-"&amp;TEXT(E7511,"yyyymmdd")</f>
        <v/>
      </c>
    </row>
    <row r="7512">
      <c r="A7512" t="n">
        <v>50080585</v>
      </c>
      <c r="B7512" t="inlineStr">
        <is>
          <t>Manhattan</t>
        </is>
      </c>
      <c r="C7512" t="inlineStr">
        <is>
          <t>10017</t>
        </is>
      </c>
      <c r="D7512" t="inlineStr">
        <is>
          <t>Australian</t>
        </is>
      </c>
      <c r="E7512" s="8" t="n">
        <v>46160</v>
      </c>
      <c r="F7512" t="inlineStr">
        <is>
          <t>Violations were cited in the following area(s).</t>
        </is>
      </c>
      <c r="G7512" t="inlineStr">
        <is>
          <t>06C</t>
        </is>
      </c>
      <c r="H751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512" t="inlineStr">
        <is>
          <t>Critical</t>
        </is>
      </c>
      <c r="J7512" t="n">
        <v>53</v>
      </c>
      <c r="L7512" s="9">
        <f>A7512&amp;"-"&amp;TEXT(E7512,"yyyymmdd")</f>
        <v/>
      </c>
    </row>
    <row r="7513">
      <c r="A7513" t="n">
        <v>50089524</v>
      </c>
      <c r="B7513" t="inlineStr">
        <is>
          <t>Queens</t>
        </is>
      </c>
      <c r="C7513" t="inlineStr">
        <is>
          <t>11429</t>
        </is>
      </c>
      <c r="D7513" t="inlineStr">
        <is>
          <t>Chicken</t>
        </is>
      </c>
      <c r="E7513" s="8" t="n">
        <v>46160</v>
      </c>
      <c r="F7513" t="inlineStr">
        <is>
          <t>Violations were cited in the following area(s).</t>
        </is>
      </c>
      <c r="G7513" t="inlineStr">
        <is>
          <t>04N</t>
        </is>
      </c>
      <c r="H7513" t="inlineStr">
        <is>
          <t>Filth flies or food/refuse/sewage associated with (FRSA) flies or other nuisance pests in establishment’s food and/or non-food areas. FRSA flies include house flies, blow flies, bottle flies, flesh flies, drain flies, Phorid flies and fruit flies.</t>
        </is>
      </c>
      <c r="I7513" t="inlineStr">
        <is>
          <t>Critical</t>
        </is>
      </c>
      <c r="J7513" t="n">
        <v>12</v>
      </c>
      <c r="K7513" t="inlineStr">
        <is>
          <t>A</t>
        </is>
      </c>
      <c r="L7513" s="9">
        <f>A7513&amp;"-"&amp;TEXT(E7513,"yyyymmdd")</f>
        <v/>
      </c>
    </row>
    <row r="7514">
      <c r="A7514" t="n">
        <v>50089524</v>
      </c>
      <c r="B7514" t="inlineStr">
        <is>
          <t>Queens</t>
        </is>
      </c>
      <c r="C7514" t="inlineStr">
        <is>
          <t>11429</t>
        </is>
      </c>
      <c r="D7514" t="inlineStr">
        <is>
          <t>Chicken</t>
        </is>
      </c>
      <c r="E7514" s="8" t="n">
        <v>46160</v>
      </c>
      <c r="F7514" t="inlineStr">
        <is>
          <t>Violations were cited in the following area(s).</t>
        </is>
      </c>
      <c r="G7514" t="inlineStr">
        <is>
          <t>08A</t>
        </is>
      </c>
      <c r="H7514" t="inlineStr">
        <is>
          <t>Establishment is not free of harborage or conditions conducive to rodents, insects or other pests.</t>
        </is>
      </c>
      <c r="I7514" t="inlineStr">
        <is>
          <t>Not Critical</t>
        </is>
      </c>
      <c r="J7514" t="n">
        <v>12</v>
      </c>
      <c r="K7514" t="inlineStr">
        <is>
          <t>A</t>
        </is>
      </c>
      <c r="L7514" s="9">
        <f>A7514&amp;"-"&amp;TEXT(E7514,"yyyymmdd")</f>
        <v/>
      </c>
    </row>
    <row r="7515">
      <c r="A7515" t="n">
        <v>50089524</v>
      </c>
      <c r="B7515" t="inlineStr">
        <is>
          <t>Queens</t>
        </is>
      </c>
      <c r="C7515" t="inlineStr">
        <is>
          <t>11429</t>
        </is>
      </c>
      <c r="D7515" t="inlineStr">
        <is>
          <t>Chicken</t>
        </is>
      </c>
      <c r="E7515" s="8" t="n">
        <v>46160</v>
      </c>
      <c r="F7515" t="inlineStr">
        <is>
          <t>Violations were cited in the following area(s).</t>
        </is>
      </c>
      <c r="G7515" t="inlineStr">
        <is>
          <t>09B</t>
        </is>
      </c>
      <c r="H7515" t="inlineStr">
        <is>
          <t>Thawing procedure improper.</t>
        </is>
      </c>
      <c r="I7515" t="inlineStr">
        <is>
          <t>Not Critical</t>
        </is>
      </c>
      <c r="J7515" t="n">
        <v>12</v>
      </c>
      <c r="K7515" t="inlineStr">
        <is>
          <t>A</t>
        </is>
      </c>
      <c r="L7515" s="9">
        <f>A7515&amp;"-"&amp;TEXT(E7515,"yyyymmdd")</f>
        <v/>
      </c>
    </row>
    <row r="7516">
      <c r="A7516" t="n">
        <v>50093195</v>
      </c>
      <c r="B7516" t="inlineStr">
        <is>
          <t>Queens</t>
        </is>
      </c>
      <c r="C7516" t="inlineStr">
        <is>
          <t>11694</t>
        </is>
      </c>
      <c r="D7516" t="inlineStr">
        <is>
          <t>Japanese</t>
        </is>
      </c>
      <c r="E7516" s="8" t="n">
        <v>46160</v>
      </c>
      <c r="F7516" t="inlineStr">
        <is>
          <t>Violations were cited in the following area(s).</t>
        </is>
      </c>
      <c r="G7516" t="inlineStr">
        <is>
          <t>02G</t>
        </is>
      </c>
      <c r="H7516" t="inlineStr">
        <is>
          <t>Cold TCS food item held above 41 °F; smoked or processed fish held above 38 °F; intact raw eggs held above 45 °F; or reduced oxygen packaged (ROP) TCS foods held above required temperatures except during active necessary preparation.</t>
        </is>
      </c>
      <c r="I7516" t="inlineStr">
        <is>
          <t>Critical</t>
        </is>
      </c>
      <c r="J7516" t="n">
        <v>13</v>
      </c>
      <c r="K7516" t="inlineStr">
        <is>
          <t>A</t>
        </is>
      </c>
      <c r="L7516" s="9">
        <f>A7516&amp;"-"&amp;TEXT(E7516,"yyyymmdd")</f>
        <v/>
      </c>
    </row>
    <row r="7517">
      <c r="A7517" t="n">
        <v>50093195</v>
      </c>
      <c r="B7517" t="inlineStr">
        <is>
          <t>Queens</t>
        </is>
      </c>
      <c r="C7517" t="inlineStr">
        <is>
          <t>11694</t>
        </is>
      </c>
      <c r="D7517" t="inlineStr">
        <is>
          <t>Japanese</t>
        </is>
      </c>
      <c r="E7517" s="8" t="n">
        <v>46160</v>
      </c>
      <c r="F7517" t="inlineStr">
        <is>
          <t>Violations were cited in the following area(s).</t>
        </is>
      </c>
      <c r="G7517" t="inlineStr">
        <is>
          <t>10F</t>
        </is>
      </c>
      <c r="H7517" t="inlineStr">
        <is>
          <t>Non-food contact surface or equipment made of unacceptable material, not kept clean, or not properly sealed, raised, spaced or movable to allow accessibility for cleaning on all sides, above and underneath the unit.</t>
        </is>
      </c>
      <c r="I7517" t="inlineStr">
        <is>
          <t>Not Critical</t>
        </is>
      </c>
      <c r="J7517" t="n">
        <v>13</v>
      </c>
      <c r="K7517" t="inlineStr">
        <is>
          <t>A</t>
        </is>
      </c>
      <c r="L7517" s="9">
        <f>A7517&amp;"-"&amp;TEXT(E7517,"yyyymmdd")</f>
        <v/>
      </c>
    </row>
    <row r="7518">
      <c r="A7518" t="n">
        <v>50093195</v>
      </c>
      <c r="B7518" t="inlineStr">
        <is>
          <t>Queens</t>
        </is>
      </c>
      <c r="C7518" t="inlineStr">
        <is>
          <t>11694</t>
        </is>
      </c>
      <c r="D7518" t="inlineStr">
        <is>
          <t>Japanese</t>
        </is>
      </c>
      <c r="E7518" s="8" t="n">
        <v>46160</v>
      </c>
      <c r="F7518" t="inlineStr">
        <is>
          <t>Violations were cited in the following area(s).</t>
        </is>
      </c>
      <c r="G7518" t="inlineStr">
        <is>
          <t>10H</t>
        </is>
      </c>
      <c r="H7518" t="inlineStr">
        <is>
          <t>Single service article not provided. Single service article reused or not protected from contamination when transported, stored, dispensed. Drinking straws not completely enclosed in wrapper or dispensed from a sanitary device.</t>
        </is>
      </c>
      <c r="I7518" t="inlineStr">
        <is>
          <t>Not Critical</t>
        </is>
      </c>
      <c r="J7518" t="n">
        <v>13</v>
      </c>
      <c r="K7518" t="inlineStr">
        <is>
          <t>A</t>
        </is>
      </c>
      <c r="L7518" s="9">
        <f>A7518&amp;"-"&amp;TEXT(E7518,"yyyymmdd")</f>
        <v/>
      </c>
    </row>
    <row r="7519">
      <c r="A7519" t="n">
        <v>50101634</v>
      </c>
      <c r="B7519" t="inlineStr">
        <is>
          <t>Staten Island</t>
        </is>
      </c>
      <c r="C7519" t="inlineStr">
        <is>
          <t>10312</t>
        </is>
      </c>
      <c r="D7519" t="inlineStr">
        <is>
          <t>Donuts</t>
        </is>
      </c>
      <c r="E7519" s="8" t="n">
        <v>46160</v>
      </c>
      <c r="F7519" t="inlineStr">
        <is>
          <t>Violations were cited in the following area(s).</t>
        </is>
      </c>
      <c r="G7519" t="inlineStr">
        <is>
          <t>06D</t>
        </is>
      </c>
      <c r="H7519" t="inlineStr">
        <is>
          <t>Food contact surface not properly washed, rinsed and sanitized after each use and following any activity when contamination may have occurred.</t>
        </is>
      </c>
      <c r="I7519" t="inlineStr">
        <is>
          <t>Critical</t>
        </is>
      </c>
      <c r="J7519" t="n">
        <v>5</v>
      </c>
      <c r="K7519" t="inlineStr">
        <is>
          <t>A</t>
        </is>
      </c>
      <c r="L7519" s="9">
        <f>A7519&amp;"-"&amp;TEXT(E7519,"yyyymmdd")</f>
        <v/>
      </c>
    </row>
    <row r="7520">
      <c r="A7520" t="n">
        <v>50104753</v>
      </c>
      <c r="B7520" t="inlineStr">
        <is>
          <t>Bronx</t>
        </is>
      </c>
      <c r="C7520" t="inlineStr">
        <is>
          <t>10468</t>
        </is>
      </c>
      <c r="D7520" t="inlineStr">
        <is>
          <t>Bakery Products/Desserts</t>
        </is>
      </c>
      <c r="E7520" s="8" t="n">
        <v>46160</v>
      </c>
      <c r="F7520" t="inlineStr">
        <is>
          <t>Violations were cited in the following area(s).</t>
        </is>
      </c>
      <c r="G7520" t="inlineStr">
        <is>
          <t>02B</t>
        </is>
      </c>
      <c r="H7520" t="inlineStr">
        <is>
          <t>Hot TCS food item not held at or above 140 °F.</t>
        </is>
      </c>
      <c r="I7520" t="inlineStr">
        <is>
          <t>Critical</t>
        </is>
      </c>
      <c r="J7520" t="n">
        <v>13</v>
      </c>
      <c r="K7520" t="inlineStr">
        <is>
          <t>A</t>
        </is>
      </c>
      <c r="L7520" s="9">
        <f>A7520&amp;"-"&amp;TEXT(E7520,"yyyymmdd")</f>
        <v/>
      </c>
    </row>
    <row r="7521">
      <c r="A7521" t="n">
        <v>50104753</v>
      </c>
      <c r="B7521" t="inlineStr">
        <is>
          <t>Bronx</t>
        </is>
      </c>
      <c r="C7521" t="inlineStr">
        <is>
          <t>10468</t>
        </is>
      </c>
      <c r="D7521" t="inlineStr">
        <is>
          <t>Bakery Products/Desserts</t>
        </is>
      </c>
      <c r="E7521" s="8" t="n">
        <v>46160</v>
      </c>
      <c r="F7521" t="inlineStr">
        <is>
          <t>Violations were cited in the following area(s).</t>
        </is>
      </c>
      <c r="G7521" t="inlineStr">
        <is>
          <t>06C</t>
        </is>
      </c>
      <c r="H752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521" t="inlineStr">
        <is>
          <t>Critical</t>
        </is>
      </c>
      <c r="J7521" t="n">
        <v>13</v>
      </c>
      <c r="K7521" t="inlineStr">
        <is>
          <t>A</t>
        </is>
      </c>
      <c r="L7521" s="9">
        <f>A7521&amp;"-"&amp;TEXT(E7521,"yyyymmdd")</f>
        <v/>
      </c>
    </row>
    <row r="7522">
      <c r="A7522" t="n">
        <v>50105163</v>
      </c>
      <c r="B7522" t="inlineStr">
        <is>
          <t>Manhattan</t>
        </is>
      </c>
      <c r="C7522" t="inlineStr">
        <is>
          <t>10018</t>
        </is>
      </c>
      <c r="D7522" t="inlineStr">
        <is>
          <t>Bakery Products/Desserts</t>
        </is>
      </c>
      <c r="E7522" s="8" t="n">
        <v>46160</v>
      </c>
      <c r="F7522" t="inlineStr">
        <is>
          <t>Violations were cited in the following area(s).</t>
        </is>
      </c>
      <c r="G7522" t="inlineStr">
        <is>
          <t>06D</t>
        </is>
      </c>
      <c r="H7522" t="inlineStr">
        <is>
          <t>Food contact surface not properly washed, rinsed and sanitized after each use and following any activity when contamination may have occurred.</t>
        </is>
      </c>
      <c r="I7522" t="inlineStr">
        <is>
          <t>Critical</t>
        </is>
      </c>
      <c r="J7522" t="n">
        <v>7</v>
      </c>
      <c r="K7522" t="inlineStr">
        <is>
          <t>A</t>
        </is>
      </c>
      <c r="L7522" s="9">
        <f>A7522&amp;"-"&amp;TEXT(E7522,"yyyymmdd")</f>
        <v/>
      </c>
    </row>
    <row r="7523">
      <c r="A7523" t="n">
        <v>50105163</v>
      </c>
      <c r="B7523" t="inlineStr">
        <is>
          <t>Manhattan</t>
        </is>
      </c>
      <c r="C7523" t="inlineStr">
        <is>
          <t>10018</t>
        </is>
      </c>
      <c r="D7523" t="inlineStr">
        <is>
          <t>Bakery Products/Desserts</t>
        </is>
      </c>
      <c r="E7523" s="8" t="n">
        <v>46160</v>
      </c>
      <c r="F7523" t="inlineStr">
        <is>
          <t>Violations were cited in the following area(s).</t>
        </is>
      </c>
      <c r="G7523" t="inlineStr">
        <is>
          <t>10F</t>
        </is>
      </c>
      <c r="H7523" t="inlineStr">
        <is>
          <t>Non-food contact surface or equipment made of unacceptable material, not kept clean, or not properly sealed, raised, spaced or movable to allow accessibility for cleaning on all sides, above and underneath the unit.</t>
        </is>
      </c>
      <c r="I7523" t="inlineStr">
        <is>
          <t>Not Critical</t>
        </is>
      </c>
      <c r="J7523" t="n">
        <v>7</v>
      </c>
      <c r="K7523" t="inlineStr">
        <is>
          <t>A</t>
        </is>
      </c>
      <c r="L7523" s="9">
        <f>A7523&amp;"-"&amp;TEXT(E7523,"yyyymmdd")</f>
        <v/>
      </c>
    </row>
    <row r="7524">
      <c r="A7524" t="n">
        <v>50109637</v>
      </c>
      <c r="B7524" t="inlineStr">
        <is>
          <t>Manhattan</t>
        </is>
      </c>
      <c r="C7524" t="inlineStr">
        <is>
          <t>10004</t>
        </is>
      </c>
      <c r="D7524" t="inlineStr">
        <is>
          <t>American</t>
        </is>
      </c>
      <c r="E7524" s="8" t="n">
        <v>46160</v>
      </c>
      <c r="F7524" t="inlineStr">
        <is>
          <t>Violations were cited in the following area(s).</t>
        </is>
      </c>
      <c r="G7524" t="inlineStr">
        <is>
          <t>06D</t>
        </is>
      </c>
      <c r="H7524" t="inlineStr">
        <is>
          <t>Food contact surface not properly washed, rinsed and sanitized after each use and following any activity when contamination may have occurred.</t>
        </is>
      </c>
      <c r="I7524" t="inlineStr">
        <is>
          <t>Critical</t>
        </is>
      </c>
      <c r="J7524" t="n">
        <v>10</v>
      </c>
      <c r="K7524" t="inlineStr">
        <is>
          <t>A</t>
        </is>
      </c>
      <c r="L7524" s="9">
        <f>A7524&amp;"-"&amp;TEXT(E7524,"yyyymmdd")</f>
        <v/>
      </c>
    </row>
    <row r="7525">
      <c r="A7525" t="n">
        <v>50109637</v>
      </c>
      <c r="B7525" t="inlineStr">
        <is>
          <t>Manhattan</t>
        </is>
      </c>
      <c r="C7525" t="inlineStr">
        <is>
          <t>10004</t>
        </is>
      </c>
      <c r="D7525" t="inlineStr">
        <is>
          <t>American</t>
        </is>
      </c>
      <c r="E7525" s="8" t="n">
        <v>46160</v>
      </c>
      <c r="F7525" t="inlineStr">
        <is>
          <t>Violations were cited in the following area(s).</t>
        </is>
      </c>
      <c r="G7525" t="inlineStr">
        <is>
          <t>10G</t>
        </is>
      </c>
      <c r="H7525" t="inlineStr">
        <is>
          <t>Dishwashing and ware washing: Cleaning and sanitizing of tableware, including dishes, utensils, and equipment deficient.</t>
        </is>
      </c>
      <c r="I7525" t="inlineStr">
        <is>
          <t>Not Critical</t>
        </is>
      </c>
      <c r="J7525" t="n">
        <v>10</v>
      </c>
      <c r="K7525" t="inlineStr">
        <is>
          <t>A</t>
        </is>
      </c>
      <c r="L7525" s="9">
        <f>A7525&amp;"-"&amp;TEXT(E7525,"yyyymmdd")</f>
        <v/>
      </c>
    </row>
    <row r="7526">
      <c r="A7526" t="n">
        <v>50113224</v>
      </c>
      <c r="B7526" t="inlineStr">
        <is>
          <t>Manhattan</t>
        </is>
      </c>
      <c r="C7526" t="inlineStr">
        <is>
          <t>10014</t>
        </is>
      </c>
      <c r="D7526" t="inlineStr">
        <is>
          <t>American</t>
        </is>
      </c>
      <c r="E7526" s="8" t="n">
        <v>46160</v>
      </c>
      <c r="F7526" t="inlineStr">
        <is>
          <t>Violations were cited in the following area(s).</t>
        </is>
      </c>
      <c r="G7526" t="inlineStr">
        <is>
          <t>02G</t>
        </is>
      </c>
      <c r="H7526" t="inlineStr">
        <is>
          <t>Cold TCS food item held above 41 °F; smoked or processed fish held above 38 °F; intact raw eggs held above 45 °F; or reduced oxygen packaged (ROP) TCS foods held above required temperatures except during active necessary preparation.</t>
        </is>
      </c>
      <c r="I7526" t="inlineStr">
        <is>
          <t>Critical</t>
        </is>
      </c>
      <c r="J7526" t="n">
        <v>7</v>
      </c>
      <c r="K7526" t="inlineStr">
        <is>
          <t>A</t>
        </is>
      </c>
      <c r="L7526" s="9">
        <f>A7526&amp;"-"&amp;TEXT(E7526,"yyyymmdd")</f>
        <v/>
      </c>
    </row>
    <row r="7527">
      <c r="A7527" t="n">
        <v>50114185</v>
      </c>
      <c r="B7527" t="inlineStr">
        <is>
          <t>Manhattan</t>
        </is>
      </c>
      <c r="C7527" t="inlineStr">
        <is>
          <t>10018</t>
        </is>
      </c>
      <c r="D7527" t="inlineStr">
        <is>
          <t>Australian</t>
        </is>
      </c>
      <c r="E7527" s="8" t="n">
        <v>46160</v>
      </c>
      <c r="F7527" t="inlineStr">
        <is>
          <t>Violations were cited in the following area(s).</t>
        </is>
      </c>
      <c r="G7527" t="inlineStr">
        <is>
          <t>04H</t>
        </is>
      </c>
      <c r="H7527" t="inlineStr">
        <is>
          <t>Raw, cooked or prepared food is adulterated, contaminated, cross-contaminated, or not discarded in accordance with HACCP plan.</t>
        </is>
      </c>
      <c r="I7527" t="inlineStr">
        <is>
          <t>Critical</t>
        </is>
      </c>
      <c r="J7527" t="n">
        <v>26</v>
      </c>
      <c r="L7527" s="9">
        <f>A7527&amp;"-"&amp;TEXT(E7527,"yyyymmdd")</f>
        <v/>
      </c>
    </row>
    <row r="7528">
      <c r="A7528" t="n">
        <v>50114185</v>
      </c>
      <c r="B7528" t="inlineStr">
        <is>
          <t>Manhattan</t>
        </is>
      </c>
      <c r="C7528" t="inlineStr">
        <is>
          <t>10018</t>
        </is>
      </c>
      <c r="D7528" t="inlineStr">
        <is>
          <t>Australian</t>
        </is>
      </c>
      <c r="E7528" s="8" t="n">
        <v>46160</v>
      </c>
      <c r="F7528" t="inlineStr">
        <is>
          <t>Violations were cited in the following area(s).</t>
        </is>
      </c>
      <c r="G7528" t="inlineStr">
        <is>
          <t>04N</t>
        </is>
      </c>
      <c r="H7528" t="inlineStr">
        <is>
          <t>Filth flies or food/refuse/sewage associated with (FRSA) flies or other nuisance pests in establishment’s food and/or non-food areas. FRSA flies include house flies, blow flies, bottle flies, flesh flies, drain flies, Phorid flies and fruit flies.</t>
        </is>
      </c>
      <c r="I7528" t="inlineStr">
        <is>
          <t>Critical</t>
        </is>
      </c>
      <c r="J7528" t="n">
        <v>26</v>
      </c>
      <c r="L7528" s="9">
        <f>A7528&amp;"-"&amp;TEXT(E7528,"yyyymmdd")</f>
        <v/>
      </c>
    </row>
    <row r="7529">
      <c r="A7529" t="n">
        <v>50114185</v>
      </c>
      <c r="B7529" t="inlineStr">
        <is>
          <t>Manhattan</t>
        </is>
      </c>
      <c r="C7529" t="inlineStr">
        <is>
          <t>10018</t>
        </is>
      </c>
      <c r="D7529" t="inlineStr">
        <is>
          <t>Australian</t>
        </is>
      </c>
      <c r="E7529" s="8" t="n">
        <v>46160</v>
      </c>
      <c r="F7529" t="inlineStr">
        <is>
          <t>Violations were cited in the following area(s).</t>
        </is>
      </c>
      <c r="G7529" t="inlineStr">
        <is>
          <t>06C</t>
        </is>
      </c>
      <c r="H752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529" t="inlineStr">
        <is>
          <t>Critical</t>
        </is>
      </c>
      <c r="J7529" t="n">
        <v>26</v>
      </c>
      <c r="L7529" s="9">
        <f>A7529&amp;"-"&amp;TEXT(E7529,"yyyymmdd")</f>
        <v/>
      </c>
    </row>
    <row r="7530">
      <c r="A7530" t="n">
        <v>50114185</v>
      </c>
      <c r="B7530" t="inlineStr">
        <is>
          <t>Manhattan</t>
        </is>
      </c>
      <c r="C7530" t="inlineStr">
        <is>
          <t>10018</t>
        </is>
      </c>
      <c r="D7530" t="inlineStr">
        <is>
          <t>Australian</t>
        </is>
      </c>
      <c r="E7530" s="8" t="n">
        <v>46160</v>
      </c>
      <c r="F7530" t="inlineStr">
        <is>
          <t>Violations were cited in the following area(s).</t>
        </is>
      </c>
      <c r="G7530" t="inlineStr">
        <is>
          <t>08A</t>
        </is>
      </c>
      <c r="H7530" t="inlineStr">
        <is>
          <t>Establishment is not free of harborage or conditions conducive to rodents, insects or other pests.</t>
        </is>
      </c>
      <c r="I7530" t="inlineStr">
        <is>
          <t>Not Critical</t>
        </is>
      </c>
      <c r="J7530" t="n">
        <v>26</v>
      </c>
      <c r="L7530" s="9">
        <f>A7530&amp;"-"&amp;TEXT(E7530,"yyyymmdd")</f>
        <v/>
      </c>
    </row>
    <row r="7531">
      <c r="A7531" t="n">
        <v>50114185</v>
      </c>
      <c r="B7531" t="inlineStr">
        <is>
          <t>Manhattan</t>
        </is>
      </c>
      <c r="C7531" t="inlineStr">
        <is>
          <t>10018</t>
        </is>
      </c>
      <c r="D7531" t="inlineStr">
        <is>
          <t>Australian</t>
        </is>
      </c>
      <c r="E7531" s="8" t="n">
        <v>46160</v>
      </c>
      <c r="F7531" t="inlineStr">
        <is>
          <t>Violations were cited in the following area(s).</t>
        </is>
      </c>
      <c r="G7531" t="inlineStr">
        <is>
          <t>10G</t>
        </is>
      </c>
      <c r="H7531" t="inlineStr">
        <is>
          <t>Dishwashing and ware washing: Cleaning and sanitizing of tableware, including dishes, utensils, and equipment deficient.</t>
        </is>
      </c>
      <c r="I7531" t="inlineStr">
        <is>
          <t>Not Critical</t>
        </is>
      </c>
      <c r="J7531" t="n">
        <v>26</v>
      </c>
      <c r="L7531" s="9">
        <f>A7531&amp;"-"&amp;TEXT(E7531,"yyyymmdd")</f>
        <v/>
      </c>
    </row>
    <row r="7532">
      <c r="A7532" t="n">
        <v>50117859</v>
      </c>
      <c r="B7532" t="inlineStr">
        <is>
          <t>Brooklyn</t>
        </is>
      </c>
      <c r="C7532" t="inlineStr">
        <is>
          <t>11228</t>
        </is>
      </c>
      <c r="D7532" t="inlineStr">
        <is>
          <t>Chicken</t>
        </is>
      </c>
      <c r="E7532" s="8" t="n">
        <v>46160</v>
      </c>
      <c r="F7532" t="inlineStr">
        <is>
          <t>Violations were cited in the following area(s).</t>
        </is>
      </c>
      <c r="G7532" t="inlineStr">
        <is>
          <t>06D</t>
        </is>
      </c>
      <c r="H7532" t="inlineStr">
        <is>
          <t>Food contact surface not properly washed, rinsed and sanitized after each use and following any activity when contamination may have occurred.</t>
        </is>
      </c>
      <c r="I7532" t="inlineStr">
        <is>
          <t>Critical</t>
        </is>
      </c>
      <c r="J7532" t="n">
        <v>13</v>
      </c>
      <c r="K7532" t="inlineStr">
        <is>
          <t>A</t>
        </is>
      </c>
      <c r="L7532" s="9">
        <f>A7532&amp;"-"&amp;TEXT(E7532,"yyyymmdd")</f>
        <v/>
      </c>
    </row>
    <row r="7533">
      <c r="A7533" t="n">
        <v>50117859</v>
      </c>
      <c r="B7533" t="inlineStr">
        <is>
          <t>Brooklyn</t>
        </is>
      </c>
      <c r="C7533" t="inlineStr">
        <is>
          <t>11228</t>
        </is>
      </c>
      <c r="D7533" t="inlineStr">
        <is>
          <t>Chicken</t>
        </is>
      </c>
      <c r="E7533" s="8" t="n">
        <v>46160</v>
      </c>
      <c r="F7533" t="inlineStr">
        <is>
          <t>Violations were cited in the following area(s).</t>
        </is>
      </c>
      <c r="G7533" t="inlineStr">
        <is>
          <t>06E</t>
        </is>
      </c>
      <c r="H7533" t="inlineStr">
        <is>
          <t>Sanitized equipment or utensil, including in-use food dispensing utensil, improperly used or stored.</t>
        </is>
      </c>
      <c r="I7533" t="inlineStr">
        <is>
          <t>Critical</t>
        </is>
      </c>
      <c r="J7533" t="n">
        <v>13</v>
      </c>
      <c r="K7533" t="inlineStr">
        <is>
          <t>A</t>
        </is>
      </c>
      <c r="L7533" s="9">
        <f>A7533&amp;"-"&amp;TEXT(E7533,"yyyymmdd")</f>
        <v/>
      </c>
    </row>
    <row r="7534">
      <c r="A7534" t="n">
        <v>50117859</v>
      </c>
      <c r="B7534" t="inlineStr">
        <is>
          <t>Brooklyn</t>
        </is>
      </c>
      <c r="C7534" t="inlineStr">
        <is>
          <t>11228</t>
        </is>
      </c>
      <c r="D7534" t="inlineStr">
        <is>
          <t>Chicken</t>
        </is>
      </c>
      <c r="E7534" s="8" t="n">
        <v>46160</v>
      </c>
      <c r="F7534" t="inlineStr">
        <is>
          <t>Violations were cited in the following area(s).</t>
        </is>
      </c>
      <c r="G7534" t="inlineStr">
        <is>
          <t>10H</t>
        </is>
      </c>
      <c r="H7534" t="inlineStr">
        <is>
          <t>Single service article not provided. Single service article reused or not protected from contamination when transported, stored, dispensed. Drinking straws not completely enclosed in wrapper or dispensed from a sanitary device.</t>
        </is>
      </c>
      <c r="I7534" t="inlineStr">
        <is>
          <t>Not Critical</t>
        </is>
      </c>
      <c r="J7534" t="n">
        <v>13</v>
      </c>
      <c r="K7534" t="inlineStr">
        <is>
          <t>A</t>
        </is>
      </c>
      <c r="L7534" s="9">
        <f>A7534&amp;"-"&amp;TEXT(E7534,"yyyymmdd")</f>
        <v/>
      </c>
    </row>
    <row r="7535">
      <c r="A7535" t="n">
        <v>50118364</v>
      </c>
      <c r="B7535" t="inlineStr">
        <is>
          <t>Staten Island</t>
        </is>
      </c>
      <c r="C7535" t="inlineStr">
        <is>
          <t>10308</t>
        </is>
      </c>
      <c r="D7535" t="inlineStr">
        <is>
          <t>Chinese</t>
        </is>
      </c>
      <c r="E7535" s="8" t="n">
        <v>46160</v>
      </c>
      <c r="F7535" t="inlineStr">
        <is>
          <t>Violations were cited in the following area(s).</t>
        </is>
      </c>
      <c r="G7535" t="inlineStr">
        <is>
          <t>02B</t>
        </is>
      </c>
      <c r="H7535" t="inlineStr">
        <is>
          <t>Hot TCS food item not held at or above 140 °F.</t>
        </is>
      </c>
      <c r="I7535" t="inlineStr">
        <is>
          <t>Critical</t>
        </is>
      </c>
      <c r="J7535" t="n">
        <v>25</v>
      </c>
      <c r="L7535" s="9">
        <f>A7535&amp;"-"&amp;TEXT(E7535,"yyyymmdd")</f>
        <v/>
      </c>
    </row>
    <row r="7536">
      <c r="A7536" t="n">
        <v>50118364</v>
      </c>
      <c r="B7536" t="inlineStr">
        <is>
          <t>Staten Island</t>
        </is>
      </c>
      <c r="C7536" t="inlineStr">
        <is>
          <t>10308</t>
        </is>
      </c>
      <c r="D7536" t="inlineStr">
        <is>
          <t>Chinese</t>
        </is>
      </c>
      <c r="E7536" s="8" t="n">
        <v>46160</v>
      </c>
      <c r="F7536" t="inlineStr">
        <is>
          <t>Violations were cited in the following area(s).</t>
        </is>
      </c>
      <c r="G7536" t="inlineStr">
        <is>
          <t>02G</t>
        </is>
      </c>
      <c r="H7536" t="inlineStr">
        <is>
          <t>Cold TCS food item held above 41 °F; smoked or processed fish held above 38 °F; intact raw eggs held above 45 °F; or reduced oxygen packaged (ROP) TCS foods held above required temperatures except during active necessary preparation.</t>
        </is>
      </c>
      <c r="I7536" t="inlineStr">
        <is>
          <t>Critical</t>
        </is>
      </c>
      <c r="J7536" t="n">
        <v>25</v>
      </c>
      <c r="L7536" s="9">
        <f>A7536&amp;"-"&amp;TEXT(E7536,"yyyymmdd")</f>
        <v/>
      </c>
    </row>
    <row r="7537">
      <c r="A7537" t="n">
        <v>50118364</v>
      </c>
      <c r="B7537" t="inlineStr">
        <is>
          <t>Staten Island</t>
        </is>
      </c>
      <c r="C7537" t="inlineStr">
        <is>
          <t>10308</t>
        </is>
      </c>
      <c r="D7537" t="inlineStr">
        <is>
          <t>Chinese</t>
        </is>
      </c>
      <c r="E7537" s="8" t="n">
        <v>46160</v>
      </c>
      <c r="F7537" t="inlineStr">
        <is>
          <t>Violations were cited in the following area(s).</t>
        </is>
      </c>
      <c r="G7537" t="inlineStr">
        <is>
          <t>06D</t>
        </is>
      </c>
      <c r="H7537" t="inlineStr">
        <is>
          <t>Food contact surface not properly washed, rinsed and sanitized after each use and following any activity when contamination may have occurred.</t>
        </is>
      </c>
      <c r="I7537" t="inlineStr">
        <is>
          <t>Critical</t>
        </is>
      </c>
      <c r="J7537" t="n">
        <v>25</v>
      </c>
      <c r="L7537" s="9">
        <f>A7537&amp;"-"&amp;TEXT(E7537,"yyyymmdd")</f>
        <v/>
      </c>
    </row>
    <row r="7538">
      <c r="A7538" t="n">
        <v>50118364</v>
      </c>
      <c r="B7538" t="inlineStr">
        <is>
          <t>Staten Island</t>
        </is>
      </c>
      <c r="C7538" t="inlineStr">
        <is>
          <t>10308</t>
        </is>
      </c>
      <c r="D7538" t="inlineStr">
        <is>
          <t>Chinese</t>
        </is>
      </c>
      <c r="E7538" s="8" t="n">
        <v>46160</v>
      </c>
      <c r="F7538" t="inlineStr">
        <is>
          <t>Violations were cited in the following area(s).</t>
        </is>
      </c>
      <c r="G7538" t="inlineStr">
        <is>
          <t>06F</t>
        </is>
      </c>
      <c r="H7538" t="inlineStr">
        <is>
          <t>Wiping cloths not stored clean and dry, or in a sanitizing solution, between uses.</t>
        </is>
      </c>
      <c r="I7538" t="inlineStr">
        <is>
          <t>Critical</t>
        </is>
      </c>
      <c r="J7538" t="n">
        <v>25</v>
      </c>
      <c r="L7538" s="9">
        <f>A7538&amp;"-"&amp;TEXT(E7538,"yyyymmdd")</f>
        <v/>
      </c>
    </row>
    <row r="7539">
      <c r="A7539" t="n">
        <v>50118572</v>
      </c>
      <c r="B7539" t="inlineStr">
        <is>
          <t>Brooklyn</t>
        </is>
      </c>
      <c r="C7539" t="inlineStr">
        <is>
          <t>11228</t>
        </is>
      </c>
      <c r="D7539" t="inlineStr">
        <is>
          <t>Sandwiches/Salads/Mixed Buffet</t>
        </is>
      </c>
      <c r="E7539" s="8" t="n">
        <v>46160</v>
      </c>
      <c r="F7539" t="inlineStr">
        <is>
          <t>Violations were cited in the following area(s).</t>
        </is>
      </c>
      <c r="G7539" t="inlineStr">
        <is>
          <t>02G</t>
        </is>
      </c>
      <c r="H7539" t="inlineStr">
        <is>
          <t>Cold TCS food item held above 41 °F; smoked or processed fish held above 38 °F; intact raw eggs held above 45 °F; or reduced oxygen packaged (ROP) TCS foods held above required temperatures except during active necessary preparation.</t>
        </is>
      </c>
      <c r="I7539" t="inlineStr">
        <is>
          <t>Critical</t>
        </is>
      </c>
      <c r="J7539" t="n">
        <v>12</v>
      </c>
      <c r="K7539" t="inlineStr">
        <is>
          <t>A</t>
        </is>
      </c>
      <c r="L7539" s="9">
        <f>A7539&amp;"-"&amp;TEXT(E7539,"yyyymmdd")</f>
        <v/>
      </c>
    </row>
    <row r="7540">
      <c r="A7540" t="n">
        <v>50118572</v>
      </c>
      <c r="B7540" t="inlineStr">
        <is>
          <t>Brooklyn</t>
        </is>
      </c>
      <c r="C7540" t="inlineStr">
        <is>
          <t>11228</t>
        </is>
      </c>
      <c r="D7540" t="inlineStr">
        <is>
          <t>Sandwiches/Salads/Mixed Buffet</t>
        </is>
      </c>
      <c r="E7540" s="8" t="n">
        <v>46160</v>
      </c>
      <c r="F7540" t="inlineStr">
        <is>
          <t>Violations were cited in the following area(s).</t>
        </is>
      </c>
      <c r="G7540" t="inlineStr">
        <is>
          <t>09B</t>
        </is>
      </c>
      <c r="H7540" t="inlineStr">
        <is>
          <t>Thawing procedure improper.</t>
        </is>
      </c>
      <c r="I7540" t="inlineStr">
        <is>
          <t>Not Critical</t>
        </is>
      </c>
      <c r="J7540" t="n">
        <v>12</v>
      </c>
      <c r="K7540" t="inlineStr">
        <is>
          <t>A</t>
        </is>
      </c>
      <c r="L7540" s="9">
        <f>A7540&amp;"-"&amp;TEXT(E7540,"yyyymmdd")</f>
        <v/>
      </c>
    </row>
    <row r="7541">
      <c r="A7541" t="n">
        <v>50120660</v>
      </c>
      <c r="B7541" t="inlineStr">
        <is>
          <t>Manhattan</t>
        </is>
      </c>
      <c r="C7541" t="inlineStr">
        <is>
          <t>10036</t>
        </is>
      </c>
      <c r="D7541" t="inlineStr">
        <is>
          <t>American</t>
        </is>
      </c>
      <c r="E7541" s="8" t="n">
        <v>46160</v>
      </c>
      <c r="F7541" t="inlineStr">
        <is>
          <t>Violations were cited in the following area(s).</t>
        </is>
      </c>
      <c r="G7541" t="inlineStr">
        <is>
          <t>02B</t>
        </is>
      </c>
      <c r="H7541" t="inlineStr">
        <is>
          <t>Hot TCS food item not held at or above 140 °F.</t>
        </is>
      </c>
      <c r="I7541" t="inlineStr">
        <is>
          <t>Critical</t>
        </is>
      </c>
      <c r="J7541" t="n">
        <v>65</v>
      </c>
      <c r="L7541" s="9">
        <f>A7541&amp;"-"&amp;TEXT(E7541,"yyyymmdd")</f>
        <v/>
      </c>
    </row>
    <row r="7542">
      <c r="A7542" t="n">
        <v>50120660</v>
      </c>
      <c r="B7542" t="inlineStr">
        <is>
          <t>Manhattan</t>
        </is>
      </c>
      <c r="C7542" t="inlineStr">
        <is>
          <t>10036</t>
        </is>
      </c>
      <c r="D7542" t="inlineStr">
        <is>
          <t>American</t>
        </is>
      </c>
      <c r="E7542" s="8" t="n">
        <v>46160</v>
      </c>
      <c r="F7542" t="inlineStr">
        <is>
          <t>Violations were cited in the following area(s).</t>
        </is>
      </c>
      <c r="G7542" t="inlineStr">
        <is>
          <t>04M</t>
        </is>
      </c>
      <c r="H7542" t="inlineStr">
        <is>
          <t>Live roaches in facility's food or non-food area.</t>
        </is>
      </c>
      <c r="I7542" t="inlineStr">
        <is>
          <t>Critical</t>
        </is>
      </c>
      <c r="J7542" t="n">
        <v>65</v>
      </c>
      <c r="L7542" s="9">
        <f>A7542&amp;"-"&amp;TEXT(E7542,"yyyymmdd")</f>
        <v/>
      </c>
    </row>
    <row r="7543">
      <c r="A7543" t="n">
        <v>50120660</v>
      </c>
      <c r="B7543" t="inlineStr">
        <is>
          <t>Manhattan</t>
        </is>
      </c>
      <c r="C7543" t="inlineStr">
        <is>
          <t>10036</t>
        </is>
      </c>
      <c r="D7543" t="inlineStr">
        <is>
          <t>American</t>
        </is>
      </c>
      <c r="E7543" s="8" t="n">
        <v>46160</v>
      </c>
      <c r="F7543" t="inlineStr">
        <is>
          <t>Violations were cited in the following area(s).</t>
        </is>
      </c>
      <c r="G7543" t="inlineStr">
        <is>
          <t>05A</t>
        </is>
      </c>
      <c r="H7543" t="inlineStr">
        <is>
          <t>Sewage disposal system is not provided, improper, inadequate or unapproved.</t>
        </is>
      </c>
      <c r="I7543" t="inlineStr">
        <is>
          <t>Critical</t>
        </is>
      </c>
      <c r="J7543" t="n">
        <v>65</v>
      </c>
      <c r="L7543" s="9">
        <f>A7543&amp;"-"&amp;TEXT(E7543,"yyyymmdd")</f>
        <v/>
      </c>
    </row>
    <row r="7544">
      <c r="A7544" t="n">
        <v>50120660</v>
      </c>
      <c r="B7544" t="inlineStr">
        <is>
          <t>Manhattan</t>
        </is>
      </c>
      <c r="C7544" t="inlineStr">
        <is>
          <t>10036</t>
        </is>
      </c>
      <c r="D7544" t="inlineStr">
        <is>
          <t>American</t>
        </is>
      </c>
      <c r="E7544" s="8" t="n">
        <v>46160</v>
      </c>
      <c r="F7544" t="inlineStr">
        <is>
          <t>Violations were cited in the following area(s).</t>
        </is>
      </c>
      <c r="G7544" t="inlineStr">
        <is>
          <t>06D</t>
        </is>
      </c>
      <c r="H7544" t="inlineStr">
        <is>
          <t>Food contact surface not properly washed, rinsed and sanitized after each use and following any activity when contamination may have occurred.</t>
        </is>
      </c>
      <c r="I7544" t="inlineStr">
        <is>
          <t>Critical</t>
        </is>
      </c>
      <c r="J7544" t="n">
        <v>65</v>
      </c>
      <c r="L7544" s="9">
        <f>A7544&amp;"-"&amp;TEXT(E7544,"yyyymmdd")</f>
        <v/>
      </c>
    </row>
    <row r="7545">
      <c r="A7545" t="n">
        <v>50120660</v>
      </c>
      <c r="B7545" t="inlineStr">
        <is>
          <t>Manhattan</t>
        </is>
      </c>
      <c r="C7545" t="inlineStr">
        <is>
          <t>10036</t>
        </is>
      </c>
      <c r="D7545" t="inlineStr">
        <is>
          <t>American</t>
        </is>
      </c>
      <c r="E7545" s="8" t="n">
        <v>46160</v>
      </c>
      <c r="F7545" t="inlineStr">
        <is>
          <t>Violations were cited in the following area(s).</t>
        </is>
      </c>
      <c r="G7545" t="inlineStr">
        <is>
          <t>06E</t>
        </is>
      </c>
      <c r="H7545" t="inlineStr">
        <is>
          <t>Sanitized equipment or utensil, including in-use food dispensing utensil, improperly used or stored.</t>
        </is>
      </c>
      <c r="I7545" t="inlineStr">
        <is>
          <t>Critical</t>
        </is>
      </c>
      <c r="J7545" t="n">
        <v>65</v>
      </c>
      <c r="L7545" s="9">
        <f>A7545&amp;"-"&amp;TEXT(E7545,"yyyymmdd")</f>
        <v/>
      </c>
    </row>
    <row r="7546">
      <c r="A7546" t="n">
        <v>50120660</v>
      </c>
      <c r="B7546" t="inlineStr">
        <is>
          <t>Manhattan</t>
        </is>
      </c>
      <c r="C7546" t="inlineStr">
        <is>
          <t>10036</t>
        </is>
      </c>
      <c r="D7546" t="inlineStr">
        <is>
          <t>American</t>
        </is>
      </c>
      <c r="E7546" s="8" t="n">
        <v>46160</v>
      </c>
      <c r="F7546" t="inlineStr">
        <is>
          <t>Violations were cited in the following area(s).</t>
        </is>
      </c>
      <c r="G7546" t="inlineStr">
        <is>
          <t>08A</t>
        </is>
      </c>
      <c r="H7546" t="inlineStr">
        <is>
          <t>Establishment is not free of harborage or conditions conducive to rodents, insects or other pests.</t>
        </is>
      </c>
      <c r="I7546" t="inlineStr">
        <is>
          <t>Not Critical</t>
        </is>
      </c>
      <c r="J7546" t="n">
        <v>65</v>
      </c>
      <c r="L7546" s="9">
        <f>A7546&amp;"-"&amp;TEXT(E7546,"yyyymmdd")</f>
        <v/>
      </c>
    </row>
    <row r="7547">
      <c r="A7547" t="n">
        <v>50120660</v>
      </c>
      <c r="B7547" t="inlineStr">
        <is>
          <t>Manhattan</t>
        </is>
      </c>
      <c r="C7547" t="inlineStr">
        <is>
          <t>10036</t>
        </is>
      </c>
      <c r="D7547" t="inlineStr">
        <is>
          <t>American</t>
        </is>
      </c>
      <c r="E7547" s="8" t="n">
        <v>46160</v>
      </c>
      <c r="F7547" t="inlineStr">
        <is>
          <t>Violations were cited in the following area(s).</t>
        </is>
      </c>
      <c r="G7547" t="inlineStr">
        <is>
          <t>10B</t>
        </is>
      </c>
      <c r="H7547" t="inlineStr">
        <is>
          <t>Anti-siphonage or back-flow prevention device not provided where required; equipment or floor not properly drained; sewage disposal system in disrepair or not functioning properly. Condensation or liquid waste improperly disposed of.</t>
        </is>
      </c>
      <c r="I7547" t="inlineStr">
        <is>
          <t>Not Critical</t>
        </is>
      </c>
      <c r="J7547" t="n">
        <v>65</v>
      </c>
      <c r="L7547" s="9">
        <f>A7547&amp;"-"&amp;TEXT(E7547,"yyyymmdd")</f>
        <v/>
      </c>
    </row>
    <row r="7548">
      <c r="A7548" t="n">
        <v>50124080</v>
      </c>
      <c r="B7548" t="inlineStr">
        <is>
          <t>Brooklyn</t>
        </is>
      </c>
      <c r="C7548" t="inlineStr">
        <is>
          <t>11249</t>
        </is>
      </c>
      <c r="D7548" t="inlineStr">
        <is>
          <t>Coffee/Tea</t>
        </is>
      </c>
      <c r="E7548" s="8" t="n">
        <v>46160</v>
      </c>
      <c r="F7548" t="inlineStr">
        <is>
          <t>Violations were cited in the following area(s).</t>
        </is>
      </c>
      <c r="G7548" t="inlineStr">
        <is>
          <t>06C</t>
        </is>
      </c>
      <c r="H754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548" t="inlineStr">
        <is>
          <t>Critical</t>
        </is>
      </c>
      <c r="J7548" t="n">
        <v>13</v>
      </c>
      <c r="K7548" t="inlineStr">
        <is>
          <t>A</t>
        </is>
      </c>
      <c r="L7548" s="9">
        <f>A7548&amp;"-"&amp;TEXT(E7548,"yyyymmdd")</f>
        <v/>
      </c>
    </row>
    <row r="7549">
      <c r="A7549" t="n">
        <v>50124080</v>
      </c>
      <c r="B7549" t="inlineStr">
        <is>
          <t>Brooklyn</t>
        </is>
      </c>
      <c r="C7549" t="inlineStr">
        <is>
          <t>11249</t>
        </is>
      </c>
      <c r="D7549" t="inlineStr">
        <is>
          <t>Coffee/Tea</t>
        </is>
      </c>
      <c r="E7549" s="8" t="n">
        <v>46160</v>
      </c>
      <c r="F7549" t="inlineStr">
        <is>
          <t>Violations were cited in the following area(s).</t>
        </is>
      </c>
      <c r="G7549" t="inlineStr">
        <is>
          <t>06D</t>
        </is>
      </c>
      <c r="H7549" t="inlineStr">
        <is>
          <t>Food contact surface not properly washed, rinsed and sanitized after each use and following any activity when contamination may have occurred.</t>
        </is>
      </c>
      <c r="I7549" t="inlineStr">
        <is>
          <t>Critical</t>
        </is>
      </c>
      <c r="J7549" t="n">
        <v>13</v>
      </c>
      <c r="K7549" t="inlineStr">
        <is>
          <t>A</t>
        </is>
      </c>
      <c r="L7549" s="9">
        <f>A7549&amp;"-"&amp;TEXT(E7549,"yyyymmdd")</f>
        <v/>
      </c>
    </row>
    <row r="7550">
      <c r="A7550" t="n">
        <v>50124080</v>
      </c>
      <c r="B7550" t="inlineStr">
        <is>
          <t>Brooklyn</t>
        </is>
      </c>
      <c r="C7550" t="inlineStr">
        <is>
          <t>11249</t>
        </is>
      </c>
      <c r="D7550" t="inlineStr">
        <is>
          <t>Coffee/Tea</t>
        </is>
      </c>
      <c r="E7550" s="8" t="n">
        <v>46160</v>
      </c>
      <c r="F7550" t="inlineStr">
        <is>
          <t>Violations were cited in the following area(s).</t>
        </is>
      </c>
      <c r="G7550" t="inlineStr">
        <is>
          <t>10B</t>
        </is>
      </c>
      <c r="H7550" t="inlineStr">
        <is>
          <t>Anti-siphonage or back-flow prevention device not provided where required; equipment or floor not properly drained; sewage disposal system in disrepair or not functioning properly. Condensation or liquid waste improperly disposed of.</t>
        </is>
      </c>
      <c r="I7550" t="inlineStr">
        <is>
          <t>Not Critical</t>
        </is>
      </c>
      <c r="J7550" t="n">
        <v>13</v>
      </c>
      <c r="K7550" t="inlineStr">
        <is>
          <t>A</t>
        </is>
      </c>
      <c r="L7550" s="9">
        <f>A7550&amp;"-"&amp;TEXT(E7550,"yyyymmdd")</f>
        <v/>
      </c>
    </row>
    <row r="7551">
      <c r="A7551" t="n">
        <v>50127229</v>
      </c>
      <c r="B7551" t="inlineStr">
        <is>
          <t>Queens</t>
        </is>
      </c>
      <c r="C7551" t="inlineStr">
        <is>
          <t>11004</t>
        </is>
      </c>
      <c r="D7551" t="inlineStr">
        <is>
          <t>Sandwiches</t>
        </is>
      </c>
      <c r="E7551" s="8" t="n">
        <v>46160</v>
      </c>
      <c r="F7551" t="inlineStr">
        <is>
          <t>Violations were cited in the following area(s).</t>
        </is>
      </c>
      <c r="G7551" t="inlineStr">
        <is>
          <t>02G</t>
        </is>
      </c>
      <c r="H7551" t="inlineStr">
        <is>
          <t>Cold TCS food item held above 41 °F; smoked or processed fish held above 38 °F; intact raw eggs held above 45 °F; or reduced oxygen packaged (ROP) TCS foods held above required temperatures except during active necessary preparation.</t>
        </is>
      </c>
      <c r="I7551" t="inlineStr">
        <is>
          <t>Critical</t>
        </is>
      </c>
      <c r="J7551" t="n">
        <v>55</v>
      </c>
      <c r="L7551" s="9">
        <f>A7551&amp;"-"&amp;TEXT(E7551,"yyyymmdd")</f>
        <v/>
      </c>
    </row>
    <row r="7552">
      <c r="A7552" t="n">
        <v>50127229</v>
      </c>
      <c r="B7552" t="inlineStr">
        <is>
          <t>Queens</t>
        </is>
      </c>
      <c r="C7552" t="inlineStr">
        <is>
          <t>11004</t>
        </is>
      </c>
      <c r="D7552" t="inlineStr">
        <is>
          <t>Sandwiches</t>
        </is>
      </c>
      <c r="E7552" s="8" t="n">
        <v>46160</v>
      </c>
      <c r="F7552" t="inlineStr">
        <is>
          <t>Violations were cited in the following area(s).</t>
        </is>
      </c>
      <c r="G7552" t="inlineStr">
        <is>
          <t>04L</t>
        </is>
      </c>
      <c r="H7552" t="inlineStr">
        <is>
          <t>Evidence of mice or live mice in establishment's food or non-food areas.</t>
        </is>
      </c>
      <c r="I7552" t="inlineStr">
        <is>
          <t>Critical</t>
        </is>
      </c>
      <c r="J7552" t="n">
        <v>55</v>
      </c>
      <c r="L7552" s="9">
        <f>A7552&amp;"-"&amp;TEXT(E7552,"yyyymmdd")</f>
        <v/>
      </c>
    </row>
    <row r="7553">
      <c r="A7553" t="n">
        <v>50127229</v>
      </c>
      <c r="B7553" t="inlineStr">
        <is>
          <t>Queens</t>
        </is>
      </c>
      <c r="C7553" t="inlineStr">
        <is>
          <t>11004</t>
        </is>
      </c>
      <c r="D7553" t="inlineStr">
        <is>
          <t>Sandwiches</t>
        </is>
      </c>
      <c r="E7553" s="8" t="n">
        <v>46160</v>
      </c>
      <c r="F7553" t="inlineStr">
        <is>
          <t>Violations were cited in the following area(s).</t>
        </is>
      </c>
      <c r="G7553" t="inlineStr">
        <is>
          <t>06A</t>
        </is>
      </c>
      <c r="H7553" t="inlineStr">
        <is>
          <t>Personal cleanliness is inadequate. Outer garment soiled with possible contaminant. Effective hair restraint not worn where required. Jewelry worn on hands or arms. Fingernail polish worn or fingernails not kept clean and trimmed.</t>
        </is>
      </c>
      <c r="I7553" t="inlineStr">
        <is>
          <t>Critical</t>
        </is>
      </c>
      <c r="J7553" t="n">
        <v>55</v>
      </c>
      <c r="L7553" s="9">
        <f>A7553&amp;"-"&amp;TEXT(E7553,"yyyymmdd")</f>
        <v/>
      </c>
    </row>
    <row r="7554">
      <c r="A7554" t="n">
        <v>50127229</v>
      </c>
      <c r="B7554" t="inlineStr">
        <is>
          <t>Queens</t>
        </is>
      </c>
      <c r="C7554" t="inlineStr">
        <is>
          <t>11004</t>
        </is>
      </c>
      <c r="D7554" t="inlineStr">
        <is>
          <t>Sandwiches</t>
        </is>
      </c>
      <c r="E7554" s="8" t="n">
        <v>46160</v>
      </c>
      <c r="F7554" t="inlineStr">
        <is>
          <t>Violations were cited in the following area(s).</t>
        </is>
      </c>
      <c r="G7554" t="inlineStr">
        <is>
          <t>06D</t>
        </is>
      </c>
      <c r="H7554" t="inlineStr">
        <is>
          <t>Food contact surface not properly washed, rinsed and sanitized after each use and following any activity when contamination may have occurred.</t>
        </is>
      </c>
      <c r="I7554" t="inlineStr">
        <is>
          <t>Critical</t>
        </is>
      </c>
      <c r="J7554" t="n">
        <v>55</v>
      </c>
      <c r="L7554" s="9">
        <f>A7554&amp;"-"&amp;TEXT(E7554,"yyyymmdd")</f>
        <v/>
      </c>
    </row>
    <row r="7555">
      <c r="A7555" t="n">
        <v>50127229</v>
      </c>
      <c r="B7555" t="inlineStr">
        <is>
          <t>Queens</t>
        </is>
      </c>
      <c r="C7555" t="inlineStr">
        <is>
          <t>11004</t>
        </is>
      </c>
      <c r="D7555" t="inlineStr">
        <is>
          <t>Sandwiches</t>
        </is>
      </c>
      <c r="E7555" s="8" t="n">
        <v>46160</v>
      </c>
      <c r="F7555" t="inlineStr">
        <is>
          <t>Violations were cited in the following area(s).</t>
        </is>
      </c>
      <c r="G7555" t="inlineStr">
        <is>
          <t>08A</t>
        </is>
      </c>
      <c r="H7555" t="inlineStr">
        <is>
          <t>Establishment is not free of harborage or conditions conducive to rodents, insects or other pests.</t>
        </is>
      </c>
      <c r="I7555" t="inlineStr">
        <is>
          <t>Not Critical</t>
        </is>
      </c>
      <c r="J7555" t="n">
        <v>55</v>
      </c>
      <c r="L7555" s="9">
        <f>A7555&amp;"-"&amp;TEXT(E7555,"yyyymmdd")</f>
        <v/>
      </c>
    </row>
    <row r="7556">
      <c r="A7556" t="n">
        <v>50127229</v>
      </c>
      <c r="B7556" t="inlineStr">
        <is>
          <t>Queens</t>
        </is>
      </c>
      <c r="C7556" t="inlineStr">
        <is>
          <t>11004</t>
        </is>
      </c>
      <c r="D7556" t="inlineStr">
        <is>
          <t>Sandwiches</t>
        </is>
      </c>
      <c r="E7556" s="8" t="n">
        <v>46160</v>
      </c>
      <c r="F7556" t="inlineStr">
        <is>
          <t>Violations were cited in the following area(s).</t>
        </is>
      </c>
      <c r="G7556" t="inlineStr">
        <is>
          <t>08C</t>
        </is>
      </c>
      <c r="H7556" t="inlineStr">
        <is>
          <t>Pesticide not properly labeled or used by unlicensed individual. Pesticide, other toxic chemical improperly used/stored. Unprotected, unlocked bait station used.</t>
        </is>
      </c>
      <c r="I7556" t="inlineStr">
        <is>
          <t>Not Critical</t>
        </is>
      </c>
      <c r="J7556" t="n">
        <v>55</v>
      </c>
      <c r="L7556" s="9">
        <f>A7556&amp;"-"&amp;TEXT(E7556,"yyyymmdd")</f>
        <v/>
      </c>
    </row>
    <row r="7557">
      <c r="A7557" t="n">
        <v>50127229</v>
      </c>
      <c r="B7557" t="inlineStr">
        <is>
          <t>Queens</t>
        </is>
      </c>
      <c r="C7557" t="inlineStr">
        <is>
          <t>11004</t>
        </is>
      </c>
      <c r="D7557" t="inlineStr">
        <is>
          <t>Sandwiches</t>
        </is>
      </c>
      <c r="E7557" s="8" t="n">
        <v>46160</v>
      </c>
      <c r="F7557" t="inlineStr">
        <is>
          <t>Violations were cited in the following area(s).</t>
        </is>
      </c>
      <c r="G7557" t="inlineStr">
        <is>
          <t>10F</t>
        </is>
      </c>
      <c r="H7557" t="inlineStr">
        <is>
          <t>Non-food contact surface or equipment made of unacceptable material, not kept clean, or not properly sealed, raised, spaced or movable to allow accessibility for cleaning on all sides, above and underneath the unit.</t>
        </is>
      </c>
      <c r="I7557" t="inlineStr">
        <is>
          <t>Not Critical</t>
        </is>
      </c>
      <c r="J7557" t="n">
        <v>55</v>
      </c>
      <c r="L7557" s="9">
        <f>A7557&amp;"-"&amp;TEXT(E7557,"yyyymmdd")</f>
        <v/>
      </c>
    </row>
    <row r="7558">
      <c r="A7558" t="n">
        <v>50128189</v>
      </c>
      <c r="B7558" t="inlineStr">
        <is>
          <t>Brooklyn</t>
        </is>
      </c>
      <c r="C7558" t="inlineStr">
        <is>
          <t>11214</t>
        </is>
      </c>
      <c r="D7558" t="inlineStr">
        <is>
          <t>Latin American</t>
        </is>
      </c>
      <c r="E7558" s="8" t="n">
        <v>46160</v>
      </c>
      <c r="F7558" t="inlineStr">
        <is>
          <t>Violations were cited in the following area(s).</t>
        </is>
      </c>
      <c r="G7558" t="inlineStr">
        <is>
          <t>04L</t>
        </is>
      </c>
      <c r="H7558" t="inlineStr">
        <is>
          <t>Evidence of mice or live mice in establishment's food or non-food areas.</t>
        </is>
      </c>
      <c r="I7558" t="inlineStr">
        <is>
          <t>Critical</t>
        </is>
      </c>
      <c r="J7558" t="n">
        <v>11</v>
      </c>
      <c r="K7558" t="inlineStr">
        <is>
          <t>A</t>
        </is>
      </c>
      <c r="L7558" s="9">
        <f>A7558&amp;"-"&amp;TEXT(E7558,"yyyymmdd")</f>
        <v/>
      </c>
    </row>
    <row r="7559">
      <c r="A7559" t="n">
        <v>50128189</v>
      </c>
      <c r="B7559" t="inlineStr">
        <is>
          <t>Brooklyn</t>
        </is>
      </c>
      <c r="C7559" t="inlineStr">
        <is>
          <t>11214</t>
        </is>
      </c>
      <c r="D7559" t="inlineStr">
        <is>
          <t>Latin American</t>
        </is>
      </c>
      <c r="E7559" s="8" t="n">
        <v>46160</v>
      </c>
      <c r="F7559" t="inlineStr">
        <is>
          <t>Violations were cited in the following area(s).</t>
        </is>
      </c>
      <c r="G7559" t="inlineStr">
        <is>
          <t>08A</t>
        </is>
      </c>
      <c r="H7559" t="inlineStr">
        <is>
          <t>Establishment is not free of harborage or conditions conducive to rodents, insects or other pests.</t>
        </is>
      </c>
      <c r="I7559" t="inlineStr">
        <is>
          <t>Not Critical</t>
        </is>
      </c>
      <c r="J7559" t="n">
        <v>11</v>
      </c>
      <c r="K7559" t="inlineStr">
        <is>
          <t>A</t>
        </is>
      </c>
      <c r="L7559" s="9">
        <f>A7559&amp;"-"&amp;TEXT(E7559,"yyyymmdd")</f>
        <v/>
      </c>
    </row>
    <row r="7560">
      <c r="A7560" t="n">
        <v>50131155</v>
      </c>
      <c r="B7560" t="inlineStr">
        <is>
          <t>Bronx</t>
        </is>
      </c>
      <c r="C7560" t="inlineStr">
        <is>
          <t>10457</t>
        </is>
      </c>
      <c r="D7560" t="inlineStr">
        <is>
          <t>Chicken</t>
        </is>
      </c>
      <c r="E7560" s="8" t="n">
        <v>46160</v>
      </c>
      <c r="F7560" t="inlineStr">
        <is>
          <t>Violations were cited in the following area(s).</t>
        </is>
      </c>
      <c r="G7560" t="inlineStr">
        <is>
          <t>10B</t>
        </is>
      </c>
      <c r="H7560" t="inlineStr">
        <is>
          <t>Anti-siphonage or back-flow prevention device not provided where required; equipment or floor not properly drained; sewage disposal system in disrepair or not functioning properly. Condensation or liquid waste improperly disposed of.</t>
        </is>
      </c>
      <c r="I7560" t="inlineStr">
        <is>
          <t>Not Critical</t>
        </is>
      </c>
      <c r="J7560" t="n">
        <v>5</v>
      </c>
      <c r="K7560" t="inlineStr">
        <is>
          <t>A</t>
        </is>
      </c>
      <c r="L7560" s="9">
        <f>A7560&amp;"-"&amp;TEXT(E7560,"yyyymmdd")</f>
        <v/>
      </c>
    </row>
    <row r="7561">
      <c r="A7561" t="n">
        <v>50131509</v>
      </c>
      <c r="B7561" t="inlineStr">
        <is>
          <t>Manhattan</t>
        </is>
      </c>
      <c r="C7561" t="inlineStr">
        <is>
          <t>10017</t>
        </is>
      </c>
      <c r="D7561" t="inlineStr">
        <is>
          <t>French</t>
        </is>
      </c>
      <c r="E7561" s="8" t="n">
        <v>46160</v>
      </c>
      <c r="F7561" t="inlineStr">
        <is>
          <t>Violations were cited in the following area(s).</t>
        </is>
      </c>
      <c r="G7561" t="inlineStr">
        <is>
          <t>04N</t>
        </is>
      </c>
      <c r="H7561" t="inlineStr">
        <is>
          <t>Filth flies or food/refuse/sewage associated with (FRSA) flies or other nuisance pests in establishment’s food and/or non-food areas. FRSA flies include house flies, blow flies, bottle flies, flesh flies, drain flies, Phorid flies and fruit flies.</t>
        </is>
      </c>
      <c r="I7561" t="inlineStr">
        <is>
          <t>Critical</t>
        </is>
      </c>
      <c r="J7561" t="n">
        <v>11</v>
      </c>
      <c r="K7561" t="inlineStr">
        <is>
          <t>A</t>
        </is>
      </c>
      <c r="L7561" s="9">
        <f>A7561&amp;"-"&amp;TEXT(E7561,"yyyymmdd")</f>
        <v/>
      </c>
    </row>
    <row r="7562">
      <c r="A7562" t="n">
        <v>50131509</v>
      </c>
      <c r="B7562" t="inlineStr">
        <is>
          <t>Manhattan</t>
        </is>
      </c>
      <c r="C7562" t="inlineStr">
        <is>
          <t>10017</t>
        </is>
      </c>
      <c r="D7562" t="inlineStr">
        <is>
          <t>French</t>
        </is>
      </c>
      <c r="E7562" s="8" t="n">
        <v>46160</v>
      </c>
      <c r="F7562" t="inlineStr">
        <is>
          <t>Violations were cited in the following area(s).</t>
        </is>
      </c>
      <c r="G7562" t="inlineStr">
        <is>
          <t>08A</t>
        </is>
      </c>
      <c r="H7562" t="inlineStr">
        <is>
          <t>Establishment is not free of harborage or conditions conducive to rodents, insects or other pests.</t>
        </is>
      </c>
      <c r="I7562" t="inlineStr">
        <is>
          <t>Not Critical</t>
        </is>
      </c>
      <c r="J7562" t="n">
        <v>11</v>
      </c>
      <c r="K7562" t="inlineStr">
        <is>
          <t>A</t>
        </is>
      </c>
      <c r="L7562" s="9">
        <f>A7562&amp;"-"&amp;TEXT(E7562,"yyyymmdd")</f>
        <v/>
      </c>
    </row>
    <row r="7563">
      <c r="A7563" t="n">
        <v>50138143</v>
      </c>
      <c r="B7563" t="inlineStr">
        <is>
          <t>Brooklyn</t>
        </is>
      </c>
      <c r="C7563" t="inlineStr">
        <is>
          <t>11206</t>
        </is>
      </c>
      <c r="D7563" t="inlineStr">
        <is>
          <t>Coffee/Tea</t>
        </is>
      </c>
      <c r="E7563" s="8" t="n">
        <v>46160</v>
      </c>
      <c r="F7563" t="inlineStr">
        <is>
          <t>Violations were cited in the following area(s).</t>
        </is>
      </c>
      <c r="G7563" t="inlineStr">
        <is>
          <t>06D</t>
        </is>
      </c>
      <c r="H7563" t="inlineStr">
        <is>
          <t>Food contact surface not properly washed, rinsed and sanitized after each use and following any activity when contamination may have occurred.</t>
        </is>
      </c>
      <c r="I7563" t="inlineStr">
        <is>
          <t>Critical</t>
        </is>
      </c>
      <c r="J7563" t="n">
        <v>13</v>
      </c>
      <c r="K7563" t="inlineStr">
        <is>
          <t>A</t>
        </is>
      </c>
      <c r="L7563" s="9">
        <f>A7563&amp;"-"&amp;TEXT(E7563,"yyyymmdd")</f>
        <v/>
      </c>
    </row>
    <row r="7564">
      <c r="A7564" t="n">
        <v>50138143</v>
      </c>
      <c r="B7564" t="inlineStr">
        <is>
          <t>Brooklyn</t>
        </is>
      </c>
      <c r="C7564" t="inlineStr">
        <is>
          <t>11206</t>
        </is>
      </c>
      <c r="D7564" t="inlineStr">
        <is>
          <t>Coffee/Tea</t>
        </is>
      </c>
      <c r="E7564" s="8" t="n">
        <v>46160</v>
      </c>
      <c r="F7564" t="inlineStr">
        <is>
          <t>Violations were cited in the following area(s).</t>
        </is>
      </c>
      <c r="G7564" t="inlineStr">
        <is>
          <t>06F</t>
        </is>
      </c>
      <c r="H7564" t="inlineStr">
        <is>
          <t>Wiping cloths not stored clean and dry, or in a sanitizing solution, between uses.</t>
        </is>
      </c>
      <c r="I7564" t="inlineStr">
        <is>
          <t>Critical</t>
        </is>
      </c>
      <c r="J7564" t="n">
        <v>13</v>
      </c>
      <c r="K7564" t="inlineStr">
        <is>
          <t>A</t>
        </is>
      </c>
      <c r="L7564" s="9">
        <f>A7564&amp;"-"&amp;TEXT(E7564,"yyyymmdd")</f>
        <v/>
      </c>
    </row>
    <row r="7565">
      <c r="A7565" t="n">
        <v>50138143</v>
      </c>
      <c r="B7565" t="inlineStr">
        <is>
          <t>Brooklyn</t>
        </is>
      </c>
      <c r="C7565" t="inlineStr">
        <is>
          <t>11206</t>
        </is>
      </c>
      <c r="D7565" t="inlineStr">
        <is>
          <t>Coffee/Tea</t>
        </is>
      </c>
      <c r="E7565" s="8" t="n">
        <v>46160</v>
      </c>
      <c r="F7565" t="inlineStr">
        <is>
          <t>Violations were cited in the following area(s).</t>
        </is>
      </c>
      <c r="G7565" t="inlineStr">
        <is>
          <t>10F</t>
        </is>
      </c>
      <c r="H7565" t="inlineStr">
        <is>
          <t>Non-food contact surface or equipment made of unacceptable material, not kept clean, or not properly sealed, raised, spaced or movable to allow accessibility for cleaning on all sides, above and underneath the unit.</t>
        </is>
      </c>
      <c r="I7565" t="inlineStr">
        <is>
          <t>Not Critical</t>
        </is>
      </c>
      <c r="J7565" t="n">
        <v>13</v>
      </c>
      <c r="K7565" t="inlineStr">
        <is>
          <t>A</t>
        </is>
      </c>
      <c r="L7565" s="9">
        <f>A7565&amp;"-"&amp;TEXT(E7565,"yyyymmdd")</f>
        <v/>
      </c>
    </row>
    <row r="7566">
      <c r="A7566" t="n">
        <v>50146944</v>
      </c>
      <c r="B7566" t="inlineStr">
        <is>
          <t>Queens</t>
        </is>
      </c>
      <c r="C7566" t="inlineStr">
        <is>
          <t>11694</t>
        </is>
      </c>
      <c r="D7566" t="inlineStr">
        <is>
          <t>Other</t>
        </is>
      </c>
      <c r="E7566" s="8" t="n">
        <v>46160</v>
      </c>
      <c r="F7566" t="inlineStr">
        <is>
          <t>Violations were cited in the following area(s).</t>
        </is>
      </c>
      <c r="G7566" t="inlineStr">
        <is>
          <t>02G</t>
        </is>
      </c>
      <c r="H7566" t="inlineStr">
        <is>
          <t>Cold TCS food item held above 41 °F; smoked or processed fish held above 38 °F; intact raw eggs held above 45 °F; or reduced oxygen packaged (ROP) TCS foods held above required temperatures except during active necessary preparation.</t>
        </is>
      </c>
      <c r="I7566" t="inlineStr">
        <is>
          <t>Critical</t>
        </is>
      </c>
      <c r="J7566" t="n">
        <v>13</v>
      </c>
      <c r="K7566" t="inlineStr">
        <is>
          <t>A</t>
        </is>
      </c>
      <c r="L7566" s="9">
        <f>A7566&amp;"-"&amp;TEXT(E7566,"yyyymmdd")</f>
        <v/>
      </c>
    </row>
    <row r="7567">
      <c r="A7567" t="n">
        <v>50146944</v>
      </c>
      <c r="B7567" t="inlineStr">
        <is>
          <t>Queens</t>
        </is>
      </c>
      <c r="C7567" t="inlineStr">
        <is>
          <t>11694</t>
        </is>
      </c>
      <c r="D7567" t="inlineStr">
        <is>
          <t>Other</t>
        </is>
      </c>
      <c r="E7567" s="8" t="n">
        <v>46160</v>
      </c>
      <c r="F7567" t="inlineStr">
        <is>
          <t>Violations were cited in the following area(s).</t>
        </is>
      </c>
      <c r="G7567" t="inlineStr">
        <is>
          <t>09C</t>
        </is>
      </c>
      <c r="H7567" t="inlineStr">
        <is>
          <t>Design, construction, materials used or maintenance of food contact surface improper. Surface not easily cleanable, sanitized and maintained.</t>
        </is>
      </c>
      <c r="I7567" t="inlineStr">
        <is>
          <t>Not Critical</t>
        </is>
      </c>
      <c r="J7567" t="n">
        <v>13</v>
      </c>
      <c r="K7567" t="inlineStr">
        <is>
          <t>A</t>
        </is>
      </c>
      <c r="L7567" s="9">
        <f>A7567&amp;"-"&amp;TEXT(E7567,"yyyymmdd")</f>
        <v/>
      </c>
    </row>
    <row r="7568">
      <c r="A7568" t="n">
        <v>50146944</v>
      </c>
      <c r="B7568" t="inlineStr">
        <is>
          <t>Queens</t>
        </is>
      </c>
      <c r="C7568" t="inlineStr">
        <is>
          <t>11694</t>
        </is>
      </c>
      <c r="D7568" t="inlineStr">
        <is>
          <t>Other</t>
        </is>
      </c>
      <c r="E7568" s="8" t="n">
        <v>46160</v>
      </c>
      <c r="F7568" t="inlineStr">
        <is>
          <t>Violations were cited in the following area(s).</t>
        </is>
      </c>
      <c r="G7568" t="inlineStr">
        <is>
          <t>10F</t>
        </is>
      </c>
      <c r="H7568" t="inlineStr">
        <is>
          <t>Non-food contact surface or equipment made of unacceptable material, not kept clean, or not properly sealed, raised, spaced or movable to allow accessibility for cleaning on all sides, above and underneath the unit.</t>
        </is>
      </c>
      <c r="I7568" t="inlineStr">
        <is>
          <t>Not Critical</t>
        </is>
      </c>
      <c r="J7568" t="n">
        <v>13</v>
      </c>
      <c r="K7568" t="inlineStr">
        <is>
          <t>A</t>
        </is>
      </c>
      <c r="L7568" s="9">
        <f>A7568&amp;"-"&amp;TEXT(E7568,"yyyymmdd")</f>
        <v/>
      </c>
    </row>
    <row r="7569">
      <c r="A7569" t="n">
        <v>50146944</v>
      </c>
      <c r="B7569" t="inlineStr">
        <is>
          <t>Queens</t>
        </is>
      </c>
      <c r="C7569" t="inlineStr">
        <is>
          <t>11694</t>
        </is>
      </c>
      <c r="D7569" t="inlineStr">
        <is>
          <t>Other</t>
        </is>
      </c>
      <c r="E7569" s="8" t="n">
        <v>46160</v>
      </c>
      <c r="F7569" t="inlineStr">
        <is>
          <t>Violations were cited in the following area(s).</t>
        </is>
      </c>
      <c r="G7569" t="inlineStr">
        <is>
          <t>10H</t>
        </is>
      </c>
      <c r="H7569" t="inlineStr">
        <is>
          <t>Single service article not provided. Single service article reused or not protected from contamination when transported, stored, dispensed. Drinking straws not completely enclosed in wrapper or dispensed from a sanitary device.</t>
        </is>
      </c>
      <c r="I7569" t="inlineStr">
        <is>
          <t>Not Critical</t>
        </is>
      </c>
      <c r="J7569" t="n">
        <v>13</v>
      </c>
      <c r="K7569" t="inlineStr">
        <is>
          <t>A</t>
        </is>
      </c>
      <c r="L7569" s="9">
        <f>A7569&amp;"-"&amp;TEXT(E7569,"yyyymmdd")</f>
        <v/>
      </c>
    </row>
    <row r="7570">
      <c r="A7570" t="n">
        <v>50148283</v>
      </c>
      <c r="B7570" t="inlineStr">
        <is>
          <t>Brooklyn</t>
        </is>
      </c>
      <c r="C7570" t="inlineStr">
        <is>
          <t>11207</t>
        </is>
      </c>
      <c r="D7570" t="inlineStr">
        <is>
          <t>Mexican</t>
        </is>
      </c>
      <c r="E7570" s="8" t="n">
        <v>46160</v>
      </c>
      <c r="F7570" t="inlineStr">
        <is>
          <t>Violations were cited in the following area(s).</t>
        </is>
      </c>
      <c r="G7570" t="inlineStr">
        <is>
          <t>02G</t>
        </is>
      </c>
      <c r="H7570" t="inlineStr">
        <is>
          <t>Cold TCS food item held above 41 °F; smoked or processed fish held above 38 °F; intact raw eggs held above 45 °F; or reduced oxygen packaged (ROP) TCS foods held above required temperatures except during active necessary preparation.</t>
        </is>
      </c>
      <c r="I7570" t="inlineStr">
        <is>
          <t>Critical</t>
        </is>
      </c>
      <c r="J7570" t="n">
        <v>10</v>
      </c>
      <c r="K7570" t="inlineStr">
        <is>
          <t>A</t>
        </is>
      </c>
      <c r="L7570" s="9">
        <f>A7570&amp;"-"&amp;TEXT(E7570,"yyyymmdd")</f>
        <v/>
      </c>
    </row>
    <row r="7571">
      <c r="A7571" t="n">
        <v>50148283</v>
      </c>
      <c r="B7571" t="inlineStr">
        <is>
          <t>Brooklyn</t>
        </is>
      </c>
      <c r="C7571" t="inlineStr">
        <is>
          <t>11207</t>
        </is>
      </c>
      <c r="D7571" t="inlineStr">
        <is>
          <t>Mexican</t>
        </is>
      </c>
      <c r="E7571" s="8" t="n">
        <v>46160</v>
      </c>
      <c r="F7571" t="inlineStr">
        <is>
          <t>Violations were cited in the following area(s).</t>
        </is>
      </c>
      <c r="G7571" t="inlineStr">
        <is>
          <t>10B</t>
        </is>
      </c>
      <c r="H7571" t="inlineStr">
        <is>
          <t>Anti-siphonage or back-flow prevention device not provided where required; equipment or floor not properly drained; sewage disposal system in disrepair or not functioning properly. Condensation or liquid waste improperly disposed of.</t>
        </is>
      </c>
      <c r="I7571" t="inlineStr">
        <is>
          <t>Not Critical</t>
        </is>
      </c>
      <c r="J7571" t="n">
        <v>10</v>
      </c>
      <c r="K7571" t="inlineStr">
        <is>
          <t>A</t>
        </is>
      </c>
      <c r="L7571" s="9">
        <f>A7571&amp;"-"&amp;TEXT(E7571,"yyyymmdd")</f>
        <v/>
      </c>
    </row>
    <row r="7572">
      <c r="A7572" t="n">
        <v>50153584</v>
      </c>
      <c r="B7572" t="inlineStr">
        <is>
          <t>Manhattan</t>
        </is>
      </c>
      <c r="C7572" t="inlineStr">
        <is>
          <t>10001</t>
        </is>
      </c>
      <c r="D7572" t="inlineStr">
        <is>
          <t>Sandwiches</t>
        </is>
      </c>
      <c r="E7572" s="8" t="n">
        <v>46160</v>
      </c>
      <c r="F7572" t="inlineStr">
        <is>
          <t>Violations were cited in the following area(s).</t>
        </is>
      </c>
      <c r="G7572" t="inlineStr">
        <is>
          <t>02B</t>
        </is>
      </c>
      <c r="H7572" t="inlineStr">
        <is>
          <t>Hot TCS food item not held at or above 140 °F.</t>
        </is>
      </c>
      <c r="I7572" t="inlineStr">
        <is>
          <t>Critical</t>
        </is>
      </c>
      <c r="J7572" t="n">
        <v>12</v>
      </c>
      <c r="K7572" t="inlineStr">
        <is>
          <t>A</t>
        </is>
      </c>
      <c r="L7572" s="9">
        <f>A7572&amp;"-"&amp;TEXT(E7572,"yyyymmdd")</f>
        <v/>
      </c>
    </row>
    <row r="7573">
      <c r="A7573" t="n">
        <v>50153584</v>
      </c>
      <c r="B7573" t="inlineStr">
        <is>
          <t>Manhattan</t>
        </is>
      </c>
      <c r="C7573" t="inlineStr">
        <is>
          <t>10001</t>
        </is>
      </c>
      <c r="D7573" t="inlineStr">
        <is>
          <t>Sandwiches</t>
        </is>
      </c>
      <c r="E7573" s="8" t="n">
        <v>46160</v>
      </c>
      <c r="F7573" t="inlineStr">
        <is>
          <t>Violations were cited in the following area(s).</t>
        </is>
      </c>
      <c r="G7573" t="inlineStr">
        <is>
          <t>06F</t>
        </is>
      </c>
      <c r="H7573" t="inlineStr">
        <is>
          <t>Wiping cloths not stored clean and dry, or in a sanitizing solution, between uses.</t>
        </is>
      </c>
      <c r="I7573" t="inlineStr">
        <is>
          <t>Critical</t>
        </is>
      </c>
      <c r="J7573" t="n">
        <v>12</v>
      </c>
      <c r="K7573" t="inlineStr">
        <is>
          <t>A</t>
        </is>
      </c>
      <c r="L7573" s="9">
        <f>A7573&amp;"-"&amp;TEXT(E7573,"yyyymmdd")</f>
        <v/>
      </c>
    </row>
    <row r="7574">
      <c r="A7574" t="n">
        <v>50153910</v>
      </c>
      <c r="B7574" t="inlineStr">
        <is>
          <t>Manhattan</t>
        </is>
      </c>
      <c r="C7574" t="inlineStr">
        <is>
          <t>10001</t>
        </is>
      </c>
      <c r="D7574" t="inlineStr">
        <is>
          <t>Italian</t>
        </is>
      </c>
      <c r="E7574" s="8" t="n">
        <v>46160</v>
      </c>
      <c r="F7574" t="inlineStr">
        <is>
          <t>Violations were cited in the following area(s).</t>
        </is>
      </c>
      <c r="G7574" t="inlineStr">
        <is>
          <t>05C</t>
        </is>
      </c>
      <c r="H7574" t="inlineStr">
        <is>
          <t>Food contact surface, refillable, reusable containers, or equipment improperly constructed, placed or maintained. Unacceptable material used. Culinary sink or other acceptable method not provided for washing food.</t>
        </is>
      </c>
      <c r="I7574" t="inlineStr">
        <is>
          <t>Critical</t>
        </is>
      </c>
      <c r="J7574" t="n">
        <v>38</v>
      </c>
      <c r="L7574" s="9">
        <f>A7574&amp;"-"&amp;TEXT(E7574,"yyyymmdd")</f>
        <v/>
      </c>
    </row>
    <row r="7575">
      <c r="A7575" t="n">
        <v>50153910</v>
      </c>
      <c r="B7575" t="inlineStr">
        <is>
          <t>Manhattan</t>
        </is>
      </c>
      <c r="C7575" t="inlineStr">
        <is>
          <t>10001</t>
        </is>
      </c>
      <c r="D7575" t="inlineStr">
        <is>
          <t>Italian</t>
        </is>
      </c>
      <c r="E7575" s="8" t="n">
        <v>46160</v>
      </c>
      <c r="F7575" t="inlineStr">
        <is>
          <t>Violations were cited in the following area(s).</t>
        </is>
      </c>
      <c r="G7575" t="inlineStr">
        <is>
          <t>06F</t>
        </is>
      </c>
      <c r="H7575" t="inlineStr">
        <is>
          <t>Wiping cloths not stored clean and dry, or in a sanitizing solution, between uses.</t>
        </is>
      </c>
      <c r="I7575" t="inlineStr">
        <is>
          <t>Critical</t>
        </is>
      </c>
      <c r="J7575" t="n">
        <v>38</v>
      </c>
      <c r="L7575" s="9">
        <f>A7575&amp;"-"&amp;TEXT(E7575,"yyyymmdd")</f>
        <v/>
      </c>
    </row>
    <row r="7576">
      <c r="A7576" t="n">
        <v>50153910</v>
      </c>
      <c r="B7576" t="inlineStr">
        <is>
          <t>Manhattan</t>
        </is>
      </c>
      <c r="C7576" t="inlineStr">
        <is>
          <t>10001</t>
        </is>
      </c>
      <c r="D7576" t="inlineStr">
        <is>
          <t>Italian</t>
        </is>
      </c>
      <c r="E7576" s="8" t="n">
        <v>46160</v>
      </c>
      <c r="F7576" t="inlineStr">
        <is>
          <t>Violations were cited in the following area(s).</t>
        </is>
      </c>
      <c r="G7576" t="inlineStr">
        <is>
          <t>10F</t>
        </is>
      </c>
      <c r="H7576" t="inlineStr">
        <is>
          <t>Non-food contact surface or equipment made of unacceptable material, not kept clean, or not properly sealed, raised, spaced or movable to allow accessibility for cleaning on all sides, above and underneath the unit.</t>
        </is>
      </c>
      <c r="I7576" t="inlineStr">
        <is>
          <t>Not Critical</t>
        </is>
      </c>
      <c r="J7576" t="n">
        <v>38</v>
      </c>
      <c r="L7576" s="9">
        <f>A7576&amp;"-"&amp;TEXT(E7576,"yyyymmdd")</f>
        <v/>
      </c>
    </row>
    <row r="7577">
      <c r="A7577" t="n">
        <v>50156480</v>
      </c>
      <c r="B7577" t="inlineStr">
        <is>
          <t>Manhattan</t>
        </is>
      </c>
      <c r="C7577" t="inlineStr">
        <is>
          <t>10017</t>
        </is>
      </c>
      <c r="D7577" t="inlineStr">
        <is>
          <t>Thai</t>
        </is>
      </c>
      <c r="E7577" s="8" t="n">
        <v>46160</v>
      </c>
      <c r="F7577" t="inlineStr">
        <is>
          <t>Violations were cited in the following area(s).</t>
        </is>
      </c>
      <c r="G7577" t="inlineStr">
        <is>
          <t>04L</t>
        </is>
      </c>
      <c r="H7577" t="inlineStr">
        <is>
          <t>Evidence of mice or live mice in establishment's food or non-food areas.</t>
        </is>
      </c>
      <c r="I7577" t="inlineStr">
        <is>
          <t>Critical</t>
        </is>
      </c>
      <c r="J7577" t="n">
        <v>12</v>
      </c>
      <c r="K7577" t="inlineStr">
        <is>
          <t>A</t>
        </is>
      </c>
      <c r="L7577" s="9">
        <f>A7577&amp;"-"&amp;TEXT(E7577,"yyyymmdd")</f>
        <v/>
      </c>
    </row>
    <row r="7578">
      <c r="A7578" t="n">
        <v>50156480</v>
      </c>
      <c r="B7578" t="inlineStr">
        <is>
          <t>Manhattan</t>
        </is>
      </c>
      <c r="C7578" t="inlineStr">
        <is>
          <t>10017</t>
        </is>
      </c>
      <c r="D7578" t="inlineStr">
        <is>
          <t>Thai</t>
        </is>
      </c>
      <c r="E7578" s="8" t="n">
        <v>46160</v>
      </c>
      <c r="F7578" t="inlineStr">
        <is>
          <t>Violations were cited in the following area(s).</t>
        </is>
      </c>
      <c r="G7578" t="inlineStr">
        <is>
          <t>08A</t>
        </is>
      </c>
      <c r="H7578" t="inlineStr">
        <is>
          <t>Establishment is not free of harborage or conditions conducive to rodents, insects or other pests.</t>
        </is>
      </c>
      <c r="I7578" t="inlineStr">
        <is>
          <t>Not Critical</t>
        </is>
      </c>
      <c r="J7578" t="n">
        <v>12</v>
      </c>
      <c r="K7578" t="inlineStr">
        <is>
          <t>A</t>
        </is>
      </c>
      <c r="L7578" s="9">
        <f>A7578&amp;"-"&amp;TEXT(E7578,"yyyymmdd")</f>
        <v/>
      </c>
    </row>
    <row r="7579">
      <c r="A7579" t="n">
        <v>50156480</v>
      </c>
      <c r="B7579" t="inlineStr">
        <is>
          <t>Manhattan</t>
        </is>
      </c>
      <c r="C7579" t="inlineStr">
        <is>
          <t>10017</t>
        </is>
      </c>
      <c r="D7579" t="inlineStr">
        <is>
          <t>Thai</t>
        </is>
      </c>
      <c r="E7579" s="8" t="n">
        <v>46160</v>
      </c>
      <c r="F7579" t="inlineStr">
        <is>
          <t>Violations were cited in the following area(s).</t>
        </is>
      </c>
      <c r="G7579" t="inlineStr">
        <is>
          <t>10F</t>
        </is>
      </c>
      <c r="H7579" t="inlineStr">
        <is>
          <t>Non-food contact surface or equipment made of unacceptable material, not kept clean, or not properly sealed, raised, spaced or movable to allow accessibility for cleaning on all sides, above and underneath the unit.</t>
        </is>
      </c>
      <c r="I7579" t="inlineStr">
        <is>
          <t>Not Critical</t>
        </is>
      </c>
      <c r="J7579" t="n">
        <v>12</v>
      </c>
      <c r="K7579" t="inlineStr">
        <is>
          <t>A</t>
        </is>
      </c>
      <c r="L7579" s="9">
        <f>A7579&amp;"-"&amp;TEXT(E7579,"yyyymmdd")</f>
        <v/>
      </c>
    </row>
    <row r="7580">
      <c r="A7580" t="n">
        <v>50158708</v>
      </c>
      <c r="B7580" t="inlineStr">
        <is>
          <t>Bronx</t>
        </is>
      </c>
      <c r="C7580" t="inlineStr">
        <is>
          <t>10469</t>
        </is>
      </c>
      <c r="D7580" t="inlineStr">
        <is>
          <t>Pakistani</t>
        </is>
      </c>
      <c r="E7580" s="8" t="n">
        <v>46160</v>
      </c>
      <c r="F7580" t="inlineStr">
        <is>
          <t>Violations were cited in the following area(s).</t>
        </is>
      </c>
      <c r="G7580" t="inlineStr">
        <is>
          <t>02B</t>
        </is>
      </c>
      <c r="H7580" t="inlineStr">
        <is>
          <t>Hot TCS food item not held at or above 140 °F.</t>
        </is>
      </c>
      <c r="I7580" t="inlineStr">
        <is>
          <t>Critical</t>
        </is>
      </c>
      <c r="J7580" t="n">
        <v>19</v>
      </c>
      <c r="L7580" s="9">
        <f>A7580&amp;"-"&amp;TEXT(E7580,"yyyymmdd")</f>
        <v/>
      </c>
    </row>
    <row r="7581">
      <c r="A7581" t="n">
        <v>50158708</v>
      </c>
      <c r="B7581" t="inlineStr">
        <is>
          <t>Bronx</t>
        </is>
      </c>
      <c r="C7581" t="inlineStr">
        <is>
          <t>10469</t>
        </is>
      </c>
      <c r="D7581" t="inlineStr">
        <is>
          <t>Pakistani</t>
        </is>
      </c>
      <c r="E7581" s="8" t="n">
        <v>46160</v>
      </c>
      <c r="F7581" t="inlineStr">
        <is>
          <t>Violations were cited in the following area(s).</t>
        </is>
      </c>
      <c r="G7581" t="inlineStr">
        <is>
          <t>04L</t>
        </is>
      </c>
      <c r="H7581" t="inlineStr">
        <is>
          <t>Evidence of mice or live mice in establishment's food or non-food areas.</t>
        </is>
      </c>
      <c r="I7581" t="inlineStr">
        <is>
          <t>Critical</t>
        </is>
      </c>
      <c r="J7581" t="n">
        <v>19</v>
      </c>
      <c r="L7581" s="9">
        <f>A7581&amp;"-"&amp;TEXT(E7581,"yyyymmdd")</f>
        <v/>
      </c>
    </row>
    <row r="7582">
      <c r="A7582" t="n">
        <v>50158708</v>
      </c>
      <c r="B7582" t="inlineStr">
        <is>
          <t>Bronx</t>
        </is>
      </c>
      <c r="C7582" t="inlineStr">
        <is>
          <t>10469</t>
        </is>
      </c>
      <c r="D7582" t="inlineStr">
        <is>
          <t>Pakistani</t>
        </is>
      </c>
      <c r="E7582" s="8" t="n">
        <v>46160</v>
      </c>
      <c r="F7582" t="inlineStr">
        <is>
          <t>Violations were cited in the following area(s).</t>
        </is>
      </c>
      <c r="G7582" t="inlineStr">
        <is>
          <t>08A</t>
        </is>
      </c>
      <c r="H7582" t="inlineStr">
        <is>
          <t>Establishment is not free of harborage or conditions conducive to rodents, insects or other pests.</t>
        </is>
      </c>
      <c r="I7582" t="inlineStr">
        <is>
          <t>Not Critical</t>
        </is>
      </c>
      <c r="J7582" t="n">
        <v>19</v>
      </c>
      <c r="L7582" s="9">
        <f>A7582&amp;"-"&amp;TEXT(E7582,"yyyymmdd")</f>
        <v/>
      </c>
    </row>
    <row r="7583">
      <c r="A7583" t="n">
        <v>50159599</v>
      </c>
      <c r="B7583" t="inlineStr">
        <is>
          <t>Queens</t>
        </is>
      </c>
      <c r="C7583" t="inlineStr">
        <is>
          <t>11106</t>
        </is>
      </c>
      <c r="D7583" t="inlineStr">
        <is>
          <t>Bakery Products/Desserts</t>
        </is>
      </c>
      <c r="E7583" s="8" t="n">
        <v>46160</v>
      </c>
      <c r="F7583" t="inlineStr">
        <is>
          <t>Violations were cited in the following area(s).</t>
        </is>
      </c>
      <c r="G7583" t="inlineStr">
        <is>
          <t>06C</t>
        </is>
      </c>
      <c r="H758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583" t="inlineStr">
        <is>
          <t>Critical</t>
        </is>
      </c>
      <c r="J7583" t="n">
        <v>12</v>
      </c>
      <c r="K7583" t="inlineStr">
        <is>
          <t>A</t>
        </is>
      </c>
      <c r="L7583" s="9">
        <f>A7583&amp;"-"&amp;TEXT(E7583,"yyyymmdd")</f>
        <v/>
      </c>
    </row>
    <row r="7584">
      <c r="A7584" t="n">
        <v>50159599</v>
      </c>
      <c r="B7584" t="inlineStr">
        <is>
          <t>Queens</t>
        </is>
      </c>
      <c r="C7584" t="inlineStr">
        <is>
          <t>11106</t>
        </is>
      </c>
      <c r="D7584" t="inlineStr">
        <is>
          <t>Bakery Products/Desserts</t>
        </is>
      </c>
      <c r="E7584" s="8" t="n">
        <v>46160</v>
      </c>
      <c r="F7584" t="inlineStr">
        <is>
          <t>Violations were cited in the following area(s).</t>
        </is>
      </c>
      <c r="G7584" t="inlineStr">
        <is>
          <t>06D</t>
        </is>
      </c>
      <c r="H7584" t="inlineStr">
        <is>
          <t>Food contact surface not properly washed, rinsed and sanitized after each use and following any activity when contamination may have occurred.</t>
        </is>
      </c>
      <c r="I7584" t="inlineStr">
        <is>
          <t>Critical</t>
        </is>
      </c>
      <c r="J7584" t="n">
        <v>12</v>
      </c>
      <c r="K7584" t="inlineStr">
        <is>
          <t>A</t>
        </is>
      </c>
      <c r="L7584" s="9">
        <f>A7584&amp;"-"&amp;TEXT(E7584,"yyyymmdd")</f>
        <v/>
      </c>
    </row>
    <row r="7585">
      <c r="A7585" t="n">
        <v>50159599</v>
      </c>
      <c r="B7585" t="inlineStr">
        <is>
          <t>Queens</t>
        </is>
      </c>
      <c r="C7585" t="inlineStr">
        <is>
          <t>11106</t>
        </is>
      </c>
      <c r="D7585" t="inlineStr">
        <is>
          <t>Bakery Products/Desserts</t>
        </is>
      </c>
      <c r="E7585" s="8" t="n">
        <v>46160</v>
      </c>
      <c r="F7585" t="inlineStr">
        <is>
          <t>Violations were cited in the following area(s).</t>
        </is>
      </c>
      <c r="G7585" t="inlineStr">
        <is>
          <t>10F</t>
        </is>
      </c>
      <c r="H7585" t="inlineStr">
        <is>
          <t>Non-food contact surface or equipment made of unacceptable material, not kept clean, or not properly sealed, raised, spaced or movable to allow accessibility for cleaning on all sides, above and underneath the unit.</t>
        </is>
      </c>
      <c r="I7585" t="inlineStr">
        <is>
          <t>Not Critical</t>
        </is>
      </c>
      <c r="J7585" t="n">
        <v>12</v>
      </c>
      <c r="K7585" t="inlineStr">
        <is>
          <t>A</t>
        </is>
      </c>
      <c r="L7585" s="9">
        <f>A7585&amp;"-"&amp;TEXT(E7585,"yyyymmdd")</f>
        <v/>
      </c>
    </row>
    <row r="7586">
      <c r="A7586" t="n">
        <v>50160158</v>
      </c>
      <c r="B7586" t="inlineStr">
        <is>
          <t>Queens</t>
        </is>
      </c>
      <c r="C7586" t="inlineStr">
        <is>
          <t>11365</t>
        </is>
      </c>
      <c r="D7586" t="inlineStr">
        <is>
          <t>Mediterranean</t>
        </is>
      </c>
      <c r="E7586" s="8" t="n">
        <v>46160</v>
      </c>
      <c r="F7586" t="inlineStr">
        <is>
          <t>Violations were cited in the following area(s).</t>
        </is>
      </c>
      <c r="G7586" t="inlineStr">
        <is>
          <t>04A</t>
        </is>
      </c>
      <c r="H7586" t="inlineStr">
        <is>
          <t>Food Protection Certificate (FPC) not held by manager or supervisor of food operations.</t>
        </is>
      </c>
      <c r="I7586" t="inlineStr">
        <is>
          <t>Critical</t>
        </is>
      </c>
      <c r="J7586" t="n">
        <v>25</v>
      </c>
      <c r="L7586" s="9">
        <f>A7586&amp;"-"&amp;TEXT(E7586,"yyyymmdd")</f>
        <v/>
      </c>
    </row>
    <row r="7587">
      <c r="A7587" t="n">
        <v>50160158</v>
      </c>
      <c r="B7587" t="inlineStr">
        <is>
          <t>Queens</t>
        </is>
      </c>
      <c r="C7587" t="inlineStr">
        <is>
          <t>11365</t>
        </is>
      </c>
      <c r="D7587" t="inlineStr">
        <is>
          <t>Mediterranean</t>
        </is>
      </c>
      <c r="E7587" s="8" t="n">
        <v>46160</v>
      </c>
      <c r="F7587" t="inlineStr">
        <is>
          <t>Violations were cited in the following area(s).</t>
        </is>
      </c>
      <c r="G7587" t="inlineStr">
        <is>
          <t>06F</t>
        </is>
      </c>
      <c r="H7587" t="inlineStr">
        <is>
          <t>Wiping cloths not stored clean and dry, or in a sanitizing solution, between uses.</t>
        </is>
      </c>
      <c r="I7587" t="inlineStr">
        <is>
          <t>Critical</t>
        </is>
      </c>
      <c r="J7587" t="n">
        <v>25</v>
      </c>
      <c r="L7587" s="9">
        <f>A7587&amp;"-"&amp;TEXT(E7587,"yyyymmdd")</f>
        <v/>
      </c>
    </row>
    <row r="7588">
      <c r="A7588" t="n">
        <v>50160158</v>
      </c>
      <c r="B7588" t="inlineStr">
        <is>
          <t>Queens</t>
        </is>
      </c>
      <c r="C7588" t="inlineStr">
        <is>
          <t>11365</t>
        </is>
      </c>
      <c r="D7588" t="inlineStr">
        <is>
          <t>Mediterranean</t>
        </is>
      </c>
      <c r="E7588" s="8" t="n">
        <v>46160</v>
      </c>
      <c r="F7588" t="inlineStr">
        <is>
          <t>Violations were cited in the following area(s).</t>
        </is>
      </c>
      <c r="G7588" t="inlineStr">
        <is>
          <t>08C</t>
        </is>
      </c>
      <c r="H7588" t="inlineStr">
        <is>
          <t>Pesticide not properly labeled or used by unlicensed individual. Pesticide, other toxic chemical improperly used/stored. Unprotected, unlocked bait station used.</t>
        </is>
      </c>
      <c r="I7588" t="inlineStr">
        <is>
          <t>Not Critical</t>
        </is>
      </c>
      <c r="J7588" t="n">
        <v>25</v>
      </c>
      <c r="L7588" s="9">
        <f>A7588&amp;"-"&amp;TEXT(E7588,"yyyymmdd")</f>
        <v/>
      </c>
    </row>
    <row r="7589">
      <c r="A7589" t="n">
        <v>50160158</v>
      </c>
      <c r="B7589" t="inlineStr">
        <is>
          <t>Queens</t>
        </is>
      </c>
      <c r="C7589" t="inlineStr">
        <is>
          <t>11365</t>
        </is>
      </c>
      <c r="D7589" t="inlineStr">
        <is>
          <t>Mediterranean</t>
        </is>
      </c>
      <c r="E7589" s="8" t="n">
        <v>46160</v>
      </c>
      <c r="F7589" t="inlineStr">
        <is>
          <t>Violations were cited in the following area(s).</t>
        </is>
      </c>
      <c r="G7589" t="inlineStr">
        <is>
          <t>09C</t>
        </is>
      </c>
      <c r="H7589" t="inlineStr">
        <is>
          <t>Design, construction, materials used or maintenance of food contact surface improper. Surface not easily cleanable, sanitized and maintained.</t>
        </is>
      </c>
      <c r="I7589" t="inlineStr">
        <is>
          <t>Not Critical</t>
        </is>
      </c>
      <c r="J7589" t="n">
        <v>25</v>
      </c>
      <c r="L7589" s="9">
        <f>A7589&amp;"-"&amp;TEXT(E7589,"yyyymmdd")</f>
        <v/>
      </c>
    </row>
    <row r="7590">
      <c r="A7590" t="n">
        <v>50160158</v>
      </c>
      <c r="B7590" t="inlineStr">
        <is>
          <t>Queens</t>
        </is>
      </c>
      <c r="C7590" t="inlineStr">
        <is>
          <t>11365</t>
        </is>
      </c>
      <c r="D7590" t="inlineStr">
        <is>
          <t>Mediterranean</t>
        </is>
      </c>
      <c r="E7590" s="8" t="n">
        <v>46160</v>
      </c>
      <c r="F7590" t="inlineStr">
        <is>
          <t>Violations were cited in the following area(s).</t>
        </is>
      </c>
      <c r="G7590" t="inlineStr">
        <is>
          <t>10B</t>
        </is>
      </c>
      <c r="H7590" t="inlineStr">
        <is>
          <t>Anti-siphonage or back-flow prevention device not provided where required; equipment or floor not properly drained; sewage disposal system in disrepair or not functioning properly. Condensation or liquid waste improperly disposed of.</t>
        </is>
      </c>
      <c r="I7590" t="inlineStr">
        <is>
          <t>Not Critical</t>
        </is>
      </c>
      <c r="J7590" t="n">
        <v>25</v>
      </c>
      <c r="L7590" s="9">
        <f>A7590&amp;"-"&amp;TEXT(E7590,"yyyymmdd")</f>
        <v/>
      </c>
    </row>
    <row r="7591">
      <c r="A7591" t="n">
        <v>50160158</v>
      </c>
      <c r="B7591" t="inlineStr">
        <is>
          <t>Queens</t>
        </is>
      </c>
      <c r="C7591" t="inlineStr">
        <is>
          <t>11365</t>
        </is>
      </c>
      <c r="D7591" t="inlineStr">
        <is>
          <t>Mediterranean</t>
        </is>
      </c>
      <c r="E7591" s="8" t="n">
        <v>46160</v>
      </c>
      <c r="F7591" t="inlineStr">
        <is>
          <t>Violations were cited in the following area(s).</t>
        </is>
      </c>
      <c r="G7591" t="inlineStr">
        <is>
          <t>10C</t>
        </is>
      </c>
      <c r="H7591" t="inlineStr">
        <is>
          <t>Lighting inadequate; permanent lighting not provided in food preparation areas, ware washing areas, and storage rooms. Shatterproof bulb or shield to prevent broken glass from falling into food or onto surfaces, not installed.</t>
        </is>
      </c>
      <c r="I7591" t="inlineStr">
        <is>
          <t>Not Critical</t>
        </is>
      </c>
      <c r="J7591" t="n">
        <v>25</v>
      </c>
      <c r="L7591" s="9">
        <f>A7591&amp;"-"&amp;TEXT(E7591,"yyyymmdd")</f>
        <v/>
      </c>
    </row>
    <row r="7592">
      <c r="A7592" t="n">
        <v>50160269</v>
      </c>
      <c r="B7592" t="inlineStr">
        <is>
          <t>Brooklyn</t>
        </is>
      </c>
      <c r="C7592" t="inlineStr">
        <is>
          <t>11215</t>
        </is>
      </c>
      <c r="D7592" t="inlineStr">
        <is>
          <t>Coffee/Tea</t>
        </is>
      </c>
      <c r="E7592" s="8" t="n">
        <v>46160</v>
      </c>
      <c r="F7592" t="inlineStr">
        <is>
          <t>Violations were cited in the following area(s).</t>
        </is>
      </c>
      <c r="G7592" t="inlineStr">
        <is>
          <t>06D</t>
        </is>
      </c>
      <c r="H7592" t="inlineStr">
        <is>
          <t>Food contact surface not properly washed, rinsed and sanitized after each use and following any activity when contamination may have occurred.</t>
        </is>
      </c>
      <c r="I7592" t="inlineStr">
        <is>
          <t>Critical</t>
        </is>
      </c>
      <c r="J7592" t="n">
        <v>9</v>
      </c>
      <c r="K7592" t="inlineStr">
        <is>
          <t>A</t>
        </is>
      </c>
      <c r="L7592" s="9">
        <f>A7592&amp;"-"&amp;TEXT(E7592,"yyyymmdd")</f>
        <v/>
      </c>
    </row>
    <row r="7593">
      <c r="A7593" t="n">
        <v>50160269</v>
      </c>
      <c r="B7593" t="inlineStr">
        <is>
          <t>Brooklyn</t>
        </is>
      </c>
      <c r="C7593" t="inlineStr">
        <is>
          <t>11215</t>
        </is>
      </c>
      <c r="D7593" t="inlineStr">
        <is>
          <t>Coffee/Tea</t>
        </is>
      </c>
      <c r="E7593" s="8" t="n">
        <v>46160</v>
      </c>
      <c r="F7593" t="inlineStr">
        <is>
          <t>Violations were cited in the following area(s).</t>
        </is>
      </c>
      <c r="G7593" t="inlineStr">
        <is>
          <t>10H</t>
        </is>
      </c>
      <c r="H7593" t="inlineStr">
        <is>
          <t>Single service article not provided. Single service article reused or not protected from contamination when transported, stored, dispensed. Drinking straws not completely enclosed in wrapper or dispensed from a sanitary device.</t>
        </is>
      </c>
      <c r="I7593" t="inlineStr">
        <is>
          <t>Not Critical</t>
        </is>
      </c>
      <c r="J7593" t="n">
        <v>9</v>
      </c>
      <c r="K7593" t="inlineStr">
        <is>
          <t>A</t>
        </is>
      </c>
      <c r="L7593" s="9">
        <f>A7593&amp;"-"&amp;TEXT(E7593,"yyyymmdd")</f>
        <v/>
      </c>
    </row>
    <row r="7594">
      <c r="A7594" t="n">
        <v>50160269</v>
      </c>
      <c r="B7594" t="inlineStr">
        <is>
          <t>Brooklyn</t>
        </is>
      </c>
      <c r="C7594" t="inlineStr">
        <is>
          <t>11215</t>
        </is>
      </c>
      <c r="D7594" t="inlineStr">
        <is>
          <t>Coffee/Tea</t>
        </is>
      </c>
      <c r="E7594" s="8" t="n">
        <v>46160</v>
      </c>
      <c r="F7594" t="inlineStr">
        <is>
          <t>Violations were cited in the following area(s).</t>
        </is>
      </c>
      <c r="G7594" t="inlineStr">
        <is>
          <t>28-06</t>
        </is>
      </c>
      <c r="H7594" t="inlineStr">
        <is>
          <t>Contract with a pest management professional not in place. Record of extermination activities not kept on premises.</t>
        </is>
      </c>
      <c r="I7594" t="inlineStr">
        <is>
          <t>Not Critical</t>
        </is>
      </c>
      <c r="J7594" t="n">
        <v>9</v>
      </c>
      <c r="K7594" t="inlineStr">
        <is>
          <t>A</t>
        </is>
      </c>
      <c r="L7594" s="9">
        <f>A7594&amp;"-"&amp;TEXT(E7594,"yyyymmdd")</f>
        <v/>
      </c>
    </row>
    <row r="7595">
      <c r="A7595" t="n">
        <v>50166041</v>
      </c>
      <c r="B7595" t="inlineStr">
        <is>
          <t>Manhattan</t>
        </is>
      </c>
      <c r="C7595" t="inlineStr">
        <is>
          <t>10013</t>
        </is>
      </c>
      <c r="D7595" t="inlineStr">
        <is>
          <t>Portuguese</t>
        </is>
      </c>
      <c r="E7595" s="8" t="n">
        <v>46160</v>
      </c>
      <c r="F7595" t="inlineStr">
        <is>
          <t>Violations were cited in the following area(s).</t>
        </is>
      </c>
      <c r="G7595" t="inlineStr">
        <is>
          <t>02B</t>
        </is>
      </c>
      <c r="H7595" t="inlineStr">
        <is>
          <t>Hot TCS food item not held at or above 140 °F.</t>
        </is>
      </c>
      <c r="I7595" t="inlineStr">
        <is>
          <t>Critical</t>
        </is>
      </c>
      <c r="J7595" t="n">
        <v>30</v>
      </c>
      <c r="L7595" s="9">
        <f>A7595&amp;"-"&amp;TEXT(E7595,"yyyymmdd")</f>
        <v/>
      </c>
    </row>
    <row r="7596">
      <c r="A7596" t="n">
        <v>50166041</v>
      </c>
      <c r="B7596" t="inlineStr">
        <is>
          <t>Manhattan</t>
        </is>
      </c>
      <c r="C7596" t="inlineStr">
        <is>
          <t>10013</t>
        </is>
      </c>
      <c r="D7596" t="inlineStr">
        <is>
          <t>Portuguese</t>
        </is>
      </c>
      <c r="E7596" s="8" t="n">
        <v>46160</v>
      </c>
      <c r="F7596" t="inlineStr">
        <is>
          <t>Violations were cited in the following area(s).</t>
        </is>
      </c>
      <c r="G7596" t="inlineStr">
        <is>
          <t>04H</t>
        </is>
      </c>
      <c r="H7596" t="inlineStr">
        <is>
          <t>Raw, cooked or prepared food is adulterated, contaminated, cross-contaminated, or not discarded in accordance with HACCP plan.</t>
        </is>
      </c>
      <c r="I7596" t="inlineStr">
        <is>
          <t>Critical</t>
        </is>
      </c>
      <c r="J7596" t="n">
        <v>30</v>
      </c>
      <c r="L7596" s="9">
        <f>A7596&amp;"-"&amp;TEXT(E7596,"yyyymmdd")</f>
        <v/>
      </c>
    </row>
    <row r="7597">
      <c r="A7597" t="n">
        <v>50166041</v>
      </c>
      <c r="B7597" t="inlineStr">
        <is>
          <t>Manhattan</t>
        </is>
      </c>
      <c r="C7597" t="inlineStr">
        <is>
          <t>10013</t>
        </is>
      </c>
      <c r="D7597" t="inlineStr">
        <is>
          <t>Portuguese</t>
        </is>
      </c>
      <c r="E7597" s="8" t="n">
        <v>46160</v>
      </c>
      <c r="F7597" t="inlineStr">
        <is>
          <t>Violations were cited in the following area(s).</t>
        </is>
      </c>
      <c r="G7597" t="inlineStr">
        <is>
          <t>06C</t>
        </is>
      </c>
      <c r="H759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597" t="inlineStr">
        <is>
          <t>Critical</t>
        </is>
      </c>
      <c r="J7597" t="n">
        <v>30</v>
      </c>
      <c r="L7597" s="9">
        <f>A7597&amp;"-"&amp;TEXT(E7597,"yyyymmdd")</f>
        <v/>
      </c>
    </row>
    <row r="7598">
      <c r="A7598" t="n">
        <v>50166041</v>
      </c>
      <c r="B7598" t="inlineStr">
        <is>
          <t>Manhattan</t>
        </is>
      </c>
      <c r="C7598" t="inlineStr">
        <is>
          <t>10013</t>
        </is>
      </c>
      <c r="D7598" t="inlineStr">
        <is>
          <t>Portuguese</t>
        </is>
      </c>
      <c r="E7598" s="8" t="n">
        <v>46160</v>
      </c>
      <c r="F7598" t="inlineStr">
        <is>
          <t>Violations were cited in the following area(s).</t>
        </is>
      </c>
      <c r="G7598" t="inlineStr">
        <is>
          <t>06F</t>
        </is>
      </c>
      <c r="H7598" t="inlineStr">
        <is>
          <t>Wiping cloths not stored clean and dry, or in a sanitizing solution, between uses.</t>
        </is>
      </c>
      <c r="I7598" t="inlineStr">
        <is>
          <t>Critical</t>
        </is>
      </c>
      <c r="J7598" t="n">
        <v>30</v>
      </c>
      <c r="L7598" s="9">
        <f>A7598&amp;"-"&amp;TEXT(E7598,"yyyymmdd")</f>
        <v/>
      </c>
    </row>
    <row r="7599">
      <c r="A7599" t="n">
        <v>50166041</v>
      </c>
      <c r="B7599" t="inlineStr">
        <is>
          <t>Manhattan</t>
        </is>
      </c>
      <c r="C7599" t="inlineStr">
        <is>
          <t>10013</t>
        </is>
      </c>
      <c r="D7599" t="inlineStr">
        <is>
          <t>Portuguese</t>
        </is>
      </c>
      <c r="E7599" s="8" t="n">
        <v>46160</v>
      </c>
      <c r="F7599" t="inlineStr">
        <is>
          <t>Violations were cited in the following area(s).</t>
        </is>
      </c>
      <c r="G7599" t="inlineStr">
        <is>
          <t>09B</t>
        </is>
      </c>
      <c r="H7599" t="inlineStr">
        <is>
          <t>Thawing procedure improper.</t>
        </is>
      </c>
      <c r="I7599" t="inlineStr">
        <is>
          <t>Not Critical</t>
        </is>
      </c>
      <c r="J7599" t="n">
        <v>30</v>
      </c>
      <c r="L7599" s="9">
        <f>A7599&amp;"-"&amp;TEXT(E7599,"yyyymmdd")</f>
        <v/>
      </c>
    </row>
    <row r="7600">
      <c r="A7600" t="n">
        <v>50166041</v>
      </c>
      <c r="B7600" t="inlineStr">
        <is>
          <t>Manhattan</t>
        </is>
      </c>
      <c r="C7600" t="inlineStr">
        <is>
          <t>10013</t>
        </is>
      </c>
      <c r="D7600" t="inlineStr">
        <is>
          <t>Portuguese</t>
        </is>
      </c>
      <c r="E7600" s="8" t="n">
        <v>46160</v>
      </c>
      <c r="F7600" t="inlineStr">
        <is>
          <t>Violations were cited in the following area(s).</t>
        </is>
      </c>
      <c r="G7600" t="inlineStr">
        <is>
          <t>10F</t>
        </is>
      </c>
      <c r="H7600" t="inlineStr">
        <is>
          <t>Non-food contact surface or equipment made of unacceptable material, not kept clean, or not properly sealed, raised, spaced or movable to allow accessibility for cleaning on all sides, above and underneath the unit.</t>
        </is>
      </c>
      <c r="I7600" t="inlineStr">
        <is>
          <t>Not Critical</t>
        </is>
      </c>
      <c r="J7600" t="n">
        <v>30</v>
      </c>
      <c r="L7600" s="9">
        <f>A7600&amp;"-"&amp;TEXT(E7600,"yyyymmdd")</f>
        <v/>
      </c>
    </row>
    <row r="7601">
      <c r="A7601" t="n">
        <v>40402026</v>
      </c>
      <c r="B7601" t="inlineStr">
        <is>
          <t>Manhattan</t>
        </is>
      </c>
      <c r="C7601" t="inlineStr">
        <is>
          <t>10013</t>
        </is>
      </c>
      <c r="D7601" t="inlineStr">
        <is>
          <t>Latin American</t>
        </is>
      </c>
      <c r="E7601" s="8" t="n">
        <v>46161</v>
      </c>
      <c r="F7601" t="inlineStr">
        <is>
          <t>Violations were cited in the following area(s).</t>
        </is>
      </c>
      <c r="G7601" t="inlineStr">
        <is>
          <t>02B</t>
        </is>
      </c>
      <c r="H7601" t="inlineStr">
        <is>
          <t>Hot TCS food item not held at or above 140 °F.</t>
        </is>
      </c>
      <c r="I7601" t="inlineStr">
        <is>
          <t>Critical</t>
        </is>
      </c>
      <c r="J7601" t="n">
        <v>49</v>
      </c>
      <c r="L7601" s="9">
        <f>A7601&amp;"-"&amp;TEXT(E7601,"yyyymmdd")</f>
        <v/>
      </c>
    </row>
    <row r="7602">
      <c r="A7602" t="n">
        <v>40402026</v>
      </c>
      <c r="B7602" t="inlineStr">
        <is>
          <t>Manhattan</t>
        </is>
      </c>
      <c r="C7602" t="inlineStr">
        <is>
          <t>10013</t>
        </is>
      </c>
      <c r="D7602" t="inlineStr">
        <is>
          <t>Latin American</t>
        </is>
      </c>
      <c r="E7602" s="8" t="n">
        <v>46161</v>
      </c>
      <c r="F7602" t="inlineStr">
        <is>
          <t>Violations were cited in the following area(s).</t>
        </is>
      </c>
      <c r="G7602" t="inlineStr">
        <is>
          <t>02G</t>
        </is>
      </c>
      <c r="H7602" t="inlineStr">
        <is>
          <t>Cold TCS food item held above 41 °F; smoked or processed fish held above 38 °F; intact raw eggs held above 45 °F; or reduced oxygen packaged (ROP) TCS foods held above required temperatures except during active necessary preparation.</t>
        </is>
      </c>
      <c r="I7602" t="inlineStr">
        <is>
          <t>Critical</t>
        </is>
      </c>
      <c r="J7602" t="n">
        <v>49</v>
      </c>
      <c r="L7602" s="9">
        <f>A7602&amp;"-"&amp;TEXT(E7602,"yyyymmdd")</f>
        <v/>
      </c>
    </row>
    <row r="7603">
      <c r="A7603" t="n">
        <v>40402026</v>
      </c>
      <c r="B7603" t="inlineStr">
        <is>
          <t>Manhattan</t>
        </is>
      </c>
      <c r="C7603" t="inlineStr">
        <is>
          <t>10013</t>
        </is>
      </c>
      <c r="D7603" t="inlineStr">
        <is>
          <t>Latin American</t>
        </is>
      </c>
      <c r="E7603" s="8" t="n">
        <v>46161</v>
      </c>
      <c r="F7603" t="inlineStr">
        <is>
          <t>Violations were cited in the following area(s).</t>
        </is>
      </c>
      <c r="G7603" t="inlineStr">
        <is>
          <t>02H</t>
        </is>
      </c>
      <c r="H7603" t="inlineStr">
        <is>
          <t>After cooking or removal from hot holding, TCS food not cooled by an approved method whereby the internal temperature is reduced from 140 °F to 70 °F or less within 2 hours, and from 70 °F to 41 °F or less within 4 additional hours.</t>
        </is>
      </c>
      <c r="I7603" t="inlineStr">
        <is>
          <t>Critical</t>
        </is>
      </c>
      <c r="J7603" t="n">
        <v>49</v>
      </c>
      <c r="L7603" s="9">
        <f>A7603&amp;"-"&amp;TEXT(E7603,"yyyymmdd")</f>
        <v/>
      </c>
    </row>
    <row r="7604">
      <c r="A7604" t="n">
        <v>40402026</v>
      </c>
      <c r="B7604" t="inlineStr">
        <is>
          <t>Manhattan</t>
        </is>
      </c>
      <c r="C7604" t="inlineStr">
        <is>
          <t>10013</t>
        </is>
      </c>
      <c r="D7604" t="inlineStr">
        <is>
          <t>Latin American</t>
        </is>
      </c>
      <c r="E7604" s="8" t="n">
        <v>46161</v>
      </c>
      <c r="F7604" t="inlineStr">
        <is>
          <t>Violations were cited in the following area(s).</t>
        </is>
      </c>
      <c r="G7604" t="inlineStr">
        <is>
          <t>04H</t>
        </is>
      </c>
      <c r="H7604" t="inlineStr">
        <is>
          <t>Raw, cooked or prepared food is adulterated, contaminated, cross-contaminated, or not discarded in accordance with HACCP plan.</t>
        </is>
      </c>
      <c r="I7604" t="inlineStr">
        <is>
          <t>Critical</t>
        </is>
      </c>
      <c r="J7604" t="n">
        <v>49</v>
      </c>
      <c r="L7604" s="9">
        <f>A7604&amp;"-"&amp;TEXT(E7604,"yyyymmdd")</f>
        <v/>
      </c>
    </row>
    <row r="7605">
      <c r="A7605" t="n">
        <v>40402026</v>
      </c>
      <c r="B7605" t="inlineStr">
        <is>
          <t>Manhattan</t>
        </is>
      </c>
      <c r="C7605" t="inlineStr">
        <is>
          <t>10013</t>
        </is>
      </c>
      <c r="D7605" t="inlineStr">
        <is>
          <t>Latin American</t>
        </is>
      </c>
      <c r="E7605" s="8" t="n">
        <v>46161</v>
      </c>
      <c r="F7605" t="inlineStr">
        <is>
          <t>Violations were cited in the following area(s).</t>
        </is>
      </c>
      <c r="G7605" t="inlineStr">
        <is>
          <t>06C</t>
        </is>
      </c>
      <c r="H760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605" t="inlineStr">
        <is>
          <t>Critical</t>
        </is>
      </c>
      <c r="J7605" t="n">
        <v>49</v>
      </c>
      <c r="L7605" s="9">
        <f>A7605&amp;"-"&amp;TEXT(E7605,"yyyymmdd")</f>
        <v/>
      </c>
    </row>
    <row r="7606">
      <c r="A7606" t="n">
        <v>40402026</v>
      </c>
      <c r="B7606" t="inlineStr">
        <is>
          <t>Manhattan</t>
        </is>
      </c>
      <c r="C7606" t="inlineStr">
        <is>
          <t>10013</t>
        </is>
      </c>
      <c r="D7606" t="inlineStr">
        <is>
          <t>Latin American</t>
        </is>
      </c>
      <c r="E7606" s="8" t="n">
        <v>46161</v>
      </c>
      <c r="F7606" t="inlineStr">
        <is>
          <t>Violations were cited in the following area(s).</t>
        </is>
      </c>
      <c r="G7606" t="inlineStr">
        <is>
          <t>09C</t>
        </is>
      </c>
      <c r="H7606" t="inlineStr">
        <is>
          <t>Design, construction, materials used or maintenance of food contact surface improper. Surface not easily cleanable, sanitized and maintained.</t>
        </is>
      </c>
      <c r="I7606" t="inlineStr">
        <is>
          <t>Not Critical</t>
        </is>
      </c>
      <c r="J7606" t="n">
        <v>49</v>
      </c>
      <c r="L7606" s="9">
        <f>A7606&amp;"-"&amp;TEXT(E7606,"yyyymmdd")</f>
        <v/>
      </c>
    </row>
    <row r="7607">
      <c r="A7607" t="n">
        <v>40402026</v>
      </c>
      <c r="B7607" t="inlineStr">
        <is>
          <t>Manhattan</t>
        </is>
      </c>
      <c r="C7607" t="inlineStr">
        <is>
          <t>10013</t>
        </is>
      </c>
      <c r="D7607" t="inlineStr">
        <is>
          <t>Latin American</t>
        </is>
      </c>
      <c r="E7607" s="8" t="n">
        <v>46161</v>
      </c>
      <c r="F7607" t="inlineStr">
        <is>
          <t>Violations were cited in the following area(s).</t>
        </is>
      </c>
      <c r="G7607" t="inlineStr">
        <is>
          <t>10F</t>
        </is>
      </c>
      <c r="H7607" t="inlineStr">
        <is>
          <t>Non-food contact surface or equipment made of unacceptable material, not kept clean, or not properly sealed, raised, spaced or movable to allow accessibility for cleaning on all sides, above and underneath the unit.</t>
        </is>
      </c>
      <c r="I7607" t="inlineStr">
        <is>
          <t>Not Critical</t>
        </is>
      </c>
      <c r="J7607" t="n">
        <v>49</v>
      </c>
      <c r="L7607" s="9">
        <f>A7607&amp;"-"&amp;TEXT(E7607,"yyyymmdd")</f>
        <v/>
      </c>
    </row>
    <row r="7608">
      <c r="A7608" t="n">
        <v>40402026</v>
      </c>
      <c r="B7608" t="inlineStr">
        <is>
          <t>Manhattan</t>
        </is>
      </c>
      <c r="C7608" t="inlineStr">
        <is>
          <t>10013</t>
        </is>
      </c>
      <c r="D7608" t="inlineStr">
        <is>
          <t>Latin American</t>
        </is>
      </c>
      <c r="E7608" s="8" t="n">
        <v>46161</v>
      </c>
      <c r="F7608" t="inlineStr">
        <is>
          <t>Violations were cited in the following area(s).</t>
        </is>
      </c>
      <c r="G7608" t="inlineStr">
        <is>
          <t>10G</t>
        </is>
      </c>
      <c r="H7608" t="inlineStr">
        <is>
          <t>Dishwashing and ware washing: Cleaning and sanitizing of tableware, including dishes, utensils, and equipment deficient.</t>
        </is>
      </c>
      <c r="I7608" t="inlineStr">
        <is>
          <t>Not Critical</t>
        </is>
      </c>
      <c r="J7608" t="n">
        <v>49</v>
      </c>
      <c r="L7608" s="9">
        <f>A7608&amp;"-"&amp;TEXT(E7608,"yyyymmdd")</f>
        <v/>
      </c>
    </row>
    <row r="7609">
      <c r="A7609" t="n">
        <v>40423830</v>
      </c>
      <c r="B7609" t="inlineStr">
        <is>
          <t>Bronx</t>
        </is>
      </c>
      <c r="C7609" t="inlineStr">
        <is>
          <t>10466</t>
        </is>
      </c>
      <c r="D7609" t="inlineStr">
        <is>
          <t>Caribbean</t>
        </is>
      </c>
      <c r="E7609" s="8" t="n">
        <v>46161</v>
      </c>
      <c r="F7609" t="inlineStr">
        <is>
          <t>Violations were cited in the following area(s).</t>
        </is>
      </c>
      <c r="G7609" t="inlineStr">
        <is>
          <t>04K</t>
        </is>
      </c>
      <c r="H7609" t="inlineStr">
        <is>
          <t>Evidence of rats or live rats in establishment's food or non-food areas.</t>
        </is>
      </c>
      <c r="I7609" t="inlineStr">
        <is>
          <t>Critical</t>
        </is>
      </c>
      <c r="J7609" t="n">
        <v>22</v>
      </c>
      <c r="L7609" s="9">
        <f>A7609&amp;"-"&amp;TEXT(E7609,"yyyymmdd")</f>
        <v/>
      </c>
    </row>
    <row r="7610">
      <c r="A7610" t="n">
        <v>40423830</v>
      </c>
      <c r="B7610" t="inlineStr">
        <is>
          <t>Bronx</t>
        </is>
      </c>
      <c r="C7610" t="inlineStr">
        <is>
          <t>10466</t>
        </is>
      </c>
      <c r="D7610" t="inlineStr">
        <is>
          <t>Caribbean</t>
        </is>
      </c>
      <c r="E7610" s="8" t="n">
        <v>46161</v>
      </c>
      <c r="F7610" t="inlineStr">
        <is>
          <t>Violations were cited in the following area(s).</t>
        </is>
      </c>
      <c r="G7610" t="inlineStr">
        <is>
          <t>04L</t>
        </is>
      </c>
      <c r="H7610" t="inlineStr">
        <is>
          <t>Evidence of mice or live mice in establishment's food or non-food areas.</t>
        </is>
      </c>
      <c r="I7610" t="inlineStr">
        <is>
          <t>Critical</t>
        </is>
      </c>
      <c r="J7610" t="n">
        <v>22</v>
      </c>
      <c r="L7610" s="9">
        <f>A7610&amp;"-"&amp;TEXT(E7610,"yyyymmdd")</f>
        <v/>
      </c>
    </row>
    <row r="7611">
      <c r="A7611" t="n">
        <v>40423830</v>
      </c>
      <c r="B7611" t="inlineStr">
        <is>
          <t>Bronx</t>
        </is>
      </c>
      <c r="C7611" t="inlineStr">
        <is>
          <t>10466</t>
        </is>
      </c>
      <c r="D7611" t="inlineStr">
        <is>
          <t>Caribbean</t>
        </is>
      </c>
      <c r="E7611" s="8" t="n">
        <v>46161</v>
      </c>
      <c r="F7611" t="inlineStr">
        <is>
          <t>Violations were cited in the following area(s).</t>
        </is>
      </c>
      <c r="G7611" t="inlineStr">
        <is>
          <t>04M</t>
        </is>
      </c>
      <c r="H7611" t="inlineStr">
        <is>
          <t>Live roaches in facility's food or non-food area.</t>
        </is>
      </c>
      <c r="I7611" t="inlineStr">
        <is>
          <t>Critical</t>
        </is>
      </c>
      <c r="J7611" t="n">
        <v>22</v>
      </c>
      <c r="L7611" s="9">
        <f>A7611&amp;"-"&amp;TEXT(E7611,"yyyymmdd")</f>
        <v/>
      </c>
    </row>
    <row r="7612">
      <c r="A7612" t="n">
        <v>40423830</v>
      </c>
      <c r="B7612" t="inlineStr">
        <is>
          <t>Bronx</t>
        </is>
      </c>
      <c r="C7612" t="inlineStr">
        <is>
          <t>10466</t>
        </is>
      </c>
      <c r="D7612" t="inlineStr">
        <is>
          <t>Caribbean</t>
        </is>
      </c>
      <c r="E7612" s="8" t="n">
        <v>46161</v>
      </c>
      <c r="F7612" t="inlineStr">
        <is>
          <t>Violations were cited in the following area(s).</t>
        </is>
      </c>
      <c r="G7612" t="inlineStr">
        <is>
          <t>04N</t>
        </is>
      </c>
      <c r="H7612" t="inlineStr">
        <is>
          <t>Filth flies or food/refuse/sewage associated with (FRSA) flies or other nuisance pests in establishment’s food and/or non-food areas. FRSA flies include house flies, blow flies, bottle flies, flesh flies, drain flies, Phorid flies and fruit flies.</t>
        </is>
      </c>
      <c r="I7612" t="inlineStr">
        <is>
          <t>Critical</t>
        </is>
      </c>
      <c r="J7612" t="n">
        <v>22</v>
      </c>
      <c r="L7612" s="9">
        <f>A7612&amp;"-"&amp;TEXT(E7612,"yyyymmdd")</f>
        <v/>
      </c>
    </row>
    <row r="7613">
      <c r="A7613" t="n">
        <v>40423830</v>
      </c>
      <c r="B7613" t="inlineStr">
        <is>
          <t>Bronx</t>
        </is>
      </c>
      <c r="C7613" t="inlineStr">
        <is>
          <t>10466</t>
        </is>
      </c>
      <c r="D7613" t="inlineStr">
        <is>
          <t>Caribbean</t>
        </is>
      </c>
      <c r="E7613" s="8" t="n">
        <v>46161</v>
      </c>
      <c r="F7613" t="inlineStr">
        <is>
          <t>Violations were cited in the following area(s).</t>
        </is>
      </c>
      <c r="G7613" t="inlineStr">
        <is>
          <t>06C</t>
        </is>
      </c>
      <c r="H761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613" t="inlineStr">
        <is>
          <t>Critical</t>
        </is>
      </c>
      <c r="J7613" t="n">
        <v>22</v>
      </c>
      <c r="L7613" s="9">
        <f>A7613&amp;"-"&amp;TEXT(E7613,"yyyymmdd")</f>
        <v/>
      </c>
    </row>
    <row r="7614">
      <c r="A7614" t="n">
        <v>40423830</v>
      </c>
      <c r="B7614" t="inlineStr">
        <is>
          <t>Bronx</t>
        </is>
      </c>
      <c r="C7614" t="inlineStr">
        <is>
          <t>10466</t>
        </is>
      </c>
      <c r="D7614" t="inlineStr">
        <is>
          <t>Caribbean</t>
        </is>
      </c>
      <c r="E7614" s="8" t="n">
        <v>46161</v>
      </c>
      <c r="F7614" t="inlineStr">
        <is>
          <t>Violations were cited in the following area(s).</t>
        </is>
      </c>
      <c r="G7614" t="inlineStr">
        <is>
          <t>08A</t>
        </is>
      </c>
      <c r="H7614" t="inlineStr">
        <is>
          <t>Establishment is not free of harborage or conditions conducive to rodents, insects or other pests.</t>
        </is>
      </c>
      <c r="I7614" t="inlineStr">
        <is>
          <t>Not Critical</t>
        </is>
      </c>
      <c r="J7614" t="n">
        <v>22</v>
      </c>
      <c r="L7614" s="9">
        <f>A7614&amp;"-"&amp;TEXT(E7614,"yyyymmdd")</f>
        <v/>
      </c>
    </row>
    <row r="7615">
      <c r="A7615" t="n">
        <v>40423830</v>
      </c>
      <c r="B7615" t="inlineStr">
        <is>
          <t>Bronx</t>
        </is>
      </c>
      <c r="C7615" t="inlineStr">
        <is>
          <t>10466</t>
        </is>
      </c>
      <c r="D7615" t="inlineStr">
        <is>
          <t>Caribbean</t>
        </is>
      </c>
      <c r="E7615" s="8" t="n">
        <v>46161</v>
      </c>
      <c r="F7615" t="inlineStr">
        <is>
          <t>Violations were cited in the following area(s).</t>
        </is>
      </c>
      <c r="G7615" t="inlineStr">
        <is>
          <t>09B</t>
        </is>
      </c>
      <c r="H7615" t="inlineStr">
        <is>
          <t>Thawing procedure improper.</t>
        </is>
      </c>
      <c r="I7615" t="inlineStr">
        <is>
          <t>Not Critical</t>
        </is>
      </c>
      <c r="J7615" t="n">
        <v>22</v>
      </c>
      <c r="L7615" s="9">
        <f>A7615&amp;"-"&amp;TEXT(E7615,"yyyymmdd")</f>
        <v/>
      </c>
    </row>
    <row r="7616">
      <c r="A7616" t="n">
        <v>40423830</v>
      </c>
      <c r="B7616" t="inlineStr">
        <is>
          <t>Bronx</t>
        </is>
      </c>
      <c r="C7616" t="inlineStr">
        <is>
          <t>10466</t>
        </is>
      </c>
      <c r="D7616" t="inlineStr">
        <is>
          <t>Caribbean</t>
        </is>
      </c>
      <c r="E7616" s="8" t="n">
        <v>46161</v>
      </c>
      <c r="F7616" t="inlineStr">
        <is>
          <t>Violations were cited in the following area(s).</t>
        </is>
      </c>
      <c r="G7616" t="inlineStr">
        <is>
          <t>10B</t>
        </is>
      </c>
      <c r="H7616" t="inlineStr">
        <is>
          <t>Anti-siphonage or back-flow prevention device not provided where required; equipment or floor not properly drained; sewage disposal system in disrepair or not functioning properly. Condensation or liquid waste improperly disposed of.</t>
        </is>
      </c>
      <c r="I7616" t="inlineStr">
        <is>
          <t>Not Critical</t>
        </is>
      </c>
      <c r="J7616" t="n">
        <v>22</v>
      </c>
      <c r="L7616" s="9">
        <f>A7616&amp;"-"&amp;TEXT(E7616,"yyyymmdd")</f>
        <v/>
      </c>
    </row>
    <row r="7617">
      <c r="A7617" t="n">
        <v>40424723</v>
      </c>
      <c r="B7617" t="inlineStr">
        <is>
          <t>Queens</t>
        </is>
      </c>
      <c r="C7617" t="inlineStr">
        <is>
          <t>11104</t>
        </is>
      </c>
      <c r="D7617" t="inlineStr">
        <is>
          <t>Bakery Products/Desserts</t>
        </is>
      </c>
      <c r="E7617" s="8" t="n">
        <v>46161</v>
      </c>
      <c r="F7617" t="inlineStr">
        <is>
          <t>Violations were cited in the following area(s).</t>
        </is>
      </c>
      <c r="G7617" t="inlineStr">
        <is>
          <t>02B</t>
        </is>
      </c>
      <c r="H7617" t="inlineStr">
        <is>
          <t>Hot TCS food item not held at or above 140 °F.</t>
        </is>
      </c>
      <c r="I7617" t="inlineStr">
        <is>
          <t>Critical</t>
        </is>
      </c>
      <c r="J7617" t="n">
        <v>21</v>
      </c>
      <c r="L7617" s="9">
        <f>A7617&amp;"-"&amp;TEXT(E7617,"yyyymmdd")</f>
        <v/>
      </c>
    </row>
    <row r="7618">
      <c r="A7618" t="n">
        <v>40424723</v>
      </c>
      <c r="B7618" t="inlineStr">
        <is>
          <t>Queens</t>
        </is>
      </c>
      <c r="C7618" t="inlineStr">
        <is>
          <t>11104</t>
        </is>
      </c>
      <c r="D7618" t="inlineStr">
        <is>
          <t>Bakery Products/Desserts</t>
        </is>
      </c>
      <c r="E7618" s="8" t="n">
        <v>46161</v>
      </c>
      <c r="F7618" t="inlineStr">
        <is>
          <t>Violations were cited in the following area(s).</t>
        </is>
      </c>
      <c r="G7618" t="inlineStr">
        <is>
          <t>04L</t>
        </is>
      </c>
      <c r="H7618" t="inlineStr">
        <is>
          <t>Evidence of mice or live mice in establishment's food or non-food areas.</t>
        </is>
      </c>
      <c r="I7618" t="inlineStr">
        <is>
          <t>Critical</t>
        </is>
      </c>
      <c r="J7618" t="n">
        <v>21</v>
      </c>
      <c r="L7618" s="9">
        <f>A7618&amp;"-"&amp;TEXT(E7618,"yyyymmdd")</f>
        <v/>
      </c>
    </row>
    <row r="7619">
      <c r="A7619" t="n">
        <v>40424723</v>
      </c>
      <c r="B7619" t="inlineStr">
        <is>
          <t>Queens</t>
        </is>
      </c>
      <c r="C7619" t="inlineStr">
        <is>
          <t>11104</t>
        </is>
      </c>
      <c r="D7619" t="inlineStr">
        <is>
          <t>Bakery Products/Desserts</t>
        </is>
      </c>
      <c r="E7619" s="8" t="n">
        <v>46161</v>
      </c>
      <c r="F7619" t="inlineStr">
        <is>
          <t>Violations were cited in the following area(s).</t>
        </is>
      </c>
      <c r="G7619" t="inlineStr">
        <is>
          <t>08A</t>
        </is>
      </c>
      <c r="H7619" t="inlineStr">
        <is>
          <t>Establishment is not free of harborage or conditions conducive to rodents, insects or other pests.</t>
        </is>
      </c>
      <c r="I7619" t="inlineStr">
        <is>
          <t>Not Critical</t>
        </is>
      </c>
      <c r="J7619" t="n">
        <v>21</v>
      </c>
      <c r="L7619" s="9">
        <f>A7619&amp;"-"&amp;TEXT(E7619,"yyyymmdd")</f>
        <v/>
      </c>
    </row>
    <row r="7620">
      <c r="A7620" t="n">
        <v>40424723</v>
      </c>
      <c r="B7620" t="inlineStr">
        <is>
          <t>Queens</t>
        </is>
      </c>
      <c r="C7620" t="inlineStr">
        <is>
          <t>11104</t>
        </is>
      </c>
      <c r="D7620" t="inlineStr">
        <is>
          <t>Bakery Products/Desserts</t>
        </is>
      </c>
      <c r="E7620" s="8" t="n">
        <v>46161</v>
      </c>
      <c r="F7620" t="inlineStr">
        <is>
          <t>Violations were cited in the following area(s).</t>
        </is>
      </c>
      <c r="G7620" t="inlineStr">
        <is>
          <t>10F</t>
        </is>
      </c>
      <c r="H7620" t="inlineStr">
        <is>
          <t>Non-food contact surface or equipment made of unacceptable material, not kept clean, or not properly sealed, raised, spaced or movable to allow accessibility for cleaning on all sides, above and underneath the unit.</t>
        </is>
      </c>
      <c r="I7620" t="inlineStr">
        <is>
          <t>Not Critical</t>
        </is>
      </c>
      <c r="J7620" t="n">
        <v>21</v>
      </c>
      <c r="L7620" s="9">
        <f>A7620&amp;"-"&amp;TEXT(E7620,"yyyymmdd")</f>
        <v/>
      </c>
    </row>
    <row r="7621">
      <c r="A7621" t="n">
        <v>40538189</v>
      </c>
      <c r="B7621" t="inlineStr">
        <is>
          <t>Manhattan</t>
        </is>
      </c>
      <c r="C7621" t="inlineStr">
        <is>
          <t>10013</t>
        </is>
      </c>
      <c r="D7621" t="inlineStr">
        <is>
          <t>American</t>
        </is>
      </c>
      <c r="E7621" s="8" t="n">
        <v>46161</v>
      </c>
      <c r="F7621" t="inlineStr">
        <is>
          <t>Violations were cited in the following area(s).</t>
        </is>
      </c>
      <c r="G7621" t="inlineStr">
        <is>
          <t>02B</t>
        </is>
      </c>
      <c r="H7621" t="inlineStr">
        <is>
          <t>Hot TCS food item not held at or above 140 °F.</t>
        </is>
      </c>
      <c r="I7621" t="inlineStr">
        <is>
          <t>Critical</t>
        </is>
      </c>
      <c r="J7621" t="n">
        <v>19</v>
      </c>
      <c r="L7621" s="9">
        <f>A7621&amp;"-"&amp;TEXT(E7621,"yyyymmdd")</f>
        <v/>
      </c>
    </row>
    <row r="7622">
      <c r="A7622" t="n">
        <v>40538189</v>
      </c>
      <c r="B7622" t="inlineStr">
        <is>
          <t>Manhattan</t>
        </is>
      </c>
      <c r="C7622" t="inlineStr">
        <is>
          <t>10013</t>
        </is>
      </c>
      <c r="D7622" t="inlineStr">
        <is>
          <t>American</t>
        </is>
      </c>
      <c r="E7622" s="8" t="n">
        <v>46161</v>
      </c>
      <c r="F7622" t="inlineStr">
        <is>
          <t>Violations were cited in the following area(s).</t>
        </is>
      </c>
      <c r="G7622" t="inlineStr">
        <is>
          <t>02G</t>
        </is>
      </c>
      <c r="H7622" t="inlineStr">
        <is>
          <t>Cold TCS food item held above 41 °F; smoked or processed fish held above 38 °F; intact raw eggs held above 45 °F; or reduced oxygen packaged (ROP) TCS foods held above required temperatures except during active necessary preparation.</t>
        </is>
      </c>
      <c r="I7622" t="inlineStr">
        <is>
          <t>Critical</t>
        </is>
      </c>
      <c r="J7622" t="n">
        <v>19</v>
      </c>
      <c r="L7622" s="9">
        <f>A7622&amp;"-"&amp;TEXT(E7622,"yyyymmdd")</f>
        <v/>
      </c>
    </row>
    <row r="7623">
      <c r="A7623" t="n">
        <v>40538189</v>
      </c>
      <c r="B7623" t="inlineStr">
        <is>
          <t>Manhattan</t>
        </is>
      </c>
      <c r="C7623" t="inlineStr">
        <is>
          <t>10013</t>
        </is>
      </c>
      <c r="D7623" t="inlineStr">
        <is>
          <t>American</t>
        </is>
      </c>
      <c r="E7623" s="8" t="n">
        <v>46161</v>
      </c>
      <c r="F7623" t="inlineStr">
        <is>
          <t>Violations were cited in the following area(s).</t>
        </is>
      </c>
      <c r="G7623" t="inlineStr">
        <is>
          <t>10F</t>
        </is>
      </c>
      <c r="H7623" t="inlineStr">
        <is>
          <t>Non-food contact surface or equipment made of unacceptable material, not kept clean, or not properly sealed, raised, spaced or movable to allow accessibility for cleaning on all sides, above and underneath the unit.</t>
        </is>
      </c>
      <c r="I7623" t="inlineStr">
        <is>
          <t>Not Critical</t>
        </is>
      </c>
      <c r="J7623" t="n">
        <v>19</v>
      </c>
      <c r="L7623" s="9">
        <f>A7623&amp;"-"&amp;TEXT(E7623,"yyyymmdd")</f>
        <v/>
      </c>
    </row>
    <row r="7624">
      <c r="A7624" t="n">
        <v>40578388</v>
      </c>
      <c r="B7624" t="inlineStr">
        <is>
          <t>Bronx</t>
        </is>
      </c>
      <c r="C7624" t="inlineStr">
        <is>
          <t>10459</t>
        </is>
      </c>
      <c r="D7624" t="inlineStr">
        <is>
          <t>Bakery Products/Desserts</t>
        </is>
      </c>
      <c r="E7624" s="8" t="n">
        <v>46161</v>
      </c>
      <c r="F7624" t="inlineStr">
        <is>
          <t>Violations were cited in the following area(s).</t>
        </is>
      </c>
      <c r="G7624" t="inlineStr">
        <is>
          <t>03A</t>
        </is>
      </c>
      <c r="H7624"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7624" t="inlineStr">
        <is>
          <t>Critical</t>
        </is>
      </c>
      <c r="J7624" t="n">
        <v>30</v>
      </c>
      <c r="L7624" s="9">
        <f>A7624&amp;"-"&amp;TEXT(E7624,"yyyymmdd")</f>
        <v/>
      </c>
    </row>
    <row r="7625">
      <c r="A7625" t="n">
        <v>40578388</v>
      </c>
      <c r="B7625" t="inlineStr">
        <is>
          <t>Bronx</t>
        </is>
      </c>
      <c r="C7625" t="inlineStr">
        <is>
          <t>10459</t>
        </is>
      </c>
      <c r="D7625" t="inlineStr">
        <is>
          <t>Bakery Products/Desserts</t>
        </is>
      </c>
      <c r="E7625" s="8" t="n">
        <v>46161</v>
      </c>
      <c r="F7625" t="inlineStr">
        <is>
          <t>Violations were cited in the following area(s).</t>
        </is>
      </c>
      <c r="G7625" t="inlineStr">
        <is>
          <t>04L</t>
        </is>
      </c>
      <c r="H7625" t="inlineStr">
        <is>
          <t>Evidence of mice or live mice in establishment's food or non-food areas.</t>
        </is>
      </c>
      <c r="I7625" t="inlineStr">
        <is>
          <t>Critical</t>
        </is>
      </c>
      <c r="J7625" t="n">
        <v>30</v>
      </c>
      <c r="L7625" s="9">
        <f>A7625&amp;"-"&amp;TEXT(E7625,"yyyymmdd")</f>
        <v/>
      </c>
    </row>
    <row r="7626">
      <c r="A7626" t="n">
        <v>40578388</v>
      </c>
      <c r="B7626" t="inlineStr">
        <is>
          <t>Bronx</t>
        </is>
      </c>
      <c r="C7626" t="inlineStr">
        <is>
          <t>10459</t>
        </is>
      </c>
      <c r="D7626" t="inlineStr">
        <is>
          <t>Bakery Products/Desserts</t>
        </is>
      </c>
      <c r="E7626" s="8" t="n">
        <v>46161</v>
      </c>
      <c r="F7626" t="inlineStr">
        <is>
          <t>Violations were cited in the following area(s).</t>
        </is>
      </c>
      <c r="G7626" t="inlineStr">
        <is>
          <t>06B</t>
        </is>
      </c>
      <c r="H7626" t="inlineStr">
        <is>
          <t>Tobacco or electronic cigarette use, eating, or drinking from open container in food preparation, food storage or dishwashing area.</t>
        </is>
      </c>
      <c r="I7626" t="inlineStr">
        <is>
          <t>Critical</t>
        </is>
      </c>
      <c r="J7626" t="n">
        <v>30</v>
      </c>
      <c r="L7626" s="9">
        <f>A7626&amp;"-"&amp;TEXT(E7626,"yyyymmdd")</f>
        <v/>
      </c>
    </row>
    <row r="7627">
      <c r="A7627" t="n">
        <v>40578388</v>
      </c>
      <c r="B7627" t="inlineStr">
        <is>
          <t>Bronx</t>
        </is>
      </c>
      <c r="C7627" t="inlineStr">
        <is>
          <t>10459</t>
        </is>
      </c>
      <c r="D7627" t="inlineStr">
        <is>
          <t>Bakery Products/Desserts</t>
        </is>
      </c>
      <c r="E7627" s="8" t="n">
        <v>46161</v>
      </c>
      <c r="F7627" t="inlineStr">
        <is>
          <t>Violations were cited in the following area(s).</t>
        </is>
      </c>
      <c r="G7627" t="inlineStr">
        <is>
          <t>08A</t>
        </is>
      </c>
      <c r="H7627" t="inlineStr">
        <is>
          <t>Establishment is not free of harborage or conditions conducive to rodents, insects or other pests.</t>
        </is>
      </c>
      <c r="I7627" t="inlineStr">
        <is>
          <t>Not Critical</t>
        </is>
      </c>
      <c r="J7627" t="n">
        <v>30</v>
      </c>
      <c r="L7627" s="9">
        <f>A7627&amp;"-"&amp;TEXT(E7627,"yyyymmdd")</f>
        <v/>
      </c>
    </row>
    <row r="7628">
      <c r="A7628" t="n">
        <v>40578388</v>
      </c>
      <c r="B7628" t="inlineStr">
        <is>
          <t>Bronx</t>
        </is>
      </c>
      <c r="C7628" t="inlineStr">
        <is>
          <t>10459</t>
        </is>
      </c>
      <c r="D7628" t="inlineStr">
        <is>
          <t>Bakery Products/Desserts</t>
        </is>
      </c>
      <c r="E7628" s="8" t="n">
        <v>46161</v>
      </c>
      <c r="F7628" t="inlineStr">
        <is>
          <t>Violations were cited in the following area(s).</t>
        </is>
      </c>
      <c r="G7628" t="inlineStr">
        <is>
          <t>10F</t>
        </is>
      </c>
      <c r="H7628" t="inlineStr">
        <is>
          <t>Non-food contact surface or equipment made of unacceptable material, not kept clean, or not properly sealed, raised, spaced or movable to allow accessibility for cleaning on all sides, above and underneath the unit.</t>
        </is>
      </c>
      <c r="I7628" t="inlineStr">
        <is>
          <t>Not Critical</t>
        </is>
      </c>
      <c r="J7628" t="n">
        <v>30</v>
      </c>
      <c r="L7628" s="9">
        <f>A7628&amp;"-"&amp;TEXT(E7628,"yyyymmdd")</f>
        <v/>
      </c>
    </row>
    <row r="7629">
      <c r="A7629" t="n">
        <v>40849504</v>
      </c>
      <c r="B7629" t="inlineStr">
        <is>
          <t>Staten Island</t>
        </is>
      </c>
      <c r="C7629" t="inlineStr">
        <is>
          <t>10312</t>
        </is>
      </c>
      <c r="D7629" t="inlineStr">
        <is>
          <t>American</t>
        </is>
      </c>
      <c r="E7629" s="8" t="n">
        <v>46161</v>
      </c>
      <c r="F7629" t="inlineStr">
        <is>
          <t>Violations were cited in the following area(s).</t>
        </is>
      </c>
      <c r="G7629" t="inlineStr">
        <is>
          <t>10F</t>
        </is>
      </c>
      <c r="H7629" t="inlineStr">
        <is>
          <t>Non-food contact surface or equipment made of unacceptable material, not kept clean, or not properly sealed, raised, spaced or movable to allow accessibility for cleaning on all sides, above and underneath the unit.</t>
        </is>
      </c>
      <c r="I7629" t="inlineStr">
        <is>
          <t>Not Critical</t>
        </is>
      </c>
      <c r="J7629" t="n">
        <v>2</v>
      </c>
      <c r="K7629" t="inlineStr">
        <is>
          <t>A</t>
        </is>
      </c>
      <c r="L7629" s="9">
        <f>A7629&amp;"-"&amp;TEXT(E7629,"yyyymmdd")</f>
        <v/>
      </c>
    </row>
    <row r="7630">
      <c r="A7630" t="n">
        <v>40859175</v>
      </c>
      <c r="B7630" t="inlineStr">
        <is>
          <t>Staten Island</t>
        </is>
      </c>
      <c r="C7630" t="inlineStr">
        <is>
          <t>10312</t>
        </is>
      </c>
      <c r="D7630" t="inlineStr">
        <is>
          <t>Greek</t>
        </is>
      </c>
      <c r="E7630" s="8" t="n">
        <v>46161</v>
      </c>
      <c r="F7630" t="inlineStr">
        <is>
          <t>Violations were cited in the following area(s).</t>
        </is>
      </c>
      <c r="G7630" t="inlineStr">
        <is>
          <t>10F</t>
        </is>
      </c>
      <c r="H7630" t="inlineStr">
        <is>
          <t>Non-food contact surface or equipment made of unacceptable material, not kept clean, or not properly sealed, raised, spaced or movable to allow accessibility for cleaning on all sides, above and underneath the unit.</t>
        </is>
      </c>
      <c r="I7630" t="inlineStr">
        <is>
          <t>Not Critical</t>
        </is>
      </c>
      <c r="J7630" t="n">
        <v>2</v>
      </c>
      <c r="K7630" t="inlineStr">
        <is>
          <t>A</t>
        </is>
      </c>
      <c r="L7630" s="9">
        <f>A7630&amp;"-"&amp;TEXT(E7630,"yyyymmdd")</f>
        <v/>
      </c>
    </row>
    <row r="7631">
      <c r="A7631" t="n">
        <v>41014480</v>
      </c>
      <c r="B7631" t="inlineStr">
        <is>
          <t>Bronx</t>
        </is>
      </c>
      <c r="C7631" t="inlineStr">
        <is>
          <t>10471</t>
        </is>
      </c>
      <c r="D7631" t="inlineStr">
        <is>
          <t>Italian</t>
        </is>
      </c>
      <c r="E7631" s="8" t="n">
        <v>46161</v>
      </c>
      <c r="F7631" t="inlineStr">
        <is>
          <t>Violations were cited in the following area(s).</t>
        </is>
      </c>
      <c r="G7631" t="inlineStr">
        <is>
          <t>06D</t>
        </is>
      </c>
      <c r="H7631" t="inlineStr">
        <is>
          <t>Food contact surface not properly washed, rinsed and sanitized after each use and following any activity when contamination may have occurred.</t>
        </is>
      </c>
      <c r="I7631" t="inlineStr">
        <is>
          <t>Critical</t>
        </is>
      </c>
      <c r="J7631" t="n">
        <v>9</v>
      </c>
      <c r="K7631" t="inlineStr">
        <is>
          <t>A</t>
        </is>
      </c>
      <c r="L7631" s="9">
        <f>A7631&amp;"-"&amp;TEXT(E7631,"yyyymmdd")</f>
        <v/>
      </c>
    </row>
    <row r="7632">
      <c r="A7632" t="n">
        <v>41014480</v>
      </c>
      <c r="B7632" t="inlineStr">
        <is>
          <t>Bronx</t>
        </is>
      </c>
      <c r="C7632" t="inlineStr">
        <is>
          <t>10471</t>
        </is>
      </c>
      <c r="D7632" t="inlineStr">
        <is>
          <t>Italian</t>
        </is>
      </c>
      <c r="E7632" s="8" t="n">
        <v>46161</v>
      </c>
      <c r="F7632" t="inlineStr">
        <is>
          <t>Violations were cited in the following area(s).</t>
        </is>
      </c>
      <c r="G7632" t="inlineStr">
        <is>
          <t>10B</t>
        </is>
      </c>
      <c r="H7632" t="inlineStr">
        <is>
          <t>Anti-siphonage or back-flow prevention device not provided where required; equipment or floor not properly drained; sewage disposal system in disrepair or not functioning properly. Condensation or liquid waste improperly disposed of.</t>
        </is>
      </c>
      <c r="I7632" t="inlineStr">
        <is>
          <t>Not Critical</t>
        </is>
      </c>
      <c r="J7632" t="n">
        <v>9</v>
      </c>
      <c r="K7632" t="inlineStr">
        <is>
          <t>A</t>
        </is>
      </c>
      <c r="L7632" s="9">
        <f>A7632&amp;"-"&amp;TEXT(E7632,"yyyymmdd")</f>
        <v/>
      </c>
    </row>
    <row r="7633">
      <c r="A7633" t="n">
        <v>41014480</v>
      </c>
      <c r="B7633" t="inlineStr">
        <is>
          <t>Bronx</t>
        </is>
      </c>
      <c r="C7633" t="inlineStr">
        <is>
          <t>10471</t>
        </is>
      </c>
      <c r="D7633" t="inlineStr">
        <is>
          <t>Italian</t>
        </is>
      </c>
      <c r="E7633" s="8" t="n">
        <v>46161</v>
      </c>
      <c r="F7633" t="inlineStr">
        <is>
          <t>Violations were cited in the following area(s).</t>
        </is>
      </c>
      <c r="G7633" t="inlineStr">
        <is>
          <t>10D</t>
        </is>
      </c>
      <c r="H7633" t="inlineStr">
        <is>
          <t>Mechanical or natural ventilation not provided, inadequate, improperly installed, in disrepair or fails to prevent and control excessive build-up of grease, heat, steam condensation, vapors, odors, smoke or fumes.</t>
        </is>
      </c>
      <c r="I7633" t="inlineStr">
        <is>
          <t>Not Critical</t>
        </is>
      </c>
      <c r="J7633" t="n">
        <v>9</v>
      </c>
      <c r="K7633" t="inlineStr">
        <is>
          <t>A</t>
        </is>
      </c>
      <c r="L7633" s="9">
        <f>A7633&amp;"-"&amp;TEXT(E7633,"yyyymmdd")</f>
        <v/>
      </c>
    </row>
    <row r="7634">
      <c r="A7634" t="n">
        <v>41129706</v>
      </c>
      <c r="B7634" t="inlineStr">
        <is>
          <t>Queens</t>
        </is>
      </c>
      <c r="C7634" t="inlineStr">
        <is>
          <t>11432</t>
        </is>
      </c>
      <c r="D7634" t="inlineStr">
        <is>
          <t>American</t>
        </is>
      </c>
      <c r="E7634" s="8" t="n">
        <v>46161</v>
      </c>
      <c r="F7634" t="inlineStr">
        <is>
          <t>Violations were cited in the following area(s).</t>
        </is>
      </c>
      <c r="G7634" t="inlineStr">
        <is>
          <t>02B</t>
        </is>
      </c>
      <c r="H7634" t="inlineStr">
        <is>
          <t>Hot TCS food item not held at or above 140 °F.</t>
        </is>
      </c>
      <c r="I7634" t="inlineStr">
        <is>
          <t>Critical</t>
        </is>
      </c>
      <c r="J7634" t="n">
        <v>12</v>
      </c>
      <c r="K7634" t="inlineStr">
        <is>
          <t>A</t>
        </is>
      </c>
      <c r="L7634" s="9">
        <f>A7634&amp;"-"&amp;TEXT(E7634,"yyyymmdd")</f>
        <v/>
      </c>
    </row>
    <row r="7635">
      <c r="A7635" t="n">
        <v>41129706</v>
      </c>
      <c r="B7635" t="inlineStr">
        <is>
          <t>Queens</t>
        </is>
      </c>
      <c r="C7635" t="inlineStr">
        <is>
          <t>11432</t>
        </is>
      </c>
      <c r="D7635" t="inlineStr">
        <is>
          <t>American</t>
        </is>
      </c>
      <c r="E7635" s="8" t="n">
        <v>46161</v>
      </c>
      <c r="F7635" t="inlineStr">
        <is>
          <t>Violations were cited in the following area(s).</t>
        </is>
      </c>
      <c r="G7635" t="inlineStr">
        <is>
          <t>06D</t>
        </is>
      </c>
      <c r="H7635" t="inlineStr">
        <is>
          <t>Food contact surface not properly washed, rinsed and sanitized after each use and following any activity when contamination may have occurred.</t>
        </is>
      </c>
      <c r="I7635" t="inlineStr">
        <is>
          <t>Critical</t>
        </is>
      </c>
      <c r="J7635" t="n">
        <v>12</v>
      </c>
      <c r="K7635" t="inlineStr">
        <is>
          <t>A</t>
        </is>
      </c>
      <c r="L7635" s="9">
        <f>A7635&amp;"-"&amp;TEXT(E7635,"yyyymmdd")</f>
        <v/>
      </c>
    </row>
    <row r="7636">
      <c r="A7636" t="n">
        <v>41219569</v>
      </c>
      <c r="B7636" t="inlineStr">
        <is>
          <t>Manhattan</t>
        </is>
      </c>
      <c r="C7636" t="inlineStr">
        <is>
          <t>10038</t>
        </is>
      </c>
      <c r="D7636" t="inlineStr">
        <is>
          <t>Japanese</t>
        </is>
      </c>
      <c r="E7636" s="8" t="n">
        <v>46161</v>
      </c>
      <c r="F7636" t="inlineStr">
        <is>
          <t>Violations were cited in the following area(s).</t>
        </is>
      </c>
      <c r="G7636" t="inlineStr">
        <is>
          <t>02G</t>
        </is>
      </c>
      <c r="H7636" t="inlineStr">
        <is>
          <t>Cold TCS food item held above 41 °F; smoked or processed fish held above 38 °F; intact raw eggs held above 45 °F; or reduced oxygen packaged (ROP) TCS foods held above required temperatures except during active necessary preparation.</t>
        </is>
      </c>
      <c r="I7636" t="inlineStr">
        <is>
          <t>Critical</t>
        </is>
      </c>
      <c r="J7636" t="n">
        <v>22</v>
      </c>
      <c r="L7636" s="9">
        <f>A7636&amp;"-"&amp;TEXT(E7636,"yyyymmdd")</f>
        <v/>
      </c>
    </row>
    <row r="7637">
      <c r="A7637" t="n">
        <v>41219569</v>
      </c>
      <c r="B7637" t="inlineStr">
        <is>
          <t>Manhattan</t>
        </is>
      </c>
      <c r="C7637" t="inlineStr">
        <is>
          <t>10038</t>
        </is>
      </c>
      <c r="D7637" t="inlineStr">
        <is>
          <t>Japanese</t>
        </is>
      </c>
      <c r="E7637" s="8" t="n">
        <v>46161</v>
      </c>
      <c r="F7637" t="inlineStr">
        <is>
          <t>Violations were cited in the following area(s).</t>
        </is>
      </c>
      <c r="G7637" t="inlineStr">
        <is>
          <t>06C</t>
        </is>
      </c>
      <c r="H763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637" t="inlineStr">
        <is>
          <t>Critical</t>
        </is>
      </c>
      <c r="J7637" t="n">
        <v>22</v>
      </c>
      <c r="L7637" s="9">
        <f>A7637&amp;"-"&amp;TEXT(E7637,"yyyymmdd")</f>
        <v/>
      </c>
    </row>
    <row r="7638">
      <c r="A7638" t="n">
        <v>41219569</v>
      </c>
      <c r="B7638" t="inlineStr">
        <is>
          <t>Manhattan</t>
        </is>
      </c>
      <c r="C7638" t="inlineStr">
        <is>
          <t>10038</t>
        </is>
      </c>
      <c r="D7638" t="inlineStr">
        <is>
          <t>Japanese</t>
        </is>
      </c>
      <c r="E7638" s="8" t="n">
        <v>46161</v>
      </c>
      <c r="F7638" t="inlineStr">
        <is>
          <t>Violations were cited in the following area(s).</t>
        </is>
      </c>
      <c r="G7638" t="inlineStr">
        <is>
          <t>10F</t>
        </is>
      </c>
      <c r="H7638" t="inlineStr">
        <is>
          <t>Non-food contact surface or equipment made of unacceptable material, not kept clean, or not properly sealed, raised, spaced or movable to allow accessibility for cleaning on all sides, above and underneath the unit.</t>
        </is>
      </c>
      <c r="I7638" t="inlineStr">
        <is>
          <t>Not Critical</t>
        </is>
      </c>
      <c r="J7638" t="n">
        <v>22</v>
      </c>
      <c r="L7638" s="9">
        <f>A7638&amp;"-"&amp;TEXT(E7638,"yyyymmdd")</f>
        <v/>
      </c>
    </row>
    <row r="7639">
      <c r="A7639" t="n">
        <v>41219569</v>
      </c>
      <c r="B7639" t="inlineStr">
        <is>
          <t>Manhattan</t>
        </is>
      </c>
      <c r="C7639" t="inlineStr">
        <is>
          <t>10038</t>
        </is>
      </c>
      <c r="D7639" t="inlineStr">
        <is>
          <t>Japanese</t>
        </is>
      </c>
      <c r="E7639" s="8" t="n">
        <v>46161</v>
      </c>
      <c r="F7639" t="inlineStr">
        <is>
          <t>Violations were cited in the following area(s).</t>
        </is>
      </c>
      <c r="G7639" t="inlineStr">
        <is>
          <t>10G</t>
        </is>
      </c>
      <c r="H7639" t="inlineStr">
        <is>
          <t>Dishwashing and ware washing: Cleaning and sanitizing of tableware, including dishes, utensils, and equipment deficient.</t>
        </is>
      </c>
      <c r="I7639" t="inlineStr">
        <is>
          <t>Not Critical</t>
        </is>
      </c>
      <c r="J7639" t="n">
        <v>22</v>
      </c>
      <c r="L7639" s="9">
        <f>A7639&amp;"-"&amp;TEXT(E7639,"yyyymmdd")</f>
        <v/>
      </c>
    </row>
    <row r="7640">
      <c r="A7640" t="n">
        <v>41328784</v>
      </c>
      <c r="B7640" t="inlineStr">
        <is>
          <t>Brooklyn</t>
        </is>
      </c>
      <c r="C7640" t="inlineStr">
        <is>
          <t>11215</t>
        </is>
      </c>
      <c r="D7640" t="inlineStr">
        <is>
          <t>Coffee/Tea</t>
        </is>
      </c>
      <c r="E7640" s="8" t="n">
        <v>46161</v>
      </c>
      <c r="F7640" t="inlineStr">
        <is>
          <t>Violations were cited in the following area(s).</t>
        </is>
      </c>
      <c r="G7640" t="inlineStr">
        <is>
          <t>06C</t>
        </is>
      </c>
      <c r="H764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640" t="inlineStr">
        <is>
          <t>Critical</t>
        </is>
      </c>
      <c r="J7640" t="n">
        <v>10</v>
      </c>
      <c r="K7640" t="inlineStr">
        <is>
          <t>A</t>
        </is>
      </c>
      <c r="L7640" s="9">
        <f>A7640&amp;"-"&amp;TEXT(E7640,"yyyymmdd")</f>
        <v/>
      </c>
    </row>
    <row r="7641">
      <c r="A7641" t="n">
        <v>41328784</v>
      </c>
      <c r="B7641" t="inlineStr">
        <is>
          <t>Brooklyn</t>
        </is>
      </c>
      <c r="C7641" t="inlineStr">
        <is>
          <t>11215</t>
        </is>
      </c>
      <c r="D7641" t="inlineStr">
        <is>
          <t>Coffee/Tea</t>
        </is>
      </c>
      <c r="E7641" s="8" t="n">
        <v>46161</v>
      </c>
      <c r="F7641" t="inlineStr">
        <is>
          <t>Violations were cited in the following area(s).</t>
        </is>
      </c>
      <c r="G7641" t="inlineStr">
        <is>
          <t>06D</t>
        </is>
      </c>
      <c r="H7641" t="inlineStr">
        <is>
          <t>Food contact surface not properly washed, rinsed and sanitized after each use and following any activity when contamination may have occurred.</t>
        </is>
      </c>
      <c r="I7641" t="inlineStr">
        <is>
          <t>Critical</t>
        </is>
      </c>
      <c r="J7641" t="n">
        <v>10</v>
      </c>
      <c r="K7641" t="inlineStr">
        <is>
          <t>A</t>
        </is>
      </c>
      <c r="L7641" s="9">
        <f>A7641&amp;"-"&amp;TEXT(E7641,"yyyymmdd")</f>
        <v/>
      </c>
    </row>
    <row r="7642">
      <c r="A7642" t="n">
        <v>41347936</v>
      </c>
      <c r="B7642" t="inlineStr">
        <is>
          <t>Staten Island</t>
        </is>
      </c>
      <c r="C7642" t="inlineStr">
        <is>
          <t>10312</t>
        </is>
      </c>
      <c r="D7642" t="inlineStr">
        <is>
          <t>Frozen Desserts</t>
        </is>
      </c>
      <c r="E7642" s="8" t="n">
        <v>46161</v>
      </c>
      <c r="F7642" t="inlineStr">
        <is>
          <t>Violations were cited in the following area(s).</t>
        </is>
      </c>
      <c r="G7642" t="inlineStr">
        <is>
          <t>04L</t>
        </is>
      </c>
      <c r="H7642" t="inlineStr">
        <is>
          <t>Evidence of mice or live mice in establishment's food or non-food areas.</t>
        </is>
      </c>
      <c r="I7642" t="inlineStr">
        <is>
          <t>Critical</t>
        </is>
      </c>
      <c r="J7642" t="n">
        <v>9</v>
      </c>
      <c r="K7642" t="inlineStr">
        <is>
          <t>A</t>
        </is>
      </c>
      <c r="L7642" s="9">
        <f>A7642&amp;"-"&amp;TEXT(E7642,"yyyymmdd")</f>
        <v/>
      </c>
    </row>
    <row r="7643">
      <c r="A7643" t="n">
        <v>41347936</v>
      </c>
      <c r="B7643" t="inlineStr">
        <is>
          <t>Staten Island</t>
        </is>
      </c>
      <c r="C7643" t="inlineStr">
        <is>
          <t>10312</t>
        </is>
      </c>
      <c r="D7643" t="inlineStr">
        <is>
          <t>Frozen Desserts</t>
        </is>
      </c>
      <c r="E7643" s="8" t="n">
        <v>46161</v>
      </c>
      <c r="F7643" t="inlineStr">
        <is>
          <t>Violations were cited in the following area(s).</t>
        </is>
      </c>
      <c r="G7643" t="inlineStr">
        <is>
          <t>08A</t>
        </is>
      </c>
      <c r="H7643" t="inlineStr">
        <is>
          <t>Establishment is not free of harborage or conditions conducive to rodents, insects or other pests.</t>
        </is>
      </c>
      <c r="I7643" t="inlineStr">
        <is>
          <t>Not Critical</t>
        </is>
      </c>
      <c r="J7643" t="n">
        <v>9</v>
      </c>
      <c r="K7643" t="inlineStr">
        <is>
          <t>A</t>
        </is>
      </c>
      <c r="L7643" s="9">
        <f>A7643&amp;"-"&amp;TEXT(E7643,"yyyymmdd")</f>
        <v/>
      </c>
    </row>
    <row r="7644">
      <c r="A7644" t="n">
        <v>41380675</v>
      </c>
      <c r="B7644" t="inlineStr">
        <is>
          <t>Brooklyn</t>
        </is>
      </c>
      <c r="C7644" t="inlineStr">
        <is>
          <t>11219</t>
        </is>
      </c>
      <c r="D7644" t="inlineStr">
        <is>
          <t>Italian</t>
        </is>
      </c>
      <c r="E7644" s="8" t="n">
        <v>46161</v>
      </c>
      <c r="F7644" t="inlineStr">
        <is>
          <t>Violations were cited in the following area(s).</t>
        </is>
      </c>
      <c r="G7644" t="inlineStr">
        <is>
          <t>02G</t>
        </is>
      </c>
      <c r="H7644" t="inlineStr">
        <is>
          <t>Cold TCS food item held above 41 °F; smoked or processed fish held above 38 °F; intact raw eggs held above 45 °F; or reduced oxygen packaged (ROP) TCS foods held above required temperatures except during active necessary preparation.</t>
        </is>
      </c>
      <c r="I7644" t="inlineStr">
        <is>
          <t>Critical</t>
        </is>
      </c>
      <c r="J7644" t="n">
        <v>13</v>
      </c>
      <c r="K7644" t="inlineStr">
        <is>
          <t>A</t>
        </is>
      </c>
      <c r="L7644" s="9">
        <f>A7644&amp;"-"&amp;TEXT(E7644,"yyyymmdd")</f>
        <v/>
      </c>
    </row>
    <row r="7645">
      <c r="A7645" t="n">
        <v>41380675</v>
      </c>
      <c r="B7645" t="inlineStr">
        <is>
          <t>Brooklyn</t>
        </is>
      </c>
      <c r="C7645" t="inlineStr">
        <is>
          <t>11219</t>
        </is>
      </c>
      <c r="D7645" t="inlineStr">
        <is>
          <t>Italian</t>
        </is>
      </c>
      <c r="E7645" s="8" t="n">
        <v>46161</v>
      </c>
      <c r="F7645" t="inlineStr">
        <is>
          <t>Violations were cited in the following area(s).</t>
        </is>
      </c>
      <c r="G7645" t="inlineStr">
        <is>
          <t>10F</t>
        </is>
      </c>
      <c r="H7645" t="inlineStr">
        <is>
          <t>Non-food contact surface or equipment made of unacceptable material, not kept clean, or not properly sealed, raised, spaced or movable to allow accessibility for cleaning on all sides, above and underneath the unit.</t>
        </is>
      </c>
      <c r="I7645" t="inlineStr">
        <is>
          <t>Not Critical</t>
        </is>
      </c>
      <c r="J7645" t="n">
        <v>13</v>
      </c>
      <c r="K7645" t="inlineStr">
        <is>
          <t>A</t>
        </is>
      </c>
      <c r="L7645" s="9">
        <f>A7645&amp;"-"&amp;TEXT(E7645,"yyyymmdd")</f>
        <v/>
      </c>
    </row>
    <row r="7646">
      <c r="A7646" t="n">
        <v>41397502</v>
      </c>
      <c r="B7646" t="inlineStr">
        <is>
          <t>Brooklyn</t>
        </is>
      </c>
      <c r="C7646" t="inlineStr">
        <is>
          <t>11215</t>
        </is>
      </c>
      <c r="D7646" t="inlineStr">
        <is>
          <t>Bagels/Pretzels</t>
        </is>
      </c>
      <c r="E7646" s="8" t="n">
        <v>46161</v>
      </c>
      <c r="F7646" t="inlineStr">
        <is>
          <t>Violations were cited in the following area(s).</t>
        </is>
      </c>
      <c r="G7646" t="inlineStr">
        <is>
          <t>02G</t>
        </is>
      </c>
      <c r="H7646" t="inlineStr">
        <is>
          <t>Cold TCS food item held above 41 °F; smoked or processed fish held above 38 °F; intact raw eggs held above 45 °F; or reduced oxygen packaged (ROP) TCS foods held above required temperatures except during active necessary preparation.</t>
        </is>
      </c>
      <c r="I7646" t="inlineStr">
        <is>
          <t>Critical</t>
        </is>
      </c>
      <c r="J7646" t="n">
        <v>24</v>
      </c>
      <c r="L7646" s="9">
        <f>A7646&amp;"-"&amp;TEXT(E7646,"yyyymmdd")</f>
        <v/>
      </c>
    </row>
    <row r="7647">
      <c r="A7647" t="n">
        <v>41397502</v>
      </c>
      <c r="B7647" t="inlineStr">
        <is>
          <t>Brooklyn</t>
        </is>
      </c>
      <c r="C7647" t="inlineStr">
        <is>
          <t>11215</t>
        </is>
      </c>
      <c r="D7647" t="inlineStr">
        <is>
          <t>Bagels/Pretzels</t>
        </is>
      </c>
      <c r="E7647" s="8" t="n">
        <v>46161</v>
      </c>
      <c r="F7647" t="inlineStr">
        <is>
          <t>Violations were cited in the following area(s).</t>
        </is>
      </c>
      <c r="G7647" t="inlineStr">
        <is>
          <t>04L</t>
        </is>
      </c>
      <c r="H7647" t="inlineStr">
        <is>
          <t>Evidence of mice or live mice in establishment's food or non-food areas.</t>
        </is>
      </c>
      <c r="I7647" t="inlineStr">
        <is>
          <t>Critical</t>
        </is>
      </c>
      <c r="J7647" t="n">
        <v>24</v>
      </c>
      <c r="L7647" s="9">
        <f>A7647&amp;"-"&amp;TEXT(E7647,"yyyymmdd")</f>
        <v/>
      </c>
    </row>
    <row r="7648">
      <c r="A7648" t="n">
        <v>41397502</v>
      </c>
      <c r="B7648" t="inlineStr">
        <is>
          <t>Brooklyn</t>
        </is>
      </c>
      <c r="C7648" t="inlineStr">
        <is>
          <t>11215</t>
        </is>
      </c>
      <c r="D7648" t="inlineStr">
        <is>
          <t>Bagels/Pretzels</t>
        </is>
      </c>
      <c r="E7648" s="8" t="n">
        <v>46161</v>
      </c>
      <c r="F7648" t="inlineStr">
        <is>
          <t>Violations were cited in the following area(s).</t>
        </is>
      </c>
      <c r="G7648" t="inlineStr">
        <is>
          <t>08A</t>
        </is>
      </c>
      <c r="H7648" t="inlineStr">
        <is>
          <t>Establishment is not free of harborage or conditions conducive to rodents, insects or other pests.</t>
        </is>
      </c>
      <c r="I7648" t="inlineStr">
        <is>
          <t>Not Critical</t>
        </is>
      </c>
      <c r="J7648" t="n">
        <v>24</v>
      </c>
      <c r="L7648" s="9">
        <f>A7648&amp;"-"&amp;TEXT(E7648,"yyyymmdd")</f>
        <v/>
      </c>
    </row>
    <row r="7649">
      <c r="A7649" t="n">
        <v>41397502</v>
      </c>
      <c r="B7649" t="inlineStr">
        <is>
          <t>Brooklyn</t>
        </is>
      </c>
      <c r="C7649" t="inlineStr">
        <is>
          <t>11215</t>
        </is>
      </c>
      <c r="D7649" t="inlineStr">
        <is>
          <t>Bagels/Pretzels</t>
        </is>
      </c>
      <c r="E7649" s="8" t="n">
        <v>46161</v>
      </c>
      <c r="F7649" t="inlineStr">
        <is>
          <t>Violations were cited in the following area(s).</t>
        </is>
      </c>
      <c r="G7649" t="inlineStr">
        <is>
          <t>10B</t>
        </is>
      </c>
      <c r="H7649" t="inlineStr">
        <is>
          <t>Anti-siphonage or back-flow prevention device not provided where required; equipment or floor not properly drained; sewage disposal system in disrepair or not functioning properly. Condensation or liquid waste improperly disposed of.</t>
        </is>
      </c>
      <c r="I7649" t="inlineStr">
        <is>
          <t>Not Critical</t>
        </is>
      </c>
      <c r="J7649" t="n">
        <v>24</v>
      </c>
      <c r="L7649" s="9">
        <f>A7649&amp;"-"&amp;TEXT(E7649,"yyyymmdd")</f>
        <v/>
      </c>
    </row>
    <row r="7650">
      <c r="A7650" t="n">
        <v>41397502</v>
      </c>
      <c r="B7650" t="inlineStr">
        <is>
          <t>Brooklyn</t>
        </is>
      </c>
      <c r="C7650" t="inlineStr">
        <is>
          <t>11215</t>
        </is>
      </c>
      <c r="D7650" t="inlineStr">
        <is>
          <t>Bagels/Pretzels</t>
        </is>
      </c>
      <c r="E7650" s="8" t="n">
        <v>46161</v>
      </c>
      <c r="F7650" t="inlineStr">
        <is>
          <t>Violations were cited in the following area(s).</t>
        </is>
      </c>
      <c r="G7650" t="inlineStr">
        <is>
          <t>10F</t>
        </is>
      </c>
      <c r="H7650" t="inlineStr">
        <is>
          <t>Non-food contact surface or equipment made of unacceptable material, not kept clean, or not properly sealed, raised, spaced or movable to allow accessibility for cleaning on all sides, above and underneath the unit.</t>
        </is>
      </c>
      <c r="I7650" t="inlineStr">
        <is>
          <t>Not Critical</t>
        </is>
      </c>
      <c r="J7650" t="n">
        <v>24</v>
      </c>
      <c r="L7650" s="9">
        <f>A7650&amp;"-"&amp;TEXT(E7650,"yyyymmdd")</f>
        <v/>
      </c>
    </row>
    <row r="7651">
      <c r="A7651" t="n">
        <v>41447492</v>
      </c>
      <c r="B7651" t="inlineStr">
        <is>
          <t>Bronx</t>
        </is>
      </c>
      <c r="C7651" t="inlineStr">
        <is>
          <t>10459</t>
        </is>
      </c>
      <c r="D7651" t="inlineStr">
        <is>
          <t>Hamburgers</t>
        </is>
      </c>
      <c r="E7651" s="8" t="n">
        <v>46161</v>
      </c>
      <c r="F7651" t="inlineStr">
        <is>
          <t>Violations were cited in the following area(s).</t>
        </is>
      </c>
      <c r="G7651" t="inlineStr">
        <is>
          <t>02G</t>
        </is>
      </c>
      <c r="H7651" t="inlineStr">
        <is>
          <t>Cold TCS food item held above 41 °F; smoked or processed fish held above 38 °F; intact raw eggs held above 45 °F; or reduced oxygen packaged (ROP) TCS foods held above required temperatures except during active necessary preparation.</t>
        </is>
      </c>
      <c r="I7651" t="inlineStr">
        <is>
          <t>Critical</t>
        </is>
      </c>
      <c r="J7651" t="n">
        <v>21</v>
      </c>
      <c r="L7651" s="9">
        <f>A7651&amp;"-"&amp;TEXT(E7651,"yyyymmdd")</f>
        <v/>
      </c>
    </row>
    <row r="7652">
      <c r="A7652" t="n">
        <v>41447492</v>
      </c>
      <c r="B7652" t="inlineStr">
        <is>
          <t>Bronx</t>
        </is>
      </c>
      <c r="C7652" t="inlineStr">
        <is>
          <t>10459</t>
        </is>
      </c>
      <c r="D7652" t="inlineStr">
        <is>
          <t>Hamburgers</t>
        </is>
      </c>
      <c r="E7652" s="8" t="n">
        <v>46161</v>
      </c>
      <c r="F7652" t="inlineStr">
        <is>
          <t>Violations were cited in the following area(s).</t>
        </is>
      </c>
      <c r="G7652" t="inlineStr">
        <is>
          <t>04H</t>
        </is>
      </c>
      <c r="H7652" t="inlineStr">
        <is>
          <t>Raw, cooked or prepared food is adulterated, contaminated, cross-contaminated, or not discarded in accordance with HACCP plan.</t>
        </is>
      </c>
      <c r="I7652" t="inlineStr">
        <is>
          <t>Critical</t>
        </is>
      </c>
      <c r="J7652" t="n">
        <v>21</v>
      </c>
      <c r="L7652" s="9">
        <f>A7652&amp;"-"&amp;TEXT(E7652,"yyyymmdd")</f>
        <v/>
      </c>
    </row>
    <row r="7653">
      <c r="A7653" t="n">
        <v>41447492</v>
      </c>
      <c r="B7653" t="inlineStr">
        <is>
          <t>Bronx</t>
        </is>
      </c>
      <c r="C7653" t="inlineStr">
        <is>
          <t>10459</t>
        </is>
      </c>
      <c r="D7653" t="inlineStr">
        <is>
          <t>Hamburgers</t>
        </is>
      </c>
      <c r="E7653" s="8" t="n">
        <v>46161</v>
      </c>
      <c r="F7653" t="inlineStr">
        <is>
          <t>Violations were cited in the following area(s).</t>
        </is>
      </c>
      <c r="G7653" t="inlineStr">
        <is>
          <t>06D</t>
        </is>
      </c>
      <c r="H7653" t="inlineStr">
        <is>
          <t>Food contact surface not properly washed, rinsed and sanitized after each use and following any activity when contamination may have occurred.</t>
        </is>
      </c>
      <c r="I7653" t="inlineStr">
        <is>
          <t>Critical</t>
        </is>
      </c>
      <c r="J7653" t="n">
        <v>21</v>
      </c>
      <c r="L7653" s="9">
        <f>A7653&amp;"-"&amp;TEXT(E7653,"yyyymmdd")</f>
        <v/>
      </c>
    </row>
    <row r="7654">
      <c r="A7654" t="n">
        <v>41447492</v>
      </c>
      <c r="B7654" t="inlineStr">
        <is>
          <t>Bronx</t>
        </is>
      </c>
      <c r="C7654" t="inlineStr">
        <is>
          <t>10459</t>
        </is>
      </c>
      <c r="D7654" t="inlineStr">
        <is>
          <t>Hamburgers</t>
        </is>
      </c>
      <c r="E7654" s="8" t="n">
        <v>46161</v>
      </c>
      <c r="F7654" t="inlineStr">
        <is>
          <t>Violations were cited in the following area(s).</t>
        </is>
      </c>
      <c r="G7654" t="inlineStr">
        <is>
          <t>09A</t>
        </is>
      </c>
      <c r="H7654" t="inlineStr">
        <is>
          <t>Swollen, leaking, rusted or otherwise damaged canned food to be returned to distributor not segregated from intact product and clearly labeled DO NOT USE</t>
        </is>
      </c>
      <c r="I7654" t="inlineStr">
        <is>
          <t>Not Critical</t>
        </is>
      </c>
      <c r="J7654" t="n">
        <v>21</v>
      </c>
      <c r="L7654" s="9">
        <f>A7654&amp;"-"&amp;TEXT(E7654,"yyyymmdd")</f>
        <v/>
      </c>
    </row>
    <row r="7655">
      <c r="A7655" t="n">
        <v>41468453</v>
      </c>
      <c r="B7655" t="inlineStr">
        <is>
          <t>Manhattan</t>
        </is>
      </c>
      <c r="C7655" t="inlineStr">
        <is>
          <t>10003</t>
        </is>
      </c>
      <c r="D7655" t="inlineStr">
        <is>
          <t>American</t>
        </is>
      </c>
      <c r="E7655" s="8" t="n">
        <v>46161</v>
      </c>
      <c r="F7655" t="inlineStr">
        <is>
          <t>Violations were cited in the following area(s).</t>
        </is>
      </c>
      <c r="G7655" t="inlineStr">
        <is>
          <t>02G</t>
        </is>
      </c>
      <c r="H7655" t="inlineStr">
        <is>
          <t>Cold TCS food item held above 41 °F; smoked or processed fish held above 38 °F; intact raw eggs held above 45 °F; or reduced oxygen packaged (ROP) TCS foods held above required temperatures except during active necessary preparation.</t>
        </is>
      </c>
      <c r="I7655" t="inlineStr">
        <is>
          <t>Critical</t>
        </is>
      </c>
      <c r="J7655" t="n">
        <v>12</v>
      </c>
      <c r="K7655" t="inlineStr">
        <is>
          <t>A</t>
        </is>
      </c>
      <c r="L7655" s="9">
        <f>A7655&amp;"-"&amp;TEXT(E7655,"yyyymmdd")</f>
        <v/>
      </c>
    </row>
    <row r="7656">
      <c r="A7656" t="n">
        <v>41468453</v>
      </c>
      <c r="B7656" t="inlineStr">
        <is>
          <t>Manhattan</t>
        </is>
      </c>
      <c r="C7656" t="inlineStr">
        <is>
          <t>10003</t>
        </is>
      </c>
      <c r="D7656" t="inlineStr">
        <is>
          <t>American</t>
        </is>
      </c>
      <c r="E7656" s="8" t="n">
        <v>46161</v>
      </c>
      <c r="F7656" t="inlineStr">
        <is>
          <t>Violations were cited in the following area(s).</t>
        </is>
      </c>
      <c r="G7656" t="inlineStr">
        <is>
          <t>06D</t>
        </is>
      </c>
      <c r="H7656" t="inlineStr">
        <is>
          <t>Food contact surface not properly washed, rinsed and sanitized after each use and following any activity when contamination may have occurred.</t>
        </is>
      </c>
      <c r="I7656" t="inlineStr">
        <is>
          <t>Critical</t>
        </is>
      </c>
      <c r="J7656" t="n">
        <v>12</v>
      </c>
      <c r="K7656" t="inlineStr">
        <is>
          <t>A</t>
        </is>
      </c>
      <c r="L7656" s="9">
        <f>A7656&amp;"-"&amp;TEXT(E7656,"yyyymmdd")</f>
        <v/>
      </c>
    </row>
    <row r="7657">
      <c r="A7657" t="n">
        <v>41604710</v>
      </c>
      <c r="B7657" t="inlineStr">
        <is>
          <t>Bronx</t>
        </is>
      </c>
      <c r="C7657" t="inlineStr">
        <is>
          <t>10458</t>
        </is>
      </c>
      <c r="D7657" t="inlineStr">
        <is>
          <t>Pizza</t>
        </is>
      </c>
      <c r="E7657" s="8" t="n">
        <v>46161</v>
      </c>
      <c r="F7657" t="inlineStr">
        <is>
          <t>Violations were cited in the following area(s).</t>
        </is>
      </c>
      <c r="G7657" t="inlineStr">
        <is>
          <t>02G</t>
        </is>
      </c>
      <c r="H7657" t="inlineStr">
        <is>
          <t>Cold TCS food item held above 41 °F; smoked or processed fish held above 38 °F; intact raw eggs held above 45 °F; or reduced oxygen packaged (ROP) TCS foods held above required temperatures except during active necessary preparation.</t>
        </is>
      </c>
      <c r="I7657" t="inlineStr">
        <is>
          <t>Critical</t>
        </is>
      </c>
      <c r="J7657" t="n">
        <v>22</v>
      </c>
      <c r="L7657" s="9">
        <f>A7657&amp;"-"&amp;TEXT(E7657,"yyyymmdd")</f>
        <v/>
      </c>
    </row>
    <row r="7658">
      <c r="A7658" t="n">
        <v>41604710</v>
      </c>
      <c r="B7658" t="inlineStr">
        <is>
          <t>Bronx</t>
        </is>
      </c>
      <c r="C7658" t="inlineStr">
        <is>
          <t>10458</t>
        </is>
      </c>
      <c r="D7658" t="inlineStr">
        <is>
          <t>Pizza</t>
        </is>
      </c>
      <c r="E7658" s="8" t="n">
        <v>46161</v>
      </c>
      <c r="F7658" t="inlineStr">
        <is>
          <t>Violations were cited in the following area(s).</t>
        </is>
      </c>
      <c r="G7658" t="inlineStr">
        <is>
          <t>04J</t>
        </is>
      </c>
      <c r="H7658" t="inlineStr">
        <is>
          <t>Properly scaled and calibrated thermometer or thermocouple not provided or not readily accessible in food preparation and hot/cold holding areas to measure temperatures of TCS foods during cooking, cooling, reheating, and holding.</t>
        </is>
      </c>
      <c r="I7658" t="inlineStr">
        <is>
          <t>Critical</t>
        </is>
      </c>
      <c r="J7658" t="n">
        <v>22</v>
      </c>
      <c r="L7658" s="9">
        <f>A7658&amp;"-"&amp;TEXT(E7658,"yyyymmdd")</f>
        <v/>
      </c>
    </row>
    <row r="7659">
      <c r="A7659" t="n">
        <v>41604710</v>
      </c>
      <c r="B7659" t="inlineStr">
        <is>
          <t>Bronx</t>
        </is>
      </c>
      <c r="C7659" t="inlineStr">
        <is>
          <t>10458</t>
        </is>
      </c>
      <c r="D7659" t="inlineStr">
        <is>
          <t>Pizza</t>
        </is>
      </c>
      <c r="E7659" s="8" t="n">
        <v>46161</v>
      </c>
      <c r="F7659" t="inlineStr">
        <is>
          <t>Violations were cited in the following area(s).</t>
        </is>
      </c>
      <c r="G7659" t="inlineStr">
        <is>
          <t>09E</t>
        </is>
      </c>
      <c r="H7659" t="inlineStr">
        <is>
          <t>Wash hands sign not posted near or above hand washing sink.</t>
        </is>
      </c>
      <c r="I7659" t="inlineStr">
        <is>
          <t>Not Critical</t>
        </is>
      </c>
      <c r="J7659" t="n">
        <v>22</v>
      </c>
      <c r="L7659" s="9">
        <f>A7659&amp;"-"&amp;TEXT(E7659,"yyyymmdd")</f>
        <v/>
      </c>
    </row>
    <row r="7660">
      <c r="A7660" t="n">
        <v>41604710</v>
      </c>
      <c r="B7660" t="inlineStr">
        <is>
          <t>Bronx</t>
        </is>
      </c>
      <c r="C7660" t="inlineStr">
        <is>
          <t>10458</t>
        </is>
      </c>
      <c r="D7660" t="inlineStr">
        <is>
          <t>Pizza</t>
        </is>
      </c>
      <c r="E7660" s="8" t="n">
        <v>46161</v>
      </c>
      <c r="F7660" t="inlineStr">
        <is>
          <t>Violations were cited in the following area(s).</t>
        </is>
      </c>
      <c r="G7660" t="inlineStr">
        <is>
          <t>10A</t>
        </is>
      </c>
      <c r="H7660" t="inlineStr">
        <is>
          <t>Toilet facility not maintained or provided with toilet paper, waste receptacle or self-closing door.</t>
        </is>
      </c>
      <c r="I7660" t="inlineStr">
        <is>
          <t>Not Critical</t>
        </is>
      </c>
      <c r="J7660" t="n">
        <v>22</v>
      </c>
      <c r="L7660" s="9">
        <f>A7660&amp;"-"&amp;TEXT(E7660,"yyyymmdd")</f>
        <v/>
      </c>
    </row>
    <row r="7661">
      <c r="A7661" t="n">
        <v>41604710</v>
      </c>
      <c r="B7661" t="inlineStr">
        <is>
          <t>Bronx</t>
        </is>
      </c>
      <c r="C7661" t="inlineStr">
        <is>
          <t>10458</t>
        </is>
      </c>
      <c r="D7661" t="inlineStr">
        <is>
          <t>Pizza</t>
        </is>
      </c>
      <c r="E7661" s="8" t="n">
        <v>46161</v>
      </c>
      <c r="F7661" t="inlineStr">
        <is>
          <t>Violations were cited in the following area(s).</t>
        </is>
      </c>
      <c r="G7661" t="inlineStr">
        <is>
          <t>10F</t>
        </is>
      </c>
      <c r="H7661" t="inlineStr">
        <is>
          <t>Non-food contact surface or equipment made of unacceptable material, not kept clean, or not properly sealed, raised, spaced or movable to allow accessibility for cleaning on all sides, above and underneath the unit.</t>
        </is>
      </c>
      <c r="I7661" t="inlineStr">
        <is>
          <t>Not Critical</t>
        </is>
      </c>
      <c r="J7661" t="n">
        <v>22</v>
      </c>
      <c r="L7661" s="9">
        <f>A7661&amp;"-"&amp;TEXT(E7661,"yyyymmdd")</f>
        <v/>
      </c>
    </row>
    <row r="7662">
      <c r="A7662" t="n">
        <v>41676543</v>
      </c>
      <c r="B7662" t="inlineStr">
        <is>
          <t>Manhattan</t>
        </is>
      </c>
      <c r="C7662" t="inlineStr">
        <is>
          <t>10038</t>
        </is>
      </c>
      <c r="D7662" t="inlineStr">
        <is>
          <t>American</t>
        </is>
      </c>
      <c r="E7662" s="8" t="n">
        <v>46161</v>
      </c>
      <c r="F7662" t="inlineStr">
        <is>
          <t>Violations were cited in the following area(s).</t>
        </is>
      </c>
      <c r="G7662" t="inlineStr">
        <is>
          <t>02G</t>
        </is>
      </c>
      <c r="H7662" t="inlineStr">
        <is>
          <t>Cold TCS food item held above 41 °F; smoked or processed fish held above 38 °F; intact raw eggs held above 45 °F; or reduced oxygen packaged (ROP) TCS foods held above required temperatures except during active necessary preparation.</t>
        </is>
      </c>
      <c r="I7662" t="inlineStr">
        <is>
          <t>Critical</t>
        </is>
      </c>
      <c r="J7662" t="n">
        <v>11</v>
      </c>
      <c r="K7662" t="inlineStr">
        <is>
          <t>A</t>
        </is>
      </c>
      <c r="L7662" s="9">
        <f>A7662&amp;"-"&amp;TEXT(E7662,"yyyymmdd")</f>
        <v/>
      </c>
    </row>
    <row r="7663">
      <c r="A7663" t="n">
        <v>41676543</v>
      </c>
      <c r="B7663" t="inlineStr">
        <is>
          <t>Manhattan</t>
        </is>
      </c>
      <c r="C7663" t="inlineStr">
        <is>
          <t>10038</t>
        </is>
      </c>
      <c r="D7663" t="inlineStr">
        <is>
          <t>American</t>
        </is>
      </c>
      <c r="E7663" s="8" t="n">
        <v>46161</v>
      </c>
      <c r="F7663" t="inlineStr">
        <is>
          <t>Violations were cited in the following area(s).</t>
        </is>
      </c>
      <c r="G7663" t="inlineStr">
        <is>
          <t>10F</t>
        </is>
      </c>
      <c r="H7663" t="inlineStr">
        <is>
          <t>Non-food contact surface or equipment made of unacceptable material, not kept clean, or not properly sealed, raised, spaced or movable to allow accessibility for cleaning on all sides, above and underneath the unit.</t>
        </is>
      </c>
      <c r="I7663" t="inlineStr">
        <is>
          <t>Not Critical</t>
        </is>
      </c>
      <c r="J7663" t="n">
        <v>11</v>
      </c>
      <c r="K7663" t="inlineStr">
        <is>
          <t>A</t>
        </is>
      </c>
      <c r="L7663" s="9">
        <f>A7663&amp;"-"&amp;TEXT(E7663,"yyyymmdd")</f>
        <v/>
      </c>
    </row>
    <row r="7664">
      <c r="A7664" t="n">
        <v>41676543</v>
      </c>
      <c r="B7664" t="inlineStr">
        <is>
          <t>Manhattan</t>
        </is>
      </c>
      <c r="C7664" t="inlineStr">
        <is>
          <t>10038</t>
        </is>
      </c>
      <c r="D7664" t="inlineStr">
        <is>
          <t>American</t>
        </is>
      </c>
      <c r="E7664" s="8" t="n">
        <v>46161</v>
      </c>
      <c r="F7664" t="inlineStr">
        <is>
          <t>Violations were cited in the following area(s).</t>
        </is>
      </c>
      <c r="G7664" t="inlineStr">
        <is>
          <t>10H</t>
        </is>
      </c>
      <c r="H7664" t="inlineStr">
        <is>
          <t>Single service article not provided. Single service article reused or not protected from contamination when transported, stored, dispensed. Drinking straws not completely enclosed in wrapper or dispensed from a sanitary device.</t>
        </is>
      </c>
      <c r="I7664" t="inlineStr">
        <is>
          <t>Not Critical</t>
        </is>
      </c>
      <c r="J7664" t="n">
        <v>11</v>
      </c>
      <c r="K7664" t="inlineStr">
        <is>
          <t>A</t>
        </is>
      </c>
      <c r="L7664" s="9">
        <f>A7664&amp;"-"&amp;TEXT(E7664,"yyyymmdd")</f>
        <v/>
      </c>
    </row>
    <row r="7665">
      <c r="A7665" t="n">
        <v>50000068</v>
      </c>
      <c r="B7665" t="inlineStr">
        <is>
          <t>Manhattan</t>
        </is>
      </c>
      <c r="C7665" t="inlineStr">
        <is>
          <t>10018</t>
        </is>
      </c>
      <c r="D7665" t="inlineStr">
        <is>
          <t>Bakery Products/Desserts</t>
        </is>
      </c>
      <c r="E7665" s="8" t="n">
        <v>46161</v>
      </c>
      <c r="F7665" t="inlineStr">
        <is>
          <t>Violations were cited in the following area(s).</t>
        </is>
      </c>
      <c r="G7665" t="inlineStr">
        <is>
          <t>02G</t>
        </is>
      </c>
      <c r="H7665" t="inlineStr">
        <is>
          <t>Cold TCS food item held above 41 °F; smoked or processed fish held above 38 °F; intact raw eggs held above 45 °F; or reduced oxygen packaged (ROP) TCS foods held above required temperatures except during active necessary preparation.</t>
        </is>
      </c>
      <c r="I7665" t="inlineStr">
        <is>
          <t>Critical</t>
        </is>
      </c>
      <c r="J7665" t="n">
        <v>30</v>
      </c>
      <c r="L7665" s="9">
        <f>A7665&amp;"-"&amp;TEXT(E7665,"yyyymmdd")</f>
        <v/>
      </c>
    </row>
    <row r="7666">
      <c r="A7666" t="n">
        <v>50000068</v>
      </c>
      <c r="B7666" t="inlineStr">
        <is>
          <t>Manhattan</t>
        </is>
      </c>
      <c r="C7666" t="inlineStr">
        <is>
          <t>10018</t>
        </is>
      </c>
      <c r="D7666" t="inlineStr">
        <is>
          <t>Bakery Products/Desserts</t>
        </is>
      </c>
      <c r="E7666" s="8" t="n">
        <v>46161</v>
      </c>
      <c r="F7666" t="inlineStr">
        <is>
          <t>Violations were cited in the following area(s).</t>
        </is>
      </c>
      <c r="G7666" t="inlineStr">
        <is>
          <t>04H</t>
        </is>
      </c>
      <c r="H7666" t="inlineStr">
        <is>
          <t>Raw, cooked or prepared food is adulterated, contaminated, cross-contaminated, or not discarded in accordance with HACCP plan.</t>
        </is>
      </c>
      <c r="I7666" t="inlineStr">
        <is>
          <t>Critical</t>
        </is>
      </c>
      <c r="J7666" t="n">
        <v>30</v>
      </c>
      <c r="L7666" s="9">
        <f>A7666&amp;"-"&amp;TEXT(E7666,"yyyymmdd")</f>
        <v/>
      </c>
    </row>
    <row r="7667">
      <c r="A7667" t="n">
        <v>50000068</v>
      </c>
      <c r="B7667" t="inlineStr">
        <is>
          <t>Manhattan</t>
        </is>
      </c>
      <c r="C7667" t="inlineStr">
        <is>
          <t>10018</t>
        </is>
      </c>
      <c r="D7667" t="inlineStr">
        <is>
          <t>Bakery Products/Desserts</t>
        </is>
      </c>
      <c r="E7667" s="8" t="n">
        <v>46161</v>
      </c>
      <c r="F7667" t="inlineStr">
        <is>
          <t>Violations were cited in the following area(s).</t>
        </is>
      </c>
      <c r="G7667" t="inlineStr">
        <is>
          <t>04L</t>
        </is>
      </c>
      <c r="H7667" t="inlineStr">
        <is>
          <t>Evidence of mice or live mice in establishment's food or non-food areas.</t>
        </is>
      </c>
      <c r="I7667" t="inlineStr">
        <is>
          <t>Critical</t>
        </is>
      </c>
      <c r="J7667" t="n">
        <v>30</v>
      </c>
      <c r="L7667" s="9">
        <f>A7667&amp;"-"&amp;TEXT(E7667,"yyyymmdd")</f>
        <v/>
      </c>
    </row>
    <row r="7668">
      <c r="A7668" t="n">
        <v>50000068</v>
      </c>
      <c r="B7668" t="inlineStr">
        <is>
          <t>Manhattan</t>
        </is>
      </c>
      <c r="C7668" t="inlineStr">
        <is>
          <t>10018</t>
        </is>
      </c>
      <c r="D7668" t="inlineStr">
        <is>
          <t>Bakery Products/Desserts</t>
        </is>
      </c>
      <c r="E7668" s="8" t="n">
        <v>46161</v>
      </c>
      <c r="F7668" t="inlineStr">
        <is>
          <t>Violations were cited in the following area(s).</t>
        </is>
      </c>
      <c r="G7668" t="inlineStr">
        <is>
          <t>08A</t>
        </is>
      </c>
      <c r="H7668" t="inlineStr">
        <is>
          <t>Establishment is not free of harborage or conditions conducive to rodents, insects or other pests.</t>
        </is>
      </c>
      <c r="I7668" t="inlineStr">
        <is>
          <t>Not Critical</t>
        </is>
      </c>
      <c r="J7668" t="n">
        <v>30</v>
      </c>
      <c r="L7668" s="9">
        <f>A7668&amp;"-"&amp;TEXT(E7668,"yyyymmdd")</f>
        <v/>
      </c>
    </row>
    <row r="7669">
      <c r="A7669" t="n">
        <v>50000068</v>
      </c>
      <c r="B7669" t="inlineStr">
        <is>
          <t>Manhattan</t>
        </is>
      </c>
      <c r="C7669" t="inlineStr">
        <is>
          <t>10018</t>
        </is>
      </c>
      <c r="D7669" t="inlineStr">
        <is>
          <t>Bakery Products/Desserts</t>
        </is>
      </c>
      <c r="E7669" s="8" t="n">
        <v>46161</v>
      </c>
      <c r="F7669" t="inlineStr">
        <is>
          <t>Violations were cited in the following area(s).</t>
        </is>
      </c>
      <c r="G7669" t="inlineStr">
        <is>
          <t>08C</t>
        </is>
      </c>
      <c r="H7669" t="inlineStr">
        <is>
          <t>Pesticide not properly labeled or used by unlicensed individual. Pesticide, other toxic chemical improperly used/stored. Unprotected, unlocked bait station used.</t>
        </is>
      </c>
      <c r="I7669" t="inlineStr">
        <is>
          <t>Not Critical</t>
        </is>
      </c>
      <c r="J7669" t="n">
        <v>30</v>
      </c>
      <c r="L7669" s="9">
        <f>A7669&amp;"-"&amp;TEXT(E7669,"yyyymmdd")</f>
        <v/>
      </c>
    </row>
    <row r="7670">
      <c r="A7670" t="n">
        <v>50000068</v>
      </c>
      <c r="B7670" t="inlineStr">
        <is>
          <t>Manhattan</t>
        </is>
      </c>
      <c r="C7670" t="inlineStr">
        <is>
          <t>10018</t>
        </is>
      </c>
      <c r="D7670" t="inlineStr">
        <is>
          <t>Bakery Products/Desserts</t>
        </is>
      </c>
      <c r="E7670" s="8" t="n">
        <v>46161</v>
      </c>
      <c r="F7670" t="inlineStr">
        <is>
          <t>Violations were cited in the following area(s).</t>
        </is>
      </c>
      <c r="G7670" t="inlineStr">
        <is>
          <t>10F</t>
        </is>
      </c>
      <c r="H7670" t="inlineStr">
        <is>
          <t>Non-food contact surface or equipment made of unacceptable material, not kept clean, or not properly sealed, raised, spaced or movable to allow accessibility for cleaning on all sides, above and underneath the unit.</t>
        </is>
      </c>
      <c r="I7670" t="inlineStr">
        <is>
          <t>Not Critical</t>
        </is>
      </c>
      <c r="J7670" t="n">
        <v>30</v>
      </c>
      <c r="L7670" s="9">
        <f>A7670&amp;"-"&amp;TEXT(E7670,"yyyymmdd")</f>
        <v/>
      </c>
    </row>
    <row r="7671">
      <c r="A7671" t="n">
        <v>50002716</v>
      </c>
      <c r="B7671" t="inlineStr">
        <is>
          <t>Manhattan</t>
        </is>
      </c>
      <c r="C7671" t="inlineStr">
        <is>
          <t>10013</t>
        </is>
      </c>
      <c r="D7671" t="inlineStr">
        <is>
          <t>Coffee/Tea</t>
        </is>
      </c>
      <c r="E7671" s="8" t="n">
        <v>46161</v>
      </c>
      <c r="F7671" t="inlineStr">
        <is>
          <t>Violations were cited in the following area(s).</t>
        </is>
      </c>
      <c r="G7671" t="inlineStr">
        <is>
          <t>02B</t>
        </is>
      </c>
      <c r="H7671" t="inlineStr">
        <is>
          <t>Hot TCS food item not held at or above 140 °F.</t>
        </is>
      </c>
      <c r="I7671" t="inlineStr">
        <is>
          <t>Critical</t>
        </is>
      </c>
      <c r="J7671" t="n">
        <v>27</v>
      </c>
      <c r="L7671" s="9">
        <f>A7671&amp;"-"&amp;TEXT(E7671,"yyyymmdd")</f>
        <v/>
      </c>
    </row>
    <row r="7672">
      <c r="A7672" t="n">
        <v>50002716</v>
      </c>
      <c r="B7672" t="inlineStr">
        <is>
          <t>Manhattan</t>
        </is>
      </c>
      <c r="C7672" t="inlineStr">
        <is>
          <t>10013</t>
        </is>
      </c>
      <c r="D7672" t="inlineStr">
        <is>
          <t>Coffee/Tea</t>
        </is>
      </c>
      <c r="E7672" s="8" t="n">
        <v>46161</v>
      </c>
      <c r="F7672" t="inlineStr">
        <is>
          <t>Violations were cited in the following area(s).</t>
        </is>
      </c>
      <c r="G7672" t="inlineStr">
        <is>
          <t>02G</t>
        </is>
      </c>
      <c r="H7672" t="inlineStr">
        <is>
          <t>Cold TCS food item held above 41 °F; smoked or processed fish held above 38 °F; intact raw eggs held above 45 °F; or reduced oxygen packaged (ROP) TCS foods held above required temperatures except during active necessary preparation.</t>
        </is>
      </c>
      <c r="I7672" t="inlineStr">
        <is>
          <t>Critical</t>
        </is>
      </c>
      <c r="J7672" t="n">
        <v>27</v>
      </c>
      <c r="L7672" s="9">
        <f>A7672&amp;"-"&amp;TEXT(E7672,"yyyymmdd")</f>
        <v/>
      </c>
    </row>
    <row r="7673">
      <c r="A7673" t="n">
        <v>50002716</v>
      </c>
      <c r="B7673" t="inlineStr">
        <is>
          <t>Manhattan</t>
        </is>
      </c>
      <c r="C7673" t="inlineStr">
        <is>
          <t>10013</t>
        </is>
      </c>
      <c r="D7673" t="inlineStr">
        <is>
          <t>Coffee/Tea</t>
        </is>
      </c>
      <c r="E7673" s="8" t="n">
        <v>46161</v>
      </c>
      <c r="F7673" t="inlineStr">
        <is>
          <t>Violations were cited in the following area(s).</t>
        </is>
      </c>
      <c r="G7673" t="inlineStr">
        <is>
          <t>06C</t>
        </is>
      </c>
      <c r="H767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673" t="inlineStr">
        <is>
          <t>Critical</t>
        </is>
      </c>
      <c r="J7673" t="n">
        <v>27</v>
      </c>
      <c r="L7673" s="9">
        <f>A7673&amp;"-"&amp;TEXT(E7673,"yyyymmdd")</f>
        <v/>
      </c>
    </row>
    <row r="7674">
      <c r="A7674" t="n">
        <v>50002716</v>
      </c>
      <c r="B7674" t="inlineStr">
        <is>
          <t>Manhattan</t>
        </is>
      </c>
      <c r="C7674" t="inlineStr">
        <is>
          <t>10013</t>
        </is>
      </c>
      <c r="D7674" t="inlineStr">
        <is>
          <t>Coffee/Tea</t>
        </is>
      </c>
      <c r="E7674" s="8" t="n">
        <v>46161</v>
      </c>
      <c r="F7674" t="inlineStr">
        <is>
          <t>Violations were cited in the following area(s).</t>
        </is>
      </c>
      <c r="G7674" t="inlineStr">
        <is>
          <t>08B</t>
        </is>
      </c>
      <c r="H7674"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7674" t="inlineStr">
        <is>
          <t>Not Critical</t>
        </is>
      </c>
      <c r="J7674" t="n">
        <v>27</v>
      </c>
      <c r="L7674" s="9">
        <f>A7674&amp;"-"&amp;TEXT(E7674,"yyyymmdd")</f>
        <v/>
      </c>
    </row>
    <row r="7675">
      <c r="A7675" t="n">
        <v>50002716</v>
      </c>
      <c r="B7675" t="inlineStr">
        <is>
          <t>Manhattan</t>
        </is>
      </c>
      <c r="C7675" t="inlineStr">
        <is>
          <t>10013</t>
        </is>
      </c>
      <c r="D7675" t="inlineStr">
        <is>
          <t>Coffee/Tea</t>
        </is>
      </c>
      <c r="E7675" s="8" t="n">
        <v>46161</v>
      </c>
      <c r="F7675" t="inlineStr">
        <is>
          <t>Violations were cited in the following area(s).</t>
        </is>
      </c>
      <c r="G7675" t="inlineStr">
        <is>
          <t>10B</t>
        </is>
      </c>
      <c r="H7675" t="inlineStr">
        <is>
          <t>Anti-siphonage or back-flow prevention device not provided where required; equipment or floor not properly drained; sewage disposal system in disrepair or not functioning properly. Condensation or liquid waste improperly disposed of.</t>
        </is>
      </c>
      <c r="I7675" t="inlineStr">
        <is>
          <t>Not Critical</t>
        </is>
      </c>
      <c r="J7675" t="n">
        <v>27</v>
      </c>
      <c r="L7675" s="9">
        <f>A7675&amp;"-"&amp;TEXT(E7675,"yyyymmdd")</f>
        <v/>
      </c>
    </row>
    <row r="7676">
      <c r="A7676" t="n">
        <v>50005547</v>
      </c>
      <c r="B7676" t="inlineStr">
        <is>
          <t>Manhattan</t>
        </is>
      </c>
      <c r="C7676" t="inlineStr">
        <is>
          <t>10018</t>
        </is>
      </c>
      <c r="D7676" t="inlineStr">
        <is>
          <t>Donuts</t>
        </is>
      </c>
      <c r="E7676" s="8" t="n">
        <v>46161</v>
      </c>
      <c r="F7676" t="inlineStr">
        <is>
          <t>Violations were cited in the following area(s).</t>
        </is>
      </c>
      <c r="G7676" t="inlineStr">
        <is>
          <t>02G</t>
        </is>
      </c>
      <c r="H7676" t="inlineStr">
        <is>
          <t>Cold TCS food item held above 41 °F; smoked or processed fish held above 38 °F; intact raw eggs held above 45 °F; or reduced oxygen packaged (ROP) TCS foods held above required temperatures except during active necessary preparation.</t>
        </is>
      </c>
      <c r="I7676" t="inlineStr">
        <is>
          <t>Critical</t>
        </is>
      </c>
      <c r="J7676" t="n">
        <v>25</v>
      </c>
      <c r="L7676" s="9">
        <f>A7676&amp;"-"&amp;TEXT(E7676,"yyyymmdd")</f>
        <v/>
      </c>
    </row>
    <row r="7677">
      <c r="A7677" t="n">
        <v>50005547</v>
      </c>
      <c r="B7677" t="inlineStr">
        <is>
          <t>Manhattan</t>
        </is>
      </c>
      <c r="C7677" t="inlineStr">
        <is>
          <t>10018</t>
        </is>
      </c>
      <c r="D7677" t="inlineStr">
        <is>
          <t>Donuts</t>
        </is>
      </c>
      <c r="E7677" s="8" t="n">
        <v>46161</v>
      </c>
      <c r="F7677" t="inlineStr">
        <is>
          <t>Violations were cited in the following area(s).</t>
        </is>
      </c>
      <c r="G7677" t="inlineStr">
        <is>
          <t>04M</t>
        </is>
      </c>
      <c r="H7677" t="inlineStr">
        <is>
          <t>Live roaches in facility's food or non-food area.</t>
        </is>
      </c>
      <c r="I7677" t="inlineStr">
        <is>
          <t>Critical</t>
        </is>
      </c>
      <c r="J7677" t="n">
        <v>25</v>
      </c>
      <c r="L7677" s="9">
        <f>A7677&amp;"-"&amp;TEXT(E7677,"yyyymmdd")</f>
        <v/>
      </c>
    </row>
    <row r="7678">
      <c r="A7678" t="n">
        <v>50005547</v>
      </c>
      <c r="B7678" t="inlineStr">
        <is>
          <t>Manhattan</t>
        </is>
      </c>
      <c r="C7678" t="inlineStr">
        <is>
          <t>10018</t>
        </is>
      </c>
      <c r="D7678" t="inlineStr">
        <is>
          <t>Donuts</t>
        </is>
      </c>
      <c r="E7678" s="8" t="n">
        <v>46161</v>
      </c>
      <c r="F7678" t="inlineStr">
        <is>
          <t>Violations were cited in the following area(s).</t>
        </is>
      </c>
      <c r="G7678" t="inlineStr">
        <is>
          <t>06D</t>
        </is>
      </c>
      <c r="H7678" t="inlineStr">
        <is>
          <t>Food contact surface not properly washed, rinsed and sanitized after each use and following any activity when contamination may have occurred.</t>
        </is>
      </c>
      <c r="I7678" t="inlineStr">
        <is>
          <t>Critical</t>
        </is>
      </c>
      <c r="J7678" t="n">
        <v>25</v>
      </c>
      <c r="L7678" s="9">
        <f>A7678&amp;"-"&amp;TEXT(E7678,"yyyymmdd")</f>
        <v/>
      </c>
    </row>
    <row r="7679">
      <c r="A7679" t="n">
        <v>50005547</v>
      </c>
      <c r="B7679" t="inlineStr">
        <is>
          <t>Manhattan</t>
        </is>
      </c>
      <c r="C7679" t="inlineStr">
        <is>
          <t>10018</t>
        </is>
      </c>
      <c r="D7679" t="inlineStr">
        <is>
          <t>Donuts</t>
        </is>
      </c>
      <c r="E7679" s="8" t="n">
        <v>46161</v>
      </c>
      <c r="F7679" t="inlineStr">
        <is>
          <t>Violations were cited in the following area(s).</t>
        </is>
      </c>
      <c r="G7679" t="inlineStr">
        <is>
          <t>08A</t>
        </is>
      </c>
      <c r="H7679" t="inlineStr">
        <is>
          <t>Establishment is not free of harborage or conditions conducive to rodents, insects or other pests.</t>
        </is>
      </c>
      <c r="I7679" t="inlineStr">
        <is>
          <t>Not Critical</t>
        </is>
      </c>
      <c r="J7679" t="n">
        <v>25</v>
      </c>
      <c r="L7679" s="9">
        <f>A7679&amp;"-"&amp;TEXT(E7679,"yyyymmdd")</f>
        <v/>
      </c>
    </row>
    <row r="7680">
      <c r="A7680" t="n">
        <v>50005547</v>
      </c>
      <c r="B7680" t="inlineStr">
        <is>
          <t>Manhattan</t>
        </is>
      </c>
      <c r="C7680" t="inlineStr">
        <is>
          <t>10018</t>
        </is>
      </c>
      <c r="D7680" t="inlineStr">
        <is>
          <t>Donuts</t>
        </is>
      </c>
      <c r="E7680" s="8" t="n">
        <v>46161</v>
      </c>
      <c r="F7680" t="inlineStr">
        <is>
          <t>Violations were cited in the following area(s).</t>
        </is>
      </c>
      <c r="G7680" t="inlineStr">
        <is>
          <t>10B</t>
        </is>
      </c>
      <c r="H7680" t="inlineStr">
        <is>
          <t>Anti-siphonage or back-flow prevention device not provided where required; equipment or floor not properly drained; sewage disposal system in disrepair or not functioning properly. Condensation or liquid waste improperly disposed of.</t>
        </is>
      </c>
      <c r="I7680" t="inlineStr">
        <is>
          <t>Not Critical</t>
        </is>
      </c>
      <c r="J7680" t="n">
        <v>25</v>
      </c>
      <c r="L7680" s="9">
        <f>A7680&amp;"-"&amp;TEXT(E7680,"yyyymmdd")</f>
        <v/>
      </c>
    </row>
    <row r="7681">
      <c r="A7681" t="n">
        <v>50005547</v>
      </c>
      <c r="B7681" t="inlineStr">
        <is>
          <t>Manhattan</t>
        </is>
      </c>
      <c r="C7681" t="inlineStr">
        <is>
          <t>10018</t>
        </is>
      </c>
      <c r="D7681" t="inlineStr">
        <is>
          <t>Donuts</t>
        </is>
      </c>
      <c r="E7681" s="8" t="n">
        <v>46161</v>
      </c>
      <c r="F7681" t="inlineStr">
        <is>
          <t>Violations were cited in the following area(s).</t>
        </is>
      </c>
      <c r="G7681" t="inlineStr">
        <is>
          <t>10F</t>
        </is>
      </c>
      <c r="H7681" t="inlineStr">
        <is>
          <t>Non-food contact surface or equipment made of unacceptable material, not kept clean, or not properly sealed, raised, spaced or movable to allow accessibility for cleaning on all sides, above and underneath the unit.</t>
        </is>
      </c>
      <c r="I7681" t="inlineStr">
        <is>
          <t>Not Critical</t>
        </is>
      </c>
      <c r="J7681" t="n">
        <v>25</v>
      </c>
      <c r="L7681" s="9">
        <f>A7681&amp;"-"&amp;TEXT(E7681,"yyyymmdd")</f>
        <v/>
      </c>
    </row>
    <row r="7682">
      <c r="A7682" t="n">
        <v>50013798</v>
      </c>
      <c r="B7682" t="inlineStr">
        <is>
          <t>Manhattan</t>
        </is>
      </c>
      <c r="C7682" t="inlineStr">
        <is>
          <t>10013</t>
        </is>
      </c>
      <c r="D7682" t="inlineStr">
        <is>
          <t>Steakhouse</t>
        </is>
      </c>
      <c r="E7682" s="8" t="n">
        <v>46161</v>
      </c>
      <c r="F7682" t="inlineStr">
        <is>
          <t>Violations were cited in the following area(s).</t>
        </is>
      </c>
      <c r="G7682" t="inlineStr">
        <is>
          <t>02G</t>
        </is>
      </c>
      <c r="H7682" t="inlineStr">
        <is>
          <t>Cold TCS food item held above 41 °F; smoked or processed fish held above 38 °F; intact raw eggs held above 45 °F; or reduced oxygen packaged (ROP) TCS foods held above required temperatures except during active necessary preparation.</t>
        </is>
      </c>
      <c r="I7682" t="inlineStr">
        <is>
          <t>Critical</t>
        </is>
      </c>
      <c r="J7682" t="n">
        <v>10</v>
      </c>
      <c r="K7682" t="inlineStr">
        <is>
          <t>A</t>
        </is>
      </c>
      <c r="L7682" s="9">
        <f>A7682&amp;"-"&amp;TEXT(E7682,"yyyymmdd")</f>
        <v/>
      </c>
    </row>
    <row r="7683">
      <c r="A7683" t="n">
        <v>50013798</v>
      </c>
      <c r="B7683" t="inlineStr">
        <is>
          <t>Manhattan</t>
        </is>
      </c>
      <c r="C7683" t="inlineStr">
        <is>
          <t>10013</t>
        </is>
      </c>
      <c r="D7683" t="inlineStr">
        <is>
          <t>Steakhouse</t>
        </is>
      </c>
      <c r="E7683" s="8" t="n">
        <v>46161</v>
      </c>
      <c r="F7683" t="inlineStr">
        <is>
          <t>Violations were cited in the following area(s).</t>
        </is>
      </c>
      <c r="G7683" t="inlineStr">
        <is>
          <t>10F</t>
        </is>
      </c>
      <c r="H7683" t="inlineStr">
        <is>
          <t>Non-food contact surface or equipment made of unacceptable material, not kept clean, or not properly sealed, raised, spaced or movable to allow accessibility for cleaning on all sides, above and underneath the unit.</t>
        </is>
      </c>
      <c r="I7683" t="inlineStr">
        <is>
          <t>Not Critical</t>
        </is>
      </c>
      <c r="J7683" t="n">
        <v>10</v>
      </c>
      <c r="K7683" t="inlineStr">
        <is>
          <t>A</t>
        </is>
      </c>
      <c r="L7683" s="9">
        <f>A7683&amp;"-"&amp;TEXT(E7683,"yyyymmdd")</f>
        <v/>
      </c>
    </row>
    <row r="7684">
      <c r="A7684" t="n">
        <v>50016265</v>
      </c>
      <c r="B7684" t="inlineStr">
        <is>
          <t>Manhattan</t>
        </is>
      </c>
      <c r="C7684" t="inlineStr">
        <is>
          <t>10013</t>
        </is>
      </c>
      <c r="D7684" t="inlineStr">
        <is>
          <t>Pizza</t>
        </is>
      </c>
      <c r="E7684" s="8" t="n">
        <v>46161</v>
      </c>
      <c r="F7684" t="inlineStr">
        <is>
          <t>Violations were cited in the following area(s).</t>
        </is>
      </c>
      <c r="G7684" t="inlineStr">
        <is>
          <t>06D</t>
        </is>
      </c>
      <c r="H7684" t="inlineStr">
        <is>
          <t>Food contact surface not properly washed, rinsed and sanitized after each use and following any activity when contamination may have occurred.</t>
        </is>
      </c>
      <c r="I7684" t="inlineStr">
        <is>
          <t>Critical</t>
        </is>
      </c>
      <c r="J7684" t="n">
        <v>13</v>
      </c>
      <c r="K7684" t="inlineStr">
        <is>
          <t>A</t>
        </is>
      </c>
      <c r="L7684" s="9">
        <f>A7684&amp;"-"&amp;TEXT(E7684,"yyyymmdd")</f>
        <v/>
      </c>
    </row>
    <row r="7685">
      <c r="A7685" t="n">
        <v>50016265</v>
      </c>
      <c r="B7685" t="inlineStr">
        <is>
          <t>Manhattan</t>
        </is>
      </c>
      <c r="C7685" t="inlineStr">
        <is>
          <t>10013</t>
        </is>
      </c>
      <c r="D7685" t="inlineStr">
        <is>
          <t>Pizza</t>
        </is>
      </c>
      <c r="E7685" s="8" t="n">
        <v>46161</v>
      </c>
      <c r="F7685" t="inlineStr">
        <is>
          <t>Violations were cited in the following area(s).</t>
        </is>
      </c>
      <c r="G7685" t="inlineStr">
        <is>
          <t>09C</t>
        </is>
      </c>
      <c r="H7685" t="inlineStr">
        <is>
          <t>Design, construction, materials used or maintenance of food contact surface improper. Surface not easily cleanable, sanitized and maintained.</t>
        </is>
      </c>
      <c r="I7685" t="inlineStr">
        <is>
          <t>Not Critical</t>
        </is>
      </c>
      <c r="J7685" t="n">
        <v>13</v>
      </c>
      <c r="K7685" t="inlineStr">
        <is>
          <t>A</t>
        </is>
      </c>
      <c r="L7685" s="9">
        <f>A7685&amp;"-"&amp;TEXT(E7685,"yyyymmdd")</f>
        <v/>
      </c>
    </row>
    <row r="7686">
      <c r="A7686" t="n">
        <v>50016265</v>
      </c>
      <c r="B7686" t="inlineStr">
        <is>
          <t>Manhattan</t>
        </is>
      </c>
      <c r="C7686" t="inlineStr">
        <is>
          <t>10013</t>
        </is>
      </c>
      <c r="D7686" t="inlineStr">
        <is>
          <t>Pizza</t>
        </is>
      </c>
      <c r="E7686" s="8" t="n">
        <v>46161</v>
      </c>
      <c r="F7686" t="inlineStr">
        <is>
          <t>Violations were cited in the following area(s).</t>
        </is>
      </c>
      <c r="G7686" t="inlineStr">
        <is>
          <t>10D</t>
        </is>
      </c>
      <c r="H7686" t="inlineStr">
        <is>
          <t>Mechanical or natural ventilation not provided, inadequate, improperly installed, in disrepair or fails to prevent and control excessive build-up of grease, heat, steam condensation, vapors, odors, smoke or fumes.</t>
        </is>
      </c>
      <c r="I7686" t="inlineStr">
        <is>
          <t>Not Critical</t>
        </is>
      </c>
      <c r="J7686" t="n">
        <v>13</v>
      </c>
      <c r="K7686" t="inlineStr">
        <is>
          <t>A</t>
        </is>
      </c>
      <c r="L7686" s="9">
        <f>A7686&amp;"-"&amp;TEXT(E7686,"yyyymmdd")</f>
        <v/>
      </c>
    </row>
    <row r="7687">
      <c r="A7687" t="n">
        <v>50033432</v>
      </c>
      <c r="B7687" t="inlineStr">
        <is>
          <t>Manhattan</t>
        </is>
      </c>
      <c r="C7687" t="inlineStr">
        <is>
          <t>10038</t>
        </is>
      </c>
      <c r="D7687" t="inlineStr">
        <is>
          <t>American</t>
        </is>
      </c>
      <c r="E7687" s="8" t="n">
        <v>46161</v>
      </c>
      <c r="F7687" t="inlineStr">
        <is>
          <t>Violations were cited in the following area(s).</t>
        </is>
      </c>
      <c r="G7687" t="inlineStr">
        <is>
          <t>02B</t>
        </is>
      </c>
      <c r="H7687" t="inlineStr">
        <is>
          <t>Hot TCS food item not held at or above 140 °F.</t>
        </is>
      </c>
      <c r="I7687" t="inlineStr">
        <is>
          <t>Critical</t>
        </is>
      </c>
      <c r="J7687" t="n">
        <v>26</v>
      </c>
      <c r="L7687" s="9">
        <f>A7687&amp;"-"&amp;TEXT(E7687,"yyyymmdd")</f>
        <v/>
      </c>
    </row>
    <row r="7688">
      <c r="A7688" t="n">
        <v>50033432</v>
      </c>
      <c r="B7688" t="inlineStr">
        <is>
          <t>Manhattan</t>
        </is>
      </c>
      <c r="C7688" t="inlineStr">
        <is>
          <t>10038</t>
        </is>
      </c>
      <c r="D7688" t="inlineStr">
        <is>
          <t>American</t>
        </is>
      </c>
      <c r="E7688" s="8" t="n">
        <v>46161</v>
      </c>
      <c r="F7688" t="inlineStr">
        <is>
          <t>Violations were cited in the following area(s).</t>
        </is>
      </c>
      <c r="G7688" t="inlineStr">
        <is>
          <t>02G</t>
        </is>
      </c>
      <c r="H7688" t="inlineStr">
        <is>
          <t>Cold TCS food item held above 41 °F; smoked or processed fish held above 38 °F; intact raw eggs held above 45 °F; or reduced oxygen packaged (ROP) TCS foods held above required temperatures except during active necessary preparation.</t>
        </is>
      </c>
      <c r="I7688" t="inlineStr">
        <is>
          <t>Critical</t>
        </is>
      </c>
      <c r="J7688" t="n">
        <v>26</v>
      </c>
      <c r="L7688" s="9">
        <f>A7688&amp;"-"&amp;TEXT(E7688,"yyyymmdd")</f>
        <v/>
      </c>
    </row>
    <row r="7689">
      <c r="A7689" t="n">
        <v>50033432</v>
      </c>
      <c r="B7689" t="inlineStr">
        <is>
          <t>Manhattan</t>
        </is>
      </c>
      <c r="C7689" t="inlineStr">
        <is>
          <t>10038</t>
        </is>
      </c>
      <c r="D7689" t="inlineStr">
        <is>
          <t>American</t>
        </is>
      </c>
      <c r="E7689" s="8" t="n">
        <v>46161</v>
      </c>
      <c r="F7689" t="inlineStr">
        <is>
          <t>Violations were cited in the following area(s).</t>
        </is>
      </c>
      <c r="G7689" t="inlineStr">
        <is>
          <t>02H</t>
        </is>
      </c>
      <c r="H7689" t="inlineStr">
        <is>
          <t>After cooking or removal from hot holding, TCS food not cooled by an approved method whereby the internal temperature is reduced from 140 °F to 70 °F or less within 2 hours, and from 70 °F to 41 °F or less within 4 additional hours.</t>
        </is>
      </c>
      <c r="I7689" t="inlineStr">
        <is>
          <t>Critical</t>
        </is>
      </c>
      <c r="J7689" t="n">
        <v>26</v>
      </c>
      <c r="L7689" s="9">
        <f>A7689&amp;"-"&amp;TEXT(E7689,"yyyymmdd")</f>
        <v/>
      </c>
    </row>
    <row r="7690">
      <c r="A7690" t="n">
        <v>50033432</v>
      </c>
      <c r="B7690" t="inlineStr">
        <is>
          <t>Manhattan</t>
        </is>
      </c>
      <c r="C7690" t="inlineStr">
        <is>
          <t>10038</t>
        </is>
      </c>
      <c r="D7690" t="inlineStr">
        <is>
          <t>American</t>
        </is>
      </c>
      <c r="E7690" s="8" t="n">
        <v>46161</v>
      </c>
      <c r="F7690" t="inlineStr">
        <is>
          <t>Violations were cited in the following area(s).</t>
        </is>
      </c>
      <c r="G7690" t="inlineStr">
        <is>
          <t>10B</t>
        </is>
      </c>
      <c r="H7690" t="inlineStr">
        <is>
          <t>Anti-siphonage or back-flow prevention device not provided where required; equipment or floor not properly drained; sewage disposal system in disrepair or not functioning properly. Condensation or liquid waste improperly disposed of.</t>
        </is>
      </c>
      <c r="I7690" t="inlineStr">
        <is>
          <t>Not Critical</t>
        </is>
      </c>
      <c r="J7690" t="n">
        <v>26</v>
      </c>
      <c r="L7690" s="9">
        <f>A7690&amp;"-"&amp;TEXT(E7690,"yyyymmdd")</f>
        <v/>
      </c>
    </row>
    <row r="7691">
      <c r="A7691" t="n">
        <v>50041215</v>
      </c>
      <c r="B7691" t="inlineStr">
        <is>
          <t>Manhattan</t>
        </is>
      </c>
      <c r="C7691" t="inlineStr">
        <is>
          <t>10033</t>
        </is>
      </c>
      <c r="D7691" t="inlineStr">
        <is>
          <t>Pizza</t>
        </is>
      </c>
      <c r="E7691" s="8" t="n">
        <v>46161</v>
      </c>
      <c r="F7691" t="inlineStr">
        <is>
          <t>Violations were cited in the following area(s).</t>
        </is>
      </c>
      <c r="G7691" t="inlineStr">
        <is>
          <t>06A</t>
        </is>
      </c>
      <c r="H7691" t="inlineStr">
        <is>
          <t>Personal cleanliness is inadequate. Outer garment soiled with possible contaminant. Effective hair restraint not worn where required. Jewelry worn on hands or arms. Fingernail polish worn or fingernails not kept clean and trimmed.</t>
        </is>
      </c>
      <c r="I7691" t="inlineStr">
        <is>
          <t>Critical</t>
        </is>
      </c>
      <c r="J7691" t="n">
        <v>7</v>
      </c>
      <c r="K7691" t="inlineStr">
        <is>
          <t>A</t>
        </is>
      </c>
      <c r="L7691" s="9">
        <f>A7691&amp;"-"&amp;TEXT(E7691,"yyyymmdd")</f>
        <v/>
      </c>
    </row>
    <row r="7692">
      <c r="A7692" t="n">
        <v>50041215</v>
      </c>
      <c r="B7692" t="inlineStr">
        <is>
          <t>Manhattan</t>
        </is>
      </c>
      <c r="C7692" t="inlineStr">
        <is>
          <t>10033</t>
        </is>
      </c>
      <c r="D7692" t="inlineStr">
        <is>
          <t>Pizza</t>
        </is>
      </c>
      <c r="E7692" s="8" t="n">
        <v>46161</v>
      </c>
      <c r="F7692" t="inlineStr">
        <is>
          <t>Violations were cited in the following area(s).</t>
        </is>
      </c>
      <c r="G7692" t="inlineStr">
        <is>
          <t>10F</t>
        </is>
      </c>
      <c r="H7692" t="inlineStr">
        <is>
          <t>Non-food contact surface or equipment made of unacceptable material, not kept clean, or not properly sealed, raised, spaced or movable to allow accessibility for cleaning on all sides, above and underneath the unit.</t>
        </is>
      </c>
      <c r="I7692" t="inlineStr">
        <is>
          <t>Not Critical</t>
        </is>
      </c>
      <c r="J7692" t="n">
        <v>7</v>
      </c>
      <c r="K7692" t="inlineStr">
        <is>
          <t>A</t>
        </is>
      </c>
      <c r="L7692" s="9">
        <f>A7692&amp;"-"&amp;TEXT(E7692,"yyyymmdd")</f>
        <v/>
      </c>
    </row>
    <row r="7693">
      <c r="A7693" t="n">
        <v>50045779</v>
      </c>
      <c r="B7693" t="inlineStr">
        <is>
          <t>Manhattan</t>
        </is>
      </c>
      <c r="C7693" t="inlineStr">
        <is>
          <t>10038</t>
        </is>
      </c>
      <c r="D7693" t="inlineStr">
        <is>
          <t>Japanese</t>
        </is>
      </c>
      <c r="E7693" s="8" t="n">
        <v>46161</v>
      </c>
      <c r="F7693" t="inlineStr">
        <is>
          <t>Violations were cited in the following area(s).</t>
        </is>
      </c>
      <c r="G7693" t="inlineStr">
        <is>
          <t>02B</t>
        </is>
      </c>
      <c r="H7693" t="inlineStr">
        <is>
          <t>Hot TCS food item not held at or above 140 °F.</t>
        </is>
      </c>
      <c r="I7693" t="inlineStr">
        <is>
          <t>Critical</t>
        </is>
      </c>
      <c r="J7693" t="n">
        <v>18</v>
      </c>
      <c r="L7693" s="9">
        <f>A7693&amp;"-"&amp;TEXT(E7693,"yyyymmdd")</f>
        <v/>
      </c>
    </row>
    <row r="7694">
      <c r="A7694" t="n">
        <v>50045779</v>
      </c>
      <c r="B7694" t="inlineStr">
        <is>
          <t>Manhattan</t>
        </is>
      </c>
      <c r="C7694" t="inlineStr">
        <is>
          <t>10038</t>
        </is>
      </c>
      <c r="D7694" t="inlineStr">
        <is>
          <t>Japanese</t>
        </is>
      </c>
      <c r="E7694" s="8" t="n">
        <v>46161</v>
      </c>
      <c r="F7694" t="inlineStr">
        <is>
          <t>Violations were cited in the following area(s).</t>
        </is>
      </c>
      <c r="G7694" t="inlineStr">
        <is>
          <t>04A</t>
        </is>
      </c>
      <c r="H7694" t="inlineStr">
        <is>
          <t>Food Protection Certificate (FPC) not held by manager or supervisor of food operations.</t>
        </is>
      </c>
      <c r="I7694" t="inlineStr">
        <is>
          <t>Critical</t>
        </is>
      </c>
      <c r="J7694" t="n">
        <v>18</v>
      </c>
      <c r="L7694" s="9">
        <f>A7694&amp;"-"&amp;TEXT(E7694,"yyyymmdd")</f>
        <v/>
      </c>
    </row>
    <row r="7695">
      <c r="A7695" t="n">
        <v>50046379</v>
      </c>
      <c r="B7695" t="inlineStr">
        <is>
          <t>Manhattan</t>
        </is>
      </c>
      <c r="C7695" t="inlineStr">
        <is>
          <t>10012</t>
        </is>
      </c>
      <c r="D7695" t="inlineStr">
        <is>
          <t>Indian</t>
        </is>
      </c>
      <c r="E7695" s="8" t="n">
        <v>46161</v>
      </c>
      <c r="F7695" t="inlineStr">
        <is>
          <t>Violations were cited in the following area(s).</t>
        </is>
      </c>
      <c r="G7695" t="inlineStr">
        <is>
          <t>06C</t>
        </is>
      </c>
      <c r="H769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695" t="inlineStr">
        <is>
          <t>Critical</t>
        </is>
      </c>
      <c r="J7695" t="n">
        <v>8</v>
      </c>
      <c r="K7695" t="inlineStr">
        <is>
          <t>A</t>
        </is>
      </c>
      <c r="L7695" s="9">
        <f>A7695&amp;"-"&amp;TEXT(E7695,"yyyymmdd")</f>
        <v/>
      </c>
    </row>
    <row r="7696">
      <c r="A7696" t="n">
        <v>50053477</v>
      </c>
      <c r="B7696" t="inlineStr">
        <is>
          <t>Manhattan</t>
        </is>
      </c>
      <c r="C7696" t="inlineStr">
        <is>
          <t>10013</t>
        </is>
      </c>
      <c r="D7696" t="inlineStr">
        <is>
          <t>Juice, Smoothies, Fruit Salads</t>
        </is>
      </c>
      <c r="E7696" s="8" t="n">
        <v>46161</v>
      </c>
      <c r="F7696" t="inlineStr">
        <is>
          <t>Violations were cited in the following area(s).</t>
        </is>
      </c>
      <c r="G7696" t="inlineStr">
        <is>
          <t>02G</t>
        </is>
      </c>
      <c r="H7696" t="inlineStr">
        <is>
          <t>Cold TCS food item held above 41 °F; smoked or processed fish held above 38 °F; intact raw eggs held above 45 °F; or reduced oxygen packaged (ROP) TCS foods held above required temperatures except during active necessary preparation.</t>
        </is>
      </c>
      <c r="I7696" t="inlineStr">
        <is>
          <t>Critical</t>
        </is>
      </c>
      <c r="J7696" t="n">
        <v>11</v>
      </c>
      <c r="K7696" t="inlineStr">
        <is>
          <t>A</t>
        </is>
      </c>
      <c r="L7696" s="9">
        <f>A7696&amp;"-"&amp;TEXT(E7696,"yyyymmdd")</f>
        <v/>
      </c>
    </row>
    <row r="7697">
      <c r="A7697" t="n">
        <v>50053477</v>
      </c>
      <c r="B7697" t="inlineStr">
        <is>
          <t>Manhattan</t>
        </is>
      </c>
      <c r="C7697" t="inlineStr">
        <is>
          <t>10013</t>
        </is>
      </c>
      <c r="D7697" t="inlineStr">
        <is>
          <t>Juice, Smoothies, Fruit Salads</t>
        </is>
      </c>
      <c r="E7697" s="8" t="n">
        <v>46161</v>
      </c>
      <c r="F7697" t="inlineStr">
        <is>
          <t>Violations were cited in the following area(s).</t>
        </is>
      </c>
      <c r="G7697" t="inlineStr">
        <is>
          <t>09C</t>
        </is>
      </c>
      <c r="H7697" t="inlineStr">
        <is>
          <t>Design, construction, materials used or maintenance of food contact surface improper. Surface not easily cleanable, sanitized and maintained.</t>
        </is>
      </c>
      <c r="I7697" t="inlineStr">
        <is>
          <t>Not Critical</t>
        </is>
      </c>
      <c r="J7697" t="n">
        <v>11</v>
      </c>
      <c r="K7697" t="inlineStr">
        <is>
          <t>A</t>
        </is>
      </c>
      <c r="L7697" s="9">
        <f>A7697&amp;"-"&amp;TEXT(E7697,"yyyymmdd")</f>
        <v/>
      </c>
    </row>
    <row r="7698">
      <c r="A7698" t="n">
        <v>50053477</v>
      </c>
      <c r="B7698" t="inlineStr">
        <is>
          <t>Manhattan</t>
        </is>
      </c>
      <c r="C7698" t="inlineStr">
        <is>
          <t>10013</t>
        </is>
      </c>
      <c r="D7698" t="inlineStr">
        <is>
          <t>Juice, Smoothies, Fruit Salads</t>
        </is>
      </c>
      <c r="E7698" s="8" t="n">
        <v>46161</v>
      </c>
      <c r="F7698" t="inlineStr">
        <is>
          <t>Violations were cited in the following area(s).</t>
        </is>
      </c>
      <c r="G7698" t="inlineStr">
        <is>
          <t>10F</t>
        </is>
      </c>
      <c r="H7698" t="inlineStr">
        <is>
          <t>Non-food contact surface or equipment made of unacceptable material, not kept clean, or not properly sealed, raised, spaced or movable to allow accessibility for cleaning on all sides, above and underneath the unit.</t>
        </is>
      </c>
      <c r="I7698" t="inlineStr">
        <is>
          <t>Not Critical</t>
        </is>
      </c>
      <c r="J7698" t="n">
        <v>11</v>
      </c>
      <c r="K7698" t="inlineStr">
        <is>
          <t>A</t>
        </is>
      </c>
      <c r="L7698" s="9">
        <f>A7698&amp;"-"&amp;TEXT(E7698,"yyyymmdd")</f>
        <v/>
      </c>
    </row>
    <row r="7699">
      <c r="A7699" t="n">
        <v>50053729</v>
      </c>
      <c r="B7699" t="inlineStr">
        <is>
          <t>Manhattan</t>
        </is>
      </c>
      <c r="C7699" t="inlineStr">
        <is>
          <t>10038</t>
        </is>
      </c>
      <c r="D7699" t="inlineStr">
        <is>
          <t>American</t>
        </is>
      </c>
      <c r="E7699" s="8" t="n">
        <v>46161</v>
      </c>
      <c r="F7699" t="inlineStr">
        <is>
          <t>Violations were cited in the following area(s).</t>
        </is>
      </c>
      <c r="G7699" t="inlineStr">
        <is>
          <t>02G</t>
        </is>
      </c>
      <c r="H7699" t="inlineStr">
        <is>
          <t>Cold TCS food item held above 41 °F; smoked or processed fish held above 38 °F; intact raw eggs held above 45 °F; or reduced oxygen packaged (ROP) TCS foods held above required temperatures except during active necessary preparation.</t>
        </is>
      </c>
      <c r="I7699" t="inlineStr">
        <is>
          <t>Critical</t>
        </is>
      </c>
      <c r="J7699" t="n">
        <v>27</v>
      </c>
      <c r="L7699" s="9">
        <f>A7699&amp;"-"&amp;TEXT(E7699,"yyyymmdd")</f>
        <v/>
      </c>
    </row>
    <row r="7700">
      <c r="A7700" t="n">
        <v>50053729</v>
      </c>
      <c r="B7700" t="inlineStr">
        <is>
          <t>Manhattan</t>
        </is>
      </c>
      <c r="C7700" t="inlineStr">
        <is>
          <t>10038</t>
        </is>
      </c>
      <c r="D7700" t="inlineStr">
        <is>
          <t>American</t>
        </is>
      </c>
      <c r="E7700" s="8" t="n">
        <v>46161</v>
      </c>
      <c r="F7700" t="inlineStr">
        <is>
          <t>Violations were cited in the following area(s).</t>
        </is>
      </c>
      <c r="G7700" t="inlineStr">
        <is>
          <t>02H</t>
        </is>
      </c>
      <c r="H7700" t="inlineStr">
        <is>
          <t>After cooking or removal from hot holding, TCS food not cooled by an approved method whereby the internal temperature is reduced from 140 °F to 70 °F or less within 2 hours, and from 70 °F to 41 °F or less within 4 additional hours.</t>
        </is>
      </c>
      <c r="I7700" t="inlineStr">
        <is>
          <t>Critical</t>
        </is>
      </c>
      <c r="J7700" t="n">
        <v>27</v>
      </c>
      <c r="L7700" s="9">
        <f>A7700&amp;"-"&amp;TEXT(E7700,"yyyymmdd")</f>
        <v/>
      </c>
    </row>
    <row r="7701">
      <c r="A7701" t="n">
        <v>50053729</v>
      </c>
      <c r="B7701" t="inlineStr">
        <is>
          <t>Manhattan</t>
        </is>
      </c>
      <c r="C7701" t="inlineStr">
        <is>
          <t>10038</t>
        </is>
      </c>
      <c r="D7701" t="inlineStr">
        <is>
          <t>American</t>
        </is>
      </c>
      <c r="E7701" s="8" t="n">
        <v>46161</v>
      </c>
      <c r="F7701" t="inlineStr">
        <is>
          <t>Violations were cited in the following area(s).</t>
        </is>
      </c>
      <c r="G7701" t="inlineStr">
        <is>
          <t>06A</t>
        </is>
      </c>
      <c r="H7701" t="inlineStr">
        <is>
          <t>Personal cleanliness is inadequate. Outer garment soiled with possible contaminant. Effective hair restraint not worn where required. Jewelry worn on hands or arms. Fingernail polish worn or fingernails not kept clean and trimmed.</t>
        </is>
      </c>
      <c r="I7701" t="inlineStr">
        <is>
          <t>Critical</t>
        </is>
      </c>
      <c r="J7701" t="n">
        <v>27</v>
      </c>
      <c r="L7701" s="9">
        <f>A7701&amp;"-"&amp;TEXT(E7701,"yyyymmdd")</f>
        <v/>
      </c>
    </row>
    <row r="7702">
      <c r="A7702" t="n">
        <v>50053729</v>
      </c>
      <c r="B7702" t="inlineStr">
        <is>
          <t>Manhattan</t>
        </is>
      </c>
      <c r="C7702" t="inlineStr">
        <is>
          <t>10038</t>
        </is>
      </c>
      <c r="D7702" t="inlineStr">
        <is>
          <t>American</t>
        </is>
      </c>
      <c r="E7702" s="8" t="n">
        <v>46161</v>
      </c>
      <c r="F7702" t="inlineStr">
        <is>
          <t>Violations were cited in the following area(s).</t>
        </is>
      </c>
      <c r="G7702" t="inlineStr">
        <is>
          <t>06E</t>
        </is>
      </c>
      <c r="H7702" t="inlineStr">
        <is>
          <t>Sanitized equipment or utensil, including in-use food dispensing utensil, improperly used or stored.</t>
        </is>
      </c>
      <c r="I7702" t="inlineStr">
        <is>
          <t>Critical</t>
        </is>
      </c>
      <c r="J7702" t="n">
        <v>27</v>
      </c>
      <c r="L7702" s="9">
        <f>A7702&amp;"-"&amp;TEXT(E7702,"yyyymmdd")</f>
        <v/>
      </c>
    </row>
    <row r="7703">
      <c r="A7703" t="n">
        <v>50053729</v>
      </c>
      <c r="B7703" t="inlineStr">
        <is>
          <t>Manhattan</t>
        </is>
      </c>
      <c r="C7703" t="inlineStr">
        <is>
          <t>10038</t>
        </is>
      </c>
      <c r="D7703" t="inlineStr">
        <is>
          <t>American</t>
        </is>
      </c>
      <c r="E7703" s="8" t="n">
        <v>46161</v>
      </c>
      <c r="F7703" t="inlineStr">
        <is>
          <t>Violations were cited in the following area(s).</t>
        </is>
      </c>
      <c r="G7703" t="inlineStr">
        <is>
          <t>10F</t>
        </is>
      </c>
      <c r="H7703" t="inlineStr">
        <is>
          <t>Non-food contact surface or equipment made of unacceptable material, not kept clean, or not properly sealed, raised, spaced or movable to allow accessibility for cleaning on all sides, above and underneath the unit.</t>
        </is>
      </c>
      <c r="I7703" t="inlineStr">
        <is>
          <t>Not Critical</t>
        </is>
      </c>
      <c r="J7703" t="n">
        <v>27</v>
      </c>
      <c r="L7703" s="9">
        <f>A7703&amp;"-"&amp;TEXT(E7703,"yyyymmdd")</f>
        <v/>
      </c>
    </row>
    <row r="7704">
      <c r="A7704" t="n">
        <v>50074936</v>
      </c>
      <c r="B7704" t="inlineStr">
        <is>
          <t>Manhattan</t>
        </is>
      </c>
      <c r="C7704" t="inlineStr">
        <is>
          <t>10016</t>
        </is>
      </c>
      <c r="D7704" t="inlineStr">
        <is>
          <t>Thai</t>
        </is>
      </c>
      <c r="E7704" s="8" t="n">
        <v>46161</v>
      </c>
      <c r="F7704" t="inlineStr">
        <is>
          <t>Violations were cited in the following area(s).</t>
        </is>
      </c>
      <c r="G7704" t="inlineStr">
        <is>
          <t>02B</t>
        </is>
      </c>
      <c r="H7704" t="inlineStr">
        <is>
          <t>Hot TCS food item not held at or above 140 °F.</t>
        </is>
      </c>
      <c r="I7704" t="inlineStr">
        <is>
          <t>Critical</t>
        </is>
      </c>
      <c r="J7704" t="n">
        <v>36</v>
      </c>
      <c r="L7704" s="9">
        <f>A7704&amp;"-"&amp;TEXT(E7704,"yyyymmdd")</f>
        <v/>
      </c>
    </row>
    <row r="7705">
      <c r="A7705" t="n">
        <v>50074936</v>
      </c>
      <c r="B7705" t="inlineStr">
        <is>
          <t>Manhattan</t>
        </is>
      </c>
      <c r="C7705" t="inlineStr">
        <is>
          <t>10016</t>
        </is>
      </c>
      <c r="D7705" t="inlineStr">
        <is>
          <t>Thai</t>
        </is>
      </c>
      <c r="E7705" s="8" t="n">
        <v>46161</v>
      </c>
      <c r="F7705" t="inlineStr">
        <is>
          <t>Violations were cited in the following area(s).</t>
        </is>
      </c>
      <c r="G7705" t="inlineStr">
        <is>
          <t>02G</t>
        </is>
      </c>
      <c r="H7705" t="inlineStr">
        <is>
          <t>Cold TCS food item held above 41 °F; smoked or processed fish held above 38 °F; intact raw eggs held above 45 °F; or reduced oxygen packaged (ROP) TCS foods held above required temperatures except during active necessary preparation.</t>
        </is>
      </c>
      <c r="I7705" t="inlineStr">
        <is>
          <t>Critical</t>
        </is>
      </c>
      <c r="J7705" t="n">
        <v>36</v>
      </c>
      <c r="L7705" s="9">
        <f>A7705&amp;"-"&amp;TEXT(E7705,"yyyymmdd")</f>
        <v/>
      </c>
    </row>
    <row r="7706">
      <c r="A7706" t="n">
        <v>50074936</v>
      </c>
      <c r="B7706" t="inlineStr">
        <is>
          <t>Manhattan</t>
        </is>
      </c>
      <c r="C7706" t="inlineStr">
        <is>
          <t>10016</t>
        </is>
      </c>
      <c r="D7706" t="inlineStr">
        <is>
          <t>Thai</t>
        </is>
      </c>
      <c r="E7706" s="8" t="n">
        <v>46161</v>
      </c>
      <c r="F7706" t="inlineStr">
        <is>
          <t>Violations were cited in the following area(s).</t>
        </is>
      </c>
      <c r="G7706" t="inlineStr">
        <is>
          <t>02H</t>
        </is>
      </c>
      <c r="H7706" t="inlineStr">
        <is>
          <t>After cooking or removal from hot holding, TCS food not cooled by an approved method whereby the internal temperature is reduced from 140 °F to 70 °F or less within 2 hours, and from 70 °F to 41 °F or less within 4 additional hours.</t>
        </is>
      </c>
      <c r="I7706" t="inlineStr">
        <is>
          <t>Critical</t>
        </is>
      </c>
      <c r="J7706" t="n">
        <v>36</v>
      </c>
      <c r="L7706" s="9">
        <f>A7706&amp;"-"&amp;TEXT(E7706,"yyyymmdd")</f>
        <v/>
      </c>
    </row>
    <row r="7707">
      <c r="A7707" t="n">
        <v>50074936</v>
      </c>
      <c r="B7707" t="inlineStr">
        <is>
          <t>Manhattan</t>
        </is>
      </c>
      <c r="C7707" t="inlineStr">
        <is>
          <t>10016</t>
        </is>
      </c>
      <c r="D7707" t="inlineStr">
        <is>
          <t>Thai</t>
        </is>
      </c>
      <c r="E7707" s="8" t="n">
        <v>46161</v>
      </c>
      <c r="F7707" t="inlineStr">
        <is>
          <t>Violations were cited in the following area(s).</t>
        </is>
      </c>
      <c r="G7707" t="inlineStr">
        <is>
          <t>04L</t>
        </is>
      </c>
      <c r="H7707" t="inlineStr">
        <is>
          <t>Evidence of mice or live mice in establishment's food or non-food areas.</t>
        </is>
      </c>
      <c r="I7707" t="inlineStr">
        <is>
          <t>Critical</t>
        </is>
      </c>
      <c r="J7707" t="n">
        <v>36</v>
      </c>
      <c r="L7707" s="9">
        <f>A7707&amp;"-"&amp;TEXT(E7707,"yyyymmdd")</f>
        <v/>
      </c>
    </row>
    <row r="7708">
      <c r="A7708" t="n">
        <v>50074936</v>
      </c>
      <c r="B7708" t="inlineStr">
        <is>
          <t>Manhattan</t>
        </is>
      </c>
      <c r="C7708" t="inlineStr">
        <is>
          <t>10016</t>
        </is>
      </c>
      <c r="D7708" t="inlineStr">
        <is>
          <t>Thai</t>
        </is>
      </c>
      <c r="E7708" s="8" t="n">
        <v>46161</v>
      </c>
      <c r="F7708" t="inlineStr">
        <is>
          <t>Violations were cited in the following area(s).</t>
        </is>
      </c>
      <c r="G7708" t="inlineStr">
        <is>
          <t>08A</t>
        </is>
      </c>
      <c r="H7708" t="inlineStr">
        <is>
          <t>Establishment is not free of harborage or conditions conducive to rodents, insects or other pests.</t>
        </is>
      </c>
      <c r="I7708" t="inlineStr">
        <is>
          <t>Not Critical</t>
        </is>
      </c>
      <c r="J7708" t="n">
        <v>36</v>
      </c>
      <c r="L7708" s="9">
        <f>A7708&amp;"-"&amp;TEXT(E7708,"yyyymmdd")</f>
        <v/>
      </c>
    </row>
    <row r="7709">
      <c r="A7709" t="n">
        <v>50074936</v>
      </c>
      <c r="B7709" t="inlineStr">
        <is>
          <t>Manhattan</t>
        </is>
      </c>
      <c r="C7709" t="inlineStr">
        <is>
          <t>10016</t>
        </is>
      </c>
      <c r="D7709" t="inlineStr">
        <is>
          <t>Thai</t>
        </is>
      </c>
      <c r="E7709" s="8" t="n">
        <v>46161</v>
      </c>
      <c r="F7709" t="inlineStr">
        <is>
          <t>Violations were cited in the following area(s).</t>
        </is>
      </c>
      <c r="G7709" t="inlineStr">
        <is>
          <t>10F</t>
        </is>
      </c>
      <c r="H7709" t="inlineStr">
        <is>
          <t>Non-food contact surface or equipment made of unacceptable material, not kept clean, or not properly sealed, raised, spaced or movable to allow accessibility for cleaning on all sides, above and underneath the unit.</t>
        </is>
      </c>
      <c r="I7709" t="inlineStr">
        <is>
          <t>Not Critical</t>
        </is>
      </c>
      <c r="J7709" t="n">
        <v>36</v>
      </c>
      <c r="L7709" s="9">
        <f>A7709&amp;"-"&amp;TEXT(E7709,"yyyymmdd")</f>
        <v/>
      </c>
    </row>
    <row r="7710">
      <c r="A7710" t="n">
        <v>50075962</v>
      </c>
      <c r="B7710" t="inlineStr">
        <is>
          <t>Manhattan</t>
        </is>
      </c>
      <c r="C7710" t="inlineStr">
        <is>
          <t>10012</t>
        </is>
      </c>
      <c r="D7710" t="inlineStr">
        <is>
          <t>Pizza</t>
        </is>
      </c>
      <c r="E7710" s="8" t="n">
        <v>46161</v>
      </c>
      <c r="F7710" t="inlineStr">
        <is>
          <t>Violations were cited in the following area(s).</t>
        </is>
      </c>
      <c r="G7710" t="inlineStr">
        <is>
          <t>04K</t>
        </is>
      </c>
      <c r="H7710" t="inlineStr">
        <is>
          <t>Evidence of rats or live rats in establishment's food or non-food areas.</t>
        </is>
      </c>
      <c r="I7710" t="inlineStr">
        <is>
          <t>Critical</t>
        </is>
      </c>
      <c r="J7710" t="n">
        <v>19</v>
      </c>
      <c r="L7710" s="9">
        <f>A7710&amp;"-"&amp;TEXT(E7710,"yyyymmdd")</f>
        <v/>
      </c>
    </row>
    <row r="7711">
      <c r="A7711" t="n">
        <v>50075962</v>
      </c>
      <c r="B7711" t="inlineStr">
        <is>
          <t>Manhattan</t>
        </is>
      </c>
      <c r="C7711" t="inlineStr">
        <is>
          <t>10012</t>
        </is>
      </c>
      <c r="D7711" t="inlineStr">
        <is>
          <t>Pizza</t>
        </is>
      </c>
      <c r="E7711" s="8" t="n">
        <v>46161</v>
      </c>
      <c r="F7711" t="inlineStr">
        <is>
          <t>Violations were cited in the following area(s).</t>
        </is>
      </c>
      <c r="G7711" t="inlineStr">
        <is>
          <t>06C</t>
        </is>
      </c>
      <c r="H771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711" t="inlineStr">
        <is>
          <t>Critical</t>
        </is>
      </c>
      <c r="J7711" t="n">
        <v>19</v>
      </c>
      <c r="L7711" s="9">
        <f>A7711&amp;"-"&amp;TEXT(E7711,"yyyymmdd")</f>
        <v/>
      </c>
    </row>
    <row r="7712">
      <c r="A7712" t="n">
        <v>50075962</v>
      </c>
      <c r="B7712" t="inlineStr">
        <is>
          <t>Manhattan</t>
        </is>
      </c>
      <c r="C7712" t="inlineStr">
        <is>
          <t>10012</t>
        </is>
      </c>
      <c r="D7712" t="inlineStr">
        <is>
          <t>Pizza</t>
        </is>
      </c>
      <c r="E7712" s="8" t="n">
        <v>46161</v>
      </c>
      <c r="F7712" t="inlineStr">
        <is>
          <t>Violations were cited in the following area(s).</t>
        </is>
      </c>
      <c r="G7712" t="inlineStr">
        <is>
          <t>08A</t>
        </is>
      </c>
      <c r="H7712" t="inlineStr">
        <is>
          <t>Establishment is not free of harborage or conditions conducive to rodents, insects or other pests.</t>
        </is>
      </c>
      <c r="I7712" t="inlineStr">
        <is>
          <t>Not Critical</t>
        </is>
      </c>
      <c r="J7712" t="n">
        <v>19</v>
      </c>
      <c r="L7712" s="9">
        <f>A7712&amp;"-"&amp;TEXT(E7712,"yyyymmdd")</f>
        <v/>
      </c>
    </row>
    <row r="7713">
      <c r="A7713" t="n">
        <v>50075962</v>
      </c>
      <c r="B7713" t="inlineStr">
        <is>
          <t>Manhattan</t>
        </is>
      </c>
      <c r="C7713" t="inlineStr">
        <is>
          <t>10012</t>
        </is>
      </c>
      <c r="D7713" t="inlineStr">
        <is>
          <t>Pizza</t>
        </is>
      </c>
      <c r="E7713" s="8" t="n">
        <v>46161</v>
      </c>
      <c r="F7713" t="inlineStr">
        <is>
          <t>Violations were cited in the following area(s).</t>
        </is>
      </c>
      <c r="G7713" t="inlineStr">
        <is>
          <t>09A</t>
        </is>
      </c>
      <c r="H7713" t="inlineStr">
        <is>
          <t>Swollen, leaking, rusted or otherwise damaged canned food to be returned to distributor not segregated from intact product and clearly labeled DO NOT USE</t>
        </is>
      </c>
      <c r="I7713" t="inlineStr">
        <is>
          <t>Not Critical</t>
        </is>
      </c>
      <c r="J7713" t="n">
        <v>19</v>
      </c>
      <c r="L7713" s="9">
        <f>A7713&amp;"-"&amp;TEXT(E7713,"yyyymmdd")</f>
        <v/>
      </c>
    </row>
    <row r="7714">
      <c r="A7714" t="n">
        <v>50075962</v>
      </c>
      <c r="B7714" t="inlineStr">
        <is>
          <t>Manhattan</t>
        </is>
      </c>
      <c r="C7714" t="inlineStr">
        <is>
          <t>10012</t>
        </is>
      </c>
      <c r="D7714" t="inlineStr">
        <is>
          <t>Pizza</t>
        </is>
      </c>
      <c r="E7714" s="8" t="n">
        <v>46161</v>
      </c>
      <c r="F7714" t="inlineStr">
        <is>
          <t>Violations were cited in the following area(s).</t>
        </is>
      </c>
      <c r="G7714" t="inlineStr">
        <is>
          <t>10F</t>
        </is>
      </c>
      <c r="H7714" t="inlineStr">
        <is>
          <t>Non-food contact surface or equipment made of unacceptable material, not kept clean, or not properly sealed, raised, spaced or movable to allow accessibility for cleaning on all sides, above and underneath the unit.</t>
        </is>
      </c>
      <c r="I7714" t="inlineStr">
        <is>
          <t>Not Critical</t>
        </is>
      </c>
      <c r="J7714" t="n">
        <v>19</v>
      </c>
      <c r="L7714" s="9">
        <f>A7714&amp;"-"&amp;TEXT(E7714,"yyyymmdd")</f>
        <v/>
      </c>
    </row>
    <row r="7715">
      <c r="A7715" t="n">
        <v>50077334</v>
      </c>
      <c r="B7715" t="inlineStr">
        <is>
          <t>Manhattan</t>
        </is>
      </c>
      <c r="C7715" t="inlineStr">
        <is>
          <t>10038</t>
        </is>
      </c>
      <c r="D7715" t="inlineStr">
        <is>
          <t>Indian</t>
        </is>
      </c>
      <c r="E7715" s="8" t="n">
        <v>46161</v>
      </c>
      <c r="F7715" t="inlineStr">
        <is>
          <t>Violations were cited in the following area(s).</t>
        </is>
      </c>
      <c r="G7715" t="inlineStr">
        <is>
          <t>06F</t>
        </is>
      </c>
      <c r="H7715" t="inlineStr">
        <is>
          <t>Wiping cloths not stored clean and dry, or in a sanitizing solution, between uses.</t>
        </is>
      </c>
      <c r="I7715" t="inlineStr">
        <is>
          <t>Critical</t>
        </is>
      </c>
      <c r="J7715" t="n">
        <v>7</v>
      </c>
      <c r="K7715" t="inlineStr">
        <is>
          <t>A</t>
        </is>
      </c>
      <c r="L7715" s="9">
        <f>A7715&amp;"-"&amp;TEXT(E7715,"yyyymmdd")</f>
        <v/>
      </c>
    </row>
    <row r="7716">
      <c r="A7716" t="n">
        <v>50077334</v>
      </c>
      <c r="B7716" t="inlineStr">
        <is>
          <t>Manhattan</t>
        </is>
      </c>
      <c r="C7716" t="inlineStr">
        <is>
          <t>10038</t>
        </is>
      </c>
      <c r="D7716" t="inlineStr">
        <is>
          <t>Indian</t>
        </is>
      </c>
      <c r="E7716" s="8" t="n">
        <v>46161</v>
      </c>
      <c r="F7716" t="inlineStr">
        <is>
          <t>Violations were cited in the following area(s).</t>
        </is>
      </c>
      <c r="G7716" t="inlineStr">
        <is>
          <t>10F</t>
        </is>
      </c>
      <c r="H7716" t="inlineStr">
        <is>
          <t>Non-food contact surface or equipment made of unacceptable material, not kept clean, or not properly sealed, raised, spaced or movable to allow accessibility for cleaning on all sides, above and underneath the unit.</t>
        </is>
      </c>
      <c r="I7716" t="inlineStr">
        <is>
          <t>Not Critical</t>
        </is>
      </c>
      <c r="J7716" t="n">
        <v>7</v>
      </c>
      <c r="K7716" t="inlineStr">
        <is>
          <t>A</t>
        </is>
      </c>
      <c r="L7716" s="9">
        <f>A7716&amp;"-"&amp;TEXT(E7716,"yyyymmdd")</f>
        <v/>
      </c>
    </row>
    <row r="7717">
      <c r="A7717" t="n">
        <v>50080233</v>
      </c>
      <c r="B7717" t="inlineStr">
        <is>
          <t>Staten Island</t>
        </is>
      </c>
      <c r="C7717" t="inlineStr">
        <is>
          <t>10314</t>
        </is>
      </c>
      <c r="D7717" t="inlineStr">
        <is>
          <t>Tex-Mex</t>
        </is>
      </c>
      <c r="E7717" s="8" t="n">
        <v>46161</v>
      </c>
      <c r="F7717" t="inlineStr">
        <is>
          <t>Violations were cited in the following area(s).</t>
        </is>
      </c>
      <c r="G7717" t="inlineStr">
        <is>
          <t>02B</t>
        </is>
      </c>
      <c r="H7717" t="inlineStr">
        <is>
          <t>Hot TCS food item not held at or above 140 °F.</t>
        </is>
      </c>
      <c r="I7717" t="inlineStr">
        <is>
          <t>Critical</t>
        </is>
      </c>
      <c r="J7717" t="n">
        <v>23</v>
      </c>
      <c r="L7717" s="9">
        <f>A7717&amp;"-"&amp;TEXT(E7717,"yyyymmdd")</f>
        <v/>
      </c>
    </row>
    <row r="7718">
      <c r="A7718" t="n">
        <v>50080233</v>
      </c>
      <c r="B7718" t="inlineStr">
        <is>
          <t>Staten Island</t>
        </is>
      </c>
      <c r="C7718" t="inlineStr">
        <is>
          <t>10314</t>
        </is>
      </c>
      <c r="D7718" t="inlineStr">
        <is>
          <t>Tex-Mex</t>
        </is>
      </c>
      <c r="E7718" s="8" t="n">
        <v>46161</v>
      </c>
      <c r="F7718" t="inlineStr">
        <is>
          <t>Violations were cited in the following area(s).</t>
        </is>
      </c>
      <c r="G7718" t="inlineStr">
        <is>
          <t>02G</t>
        </is>
      </c>
      <c r="H7718" t="inlineStr">
        <is>
          <t>Cold TCS food item held above 41 °F; smoked or processed fish held above 38 °F; intact raw eggs held above 45 °F; or reduced oxygen packaged (ROP) TCS foods held above required temperatures except during active necessary preparation.</t>
        </is>
      </c>
      <c r="I7718" t="inlineStr">
        <is>
          <t>Critical</t>
        </is>
      </c>
      <c r="J7718" t="n">
        <v>23</v>
      </c>
      <c r="L7718" s="9">
        <f>A7718&amp;"-"&amp;TEXT(E7718,"yyyymmdd")</f>
        <v/>
      </c>
    </row>
    <row r="7719">
      <c r="A7719" t="n">
        <v>50080233</v>
      </c>
      <c r="B7719" t="inlineStr">
        <is>
          <t>Staten Island</t>
        </is>
      </c>
      <c r="C7719" t="inlineStr">
        <is>
          <t>10314</t>
        </is>
      </c>
      <c r="D7719" t="inlineStr">
        <is>
          <t>Tex-Mex</t>
        </is>
      </c>
      <c r="E7719" s="8" t="n">
        <v>46161</v>
      </c>
      <c r="F7719" t="inlineStr">
        <is>
          <t>Violations were cited in the following area(s).</t>
        </is>
      </c>
      <c r="G7719" t="inlineStr">
        <is>
          <t>06C</t>
        </is>
      </c>
      <c r="H771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719" t="inlineStr">
        <is>
          <t>Critical</t>
        </is>
      </c>
      <c r="J7719" t="n">
        <v>23</v>
      </c>
      <c r="L7719" s="9">
        <f>A7719&amp;"-"&amp;TEXT(E7719,"yyyymmdd")</f>
        <v/>
      </c>
    </row>
    <row r="7720">
      <c r="A7720" t="n">
        <v>50080233</v>
      </c>
      <c r="B7720" t="inlineStr">
        <is>
          <t>Staten Island</t>
        </is>
      </c>
      <c r="C7720" t="inlineStr">
        <is>
          <t>10314</t>
        </is>
      </c>
      <c r="D7720" t="inlineStr">
        <is>
          <t>Tex-Mex</t>
        </is>
      </c>
      <c r="E7720" s="8" t="n">
        <v>46161</v>
      </c>
      <c r="F7720" t="inlineStr">
        <is>
          <t>Violations were cited in the following area(s).</t>
        </is>
      </c>
      <c r="G7720" t="inlineStr">
        <is>
          <t>10B</t>
        </is>
      </c>
      <c r="H7720" t="inlineStr">
        <is>
          <t>Anti-siphonage or back-flow prevention device not provided where required; equipment or floor not properly drained; sewage disposal system in disrepair or not functioning properly. Condensation or liquid waste improperly disposed of.</t>
        </is>
      </c>
      <c r="I7720" t="inlineStr">
        <is>
          <t>Not Critical</t>
        </is>
      </c>
      <c r="J7720" t="n">
        <v>23</v>
      </c>
      <c r="L7720" s="9">
        <f>A7720&amp;"-"&amp;TEXT(E7720,"yyyymmdd")</f>
        <v/>
      </c>
    </row>
    <row r="7721">
      <c r="A7721" t="n">
        <v>50087293</v>
      </c>
      <c r="B7721" t="inlineStr">
        <is>
          <t>Manhattan</t>
        </is>
      </c>
      <c r="C7721" t="inlineStr">
        <is>
          <t>10001</t>
        </is>
      </c>
      <c r="D7721" t="inlineStr">
        <is>
          <t>Asian/Asian Fusion</t>
        </is>
      </c>
      <c r="E7721" s="8" t="n">
        <v>46161</v>
      </c>
      <c r="F7721" t="inlineStr">
        <is>
          <t>Violations were cited in the following area(s).</t>
        </is>
      </c>
      <c r="G7721" t="inlineStr">
        <is>
          <t>02G</t>
        </is>
      </c>
      <c r="H7721" t="inlineStr">
        <is>
          <t>Cold TCS food item held above 41 °F; smoked or processed fish held above 38 °F; intact raw eggs held above 45 °F; or reduced oxygen packaged (ROP) TCS foods held above required temperatures except during active necessary preparation.</t>
        </is>
      </c>
      <c r="I7721" t="inlineStr">
        <is>
          <t>Critical</t>
        </is>
      </c>
      <c r="J7721" t="n">
        <v>23</v>
      </c>
      <c r="L7721" s="9">
        <f>A7721&amp;"-"&amp;TEXT(E7721,"yyyymmdd")</f>
        <v/>
      </c>
    </row>
    <row r="7722">
      <c r="A7722" t="n">
        <v>50087293</v>
      </c>
      <c r="B7722" t="inlineStr">
        <is>
          <t>Manhattan</t>
        </is>
      </c>
      <c r="C7722" t="inlineStr">
        <is>
          <t>10001</t>
        </is>
      </c>
      <c r="D7722" t="inlineStr">
        <is>
          <t>Asian/Asian Fusion</t>
        </is>
      </c>
      <c r="E7722" s="8" t="n">
        <v>46161</v>
      </c>
      <c r="F7722" t="inlineStr">
        <is>
          <t>Violations were cited in the following area(s).</t>
        </is>
      </c>
      <c r="G7722" t="inlineStr">
        <is>
          <t>05D</t>
        </is>
      </c>
      <c r="H772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722" t="inlineStr">
        <is>
          <t>Critical</t>
        </is>
      </c>
      <c r="J7722" t="n">
        <v>23</v>
      </c>
      <c r="L7722" s="9">
        <f>A7722&amp;"-"&amp;TEXT(E7722,"yyyymmdd")</f>
        <v/>
      </c>
    </row>
    <row r="7723">
      <c r="A7723" t="n">
        <v>50087293</v>
      </c>
      <c r="B7723" t="inlineStr">
        <is>
          <t>Manhattan</t>
        </is>
      </c>
      <c r="C7723" t="inlineStr">
        <is>
          <t>10001</t>
        </is>
      </c>
      <c r="D7723" t="inlineStr">
        <is>
          <t>Asian/Asian Fusion</t>
        </is>
      </c>
      <c r="E7723" s="8" t="n">
        <v>46161</v>
      </c>
      <c r="F7723" t="inlineStr">
        <is>
          <t>Violations were cited in the following area(s).</t>
        </is>
      </c>
      <c r="G7723" t="inlineStr">
        <is>
          <t>10A</t>
        </is>
      </c>
      <c r="H7723" t="inlineStr">
        <is>
          <t>Toilet facility not maintained or provided with toilet paper, waste receptacle or self-closing door.</t>
        </is>
      </c>
      <c r="I7723" t="inlineStr">
        <is>
          <t>Not Critical</t>
        </is>
      </c>
      <c r="J7723" t="n">
        <v>23</v>
      </c>
      <c r="L7723" s="9">
        <f>A7723&amp;"-"&amp;TEXT(E7723,"yyyymmdd")</f>
        <v/>
      </c>
    </row>
    <row r="7724">
      <c r="A7724" t="n">
        <v>50087293</v>
      </c>
      <c r="B7724" t="inlineStr">
        <is>
          <t>Manhattan</t>
        </is>
      </c>
      <c r="C7724" t="inlineStr">
        <is>
          <t>10001</t>
        </is>
      </c>
      <c r="D7724" t="inlineStr">
        <is>
          <t>Asian/Asian Fusion</t>
        </is>
      </c>
      <c r="E7724" s="8" t="n">
        <v>46161</v>
      </c>
      <c r="F7724" t="inlineStr">
        <is>
          <t>Violations were cited in the following area(s).</t>
        </is>
      </c>
      <c r="G7724" t="inlineStr">
        <is>
          <t>10F</t>
        </is>
      </c>
      <c r="H7724" t="inlineStr">
        <is>
          <t>Non-food contact surface or equipment made of unacceptable material, not kept clean, or not properly sealed, raised, spaced or movable to allow accessibility for cleaning on all sides, above and underneath the unit.</t>
        </is>
      </c>
      <c r="I7724" t="inlineStr">
        <is>
          <t>Not Critical</t>
        </is>
      </c>
      <c r="J7724" t="n">
        <v>23</v>
      </c>
      <c r="L7724" s="9">
        <f>A7724&amp;"-"&amp;TEXT(E7724,"yyyymmdd")</f>
        <v/>
      </c>
    </row>
    <row r="7725">
      <c r="A7725" t="n">
        <v>50087293</v>
      </c>
      <c r="B7725" t="inlineStr">
        <is>
          <t>Manhattan</t>
        </is>
      </c>
      <c r="C7725" t="inlineStr">
        <is>
          <t>10001</t>
        </is>
      </c>
      <c r="D7725" t="inlineStr">
        <is>
          <t>Asian/Asian Fusion</t>
        </is>
      </c>
      <c r="E7725" s="8" t="n">
        <v>46161</v>
      </c>
      <c r="F7725" t="inlineStr">
        <is>
          <t>Violations were cited in the following area(s).</t>
        </is>
      </c>
      <c r="G7725" t="inlineStr">
        <is>
          <t>10H</t>
        </is>
      </c>
      <c r="H7725" t="inlineStr">
        <is>
          <t>Single service article not provided. Single service article reused or not protected from contamination when transported, stored, dispensed. Drinking straws not completely enclosed in wrapper or dispensed from a sanitary device.</t>
        </is>
      </c>
      <c r="I7725" t="inlineStr">
        <is>
          <t>Not Critical</t>
        </is>
      </c>
      <c r="J7725" t="n">
        <v>23</v>
      </c>
      <c r="L7725" s="9">
        <f>A7725&amp;"-"&amp;TEXT(E7725,"yyyymmdd")</f>
        <v/>
      </c>
    </row>
    <row r="7726">
      <c r="A7726" t="n">
        <v>50097837</v>
      </c>
      <c r="B7726" t="inlineStr">
        <is>
          <t>Manhattan</t>
        </is>
      </c>
      <c r="C7726" t="inlineStr">
        <is>
          <t>10002</t>
        </is>
      </c>
      <c r="D7726" t="inlineStr">
        <is>
          <t>Japanese</t>
        </is>
      </c>
      <c r="E7726" s="8" t="n">
        <v>46161</v>
      </c>
      <c r="F7726" t="inlineStr">
        <is>
          <t>Violations were cited in the following area(s).</t>
        </is>
      </c>
      <c r="G7726" t="inlineStr">
        <is>
          <t>02F</t>
        </is>
      </c>
      <c r="H7726" t="inlineStr">
        <is>
          <t>Meat, fish, molluscan shellfish, unpasteurized raw shell eggs, poultry or other TCS offered or served raw or undercooked and written notice not provided to consumer.</t>
        </is>
      </c>
      <c r="I7726" t="inlineStr">
        <is>
          <t>Critical</t>
        </is>
      </c>
      <c r="J7726" t="n">
        <v>30</v>
      </c>
      <c r="L7726" s="9">
        <f>A7726&amp;"-"&amp;TEXT(E7726,"yyyymmdd")</f>
        <v/>
      </c>
    </row>
    <row r="7727">
      <c r="A7727" t="n">
        <v>50097837</v>
      </c>
      <c r="B7727" t="inlineStr">
        <is>
          <t>Manhattan</t>
        </is>
      </c>
      <c r="C7727" t="inlineStr">
        <is>
          <t>10002</t>
        </is>
      </c>
      <c r="D7727" t="inlineStr">
        <is>
          <t>Japanese</t>
        </is>
      </c>
      <c r="E7727" s="8" t="n">
        <v>46161</v>
      </c>
      <c r="F7727" t="inlineStr">
        <is>
          <t>Violations were cited in the following area(s).</t>
        </is>
      </c>
      <c r="G7727" t="inlineStr">
        <is>
          <t>05D</t>
        </is>
      </c>
      <c r="H772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727" t="inlineStr">
        <is>
          <t>Critical</t>
        </is>
      </c>
      <c r="J7727" t="n">
        <v>30</v>
      </c>
      <c r="L7727" s="9">
        <f>A7727&amp;"-"&amp;TEXT(E7727,"yyyymmdd")</f>
        <v/>
      </c>
    </row>
    <row r="7728">
      <c r="A7728" t="n">
        <v>50097837</v>
      </c>
      <c r="B7728" t="inlineStr">
        <is>
          <t>Manhattan</t>
        </is>
      </c>
      <c r="C7728" t="inlineStr">
        <is>
          <t>10002</t>
        </is>
      </c>
      <c r="D7728" t="inlineStr">
        <is>
          <t>Japanese</t>
        </is>
      </c>
      <c r="E7728" s="8" t="n">
        <v>46161</v>
      </c>
      <c r="F7728" t="inlineStr">
        <is>
          <t>Violations were cited in the following area(s).</t>
        </is>
      </c>
      <c r="G7728" t="inlineStr">
        <is>
          <t>06A</t>
        </is>
      </c>
      <c r="H7728" t="inlineStr">
        <is>
          <t>Personal cleanliness is inadequate. Outer garment soiled with possible contaminant. Effective hair restraint not worn where required. Jewelry worn on hands or arms. Fingernail polish worn or fingernails not kept clean and trimmed.</t>
        </is>
      </c>
      <c r="I7728" t="inlineStr">
        <is>
          <t>Critical</t>
        </is>
      </c>
      <c r="J7728" t="n">
        <v>30</v>
      </c>
      <c r="L7728" s="9">
        <f>A7728&amp;"-"&amp;TEXT(E7728,"yyyymmdd")</f>
        <v/>
      </c>
    </row>
    <row r="7729">
      <c r="A7729" t="n">
        <v>50097837</v>
      </c>
      <c r="B7729" t="inlineStr">
        <is>
          <t>Manhattan</t>
        </is>
      </c>
      <c r="C7729" t="inlineStr">
        <is>
          <t>10002</t>
        </is>
      </c>
      <c r="D7729" t="inlineStr">
        <is>
          <t>Japanese</t>
        </is>
      </c>
      <c r="E7729" s="8" t="n">
        <v>46161</v>
      </c>
      <c r="F7729" t="inlineStr">
        <is>
          <t>Violations were cited in the following area(s).</t>
        </is>
      </c>
      <c r="G7729" t="inlineStr">
        <is>
          <t>06C</t>
        </is>
      </c>
      <c r="H772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729" t="inlineStr">
        <is>
          <t>Critical</t>
        </is>
      </c>
      <c r="J7729" t="n">
        <v>30</v>
      </c>
      <c r="L7729" s="9">
        <f>A7729&amp;"-"&amp;TEXT(E7729,"yyyymmdd")</f>
        <v/>
      </c>
    </row>
    <row r="7730">
      <c r="A7730" t="n">
        <v>50097837</v>
      </c>
      <c r="B7730" t="inlineStr">
        <is>
          <t>Manhattan</t>
        </is>
      </c>
      <c r="C7730" t="inlineStr">
        <is>
          <t>10002</t>
        </is>
      </c>
      <c r="D7730" t="inlineStr">
        <is>
          <t>Japanese</t>
        </is>
      </c>
      <c r="E7730" s="8" t="n">
        <v>46161</v>
      </c>
      <c r="F7730" t="inlineStr">
        <is>
          <t>Violations were cited in the following area(s).</t>
        </is>
      </c>
      <c r="G7730" t="inlineStr">
        <is>
          <t>10G</t>
        </is>
      </c>
      <c r="H7730" t="inlineStr">
        <is>
          <t>Dishwashing and ware washing: Cleaning and sanitizing of tableware, including dishes, utensils, and equipment deficient.</t>
        </is>
      </c>
      <c r="I7730" t="inlineStr">
        <is>
          <t>Not Critical</t>
        </is>
      </c>
      <c r="J7730" t="n">
        <v>30</v>
      </c>
      <c r="L7730" s="9">
        <f>A7730&amp;"-"&amp;TEXT(E7730,"yyyymmdd")</f>
        <v/>
      </c>
    </row>
    <row r="7731">
      <c r="A7731" t="n">
        <v>50098354</v>
      </c>
      <c r="B7731" t="inlineStr">
        <is>
          <t>Manhattan</t>
        </is>
      </c>
      <c r="C7731" t="inlineStr">
        <is>
          <t>10019</t>
        </is>
      </c>
      <c r="D7731" t="inlineStr">
        <is>
          <t>Juice, Smoothies, Fruit Salads</t>
        </is>
      </c>
      <c r="E7731" s="8" t="n">
        <v>46161</v>
      </c>
      <c r="F7731" t="inlineStr">
        <is>
          <t>Violations were cited in the following area(s).</t>
        </is>
      </c>
      <c r="G7731" t="inlineStr">
        <is>
          <t>05D</t>
        </is>
      </c>
      <c r="H773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731" t="inlineStr">
        <is>
          <t>Critical</t>
        </is>
      </c>
      <c r="J7731" t="n">
        <v>29</v>
      </c>
      <c r="L7731" s="9">
        <f>A7731&amp;"-"&amp;TEXT(E7731,"yyyymmdd")</f>
        <v/>
      </c>
    </row>
    <row r="7732">
      <c r="A7732" t="n">
        <v>50098354</v>
      </c>
      <c r="B7732" t="inlineStr">
        <is>
          <t>Manhattan</t>
        </is>
      </c>
      <c r="C7732" t="inlineStr">
        <is>
          <t>10019</t>
        </is>
      </c>
      <c r="D7732" t="inlineStr">
        <is>
          <t>Juice, Smoothies, Fruit Salads</t>
        </is>
      </c>
      <c r="E7732" s="8" t="n">
        <v>46161</v>
      </c>
      <c r="F7732" t="inlineStr">
        <is>
          <t>Violations were cited in the following area(s).</t>
        </is>
      </c>
      <c r="G7732" t="inlineStr">
        <is>
          <t>06C</t>
        </is>
      </c>
      <c r="H773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732" t="inlineStr">
        <is>
          <t>Critical</t>
        </is>
      </c>
      <c r="J7732" t="n">
        <v>29</v>
      </c>
      <c r="L7732" s="9">
        <f>A7732&amp;"-"&amp;TEXT(E7732,"yyyymmdd")</f>
        <v/>
      </c>
    </row>
    <row r="7733">
      <c r="A7733" t="n">
        <v>50098354</v>
      </c>
      <c r="B7733" t="inlineStr">
        <is>
          <t>Manhattan</t>
        </is>
      </c>
      <c r="C7733" t="inlineStr">
        <is>
          <t>10019</t>
        </is>
      </c>
      <c r="D7733" t="inlineStr">
        <is>
          <t>Juice, Smoothies, Fruit Salads</t>
        </is>
      </c>
      <c r="E7733" s="8" t="n">
        <v>46161</v>
      </c>
      <c r="F7733" t="inlineStr">
        <is>
          <t>Violations were cited in the following area(s).</t>
        </is>
      </c>
      <c r="G7733" t="inlineStr">
        <is>
          <t>06E</t>
        </is>
      </c>
      <c r="H7733" t="inlineStr">
        <is>
          <t>Sanitized equipment or utensil, including in-use food dispensing utensil, improperly used or stored.</t>
        </is>
      </c>
      <c r="I7733" t="inlineStr">
        <is>
          <t>Critical</t>
        </is>
      </c>
      <c r="J7733" t="n">
        <v>29</v>
      </c>
      <c r="L7733" s="9">
        <f>A7733&amp;"-"&amp;TEXT(E7733,"yyyymmdd")</f>
        <v/>
      </c>
    </row>
    <row r="7734">
      <c r="A7734" t="n">
        <v>50098354</v>
      </c>
      <c r="B7734" t="inlineStr">
        <is>
          <t>Manhattan</t>
        </is>
      </c>
      <c r="C7734" t="inlineStr">
        <is>
          <t>10019</t>
        </is>
      </c>
      <c r="D7734" t="inlineStr">
        <is>
          <t>Juice, Smoothies, Fruit Salads</t>
        </is>
      </c>
      <c r="E7734" s="8" t="n">
        <v>46161</v>
      </c>
      <c r="F7734" t="inlineStr">
        <is>
          <t>Violations were cited in the following area(s).</t>
        </is>
      </c>
      <c r="G7734" t="inlineStr">
        <is>
          <t>06F</t>
        </is>
      </c>
      <c r="H7734" t="inlineStr">
        <is>
          <t>Wiping cloths not stored clean and dry, or in a sanitizing solution, between uses.</t>
        </is>
      </c>
      <c r="I7734" t="inlineStr">
        <is>
          <t>Critical</t>
        </is>
      </c>
      <c r="J7734" t="n">
        <v>29</v>
      </c>
      <c r="L7734" s="9">
        <f>A7734&amp;"-"&amp;TEXT(E7734,"yyyymmdd")</f>
        <v/>
      </c>
    </row>
    <row r="7735">
      <c r="A7735" t="n">
        <v>50110819</v>
      </c>
      <c r="B7735" t="inlineStr">
        <is>
          <t>Manhattan</t>
        </is>
      </c>
      <c r="C7735" t="inlineStr">
        <is>
          <t>10038</t>
        </is>
      </c>
      <c r="D7735" t="inlineStr">
        <is>
          <t>Bakery Products/Desserts</t>
        </is>
      </c>
      <c r="E7735" s="8" t="n">
        <v>46161</v>
      </c>
      <c r="F7735" t="inlineStr">
        <is>
          <t>Violations were cited in the following area(s).</t>
        </is>
      </c>
      <c r="G7735" t="inlineStr">
        <is>
          <t>10F</t>
        </is>
      </c>
      <c r="H7735" t="inlineStr">
        <is>
          <t>Non-food contact surface or equipment made of unacceptable material, not kept clean, or not properly sealed, raised, spaced or movable to allow accessibility for cleaning on all sides, above and underneath the unit.</t>
        </is>
      </c>
      <c r="I7735" t="inlineStr">
        <is>
          <t>Not Critical</t>
        </is>
      </c>
      <c r="J7735" t="n">
        <v>2</v>
      </c>
      <c r="K7735" t="inlineStr">
        <is>
          <t>A</t>
        </is>
      </c>
      <c r="L7735" s="9">
        <f>A7735&amp;"-"&amp;TEXT(E7735,"yyyymmdd")</f>
        <v/>
      </c>
    </row>
    <row r="7736">
      <c r="A7736" t="n">
        <v>50110925</v>
      </c>
      <c r="B7736" t="inlineStr">
        <is>
          <t>Queens</t>
        </is>
      </c>
      <c r="C7736" t="inlineStr">
        <is>
          <t>11104</t>
        </is>
      </c>
      <c r="D7736" t="inlineStr">
        <is>
          <t>Mexican</t>
        </is>
      </c>
      <c r="E7736" s="8" t="n">
        <v>46161</v>
      </c>
      <c r="F7736" t="inlineStr">
        <is>
          <t>Violations were cited in the following area(s).</t>
        </is>
      </c>
      <c r="G7736" t="inlineStr">
        <is>
          <t>05D</t>
        </is>
      </c>
      <c r="H773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736" t="inlineStr">
        <is>
          <t>Critical</t>
        </is>
      </c>
      <c r="J7736" t="n">
        <v>10</v>
      </c>
      <c r="K7736" t="inlineStr">
        <is>
          <t>A</t>
        </is>
      </c>
      <c r="L7736" s="9">
        <f>A7736&amp;"-"&amp;TEXT(E7736,"yyyymmdd")</f>
        <v/>
      </c>
    </row>
    <row r="7737">
      <c r="A7737" t="n">
        <v>50111559</v>
      </c>
      <c r="B7737" t="inlineStr">
        <is>
          <t>Manhattan</t>
        </is>
      </c>
      <c r="C7737" t="inlineStr">
        <is>
          <t>10020</t>
        </is>
      </c>
      <c r="D7737" t="inlineStr">
        <is>
          <t>Donuts</t>
        </is>
      </c>
      <c r="E7737" s="8" t="n">
        <v>46161</v>
      </c>
      <c r="F7737" t="inlineStr">
        <is>
          <t>Violations were cited in the following area(s).</t>
        </is>
      </c>
      <c r="G7737" t="inlineStr">
        <is>
          <t>04L</t>
        </is>
      </c>
      <c r="H7737" t="inlineStr">
        <is>
          <t>Evidence of mice or live mice in establishment's food or non-food areas.</t>
        </is>
      </c>
      <c r="I7737" t="inlineStr">
        <is>
          <t>Critical</t>
        </is>
      </c>
      <c r="J7737" t="n">
        <v>25</v>
      </c>
      <c r="L7737" s="9">
        <f>A7737&amp;"-"&amp;TEXT(E7737,"yyyymmdd")</f>
        <v/>
      </c>
    </row>
    <row r="7738">
      <c r="A7738" t="n">
        <v>50111559</v>
      </c>
      <c r="B7738" t="inlineStr">
        <is>
          <t>Manhattan</t>
        </is>
      </c>
      <c r="C7738" t="inlineStr">
        <is>
          <t>10020</t>
        </is>
      </c>
      <c r="D7738" t="inlineStr">
        <is>
          <t>Donuts</t>
        </is>
      </c>
      <c r="E7738" s="8" t="n">
        <v>46161</v>
      </c>
      <c r="F7738" t="inlineStr">
        <is>
          <t>Violations were cited in the following area(s).</t>
        </is>
      </c>
      <c r="G7738" t="inlineStr">
        <is>
          <t>06C</t>
        </is>
      </c>
      <c r="H773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738" t="inlineStr">
        <is>
          <t>Critical</t>
        </is>
      </c>
      <c r="J7738" t="n">
        <v>25</v>
      </c>
      <c r="L7738" s="9">
        <f>A7738&amp;"-"&amp;TEXT(E7738,"yyyymmdd")</f>
        <v/>
      </c>
    </row>
    <row r="7739">
      <c r="A7739" t="n">
        <v>50111559</v>
      </c>
      <c r="B7739" t="inlineStr">
        <is>
          <t>Manhattan</t>
        </is>
      </c>
      <c r="C7739" t="inlineStr">
        <is>
          <t>10020</t>
        </is>
      </c>
      <c r="D7739" t="inlineStr">
        <is>
          <t>Donuts</t>
        </is>
      </c>
      <c r="E7739" s="8" t="n">
        <v>46161</v>
      </c>
      <c r="F7739" t="inlineStr">
        <is>
          <t>Violations were cited in the following area(s).</t>
        </is>
      </c>
      <c r="G7739" t="inlineStr">
        <is>
          <t>06D</t>
        </is>
      </c>
      <c r="H7739" t="inlineStr">
        <is>
          <t>Food contact surface not properly washed, rinsed and sanitized after each use and following any activity when contamination may have occurred.</t>
        </is>
      </c>
      <c r="I7739" t="inlineStr">
        <is>
          <t>Critical</t>
        </is>
      </c>
      <c r="J7739" t="n">
        <v>25</v>
      </c>
      <c r="L7739" s="9">
        <f>A7739&amp;"-"&amp;TEXT(E7739,"yyyymmdd")</f>
        <v/>
      </c>
    </row>
    <row r="7740">
      <c r="A7740" t="n">
        <v>50111559</v>
      </c>
      <c r="B7740" t="inlineStr">
        <is>
          <t>Manhattan</t>
        </is>
      </c>
      <c r="C7740" t="inlineStr">
        <is>
          <t>10020</t>
        </is>
      </c>
      <c r="D7740" t="inlineStr">
        <is>
          <t>Donuts</t>
        </is>
      </c>
      <c r="E7740" s="8" t="n">
        <v>46161</v>
      </c>
      <c r="F7740" t="inlineStr">
        <is>
          <t>Violations were cited in the following area(s).</t>
        </is>
      </c>
      <c r="G7740" t="inlineStr">
        <is>
          <t>08A</t>
        </is>
      </c>
      <c r="H7740" t="inlineStr">
        <is>
          <t>Establishment is not free of harborage or conditions conducive to rodents, insects or other pests.</t>
        </is>
      </c>
      <c r="I7740" t="inlineStr">
        <is>
          <t>Not Critical</t>
        </is>
      </c>
      <c r="J7740" t="n">
        <v>25</v>
      </c>
      <c r="L7740" s="9">
        <f>A7740&amp;"-"&amp;TEXT(E7740,"yyyymmdd")</f>
        <v/>
      </c>
    </row>
    <row r="7741">
      <c r="A7741" t="n">
        <v>50111559</v>
      </c>
      <c r="B7741" t="inlineStr">
        <is>
          <t>Manhattan</t>
        </is>
      </c>
      <c r="C7741" t="inlineStr">
        <is>
          <t>10020</t>
        </is>
      </c>
      <c r="D7741" t="inlineStr">
        <is>
          <t>Donuts</t>
        </is>
      </c>
      <c r="E7741" s="8" t="n">
        <v>46161</v>
      </c>
      <c r="F7741" t="inlineStr">
        <is>
          <t>Violations were cited in the following area(s).</t>
        </is>
      </c>
      <c r="G7741" t="inlineStr">
        <is>
          <t>10F</t>
        </is>
      </c>
      <c r="H7741" t="inlineStr">
        <is>
          <t>Non-food contact surface or equipment made of unacceptable material, not kept clean, or not properly sealed, raised, spaced or movable to allow accessibility for cleaning on all sides, above and underneath the unit.</t>
        </is>
      </c>
      <c r="I7741" t="inlineStr">
        <is>
          <t>Not Critical</t>
        </is>
      </c>
      <c r="J7741" t="n">
        <v>25</v>
      </c>
      <c r="L7741" s="9">
        <f>A7741&amp;"-"&amp;TEXT(E7741,"yyyymmdd")</f>
        <v/>
      </c>
    </row>
    <row r="7742">
      <c r="A7742" t="n">
        <v>50111559</v>
      </c>
      <c r="B7742" t="inlineStr">
        <is>
          <t>Manhattan</t>
        </is>
      </c>
      <c r="C7742" t="inlineStr">
        <is>
          <t>10020</t>
        </is>
      </c>
      <c r="D7742" t="inlineStr">
        <is>
          <t>Donuts</t>
        </is>
      </c>
      <c r="E7742" s="8" t="n">
        <v>46161</v>
      </c>
      <c r="F7742" t="inlineStr">
        <is>
          <t>Violations were cited in the following area(s).</t>
        </is>
      </c>
      <c r="G7742" t="inlineStr">
        <is>
          <t>10H</t>
        </is>
      </c>
      <c r="H7742" t="inlineStr">
        <is>
          <t>Single service article not provided. Single service article reused or not protected from contamination when transported, stored, dispensed. Drinking straws not completely enclosed in wrapper or dispensed from a sanitary device.</t>
        </is>
      </c>
      <c r="I7742" t="inlineStr">
        <is>
          <t>Not Critical</t>
        </is>
      </c>
      <c r="J7742" t="n">
        <v>25</v>
      </c>
      <c r="L7742" s="9">
        <f>A7742&amp;"-"&amp;TEXT(E7742,"yyyymmdd")</f>
        <v/>
      </c>
    </row>
    <row r="7743">
      <c r="A7743" t="n">
        <v>50115890</v>
      </c>
      <c r="B7743" t="inlineStr">
        <is>
          <t>Bronx</t>
        </is>
      </c>
      <c r="C7743" t="inlineStr">
        <is>
          <t>10452</t>
        </is>
      </c>
      <c r="D7743" t="inlineStr">
        <is>
          <t>Pizza</t>
        </is>
      </c>
      <c r="E7743" s="8" t="n">
        <v>46161</v>
      </c>
      <c r="F7743" t="inlineStr">
        <is>
          <t>Violations were cited in the following area(s).</t>
        </is>
      </c>
      <c r="G7743" t="inlineStr">
        <is>
          <t>04A</t>
        </is>
      </c>
      <c r="H7743" t="inlineStr">
        <is>
          <t>Food Protection Certificate (FPC) not held by manager or supervisor of food operations.</t>
        </is>
      </c>
      <c r="I7743" t="inlineStr">
        <is>
          <t>Critical</t>
        </is>
      </c>
      <c r="J7743" t="n">
        <v>24</v>
      </c>
      <c r="L7743" s="9">
        <f>A7743&amp;"-"&amp;TEXT(E7743,"yyyymmdd")</f>
        <v/>
      </c>
    </row>
    <row r="7744">
      <c r="A7744" t="n">
        <v>50115890</v>
      </c>
      <c r="B7744" t="inlineStr">
        <is>
          <t>Bronx</t>
        </is>
      </c>
      <c r="C7744" t="inlineStr">
        <is>
          <t>10452</t>
        </is>
      </c>
      <c r="D7744" t="inlineStr">
        <is>
          <t>Pizza</t>
        </is>
      </c>
      <c r="E7744" s="8" t="n">
        <v>46161</v>
      </c>
      <c r="F7744" t="inlineStr">
        <is>
          <t>Violations were cited in the following area(s).</t>
        </is>
      </c>
      <c r="G7744" t="inlineStr">
        <is>
          <t>04J</t>
        </is>
      </c>
      <c r="H7744" t="inlineStr">
        <is>
          <t>Properly scaled and calibrated thermometer or thermocouple not provided or not readily accessible in food preparation and hot/cold holding areas to measure temperatures of TCS foods during cooking, cooling, reheating, and holding.</t>
        </is>
      </c>
      <c r="I7744" t="inlineStr">
        <is>
          <t>Critical</t>
        </is>
      </c>
      <c r="J7744" t="n">
        <v>24</v>
      </c>
      <c r="L7744" s="9">
        <f>A7744&amp;"-"&amp;TEXT(E7744,"yyyymmdd")</f>
        <v/>
      </c>
    </row>
    <row r="7745">
      <c r="A7745" t="n">
        <v>50115890</v>
      </c>
      <c r="B7745" t="inlineStr">
        <is>
          <t>Bronx</t>
        </is>
      </c>
      <c r="C7745" t="inlineStr">
        <is>
          <t>10452</t>
        </is>
      </c>
      <c r="D7745" t="inlineStr">
        <is>
          <t>Pizza</t>
        </is>
      </c>
      <c r="E7745" s="8" t="n">
        <v>46161</v>
      </c>
      <c r="F7745" t="inlineStr">
        <is>
          <t>Violations were cited in the following area(s).</t>
        </is>
      </c>
      <c r="G7745" t="inlineStr">
        <is>
          <t>10F</t>
        </is>
      </c>
      <c r="H7745" t="inlineStr">
        <is>
          <t>Non-food contact surface or equipment made of unacceptable material, not kept clean, or not properly sealed, raised, spaced or movable to allow accessibility for cleaning on all sides, above and underneath the unit.</t>
        </is>
      </c>
      <c r="I7745" t="inlineStr">
        <is>
          <t>Not Critical</t>
        </is>
      </c>
      <c r="J7745" t="n">
        <v>24</v>
      </c>
      <c r="L7745" s="9">
        <f>A7745&amp;"-"&amp;TEXT(E7745,"yyyymmdd")</f>
        <v/>
      </c>
    </row>
    <row r="7746">
      <c r="A7746" t="n">
        <v>50115890</v>
      </c>
      <c r="B7746" t="inlineStr">
        <is>
          <t>Bronx</t>
        </is>
      </c>
      <c r="C7746" t="inlineStr">
        <is>
          <t>10452</t>
        </is>
      </c>
      <c r="D7746" t="inlineStr">
        <is>
          <t>Pizza</t>
        </is>
      </c>
      <c r="E7746" s="8" t="n">
        <v>46161</v>
      </c>
      <c r="F7746" t="inlineStr">
        <is>
          <t>Violations were cited in the following area(s).</t>
        </is>
      </c>
      <c r="G7746" t="inlineStr">
        <is>
          <t>10G</t>
        </is>
      </c>
      <c r="H7746" t="inlineStr">
        <is>
          <t>Dishwashing and ware washing: Cleaning and sanitizing of tableware, including dishes, utensils, and equipment deficient.</t>
        </is>
      </c>
      <c r="I7746" t="inlineStr">
        <is>
          <t>Not Critical</t>
        </is>
      </c>
      <c r="J7746" t="n">
        <v>24</v>
      </c>
      <c r="L7746" s="9">
        <f>A7746&amp;"-"&amp;TEXT(E7746,"yyyymmdd")</f>
        <v/>
      </c>
    </row>
    <row r="7747">
      <c r="A7747" t="n">
        <v>50117954</v>
      </c>
      <c r="B7747" t="inlineStr">
        <is>
          <t>Brooklyn</t>
        </is>
      </c>
      <c r="C7747" t="inlineStr">
        <is>
          <t>11249</t>
        </is>
      </c>
      <c r="D7747" t="inlineStr">
        <is>
          <t>Mediterranean</t>
        </is>
      </c>
      <c r="E7747" s="8" t="n">
        <v>46161</v>
      </c>
      <c r="F7747" t="inlineStr">
        <is>
          <t>Violations were cited in the following area(s).</t>
        </is>
      </c>
      <c r="G7747" t="inlineStr">
        <is>
          <t>02B</t>
        </is>
      </c>
      <c r="H7747" t="inlineStr">
        <is>
          <t>Hot TCS food item not held at or above 140 °F.</t>
        </is>
      </c>
      <c r="I7747" t="inlineStr">
        <is>
          <t>Critical</t>
        </is>
      </c>
      <c r="J7747" t="n">
        <v>13</v>
      </c>
      <c r="K7747" t="inlineStr">
        <is>
          <t>A</t>
        </is>
      </c>
      <c r="L7747" s="9">
        <f>A7747&amp;"-"&amp;TEXT(E7747,"yyyymmdd")</f>
        <v/>
      </c>
    </row>
    <row r="7748">
      <c r="A7748" t="n">
        <v>50117954</v>
      </c>
      <c r="B7748" t="inlineStr">
        <is>
          <t>Brooklyn</t>
        </is>
      </c>
      <c r="C7748" t="inlineStr">
        <is>
          <t>11249</t>
        </is>
      </c>
      <c r="D7748" t="inlineStr">
        <is>
          <t>Mediterranean</t>
        </is>
      </c>
      <c r="E7748" s="8" t="n">
        <v>46161</v>
      </c>
      <c r="F7748" t="inlineStr">
        <is>
          <t>Violations were cited in the following area(s).</t>
        </is>
      </c>
      <c r="G7748" t="inlineStr">
        <is>
          <t>10G</t>
        </is>
      </c>
      <c r="H7748" t="inlineStr">
        <is>
          <t>Dishwashing and ware washing: Cleaning and sanitizing of tableware, including dishes, utensils, and equipment deficient.</t>
        </is>
      </c>
      <c r="I7748" t="inlineStr">
        <is>
          <t>Not Critical</t>
        </is>
      </c>
      <c r="J7748" t="n">
        <v>13</v>
      </c>
      <c r="K7748" t="inlineStr">
        <is>
          <t>A</t>
        </is>
      </c>
      <c r="L7748" s="9">
        <f>A7748&amp;"-"&amp;TEXT(E7748,"yyyymmdd")</f>
        <v/>
      </c>
    </row>
    <row r="7749">
      <c r="A7749" t="n">
        <v>50121029</v>
      </c>
      <c r="B7749" t="inlineStr">
        <is>
          <t>Bronx</t>
        </is>
      </c>
      <c r="C7749" t="inlineStr">
        <is>
          <t>10452</t>
        </is>
      </c>
      <c r="D7749" t="inlineStr">
        <is>
          <t>Caribbean</t>
        </is>
      </c>
      <c r="E7749" s="8" t="n">
        <v>46161</v>
      </c>
      <c r="F7749" t="inlineStr">
        <is>
          <t>Violations were cited in the following area(s).</t>
        </is>
      </c>
      <c r="G7749" t="inlineStr">
        <is>
          <t>04L</t>
        </is>
      </c>
      <c r="H7749" t="inlineStr">
        <is>
          <t>Evidence of mice or live mice in establishment's food or non-food areas.</t>
        </is>
      </c>
      <c r="I7749" t="inlineStr">
        <is>
          <t>Critical</t>
        </is>
      </c>
      <c r="J7749" t="n">
        <v>12</v>
      </c>
      <c r="K7749" t="inlineStr">
        <is>
          <t>A</t>
        </is>
      </c>
      <c r="L7749" s="9">
        <f>A7749&amp;"-"&amp;TEXT(E7749,"yyyymmdd")</f>
        <v/>
      </c>
    </row>
    <row r="7750">
      <c r="A7750" t="n">
        <v>50121029</v>
      </c>
      <c r="B7750" t="inlineStr">
        <is>
          <t>Bronx</t>
        </is>
      </c>
      <c r="C7750" t="inlineStr">
        <is>
          <t>10452</t>
        </is>
      </c>
      <c r="D7750" t="inlineStr">
        <is>
          <t>Caribbean</t>
        </is>
      </c>
      <c r="E7750" s="8" t="n">
        <v>46161</v>
      </c>
      <c r="F7750" t="inlineStr">
        <is>
          <t>Violations were cited in the following area(s).</t>
        </is>
      </c>
      <c r="G7750" t="inlineStr">
        <is>
          <t>08A</t>
        </is>
      </c>
      <c r="H7750" t="inlineStr">
        <is>
          <t>Establishment is not free of harborage or conditions conducive to rodents, insects or other pests.</t>
        </is>
      </c>
      <c r="I7750" t="inlineStr">
        <is>
          <t>Not Critical</t>
        </is>
      </c>
      <c r="J7750" t="n">
        <v>12</v>
      </c>
      <c r="K7750" t="inlineStr">
        <is>
          <t>A</t>
        </is>
      </c>
      <c r="L7750" s="9">
        <f>A7750&amp;"-"&amp;TEXT(E7750,"yyyymmdd")</f>
        <v/>
      </c>
    </row>
    <row r="7751">
      <c r="A7751" t="n">
        <v>50121029</v>
      </c>
      <c r="B7751" t="inlineStr">
        <is>
          <t>Bronx</t>
        </is>
      </c>
      <c r="C7751" t="inlineStr">
        <is>
          <t>10452</t>
        </is>
      </c>
      <c r="D7751" t="inlineStr">
        <is>
          <t>Caribbean</t>
        </is>
      </c>
      <c r="E7751" s="8" t="n">
        <v>46161</v>
      </c>
      <c r="F7751" t="inlineStr">
        <is>
          <t>Violations were cited in the following area(s).</t>
        </is>
      </c>
      <c r="G7751" t="inlineStr">
        <is>
          <t>10F</t>
        </is>
      </c>
      <c r="H7751" t="inlineStr">
        <is>
          <t>Non-food contact surface or equipment made of unacceptable material, not kept clean, or not properly sealed, raised, spaced or movable to allow accessibility for cleaning on all sides, above and underneath the unit.</t>
        </is>
      </c>
      <c r="I7751" t="inlineStr">
        <is>
          <t>Not Critical</t>
        </is>
      </c>
      <c r="J7751" t="n">
        <v>12</v>
      </c>
      <c r="K7751" t="inlineStr">
        <is>
          <t>A</t>
        </is>
      </c>
      <c r="L7751" s="9">
        <f>A7751&amp;"-"&amp;TEXT(E7751,"yyyymmdd")</f>
        <v/>
      </c>
    </row>
    <row r="7752">
      <c r="A7752" t="n">
        <v>50121055</v>
      </c>
      <c r="B7752" t="inlineStr">
        <is>
          <t>Manhattan</t>
        </is>
      </c>
      <c r="C7752" t="inlineStr">
        <is>
          <t>10012</t>
        </is>
      </c>
      <c r="D7752" t="inlineStr">
        <is>
          <t>Frozen Desserts</t>
        </is>
      </c>
      <c r="E7752" s="8" t="n">
        <v>46161</v>
      </c>
      <c r="F7752" t="inlineStr">
        <is>
          <t>Violations were cited in the following area(s).</t>
        </is>
      </c>
      <c r="G7752" t="inlineStr">
        <is>
          <t>04A</t>
        </is>
      </c>
      <c r="H7752" t="inlineStr">
        <is>
          <t>Food Protection Certificate (FPC) not held by manager or supervisor of food operations.</t>
        </is>
      </c>
      <c r="I7752" t="inlineStr">
        <is>
          <t>Critical</t>
        </is>
      </c>
      <c r="J7752" t="n">
        <v>12</v>
      </c>
      <c r="K7752" t="inlineStr">
        <is>
          <t>A</t>
        </is>
      </c>
      <c r="L7752" s="9">
        <f>A7752&amp;"-"&amp;TEXT(E7752,"yyyymmdd")</f>
        <v/>
      </c>
    </row>
    <row r="7753">
      <c r="A7753" t="n">
        <v>50121055</v>
      </c>
      <c r="B7753" t="inlineStr">
        <is>
          <t>Manhattan</t>
        </is>
      </c>
      <c r="C7753" t="inlineStr">
        <is>
          <t>10012</t>
        </is>
      </c>
      <c r="D7753" t="inlineStr">
        <is>
          <t>Frozen Desserts</t>
        </is>
      </c>
      <c r="E7753" s="8" t="n">
        <v>46161</v>
      </c>
      <c r="F7753" t="inlineStr">
        <is>
          <t>Violations were cited in the following area(s).</t>
        </is>
      </c>
      <c r="G7753" t="inlineStr">
        <is>
          <t>10A</t>
        </is>
      </c>
      <c r="H7753" t="inlineStr">
        <is>
          <t>Toilet facility not maintained or provided with toilet paper, waste receptacle or self-closing door.</t>
        </is>
      </c>
      <c r="I7753" t="inlineStr">
        <is>
          <t>Not Critical</t>
        </is>
      </c>
      <c r="J7753" t="n">
        <v>12</v>
      </c>
      <c r="K7753" t="inlineStr">
        <is>
          <t>A</t>
        </is>
      </c>
      <c r="L7753" s="9">
        <f>A7753&amp;"-"&amp;TEXT(E7753,"yyyymmdd")</f>
        <v/>
      </c>
    </row>
    <row r="7754">
      <c r="A7754" t="n">
        <v>50124661</v>
      </c>
      <c r="B7754" t="inlineStr">
        <is>
          <t>Staten Island</t>
        </is>
      </c>
      <c r="C7754" t="inlineStr">
        <is>
          <t>10303</t>
        </is>
      </c>
      <c r="D7754" t="inlineStr">
        <is>
          <t>American</t>
        </is>
      </c>
      <c r="E7754" s="8" t="n">
        <v>46161</v>
      </c>
      <c r="F7754" t="inlineStr">
        <is>
          <t>Violations were cited in the following area(s).</t>
        </is>
      </c>
      <c r="G7754" t="inlineStr">
        <is>
          <t>04H</t>
        </is>
      </c>
      <c r="H7754" t="inlineStr">
        <is>
          <t>Raw, cooked or prepared food is adulterated, contaminated, cross-contaminated, or not discarded in accordance with HACCP plan.</t>
        </is>
      </c>
      <c r="I7754" t="inlineStr">
        <is>
          <t>Critical</t>
        </is>
      </c>
      <c r="J7754" t="n">
        <v>20</v>
      </c>
      <c r="L7754" s="9">
        <f>A7754&amp;"-"&amp;TEXT(E7754,"yyyymmdd")</f>
        <v/>
      </c>
    </row>
    <row r="7755">
      <c r="A7755" t="n">
        <v>50124661</v>
      </c>
      <c r="B7755" t="inlineStr">
        <is>
          <t>Staten Island</t>
        </is>
      </c>
      <c r="C7755" t="inlineStr">
        <is>
          <t>10303</t>
        </is>
      </c>
      <c r="D7755" t="inlineStr">
        <is>
          <t>American</t>
        </is>
      </c>
      <c r="E7755" s="8" t="n">
        <v>46161</v>
      </c>
      <c r="F7755" t="inlineStr">
        <is>
          <t>Violations were cited in the following area(s).</t>
        </is>
      </c>
      <c r="G7755" t="inlineStr">
        <is>
          <t>06D</t>
        </is>
      </c>
      <c r="H7755" t="inlineStr">
        <is>
          <t>Food contact surface not properly washed, rinsed and sanitized after each use and following any activity when contamination may have occurred.</t>
        </is>
      </c>
      <c r="I7755" t="inlineStr">
        <is>
          <t>Critical</t>
        </is>
      </c>
      <c r="J7755" t="n">
        <v>20</v>
      </c>
      <c r="L7755" s="9">
        <f>A7755&amp;"-"&amp;TEXT(E7755,"yyyymmdd")</f>
        <v/>
      </c>
    </row>
    <row r="7756">
      <c r="A7756" t="n">
        <v>50124661</v>
      </c>
      <c r="B7756" t="inlineStr">
        <is>
          <t>Staten Island</t>
        </is>
      </c>
      <c r="C7756" t="inlineStr">
        <is>
          <t>10303</t>
        </is>
      </c>
      <c r="D7756" t="inlineStr">
        <is>
          <t>American</t>
        </is>
      </c>
      <c r="E7756" s="8" t="n">
        <v>46161</v>
      </c>
      <c r="F7756" t="inlineStr">
        <is>
          <t>Violations were cited in the following area(s).</t>
        </is>
      </c>
      <c r="G7756" t="inlineStr">
        <is>
          <t>10F</t>
        </is>
      </c>
      <c r="H7756" t="inlineStr">
        <is>
          <t>Non-food contact surface or equipment made of unacceptable material, not kept clean, or not properly sealed, raised, spaced or movable to allow accessibility for cleaning on all sides, above and underneath the unit.</t>
        </is>
      </c>
      <c r="I7756" t="inlineStr">
        <is>
          <t>Not Critical</t>
        </is>
      </c>
      <c r="J7756" t="n">
        <v>20</v>
      </c>
      <c r="L7756" s="9">
        <f>A7756&amp;"-"&amp;TEXT(E7756,"yyyymmdd")</f>
        <v/>
      </c>
    </row>
    <row r="7757">
      <c r="A7757" t="n">
        <v>50124661</v>
      </c>
      <c r="B7757" t="inlineStr">
        <is>
          <t>Staten Island</t>
        </is>
      </c>
      <c r="C7757" t="inlineStr">
        <is>
          <t>10303</t>
        </is>
      </c>
      <c r="D7757" t="inlineStr">
        <is>
          <t>American</t>
        </is>
      </c>
      <c r="E7757" s="8" t="n">
        <v>46161</v>
      </c>
      <c r="F7757" t="inlineStr">
        <is>
          <t>Violations were cited in the following area(s).</t>
        </is>
      </c>
      <c r="G7757" t="inlineStr">
        <is>
          <t>10G</t>
        </is>
      </c>
      <c r="H7757" t="inlineStr">
        <is>
          <t>Dishwashing and ware washing: Cleaning and sanitizing of tableware, including dishes, utensils, and equipment deficient.</t>
        </is>
      </c>
      <c r="I7757" t="inlineStr">
        <is>
          <t>Not Critical</t>
        </is>
      </c>
      <c r="J7757" t="n">
        <v>20</v>
      </c>
      <c r="L7757" s="9">
        <f>A7757&amp;"-"&amp;TEXT(E7757,"yyyymmdd")</f>
        <v/>
      </c>
    </row>
    <row r="7758">
      <c r="A7758" t="n">
        <v>50127498</v>
      </c>
      <c r="B7758" t="inlineStr">
        <is>
          <t>Brooklyn</t>
        </is>
      </c>
      <c r="C7758" t="inlineStr">
        <is>
          <t>11226</t>
        </is>
      </c>
      <c r="D7758" t="inlineStr">
        <is>
          <t>American</t>
        </is>
      </c>
      <c r="E7758" s="8" t="n">
        <v>46161</v>
      </c>
      <c r="F7758" t="inlineStr">
        <is>
          <t>Violations were cited in the following area(s).</t>
        </is>
      </c>
      <c r="G7758" t="inlineStr">
        <is>
          <t>02G</t>
        </is>
      </c>
      <c r="H7758" t="inlineStr">
        <is>
          <t>Cold TCS food item held above 41 °F; smoked or processed fish held above 38 °F; intact raw eggs held above 45 °F; or reduced oxygen packaged (ROP) TCS foods held above required temperatures except during active necessary preparation.</t>
        </is>
      </c>
      <c r="I7758" t="inlineStr">
        <is>
          <t>Critical</t>
        </is>
      </c>
      <c r="J7758" t="n">
        <v>13</v>
      </c>
      <c r="K7758" t="inlineStr">
        <is>
          <t>A</t>
        </is>
      </c>
      <c r="L7758" s="9">
        <f>A7758&amp;"-"&amp;TEXT(E7758,"yyyymmdd")</f>
        <v/>
      </c>
    </row>
    <row r="7759">
      <c r="A7759" t="n">
        <v>50127498</v>
      </c>
      <c r="B7759" t="inlineStr">
        <is>
          <t>Brooklyn</t>
        </is>
      </c>
      <c r="C7759" t="inlineStr">
        <is>
          <t>11226</t>
        </is>
      </c>
      <c r="D7759" t="inlineStr">
        <is>
          <t>American</t>
        </is>
      </c>
      <c r="E7759" s="8" t="n">
        <v>46161</v>
      </c>
      <c r="F7759" t="inlineStr">
        <is>
          <t>Violations were cited in the following area(s).</t>
        </is>
      </c>
      <c r="G7759" t="inlineStr">
        <is>
          <t>10F</t>
        </is>
      </c>
      <c r="H7759" t="inlineStr">
        <is>
          <t>Non-food contact surface or equipment made of unacceptable material, not kept clean, or not properly sealed, raised, spaced or movable to allow accessibility for cleaning on all sides, above and underneath the unit.</t>
        </is>
      </c>
      <c r="I7759" t="inlineStr">
        <is>
          <t>Not Critical</t>
        </is>
      </c>
      <c r="J7759" t="n">
        <v>13</v>
      </c>
      <c r="K7759" t="inlineStr">
        <is>
          <t>A</t>
        </is>
      </c>
      <c r="L7759" s="9">
        <f>A7759&amp;"-"&amp;TEXT(E7759,"yyyymmdd")</f>
        <v/>
      </c>
    </row>
    <row r="7760">
      <c r="A7760" t="n">
        <v>50127498</v>
      </c>
      <c r="B7760" t="inlineStr">
        <is>
          <t>Brooklyn</t>
        </is>
      </c>
      <c r="C7760" t="inlineStr">
        <is>
          <t>11226</t>
        </is>
      </c>
      <c r="D7760" t="inlineStr">
        <is>
          <t>American</t>
        </is>
      </c>
      <c r="E7760" s="8" t="n">
        <v>46161</v>
      </c>
      <c r="F7760" t="inlineStr">
        <is>
          <t>Violations were cited in the following area(s).</t>
        </is>
      </c>
      <c r="G7760" t="inlineStr">
        <is>
          <t>10H</t>
        </is>
      </c>
      <c r="H7760" t="inlineStr">
        <is>
          <t>Single service article not provided. Single service article reused or not protected from contamination when transported, stored, dispensed. Drinking straws not completely enclosed in wrapper or dispensed from a sanitary device.</t>
        </is>
      </c>
      <c r="I7760" t="inlineStr">
        <is>
          <t>Not Critical</t>
        </is>
      </c>
      <c r="J7760" t="n">
        <v>13</v>
      </c>
      <c r="K7760" t="inlineStr">
        <is>
          <t>A</t>
        </is>
      </c>
      <c r="L7760" s="9">
        <f>A7760&amp;"-"&amp;TEXT(E7760,"yyyymmdd")</f>
        <v/>
      </c>
    </row>
    <row r="7761">
      <c r="A7761" t="n">
        <v>50130450</v>
      </c>
      <c r="B7761" t="inlineStr">
        <is>
          <t>Manhattan</t>
        </is>
      </c>
      <c r="C7761" t="inlineStr">
        <is>
          <t>10002</t>
        </is>
      </c>
      <c r="D7761" t="inlineStr">
        <is>
          <t>Mexican</t>
        </is>
      </c>
      <c r="E7761" s="8" t="n">
        <v>46161</v>
      </c>
      <c r="F7761" t="inlineStr">
        <is>
          <t>Violations were cited in the following area(s).</t>
        </is>
      </c>
      <c r="G7761" t="inlineStr">
        <is>
          <t>10F</t>
        </is>
      </c>
      <c r="H7761" t="inlineStr">
        <is>
          <t>Non-food contact surface or equipment made of unacceptable material, not kept clean, or not properly sealed, raised, spaced or movable to allow accessibility for cleaning on all sides, above and underneath the unit.</t>
        </is>
      </c>
      <c r="I7761" t="inlineStr">
        <is>
          <t>Not Critical</t>
        </is>
      </c>
      <c r="J7761" t="n">
        <v>2</v>
      </c>
      <c r="K7761" t="inlineStr">
        <is>
          <t>A</t>
        </is>
      </c>
      <c r="L7761" s="9">
        <f>A7761&amp;"-"&amp;TEXT(E7761,"yyyymmdd")</f>
        <v/>
      </c>
    </row>
    <row r="7762">
      <c r="A7762" t="n">
        <v>50130545</v>
      </c>
      <c r="B7762" t="inlineStr">
        <is>
          <t>Manhattan</t>
        </is>
      </c>
      <c r="C7762" t="inlineStr">
        <is>
          <t>10038</t>
        </is>
      </c>
      <c r="D7762" t="inlineStr">
        <is>
          <t>Coffee/Tea</t>
        </is>
      </c>
      <c r="E7762" s="8" t="n">
        <v>46161</v>
      </c>
      <c r="F7762" t="inlineStr">
        <is>
          <t>Violations were cited in the following area(s).</t>
        </is>
      </c>
      <c r="G7762" t="inlineStr">
        <is>
          <t>06D</t>
        </is>
      </c>
      <c r="H7762" t="inlineStr">
        <is>
          <t>Food contact surface not properly washed, rinsed and sanitized after each use and following any activity when contamination may have occurred.</t>
        </is>
      </c>
      <c r="I7762" t="inlineStr">
        <is>
          <t>Critical</t>
        </is>
      </c>
      <c r="J7762" t="n">
        <v>5</v>
      </c>
      <c r="K7762" t="inlineStr">
        <is>
          <t>A</t>
        </is>
      </c>
      <c r="L7762" s="9">
        <f>A7762&amp;"-"&amp;TEXT(E7762,"yyyymmdd")</f>
        <v/>
      </c>
    </row>
    <row r="7763">
      <c r="A7763" t="n">
        <v>50131712</v>
      </c>
      <c r="B7763" t="inlineStr">
        <is>
          <t>Bronx</t>
        </is>
      </c>
      <c r="C7763" t="inlineStr">
        <is>
          <t>10452</t>
        </is>
      </c>
      <c r="D7763" t="inlineStr">
        <is>
          <t>Other</t>
        </is>
      </c>
      <c r="E7763" s="8" t="n">
        <v>46161</v>
      </c>
      <c r="F7763" t="inlineStr">
        <is>
          <t>Violations were cited in the following area(s).</t>
        </is>
      </c>
      <c r="G7763" t="inlineStr">
        <is>
          <t>04H</t>
        </is>
      </c>
      <c r="H7763" t="inlineStr">
        <is>
          <t>Raw, cooked or prepared food is adulterated, contaminated, cross-contaminated, or not discarded in accordance with HACCP plan.</t>
        </is>
      </c>
      <c r="I7763" t="inlineStr">
        <is>
          <t>Critical</t>
        </is>
      </c>
      <c r="J7763" t="n">
        <v>12</v>
      </c>
      <c r="K7763" t="inlineStr">
        <is>
          <t>A</t>
        </is>
      </c>
      <c r="L7763" s="9">
        <f>A7763&amp;"-"&amp;TEXT(E7763,"yyyymmdd")</f>
        <v/>
      </c>
    </row>
    <row r="7764">
      <c r="A7764" t="n">
        <v>50131712</v>
      </c>
      <c r="B7764" t="inlineStr">
        <is>
          <t>Bronx</t>
        </is>
      </c>
      <c r="C7764" t="inlineStr">
        <is>
          <t>10452</t>
        </is>
      </c>
      <c r="D7764" t="inlineStr">
        <is>
          <t>Other</t>
        </is>
      </c>
      <c r="E7764" s="8" t="n">
        <v>46161</v>
      </c>
      <c r="F7764" t="inlineStr">
        <is>
          <t>Violations were cited in the following area(s).</t>
        </is>
      </c>
      <c r="G7764" t="inlineStr">
        <is>
          <t>10B</t>
        </is>
      </c>
      <c r="H7764" t="inlineStr">
        <is>
          <t>Anti-siphonage or back-flow prevention device not provided where required; equipment or floor not properly drained; sewage disposal system in disrepair or not functioning properly. Condensation or liquid waste improperly disposed of.</t>
        </is>
      </c>
      <c r="I7764" t="inlineStr">
        <is>
          <t>Not Critical</t>
        </is>
      </c>
      <c r="J7764" t="n">
        <v>12</v>
      </c>
      <c r="K7764" t="inlineStr">
        <is>
          <t>A</t>
        </is>
      </c>
      <c r="L7764" s="9">
        <f>A7764&amp;"-"&amp;TEXT(E7764,"yyyymmdd")</f>
        <v/>
      </c>
    </row>
    <row r="7765">
      <c r="A7765" t="n">
        <v>50131712</v>
      </c>
      <c r="B7765" t="inlineStr">
        <is>
          <t>Bronx</t>
        </is>
      </c>
      <c r="C7765" t="inlineStr">
        <is>
          <t>10452</t>
        </is>
      </c>
      <c r="D7765" t="inlineStr">
        <is>
          <t>Other</t>
        </is>
      </c>
      <c r="E7765" s="8" t="n">
        <v>46161</v>
      </c>
      <c r="F7765" t="inlineStr">
        <is>
          <t>Violations were cited in the following area(s).</t>
        </is>
      </c>
      <c r="G7765" t="inlineStr">
        <is>
          <t>10F</t>
        </is>
      </c>
      <c r="H7765" t="inlineStr">
        <is>
          <t>Non-food contact surface or equipment made of unacceptable material, not kept clean, or not properly sealed, raised, spaced or movable to allow accessibility for cleaning on all sides, above and underneath the unit.</t>
        </is>
      </c>
      <c r="I7765" t="inlineStr">
        <is>
          <t>Not Critical</t>
        </is>
      </c>
      <c r="J7765" t="n">
        <v>12</v>
      </c>
      <c r="K7765" t="inlineStr">
        <is>
          <t>A</t>
        </is>
      </c>
      <c r="L7765" s="9">
        <f>A7765&amp;"-"&amp;TEXT(E7765,"yyyymmdd")</f>
        <v/>
      </c>
    </row>
    <row r="7766">
      <c r="A7766" t="n">
        <v>50132024</v>
      </c>
      <c r="B7766" t="inlineStr">
        <is>
          <t>Manhattan</t>
        </is>
      </c>
      <c r="C7766" t="inlineStr">
        <is>
          <t>10003</t>
        </is>
      </c>
      <c r="D7766" t="inlineStr">
        <is>
          <t>American</t>
        </is>
      </c>
      <c r="E7766" s="8" t="n">
        <v>46161</v>
      </c>
      <c r="F7766" t="inlineStr">
        <is>
          <t>Violations were cited in the following area(s).</t>
        </is>
      </c>
      <c r="G7766" t="inlineStr">
        <is>
          <t>10F</t>
        </is>
      </c>
      <c r="H7766" t="inlineStr">
        <is>
          <t>Non-food contact surface or equipment made of unacceptable material, not kept clean, or not properly sealed, raised, spaced or movable to allow accessibility for cleaning on all sides, above and underneath the unit.</t>
        </is>
      </c>
      <c r="I7766" t="inlineStr">
        <is>
          <t>Not Critical</t>
        </is>
      </c>
      <c r="J7766" t="n">
        <v>7</v>
      </c>
      <c r="K7766" t="inlineStr">
        <is>
          <t>A</t>
        </is>
      </c>
      <c r="L7766" s="9">
        <f>A7766&amp;"-"&amp;TEXT(E7766,"yyyymmdd")</f>
        <v/>
      </c>
    </row>
    <row r="7767">
      <c r="A7767" t="n">
        <v>50132024</v>
      </c>
      <c r="B7767" t="inlineStr">
        <is>
          <t>Manhattan</t>
        </is>
      </c>
      <c r="C7767" t="inlineStr">
        <is>
          <t>10003</t>
        </is>
      </c>
      <c r="D7767" t="inlineStr">
        <is>
          <t>American</t>
        </is>
      </c>
      <c r="E7767" s="8" t="n">
        <v>46161</v>
      </c>
      <c r="F7767" t="inlineStr">
        <is>
          <t>Violations were cited in the following area(s).</t>
        </is>
      </c>
      <c r="G7767" t="inlineStr">
        <is>
          <t>10G</t>
        </is>
      </c>
      <c r="H7767" t="inlineStr">
        <is>
          <t>Dishwashing and ware washing: Cleaning and sanitizing of tableware, including dishes, utensils, and equipment deficient.</t>
        </is>
      </c>
      <c r="I7767" t="inlineStr">
        <is>
          <t>Not Critical</t>
        </is>
      </c>
      <c r="J7767" t="n">
        <v>7</v>
      </c>
      <c r="K7767" t="inlineStr">
        <is>
          <t>A</t>
        </is>
      </c>
      <c r="L7767" s="9">
        <f>A7767&amp;"-"&amp;TEXT(E7767,"yyyymmdd")</f>
        <v/>
      </c>
    </row>
    <row r="7768">
      <c r="A7768" t="n">
        <v>50134247</v>
      </c>
      <c r="B7768" t="inlineStr">
        <is>
          <t>Bronx</t>
        </is>
      </c>
      <c r="C7768" t="inlineStr">
        <is>
          <t>10466</t>
        </is>
      </c>
      <c r="D7768" t="inlineStr">
        <is>
          <t>Chinese</t>
        </is>
      </c>
      <c r="E7768" s="8" t="n">
        <v>46161</v>
      </c>
      <c r="F7768" t="inlineStr">
        <is>
          <t>Violations were cited in the following area(s).</t>
        </is>
      </c>
      <c r="G7768" t="inlineStr">
        <is>
          <t>02B</t>
        </is>
      </c>
      <c r="H7768" t="inlineStr">
        <is>
          <t>Hot TCS food item not held at or above 140 °F.</t>
        </is>
      </c>
      <c r="I7768" t="inlineStr">
        <is>
          <t>Critical</t>
        </is>
      </c>
      <c r="J7768" t="n">
        <v>13</v>
      </c>
      <c r="K7768" t="inlineStr">
        <is>
          <t>A</t>
        </is>
      </c>
      <c r="L7768" s="9">
        <f>A7768&amp;"-"&amp;TEXT(E7768,"yyyymmdd")</f>
        <v/>
      </c>
    </row>
    <row r="7769">
      <c r="A7769" t="n">
        <v>50134247</v>
      </c>
      <c r="B7769" t="inlineStr">
        <is>
          <t>Bronx</t>
        </is>
      </c>
      <c r="C7769" t="inlineStr">
        <is>
          <t>10466</t>
        </is>
      </c>
      <c r="D7769" t="inlineStr">
        <is>
          <t>Chinese</t>
        </is>
      </c>
      <c r="E7769" s="8" t="n">
        <v>46161</v>
      </c>
      <c r="F7769" t="inlineStr">
        <is>
          <t>Violations were cited in the following area(s).</t>
        </is>
      </c>
      <c r="G7769" t="inlineStr">
        <is>
          <t>08C</t>
        </is>
      </c>
      <c r="H7769" t="inlineStr">
        <is>
          <t>Pesticide not properly labeled or used by unlicensed individual. Pesticide, other toxic chemical improperly used/stored. Unprotected, unlocked bait station used.</t>
        </is>
      </c>
      <c r="I7769" t="inlineStr">
        <is>
          <t>Not Critical</t>
        </is>
      </c>
      <c r="J7769" t="n">
        <v>13</v>
      </c>
      <c r="K7769" t="inlineStr">
        <is>
          <t>A</t>
        </is>
      </c>
      <c r="L7769" s="9">
        <f>A7769&amp;"-"&amp;TEXT(E7769,"yyyymmdd")</f>
        <v/>
      </c>
    </row>
    <row r="7770">
      <c r="A7770" t="n">
        <v>50134247</v>
      </c>
      <c r="B7770" t="inlineStr">
        <is>
          <t>Bronx</t>
        </is>
      </c>
      <c r="C7770" t="inlineStr">
        <is>
          <t>10466</t>
        </is>
      </c>
      <c r="D7770" t="inlineStr">
        <is>
          <t>Chinese</t>
        </is>
      </c>
      <c r="E7770" s="8" t="n">
        <v>46161</v>
      </c>
      <c r="F7770" t="inlineStr">
        <is>
          <t>Violations were cited in the following area(s).</t>
        </is>
      </c>
      <c r="G7770" t="inlineStr">
        <is>
          <t>09C</t>
        </is>
      </c>
      <c r="H7770" t="inlineStr">
        <is>
          <t>Design, construction, materials used or maintenance of food contact surface improper. Surface not easily cleanable, sanitized and maintained.</t>
        </is>
      </c>
      <c r="I7770" t="inlineStr">
        <is>
          <t>Not Critical</t>
        </is>
      </c>
      <c r="J7770" t="n">
        <v>13</v>
      </c>
      <c r="K7770" t="inlineStr">
        <is>
          <t>A</t>
        </is>
      </c>
      <c r="L7770" s="9">
        <f>A7770&amp;"-"&amp;TEXT(E7770,"yyyymmdd")</f>
        <v/>
      </c>
    </row>
    <row r="7771">
      <c r="A7771" t="n">
        <v>50134247</v>
      </c>
      <c r="B7771" t="inlineStr">
        <is>
          <t>Bronx</t>
        </is>
      </c>
      <c r="C7771" t="inlineStr">
        <is>
          <t>10466</t>
        </is>
      </c>
      <c r="D7771" t="inlineStr">
        <is>
          <t>Chinese</t>
        </is>
      </c>
      <c r="E7771" s="8" t="n">
        <v>46161</v>
      </c>
      <c r="F7771" t="inlineStr">
        <is>
          <t>Violations were cited in the following area(s).</t>
        </is>
      </c>
      <c r="G7771" t="inlineStr">
        <is>
          <t>10F</t>
        </is>
      </c>
      <c r="H7771" t="inlineStr">
        <is>
          <t>Non-food contact surface or equipment made of unacceptable material, not kept clean, or not properly sealed, raised, spaced or movable to allow accessibility for cleaning on all sides, above and underneath the unit.</t>
        </is>
      </c>
      <c r="I7771" t="inlineStr">
        <is>
          <t>Not Critical</t>
        </is>
      </c>
      <c r="J7771" t="n">
        <v>13</v>
      </c>
      <c r="K7771" t="inlineStr">
        <is>
          <t>A</t>
        </is>
      </c>
      <c r="L7771" s="9">
        <f>A7771&amp;"-"&amp;TEXT(E7771,"yyyymmdd")</f>
        <v/>
      </c>
    </row>
    <row r="7772">
      <c r="A7772" t="n">
        <v>50135789</v>
      </c>
      <c r="B7772" t="inlineStr">
        <is>
          <t>Brooklyn</t>
        </is>
      </c>
      <c r="C7772" t="inlineStr">
        <is>
          <t>11226</t>
        </is>
      </c>
      <c r="D7772" t="inlineStr">
        <is>
          <t>Mexican</t>
        </is>
      </c>
      <c r="E7772" s="8" t="n">
        <v>46161</v>
      </c>
      <c r="F7772" t="inlineStr">
        <is>
          <t>Violations were cited in the following area(s).</t>
        </is>
      </c>
      <c r="G7772" t="inlineStr">
        <is>
          <t>02G</t>
        </is>
      </c>
      <c r="H7772" t="inlineStr">
        <is>
          <t>Cold TCS food item held above 41 °F; smoked or processed fish held above 38 °F; intact raw eggs held above 45 °F; or reduced oxygen packaged (ROP) TCS foods held above required temperatures except during active necessary preparation.</t>
        </is>
      </c>
      <c r="I7772" t="inlineStr">
        <is>
          <t>Critical</t>
        </is>
      </c>
      <c r="J7772" t="n">
        <v>16</v>
      </c>
      <c r="L7772" s="9">
        <f>A7772&amp;"-"&amp;TEXT(E7772,"yyyymmdd")</f>
        <v/>
      </c>
    </row>
    <row r="7773">
      <c r="A7773" t="n">
        <v>50135789</v>
      </c>
      <c r="B7773" t="inlineStr">
        <is>
          <t>Brooklyn</t>
        </is>
      </c>
      <c r="C7773" t="inlineStr">
        <is>
          <t>11226</t>
        </is>
      </c>
      <c r="D7773" t="inlineStr">
        <is>
          <t>Mexican</t>
        </is>
      </c>
      <c r="E7773" s="8" t="n">
        <v>46161</v>
      </c>
      <c r="F7773" t="inlineStr">
        <is>
          <t>Violations were cited in the following area(s).</t>
        </is>
      </c>
      <c r="G7773" t="inlineStr">
        <is>
          <t>10B</t>
        </is>
      </c>
      <c r="H7773" t="inlineStr">
        <is>
          <t>Anti-siphonage or back-flow prevention device not provided where required; equipment or floor not properly drained; sewage disposal system in disrepair or not functioning properly. Condensation or liquid waste improperly disposed of.</t>
        </is>
      </c>
      <c r="I7773" t="inlineStr">
        <is>
          <t>Not Critical</t>
        </is>
      </c>
      <c r="J7773" t="n">
        <v>16</v>
      </c>
      <c r="L7773" s="9">
        <f>A7773&amp;"-"&amp;TEXT(E7773,"yyyymmdd")</f>
        <v/>
      </c>
    </row>
    <row r="7774">
      <c r="A7774" t="n">
        <v>50135789</v>
      </c>
      <c r="B7774" t="inlineStr">
        <is>
          <t>Brooklyn</t>
        </is>
      </c>
      <c r="C7774" t="inlineStr">
        <is>
          <t>11226</t>
        </is>
      </c>
      <c r="D7774" t="inlineStr">
        <is>
          <t>Mexican</t>
        </is>
      </c>
      <c r="E7774" s="8" t="n">
        <v>46161</v>
      </c>
      <c r="F7774" t="inlineStr">
        <is>
          <t>Violations were cited in the following area(s).</t>
        </is>
      </c>
      <c r="G7774" t="inlineStr">
        <is>
          <t>10F</t>
        </is>
      </c>
      <c r="H7774" t="inlineStr">
        <is>
          <t>Non-food contact surface or equipment made of unacceptable material, not kept clean, or not properly sealed, raised, spaced or movable to allow accessibility for cleaning on all sides, above and underneath the unit.</t>
        </is>
      </c>
      <c r="I7774" t="inlineStr">
        <is>
          <t>Not Critical</t>
        </is>
      </c>
      <c r="J7774" t="n">
        <v>16</v>
      </c>
      <c r="L7774" s="9">
        <f>A7774&amp;"-"&amp;TEXT(E7774,"yyyymmdd")</f>
        <v/>
      </c>
    </row>
    <row r="7775">
      <c r="A7775" t="n">
        <v>50140181</v>
      </c>
      <c r="B7775" t="inlineStr">
        <is>
          <t>Queens</t>
        </is>
      </c>
      <c r="C7775" t="inlineStr">
        <is>
          <t>11354</t>
        </is>
      </c>
      <c r="D7775" t="inlineStr">
        <is>
          <t>Chinese</t>
        </is>
      </c>
      <c r="E7775" s="8" t="n">
        <v>46161</v>
      </c>
      <c r="F7775" t="inlineStr">
        <is>
          <t>Violations were cited in the following area(s).</t>
        </is>
      </c>
      <c r="G7775" t="inlineStr">
        <is>
          <t>06C</t>
        </is>
      </c>
      <c r="H777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775" t="inlineStr">
        <is>
          <t>Critical</t>
        </is>
      </c>
      <c r="J7775" t="n">
        <v>12</v>
      </c>
      <c r="K7775" t="inlineStr">
        <is>
          <t>A</t>
        </is>
      </c>
      <c r="L7775" s="9">
        <f>A7775&amp;"-"&amp;TEXT(E7775,"yyyymmdd")</f>
        <v/>
      </c>
    </row>
    <row r="7776">
      <c r="A7776" t="n">
        <v>50140181</v>
      </c>
      <c r="B7776" t="inlineStr">
        <is>
          <t>Queens</t>
        </is>
      </c>
      <c r="C7776" t="inlineStr">
        <is>
          <t>11354</t>
        </is>
      </c>
      <c r="D7776" t="inlineStr">
        <is>
          <t>Chinese</t>
        </is>
      </c>
      <c r="E7776" s="8" t="n">
        <v>46161</v>
      </c>
      <c r="F7776" t="inlineStr">
        <is>
          <t>Violations were cited in the following area(s).</t>
        </is>
      </c>
      <c r="G7776" t="inlineStr">
        <is>
          <t>10F</t>
        </is>
      </c>
      <c r="H7776" t="inlineStr">
        <is>
          <t>Non-food contact surface or equipment made of unacceptable material, not kept clean, or not properly sealed, raised, spaced or movable to allow accessibility for cleaning on all sides, above and underneath the unit.</t>
        </is>
      </c>
      <c r="I7776" t="inlineStr">
        <is>
          <t>Not Critical</t>
        </is>
      </c>
      <c r="J7776" t="n">
        <v>12</v>
      </c>
      <c r="K7776" t="inlineStr">
        <is>
          <t>A</t>
        </is>
      </c>
      <c r="L7776" s="9">
        <f>A7776&amp;"-"&amp;TEXT(E7776,"yyyymmdd")</f>
        <v/>
      </c>
    </row>
    <row r="7777">
      <c r="A7777" t="n">
        <v>50143482</v>
      </c>
      <c r="B7777" t="inlineStr">
        <is>
          <t>Queens</t>
        </is>
      </c>
      <c r="C7777" t="inlineStr">
        <is>
          <t>11101</t>
        </is>
      </c>
      <c r="D7777" t="inlineStr">
        <is>
          <t>Fusion</t>
        </is>
      </c>
      <c r="E7777" s="8" t="n">
        <v>46161</v>
      </c>
      <c r="F7777" t="inlineStr">
        <is>
          <t>Violations were cited in the following area(s).</t>
        </is>
      </c>
      <c r="G7777" t="inlineStr">
        <is>
          <t>06A</t>
        </is>
      </c>
      <c r="H7777" t="inlineStr">
        <is>
          <t>Personal cleanliness is inadequate. Outer garment soiled with possible contaminant. Effective hair restraint not worn where required. Jewelry worn on hands or arms. Fingernail polish worn or fingernails not kept clean and trimmed.</t>
        </is>
      </c>
      <c r="I7777" t="inlineStr">
        <is>
          <t>Critical</t>
        </is>
      </c>
      <c r="J7777" t="n">
        <v>19</v>
      </c>
      <c r="L7777" s="9">
        <f>A7777&amp;"-"&amp;TEXT(E7777,"yyyymmdd")</f>
        <v/>
      </c>
    </row>
    <row r="7778">
      <c r="A7778" t="n">
        <v>50143482</v>
      </c>
      <c r="B7778" t="inlineStr">
        <is>
          <t>Queens</t>
        </is>
      </c>
      <c r="C7778" t="inlineStr">
        <is>
          <t>11101</t>
        </is>
      </c>
      <c r="D7778" t="inlineStr">
        <is>
          <t>Fusion</t>
        </is>
      </c>
      <c r="E7778" s="8" t="n">
        <v>46161</v>
      </c>
      <c r="F7778" t="inlineStr">
        <is>
          <t>Violations were cited in the following area(s).</t>
        </is>
      </c>
      <c r="G7778" t="inlineStr">
        <is>
          <t>06C</t>
        </is>
      </c>
      <c r="H777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778" t="inlineStr">
        <is>
          <t>Critical</t>
        </is>
      </c>
      <c r="J7778" t="n">
        <v>19</v>
      </c>
      <c r="L7778" s="9">
        <f>A7778&amp;"-"&amp;TEXT(E7778,"yyyymmdd")</f>
        <v/>
      </c>
    </row>
    <row r="7779">
      <c r="A7779" t="n">
        <v>50143482</v>
      </c>
      <c r="B7779" t="inlineStr">
        <is>
          <t>Queens</t>
        </is>
      </c>
      <c r="C7779" t="inlineStr">
        <is>
          <t>11101</t>
        </is>
      </c>
      <c r="D7779" t="inlineStr">
        <is>
          <t>Fusion</t>
        </is>
      </c>
      <c r="E7779" s="8" t="n">
        <v>46161</v>
      </c>
      <c r="F7779" t="inlineStr">
        <is>
          <t>Violations were cited in the following area(s).</t>
        </is>
      </c>
      <c r="G7779" t="inlineStr">
        <is>
          <t>09A</t>
        </is>
      </c>
      <c r="H7779" t="inlineStr">
        <is>
          <t>Swollen, leaking, rusted or otherwise damaged canned food to be returned to distributor not segregated from intact product and clearly labeled DO NOT USE</t>
        </is>
      </c>
      <c r="I7779" t="inlineStr">
        <is>
          <t>Critical</t>
        </is>
      </c>
      <c r="J7779" t="n">
        <v>19</v>
      </c>
      <c r="L7779" s="9">
        <f>A7779&amp;"-"&amp;TEXT(E7779,"yyyymmdd")</f>
        <v/>
      </c>
    </row>
    <row r="7780">
      <c r="A7780" t="n">
        <v>50143482</v>
      </c>
      <c r="B7780" t="inlineStr">
        <is>
          <t>Queens</t>
        </is>
      </c>
      <c r="C7780" t="inlineStr">
        <is>
          <t>11101</t>
        </is>
      </c>
      <c r="D7780" t="inlineStr">
        <is>
          <t>Fusion</t>
        </is>
      </c>
      <c r="E7780" s="8" t="n">
        <v>46161</v>
      </c>
      <c r="F7780" t="inlineStr">
        <is>
          <t>Violations were cited in the following area(s).</t>
        </is>
      </c>
      <c r="G7780" t="inlineStr">
        <is>
          <t>10F</t>
        </is>
      </c>
      <c r="H7780" t="inlineStr">
        <is>
          <t>Non-food contact surface or equipment made of unacceptable material, not kept clean, or not properly sealed, raised, spaced or movable to allow accessibility for cleaning on all sides, above and underneath the unit.</t>
        </is>
      </c>
      <c r="I7780" t="inlineStr">
        <is>
          <t>Not Critical</t>
        </is>
      </c>
      <c r="J7780" t="n">
        <v>19</v>
      </c>
      <c r="L7780" s="9">
        <f>A7780&amp;"-"&amp;TEXT(E7780,"yyyymmdd")</f>
        <v/>
      </c>
    </row>
    <row r="7781">
      <c r="A7781" t="n">
        <v>50148426</v>
      </c>
      <c r="B7781" t="inlineStr">
        <is>
          <t>Manhattan</t>
        </is>
      </c>
      <c r="C7781" t="inlineStr">
        <is>
          <t>10016</t>
        </is>
      </c>
      <c r="D7781" t="inlineStr">
        <is>
          <t>Juice, Smoothies, Fruit Salads</t>
        </is>
      </c>
      <c r="E7781" s="8" t="n">
        <v>46161</v>
      </c>
      <c r="F7781" t="inlineStr">
        <is>
          <t>Violations were cited in the following area(s).</t>
        </is>
      </c>
      <c r="G7781" t="inlineStr">
        <is>
          <t>06E</t>
        </is>
      </c>
      <c r="H7781" t="inlineStr">
        <is>
          <t>Sanitized equipment or utensil, including in-use food dispensing utensil, improperly used or stored.</t>
        </is>
      </c>
      <c r="I7781" t="inlineStr">
        <is>
          <t>Critical</t>
        </is>
      </c>
      <c r="J7781" t="n">
        <v>13</v>
      </c>
      <c r="K7781" t="inlineStr">
        <is>
          <t>A</t>
        </is>
      </c>
      <c r="L7781" s="9">
        <f>A7781&amp;"-"&amp;TEXT(E7781,"yyyymmdd")</f>
        <v/>
      </c>
    </row>
    <row r="7782">
      <c r="A7782" t="n">
        <v>50148426</v>
      </c>
      <c r="B7782" t="inlineStr">
        <is>
          <t>Manhattan</t>
        </is>
      </c>
      <c r="C7782" t="inlineStr">
        <is>
          <t>10016</t>
        </is>
      </c>
      <c r="D7782" t="inlineStr">
        <is>
          <t>Juice, Smoothies, Fruit Salads</t>
        </is>
      </c>
      <c r="E7782" s="8" t="n">
        <v>46161</v>
      </c>
      <c r="F7782" t="inlineStr">
        <is>
          <t>Violations were cited in the following area(s).</t>
        </is>
      </c>
      <c r="G7782" t="inlineStr">
        <is>
          <t>06F</t>
        </is>
      </c>
      <c r="H7782" t="inlineStr">
        <is>
          <t>Wiping cloths not stored clean and dry, or in a sanitizing solution, between uses.</t>
        </is>
      </c>
      <c r="I7782" t="inlineStr">
        <is>
          <t>Critical</t>
        </is>
      </c>
      <c r="J7782" t="n">
        <v>13</v>
      </c>
      <c r="K7782" t="inlineStr">
        <is>
          <t>A</t>
        </is>
      </c>
      <c r="L7782" s="9">
        <f>A7782&amp;"-"&amp;TEXT(E7782,"yyyymmdd")</f>
        <v/>
      </c>
    </row>
    <row r="7783">
      <c r="A7783" t="n">
        <v>50148426</v>
      </c>
      <c r="B7783" t="inlineStr">
        <is>
          <t>Manhattan</t>
        </is>
      </c>
      <c r="C7783" t="inlineStr">
        <is>
          <t>10016</t>
        </is>
      </c>
      <c r="D7783" t="inlineStr">
        <is>
          <t>Juice, Smoothies, Fruit Salads</t>
        </is>
      </c>
      <c r="E7783" s="8" t="n">
        <v>46161</v>
      </c>
      <c r="F7783" t="inlineStr">
        <is>
          <t>Violations were cited in the following area(s).</t>
        </is>
      </c>
      <c r="G7783" t="inlineStr">
        <is>
          <t>10B</t>
        </is>
      </c>
      <c r="H7783" t="inlineStr">
        <is>
          <t>Anti-siphonage or back-flow prevention device not provided where required; equipment or floor not properly drained; sewage disposal system in disrepair or not functioning properly. Condensation or liquid waste improperly disposed of.</t>
        </is>
      </c>
      <c r="I7783" t="inlineStr">
        <is>
          <t>Not Critical</t>
        </is>
      </c>
      <c r="J7783" t="n">
        <v>13</v>
      </c>
      <c r="K7783" t="inlineStr">
        <is>
          <t>A</t>
        </is>
      </c>
      <c r="L7783" s="9">
        <f>A7783&amp;"-"&amp;TEXT(E7783,"yyyymmdd")</f>
        <v/>
      </c>
    </row>
    <row r="7784">
      <c r="A7784" t="n">
        <v>50149813</v>
      </c>
      <c r="B7784" t="inlineStr">
        <is>
          <t>Manhattan</t>
        </is>
      </c>
      <c r="C7784" t="inlineStr">
        <is>
          <t>10031</t>
        </is>
      </c>
      <c r="D7784" t="inlineStr">
        <is>
          <t>Coffee/Tea</t>
        </is>
      </c>
      <c r="E7784" s="8" t="n">
        <v>46161</v>
      </c>
      <c r="F7784" t="inlineStr">
        <is>
          <t>Violations were cited in the following area(s).</t>
        </is>
      </c>
      <c r="G7784" t="inlineStr">
        <is>
          <t>02G</t>
        </is>
      </c>
      <c r="H7784" t="inlineStr">
        <is>
          <t>Cold TCS food item held above 41 °F; smoked or processed fish held above 38 °F; intact raw eggs held above 45 °F; or reduced oxygen packaged (ROP) TCS foods held above required temperatures except during active necessary preparation.</t>
        </is>
      </c>
      <c r="I7784" t="inlineStr">
        <is>
          <t>Critical</t>
        </is>
      </c>
      <c r="J7784" t="n">
        <v>30</v>
      </c>
      <c r="L7784" s="9">
        <f>A7784&amp;"-"&amp;TEXT(E7784,"yyyymmdd")</f>
        <v/>
      </c>
    </row>
    <row r="7785">
      <c r="A7785" t="n">
        <v>50149813</v>
      </c>
      <c r="B7785" t="inlineStr">
        <is>
          <t>Manhattan</t>
        </is>
      </c>
      <c r="C7785" t="inlineStr">
        <is>
          <t>10031</t>
        </is>
      </c>
      <c r="D7785" t="inlineStr">
        <is>
          <t>Coffee/Tea</t>
        </is>
      </c>
      <c r="E7785" s="8" t="n">
        <v>46161</v>
      </c>
      <c r="F7785" t="inlineStr">
        <is>
          <t>Violations were cited in the following area(s).</t>
        </is>
      </c>
      <c r="G7785" t="inlineStr">
        <is>
          <t>04H</t>
        </is>
      </c>
      <c r="H7785" t="inlineStr">
        <is>
          <t>Raw, cooked or prepared food is adulterated, contaminated, cross-contaminated, or not discarded in accordance with HACCP plan.</t>
        </is>
      </c>
      <c r="I7785" t="inlineStr">
        <is>
          <t>Critical</t>
        </is>
      </c>
      <c r="J7785" t="n">
        <v>30</v>
      </c>
      <c r="L7785" s="9">
        <f>A7785&amp;"-"&amp;TEXT(E7785,"yyyymmdd")</f>
        <v/>
      </c>
    </row>
    <row r="7786">
      <c r="A7786" t="n">
        <v>50149813</v>
      </c>
      <c r="B7786" t="inlineStr">
        <is>
          <t>Manhattan</t>
        </is>
      </c>
      <c r="C7786" t="inlineStr">
        <is>
          <t>10031</t>
        </is>
      </c>
      <c r="D7786" t="inlineStr">
        <is>
          <t>Coffee/Tea</t>
        </is>
      </c>
      <c r="E7786" s="8" t="n">
        <v>46161</v>
      </c>
      <c r="F7786" t="inlineStr">
        <is>
          <t>Violations were cited in the following area(s).</t>
        </is>
      </c>
      <c r="G7786" t="inlineStr">
        <is>
          <t>06C</t>
        </is>
      </c>
      <c r="H778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786" t="inlineStr">
        <is>
          <t>Critical</t>
        </is>
      </c>
      <c r="J7786" t="n">
        <v>30</v>
      </c>
      <c r="L7786" s="9">
        <f>A7786&amp;"-"&amp;TEXT(E7786,"yyyymmdd")</f>
        <v/>
      </c>
    </row>
    <row r="7787">
      <c r="A7787" t="n">
        <v>50149813</v>
      </c>
      <c r="B7787" t="inlineStr">
        <is>
          <t>Manhattan</t>
        </is>
      </c>
      <c r="C7787" t="inlineStr">
        <is>
          <t>10031</t>
        </is>
      </c>
      <c r="D7787" t="inlineStr">
        <is>
          <t>Coffee/Tea</t>
        </is>
      </c>
      <c r="E7787" s="8" t="n">
        <v>46161</v>
      </c>
      <c r="F7787" t="inlineStr">
        <is>
          <t>Violations were cited in the following area(s).</t>
        </is>
      </c>
      <c r="G7787" t="inlineStr">
        <is>
          <t>10F</t>
        </is>
      </c>
      <c r="H7787" t="inlineStr">
        <is>
          <t>Non-food contact surface or equipment made of unacceptable material, not kept clean, or not properly sealed, raised, spaced or movable to allow accessibility for cleaning on all sides, above and underneath the unit.</t>
        </is>
      </c>
      <c r="I7787" t="inlineStr">
        <is>
          <t>Not Critical</t>
        </is>
      </c>
      <c r="J7787" t="n">
        <v>30</v>
      </c>
      <c r="L7787" s="9">
        <f>A7787&amp;"-"&amp;TEXT(E7787,"yyyymmdd")</f>
        <v/>
      </c>
    </row>
    <row r="7788">
      <c r="A7788" t="n">
        <v>50149813</v>
      </c>
      <c r="B7788" t="inlineStr">
        <is>
          <t>Manhattan</t>
        </is>
      </c>
      <c r="C7788" t="inlineStr">
        <is>
          <t>10031</t>
        </is>
      </c>
      <c r="D7788" t="inlineStr">
        <is>
          <t>Coffee/Tea</t>
        </is>
      </c>
      <c r="E7788" s="8" t="n">
        <v>46161</v>
      </c>
      <c r="F7788" t="inlineStr">
        <is>
          <t>Violations were cited in the following area(s).</t>
        </is>
      </c>
      <c r="G7788" t="inlineStr">
        <is>
          <t>10H</t>
        </is>
      </c>
      <c r="H7788" t="inlineStr">
        <is>
          <t>Single service article not provided. Single service article reused or not protected from contamination when transported, stored, dispensed. Drinking straws not completely enclosed in wrapper or dispensed from a sanitary device.</t>
        </is>
      </c>
      <c r="I7788" t="inlineStr">
        <is>
          <t>Not Critical</t>
        </is>
      </c>
      <c r="J7788" t="n">
        <v>30</v>
      </c>
      <c r="L7788" s="9">
        <f>A7788&amp;"-"&amp;TEXT(E7788,"yyyymmdd")</f>
        <v/>
      </c>
    </row>
    <row r="7789">
      <c r="A7789" t="n">
        <v>50150114</v>
      </c>
      <c r="B7789" t="inlineStr">
        <is>
          <t>Staten Island</t>
        </is>
      </c>
      <c r="C7789" t="inlineStr">
        <is>
          <t>10303</t>
        </is>
      </c>
      <c r="D7789" t="inlineStr">
        <is>
          <t>Asian/Asian Fusion</t>
        </is>
      </c>
      <c r="E7789" s="8" t="n">
        <v>46161</v>
      </c>
      <c r="F7789" t="inlineStr">
        <is>
          <t>Violations were cited in the following area(s).</t>
        </is>
      </c>
      <c r="G7789" t="inlineStr">
        <is>
          <t>02G</t>
        </is>
      </c>
      <c r="H7789" t="inlineStr">
        <is>
          <t>Cold TCS food item held above 41 °F; smoked or processed fish held above 38 °F; intact raw eggs held above 45 °F; or reduced oxygen packaged (ROP) TCS foods held above required temperatures except during active necessary preparation.</t>
        </is>
      </c>
      <c r="I7789" t="inlineStr">
        <is>
          <t>Critical</t>
        </is>
      </c>
      <c r="J7789" t="n">
        <v>44</v>
      </c>
      <c r="L7789" s="9">
        <f>A7789&amp;"-"&amp;TEXT(E7789,"yyyymmdd")</f>
        <v/>
      </c>
    </row>
    <row r="7790">
      <c r="A7790" t="n">
        <v>50150114</v>
      </c>
      <c r="B7790" t="inlineStr">
        <is>
          <t>Staten Island</t>
        </is>
      </c>
      <c r="C7790" t="inlineStr">
        <is>
          <t>10303</t>
        </is>
      </c>
      <c r="D7790" t="inlineStr">
        <is>
          <t>Asian/Asian Fusion</t>
        </is>
      </c>
      <c r="E7790" s="8" t="n">
        <v>46161</v>
      </c>
      <c r="F7790" t="inlineStr">
        <is>
          <t>Violations were cited in the following area(s).</t>
        </is>
      </c>
      <c r="G7790" t="inlineStr">
        <is>
          <t>04H</t>
        </is>
      </c>
      <c r="H7790" t="inlineStr">
        <is>
          <t>Raw, cooked or prepared food is adulterated, contaminated, cross-contaminated, or not discarded in accordance with HACCP plan.</t>
        </is>
      </c>
      <c r="I7790" t="inlineStr">
        <is>
          <t>Critical</t>
        </is>
      </c>
      <c r="J7790" t="n">
        <v>44</v>
      </c>
      <c r="L7790" s="9">
        <f>A7790&amp;"-"&amp;TEXT(E7790,"yyyymmdd")</f>
        <v/>
      </c>
    </row>
    <row r="7791">
      <c r="A7791" t="n">
        <v>50150114</v>
      </c>
      <c r="B7791" t="inlineStr">
        <is>
          <t>Staten Island</t>
        </is>
      </c>
      <c r="C7791" t="inlineStr">
        <is>
          <t>10303</t>
        </is>
      </c>
      <c r="D7791" t="inlineStr">
        <is>
          <t>Asian/Asian Fusion</t>
        </is>
      </c>
      <c r="E7791" s="8" t="n">
        <v>46161</v>
      </c>
      <c r="F7791" t="inlineStr">
        <is>
          <t>Violations were cited in the following area(s).</t>
        </is>
      </c>
      <c r="G7791" t="inlineStr">
        <is>
          <t>05F</t>
        </is>
      </c>
      <c r="H7791" t="inlineStr">
        <is>
          <t>Insufficient or no hot holding, cold storage or cold holding equipment provided to maintain Time/Temperature Control for Safety Foods (TCS) at required temperatures</t>
        </is>
      </c>
      <c r="I7791" t="inlineStr">
        <is>
          <t>Critical</t>
        </is>
      </c>
      <c r="J7791" t="n">
        <v>44</v>
      </c>
      <c r="L7791" s="9">
        <f>A7791&amp;"-"&amp;TEXT(E7791,"yyyymmdd")</f>
        <v/>
      </c>
    </row>
    <row r="7792">
      <c r="A7792" t="n">
        <v>50150114</v>
      </c>
      <c r="B7792" t="inlineStr">
        <is>
          <t>Staten Island</t>
        </is>
      </c>
      <c r="C7792" t="inlineStr">
        <is>
          <t>10303</t>
        </is>
      </c>
      <c r="D7792" t="inlineStr">
        <is>
          <t>Asian/Asian Fusion</t>
        </is>
      </c>
      <c r="E7792" s="8" t="n">
        <v>46161</v>
      </c>
      <c r="F7792" t="inlineStr">
        <is>
          <t>Violations were cited in the following area(s).</t>
        </is>
      </c>
      <c r="G7792" t="inlineStr">
        <is>
          <t>06D</t>
        </is>
      </c>
      <c r="H7792" t="inlineStr">
        <is>
          <t>Food contact surface not properly washed, rinsed and sanitized after each use and following any activity when contamination may have occurred.</t>
        </is>
      </c>
      <c r="I7792" t="inlineStr">
        <is>
          <t>Critical</t>
        </is>
      </c>
      <c r="J7792" t="n">
        <v>44</v>
      </c>
      <c r="L7792" s="9">
        <f>A7792&amp;"-"&amp;TEXT(E7792,"yyyymmdd")</f>
        <v/>
      </c>
    </row>
    <row r="7793">
      <c r="A7793" t="n">
        <v>50150114</v>
      </c>
      <c r="B7793" t="inlineStr">
        <is>
          <t>Staten Island</t>
        </is>
      </c>
      <c r="C7793" t="inlineStr">
        <is>
          <t>10303</t>
        </is>
      </c>
      <c r="D7793" t="inlineStr">
        <is>
          <t>Asian/Asian Fusion</t>
        </is>
      </c>
      <c r="E7793" s="8" t="n">
        <v>46161</v>
      </c>
      <c r="F7793" t="inlineStr">
        <is>
          <t>Violations were cited in the following area(s).</t>
        </is>
      </c>
      <c r="G7793" t="inlineStr">
        <is>
          <t>06E</t>
        </is>
      </c>
      <c r="H7793" t="inlineStr">
        <is>
          <t>Sanitized equipment or utensil, including in-use food dispensing utensil, improperly used or stored.</t>
        </is>
      </c>
      <c r="I7793" t="inlineStr">
        <is>
          <t>Critical</t>
        </is>
      </c>
      <c r="J7793" t="n">
        <v>44</v>
      </c>
      <c r="L7793" s="9">
        <f>A7793&amp;"-"&amp;TEXT(E7793,"yyyymmdd")</f>
        <v/>
      </c>
    </row>
    <row r="7794">
      <c r="A7794" t="n">
        <v>50150114</v>
      </c>
      <c r="B7794" t="inlineStr">
        <is>
          <t>Staten Island</t>
        </is>
      </c>
      <c r="C7794" t="inlineStr">
        <is>
          <t>10303</t>
        </is>
      </c>
      <c r="D7794" t="inlineStr">
        <is>
          <t>Asian/Asian Fusion</t>
        </is>
      </c>
      <c r="E7794" s="8" t="n">
        <v>46161</v>
      </c>
      <c r="F7794" t="inlineStr">
        <is>
          <t>Violations were cited in the following area(s).</t>
        </is>
      </c>
      <c r="G7794" t="inlineStr">
        <is>
          <t>10G</t>
        </is>
      </c>
      <c r="H7794" t="inlineStr">
        <is>
          <t>Dishwashing and ware washing: Cleaning and sanitizing of tableware, including dishes, utensils, and equipment deficient.</t>
        </is>
      </c>
      <c r="I7794" t="inlineStr">
        <is>
          <t>Not Critical</t>
        </is>
      </c>
      <c r="J7794" t="n">
        <v>44</v>
      </c>
      <c r="L7794" s="9">
        <f>A7794&amp;"-"&amp;TEXT(E7794,"yyyymmdd")</f>
        <v/>
      </c>
    </row>
    <row r="7795">
      <c r="A7795" t="n">
        <v>50152363</v>
      </c>
      <c r="B7795" t="inlineStr">
        <is>
          <t>Manhattan</t>
        </is>
      </c>
      <c r="C7795" t="inlineStr">
        <is>
          <t>10016</t>
        </is>
      </c>
      <c r="D7795" t="inlineStr">
        <is>
          <t>Latin American</t>
        </is>
      </c>
      <c r="E7795" s="8" t="n">
        <v>46161</v>
      </c>
      <c r="F7795" t="inlineStr">
        <is>
          <t>Violations were cited in the following area(s).</t>
        </is>
      </c>
      <c r="G7795" t="inlineStr">
        <is>
          <t>02B</t>
        </is>
      </c>
      <c r="H7795" t="inlineStr">
        <is>
          <t>Hot TCS food item not held at or above 140 °F.</t>
        </is>
      </c>
      <c r="I7795" t="inlineStr">
        <is>
          <t>Critical</t>
        </is>
      </c>
      <c r="J7795" t="n">
        <v>34</v>
      </c>
      <c r="L7795" s="9">
        <f>A7795&amp;"-"&amp;TEXT(E7795,"yyyymmdd")</f>
        <v/>
      </c>
    </row>
    <row r="7796">
      <c r="A7796" t="n">
        <v>50152363</v>
      </c>
      <c r="B7796" t="inlineStr">
        <is>
          <t>Manhattan</t>
        </is>
      </c>
      <c r="C7796" t="inlineStr">
        <is>
          <t>10016</t>
        </is>
      </c>
      <c r="D7796" t="inlineStr">
        <is>
          <t>Latin American</t>
        </is>
      </c>
      <c r="E7796" s="8" t="n">
        <v>46161</v>
      </c>
      <c r="F7796" t="inlineStr">
        <is>
          <t>Violations were cited in the following area(s).</t>
        </is>
      </c>
      <c r="G7796" t="inlineStr">
        <is>
          <t>02G</t>
        </is>
      </c>
      <c r="H7796" t="inlineStr">
        <is>
          <t>Cold TCS food item held above 41 °F; smoked or processed fish held above 38 °F; intact raw eggs held above 45 °F; or reduced oxygen packaged (ROP) TCS foods held above required temperatures except during active necessary preparation.</t>
        </is>
      </c>
      <c r="I7796" t="inlineStr">
        <is>
          <t>Critical</t>
        </is>
      </c>
      <c r="J7796" t="n">
        <v>34</v>
      </c>
      <c r="L7796" s="9">
        <f>A7796&amp;"-"&amp;TEXT(E7796,"yyyymmdd")</f>
        <v/>
      </c>
    </row>
    <row r="7797">
      <c r="A7797" t="n">
        <v>50152363</v>
      </c>
      <c r="B7797" t="inlineStr">
        <is>
          <t>Manhattan</t>
        </is>
      </c>
      <c r="C7797" t="inlineStr">
        <is>
          <t>10016</t>
        </is>
      </c>
      <c r="D7797" t="inlineStr">
        <is>
          <t>Latin American</t>
        </is>
      </c>
      <c r="E7797" s="8" t="n">
        <v>46161</v>
      </c>
      <c r="F7797" t="inlineStr">
        <is>
          <t>Violations were cited in the following area(s).</t>
        </is>
      </c>
      <c r="G7797" t="inlineStr">
        <is>
          <t>04H</t>
        </is>
      </c>
      <c r="H7797" t="inlineStr">
        <is>
          <t>Raw, cooked or prepared food is adulterated, contaminated, cross-contaminated, or not discarded in accordance with HACCP plan.</t>
        </is>
      </c>
      <c r="I7797" t="inlineStr">
        <is>
          <t>Critical</t>
        </is>
      </c>
      <c r="J7797" t="n">
        <v>34</v>
      </c>
      <c r="L7797" s="9">
        <f>A7797&amp;"-"&amp;TEXT(E7797,"yyyymmdd")</f>
        <v/>
      </c>
    </row>
    <row r="7798">
      <c r="A7798" t="n">
        <v>50152363</v>
      </c>
      <c r="B7798" t="inlineStr">
        <is>
          <t>Manhattan</t>
        </is>
      </c>
      <c r="C7798" t="inlineStr">
        <is>
          <t>10016</t>
        </is>
      </c>
      <c r="D7798" t="inlineStr">
        <is>
          <t>Latin American</t>
        </is>
      </c>
      <c r="E7798" s="8" t="n">
        <v>46161</v>
      </c>
      <c r="F7798" t="inlineStr">
        <is>
          <t>Violations were cited in the following area(s).</t>
        </is>
      </c>
      <c r="G7798" t="inlineStr">
        <is>
          <t>04L</t>
        </is>
      </c>
      <c r="H7798" t="inlineStr">
        <is>
          <t>Evidence of mice or live mice in establishment's food or non-food areas.</t>
        </is>
      </c>
      <c r="I7798" t="inlineStr">
        <is>
          <t>Critical</t>
        </is>
      </c>
      <c r="J7798" t="n">
        <v>34</v>
      </c>
      <c r="L7798" s="9">
        <f>A7798&amp;"-"&amp;TEXT(E7798,"yyyymmdd")</f>
        <v/>
      </c>
    </row>
    <row r="7799">
      <c r="A7799" t="n">
        <v>50152363</v>
      </c>
      <c r="B7799" t="inlineStr">
        <is>
          <t>Manhattan</t>
        </is>
      </c>
      <c r="C7799" t="inlineStr">
        <is>
          <t>10016</t>
        </is>
      </c>
      <c r="D7799" t="inlineStr">
        <is>
          <t>Latin American</t>
        </is>
      </c>
      <c r="E7799" s="8" t="n">
        <v>46161</v>
      </c>
      <c r="F7799" t="inlineStr">
        <is>
          <t>Violations were cited in the following area(s).</t>
        </is>
      </c>
      <c r="G7799" t="inlineStr">
        <is>
          <t>08A</t>
        </is>
      </c>
      <c r="H7799" t="inlineStr">
        <is>
          <t>Establishment is not free of harborage or conditions conducive to rodents, insects or other pests.</t>
        </is>
      </c>
      <c r="I7799" t="inlineStr">
        <is>
          <t>Not Critical</t>
        </is>
      </c>
      <c r="J7799" t="n">
        <v>34</v>
      </c>
      <c r="L7799" s="9">
        <f>A7799&amp;"-"&amp;TEXT(E7799,"yyyymmdd")</f>
        <v/>
      </c>
    </row>
    <row r="7800">
      <c r="A7800" t="n">
        <v>50154201</v>
      </c>
      <c r="B7800" t="inlineStr">
        <is>
          <t>Brooklyn</t>
        </is>
      </c>
      <c r="C7800" t="inlineStr">
        <is>
          <t>11249</t>
        </is>
      </c>
      <c r="D7800" t="inlineStr">
        <is>
          <t>Hamburgers</t>
        </is>
      </c>
      <c r="E7800" s="8" t="n">
        <v>46161</v>
      </c>
      <c r="F7800" t="inlineStr">
        <is>
          <t>Violations were cited in the following area(s).</t>
        </is>
      </c>
      <c r="G7800" t="inlineStr">
        <is>
          <t>06C</t>
        </is>
      </c>
      <c r="H780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800" t="inlineStr">
        <is>
          <t>Critical</t>
        </is>
      </c>
      <c r="J7800" t="n">
        <v>14</v>
      </c>
      <c r="L7800" s="9">
        <f>A7800&amp;"-"&amp;TEXT(E7800,"yyyymmdd")</f>
        <v/>
      </c>
    </row>
    <row r="7801">
      <c r="A7801" t="n">
        <v>50154201</v>
      </c>
      <c r="B7801" t="inlineStr">
        <is>
          <t>Brooklyn</t>
        </is>
      </c>
      <c r="C7801" t="inlineStr">
        <is>
          <t>11249</t>
        </is>
      </c>
      <c r="D7801" t="inlineStr">
        <is>
          <t>Hamburgers</t>
        </is>
      </c>
      <c r="E7801" s="8" t="n">
        <v>46161</v>
      </c>
      <c r="F7801" t="inlineStr">
        <is>
          <t>Violations were cited in the following area(s).</t>
        </is>
      </c>
      <c r="G7801" t="inlineStr">
        <is>
          <t>06D</t>
        </is>
      </c>
      <c r="H7801" t="inlineStr">
        <is>
          <t>Food contact surface not properly washed, rinsed and sanitized after each use and following any activity when contamination may have occurred.</t>
        </is>
      </c>
      <c r="I7801" t="inlineStr">
        <is>
          <t>Critical</t>
        </is>
      </c>
      <c r="J7801" t="n">
        <v>14</v>
      </c>
      <c r="L7801" s="9">
        <f>A7801&amp;"-"&amp;TEXT(E7801,"yyyymmdd")</f>
        <v/>
      </c>
    </row>
    <row r="7802">
      <c r="A7802" t="n">
        <v>50154201</v>
      </c>
      <c r="B7802" t="inlineStr">
        <is>
          <t>Brooklyn</t>
        </is>
      </c>
      <c r="C7802" t="inlineStr">
        <is>
          <t>11249</t>
        </is>
      </c>
      <c r="D7802" t="inlineStr">
        <is>
          <t>Hamburgers</t>
        </is>
      </c>
      <c r="E7802" s="8" t="n">
        <v>46161</v>
      </c>
      <c r="F7802" t="inlineStr">
        <is>
          <t>Violations were cited in the following area(s).</t>
        </is>
      </c>
      <c r="G7802" t="inlineStr">
        <is>
          <t>08A</t>
        </is>
      </c>
      <c r="H7802" t="inlineStr">
        <is>
          <t>Establishment is not free of harborage or conditions conducive to rodents, insects or other pests.</t>
        </is>
      </c>
      <c r="I7802" t="inlineStr">
        <is>
          <t>Not Critical</t>
        </is>
      </c>
      <c r="J7802" t="n">
        <v>14</v>
      </c>
      <c r="L7802" s="9">
        <f>A7802&amp;"-"&amp;TEXT(E7802,"yyyymmdd")</f>
        <v/>
      </c>
    </row>
    <row r="7803">
      <c r="A7803" t="n">
        <v>50156070</v>
      </c>
      <c r="B7803" t="inlineStr">
        <is>
          <t>Queens</t>
        </is>
      </c>
      <c r="C7803" t="inlineStr">
        <is>
          <t>11433</t>
        </is>
      </c>
      <c r="D7803" t="inlineStr">
        <is>
          <t>Caribbean</t>
        </is>
      </c>
      <c r="E7803" s="8" t="n">
        <v>46161</v>
      </c>
      <c r="F7803" t="inlineStr">
        <is>
          <t>Establishment Closed by DOHMH. Violations were cited in the following area(s) and those requiring immediate action were addressed.</t>
        </is>
      </c>
      <c r="G7803" t="inlineStr">
        <is>
          <t>02G</t>
        </is>
      </c>
      <c r="H7803" t="inlineStr">
        <is>
          <t>Cold TCS food item held above 41 °F; smoked or processed fish held above 38 °F; intact raw eggs held above 45 °F; or reduced oxygen packaged (ROP) TCS foods held above required temperatures except during active necessary preparation.</t>
        </is>
      </c>
      <c r="I7803" t="inlineStr">
        <is>
          <t>Critical</t>
        </is>
      </c>
      <c r="J7803" t="n">
        <v>27</v>
      </c>
      <c r="L7803" s="9">
        <f>A7803&amp;"-"&amp;TEXT(E7803,"yyyymmdd")</f>
        <v/>
      </c>
    </row>
    <row r="7804">
      <c r="A7804" t="n">
        <v>50156070</v>
      </c>
      <c r="B7804" t="inlineStr">
        <is>
          <t>Queens</t>
        </is>
      </c>
      <c r="C7804" t="inlineStr">
        <is>
          <t>11433</t>
        </is>
      </c>
      <c r="D7804" t="inlineStr">
        <is>
          <t>Caribbean</t>
        </is>
      </c>
      <c r="E7804" s="8" t="n">
        <v>46161</v>
      </c>
      <c r="F7804" t="inlineStr">
        <is>
          <t>Establishment Closed by DOHMH. Violations were cited in the following area(s) and those requiring immediate action were addressed.</t>
        </is>
      </c>
      <c r="G7804" t="inlineStr">
        <is>
          <t>04A</t>
        </is>
      </c>
      <c r="H7804" t="inlineStr">
        <is>
          <t>Food Protection Certificate (FPC) not held by manager or supervisor of food operations.</t>
        </is>
      </c>
      <c r="I7804" t="inlineStr">
        <is>
          <t>Critical</t>
        </is>
      </c>
      <c r="J7804" t="n">
        <v>27</v>
      </c>
      <c r="L7804" s="9">
        <f>A7804&amp;"-"&amp;TEXT(E7804,"yyyymmdd")</f>
        <v/>
      </c>
    </row>
    <row r="7805">
      <c r="A7805" t="n">
        <v>50156070</v>
      </c>
      <c r="B7805" t="inlineStr">
        <is>
          <t>Queens</t>
        </is>
      </c>
      <c r="C7805" t="inlineStr">
        <is>
          <t>11433</t>
        </is>
      </c>
      <c r="D7805" t="inlineStr">
        <is>
          <t>Caribbean</t>
        </is>
      </c>
      <c r="E7805" s="8" t="n">
        <v>46161</v>
      </c>
      <c r="F7805" t="inlineStr">
        <is>
          <t>Establishment Closed by DOHMH. Violations were cited in the following area(s) and those requiring immediate action were addressed.</t>
        </is>
      </c>
      <c r="G7805" t="inlineStr">
        <is>
          <t>05F</t>
        </is>
      </c>
      <c r="H7805" t="inlineStr">
        <is>
          <t>Insufficient or no hot holding, cold storage or cold holding equipment provided to maintain Time/Temperature Control for Safety Foods (TCS) at required temperatures</t>
        </is>
      </c>
      <c r="I7805" t="inlineStr">
        <is>
          <t>Critical</t>
        </is>
      </c>
      <c r="J7805" t="n">
        <v>27</v>
      </c>
      <c r="L7805" s="9">
        <f>A7805&amp;"-"&amp;TEXT(E7805,"yyyymmdd")</f>
        <v/>
      </c>
    </row>
    <row r="7806">
      <c r="A7806" t="n">
        <v>50157154</v>
      </c>
      <c r="B7806" t="inlineStr">
        <is>
          <t>Brooklyn</t>
        </is>
      </c>
      <c r="C7806" t="inlineStr">
        <is>
          <t>11249</t>
        </is>
      </c>
      <c r="D7806" t="inlineStr">
        <is>
          <t>American</t>
        </is>
      </c>
      <c r="E7806" s="8" t="n">
        <v>46161</v>
      </c>
      <c r="F7806" t="inlineStr">
        <is>
          <t>Violations were cited in the following area(s).</t>
        </is>
      </c>
      <c r="G7806" t="inlineStr">
        <is>
          <t>06C</t>
        </is>
      </c>
      <c r="H780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806" t="inlineStr">
        <is>
          <t>Critical</t>
        </is>
      </c>
      <c r="J7806" t="n">
        <v>13</v>
      </c>
      <c r="K7806" t="inlineStr">
        <is>
          <t>A</t>
        </is>
      </c>
      <c r="L7806" s="9">
        <f>A7806&amp;"-"&amp;TEXT(E7806,"yyyymmdd")</f>
        <v/>
      </c>
    </row>
    <row r="7807">
      <c r="A7807" t="n">
        <v>50157154</v>
      </c>
      <c r="B7807" t="inlineStr">
        <is>
          <t>Brooklyn</t>
        </is>
      </c>
      <c r="C7807" t="inlineStr">
        <is>
          <t>11249</t>
        </is>
      </c>
      <c r="D7807" t="inlineStr">
        <is>
          <t>American</t>
        </is>
      </c>
      <c r="E7807" s="8" t="n">
        <v>46161</v>
      </c>
      <c r="F7807" t="inlineStr">
        <is>
          <t>Violations were cited in the following area(s).</t>
        </is>
      </c>
      <c r="G7807" t="inlineStr">
        <is>
          <t>06D</t>
        </is>
      </c>
      <c r="H7807" t="inlineStr">
        <is>
          <t>Food contact surface not properly washed, rinsed and sanitized after each use and following any activity when contamination may have occurred.</t>
        </is>
      </c>
      <c r="I7807" t="inlineStr">
        <is>
          <t>Critical</t>
        </is>
      </c>
      <c r="J7807" t="n">
        <v>13</v>
      </c>
      <c r="K7807" t="inlineStr">
        <is>
          <t>A</t>
        </is>
      </c>
      <c r="L7807" s="9">
        <f>A7807&amp;"-"&amp;TEXT(E7807,"yyyymmdd")</f>
        <v/>
      </c>
    </row>
    <row r="7808">
      <c r="A7808" t="n">
        <v>50158804</v>
      </c>
      <c r="B7808" t="inlineStr">
        <is>
          <t>Manhattan</t>
        </is>
      </c>
      <c r="C7808" t="inlineStr">
        <is>
          <t>10026</t>
        </is>
      </c>
      <c r="D7808" t="inlineStr">
        <is>
          <t>African</t>
        </is>
      </c>
      <c r="E7808" s="8" t="n">
        <v>46161</v>
      </c>
      <c r="F7808" t="inlineStr">
        <is>
          <t>Establishment Closed by DOHMH. Violations were cited in the following area(s) and those requiring immediate action were addressed.</t>
        </is>
      </c>
      <c r="G7808" t="inlineStr">
        <is>
          <t>02G</t>
        </is>
      </c>
      <c r="H7808" t="inlineStr">
        <is>
          <t>Cold TCS food item held above 41 °F; smoked or processed fish held above 38 °F; intact raw eggs held above 45 °F; or reduced oxygen packaged (ROP) TCS foods held above required temperatures except during active necessary preparation.</t>
        </is>
      </c>
      <c r="I7808" t="inlineStr">
        <is>
          <t>Critical</t>
        </is>
      </c>
      <c r="J7808" t="n">
        <v>97</v>
      </c>
      <c r="L7808" s="9">
        <f>A7808&amp;"-"&amp;TEXT(E7808,"yyyymmdd")</f>
        <v/>
      </c>
    </row>
    <row r="7809">
      <c r="A7809" t="n">
        <v>50158804</v>
      </c>
      <c r="B7809" t="inlineStr">
        <is>
          <t>Manhattan</t>
        </is>
      </c>
      <c r="C7809" t="inlineStr">
        <is>
          <t>10026</t>
        </is>
      </c>
      <c r="D7809" t="inlineStr">
        <is>
          <t>African</t>
        </is>
      </c>
      <c r="E7809" s="8" t="n">
        <v>46161</v>
      </c>
      <c r="F7809" t="inlineStr">
        <is>
          <t>Establishment Closed by DOHMH. Violations were cited in the following area(s) and those requiring immediate action were addressed.</t>
        </is>
      </c>
      <c r="G7809" t="inlineStr">
        <is>
          <t>04A</t>
        </is>
      </c>
      <c r="H7809" t="inlineStr">
        <is>
          <t>Food Protection Certificate (FPC) not held by manager or supervisor of food operations.</t>
        </is>
      </c>
      <c r="I7809" t="inlineStr">
        <is>
          <t>Critical</t>
        </is>
      </c>
      <c r="J7809" t="n">
        <v>97</v>
      </c>
      <c r="L7809" s="9">
        <f>A7809&amp;"-"&amp;TEXT(E7809,"yyyymmdd")</f>
        <v/>
      </c>
    </row>
    <row r="7810">
      <c r="A7810" t="n">
        <v>50158804</v>
      </c>
      <c r="B7810" t="inlineStr">
        <is>
          <t>Manhattan</t>
        </is>
      </c>
      <c r="C7810" t="inlineStr">
        <is>
          <t>10026</t>
        </is>
      </c>
      <c r="D7810" t="inlineStr">
        <is>
          <t>African</t>
        </is>
      </c>
      <c r="E7810" s="8" t="n">
        <v>46161</v>
      </c>
      <c r="F7810" t="inlineStr">
        <is>
          <t>Establishment Closed by DOHMH. Violations were cited in the following area(s) and those requiring immediate action were addressed.</t>
        </is>
      </c>
      <c r="G7810" t="inlineStr">
        <is>
          <t>04M</t>
        </is>
      </c>
      <c r="H7810" t="inlineStr">
        <is>
          <t>Live roaches in facility's food or non-food area.</t>
        </is>
      </c>
      <c r="I7810" t="inlineStr">
        <is>
          <t>Critical</t>
        </is>
      </c>
      <c r="J7810" t="n">
        <v>97</v>
      </c>
      <c r="L7810" s="9">
        <f>A7810&amp;"-"&amp;TEXT(E7810,"yyyymmdd")</f>
        <v/>
      </c>
    </row>
    <row r="7811">
      <c r="A7811" t="n">
        <v>50158804</v>
      </c>
      <c r="B7811" t="inlineStr">
        <is>
          <t>Manhattan</t>
        </is>
      </c>
      <c r="C7811" t="inlineStr">
        <is>
          <t>10026</t>
        </is>
      </c>
      <c r="D7811" t="inlineStr">
        <is>
          <t>African</t>
        </is>
      </c>
      <c r="E7811" s="8" t="n">
        <v>46161</v>
      </c>
      <c r="F7811" t="inlineStr">
        <is>
          <t>Establishment Closed by DOHMH. Violations were cited in the following area(s) and those requiring immediate action were addressed.</t>
        </is>
      </c>
      <c r="G7811" t="inlineStr">
        <is>
          <t>04N</t>
        </is>
      </c>
      <c r="H7811" t="inlineStr">
        <is>
          <t>Filth flies or food/refuse/sewage associated with (FRSA) flies or other nuisance pests in establishment’s food and/or non-food areas. FRSA flies include house flies, blow flies, bottle flies, flesh flies, drain flies, Phorid flies and fruit flies.</t>
        </is>
      </c>
      <c r="I7811" t="inlineStr">
        <is>
          <t>Critical</t>
        </is>
      </c>
      <c r="J7811" t="n">
        <v>97</v>
      </c>
      <c r="L7811" s="9">
        <f>A7811&amp;"-"&amp;TEXT(E7811,"yyyymmdd")</f>
        <v/>
      </c>
    </row>
    <row r="7812">
      <c r="A7812" t="n">
        <v>50158804</v>
      </c>
      <c r="B7812" t="inlineStr">
        <is>
          <t>Manhattan</t>
        </is>
      </c>
      <c r="C7812" t="inlineStr">
        <is>
          <t>10026</t>
        </is>
      </c>
      <c r="D7812" t="inlineStr">
        <is>
          <t>African</t>
        </is>
      </c>
      <c r="E7812" s="8" t="n">
        <v>46161</v>
      </c>
      <c r="F7812" t="inlineStr">
        <is>
          <t>Establishment Closed by DOHMH. Violations were cited in the following area(s) and those requiring immediate action were addressed.</t>
        </is>
      </c>
      <c r="G7812" t="inlineStr">
        <is>
          <t>05A</t>
        </is>
      </c>
      <c r="H7812" t="inlineStr">
        <is>
          <t>Sewage disposal system is not provided, improper, inadequate or unapproved.</t>
        </is>
      </c>
      <c r="I7812" t="inlineStr">
        <is>
          <t>Critical</t>
        </is>
      </c>
      <c r="J7812" t="n">
        <v>97</v>
      </c>
      <c r="L7812" s="9">
        <f>A7812&amp;"-"&amp;TEXT(E7812,"yyyymmdd")</f>
        <v/>
      </c>
    </row>
    <row r="7813">
      <c r="A7813" t="n">
        <v>50158804</v>
      </c>
      <c r="B7813" t="inlineStr">
        <is>
          <t>Manhattan</t>
        </is>
      </c>
      <c r="C7813" t="inlineStr">
        <is>
          <t>10026</t>
        </is>
      </c>
      <c r="D7813" t="inlineStr">
        <is>
          <t>African</t>
        </is>
      </c>
      <c r="E7813" s="8" t="n">
        <v>46161</v>
      </c>
      <c r="F7813" t="inlineStr">
        <is>
          <t>Establishment Closed by DOHMH. Violations were cited in the following area(s) and those requiring immediate action were addressed.</t>
        </is>
      </c>
      <c r="G7813" t="inlineStr">
        <is>
          <t>05F</t>
        </is>
      </c>
      <c r="H7813" t="inlineStr">
        <is>
          <t>Insufficient or no hot holding, cold storage or cold holding equipment provided to maintain Time/Temperature Control for Safety Foods (TCS) at required temperatures</t>
        </is>
      </c>
      <c r="I7813" t="inlineStr">
        <is>
          <t>Critical</t>
        </is>
      </c>
      <c r="J7813" t="n">
        <v>97</v>
      </c>
      <c r="L7813" s="9">
        <f>A7813&amp;"-"&amp;TEXT(E7813,"yyyymmdd")</f>
        <v/>
      </c>
    </row>
    <row r="7814">
      <c r="A7814" t="n">
        <v>50158804</v>
      </c>
      <c r="B7814" t="inlineStr">
        <is>
          <t>Manhattan</t>
        </is>
      </c>
      <c r="C7814" t="inlineStr">
        <is>
          <t>10026</t>
        </is>
      </c>
      <c r="D7814" t="inlineStr">
        <is>
          <t>African</t>
        </is>
      </c>
      <c r="E7814" s="8" t="n">
        <v>46161</v>
      </c>
      <c r="F7814" t="inlineStr">
        <is>
          <t>Establishment Closed by DOHMH. Violations were cited in the following area(s) and those requiring immediate action were addressed.</t>
        </is>
      </c>
      <c r="G7814" t="inlineStr">
        <is>
          <t>08A</t>
        </is>
      </c>
      <c r="H7814" t="inlineStr">
        <is>
          <t>Establishment is not free of harborage or conditions conducive to rodents, insects or other pests.</t>
        </is>
      </c>
      <c r="I7814" t="inlineStr">
        <is>
          <t>Not Critical</t>
        </is>
      </c>
      <c r="J7814" t="n">
        <v>97</v>
      </c>
      <c r="L7814" s="9">
        <f>A7814&amp;"-"&amp;TEXT(E7814,"yyyymmdd")</f>
        <v/>
      </c>
    </row>
    <row r="7815">
      <c r="A7815" t="n">
        <v>50158804</v>
      </c>
      <c r="B7815" t="inlineStr">
        <is>
          <t>Manhattan</t>
        </is>
      </c>
      <c r="C7815" t="inlineStr">
        <is>
          <t>10026</t>
        </is>
      </c>
      <c r="D7815" t="inlineStr">
        <is>
          <t>African</t>
        </is>
      </c>
      <c r="E7815" s="8" t="n">
        <v>46161</v>
      </c>
      <c r="F7815" t="inlineStr">
        <is>
          <t>Establishment Closed by DOHMH. Violations were cited in the following area(s) and those requiring immediate action were addressed.</t>
        </is>
      </c>
      <c r="G7815" t="inlineStr">
        <is>
          <t>10B</t>
        </is>
      </c>
      <c r="H7815" t="inlineStr">
        <is>
          <t>Anti-siphonage or back-flow prevention device not provided where required; equipment or floor not properly drained; sewage disposal system in disrepair or not functioning properly. Condensation or liquid waste improperly disposed of.</t>
        </is>
      </c>
      <c r="I7815" t="inlineStr">
        <is>
          <t>Not Critical</t>
        </is>
      </c>
      <c r="J7815" t="n">
        <v>97</v>
      </c>
      <c r="L7815" s="9">
        <f>A7815&amp;"-"&amp;TEXT(E7815,"yyyymmdd")</f>
        <v/>
      </c>
    </row>
    <row r="7816">
      <c r="A7816" t="n">
        <v>50158804</v>
      </c>
      <c r="B7816" t="inlineStr">
        <is>
          <t>Manhattan</t>
        </is>
      </c>
      <c r="C7816" t="inlineStr">
        <is>
          <t>10026</t>
        </is>
      </c>
      <c r="D7816" t="inlineStr">
        <is>
          <t>African</t>
        </is>
      </c>
      <c r="E7816" s="8" t="n">
        <v>46161</v>
      </c>
      <c r="F7816" t="inlineStr">
        <is>
          <t>Establishment Closed by DOHMH. Violations were cited in the following area(s) and those requiring immediate action were addressed.</t>
        </is>
      </c>
      <c r="G7816" t="inlineStr">
        <is>
          <t>10F</t>
        </is>
      </c>
      <c r="H7816" t="inlineStr">
        <is>
          <t>Non-food contact surface or equipment made of unacceptable material, not kept clean, or not properly sealed, raised, spaced or movable to allow accessibility for cleaning on all sides, above and underneath the unit.</t>
        </is>
      </c>
      <c r="I7816" t="inlineStr">
        <is>
          <t>Not Critical</t>
        </is>
      </c>
      <c r="J7816" t="n">
        <v>97</v>
      </c>
      <c r="L7816" s="9">
        <f>A7816&amp;"-"&amp;TEXT(E7816,"yyyymmdd")</f>
        <v/>
      </c>
    </row>
    <row r="7817">
      <c r="A7817" t="n">
        <v>50161436</v>
      </c>
      <c r="B7817" t="inlineStr">
        <is>
          <t>Manhattan</t>
        </is>
      </c>
      <c r="C7817" t="inlineStr">
        <is>
          <t>10020</t>
        </is>
      </c>
      <c r="D7817" t="inlineStr">
        <is>
          <t>Coffee/Tea</t>
        </is>
      </c>
      <c r="E7817" s="8" t="n">
        <v>46161</v>
      </c>
      <c r="F7817" t="inlineStr">
        <is>
          <t>Violations were cited in the following area(s).</t>
        </is>
      </c>
      <c r="G7817" t="inlineStr">
        <is>
          <t>06C</t>
        </is>
      </c>
      <c r="H781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817" t="inlineStr">
        <is>
          <t>Critical</t>
        </is>
      </c>
      <c r="J7817" t="n">
        <v>7</v>
      </c>
      <c r="K7817" t="inlineStr">
        <is>
          <t>A</t>
        </is>
      </c>
      <c r="L7817" s="9">
        <f>A7817&amp;"-"&amp;TEXT(E7817,"yyyymmdd")</f>
        <v/>
      </c>
    </row>
    <row r="7818">
      <c r="A7818" t="n">
        <v>50161436</v>
      </c>
      <c r="B7818" t="inlineStr">
        <is>
          <t>Manhattan</t>
        </is>
      </c>
      <c r="C7818" t="inlineStr">
        <is>
          <t>10020</t>
        </is>
      </c>
      <c r="D7818" t="inlineStr">
        <is>
          <t>Coffee/Tea</t>
        </is>
      </c>
      <c r="E7818" s="8" t="n">
        <v>46161</v>
      </c>
      <c r="F7818" t="inlineStr">
        <is>
          <t>Violations were cited in the following area(s).</t>
        </is>
      </c>
      <c r="G7818" t="inlineStr">
        <is>
          <t>10F</t>
        </is>
      </c>
      <c r="H7818" t="inlineStr">
        <is>
          <t>Non-food contact surface or equipment made of unacceptable material, not kept clean, or not properly sealed, raised, spaced or movable to allow accessibility for cleaning on all sides, above and underneath the unit.</t>
        </is>
      </c>
      <c r="I7818" t="inlineStr">
        <is>
          <t>Not Critical</t>
        </is>
      </c>
      <c r="J7818" t="n">
        <v>7</v>
      </c>
      <c r="K7818" t="inlineStr">
        <is>
          <t>A</t>
        </is>
      </c>
      <c r="L7818" s="9">
        <f>A7818&amp;"-"&amp;TEXT(E7818,"yyyymmdd")</f>
        <v/>
      </c>
    </row>
    <row r="7819">
      <c r="A7819" t="n">
        <v>50162420</v>
      </c>
      <c r="B7819" t="inlineStr">
        <is>
          <t>Manhattan</t>
        </is>
      </c>
      <c r="C7819" t="inlineStr">
        <is>
          <t>10018</t>
        </is>
      </c>
      <c r="D7819" t="inlineStr">
        <is>
          <t>Indian</t>
        </is>
      </c>
      <c r="E7819" s="8" t="n">
        <v>46161</v>
      </c>
      <c r="F7819" t="inlineStr">
        <is>
          <t>Violations were cited in the following area(s).</t>
        </is>
      </c>
      <c r="G7819" t="inlineStr">
        <is>
          <t>02B</t>
        </is>
      </c>
      <c r="H7819" t="inlineStr">
        <is>
          <t>Hot TCS food item not held at or above 140 °F.</t>
        </is>
      </c>
      <c r="I7819" t="inlineStr">
        <is>
          <t>Critical</t>
        </is>
      </c>
      <c r="J7819" t="n">
        <v>54</v>
      </c>
      <c r="K7819" t="inlineStr">
        <is>
          <t>N</t>
        </is>
      </c>
      <c r="L7819" s="9">
        <f>A7819&amp;"-"&amp;TEXT(E7819,"yyyymmdd")</f>
        <v/>
      </c>
    </row>
    <row r="7820">
      <c r="A7820" t="n">
        <v>50162420</v>
      </c>
      <c r="B7820" t="inlineStr">
        <is>
          <t>Manhattan</t>
        </is>
      </c>
      <c r="C7820" t="inlineStr">
        <is>
          <t>10018</t>
        </is>
      </c>
      <c r="D7820" t="inlineStr">
        <is>
          <t>Indian</t>
        </is>
      </c>
      <c r="E7820" s="8" t="n">
        <v>46161</v>
      </c>
      <c r="F7820" t="inlineStr">
        <is>
          <t>Violations were cited in the following area(s).</t>
        </is>
      </c>
      <c r="G7820" t="inlineStr">
        <is>
          <t>02G</t>
        </is>
      </c>
      <c r="H7820" t="inlineStr">
        <is>
          <t>Cold TCS food item held above 41 °F; smoked or processed fish held above 38 °F; intact raw eggs held above 45 °F; or reduced oxygen packaged (ROP) TCS foods held above required temperatures except during active necessary preparation.</t>
        </is>
      </c>
      <c r="I7820" t="inlineStr">
        <is>
          <t>Critical</t>
        </is>
      </c>
      <c r="J7820" t="n">
        <v>54</v>
      </c>
      <c r="K7820" t="inlineStr">
        <is>
          <t>N</t>
        </is>
      </c>
      <c r="L7820" s="9">
        <f>A7820&amp;"-"&amp;TEXT(E7820,"yyyymmdd")</f>
        <v/>
      </c>
    </row>
    <row r="7821">
      <c r="A7821" t="n">
        <v>50162420</v>
      </c>
      <c r="B7821" t="inlineStr">
        <is>
          <t>Manhattan</t>
        </is>
      </c>
      <c r="C7821" t="inlineStr">
        <is>
          <t>10018</t>
        </is>
      </c>
      <c r="D7821" t="inlineStr">
        <is>
          <t>Indian</t>
        </is>
      </c>
      <c r="E7821" s="8" t="n">
        <v>46161</v>
      </c>
      <c r="F7821" t="inlineStr">
        <is>
          <t>Violations were cited in the following area(s).</t>
        </is>
      </c>
      <c r="G7821" t="inlineStr">
        <is>
          <t>04A</t>
        </is>
      </c>
      <c r="H7821" t="inlineStr">
        <is>
          <t>Food Protection Certificate (FPC) not held by manager or supervisor of food operations.</t>
        </is>
      </c>
      <c r="I7821" t="inlineStr">
        <is>
          <t>Critical</t>
        </is>
      </c>
      <c r="J7821" t="n">
        <v>54</v>
      </c>
      <c r="K7821" t="inlineStr">
        <is>
          <t>N</t>
        </is>
      </c>
      <c r="L7821" s="9">
        <f>A7821&amp;"-"&amp;TEXT(E7821,"yyyymmdd")</f>
        <v/>
      </c>
    </row>
    <row r="7822">
      <c r="A7822" t="n">
        <v>50162420</v>
      </c>
      <c r="B7822" t="inlineStr">
        <is>
          <t>Manhattan</t>
        </is>
      </c>
      <c r="C7822" t="inlineStr">
        <is>
          <t>10018</t>
        </is>
      </c>
      <c r="D7822" t="inlineStr">
        <is>
          <t>Indian</t>
        </is>
      </c>
      <c r="E7822" s="8" t="n">
        <v>46161</v>
      </c>
      <c r="F7822" t="inlineStr">
        <is>
          <t>Violations were cited in the following area(s).</t>
        </is>
      </c>
      <c r="G7822" t="inlineStr">
        <is>
          <t>05D</t>
        </is>
      </c>
      <c r="H782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822" t="inlineStr">
        <is>
          <t>Critical</t>
        </is>
      </c>
      <c r="J7822" t="n">
        <v>54</v>
      </c>
      <c r="K7822" t="inlineStr">
        <is>
          <t>N</t>
        </is>
      </c>
      <c r="L7822" s="9">
        <f>A7822&amp;"-"&amp;TEXT(E7822,"yyyymmdd")</f>
        <v/>
      </c>
    </row>
    <row r="7823">
      <c r="A7823" t="n">
        <v>50162420</v>
      </c>
      <c r="B7823" t="inlineStr">
        <is>
          <t>Manhattan</t>
        </is>
      </c>
      <c r="C7823" t="inlineStr">
        <is>
          <t>10018</t>
        </is>
      </c>
      <c r="D7823" t="inlineStr">
        <is>
          <t>Indian</t>
        </is>
      </c>
      <c r="E7823" s="8" t="n">
        <v>46161</v>
      </c>
      <c r="F7823" t="inlineStr">
        <is>
          <t>Violations were cited in the following area(s).</t>
        </is>
      </c>
      <c r="G7823" t="inlineStr">
        <is>
          <t>06A</t>
        </is>
      </c>
      <c r="H7823" t="inlineStr">
        <is>
          <t>Personal cleanliness is inadequate. Outer garment soiled with possible contaminant. Effective hair restraint not worn where required. Jewelry worn on hands or arms. Fingernail polish worn or fingernails not kept clean and trimmed.</t>
        </is>
      </c>
      <c r="I7823" t="inlineStr">
        <is>
          <t>Critical</t>
        </is>
      </c>
      <c r="J7823" t="n">
        <v>54</v>
      </c>
      <c r="K7823" t="inlineStr">
        <is>
          <t>N</t>
        </is>
      </c>
      <c r="L7823" s="9">
        <f>A7823&amp;"-"&amp;TEXT(E7823,"yyyymmdd")</f>
        <v/>
      </c>
    </row>
    <row r="7824">
      <c r="A7824" t="n">
        <v>50162420</v>
      </c>
      <c r="B7824" t="inlineStr">
        <is>
          <t>Manhattan</t>
        </is>
      </c>
      <c r="C7824" t="inlineStr">
        <is>
          <t>10018</t>
        </is>
      </c>
      <c r="D7824" t="inlineStr">
        <is>
          <t>Indian</t>
        </is>
      </c>
      <c r="E7824" s="8" t="n">
        <v>46161</v>
      </c>
      <c r="F7824" t="inlineStr">
        <is>
          <t>Violations were cited in the following area(s).</t>
        </is>
      </c>
      <c r="G7824" t="inlineStr">
        <is>
          <t>06C</t>
        </is>
      </c>
      <c r="H782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824" t="inlineStr">
        <is>
          <t>Critical</t>
        </is>
      </c>
      <c r="J7824" t="n">
        <v>54</v>
      </c>
      <c r="K7824" t="inlineStr">
        <is>
          <t>N</t>
        </is>
      </c>
      <c r="L7824" s="9">
        <f>A7824&amp;"-"&amp;TEXT(E7824,"yyyymmdd")</f>
        <v/>
      </c>
    </row>
    <row r="7825">
      <c r="A7825" t="n">
        <v>50162420</v>
      </c>
      <c r="B7825" t="inlineStr">
        <is>
          <t>Manhattan</t>
        </is>
      </c>
      <c r="C7825" t="inlineStr">
        <is>
          <t>10018</t>
        </is>
      </c>
      <c r="D7825" t="inlineStr">
        <is>
          <t>Indian</t>
        </is>
      </c>
      <c r="E7825" s="8" t="n">
        <v>46161</v>
      </c>
      <c r="F7825" t="inlineStr">
        <is>
          <t>Violations were cited in the following area(s).</t>
        </is>
      </c>
      <c r="G7825" t="inlineStr">
        <is>
          <t>06E</t>
        </is>
      </c>
      <c r="H7825" t="inlineStr">
        <is>
          <t>Sanitized equipment or utensil, including in-use food dispensing utensil, improperly used or stored.</t>
        </is>
      </c>
      <c r="I7825" t="inlineStr">
        <is>
          <t>Critical</t>
        </is>
      </c>
      <c r="J7825" t="n">
        <v>54</v>
      </c>
      <c r="K7825" t="inlineStr">
        <is>
          <t>N</t>
        </is>
      </c>
      <c r="L7825" s="9">
        <f>A7825&amp;"-"&amp;TEXT(E7825,"yyyymmdd")</f>
        <v/>
      </c>
    </row>
    <row r="7826">
      <c r="A7826" t="n">
        <v>50162420</v>
      </c>
      <c r="B7826" t="inlineStr">
        <is>
          <t>Manhattan</t>
        </is>
      </c>
      <c r="C7826" t="inlineStr">
        <is>
          <t>10018</t>
        </is>
      </c>
      <c r="D7826" t="inlineStr">
        <is>
          <t>Indian</t>
        </is>
      </c>
      <c r="E7826" s="8" t="n">
        <v>46161</v>
      </c>
      <c r="F7826" t="inlineStr">
        <is>
          <t>Violations were cited in the following area(s).</t>
        </is>
      </c>
      <c r="G7826" t="inlineStr">
        <is>
          <t>10F</t>
        </is>
      </c>
      <c r="H7826" t="inlineStr">
        <is>
          <t>Non-food contact surface or equipment made of unacceptable material, not kept clean, or not properly sealed, raised, spaced or movable to allow accessibility for cleaning on all sides, above and underneath the unit.</t>
        </is>
      </c>
      <c r="I7826" t="inlineStr">
        <is>
          <t>Not Critical</t>
        </is>
      </c>
      <c r="J7826" t="n">
        <v>54</v>
      </c>
      <c r="K7826" t="inlineStr">
        <is>
          <t>N</t>
        </is>
      </c>
      <c r="L7826" s="9">
        <f>A7826&amp;"-"&amp;TEXT(E7826,"yyyymmdd")</f>
        <v/>
      </c>
    </row>
    <row r="7827">
      <c r="A7827" t="n">
        <v>50162490</v>
      </c>
      <c r="B7827" t="inlineStr">
        <is>
          <t>Manhattan</t>
        </is>
      </c>
      <c r="C7827" t="inlineStr">
        <is>
          <t>10002</t>
        </is>
      </c>
      <c r="D7827" t="inlineStr">
        <is>
          <t>American</t>
        </is>
      </c>
      <c r="E7827" s="8" t="n">
        <v>46161</v>
      </c>
      <c r="F7827" t="inlineStr">
        <is>
          <t>Violations were cited in the following area(s).</t>
        </is>
      </c>
      <c r="G7827" t="inlineStr">
        <is>
          <t>06D</t>
        </is>
      </c>
      <c r="H7827" t="inlineStr">
        <is>
          <t>Food contact surface not properly washed, rinsed and sanitized after each use and following any activity when contamination may have occurred.</t>
        </is>
      </c>
      <c r="I7827" t="inlineStr">
        <is>
          <t>Critical</t>
        </is>
      </c>
      <c r="J7827" t="n">
        <v>20</v>
      </c>
      <c r="L7827" s="9">
        <f>A7827&amp;"-"&amp;TEXT(E7827,"yyyymmdd")</f>
        <v/>
      </c>
    </row>
    <row r="7828">
      <c r="A7828" t="n">
        <v>50162490</v>
      </c>
      <c r="B7828" t="inlineStr">
        <is>
          <t>Manhattan</t>
        </is>
      </c>
      <c r="C7828" t="inlineStr">
        <is>
          <t>10002</t>
        </is>
      </c>
      <c r="D7828" t="inlineStr">
        <is>
          <t>American</t>
        </is>
      </c>
      <c r="E7828" s="8" t="n">
        <v>46161</v>
      </c>
      <c r="F7828" t="inlineStr">
        <is>
          <t>Violations were cited in the following area(s).</t>
        </is>
      </c>
      <c r="G7828" t="inlineStr">
        <is>
          <t>06E</t>
        </is>
      </c>
      <c r="H7828" t="inlineStr">
        <is>
          <t>Sanitized equipment or utensil, including in-use food dispensing utensil, improperly used or stored.</t>
        </is>
      </c>
      <c r="I7828" t="inlineStr">
        <is>
          <t>Critical</t>
        </is>
      </c>
      <c r="J7828" t="n">
        <v>20</v>
      </c>
      <c r="L7828" s="9">
        <f>A7828&amp;"-"&amp;TEXT(E7828,"yyyymmdd")</f>
        <v/>
      </c>
    </row>
    <row r="7829">
      <c r="A7829" t="n">
        <v>50162490</v>
      </c>
      <c r="B7829" t="inlineStr">
        <is>
          <t>Manhattan</t>
        </is>
      </c>
      <c r="C7829" t="inlineStr">
        <is>
          <t>10002</t>
        </is>
      </c>
      <c r="D7829" t="inlineStr">
        <is>
          <t>American</t>
        </is>
      </c>
      <c r="E7829" s="8" t="n">
        <v>46161</v>
      </c>
      <c r="F7829" t="inlineStr">
        <is>
          <t>Violations were cited in the following area(s).</t>
        </is>
      </c>
      <c r="G7829" t="inlineStr">
        <is>
          <t>10F</t>
        </is>
      </c>
      <c r="H7829" t="inlineStr">
        <is>
          <t>Non-food contact surface or equipment made of unacceptable material, not kept clean, or not properly sealed, raised, spaced or movable to allow accessibility for cleaning on all sides, above and underneath the unit.</t>
        </is>
      </c>
      <c r="I7829" t="inlineStr">
        <is>
          <t>Not Critical</t>
        </is>
      </c>
      <c r="J7829" t="n">
        <v>20</v>
      </c>
      <c r="L7829" s="9">
        <f>A7829&amp;"-"&amp;TEXT(E7829,"yyyymmdd")</f>
        <v/>
      </c>
    </row>
    <row r="7830">
      <c r="A7830" t="n">
        <v>50162490</v>
      </c>
      <c r="B7830" t="inlineStr">
        <is>
          <t>Manhattan</t>
        </is>
      </c>
      <c r="C7830" t="inlineStr">
        <is>
          <t>10002</t>
        </is>
      </c>
      <c r="D7830" t="inlineStr">
        <is>
          <t>American</t>
        </is>
      </c>
      <c r="E7830" s="8" t="n">
        <v>46161</v>
      </c>
      <c r="F7830" t="inlineStr">
        <is>
          <t>Violations were cited in the following area(s).</t>
        </is>
      </c>
      <c r="G7830" t="inlineStr">
        <is>
          <t>10G</t>
        </is>
      </c>
      <c r="H7830" t="inlineStr">
        <is>
          <t>Dishwashing and ware washing: Cleaning and sanitizing of tableware, including dishes, utensils, and equipment deficient.</t>
        </is>
      </c>
      <c r="I7830" t="inlineStr">
        <is>
          <t>Not Critical</t>
        </is>
      </c>
      <c r="J7830" t="n">
        <v>20</v>
      </c>
      <c r="L7830" s="9">
        <f>A7830&amp;"-"&amp;TEXT(E7830,"yyyymmdd")</f>
        <v/>
      </c>
    </row>
    <row r="7831">
      <c r="A7831" t="n">
        <v>50163403</v>
      </c>
      <c r="B7831" t="inlineStr">
        <is>
          <t>Manhattan</t>
        </is>
      </c>
      <c r="C7831" t="inlineStr">
        <is>
          <t>10014</t>
        </is>
      </c>
      <c r="D7831" t="inlineStr">
        <is>
          <t>Frozen Desserts</t>
        </is>
      </c>
      <c r="E7831" s="8" t="n">
        <v>46161</v>
      </c>
      <c r="F7831" t="inlineStr">
        <is>
          <t>Violations were cited in the following area(s).</t>
        </is>
      </c>
      <c r="G7831" t="inlineStr">
        <is>
          <t>06C</t>
        </is>
      </c>
      <c r="H783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831" t="inlineStr">
        <is>
          <t>Critical</t>
        </is>
      </c>
      <c r="J7831" t="n">
        <v>13</v>
      </c>
      <c r="K7831" t="inlineStr">
        <is>
          <t>A</t>
        </is>
      </c>
      <c r="L7831" s="9">
        <f>A7831&amp;"-"&amp;TEXT(E7831,"yyyymmdd")</f>
        <v/>
      </c>
    </row>
    <row r="7832">
      <c r="A7832" t="n">
        <v>50163403</v>
      </c>
      <c r="B7832" t="inlineStr">
        <is>
          <t>Manhattan</t>
        </is>
      </c>
      <c r="C7832" t="inlineStr">
        <is>
          <t>10014</t>
        </is>
      </c>
      <c r="D7832" t="inlineStr">
        <is>
          <t>Frozen Desserts</t>
        </is>
      </c>
      <c r="E7832" s="8" t="n">
        <v>46161</v>
      </c>
      <c r="F7832" t="inlineStr">
        <is>
          <t>Violations were cited in the following area(s).</t>
        </is>
      </c>
      <c r="G7832" t="inlineStr">
        <is>
          <t>10D</t>
        </is>
      </c>
      <c r="H7832" t="inlineStr">
        <is>
          <t>Mechanical or natural ventilation not provided, inadequate, improperly installed, in disrepair or fails to prevent and control excessive build-up of grease, heat, steam condensation, vapors, odors, smoke or fumes.</t>
        </is>
      </c>
      <c r="I7832" t="inlineStr">
        <is>
          <t>Not Critical</t>
        </is>
      </c>
      <c r="J7832" t="n">
        <v>13</v>
      </c>
      <c r="K7832" t="inlineStr">
        <is>
          <t>A</t>
        </is>
      </c>
      <c r="L7832" s="9">
        <f>A7832&amp;"-"&amp;TEXT(E7832,"yyyymmdd")</f>
        <v/>
      </c>
    </row>
    <row r="7833">
      <c r="A7833" t="n">
        <v>50163403</v>
      </c>
      <c r="B7833" t="inlineStr">
        <is>
          <t>Manhattan</t>
        </is>
      </c>
      <c r="C7833" t="inlineStr">
        <is>
          <t>10014</t>
        </is>
      </c>
      <c r="D7833" t="inlineStr">
        <is>
          <t>Frozen Desserts</t>
        </is>
      </c>
      <c r="E7833" s="8" t="n">
        <v>46161</v>
      </c>
      <c r="F7833" t="inlineStr">
        <is>
          <t>Violations were cited in the following area(s).</t>
        </is>
      </c>
      <c r="G7833" t="inlineStr">
        <is>
          <t>10G</t>
        </is>
      </c>
      <c r="H7833" t="inlineStr">
        <is>
          <t>Dishwashing and ware washing: Cleaning and sanitizing of tableware, including dishes, utensils, and equipment deficient.</t>
        </is>
      </c>
      <c r="I7833" t="inlineStr">
        <is>
          <t>Not Critical</t>
        </is>
      </c>
      <c r="J7833" t="n">
        <v>13</v>
      </c>
      <c r="K7833" t="inlineStr">
        <is>
          <t>A</t>
        </is>
      </c>
      <c r="L7833" s="9">
        <f>A7833&amp;"-"&amp;TEXT(E7833,"yyyymmdd")</f>
        <v/>
      </c>
    </row>
    <row r="7834">
      <c r="A7834" t="n">
        <v>50171826</v>
      </c>
      <c r="B7834" t="inlineStr">
        <is>
          <t>Bronx</t>
        </is>
      </c>
      <c r="C7834" t="inlineStr">
        <is>
          <t>10459</t>
        </is>
      </c>
      <c r="D7834" t="inlineStr">
        <is>
          <t>Spanish</t>
        </is>
      </c>
      <c r="E7834" s="8" t="n">
        <v>46161</v>
      </c>
      <c r="F7834" t="inlineStr">
        <is>
          <t>Violations were cited in the following area(s).</t>
        </is>
      </c>
      <c r="G7834" t="inlineStr">
        <is>
          <t>02B</t>
        </is>
      </c>
      <c r="H7834" t="inlineStr">
        <is>
          <t>Hot TCS food item not held at or above 140 °F.</t>
        </is>
      </c>
      <c r="I7834" t="inlineStr">
        <is>
          <t>Critical</t>
        </is>
      </c>
      <c r="J7834" t="n">
        <v>37</v>
      </c>
      <c r="L7834" s="9">
        <f>A7834&amp;"-"&amp;TEXT(E7834,"yyyymmdd")</f>
        <v/>
      </c>
    </row>
    <row r="7835">
      <c r="A7835" t="n">
        <v>50171826</v>
      </c>
      <c r="B7835" t="inlineStr">
        <is>
          <t>Bronx</t>
        </is>
      </c>
      <c r="C7835" t="inlineStr">
        <is>
          <t>10459</t>
        </is>
      </c>
      <c r="D7835" t="inlineStr">
        <is>
          <t>Spanish</t>
        </is>
      </c>
      <c r="E7835" s="8" t="n">
        <v>46161</v>
      </c>
      <c r="F7835" t="inlineStr">
        <is>
          <t>Violations were cited in the following area(s).</t>
        </is>
      </c>
      <c r="G7835" t="inlineStr">
        <is>
          <t>04K</t>
        </is>
      </c>
      <c r="H7835" t="inlineStr">
        <is>
          <t>Evidence of rats or live rats in establishment's food or non-food areas.</t>
        </is>
      </c>
      <c r="I7835" t="inlineStr">
        <is>
          <t>Critical</t>
        </is>
      </c>
      <c r="J7835" t="n">
        <v>37</v>
      </c>
      <c r="L7835" s="9">
        <f>A7835&amp;"-"&amp;TEXT(E7835,"yyyymmdd")</f>
        <v/>
      </c>
    </row>
    <row r="7836">
      <c r="A7836" t="n">
        <v>50171826</v>
      </c>
      <c r="B7836" t="inlineStr">
        <is>
          <t>Bronx</t>
        </is>
      </c>
      <c r="C7836" t="inlineStr">
        <is>
          <t>10459</t>
        </is>
      </c>
      <c r="D7836" t="inlineStr">
        <is>
          <t>Spanish</t>
        </is>
      </c>
      <c r="E7836" s="8" t="n">
        <v>46161</v>
      </c>
      <c r="F7836" t="inlineStr">
        <is>
          <t>Violations were cited in the following area(s).</t>
        </is>
      </c>
      <c r="G7836" t="inlineStr">
        <is>
          <t>04M</t>
        </is>
      </c>
      <c r="H7836" t="inlineStr">
        <is>
          <t>Live roaches in facility's food or non-food area.</t>
        </is>
      </c>
      <c r="I7836" t="inlineStr">
        <is>
          <t>Critical</t>
        </is>
      </c>
      <c r="J7836" t="n">
        <v>37</v>
      </c>
      <c r="L7836" s="9">
        <f>A7836&amp;"-"&amp;TEXT(E7836,"yyyymmdd")</f>
        <v/>
      </c>
    </row>
    <row r="7837">
      <c r="A7837" t="n">
        <v>50171826</v>
      </c>
      <c r="B7837" t="inlineStr">
        <is>
          <t>Bronx</t>
        </is>
      </c>
      <c r="C7837" t="inlineStr">
        <is>
          <t>10459</t>
        </is>
      </c>
      <c r="D7837" t="inlineStr">
        <is>
          <t>Spanish</t>
        </is>
      </c>
      <c r="E7837" s="8" t="n">
        <v>46161</v>
      </c>
      <c r="F7837" t="inlineStr">
        <is>
          <t>Violations were cited in the following area(s).</t>
        </is>
      </c>
      <c r="G7837" t="inlineStr">
        <is>
          <t>05D</t>
        </is>
      </c>
      <c r="H783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837" t="inlineStr">
        <is>
          <t>Critical</t>
        </is>
      </c>
      <c r="J7837" t="n">
        <v>37</v>
      </c>
      <c r="L7837" s="9">
        <f>A7837&amp;"-"&amp;TEXT(E7837,"yyyymmdd")</f>
        <v/>
      </c>
    </row>
    <row r="7838">
      <c r="A7838" t="n">
        <v>50171826</v>
      </c>
      <c r="B7838" t="inlineStr">
        <is>
          <t>Bronx</t>
        </is>
      </c>
      <c r="C7838" t="inlineStr">
        <is>
          <t>10459</t>
        </is>
      </c>
      <c r="D7838" t="inlineStr">
        <is>
          <t>Spanish</t>
        </is>
      </c>
      <c r="E7838" s="8" t="n">
        <v>46161</v>
      </c>
      <c r="F7838" t="inlineStr">
        <is>
          <t>Violations were cited in the following area(s).</t>
        </is>
      </c>
      <c r="G7838" t="inlineStr">
        <is>
          <t>08A</t>
        </is>
      </c>
      <c r="H7838" t="inlineStr">
        <is>
          <t>Establishment is not free of harborage or conditions conducive to rodents, insects or other pests.</t>
        </is>
      </c>
      <c r="I7838" t="inlineStr">
        <is>
          <t>Not Critical</t>
        </is>
      </c>
      <c r="J7838" t="n">
        <v>37</v>
      </c>
      <c r="L7838" s="9">
        <f>A7838&amp;"-"&amp;TEXT(E7838,"yyyymmdd")</f>
        <v/>
      </c>
    </row>
    <row r="7839">
      <c r="A7839" t="n">
        <v>50171826</v>
      </c>
      <c r="B7839" t="inlineStr">
        <is>
          <t>Bronx</t>
        </is>
      </c>
      <c r="C7839" t="inlineStr">
        <is>
          <t>10459</t>
        </is>
      </c>
      <c r="D7839" t="inlineStr">
        <is>
          <t>Spanish</t>
        </is>
      </c>
      <c r="E7839" s="8" t="n">
        <v>46161</v>
      </c>
      <c r="F7839" t="inlineStr">
        <is>
          <t>Violations were cited in the following area(s).</t>
        </is>
      </c>
      <c r="G7839" t="inlineStr">
        <is>
          <t>09C</t>
        </is>
      </c>
      <c r="H7839" t="inlineStr">
        <is>
          <t>Design, construction, materials used or maintenance of food contact surface improper. Surface not easily cleanable, sanitized and maintained.</t>
        </is>
      </c>
      <c r="I7839" t="inlineStr">
        <is>
          <t>Not Critical</t>
        </is>
      </c>
      <c r="J7839" t="n">
        <v>37</v>
      </c>
      <c r="L7839" s="9">
        <f>A7839&amp;"-"&amp;TEXT(E7839,"yyyymmdd")</f>
        <v/>
      </c>
    </row>
    <row r="7840">
      <c r="A7840" t="n">
        <v>50171826</v>
      </c>
      <c r="B7840" t="inlineStr">
        <is>
          <t>Bronx</t>
        </is>
      </c>
      <c r="C7840" t="inlineStr">
        <is>
          <t>10459</t>
        </is>
      </c>
      <c r="D7840" t="inlineStr">
        <is>
          <t>Spanish</t>
        </is>
      </c>
      <c r="E7840" s="8" t="n">
        <v>46161</v>
      </c>
      <c r="F7840" t="inlineStr">
        <is>
          <t>Violations were cited in the following area(s).</t>
        </is>
      </c>
      <c r="G7840" t="inlineStr">
        <is>
          <t>10B</t>
        </is>
      </c>
      <c r="H7840" t="inlineStr">
        <is>
          <t>Anti-siphonage or back-flow prevention device not provided where required; equipment or floor not properly drained; sewage disposal system in disrepair or not functioning properly. Condensation or liquid waste improperly disposed of.</t>
        </is>
      </c>
      <c r="I7840" t="inlineStr">
        <is>
          <t>Not Critical</t>
        </is>
      </c>
      <c r="J7840" t="n">
        <v>37</v>
      </c>
      <c r="L7840" s="9">
        <f>A7840&amp;"-"&amp;TEXT(E7840,"yyyymmdd")</f>
        <v/>
      </c>
    </row>
    <row r="7841">
      <c r="A7841" t="n">
        <v>50177811</v>
      </c>
      <c r="B7841" t="inlineStr">
        <is>
          <t>Bronx</t>
        </is>
      </c>
      <c r="C7841" t="inlineStr">
        <is>
          <t>10459</t>
        </is>
      </c>
      <c r="D7841" t="inlineStr">
        <is>
          <t>Pizza</t>
        </is>
      </c>
      <c r="E7841" s="8" t="n">
        <v>46161</v>
      </c>
      <c r="F7841" t="inlineStr">
        <is>
          <t>Violations were cited in the following area(s).</t>
        </is>
      </c>
      <c r="G7841" t="inlineStr">
        <is>
          <t>05D</t>
        </is>
      </c>
      <c r="H784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841" t="inlineStr">
        <is>
          <t>Critical</t>
        </is>
      </c>
      <c r="J7841" t="n">
        <v>10</v>
      </c>
      <c r="K7841" t="inlineStr">
        <is>
          <t>A</t>
        </is>
      </c>
      <c r="L7841" s="9">
        <f>A7841&amp;"-"&amp;TEXT(E7841,"yyyymmdd")</f>
        <v/>
      </c>
    </row>
    <row r="7842">
      <c r="A7842" t="n">
        <v>40365013</v>
      </c>
      <c r="B7842" t="inlineStr">
        <is>
          <t>Staten Island</t>
        </is>
      </c>
      <c r="C7842" t="inlineStr">
        <is>
          <t>10305</t>
        </is>
      </c>
      <c r="D7842" t="inlineStr">
        <is>
          <t>Italian</t>
        </is>
      </c>
      <c r="E7842" s="8" t="n">
        <v>46162</v>
      </c>
      <c r="F7842" t="inlineStr">
        <is>
          <t>Violations were cited in the following area(s).</t>
        </is>
      </c>
      <c r="G7842" t="inlineStr">
        <is>
          <t>10F</t>
        </is>
      </c>
      <c r="H7842" t="inlineStr">
        <is>
          <t>Non-food contact surface or equipment made of unacceptable material, not kept clean, or not properly sealed, raised, spaced or movable to allow accessibility for cleaning on all sides, above and underneath the unit.</t>
        </is>
      </c>
      <c r="I7842" t="inlineStr">
        <is>
          <t>Not Critical</t>
        </is>
      </c>
      <c r="J7842" t="n">
        <v>2</v>
      </c>
      <c r="K7842" t="inlineStr">
        <is>
          <t>A</t>
        </is>
      </c>
      <c r="L7842" s="9">
        <f>A7842&amp;"-"&amp;TEXT(E7842,"yyyymmdd")</f>
        <v/>
      </c>
    </row>
    <row r="7843">
      <c r="A7843" t="n">
        <v>40538061</v>
      </c>
      <c r="B7843" t="inlineStr">
        <is>
          <t>Bronx</t>
        </is>
      </c>
      <c r="C7843" t="inlineStr">
        <is>
          <t>10457</t>
        </is>
      </c>
      <c r="D7843" t="inlineStr">
        <is>
          <t>American</t>
        </is>
      </c>
      <c r="E7843" s="8" t="n">
        <v>46162</v>
      </c>
      <c r="F7843" t="inlineStr">
        <is>
          <t>Violations were cited in the following area(s).</t>
        </is>
      </c>
      <c r="G7843" t="inlineStr">
        <is>
          <t>02B</t>
        </is>
      </c>
      <c r="H7843" t="inlineStr">
        <is>
          <t>Hot TCS food item not held at or above 140 °F.</t>
        </is>
      </c>
      <c r="I7843" t="inlineStr">
        <is>
          <t>Critical</t>
        </is>
      </c>
      <c r="J7843" t="n">
        <v>24</v>
      </c>
      <c r="L7843" s="9">
        <f>A7843&amp;"-"&amp;TEXT(E7843,"yyyymmdd")</f>
        <v/>
      </c>
    </row>
    <row r="7844">
      <c r="A7844" t="n">
        <v>40538061</v>
      </c>
      <c r="B7844" t="inlineStr">
        <is>
          <t>Bronx</t>
        </is>
      </c>
      <c r="C7844" t="inlineStr">
        <is>
          <t>10457</t>
        </is>
      </c>
      <c r="D7844" t="inlineStr">
        <is>
          <t>American</t>
        </is>
      </c>
      <c r="E7844" s="8" t="n">
        <v>46162</v>
      </c>
      <c r="F7844" t="inlineStr">
        <is>
          <t>Violations were cited in the following area(s).</t>
        </is>
      </c>
      <c r="G7844" t="inlineStr">
        <is>
          <t>02G</t>
        </is>
      </c>
      <c r="H7844" t="inlineStr">
        <is>
          <t>Cold TCS food item held above 41 °F; smoked or processed fish held above 38 °F; intact raw eggs held above 45 °F; or reduced oxygen packaged (ROP) TCS foods held above required temperatures except during active necessary preparation.</t>
        </is>
      </c>
      <c r="I7844" t="inlineStr">
        <is>
          <t>Critical</t>
        </is>
      </c>
      <c r="J7844" t="n">
        <v>24</v>
      </c>
      <c r="L7844" s="9">
        <f>A7844&amp;"-"&amp;TEXT(E7844,"yyyymmdd")</f>
        <v/>
      </c>
    </row>
    <row r="7845">
      <c r="A7845" t="n">
        <v>40538061</v>
      </c>
      <c r="B7845" t="inlineStr">
        <is>
          <t>Bronx</t>
        </is>
      </c>
      <c r="C7845" t="inlineStr">
        <is>
          <t>10457</t>
        </is>
      </c>
      <c r="D7845" t="inlineStr">
        <is>
          <t>American</t>
        </is>
      </c>
      <c r="E7845" s="8" t="n">
        <v>46162</v>
      </c>
      <c r="F7845" t="inlineStr">
        <is>
          <t>Violations were cited in the following area(s).</t>
        </is>
      </c>
      <c r="G7845" t="inlineStr">
        <is>
          <t>04H</t>
        </is>
      </c>
      <c r="H7845" t="inlineStr">
        <is>
          <t>Raw, cooked or prepared food is adulterated, contaminated, cross-contaminated, or not discarded in accordance with HACCP plan.</t>
        </is>
      </c>
      <c r="I7845" t="inlineStr">
        <is>
          <t>Critical</t>
        </is>
      </c>
      <c r="J7845" t="n">
        <v>24</v>
      </c>
      <c r="L7845" s="9">
        <f>A7845&amp;"-"&amp;TEXT(E7845,"yyyymmdd")</f>
        <v/>
      </c>
    </row>
    <row r="7846">
      <c r="A7846" t="n">
        <v>40538061</v>
      </c>
      <c r="B7846" t="inlineStr">
        <is>
          <t>Bronx</t>
        </is>
      </c>
      <c r="C7846" t="inlineStr">
        <is>
          <t>10457</t>
        </is>
      </c>
      <c r="D7846" t="inlineStr">
        <is>
          <t>American</t>
        </is>
      </c>
      <c r="E7846" s="8" t="n">
        <v>46162</v>
      </c>
      <c r="F7846" t="inlineStr">
        <is>
          <t>Violations were cited in the following area(s).</t>
        </is>
      </c>
      <c r="G7846" t="inlineStr">
        <is>
          <t>08B</t>
        </is>
      </c>
      <c r="H7846"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7846" t="inlineStr">
        <is>
          <t>Not Critical</t>
        </is>
      </c>
      <c r="J7846" t="n">
        <v>24</v>
      </c>
      <c r="L7846" s="9">
        <f>A7846&amp;"-"&amp;TEXT(E7846,"yyyymmdd")</f>
        <v/>
      </c>
    </row>
    <row r="7847">
      <c r="A7847" t="n">
        <v>41073493</v>
      </c>
      <c r="B7847" t="inlineStr">
        <is>
          <t>Staten Island</t>
        </is>
      </c>
      <c r="C7847" t="inlineStr">
        <is>
          <t>10305</t>
        </is>
      </c>
      <c r="D7847" t="inlineStr">
        <is>
          <t>Italian</t>
        </is>
      </c>
      <c r="E7847" s="8" t="n">
        <v>46162</v>
      </c>
      <c r="F7847" t="inlineStr">
        <is>
          <t>Violations were cited in the following area(s).</t>
        </is>
      </c>
      <c r="G7847" t="inlineStr">
        <is>
          <t>02B</t>
        </is>
      </c>
      <c r="H7847" t="inlineStr">
        <is>
          <t>Hot TCS food item not held at or above 140 °F.</t>
        </is>
      </c>
      <c r="I7847" t="inlineStr">
        <is>
          <t>Critical</t>
        </is>
      </c>
      <c r="J7847" t="n">
        <v>12</v>
      </c>
      <c r="K7847" t="inlineStr">
        <is>
          <t>A</t>
        </is>
      </c>
      <c r="L7847" s="9">
        <f>A7847&amp;"-"&amp;TEXT(E7847,"yyyymmdd")</f>
        <v/>
      </c>
    </row>
    <row r="7848">
      <c r="A7848" t="n">
        <v>41073493</v>
      </c>
      <c r="B7848" t="inlineStr">
        <is>
          <t>Staten Island</t>
        </is>
      </c>
      <c r="C7848" t="inlineStr">
        <is>
          <t>10305</t>
        </is>
      </c>
      <c r="D7848" t="inlineStr">
        <is>
          <t>Italian</t>
        </is>
      </c>
      <c r="E7848" s="8" t="n">
        <v>46162</v>
      </c>
      <c r="F7848" t="inlineStr">
        <is>
          <t>Violations were cited in the following area(s).</t>
        </is>
      </c>
      <c r="G7848" t="inlineStr">
        <is>
          <t>06D</t>
        </is>
      </c>
      <c r="H7848" t="inlineStr">
        <is>
          <t>Food contact surface not properly washed, rinsed and sanitized after each use and following any activity when contamination may have occurred.</t>
        </is>
      </c>
      <c r="I7848" t="inlineStr">
        <is>
          <t>Critical</t>
        </is>
      </c>
      <c r="J7848" t="n">
        <v>12</v>
      </c>
      <c r="K7848" t="inlineStr">
        <is>
          <t>A</t>
        </is>
      </c>
      <c r="L7848" s="9">
        <f>A7848&amp;"-"&amp;TEXT(E7848,"yyyymmdd")</f>
        <v/>
      </c>
    </row>
    <row r="7849">
      <c r="A7849" t="n">
        <v>41203218</v>
      </c>
      <c r="B7849" t="inlineStr">
        <is>
          <t>Staten Island</t>
        </is>
      </c>
      <c r="D7849" t="inlineStr">
        <is>
          <t>Peruvian</t>
        </is>
      </c>
      <c r="E7849" s="8" t="n">
        <v>46162</v>
      </c>
      <c r="F7849" t="inlineStr">
        <is>
          <t>Violations were cited in the following area(s).</t>
        </is>
      </c>
      <c r="G7849" t="inlineStr">
        <is>
          <t>02G</t>
        </is>
      </c>
      <c r="H7849" t="inlineStr">
        <is>
          <t>Cold TCS food item held above 41 °F; smoked or processed fish held above 38 °F; intact raw eggs held above 45 °F; or reduced oxygen packaged (ROP) TCS foods held above required temperatures except during active necessary preparation.</t>
        </is>
      </c>
      <c r="I7849" t="inlineStr">
        <is>
          <t>Critical</t>
        </is>
      </c>
      <c r="J7849" t="n">
        <v>43</v>
      </c>
      <c r="L7849" s="9">
        <f>A7849&amp;"-"&amp;TEXT(E7849,"yyyymmdd")</f>
        <v/>
      </c>
    </row>
    <row r="7850">
      <c r="A7850" t="n">
        <v>41203218</v>
      </c>
      <c r="B7850" t="inlineStr">
        <is>
          <t>Staten Island</t>
        </is>
      </c>
      <c r="D7850" t="inlineStr">
        <is>
          <t>Peruvian</t>
        </is>
      </c>
      <c r="E7850" s="8" t="n">
        <v>46162</v>
      </c>
      <c r="F7850" t="inlineStr">
        <is>
          <t>Violations were cited in the following area(s).</t>
        </is>
      </c>
      <c r="G7850" t="inlineStr">
        <is>
          <t>04A</t>
        </is>
      </c>
      <c r="H7850" t="inlineStr">
        <is>
          <t>Food Protection Certificate (FPC) not held by manager or supervisor of food operations.</t>
        </is>
      </c>
      <c r="I7850" t="inlineStr">
        <is>
          <t>Critical</t>
        </is>
      </c>
      <c r="J7850" t="n">
        <v>43</v>
      </c>
      <c r="L7850" s="9">
        <f>A7850&amp;"-"&amp;TEXT(E7850,"yyyymmdd")</f>
        <v/>
      </c>
    </row>
    <row r="7851">
      <c r="A7851" t="n">
        <v>41203218</v>
      </c>
      <c r="B7851" t="inlineStr">
        <is>
          <t>Staten Island</t>
        </is>
      </c>
      <c r="D7851" t="inlineStr">
        <is>
          <t>Peruvian</t>
        </is>
      </c>
      <c r="E7851" s="8" t="n">
        <v>46162</v>
      </c>
      <c r="F7851" t="inlineStr">
        <is>
          <t>Violations were cited in the following area(s).</t>
        </is>
      </c>
      <c r="G7851" t="inlineStr">
        <is>
          <t>05D</t>
        </is>
      </c>
      <c r="H785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851" t="inlineStr">
        <is>
          <t>Critical</t>
        </is>
      </c>
      <c r="J7851" t="n">
        <v>43</v>
      </c>
      <c r="L7851" s="9">
        <f>A7851&amp;"-"&amp;TEXT(E7851,"yyyymmdd")</f>
        <v/>
      </c>
    </row>
    <row r="7852">
      <c r="A7852" t="n">
        <v>41203218</v>
      </c>
      <c r="B7852" t="inlineStr">
        <is>
          <t>Staten Island</t>
        </is>
      </c>
      <c r="D7852" t="inlineStr">
        <is>
          <t>Peruvian</t>
        </is>
      </c>
      <c r="E7852" s="8" t="n">
        <v>46162</v>
      </c>
      <c r="F7852" t="inlineStr">
        <is>
          <t>Violations were cited in the following area(s).</t>
        </is>
      </c>
      <c r="G7852" t="inlineStr">
        <is>
          <t>06D</t>
        </is>
      </c>
      <c r="H7852" t="inlineStr">
        <is>
          <t>Food contact surface not properly washed, rinsed and sanitized after each use and following any activity when contamination may have occurred.</t>
        </is>
      </c>
      <c r="I7852" t="inlineStr">
        <is>
          <t>Critical</t>
        </is>
      </c>
      <c r="J7852" t="n">
        <v>43</v>
      </c>
      <c r="L7852" s="9">
        <f>A7852&amp;"-"&amp;TEXT(E7852,"yyyymmdd")</f>
        <v/>
      </c>
    </row>
    <row r="7853">
      <c r="A7853" t="n">
        <v>41203218</v>
      </c>
      <c r="B7853" t="inlineStr">
        <is>
          <t>Staten Island</t>
        </is>
      </c>
      <c r="D7853" t="inlineStr">
        <is>
          <t>Peruvian</t>
        </is>
      </c>
      <c r="E7853" s="8" t="n">
        <v>46162</v>
      </c>
      <c r="F7853" t="inlineStr">
        <is>
          <t>Violations were cited in the following area(s).</t>
        </is>
      </c>
      <c r="G7853" t="inlineStr">
        <is>
          <t>08C</t>
        </is>
      </c>
      <c r="H7853" t="inlineStr">
        <is>
          <t>Pesticide not properly labeled or used by unlicensed individual. Pesticide, other toxic chemical improperly used/stored. Unprotected, unlocked bait station used.</t>
        </is>
      </c>
      <c r="I7853" t="inlineStr">
        <is>
          <t>Not Critical</t>
        </is>
      </c>
      <c r="J7853" t="n">
        <v>43</v>
      </c>
      <c r="L7853" s="9">
        <f>A7853&amp;"-"&amp;TEXT(E7853,"yyyymmdd")</f>
        <v/>
      </c>
    </row>
    <row r="7854">
      <c r="A7854" t="n">
        <v>41203218</v>
      </c>
      <c r="B7854" t="inlineStr">
        <is>
          <t>Staten Island</t>
        </is>
      </c>
      <c r="D7854" t="inlineStr">
        <is>
          <t>Peruvian</t>
        </is>
      </c>
      <c r="E7854" s="8" t="n">
        <v>46162</v>
      </c>
      <c r="F7854" t="inlineStr">
        <is>
          <t>Violations were cited in the following area(s).</t>
        </is>
      </c>
      <c r="G7854" t="inlineStr">
        <is>
          <t>09E</t>
        </is>
      </c>
      <c r="H7854" t="inlineStr">
        <is>
          <t>Wash hands sign not posted near or above hand washing sink.</t>
        </is>
      </c>
      <c r="I7854" t="inlineStr">
        <is>
          <t>Not Critical</t>
        </is>
      </c>
      <c r="J7854" t="n">
        <v>43</v>
      </c>
      <c r="L7854" s="9">
        <f>A7854&amp;"-"&amp;TEXT(E7854,"yyyymmdd")</f>
        <v/>
      </c>
    </row>
    <row r="7855">
      <c r="A7855" t="n">
        <v>41203218</v>
      </c>
      <c r="B7855" t="inlineStr">
        <is>
          <t>Staten Island</t>
        </is>
      </c>
      <c r="D7855" t="inlineStr">
        <is>
          <t>Peruvian</t>
        </is>
      </c>
      <c r="E7855" s="8" t="n">
        <v>46162</v>
      </c>
      <c r="F7855" t="inlineStr">
        <is>
          <t>Violations were cited in the following area(s).</t>
        </is>
      </c>
      <c r="G7855" t="inlineStr">
        <is>
          <t>10F</t>
        </is>
      </c>
      <c r="H7855" t="inlineStr">
        <is>
          <t>Non-food contact surface or equipment made of unacceptable material, not kept clean, or not properly sealed, raised, spaced or movable to allow accessibility for cleaning on all sides, above and underneath the unit.</t>
        </is>
      </c>
      <c r="I7855" t="inlineStr">
        <is>
          <t>Not Critical</t>
        </is>
      </c>
      <c r="J7855" t="n">
        <v>43</v>
      </c>
      <c r="L7855" s="9">
        <f>A7855&amp;"-"&amp;TEXT(E7855,"yyyymmdd")</f>
        <v/>
      </c>
    </row>
    <row r="7856">
      <c r="A7856" t="n">
        <v>41421941</v>
      </c>
      <c r="B7856" t="inlineStr">
        <is>
          <t>Queens</t>
        </is>
      </c>
      <c r="C7856" t="inlineStr">
        <is>
          <t>11414</t>
        </is>
      </c>
      <c r="D7856" t="inlineStr">
        <is>
          <t>Donuts</t>
        </is>
      </c>
      <c r="E7856" s="8" t="n">
        <v>46162</v>
      </c>
      <c r="F7856" t="inlineStr">
        <is>
          <t>Violations were cited in the following area(s).</t>
        </is>
      </c>
      <c r="G7856" t="inlineStr">
        <is>
          <t>04N</t>
        </is>
      </c>
      <c r="H7856" t="inlineStr">
        <is>
          <t>Filth flies or food/refuse/sewage associated with (FRSA) flies or other nuisance pests in establishment’s food and/or non-food areas. FRSA flies include house flies, blow flies, bottle flies, flesh flies, drain flies, Phorid flies and fruit flies.</t>
        </is>
      </c>
      <c r="I7856" t="inlineStr">
        <is>
          <t>Critical</t>
        </is>
      </c>
      <c r="J7856" t="n">
        <v>12</v>
      </c>
      <c r="K7856" t="inlineStr">
        <is>
          <t>A</t>
        </is>
      </c>
      <c r="L7856" s="9">
        <f>A7856&amp;"-"&amp;TEXT(E7856,"yyyymmdd")</f>
        <v/>
      </c>
    </row>
    <row r="7857">
      <c r="A7857" t="n">
        <v>41421941</v>
      </c>
      <c r="B7857" t="inlineStr">
        <is>
          <t>Queens</t>
        </is>
      </c>
      <c r="C7857" t="inlineStr">
        <is>
          <t>11414</t>
        </is>
      </c>
      <c r="D7857" t="inlineStr">
        <is>
          <t>Donuts</t>
        </is>
      </c>
      <c r="E7857" s="8" t="n">
        <v>46162</v>
      </c>
      <c r="F7857" t="inlineStr">
        <is>
          <t>Violations were cited in the following area(s).</t>
        </is>
      </c>
      <c r="G7857" t="inlineStr">
        <is>
          <t>08A</t>
        </is>
      </c>
      <c r="H7857" t="inlineStr">
        <is>
          <t>Establishment is not free of harborage or conditions conducive to rodents, insects or other pests.</t>
        </is>
      </c>
      <c r="I7857" t="inlineStr">
        <is>
          <t>Not Critical</t>
        </is>
      </c>
      <c r="J7857" t="n">
        <v>12</v>
      </c>
      <c r="K7857" t="inlineStr">
        <is>
          <t>A</t>
        </is>
      </c>
      <c r="L7857" s="9">
        <f>A7857&amp;"-"&amp;TEXT(E7857,"yyyymmdd")</f>
        <v/>
      </c>
    </row>
    <row r="7858">
      <c r="A7858" t="n">
        <v>41421941</v>
      </c>
      <c r="B7858" t="inlineStr">
        <is>
          <t>Queens</t>
        </is>
      </c>
      <c r="C7858" t="inlineStr">
        <is>
          <t>11414</t>
        </is>
      </c>
      <c r="D7858" t="inlineStr">
        <is>
          <t>Donuts</t>
        </is>
      </c>
      <c r="E7858" s="8" t="n">
        <v>46162</v>
      </c>
      <c r="F7858" t="inlineStr">
        <is>
          <t>Violations were cited in the following area(s).</t>
        </is>
      </c>
      <c r="G7858" t="inlineStr">
        <is>
          <t>10F</t>
        </is>
      </c>
      <c r="H7858" t="inlineStr">
        <is>
          <t>Non-food contact surface or equipment made of unacceptable material, not kept clean, or not properly sealed, raised, spaced or movable to allow accessibility for cleaning on all sides, above and underneath the unit.</t>
        </is>
      </c>
      <c r="I7858" t="inlineStr">
        <is>
          <t>Not Critical</t>
        </is>
      </c>
      <c r="J7858" t="n">
        <v>12</v>
      </c>
      <c r="K7858" t="inlineStr">
        <is>
          <t>A</t>
        </is>
      </c>
      <c r="L7858" s="9">
        <f>A7858&amp;"-"&amp;TEXT(E7858,"yyyymmdd")</f>
        <v/>
      </c>
    </row>
    <row r="7859">
      <c r="A7859" t="n">
        <v>41501061</v>
      </c>
      <c r="B7859" t="inlineStr">
        <is>
          <t>Manhattan</t>
        </is>
      </c>
      <c r="C7859" t="inlineStr">
        <is>
          <t>10030</t>
        </is>
      </c>
      <c r="D7859" t="inlineStr">
        <is>
          <t>Soul Food</t>
        </is>
      </c>
      <c r="E7859" s="8" t="n">
        <v>46162</v>
      </c>
      <c r="F7859" t="inlineStr">
        <is>
          <t>Violations were cited in the following area(s).</t>
        </is>
      </c>
      <c r="G7859" t="inlineStr">
        <is>
          <t>03A</t>
        </is>
      </c>
      <c r="H7859"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7859" t="inlineStr">
        <is>
          <t>Critical</t>
        </is>
      </c>
      <c r="J7859" t="n">
        <v>12</v>
      </c>
      <c r="K7859" t="inlineStr">
        <is>
          <t>A</t>
        </is>
      </c>
      <c r="L7859" s="9">
        <f>A7859&amp;"-"&amp;TEXT(E7859,"yyyymmdd")</f>
        <v/>
      </c>
    </row>
    <row r="7860">
      <c r="A7860" t="n">
        <v>41501061</v>
      </c>
      <c r="B7860" t="inlineStr">
        <is>
          <t>Manhattan</t>
        </is>
      </c>
      <c r="C7860" t="inlineStr">
        <is>
          <t>10030</t>
        </is>
      </c>
      <c r="D7860" t="inlineStr">
        <is>
          <t>Soul Food</t>
        </is>
      </c>
      <c r="E7860" s="8" t="n">
        <v>46162</v>
      </c>
      <c r="F7860" t="inlineStr">
        <is>
          <t>Violations were cited in the following area(s).</t>
        </is>
      </c>
      <c r="G7860" t="inlineStr">
        <is>
          <t>10F</t>
        </is>
      </c>
      <c r="H7860" t="inlineStr">
        <is>
          <t>Non-food contact surface or equipment made of unacceptable material, not kept clean, or not properly sealed, raised, spaced or movable to allow accessibility for cleaning on all sides, above and underneath the unit.</t>
        </is>
      </c>
      <c r="I7860" t="inlineStr">
        <is>
          <t>Not Critical</t>
        </is>
      </c>
      <c r="J7860" t="n">
        <v>12</v>
      </c>
      <c r="K7860" t="inlineStr">
        <is>
          <t>A</t>
        </is>
      </c>
      <c r="L7860" s="9">
        <f>A7860&amp;"-"&amp;TEXT(E7860,"yyyymmdd")</f>
        <v/>
      </c>
    </row>
    <row r="7861">
      <c r="A7861" t="n">
        <v>41555821</v>
      </c>
      <c r="B7861" t="inlineStr">
        <is>
          <t>Staten Island</t>
        </is>
      </c>
      <c r="C7861" t="inlineStr">
        <is>
          <t>10308</t>
        </is>
      </c>
      <c r="D7861" t="inlineStr">
        <is>
          <t>Bottled Beverages</t>
        </is>
      </c>
      <c r="E7861" s="8" t="n">
        <v>46162</v>
      </c>
      <c r="F7861" t="inlineStr">
        <is>
          <t>Violations were cited in the following area(s).</t>
        </is>
      </c>
      <c r="G7861" t="inlineStr">
        <is>
          <t>05D</t>
        </is>
      </c>
      <c r="H786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861" t="inlineStr">
        <is>
          <t>Critical</t>
        </is>
      </c>
      <c r="J7861" t="n">
        <v>12</v>
      </c>
      <c r="K7861" t="inlineStr">
        <is>
          <t>A</t>
        </is>
      </c>
      <c r="L7861" s="9">
        <f>A7861&amp;"-"&amp;TEXT(E7861,"yyyymmdd")</f>
        <v/>
      </c>
    </row>
    <row r="7862">
      <c r="A7862" t="n">
        <v>41555821</v>
      </c>
      <c r="B7862" t="inlineStr">
        <is>
          <t>Staten Island</t>
        </is>
      </c>
      <c r="C7862" t="inlineStr">
        <is>
          <t>10308</t>
        </is>
      </c>
      <c r="D7862" t="inlineStr">
        <is>
          <t>Bottled Beverages</t>
        </is>
      </c>
      <c r="E7862" s="8" t="n">
        <v>46162</v>
      </c>
      <c r="F7862" t="inlineStr">
        <is>
          <t>Violations were cited in the following area(s).</t>
        </is>
      </c>
      <c r="G7862" t="inlineStr">
        <is>
          <t>10F</t>
        </is>
      </c>
      <c r="H7862" t="inlineStr">
        <is>
          <t>Non-food contact surface or equipment made of unacceptable material, not kept clean, or not properly sealed, raised, spaced or movable to allow accessibility for cleaning on all sides, above and underneath the unit.</t>
        </is>
      </c>
      <c r="I7862" t="inlineStr">
        <is>
          <t>Not Critical</t>
        </is>
      </c>
      <c r="J7862" t="n">
        <v>12</v>
      </c>
      <c r="K7862" t="inlineStr">
        <is>
          <t>A</t>
        </is>
      </c>
      <c r="L7862" s="9">
        <f>A7862&amp;"-"&amp;TEXT(E7862,"yyyymmdd")</f>
        <v/>
      </c>
    </row>
    <row r="7863">
      <c r="A7863" t="n">
        <v>41584432</v>
      </c>
      <c r="B7863" t="inlineStr">
        <is>
          <t>Staten Island</t>
        </is>
      </c>
      <c r="C7863" t="inlineStr">
        <is>
          <t>10312</t>
        </is>
      </c>
      <c r="D7863" t="inlineStr">
        <is>
          <t>Hamburgers</t>
        </is>
      </c>
      <c r="E7863" s="8" t="n">
        <v>46162</v>
      </c>
      <c r="F7863" t="inlineStr">
        <is>
          <t>Violations were cited in the following area(s).</t>
        </is>
      </c>
      <c r="G7863" t="inlineStr">
        <is>
          <t>04L</t>
        </is>
      </c>
      <c r="H7863" t="inlineStr">
        <is>
          <t>Evidence of mice or live mice in establishment's food or non-food areas.</t>
        </is>
      </c>
      <c r="I7863" t="inlineStr">
        <is>
          <t>Critical</t>
        </is>
      </c>
      <c r="J7863" t="n">
        <v>9</v>
      </c>
      <c r="K7863" t="inlineStr">
        <is>
          <t>A</t>
        </is>
      </c>
      <c r="L7863" s="9">
        <f>A7863&amp;"-"&amp;TEXT(E7863,"yyyymmdd")</f>
        <v/>
      </c>
    </row>
    <row r="7864">
      <c r="A7864" t="n">
        <v>41584432</v>
      </c>
      <c r="B7864" t="inlineStr">
        <is>
          <t>Staten Island</t>
        </is>
      </c>
      <c r="C7864" t="inlineStr">
        <is>
          <t>10312</t>
        </is>
      </c>
      <c r="D7864" t="inlineStr">
        <is>
          <t>Hamburgers</t>
        </is>
      </c>
      <c r="E7864" s="8" t="n">
        <v>46162</v>
      </c>
      <c r="F7864" t="inlineStr">
        <is>
          <t>Violations were cited in the following area(s).</t>
        </is>
      </c>
      <c r="G7864" t="inlineStr">
        <is>
          <t>08A</t>
        </is>
      </c>
      <c r="H7864" t="inlineStr">
        <is>
          <t>Establishment is not free of harborage or conditions conducive to rodents, insects or other pests.</t>
        </is>
      </c>
      <c r="I7864" t="inlineStr">
        <is>
          <t>Not Critical</t>
        </is>
      </c>
      <c r="J7864" t="n">
        <v>9</v>
      </c>
      <c r="K7864" t="inlineStr">
        <is>
          <t>A</t>
        </is>
      </c>
      <c r="L7864" s="9">
        <f>A7864&amp;"-"&amp;TEXT(E7864,"yyyymmdd")</f>
        <v/>
      </c>
    </row>
    <row r="7865">
      <c r="A7865" t="n">
        <v>41652507</v>
      </c>
      <c r="B7865" t="inlineStr">
        <is>
          <t>Queens</t>
        </is>
      </c>
      <c r="C7865" t="inlineStr">
        <is>
          <t>11375</t>
        </is>
      </c>
      <c r="D7865" t="inlineStr">
        <is>
          <t>Sandwiches</t>
        </is>
      </c>
      <c r="E7865" s="8" t="n">
        <v>46162</v>
      </c>
      <c r="F7865" t="inlineStr">
        <is>
          <t>Violations were cited in the following area(s).</t>
        </is>
      </c>
      <c r="G7865" t="inlineStr">
        <is>
          <t>02G</t>
        </is>
      </c>
      <c r="H7865" t="inlineStr">
        <is>
          <t>Cold TCS food item held above 41 °F; smoked or processed fish held above 38 °F; intact raw eggs held above 45 °F; or reduced oxygen packaged (ROP) TCS foods held above required temperatures except during active necessary preparation.</t>
        </is>
      </c>
      <c r="I7865" t="inlineStr">
        <is>
          <t>Critical</t>
        </is>
      </c>
      <c r="J7865" t="n">
        <v>12</v>
      </c>
      <c r="K7865" t="inlineStr">
        <is>
          <t>A</t>
        </is>
      </c>
      <c r="L7865" s="9">
        <f>A7865&amp;"-"&amp;TEXT(E7865,"yyyymmdd")</f>
        <v/>
      </c>
    </row>
    <row r="7866">
      <c r="A7866" t="n">
        <v>41652507</v>
      </c>
      <c r="B7866" t="inlineStr">
        <is>
          <t>Queens</t>
        </is>
      </c>
      <c r="C7866" t="inlineStr">
        <is>
          <t>11375</t>
        </is>
      </c>
      <c r="D7866" t="inlineStr">
        <is>
          <t>Sandwiches</t>
        </is>
      </c>
      <c r="E7866" s="8" t="n">
        <v>46162</v>
      </c>
      <c r="F7866" t="inlineStr">
        <is>
          <t>Violations were cited in the following area(s).</t>
        </is>
      </c>
      <c r="G7866" t="inlineStr">
        <is>
          <t>06D</t>
        </is>
      </c>
      <c r="H7866" t="inlineStr">
        <is>
          <t>Food contact surface not properly washed, rinsed and sanitized after each use and following any activity when contamination may have occurred.</t>
        </is>
      </c>
      <c r="I7866" t="inlineStr">
        <is>
          <t>Critical</t>
        </is>
      </c>
      <c r="J7866" t="n">
        <v>12</v>
      </c>
      <c r="K7866" t="inlineStr">
        <is>
          <t>A</t>
        </is>
      </c>
      <c r="L7866" s="9">
        <f>A7866&amp;"-"&amp;TEXT(E7866,"yyyymmdd")</f>
        <v/>
      </c>
    </row>
    <row r="7867">
      <c r="A7867" t="n">
        <v>50044577</v>
      </c>
      <c r="B7867" t="inlineStr">
        <is>
          <t>Bronx</t>
        </is>
      </c>
      <c r="C7867" t="inlineStr">
        <is>
          <t>10460</t>
        </is>
      </c>
      <c r="D7867" t="inlineStr">
        <is>
          <t>Hamburgers</t>
        </is>
      </c>
      <c r="E7867" s="8" t="n">
        <v>46162</v>
      </c>
      <c r="F7867" t="inlineStr">
        <is>
          <t>Establishment Closed by DOHMH. Violations were cited in the following area(s) and those requiring immediate action were addressed.</t>
        </is>
      </c>
      <c r="G7867" t="inlineStr">
        <is>
          <t>02G</t>
        </is>
      </c>
      <c r="H7867" t="inlineStr">
        <is>
          <t>Cold TCS food item held above 41 °F; smoked or processed fish held above 38 °F; intact raw eggs held above 45 °F; or reduced oxygen packaged (ROP) TCS foods held above required temperatures except during active necessary preparation.</t>
        </is>
      </c>
      <c r="I7867" t="inlineStr">
        <is>
          <t>Critical</t>
        </is>
      </c>
      <c r="J7867" t="n">
        <v>47</v>
      </c>
      <c r="L7867" s="9">
        <f>A7867&amp;"-"&amp;TEXT(E7867,"yyyymmdd")</f>
        <v/>
      </c>
    </row>
    <row r="7868">
      <c r="A7868" t="n">
        <v>50044577</v>
      </c>
      <c r="B7868" t="inlineStr">
        <is>
          <t>Bronx</t>
        </is>
      </c>
      <c r="C7868" t="inlineStr">
        <is>
          <t>10460</t>
        </is>
      </c>
      <c r="D7868" t="inlineStr">
        <is>
          <t>Hamburgers</t>
        </is>
      </c>
      <c r="E7868" s="8" t="n">
        <v>46162</v>
      </c>
      <c r="F7868" t="inlineStr">
        <is>
          <t>Establishment Closed by DOHMH. Violations were cited in the following area(s) and those requiring immediate action were addressed.</t>
        </is>
      </c>
      <c r="G7868" t="inlineStr">
        <is>
          <t>05F</t>
        </is>
      </c>
      <c r="H7868" t="inlineStr">
        <is>
          <t>Insufficient or no hot holding, cold storage or cold holding equipment provided to maintain Time/Temperature Control for Safety Foods (TCS) at required temperatures</t>
        </is>
      </c>
      <c r="I7868" t="inlineStr">
        <is>
          <t>Critical</t>
        </is>
      </c>
      <c r="J7868" t="n">
        <v>47</v>
      </c>
      <c r="L7868" s="9">
        <f>A7868&amp;"-"&amp;TEXT(E7868,"yyyymmdd")</f>
        <v/>
      </c>
    </row>
    <row r="7869">
      <c r="A7869" t="n">
        <v>50044577</v>
      </c>
      <c r="B7869" t="inlineStr">
        <is>
          <t>Bronx</t>
        </is>
      </c>
      <c r="C7869" t="inlineStr">
        <is>
          <t>10460</t>
        </is>
      </c>
      <c r="D7869" t="inlineStr">
        <is>
          <t>Hamburgers</t>
        </is>
      </c>
      <c r="E7869" s="8" t="n">
        <v>46162</v>
      </c>
      <c r="F7869" t="inlineStr">
        <is>
          <t>Establishment Closed by DOHMH. Violations were cited in the following area(s) and those requiring immediate action were addressed.</t>
        </is>
      </c>
      <c r="G7869" t="inlineStr">
        <is>
          <t>06D</t>
        </is>
      </c>
      <c r="H7869" t="inlineStr">
        <is>
          <t>Food contact surface not properly washed, rinsed and sanitized after each use and following any activity when contamination may have occurred.</t>
        </is>
      </c>
      <c r="I7869" t="inlineStr">
        <is>
          <t>Critical</t>
        </is>
      </c>
      <c r="J7869" t="n">
        <v>47</v>
      </c>
      <c r="L7869" s="9">
        <f>A7869&amp;"-"&amp;TEXT(E7869,"yyyymmdd")</f>
        <v/>
      </c>
    </row>
    <row r="7870">
      <c r="A7870" t="n">
        <v>50044577</v>
      </c>
      <c r="B7870" t="inlineStr">
        <is>
          <t>Bronx</t>
        </is>
      </c>
      <c r="C7870" t="inlineStr">
        <is>
          <t>10460</t>
        </is>
      </c>
      <c r="D7870" t="inlineStr">
        <is>
          <t>Hamburgers</t>
        </is>
      </c>
      <c r="E7870" s="8" t="n">
        <v>46162</v>
      </c>
      <c r="F7870" t="inlineStr">
        <is>
          <t>Establishment Closed by DOHMH. Violations were cited in the following area(s) and those requiring immediate action were addressed.</t>
        </is>
      </c>
      <c r="G7870" t="inlineStr">
        <is>
          <t>10F</t>
        </is>
      </c>
      <c r="H7870" t="inlineStr">
        <is>
          <t>Non-food contact surface or equipment made of unacceptable material, not kept clean, or not properly sealed, raised, spaced or movable to allow accessibility for cleaning on all sides, above and underneath the unit.</t>
        </is>
      </c>
      <c r="I7870" t="inlineStr">
        <is>
          <t>Not Critical</t>
        </is>
      </c>
      <c r="J7870" t="n">
        <v>47</v>
      </c>
      <c r="L7870" s="9">
        <f>A7870&amp;"-"&amp;TEXT(E7870,"yyyymmdd")</f>
        <v/>
      </c>
    </row>
    <row r="7871">
      <c r="A7871" t="n">
        <v>50082236</v>
      </c>
      <c r="B7871" t="inlineStr">
        <is>
          <t>Queens</t>
        </is>
      </c>
      <c r="C7871" t="inlineStr">
        <is>
          <t>11432</t>
        </is>
      </c>
      <c r="D7871" t="inlineStr">
        <is>
          <t>Sandwiches</t>
        </is>
      </c>
      <c r="E7871" s="8" t="n">
        <v>46162</v>
      </c>
      <c r="F7871" t="inlineStr">
        <is>
          <t>Violations were cited in the following area(s).</t>
        </is>
      </c>
      <c r="G7871" t="inlineStr">
        <is>
          <t>02G</t>
        </is>
      </c>
      <c r="H7871" t="inlineStr">
        <is>
          <t>Cold TCS food item held above 41 °F; smoked or processed fish held above 38 °F; intact raw eggs held above 45 °F; or reduced oxygen packaged (ROP) TCS foods held above required temperatures except during active necessary preparation.</t>
        </is>
      </c>
      <c r="I7871" t="inlineStr">
        <is>
          <t>Critical</t>
        </is>
      </c>
      <c r="J7871" t="n">
        <v>12</v>
      </c>
      <c r="K7871" t="inlineStr">
        <is>
          <t>A</t>
        </is>
      </c>
      <c r="L7871" s="9">
        <f>A7871&amp;"-"&amp;TEXT(E7871,"yyyymmdd")</f>
        <v/>
      </c>
    </row>
    <row r="7872">
      <c r="A7872" t="n">
        <v>50082236</v>
      </c>
      <c r="B7872" t="inlineStr">
        <is>
          <t>Queens</t>
        </is>
      </c>
      <c r="C7872" t="inlineStr">
        <is>
          <t>11432</t>
        </is>
      </c>
      <c r="D7872" t="inlineStr">
        <is>
          <t>Sandwiches</t>
        </is>
      </c>
      <c r="E7872" s="8" t="n">
        <v>46162</v>
      </c>
      <c r="F7872" t="inlineStr">
        <is>
          <t>Violations were cited in the following area(s).</t>
        </is>
      </c>
      <c r="G7872" t="inlineStr">
        <is>
          <t>04J</t>
        </is>
      </c>
      <c r="H7872" t="inlineStr">
        <is>
          <t>Properly scaled and calibrated thermometer or thermocouple not provided or not readily accessible in food preparation and hot/cold holding areas to measure temperatures of TCS foods during cooking, cooling, reheating, and holding.</t>
        </is>
      </c>
      <c r="I7872" t="inlineStr">
        <is>
          <t>Critical</t>
        </is>
      </c>
      <c r="J7872" t="n">
        <v>12</v>
      </c>
      <c r="K7872" t="inlineStr">
        <is>
          <t>A</t>
        </is>
      </c>
      <c r="L7872" s="9">
        <f>A7872&amp;"-"&amp;TEXT(E7872,"yyyymmdd")</f>
        <v/>
      </c>
    </row>
    <row r="7873">
      <c r="A7873" t="n">
        <v>50088412</v>
      </c>
      <c r="B7873" t="inlineStr">
        <is>
          <t>Manhattan</t>
        </is>
      </c>
      <c r="C7873" t="inlineStr">
        <is>
          <t>10012</t>
        </is>
      </c>
      <c r="D7873" t="inlineStr">
        <is>
          <t>Frozen Desserts</t>
        </is>
      </c>
      <c r="E7873" s="8" t="n">
        <v>46162</v>
      </c>
      <c r="F7873" t="inlineStr">
        <is>
          <t>Violations were cited in the following area(s).</t>
        </is>
      </c>
      <c r="G7873" t="inlineStr">
        <is>
          <t>05D</t>
        </is>
      </c>
      <c r="H787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873" t="inlineStr">
        <is>
          <t>Critical</t>
        </is>
      </c>
      <c r="J7873" t="n">
        <v>12</v>
      </c>
      <c r="K7873" t="inlineStr">
        <is>
          <t>A</t>
        </is>
      </c>
      <c r="L7873" s="9">
        <f>A7873&amp;"-"&amp;TEXT(E7873,"yyyymmdd")</f>
        <v/>
      </c>
    </row>
    <row r="7874">
      <c r="A7874" t="n">
        <v>50088412</v>
      </c>
      <c r="B7874" t="inlineStr">
        <is>
          <t>Manhattan</t>
        </is>
      </c>
      <c r="C7874" t="inlineStr">
        <is>
          <t>10012</t>
        </is>
      </c>
      <c r="D7874" t="inlineStr">
        <is>
          <t>Frozen Desserts</t>
        </is>
      </c>
      <c r="E7874" s="8" t="n">
        <v>46162</v>
      </c>
      <c r="F7874" t="inlineStr">
        <is>
          <t>Violations were cited in the following area(s).</t>
        </is>
      </c>
      <c r="G7874" t="inlineStr">
        <is>
          <t>09E</t>
        </is>
      </c>
      <c r="H7874" t="inlineStr">
        <is>
          <t>Wash hands sign not posted near or above hand washing sink.</t>
        </is>
      </c>
      <c r="I7874" t="inlineStr">
        <is>
          <t>Not Critical</t>
        </is>
      </c>
      <c r="J7874" t="n">
        <v>12</v>
      </c>
      <c r="K7874" t="inlineStr">
        <is>
          <t>A</t>
        </is>
      </c>
      <c r="L7874" s="9">
        <f>A7874&amp;"-"&amp;TEXT(E7874,"yyyymmdd")</f>
        <v/>
      </c>
    </row>
    <row r="7875">
      <c r="A7875" t="n">
        <v>50089786</v>
      </c>
      <c r="B7875" t="inlineStr">
        <is>
          <t>Manhattan</t>
        </is>
      </c>
      <c r="C7875" t="inlineStr">
        <is>
          <t>10007</t>
        </is>
      </c>
      <c r="D7875" t="inlineStr">
        <is>
          <t>American</t>
        </is>
      </c>
      <c r="E7875" s="8" t="n">
        <v>46162</v>
      </c>
      <c r="F7875" t="inlineStr">
        <is>
          <t>Violations were cited in the following area(s).</t>
        </is>
      </c>
      <c r="G7875" t="inlineStr">
        <is>
          <t>02F</t>
        </is>
      </c>
      <c r="H7875" t="inlineStr">
        <is>
          <t>Meat, fish, molluscan shellfish, unpasteurized raw shell eggs, poultry or other TCS offered or served raw or undercooked and written notice not provided to consumer.</t>
        </is>
      </c>
      <c r="I7875" t="inlineStr">
        <is>
          <t>Critical</t>
        </is>
      </c>
      <c r="J7875" t="n">
        <v>42</v>
      </c>
      <c r="L7875" s="9">
        <f>A7875&amp;"-"&amp;TEXT(E7875,"yyyymmdd")</f>
        <v/>
      </c>
    </row>
    <row r="7876">
      <c r="A7876" t="n">
        <v>50089786</v>
      </c>
      <c r="B7876" t="inlineStr">
        <is>
          <t>Manhattan</t>
        </is>
      </c>
      <c r="C7876" t="inlineStr">
        <is>
          <t>10007</t>
        </is>
      </c>
      <c r="D7876" t="inlineStr">
        <is>
          <t>American</t>
        </is>
      </c>
      <c r="E7876" s="8" t="n">
        <v>46162</v>
      </c>
      <c r="F7876" t="inlineStr">
        <is>
          <t>Violations were cited in the following area(s).</t>
        </is>
      </c>
      <c r="G7876" t="inlineStr">
        <is>
          <t>04A</t>
        </is>
      </c>
      <c r="H7876" t="inlineStr">
        <is>
          <t>Food Protection Certificate (FPC) not held by manager or supervisor of food operations.</t>
        </is>
      </c>
      <c r="I7876" t="inlineStr">
        <is>
          <t>Critical</t>
        </is>
      </c>
      <c r="J7876" t="n">
        <v>42</v>
      </c>
      <c r="L7876" s="9">
        <f>A7876&amp;"-"&amp;TEXT(E7876,"yyyymmdd")</f>
        <v/>
      </c>
    </row>
    <row r="7877">
      <c r="A7877" t="n">
        <v>50089786</v>
      </c>
      <c r="B7877" t="inlineStr">
        <is>
          <t>Manhattan</t>
        </is>
      </c>
      <c r="C7877" t="inlineStr">
        <is>
          <t>10007</t>
        </is>
      </c>
      <c r="D7877" t="inlineStr">
        <is>
          <t>American</t>
        </is>
      </c>
      <c r="E7877" s="8" t="n">
        <v>46162</v>
      </c>
      <c r="F7877" t="inlineStr">
        <is>
          <t>Violations were cited in the following area(s).</t>
        </is>
      </c>
      <c r="G7877" t="inlineStr">
        <is>
          <t>04H</t>
        </is>
      </c>
      <c r="H7877" t="inlineStr">
        <is>
          <t>Raw, cooked or prepared food is adulterated, contaminated, cross-contaminated, or not discarded in accordance with HACCP plan.</t>
        </is>
      </c>
      <c r="I7877" t="inlineStr">
        <is>
          <t>Critical</t>
        </is>
      </c>
      <c r="J7877" t="n">
        <v>42</v>
      </c>
      <c r="L7877" s="9">
        <f>A7877&amp;"-"&amp;TEXT(E7877,"yyyymmdd")</f>
        <v/>
      </c>
    </row>
    <row r="7878">
      <c r="A7878" t="n">
        <v>50089786</v>
      </c>
      <c r="B7878" t="inlineStr">
        <is>
          <t>Manhattan</t>
        </is>
      </c>
      <c r="C7878" t="inlineStr">
        <is>
          <t>10007</t>
        </is>
      </c>
      <c r="D7878" t="inlineStr">
        <is>
          <t>American</t>
        </is>
      </c>
      <c r="E7878" s="8" t="n">
        <v>46162</v>
      </c>
      <c r="F7878" t="inlineStr">
        <is>
          <t>Violations were cited in the following area(s).</t>
        </is>
      </c>
      <c r="G7878" t="inlineStr">
        <is>
          <t>06C</t>
        </is>
      </c>
      <c r="H787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878" t="inlineStr">
        <is>
          <t>Critical</t>
        </is>
      </c>
      <c r="J7878" t="n">
        <v>42</v>
      </c>
      <c r="L7878" s="9">
        <f>A7878&amp;"-"&amp;TEXT(E7878,"yyyymmdd")</f>
        <v/>
      </c>
    </row>
    <row r="7879">
      <c r="A7879" t="n">
        <v>50089786</v>
      </c>
      <c r="B7879" t="inlineStr">
        <is>
          <t>Manhattan</t>
        </is>
      </c>
      <c r="C7879" t="inlineStr">
        <is>
          <t>10007</t>
        </is>
      </c>
      <c r="D7879" t="inlineStr">
        <is>
          <t>American</t>
        </is>
      </c>
      <c r="E7879" s="8" t="n">
        <v>46162</v>
      </c>
      <c r="F7879" t="inlineStr">
        <is>
          <t>Violations were cited in the following area(s).</t>
        </is>
      </c>
      <c r="G7879" t="inlineStr">
        <is>
          <t>06D</t>
        </is>
      </c>
      <c r="H7879" t="inlineStr">
        <is>
          <t>Food contact surface not properly washed, rinsed and sanitized after each use and following any activity when contamination may have occurred.</t>
        </is>
      </c>
      <c r="I7879" t="inlineStr">
        <is>
          <t>Critical</t>
        </is>
      </c>
      <c r="J7879" t="n">
        <v>42</v>
      </c>
      <c r="L7879" s="9">
        <f>A7879&amp;"-"&amp;TEXT(E7879,"yyyymmdd")</f>
        <v/>
      </c>
    </row>
    <row r="7880">
      <c r="A7880" t="n">
        <v>50089786</v>
      </c>
      <c r="B7880" t="inlineStr">
        <is>
          <t>Manhattan</t>
        </is>
      </c>
      <c r="C7880" t="inlineStr">
        <is>
          <t>10007</t>
        </is>
      </c>
      <c r="D7880" t="inlineStr">
        <is>
          <t>American</t>
        </is>
      </c>
      <c r="E7880" s="8" t="n">
        <v>46162</v>
      </c>
      <c r="F7880" t="inlineStr">
        <is>
          <t>Violations were cited in the following area(s).</t>
        </is>
      </c>
      <c r="G7880" t="inlineStr">
        <is>
          <t>09A</t>
        </is>
      </c>
      <c r="H7880" t="inlineStr">
        <is>
          <t>Swollen, leaking, rusted or otherwise damaged canned food to be returned to distributor not segregated from intact product and clearly labeled DO NOT USE</t>
        </is>
      </c>
      <c r="I7880" t="inlineStr">
        <is>
          <t>Not Critical</t>
        </is>
      </c>
      <c r="J7880" t="n">
        <v>42</v>
      </c>
      <c r="L7880" s="9">
        <f>A7880&amp;"-"&amp;TEXT(E7880,"yyyymmdd")</f>
        <v/>
      </c>
    </row>
    <row r="7881">
      <c r="A7881" t="n">
        <v>50089786</v>
      </c>
      <c r="B7881" t="inlineStr">
        <is>
          <t>Manhattan</t>
        </is>
      </c>
      <c r="C7881" t="inlineStr">
        <is>
          <t>10007</t>
        </is>
      </c>
      <c r="D7881" t="inlineStr">
        <is>
          <t>American</t>
        </is>
      </c>
      <c r="E7881" s="8" t="n">
        <v>46162</v>
      </c>
      <c r="F7881" t="inlineStr">
        <is>
          <t>Violations were cited in the following area(s).</t>
        </is>
      </c>
      <c r="G7881" t="inlineStr">
        <is>
          <t>10B</t>
        </is>
      </c>
      <c r="H7881" t="inlineStr">
        <is>
          <t>Anti-siphonage or back-flow prevention device not provided where required; equipment or floor not properly drained; sewage disposal system in disrepair or not functioning properly. Condensation or liquid waste improperly disposed of.</t>
        </is>
      </c>
      <c r="I7881" t="inlineStr">
        <is>
          <t>Not Critical</t>
        </is>
      </c>
      <c r="J7881" t="n">
        <v>42</v>
      </c>
      <c r="L7881" s="9">
        <f>A7881&amp;"-"&amp;TEXT(E7881,"yyyymmdd")</f>
        <v/>
      </c>
    </row>
    <row r="7882">
      <c r="A7882" t="n">
        <v>50089786</v>
      </c>
      <c r="B7882" t="inlineStr">
        <is>
          <t>Manhattan</t>
        </is>
      </c>
      <c r="C7882" t="inlineStr">
        <is>
          <t>10007</t>
        </is>
      </c>
      <c r="D7882" t="inlineStr">
        <is>
          <t>American</t>
        </is>
      </c>
      <c r="E7882" s="8" t="n">
        <v>46162</v>
      </c>
      <c r="F7882" t="inlineStr">
        <is>
          <t>Violations were cited in the following area(s).</t>
        </is>
      </c>
      <c r="G7882" t="inlineStr">
        <is>
          <t>10F</t>
        </is>
      </c>
      <c r="H7882" t="inlineStr">
        <is>
          <t>Non-food contact surface or equipment made of unacceptable material, not kept clean, or not properly sealed, raised, spaced or movable to allow accessibility for cleaning on all sides, above and underneath the unit.</t>
        </is>
      </c>
      <c r="I7882" t="inlineStr">
        <is>
          <t>Not Critical</t>
        </is>
      </c>
      <c r="J7882" t="n">
        <v>42</v>
      </c>
      <c r="L7882" s="9">
        <f>A7882&amp;"-"&amp;TEXT(E7882,"yyyymmdd")</f>
        <v/>
      </c>
    </row>
    <row r="7883">
      <c r="A7883" t="n">
        <v>50097790</v>
      </c>
      <c r="B7883" t="inlineStr">
        <is>
          <t>Brooklyn</t>
        </is>
      </c>
      <c r="C7883" t="inlineStr">
        <is>
          <t>11216</t>
        </is>
      </c>
      <c r="D7883" t="inlineStr">
        <is>
          <t>Vegetarian</t>
        </is>
      </c>
      <c r="E7883" s="8" t="n">
        <v>46162</v>
      </c>
      <c r="F7883" t="inlineStr">
        <is>
          <t>Violations were cited in the following area(s).</t>
        </is>
      </c>
      <c r="G7883" t="inlineStr">
        <is>
          <t>03I</t>
        </is>
      </c>
      <c r="H7883" t="inlineStr">
        <is>
          <t>Juice packaged on premises with no or incomplete label, no warning statement</t>
        </is>
      </c>
      <c r="I7883" t="inlineStr">
        <is>
          <t>Critical</t>
        </is>
      </c>
      <c r="J7883" t="n">
        <v>17</v>
      </c>
      <c r="L7883" s="9">
        <f>A7883&amp;"-"&amp;TEXT(E7883,"yyyymmdd")</f>
        <v/>
      </c>
    </row>
    <row r="7884">
      <c r="A7884" t="n">
        <v>50097790</v>
      </c>
      <c r="B7884" t="inlineStr">
        <is>
          <t>Brooklyn</t>
        </is>
      </c>
      <c r="C7884" t="inlineStr">
        <is>
          <t>11216</t>
        </is>
      </c>
      <c r="D7884" t="inlineStr">
        <is>
          <t>Vegetarian</t>
        </is>
      </c>
      <c r="E7884" s="8" t="n">
        <v>46162</v>
      </c>
      <c r="F7884" t="inlineStr">
        <is>
          <t>Violations were cited in the following area(s).</t>
        </is>
      </c>
      <c r="G7884" t="inlineStr">
        <is>
          <t>06D</t>
        </is>
      </c>
      <c r="H7884" t="inlineStr">
        <is>
          <t>Food contact surface not properly washed, rinsed and sanitized after each use and following any activity when contamination may have occurred.</t>
        </is>
      </c>
      <c r="I7884" t="inlineStr">
        <is>
          <t>Critical</t>
        </is>
      </c>
      <c r="J7884" t="n">
        <v>17</v>
      </c>
      <c r="L7884" s="9">
        <f>A7884&amp;"-"&amp;TEXT(E7884,"yyyymmdd")</f>
        <v/>
      </c>
    </row>
    <row r="7885">
      <c r="A7885" t="n">
        <v>50097790</v>
      </c>
      <c r="B7885" t="inlineStr">
        <is>
          <t>Brooklyn</t>
        </is>
      </c>
      <c r="C7885" t="inlineStr">
        <is>
          <t>11216</t>
        </is>
      </c>
      <c r="D7885" t="inlineStr">
        <is>
          <t>Vegetarian</t>
        </is>
      </c>
      <c r="E7885" s="8" t="n">
        <v>46162</v>
      </c>
      <c r="F7885" t="inlineStr">
        <is>
          <t>Violations were cited in the following area(s).</t>
        </is>
      </c>
      <c r="G7885" t="inlineStr">
        <is>
          <t>10F</t>
        </is>
      </c>
      <c r="H7885" t="inlineStr">
        <is>
          <t>Non-food contact surface or equipment made of unacceptable material, not kept clean, or not properly sealed, raised, spaced or movable to allow accessibility for cleaning on all sides, above and underneath the unit.</t>
        </is>
      </c>
      <c r="I7885" t="inlineStr">
        <is>
          <t>Not Critical</t>
        </is>
      </c>
      <c r="J7885" t="n">
        <v>17</v>
      </c>
      <c r="L7885" s="9">
        <f>A7885&amp;"-"&amp;TEXT(E7885,"yyyymmdd")</f>
        <v/>
      </c>
    </row>
    <row r="7886">
      <c r="A7886" t="n">
        <v>50099930</v>
      </c>
      <c r="B7886" t="inlineStr">
        <is>
          <t>Brooklyn</t>
        </is>
      </c>
      <c r="C7886" t="inlineStr">
        <is>
          <t>11216</t>
        </is>
      </c>
      <c r="D7886" t="inlineStr">
        <is>
          <t>American</t>
        </is>
      </c>
      <c r="E7886" s="8" t="n">
        <v>46162</v>
      </c>
      <c r="F7886" t="inlineStr">
        <is>
          <t>Violations were cited in the following area(s).</t>
        </is>
      </c>
      <c r="G7886" t="inlineStr">
        <is>
          <t>08C</t>
        </is>
      </c>
      <c r="H7886" t="inlineStr">
        <is>
          <t>Pesticide not properly labeled or used by unlicensed individual. Pesticide, other toxic chemical improperly used/stored. Unprotected, unlocked bait station used.</t>
        </is>
      </c>
      <c r="I7886" t="inlineStr">
        <is>
          <t>Not Critical</t>
        </is>
      </c>
      <c r="J7886" t="n">
        <v>4</v>
      </c>
      <c r="K7886" t="inlineStr">
        <is>
          <t>A</t>
        </is>
      </c>
      <c r="L7886" s="9">
        <f>A7886&amp;"-"&amp;TEXT(E7886,"yyyymmdd")</f>
        <v/>
      </c>
    </row>
    <row r="7887">
      <c r="A7887" t="n">
        <v>50099930</v>
      </c>
      <c r="B7887" t="inlineStr">
        <is>
          <t>Brooklyn</t>
        </is>
      </c>
      <c r="C7887" t="inlineStr">
        <is>
          <t>11216</t>
        </is>
      </c>
      <c r="D7887" t="inlineStr">
        <is>
          <t>American</t>
        </is>
      </c>
      <c r="E7887" s="8" t="n">
        <v>46162</v>
      </c>
      <c r="F7887" t="inlineStr">
        <is>
          <t>Violations were cited in the following area(s).</t>
        </is>
      </c>
      <c r="G7887" t="inlineStr">
        <is>
          <t>10A</t>
        </is>
      </c>
      <c r="H7887" t="inlineStr">
        <is>
          <t>Toilet facility not maintained or provided with toilet paper, waste receptacle or self-closing door.</t>
        </is>
      </c>
      <c r="I7887" t="inlineStr">
        <is>
          <t>Not Critical</t>
        </is>
      </c>
      <c r="J7887" t="n">
        <v>4</v>
      </c>
      <c r="K7887" t="inlineStr">
        <is>
          <t>A</t>
        </is>
      </c>
      <c r="L7887" s="9">
        <f>A7887&amp;"-"&amp;TEXT(E7887,"yyyymmdd")</f>
        <v/>
      </c>
    </row>
    <row r="7888">
      <c r="A7888" t="n">
        <v>50101276</v>
      </c>
      <c r="B7888" t="inlineStr">
        <is>
          <t>Staten Island</t>
        </is>
      </c>
      <c r="C7888" t="inlineStr">
        <is>
          <t>10305</t>
        </is>
      </c>
      <c r="D7888" t="inlineStr">
        <is>
          <t>Bagels/Pretzels</t>
        </is>
      </c>
      <c r="E7888" s="8" t="n">
        <v>46162</v>
      </c>
      <c r="F7888" t="inlineStr">
        <is>
          <t>Violations were cited in the following area(s).</t>
        </is>
      </c>
      <c r="G7888" t="inlineStr">
        <is>
          <t>02G</t>
        </is>
      </c>
      <c r="H7888" t="inlineStr">
        <is>
          <t>Cold TCS food item held above 41 °F; smoked or processed fish held above 38 °F; intact raw eggs held above 45 °F; or reduced oxygen packaged (ROP) TCS foods held above required temperatures except during active necessary preparation.</t>
        </is>
      </c>
      <c r="I7888" t="inlineStr">
        <is>
          <t>Critical</t>
        </is>
      </c>
      <c r="J7888" t="n">
        <v>47</v>
      </c>
      <c r="L7888" s="9">
        <f>A7888&amp;"-"&amp;TEXT(E7888,"yyyymmdd")</f>
        <v/>
      </c>
    </row>
    <row r="7889">
      <c r="A7889" t="n">
        <v>50101276</v>
      </c>
      <c r="B7889" t="inlineStr">
        <is>
          <t>Staten Island</t>
        </is>
      </c>
      <c r="C7889" t="inlineStr">
        <is>
          <t>10305</t>
        </is>
      </c>
      <c r="D7889" t="inlineStr">
        <is>
          <t>Bagels/Pretzels</t>
        </is>
      </c>
      <c r="E7889" s="8" t="n">
        <v>46162</v>
      </c>
      <c r="F7889" t="inlineStr">
        <is>
          <t>Violations were cited in the following area(s).</t>
        </is>
      </c>
      <c r="G7889" t="inlineStr">
        <is>
          <t>05D</t>
        </is>
      </c>
      <c r="H788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889" t="inlineStr">
        <is>
          <t>Critical</t>
        </is>
      </c>
      <c r="J7889" t="n">
        <v>47</v>
      </c>
      <c r="L7889" s="9">
        <f>A7889&amp;"-"&amp;TEXT(E7889,"yyyymmdd")</f>
        <v/>
      </c>
    </row>
    <row r="7890">
      <c r="A7890" t="n">
        <v>50101276</v>
      </c>
      <c r="B7890" t="inlineStr">
        <is>
          <t>Staten Island</t>
        </is>
      </c>
      <c r="C7890" t="inlineStr">
        <is>
          <t>10305</t>
        </is>
      </c>
      <c r="D7890" t="inlineStr">
        <is>
          <t>Bagels/Pretzels</t>
        </is>
      </c>
      <c r="E7890" s="8" t="n">
        <v>46162</v>
      </c>
      <c r="F7890" t="inlineStr">
        <is>
          <t>Violations were cited in the following area(s).</t>
        </is>
      </c>
      <c r="G7890" t="inlineStr">
        <is>
          <t>06A</t>
        </is>
      </c>
      <c r="H7890" t="inlineStr">
        <is>
          <t>Personal cleanliness is inadequate. Outer garment soiled with possible contaminant. Effective hair restraint not worn where required. Jewelry worn on hands or arms. Fingernail polish worn or fingernails not kept clean and trimmed.</t>
        </is>
      </c>
      <c r="I7890" t="inlineStr">
        <is>
          <t>Critical</t>
        </is>
      </c>
      <c r="J7890" t="n">
        <v>47</v>
      </c>
      <c r="L7890" s="9">
        <f>A7890&amp;"-"&amp;TEXT(E7890,"yyyymmdd")</f>
        <v/>
      </c>
    </row>
    <row r="7891">
      <c r="A7891" t="n">
        <v>50101276</v>
      </c>
      <c r="B7891" t="inlineStr">
        <is>
          <t>Staten Island</t>
        </is>
      </c>
      <c r="C7891" t="inlineStr">
        <is>
          <t>10305</t>
        </is>
      </c>
      <c r="D7891" t="inlineStr">
        <is>
          <t>Bagels/Pretzels</t>
        </is>
      </c>
      <c r="E7891" s="8" t="n">
        <v>46162</v>
      </c>
      <c r="F7891" t="inlineStr">
        <is>
          <t>Violations were cited in the following area(s).</t>
        </is>
      </c>
      <c r="G7891" t="inlineStr">
        <is>
          <t>06C</t>
        </is>
      </c>
      <c r="H789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891" t="inlineStr">
        <is>
          <t>Critical</t>
        </is>
      </c>
      <c r="J7891" t="n">
        <v>47</v>
      </c>
      <c r="L7891" s="9">
        <f>A7891&amp;"-"&amp;TEXT(E7891,"yyyymmdd")</f>
        <v/>
      </c>
    </row>
    <row r="7892">
      <c r="A7892" t="n">
        <v>50101276</v>
      </c>
      <c r="B7892" t="inlineStr">
        <is>
          <t>Staten Island</t>
        </is>
      </c>
      <c r="C7892" t="inlineStr">
        <is>
          <t>10305</t>
        </is>
      </c>
      <c r="D7892" t="inlineStr">
        <is>
          <t>Bagels/Pretzels</t>
        </is>
      </c>
      <c r="E7892" s="8" t="n">
        <v>46162</v>
      </c>
      <c r="F7892" t="inlineStr">
        <is>
          <t>Violations were cited in the following area(s).</t>
        </is>
      </c>
      <c r="G7892" t="inlineStr">
        <is>
          <t>06D</t>
        </is>
      </c>
      <c r="H7892" t="inlineStr">
        <is>
          <t>Food contact surface not properly washed, rinsed and sanitized after each use and following any activity when contamination may have occurred.</t>
        </is>
      </c>
      <c r="I7892" t="inlineStr">
        <is>
          <t>Critical</t>
        </is>
      </c>
      <c r="J7892" t="n">
        <v>47</v>
      </c>
      <c r="L7892" s="9">
        <f>A7892&amp;"-"&amp;TEXT(E7892,"yyyymmdd")</f>
        <v/>
      </c>
    </row>
    <row r="7893">
      <c r="A7893" t="n">
        <v>50101276</v>
      </c>
      <c r="B7893" t="inlineStr">
        <is>
          <t>Staten Island</t>
        </is>
      </c>
      <c r="C7893" t="inlineStr">
        <is>
          <t>10305</t>
        </is>
      </c>
      <c r="D7893" t="inlineStr">
        <is>
          <t>Bagels/Pretzels</t>
        </is>
      </c>
      <c r="E7893" s="8" t="n">
        <v>46162</v>
      </c>
      <c r="F7893" t="inlineStr">
        <is>
          <t>Violations were cited in the following area(s).</t>
        </is>
      </c>
      <c r="G7893" t="inlineStr">
        <is>
          <t>06F</t>
        </is>
      </c>
      <c r="H7893" t="inlineStr">
        <is>
          <t>Wiping cloths not stored clean and dry, or in a sanitizing solution, between uses.</t>
        </is>
      </c>
      <c r="I7893" t="inlineStr">
        <is>
          <t>Critical</t>
        </is>
      </c>
      <c r="J7893" t="n">
        <v>47</v>
      </c>
      <c r="L7893" s="9">
        <f>A7893&amp;"-"&amp;TEXT(E7893,"yyyymmdd")</f>
        <v/>
      </c>
    </row>
    <row r="7894">
      <c r="A7894" t="n">
        <v>50101276</v>
      </c>
      <c r="B7894" t="inlineStr">
        <is>
          <t>Staten Island</t>
        </is>
      </c>
      <c r="C7894" t="inlineStr">
        <is>
          <t>10305</t>
        </is>
      </c>
      <c r="D7894" t="inlineStr">
        <is>
          <t>Bagels/Pretzels</t>
        </is>
      </c>
      <c r="E7894" s="8" t="n">
        <v>46162</v>
      </c>
      <c r="F7894" t="inlineStr">
        <is>
          <t>Violations were cited in the following area(s).</t>
        </is>
      </c>
      <c r="G7894" t="inlineStr">
        <is>
          <t>10F</t>
        </is>
      </c>
      <c r="H7894" t="inlineStr">
        <is>
          <t>Non-food contact surface or equipment made of unacceptable material, not kept clean, or not properly sealed, raised, spaced or movable to allow accessibility for cleaning on all sides, above and underneath the unit.</t>
        </is>
      </c>
      <c r="I7894" t="inlineStr">
        <is>
          <t>Not Critical</t>
        </is>
      </c>
      <c r="J7894" t="n">
        <v>47</v>
      </c>
      <c r="L7894" s="9">
        <f>A7894&amp;"-"&amp;TEXT(E7894,"yyyymmdd")</f>
        <v/>
      </c>
    </row>
    <row r="7895">
      <c r="A7895" t="n">
        <v>50109666</v>
      </c>
      <c r="B7895" t="inlineStr">
        <is>
          <t>Brooklyn</t>
        </is>
      </c>
      <c r="C7895" t="inlineStr">
        <is>
          <t>11216</t>
        </is>
      </c>
      <c r="D7895" t="inlineStr">
        <is>
          <t>Vegan</t>
        </is>
      </c>
      <c r="E7895" s="8" t="n">
        <v>46162</v>
      </c>
      <c r="F7895" t="inlineStr">
        <is>
          <t>Violations were cited in the following area(s).</t>
        </is>
      </c>
      <c r="G7895" t="inlineStr">
        <is>
          <t>10F</t>
        </is>
      </c>
      <c r="H7895" t="inlineStr">
        <is>
          <t>Non-food contact surface or equipment made of unacceptable material, not kept clean, or not properly sealed, raised, spaced or movable to allow accessibility for cleaning on all sides, above and underneath the unit.</t>
        </is>
      </c>
      <c r="I7895" t="inlineStr">
        <is>
          <t>Not Critical</t>
        </is>
      </c>
      <c r="J7895" t="n">
        <v>3</v>
      </c>
      <c r="K7895" t="inlineStr">
        <is>
          <t>A</t>
        </is>
      </c>
      <c r="L7895" s="9">
        <f>A7895&amp;"-"&amp;TEXT(E7895,"yyyymmdd")</f>
        <v/>
      </c>
    </row>
    <row r="7896">
      <c r="A7896" t="n">
        <v>50112772</v>
      </c>
      <c r="B7896" t="inlineStr">
        <is>
          <t>Brooklyn</t>
        </is>
      </c>
      <c r="C7896" t="inlineStr">
        <is>
          <t>11222</t>
        </is>
      </c>
      <c r="D7896" t="inlineStr">
        <is>
          <t>Juice, Smoothies, Fruit Salads</t>
        </is>
      </c>
      <c r="E7896" s="8" t="n">
        <v>46162</v>
      </c>
      <c r="F7896" t="inlineStr">
        <is>
          <t>Violations were cited in the following area(s).</t>
        </is>
      </c>
      <c r="G7896" t="inlineStr">
        <is>
          <t>02G</t>
        </is>
      </c>
      <c r="H7896" t="inlineStr">
        <is>
          <t>Cold TCS food item held above 41 °F; smoked or processed fish held above 38 °F; intact raw eggs held above 45 °F; or reduced oxygen packaged (ROP) TCS foods held above required temperatures except during active necessary preparation.</t>
        </is>
      </c>
      <c r="I7896" t="inlineStr">
        <is>
          <t>Critical</t>
        </is>
      </c>
      <c r="J7896" t="n">
        <v>12</v>
      </c>
      <c r="K7896" t="inlineStr">
        <is>
          <t>A</t>
        </is>
      </c>
      <c r="L7896" s="9">
        <f>A7896&amp;"-"&amp;TEXT(E7896,"yyyymmdd")</f>
        <v/>
      </c>
    </row>
    <row r="7897">
      <c r="A7897" t="n">
        <v>50112772</v>
      </c>
      <c r="B7897" t="inlineStr">
        <is>
          <t>Brooklyn</t>
        </is>
      </c>
      <c r="C7897" t="inlineStr">
        <is>
          <t>11222</t>
        </is>
      </c>
      <c r="D7897" t="inlineStr">
        <is>
          <t>Juice, Smoothies, Fruit Salads</t>
        </is>
      </c>
      <c r="E7897" s="8" t="n">
        <v>46162</v>
      </c>
      <c r="F7897" t="inlineStr">
        <is>
          <t>Violations were cited in the following area(s).</t>
        </is>
      </c>
      <c r="G7897" t="inlineStr">
        <is>
          <t>10B</t>
        </is>
      </c>
      <c r="H7897" t="inlineStr">
        <is>
          <t>Anti-siphonage or back-flow prevention device not provided where required; equipment or floor not properly drained; sewage disposal system in disrepair or not functioning properly. Condensation or liquid waste improperly disposed of.</t>
        </is>
      </c>
      <c r="I7897" t="inlineStr">
        <is>
          <t>Not Critical</t>
        </is>
      </c>
      <c r="J7897" t="n">
        <v>12</v>
      </c>
      <c r="K7897" t="inlineStr">
        <is>
          <t>A</t>
        </is>
      </c>
      <c r="L7897" s="9">
        <f>A7897&amp;"-"&amp;TEXT(E7897,"yyyymmdd")</f>
        <v/>
      </c>
    </row>
    <row r="7898">
      <c r="A7898" t="n">
        <v>50112772</v>
      </c>
      <c r="B7898" t="inlineStr">
        <is>
          <t>Brooklyn</t>
        </is>
      </c>
      <c r="C7898" t="inlineStr">
        <is>
          <t>11222</t>
        </is>
      </c>
      <c r="D7898" t="inlineStr">
        <is>
          <t>Juice, Smoothies, Fruit Salads</t>
        </is>
      </c>
      <c r="E7898" s="8" t="n">
        <v>46162</v>
      </c>
      <c r="F7898" t="inlineStr">
        <is>
          <t>Violations were cited in the following area(s).</t>
        </is>
      </c>
      <c r="G7898" t="inlineStr">
        <is>
          <t>10F</t>
        </is>
      </c>
      <c r="H7898" t="inlineStr">
        <is>
          <t>Non-food contact surface or equipment made of unacceptable material, not kept clean, or not properly sealed, raised, spaced or movable to allow accessibility for cleaning on all sides, above and underneath the unit.</t>
        </is>
      </c>
      <c r="I7898" t="inlineStr">
        <is>
          <t>Not Critical</t>
        </is>
      </c>
      <c r="J7898" t="n">
        <v>12</v>
      </c>
      <c r="K7898" t="inlineStr">
        <is>
          <t>A</t>
        </is>
      </c>
      <c r="L7898" s="9">
        <f>A7898&amp;"-"&amp;TEXT(E7898,"yyyymmdd")</f>
        <v/>
      </c>
    </row>
    <row r="7899">
      <c r="A7899" t="n">
        <v>50118947</v>
      </c>
      <c r="B7899" t="inlineStr">
        <is>
          <t>Brooklyn</t>
        </is>
      </c>
      <c r="C7899" t="inlineStr">
        <is>
          <t>11216</t>
        </is>
      </c>
      <c r="D7899" t="inlineStr">
        <is>
          <t>Caribbean</t>
        </is>
      </c>
      <c r="E7899" s="8" t="n">
        <v>46162</v>
      </c>
      <c r="F7899" t="inlineStr">
        <is>
          <t>Violations were cited in the following area(s).</t>
        </is>
      </c>
      <c r="G7899" t="inlineStr">
        <is>
          <t>02B</t>
        </is>
      </c>
      <c r="H7899" t="inlineStr">
        <is>
          <t>Hot TCS food item not held at or above 140 °F.</t>
        </is>
      </c>
      <c r="I7899" t="inlineStr">
        <is>
          <t>Critical</t>
        </is>
      </c>
      <c r="J7899" t="n">
        <v>28</v>
      </c>
      <c r="L7899" s="9">
        <f>A7899&amp;"-"&amp;TEXT(E7899,"yyyymmdd")</f>
        <v/>
      </c>
    </row>
    <row r="7900">
      <c r="A7900" t="n">
        <v>50118947</v>
      </c>
      <c r="B7900" t="inlineStr">
        <is>
          <t>Brooklyn</t>
        </is>
      </c>
      <c r="C7900" t="inlineStr">
        <is>
          <t>11216</t>
        </is>
      </c>
      <c r="D7900" t="inlineStr">
        <is>
          <t>Caribbean</t>
        </is>
      </c>
      <c r="E7900" s="8" t="n">
        <v>46162</v>
      </c>
      <c r="F7900" t="inlineStr">
        <is>
          <t>Violations were cited in the following area(s).</t>
        </is>
      </c>
      <c r="G7900" t="inlineStr">
        <is>
          <t>04A</t>
        </is>
      </c>
      <c r="H7900" t="inlineStr">
        <is>
          <t>Food Protection Certificate (FPC) not held by manager or supervisor of food operations.</t>
        </is>
      </c>
      <c r="I7900" t="inlineStr">
        <is>
          <t>Critical</t>
        </is>
      </c>
      <c r="J7900" t="n">
        <v>28</v>
      </c>
      <c r="L7900" s="9">
        <f>A7900&amp;"-"&amp;TEXT(E7900,"yyyymmdd")</f>
        <v/>
      </c>
    </row>
    <row r="7901">
      <c r="A7901" t="n">
        <v>50118947</v>
      </c>
      <c r="B7901" t="inlineStr">
        <is>
          <t>Brooklyn</t>
        </is>
      </c>
      <c r="C7901" t="inlineStr">
        <is>
          <t>11216</t>
        </is>
      </c>
      <c r="D7901" t="inlineStr">
        <is>
          <t>Caribbean</t>
        </is>
      </c>
      <c r="E7901" s="8" t="n">
        <v>46162</v>
      </c>
      <c r="F7901" t="inlineStr">
        <is>
          <t>Violations were cited in the following area(s).</t>
        </is>
      </c>
      <c r="G7901" t="inlineStr">
        <is>
          <t>06E</t>
        </is>
      </c>
      <c r="H7901" t="inlineStr">
        <is>
          <t>Sanitized equipment or utensil, including in-use food dispensing utensil, improperly used or stored.</t>
        </is>
      </c>
      <c r="I7901" t="inlineStr">
        <is>
          <t>Critical</t>
        </is>
      </c>
      <c r="J7901" t="n">
        <v>28</v>
      </c>
      <c r="L7901" s="9">
        <f>A7901&amp;"-"&amp;TEXT(E7901,"yyyymmdd")</f>
        <v/>
      </c>
    </row>
    <row r="7902">
      <c r="A7902" t="n">
        <v>50118947</v>
      </c>
      <c r="B7902" t="inlineStr">
        <is>
          <t>Brooklyn</t>
        </is>
      </c>
      <c r="C7902" t="inlineStr">
        <is>
          <t>11216</t>
        </is>
      </c>
      <c r="D7902" t="inlineStr">
        <is>
          <t>Caribbean</t>
        </is>
      </c>
      <c r="E7902" s="8" t="n">
        <v>46162</v>
      </c>
      <c r="F7902" t="inlineStr">
        <is>
          <t>Violations were cited in the following area(s).</t>
        </is>
      </c>
      <c r="G7902" t="inlineStr">
        <is>
          <t>09E</t>
        </is>
      </c>
      <c r="H7902" t="inlineStr">
        <is>
          <t>Wash hands sign not posted near or above hand washing sink.</t>
        </is>
      </c>
      <c r="I7902" t="inlineStr">
        <is>
          <t>Not Critical</t>
        </is>
      </c>
      <c r="J7902" t="n">
        <v>28</v>
      </c>
      <c r="L7902" s="9">
        <f>A7902&amp;"-"&amp;TEXT(E7902,"yyyymmdd")</f>
        <v/>
      </c>
    </row>
    <row r="7903">
      <c r="A7903" t="n">
        <v>50121819</v>
      </c>
      <c r="B7903" t="inlineStr">
        <is>
          <t>Brooklyn</t>
        </is>
      </c>
      <c r="C7903" t="inlineStr">
        <is>
          <t>11234</t>
        </is>
      </c>
      <c r="D7903" t="inlineStr">
        <is>
          <t>Middle Eastern</t>
        </is>
      </c>
      <c r="E7903" s="8" t="n">
        <v>46162</v>
      </c>
      <c r="F7903" t="inlineStr">
        <is>
          <t>Violations were cited in the following area(s).</t>
        </is>
      </c>
      <c r="G7903" t="inlineStr">
        <is>
          <t>02B</t>
        </is>
      </c>
      <c r="H7903" t="inlineStr">
        <is>
          <t>Hot TCS food item not held at or above 140 °F.</t>
        </is>
      </c>
      <c r="I7903" t="inlineStr">
        <is>
          <t>Critical</t>
        </is>
      </c>
      <c r="J7903" t="n">
        <v>33</v>
      </c>
      <c r="L7903" s="9">
        <f>A7903&amp;"-"&amp;TEXT(E7903,"yyyymmdd")</f>
        <v/>
      </c>
    </row>
    <row r="7904">
      <c r="A7904" t="n">
        <v>50121819</v>
      </c>
      <c r="B7904" t="inlineStr">
        <is>
          <t>Brooklyn</t>
        </is>
      </c>
      <c r="C7904" t="inlineStr">
        <is>
          <t>11234</t>
        </is>
      </c>
      <c r="D7904" t="inlineStr">
        <is>
          <t>Middle Eastern</t>
        </is>
      </c>
      <c r="E7904" s="8" t="n">
        <v>46162</v>
      </c>
      <c r="F7904" t="inlineStr">
        <is>
          <t>Violations were cited in the following area(s).</t>
        </is>
      </c>
      <c r="G7904" t="inlineStr">
        <is>
          <t>02G</t>
        </is>
      </c>
      <c r="H7904" t="inlineStr">
        <is>
          <t>Cold TCS food item held above 41 °F; smoked or processed fish held above 38 °F; intact raw eggs held above 45 °F; or reduced oxygen packaged (ROP) TCS foods held above required temperatures except during active necessary preparation.</t>
        </is>
      </c>
      <c r="I7904" t="inlineStr">
        <is>
          <t>Critical</t>
        </is>
      </c>
      <c r="J7904" t="n">
        <v>33</v>
      </c>
      <c r="L7904" s="9">
        <f>A7904&amp;"-"&amp;TEXT(E7904,"yyyymmdd")</f>
        <v/>
      </c>
    </row>
    <row r="7905">
      <c r="A7905" t="n">
        <v>50121819</v>
      </c>
      <c r="B7905" t="inlineStr">
        <is>
          <t>Brooklyn</t>
        </is>
      </c>
      <c r="C7905" t="inlineStr">
        <is>
          <t>11234</t>
        </is>
      </c>
      <c r="D7905" t="inlineStr">
        <is>
          <t>Middle Eastern</t>
        </is>
      </c>
      <c r="E7905" s="8" t="n">
        <v>46162</v>
      </c>
      <c r="F7905" t="inlineStr">
        <is>
          <t>Violations were cited in the following area(s).</t>
        </is>
      </c>
      <c r="G7905" t="inlineStr">
        <is>
          <t>04N</t>
        </is>
      </c>
      <c r="H7905" t="inlineStr">
        <is>
          <t>Filth flies or food/refuse/sewage associated with (FRSA) flies or other nuisance pests in establishment’s food and/or non-food areas. FRSA flies include house flies, blow flies, bottle flies, flesh flies, drain flies, Phorid flies and fruit flies.</t>
        </is>
      </c>
      <c r="I7905" t="inlineStr">
        <is>
          <t>Critical</t>
        </is>
      </c>
      <c r="J7905" t="n">
        <v>33</v>
      </c>
      <c r="L7905" s="9">
        <f>A7905&amp;"-"&amp;TEXT(E7905,"yyyymmdd")</f>
        <v/>
      </c>
    </row>
    <row r="7906">
      <c r="A7906" t="n">
        <v>50121819</v>
      </c>
      <c r="B7906" t="inlineStr">
        <is>
          <t>Brooklyn</t>
        </is>
      </c>
      <c r="C7906" t="inlineStr">
        <is>
          <t>11234</t>
        </is>
      </c>
      <c r="D7906" t="inlineStr">
        <is>
          <t>Middle Eastern</t>
        </is>
      </c>
      <c r="E7906" s="8" t="n">
        <v>46162</v>
      </c>
      <c r="F7906" t="inlineStr">
        <is>
          <t>Violations were cited in the following area(s).</t>
        </is>
      </c>
      <c r="G7906" t="inlineStr">
        <is>
          <t>08A</t>
        </is>
      </c>
      <c r="H7906" t="inlineStr">
        <is>
          <t>Establishment is not free of harborage or conditions conducive to rodents, insects or other pests.</t>
        </is>
      </c>
      <c r="I7906" t="inlineStr">
        <is>
          <t>Not Critical</t>
        </is>
      </c>
      <c r="J7906" t="n">
        <v>33</v>
      </c>
      <c r="L7906" s="9">
        <f>A7906&amp;"-"&amp;TEXT(E7906,"yyyymmdd")</f>
        <v/>
      </c>
    </row>
    <row r="7907">
      <c r="A7907" t="n">
        <v>50121819</v>
      </c>
      <c r="B7907" t="inlineStr">
        <is>
          <t>Brooklyn</t>
        </is>
      </c>
      <c r="C7907" t="inlineStr">
        <is>
          <t>11234</t>
        </is>
      </c>
      <c r="D7907" t="inlineStr">
        <is>
          <t>Middle Eastern</t>
        </is>
      </c>
      <c r="E7907" s="8" t="n">
        <v>46162</v>
      </c>
      <c r="F7907" t="inlineStr">
        <is>
          <t>Violations were cited in the following area(s).</t>
        </is>
      </c>
      <c r="G7907" t="inlineStr">
        <is>
          <t>10B</t>
        </is>
      </c>
      <c r="H7907" t="inlineStr">
        <is>
          <t>Anti-siphonage or back-flow prevention device not provided where required; equipment or floor not properly drained; sewage disposal system in disrepair or not functioning properly. Condensation or liquid waste improperly disposed of.</t>
        </is>
      </c>
      <c r="I7907" t="inlineStr">
        <is>
          <t>Not Critical</t>
        </is>
      </c>
      <c r="J7907" t="n">
        <v>33</v>
      </c>
      <c r="L7907" s="9">
        <f>A7907&amp;"-"&amp;TEXT(E7907,"yyyymmdd")</f>
        <v/>
      </c>
    </row>
    <row r="7908">
      <c r="A7908" t="n">
        <v>50121819</v>
      </c>
      <c r="B7908" t="inlineStr">
        <is>
          <t>Brooklyn</t>
        </is>
      </c>
      <c r="C7908" t="inlineStr">
        <is>
          <t>11234</t>
        </is>
      </c>
      <c r="D7908" t="inlineStr">
        <is>
          <t>Middle Eastern</t>
        </is>
      </c>
      <c r="E7908" s="8" t="n">
        <v>46162</v>
      </c>
      <c r="F7908" t="inlineStr">
        <is>
          <t>Violations were cited in the following area(s).</t>
        </is>
      </c>
      <c r="G7908" t="inlineStr">
        <is>
          <t>10F</t>
        </is>
      </c>
      <c r="H7908" t="inlineStr">
        <is>
          <t>Non-food contact surface or equipment made of unacceptable material, not kept clean, or not properly sealed, raised, spaced or movable to allow accessibility for cleaning on all sides, above and underneath the unit.</t>
        </is>
      </c>
      <c r="I7908" t="inlineStr">
        <is>
          <t>Not Critical</t>
        </is>
      </c>
      <c r="J7908" t="n">
        <v>33</v>
      </c>
      <c r="L7908" s="9">
        <f>A7908&amp;"-"&amp;TEXT(E7908,"yyyymmdd")</f>
        <v/>
      </c>
    </row>
    <row r="7909">
      <c r="A7909" t="n">
        <v>50123723</v>
      </c>
      <c r="B7909" t="inlineStr">
        <is>
          <t>Bronx</t>
        </is>
      </c>
      <c r="C7909" t="inlineStr">
        <is>
          <t>10457</t>
        </is>
      </c>
      <c r="D7909" t="inlineStr">
        <is>
          <t>American</t>
        </is>
      </c>
      <c r="E7909" s="8" t="n">
        <v>46162</v>
      </c>
      <c r="F7909" t="inlineStr">
        <is>
          <t>Violations were cited in the following area(s).</t>
        </is>
      </c>
      <c r="G7909" t="inlineStr">
        <is>
          <t>02B</t>
        </is>
      </c>
      <c r="H7909" t="inlineStr">
        <is>
          <t>Hot TCS food item not held at or above 140 °F.</t>
        </is>
      </c>
      <c r="I7909" t="inlineStr">
        <is>
          <t>Critical</t>
        </is>
      </c>
      <c r="J7909" t="n">
        <v>52</v>
      </c>
      <c r="L7909" s="9">
        <f>A7909&amp;"-"&amp;TEXT(E7909,"yyyymmdd")</f>
        <v/>
      </c>
    </row>
    <row r="7910">
      <c r="A7910" t="n">
        <v>50123723</v>
      </c>
      <c r="B7910" t="inlineStr">
        <is>
          <t>Bronx</t>
        </is>
      </c>
      <c r="C7910" t="inlineStr">
        <is>
          <t>10457</t>
        </is>
      </c>
      <c r="D7910" t="inlineStr">
        <is>
          <t>American</t>
        </is>
      </c>
      <c r="E7910" s="8" t="n">
        <v>46162</v>
      </c>
      <c r="F7910" t="inlineStr">
        <is>
          <t>Violations were cited in the following area(s).</t>
        </is>
      </c>
      <c r="G7910" t="inlineStr">
        <is>
          <t>02G</t>
        </is>
      </c>
      <c r="H7910" t="inlineStr">
        <is>
          <t>Cold TCS food item held above 41 °F; smoked or processed fish held above 38 °F; intact raw eggs held above 45 °F; or reduced oxygen packaged (ROP) TCS foods held above required temperatures except during active necessary preparation.</t>
        </is>
      </c>
      <c r="I7910" t="inlineStr">
        <is>
          <t>Critical</t>
        </is>
      </c>
      <c r="J7910" t="n">
        <v>52</v>
      </c>
      <c r="L7910" s="9">
        <f>A7910&amp;"-"&amp;TEXT(E7910,"yyyymmdd")</f>
        <v/>
      </c>
    </row>
    <row r="7911">
      <c r="A7911" t="n">
        <v>50123723</v>
      </c>
      <c r="B7911" t="inlineStr">
        <is>
          <t>Bronx</t>
        </is>
      </c>
      <c r="C7911" t="inlineStr">
        <is>
          <t>10457</t>
        </is>
      </c>
      <c r="D7911" t="inlineStr">
        <is>
          <t>American</t>
        </is>
      </c>
      <c r="E7911" s="8" t="n">
        <v>46162</v>
      </c>
      <c r="F7911" t="inlineStr">
        <is>
          <t>Violations were cited in the following area(s).</t>
        </is>
      </c>
      <c r="G7911" t="inlineStr">
        <is>
          <t>03A</t>
        </is>
      </c>
      <c r="H7911"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7911" t="inlineStr">
        <is>
          <t>Critical</t>
        </is>
      </c>
      <c r="J7911" t="n">
        <v>52</v>
      </c>
      <c r="L7911" s="9">
        <f>A7911&amp;"-"&amp;TEXT(E7911,"yyyymmdd")</f>
        <v/>
      </c>
    </row>
    <row r="7912">
      <c r="A7912" t="n">
        <v>50123723</v>
      </c>
      <c r="B7912" t="inlineStr">
        <is>
          <t>Bronx</t>
        </is>
      </c>
      <c r="C7912" t="inlineStr">
        <is>
          <t>10457</t>
        </is>
      </c>
      <c r="D7912" t="inlineStr">
        <is>
          <t>American</t>
        </is>
      </c>
      <c r="E7912" s="8" t="n">
        <v>46162</v>
      </c>
      <c r="F7912" t="inlineStr">
        <is>
          <t>Violations were cited in the following area(s).</t>
        </is>
      </c>
      <c r="G7912" t="inlineStr">
        <is>
          <t>04K</t>
        </is>
      </c>
      <c r="H7912" t="inlineStr">
        <is>
          <t>Evidence of rats or live rats in establishment's food or non-food areas.</t>
        </is>
      </c>
      <c r="I7912" t="inlineStr">
        <is>
          <t>Critical</t>
        </is>
      </c>
      <c r="J7912" t="n">
        <v>52</v>
      </c>
      <c r="L7912" s="9">
        <f>A7912&amp;"-"&amp;TEXT(E7912,"yyyymmdd")</f>
        <v/>
      </c>
    </row>
    <row r="7913">
      <c r="A7913" t="n">
        <v>50123723</v>
      </c>
      <c r="B7913" t="inlineStr">
        <is>
          <t>Bronx</t>
        </is>
      </c>
      <c r="C7913" t="inlineStr">
        <is>
          <t>10457</t>
        </is>
      </c>
      <c r="D7913" t="inlineStr">
        <is>
          <t>American</t>
        </is>
      </c>
      <c r="E7913" s="8" t="n">
        <v>46162</v>
      </c>
      <c r="F7913" t="inlineStr">
        <is>
          <t>Violations were cited in the following area(s).</t>
        </is>
      </c>
      <c r="G7913" t="inlineStr">
        <is>
          <t>04L</t>
        </is>
      </c>
      <c r="H7913" t="inlineStr">
        <is>
          <t>Evidence of mice or live mice in establishment's food or non-food areas.</t>
        </is>
      </c>
      <c r="I7913" t="inlineStr">
        <is>
          <t>Critical</t>
        </is>
      </c>
      <c r="J7913" t="n">
        <v>52</v>
      </c>
      <c r="L7913" s="9">
        <f>A7913&amp;"-"&amp;TEXT(E7913,"yyyymmdd")</f>
        <v/>
      </c>
    </row>
    <row r="7914">
      <c r="A7914" t="n">
        <v>50123723</v>
      </c>
      <c r="B7914" t="inlineStr">
        <is>
          <t>Bronx</t>
        </is>
      </c>
      <c r="C7914" t="inlineStr">
        <is>
          <t>10457</t>
        </is>
      </c>
      <c r="D7914" t="inlineStr">
        <is>
          <t>American</t>
        </is>
      </c>
      <c r="E7914" s="8" t="n">
        <v>46162</v>
      </c>
      <c r="F7914" t="inlineStr">
        <is>
          <t>Violations were cited in the following area(s).</t>
        </is>
      </c>
      <c r="G7914" t="inlineStr">
        <is>
          <t>06A</t>
        </is>
      </c>
      <c r="H7914" t="inlineStr">
        <is>
          <t>Personal cleanliness is inadequate. Outer garment soiled with possible contaminant. Effective hair restraint not worn where required. Jewelry worn on hands or arms. Fingernail polish worn or fingernails not kept clean and trimmed.</t>
        </is>
      </c>
      <c r="I7914" t="inlineStr">
        <is>
          <t>Critical</t>
        </is>
      </c>
      <c r="J7914" t="n">
        <v>52</v>
      </c>
      <c r="L7914" s="9">
        <f>A7914&amp;"-"&amp;TEXT(E7914,"yyyymmdd")</f>
        <v/>
      </c>
    </row>
    <row r="7915">
      <c r="A7915" t="n">
        <v>50123723</v>
      </c>
      <c r="B7915" t="inlineStr">
        <is>
          <t>Bronx</t>
        </is>
      </c>
      <c r="C7915" t="inlineStr">
        <is>
          <t>10457</t>
        </is>
      </c>
      <c r="D7915" t="inlineStr">
        <is>
          <t>American</t>
        </is>
      </c>
      <c r="E7915" s="8" t="n">
        <v>46162</v>
      </c>
      <c r="F7915" t="inlineStr">
        <is>
          <t>Violations were cited in the following area(s).</t>
        </is>
      </c>
      <c r="G7915" t="inlineStr">
        <is>
          <t>08A</t>
        </is>
      </c>
      <c r="H7915" t="inlineStr">
        <is>
          <t>Establishment is not free of harborage or conditions conducive to rodents, insects or other pests.</t>
        </is>
      </c>
      <c r="I7915" t="inlineStr">
        <is>
          <t>Not Critical</t>
        </is>
      </c>
      <c r="J7915" t="n">
        <v>52</v>
      </c>
      <c r="L7915" s="9">
        <f>A7915&amp;"-"&amp;TEXT(E7915,"yyyymmdd")</f>
        <v/>
      </c>
    </row>
    <row r="7916">
      <c r="A7916" t="n">
        <v>50123723</v>
      </c>
      <c r="B7916" t="inlineStr">
        <is>
          <t>Bronx</t>
        </is>
      </c>
      <c r="C7916" t="inlineStr">
        <is>
          <t>10457</t>
        </is>
      </c>
      <c r="D7916" t="inlineStr">
        <is>
          <t>American</t>
        </is>
      </c>
      <c r="E7916" s="8" t="n">
        <v>46162</v>
      </c>
      <c r="F7916" t="inlineStr">
        <is>
          <t>Violations were cited in the following area(s).</t>
        </is>
      </c>
      <c r="G7916" t="inlineStr">
        <is>
          <t>09C</t>
        </is>
      </c>
      <c r="H7916" t="inlineStr">
        <is>
          <t>Design, construction, materials used or maintenance of food contact surface improper. Surface not easily cleanable, sanitized and maintained.</t>
        </is>
      </c>
      <c r="I7916" t="inlineStr">
        <is>
          <t>Not Critical</t>
        </is>
      </c>
      <c r="J7916" t="n">
        <v>52</v>
      </c>
      <c r="L7916" s="9">
        <f>A7916&amp;"-"&amp;TEXT(E7916,"yyyymmdd")</f>
        <v/>
      </c>
    </row>
    <row r="7917">
      <c r="A7917" t="n">
        <v>50123723</v>
      </c>
      <c r="B7917" t="inlineStr">
        <is>
          <t>Bronx</t>
        </is>
      </c>
      <c r="C7917" t="inlineStr">
        <is>
          <t>10457</t>
        </is>
      </c>
      <c r="D7917" t="inlineStr">
        <is>
          <t>American</t>
        </is>
      </c>
      <c r="E7917" s="8" t="n">
        <v>46162</v>
      </c>
      <c r="F7917" t="inlineStr">
        <is>
          <t>Violations were cited in the following area(s).</t>
        </is>
      </c>
      <c r="G7917" t="inlineStr">
        <is>
          <t>10G</t>
        </is>
      </c>
      <c r="H7917" t="inlineStr">
        <is>
          <t>Dishwashing and ware washing: Cleaning and sanitizing of tableware, including dishes, utensils, and equipment deficient.</t>
        </is>
      </c>
      <c r="I7917" t="inlineStr">
        <is>
          <t>Not Critical</t>
        </is>
      </c>
      <c r="J7917" t="n">
        <v>52</v>
      </c>
      <c r="L7917" s="9">
        <f>A7917&amp;"-"&amp;TEXT(E7917,"yyyymmdd")</f>
        <v/>
      </c>
    </row>
    <row r="7918">
      <c r="A7918" t="n">
        <v>50125806</v>
      </c>
      <c r="B7918" t="inlineStr">
        <is>
          <t>Queens</t>
        </is>
      </c>
      <c r="C7918" t="inlineStr">
        <is>
          <t>11367</t>
        </is>
      </c>
      <c r="D7918" t="inlineStr">
        <is>
          <t>Jewish/Kosher</t>
        </is>
      </c>
      <c r="E7918" s="8" t="n">
        <v>46162</v>
      </c>
      <c r="F7918" t="inlineStr">
        <is>
          <t>Violations were cited in the following area(s).</t>
        </is>
      </c>
      <c r="G7918" t="inlineStr">
        <is>
          <t>02B</t>
        </is>
      </c>
      <c r="H7918" t="inlineStr">
        <is>
          <t>Hot TCS food item not held at or above 140 °F.</t>
        </is>
      </c>
      <c r="I7918" t="inlineStr">
        <is>
          <t>Critical</t>
        </is>
      </c>
      <c r="J7918" t="n">
        <v>37</v>
      </c>
      <c r="L7918" s="9">
        <f>A7918&amp;"-"&amp;TEXT(E7918,"yyyymmdd")</f>
        <v/>
      </c>
    </row>
    <row r="7919">
      <c r="A7919" t="n">
        <v>50125806</v>
      </c>
      <c r="B7919" t="inlineStr">
        <is>
          <t>Queens</t>
        </is>
      </c>
      <c r="C7919" t="inlineStr">
        <is>
          <t>11367</t>
        </is>
      </c>
      <c r="D7919" t="inlineStr">
        <is>
          <t>Jewish/Kosher</t>
        </is>
      </c>
      <c r="E7919" s="8" t="n">
        <v>46162</v>
      </c>
      <c r="F7919" t="inlineStr">
        <is>
          <t>Violations were cited in the following area(s).</t>
        </is>
      </c>
      <c r="G7919" t="inlineStr">
        <is>
          <t>02G</t>
        </is>
      </c>
      <c r="H7919" t="inlineStr">
        <is>
          <t>Cold TCS food item held above 41 °F; smoked or processed fish held above 38 °F; intact raw eggs held above 45 °F; or reduced oxygen packaged (ROP) TCS foods held above required temperatures except during active necessary preparation.</t>
        </is>
      </c>
      <c r="I7919" t="inlineStr">
        <is>
          <t>Critical</t>
        </is>
      </c>
      <c r="J7919" t="n">
        <v>37</v>
      </c>
      <c r="L7919" s="9">
        <f>A7919&amp;"-"&amp;TEXT(E7919,"yyyymmdd")</f>
        <v/>
      </c>
    </row>
    <row r="7920">
      <c r="A7920" t="n">
        <v>50125806</v>
      </c>
      <c r="B7920" t="inlineStr">
        <is>
          <t>Queens</t>
        </is>
      </c>
      <c r="C7920" t="inlineStr">
        <is>
          <t>11367</t>
        </is>
      </c>
      <c r="D7920" t="inlineStr">
        <is>
          <t>Jewish/Kosher</t>
        </is>
      </c>
      <c r="E7920" s="8" t="n">
        <v>46162</v>
      </c>
      <c r="F7920" t="inlineStr">
        <is>
          <t>Violations were cited in the following area(s).</t>
        </is>
      </c>
      <c r="G7920" t="inlineStr">
        <is>
          <t>06C</t>
        </is>
      </c>
      <c r="H792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920" t="inlineStr">
        <is>
          <t>Critical</t>
        </is>
      </c>
      <c r="J7920" t="n">
        <v>37</v>
      </c>
      <c r="L7920" s="9">
        <f>A7920&amp;"-"&amp;TEXT(E7920,"yyyymmdd")</f>
        <v/>
      </c>
    </row>
    <row r="7921">
      <c r="A7921" t="n">
        <v>50125806</v>
      </c>
      <c r="B7921" t="inlineStr">
        <is>
          <t>Queens</t>
        </is>
      </c>
      <c r="C7921" t="inlineStr">
        <is>
          <t>11367</t>
        </is>
      </c>
      <c r="D7921" t="inlineStr">
        <is>
          <t>Jewish/Kosher</t>
        </is>
      </c>
      <c r="E7921" s="8" t="n">
        <v>46162</v>
      </c>
      <c r="F7921" t="inlineStr">
        <is>
          <t>Violations were cited in the following area(s).</t>
        </is>
      </c>
      <c r="G7921" t="inlineStr">
        <is>
          <t>08C</t>
        </is>
      </c>
      <c r="H7921" t="inlineStr">
        <is>
          <t>Pesticide not properly labeled or used by unlicensed individual. Pesticide, other toxic chemical improperly used/stored. Unprotected, unlocked bait station used.</t>
        </is>
      </c>
      <c r="I7921" t="inlineStr">
        <is>
          <t>Not Critical</t>
        </is>
      </c>
      <c r="J7921" t="n">
        <v>37</v>
      </c>
      <c r="L7921" s="9">
        <f>A7921&amp;"-"&amp;TEXT(E7921,"yyyymmdd")</f>
        <v/>
      </c>
    </row>
    <row r="7922">
      <c r="A7922" t="n">
        <v>50125806</v>
      </c>
      <c r="B7922" t="inlineStr">
        <is>
          <t>Queens</t>
        </is>
      </c>
      <c r="C7922" t="inlineStr">
        <is>
          <t>11367</t>
        </is>
      </c>
      <c r="D7922" t="inlineStr">
        <is>
          <t>Jewish/Kosher</t>
        </is>
      </c>
      <c r="E7922" s="8" t="n">
        <v>46162</v>
      </c>
      <c r="F7922" t="inlineStr">
        <is>
          <t>Violations were cited in the following area(s).</t>
        </is>
      </c>
      <c r="G7922" t="inlineStr">
        <is>
          <t>10B</t>
        </is>
      </c>
      <c r="H7922" t="inlineStr">
        <is>
          <t>Anti-siphonage or back-flow prevention device not provided where required; equipment or floor not properly drained; sewage disposal system in disrepair or not functioning properly. Condensation or liquid waste improperly disposed of.</t>
        </is>
      </c>
      <c r="I7922" t="inlineStr">
        <is>
          <t>Not Critical</t>
        </is>
      </c>
      <c r="J7922" t="n">
        <v>37</v>
      </c>
      <c r="L7922" s="9">
        <f>A7922&amp;"-"&amp;TEXT(E7922,"yyyymmdd")</f>
        <v/>
      </c>
    </row>
    <row r="7923">
      <c r="A7923" t="n">
        <v>50125806</v>
      </c>
      <c r="B7923" t="inlineStr">
        <is>
          <t>Queens</t>
        </is>
      </c>
      <c r="C7923" t="inlineStr">
        <is>
          <t>11367</t>
        </is>
      </c>
      <c r="D7923" t="inlineStr">
        <is>
          <t>Jewish/Kosher</t>
        </is>
      </c>
      <c r="E7923" s="8" t="n">
        <v>46162</v>
      </c>
      <c r="F7923" t="inlineStr">
        <is>
          <t>Violations were cited in the following area(s).</t>
        </is>
      </c>
      <c r="G7923" t="inlineStr">
        <is>
          <t>10F</t>
        </is>
      </c>
      <c r="H7923" t="inlineStr">
        <is>
          <t>Non-food contact surface or equipment made of unacceptable material, not kept clean, or not properly sealed, raised, spaced or movable to allow accessibility for cleaning on all sides, above and underneath the unit.</t>
        </is>
      </c>
      <c r="I7923" t="inlineStr">
        <is>
          <t>Not Critical</t>
        </is>
      </c>
      <c r="J7923" t="n">
        <v>37</v>
      </c>
      <c r="L7923" s="9">
        <f>A7923&amp;"-"&amp;TEXT(E7923,"yyyymmdd")</f>
        <v/>
      </c>
    </row>
    <row r="7924">
      <c r="A7924" t="n">
        <v>50130878</v>
      </c>
      <c r="B7924" t="inlineStr">
        <is>
          <t>Brooklyn</t>
        </is>
      </c>
      <c r="C7924" t="inlineStr">
        <is>
          <t>11213</t>
        </is>
      </c>
      <c r="D7924" t="inlineStr">
        <is>
          <t>Caribbean</t>
        </is>
      </c>
      <c r="E7924" s="8" t="n">
        <v>46162</v>
      </c>
      <c r="F7924" t="inlineStr">
        <is>
          <t>Violations were cited in the following area(s).</t>
        </is>
      </c>
      <c r="G7924" t="inlineStr">
        <is>
          <t>02B</t>
        </is>
      </c>
      <c r="H7924" t="inlineStr">
        <is>
          <t>Hot TCS food item not held at or above 140 °F.</t>
        </is>
      </c>
      <c r="I7924" t="inlineStr">
        <is>
          <t>Critical</t>
        </is>
      </c>
      <c r="J7924" t="n">
        <v>12</v>
      </c>
      <c r="K7924" t="inlineStr">
        <is>
          <t>A</t>
        </is>
      </c>
      <c r="L7924" s="9">
        <f>A7924&amp;"-"&amp;TEXT(E7924,"yyyymmdd")</f>
        <v/>
      </c>
    </row>
    <row r="7925">
      <c r="A7925" t="n">
        <v>50130878</v>
      </c>
      <c r="B7925" t="inlineStr">
        <is>
          <t>Brooklyn</t>
        </is>
      </c>
      <c r="C7925" t="inlineStr">
        <is>
          <t>11213</t>
        </is>
      </c>
      <c r="D7925" t="inlineStr">
        <is>
          <t>Caribbean</t>
        </is>
      </c>
      <c r="E7925" s="8" t="n">
        <v>46162</v>
      </c>
      <c r="F7925" t="inlineStr">
        <is>
          <t>Violations were cited in the following area(s).</t>
        </is>
      </c>
      <c r="G7925" t="inlineStr">
        <is>
          <t>06B</t>
        </is>
      </c>
      <c r="H7925" t="inlineStr">
        <is>
          <t>Tobacco or electronic cigarette use, eating, or drinking from open container in food preparation, food storage or dishwashing area.</t>
        </is>
      </c>
      <c r="I7925" t="inlineStr">
        <is>
          <t>Critical</t>
        </is>
      </c>
      <c r="J7925" t="n">
        <v>12</v>
      </c>
      <c r="K7925" t="inlineStr">
        <is>
          <t>A</t>
        </is>
      </c>
      <c r="L7925" s="9">
        <f>A7925&amp;"-"&amp;TEXT(E7925,"yyyymmdd")</f>
        <v/>
      </c>
    </row>
    <row r="7926">
      <c r="A7926" t="n">
        <v>50130986</v>
      </c>
      <c r="B7926" t="inlineStr">
        <is>
          <t>Queens</t>
        </is>
      </c>
      <c r="C7926" t="inlineStr">
        <is>
          <t>11420</t>
        </is>
      </c>
      <c r="D7926" t="inlineStr">
        <is>
          <t>Chinese</t>
        </is>
      </c>
      <c r="E7926" s="8" t="n">
        <v>46162</v>
      </c>
      <c r="F7926" t="inlineStr">
        <is>
          <t>Violations were cited in the following area(s).</t>
        </is>
      </c>
      <c r="G7926" t="inlineStr">
        <is>
          <t>02G</t>
        </is>
      </c>
      <c r="H7926" t="inlineStr">
        <is>
          <t>Cold TCS food item held above 41 °F; smoked or processed fish held above 38 °F; intact raw eggs held above 45 °F; or reduced oxygen packaged (ROP) TCS foods held above required temperatures except during active necessary preparation.</t>
        </is>
      </c>
      <c r="I7926" t="inlineStr">
        <is>
          <t>Critical</t>
        </is>
      </c>
      <c r="J7926" t="n">
        <v>9</v>
      </c>
      <c r="K7926" t="inlineStr">
        <is>
          <t>A</t>
        </is>
      </c>
      <c r="L7926" s="9">
        <f>A7926&amp;"-"&amp;TEXT(E7926,"yyyymmdd")</f>
        <v/>
      </c>
    </row>
    <row r="7927">
      <c r="A7927" t="n">
        <v>50130986</v>
      </c>
      <c r="B7927" t="inlineStr">
        <is>
          <t>Queens</t>
        </is>
      </c>
      <c r="C7927" t="inlineStr">
        <is>
          <t>11420</t>
        </is>
      </c>
      <c r="D7927" t="inlineStr">
        <is>
          <t>Chinese</t>
        </is>
      </c>
      <c r="E7927" s="8" t="n">
        <v>46162</v>
      </c>
      <c r="F7927" t="inlineStr">
        <is>
          <t>Violations were cited in the following area(s).</t>
        </is>
      </c>
      <c r="G7927" t="inlineStr">
        <is>
          <t>10F</t>
        </is>
      </c>
      <c r="H7927" t="inlineStr">
        <is>
          <t>Non-food contact surface or equipment made of unacceptable material, not kept clean, or not properly sealed, raised, spaced or movable to allow accessibility for cleaning on all sides, above and underneath the unit.</t>
        </is>
      </c>
      <c r="I7927" t="inlineStr">
        <is>
          <t>Not Critical</t>
        </is>
      </c>
      <c r="J7927" t="n">
        <v>9</v>
      </c>
      <c r="K7927" t="inlineStr">
        <is>
          <t>A</t>
        </is>
      </c>
      <c r="L7927" s="9">
        <f>A7927&amp;"-"&amp;TEXT(E7927,"yyyymmdd")</f>
        <v/>
      </c>
    </row>
    <row r="7928">
      <c r="A7928" t="n">
        <v>50141494</v>
      </c>
      <c r="B7928" t="inlineStr">
        <is>
          <t>Brooklyn</t>
        </is>
      </c>
      <c r="C7928" t="inlineStr">
        <is>
          <t>11220</t>
        </is>
      </c>
      <c r="D7928" t="inlineStr">
        <is>
          <t>Chinese/Japanese</t>
        </is>
      </c>
      <c r="E7928" s="8" t="n">
        <v>46162</v>
      </c>
      <c r="F7928" t="inlineStr">
        <is>
          <t>Violations were cited in the following area(s).</t>
        </is>
      </c>
      <c r="G7928" t="inlineStr">
        <is>
          <t>02B</t>
        </is>
      </c>
      <c r="H7928" t="inlineStr">
        <is>
          <t>Hot TCS food item not held at or above 140 °F.</t>
        </is>
      </c>
      <c r="I7928" t="inlineStr">
        <is>
          <t>Critical</t>
        </is>
      </c>
      <c r="J7928" t="n">
        <v>38</v>
      </c>
      <c r="L7928" s="9">
        <f>A7928&amp;"-"&amp;TEXT(E7928,"yyyymmdd")</f>
        <v/>
      </c>
    </row>
    <row r="7929">
      <c r="A7929" t="n">
        <v>50141494</v>
      </c>
      <c r="B7929" t="inlineStr">
        <is>
          <t>Brooklyn</t>
        </is>
      </c>
      <c r="C7929" t="inlineStr">
        <is>
          <t>11220</t>
        </is>
      </c>
      <c r="D7929" t="inlineStr">
        <is>
          <t>Chinese/Japanese</t>
        </is>
      </c>
      <c r="E7929" s="8" t="n">
        <v>46162</v>
      </c>
      <c r="F7929" t="inlineStr">
        <is>
          <t>Violations were cited in the following area(s).</t>
        </is>
      </c>
      <c r="G7929" t="inlineStr">
        <is>
          <t>05D</t>
        </is>
      </c>
      <c r="H792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929" t="inlineStr">
        <is>
          <t>Critical</t>
        </is>
      </c>
      <c r="J7929" t="n">
        <v>38</v>
      </c>
      <c r="L7929" s="9">
        <f>A7929&amp;"-"&amp;TEXT(E7929,"yyyymmdd")</f>
        <v/>
      </c>
    </row>
    <row r="7930">
      <c r="A7930" t="n">
        <v>50141494</v>
      </c>
      <c r="B7930" t="inlineStr">
        <is>
          <t>Brooklyn</t>
        </is>
      </c>
      <c r="C7930" t="inlineStr">
        <is>
          <t>11220</t>
        </is>
      </c>
      <c r="D7930" t="inlineStr">
        <is>
          <t>Chinese/Japanese</t>
        </is>
      </c>
      <c r="E7930" s="8" t="n">
        <v>46162</v>
      </c>
      <c r="F7930" t="inlineStr">
        <is>
          <t>Violations were cited in the following area(s).</t>
        </is>
      </c>
      <c r="G7930" t="inlineStr">
        <is>
          <t>06C</t>
        </is>
      </c>
      <c r="H793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930" t="inlineStr">
        <is>
          <t>Critical</t>
        </is>
      </c>
      <c r="J7930" t="n">
        <v>38</v>
      </c>
      <c r="L7930" s="9">
        <f>A7930&amp;"-"&amp;TEXT(E7930,"yyyymmdd")</f>
        <v/>
      </c>
    </row>
    <row r="7931">
      <c r="A7931" t="n">
        <v>50141494</v>
      </c>
      <c r="B7931" t="inlineStr">
        <is>
          <t>Brooklyn</t>
        </is>
      </c>
      <c r="C7931" t="inlineStr">
        <is>
          <t>11220</t>
        </is>
      </c>
      <c r="D7931" t="inlineStr">
        <is>
          <t>Chinese/Japanese</t>
        </is>
      </c>
      <c r="E7931" s="8" t="n">
        <v>46162</v>
      </c>
      <c r="F7931" t="inlineStr">
        <is>
          <t>Violations were cited in the following area(s).</t>
        </is>
      </c>
      <c r="G7931" t="inlineStr">
        <is>
          <t>06E</t>
        </is>
      </c>
      <c r="H7931" t="inlineStr">
        <is>
          <t>Sanitized equipment or utensil, including in-use food dispensing utensil, improperly used or stored.</t>
        </is>
      </c>
      <c r="I7931" t="inlineStr">
        <is>
          <t>Critical</t>
        </is>
      </c>
      <c r="J7931" t="n">
        <v>38</v>
      </c>
      <c r="L7931" s="9">
        <f>A7931&amp;"-"&amp;TEXT(E7931,"yyyymmdd")</f>
        <v/>
      </c>
    </row>
    <row r="7932">
      <c r="A7932" t="n">
        <v>50141494</v>
      </c>
      <c r="B7932" t="inlineStr">
        <is>
          <t>Brooklyn</t>
        </is>
      </c>
      <c r="C7932" t="inlineStr">
        <is>
          <t>11220</t>
        </is>
      </c>
      <c r="D7932" t="inlineStr">
        <is>
          <t>Chinese/Japanese</t>
        </is>
      </c>
      <c r="E7932" s="8" t="n">
        <v>46162</v>
      </c>
      <c r="F7932" t="inlineStr">
        <is>
          <t>Violations were cited in the following area(s).</t>
        </is>
      </c>
      <c r="G7932" t="inlineStr">
        <is>
          <t>09B</t>
        </is>
      </c>
      <c r="H7932" t="inlineStr">
        <is>
          <t>Thawing procedure improper.</t>
        </is>
      </c>
      <c r="I7932" t="inlineStr">
        <is>
          <t>Not Critical</t>
        </is>
      </c>
      <c r="J7932" t="n">
        <v>38</v>
      </c>
      <c r="L7932" s="9">
        <f>A7932&amp;"-"&amp;TEXT(E7932,"yyyymmdd")</f>
        <v/>
      </c>
    </row>
    <row r="7933">
      <c r="A7933" t="n">
        <v>50141494</v>
      </c>
      <c r="B7933" t="inlineStr">
        <is>
          <t>Brooklyn</t>
        </is>
      </c>
      <c r="C7933" t="inlineStr">
        <is>
          <t>11220</t>
        </is>
      </c>
      <c r="D7933" t="inlineStr">
        <is>
          <t>Chinese/Japanese</t>
        </is>
      </c>
      <c r="E7933" s="8" t="n">
        <v>46162</v>
      </c>
      <c r="F7933" t="inlineStr">
        <is>
          <t>Violations were cited in the following area(s).</t>
        </is>
      </c>
      <c r="G7933" t="inlineStr">
        <is>
          <t>10A</t>
        </is>
      </c>
      <c r="H7933" t="inlineStr">
        <is>
          <t>Toilet facility not maintained or provided with toilet paper, waste receptacle or self-closing door.</t>
        </is>
      </c>
      <c r="I7933" t="inlineStr">
        <is>
          <t>Not Critical</t>
        </is>
      </c>
      <c r="J7933" t="n">
        <v>38</v>
      </c>
      <c r="L7933" s="9">
        <f>A7933&amp;"-"&amp;TEXT(E7933,"yyyymmdd")</f>
        <v/>
      </c>
    </row>
    <row r="7934">
      <c r="A7934" t="n">
        <v>50141494</v>
      </c>
      <c r="B7934" t="inlineStr">
        <is>
          <t>Brooklyn</t>
        </is>
      </c>
      <c r="C7934" t="inlineStr">
        <is>
          <t>11220</t>
        </is>
      </c>
      <c r="D7934" t="inlineStr">
        <is>
          <t>Chinese/Japanese</t>
        </is>
      </c>
      <c r="E7934" s="8" t="n">
        <v>46162</v>
      </c>
      <c r="F7934" t="inlineStr">
        <is>
          <t>Violations were cited in the following area(s).</t>
        </is>
      </c>
      <c r="G7934" t="inlineStr">
        <is>
          <t>10F</t>
        </is>
      </c>
      <c r="H7934" t="inlineStr">
        <is>
          <t>Non-food contact surface or equipment made of unacceptable material, not kept clean, or not properly sealed, raised, spaced or movable to allow accessibility for cleaning on all sides, above and underneath the unit.</t>
        </is>
      </c>
      <c r="I7934" t="inlineStr">
        <is>
          <t>Not Critical</t>
        </is>
      </c>
      <c r="J7934" t="n">
        <v>38</v>
      </c>
      <c r="L7934" s="9">
        <f>A7934&amp;"-"&amp;TEXT(E7934,"yyyymmdd")</f>
        <v/>
      </c>
    </row>
    <row r="7935">
      <c r="A7935" t="n">
        <v>50143600</v>
      </c>
      <c r="B7935" t="inlineStr">
        <is>
          <t>Brooklyn</t>
        </is>
      </c>
      <c r="C7935" t="inlineStr">
        <is>
          <t>11220</t>
        </is>
      </c>
      <c r="D7935" t="inlineStr">
        <is>
          <t>Chinese</t>
        </is>
      </c>
      <c r="E7935" s="8" t="n">
        <v>46162</v>
      </c>
      <c r="F7935" t="inlineStr">
        <is>
          <t>Violations were cited in the following area(s).</t>
        </is>
      </c>
      <c r="G7935" t="inlineStr">
        <is>
          <t>02G</t>
        </is>
      </c>
      <c r="H7935" t="inlineStr">
        <is>
          <t>Cold TCS food item held above 41 °F; smoked or processed fish held above 38 °F; intact raw eggs held above 45 °F; or reduced oxygen packaged (ROP) TCS foods held above required temperatures except during active necessary preparation.</t>
        </is>
      </c>
      <c r="I7935" t="inlineStr">
        <is>
          <t>Critical</t>
        </is>
      </c>
      <c r="J7935" t="n">
        <v>31</v>
      </c>
      <c r="L7935" s="9">
        <f>A7935&amp;"-"&amp;TEXT(E7935,"yyyymmdd")</f>
        <v/>
      </c>
    </row>
    <row r="7936">
      <c r="A7936" t="n">
        <v>50143600</v>
      </c>
      <c r="B7936" t="inlineStr">
        <is>
          <t>Brooklyn</t>
        </is>
      </c>
      <c r="C7936" t="inlineStr">
        <is>
          <t>11220</t>
        </is>
      </c>
      <c r="D7936" t="inlineStr">
        <is>
          <t>Chinese</t>
        </is>
      </c>
      <c r="E7936" s="8" t="n">
        <v>46162</v>
      </c>
      <c r="F7936" t="inlineStr">
        <is>
          <t>Violations were cited in the following area(s).</t>
        </is>
      </c>
      <c r="G7936" t="inlineStr">
        <is>
          <t>04M</t>
        </is>
      </c>
      <c r="H7936" t="inlineStr">
        <is>
          <t>Live roaches in facility's food or non-food area.</t>
        </is>
      </c>
      <c r="I7936" t="inlineStr">
        <is>
          <t>Critical</t>
        </is>
      </c>
      <c r="J7936" t="n">
        <v>31</v>
      </c>
      <c r="L7936" s="9">
        <f>A7936&amp;"-"&amp;TEXT(E7936,"yyyymmdd")</f>
        <v/>
      </c>
    </row>
    <row r="7937">
      <c r="A7937" t="n">
        <v>50143600</v>
      </c>
      <c r="B7937" t="inlineStr">
        <is>
          <t>Brooklyn</t>
        </is>
      </c>
      <c r="C7937" t="inlineStr">
        <is>
          <t>11220</t>
        </is>
      </c>
      <c r="D7937" t="inlineStr">
        <is>
          <t>Chinese</t>
        </is>
      </c>
      <c r="E7937" s="8" t="n">
        <v>46162</v>
      </c>
      <c r="F7937" t="inlineStr">
        <is>
          <t>Violations were cited in the following area(s).</t>
        </is>
      </c>
      <c r="G7937" t="inlineStr">
        <is>
          <t>06C</t>
        </is>
      </c>
      <c r="H793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937" t="inlineStr">
        <is>
          <t>Critical</t>
        </is>
      </c>
      <c r="J7937" t="n">
        <v>31</v>
      </c>
      <c r="L7937" s="9">
        <f>A7937&amp;"-"&amp;TEXT(E7937,"yyyymmdd")</f>
        <v/>
      </c>
    </row>
    <row r="7938">
      <c r="A7938" t="n">
        <v>50143600</v>
      </c>
      <c r="B7938" t="inlineStr">
        <is>
          <t>Brooklyn</t>
        </is>
      </c>
      <c r="C7938" t="inlineStr">
        <is>
          <t>11220</t>
        </is>
      </c>
      <c r="D7938" t="inlineStr">
        <is>
          <t>Chinese</t>
        </is>
      </c>
      <c r="E7938" s="8" t="n">
        <v>46162</v>
      </c>
      <c r="F7938" t="inlineStr">
        <is>
          <t>Violations were cited in the following area(s).</t>
        </is>
      </c>
      <c r="G7938" t="inlineStr">
        <is>
          <t>08A</t>
        </is>
      </c>
      <c r="H7938" t="inlineStr">
        <is>
          <t>Establishment is not free of harborage or conditions conducive to rodents, insects or other pests.</t>
        </is>
      </c>
      <c r="I7938" t="inlineStr">
        <is>
          <t>Not Critical</t>
        </is>
      </c>
      <c r="J7938" t="n">
        <v>31</v>
      </c>
      <c r="L7938" s="9">
        <f>A7938&amp;"-"&amp;TEXT(E7938,"yyyymmdd")</f>
        <v/>
      </c>
    </row>
    <row r="7939">
      <c r="A7939" t="n">
        <v>50143600</v>
      </c>
      <c r="B7939" t="inlineStr">
        <is>
          <t>Brooklyn</t>
        </is>
      </c>
      <c r="C7939" t="inlineStr">
        <is>
          <t>11220</t>
        </is>
      </c>
      <c r="D7939" t="inlineStr">
        <is>
          <t>Chinese</t>
        </is>
      </c>
      <c r="E7939" s="8" t="n">
        <v>46162</v>
      </c>
      <c r="F7939" t="inlineStr">
        <is>
          <t>Violations were cited in the following area(s).</t>
        </is>
      </c>
      <c r="G7939" t="inlineStr">
        <is>
          <t>10B</t>
        </is>
      </c>
      <c r="H7939" t="inlineStr">
        <is>
          <t>Anti-siphonage or back-flow prevention device not provided where required; equipment or floor not properly drained; sewage disposal system in disrepair or not functioning properly. Condensation or liquid waste improperly disposed of.</t>
        </is>
      </c>
      <c r="I7939" t="inlineStr">
        <is>
          <t>Not Critical</t>
        </is>
      </c>
      <c r="J7939" t="n">
        <v>31</v>
      </c>
      <c r="L7939" s="9">
        <f>A7939&amp;"-"&amp;TEXT(E7939,"yyyymmdd")</f>
        <v/>
      </c>
    </row>
    <row r="7940">
      <c r="A7940" t="n">
        <v>50143600</v>
      </c>
      <c r="B7940" t="inlineStr">
        <is>
          <t>Brooklyn</t>
        </is>
      </c>
      <c r="C7940" t="inlineStr">
        <is>
          <t>11220</t>
        </is>
      </c>
      <c r="D7940" t="inlineStr">
        <is>
          <t>Chinese</t>
        </is>
      </c>
      <c r="E7940" s="8" t="n">
        <v>46162</v>
      </c>
      <c r="F7940" t="inlineStr">
        <is>
          <t>Violations were cited in the following area(s).</t>
        </is>
      </c>
      <c r="G7940" t="inlineStr">
        <is>
          <t>10F</t>
        </is>
      </c>
      <c r="H7940" t="inlineStr">
        <is>
          <t>Non-food contact surface or equipment made of unacceptable material, not kept clean, or not properly sealed, raised, spaced or movable to allow accessibility for cleaning on all sides, above and underneath the unit.</t>
        </is>
      </c>
      <c r="I7940" t="inlineStr">
        <is>
          <t>Not Critical</t>
        </is>
      </c>
      <c r="J7940" t="n">
        <v>31</v>
      </c>
      <c r="L7940" s="9">
        <f>A7940&amp;"-"&amp;TEXT(E7940,"yyyymmdd")</f>
        <v/>
      </c>
    </row>
    <row r="7941">
      <c r="A7941" t="n">
        <v>50146195</v>
      </c>
      <c r="B7941" t="inlineStr">
        <is>
          <t>Queens</t>
        </is>
      </c>
      <c r="C7941" t="inlineStr">
        <is>
          <t>11372</t>
        </is>
      </c>
      <c r="D7941" t="inlineStr">
        <is>
          <t>Bakery Products/Desserts</t>
        </is>
      </c>
      <c r="E7941" s="8" t="n">
        <v>46162</v>
      </c>
      <c r="F7941" t="inlineStr">
        <is>
          <t>Violations were cited in the following area(s).</t>
        </is>
      </c>
      <c r="G7941" t="inlineStr">
        <is>
          <t>02G</t>
        </is>
      </c>
      <c r="H7941" t="inlineStr">
        <is>
          <t>Cold TCS food item held above 41 °F; smoked or processed fish held above 38 °F; intact raw eggs held above 45 °F; or reduced oxygen packaged (ROP) TCS foods held above required temperatures except during active necessary preparation.</t>
        </is>
      </c>
      <c r="I7941" t="inlineStr">
        <is>
          <t>Critical</t>
        </is>
      </c>
      <c r="J7941" t="n">
        <v>27</v>
      </c>
      <c r="L7941" s="9">
        <f>A7941&amp;"-"&amp;TEXT(E7941,"yyyymmdd")</f>
        <v/>
      </c>
    </row>
    <row r="7942">
      <c r="A7942" t="n">
        <v>50146195</v>
      </c>
      <c r="B7942" t="inlineStr">
        <is>
          <t>Queens</t>
        </is>
      </c>
      <c r="C7942" t="inlineStr">
        <is>
          <t>11372</t>
        </is>
      </c>
      <c r="D7942" t="inlineStr">
        <is>
          <t>Bakery Products/Desserts</t>
        </is>
      </c>
      <c r="E7942" s="8" t="n">
        <v>46162</v>
      </c>
      <c r="F7942" t="inlineStr">
        <is>
          <t>Violations were cited in the following area(s).</t>
        </is>
      </c>
      <c r="G7942" t="inlineStr">
        <is>
          <t>04A</t>
        </is>
      </c>
      <c r="H7942" t="inlineStr">
        <is>
          <t>Food Protection Certificate (FPC) not held by manager or supervisor of food operations.</t>
        </is>
      </c>
      <c r="I7942" t="inlineStr">
        <is>
          <t>Critical</t>
        </is>
      </c>
      <c r="J7942" t="n">
        <v>27</v>
      </c>
      <c r="L7942" s="9">
        <f>A7942&amp;"-"&amp;TEXT(E7942,"yyyymmdd")</f>
        <v/>
      </c>
    </row>
    <row r="7943">
      <c r="A7943" t="n">
        <v>50146195</v>
      </c>
      <c r="B7943" t="inlineStr">
        <is>
          <t>Queens</t>
        </is>
      </c>
      <c r="C7943" t="inlineStr">
        <is>
          <t>11372</t>
        </is>
      </c>
      <c r="D7943" t="inlineStr">
        <is>
          <t>Bakery Products/Desserts</t>
        </is>
      </c>
      <c r="E7943" s="8" t="n">
        <v>46162</v>
      </c>
      <c r="F7943" t="inlineStr">
        <is>
          <t>Violations were cited in the following area(s).</t>
        </is>
      </c>
      <c r="G7943" t="inlineStr">
        <is>
          <t>04J</t>
        </is>
      </c>
      <c r="H7943" t="inlineStr">
        <is>
          <t>Properly scaled and calibrated thermometer or thermocouple not provided or not readily accessible in food preparation and hot/cold holding areas to measure temperatures of TCS foods during cooking, cooling, reheating, and holding.</t>
        </is>
      </c>
      <c r="I7943" t="inlineStr">
        <is>
          <t>Critical</t>
        </is>
      </c>
      <c r="J7943" t="n">
        <v>27</v>
      </c>
      <c r="L7943" s="9">
        <f>A7943&amp;"-"&amp;TEXT(E7943,"yyyymmdd")</f>
        <v/>
      </c>
    </row>
    <row r="7944">
      <c r="A7944" t="n">
        <v>50146195</v>
      </c>
      <c r="B7944" t="inlineStr">
        <is>
          <t>Queens</t>
        </is>
      </c>
      <c r="C7944" t="inlineStr">
        <is>
          <t>11372</t>
        </is>
      </c>
      <c r="D7944" t="inlineStr">
        <is>
          <t>Bakery Products/Desserts</t>
        </is>
      </c>
      <c r="E7944" s="8" t="n">
        <v>46162</v>
      </c>
      <c r="F7944" t="inlineStr">
        <is>
          <t>Violations were cited in the following area(s).</t>
        </is>
      </c>
      <c r="G7944" t="inlineStr">
        <is>
          <t>06E</t>
        </is>
      </c>
      <c r="H7944" t="inlineStr">
        <is>
          <t>Sanitized equipment or utensil, including in-use food dispensing utensil, improperly used or stored.</t>
        </is>
      </c>
      <c r="I7944" t="inlineStr">
        <is>
          <t>Critical</t>
        </is>
      </c>
      <c r="J7944" t="n">
        <v>27</v>
      </c>
      <c r="L7944" s="9">
        <f>A7944&amp;"-"&amp;TEXT(E7944,"yyyymmdd")</f>
        <v/>
      </c>
    </row>
    <row r="7945">
      <c r="A7945" t="n">
        <v>50147734</v>
      </c>
      <c r="B7945" t="inlineStr">
        <is>
          <t>Bronx</t>
        </is>
      </c>
      <c r="C7945" t="inlineStr">
        <is>
          <t>10455</t>
        </is>
      </c>
      <c r="D7945" t="inlineStr">
        <is>
          <t>Donuts</t>
        </is>
      </c>
      <c r="E7945" s="8" t="n">
        <v>46162</v>
      </c>
      <c r="F7945" t="inlineStr">
        <is>
          <t>Violations were cited in the following area(s).</t>
        </is>
      </c>
      <c r="G7945" t="inlineStr">
        <is>
          <t>04A</t>
        </is>
      </c>
      <c r="H7945" t="inlineStr">
        <is>
          <t>Food Protection Certificate (FPC) not held by manager or supervisor of food operations.</t>
        </is>
      </c>
      <c r="I7945" t="inlineStr">
        <is>
          <t>Critical</t>
        </is>
      </c>
      <c r="J7945" t="n">
        <v>16</v>
      </c>
      <c r="L7945" s="9">
        <f>A7945&amp;"-"&amp;TEXT(E7945,"yyyymmdd")</f>
        <v/>
      </c>
    </row>
    <row r="7946">
      <c r="A7946" t="n">
        <v>50147734</v>
      </c>
      <c r="B7946" t="inlineStr">
        <is>
          <t>Bronx</t>
        </is>
      </c>
      <c r="C7946" t="inlineStr">
        <is>
          <t>10455</t>
        </is>
      </c>
      <c r="D7946" t="inlineStr">
        <is>
          <t>Donuts</t>
        </is>
      </c>
      <c r="E7946" s="8" t="n">
        <v>46162</v>
      </c>
      <c r="F7946" t="inlineStr">
        <is>
          <t>Violations were cited in the following area(s).</t>
        </is>
      </c>
      <c r="G7946" t="inlineStr">
        <is>
          <t>10B</t>
        </is>
      </c>
      <c r="H7946" t="inlineStr">
        <is>
          <t>Anti-siphonage or back-flow prevention device not provided where required; equipment or floor not properly drained; sewage disposal system in disrepair or not functioning properly. Condensation or liquid waste improperly disposed of.</t>
        </is>
      </c>
      <c r="I7946" t="inlineStr">
        <is>
          <t>Not Critical</t>
        </is>
      </c>
      <c r="J7946" t="n">
        <v>16</v>
      </c>
      <c r="L7946" s="9">
        <f>A7946&amp;"-"&amp;TEXT(E7946,"yyyymmdd")</f>
        <v/>
      </c>
    </row>
    <row r="7947">
      <c r="A7947" t="n">
        <v>50147734</v>
      </c>
      <c r="B7947" t="inlineStr">
        <is>
          <t>Bronx</t>
        </is>
      </c>
      <c r="C7947" t="inlineStr">
        <is>
          <t>10455</t>
        </is>
      </c>
      <c r="D7947" t="inlineStr">
        <is>
          <t>Donuts</t>
        </is>
      </c>
      <c r="E7947" s="8" t="n">
        <v>46162</v>
      </c>
      <c r="F7947" t="inlineStr">
        <is>
          <t>Violations were cited in the following area(s).</t>
        </is>
      </c>
      <c r="G7947" t="inlineStr">
        <is>
          <t>10E</t>
        </is>
      </c>
      <c r="H7947" t="inlineStr">
        <is>
          <t>Accurate thermometer not provided or properly located in refrigerated, cold storage or hot holding equipment</t>
        </is>
      </c>
      <c r="I7947" t="inlineStr">
        <is>
          <t>Not Critical</t>
        </is>
      </c>
      <c r="J7947" t="n">
        <v>16</v>
      </c>
      <c r="L7947" s="9">
        <f>A7947&amp;"-"&amp;TEXT(E7947,"yyyymmdd")</f>
        <v/>
      </c>
    </row>
    <row r="7948">
      <c r="A7948" t="n">
        <v>50147734</v>
      </c>
      <c r="B7948" t="inlineStr">
        <is>
          <t>Bronx</t>
        </is>
      </c>
      <c r="C7948" t="inlineStr">
        <is>
          <t>10455</t>
        </is>
      </c>
      <c r="D7948" t="inlineStr">
        <is>
          <t>Donuts</t>
        </is>
      </c>
      <c r="E7948" s="8" t="n">
        <v>46162</v>
      </c>
      <c r="F7948" t="inlineStr">
        <is>
          <t>Violations were cited in the following area(s).</t>
        </is>
      </c>
      <c r="G7948" t="inlineStr">
        <is>
          <t>10F</t>
        </is>
      </c>
      <c r="H7948" t="inlineStr">
        <is>
          <t>Non-food contact surface or equipment made of unacceptable material, not kept clean, or not properly sealed, raised, spaced or movable to allow accessibility for cleaning on all sides, above and underneath the unit.</t>
        </is>
      </c>
      <c r="I7948" t="inlineStr">
        <is>
          <t>Not Critical</t>
        </is>
      </c>
      <c r="J7948" t="n">
        <v>16</v>
      </c>
      <c r="L7948" s="9">
        <f>A7948&amp;"-"&amp;TEXT(E7948,"yyyymmdd")</f>
        <v/>
      </c>
    </row>
    <row r="7949">
      <c r="A7949" t="n">
        <v>50149302</v>
      </c>
      <c r="B7949" t="inlineStr">
        <is>
          <t>Bronx</t>
        </is>
      </c>
      <c r="C7949" t="inlineStr">
        <is>
          <t>10465</t>
        </is>
      </c>
      <c r="D7949" t="inlineStr">
        <is>
          <t>American</t>
        </is>
      </c>
      <c r="E7949" s="8" t="n">
        <v>46162</v>
      </c>
      <c r="F7949" t="inlineStr">
        <is>
          <t>Violations were cited in the following area(s).</t>
        </is>
      </c>
      <c r="G7949" t="inlineStr">
        <is>
          <t>06C</t>
        </is>
      </c>
      <c r="H794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949" t="inlineStr">
        <is>
          <t>Critical</t>
        </is>
      </c>
      <c r="J7949" t="n">
        <v>13</v>
      </c>
      <c r="K7949" t="inlineStr">
        <is>
          <t>A</t>
        </is>
      </c>
      <c r="L7949" s="9">
        <f>A7949&amp;"-"&amp;TEXT(E7949,"yyyymmdd")</f>
        <v/>
      </c>
    </row>
    <row r="7950">
      <c r="A7950" t="n">
        <v>50149302</v>
      </c>
      <c r="B7950" t="inlineStr">
        <is>
          <t>Bronx</t>
        </is>
      </c>
      <c r="C7950" t="inlineStr">
        <is>
          <t>10465</t>
        </is>
      </c>
      <c r="D7950" t="inlineStr">
        <is>
          <t>American</t>
        </is>
      </c>
      <c r="E7950" s="8" t="n">
        <v>46162</v>
      </c>
      <c r="F7950" t="inlineStr">
        <is>
          <t>Violations were cited in the following area(s).</t>
        </is>
      </c>
      <c r="G7950" t="inlineStr">
        <is>
          <t>06D</t>
        </is>
      </c>
      <c r="H7950" t="inlineStr">
        <is>
          <t>Food contact surface not properly washed, rinsed and sanitized after each use and following any activity when contamination may have occurred.</t>
        </is>
      </c>
      <c r="I7950" t="inlineStr">
        <is>
          <t>Critical</t>
        </is>
      </c>
      <c r="J7950" t="n">
        <v>13</v>
      </c>
      <c r="K7950" t="inlineStr">
        <is>
          <t>A</t>
        </is>
      </c>
      <c r="L7950" s="9">
        <f>A7950&amp;"-"&amp;TEXT(E7950,"yyyymmdd")</f>
        <v/>
      </c>
    </row>
    <row r="7951">
      <c r="A7951" t="n">
        <v>50149302</v>
      </c>
      <c r="B7951" t="inlineStr">
        <is>
          <t>Bronx</t>
        </is>
      </c>
      <c r="C7951" t="inlineStr">
        <is>
          <t>10465</t>
        </is>
      </c>
      <c r="D7951" t="inlineStr">
        <is>
          <t>American</t>
        </is>
      </c>
      <c r="E7951" s="8" t="n">
        <v>46162</v>
      </c>
      <c r="F7951" t="inlineStr">
        <is>
          <t>Violations were cited in the following area(s).</t>
        </is>
      </c>
      <c r="G7951" t="inlineStr">
        <is>
          <t>10B</t>
        </is>
      </c>
      <c r="H7951" t="inlineStr">
        <is>
          <t>Anti-siphonage or back-flow prevention device not provided where required; equipment or floor not properly drained; sewage disposal system in disrepair or not functioning properly. Condensation or liquid waste improperly disposed of.</t>
        </is>
      </c>
      <c r="I7951" t="inlineStr">
        <is>
          <t>Not Critical</t>
        </is>
      </c>
      <c r="J7951" t="n">
        <v>13</v>
      </c>
      <c r="K7951" t="inlineStr">
        <is>
          <t>A</t>
        </is>
      </c>
      <c r="L7951" s="9">
        <f>A7951&amp;"-"&amp;TEXT(E7951,"yyyymmdd")</f>
        <v/>
      </c>
    </row>
    <row r="7952">
      <c r="A7952" t="n">
        <v>50149901</v>
      </c>
      <c r="B7952" t="inlineStr">
        <is>
          <t>Brooklyn</t>
        </is>
      </c>
      <c r="C7952" t="inlineStr">
        <is>
          <t>11211</t>
        </is>
      </c>
      <c r="D7952" t="inlineStr">
        <is>
          <t>Mexican</t>
        </is>
      </c>
      <c r="E7952" s="8" t="n">
        <v>46162</v>
      </c>
      <c r="F7952" t="inlineStr">
        <is>
          <t>Violations were cited in the following area(s).</t>
        </is>
      </c>
      <c r="G7952" t="inlineStr">
        <is>
          <t>05D</t>
        </is>
      </c>
      <c r="H795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952" t="inlineStr">
        <is>
          <t>Critical</t>
        </is>
      </c>
      <c r="J7952" t="n">
        <v>10</v>
      </c>
      <c r="K7952" t="inlineStr">
        <is>
          <t>A</t>
        </is>
      </c>
      <c r="L7952" s="9">
        <f>A7952&amp;"-"&amp;TEXT(E7952,"yyyymmdd")</f>
        <v/>
      </c>
    </row>
    <row r="7953">
      <c r="A7953" t="n">
        <v>50151074</v>
      </c>
      <c r="B7953" t="inlineStr">
        <is>
          <t>Manhattan</t>
        </is>
      </c>
      <c r="C7953" t="inlineStr">
        <is>
          <t>10003</t>
        </is>
      </c>
      <c r="D7953" t="inlineStr">
        <is>
          <t>Chinese</t>
        </is>
      </c>
      <c r="E7953" s="8" t="n">
        <v>46162</v>
      </c>
      <c r="F7953" t="inlineStr">
        <is>
          <t>Violations were cited in the following area(s).</t>
        </is>
      </c>
      <c r="G7953" t="inlineStr">
        <is>
          <t>02G</t>
        </is>
      </c>
      <c r="H7953" t="inlineStr">
        <is>
          <t>Cold TCS food item held above 41 °F; smoked or processed fish held above 38 °F; intact raw eggs held above 45 °F; or reduced oxygen packaged (ROP) TCS foods held above required temperatures except during active necessary preparation.</t>
        </is>
      </c>
      <c r="I7953" t="inlineStr">
        <is>
          <t>Critical</t>
        </is>
      </c>
      <c r="J7953" t="n">
        <v>11</v>
      </c>
      <c r="K7953" t="inlineStr">
        <is>
          <t>A</t>
        </is>
      </c>
      <c r="L7953" s="9">
        <f>A7953&amp;"-"&amp;TEXT(E7953,"yyyymmdd")</f>
        <v/>
      </c>
    </row>
    <row r="7954">
      <c r="A7954" t="n">
        <v>50151074</v>
      </c>
      <c r="B7954" t="inlineStr">
        <is>
          <t>Manhattan</t>
        </is>
      </c>
      <c r="C7954" t="inlineStr">
        <is>
          <t>10003</t>
        </is>
      </c>
      <c r="D7954" t="inlineStr">
        <is>
          <t>Chinese</t>
        </is>
      </c>
      <c r="E7954" s="8" t="n">
        <v>46162</v>
      </c>
      <c r="F7954" t="inlineStr">
        <is>
          <t>Violations were cited in the following area(s).</t>
        </is>
      </c>
      <c r="G7954" t="inlineStr">
        <is>
          <t>10B</t>
        </is>
      </c>
      <c r="H7954" t="inlineStr">
        <is>
          <t>Anti-siphonage or back-flow prevention device not provided where required; equipment or floor not properly drained; sewage disposal system in disrepair or not functioning properly. Condensation or liquid waste improperly disposed of.</t>
        </is>
      </c>
      <c r="I7954" t="inlineStr">
        <is>
          <t>Not Critical</t>
        </is>
      </c>
      <c r="J7954" t="n">
        <v>11</v>
      </c>
      <c r="K7954" t="inlineStr">
        <is>
          <t>A</t>
        </is>
      </c>
      <c r="L7954" s="9">
        <f>A7954&amp;"-"&amp;TEXT(E7954,"yyyymmdd")</f>
        <v/>
      </c>
    </row>
    <row r="7955">
      <c r="A7955" t="n">
        <v>50151463</v>
      </c>
      <c r="B7955" t="inlineStr">
        <is>
          <t>Queens</t>
        </is>
      </c>
      <c r="C7955" t="inlineStr">
        <is>
          <t>11414</t>
        </is>
      </c>
      <c r="D7955" t="inlineStr">
        <is>
          <t>Korean</t>
        </is>
      </c>
      <c r="E7955" s="8" t="n">
        <v>46162</v>
      </c>
      <c r="F7955" t="inlineStr">
        <is>
          <t>Establishment Closed by DOHMH. Violations were cited in the following area(s) and those requiring immediate action were addressed.</t>
        </is>
      </c>
      <c r="G7955" t="inlineStr">
        <is>
          <t>02G</t>
        </is>
      </c>
      <c r="H7955" t="inlineStr">
        <is>
          <t>Cold TCS food item held above 41 °F; smoked or processed fish held above 38 °F; intact raw eggs held above 45 °F; or reduced oxygen packaged (ROP) TCS foods held above required temperatures except during active necessary preparation.</t>
        </is>
      </c>
      <c r="I7955" t="inlineStr">
        <is>
          <t>Critical</t>
        </is>
      </c>
      <c r="J7955" t="n">
        <v>68</v>
      </c>
      <c r="L7955" s="9">
        <f>A7955&amp;"-"&amp;TEXT(E7955,"yyyymmdd")</f>
        <v/>
      </c>
    </row>
    <row r="7956">
      <c r="A7956" t="n">
        <v>50151463</v>
      </c>
      <c r="B7956" t="inlineStr">
        <is>
          <t>Queens</t>
        </is>
      </c>
      <c r="C7956" t="inlineStr">
        <is>
          <t>11414</t>
        </is>
      </c>
      <c r="D7956" t="inlineStr">
        <is>
          <t>Korean</t>
        </is>
      </c>
      <c r="E7956" s="8" t="n">
        <v>46162</v>
      </c>
      <c r="F7956" t="inlineStr">
        <is>
          <t>Establishment Closed by DOHMH. Violations were cited in the following area(s) and those requiring immediate action were addressed.</t>
        </is>
      </c>
      <c r="G7956" t="inlineStr">
        <is>
          <t>04A</t>
        </is>
      </c>
      <c r="H7956" t="inlineStr">
        <is>
          <t>Food Protection Certificate (FPC) not held by manager or supervisor of food operations.</t>
        </is>
      </c>
      <c r="I7956" t="inlineStr">
        <is>
          <t>Critical</t>
        </is>
      </c>
      <c r="J7956" t="n">
        <v>68</v>
      </c>
      <c r="L7956" s="9">
        <f>A7956&amp;"-"&amp;TEXT(E7956,"yyyymmdd")</f>
        <v/>
      </c>
    </row>
    <row r="7957">
      <c r="A7957" t="n">
        <v>50151463</v>
      </c>
      <c r="B7957" t="inlineStr">
        <is>
          <t>Queens</t>
        </is>
      </c>
      <c r="C7957" t="inlineStr">
        <is>
          <t>11414</t>
        </is>
      </c>
      <c r="D7957" t="inlineStr">
        <is>
          <t>Korean</t>
        </is>
      </c>
      <c r="E7957" s="8" t="n">
        <v>46162</v>
      </c>
      <c r="F7957" t="inlineStr">
        <is>
          <t>Establishment Closed by DOHMH. Violations were cited in the following area(s) and those requiring immediate action were addressed.</t>
        </is>
      </c>
      <c r="G7957" t="inlineStr">
        <is>
          <t>04L</t>
        </is>
      </c>
      <c r="H7957" t="inlineStr">
        <is>
          <t>Evidence of mice or live mice in establishment's food or non-food areas.</t>
        </is>
      </c>
      <c r="I7957" t="inlineStr">
        <is>
          <t>Critical</t>
        </is>
      </c>
      <c r="J7957" t="n">
        <v>68</v>
      </c>
      <c r="L7957" s="9">
        <f>A7957&amp;"-"&amp;TEXT(E7957,"yyyymmdd")</f>
        <v/>
      </c>
    </row>
    <row r="7958">
      <c r="A7958" t="n">
        <v>50151463</v>
      </c>
      <c r="B7958" t="inlineStr">
        <is>
          <t>Queens</t>
        </is>
      </c>
      <c r="C7958" t="inlineStr">
        <is>
          <t>11414</t>
        </is>
      </c>
      <c r="D7958" t="inlineStr">
        <is>
          <t>Korean</t>
        </is>
      </c>
      <c r="E7958" s="8" t="n">
        <v>46162</v>
      </c>
      <c r="F7958" t="inlineStr">
        <is>
          <t>Establishment Closed by DOHMH. Violations were cited in the following area(s) and those requiring immediate action were addressed.</t>
        </is>
      </c>
      <c r="G7958" t="inlineStr">
        <is>
          <t>06C</t>
        </is>
      </c>
      <c r="H795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958" t="inlineStr">
        <is>
          <t>Critical</t>
        </is>
      </c>
      <c r="J7958" t="n">
        <v>68</v>
      </c>
      <c r="L7958" s="9">
        <f>A7958&amp;"-"&amp;TEXT(E7958,"yyyymmdd")</f>
        <v/>
      </c>
    </row>
    <row r="7959">
      <c r="A7959" t="n">
        <v>50151463</v>
      </c>
      <c r="B7959" t="inlineStr">
        <is>
          <t>Queens</t>
        </is>
      </c>
      <c r="C7959" t="inlineStr">
        <is>
          <t>11414</t>
        </is>
      </c>
      <c r="D7959" t="inlineStr">
        <is>
          <t>Korean</t>
        </is>
      </c>
      <c r="E7959" s="8" t="n">
        <v>46162</v>
      </c>
      <c r="F7959" t="inlineStr">
        <is>
          <t>Establishment Closed by DOHMH. Violations were cited in the following area(s) and those requiring immediate action were addressed.</t>
        </is>
      </c>
      <c r="G7959" t="inlineStr">
        <is>
          <t>06E</t>
        </is>
      </c>
      <c r="H7959" t="inlineStr">
        <is>
          <t>Sanitized equipment or utensil, including in-use food dispensing utensil, improperly used or stored.</t>
        </is>
      </c>
      <c r="I7959" t="inlineStr">
        <is>
          <t>Critical</t>
        </is>
      </c>
      <c r="J7959" t="n">
        <v>68</v>
      </c>
      <c r="L7959" s="9">
        <f>A7959&amp;"-"&amp;TEXT(E7959,"yyyymmdd")</f>
        <v/>
      </c>
    </row>
    <row r="7960">
      <c r="A7960" t="n">
        <v>50151463</v>
      </c>
      <c r="B7960" t="inlineStr">
        <is>
          <t>Queens</t>
        </is>
      </c>
      <c r="C7960" t="inlineStr">
        <is>
          <t>11414</t>
        </is>
      </c>
      <c r="D7960" t="inlineStr">
        <is>
          <t>Korean</t>
        </is>
      </c>
      <c r="E7960" s="8" t="n">
        <v>46162</v>
      </c>
      <c r="F7960" t="inlineStr">
        <is>
          <t>Establishment Closed by DOHMH. Violations were cited in the following area(s) and those requiring immediate action were addressed.</t>
        </is>
      </c>
      <c r="G7960" t="inlineStr">
        <is>
          <t>08A</t>
        </is>
      </c>
      <c r="H7960" t="inlineStr">
        <is>
          <t>Establishment is not free of harborage or conditions conducive to rodents, insects or other pests.</t>
        </is>
      </c>
      <c r="I7960" t="inlineStr">
        <is>
          <t>Not Critical</t>
        </is>
      </c>
      <c r="J7960" t="n">
        <v>68</v>
      </c>
      <c r="L7960" s="9">
        <f>A7960&amp;"-"&amp;TEXT(E7960,"yyyymmdd")</f>
        <v/>
      </c>
    </row>
    <row r="7961">
      <c r="A7961" t="n">
        <v>50151463</v>
      </c>
      <c r="B7961" t="inlineStr">
        <is>
          <t>Queens</t>
        </is>
      </c>
      <c r="C7961" t="inlineStr">
        <is>
          <t>11414</t>
        </is>
      </c>
      <c r="D7961" t="inlineStr">
        <is>
          <t>Korean</t>
        </is>
      </c>
      <c r="E7961" s="8" t="n">
        <v>46162</v>
      </c>
      <c r="F7961" t="inlineStr">
        <is>
          <t>Establishment Closed by DOHMH. Violations were cited in the following area(s) and those requiring immediate action were addressed.</t>
        </is>
      </c>
      <c r="G7961" t="inlineStr">
        <is>
          <t>10B</t>
        </is>
      </c>
      <c r="H7961" t="inlineStr">
        <is>
          <t>Anti-siphonage or back-flow prevention device not provided where required; equipment or floor not properly drained; sewage disposal system in disrepair or not functioning properly. Condensation or liquid waste improperly disposed of.</t>
        </is>
      </c>
      <c r="I7961" t="inlineStr">
        <is>
          <t>Not Critical</t>
        </is>
      </c>
      <c r="J7961" t="n">
        <v>68</v>
      </c>
      <c r="L7961" s="9">
        <f>A7961&amp;"-"&amp;TEXT(E7961,"yyyymmdd")</f>
        <v/>
      </c>
    </row>
    <row r="7962">
      <c r="A7962" t="n">
        <v>50151463</v>
      </c>
      <c r="B7962" t="inlineStr">
        <is>
          <t>Queens</t>
        </is>
      </c>
      <c r="C7962" t="inlineStr">
        <is>
          <t>11414</t>
        </is>
      </c>
      <c r="D7962" t="inlineStr">
        <is>
          <t>Korean</t>
        </is>
      </c>
      <c r="E7962" s="8" t="n">
        <v>46162</v>
      </c>
      <c r="F7962" t="inlineStr">
        <is>
          <t>Establishment Closed by DOHMH. Violations were cited in the following area(s) and those requiring immediate action were addressed.</t>
        </is>
      </c>
      <c r="G7962" t="inlineStr">
        <is>
          <t>10F</t>
        </is>
      </c>
      <c r="H7962" t="inlineStr">
        <is>
          <t>Non-food contact surface or equipment made of unacceptable material, not kept clean, or not properly sealed, raised, spaced or movable to allow accessibility for cleaning on all sides, above and underneath the unit.</t>
        </is>
      </c>
      <c r="I7962" t="inlineStr">
        <is>
          <t>Not Critical</t>
        </is>
      </c>
      <c r="J7962" t="n">
        <v>68</v>
      </c>
      <c r="L7962" s="9">
        <f>A7962&amp;"-"&amp;TEXT(E7962,"yyyymmdd")</f>
        <v/>
      </c>
    </row>
    <row r="7963">
      <c r="A7963" t="n">
        <v>50156378</v>
      </c>
      <c r="B7963" t="inlineStr">
        <is>
          <t>Manhattan</t>
        </is>
      </c>
      <c r="C7963" t="inlineStr">
        <is>
          <t>10028</t>
        </is>
      </c>
      <c r="D7963" t="inlineStr">
        <is>
          <t>Japanese</t>
        </is>
      </c>
      <c r="E7963" s="8" t="n">
        <v>46162</v>
      </c>
      <c r="F7963" t="inlineStr">
        <is>
          <t>Violations were cited in the following area(s).</t>
        </is>
      </c>
      <c r="G7963" t="inlineStr">
        <is>
          <t>06C</t>
        </is>
      </c>
      <c r="H796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963" t="inlineStr">
        <is>
          <t>Critical</t>
        </is>
      </c>
      <c r="J7963" t="n">
        <v>10</v>
      </c>
      <c r="K7963" t="inlineStr">
        <is>
          <t>A</t>
        </is>
      </c>
      <c r="L7963" s="9">
        <f>A7963&amp;"-"&amp;TEXT(E7963,"yyyymmdd")</f>
        <v/>
      </c>
    </row>
    <row r="7964">
      <c r="A7964" t="n">
        <v>50156378</v>
      </c>
      <c r="B7964" t="inlineStr">
        <is>
          <t>Manhattan</t>
        </is>
      </c>
      <c r="C7964" t="inlineStr">
        <is>
          <t>10028</t>
        </is>
      </c>
      <c r="D7964" t="inlineStr">
        <is>
          <t>Japanese</t>
        </is>
      </c>
      <c r="E7964" s="8" t="n">
        <v>46162</v>
      </c>
      <c r="F7964" t="inlineStr">
        <is>
          <t>Violations were cited in the following area(s).</t>
        </is>
      </c>
      <c r="G7964" t="inlineStr">
        <is>
          <t>10F</t>
        </is>
      </c>
      <c r="H7964" t="inlineStr">
        <is>
          <t>Non-food contact surface or equipment made of unacceptable material, not kept clean, or not properly sealed, raised, spaced or movable to allow accessibility for cleaning on all sides, above and underneath the unit.</t>
        </is>
      </c>
      <c r="I7964" t="inlineStr">
        <is>
          <t>Not Critical</t>
        </is>
      </c>
      <c r="J7964" t="n">
        <v>10</v>
      </c>
      <c r="K7964" t="inlineStr">
        <is>
          <t>A</t>
        </is>
      </c>
      <c r="L7964" s="9">
        <f>A7964&amp;"-"&amp;TEXT(E7964,"yyyymmdd")</f>
        <v/>
      </c>
    </row>
    <row r="7965">
      <c r="A7965" t="n">
        <v>50168390</v>
      </c>
      <c r="B7965" t="inlineStr">
        <is>
          <t>Brooklyn</t>
        </is>
      </c>
      <c r="C7965" t="inlineStr">
        <is>
          <t>11220</t>
        </is>
      </c>
      <c r="D7965" t="inlineStr">
        <is>
          <t>Chinese</t>
        </is>
      </c>
      <c r="E7965" s="8" t="n">
        <v>46162</v>
      </c>
      <c r="F7965" t="inlineStr">
        <is>
          <t>Violations were cited in the following area(s).</t>
        </is>
      </c>
      <c r="G7965" t="inlineStr">
        <is>
          <t>06C</t>
        </is>
      </c>
      <c r="H796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965" t="inlineStr">
        <is>
          <t>Critical</t>
        </is>
      </c>
      <c r="J7965" t="n">
        <v>5</v>
      </c>
      <c r="K7965" t="inlineStr">
        <is>
          <t>A</t>
        </is>
      </c>
      <c r="L7965" s="9">
        <f>A7965&amp;"-"&amp;TEXT(E7965,"yyyymmdd")</f>
        <v/>
      </c>
    </row>
    <row r="7966">
      <c r="A7966" t="n">
        <v>40397886</v>
      </c>
      <c r="B7966" t="inlineStr">
        <is>
          <t>Manhattan</t>
        </is>
      </c>
      <c r="C7966" t="inlineStr">
        <is>
          <t>10013</t>
        </is>
      </c>
      <c r="D7966" t="inlineStr">
        <is>
          <t>American</t>
        </is>
      </c>
      <c r="E7966" s="8" t="n">
        <v>46163</v>
      </c>
      <c r="F7966" t="inlineStr">
        <is>
          <t>Violations were cited in the following area(s).</t>
        </is>
      </c>
      <c r="G7966" t="inlineStr">
        <is>
          <t>02G</t>
        </is>
      </c>
      <c r="H7966" t="inlineStr">
        <is>
          <t>Cold TCS food item held above 41 °F; smoked or processed fish held above 38 °F; intact raw eggs held above 45 °F; or reduced oxygen packaged (ROP) TCS foods held above required temperatures except during active necessary preparation.</t>
        </is>
      </c>
      <c r="I7966" t="inlineStr">
        <is>
          <t>Critical</t>
        </is>
      </c>
      <c r="J7966" t="n">
        <v>12</v>
      </c>
      <c r="K7966" t="inlineStr">
        <is>
          <t>A</t>
        </is>
      </c>
      <c r="L7966" s="9">
        <f>A7966&amp;"-"&amp;TEXT(E7966,"yyyymmdd")</f>
        <v/>
      </c>
    </row>
    <row r="7967">
      <c r="A7967" t="n">
        <v>40397886</v>
      </c>
      <c r="B7967" t="inlineStr">
        <is>
          <t>Manhattan</t>
        </is>
      </c>
      <c r="C7967" t="inlineStr">
        <is>
          <t>10013</t>
        </is>
      </c>
      <c r="D7967" t="inlineStr">
        <is>
          <t>American</t>
        </is>
      </c>
      <c r="E7967" s="8" t="n">
        <v>46163</v>
      </c>
      <c r="F7967" t="inlineStr">
        <is>
          <t>Violations were cited in the following area(s).</t>
        </is>
      </c>
      <c r="G7967" t="inlineStr">
        <is>
          <t>06D</t>
        </is>
      </c>
      <c r="H7967" t="inlineStr">
        <is>
          <t>Food contact surface not properly washed, rinsed and sanitized after each use and following any activity when contamination may have occurred.</t>
        </is>
      </c>
      <c r="I7967" t="inlineStr">
        <is>
          <t>Critical</t>
        </is>
      </c>
      <c r="J7967" t="n">
        <v>12</v>
      </c>
      <c r="K7967" t="inlineStr">
        <is>
          <t>A</t>
        </is>
      </c>
      <c r="L7967" s="9">
        <f>A7967&amp;"-"&amp;TEXT(E7967,"yyyymmdd")</f>
        <v/>
      </c>
    </row>
    <row r="7968">
      <c r="A7968" t="n">
        <v>40401912</v>
      </c>
      <c r="B7968" t="inlineStr">
        <is>
          <t>Manhattan</t>
        </is>
      </c>
      <c r="C7968" t="inlineStr">
        <is>
          <t>10013</t>
        </is>
      </c>
      <c r="D7968" t="inlineStr">
        <is>
          <t>New American</t>
        </is>
      </c>
      <c r="E7968" s="8" t="n">
        <v>46163</v>
      </c>
      <c r="F7968" t="inlineStr">
        <is>
          <t>Violations were cited in the following area(s).</t>
        </is>
      </c>
      <c r="G7968" t="inlineStr">
        <is>
          <t>04H</t>
        </is>
      </c>
      <c r="H7968" t="inlineStr">
        <is>
          <t>Raw, cooked or prepared food is adulterated, contaminated, cross-contaminated, or not discarded in accordance with HACCP plan.</t>
        </is>
      </c>
      <c r="I7968" t="inlineStr">
        <is>
          <t>Critical</t>
        </is>
      </c>
      <c r="J7968" t="n">
        <v>38</v>
      </c>
      <c r="L7968" s="9">
        <f>A7968&amp;"-"&amp;TEXT(E7968,"yyyymmdd")</f>
        <v/>
      </c>
    </row>
    <row r="7969">
      <c r="A7969" t="n">
        <v>40401912</v>
      </c>
      <c r="B7969" t="inlineStr">
        <is>
          <t>Manhattan</t>
        </is>
      </c>
      <c r="C7969" t="inlineStr">
        <is>
          <t>10013</t>
        </is>
      </c>
      <c r="D7969" t="inlineStr">
        <is>
          <t>New American</t>
        </is>
      </c>
      <c r="E7969" s="8" t="n">
        <v>46163</v>
      </c>
      <c r="F7969" t="inlineStr">
        <is>
          <t>Violations were cited in the following area(s).</t>
        </is>
      </c>
      <c r="G7969" t="inlineStr">
        <is>
          <t>04K</t>
        </is>
      </c>
      <c r="H7969" t="inlineStr">
        <is>
          <t>Evidence of rats or live rats in establishment's food or non-food areas.</t>
        </is>
      </c>
      <c r="I7969" t="inlineStr">
        <is>
          <t>Critical</t>
        </is>
      </c>
      <c r="J7969" t="n">
        <v>38</v>
      </c>
      <c r="L7969" s="9">
        <f>A7969&amp;"-"&amp;TEXT(E7969,"yyyymmdd")</f>
        <v/>
      </c>
    </row>
    <row r="7970">
      <c r="A7970" t="n">
        <v>40401912</v>
      </c>
      <c r="B7970" t="inlineStr">
        <is>
          <t>Manhattan</t>
        </is>
      </c>
      <c r="C7970" t="inlineStr">
        <is>
          <t>10013</t>
        </is>
      </c>
      <c r="D7970" t="inlineStr">
        <is>
          <t>New American</t>
        </is>
      </c>
      <c r="E7970" s="8" t="n">
        <v>46163</v>
      </c>
      <c r="F7970" t="inlineStr">
        <is>
          <t>Violations were cited in the following area(s).</t>
        </is>
      </c>
      <c r="G7970" t="inlineStr">
        <is>
          <t>06D</t>
        </is>
      </c>
      <c r="H7970" t="inlineStr">
        <is>
          <t>Food contact surface not properly washed, rinsed and sanitized after each use and following any activity when contamination may have occurred.</t>
        </is>
      </c>
      <c r="I7970" t="inlineStr">
        <is>
          <t>Critical</t>
        </is>
      </c>
      <c r="J7970" t="n">
        <v>38</v>
      </c>
      <c r="L7970" s="9">
        <f>A7970&amp;"-"&amp;TEXT(E7970,"yyyymmdd")</f>
        <v/>
      </c>
    </row>
    <row r="7971">
      <c r="A7971" t="n">
        <v>40401912</v>
      </c>
      <c r="B7971" t="inlineStr">
        <is>
          <t>Manhattan</t>
        </is>
      </c>
      <c r="C7971" t="inlineStr">
        <is>
          <t>10013</t>
        </is>
      </c>
      <c r="D7971" t="inlineStr">
        <is>
          <t>New American</t>
        </is>
      </c>
      <c r="E7971" s="8" t="n">
        <v>46163</v>
      </c>
      <c r="F7971" t="inlineStr">
        <is>
          <t>Violations were cited in the following area(s).</t>
        </is>
      </c>
      <c r="G7971" t="inlineStr">
        <is>
          <t>06E</t>
        </is>
      </c>
      <c r="H7971" t="inlineStr">
        <is>
          <t>Sanitized equipment or utensil, including in-use food dispensing utensil, improperly used or stored.</t>
        </is>
      </c>
      <c r="I7971" t="inlineStr">
        <is>
          <t>Critical</t>
        </is>
      </c>
      <c r="J7971" t="n">
        <v>38</v>
      </c>
      <c r="L7971" s="9">
        <f>A7971&amp;"-"&amp;TEXT(E7971,"yyyymmdd")</f>
        <v/>
      </c>
    </row>
    <row r="7972">
      <c r="A7972" t="n">
        <v>40401912</v>
      </c>
      <c r="B7972" t="inlineStr">
        <is>
          <t>Manhattan</t>
        </is>
      </c>
      <c r="C7972" t="inlineStr">
        <is>
          <t>10013</t>
        </is>
      </c>
      <c r="D7972" t="inlineStr">
        <is>
          <t>New American</t>
        </is>
      </c>
      <c r="E7972" s="8" t="n">
        <v>46163</v>
      </c>
      <c r="F7972" t="inlineStr">
        <is>
          <t>Violations were cited in the following area(s).</t>
        </is>
      </c>
      <c r="G7972" t="inlineStr">
        <is>
          <t>06F</t>
        </is>
      </c>
      <c r="H7972" t="inlineStr">
        <is>
          <t>Wiping cloths not stored clean and dry, or in a sanitizing solution, between uses.</t>
        </is>
      </c>
      <c r="I7972" t="inlineStr">
        <is>
          <t>Critical</t>
        </is>
      </c>
      <c r="J7972" t="n">
        <v>38</v>
      </c>
      <c r="L7972" s="9">
        <f>A7972&amp;"-"&amp;TEXT(E7972,"yyyymmdd")</f>
        <v/>
      </c>
    </row>
    <row r="7973">
      <c r="A7973" t="n">
        <v>40401912</v>
      </c>
      <c r="B7973" t="inlineStr">
        <is>
          <t>Manhattan</t>
        </is>
      </c>
      <c r="C7973" t="inlineStr">
        <is>
          <t>10013</t>
        </is>
      </c>
      <c r="D7973" t="inlineStr">
        <is>
          <t>New American</t>
        </is>
      </c>
      <c r="E7973" s="8" t="n">
        <v>46163</v>
      </c>
      <c r="F7973" t="inlineStr">
        <is>
          <t>Violations were cited in the following area(s).</t>
        </is>
      </c>
      <c r="G7973" t="inlineStr">
        <is>
          <t>08A</t>
        </is>
      </c>
      <c r="H7973" t="inlineStr">
        <is>
          <t>Establishment is not free of harborage or conditions conducive to rodents, insects or other pests.</t>
        </is>
      </c>
      <c r="I7973" t="inlineStr">
        <is>
          <t>Not Critical</t>
        </is>
      </c>
      <c r="J7973" t="n">
        <v>38</v>
      </c>
      <c r="L7973" s="9">
        <f>A7973&amp;"-"&amp;TEXT(E7973,"yyyymmdd")</f>
        <v/>
      </c>
    </row>
    <row r="7974">
      <c r="A7974" t="n">
        <v>40547874</v>
      </c>
      <c r="B7974" t="inlineStr">
        <is>
          <t>Brooklyn</t>
        </is>
      </c>
      <c r="C7974" t="inlineStr">
        <is>
          <t>11205</t>
        </is>
      </c>
      <c r="D7974" t="inlineStr">
        <is>
          <t>American</t>
        </is>
      </c>
      <c r="E7974" s="8" t="n">
        <v>46163</v>
      </c>
      <c r="F7974" t="inlineStr">
        <is>
          <t>Violations were cited in the following area(s).</t>
        </is>
      </c>
      <c r="G7974" t="inlineStr">
        <is>
          <t>04H</t>
        </is>
      </c>
      <c r="H7974" t="inlineStr">
        <is>
          <t>Raw, cooked or prepared food is adulterated, contaminated, cross-contaminated, or not discarded in accordance with HACCP plan.</t>
        </is>
      </c>
      <c r="I7974" t="inlineStr">
        <is>
          <t>Critical</t>
        </is>
      </c>
      <c r="J7974" t="n">
        <v>44</v>
      </c>
      <c r="L7974" s="9">
        <f>A7974&amp;"-"&amp;TEXT(E7974,"yyyymmdd")</f>
        <v/>
      </c>
    </row>
    <row r="7975">
      <c r="A7975" t="n">
        <v>40547874</v>
      </c>
      <c r="B7975" t="inlineStr">
        <is>
          <t>Brooklyn</t>
        </is>
      </c>
      <c r="C7975" t="inlineStr">
        <is>
          <t>11205</t>
        </is>
      </c>
      <c r="D7975" t="inlineStr">
        <is>
          <t>American</t>
        </is>
      </c>
      <c r="E7975" s="8" t="n">
        <v>46163</v>
      </c>
      <c r="F7975" t="inlineStr">
        <is>
          <t>Violations were cited in the following area(s).</t>
        </is>
      </c>
      <c r="G7975" t="inlineStr">
        <is>
          <t>04N</t>
        </is>
      </c>
      <c r="H7975" t="inlineStr">
        <is>
          <t>Filth flies or food/refuse/sewage associated with (FRSA) flies or other nuisance pests in establishment’s food and/or non-food areas. FRSA flies include house flies, blow flies, bottle flies, flesh flies, drain flies, Phorid flies and fruit flies.</t>
        </is>
      </c>
      <c r="I7975" t="inlineStr">
        <is>
          <t>Critical</t>
        </is>
      </c>
      <c r="J7975" t="n">
        <v>44</v>
      </c>
      <c r="L7975" s="9">
        <f>A7975&amp;"-"&amp;TEXT(E7975,"yyyymmdd")</f>
        <v/>
      </c>
    </row>
    <row r="7976">
      <c r="A7976" t="n">
        <v>40547874</v>
      </c>
      <c r="B7976" t="inlineStr">
        <is>
          <t>Brooklyn</t>
        </is>
      </c>
      <c r="C7976" t="inlineStr">
        <is>
          <t>11205</t>
        </is>
      </c>
      <c r="D7976" t="inlineStr">
        <is>
          <t>American</t>
        </is>
      </c>
      <c r="E7976" s="8" t="n">
        <v>46163</v>
      </c>
      <c r="F7976" t="inlineStr">
        <is>
          <t>Violations were cited in the following area(s).</t>
        </is>
      </c>
      <c r="G7976" t="inlineStr">
        <is>
          <t>08A</t>
        </is>
      </c>
      <c r="H7976" t="inlineStr">
        <is>
          <t>Establishment is not free of harborage or conditions conducive to rodents, insects or other pests.</t>
        </is>
      </c>
      <c r="I7976" t="inlineStr">
        <is>
          <t>Not Critical</t>
        </is>
      </c>
      <c r="J7976" t="n">
        <v>44</v>
      </c>
      <c r="L7976" s="9">
        <f>A7976&amp;"-"&amp;TEXT(E7976,"yyyymmdd")</f>
        <v/>
      </c>
    </row>
    <row r="7977">
      <c r="A7977" t="n">
        <v>40547874</v>
      </c>
      <c r="B7977" t="inlineStr">
        <is>
          <t>Brooklyn</t>
        </is>
      </c>
      <c r="C7977" t="inlineStr">
        <is>
          <t>11205</t>
        </is>
      </c>
      <c r="D7977" t="inlineStr">
        <is>
          <t>American</t>
        </is>
      </c>
      <c r="E7977" s="8" t="n">
        <v>46163</v>
      </c>
      <c r="F7977" t="inlineStr">
        <is>
          <t>Violations were cited in the following area(s).</t>
        </is>
      </c>
      <c r="G7977" t="inlineStr">
        <is>
          <t>08C</t>
        </is>
      </c>
      <c r="H7977" t="inlineStr">
        <is>
          <t>Pesticide not properly labeled or used by unlicensed individual. Pesticide, other toxic chemical improperly used/stored. Unprotected, unlocked bait station used.</t>
        </is>
      </c>
      <c r="I7977" t="inlineStr">
        <is>
          <t>Not Critical</t>
        </is>
      </c>
      <c r="J7977" t="n">
        <v>44</v>
      </c>
      <c r="L7977" s="9">
        <f>A7977&amp;"-"&amp;TEXT(E7977,"yyyymmdd")</f>
        <v/>
      </c>
    </row>
    <row r="7978">
      <c r="A7978" t="n">
        <v>40547874</v>
      </c>
      <c r="B7978" t="inlineStr">
        <is>
          <t>Brooklyn</t>
        </is>
      </c>
      <c r="C7978" t="inlineStr">
        <is>
          <t>11205</t>
        </is>
      </c>
      <c r="D7978" t="inlineStr">
        <is>
          <t>American</t>
        </is>
      </c>
      <c r="E7978" s="8" t="n">
        <v>46163</v>
      </c>
      <c r="F7978" t="inlineStr">
        <is>
          <t>Violations were cited in the following area(s).</t>
        </is>
      </c>
      <c r="G7978" t="inlineStr">
        <is>
          <t>10B</t>
        </is>
      </c>
      <c r="H7978" t="inlineStr">
        <is>
          <t>Anti-siphonage or back-flow prevention device not provided where required; equipment or floor not properly drained; sewage disposal system in disrepair or not functioning properly. Condensation or liquid waste improperly disposed of.</t>
        </is>
      </c>
      <c r="I7978" t="inlineStr">
        <is>
          <t>Not Critical</t>
        </is>
      </c>
      <c r="J7978" t="n">
        <v>44</v>
      </c>
      <c r="L7978" s="9">
        <f>A7978&amp;"-"&amp;TEXT(E7978,"yyyymmdd")</f>
        <v/>
      </c>
    </row>
    <row r="7979">
      <c r="A7979" t="n">
        <v>40547874</v>
      </c>
      <c r="B7979" t="inlineStr">
        <is>
          <t>Brooklyn</t>
        </is>
      </c>
      <c r="C7979" t="inlineStr">
        <is>
          <t>11205</t>
        </is>
      </c>
      <c r="D7979" t="inlineStr">
        <is>
          <t>American</t>
        </is>
      </c>
      <c r="E7979" s="8" t="n">
        <v>46163</v>
      </c>
      <c r="F7979" t="inlineStr">
        <is>
          <t>Violations were cited in the following area(s).</t>
        </is>
      </c>
      <c r="G7979" t="inlineStr">
        <is>
          <t>28-06</t>
        </is>
      </c>
      <c r="H7979" t="inlineStr">
        <is>
          <t>Contract with a pest management professional not in place. Record of extermination activities not kept on premises.</t>
        </is>
      </c>
      <c r="I7979" t="inlineStr">
        <is>
          <t>Not Critical</t>
        </is>
      </c>
      <c r="J7979" t="n">
        <v>44</v>
      </c>
      <c r="L7979" s="9">
        <f>A7979&amp;"-"&amp;TEXT(E7979,"yyyymmdd")</f>
        <v/>
      </c>
    </row>
    <row r="7980">
      <c r="A7980" t="n">
        <v>40721728</v>
      </c>
      <c r="B7980" t="inlineStr">
        <is>
          <t>Brooklyn</t>
        </is>
      </c>
      <c r="C7980" t="inlineStr">
        <is>
          <t>11220</t>
        </is>
      </c>
      <c r="D7980" t="inlineStr">
        <is>
          <t>Irish</t>
        </is>
      </c>
      <c r="E7980" s="8" t="n">
        <v>46163</v>
      </c>
      <c r="F7980" t="inlineStr">
        <is>
          <t>Violations were cited in the following area(s).</t>
        </is>
      </c>
      <c r="G7980" t="inlineStr">
        <is>
          <t>05D</t>
        </is>
      </c>
      <c r="H798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980" t="inlineStr">
        <is>
          <t>Critical</t>
        </is>
      </c>
      <c r="J7980" t="n">
        <v>12</v>
      </c>
      <c r="K7980" t="inlineStr">
        <is>
          <t>A</t>
        </is>
      </c>
      <c r="L7980" s="9">
        <f>A7980&amp;"-"&amp;TEXT(E7980,"yyyymmdd")</f>
        <v/>
      </c>
    </row>
    <row r="7981">
      <c r="A7981" t="n">
        <v>40721728</v>
      </c>
      <c r="B7981" t="inlineStr">
        <is>
          <t>Brooklyn</t>
        </is>
      </c>
      <c r="C7981" t="inlineStr">
        <is>
          <t>11220</t>
        </is>
      </c>
      <c r="D7981" t="inlineStr">
        <is>
          <t>Irish</t>
        </is>
      </c>
      <c r="E7981" s="8" t="n">
        <v>46163</v>
      </c>
      <c r="F7981" t="inlineStr">
        <is>
          <t>Violations were cited in the following area(s).</t>
        </is>
      </c>
      <c r="G7981" t="inlineStr">
        <is>
          <t>10F</t>
        </is>
      </c>
      <c r="H7981" t="inlineStr">
        <is>
          <t>Non-food contact surface or equipment made of unacceptable material, not kept clean, or not properly sealed, raised, spaced or movable to allow accessibility for cleaning on all sides, above and underneath the unit.</t>
        </is>
      </c>
      <c r="I7981" t="inlineStr">
        <is>
          <t>Not Critical</t>
        </is>
      </c>
      <c r="J7981" t="n">
        <v>12</v>
      </c>
      <c r="K7981" t="inlineStr">
        <is>
          <t>A</t>
        </is>
      </c>
      <c r="L7981" s="9">
        <f>A7981&amp;"-"&amp;TEXT(E7981,"yyyymmdd")</f>
        <v/>
      </c>
    </row>
    <row r="7982">
      <c r="A7982" t="n">
        <v>40727750</v>
      </c>
      <c r="B7982" t="inlineStr">
        <is>
          <t>Manhattan</t>
        </is>
      </c>
      <c r="C7982" t="inlineStr">
        <is>
          <t>10036</t>
        </is>
      </c>
      <c r="D7982" t="inlineStr">
        <is>
          <t>Indian</t>
        </is>
      </c>
      <c r="E7982" s="8" t="n">
        <v>46163</v>
      </c>
      <c r="F7982" t="inlineStr">
        <is>
          <t>Violations were cited in the following area(s).</t>
        </is>
      </c>
      <c r="G7982" t="inlineStr">
        <is>
          <t>02G</t>
        </is>
      </c>
      <c r="H7982" t="inlineStr">
        <is>
          <t>Cold TCS food item held above 41 °F; smoked or processed fish held above 38 °F; intact raw eggs held above 45 °F; or reduced oxygen packaged (ROP) TCS foods held above required temperatures except during active necessary preparation.</t>
        </is>
      </c>
      <c r="I7982" t="inlineStr">
        <is>
          <t>Critical</t>
        </is>
      </c>
      <c r="J7982" t="n">
        <v>17</v>
      </c>
      <c r="L7982" s="9">
        <f>A7982&amp;"-"&amp;TEXT(E7982,"yyyymmdd")</f>
        <v/>
      </c>
    </row>
    <row r="7983">
      <c r="A7983" t="n">
        <v>40727750</v>
      </c>
      <c r="B7983" t="inlineStr">
        <is>
          <t>Manhattan</t>
        </is>
      </c>
      <c r="C7983" t="inlineStr">
        <is>
          <t>10036</t>
        </is>
      </c>
      <c r="D7983" t="inlineStr">
        <is>
          <t>Indian</t>
        </is>
      </c>
      <c r="E7983" s="8" t="n">
        <v>46163</v>
      </c>
      <c r="F7983" t="inlineStr">
        <is>
          <t>Violations were cited in the following area(s).</t>
        </is>
      </c>
      <c r="G7983" t="inlineStr">
        <is>
          <t>04L</t>
        </is>
      </c>
      <c r="H7983" t="inlineStr">
        <is>
          <t>Evidence of mice or live mice in establishment's food or non-food areas.</t>
        </is>
      </c>
      <c r="I7983" t="inlineStr">
        <is>
          <t>Critical</t>
        </is>
      </c>
      <c r="J7983" t="n">
        <v>17</v>
      </c>
      <c r="L7983" s="9">
        <f>A7983&amp;"-"&amp;TEXT(E7983,"yyyymmdd")</f>
        <v/>
      </c>
    </row>
    <row r="7984">
      <c r="A7984" t="n">
        <v>40727750</v>
      </c>
      <c r="B7984" t="inlineStr">
        <is>
          <t>Manhattan</t>
        </is>
      </c>
      <c r="C7984" t="inlineStr">
        <is>
          <t>10036</t>
        </is>
      </c>
      <c r="D7984" t="inlineStr">
        <is>
          <t>Indian</t>
        </is>
      </c>
      <c r="E7984" s="8" t="n">
        <v>46163</v>
      </c>
      <c r="F7984" t="inlineStr">
        <is>
          <t>Violations were cited in the following area(s).</t>
        </is>
      </c>
      <c r="G7984" t="inlineStr">
        <is>
          <t>08A</t>
        </is>
      </c>
      <c r="H7984" t="inlineStr">
        <is>
          <t>Establishment is not free of harborage or conditions conducive to rodents, insects or other pests.</t>
        </is>
      </c>
      <c r="I7984" t="inlineStr">
        <is>
          <t>Not Critical</t>
        </is>
      </c>
      <c r="J7984" t="n">
        <v>17</v>
      </c>
      <c r="L7984" s="9">
        <f>A7984&amp;"-"&amp;TEXT(E7984,"yyyymmdd")</f>
        <v/>
      </c>
    </row>
    <row r="7985">
      <c r="A7985" t="n">
        <v>40826386</v>
      </c>
      <c r="B7985" t="inlineStr">
        <is>
          <t>Manhattan</t>
        </is>
      </c>
      <c r="C7985" t="inlineStr">
        <is>
          <t>10036</t>
        </is>
      </c>
      <c r="D7985" t="inlineStr">
        <is>
          <t>Mexican</t>
        </is>
      </c>
      <c r="E7985" s="8" t="n">
        <v>46163</v>
      </c>
      <c r="F7985" t="inlineStr">
        <is>
          <t>Violations were cited in the following area(s).</t>
        </is>
      </c>
      <c r="G7985" t="inlineStr">
        <is>
          <t>02B</t>
        </is>
      </c>
      <c r="H7985" t="inlineStr">
        <is>
          <t>Hot TCS food item not held at or above 140 °F.</t>
        </is>
      </c>
      <c r="I7985" t="inlineStr">
        <is>
          <t>Critical</t>
        </is>
      </c>
      <c r="J7985" t="n">
        <v>20</v>
      </c>
      <c r="L7985" s="9">
        <f>A7985&amp;"-"&amp;TEXT(E7985,"yyyymmdd")</f>
        <v/>
      </c>
    </row>
    <row r="7986">
      <c r="A7986" t="n">
        <v>40826386</v>
      </c>
      <c r="B7986" t="inlineStr">
        <is>
          <t>Manhattan</t>
        </is>
      </c>
      <c r="C7986" t="inlineStr">
        <is>
          <t>10036</t>
        </is>
      </c>
      <c r="D7986" t="inlineStr">
        <is>
          <t>Mexican</t>
        </is>
      </c>
      <c r="E7986" s="8" t="n">
        <v>46163</v>
      </c>
      <c r="F7986" t="inlineStr">
        <is>
          <t>Violations were cited in the following area(s).</t>
        </is>
      </c>
      <c r="G7986" t="inlineStr">
        <is>
          <t>02G</t>
        </is>
      </c>
      <c r="H7986" t="inlineStr">
        <is>
          <t>Cold TCS food item held above 41 °F; smoked or processed fish held above 38 °F; intact raw eggs held above 45 °F; or reduced oxygen packaged (ROP) TCS foods held above required temperatures except during active necessary preparation.</t>
        </is>
      </c>
      <c r="I7986" t="inlineStr">
        <is>
          <t>Critical</t>
        </is>
      </c>
      <c r="J7986" t="n">
        <v>20</v>
      </c>
      <c r="L7986" s="9">
        <f>A7986&amp;"-"&amp;TEXT(E7986,"yyyymmdd")</f>
        <v/>
      </c>
    </row>
    <row r="7987">
      <c r="A7987" t="n">
        <v>40826386</v>
      </c>
      <c r="B7987" t="inlineStr">
        <is>
          <t>Manhattan</t>
        </is>
      </c>
      <c r="C7987" t="inlineStr">
        <is>
          <t>10036</t>
        </is>
      </c>
      <c r="D7987" t="inlineStr">
        <is>
          <t>Mexican</t>
        </is>
      </c>
      <c r="E7987" s="8" t="n">
        <v>46163</v>
      </c>
      <c r="F7987" t="inlineStr">
        <is>
          <t>Violations were cited in the following area(s).</t>
        </is>
      </c>
      <c r="G7987" t="inlineStr">
        <is>
          <t>06C</t>
        </is>
      </c>
      <c r="H798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987" t="inlineStr">
        <is>
          <t>Critical</t>
        </is>
      </c>
      <c r="J7987" t="n">
        <v>20</v>
      </c>
      <c r="L7987" s="9">
        <f>A7987&amp;"-"&amp;TEXT(E7987,"yyyymmdd")</f>
        <v/>
      </c>
    </row>
    <row r="7988">
      <c r="A7988" t="n">
        <v>40869272</v>
      </c>
      <c r="B7988" t="inlineStr">
        <is>
          <t>Manhattan</t>
        </is>
      </c>
      <c r="C7988" t="inlineStr">
        <is>
          <t>10021</t>
        </is>
      </c>
      <c r="D7988" t="inlineStr">
        <is>
          <t>Italian</t>
        </is>
      </c>
      <c r="E7988" s="8" t="n">
        <v>46163</v>
      </c>
      <c r="F7988" t="inlineStr">
        <is>
          <t>Violations were cited in the following area(s).</t>
        </is>
      </c>
      <c r="G7988" t="inlineStr">
        <is>
          <t>02H</t>
        </is>
      </c>
      <c r="H7988" t="inlineStr">
        <is>
          <t>After cooking or removal from hot holding, TCS food not cooled by an approved method whereby the internal temperature is reduced from 140 °F to 70 °F or less within 2 hours, and from 70 °F to 41 °F or less within 4 additional hours.</t>
        </is>
      </c>
      <c r="I7988" t="inlineStr">
        <is>
          <t>Critical</t>
        </is>
      </c>
      <c r="J7988" t="n">
        <v>12</v>
      </c>
      <c r="K7988" t="inlineStr">
        <is>
          <t>A</t>
        </is>
      </c>
      <c r="L7988" s="9">
        <f>A7988&amp;"-"&amp;TEXT(E7988,"yyyymmdd")</f>
        <v/>
      </c>
    </row>
    <row r="7989">
      <c r="A7989" t="n">
        <v>40869272</v>
      </c>
      <c r="B7989" t="inlineStr">
        <is>
          <t>Manhattan</t>
        </is>
      </c>
      <c r="C7989" t="inlineStr">
        <is>
          <t>10021</t>
        </is>
      </c>
      <c r="D7989" t="inlineStr">
        <is>
          <t>Italian</t>
        </is>
      </c>
      <c r="E7989" s="8" t="n">
        <v>46163</v>
      </c>
      <c r="F7989" t="inlineStr">
        <is>
          <t>Violations were cited in the following area(s).</t>
        </is>
      </c>
      <c r="G7989" t="inlineStr">
        <is>
          <t>10D</t>
        </is>
      </c>
      <c r="H7989" t="inlineStr">
        <is>
          <t>Mechanical or natural ventilation not provided, inadequate, improperly installed, in disrepair or fails to prevent and control excessive build-up of grease, heat, steam condensation, vapors, odors, smoke or fumes.</t>
        </is>
      </c>
      <c r="I7989" t="inlineStr">
        <is>
          <t>Not Critical</t>
        </is>
      </c>
      <c r="J7989" t="n">
        <v>12</v>
      </c>
      <c r="K7989" t="inlineStr">
        <is>
          <t>A</t>
        </is>
      </c>
      <c r="L7989" s="9">
        <f>A7989&amp;"-"&amp;TEXT(E7989,"yyyymmdd")</f>
        <v/>
      </c>
    </row>
    <row r="7990">
      <c r="A7990" t="n">
        <v>40869272</v>
      </c>
      <c r="B7990" t="inlineStr">
        <is>
          <t>Manhattan</t>
        </is>
      </c>
      <c r="C7990" t="inlineStr">
        <is>
          <t>10021</t>
        </is>
      </c>
      <c r="D7990" t="inlineStr">
        <is>
          <t>Italian</t>
        </is>
      </c>
      <c r="E7990" s="8" t="n">
        <v>46163</v>
      </c>
      <c r="F7990" t="inlineStr">
        <is>
          <t>Violations were cited in the following area(s).</t>
        </is>
      </c>
      <c r="G7990" t="inlineStr">
        <is>
          <t>10F</t>
        </is>
      </c>
      <c r="H7990" t="inlineStr">
        <is>
          <t>Non-food contact surface or equipment made of unacceptable material, not kept clean, or not properly sealed, raised, spaced or movable to allow accessibility for cleaning on all sides, above and underneath the unit.</t>
        </is>
      </c>
      <c r="I7990" t="inlineStr">
        <is>
          <t>Not Critical</t>
        </is>
      </c>
      <c r="J7990" t="n">
        <v>12</v>
      </c>
      <c r="K7990" t="inlineStr">
        <is>
          <t>A</t>
        </is>
      </c>
      <c r="L7990" s="9">
        <f>A7990&amp;"-"&amp;TEXT(E7990,"yyyymmdd")</f>
        <v/>
      </c>
    </row>
    <row r="7991">
      <c r="A7991" t="n">
        <v>41021523</v>
      </c>
      <c r="B7991" t="inlineStr">
        <is>
          <t>Manhattan</t>
        </is>
      </c>
      <c r="C7991" t="inlineStr">
        <is>
          <t>10014</t>
        </is>
      </c>
      <c r="D7991" t="inlineStr">
        <is>
          <t>American</t>
        </is>
      </c>
      <c r="E7991" s="8" t="n">
        <v>46163</v>
      </c>
      <c r="F7991" t="inlineStr">
        <is>
          <t>Violations were cited in the following area(s).</t>
        </is>
      </c>
      <c r="G7991" t="inlineStr">
        <is>
          <t>05D</t>
        </is>
      </c>
      <c r="H799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7991" t="inlineStr">
        <is>
          <t>Critical</t>
        </is>
      </c>
      <c r="J7991" t="n">
        <v>12</v>
      </c>
      <c r="K7991" t="inlineStr">
        <is>
          <t>A</t>
        </is>
      </c>
      <c r="L7991" s="9">
        <f>A7991&amp;"-"&amp;TEXT(E7991,"yyyymmdd")</f>
        <v/>
      </c>
    </row>
    <row r="7992">
      <c r="A7992" t="n">
        <v>41021523</v>
      </c>
      <c r="B7992" t="inlineStr">
        <is>
          <t>Manhattan</t>
        </is>
      </c>
      <c r="C7992" t="inlineStr">
        <is>
          <t>10014</t>
        </is>
      </c>
      <c r="D7992" t="inlineStr">
        <is>
          <t>American</t>
        </is>
      </c>
      <c r="E7992" s="8" t="n">
        <v>46163</v>
      </c>
      <c r="F7992" t="inlineStr">
        <is>
          <t>Violations were cited in the following area(s).</t>
        </is>
      </c>
      <c r="G7992" t="inlineStr">
        <is>
          <t>09E</t>
        </is>
      </c>
      <c r="H7992" t="inlineStr">
        <is>
          <t>Wash hands sign not posted near or above hand washing sink.</t>
        </is>
      </c>
      <c r="I7992" t="inlineStr">
        <is>
          <t>Not Critical</t>
        </is>
      </c>
      <c r="J7992" t="n">
        <v>12</v>
      </c>
      <c r="K7992" t="inlineStr">
        <is>
          <t>A</t>
        </is>
      </c>
      <c r="L7992" s="9">
        <f>A7992&amp;"-"&amp;TEXT(E7992,"yyyymmdd")</f>
        <v/>
      </c>
    </row>
    <row r="7993">
      <c r="A7993" t="n">
        <v>41046455</v>
      </c>
      <c r="B7993" t="inlineStr">
        <is>
          <t>Manhattan</t>
        </is>
      </c>
      <c r="C7993" t="inlineStr">
        <is>
          <t>10002</t>
        </is>
      </c>
      <c r="D7993" t="inlineStr">
        <is>
          <t>American</t>
        </is>
      </c>
      <c r="E7993" s="8" t="n">
        <v>46163</v>
      </c>
      <c r="F7993" t="inlineStr">
        <is>
          <t>Violations were cited in the following area(s).</t>
        </is>
      </c>
      <c r="G7993" t="inlineStr">
        <is>
          <t>06C</t>
        </is>
      </c>
      <c r="H799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7993" t="inlineStr">
        <is>
          <t>Critical</t>
        </is>
      </c>
      <c r="J7993" t="n">
        <v>6</v>
      </c>
      <c r="K7993" t="inlineStr">
        <is>
          <t>A</t>
        </is>
      </c>
      <c r="L7993" s="9">
        <f>A7993&amp;"-"&amp;TEXT(E7993,"yyyymmdd")</f>
        <v/>
      </c>
    </row>
    <row r="7994">
      <c r="A7994" t="n">
        <v>41236257</v>
      </c>
      <c r="B7994" t="inlineStr">
        <is>
          <t>Brooklyn</t>
        </is>
      </c>
      <c r="C7994" t="inlineStr">
        <is>
          <t>11218</t>
        </is>
      </c>
      <c r="D7994" t="inlineStr">
        <is>
          <t>Donuts</t>
        </is>
      </c>
      <c r="E7994" s="8" t="n">
        <v>46163</v>
      </c>
      <c r="F7994" t="inlineStr">
        <is>
          <t>Violations were cited in the following area(s).</t>
        </is>
      </c>
      <c r="G7994" t="inlineStr">
        <is>
          <t>02G</t>
        </is>
      </c>
      <c r="H7994" t="inlineStr">
        <is>
          <t>Cold TCS food item held above 41 °F; smoked or processed fish held above 38 °F; intact raw eggs held above 45 °F; or reduced oxygen packaged (ROP) TCS foods held above required temperatures except during active necessary preparation.</t>
        </is>
      </c>
      <c r="I7994" t="inlineStr">
        <is>
          <t>Critical</t>
        </is>
      </c>
      <c r="J7994" t="n">
        <v>19</v>
      </c>
      <c r="L7994" s="9">
        <f>A7994&amp;"-"&amp;TEXT(E7994,"yyyymmdd")</f>
        <v/>
      </c>
    </row>
    <row r="7995">
      <c r="A7995" t="n">
        <v>41236257</v>
      </c>
      <c r="B7995" t="inlineStr">
        <is>
          <t>Brooklyn</t>
        </is>
      </c>
      <c r="C7995" t="inlineStr">
        <is>
          <t>11218</t>
        </is>
      </c>
      <c r="D7995" t="inlineStr">
        <is>
          <t>Donuts</t>
        </is>
      </c>
      <c r="E7995" s="8" t="n">
        <v>46163</v>
      </c>
      <c r="F7995" t="inlineStr">
        <is>
          <t>Violations were cited in the following area(s).</t>
        </is>
      </c>
      <c r="G7995" t="inlineStr">
        <is>
          <t>06D</t>
        </is>
      </c>
      <c r="H7995" t="inlineStr">
        <is>
          <t>Food contact surface not properly washed, rinsed and sanitized after each use and following any activity when contamination may have occurred.</t>
        </is>
      </c>
      <c r="I7995" t="inlineStr">
        <is>
          <t>Critical</t>
        </is>
      </c>
      <c r="J7995" t="n">
        <v>19</v>
      </c>
      <c r="L7995" s="9">
        <f>A7995&amp;"-"&amp;TEXT(E7995,"yyyymmdd")</f>
        <v/>
      </c>
    </row>
    <row r="7996">
      <c r="A7996" t="n">
        <v>41236257</v>
      </c>
      <c r="B7996" t="inlineStr">
        <is>
          <t>Brooklyn</t>
        </is>
      </c>
      <c r="C7996" t="inlineStr">
        <is>
          <t>11218</t>
        </is>
      </c>
      <c r="D7996" t="inlineStr">
        <is>
          <t>Donuts</t>
        </is>
      </c>
      <c r="E7996" s="8" t="n">
        <v>46163</v>
      </c>
      <c r="F7996" t="inlineStr">
        <is>
          <t>Violations were cited in the following area(s).</t>
        </is>
      </c>
      <c r="G7996" t="inlineStr">
        <is>
          <t>10B</t>
        </is>
      </c>
      <c r="H7996" t="inlineStr">
        <is>
          <t>Anti-siphonage or back-flow prevention device not provided where required; equipment or floor not properly drained; sewage disposal system in disrepair or not functioning properly. Condensation or liquid waste improperly disposed of.</t>
        </is>
      </c>
      <c r="I7996" t="inlineStr">
        <is>
          <t>Not Critical</t>
        </is>
      </c>
      <c r="J7996" t="n">
        <v>19</v>
      </c>
      <c r="L7996" s="9">
        <f>A7996&amp;"-"&amp;TEXT(E7996,"yyyymmdd")</f>
        <v/>
      </c>
    </row>
    <row r="7997">
      <c r="A7997" t="n">
        <v>41236257</v>
      </c>
      <c r="B7997" t="inlineStr">
        <is>
          <t>Brooklyn</t>
        </is>
      </c>
      <c r="C7997" t="inlineStr">
        <is>
          <t>11218</t>
        </is>
      </c>
      <c r="D7997" t="inlineStr">
        <is>
          <t>Donuts</t>
        </is>
      </c>
      <c r="E7997" s="8" t="n">
        <v>46163</v>
      </c>
      <c r="F7997" t="inlineStr">
        <is>
          <t>Violations were cited in the following area(s).</t>
        </is>
      </c>
      <c r="G7997" t="inlineStr">
        <is>
          <t>10F</t>
        </is>
      </c>
      <c r="H7997" t="inlineStr">
        <is>
          <t>Non-food contact surface or equipment made of unacceptable material, not kept clean, or not properly sealed, raised, spaced or movable to allow accessibility for cleaning on all sides, above and underneath the unit.</t>
        </is>
      </c>
      <c r="I7997" t="inlineStr">
        <is>
          <t>Not Critical</t>
        </is>
      </c>
      <c r="J7997" t="n">
        <v>19</v>
      </c>
      <c r="L7997" s="9">
        <f>A7997&amp;"-"&amp;TEXT(E7997,"yyyymmdd")</f>
        <v/>
      </c>
    </row>
    <row r="7998">
      <c r="A7998" t="n">
        <v>41236382</v>
      </c>
      <c r="B7998" t="inlineStr">
        <is>
          <t>Brooklyn</t>
        </is>
      </c>
      <c r="C7998" t="inlineStr">
        <is>
          <t>11209</t>
        </is>
      </c>
      <c r="D7998" t="inlineStr">
        <is>
          <t>Donuts</t>
        </is>
      </c>
      <c r="E7998" s="8" t="n">
        <v>46163</v>
      </c>
      <c r="F7998" t="inlineStr">
        <is>
          <t>Violations were cited in the following area(s).</t>
        </is>
      </c>
      <c r="G7998" t="inlineStr">
        <is>
          <t>04D</t>
        </is>
      </c>
      <c r="H7998" t="inlineStr">
        <is>
          <t>Food worker/food vendor does not wash hands thoroughly after using the toilet, or after coughing, sneezing, smoking, eating, preparing raw foods or otherwise contaminating hands or does not change gloves when required; Worker fails to refrain from smoking or being fully clothed in clean outer garments.</t>
        </is>
      </c>
      <c r="I7998" t="inlineStr">
        <is>
          <t>Critical</t>
        </is>
      </c>
      <c r="J7998" t="n">
        <v>10</v>
      </c>
      <c r="K7998" t="inlineStr">
        <is>
          <t>A</t>
        </is>
      </c>
      <c r="L7998" s="9">
        <f>A7998&amp;"-"&amp;TEXT(E7998,"yyyymmdd")</f>
        <v/>
      </c>
    </row>
    <row r="7999">
      <c r="A7999" t="n">
        <v>41269387</v>
      </c>
      <c r="B7999" t="inlineStr">
        <is>
          <t>Manhattan</t>
        </is>
      </c>
      <c r="C7999" t="inlineStr">
        <is>
          <t>10018</t>
        </is>
      </c>
      <c r="D7999" t="inlineStr">
        <is>
          <t>Donuts</t>
        </is>
      </c>
      <c r="E7999" s="8" t="n">
        <v>46163</v>
      </c>
      <c r="F7999" t="inlineStr">
        <is>
          <t>Violations were cited in the following area(s).</t>
        </is>
      </c>
      <c r="G7999" t="inlineStr">
        <is>
          <t>06E</t>
        </is>
      </c>
      <c r="H7999" t="inlineStr">
        <is>
          <t>Sanitized equipment or utensil, including in-use food dispensing utensil, improperly used or stored.</t>
        </is>
      </c>
      <c r="I7999" t="inlineStr">
        <is>
          <t>Critical</t>
        </is>
      </c>
      <c r="J7999" t="n">
        <v>13</v>
      </c>
      <c r="K7999" t="inlineStr">
        <is>
          <t>A</t>
        </is>
      </c>
      <c r="L7999" s="9">
        <f>A7999&amp;"-"&amp;TEXT(E7999,"yyyymmdd")</f>
        <v/>
      </c>
    </row>
    <row r="8000">
      <c r="A8000" t="n">
        <v>41269387</v>
      </c>
      <c r="B8000" t="inlineStr">
        <is>
          <t>Manhattan</t>
        </is>
      </c>
      <c r="C8000" t="inlineStr">
        <is>
          <t>10018</t>
        </is>
      </c>
      <c r="D8000" t="inlineStr">
        <is>
          <t>Donuts</t>
        </is>
      </c>
      <c r="E8000" s="8" t="n">
        <v>46163</v>
      </c>
      <c r="F8000" t="inlineStr">
        <is>
          <t>Violations were cited in the following area(s).</t>
        </is>
      </c>
      <c r="G8000" t="inlineStr">
        <is>
          <t>10E</t>
        </is>
      </c>
      <c r="H8000" t="inlineStr">
        <is>
          <t>Accurate thermometer not provided or properly located in refrigerated, cold storage or hot holding equipment</t>
        </is>
      </c>
      <c r="I8000" t="inlineStr">
        <is>
          <t>Not Critical</t>
        </is>
      </c>
      <c r="J8000" t="n">
        <v>13</v>
      </c>
      <c r="K8000" t="inlineStr">
        <is>
          <t>A</t>
        </is>
      </c>
      <c r="L8000" s="9">
        <f>A8000&amp;"-"&amp;TEXT(E8000,"yyyymmdd")</f>
        <v/>
      </c>
    </row>
    <row r="8001">
      <c r="A8001" t="n">
        <v>41269387</v>
      </c>
      <c r="B8001" t="inlineStr">
        <is>
          <t>Manhattan</t>
        </is>
      </c>
      <c r="C8001" t="inlineStr">
        <is>
          <t>10018</t>
        </is>
      </c>
      <c r="D8001" t="inlineStr">
        <is>
          <t>Donuts</t>
        </is>
      </c>
      <c r="E8001" s="8" t="n">
        <v>46163</v>
      </c>
      <c r="F8001" t="inlineStr">
        <is>
          <t>Violations were cited in the following area(s).</t>
        </is>
      </c>
      <c r="G8001" t="inlineStr">
        <is>
          <t>10F</t>
        </is>
      </c>
      <c r="H8001" t="inlineStr">
        <is>
          <t>Non-food contact surface or equipment made of unacceptable material, not kept clean, or not properly sealed, raised, spaced or movable to allow accessibility for cleaning on all sides, above and underneath the unit.</t>
        </is>
      </c>
      <c r="I8001" t="inlineStr">
        <is>
          <t>Not Critical</t>
        </is>
      </c>
      <c r="J8001" t="n">
        <v>13</v>
      </c>
      <c r="K8001" t="inlineStr">
        <is>
          <t>A</t>
        </is>
      </c>
      <c r="L8001" s="9">
        <f>A8001&amp;"-"&amp;TEXT(E8001,"yyyymmdd")</f>
        <v/>
      </c>
    </row>
    <row r="8002">
      <c r="A8002" t="n">
        <v>41368569</v>
      </c>
      <c r="B8002" t="inlineStr">
        <is>
          <t>Bronx</t>
        </is>
      </c>
      <c r="C8002" t="inlineStr">
        <is>
          <t>10457</t>
        </is>
      </c>
      <c r="D8002" t="inlineStr">
        <is>
          <t>Bakery Products/Desserts</t>
        </is>
      </c>
      <c r="E8002" s="8" t="n">
        <v>46163</v>
      </c>
      <c r="F8002" t="inlineStr">
        <is>
          <t>Violations were cited in the following area(s).</t>
        </is>
      </c>
      <c r="G8002" t="inlineStr">
        <is>
          <t>06C</t>
        </is>
      </c>
      <c r="H800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002" t="inlineStr">
        <is>
          <t>Critical</t>
        </is>
      </c>
      <c r="J8002" t="n">
        <v>12</v>
      </c>
      <c r="K8002" t="inlineStr">
        <is>
          <t>A</t>
        </is>
      </c>
      <c r="L8002" s="9">
        <f>A8002&amp;"-"&amp;TEXT(E8002,"yyyymmdd")</f>
        <v/>
      </c>
    </row>
    <row r="8003">
      <c r="A8003" t="n">
        <v>41368569</v>
      </c>
      <c r="B8003" t="inlineStr">
        <is>
          <t>Bronx</t>
        </is>
      </c>
      <c r="C8003" t="inlineStr">
        <is>
          <t>10457</t>
        </is>
      </c>
      <c r="D8003" t="inlineStr">
        <is>
          <t>Bakery Products/Desserts</t>
        </is>
      </c>
      <c r="E8003" s="8" t="n">
        <v>46163</v>
      </c>
      <c r="F8003" t="inlineStr">
        <is>
          <t>Violations were cited in the following area(s).</t>
        </is>
      </c>
      <c r="G8003" t="inlineStr">
        <is>
          <t>10B</t>
        </is>
      </c>
      <c r="H8003" t="inlineStr">
        <is>
          <t>Anti-siphonage or back-flow prevention device not provided where required; equipment or floor not properly drained; sewage disposal system in disrepair or not functioning properly. Condensation or liquid waste improperly disposed of.</t>
        </is>
      </c>
      <c r="I8003" t="inlineStr">
        <is>
          <t>Not Critical</t>
        </is>
      </c>
      <c r="J8003" t="n">
        <v>12</v>
      </c>
      <c r="K8003" t="inlineStr">
        <is>
          <t>A</t>
        </is>
      </c>
      <c r="L8003" s="9">
        <f>A8003&amp;"-"&amp;TEXT(E8003,"yyyymmdd")</f>
        <v/>
      </c>
    </row>
    <row r="8004">
      <c r="A8004" t="n">
        <v>41368569</v>
      </c>
      <c r="B8004" t="inlineStr">
        <is>
          <t>Bronx</t>
        </is>
      </c>
      <c r="C8004" t="inlineStr">
        <is>
          <t>10457</t>
        </is>
      </c>
      <c r="D8004" t="inlineStr">
        <is>
          <t>Bakery Products/Desserts</t>
        </is>
      </c>
      <c r="E8004" s="8" t="n">
        <v>46163</v>
      </c>
      <c r="F8004" t="inlineStr">
        <is>
          <t>Violations were cited in the following area(s).</t>
        </is>
      </c>
      <c r="G8004" t="inlineStr">
        <is>
          <t>10G</t>
        </is>
      </c>
      <c r="H8004" t="inlineStr">
        <is>
          <t>Dishwashing and ware washing: Cleaning and sanitizing of tableware, including dishes, utensils, and equipment deficient.</t>
        </is>
      </c>
      <c r="I8004" t="inlineStr">
        <is>
          <t>Not Critical</t>
        </is>
      </c>
      <c r="J8004" t="n">
        <v>12</v>
      </c>
      <c r="K8004" t="inlineStr">
        <is>
          <t>A</t>
        </is>
      </c>
      <c r="L8004" s="9">
        <f>A8004&amp;"-"&amp;TEXT(E8004,"yyyymmdd")</f>
        <v/>
      </c>
    </row>
    <row r="8005">
      <c r="A8005" t="n">
        <v>41487281</v>
      </c>
      <c r="B8005" t="inlineStr">
        <is>
          <t>Queens</t>
        </is>
      </c>
      <c r="C8005" t="inlineStr">
        <is>
          <t>11418</t>
        </is>
      </c>
      <c r="D8005" t="inlineStr">
        <is>
          <t>Indian</t>
        </is>
      </c>
      <c r="E8005" s="8" t="n">
        <v>46163</v>
      </c>
      <c r="F8005" t="inlineStr">
        <is>
          <t>Violations were cited in the following area(s).</t>
        </is>
      </c>
      <c r="G8005" t="inlineStr">
        <is>
          <t>04H</t>
        </is>
      </c>
      <c r="H8005" t="inlineStr">
        <is>
          <t>Raw, cooked or prepared food is adulterated, contaminated, cross-contaminated, or not discarded in accordance with HACCP plan.</t>
        </is>
      </c>
      <c r="I8005" t="inlineStr">
        <is>
          <t>Critical</t>
        </is>
      </c>
      <c r="J8005" t="n">
        <v>13</v>
      </c>
      <c r="K8005" t="inlineStr">
        <is>
          <t>A</t>
        </is>
      </c>
      <c r="L8005" s="9">
        <f>A8005&amp;"-"&amp;TEXT(E8005,"yyyymmdd")</f>
        <v/>
      </c>
    </row>
    <row r="8006">
      <c r="A8006" t="n">
        <v>41487281</v>
      </c>
      <c r="B8006" t="inlineStr">
        <is>
          <t>Queens</t>
        </is>
      </c>
      <c r="C8006" t="inlineStr">
        <is>
          <t>11418</t>
        </is>
      </c>
      <c r="D8006" t="inlineStr">
        <is>
          <t>Indian</t>
        </is>
      </c>
      <c r="E8006" s="8" t="n">
        <v>46163</v>
      </c>
      <c r="F8006" t="inlineStr">
        <is>
          <t>Violations were cited in the following area(s).</t>
        </is>
      </c>
      <c r="G8006" t="inlineStr">
        <is>
          <t>09C</t>
        </is>
      </c>
      <c r="H8006" t="inlineStr">
        <is>
          <t>Design, construction, materials used or maintenance of food contact surface improper. Surface not easily cleanable, sanitized and maintained.</t>
        </is>
      </c>
      <c r="I8006" t="inlineStr">
        <is>
          <t>Not Critical</t>
        </is>
      </c>
      <c r="J8006" t="n">
        <v>13</v>
      </c>
      <c r="K8006" t="inlineStr">
        <is>
          <t>A</t>
        </is>
      </c>
      <c r="L8006" s="9">
        <f>A8006&amp;"-"&amp;TEXT(E8006,"yyyymmdd")</f>
        <v/>
      </c>
    </row>
    <row r="8007">
      <c r="A8007" t="n">
        <v>41487281</v>
      </c>
      <c r="B8007" t="inlineStr">
        <is>
          <t>Queens</t>
        </is>
      </c>
      <c r="C8007" t="inlineStr">
        <is>
          <t>11418</t>
        </is>
      </c>
      <c r="D8007" t="inlineStr">
        <is>
          <t>Indian</t>
        </is>
      </c>
      <c r="E8007" s="8" t="n">
        <v>46163</v>
      </c>
      <c r="F8007" t="inlineStr">
        <is>
          <t>Violations were cited in the following area(s).</t>
        </is>
      </c>
      <c r="G8007" t="inlineStr">
        <is>
          <t>10B</t>
        </is>
      </c>
      <c r="H8007" t="inlineStr">
        <is>
          <t>Anti-siphonage or back-flow prevention device not provided where required; equipment or floor not properly drained; sewage disposal system in disrepair or not functioning properly. Condensation or liquid waste improperly disposed of.</t>
        </is>
      </c>
      <c r="I8007" t="inlineStr">
        <is>
          <t>Not Critical</t>
        </is>
      </c>
      <c r="J8007" t="n">
        <v>13</v>
      </c>
      <c r="K8007" t="inlineStr">
        <is>
          <t>A</t>
        </is>
      </c>
      <c r="L8007" s="9">
        <f>A8007&amp;"-"&amp;TEXT(E8007,"yyyymmdd")</f>
        <v/>
      </c>
    </row>
    <row r="8008">
      <c r="A8008" t="n">
        <v>41487281</v>
      </c>
      <c r="B8008" t="inlineStr">
        <is>
          <t>Queens</t>
        </is>
      </c>
      <c r="C8008" t="inlineStr">
        <is>
          <t>11418</t>
        </is>
      </c>
      <c r="D8008" t="inlineStr">
        <is>
          <t>Indian</t>
        </is>
      </c>
      <c r="E8008" s="8" t="n">
        <v>46163</v>
      </c>
      <c r="F8008" t="inlineStr">
        <is>
          <t>Violations were cited in the following area(s).</t>
        </is>
      </c>
      <c r="G8008" t="inlineStr">
        <is>
          <t>10F</t>
        </is>
      </c>
      <c r="H8008" t="inlineStr">
        <is>
          <t>Non-food contact surface or equipment made of unacceptable material, not kept clean, or not properly sealed, raised, spaced or movable to allow accessibility for cleaning on all sides, above and underneath the unit.</t>
        </is>
      </c>
      <c r="I8008" t="inlineStr">
        <is>
          <t>Not Critical</t>
        </is>
      </c>
      <c r="J8008" t="n">
        <v>13</v>
      </c>
      <c r="K8008" t="inlineStr">
        <is>
          <t>A</t>
        </is>
      </c>
      <c r="L8008" s="9">
        <f>A8008&amp;"-"&amp;TEXT(E8008,"yyyymmdd")</f>
        <v/>
      </c>
    </row>
    <row r="8009">
      <c r="A8009" t="n">
        <v>41490991</v>
      </c>
      <c r="B8009" t="inlineStr">
        <is>
          <t>Manhattan</t>
        </is>
      </c>
      <c r="C8009" t="inlineStr">
        <is>
          <t>10022</t>
        </is>
      </c>
      <c r="D8009" t="inlineStr">
        <is>
          <t>American</t>
        </is>
      </c>
      <c r="E8009" s="8" t="n">
        <v>46163</v>
      </c>
      <c r="F8009" t="inlineStr">
        <is>
          <t>Violations were cited in the following area(s).</t>
        </is>
      </c>
      <c r="G8009" t="inlineStr">
        <is>
          <t>06A</t>
        </is>
      </c>
      <c r="H8009" t="inlineStr">
        <is>
          <t>Personal cleanliness is inadequate. Outer garment soiled with possible contaminant. Effective hair restraint not worn where required. Jewelry worn on hands or arms. Fingernail polish worn or fingernails not kept clean and trimmed.</t>
        </is>
      </c>
      <c r="I8009" t="inlineStr">
        <is>
          <t>Critical</t>
        </is>
      </c>
      <c r="J8009" t="n">
        <v>7</v>
      </c>
      <c r="K8009" t="inlineStr">
        <is>
          <t>A</t>
        </is>
      </c>
      <c r="L8009" s="9">
        <f>A8009&amp;"-"&amp;TEXT(E8009,"yyyymmdd")</f>
        <v/>
      </c>
    </row>
    <row r="8010">
      <c r="A8010" t="n">
        <v>41490991</v>
      </c>
      <c r="B8010" t="inlineStr">
        <is>
          <t>Manhattan</t>
        </is>
      </c>
      <c r="C8010" t="inlineStr">
        <is>
          <t>10022</t>
        </is>
      </c>
      <c r="D8010" t="inlineStr">
        <is>
          <t>American</t>
        </is>
      </c>
      <c r="E8010" s="8" t="n">
        <v>46163</v>
      </c>
      <c r="F8010" t="inlineStr">
        <is>
          <t>Violations were cited in the following area(s).</t>
        </is>
      </c>
      <c r="G8010" t="inlineStr">
        <is>
          <t>10F</t>
        </is>
      </c>
      <c r="H8010" t="inlineStr">
        <is>
          <t>Non-food contact surface or equipment made of unacceptable material, not kept clean, or not properly sealed, raised, spaced or movable to allow accessibility for cleaning on all sides, above and underneath the unit.</t>
        </is>
      </c>
      <c r="I8010" t="inlineStr">
        <is>
          <t>Not Critical</t>
        </is>
      </c>
      <c r="J8010" t="n">
        <v>7</v>
      </c>
      <c r="K8010" t="inlineStr">
        <is>
          <t>A</t>
        </is>
      </c>
      <c r="L8010" s="9">
        <f>A8010&amp;"-"&amp;TEXT(E8010,"yyyymmdd")</f>
        <v/>
      </c>
    </row>
    <row r="8011">
      <c r="A8011" t="n">
        <v>41510846</v>
      </c>
      <c r="B8011" t="inlineStr">
        <is>
          <t>Manhattan</t>
        </is>
      </c>
      <c r="D8011" t="inlineStr">
        <is>
          <t>Chinese</t>
        </is>
      </c>
      <c r="E8011" s="8" t="n">
        <v>46163</v>
      </c>
      <c r="F8011" t="inlineStr">
        <is>
          <t>Violations were cited in the following area(s).</t>
        </is>
      </c>
      <c r="G8011" t="inlineStr">
        <is>
          <t>02G</t>
        </is>
      </c>
      <c r="H8011" t="inlineStr">
        <is>
          <t>Cold TCS food item held above 41 °F; smoked or processed fish held above 38 °F; intact raw eggs held above 45 °F; or reduced oxygen packaged (ROP) TCS foods held above required temperatures except during active necessary preparation.</t>
        </is>
      </c>
      <c r="I8011" t="inlineStr">
        <is>
          <t>Critical</t>
        </is>
      </c>
      <c r="J8011" t="n">
        <v>31</v>
      </c>
      <c r="L8011" s="9">
        <f>A8011&amp;"-"&amp;TEXT(E8011,"yyyymmdd")</f>
        <v/>
      </c>
    </row>
    <row r="8012">
      <c r="A8012" t="n">
        <v>41510846</v>
      </c>
      <c r="B8012" t="inlineStr">
        <is>
          <t>Manhattan</t>
        </is>
      </c>
      <c r="D8012" t="inlineStr">
        <is>
          <t>Chinese</t>
        </is>
      </c>
      <c r="E8012" s="8" t="n">
        <v>46163</v>
      </c>
      <c r="F8012" t="inlineStr">
        <is>
          <t>Violations were cited in the following area(s).</t>
        </is>
      </c>
      <c r="G8012" t="inlineStr">
        <is>
          <t>06C</t>
        </is>
      </c>
      <c r="H801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012" t="inlineStr">
        <is>
          <t>Critical</t>
        </is>
      </c>
      <c r="J8012" t="n">
        <v>31</v>
      </c>
      <c r="L8012" s="9">
        <f>A8012&amp;"-"&amp;TEXT(E8012,"yyyymmdd")</f>
        <v/>
      </c>
    </row>
    <row r="8013">
      <c r="A8013" t="n">
        <v>41510846</v>
      </c>
      <c r="B8013" t="inlineStr">
        <is>
          <t>Manhattan</t>
        </is>
      </c>
      <c r="D8013" t="inlineStr">
        <is>
          <t>Chinese</t>
        </is>
      </c>
      <c r="E8013" s="8" t="n">
        <v>46163</v>
      </c>
      <c r="F8013" t="inlineStr">
        <is>
          <t>Violations were cited in the following area(s).</t>
        </is>
      </c>
      <c r="G8013" t="inlineStr">
        <is>
          <t>06D</t>
        </is>
      </c>
      <c r="H8013" t="inlineStr">
        <is>
          <t>Food contact surface not properly washed, rinsed and sanitized after each use and following any activity when contamination may have occurred.</t>
        </is>
      </c>
      <c r="I8013" t="inlineStr">
        <is>
          <t>Critical</t>
        </is>
      </c>
      <c r="J8013" t="n">
        <v>31</v>
      </c>
      <c r="L8013" s="9">
        <f>A8013&amp;"-"&amp;TEXT(E8013,"yyyymmdd")</f>
        <v/>
      </c>
    </row>
    <row r="8014">
      <c r="A8014" t="n">
        <v>41510846</v>
      </c>
      <c r="B8014" t="inlineStr">
        <is>
          <t>Manhattan</t>
        </is>
      </c>
      <c r="D8014" t="inlineStr">
        <is>
          <t>Chinese</t>
        </is>
      </c>
      <c r="E8014" s="8" t="n">
        <v>46163</v>
      </c>
      <c r="F8014" t="inlineStr">
        <is>
          <t>Violations were cited in the following area(s).</t>
        </is>
      </c>
      <c r="G8014" t="inlineStr">
        <is>
          <t>06F</t>
        </is>
      </c>
      <c r="H8014" t="inlineStr">
        <is>
          <t>Wiping cloths not stored clean and dry, or in a sanitizing solution, between uses.</t>
        </is>
      </c>
      <c r="I8014" t="inlineStr">
        <is>
          <t>Critical</t>
        </is>
      </c>
      <c r="J8014" t="n">
        <v>31</v>
      </c>
      <c r="L8014" s="9">
        <f>A8014&amp;"-"&amp;TEXT(E8014,"yyyymmdd")</f>
        <v/>
      </c>
    </row>
    <row r="8015">
      <c r="A8015" t="n">
        <v>41510846</v>
      </c>
      <c r="B8015" t="inlineStr">
        <is>
          <t>Manhattan</t>
        </is>
      </c>
      <c r="D8015" t="inlineStr">
        <is>
          <t>Chinese</t>
        </is>
      </c>
      <c r="E8015" s="8" t="n">
        <v>46163</v>
      </c>
      <c r="F8015" t="inlineStr">
        <is>
          <t>Violations were cited in the following area(s).</t>
        </is>
      </c>
      <c r="G8015" t="inlineStr">
        <is>
          <t>09A</t>
        </is>
      </c>
      <c r="H8015" t="inlineStr">
        <is>
          <t>Swollen, leaking, rusted or otherwise damaged canned food to be returned to distributor not segregated from intact product and clearly labeled DO NOT USE</t>
        </is>
      </c>
      <c r="I8015" t="inlineStr">
        <is>
          <t>Not Critical</t>
        </is>
      </c>
      <c r="J8015" t="n">
        <v>31</v>
      </c>
      <c r="L8015" s="9">
        <f>A8015&amp;"-"&amp;TEXT(E8015,"yyyymmdd")</f>
        <v/>
      </c>
    </row>
    <row r="8016">
      <c r="A8016" t="n">
        <v>41510846</v>
      </c>
      <c r="B8016" t="inlineStr">
        <is>
          <t>Manhattan</t>
        </is>
      </c>
      <c r="D8016" t="inlineStr">
        <is>
          <t>Chinese</t>
        </is>
      </c>
      <c r="E8016" s="8" t="n">
        <v>46163</v>
      </c>
      <c r="F8016" t="inlineStr">
        <is>
          <t>Violations were cited in the following area(s).</t>
        </is>
      </c>
      <c r="G8016" t="inlineStr">
        <is>
          <t>09C</t>
        </is>
      </c>
      <c r="H8016" t="inlineStr">
        <is>
          <t>Design, construction, materials used or maintenance of food contact surface improper. Surface not easily cleanable, sanitized and maintained.</t>
        </is>
      </c>
      <c r="I8016" t="inlineStr">
        <is>
          <t>Not Critical</t>
        </is>
      </c>
      <c r="J8016" t="n">
        <v>31</v>
      </c>
      <c r="L8016" s="9">
        <f>A8016&amp;"-"&amp;TEXT(E8016,"yyyymmdd")</f>
        <v/>
      </c>
    </row>
    <row r="8017">
      <c r="A8017" t="n">
        <v>41510846</v>
      </c>
      <c r="B8017" t="inlineStr">
        <is>
          <t>Manhattan</t>
        </is>
      </c>
      <c r="D8017" t="inlineStr">
        <is>
          <t>Chinese</t>
        </is>
      </c>
      <c r="E8017" s="8" t="n">
        <v>46163</v>
      </c>
      <c r="F8017" t="inlineStr">
        <is>
          <t>Violations were cited in the following area(s).</t>
        </is>
      </c>
      <c r="G8017" t="inlineStr">
        <is>
          <t>10F</t>
        </is>
      </c>
      <c r="H8017" t="inlineStr">
        <is>
          <t>Non-food contact surface or equipment made of unacceptable material, not kept clean, or not properly sealed, raised, spaced or movable to allow accessibility for cleaning on all sides, above and underneath the unit.</t>
        </is>
      </c>
      <c r="I8017" t="inlineStr">
        <is>
          <t>Not Critical</t>
        </is>
      </c>
      <c r="J8017" t="n">
        <v>31</v>
      </c>
      <c r="L8017" s="9">
        <f>A8017&amp;"-"&amp;TEXT(E8017,"yyyymmdd")</f>
        <v/>
      </c>
    </row>
    <row r="8018">
      <c r="A8018" t="n">
        <v>41510938</v>
      </c>
      <c r="B8018" t="inlineStr">
        <is>
          <t>Queens</t>
        </is>
      </c>
      <c r="C8018" t="inlineStr">
        <is>
          <t>11103</t>
        </is>
      </c>
      <c r="D8018" t="inlineStr">
        <is>
          <t>Middle Eastern</t>
        </is>
      </c>
      <c r="E8018" s="8" t="n">
        <v>46163</v>
      </c>
      <c r="F8018" t="inlineStr">
        <is>
          <t>Violations were cited in the following area(s).</t>
        </is>
      </c>
      <c r="G8018" t="inlineStr">
        <is>
          <t>06D</t>
        </is>
      </c>
      <c r="H8018" t="inlineStr">
        <is>
          <t>Food contact surface not properly washed, rinsed and sanitized after each use and following any activity when contamination may have occurred.</t>
        </is>
      </c>
      <c r="I8018" t="inlineStr">
        <is>
          <t>Critical</t>
        </is>
      </c>
      <c r="J8018" t="n">
        <v>8</v>
      </c>
      <c r="K8018" t="inlineStr">
        <is>
          <t>A</t>
        </is>
      </c>
      <c r="L8018" s="9">
        <f>A8018&amp;"-"&amp;TEXT(E8018,"yyyymmdd")</f>
        <v/>
      </c>
    </row>
    <row r="8019">
      <c r="A8019" t="n">
        <v>41510938</v>
      </c>
      <c r="B8019" t="inlineStr">
        <is>
          <t>Queens</t>
        </is>
      </c>
      <c r="C8019" t="inlineStr">
        <is>
          <t>11103</t>
        </is>
      </c>
      <c r="D8019" t="inlineStr">
        <is>
          <t>Middle Eastern</t>
        </is>
      </c>
      <c r="E8019" s="8" t="n">
        <v>46163</v>
      </c>
      <c r="F8019" t="inlineStr">
        <is>
          <t>Violations were cited in the following area(s).</t>
        </is>
      </c>
      <c r="G8019" t="inlineStr">
        <is>
          <t>10F</t>
        </is>
      </c>
      <c r="H8019" t="inlineStr">
        <is>
          <t>Non-food contact surface or equipment made of unacceptable material, not kept clean, or not properly sealed, raised, spaced or movable to allow accessibility for cleaning on all sides, above and underneath the unit.</t>
        </is>
      </c>
      <c r="I8019" t="inlineStr">
        <is>
          <t>Not Critical</t>
        </is>
      </c>
      <c r="J8019" t="n">
        <v>8</v>
      </c>
      <c r="K8019" t="inlineStr">
        <is>
          <t>A</t>
        </is>
      </c>
      <c r="L8019" s="9">
        <f>A8019&amp;"-"&amp;TEXT(E8019,"yyyymmdd")</f>
        <v/>
      </c>
    </row>
    <row r="8020">
      <c r="A8020" t="n">
        <v>41519649</v>
      </c>
      <c r="B8020" t="inlineStr">
        <is>
          <t>Queens</t>
        </is>
      </c>
      <c r="C8020" t="inlineStr">
        <is>
          <t>11418</t>
        </is>
      </c>
      <c r="D8020" t="inlineStr">
        <is>
          <t>Sandwiches</t>
        </is>
      </c>
      <c r="E8020" s="8" t="n">
        <v>46163</v>
      </c>
      <c r="F8020" t="inlineStr">
        <is>
          <t>Violations were cited in the following area(s).</t>
        </is>
      </c>
      <c r="G8020" t="inlineStr">
        <is>
          <t>02G</t>
        </is>
      </c>
      <c r="H8020" t="inlineStr">
        <is>
          <t>Cold TCS food item held above 41 °F; smoked or processed fish held above 38 °F; intact raw eggs held above 45 °F; or reduced oxygen packaged (ROP) TCS foods held above required temperatures except during active necessary preparation.</t>
        </is>
      </c>
      <c r="I8020" t="inlineStr">
        <is>
          <t>Critical</t>
        </is>
      </c>
      <c r="J8020" t="n">
        <v>32</v>
      </c>
      <c r="L8020" s="9">
        <f>A8020&amp;"-"&amp;TEXT(E8020,"yyyymmdd")</f>
        <v/>
      </c>
    </row>
    <row r="8021">
      <c r="A8021" t="n">
        <v>41519649</v>
      </c>
      <c r="B8021" t="inlineStr">
        <is>
          <t>Queens</t>
        </is>
      </c>
      <c r="C8021" t="inlineStr">
        <is>
          <t>11418</t>
        </is>
      </c>
      <c r="D8021" t="inlineStr">
        <is>
          <t>Sandwiches</t>
        </is>
      </c>
      <c r="E8021" s="8" t="n">
        <v>46163</v>
      </c>
      <c r="F8021" t="inlineStr">
        <is>
          <t>Violations were cited in the following area(s).</t>
        </is>
      </c>
      <c r="G8021" t="inlineStr">
        <is>
          <t>04L</t>
        </is>
      </c>
      <c r="H8021" t="inlineStr">
        <is>
          <t>Evidence of mice or live mice in establishment's food or non-food areas.</t>
        </is>
      </c>
      <c r="I8021" t="inlineStr">
        <is>
          <t>Critical</t>
        </is>
      </c>
      <c r="J8021" t="n">
        <v>32</v>
      </c>
      <c r="L8021" s="9">
        <f>A8021&amp;"-"&amp;TEXT(E8021,"yyyymmdd")</f>
        <v/>
      </c>
    </row>
    <row r="8022">
      <c r="A8022" t="n">
        <v>41519649</v>
      </c>
      <c r="B8022" t="inlineStr">
        <is>
          <t>Queens</t>
        </is>
      </c>
      <c r="C8022" t="inlineStr">
        <is>
          <t>11418</t>
        </is>
      </c>
      <c r="D8022" t="inlineStr">
        <is>
          <t>Sandwiches</t>
        </is>
      </c>
      <c r="E8022" s="8" t="n">
        <v>46163</v>
      </c>
      <c r="F8022" t="inlineStr">
        <is>
          <t>Violations were cited in the following area(s).</t>
        </is>
      </c>
      <c r="G8022" t="inlineStr">
        <is>
          <t>08A</t>
        </is>
      </c>
      <c r="H8022" t="inlineStr">
        <is>
          <t>Establishment is not free of harborage or conditions conducive to rodents, insects or other pests.</t>
        </is>
      </c>
      <c r="I8022" t="inlineStr">
        <is>
          <t>Not Critical</t>
        </is>
      </c>
      <c r="J8022" t="n">
        <v>32</v>
      </c>
      <c r="L8022" s="9">
        <f>A8022&amp;"-"&amp;TEXT(E8022,"yyyymmdd")</f>
        <v/>
      </c>
    </row>
    <row r="8023">
      <c r="A8023" t="n">
        <v>41519649</v>
      </c>
      <c r="B8023" t="inlineStr">
        <is>
          <t>Queens</t>
        </is>
      </c>
      <c r="C8023" t="inlineStr">
        <is>
          <t>11418</t>
        </is>
      </c>
      <c r="D8023" t="inlineStr">
        <is>
          <t>Sandwiches</t>
        </is>
      </c>
      <c r="E8023" s="8" t="n">
        <v>46163</v>
      </c>
      <c r="F8023" t="inlineStr">
        <is>
          <t>Violations were cited in the following area(s).</t>
        </is>
      </c>
      <c r="G8023" t="inlineStr">
        <is>
          <t>10B</t>
        </is>
      </c>
      <c r="H8023" t="inlineStr">
        <is>
          <t>Anti-siphonage or back-flow prevention device not provided where required; equipment or floor not properly drained; sewage disposal system in disrepair or not functioning properly. Condensation or liquid waste improperly disposed of.</t>
        </is>
      </c>
      <c r="I8023" t="inlineStr">
        <is>
          <t>Not Critical</t>
        </is>
      </c>
      <c r="J8023" t="n">
        <v>32</v>
      </c>
      <c r="L8023" s="9">
        <f>A8023&amp;"-"&amp;TEXT(E8023,"yyyymmdd")</f>
        <v/>
      </c>
    </row>
    <row r="8024">
      <c r="A8024" t="n">
        <v>41519649</v>
      </c>
      <c r="B8024" t="inlineStr">
        <is>
          <t>Queens</t>
        </is>
      </c>
      <c r="C8024" t="inlineStr">
        <is>
          <t>11418</t>
        </is>
      </c>
      <c r="D8024" t="inlineStr">
        <is>
          <t>Sandwiches</t>
        </is>
      </c>
      <c r="E8024" s="8" t="n">
        <v>46163</v>
      </c>
      <c r="F8024" t="inlineStr">
        <is>
          <t>Violations were cited in the following area(s).</t>
        </is>
      </c>
      <c r="G8024" t="inlineStr">
        <is>
          <t>10F</t>
        </is>
      </c>
      <c r="H8024" t="inlineStr">
        <is>
          <t>Non-food contact surface or equipment made of unacceptable material, not kept clean, or not properly sealed, raised, spaced or movable to allow accessibility for cleaning on all sides, above and underneath the unit.</t>
        </is>
      </c>
      <c r="I8024" t="inlineStr">
        <is>
          <t>Not Critical</t>
        </is>
      </c>
      <c r="J8024" t="n">
        <v>32</v>
      </c>
      <c r="L8024" s="9">
        <f>A8024&amp;"-"&amp;TEXT(E8024,"yyyymmdd")</f>
        <v/>
      </c>
    </row>
    <row r="8025">
      <c r="A8025" t="n">
        <v>41519649</v>
      </c>
      <c r="B8025" t="inlineStr">
        <is>
          <t>Queens</t>
        </is>
      </c>
      <c r="C8025" t="inlineStr">
        <is>
          <t>11418</t>
        </is>
      </c>
      <c r="D8025" t="inlineStr">
        <is>
          <t>Sandwiches</t>
        </is>
      </c>
      <c r="E8025" s="8" t="n">
        <v>46163</v>
      </c>
      <c r="F8025" t="inlineStr">
        <is>
          <t>Violations were cited in the following area(s).</t>
        </is>
      </c>
      <c r="G8025" t="inlineStr">
        <is>
          <t>10G</t>
        </is>
      </c>
      <c r="H8025" t="inlineStr">
        <is>
          <t>Dishwashing and ware washing: Cleaning and sanitizing of tableware, including dishes, utensils, and equipment deficient.</t>
        </is>
      </c>
      <c r="I8025" t="inlineStr">
        <is>
          <t>Not Critical</t>
        </is>
      </c>
      <c r="J8025" t="n">
        <v>32</v>
      </c>
      <c r="L8025" s="9">
        <f>A8025&amp;"-"&amp;TEXT(E8025,"yyyymmdd")</f>
        <v/>
      </c>
    </row>
    <row r="8026">
      <c r="A8026" t="n">
        <v>41519649</v>
      </c>
      <c r="B8026" t="inlineStr">
        <is>
          <t>Queens</t>
        </is>
      </c>
      <c r="C8026" t="inlineStr">
        <is>
          <t>11418</t>
        </is>
      </c>
      <c r="D8026" t="inlineStr">
        <is>
          <t>Sandwiches</t>
        </is>
      </c>
      <c r="E8026" s="8" t="n">
        <v>46163</v>
      </c>
      <c r="F8026" t="inlineStr">
        <is>
          <t>Violations were cited in the following area(s).</t>
        </is>
      </c>
      <c r="G8026" t="inlineStr">
        <is>
          <t>28-06</t>
        </is>
      </c>
      <c r="H8026" t="inlineStr">
        <is>
          <t>Contract with a pest management professional not in place. Record of extermination activities not kept on premises.</t>
        </is>
      </c>
      <c r="I8026" t="inlineStr">
        <is>
          <t>Not Critical</t>
        </is>
      </c>
      <c r="J8026" t="n">
        <v>32</v>
      </c>
      <c r="L8026" s="9">
        <f>A8026&amp;"-"&amp;TEXT(E8026,"yyyymmdd")</f>
        <v/>
      </c>
    </row>
    <row r="8027">
      <c r="A8027" t="n">
        <v>41557377</v>
      </c>
      <c r="B8027" t="inlineStr">
        <is>
          <t>Manhattan</t>
        </is>
      </c>
      <c r="C8027" t="inlineStr">
        <is>
          <t>10021</t>
        </is>
      </c>
      <c r="D8027" t="inlineStr">
        <is>
          <t>English</t>
        </is>
      </c>
      <c r="E8027" s="8" t="n">
        <v>46163</v>
      </c>
      <c r="F8027" t="inlineStr">
        <is>
          <t>Violations were cited in the following area(s).</t>
        </is>
      </c>
      <c r="G8027" t="inlineStr">
        <is>
          <t>02B</t>
        </is>
      </c>
      <c r="H8027" t="inlineStr">
        <is>
          <t>Hot TCS food item not held at or above 140 °F.</t>
        </is>
      </c>
      <c r="I8027" t="inlineStr">
        <is>
          <t>Critical</t>
        </is>
      </c>
      <c r="J8027" t="n">
        <v>56</v>
      </c>
      <c r="L8027" s="9">
        <f>A8027&amp;"-"&amp;TEXT(E8027,"yyyymmdd")</f>
        <v/>
      </c>
    </row>
    <row r="8028">
      <c r="A8028" t="n">
        <v>41557377</v>
      </c>
      <c r="B8028" t="inlineStr">
        <is>
          <t>Manhattan</t>
        </is>
      </c>
      <c r="C8028" t="inlineStr">
        <is>
          <t>10021</t>
        </is>
      </c>
      <c r="D8028" t="inlineStr">
        <is>
          <t>English</t>
        </is>
      </c>
      <c r="E8028" s="8" t="n">
        <v>46163</v>
      </c>
      <c r="F8028" t="inlineStr">
        <is>
          <t>Violations were cited in the following area(s).</t>
        </is>
      </c>
      <c r="G8028" t="inlineStr">
        <is>
          <t>02G</t>
        </is>
      </c>
      <c r="H8028" t="inlineStr">
        <is>
          <t>Cold TCS food item held above 41 °F; smoked or processed fish held above 38 °F; intact raw eggs held above 45 °F; or reduced oxygen packaged (ROP) TCS foods held above required temperatures except during active necessary preparation.</t>
        </is>
      </c>
      <c r="I8028" t="inlineStr">
        <is>
          <t>Critical</t>
        </is>
      </c>
      <c r="J8028" t="n">
        <v>56</v>
      </c>
      <c r="L8028" s="9">
        <f>A8028&amp;"-"&amp;TEXT(E8028,"yyyymmdd")</f>
        <v/>
      </c>
    </row>
    <row r="8029">
      <c r="A8029" t="n">
        <v>41557377</v>
      </c>
      <c r="B8029" t="inlineStr">
        <is>
          <t>Manhattan</t>
        </is>
      </c>
      <c r="C8029" t="inlineStr">
        <is>
          <t>10021</t>
        </is>
      </c>
      <c r="D8029" t="inlineStr">
        <is>
          <t>English</t>
        </is>
      </c>
      <c r="E8029" s="8" t="n">
        <v>46163</v>
      </c>
      <c r="F8029" t="inlineStr">
        <is>
          <t>Violations were cited in the following area(s).</t>
        </is>
      </c>
      <c r="G8029" t="inlineStr">
        <is>
          <t>02H</t>
        </is>
      </c>
      <c r="H8029" t="inlineStr">
        <is>
          <t>After cooking or removal from hot holding, TCS food not cooled by an approved method whereby the internal temperature is reduced from 140 °F to 70 °F or less within 2 hours, and from 70 °F to 41 °F or less within 4 additional hours.</t>
        </is>
      </c>
      <c r="I8029" t="inlineStr">
        <is>
          <t>Critical</t>
        </is>
      </c>
      <c r="J8029" t="n">
        <v>56</v>
      </c>
      <c r="L8029" s="9">
        <f>A8029&amp;"-"&amp;TEXT(E8029,"yyyymmdd")</f>
        <v/>
      </c>
    </row>
    <row r="8030">
      <c r="A8030" t="n">
        <v>41557377</v>
      </c>
      <c r="B8030" t="inlineStr">
        <is>
          <t>Manhattan</t>
        </is>
      </c>
      <c r="C8030" t="inlineStr">
        <is>
          <t>10021</t>
        </is>
      </c>
      <c r="D8030" t="inlineStr">
        <is>
          <t>English</t>
        </is>
      </c>
      <c r="E8030" s="8" t="n">
        <v>46163</v>
      </c>
      <c r="F8030" t="inlineStr">
        <is>
          <t>Violations were cited in the following area(s).</t>
        </is>
      </c>
      <c r="G8030" t="inlineStr">
        <is>
          <t>04H</t>
        </is>
      </c>
      <c r="H8030" t="inlineStr">
        <is>
          <t>Raw, cooked or prepared food is adulterated, contaminated, cross-contaminated, or not discarded in accordance with HACCP plan.</t>
        </is>
      </c>
      <c r="I8030" t="inlineStr">
        <is>
          <t>Critical</t>
        </is>
      </c>
      <c r="J8030" t="n">
        <v>56</v>
      </c>
      <c r="L8030" s="9">
        <f>A8030&amp;"-"&amp;TEXT(E8030,"yyyymmdd")</f>
        <v/>
      </c>
    </row>
    <row r="8031">
      <c r="A8031" t="n">
        <v>41557377</v>
      </c>
      <c r="B8031" t="inlineStr">
        <is>
          <t>Manhattan</t>
        </is>
      </c>
      <c r="C8031" t="inlineStr">
        <is>
          <t>10021</t>
        </is>
      </c>
      <c r="D8031" t="inlineStr">
        <is>
          <t>English</t>
        </is>
      </c>
      <c r="E8031" s="8" t="n">
        <v>46163</v>
      </c>
      <c r="F8031" t="inlineStr">
        <is>
          <t>Violations were cited in the following area(s).</t>
        </is>
      </c>
      <c r="G8031" t="inlineStr">
        <is>
          <t>05F</t>
        </is>
      </c>
      <c r="H8031" t="inlineStr">
        <is>
          <t>Insufficient or no hot holding, cold storage or cold holding equipment provided to maintain Time/Temperature Control for Safety Foods (TCS) at required temperatures</t>
        </is>
      </c>
      <c r="I8031" t="inlineStr">
        <is>
          <t>Critical</t>
        </is>
      </c>
      <c r="J8031" t="n">
        <v>56</v>
      </c>
      <c r="L8031" s="9">
        <f>A8031&amp;"-"&amp;TEXT(E8031,"yyyymmdd")</f>
        <v/>
      </c>
    </row>
    <row r="8032">
      <c r="A8032" t="n">
        <v>41557377</v>
      </c>
      <c r="B8032" t="inlineStr">
        <is>
          <t>Manhattan</t>
        </is>
      </c>
      <c r="C8032" t="inlineStr">
        <is>
          <t>10021</t>
        </is>
      </c>
      <c r="D8032" t="inlineStr">
        <is>
          <t>English</t>
        </is>
      </c>
      <c r="E8032" s="8" t="n">
        <v>46163</v>
      </c>
      <c r="F8032" t="inlineStr">
        <is>
          <t>Violations were cited in the following area(s).</t>
        </is>
      </c>
      <c r="G8032" t="inlineStr">
        <is>
          <t>10B</t>
        </is>
      </c>
      <c r="H8032" t="inlineStr">
        <is>
          <t>Anti-siphonage or back-flow prevention device not provided where required; equipment or floor not properly drained; sewage disposal system in disrepair or not functioning properly. Condensation or liquid waste improperly disposed of.</t>
        </is>
      </c>
      <c r="I8032" t="inlineStr">
        <is>
          <t>Not Critical</t>
        </is>
      </c>
      <c r="J8032" t="n">
        <v>56</v>
      </c>
      <c r="L8032" s="9">
        <f>A8032&amp;"-"&amp;TEXT(E8032,"yyyymmdd")</f>
        <v/>
      </c>
    </row>
    <row r="8033">
      <c r="A8033" t="n">
        <v>41557377</v>
      </c>
      <c r="B8033" t="inlineStr">
        <is>
          <t>Manhattan</t>
        </is>
      </c>
      <c r="C8033" t="inlineStr">
        <is>
          <t>10021</t>
        </is>
      </c>
      <c r="D8033" t="inlineStr">
        <is>
          <t>English</t>
        </is>
      </c>
      <c r="E8033" s="8" t="n">
        <v>46163</v>
      </c>
      <c r="F8033" t="inlineStr">
        <is>
          <t>Violations were cited in the following area(s).</t>
        </is>
      </c>
      <c r="G8033" t="inlineStr">
        <is>
          <t>10E</t>
        </is>
      </c>
      <c r="H8033" t="inlineStr">
        <is>
          <t>Accurate thermometer not provided or properly located in refrigerated, cold storage or hot holding equipment</t>
        </is>
      </c>
      <c r="I8033" t="inlineStr">
        <is>
          <t>Not Critical</t>
        </is>
      </c>
      <c r="J8033" t="n">
        <v>56</v>
      </c>
      <c r="L8033" s="9">
        <f>A8033&amp;"-"&amp;TEXT(E8033,"yyyymmdd")</f>
        <v/>
      </c>
    </row>
    <row r="8034">
      <c r="A8034" t="n">
        <v>41557377</v>
      </c>
      <c r="B8034" t="inlineStr">
        <is>
          <t>Manhattan</t>
        </is>
      </c>
      <c r="C8034" t="inlineStr">
        <is>
          <t>10021</t>
        </is>
      </c>
      <c r="D8034" t="inlineStr">
        <is>
          <t>English</t>
        </is>
      </c>
      <c r="E8034" s="8" t="n">
        <v>46163</v>
      </c>
      <c r="F8034" t="inlineStr">
        <is>
          <t>Violations were cited in the following area(s).</t>
        </is>
      </c>
      <c r="G8034" t="inlineStr">
        <is>
          <t>10F</t>
        </is>
      </c>
      <c r="H8034" t="inlineStr">
        <is>
          <t>Non-food contact surface or equipment made of unacceptable material, not kept clean, or not properly sealed, raised, spaced or movable to allow accessibility for cleaning on all sides, above and underneath the unit.</t>
        </is>
      </c>
      <c r="I8034" t="inlineStr">
        <is>
          <t>Not Critical</t>
        </is>
      </c>
      <c r="J8034" t="n">
        <v>56</v>
      </c>
      <c r="L8034" s="9">
        <f>A8034&amp;"-"&amp;TEXT(E8034,"yyyymmdd")</f>
        <v/>
      </c>
    </row>
    <row r="8035">
      <c r="A8035" t="n">
        <v>41557377</v>
      </c>
      <c r="B8035" t="inlineStr">
        <is>
          <t>Manhattan</t>
        </is>
      </c>
      <c r="C8035" t="inlineStr">
        <is>
          <t>10021</t>
        </is>
      </c>
      <c r="D8035" t="inlineStr">
        <is>
          <t>English</t>
        </is>
      </c>
      <c r="E8035" s="8" t="n">
        <v>46163</v>
      </c>
      <c r="F8035" t="inlineStr">
        <is>
          <t>Violations were cited in the following area(s).</t>
        </is>
      </c>
      <c r="G8035" t="inlineStr">
        <is>
          <t>10G</t>
        </is>
      </c>
      <c r="H8035" t="inlineStr">
        <is>
          <t>Dishwashing and ware washing: Cleaning and sanitizing of tableware, including dishes, utensils, and equipment deficient.</t>
        </is>
      </c>
      <c r="I8035" t="inlineStr">
        <is>
          <t>Not Critical</t>
        </is>
      </c>
      <c r="J8035" t="n">
        <v>56</v>
      </c>
      <c r="L8035" s="9">
        <f>A8035&amp;"-"&amp;TEXT(E8035,"yyyymmdd")</f>
        <v/>
      </c>
    </row>
    <row r="8036">
      <c r="A8036" t="n">
        <v>41607795</v>
      </c>
      <c r="B8036" t="inlineStr">
        <is>
          <t>Brooklyn</t>
        </is>
      </c>
      <c r="C8036" t="inlineStr">
        <is>
          <t>11209</t>
        </is>
      </c>
      <c r="D8036" t="inlineStr">
        <is>
          <t>Mexican</t>
        </is>
      </c>
      <c r="E8036" s="8" t="n">
        <v>46163</v>
      </c>
      <c r="F8036" t="inlineStr">
        <is>
          <t>Violations were cited in the following area(s).</t>
        </is>
      </c>
      <c r="G8036" t="inlineStr">
        <is>
          <t>10F</t>
        </is>
      </c>
      <c r="H8036" t="inlineStr">
        <is>
          <t>Non-food contact surface or equipment made of unacceptable material, not kept clean, or not properly sealed, raised, spaced or movable to allow accessibility for cleaning on all sides, above and underneath the unit.</t>
        </is>
      </c>
      <c r="I8036" t="inlineStr">
        <is>
          <t>Not Critical</t>
        </is>
      </c>
      <c r="J8036" t="n">
        <v>9</v>
      </c>
      <c r="K8036" t="inlineStr">
        <is>
          <t>A</t>
        </is>
      </c>
      <c r="L8036" s="9">
        <f>A8036&amp;"-"&amp;TEXT(E8036,"yyyymmdd")</f>
        <v/>
      </c>
    </row>
    <row r="8037">
      <c r="A8037" t="n">
        <v>41607795</v>
      </c>
      <c r="B8037" t="inlineStr">
        <is>
          <t>Brooklyn</t>
        </is>
      </c>
      <c r="C8037" t="inlineStr">
        <is>
          <t>11209</t>
        </is>
      </c>
      <c r="D8037" t="inlineStr">
        <is>
          <t>Mexican</t>
        </is>
      </c>
      <c r="E8037" s="8" t="n">
        <v>46163</v>
      </c>
      <c r="F8037" t="inlineStr">
        <is>
          <t>Violations were cited in the following area(s).</t>
        </is>
      </c>
      <c r="G8037" t="inlineStr">
        <is>
          <t>10G</t>
        </is>
      </c>
      <c r="H8037" t="inlineStr">
        <is>
          <t>Dishwashing and ware washing: Cleaning and sanitizing of tableware, including dishes, utensils, and equipment deficient.</t>
        </is>
      </c>
      <c r="I8037" t="inlineStr">
        <is>
          <t>Not Critical</t>
        </is>
      </c>
      <c r="J8037" t="n">
        <v>9</v>
      </c>
      <c r="K8037" t="inlineStr">
        <is>
          <t>A</t>
        </is>
      </c>
      <c r="L8037" s="9">
        <f>A8037&amp;"-"&amp;TEXT(E8037,"yyyymmdd")</f>
        <v/>
      </c>
    </row>
    <row r="8038">
      <c r="A8038" t="n">
        <v>41636886</v>
      </c>
      <c r="B8038" t="inlineStr">
        <is>
          <t>Manhattan</t>
        </is>
      </c>
      <c r="C8038" t="inlineStr">
        <is>
          <t>10022</t>
        </is>
      </c>
      <c r="D8038" t="inlineStr">
        <is>
          <t>Middle Eastern</t>
        </is>
      </c>
      <c r="E8038" s="8" t="n">
        <v>46163</v>
      </c>
      <c r="F8038" t="inlineStr">
        <is>
          <t>Violations were cited in the following area(s).</t>
        </is>
      </c>
      <c r="G8038" t="inlineStr">
        <is>
          <t>04K</t>
        </is>
      </c>
      <c r="H8038" t="inlineStr">
        <is>
          <t>Evidence of rats or live rats in establishment's food or non-food areas.</t>
        </is>
      </c>
      <c r="I8038" t="inlineStr">
        <is>
          <t>Critical</t>
        </is>
      </c>
      <c r="J8038" t="n">
        <v>11</v>
      </c>
      <c r="K8038" t="inlineStr">
        <is>
          <t>A</t>
        </is>
      </c>
      <c r="L8038" s="9">
        <f>A8038&amp;"-"&amp;TEXT(E8038,"yyyymmdd")</f>
        <v/>
      </c>
    </row>
    <row r="8039">
      <c r="A8039" t="n">
        <v>41636886</v>
      </c>
      <c r="B8039" t="inlineStr">
        <is>
          <t>Manhattan</t>
        </is>
      </c>
      <c r="C8039" t="inlineStr">
        <is>
          <t>10022</t>
        </is>
      </c>
      <c r="D8039" t="inlineStr">
        <is>
          <t>Middle Eastern</t>
        </is>
      </c>
      <c r="E8039" s="8" t="n">
        <v>46163</v>
      </c>
      <c r="F8039" t="inlineStr">
        <is>
          <t>Violations were cited in the following area(s).</t>
        </is>
      </c>
      <c r="G8039" t="inlineStr">
        <is>
          <t>08A</t>
        </is>
      </c>
      <c r="H8039" t="inlineStr">
        <is>
          <t>Establishment is not free of harborage or conditions conducive to rodents, insects or other pests.</t>
        </is>
      </c>
      <c r="I8039" t="inlineStr">
        <is>
          <t>Not Critical</t>
        </is>
      </c>
      <c r="J8039" t="n">
        <v>11</v>
      </c>
      <c r="K8039" t="inlineStr">
        <is>
          <t>A</t>
        </is>
      </c>
      <c r="L8039" s="9">
        <f>A8039&amp;"-"&amp;TEXT(E8039,"yyyymmdd")</f>
        <v/>
      </c>
    </row>
    <row r="8040">
      <c r="A8040" t="n">
        <v>41636886</v>
      </c>
      <c r="B8040" t="inlineStr">
        <is>
          <t>Manhattan</t>
        </is>
      </c>
      <c r="C8040" t="inlineStr">
        <is>
          <t>10022</t>
        </is>
      </c>
      <c r="D8040" t="inlineStr">
        <is>
          <t>Middle Eastern</t>
        </is>
      </c>
      <c r="E8040" s="8" t="n">
        <v>46163</v>
      </c>
      <c r="F8040" t="inlineStr">
        <is>
          <t>Violations were cited in the following area(s).</t>
        </is>
      </c>
      <c r="G8040" t="inlineStr">
        <is>
          <t>10B</t>
        </is>
      </c>
      <c r="H8040" t="inlineStr">
        <is>
          <t>Anti-siphonage or back-flow prevention device not provided where required; equipment or floor not properly drained; sewage disposal system in disrepair or not functioning properly. Condensation or liquid waste improperly disposed of.</t>
        </is>
      </c>
      <c r="I8040" t="inlineStr">
        <is>
          <t>Not Critical</t>
        </is>
      </c>
      <c r="J8040" t="n">
        <v>11</v>
      </c>
      <c r="K8040" t="inlineStr">
        <is>
          <t>A</t>
        </is>
      </c>
      <c r="L8040" s="9">
        <f>A8040&amp;"-"&amp;TEXT(E8040,"yyyymmdd")</f>
        <v/>
      </c>
    </row>
    <row r="8041">
      <c r="A8041" t="n">
        <v>41704437</v>
      </c>
      <c r="B8041" t="inlineStr">
        <is>
          <t>Brooklyn</t>
        </is>
      </c>
      <c r="C8041" t="inlineStr">
        <is>
          <t>11233</t>
        </is>
      </c>
      <c r="D8041" t="inlineStr">
        <is>
          <t>Soul Food</t>
        </is>
      </c>
      <c r="E8041" s="8" t="n">
        <v>46163</v>
      </c>
      <c r="F8041" t="inlineStr">
        <is>
          <t>Violations were cited in the following area(s).</t>
        </is>
      </c>
      <c r="G8041" t="inlineStr">
        <is>
          <t>02B</t>
        </is>
      </c>
      <c r="H8041" t="inlineStr">
        <is>
          <t>Hot TCS food item not held at or above 140 °F.</t>
        </is>
      </c>
      <c r="I8041" t="inlineStr">
        <is>
          <t>Critical</t>
        </is>
      </c>
      <c r="J8041" t="n">
        <v>56</v>
      </c>
      <c r="L8041" s="9">
        <f>A8041&amp;"-"&amp;TEXT(E8041,"yyyymmdd")</f>
        <v/>
      </c>
    </row>
    <row r="8042">
      <c r="A8042" t="n">
        <v>41704437</v>
      </c>
      <c r="B8042" t="inlineStr">
        <is>
          <t>Brooklyn</t>
        </is>
      </c>
      <c r="C8042" t="inlineStr">
        <is>
          <t>11233</t>
        </is>
      </c>
      <c r="D8042" t="inlineStr">
        <is>
          <t>Soul Food</t>
        </is>
      </c>
      <c r="E8042" s="8" t="n">
        <v>46163</v>
      </c>
      <c r="F8042" t="inlineStr">
        <is>
          <t>Violations were cited in the following area(s).</t>
        </is>
      </c>
      <c r="G8042" t="inlineStr">
        <is>
          <t>02G</t>
        </is>
      </c>
      <c r="H8042" t="inlineStr">
        <is>
          <t>Cold TCS food item held above 41 °F; smoked or processed fish held above 38 °F; intact raw eggs held above 45 °F; or reduced oxygen packaged (ROP) TCS foods held above required temperatures except during active necessary preparation.</t>
        </is>
      </c>
      <c r="I8042" t="inlineStr">
        <is>
          <t>Critical</t>
        </is>
      </c>
      <c r="J8042" t="n">
        <v>56</v>
      </c>
      <c r="L8042" s="9">
        <f>A8042&amp;"-"&amp;TEXT(E8042,"yyyymmdd")</f>
        <v/>
      </c>
    </row>
    <row r="8043">
      <c r="A8043" t="n">
        <v>41704437</v>
      </c>
      <c r="B8043" t="inlineStr">
        <is>
          <t>Brooklyn</t>
        </is>
      </c>
      <c r="C8043" t="inlineStr">
        <is>
          <t>11233</t>
        </is>
      </c>
      <c r="D8043" t="inlineStr">
        <is>
          <t>Soul Food</t>
        </is>
      </c>
      <c r="E8043" s="8" t="n">
        <v>46163</v>
      </c>
      <c r="F8043" t="inlineStr">
        <is>
          <t>Violations were cited in the following area(s).</t>
        </is>
      </c>
      <c r="G8043" t="inlineStr">
        <is>
          <t>04H</t>
        </is>
      </c>
      <c r="H8043" t="inlineStr">
        <is>
          <t>Raw, cooked or prepared food is adulterated, contaminated, cross-contaminated, or not discarded in accordance with HACCP plan.</t>
        </is>
      </c>
      <c r="I8043" t="inlineStr">
        <is>
          <t>Critical</t>
        </is>
      </c>
      <c r="J8043" t="n">
        <v>56</v>
      </c>
      <c r="L8043" s="9">
        <f>A8043&amp;"-"&amp;TEXT(E8043,"yyyymmdd")</f>
        <v/>
      </c>
    </row>
    <row r="8044">
      <c r="A8044" t="n">
        <v>41704437</v>
      </c>
      <c r="B8044" t="inlineStr">
        <is>
          <t>Brooklyn</t>
        </is>
      </c>
      <c r="C8044" t="inlineStr">
        <is>
          <t>11233</t>
        </is>
      </c>
      <c r="D8044" t="inlineStr">
        <is>
          <t>Soul Food</t>
        </is>
      </c>
      <c r="E8044" s="8" t="n">
        <v>46163</v>
      </c>
      <c r="F8044" t="inlineStr">
        <is>
          <t>Violations were cited in the following area(s).</t>
        </is>
      </c>
      <c r="G8044" t="inlineStr">
        <is>
          <t>05H</t>
        </is>
      </c>
      <c r="H8044" t="inlineStr">
        <is>
          <t>No approved written standard operating procedure for avoiding contamination by refillable returnable containers.</t>
        </is>
      </c>
      <c r="I8044" t="inlineStr">
        <is>
          <t>Critical</t>
        </is>
      </c>
      <c r="J8044" t="n">
        <v>56</v>
      </c>
      <c r="L8044" s="9">
        <f>A8044&amp;"-"&amp;TEXT(E8044,"yyyymmdd")</f>
        <v/>
      </c>
    </row>
    <row r="8045">
      <c r="A8045" t="n">
        <v>41704437</v>
      </c>
      <c r="B8045" t="inlineStr">
        <is>
          <t>Brooklyn</t>
        </is>
      </c>
      <c r="C8045" t="inlineStr">
        <is>
          <t>11233</t>
        </is>
      </c>
      <c r="D8045" t="inlineStr">
        <is>
          <t>Soul Food</t>
        </is>
      </c>
      <c r="E8045" s="8" t="n">
        <v>46163</v>
      </c>
      <c r="F8045" t="inlineStr">
        <is>
          <t>Violations were cited in the following area(s).</t>
        </is>
      </c>
      <c r="G8045" t="inlineStr">
        <is>
          <t>10F</t>
        </is>
      </c>
      <c r="H8045" t="inlineStr">
        <is>
          <t>Non-food contact surface or equipment made of unacceptable material, not kept clean, or not properly sealed, raised, spaced or movable to allow accessibility for cleaning on all sides, above and underneath the unit.</t>
        </is>
      </c>
      <c r="I8045" t="inlineStr">
        <is>
          <t>Not Critical</t>
        </is>
      </c>
      <c r="J8045" t="n">
        <v>56</v>
      </c>
      <c r="L8045" s="9">
        <f>A8045&amp;"-"&amp;TEXT(E8045,"yyyymmdd")</f>
        <v/>
      </c>
    </row>
    <row r="8046">
      <c r="A8046" t="n">
        <v>41713457</v>
      </c>
      <c r="B8046" t="inlineStr">
        <is>
          <t>Manhattan</t>
        </is>
      </c>
      <c r="C8046" t="inlineStr">
        <is>
          <t>10002</t>
        </is>
      </c>
      <c r="D8046" t="inlineStr">
        <is>
          <t>Bakery Products/Desserts</t>
        </is>
      </c>
      <c r="E8046" s="8" t="n">
        <v>46163</v>
      </c>
      <c r="F8046" t="inlineStr">
        <is>
          <t>Violations were cited in the following area(s).</t>
        </is>
      </c>
      <c r="G8046" t="inlineStr">
        <is>
          <t>02B</t>
        </is>
      </c>
      <c r="H8046" t="inlineStr">
        <is>
          <t>Hot TCS food item not held at or above 140 °F.</t>
        </is>
      </c>
      <c r="I8046" t="inlineStr">
        <is>
          <t>Critical</t>
        </is>
      </c>
      <c r="J8046" t="n">
        <v>34</v>
      </c>
      <c r="L8046" s="9">
        <f>A8046&amp;"-"&amp;TEXT(E8046,"yyyymmdd")</f>
        <v/>
      </c>
    </row>
    <row r="8047">
      <c r="A8047" t="n">
        <v>41713457</v>
      </c>
      <c r="B8047" t="inlineStr">
        <is>
          <t>Manhattan</t>
        </is>
      </c>
      <c r="C8047" t="inlineStr">
        <is>
          <t>10002</t>
        </is>
      </c>
      <c r="D8047" t="inlineStr">
        <is>
          <t>Bakery Products/Desserts</t>
        </is>
      </c>
      <c r="E8047" s="8" t="n">
        <v>46163</v>
      </c>
      <c r="F8047" t="inlineStr">
        <is>
          <t>Violations were cited in the following area(s).</t>
        </is>
      </c>
      <c r="G8047" t="inlineStr">
        <is>
          <t>04H</t>
        </is>
      </c>
      <c r="H8047" t="inlineStr">
        <is>
          <t>Raw, cooked or prepared food is adulterated, contaminated, cross-contaminated, or not discarded in accordance with HACCP plan.</t>
        </is>
      </c>
      <c r="I8047" t="inlineStr">
        <is>
          <t>Critical</t>
        </is>
      </c>
      <c r="J8047" t="n">
        <v>34</v>
      </c>
      <c r="L8047" s="9">
        <f>A8047&amp;"-"&amp;TEXT(E8047,"yyyymmdd")</f>
        <v/>
      </c>
    </row>
    <row r="8048">
      <c r="A8048" t="n">
        <v>41713457</v>
      </c>
      <c r="B8048" t="inlineStr">
        <is>
          <t>Manhattan</t>
        </is>
      </c>
      <c r="C8048" t="inlineStr">
        <is>
          <t>10002</t>
        </is>
      </c>
      <c r="D8048" t="inlineStr">
        <is>
          <t>Bakery Products/Desserts</t>
        </is>
      </c>
      <c r="E8048" s="8" t="n">
        <v>46163</v>
      </c>
      <c r="F8048" t="inlineStr">
        <is>
          <t>Violations were cited in the following area(s).</t>
        </is>
      </c>
      <c r="G8048" t="inlineStr">
        <is>
          <t>06C</t>
        </is>
      </c>
      <c r="H804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048" t="inlineStr">
        <is>
          <t>Critical</t>
        </is>
      </c>
      <c r="J8048" t="n">
        <v>34</v>
      </c>
      <c r="L8048" s="9">
        <f>A8048&amp;"-"&amp;TEXT(E8048,"yyyymmdd")</f>
        <v/>
      </c>
    </row>
    <row r="8049">
      <c r="A8049" t="n">
        <v>41713457</v>
      </c>
      <c r="B8049" t="inlineStr">
        <is>
          <t>Manhattan</t>
        </is>
      </c>
      <c r="C8049" t="inlineStr">
        <is>
          <t>10002</t>
        </is>
      </c>
      <c r="D8049" t="inlineStr">
        <is>
          <t>Bakery Products/Desserts</t>
        </is>
      </c>
      <c r="E8049" s="8" t="n">
        <v>46163</v>
      </c>
      <c r="F8049" t="inlineStr">
        <is>
          <t>Violations were cited in the following area(s).</t>
        </is>
      </c>
      <c r="G8049" t="inlineStr">
        <is>
          <t>06D</t>
        </is>
      </c>
      <c r="H8049" t="inlineStr">
        <is>
          <t>Food contact surface not properly washed, rinsed and sanitized after each use and following any activity when contamination may have occurred.</t>
        </is>
      </c>
      <c r="I8049" t="inlineStr">
        <is>
          <t>Critical</t>
        </is>
      </c>
      <c r="J8049" t="n">
        <v>34</v>
      </c>
      <c r="L8049" s="9">
        <f>A8049&amp;"-"&amp;TEXT(E8049,"yyyymmdd")</f>
        <v/>
      </c>
    </row>
    <row r="8050">
      <c r="A8050" t="n">
        <v>41713457</v>
      </c>
      <c r="B8050" t="inlineStr">
        <is>
          <t>Manhattan</t>
        </is>
      </c>
      <c r="C8050" t="inlineStr">
        <is>
          <t>10002</t>
        </is>
      </c>
      <c r="D8050" t="inlineStr">
        <is>
          <t>Bakery Products/Desserts</t>
        </is>
      </c>
      <c r="E8050" s="8" t="n">
        <v>46163</v>
      </c>
      <c r="F8050" t="inlineStr">
        <is>
          <t>Violations were cited in the following area(s).</t>
        </is>
      </c>
      <c r="G8050" t="inlineStr">
        <is>
          <t>10F</t>
        </is>
      </c>
      <c r="H8050" t="inlineStr">
        <is>
          <t>Non-food contact surface or equipment made of unacceptable material, not kept clean, or not properly sealed, raised, spaced or movable to allow accessibility for cleaning on all sides, above and underneath the unit.</t>
        </is>
      </c>
      <c r="I8050" t="inlineStr">
        <is>
          <t>Not Critical</t>
        </is>
      </c>
      <c r="J8050" t="n">
        <v>34</v>
      </c>
      <c r="L8050" s="9">
        <f>A8050&amp;"-"&amp;TEXT(E8050,"yyyymmdd")</f>
        <v/>
      </c>
    </row>
    <row r="8051">
      <c r="A8051" t="n">
        <v>41713457</v>
      </c>
      <c r="B8051" t="inlineStr">
        <is>
          <t>Manhattan</t>
        </is>
      </c>
      <c r="C8051" t="inlineStr">
        <is>
          <t>10002</t>
        </is>
      </c>
      <c r="D8051" t="inlineStr">
        <is>
          <t>Bakery Products/Desserts</t>
        </is>
      </c>
      <c r="E8051" s="8" t="n">
        <v>46163</v>
      </c>
      <c r="F8051" t="inlineStr">
        <is>
          <t>Violations were cited in the following area(s).</t>
        </is>
      </c>
      <c r="G8051" t="inlineStr">
        <is>
          <t>10G</t>
        </is>
      </c>
      <c r="H8051" t="inlineStr">
        <is>
          <t>Dishwashing and ware washing: Cleaning and sanitizing of tableware, including dishes, utensils, and equipment deficient.</t>
        </is>
      </c>
      <c r="I8051" t="inlineStr">
        <is>
          <t>Not Critical</t>
        </is>
      </c>
      <c r="J8051" t="n">
        <v>34</v>
      </c>
      <c r="L8051" s="9">
        <f>A8051&amp;"-"&amp;TEXT(E8051,"yyyymmdd")</f>
        <v/>
      </c>
    </row>
    <row r="8052">
      <c r="A8052" t="n">
        <v>41719787</v>
      </c>
      <c r="B8052" t="inlineStr">
        <is>
          <t>Manhattan</t>
        </is>
      </c>
      <c r="C8052" t="inlineStr">
        <is>
          <t>10022</t>
        </is>
      </c>
      <c r="D8052" t="inlineStr">
        <is>
          <t>Japanese</t>
        </is>
      </c>
      <c r="E8052" s="8" t="n">
        <v>46163</v>
      </c>
      <c r="F8052" t="inlineStr">
        <is>
          <t>Violations were cited in the following area(s).</t>
        </is>
      </c>
      <c r="G8052" t="inlineStr">
        <is>
          <t>04L</t>
        </is>
      </c>
      <c r="H8052" t="inlineStr">
        <is>
          <t>Evidence of mice or live mice in establishment's food or non-food areas.</t>
        </is>
      </c>
      <c r="I8052" t="inlineStr">
        <is>
          <t>Critical</t>
        </is>
      </c>
      <c r="J8052" t="n">
        <v>23</v>
      </c>
      <c r="L8052" s="9">
        <f>A8052&amp;"-"&amp;TEXT(E8052,"yyyymmdd")</f>
        <v/>
      </c>
    </row>
    <row r="8053">
      <c r="A8053" t="n">
        <v>41719787</v>
      </c>
      <c r="B8053" t="inlineStr">
        <is>
          <t>Manhattan</t>
        </is>
      </c>
      <c r="C8053" t="inlineStr">
        <is>
          <t>10022</t>
        </is>
      </c>
      <c r="D8053" t="inlineStr">
        <is>
          <t>Japanese</t>
        </is>
      </c>
      <c r="E8053" s="8" t="n">
        <v>46163</v>
      </c>
      <c r="F8053" t="inlineStr">
        <is>
          <t>Violations were cited in the following area(s).</t>
        </is>
      </c>
      <c r="G8053" t="inlineStr">
        <is>
          <t>06D</t>
        </is>
      </c>
      <c r="H8053" t="inlineStr">
        <is>
          <t>Food contact surface not properly washed, rinsed and sanitized after each use and following any activity when contamination may have occurred.</t>
        </is>
      </c>
      <c r="I8053" t="inlineStr">
        <is>
          <t>Critical</t>
        </is>
      </c>
      <c r="J8053" t="n">
        <v>23</v>
      </c>
      <c r="L8053" s="9">
        <f>A8053&amp;"-"&amp;TEXT(E8053,"yyyymmdd")</f>
        <v/>
      </c>
    </row>
    <row r="8054">
      <c r="A8054" t="n">
        <v>41719787</v>
      </c>
      <c r="B8054" t="inlineStr">
        <is>
          <t>Manhattan</t>
        </is>
      </c>
      <c r="C8054" t="inlineStr">
        <is>
          <t>10022</t>
        </is>
      </c>
      <c r="D8054" t="inlineStr">
        <is>
          <t>Japanese</t>
        </is>
      </c>
      <c r="E8054" s="8" t="n">
        <v>46163</v>
      </c>
      <c r="F8054" t="inlineStr">
        <is>
          <t>Violations were cited in the following area(s).</t>
        </is>
      </c>
      <c r="G8054" t="inlineStr">
        <is>
          <t>08A</t>
        </is>
      </c>
      <c r="H8054" t="inlineStr">
        <is>
          <t>Establishment is not free of harborage or conditions conducive to rodents, insects or other pests.</t>
        </is>
      </c>
      <c r="I8054" t="inlineStr">
        <is>
          <t>Not Critical</t>
        </is>
      </c>
      <c r="J8054" t="n">
        <v>23</v>
      </c>
      <c r="L8054" s="9">
        <f>A8054&amp;"-"&amp;TEXT(E8054,"yyyymmdd")</f>
        <v/>
      </c>
    </row>
    <row r="8055">
      <c r="A8055" t="n">
        <v>41719787</v>
      </c>
      <c r="B8055" t="inlineStr">
        <is>
          <t>Manhattan</t>
        </is>
      </c>
      <c r="C8055" t="inlineStr">
        <is>
          <t>10022</t>
        </is>
      </c>
      <c r="D8055" t="inlineStr">
        <is>
          <t>Japanese</t>
        </is>
      </c>
      <c r="E8055" s="8" t="n">
        <v>46163</v>
      </c>
      <c r="F8055" t="inlineStr">
        <is>
          <t>Violations were cited in the following area(s).</t>
        </is>
      </c>
      <c r="G8055" t="inlineStr">
        <is>
          <t>08C</t>
        </is>
      </c>
      <c r="H8055" t="inlineStr">
        <is>
          <t>Pesticide not properly labeled or used by unlicensed individual. Pesticide, other toxic chemical improperly used/stored. Unprotected, unlocked bait station used.</t>
        </is>
      </c>
      <c r="I8055" t="inlineStr">
        <is>
          <t>Not Critical</t>
        </is>
      </c>
      <c r="J8055" t="n">
        <v>23</v>
      </c>
      <c r="L8055" s="9">
        <f>A8055&amp;"-"&amp;TEXT(E8055,"yyyymmdd")</f>
        <v/>
      </c>
    </row>
    <row r="8056">
      <c r="A8056" t="n">
        <v>41719787</v>
      </c>
      <c r="B8056" t="inlineStr">
        <is>
          <t>Manhattan</t>
        </is>
      </c>
      <c r="C8056" t="inlineStr">
        <is>
          <t>10022</t>
        </is>
      </c>
      <c r="D8056" t="inlineStr">
        <is>
          <t>Japanese</t>
        </is>
      </c>
      <c r="E8056" s="8" t="n">
        <v>46163</v>
      </c>
      <c r="F8056" t="inlineStr">
        <is>
          <t>Violations were cited in the following area(s).</t>
        </is>
      </c>
      <c r="G8056" t="inlineStr">
        <is>
          <t>10G</t>
        </is>
      </c>
      <c r="H8056" t="inlineStr">
        <is>
          <t>Dishwashing and ware washing: Cleaning and sanitizing of tableware, including dishes, utensils, and equipment deficient.</t>
        </is>
      </c>
      <c r="I8056" t="inlineStr">
        <is>
          <t>Not Critical</t>
        </is>
      </c>
      <c r="J8056" t="n">
        <v>23</v>
      </c>
      <c r="L8056" s="9">
        <f>A8056&amp;"-"&amp;TEXT(E8056,"yyyymmdd")</f>
        <v/>
      </c>
    </row>
    <row r="8057">
      <c r="A8057" t="n">
        <v>50001174</v>
      </c>
      <c r="B8057" t="inlineStr">
        <is>
          <t>Queens</t>
        </is>
      </c>
      <c r="C8057" t="inlineStr">
        <is>
          <t>11693</t>
        </is>
      </c>
      <c r="D8057" t="inlineStr">
        <is>
          <t>American</t>
        </is>
      </c>
      <c r="E8057" s="8" t="n">
        <v>46163</v>
      </c>
      <c r="F8057" t="inlineStr">
        <is>
          <t>Violations were cited in the following area(s).</t>
        </is>
      </c>
      <c r="G8057" t="inlineStr">
        <is>
          <t>06D</t>
        </is>
      </c>
      <c r="H8057" t="inlineStr">
        <is>
          <t>Food contact surface not properly washed, rinsed and sanitized after each use and following any activity when contamination may have occurred.</t>
        </is>
      </c>
      <c r="I8057" t="inlineStr">
        <is>
          <t>Critical</t>
        </is>
      </c>
      <c r="J8057" t="n">
        <v>13</v>
      </c>
      <c r="K8057" t="inlineStr">
        <is>
          <t>A</t>
        </is>
      </c>
      <c r="L8057" s="9">
        <f>A8057&amp;"-"&amp;TEXT(E8057,"yyyymmdd")</f>
        <v/>
      </c>
    </row>
    <row r="8058">
      <c r="A8058" t="n">
        <v>50001174</v>
      </c>
      <c r="B8058" t="inlineStr">
        <is>
          <t>Queens</t>
        </is>
      </c>
      <c r="C8058" t="inlineStr">
        <is>
          <t>11693</t>
        </is>
      </c>
      <c r="D8058" t="inlineStr">
        <is>
          <t>American</t>
        </is>
      </c>
      <c r="E8058" s="8" t="n">
        <v>46163</v>
      </c>
      <c r="F8058" t="inlineStr">
        <is>
          <t>Violations were cited in the following area(s).</t>
        </is>
      </c>
      <c r="G8058" t="inlineStr">
        <is>
          <t>08C</t>
        </is>
      </c>
      <c r="H8058" t="inlineStr">
        <is>
          <t>Pesticide not properly labeled or used by unlicensed individual. Pesticide, other toxic chemical improperly used/stored. Unprotected, unlocked bait station used.</t>
        </is>
      </c>
      <c r="I8058" t="inlineStr">
        <is>
          <t>Not Critical</t>
        </is>
      </c>
      <c r="J8058" t="n">
        <v>13</v>
      </c>
      <c r="K8058" t="inlineStr">
        <is>
          <t>A</t>
        </is>
      </c>
      <c r="L8058" s="9">
        <f>A8058&amp;"-"&amp;TEXT(E8058,"yyyymmdd")</f>
        <v/>
      </c>
    </row>
    <row r="8059">
      <c r="A8059" t="n">
        <v>50001174</v>
      </c>
      <c r="B8059" t="inlineStr">
        <is>
          <t>Queens</t>
        </is>
      </c>
      <c r="C8059" t="inlineStr">
        <is>
          <t>11693</t>
        </is>
      </c>
      <c r="D8059" t="inlineStr">
        <is>
          <t>American</t>
        </is>
      </c>
      <c r="E8059" s="8" t="n">
        <v>46163</v>
      </c>
      <c r="F8059" t="inlineStr">
        <is>
          <t>Violations were cited in the following area(s).</t>
        </is>
      </c>
      <c r="G8059" t="inlineStr">
        <is>
          <t>10B</t>
        </is>
      </c>
      <c r="H8059" t="inlineStr">
        <is>
          <t>Anti-siphonage or back-flow prevention device not provided where required; equipment or floor not properly drained; sewage disposal system in disrepair or not functioning properly. Condensation or liquid waste improperly disposed of.</t>
        </is>
      </c>
      <c r="I8059" t="inlineStr">
        <is>
          <t>Not Critical</t>
        </is>
      </c>
      <c r="J8059" t="n">
        <v>13</v>
      </c>
      <c r="K8059" t="inlineStr">
        <is>
          <t>A</t>
        </is>
      </c>
      <c r="L8059" s="9">
        <f>A8059&amp;"-"&amp;TEXT(E8059,"yyyymmdd")</f>
        <v/>
      </c>
    </row>
    <row r="8060">
      <c r="A8060" t="n">
        <v>50001174</v>
      </c>
      <c r="B8060" t="inlineStr">
        <is>
          <t>Queens</t>
        </is>
      </c>
      <c r="C8060" t="inlineStr">
        <is>
          <t>11693</t>
        </is>
      </c>
      <c r="D8060" t="inlineStr">
        <is>
          <t>American</t>
        </is>
      </c>
      <c r="E8060" s="8" t="n">
        <v>46163</v>
      </c>
      <c r="F8060" t="inlineStr">
        <is>
          <t>Violations were cited in the following area(s).</t>
        </is>
      </c>
      <c r="G8060" t="inlineStr">
        <is>
          <t>10F</t>
        </is>
      </c>
      <c r="H8060" t="inlineStr">
        <is>
          <t>Non-food contact surface or equipment made of unacceptable material, not kept clean, or not properly sealed, raised, spaced or movable to allow accessibility for cleaning on all sides, above and underneath the unit.</t>
        </is>
      </c>
      <c r="I8060" t="inlineStr">
        <is>
          <t>Not Critical</t>
        </is>
      </c>
      <c r="J8060" t="n">
        <v>13</v>
      </c>
      <c r="K8060" t="inlineStr">
        <is>
          <t>A</t>
        </is>
      </c>
      <c r="L8060" s="9">
        <f>A8060&amp;"-"&amp;TEXT(E8060,"yyyymmdd")</f>
        <v/>
      </c>
    </row>
    <row r="8061">
      <c r="A8061" t="n">
        <v>50038572</v>
      </c>
      <c r="B8061" t="inlineStr">
        <is>
          <t>Queens</t>
        </is>
      </c>
      <c r="C8061" t="inlineStr">
        <is>
          <t>11692</t>
        </is>
      </c>
      <c r="D8061" t="inlineStr">
        <is>
          <t>Chinese</t>
        </is>
      </c>
      <c r="E8061" s="8" t="n">
        <v>46163</v>
      </c>
      <c r="F8061" t="inlineStr">
        <is>
          <t>Violations were cited in the following area(s).</t>
        </is>
      </c>
      <c r="G8061" t="inlineStr">
        <is>
          <t>04L</t>
        </is>
      </c>
      <c r="H8061" t="inlineStr">
        <is>
          <t>Evidence of mice or live mice in establishment's food or non-food areas.</t>
        </is>
      </c>
      <c r="I8061" t="inlineStr">
        <is>
          <t>Critical</t>
        </is>
      </c>
      <c r="J8061" t="n">
        <v>13</v>
      </c>
      <c r="K8061" t="inlineStr">
        <is>
          <t>A</t>
        </is>
      </c>
      <c r="L8061" s="9">
        <f>A8061&amp;"-"&amp;TEXT(E8061,"yyyymmdd")</f>
        <v/>
      </c>
    </row>
    <row r="8062">
      <c r="A8062" t="n">
        <v>50038572</v>
      </c>
      <c r="B8062" t="inlineStr">
        <is>
          <t>Queens</t>
        </is>
      </c>
      <c r="C8062" t="inlineStr">
        <is>
          <t>11692</t>
        </is>
      </c>
      <c r="D8062" t="inlineStr">
        <is>
          <t>Chinese</t>
        </is>
      </c>
      <c r="E8062" s="8" t="n">
        <v>46163</v>
      </c>
      <c r="F8062" t="inlineStr">
        <is>
          <t>Violations were cited in the following area(s).</t>
        </is>
      </c>
      <c r="G8062" t="inlineStr">
        <is>
          <t>08A</t>
        </is>
      </c>
      <c r="H8062" t="inlineStr">
        <is>
          <t>Establishment is not free of harborage or conditions conducive to rodents, insects or other pests.</t>
        </is>
      </c>
      <c r="I8062" t="inlineStr">
        <is>
          <t>Not Critical</t>
        </is>
      </c>
      <c r="J8062" t="n">
        <v>13</v>
      </c>
      <c r="K8062" t="inlineStr">
        <is>
          <t>A</t>
        </is>
      </c>
      <c r="L8062" s="9">
        <f>A8062&amp;"-"&amp;TEXT(E8062,"yyyymmdd")</f>
        <v/>
      </c>
    </row>
    <row r="8063">
      <c r="A8063" t="n">
        <v>50038572</v>
      </c>
      <c r="B8063" t="inlineStr">
        <is>
          <t>Queens</t>
        </is>
      </c>
      <c r="C8063" t="inlineStr">
        <is>
          <t>11692</t>
        </is>
      </c>
      <c r="D8063" t="inlineStr">
        <is>
          <t>Chinese</t>
        </is>
      </c>
      <c r="E8063" s="8" t="n">
        <v>46163</v>
      </c>
      <c r="F8063" t="inlineStr">
        <is>
          <t>Violations were cited in the following area(s).</t>
        </is>
      </c>
      <c r="G8063" t="inlineStr">
        <is>
          <t>10F</t>
        </is>
      </c>
      <c r="H8063" t="inlineStr">
        <is>
          <t>Non-food contact surface or equipment made of unacceptable material, not kept clean, or not properly sealed, raised, spaced or movable to allow accessibility for cleaning on all sides, above and underneath the unit.</t>
        </is>
      </c>
      <c r="I8063" t="inlineStr">
        <is>
          <t>Not Critical</t>
        </is>
      </c>
      <c r="J8063" t="n">
        <v>13</v>
      </c>
      <c r="K8063" t="inlineStr">
        <is>
          <t>A</t>
        </is>
      </c>
      <c r="L8063" s="9">
        <f>A8063&amp;"-"&amp;TEXT(E8063,"yyyymmdd")</f>
        <v/>
      </c>
    </row>
    <row r="8064">
      <c r="A8064" t="n">
        <v>50038572</v>
      </c>
      <c r="B8064" t="inlineStr">
        <is>
          <t>Queens</t>
        </is>
      </c>
      <c r="C8064" t="inlineStr">
        <is>
          <t>11692</t>
        </is>
      </c>
      <c r="D8064" t="inlineStr">
        <is>
          <t>Chinese</t>
        </is>
      </c>
      <c r="E8064" s="8" t="n">
        <v>46163</v>
      </c>
      <c r="F8064" t="inlineStr">
        <is>
          <t>Violations were cited in the following area(s).</t>
        </is>
      </c>
      <c r="G8064" t="inlineStr">
        <is>
          <t>10H</t>
        </is>
      </c>
      <c r="H8064" t="inlineStr">
        <is>
          <t>Single service article not provided. Single service article reused or not protected from contamination when transported, stored, dispensed. Drinking straws not completely enclosed in wrapper or dispensed from a sanitary device.</t>
        </is>
      </c>
      <c r="I8064" t="inlineStr">
        <is>
          <t>Not Critical</t>
        </is>
      </c>
      <c r="J8064" t="n">
        <v>13</v>
      </c>
      <c r="K8064" t="inlineStr">
        <is>
          <t>A</t>
        </is>
      </c>
      <c r="L8064" s="9">
        <f>A8064&amp;"-"&amp;TEXT(E8064,"yyyymmdd")</f>
        <v/>
      </c>
    </row>
    <row r="8065">
      <c r="A8065" t="n">
        <v>50044262</v>
      </c>
      <c r="B8065" t="inlineStr">
        <is>
          <t>Queens</t>
        </is>
      </c>
      <c r="C8065" t="inlineStr">
        <is>
          <t>11103</t>
        </is>
      </c>
      <c r="D8065" t="inlineStr">
        <is>
          <t>Latin American</t>
        </is>
      </c>
      <c r="E8065" s="8" t="n">
        <v>46163</v>
      </c>
      <c r="F8065" t="inlineStr">
        <is>
          <t>Violations were cited in the following area(s).</t>
        </is>
      </c>
      <c r="G8065" t="inlineStr">
        <is>
          <t>04N</t>
        </is>
      </c>
      <c r="H8065" t="inlineStr">
        <is>
          <t>Filth flies or food/refuse/sewage associated with (FRSA) flies or other nuisance pests in establishment’s food and/or non-food areas. FRSA flies include house flies, blow flies, bottle flies, flesh flies, drain flies, Phorid flies and fruit flies.</t>
        </is>
      </c>
      <c r="I8065" t="inlineStr">
        <is>
          <t>Critical</t>
        </is>
      </c>
      <c r="J8065" t="n">
        <v>22</v>
      </c>
      <c r="L8065" s="9">
        <f>A8065&amp;"-"&amp;TEXT(E8065,"yyyymmdd")</f>
        <v/>
      </c>
    </row>
    <row r="8066">
      <c r="A8066" t="n">
        <v>50044262</v>
      </c>
      <c r="B8066" t="inlineStr">
        <is>
          <t>Queens</t>
        </is>
      </c>
      <c r="C8066" t="inlineStr">
        <is>
          <t>11103</t>
        </is>
      </c>
      <c r="D8066" t="inlineStr">
        <is>
          <t>Latin American</t>
        </is>
      </c>
      <c r="E8066" s="8" t="n">
        <v>46163</v>
      </c>
      <c r="F8066" t="inlineStr">
        <is>
          <t>Violations were cited in the following area(s).</t>
        </is>
      </c>
      <c r="G8066" t="inlineStr">
        <is>
          <t>06D</t>
        </is>
      </c>
      <c r="H8066" t="inlineStr">
        <is>
          <t>Food contact surface not properly washed, rinsed and sanitized after each use and following any activity when contamination may have occurred.</t>
        </is>
      </c>
      <c r="I8066" t="inlineStr">
        <is>
          <t>Critical</t>
        </is>
      </c>
      <c r="J8066" t="n">
        <v>22</v>
      </c>
      <c r="L8066" s="9">
        <f>A8066&amp;"-"&amp;TEXT(E8066,"yyyymmdd")</f>
        <v/>
      </c>
    </row>
    <row r="8067">
      <c r="A8067" t="n">
        <v>50044262</v>
      </c>
      <c r="B8067" t="inlineStr">
        <is>
          <t>Queens</t>
        </is>
      </c>
      <c r="C8067" t="inlineStr">
        <is>
          <t>11103</t>
        </is>
      </c>
      <c r="D8067" t="inlineStr">
        <is>
          <t>Latin American</t>
        </is>
      </c>
      <c r="E8067" s="8" t="n">
        <v>46163</v>
      </c>
      <c r="F8067" t="inlineStr">
        <is>
          <t>Violations were cited in the following area(s).</t>
        </is>
      </c>
      <c r="G8067" t="inlineStr">
        <is>
          <t>08A</t>
        </is>
      </c>
      <c r="H8067" t="inlineStr">
        <is>
          <t>Establishment is not free of harborage or conditions conducive to rodents, insects or other pests.</t>
        </is>
      </c>
      <c r="I8067" t="inlineStr">
        <is>
          <t>Not Critical</t>
        </is>
      </c>
      <c r="J8067" t="n">
        <v>22</v>
      </c>
      <c r="L8067" s="9">
        <f>A8067&amp;"-"&amp;TEXT(E8067,"yyyymmdd")</f>
        <v/>
      </c>
    </row>
    <row r="8068">
      <c r="A8068" t="n">
        <v>50044262</v>
      </c>
      <c r="B8068" t="inlineStr">
        <is>
          <t>Queens</t>
        </is>
      </c>
      <c r="C8068" t="inlineStr">
        <is>
          <t>11103</t>
        </is>
      </c>
      <c r="D8068" t="inlineStr">
        <is>
          <t>Latin American</t>
        </is>
      </c>
      <c r="E8068" s="8" t="n">
        <v>46163</v>
      </c>
      <c r="F8068" t="inlineStr">
        <is>
          <t>Violations were cited in the following area(s).</t>
        </is>
      </c>
      <c r="G8068" t="inlineStr">
        <is>
          <t>10F</t>
        </is>
      </c>
      <c r="H8068" t="inlineStr">
        <is>
          <t>Non-food contact surface or equipment made of unacceptable material, not kept clean, or not properly sealed, raised, spaced or movable to allow accessibility for cleaning on all sides, above and underneath the unit.</t>
        </is>
      </c>
      <c r="I8068" t="inlineStr">
        <is>
          <t>Not Critical</t>
        </is>
      </c>
      <c r="J8068" t="n">
        <v>22</v>
      </c>
      <c r="L8068" s="9">
        <f>A8068&amp;"-"&amp;TEXT(E8068,"yyyymmdd")</f>
        <v/>
      </c>
    </row>
    <row r="8069">
      <c r="A8069" t="n">
        <v>50048541</v>
      </c>
      <c r="B8069" t="inlineStr">
        <is>
          <t>Manhattan</t>
        </is>
      </c>
      <c r="C8069" t="inlineStr">
        <is>
          <t>10018</t>
        </is>
      </c>
      <c r="D8069" t="inlineStr">
        <is>
          <t>Hamburgers</t>
        </is>
      </c>
      <c r="E8069" s="8" t="n">
        <v>46163</v>
      </c>
      <c r="F8069" t="inlineStr">
        <is>
          <t>Violations were cited in the following area(s).</t>
        </is>
      </c>
      <c r="G8069" t="inlineStr">
        <is>
          <t>06D</t>
        </is>
      </c>
      <c r="H8069" t="inlineStr">
        <is>
          <t>Food contact surface not properly washed, rinsed and sanitized after each use and following any activity when contamination may have occurred.</t>
        </is>
      </c>
      <c r="I8069" t="inlineStr">
        <is>
          <t>Critical</t>
        </is>
      </c>
      <c r="J8069" t="n">
        <v>7</v>
      </c>
      <c r="K8069" t="inlineStr">
        <is>
          <t>A</t>
        </is>
      </c>
      <c r="L8069" s="9">
        <f>A8069&amp;"-"&amp;TEXT(E8069,"yyyymmdd")</f>
        <v/>
      </c>
    </row>
    <row r="8070">
      <c r="A8070" t="n">
        <v>50048541</v>
      </c>
      <c r="B8070" t="inlineStr">
        <is>
          <t>Manhattan</t>
        </is>
      </c>
      <c r="C8070" t="inlineStr">
        <is>
          <t>10018</t>
        </is>
      </c>
      <c r="D8070" t="inlineStr">
        <is>
          <t>Hamburgers</t>
        </is>
      </c>
      <c r="E8070" s="8" t="n">
        <v>46163</v>
      </c>
      <c r="F8070" t="inlineStr">
        <is>
          <t>Violations were cited in the following area(s).</t>
        </is>
      </c>
      <c r="G8070" t="inlineStr">
        <is>
          <t>10B</t>
        </is>
      </c>
      <c r="H8070" t="inlineStr">
        <is>
          <t>Anti-siphonage or back-flow prevention device not provided where required; equipment or floor not properly drained; sewage disposal system in disrepair or not functioning properly. Condensation or liquid waste improperly disposed of.</t>
        </is>
      </c>
      <c r="I8070" t="inlineStr">
        <is>
          <t>Not Critical</t>
        </is>
      </c>
      <c r="J8070" t="n">
        <v>7</v>
      </c>
      <c r="K8070" t="inlineStr">
        <is>
          <t>A</t>
        </is>
      </c>
      <c r="L8070" s="9">
        <f>A8070&amp;"-"&amp;TEXT(E8070,"yyyymmdd")</f>
        <v/>
      </c>
    </row>
    <row r="8071">
      <c r="A8071" t="n">
        <v>50065564</v>
      </c>
      <c r="B8071" t="inlineStr">
        <is>
          <t>Manhattan</t>
        </is>
      </c>
      <c r="C8071" t="inlineStr">
        <is>
          <t>10002</t>
        </is>
      </c>
      <c r="D8071" t="inlineStr">
        <is>
          <t>New American</t>
        </is>
      </c>
      <c r="E8071" s="8" t="n">
        <v>46163</v>
      </c>
      <c r="F8071" t="inlineStr">
        <is>
          <t>Violations were cited in the following area(s).</t>
        </is>
      </c>
      <c r="G8071" t="inlineStr">
        <is>
          <t>06D</t>
        </is>
      </c>
      <c r="H8071" t="inlineStr">
        <is>
          <t>Food contact surface not properly washed, rinsed and sanitized after each use and following any activity when contamination may have occurred.</t>
        </is>
      </c>
      <c r="I8071" t="inlineStr">
        <is>
          <t>Critical</t>
        </is>
      </c>
      <c r="J8071" t="n">
        <v>11</v>
      </c>
      <c r="K8071" t="inlineStr">
        <is>
          <t>A</t>
        </is>
      </c>
      <c r="L8071" s="9">
        <f>A8071&amp;"-"&amp;TEXT(E8071,"yyyymmdd")</f>
        <v/>
      </c>
    </row>
    <row r="8072">
      <c r="A8072" t="n">
        <v>50065564</v>
      </c>
      <c r="B8072" t="inlineStr">
        <is>
          <t>Manhattan</t>
        </is>
      </c>
      <c r="C8072" t="inlineStr">
        <is>
          <t>10002</t>
        </is>
      </c>
      <c r="D8072" t="inlineStr">
        <is>
          <t>New American</t>
        </is>
      </c>
      <c r="E8072" s="8" t="n">
        <v>46163</v>
      </c>
      <c r="F8072" t="inlineStr">
        <is>
          <t>Violations were cited in the following area(s).</t>
        </is>
      </c>
      <c r="G8072" t="inlineStr">
        <is>
          <t>10B</t>
        </is>
      </c>
      <c r="H8072" t="inlineStr">
        <is>
          <t>Anti-siphonage or back-flow prevention device not provided where required; equipment or floor not properly drained; sewage disposal system in disrepair or not functioning properly. Condensation or liquid waste improperly disposed of.</t>
        </is>
      </c>
      <c r="I8072" t="inlineStr">
        <is>
          <t>Not Critical</t>
        </is>
      </c>
      <c r="J8072" t="n">
        <v>11</v>
      </c>
      <c r="K8072" t="inlineStr">
        <is>
          <t>A</t>
        </is>
      </c>
      <c r="L8072" s="9">
        <f>A8072&amp;"-"&amp;TEXT(E8072,"yyyymmdd")</f>
        <v/>
      </c>
    </row>
    <row r="8073">
      <c r="A8073" t="n">
        <v>50065564</v>
      </c>
      <c r="B8073" t="inlineStr">
        <is>
          <t>Manhattan</t>
        </is>
      </c>
      <c r="C8073" t="inlineStr">
        <is>
          <t>10002</t>
        </is>
      </c>
      <c r="D8073" t="inlineStr">
        <is>
          <t>New American</t>
        </is>
      </c>
      <c r="E8073" s="8" t="n">
        <v>46163</v>
      </c>
      <c r="F8073" t="inlineStr">
        <is>
          <t>Violations were cited in the following area(s).</t>
        </is>
      </c>
      <c r="G8073" t="inlineStr">
        <is>
          <t>10F</t>
        </is>
      </c>
      <c r="H8073" t="inlineStr">
        <is>
          <t>Non-food contact surface or equipment made of unacceptable material, not kept clean, or not properly sealed, raised, spaced or movable to allow accessibility for cleaning on all sides, above and underneath the unit.</t>
        </is>
      </c>
      <c r="I8073" t="inlineStr">
        <is>
          <t>Not Critical</t>
        </is>
      </c>
      <c r="J8073" t="n">
        <v>11</v>
      </c>
      <c r="K8073" t="inlineStr">
        <is>
          <t>A</t>
        </is>
      </c>
      <c r="L8073" s="9">
        <f>A8073&amp;"-"&amp;TEXT(E8073,"yyyymmdd")</f>
        <v/>
      </c>
    </row>
    <row r="8074">
      <c r="A8074" t="n">
        <v>50068060</v>
      </c>
      <c r="B8074" t="inlineStr">
        <is>
          <t>Queens</t>
        </is>
      </c>
      <c r="C8074" t="inlineStr">
        <is>
          <t>11419</t>
        </is>
      </c>
      <c r="D8074" t="inlineStr">
        <is>
          <t>Indian</t>
        </is>
      </c>
      <c r="E8074" s="8" t="n">
        <v>46163</v>
      </c>
      <c r="F8074" t="inlineStr">
        <is>
          <t>Violations were cited in the following area(s).</t>
        </is>
      </c>
      <c r="G8074" t="inlineStr">
        <is>
          <t>02G</t>
        </is>
      </c>
      <c r="H8074" t="inlineStr">
        <is>
          <t>Cold TCS food item held above 41 °F; smoked or processed fish held above 38 °F; intact raw eggs held above 45 °F; or reduced oxygen packaged (ROP) TCS foods held above required temperatures except during active necessary preparation.</t>
        </is>
      </c>
      <c r="I8074" t="inlineStr">
        <is>
          <t>Critical</t>
        </is>
      </c>
      <c r="J8074" t="n">
        <v>50</v>
      </c>
      <c r="L8074" s="9">
        <f>A8074&amp;"-"&amp;TEXT(E8074,"yyyymmdd")</f>
        <v/>
      </c>
    </row>
    <row r="8075">
      <c r="A8075" t="n">
        <v>50068060</v>
      </c>
      <c r="B8075" t="inlineStr">
        <is>
          <t>Queens</t>
        </is>
      </c>
      <c r="C8075" t="inlineStr">
        <is>
          <t>11419</t>
        </is>
      </c>
      <c r="D8075" t="inlineStr">
        <is>
          <t>Indian</t>
        </is>
      </c>
      <c r="E8075" s="8" t="n">
        <v>46163</v>
      </c>
      <c r="F8075" t="inlineStr">
        <is>
          <t>Violations were cited in the following area(s).</t>
        </is>
      </c>
      <c r="G8075" t="inlineStr">
        <is>
          <t>02H</t>
        </is>
      </c>
      <c r="H8075" t="inlineStr">
        <is>
          <t>After cooking or removal from hot holding, TCS food not cooled by an approved method whereby the internal temperature is reduced from 140 °F to 70 °F or less within 2 hours, and from 70 °F to 41 °F or less within 4 additional hours.</t>
        </is>
      </c>
      <c r="I8075" t="inlineStr">
        <is>
          <t>Critical</t>
        </is>
      </c>
      <c r="J8075" t="n">
        <v>50</v>
      </c>
      <c r="L8075" s="9">
        <f>A8075&amp;"-"&amp;TEXT(E8075,"yyyymmdd")</f>
        <v/>
      </c>
    </row>
    <row r="8076">
      <c r="A8076" t="n">
        <v>50068060</v>
      </c>
      <c r="B8076" t="inlineStr">
        <is>
          <t>Queens</t>
        </is>
      </c>
      <c r="C8076" t="inlineStr">
        <is>
          <t>11419</t>
        </is>
      </c>
      <c r="D8076" t="inlineStr">
        <is>
          <t>Indian</t>
        </is>
      </c>
      <c r="E8076" s="8" t="n">
        <v>46163</v>
      </c>
      <c r="F8076" t="inlineStr">
        <is>
          <t>Violations were cited in the following area(s).</t>
        </is>
      </c>
      <c r="G8076" t="inlineStr">
        <is>
          <t>04A</t>
        </is>
      </c>
      <c r="H8076" t="inlineStr">
        <is>
          <t>Food Protection Certificate (FPC) not held by manager or supervisor of food operations.</t>
        </is>
      </c>
      <c r="I8076" t="inlineStr">
        <is>
          <t>Critical</t>
        </is>
      </c>
      <c r="J8076" t="n">
        <v>50</v>
      </c>
      <c r="L8076" s="9">
        <f>A8076&amp;"-"&amp;TEXT(E8076,"yyyymmdd")</f>
        <v/>
      </c>
    </row>
    <row r="8077">
      <c r="A8077" t="n">
        <v>50068060</v>
      </c>
      <c r="B8077" t="inlineStr">
        <is>
          <t>Queens</t>
        </is>
      </c>
      <c r="C8077" t="inlineStr">
        <is>
          <t>11419</t>
        </is>
      </c>
      <c r="D8077" t="inlineStr">
        <is>
          <t>Indian</t>
        </is>
      </c>
      <c r="E8077" s="8" t="n">
        <v>46163</v>
      </c>
      <c r="F8077" t="inlineStr">
        <is>
          <t>Violations were cited in the following area(s).</t>
        </is>
      </c>
      <c r="G8077" t="inlineStr">
        <is>
          <t>04L</t>
        </is>
      </c>
      <c r="H8077" t="inlineStr">
        <is>
          <t>Evidence of mice or live mice in establishment's food or non-food areas.</t>
        </is>
      </c>
      <c r="I8077" t="inlineStr">
        <is>
          <t>Critical</t>
        </is>
      </c>
      <c r="J8077" t="n">
        <v>50</v>
      </c>
      <c r="L8077" s="9">
        <f>A8077&amp;"-"&amp;TEXT(E8077,"yyyymmdd")</f>
        <v/>
      </c>
    </row>
    <row r="8078">
      <c r="A8078" t="n">
        <v>50068060</v>
      </c>
      <c r="B8078" t="inlineStr">
        <is>
          <t>Queens</t>
        </is>
      </c>
      <c r="C8078" t="inlineStr">
        <is>
          <t>11419</t>
        </is>
      </c>
      <c r="D8078" t="inlineStr">
        <is>
          <t>Indian</t>
        </is>
      </c>
      <c r="E8078" s="8" t="n">
        <v>46163</v>
      </c>
      <c r="F8078" t="inlineStr">
        <is>
          <t>Violations were cited in the following area(s).</t>
        </is>
      </c>
      <c r="G8078" t="inlineStr">
        <is>
          <t>04N</t>
        </is>
      </c>
      <c r="H8078" t="inlineStr">
        <is>
          <t>Filth flies or food/refuse/sewage associated with (FRSA) flies or other nuisance pests in establishment’s food and/or non-food areas. FRSA flies include house flies, blow flies, bottle flies, flesh flies, drain flies, Phorid flies and fruit flies.</t>
        </is>
      </c>
      <c r="I8078" t="inlineStr">
        <is>
          <t>Critical</t>
        </is>
      </c>
      <c r="J8078" t="n">
        <v>50</v>
      </c>
      <c r="L8078" s="9">
        <f>A8078&amp;"-"&amp;TEXT(E8078,"yyyymmdd")</f>
        <v/>
      </c>
    </row>
    <row r="8079">
      <c r="A8079" t="n">
        <v>50068060</v>
      </c>
      <c r="B8079" t="inlineStr">
        <is>
          <t>Queens</t>
        </is>
      </c>
      <c r="C8079" t="inlineStr">
        <is>
          <t>11419</t>
        </is>
      </c>
      <c r="D8079" t="inlineStr">
        <is>
          <t>Indian</t>
        </is>
      </c>
      <c r="E8079" s="8" t="n">
        <v>46163</v>
      </c>
      <c r="F8079" t="inlineStr">
        <is>
          <t>Violations were cited in the following area(s).</t>
        </is>
      </c>
      <c r="G8079" t="inlineStr">
        <is>
          <t>06C</t>
        </is>
      </c>
      <c r="H80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079" t="inlineStr">
        <is>
          <t>Critical</t>
        </is>
      </c>
      <c r="J8079" t="n">
        <v>50</v>
      </c>
      <c r="L8079" s="9">
        <f>A8079&amp;"-"&amp;TEXT(E8079,"yyyymmdd")</f>
        <v/>
      </c>
    </row>
    <row r="8080">
      <c r="A8080" t="n">
        <v>50068060</v>
      </c>
      <c r="B8080" t="inlineStr">
        <is>
          <t>Queens</t>
        </is>
      </c>
      <c r="C8080" t="inlineStr">
        <is>
          <t>11419</t>
        </is>
      </c>
      <c r="D8080" t="inlineStr">
        <is>
          <t>Indian</t>
        </is>
      </c>
      <c r="E8080" s="8" t="n">
        <v>46163</v>
      </c>
      <c r="F8080" t="inlineStr">
        <is>
          <t>Violations were cited in the following area(s).</t>
        </is>
      </c>
      <c r="G8080" t="inlineStr">
        <is>
          <t>08A</t>
        </is>
      </c>
      <c r="H8080" t="inlineStr">
        <is>
          <t>Establishment is not free of harborage or conditions conducive to rodents, insects or other pests.</t>
        </is>
      </c>
      <c r="I8080" t="inlineStr">
        <is>
          <t>Not Critical</t>
        </is>
      </c>
      <c r="J8080" t="n">
        <v>50</v>
      </c>
      <c r="L8080" s="9">
        <f>A8080&amp;"-"&amp;TEXT(E8080,"yyyymmdd")</f>
        <v/>
      </c>
    </row>
    <row r="8081">
      <c r="A8081" t="n">
        <v>50068060</v>
      </c>
      <c r="B8081" t="inlineStr">
        <is>
          <t>Queens</t>
        </is>
      </c>
      <c r="C8081" t="inlineStr">
        <is>
          <t>11419</t>
        </is>
      </c>
      <c r="D8081" t="inlineStr">
        <is>
          <t>Indian</t>
        </is>
      </c>
      <c r="E8081" s="8" t="n">
        <v>46163</v>
      </c>
      <c r="F8081" t="inlineStr">
        <is>
          <t>Violations were cited in the following area(s).</t>
        </is>
      </c>
      <c r="G8081" t="inlineStr">
        <is>
          <t>10F</t>
        </is>
      </c>
      <c r="H8081" t="inlineStr">
        <is>
          <t>Non-food contact surface or equipment made of unacceptable material, not kept clean, or not properly sealed, raised, spaced or movable to allow accessibility for cleaning on all sides, above and underneath the unit.</t>
        </is>
      </c>
      <c r="I8081" t="inlineStr">
        <is>
          <t>Not Critical</t>
        </is>
      </c>
      <c r="J8081" t="n">
        <v>50</v>
      </c>
      <c r="L8081" s="9">
        <f>A8081&amp;"-"&amp;TEXT(E8081,"yyyymmdd")</f>
        <v/>
      </c>
    </row>
    <row r="8082">
      <c r="A8082" t="n">
        <v>50071314</v>
      </c>
      <c r="B8082" t="inlineStr">
        <is>
          <t>Manhattan</t>
        </is>
      </c>
      <c r="C8082" t="inlineStr">
        <is>
          <t>10035</t>
        </is>
      </c>
      <c r="D8082" t="inlineStr">
        <is>
          <t>Chinese</t>
        </is>
      </c>
      <c r="E8082" s="8" t="n">
        <v>46163</v>
      </c>
      <c r="F8082" t="inlineStr">
        <is>
          <t>Violations were cited in the following area(s).</t>
        </is>
      </c>
      <c r="G8082" t="inlineStr">
        <is>
          <t>04K</t>
        </is>
      </c>
      <c r="H8082" t="inlineStr">
        <is>
          <t>Evidence of rats or live rats in establishment's food or non-food areas.</t>
        </is>
      </c>
      <c r="I8082" t="inlineStr">
        <is>
          <t>Critical</t>
        </is>
      </c>
      <c r="J8082" t="n">
        <v>9</v>
      </c>
      <c r="L8082" s="9">
        <f>A8082&amp;"-"&amp;TEXT(E8082,"yyyymmdd")</f>
        <v/>
      </c>
    </row>
    <row r="8083">
      <c r="A8083" t="n">
        <v>50071314</v>
      </c>
      <c r="B8083" t="inlineStr">
        <is>
          <t>Manhattan</t>
        </is>
      </c>
      <c r="C8083" t="inlineStr">
        <is>
          <t>10035</t>
        </is>
      </c>
      <c r="D8083" t="inlineStr">
        <is>
          <t>Chinese</t>
        </is>
      </c>
      <c r="E8083" s="8" t="n">
        <v>46163</v>
      </c>
      <c r="F8083" t="inlineStr">
        <is>
          <t>Violations were cited in the following area(s).</t>
        </is>
      </c>
      <c r="G8083" t="inlineStr">
        <is>
          <t>08A</t>
        </is>
      </c>
      <c r="H8083" t="inlineStr">
        <is>
          <t>Establishment is not free of harborage or conditions conducive to rodents, insects or other pests.</t>
        </is>
      </c>
      <c r="I8083" t="inlineStr">
        <is>
          <t>Not Critical</t>
        </is>
      </c>
      <c r="J8083" t="n">
        <v>9</v>
      </c>
      <c r="L8083" s="9">
        <f>A8083&amp;"-"&amp;TEXT(E8083,"yyyymmdd")</f>
        <v/>
      </c>
    </row>
    <row r="8084">
      <c r="A8084" t="n">
        <v>50077644</v>
      </c>
      <c r="B8084" t="inlineStr">
        <is>
          <t>Manhattan</t>
        </is>
      </c>
      <c r="C8084" t="inlineStr">
        <is>
          <t>10014</t>
        </is>
      </c>
      <c r="D8084" t="inlineStr">
        <is>
          <t>Sandwiches</t>
        </is>
      </c>
      <c r="E8084" s="8" t="n">
        <v>46163</v>
      </c>
      <c r="F8084" t="inlineStr">
        <is>
          <t>Violations were cited in the following area(s).</t>
        </is>
      </c>
      <c r="G8084" t="inlineStr">
        <is>
          <t>02G</t>
        </is>
      </c>
      <c r="H8084" t="inlineStr">
        <is>
          <t>Cold TCS food item held above 41 °F; smoked or processed fish held above 38 °F; intact raw eggs held above 45 °F; or reduced oxygen packaged (ROP) TCS foods held above required temperatures except during active necessary preparation.</t>
        </is>
      </c>
      <c r="I8084" t="inlineStr">
        <is>
          <t>Critical</t>
        </is>
      </c>
      <c r="J8084" t="n">
        <v>26</v>
      </c>
      <c r="L8084" s="9">
        <f>A8084&amp;"-"&amp;TEXT(E8084,"yyyymmdd")</f>
        <v/>
      </c>
    </row>
    <row r="8085">
      <c r="A8085" t="n">
        <v>50077644</v>
      </c>
      <c r="B8085" t="inlineStr">
        <is>
          <t>Manhattan</t>
        </is>
      </c>
      <c r="C8085" t="inlineStr">
        <is>
          <t>10014</t>
        </is>
      </c>
      <c r="D8085" t="inlineStr">
        <is>
          <t>Sandwiches</t>
        </is>
      </c>
      <c r="E8085" s="8" t="n">
        <v>46163</v>
      </c>
      <c r="F8085" t="inlineStr">
        <is>
          <t>Violations were cited in the following area(s).</t>
        </is>
      </c>
      <c r="G8085" t="inlineStr">
        <is>
          <t>04L</t>
        </is>
      </c>
      <c r="H8085" t="inlineStr">
        <is>
          <t>Evidence of mice or live mice in establishment's food or non-food areas.</t>
        </is>
      </c>
      <c r="I8085" t="inlineStr">
        <is>
          <t>Critical</t>
        </is>
      </c>
      <c r="J8085" t="n">
        <v>26</v>
      </c>
      <c r="L8085" s="9">
        <f>A8085&amp;"-"&amp;TEXT(E8085,"yyyymmdd")</f>
        <v/>
      </c>
    </row>
    <row r="8086">
      <c r="A8086" t="n">
        <v>50077644</v>
      </c>
      <c r="B8086" t="inlineStr">
        <is>
          <t>Manhattan</t>
        </is>
      </c>
      <c r="C8086" t="inlineStr">
        <is>
          <t>10014</t>
        </is>
      </c>
      <c r="D8086" t="inlineStr">
        <is>
          <t>Sandwiches</t>
        </is>
      </c>
      <c r="E8086" s="8" t="n">
        <v>46163</v>
      </c>
      <c r="F8086" t="inlineStr">
        <is>
          <t>Violations were cited in the following area(s).</t>
        </is>
      </c>
      <c r="G8086" t="inlineStr">
        <is>
          <t>06D</t>
        </is>
      </c>
      <c r="H8086" t="inlineStr">
        <is>
          <t>Food contact surface not properly washed, rinsed and sanitized after each use and following any activity when contamination may have occurred.</t>
        </is>
      </c>
      <c r="I8086" t="inlineStr">
        <is>
          <t>Critical</t>
        </is>
      </c>
      <c r="J8086" t="n">
        <v>26</v>
      </c>
      <c r="L8086" s="9">
        <f>A8086&amp;"-"&amp;TEXT(E8086,"yyyymmdd")</f>
        <v/>
      </c>
    </row>
    <row r="8087">
      <c r="A8087" t="n">
        <v>50077644</v>
      </c>
      <c r="B8087" t="inlineStr">
        <is>
          <t>Manhattan</t>
        </is>
      </c>
      <c r="C8087" t="inlineStr">
        <is>
          <t>10014</t>
        </is>
      </c>
      <c r="D8087" t="inlineStr">
        <is>
          <t>Sandwiches</t>
        </is>
      </c>
      <c r="E8087" s="8" t="n">
        <v>46163</v>
      </c>
      <c r="F8087" t="inlineStr">
        <is>
          <t>Violations were cited in the following area(s).</t>
        </is>
      </c>
      <c r="G8087" t="inlineStr">
        <is>
          <t>08A</t>
        </is>
      </c>
      <c r="H8087" t="inlineStr">
        <is>
          <t>Establishment is not free of harborage or conditions conducive to rodents, insects or other pests.</t>
        </is>
      </c>
      <c r="I8087" t="inlineStr">
        <is>
          <t>Not Critical</t>
        </is>
      </c>
      <c r="J8087" t="n">
        <v>26</v>
      </c>
      <c r="L8087" s="9">
        <f>A8087&amp;"-"&amp;TEXT(E8087,"yyyymmdd")</f>
        <v/>
      </c>
    </row>
    <row r="8088">
      <c r="A8088" t="n">
        <v>50078220</v>
      </c>
      <c r="B8088" t="inlineStr">
        <is>
          <t>Manhattan</t>
        </is>
      </c>
      <c r="C8088" t="inlineStr">
        <is>
          <t>10022</t>
        </is>
      </c>
      <c r="D8088" t="inlineStr">
        <is>
          <t>French</t>
        </is>
      </c>
      <c r="E8088" s="8" t="n">
        <v>46163</v>
      </c>
      <c r="F8088" t="inlineStr">
        <is>
          <t>Violations were cited in the following area(s).</t>
        </is>
      </c>
      <c r="G8088" t="inlineStr">
        <is>
          <t>09E</t>
        </is>
      </c>
      <c r="H8088" t="inlineStr">
        <is>
          <t>Wash hands sign not posted near or above hand washing sink.</t>
        </is>
      </c>
      <c r="I8088" t="inlineStr">
        <is>
          <t>Not Critical</t>
        </is>
      </c>
      <c r="J8088" t="n">
        <v>8</v>
      </c>
      <c r="K8088" t="inlineStr">
        <is>
          <t>A</t>
        </is>
      </c>
      <c r="L8088" s="9">
        <f>A8088&amp;"-"&amp;TEXT(E8088,"yyyymmdd")</f>
        <v/>
      </c>
    </row>
    <row r="8089">
      <c r="A8089" t="n">
        <v>50078220</v>
      </c>
      <c r="B8089" t="inlineStr">
        <is>
          <t>Manhattan</t>
        </is>
      </c>
      <c r="C8089" t="inlineStr">
        <is>
          <t>10022</t>
        </is>
      </c>
      <c r="D8089" t="inlineStr">
        <is>
          <t>French</t>
        </is>
      </c>
      <c r="E8089" s="8" t="n">
        <v>46163</v>
      </c>
      <c r="F8089" t="inlineStr">
        <is>
          <t>Violations were cited in the following area(s).</t>
        </is>
      </c>
      <c r="G8089" t="inlineStr">
        <is>
          <t>10B</t>
        </is>
      </c>
      <c r="H8089" t="inlineStr">
        <is>
          <t>Anti-siphonage or back-flow prevention device not provided where required; equipment or floor not properly drained; sewage disposal system in disrepair or not functioning properly. Condensation or liquid waste improperly disposed of.</t>
        </is>
      </c>
      <c r="I8089" t="inlineStr">
        <is>
          <t>Not Critical</t>
        </is>
      </c>
      <c r="J8089" t="n">
        <v>8</v>
      </c>
      <c r="K8089" t="inlineStr">
        <is>
          <t>A</t>
        </is>
      </c>
      <c r="L8089" s="9">
        <f>A8089&amp;"-"&amp;TEXT(E8089,"yyyymmdd")</f>
        <v/>
      </c>
    </row>
    <row r="8090">
      <c r="A8090" t="n">
        <v>50078220</v>
      </c>
      <c r="B8090" t="inlineStr">
        <is>
          <t>Manhattan</t>
        </is>
      </c>
      <c r="C8090" t="inlineStr">
        <is>
          <t>10022</t>
        </is>
      </c>
      <c r="D8090" t="inlineStr">
        <is>
          <t>French</t>
        </is>
      </c>
      <c r="E8090" s="8" t="n">
        <v>46163</v>
      </c>
      <c r="F8090" t="inlineStr">
        <is>
          <t>Violations were cited in the following area(s).</t>
        </is>
      </c>
      <c r="G8090" t="inlineStr">
        <is>
          <t>10F</t>
        </is>
      </c>
      <c r="H8090" t="inlineStr">
        <is>
          <t>Non-food contact surface or equipment made of unacceptable material, not kept clean, or not properly sealed, raised, spaced or movable to allow accessibility for cleaning on all sides, above and underneath the unit.</t>
        </is>
      </c>
      <c r="I8090" t="inlineStr">
        <is>
          <t>Not Critical</t>
        </is>
      </c>
      <c r="J8090" t="n">
        <v>8</v>
      </c>
      <c r="K8090" t="inlineStr">
        <is>
          <t>A</t>
        </is>
      </c>
      <c r="L8090" s="9">
        <f>A8090&amp;"-"&amp;TEXT(E8090,"yyyymmdd")</f>
        <v/>
      </c>
    </row>
    <row r="8091">
      <c r="A8091" t="n">
        <v>50078875</v>
      </c>
      <c r="B8091" t="inlineStr">
        <is>
          <t>Brooklyn</t>
        </is>
      </c>
      <c r="C8091" t="inlineStr">
        <is>
          <t>11215</t>
        </is>
      </c>
      <c r="D8091" t="inlineStr">
        <is>
          <t>Coffee/Tea</t>
        </is>
      </c>
      <c r="E8091" s="8" t="n">
        <v>46163</v>
      </c>
      <c r="F8091" t="inlineStr">
        <is>
          <t>No violations were recorded at the time of this inspection.</t>
        </is>
      </c>
      <c r="I8091" t="inlineStr">
        <is>
          <t>Not Applicable</t>
        </is>
      </c>
      <c r="J8091" t="n">
        <v>0</v>
      </c>
      <c r="K8091" t="inlineStr">
        <is>
          <t>A</t>
        </is>
      </c>
      <c r="L8091" s="9">
        <f>A8091&amp;"-"&amp;TEXT(E8091,"yyyymmdd")</f>
        <v/>
      </c>
    </row>
    <row r="8092">
      <c r="A8092" t="n">
        <v>50085693</v>
      </c>
      <c r="B8092" t="inlineStr">
        <is>
          <t>Manhattan</t>
        </is>
      </c>
      <c r="C8092" t="inlineStr">
        <is>
          <t>10016</t>
        </is>
      </c>
      <c r="D8092" t="inlineStr">
        <is>
          <t>Pizza</t>
        </is>
      </c>
      <c r="E8092" s="8" t="n">
        <v>46163</v>
      </c>
      <c r="F8092" t="inlineStr">
        <is>
          <t>Violations were cited in the following area(s).</t>
        </is>
      </c>
      <c r="G8092" t="inlineStr">
        <is>
          <t>02B</t>
        </is>
      </c>
      <c r="H8092" t="inlineStr">
        <is>
          <t>Hot TCS food item not held at or above 140 °F.</t>
        </is>
      </c>
      <c r="I8092" t="inlineStr">
        <is>
          <t>Critical</t>
        </is>
      </c>
      <c r="J8092" t="n">
        <v>22</v>
      </c>
      <c r="L8092" s="9">
        <f>A8092&amp;"-"&amp;TEXT(E8092,"yyyymmdd")</f>
        <v/>
      </c>
    </row>
    <row r="8093">
      <c r="A8093" t="n">
        <v>50085693</v>
      </c>
      <c r="B8093" t="inlineStr">
        <is>
          <t>Manhattan</t>
        </is>
      </c>
      <c r="C8093" t="inlineStr">
        <is>
          <t>10016</t>
        </is>
      </c>
      <c r="D8093" t="inlineStr">
        <is>
          <t>Pizza</t>
        </is>
      </c>
      <c r="E8093" s="8" t="n">
        <v>46163</v>
      </c>
      <c r="F8093" t="inlineStr">
        <is>
          <t>Violations were cited in the following area(s).</t>
        </is>
      </c>
      <c r="G8093" t="inlineStr">
        <is>
          <t>04A</t>
        </is>
      </c>
      <c r="H8093" t="inlineStr">
        <is>
          <t>Food Protection Certificate (FPC) not held by manager or supervisor of food operations.</t>
        </is>
      </c>
      <c r="I8093" t="inlineStr">
        <is>
          <t>Critical</t>
        </is>
      </c>
      <c r="J8093" t="n">
        <v>22</v>
      </c>
      <c r="L8093" s="9">
        <f>A8093&amp;"-"&amp;TEXT(E8093,"yyyymmdd")</f>
        <v/>
      </c>
    </row>
    <row r="8094">
      <c r="A8094" t="n">
        <v>50085693</v>
      </c>
      <c r="B8094" t="inlineStr">
        <is>
          <t>Manhattan</t>
        </is>
      </c>
      <c r="C8094" t="inlineStr">
        <is>
          <t>10016</t>
        </is>
      </c>
      <c r="D8094" t="inlineStr">
        <is>
          <t>Pizza</t>
        </is>
      </c>
      <c r="E8094" s="8" t="n">
        <v>46163</v>
      </c>
      <c r="F8094" t="inlineStr">
        <is>
          <t>Violations were cited in the following area(s).</t>
        </is>
      </c>
      <c r="G8094" t="inlineStr">
        <is>
          <t>06A</t>
        </is>
      </c>
      <c r="H8094" t="inlineStr">
        <is>
          <t>Personal cleanliness is inadequate. Outer garment soiled with possible contaminant. Effective hair restraint not worn where required. Jewelry worn on hands or arms. Fingernail polish worn or fingernails not kept clean and trimmed.</t>
        </is>
      </c>
      <c r="I8094" t="inlineStr">
        <is>
          <t>Critical</t>
        </is>
      </c>
      <c r="J8094" t="n">
        <v>22</v>
      </c>
      <c r="L8094" s="9">
        <f>A8094&amp;"-"&amp;TEXT(E8094,"yyyymmdd")</f>
        <v/>
      </c>
    </row>
    <row r="8095">
      <c r="A8095" t="n">
        <v>50100251</v>
      </c>
      <c r="B8095" t="inlineStr">
        <is>
          <t>Manhattan</t>
        </is>
      </c>
      <c r="C8095" t="inlineStr">
        <is>
          <t>10029</t>
        </is>
      </c>
      <c r="D8095" t="inlineStr">
        <is>
          <t>Pizza</t>
        </is>
      </c>
      <c r="E8095" s="8" t="n">
        <v>46163</v>
      </c>
      <c r="F8095" t="inlineStr">
        <is>
          <t>Violations were cited in the following area(s).</t>
        </is>
      </c>
      <c r="G8095" t="inlineStr">
        <is>
          <t>02B</t>
        </is>
      </c>
      <c r="H8095" t="inlineStr">
        <is>
          <t>Hot TCS food item not held at or above 140 °F.</t>
        </is>
      </c>
      <c r="I8095" t="inlineStr">
        <is>
          <t>Critical</t>
        </is>
      </c>
      <c r="J8095" t="n">
        <v>13</v>
      </c>
      <c r="K8095" t="inlineStr">
        <is>
          <t>A</t>
        </is>
      </c>
      <c r="L8095" s="9">
        <f>A8095&amp;"-"&amp;TEXT(E8095,"yyyymmdd")</f>
        <v/>
      </c>
    </row>
    <row r="8096">
      <c r="A8096" t="n">
        <v>50100251</v>
      </c>
      <c r="B8096" t="inlineStr">
        <is>
          <t>Manhattan</t>
        </is>
      </c>
      <c r="C8096" t="inlineStr">
        <is>
          <t>10029</t>
        </is>
      </c>
      <c r="D8096" t="inlineStr">
        <is>
          <t>Pizza</t>
        </is>
      </c>
      <c r="E8096" s="8" t="n">
        <v>46163</v>
      </c>
      <c r="F8096" t="inlineStr">
        <is>
          <t>Violations were cited in the following area(s).</t>
        </is>
      </c>
      <c r="G8096" t="inlineStr">
        <is>
          <t>09A</t>
        </is>
      </c>
      <c r="H8096" t="inlineStr">
        <is>
          <t>Swollen, leaking, rusted or otherwise damaged canned food to be returned to distributor not segregated from intact product and clearly labeled DO NOT USE</t>
        </is>
      </c>
      <c r="I8096" t="inlineStr">
        <is>
          <t>Critical</t>
        </is>
      </c>
      <c r="J8096" t="n">
        <v>13</v>
      </c>
      <c r="K8096" t="inlineStr">
        <is>
          <t>A</t>
        </is>
      </c>
      <c r="L8096" s="9">
        <f>A8096&amp;"-"&amp;TEXT(E8096,"yyyymmdd")</f>
        <v/>
      </c>
    </row>
    <row r="8097">
      <c r="A8097" t="n">
        <v>50100251</v>
      </c>
      <c r="B8097" t="inlineStr">
        <is>
          <t>Manhattan</t>
        </is>
      </c>
      <c r="C8097" t="inlineStr">
        <is>
          <t>10029</t>
        </is>
      </c>
      <c r="D8097" t="inlineStr">
        <is>
          <t>Pizza</t>
        </is>
      </c>
      <c r="E8097" s="8" t="n">
        <v>46163</v>
      </c>
      <c r="F8097" t="inlineStr">
        <is>
          <t>Violations were cited in the following area(s).</t>
        </is>
      </c>
      <c r="G8097" t="inlineStr">
        <is>
          <t>10F</t>
        </is>
      </c>
      <c r="H8097" t="inlineStr">
        <is>
          <t>Non-food contact surface or equipment made of unacceptable material, not kept clean, or not properly sealed, raised, spaced or movable to allow accessibility for cleaning on all sides, above and underneath the unit.</t>
        </is>
      </c>
      <c r="I8097" t="inlineStr">
        <is>
          <t>Not Critical</t>
        </is>
      </c>
      <c r="J8097" t="n">
        <v>13</v>
      </c>
      <c r="K8097" t="inlineStr">
        <is>
          <t>A</t>
        </is>
      </c>
      <c r="L8097" s="9">
        <f>A8097&amp;"-"&amp;TEXT(E8097,"yyyymmdd")</f>
        <v/>
      </c>
    </row>
    <row r="8098">
      <c r="A8098" t="n">
        <v>50100265</v>
      </c>
      <c r="B8098" t="inlineStr">
        <is>
          <t>Manhattan</t>
        </is>
      </c>
      <c r="C8098" t="inlineStr">
        <is>
          <t>10022</t>
        </is>
      </c>
      <c r="D8098" t="inlineStr">
        <is>
          <t>Italian</t>
        </is>
      </c>
      <c r="E8098" s="8" t="n">
        <v>46163</v>
      </c>
      <c r="F8098" t="inlineStr">
        <is>
          <t>Violations were cited in the following area(s).</t>
        </is>
      </c>
      <c r="G8098" t="inlineStr">
        <is>
          <t>02B</t>
        </is>
      </c>
      <c r="H8098" t="inlineStr">
        <is>
          <t>Hot TCS food item not held at or above 140 °F.</t>
        </is>
      </c>
      <c r="I8098" t="inlineStr">
        <is>
          <t>Critical</t>
        </is>
      </c>
      <c r="J8098" t="n">
        <v>37</v>
      </c>
      <c r="L8098" s="9">
        <f>A8098&amp;"-"&amp;TEXT(E8098,"yyyymmdd")</f>
        <v/>
      </c>
    </row>
    <row r="8099">
      <c r="A8099" t="n">
        <v>50100265</v>
      </c>
      <c r="B8099" t="inlineStr">
        <is>
          <t>Manhattan</t>
        </is>
      </c>
      <c r="C8099" t="inlineStr">
        <is>
          <t>10022</t>
        </is>
      </c>
      <c r="D8099" t="inlineStr">
        <is>
          <t>Italian</t>
        </is>
      </c>
      <c r="E8099" s="8" t="n">
        <v>46163</v>
      </c>
      <c r="F8099" t="inlineStr">
        <is>
          <t>Violations were cited in the following area(s).</t>
        </is>
      </c>
      <c r="G8099" t="inlineStr">
        <is>
          <t>04H</t>
        </is>
      </c>
      <c r="H8099" t="inlineStr">
        <is>
          <t>Raw, cooked or prepared food is adulterated, contaminated, cross-contaminated, or not discarded in accordance with HACCP plan.</t>
        </is>
      </c>
      <c r="I8099" t="inlineStr">
        <is>
          <t>Critical</t>
        </is>
      </c>
      <c r="J8099" t="n">
        <v>37</v>
      </c>
      <c r="L8099" s="9">
        <f>A8099&amp;"-"&amp;TEXT(E8099,"yyyymmdd")</f>
        <v/>
      </c>
    </row>
    <row r="8100">
      <c r="A8100" t="n">
        <v>50100265</v>
      </c>
      <c r="B8100" t="inlineStr">
        <is>
          <t>Manhattan</t>
        </is>
      </c>
      <c r="C8100" t="inlineStr">
        <is>
          <t>10022</t>
        </is>
      </c>
      <c r="D8100" t="inlineStr">
        <is>
          <t>Italian</t>
        </is>
      </c>
      <c r="E8100" s="8" t="n">
        <v>46163</v>
      </c>
      <c r="F8100" t="inlineStr">
        <is>
          <t>Violations were cited in the following area(s).</t>
        </is>
      </c>
      <c r="G8100" t="inlineStr">
        <is>
          <t>04N</t>
        </is>
      </c>
      <c r="H8100" t="inlineStr">
        <is>
          <t>Filth flies or food/refuse/sewage associated with (FRSA) flies or other nuisance pests in establishment’s food and/or non-food areas. FRSA flies include house flies, blow flies, bottle flies, flesh flies, drain flies, Phorid flies and fruit flies.</t>
        </is>
      </c>
      <c r="I8100" t="inlineStr">
        <is>
          <t>Critical</t>
        </is>
      </c>
      <c r="J8100" t="n">
        <v>37</v>
      </c>
      <c r="L8100" s="9">
        <f>A8100&amp;"-"&amp;TEXT(E8100,"yyyymmdd")</f>
        <v/>
      </c>
    </row>
    <row r="8101">
      <c r="A8101" t="n">
        <v>50100265</v>
      </c>
      <c r="B8101" t="inlineStr">
        <is>
          <t>Manhattan</t>
        </is>
      </c>
      <c r="C8101" t="inlineStr">
        <is>
          <t>10022</t>
        </is>
      </c>
      <c r="D8101" t="inlineStr">
        <is>
          <t>Italian</t>
        </is>
      </c>
      <c r="E8101" s="8" t="n">
        <v>46163</v>
      </c>
      <c r="F8101" t="inlineStr">
        <is>
          <t>Violations were cited in the following area(s).</t>
        </is>
      </c>
      <c r="G8101" t="inlineStr">
        <is>
          <t>06C</t>
        </is>
      </c>
      <c r="H810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101" t="inlineStr">
        <is>
          <t>Critical</t>
        </is>
      </c>
      <c r="J8101" t="n">
        <v>37</v>
      </c>
      <c r="L8101" s="9">
        <f>A8101&amp;"-"&amp;TEXT(E8101,"yyyymmdd")</f>
        <v/>
      </c>
    </row>
    <row r="8102">
      <c r="A8102" t="n">
        <v>50100265</v>
      </c>
      <c r="B8102" t="inlineStr">
        <is>
          <t>Manhattan</t>
        </is>
      </c>
      <c r="C8102" t="inlineStr">
        <is>
          <t>10022</t>
        </is>
      </c>
      <c r="D8102" t="inlineStr">
        <is>
          <t>Italian</t>
        </is>
      </c>
      <c r="E8102" s="8" t="n">
        <v>46163</v>
      </c>
      <c r="F8102" t="inlineStr">
        <is>
          <t>Violations were cited in the following area(s).</t>
        </is>
      </c>
      <c r="G8102" t="inlineStr">
        <is>
          <t>06E</t>
        </is>
      </c>
      <c r="H8102" t="inlineStr">
        <is>
          <t>Sanitized equipment or utensil, including in-use food dispensing utensil, improperly used or stored.</t>
        </is>
      </c>
      <c r="I8102" t="inlineStr">
        <is>
          <t>Critical</t>
        </is>
      </c>
      <c r="J8102" t="n">
        <v>37</v>
      </c>
      <c r="L8102" s="9">
        <f>A8102&amp;"-"&amp;TEXT(E8102,"yyyymmdd")</f>
        <v/>
      </c>
    </row>
    <row r="8103">
      <c r="A8103" t="n">
        <v>50100265</v>
      </c>
      <c r="B8103" t="inlineStr">
        <is>
          <t>Manhattan</t>
        </is>
      </c>
      <c r="C8103" t="inlineStr">
        <is>
          <t>10022</t>
        </is>
      </c>
      <c r="D8103" t="inlineStr">
        <is>
          <t>Italian</t>
        </is>
      </c>
      <c r="E8103" s="8" t="n">
        <v>46163</v>
      </c>
      <c r="F8103" t="inlineStr">
        <is>
          <t>Violations were cited in the following area(s).</t>
        </is>
      </c>
      <c r="G8103" t="inlineStr">
        <is>
          <t>08A</t>
        </is>
      </c>
      <c r="H8103" t="inlineStr">
        <is>
          <t>Establishment is not free of harborage or conditions conducive to rodents, insects or other pests.</t>
        </is>
      </c>
      <c r="I8103" t="inlineStr">
        <is>
          <t>Not Critical</t>
        </is>
      </c>
      <c r="J8103" t="n">
        <v>37</v>
      </c>
      <c r="L8103" s="9">
        <f>A8103&amp;"-"&amp;TEXT(E8103,"yyyymmdd")</f>
        <v/>
      </c>
    </row>
    <row r="8104">
      <c r="A8104" t="n">
        <v>50104578</v>
      </c>
      <c r="B8104" t="inlineStr">
        <is>
          <t>Brooklyn</t>
        </is>
      </c>
      <c r="C8104" t="inlineStr">
        <is>
          <t>11217</t>
        </is>
      </c>
      <c r="D8104" t="inlineStr">
        <is>
          <t>Korean</t>
        </is>
      </c>
      <c r="E8104" s="8" t="n">
        <v>46163</v>
      </c>
      <c r="F8104" t="inlineStr">
        <is>
          <t>Violations were cited in the following area(s).</t>
        </is>
      </c>
      <c r="G8104" t="inlineStr">
        <is>
          <t>02G</t>
        </is>
      </c>
      <c r="H8104" t="inlineStr">
        <is>
          <t>Cold TCS food item held above 41 °F; smoked or processed fish held above 38 °F; intact raw eggs held above 45 °F; or reduced oxygen packaged (ROP) TCS foods held above required temperatures except during active necessary preparation.</t>
        </is>
      </c>
      <c r="I8104" t="inlineStr">
        <is>
          <t>Critical</t>
        </is>
      </c>
      <c r="J8104" t="n">
        <v>24</v>
      </c>
      <c r="L8104" s="9">
        <f>A8104&amp;"-"&amp;TEXT(E8104,"yyyymmdd")</f>
        <v/>
      </c>
    </row>
    <row r="8105">
      <c r="A8105" t="n">
        <v>50104578</v>
      </c>
      <c r="B8105" t="inlineStr">
        <is>
          <t>Brooklyn</t>
        </is>
      </c>
      <c r="C8105" t="inlineStr">
        <is>
          <t>11217</t>
        </is>
      </c>
      <c r="D8105" t="inlineStr">
        <is>
          <t>Korean</t>
        </is>
      </c>
      <c r="E8105" s="8" t="n">
        <v>46163</v>
      </c>
      <c r="F8105" t="inlineStr">
        <is>
          <t>Violations were cited in the following area(s).</t>
        </is>
      </c>
      <c r="G8105" t="inlineStr">
        <is>
          <t>04M</t>
        </is>
      </c>
      <c r="H8105" t="inlineStr">
        <is>
          <t>Live roaches in facility's food or non-food area.</t>
        </is>
      </c>
      <c r="I8105" t="inlineStr">
        <is>
          <t>Critical</t>
        </is>
      </c>
      <c r="J8105" t="n">
        <v>24</v>
      </c>
      <c r="L8105" s="9">
        <f>A8105&amp;"-"&amp;TEXT(E8105,"yyyymmdd")</f>
        <v/>
      </c>
    </row>
    <row r="8106">
      <c r="A8106" t="n">
        <v>50104578</v>
      </c>
      <c r="B8106" t="inlineStr">
        <is>
          <t>Brooklyn</t>
        </is>
      </c>
      <c r="C8106" t="inlineStr">
        <is>
          <t>11217</t>
        </is>
      </c>
      <c r="D8106" t="inlineStr">
        <is>
          <t>Korean</t>
        </is>
      </c>
      <c r="E8106" s="8" t="n">
        <v>46163</v>
      </c>
      <c r="F8106" t="inlineStr">
        <is>
          <t>Violations were cited in the following area(s).</t>
        </is>
      </c>
      <c r="G8106" t="inlineStr">
        <is>
          <t>06F</t>
        </is>
      </c>
      <c r="H8106" t="inlineStr">
        <is>
          <t>Wiping cloths not stored clean and dry, or in a sanitizing solution, between uses.</t>
        </is>
      </c>
      <c r="I8106" t="inlineStr">
        <is>
          <t>Critical</t>
        </is>
      </c>
      <c r="J8106" t="n">
        <v>24</v>
      </c>
      <c r="L8106" s="9">
        <f>A8106&amp;"-"&amp;TEXT(E8106,"yyyymmdd")</f>
        <v/>
      </c>
    </row>
    <row r="8107">
      <c r="A8107" t="n">
        <v>50104578</v>
      </c>
      <c r="B8107" t="inlineStr">
        <is>
          <t>Brooklyn</t>
        </is>
      </c>
      <c r="C8107" t="inlineStr">
        <is>
          <t>11217</t>
        </is>
      </c>
      <c r="D8107" t="inlineStr">
        <is>
          <t>Korean</t>
        </is>
      </c>
      <c r="E8107" s="8" t="n">
        <v>46163</v>
      </c>
      <c r="F8107" t="inlineStr">
        <is>
          <t>Violations were cited in the following area(s).</t>
        </is>
      </c>
      <c r="G8107" t="inlineStr">
        <is>
          <t>08A</t>
        </is>
      </c>
      <c r="H8107" t="inlineStr">
        <is>
          <t>Establishment is not free of harborage or conditions conducive to rodents, insects or other pests.</t>
        </is>
      </c>
      <c r="I8107" t="inlineStr">
        <is>
          <t>Not Critical</t>
        </is>
      </c>
      <c r="J8107" t="n">
        <v>24</v>
      </c>
      <c r="L8107" s="9">
        <f>A8107&amp;"-"&amp;TEXT(E8107,"yyyymmdd")</f>
        <v/>
      </c>
    </row>
    <row r="8108">
      <c r="A8108" t="n">
        <v>50104578</v>
      </c>
      <c r="B8108" t="inlineStr">
        <is>
          <t>Brooklyn</t>
        </is>
      </c>
      <c r="C8108" t="inlineStr">
        <is>
          <t>11217</t>
        </is>
      </c>
      <c r="D8108" t="inlineStr">
        <is>
          <t>Korean</t>
        </is>
      </c>
      <c r="E8108" s="8" t="n">
        <v>46163</v>
      </c>
      <c r="F8108" t="inlineStr">
        <is>
          <t>Violations were cited in the following area(s).</t>
        </is>
      </c>
      <c r="G8108" t="inlineStr">
        <is>
          <t>08C</t>
        </is>
      </c>
      <c r="H8108" t="inlineStr">
        <is>
          <t>Pesticide not properly labeled or used by unlicensed individual. Pesticide, other toxic chemical improperly used/stored. Unprotected, unlocked bait station used.</t>
        </is>
      </c>
      <c r="I8108" t="inlineStr">
        <is>
          <t>Not Critical</t>
        </is>
      </c>
      <c r="J8108" t="n">
        <v>24</v>
      </c>
      <c r="L8108" s="9">
        <f>A8108&amp;"-"&amp;TEXT(E8108,"yyyymmdd")</f>
        <v/>
      </c>
    </row>
    <row r="8109">
      <c r="A8109" t="n">
        <v>50104991</v>
      </c>
      <c r="B8109" t="inlineStr">
        <is>
          <t>Manhattan</t>
        </is>
      </c>
      <c r="C8109" t="inlineStr">
        <is>
          <t>10014</t>
        </is>
      </c>
      <c r="D8109" t="inlineStr">
        <is>
          <t>Vegetarian</t>
        </is>
      </c>
      <c r="E8109" s="8" t="n">
        <v>46163</v>
      </c>
      <c r="F8109" t="inlineStr">
        <is>
          <t>Violations were cited in the following area(s).</t>
        </is>
      </c>
      <c r="G8109" t="inlineStr">
        <is>
          <t>04L</t>
        </is>
      </c>
      <c r="H8109" t="inlineStr">
        <is>
          <t>Evidence of mice or live mice in establishment's food or non-food areas.</t>
        </is>
      </c>
      <c r="I8109" t="inlineStr">
        <is>
          <t>Critical</t>
        </is>
      </c>
      <c r="J8109" t="n">
        <v>22</v>
      </c>
      <c r="L8109" s="9">
        <f>A8109&amp;"-"&amp;TEXT(E8109,"yyyymmdd")</f>
        <v/>
      </c>
    </row>
    <row r="8110">
      <c r="A8110" t="n">
        <v>50104991</v>
      </c>
      <c r="B8110" t="inlineStr">
        <is>
          <t>Manhattan</t>
        </is>
      </c>
      <c r="C8110" t="inlineStr">
        <is>
          <t>10014</t>
        </is>
      </c>
      <c r="D8110" t="inlineStr">
        <is>
          <t>Vegetarian</t>
        </is>
      </c>
      <c r="E8110" s="8" t="n">
        <v>46163</v>
      </c>
      <c r="F8110" t="inlineStr">
        <is>
          <t>Violations were cited in the following area(s).</t>
        </is>
      </c>
      <c r="G8110" t="inlineStr">
        <is>
          <t>06C</t>
        </is>
      </c>
      <c r="H811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110" t="inlineStr">
        <is>
          <t>Critical</t>
        </is>
      </c>
      <c r="J8110" t="n">
        <v>22</v>
      </c>
      <c r="L8110" s="9">
        <f>A8110&amp;"-"&amp;TEXT(E8110,"yyyymmdd")</f>
        <v/>
      </c>
    </row>
    <row r="8111">
      <c r="A8111" t="n">
        <v>50104991</v>
      </c>
      <c r="B8111" t="inlineStr">
        <is>
          <t>Manhattan</t>
        </is>
      </c>
      <c r="C8111" t="inlineStr">
        <is>
          <t>10014</t>
        </is>
      </c>
      <c r="D8111" t="inlineStr">
        <is>
          <t>Vegetarian</t>
        </is>
      </c>
      <c r="E8111" s="8" t="n">
        <v>46163</v>
      </c>
      <c r="F8111" t="inlineStr">
        <is>
          <t>Violations were cited in the following area(s).</t>
        </is>
      </c>
      <c r="G8111" t="inlineStr">
        <is>
          <t>08A</t>
        </is>
      </c>
      <c r="H8111" t="inlineStr">
        <is>
          <t>Establishment is not free of harborage or conditions conducive to rodents, insects or other pests.</t>
        </is>
      </c>
      <c r="I8111" t="inlineStr">
        <is>
          <t>Not Critical</t>
        </is>
      </c>
      <c r="J8111" t="n">
        <v>22</v>
      </c>
      <c r="L8111" s="9">
        <f>A8111&amp;"-"&amp;TEXT(E8111,"yyyymmdd")</f>
        <v/>
      </c>
    </row>
    <row r="8112">
      <c r="A8112" t="n">
        <v>50104991</v>
      </c>
      <c r="B8112" t="inlineStr">
        <is>
          <t>Manhattan</t>
        </is>
      </c>
      <c r="C8112" t="inlineStr">
        <is>
          <t>10014</t>
        </is>
      </c>
      <c r="D8112" t="inlineStr">
        <is>
          <t>Vegetarian</t>
        </is>
      </c>
      <c r="E8112" s="8" t="n">
        <v>46163</v>
      </c>
      <c r="F8112" t="inlineStr">
        <is>
          <t>Violations were cited in the following area(s).</t>
        </is>
      </c>
      <c r="G8112" t="inlineStr">
        <is>
          <t>10G</t>
        </is>
      </c>
      <c r="H8112" t="inlineStr">
        <is>
          <t>Dishwashing and ware washing: Cleaning and sanitizing of tableware, including dishes, utensils, and equipment deficient.</t>
        </is>
      </c>
      <c r="I8112" t="inlineStr">
        <is>
          <t>Not Critical</t>
        </is>
      </c>
      <c r="J8112" t="n">
        <v>22</v>
      </c>
      <c r="L8112" s="9">
        <f>A8112&amp;"-"&amp;TEXT(E8112,"yyyymmdd")</f>
        <v/>
      </c>
    </row>
    <row r="8113">
      <c r="A8113" t="n">
        <v>50105717</v>
      </c>
      <c r="B8113" t="inlineStr">
        <is>
          <t>Queens</t>
        </is>
      </c>
      <c r="C8113" t="inlineStr">
        <is>
          <t>11418</t>
        </is>
      </c>
      <c r="D8113" t="inlineStr">
        <is>
          <t>American</t>
        </is>
      </c>
      <c r="E8113" s="8" t="n">
        <v>46163</v>
      </c>
      <c r="F8113" t="inlineStr">
        <is>
          <t>Violations were cited in the following area(s).</t>
        </is>
      </c>
      <c r="G8113" t="inlineStr">
        <is>
          <t>06F</t>
        </is>
      </c>
      <c r="H8113" t="inlineStr">
        <is>
          <t>Wiping cloths not stored clean and dry, or in a sanitizing solution, between uses.</t>
        </is>
      </c>
      <c r="I8113" t="inlineStr">
        <is>
          <t>Critical</t>
        </is>
      </c>
      <c r="J8113" t="n">
        <v>10</v>
      </c>
      <c r="K8113" t="inlineStr">
        <is>
          <t>A</t>
        </is>
      </c>
      <c r="L8113" s="9">
        <f>A8113&amp;"-"&amp;TEXT(E8113,"yyyymmdd")</f>
        <v/>
      </c>
    </row>
    <row r="8114">
      <c r="A8114" t="n">
        <v>50105717</v>
      </c>
      <c r="B8114" t="inlineStr">
        <is>
          <t>Queens</t>
        </is>
      </c>
      <c r="C8114" t="inlineStr">
        <is>
          <t>11418</t>
        </is>
      </c>
      <c r="D8114" t="inlineStr">
        <is>
          <t>American</t>
        </is>
      </c>
      <c r="E8114" s="8" t="n">
        <v>46163</v>
      </c>
      <c r="F8114" t="inlineStr">
        <is>
          <t>Violations were cited in the following area(s).</t>
        </is>
      </c>
      <c r="G8114" t="inlineStr">
        <is>
          <t>10B</t>
        </is>
      </c>
      <c r="H8114" t="inlineStr">
        <is>
          <t>Anti-siphonage or back-flow prevention device not provided where required; equipment or floor not properly drained; sewage disposal system in disrepair or not functioning properly. Condensation or liquid waste improperly disposed of.</t>
        </is>
      </c>
      <c r="I8114" t="inlineStr">
        <is>
          <t>Not Critical</t>
        </is>
      </c>
      <c r="J8114" t="n">
        <v>10</v>
      </c>
      <c r="K8114" t="inlineStr">
        <is>
          <t>A</t>
        </is>
      </c>
      <c r="L8114" s="9">
        <f>A8114&amp;"-"&amp;TEXT(E8114,"yyyymmdd")</f>
        <v/>
      </c>
    </row>
    <row r="8115">
      <c r="A8115" t="n">
        <v>50105717</v>
      </c>
      <c r="B8115" t="inlineStr">
        <is>
          <t>Queens</t>
        </is>
      </c>
      <c r="C8115" t="inlineStr">
        <is>
          <t>11418</t>
        </is>
      </c>
      <c r="D8115" t="inlineStr">
        <is>
          <t>American</t>
        </is>
      </c>
      <c r="E8115" s="8" t="n">
        <v>46163</v>
      </c>
      <c r="F8115" t="inlineStr">
        <is>
          <t>Violations were cited in the following area(s).</t>
        </is>
      </c>
      <c r="G8115" t="inlineStr">
        <is>
          <t>10F</t>
        </is>
      </c>
      <c r="H8115" t="inlineStr">
        <is>
          <t>Non-food contact surface or equipment made of unacceptable material, not kept clean, or not properly sealed, raised, spaced or movable to allow accessibility for cleaning on all sides, above and underneath the unit.</t>
        </is>
      </c>
      <c r="I8115" t="inlineStr">
        <is>
          <t>Not Critical</t>
        </is>
      </c>
      <c r="J8115" t="n">
        <v>10</v>
      </c>
      <c r="K8115" t="inlineStr">
        <is>
          <t>A</t>
        </is>
      </c>
      <c r="L8115" s="9">
        <f>A8115&amp;"-"&amp;TEXT(E8115,"yyyymmdd")</f>
        <v/>
      </c>
    </row>
    <row r="8116">
      <c r="A8116" t="n">
        <v>50106089</v>
      </c>
      <c r="B8116" t="inlineStr">
        <is>
          <t>Brooklyn</t>
        </is>
      </c>
      <c r="C8116" t="inlineStr">
        <is>
          <t>11215</t>
        </is>
      </c>
      <c r="D8116" t="inlineStr">
        <is>
          <t>Japanese</t>
        </is>
      </c>
      <c r="E8116" s="8" t="n">
        <v>46163</v>
      </c>
      <c r="F8116" t="inlineStr">
        <is>
          <t>Violations were cited in the following area(s).</t>
        </is>
      </c>
      <c r="G8116" t="inlineStr">
        <is>
          <t>06C</t>
        </is>
      </c>
      <c r="H811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116" t="inlineStr">
        <is>
          <t>Critical</t>
        </is>
      </c>
      <c r="J8116" t="n">
        <v>11</v>
      </c>
      <c r="K8116" t="inlineStr">
        <is>
          <t>A</t>
        </is>
      </c>
      <c r="L8116" s="9">
        <f>A8116&amp;"-"&amp;TEXT(E8116,"yyyymmdd")</f>
        <v/>
      </c>
    </row>
    <row r="8117">
      <c r="A8117" t="n">
        <v>50106089</v>
      </c>
      <c r="B8117" t="inlineStr">
        <is>
          <t>Brooklyn</t>
        </is>
      </c>
      <c r="C8117" t="inlineStr">
        <is>
          <t>11215</t>
        </is>
      </c>
      <c r="D8117" t="inlineStr">
        <is>
          <t>Japanese</t>
        </is>
      </c>
      <c r="E8117" s="8" t="n">
        <v>46163</v>
      </c>
      <c r="F8117" t="inlineStr">
        <is>
          <t>Violations were cited in the following area(s).</t>
        </is>
      </c>
      <c r="G8117" t="inlineStr">
        <is>
          <t>06F</t>
        </is>
      </c>
      <c r="H8117" t="inlineStr">
        <is>
          <t>Wiping cloths not stored clean and dry, or in a sanitizing solution, between uses.</t>
        </is>
      </c>
      <c r="I8117" t="inlineStr">
        <is>
          <t>Critical</t>
        </is>
      </c>
      <c r="J8117" t="n">
        <v>11</v>
      </c>
      <c r="K8117" t="inlineStr">
        <is>
          <t>A</t>
        </is>
      </c>
      <c r="L8117" s="9">
        <f>A8117&amp;"-"&amp;TEXT(E8117,"yyyymmdd")</f>
        <v/>
      </c>
    </row>
    <row r="8118">
      <c r="A8118" t="n">
        <v>50106518</v>
      </c>
      <c r="B8118" t="inlineStr">
        <is>
          <t>Queens</t>
        </is>
      </c>
      <c r="C8118" t="inlineStr">
        <is>
          <t>11355</t>
        </is>
      </c>
      <c r="D8118" t="inlineStr">
        <is>
          <t>Chinese</t>
        </is>
      </c>
      <c r="E8118" s="8" t="n">
        <v>46163</v>
      </c>
      <c r="F8118" t="inlineStr">
        <is>
          <t>Violations were cited in the following area(s).</t>
        </is>
      </c>
      <c r="G8118" t="inlineStr">
        <is>
          <t>02B</t>
        </is>
      </c>
      <c r="H8118" t="inlineStr">
        <is>
          <t>Hot TCS food item not held at or above 140 °F.</t>
        </is>
      </c>
      <c r="I8118" t="inlineStr">
        <is>
          <t>Critical</t>
        </is>
      </c>
      <c r="J8118" t="n">
        <v>33</v>
      </c>
      <c r="L8118" s="9">
        <f>A8118&amp;"-"&amp;TEXT(E8118,"yyyymmdd")</f>
        <v/>
      </c>
    </row>
    <row r="8119">
      <c r="A8119" t="n">
        <v>50106518</v>
      </c>
      <c r="B8119" t="inlineStr">
        <is>
          <t>Queens</t>
        </is>
      </c>
      <c r="C8119" t="inlineStr">
        <is>
          <t>11355</t>
        </is>
      </c>
      <c r="D8119" t="inlineStr">
        <is>
          <t>Chinese</t>
        </is>
      </c>
      <c r="E8119" s="8" t="n">
        <v>46163</v>
      </c>
      <c r="F8119" t="inlineStr">
        <is>
          <t>Violations were cited in the following area(s).</t>
        </is>
      </c>
      <c r="G8119" t="inlineStr">
        <is>
          <t>04L</t>
        </is>
      </c>
      <c r="H8119" t="inlineStr">
        <is>
          <t>Evidence of mice or live mice in establishment's food or non-food areas.</t>
        </is>
      </c>
      <c r="I8119" t="inlineStr">
        <is>
          <t>Critical</t>
        </is>
      </c>
      <c r="J8119" t="n">
        <v>33</v>
      </c>
      <c r="L8119" s="9">
        <f>A8119&amp;"-"&amp;TEXT(E8119,"yyyymmdd")</f>
        <v/>
      </c>
    </row>
    <row r="8120">
      <c r="A8120" t="n">
        <v>50106518</v>
      </c>
      <c r="B8120" t="inlineStr">
        <is>
          <t>Queens</t>
        </is>
      </c>
      <c r="C8120" t="inlineStr">
        <is>
          <t>11355</t>
        </is>
      </c>
      <c r="D8120" t="inlineStr">
        <is>
          <t>Chinese</t>
        </is>
      </c>
      <c r="E8120" s="8" t="n">
        <v>46163</v>
      </c>
      <c r="F8120" t="inlineStr">
        <is>
          <t>Violations were cited in the following area(s).</t>
        </is>
      </c>
      <c r="G8120" t="inlineStr">
        <is>
          <t>05D</t>
        </is>
      </c>
      <c r="H812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120" t="inlineStr">
        <is>
          <t>Critical</t>
        </is>
      </c>
      <c r="J8120" t="n">
        <v>33</v>
      </c>
      <c r="L8120" s="9">
        <f>A8120&amp;"-"&amp;TEXT(E8120,"yyyymmdd")</f>
        <v/>
      </c>
    </row>
    <row r="8121">
      <c r="A8121" t="n">
        <v>50106518</v>
      </c>
      <c r="B8121" t="inlineStr">
        <is>
          <t>Queens</t>
        </is>
      </c>
      <c r="C8121" t="inlineStr">
        <is>
          <t>11355</t>
        </is>
      </c>
      <c r="D8121" t="inlineStr">
        <is>
          <t>Chinese</t>
        </is>
      </c>
      <c r="E8121" s="8" t="n">
        <v>46163</v>
      </c>
      <c r="F8121" t="inlineStr">
        <is>
          <t>Violations were cited in the following area(s).</t>
        </is>
      </c>
      <c r="G8121" t="inlineStr">
        <is>
          <t>06A</t>
        </is>
      </c>
      <c r="H8121" t="inlineStr">
        <is>
          <t>Personal cleanliness is inadequate. Outer garment soiled with possible contaminant. Effective hair restraint not worn where required. Jewelry worn on hands or arms. Fingernail polish worn or fingernails not kept clean and trimmed.</t>
        </is>
      </c>
      <c r="I8121" t="inlineStr">
        <is>
          <t>Critical</t>
        </is>
      </c>
      <c r="J8121" t="n">
        <v>33</v>
      </c>
      <c r="L8121" s="9">
        <f>A8121&amp;"-"&amp;TEXT(E8121,"yyyymmdd")</f>
        <v/>
      </c>
    </row>
    <row r="8122">
      <c r="A8122" t="n">
        <v>50106518</v>
      </c>
      <c r="B8122" t="inlineStr">
        <is>
          <t>Queens</t>
        </is>
      </c>
      <c r="C8122" t="inlineStr">
        <is>
          <t>11355</t>
        </is>
      </c>
      <c r="D8122" t="inlineStr">
        <is>
          <t>Chinese</t>
        </is>
      </c>
      <c r="E8122" s="8" t="n">
        <v>46163</v>
      </c>
      <c r="F8122" t="inlineStr">
        <is>
          <t>Violations were cited in the following area(s).</t>
        </is>
      </c>
      <c r="G8122" t="inlineStr">
        <is>
          <t>08A</t>
        </is>
      </c>
      <c r="H8122" t="inlineStr">
        <is>
          <t>Establishment is not free of harborage or conditions conducive to rodents, insects or other pests.</t>
        </is>
      </c>
      <c r="I8122" t="inlineStr">
        <is>
          <t>Not Critical</t>
        </is>
      </c>
      <c r="J8122" t="n">
        <v>33</v>
      </c>
      <c r="L8122" s="9">
        <f>A8122&amp;"-"&amp;TEXT(E8122,"yyyymmdd")</f>
        <v/>
      </c>
    </row>
    <row r="8123">
      <c r="A8123" t="n">
        <v>50106759</v>
      </c>
      <c r="B8123" t="inlineStr">
        <is>
          <t>Brooklyn</t>
        </is>
      </c>
      <c r="C8123" t="inlineStr">
        <is>
          <t>11205</t>
        </is>
      </c>
      <c r="D8123" t="inlineStr">
        <is>
          <t>American</t>
        </is>
      </c>
      <c r="E8123" s="8" t="n">
        <v>46163</v>
      </c>
      <c r="F8123" t="inlineStr">
        <is>
          <t>Violations were cited in the following area(s).</t>
        </is>
      </c>
      <c r="G8123" t="inlineStr">
        <is>
          <t>02B</t>
        </is>
      </c>
      <c r="H8123" t="inlineStr">
        <is>
          <t>Hot TCS food item not held at or above 140 °F.</t>
        </is>
      </c>
      <c r="I8123" t="inlineStr">
        <is>
          <t>Critical</t>
        </is>
      </c>
      <c r="J8123" t="n">
        <v>29</v>
      </c>
      <c r="L8123" s="9">
        <f>A8123&amp;"-"&amp;TEXT(E8123,"yyyymmdd")</f>
        <v/>
      </c>
    </row>
    <row r="8124">
      <c r="A8124" t="n">
        <v>50106759</v>
      </c>
      <c r="B8124" t="inlineStr">
        <is>
          <t>Brooklyn</t>
        </is>
      </c>
      <c r="C8124" t="inlineStr">
        <is>
          <t>11205</t>
        </is>
      </c>
      <c r="D8124" t="inlineStr">
        <is>
          <t>American</t>
        </is>
      </c>
      <c r="E8124" s="8" t="n">
        <v>46163</v>
      </c>
      <c r="F8124" t="inlineStr">
        <is>
          <t>Violations were cited in the following area(s).</t>
        </is>
      </c>
      <c r="G8124" t="inlineStr">
        <is>
          <t>02G</t>
        </is>
      </c>
      <c r="H8124" t="inlineStr">
        <is>
          <t>Cold TCS food item held above 41 °F; smoked or processed fish held above 38 °F; intact raw eggs held above 45 °F; or reduced oxygen packaged (ROP) TCS foods held above required temperatures except during active necessary preparation.</t>
        </is>
      </c>
      <c r="I8124" t="inlineStr">
        <is>
          <t>Critical</t>
        </is>
      </c>
      <c r="J8124" t="n">
        <v>29</v>
      </c>
      <c r="L8124" s="9">
        <f>A8124&amp;"-"&amp;TEXT(E8124,"yyyymmdd")</f>
        <v/>
      </c>
    </row>
    <row r="8125">
      <c r="A8125" t="n">
        <v>50106759</v>
      </c>
      <c r="B8125" t="inlineStr">
        <is>
          <t>Brooklyn</t>
        </is>
      </c>
      <c r="C8125" t="inlineStr">
        <is>
          <t>11205</t>
        </is>
      </c>
      <c r="D8125" t="inlineStr">
        <is>
          <t>American</t>
        </is>
      </c>
      <c r="E8125" s="8" t="n">
        <v>46163</v>
      </c>
      <c r="F8125" t="inlineStr">
        <is>
          <t>Violations were cited in the following area(s).</t>
        </is>
      </c>
      <c r="G8125" t="inlineStr">
        <is>
          <t>02I</t>
        </is>
      </c>
      <c r="H8125" t="inlineStr">
        <is>
          <t>TCS food removed from cold holding or prepared from or combined with ingredients at room temperature not cooled by an approved method to 41 °F or below within 4 hours.</t>
        </is>
      </c>
      <c r="I8125" t="inlineStr">
        <is>
          <t>Critical</t>
        </is>
      </c>
      <c r="J8125" t="n">
        <v>29</v>
      </c>
      <c r="L8125" s="9">
        <f>A8125&amp;"-"&amp;TEXT(E8125,"yyyymmdd")</f>
        <v/>
      </c>
    </row>
    <row r="8126">
      <c r="A8126" t="n">
        <v>50106759</v>
      </c>
      <c r="B8126" t="inlineStr">
        <is>
          <t>Brooklyn</t>
        </is>
      </c>
      <c r="C8126" t="inlineStr">
        <is>
          <t>11205</t>
        </is>
      </c>
      <c r="D8126" t="inlineStr">
        <is>
          <t>American</t>
        </is>
      </c>
      <c r="E8126" s="8" t="n">
        <v>46163</v>
      </c>
      <c r="F8126" t="inlineStr">
        <is>
          <t>Violations were cited in the following area(s).</t>
        </is>
      </c>
      <c r="G8126" t="inlineStr">
        <is>
          <t>06A</t>
        </is>
      </c>
      <c r="H8126" t="inlineStr">
        <is>
          <t>Personal cleanliness is inadequate. Outer garment soiled with possible contaminant. Effective hair restraint not worn where required. Jewelry worn on hands or arms. Fingernail polish worn or fingernails not kept clean and trimmed.</t>
        </is>
      </c>
      <c r="I8126" t="inlineStr">
        <is>
          <t>Critical</t>
        </is>
      </c>
      <c r="J8126" t="n">
        <v>29</v>
      </c>
      <c r="L8126" s="9">
        <f>A8126&amp;"-"&amp;TEXT(E8126,"yyyymmdd")</f>
        <v/>
      </c>
    </row>
    <row r="8127">
      <c r="A8127" t="n">
        <v>50106759</v>
      </c>
      <c r="B8127" t="inlineStr">
        <is>
          <t>Brooklyn</t>
        </is>
      </c>
      <c r="C8127" t="inlineStr">
        <is>
          <t>11205</t>
        </is>
      </c>
      <c r="D8127" t="inlineStr">
        <is>
          <t>American</t>
        </is>
      </c>
      <c r="E8127" s="8" t="n">
        <v>46163</v>
      </c>
      <c r="F8127" t="inlineStr">
        <is>
          <t>Violations were cited in the following area(s).</t>
        </is>
      </c>
      <c r="G8127" t="inlineStr">
        <is>
          <t>06C</t>
        </is>
      </c>
      <c r="H812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127" t="inlineStr">
        <is>
          <t>Critical</t>
        </is>
      </c>
      <c r="J8127" t="n">
        <v>29</v>
      </c>
      <c r="L8127" s="9">
        <f>A8127&amp;"-"&amp;TEXT(E8127,"yyyymmdd")</f>
        <v/>
      </c>
    </row>
    <row r="8128">
      <c r="A8128" t="n">
        <v>50110183</v>
      </c>
      <c r="B8128" t="inlineStr">
        <is>
          <t>Manhattan</t>
        </is>
      </c>
      <c r="C8128" t="inlineStr">
        <is>
          <t>10002</t>
        </is>
      </c>
      <c r="D8128" t="inlineStr">
        <is>
          <t>Mexican</t>
        </is>
      </c>
      <c r="E8128" s="8" t="n">
        <v>46163</v>
      </c>
      <c r="F8128" t="inlineStr">
        <is>
          <t>Violations were cited in the following area(s).</t>
        </is>
      </c>
      <c r="G8128" t="inlineStr">
        <is>
          <t>05D</t>
        </is>
      </c>
      <c r="H812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128" t="inlineStr">
        <is>
          <t>Critical</t>
        </is>
      </c>
      <c r="J8128" t="n">
        <v>26</v>
      </c>
      <c r="L8128" s="9">
        <f>A8128&amp;"-"&amp;TEXT(E8128,"yyyymmdd")</f>
        <v/>
      </c>
    </row>
    <row r="8129">
      <c r="A8129" t="n">
        <v>50110183</v>
      </c>
      <c r="B8129" t="inlineStr">
        <is>
          <t>Manhattan</t>
        </is>
      </c>
      <c r="C8129" t="inlineStr">
        <is>
          <t>10002</t>
        </is>
      </c>
      <c r="D8129" t="inlineStr">
        <is>
          <t>Mexican</t>
        </is>
      </c>
      <c r="E8129" s="8" t="n">
        <v>46163</v>
      </c>
      <c r="F8129" t="inlineStr">
        <is>
          <t>Violations were cited in the following area(s).</t>
        </is>
      </c>
      <c r="G8129" t="inlineStr">
        <is>
          <t>06C</t>
        </is>
      </c>
      <c r="H812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129" t="inlineStr">
        <is>
          <t>Critical</t>
        </is>
      </c>
      <c r="J8129" t="n">
        <v>26</v>
      </c>
      <c r="L8129" s="9">
        <f>A8129&amp;"-"&amp;TEXT(E8129,"yyyymmdd")</f>
        <v/>
      </c>
    </row>
    <row r="8130">
      <c r="A8130" t="n">
        <v>50110183</v>
      </c>
      <c r="B8130" t="inlineStr">
        <is>
          <t>Manhattan</t>
        </is>
      </c>
      <c r="C8130" t="inlineStr">
        <is>
          <t>10002</t>
        </is>
      </c>
      <c r="D8130" t="inlineStr">
        <is>
          <t>Mexican</t>
        </is>
      </c>
      <c r="E8130" s="8" t="n">
        <v>46163</v>
      </c>
      <c r="F8130" t="inlineStr">
        <is>
          <t>Violations were cited in the following area(s).</t>
        </is>
      </c>
      <c r="G8130" t="inlineStr">
        <is>
          <t>06D</t>
        </is>
      </c>
      <c r="H8130" t="inlineStr">
        <is>
          <t>Food contact surface not properly washed, rinsed and sanitized after each use and following any activity when contamination may have occurred.</t>
        </is>
      </c>
      <c r="I8130" t="inlineStr">
        <is>
          <t>Critical</t>
        </is>
      </c>
      <c r="J8130" t="n">
        <v>26</v>
      </c>
      <c r="L8130" s="9">
        <f>A8130&amp;"-"&amp;TEXT(E8130,"yyyymmdd")</f>
        <v/>
      </c>
    </row>
    <row r="8131">
      <c r="A8131" t="n">
        <v>50110183</v>
      </c>
      <c r="B8131" t="inlineStr">
        <is>
          <t>Manhattan</t>
        </is>
      </c>
      <c r="C8131" t="inlineStr">
        <is>
          <t>10002</t>
        </is>
      </c>
      <c r="D8131" t="inlineStr">
        <is>
          <t>Mexican</t>
        </is>
      </c>
      <c r="E8131" s="8" t="n">
        <v>46163</v>
      </c>
      <c r="F8131" t="inlineStr">
        <is>
          <t>Violations were cited in the following area(s).</t>
        </is>
      </c>
      <c r="G8131" t="inlineStr">
        <is>
          <t>09E</t>
        </is>
      </c>
      <c r="H8131" t="inlineStr">
        <is>
          <t>Wash hands sign not posted near or above hand washing sink.</t>
        </is>
      </c>
      <c r="I8131" t="inlineStr">
        <is>
          <t>Not Critical</t>
        </is>
      </c>
      <c r="J8131" t="n">
        <v>26</v>
      </c>
      <c r="L8131" s="9">
        <f>A8131&amp;"-"&amp;TEXT(E8131,"yyyymmdd")</f>
        <v/>
      </c>
    </row>
    <row r="8132">
      <c r="A8132" t="n">
        <v>50110183</v>
      </c>
      <c r="B8132" t="inlineStr">
        <is>
          <t>Manhattan</t>
        </is>
      </c>
      <c r="C8132" t="inlineStr">
        <is>
          <t>10002</t>
        </is>
      </c>
      <c r="D8132" t="inlineStr">
        <is>
          <t>Mexican</t>
        </is>
      </c>
      <c r="E8132" s="8" t="n">
        <v>46163</v>
      </c>
      <c r="F8132" t="inlineStr">
        <is>
          <t>Violations were cited in the following area(s).</t>
        </is>
      </c>
      <c r="G8132" t="inlineStr">
        <is>
          <t>10F</t>
        </is>
      </c>
      <c r="H8132" t="inlineStr">
        <is>
          <t>Non-food contact surface or equipment made of unacceptable material, not kept clean, or not properly sealed, raised, spaced or movable to allow accessibility for cleaning on all sides, above and underneath the unit.</t>
        </is>
      </c>
      <c r="I8132" t="inlineStr">
        <is>
          <t>Not Critical</t>
        </is>
      </c>
      <c r="J8132" t="n">
        <v>26</v>
      </c>
      <c r="L8132" s="9">
        <f>A8132&amp;"-"&amp;TEXT(E8132,"yyyymmdd")</f>
        <v/>
      </c>
    </row>
    <row r="8133">
      <c r="A8133" t="n">
        <v>50111332</v>
      </c>
      <c r="B8133" t="inlineStr">
        <is>
          <t>Brooklyn</t>
        </is>
      </c>
      <c r="C8133" t="inlineStr">
        <is>
          <t>11218</t>
        </is>
      </c>
      <c r="D8133" t="inlineStr">
        <is>
          <t>Seafood</t>
        </is>
      </c>
      <c r="E8133" s="8" t="n">
        <v>46163</v>
      </c>
      <c r="F8133" t="inlineStr">
        <is>
          <t>Violations were cited in the following area(s).</t>
        </is>
      </c>
      <c r="G8133" t="inlineStr">
        <is>
          <t>08B</t>
        </is>
      </c>
      <c r="H8133"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8133" t="inlineStr">
        <is>
          <t>Not Critical</t>
        </is>
      </c>
      <c r="J8133" t="n">
        <v>5</v>
      </c>
      <c r="K8133" t="inlineStr">
        <is>
          <t>A</t>
        </is>
      </c>
      <c r="L8133" s="9">
        <f>A8133&amp;"-"&amp;TEXT(E8133,"yyyymmdd")</f>
        <v/>
      </c>
    </row>
    <row r="8134">
      <c r="A8134" t="n">
        <v>50111332</v>
      </c>
      <c r="B8134" t="inlineStr">
        <is>
          <t>Brooklyn</t>
        </is>
      </c>
      <c r="C8134" t="inlineStr">
        <is>
          <t>11218</t>
        </is>
      </c>
      <c r="D8134" t="inlineStr">
        <is>
          <t>Seafood</t>
        </is>
      </c>
      <c r="E8134" s="8" t="n">
        <v>46163</v>
      </c>
      <c r="F8134" t="inlineStr">
        <is>
          <t>Violations were cited in the following area(s).</t>
        </is>
      </c>
      <c r="G8134" t="inlineStr">
        <is>
          <t>10H</t>
        </is>
      </c>
      <c r="H8134" t="inlineStr">
        <is>
          <t>Single service article not provided. Single service article reused or not protected from contamination when transported, stored, dispensed. Drinking straws not completely enclosed in wrapper or dispensed from a sanitary device.</t>
        </is>
      </c>
      <c r="I8134" t="inlineStr">
        <is>
          <t>Not Critical</t>
        </is>
      </c>
      <c r="J8134" t="n">
        <v>5</v>
      </c>
      <c r="K8134" t="inlineStr">
        <is>
          <t>A</t>
        </is>
      </c>
      <c r="L8134" s="9">
        <f>A8134&amp;"-"&amp;TEXT(E8134,"yyyymmdd")</f>
        <v/>
      </c>
    </row>
    <row r="8135">
      <c r="A8135" t="n">
        <v>50113153</v>
      </c>
      <c r="B8135" t="inlineStr">
        <is>
          <t>Manhattan</t>
        </is>
      </c>
      <c r="C8135" t="inlineStr">
        <is>
          <t>10019</t>
        </is>
      </c>
      <c r="D8135" t="inlineStr">
        <is>
          <t>Japanese</t>
        </is>
      </c>
      <c r="E8135" s="8" t="n">
        <v>46163</v>
      </c>
      <c r="F8135" t="inlineStr">
        <is>
          <t>Violations were cited in the following area(s).</t>
        </is>
      </c>
      <c r="G8135" t="inlineStr">
        <is>
          <t>06D</t>
        </is>
      </c>
      <c r="H8135" t="inlineStr">
        <is>
          <t>Food contact surface not properly washed, rinsed and sanitized after each use and following any activity when contamination may have occurred.</t>
        </is>
      </c>
      <c r="I8135" t="inlineStr">
        <is>
          <t>Critical</t>
        </is>
      </c>
      <c r="J8135" t="n">
        <v>12</v>
      </c>
      <c r="K8135" t="inlineStr">
        <is>
          <t>A</t>
        </is>
      </c>
      <c r="L8135" s="9">
        <f>A8135&amp;"-"&amp;TEXT(E8135,"yyyymmdd")</f>
        <v/>
      </c>
    </row>
    <row r="8136">
      <c r="A8136" t="n">
        <v>50113153</v>
      </c>
      <c r="B8136" t="inlineStr">
        <is>
          <t>Manhattan</t>
        </is>
      </c>
      <c r="C8136" t="inlineStr">
        <is>
          <t>10019</t>
        </is>
      </c>
      <c r="D8136" t="inlineStr">
        <is>
          <t>Japanese</t>
        </is>
      </c>
      <c r="E8136" s="8" t="n">
        <v>46163</v>
      </c>
      <c r="F8136" t="inlineStr">
        <is>
          <t>Violations were cited in the following area(s).</t>
        </is>
      </c>
      <c r="G8136" t="inlineStr">
        <is>
          <t>09B</t>
        </is>
      </c>
      <c r="H8136" t="inlineStr">
        <is>
          <t>Thawing procedure improper.</t>
        </is>
      </c>
      <c r="I8136" t="inlineStr">
        <is>
          <t>Not Critical</t>
        </is>
      </c>
      <c r="J8136" t="n">
        <v>12</v>
      </c>
      <c r="K8136" t="inlineStr">
        <is>
          <t>A</t>
        </is>
      </c>
      <c r="L8136" s="9">
        <f>A8136&amp;"-"&amp;TEXT(E8136,"yyyymmdd")</f>
        <v/>
      </c>
    </row>
    <row r="8137">
      <c r="A8137" t="n">
        <v>50113153</v>
      </c>
      <c r="B8137" t="inlineStr">
        <is>
          <t>Manhattan</t>
        </is>
      </c>
      <c r="C8137" t="inlineStr">
        <is>
          <t>10019</t>
        </is>
      </c>
      <c r="D8137" t="inlineStr">
        <is>
          <t>Japanese</t>
        </is>
      </c>
      <c r="E8137" s="8" t="n">
        <v>46163</v>
      </c>
      <c r="F8137" t="inlineStr">
        <is>
          <t>Violations were cited in the following area(s).</t>
        </is>
      </c>
      <c r="G8137" t="inlineStr">
        <is>
          <t>10B</t>
        </is>
      </c>
      <c r="H8137" t="inlineStr">
        <is>
          <t>Anti-siphonage or back-flow prevention device not provided where required; equipment or floor not properly drained; sewage disposal system in disrepair or not functioning properly. Condensation or liquid waste improperly disposed of.</t>
        </is>
      </c>
      <c r="I8137" t="inlineStr">
        <is>
          <t>Not Critical</t>
        </is>
      </c>
      <c r="J8137" t="n">
        <v>12</v>
      </c>
      <c r="K8137" t="inlineStr">
        <is>
          <t>A</t>
        </is>
      </c>
      <c r="L8137" s="9">
        <f>A8137&amp;"-"&amp;TEXT(E8137,"yyyymmdd")</f>
        <v/>
      </c>
    </row>
    <row r="8138">
      <c r="A8138" t="n">
        <v>50113199</v>
      </c>
      <c r="B8138" t="inlineStr">
        <is>
          <t>Queens</t>
        </is>
      </c>
      <c r="C8138" t="inlineStr">
        <is>
          <t>11106</t>
        </is>
      </c>
      <c r="D8138" t="inlineStr">
        <is>
          <t>Barbecue</t>
        </is>
      </c>
      <c r="E8138" s="8" t="n">
        <v>46163</v>
      </c>
      <c r="F8138" t="inlineStr">
        <is>
          <t>Violations were cited in the following area(s).</t>
        </is>
      </c>
      <c r="G8138" t="inlineStr">
        <is>
          <t>04N</t>
        </is>
      </c>
      <c r="H8138" t="inlineStr">
        <is>
          <t>Filth flies or food/refuse/sewage associated with (FRSA) flies or other nuisance pests in establishment’s food and/or non-food areas. FRSA flies include house flies, blow flies, bottle flies, flesh flies, drain flies, Phorid flies and fruit flies.</t>
        </is>
      </c>
      <c r="I8138" t="inlineStr">
        <is>
          <t>Critical</t>
        </is>
      </c>
      <c r="J8138" t="n">
        <v>26</v>
      </c>
      <c r="L8138" s="9">
        <f>A8138&amp;"-"&amp;TEXT(E8138,"yyyymmdd")</f>
        <v/>
      </c>
    </row>
    <row r="8139">
      <c r="A8139" t="n">
        <v>50113199</v>
      </c>
      <c r="B8139" t="inlineStr">
        <is>
          <t>Queens</t>
        </is>
      </c>
      <c r="C8139" t="inlineStr">
        <is>
          <t>11106</t>
        </is>
      </c>
      <c r="D8139" t="inlineStr">
        <is>
          <t>Barbecue</t>
        </is>
      </c>
      <c r="E8139" s="8" t="n">
        <v>46163</v>
      </c>
      <c r="F8139" t="inlineStr">
        <is>
          <t>Violations were cited in the following area(s).</t>
        </is>
      </c>
      <c r="G8139" t="inlineStr">
        <is>
          <t>06C</t>
        </is>
      </c>
      <c r="H813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139" t="inlineStr">
        <is>
          <t>Critical</t>
        </is>
      </c>
      <c r="J8139" t="n">
        <v>26</v>
      </c>
      <c r="L8139" s="9">
        <f>A8139&amp;"-"&amp;TEXT(E8139,"yyyymmdd")</f>
        <v/>
      </c>
    </row>
    <row r="8140">
      <c r="A8140" t="n">
        <v>50113199</v>
      </c>
      <c r="B8140" t="inlineStr">
        <is>
          <t>Queens</t>
        </is>
      </c>
      <c r="C8140" t="inlineStr">
        <is>
          <t>11106</t>
        </is>
      </c>
      <c r="D8140" t="inlineStr">
        <is>
          <t>Barbecue</t>
        </is>
      </c>
      <c r="E8140" s="8" t="n">
        <v>46163</v>
      </c>
      <c r="F8140" t="inlineStr">
        <is>
          <t>Violations were cited in the following area(s).</t>
        </is>
      </c>
      <c r="G8140" t="inlineStr">
        <is>
          <t>08A</t>
        </is>
      </c>
      <c r="H8140" t="inlineStr">
        <is>
          <t>Establishment is not free of harborage or conditions conducive to rodents, insects or other pests.</t>
        </is>
      </c>
      <c r="I8140" t="inlineStr">
        <is>
          <t>Not Critical</t>
        </is>
      </c>
      <c r="J8140" t="n">
        <v>26</v>
      </c>
      <c r="L8140" s="9">
        <f>A8140&amp;"-"&amp;TEXT(E8140,"yyyymmdd")</f>
        <v/>
      </c>
    </row>
    <row r="8141">
      <c r="A8141" t="n">
        <v>50113199</v>
      </c>
      <c r="B8141" t="inlineStr">
        <is>
          <t>Queens</t>
        </is>
      </c>
      <c r="C8141" t="inlineStr">
        <is>
          <t>11106</t>
        </is>
      </c>
      <c r="D8141" t="inlineStr">
        <is>
          <t>Barbecue</t>
        </is>
      </c>
      <c r="E8141" s="8" t="n">
        <v>46163</v>
      </c>
      <c r="F8141" t="inlineStr">
        <is>
          <t>Violations were cited in the following area(s).</t>
        </is>
      </c>
      <c r="G8141" t="inlineStr">
        <is>
          <t>10B</t>
        </is>
      </c>
      <c r="H8141" t="inlineStr">
        <is>
          <t>Anti-siphonage or back-flow prevention device not provided where required; equipment or floor not properly drained; sewage disposal system in disrepair or not functioning properly. Condensation or liquid waste improperly disposed of.</t>
        </is>
      </c>
      <c r="I8141" t="inlineStr">
        <is>
          <t>Not Critical</t>
        </is>
      </c>
      <c r="J8141" t="n">
        <v>26</v>
      </c>
      <c r="L8141" s="9">
        <f>A8141&amp;"-"&amp;TEXT(E8141,"yyyymmdd")</f>
        <v/>
      </c>
    </row>
    <row r="8142">
      <c r="A8142" t="n">
        <v>50113199</v>
      </c>
      <c r="B8142" t="inlineStr">
        <is>
          <t>Queens</t>
        </is>
      </c>
      <c r="C8142" t="inlineStr">
        <is>
          <t>11106</t>
        </is>
      </c>
      <c r="D8142" t="inlineStr">
        <is>
          <t>Barbecue</t>
        </is>
      </c>
      <c r="E8142" s="8" t="n">
        <v>46163</v>
      </c>
      <c r="F8142" t="inlineStr">
        <is>
          <t>Violations were cited in the following area(s).</t>
        </is>
      </c>
      <c r="G8142" t="inlineStr">
        <is>
          <t>10D</t>
        </is>
      </c>
      <c r="H8142" t="inlineStr">
        <is>
          <t>Mechanical or natural ventilation not provided, inadequate, improperly installed, in disrepair or fails to prevent and control excessive build-up of grease, heat, steam condensation, vapors, odors, smoke or fumes.</t>
        </is>
      </c>
      <c r="I8142" t="inlineStr">
        <is>
          <t>Not Critical</t>
        </is>
      </c>
      <c r="J8142" t="n">
        <v>26</v>
      </c>
      <c r="L8142" s="9">
        <f>A8142&amp;"-"&amp;TEXT(E8142,"yyyymmdd")</f>
        <v/>
      </c>
    </row>
    <row r="8143">
      <c r="A8143" t="n">
        <v>50116267</v>
      </c>
      <c r="B8143" t="inlineStr">
        <is>
          <t>Brooklyn</t>
        </is>
      </c>
      <c r="C8143" t="inlineStr">
        <is>
          <t>11218</t>
        </is>
      </c>
      <c r="D8143" t="inlineStr">
        <is>
          <t>Pizza</t>
        </is>
      </c>
      <c r="E8143" s="8" t="n">
        <v>46163</v>
      </c>
      <c r="F8143" t="inlineStr">
        <is>
          <t>Violations were cited in the following area(s).</t>
        </is>
      </c>
      <c r="G8143" t="inlineStr">
        <is>
          <t>02B</t>
        </is>
      </c>
      <c r="H8143" t="inlineStr">
        <is>
          <t>Hot TCS food item not held at or above 140 °F.</t>
        </is>
      </c>
      <c r="I8143" t="inlineStr">
        <is>
          <t>Critical</t>
        </is>
      </c>
      <c r="J8143" t="n">
        <v>46</v>
      </c>
      <c r="L8143" s="9">
        <f>A8143&amp;"-"&amp;TEXT(E8143,"yyyymmdd")</f>
        <v/>
      </c>
    </row>
    <row r="8144">
      <c r="A8144" t="n">
        <v>50116267</v>
      </c>
      <c r="B8144" t="inlineStr">
        <is>
          <t>Brooklyn</t>
        </is>
      </c>
      <c r="C8144" t="inlineStr">
        <is>
          <t>11218</t>
        </is>
      </c>
      <c r="D8144" t="inlineStr">
        <is>
          <t>Pizza</t>
        </is>
      </c>
      <c r="E8144" s="8" t="n">
        <v>46163</v>
      </c>
      <c r="F8144" t="inlineStr">
        <is>
          <t>Violations were cited in the following area(s).</t>
        </is>
      </c>
      <c r="G8144" t="inlineStr">
        <is>
          <t>02G</t>
        </is>
      </c>
      <c r="H8144" t="inlineStr">
        <is>
          <t>Cold TCS food item held above 41 °F; smoked or processed fish held above 38 °F; intact raw eggs held above 45 °F; or reduced oxygen packaged (ROP) TCS foods held above required temperatures except during active necessary preparation.</t>
        </is>
      </c>
      <c r="I8144" t="inlineStr">
        <is>
          <t>Critical</t>
        </is>
      </c>
      <c r="J8144" t="n">
        <v>46</v>
      </c>
      <c r="L8144" s="9">
        <f>A8144&amp;"-"&amp;TEXT(E8144,"yyyymmdd")</f>
        <v/>
      </c>
    </row>
    <row r="8145">
      <c r="A8145" t="n">
        <v>50116267</v>
      </c>
      <c r="B8145" t="inlineStr">
        <is>
          <t>Brooklyn</t>
        </is>
      </c>
      <c r="C8145" t="inlineStr">
        <is>
          <t>11218</t>
        </is>
      </c>
      <c r="D8145" t="inlineStr">
        <is>
          <t>Pizza</t>
        </is>
      </c>
      <c r="E8145" s="8" t="n">
        <v>46163</v>
      </c>
      <c r="F8145" t="inlineStr">
        <is>
          <t>Violations were cited in the following area(s).</t>
        </is>
      </c>
      <c r="G8145" t="inlineStr">
        <is>
          <t>02H</t>
        </is>
      </c>
      <c r="H8145" t="inlineStr">
        <is>
          <t>After cooking or removal from hot holding, TCS food not cooled by an approved method whereby the internal temperature is reduced from 140 °F to 70 °F or less within 2 hours, and from 70 °F to 41 °F or less within 4 additional hours.</t>
        </is>
      </c>
      <c r="I8145" t="inlineStr">
        <is>
          <t>Critical</t>
        </is>
      </c>
      <c r="J8145" t="n">
        <v>46</v>
      </c>
      <c r="L8145" s="9">
        <f>A8145&amp;"-"&amp;TEXT(E8145,"yyyymmdd")</f>
        <v/>
      </c>
    </row>
    <row r="8146">
      <c r="A8146" t="n">
        <v>50116267</v>
      </c>
      <c r="B8146" t="inlineStr">
        <is>
          <t>Brooklyn</t>
        </is>
      </c>
      <c r="C8146" t="inlineStr">
        <is>
          <t>11218</t>
        </is>
      </c>
      <c r="D8146" t="inlineStr">
        <is>
          <t>Pizza</t>
        </is>
      </c>
      <c r="E8146" s="8" t="n">
        <v>46163</v>
      </c>
      <c r="F8146" t="inlineStr">
        <is>
          <t>Violations were cited in the following area(s).</t>
        </is>
      </c>
      <c r="G8146" t="inlineStr">
        <is>
          <t>04M</t>
        </is>
      </c>
      <c r="H8146" t="inlineStr">
        <is>
          <t>Live roaches in facility's food or non-food area.</t>
        </is>
      </c>
      <c r="I8146" t="inlineStr">
        <is>
          <t>Critical</t>
        </is>
      </c>
      <c r="J8146" t="n">
        <v>46</v>
      </c>
      <c r="L8146" s="9">
        <f>A8146&amp;"-"&amp;TEXT(E8146,"yyyymmdd")</f>
        <v/>
      </c>
    </row>
    <row r="8147">
      <c r="A8147" t="n">
        <v>50116267</v>
      </c>
      <c r="B8147" t="inlineStr">
        <is>
          <t>Brooklyn</t>
        </is>
      </c>
      <c r="C8147" t="inlineStr">
        <is>
          <t>11218</t>
        </is>
      </c>
      <c r="D8147" t="inlineStr">
        <is>
          <t>Pizza</t>
        </is>
      </c>
      <c r="E8147" s="8" t="n">
        <v>46163</v>
      </c>
      <c r="F8147" t="inlineStr">
        <is>
          <t>Violations were cited in the following area(s).</t>
        </is>
      </c>
      <c r="G8147" t="inlineStr">
        <is>
          <t>04N</t>
        </is>
      </c>
      <c r="H8147" t="inlineStr">
        <is>
          <t>Filth flies or food/refuse/sewage associated with (FRSA) flies or other nuisance pests in establishment’s food and/or non-food areas. FRSA flies include house flies, blow flies, bottle flies, flesh flies, drain flies, Phorid flies and fruit flies.</t>
        </is>
      </c>
      <c r="I8147" t="inlineStr">
        <is>
          <t>Critical</t>
        </is>
      </c>
      <c r="J8147" t="n">
        <v>46</v>
      </c>
      <c r="L8147" s="9">
        <f>A8147&amp;"-"&amp;TEXT(E8147,"yyyymmdd")</f>
        <v/>
      </c>
    </row>
    <row r="8148">
      <c r="A8148" t="n">
        <v>50116267</v>
      </c>
      <c r="B8148" t="inlineStr">
        <is>
          <t>Brooklyn</t>
        </is>
      </c>
      <c r="C8148" t="inlineStr">
        <is>
          <t>11218</t>
        </is>
      </c>
      <c r="D8148" t="inlineStr">
        <is>
          <t>Pizza</t>
        </is>
      </c>
      <c r="E8148" s="8" t="n">
        <v>46163</v>
      </c>
      <c r="F8148" t="inlineStr">
        <is>
          <t>Violations were cited in the following area(s).</t>
        </is>
      </c>
      <c r="G8148" t="inlineStr">
        <is>
          <t>06C</t>
        </is>
      </c>
      <c r="H814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148" t="inlineStr">
        <is>
          <t>Critical</t>
        </is>
      </c>
      <c r="J8148" t="n">
        <v>46</v>
      </c>
      <c r="L8148" s="9">
        <f>A8148&amp;"-"&amp;TEXT(E8148,"yyyymmdd")</f>
        <v/>
      </c>
    </row>
    <row r="8149">
      <c r="A8149" t="n">
        <v>50116267</v>
      </c>
      <c r="B8149" t="inlineStr">
        <is>
          <t>Brooklyn</t>
        </is>
      </c>
      <c r="C8149" t="inlineStr">
        <is>
          <t>11218</t>
        </is>
      </c>
      <c r="D8149" t="inlineStr">
        <is>
          <t>Pizza</t>
        </is>
      </c>
      <c r="E8149" s="8" t="n">
        <v>46163</v>
      </c>
      <c r="F8149" t="inlineStr">
        <is>
          <t>Violations were cited in the following area(s).</t>
        </is>
      </c>
      <c r="G8149" t="inlineStr">
        <is>
          <t>06D</t>
        </is>
      </c>
      <c r="H8149" t="inlineStr">
        <is>
          <t>Food contact surface not properly washed, rinsed and sanitized after each use and following any activity when contamination may have occurred.</t>
        </is>
      </c>
      <c r="I8149" t="inlineStr">
        <is>
          <t>Critical</t>
        </is>
      </c>
      <c r="J8149" t="n">
        <v>46</v>
      </c>
      <c r="L8149" s="9">
        <f>A8149&amp;"-"&amp;TEXT(E8149,"yyyymmdd")</f>
        <v/>
      </c>
    </row>
    <row r="8150">
      <c r="A8150" t="n">
        <v>50116267</v>
      </c>
      <c r="B8150" t="inlineStr">
        <is>
          <t>Brooklyn</t>
        </is>
      </c>
      <c r="C8150" t="inlineStr">
        <is>
          <t>11218</t>
        </is>
      </c>
      <c r="D8150" t="inlineStr">
        <is>
          <t>Pizza</t>
        </is>
      </c>
      <c r="E8150" s="8" t="n">
        <v>46163</v>
      </c>
      <c r="F8150" t="inlineStr">
        <is>
          <t>Violations were cited in the following area(s).</t>
        </is>
      </c>
      <c r="G8150" t="inlineStr">
        <is>
          <t>08A</t>
        </is>
      </c>
      <c r="H8150" t="inlineStr">
        <is>
          <t>Establishment is not free of harborage or conditions conducive to rodents, insects or other pests.</t>
        </is>
      </c>
      <c r="I8150" t="inlineStr">
        <is>
          <t>Not Critical</t>
        </is>
      </c>
      <c r="J8150" t="n">
        <v>46</v>
      </c>
      <c r="L8150" s="9">
        <f>A8150&amp;"-"&amp;TEXT(E8150,"yyyymmdd")</f>
        <v/>
      </c>
    </row>
    <row r="8151">
      <c r="A8151" t="n">
        <v>50116727</v>
      </c>
      <c r="B8151" t="inlineStr">
        <is>
          <t>Queens</t>
        </is>
      </c>
      <c r="C8151" t="inlineStr">
        <is>
          <t>11373</t>
        </is>
      </c>
      <c r="D8151" t="inlineStr">
        <is>
          <t>Chinese</t>
        </is>
      </c>
      <c r="E8151" s="8" t="n">
        <v>46163</v>
      </c>
      <c r="F8151" t="inlineStr">
        <is>
          <t>Violations were cited in the following area(s).</t>
        </is>
      </c>
      <c r="G8151" t="inlineStr">
        <is>
          <t>02G</t>
        </is>
      </c>
      <c r="H8151" t="inlineStr">
        <is>
          <t>Cold TCS food item held above 41 °F; smoked or processed fish held above 38 °F; intact raw eggs held above 45 °F; or reduced oxygen packaged (ROP) TCS foods held above required temperatures except during active necessary preparation.</t>
        </is>
      </c>
      <c r="I8151" t="inlineStr">
        <is>
          <t>Critical</t>
        </is>
      </c>
      <c r="J8151" t="n">
        <v>9</v>
      </c>
      <c r="K8151" t="inlineStr">
        <is>
          <t>A</t>
        </is>
      </c>
      <c r="L8151" s="9">
        <f>A8151&amp;"-"&amp;TEXT(E8151,"yyyymmdd")</f>
        <v/>
      </c>
    </row>
    <row r="8152">
      <c r="A8152" t="n">
        <v>50116727</v>
      </c>
      <c r="B8152" t="inlineStr">
        <is>
          <t>Queens</t>
        </is>
      </c>
      <c r="C8152" t="inlineStr">
        <is>
          <t>11373</t>
        </is>
      </c>
      <c r="D8152" t="inlineStr">
        <is>
          <t>Chinese</t>
        </is>
      </c>
      <c r="E8152" s="8" t="n">
        <v>46163</v>
      </c>
      <c r="F8152" t="inlineStr">
        <is>
          <t>Violations were cited in the following area(s).</t>
        </is>
      </c>
      <c r="G8152" t="inlineStr">
        <is>
          <t>09C</t>
        </is>
      </c>
      <c r="H8152" t="inlineStr">
        <is>
          <t>Design, construction, materials used or maintenance of food contact surface improper. Surface not easily cleanable, sanitized and maintained.</t>
        </is>
      </c>
      <c r="I8152" t="inlineStr">
        <is>
          <t>Not Critical</t>
        </is>
      </c>
      <c r="J8152" t="n">
        <v>9</v>
      </c>
      <c r="K8152" t="inlineStr">
        <is>
          <t>A</t>
        </is>
      </c>
      <c r="L8152" s="9">
        <f>A8152&amp;"-"&amp;TEXT(E8152,"yyyymmdd")</f>
        <v/>
      </c>
    </row>
    <row r="8153">
      <c r="A8153" t="n">
        <v>50123835</v>
      </c>
      <c r="B8153" t="inlineStr">
        <is>
          <t>Brooklyn</t>
        </is>
      </c>
      <c r="C8153" t="inlineStr">
        <is>
          <t>11233</t>
        </is>
      </c>
      <c r="D8153" t="inlineStr">
        <is>
          <t>Coffee/Tea</t>
        </is>
      </c>
      <c r="E8153" s="8" t="n">
        <v>46163</v>
      </c>
      <c r="F8153" t="inlineStr">
        <is>
          <t>Violations were cited in the following area(s).</t>
        </is>
      </c>
      <c r="G8153" t="inlineStr">
        <is>
          <t>06D</t>
        </is>
      </c>
      <c r="H8153" t="inlineStr">
        <is>
          <t>Food contact surface not properly washed, rinsed and sanitized after each use and following any activity when contamination may have occurred.</t>
        </is>
      </c>
      <c r="I8153" t="inlineStr">
        <is>
          <t>Critical</t>
        </is>
      </c>
      <c r="J8153" t="n">
        <v>10</v>
      </c>
      <c r="K8153" t="inlineStr">
        <is>
          <t>A</t>
        </is>
      </c>
      <c r="L8153" s="9">
        <f>A8153&amp;"-"&amp;TEXT(E8153,"yyyymmdd")</f>
        <v/>
      </c>
    </row>
    <row r="8154">
      <c r="A8154" t="n">
        <v>50123835</v>
      </c>
      <c r="B8154" t="inlineStr">
        <is>
          <t>Brooklyn</t>
        </is>
      </c>
      <c r="C8154" t="inlineStr">
        <is>
          <t>11233</t>
        </is>
      </c>
      <c r="D8154" t="inlineStr">
        <is>
          <t>Coffee/Tea</t>
        </is>
      </c>
      <c r="E8154" s="8" t="n">
        <v>46163</v>
      </c>
      <c r="F8154" t="inlineStr">
        <is>
          <t>Violations were cited in the following area(s).</t>
        </is>
      </c>
      <c r="G8154" t="inlineStr">
        <is>
          <t>10F</t>
        </is>
      </c>
      <c r="H8154" t="inlineStr">
        <is>
          <t>Non-food contact surface or equipment made of unacceptable material, not kept clean, or not properly sealed, raised, spaced or movable to allow accessibility for cleaning on all sides, above and underneath the unit.</t>
        </is>
      </c>
      <c r="I8154" t="inlineStr">
        <is>
          <t>Not Critical</t>
        </is>
      </c>
      <c r="J8154" t="n">
        <v>10</v>
      </c>
      <c r="K8154" t="inlineStr">
        <is>
          <t>A</t>
        </is>
      </c>
      <c r="L8154" s="9">
        <f>A8154&amp;"-"&amp;TEXT(E8154,"yyyymmdd")</f>
        <v/>
      </c>
    </row>
    <row r="8155">
      <c r="A8155" t="n">
        <v>50129048</v>
      </c>
      <c r="B8155" t="inlineStr">
        <is>
          <t>Manhattan</t>
        </is>
      </c>
      <c r="C8155" t="inlineStr">
        <is>
          <t>10022</t>
        </is>
      </c>
      <c r="D8155" t="inlineStr">
        <is>
          <t>American</t>
        </is>
      </c>
      <c r="E8155" s="8" t="n">
        <v>46163</v>
      </c>
      <c r="F8155" t="inlineStr">
        <is>
          <t>Violations were cited in the following area(s).</t>
        </is>
      </c>
      <c r="G8155" t="inlineStr">
        <is>
          <t>06D</t>
        </is>
      </c>
      <c r="H8155" t="inlineStr">
        <is>
          <t>Food contact surface not properly washed, rinsed and sanitized after each use and following any activity when contamination may have occurred.</t>
        </is>
      </c>
      <c r="I8155" t="inlineStr">
        <is>
          <t>Critical</t>
        </is>
      </c>
      <c r="J8155" t="n">
        <v>8</v>
      </c>
      <c r="K8155" t="inlineStr">
        <is>
          <t>A</t>
        </is>
      </c>
      <c r="L8155" s="9">
        <f>A8155&amp;"-"&amp;TEXT(E8155,"yyyymmdd")</f>
        <v/>
      </c>
    </row>
    <row r="8156">
      <c r="A8156" t="n">
        <v>50129048</v>
      </c>
      <c r="B8156" t="inlineStr">
        <is>
          <t>Manhattan</t>
        </is>
      </c>
      <c r="C8156" t="inlineStr">
        <is>
          <t>10022</t>
        </is>
      </c>
      <c r="D8156" t="inlineStr">
        <is>
          <t>American</t>
        </is>
      </c>
      <c r="E8156" s="8" t="n">
        <v>46163</v>
      </c>
      <c r="F8156" t="inlineStr">
        <is>
          <t>Violations were cited in the following area(s).</t>
        </is>
      </c>
      <c r="G8156" t="inlineStr">
        <is>
          <t>10A</t>
        </is>
      </c>
      <c r="H8156" t="inlineStr">
        <is>
          <t>Toilet facility not maintained or provided with toilet paper, waste receptacle or self-closing door.</t>
        </is>
      </c>
      <c r="I8156" t="inlineStr">
        <is>
          <t>Not Critical</t>
        </is>
      </c>
      <c r="J8156" t="n">
        <v>8</v>
      </c>
      <c r="K8156" t="inlineStr">
        <is>
          <t>A</t>
        </is>
      </c>
      <c r="L8156" s="9">
        <f>A8156&amp;"-"&amp;TEXT(E8156,"yyyymmdd")</f>
        <v/>
      </c>
    </row>
    <row r="8157">
      <c r="A8157" t="n">
        <v>50130679</v>
      </c>
      <c r="B8157" t="inlineStr">
        <is>
          <t>Queens</t>
        </is>
      </c>
      <c r="C8157" t="inlineStr">
        <is>
          <t>11419</t>
        </is>
      </c>
      <c r="D8157" t="inlineStr">
        <is>
          <t>Caribbean</t>
        </is>
      </c>
      <c r="E8157" s="8" t="n">
        <v>46163</v>
      </c>
      <c r="F8157" t="inlineStr">
        <is>
          <t>Violations were cited in the following area(s).</t>
        </is>
      </c>
      <c r="G8157" t="inlineStr">
        <is>
          <t>02B</t>
        </is>
      </c>
      <c r="H8157" t="inlineStr">
        <is>
          <t>Hot TCS food item not held at or above 140 °F.</t>
        </is>
      </c>
      <c r="I8157" t="inlineStr">
        <is>
          <t>Critical</t>
        </is>
      </c>
      <c r="J8157" t="n">
        <v>51</v>
      </c>
      <c r="L8157" s="9">
        <f>A8157&amp;"-"&amp;TEXT(E8157,"yyyymmdd")</f>
        <v/>
      </c>
    </row>
    <row r="8158">
      <c r="A8158" t="n">
        <v>50130679</v>
      </c>
      <c r="B8158" t="inlineStr">
        <is>
          <t>Queens</t>
        </is>
      </c>
      <c r="C8158" t="inlineStr">
        <is>
          <t>11419</t>
        </is>
      </c>
      <c r="D8158" t="inlineStr">
        <is>
          <t>Caribbean</t>
        </is>
      </c>
      <c r="E8158" s="8" t="n">
        <v>46163</v>
      </c>
      <c r="F8158" t="inlineStr">
        <is>
          <t>Violations were cited in the following area(s).</t>
        </is>
      </c>
      <c r="G8158" t="inlineStr">
        <is>
          <t>02G</t>
        </is>
      </c>
      <c r="H8158" t="inlineStr">
        <is>
          <t>Cold TCS food item held above 41 °F; smoked or processed fish held above 38 °F; intact raw eggs held above 45 °F; or reduced oxygen packaged (ROP) TCS foods held above required temperatures except during active necessary preparation.</t>
        </is>
      </c>
      <c r="I8158" t="inlineStr">
        <is>
          <t>Critical</t>
        </is>
      </c>
      <c r="J8158" t="n">
        <v>51</v>
      </c>
      <c r="L8158" s="9">
        <f>A8158&amp;"-"&amp;TEXT(E8158,"yyyymmdd")</f>
        <v/>
      </c>
    </row>
    <row r="8159">
      <c r="A8159" t="n">
        <v>50130679</v>
      </c>
      <c r="B8159" t="inlineStr">
        <is>
          <t>Queens</t>
        </is>
      </c>
      <c r="C8159" t="inlineStr">
        <is>
          <t>11419</t>
        </is>
      </c>
      <c r="D8159" t="inlineStr">
        <is>
          <t>Caribbean</t>
        </is>
      </c>
      <c r="E8159" s="8" t="n">
        <v>46163</v>
      </c>
      <c r="F8159" t="inlineStr">
        <is>
          <t>Violations were cited in the following area(s).</t>
        </is>
      </c>
      <c r="G8159" t="inlineStr">
        <is>
          <t>04H</t>
        </is>
      </c>
      <c r="H8159" t="inlineStr">
        <is>
          <t>Raw, cooked or prepared food is adulterated, contaminated, cross-contaminated, or not discarded in accordance with HACCP plan.</t>
        </is>
      </c>
      <c r="I8159" t="inlineStr">
        <is>
          <t>Critical</t>
        </is>
      </c>
      <c r="J8159" t="n">
        <v>51</v>
      </c>
      <c r="L8159" s="9">
        <f>A8159&amp;"-"&amp;TEXT(E8159,"yyyymmdd")</f>
        <v/>
      </c>
    </row>
    <row r="8160">
      <c r="A8160" t="n">
        <v>50130679</v>
      </c>
      <c r="B8160" t="inlineStr">
        <is>
          <t>Queens</t>
        </is>
      </c>
      <c r="C8160" t="inlineStr">
        <is>
          <t>11419</t>
        </is>
      </c>
      <c r="D8160" t="inlineStr">
        <is>
          <t>Caribbean</t>
        </is>
      </c>
      <c r="E8160" s="8" t="n">
        <v>46163</v>
      </c>
      <c r="F8160" t="inlineStr">
        <is>
          <t>Violations were cited in the following area(s).</t>
        </is>
      </c>
      <c r="G8160" t="inlineStr">
        <is>
          <t>04L</t>
        </is>
      </c>
      <c r="H8160" t="inlineStr">
        <is>
          <t>Evidence of mice or live mice in establishment's food or non-food areas.</t>
        </is>
      </c>
      <c r="I8160" t="inlineStr">
        <is>
          <t>Critical</t>
        </is>
      </c>
      <c r="J8160" t="n">
        <v>51</v>
      </c>
      <c r="L8160" s="9">
        <f>A8160&amp;"-"&amp;TEXT(E8160,"yyyymmdd")</f>
        <v/>
      </c>
    </row>
    <row r="8161">
      <c r="A8161" t="n">
        <v>50130679</v>
      </c>
      <c r="B8161" t="inlineStr">
        <is>
          <t>Queens</t>
        </is>
      </c>
      <c r="C8161" t="inlineStr">
        <is>
          <t>11419</t>
        </is>
      </c>
      <c r="D8161" t="inlineStr">
        <is>
          <t>Caribbean</t>
        </is>
      </c>
      <c r="E8161" s="8" t="n">
        <v>46163</v>
      </c>
      <c r="F8161" t="inlineStr">
        <is>
          <t>Violations were cited in the following area(s).</t>
        </is>
      </c>
      <c r="G8161" t="inlineStr">
        <is>
          <t>04M</t>
        </is>
      </c>
      <c r="H8161" t="inlineStr">
        <is>
          <t>Live roaches in facility's food or non-food area.</t>
        </is>
      </c>
      <c r="I8161" t="inlineStr">
        <is>
          <t>Critical</t>
        </is>
      </c>
      <c r="J8161" t="n">
        <v>51</v>
      </c>
      <c r="L8161" s="9">
        <f>A8161&amp;"-"&amp;TEXT(E8161,"yyyymmdd")</f>
        <v/>
      </c>
    </row>
    <row r="8162">
      <c r="A8162" t="n">
        <v>50130679</v>
      </c>
      <c r="B8162" t="inlineStr">
        <is>
          <t>Queens</t>
        </is>
      </c>
      <c r="C8162" t="inlineStr">
        <is>
          <t>11419</t>
        </is>
      </c>
      <c r="D8162" t="inlineStr">
        <is>
          <t>Caribbean</t>
        </is>
      </c>
      <c r="E8162" s="8" t="n">
        <v>46163</v>
      </c>
      <c r="F8162" t="inlineStr">
        <is>
          <t>Violations were cited in the following area(s).</t>
        </is>
      </c>
      <c r="G8162" t="inlineStr">
        <is>
          <t>05D</t>
        </is>
      </c>
      <c r="H816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162" t="inlineStr">
        <is>
          <t>Critical</t>
        </is>
      </c>
      <c r="J8162" t="n">
        <v>51</v>
      </c>
      <c r="L8162" s="9">
        <f>A8162&amp;"-"&amp;TEXT(E8162,"yyyymmdd")</f>
        <v/>
      </c>
    </row>
    <row r="8163">
      <c r="A8163" t="n">
        <v>50130679</v>
      </c>
      <c r="B8163" t="inlineStr">
        <is>
          <t>Queens</t>
        </is>
      </c>
      <c r="C8163" t="inlineStr">
        <is>
          <t>11419</t>
        </is>
      </c>
      <c r="D8163" t="inlineStr">
        <is>
          <t>Caribbean</t>
        </is>
      </c>
      <c r="E8163" s="8" t="n">
        <v>46163</v>
      </c>
      <c r="F8163" t="inlineStr">
        <is>
          <t>Violations were cited in the following area(s).</t>
        </is>
      </c>
      <c r="G8163" t="inlineStr">
        <is>
          <t>08A</t>
        </is>
      </c>
      <c r="H8163" t="inlineStr">
        <is>
          <t>Establishment is not free of harborage or conditions conducive to rodents, insects or other pests.</t>
        </is>
      </c>
      <c r="I8163" t="inlineStr">
        <is>
          <t>Not Critical</t>
        </is>
      </c>
      <c r="J8163" t="n">
        <v>51</v>
      </c>
      <c r="L8163" s="9">
        <f>A8163&amp;"-"&amp;TEXT(E8163,"yyyymmdd")</f>
        <v/>
      </c>
    </row>
    <row r="8164">
      <c r="A8164" t="n">
        <v>50130679</v>
      </c>
      <c r="B8164" t="inlineStr">
        <is>
          <t>Queens</t>
        </is>
      </c>
      <c r="C8164" t="inlineStr">
        <is>
          <t>11419</t>
        </is>
      </c>
      <c r="D8164" t="inlineStr">
        <is>
          <t>Caribbean</t>
        </is>
      </c>
      <c r="E8164" s="8" t="n">
        <v>46163</v>
      </c>
      <c r="F8164" t="inlineStr">
        <is>
          <t>Violations were cited in the following area(s).</t>
        </is>
      </c>
      <c r="G8164" t="inlineStr">
        <is>
          <t>10E</t>
        </is>
      </c>
      <c r="H8164" t="inlineStr">
        <is>
          <t>Accurate thermometer not provided or properly located in refrigerated, cold storage or hot holding equipment</t>
        </is>
      </c>
      <c r="I8164" t="inlineStr">
        <is>
          <t>Not Critical</t>
        </is>
      </c>
      <c r="J8164" t="n">
        <v>51</v>
      </c>
      <c r="L8164" s="9">
        <f>A8164&amp;"-"&amp;TEXT(E8164,"yyyymmdd")</f>
        <v/>
      </c>
    </row>
    <row r="8165">
      <c r="A8165" t="n">
        <v>50130679</v>
      </c>
      <c r="B8165" t="inlineStr">
        <is>
          <t>Queens</t>
        </is>
      </c>
      <c r="C8165" t="inlineStr">
        <is>
          <t>11419</t>
        </is>
      </c>
      <c r="D8165" t="inlineStr">
        <is>
          <t>Caribbean</t>
        </is>
      </c>
      <c r="E8165" s="8" t="n">
        <v>46163</v>
      </c>
      <c r="F8165" t="inlineStr">
        <is>
          <t>Violations were cited in the following area(s).</t>
        </is>
      </c>
      <c r="G8165" t="inlineStr">
        <is>
          <t>10F</t>
        </is>
      </c>
      <c r="H8165" t="inlineStr">
        <is>
          <t>Non-food contact surface or equipment made of unacceptable material, not kept clean, or not properly sealed, raised, spaced or movable to allow accessibility for cleaning on all sides, above and underneath the unit.</t>
        </is>
      </c>
      <c r="I8165" t="inlineStr">
        <is>
          <t>Not Critical</t>
        </is>
      </c>
      <c r="J8165" t="n">
        <v>51</v>
      </c>
      <c r="L8165" s="9">
        <f>A8165&amp;"-"&amp;TEXT(E8165,"yyyymmdd")</f>
        <v/>
      </c>
    </row>
    <row r="8166">
      <c r="A8166" t="n">
        <v>50132543</v>
      </c>
      <c r="B8166" t="inlineStr">
        <is>
          <t>Manhattan</t>
        </is>
      </c>
      <c r="C8166" t="inlineStr">
        <is>
          <t>10029</t>
        </is>
      </c>
      <c r="D8166" t="inlineStr">
        <is>
          <t>Juice, Smoothies, Fruit Salads</t>
        </is>
      </c>
      <c r="E8166" s="8" t="n">
        <v>46163</v>
      </c>
      <c r="F8166" t="inlineStr">
        <is>
          <t>Violations were cited in the following area(s).</t>
        </is>
      </c>
      <c r="G8166" t="inlineStr">
        <is>
          <t>04H</t>
        </is>
      </c>
      <c r="H8166" t="inlineStr">
        <is>
          <t>Raw, cooked or prepared food is adulterated, contaminated, cross-contaminated, or not discarded in accordance with HACCP plan.</t>
        </is>
      </c>
      <c r="I8166" t="inlineStr">
        <is>
          <t>Critical</t>
        </is>
      </c>
      <c r="J8166" t="n">
        <v>25</v>
      </c>
      <c r="L8166" s="9">
        <f>A8166&amp;"-"&amp;TEXT(E8166,"yyyymmdd")</f>
        <v/>
      </c>
    </row>
    <row r="8167">
      <c r="A8167" t="n">
        <v>50132543</v>
      </c>
      <c r="B8167" t="inlineStr">
        <is>
          <t>Manhattan</t>
        </is>
      </c>
      <c r="C8167" t="inlineStr">
        <is>
          <t>10029</t>
        </is>
      </c>
      <c r="D8167" t="inlineStr">
        <is>
          <t>Juice, Smoothies, Fruit Salads</t>
        </is>
      </c>
      <c r="E8167" s="8" t="n">
        <v>46163</v>
      </c>
      <c r="F8167" t="inlineStr">
        <is>
          <t>Violations were cited in the following area(s).</t>
        </is>
      </c>
      <c r="G8167" t="inlineStr">
        <is>
          <t>04N</t>
        </is>
      </c>
      <c r="H8167" t="inlineStr">
        <is>
          <t>Filth flies or food/refuse/sewage associated with (FRSA) flies or other nuisance pests in establishment’s food and/or non-food areas. FRSA flies include house flies, blow flies, bottle flies, flesh flies, drain flies, Phorid flies and fruit flies.</t>
        </is>
      </c>
      <c r="I8167" t="inlineStr">
        <is>
          <t>Critical</t>
        </is>
      </c>
      <c r="J8167" t="n">
        <v>25</v>
      </c>
      <c r="L8167" s="9">
        <f>A8167&amp;"-"&amp;TEXT(E8167,"yyyymmdd")</f>
        <v/>
      </c>
    </row>
    <row r="8168">
      <c r="A8168" t="n">
        <v>50132543</v>
      </c>
      <c r="B8168" t="inlineStr">
        <is>
          <t>Manhattan</t>
        </is>
      </c>
      <c r="C8168" t="inlineStr">
        <is>
          <t>10029</t>
        </is>
      </c>
      <c r="D8168" t="inlineStr">
        <is>
          <t>Juice, Smoothies, Fruit Salads</t>
        </is>
      </c>
      <c r="E8168" s="8" t="n">
        <v>46163</v>
      </c>
      <c r="F8168" t="inlineStr">
        <is>
          <t>Violations were cited in the following area(s).</t>
        </is>
      </c>
      <c r="G8168" t="inlineStr">
        <is>
          <t>06E</t>
        </is>
      </c>
      <c r="H8168" t="inlineStr">
        <is>
          <t>Sanitized equipment or utensil, including in-use food dispensing utensil, improperly used or stored.</t>
        </is>
      </c>
      <c r="I8168" t="inlineStr">
        <is>
          <t>Critical</t>
        </is>
      </c>
      <c r="J8168" t="n">
        <v>25</v>
      </c>
      <c r="L8168" s="9">
        <f>A8168&amp;"-"&amp;TEXT(E8168,"yyyymmdd")</f>
        <v/>
      </c>
    </row>
    <row r="8169">
      <c r="A8169" t="n">
        <v>50132543</v>
      </c>
      <c r="B8169" t="inlineStr">
        <is>
          <t>Manhattan</t>
        </is>
      </c>
      <c r="C8169" t="inlineStr">
        <is>
          <t>10029</t>
        </is>
      </c>
      <c r="D8169" t="inlineStr">
        <is>
          <t>Juice, Smoothies, Fruit Salads</t>
        </is>
      </c>
      <c r="E8169" s="8" t="n">
        <v>46163</v>
      </c>
      <c r="F8169" t="inlineStr">
        <is>
          <t>Violations were cited in the following area(s).</t>
        </is>
      </c>
      <c r="G8169" t="inlineStr">
        <is>
          <t>08A</t>
        </is>
      </c>
      <c r="H8169" t="inlineStr">
        <is>
          <t>Establishment is not free of harborage or conditions conducive to rodents, insects or other pests.</t>
        </is>
      </c>
      <c r="I8169" t="inlineStr">
        <is>
          <t>Not Critical</t>
        </is>
      </c>
      <c r="J8169" t="n">
        <v>25</v>
      </c>
      <c r="L8169" s="9">
        <f>A8169&amp;"-"&amp;TEXT(E8169,"yyyymmdd")</f>
        <v/>
      </c>
    </row>
    <row r="8170">
      <c r="A8170" t="n">
        <v>50135276</v>
      </c>
      <c r="B8170" t="inlineStr">
        <is>
          <t>Manhattan</t>
        </is>
      </c>
      <c r="C8170" t="inlineStr">
        <is>
          <t>10025</t>
        </is>
      </c>
      <c r="D8170" t="inlineStr">
        <is>
          <t>New American</t>
        </is>
      </c>
      <c r="E8170" s="8" t="n">
        <v>46163</v>
      </c>
      <c r="F8170" t="inlineStr">
        <is>
          <t>Violations were cited in the following area(s).</t>
        </is>
      </c>
      <c r="G8170" t="inlineStr">
        <is>
          <t>02B</t>
        </is>
      </c>
      <c r="H8170" t="inlineStr">
        <is>
          <t>Hot TCS food item not held at or above 140 °F.</t>
        </is>
      </c>
      <c r="I8170" t="inlineStr">
        <is>
          <t>Critical</t>
        </is>
      </c>
      <c r="J8170" t="n">
        <v>11</v>
      </c>
      <c r="K8170" t="inlineStr">
        <is>
          <t>A</t>
        </is>
      </c>
      <c r="L8170" s="9">
        <f>A8170&amp;"-"&amp;TEXT(E8170,"yyyymmdd")</f>
        <v/>
      </c>
    </row>
    <row r="8171">
      <c r="A8171" t="n">
        <v>50135276</v>
      </c>
      <c r="B8171" t="inlineStr">
        <is>
          <t>Manhattan</t>
        </is>
      </c>
      <c r="C8171" t="inlineStr">
        <is>
          <t>10025</t>
        </is>
      </c>
      <c r="D8171" t="inlineStr">
        <is>
          <t>New American</t>
        </is>
      </c>
      <c r="E8171" s="8" t="n">
        <v>46163</v>
      </c>
      <c r="F8171" t="inlineStr">
        <is>
          <t>Violations were cited in the following area(s).</t>
        </is>
      </c>
      <c r="G8171" t="inlineStr">
        <is>
          <t>10B</t>
        </is>
      </c>
      <c r="H8171" t="inlineStr">
        <is>
          <t>Anti-siphonage or back-flow prevention device not provided where required; equipment or floor not properly drained; sewage disposal system in disrepair or not functioning properly. Condensation or liquid waste improperly disposed of.</t>
        </is>
      </c>
      <c r="I8171" t="inlineStr">
        <is>
          <t>Not Critical</t>
        </is>
      </c>
      <c r="J8171" t="n">
        <v>11</v>
      </c>
      <c r="K8171" t="inlineStr">
        <is>
          <t>A</t>
        </is>
      </c>
      <c r="L8171" s="9">
        <f>A8171&amp;"-"&amp;TEXT(E8171,"yyyymmdd")</f>
        <v/>
      </c>
    </row>
    <row r="8172">
      <c r="A8172" t="n">
        <v>50140908</v>
      </c>
      <c r="B8172" t="inlineStr">
        <is>
          <t>Bronx</t>
        </is>
      </c>
      <c r="C8172" t="inlineStr">
        <is>
          <t>10461</t>
        </is>
      </c>
      <c r="D8172" t="inlineStr">
        <is>
          <t>Fusion</t>
        </is>
      </c>
      <c r="E8172" s="8" t="n">
        <v>46163</v>
      </c>
      <c r="F8172" t="inlineStr">
        <is>
          <t>Violations were cited in the following area(s).</t>
        </is>
      </c>
      <c r="G8172" t="inlineStr">
        <is>
          <t>04H</t>
        </is>
      </c>
      <c r="H8172" t="inlineStr">
        <is>
          <t>Raw, cooked or prepared food is adulterated, contaminated, cross-contaminated, or not discarded in accordance with HACCP plan.</t>
        </is>
      </c>
      <c r="I8172" t="inlineStr">
        <is>
          <t>Critical</t>
        </is>
      </c>
      <c r="J8172" t="n">
        <v>24</v>
      </c>
      <c r="L8172" s="9">
        <f>A8172&amp;"-"&amp;TEXT(E8172,"yyyymmdd")</f>
        <v/>
      </c>
    </row>
    <row r="8173">
      <c r="A8173" t="n">
        <v>50140908</v>
      </c>
      <c r="B8173" t="inlineStr">
        <is>
          <t>Bronx</t>
        </is>
      </c>
      <c r="C8173" t="inlineStr">
        <is>
          <t>10461</t>
        </is>
      </c>
      <c r="D8173" t="inlineStr">
        <is>
          <t>Fusion</t>
        </is>
      </c>
      <c r="E8173" s="8" t="n">
        <v>46163</v>
      </c>
      <c r="F8173" t="inlineStr">
        <is>
          <t>Violations were cited in the following area(s).</t>
        </is>
      </c>
      <c r="G8173" t="inlineStr">
        <is>
          <t>04L</t>
        </is>
      </c>
      <c r="H8173" t="inlineStr">
        <is>
          <t>Evidence of mice or live mice in establishment's food or non-food areas.</t>
        </is>
      </c>
      <c r="I8173" t="inlineStr">
        <is>
          <t>Critical</t>
        </is>
      </c>
      <c r="J8173" t="n">
        <v>24</v>
      </c>
      <c r="L8173" s="9">
        <f>A8173&amp;"-"&amp;TEXT(E8173,"yyyymmdd")</f>
        <v/>
      </c>
    </row>
    <row r="8174">
      <c r="A8174" t="n">
        <v>50140908</v>
      </c>
      <c r="B8174" t="inlineStr">
        <is>
          <t>Bronx</t>
        </is>
      </c>
      <c r="C8174" t="inlineStr">
        <is>
          <t>10461</t>
        </is>
      </c>
      <c r="D8174" t="inlineStr">
        <is>
          <t>Fusion</t>
        </is>
      </c>
      <c r="E8174" s="8" t="n">
        <v>46163</v>
      </c>
      <c r="F8174" t="inlineStr">
        <is>
          <t>Violations were cited in the following area(s).</t>
        </is>
      </c>
      <c r="G8174" t="inlineStr">
        <is>
          <t>06B</t>
        </is>
      </c>
      <c r="H8174" t="inlineStr">
        <is>
          <t>Tobacco or electronic cigarette use, eating, or drinking from open container in food preparation, food storage or dishwashing area.</t>
        </is>
      </c>
      <c r="I8174" t="inlineStr">
        <is>
          <t>Critical</t>
        </is>
      </c>
      <c r="J8174" t="n">
        <v>24</v>
      </c>
      <c r="L8174" s="9">
        <f>A8174&amp;"-"&amp;TEXT(E8174,"yyyymmdd")</f>
        <v/>
      </c>
    </row>
    <row r="8175">
      <c r="A8175" t="n">
        <v>50140908</v>
      </c>
      <c r="B8175" t="inlineStr">
        <is>
          <t>Bronx</t>
        </is>
      </c>
      <c r="C8175" t="inlineStr">
        <is>
          <t>10461</t>
        </is>
      </c>
      <c r="D8175" t="inlineStr">
        <is>
          <t>Fusion</t>
        </is>
      </c>
      <c r="E8175" s="8" t="n">
        <v>46163</v>
      </c>
      <c r="F8175" t="inlineStr">
        <is>
          <t>Violations were cited in the following area(s).</t>
        </is>
      </c>
      <c r="G8175" t="inlineStr">
        <is>
          <t>08A</t>
        </is>
      </c>
      <c r="H8175" t="inlineStr">
        <is>
          <t>Establishment is not free of harborage or conditions conducive to rodents, insects or other pests.</t>
        </is>
      </c>
      <c r="I8175" t="inlineStr">
        <is>
          <t>Not Critical</t>
        </is>
      </c>
      <c r="J8175" t="n">
        <v>24</v>
      </c>
      <c r="L8175" s="9">
        <f>A8175&amp;"-"&amp;TEXT(E8175,"yyyymmdd")</f>
        <v/>
      </c>
    </row>
    <row r="8176">
      <c r="A8176" t="n">
        <v>50140908</v>
      </c>
      <c r="B8176" t="inlineStr">
        <is>
          <t>Bronx</t>
        </is>
      </c>
      <c r="C8176" t="inlineStr">
        <is>
          <t>10461</t>
        </is>
      </c>
      <c r="D8176" t="inlineStr">
        <is>
          <t>Fusion</t>
        </is>
      </c>
      <c r="E8176" s="8" t="n">
        <v>46163</v>
      </c>
      <c r="F8176" t="inlineStr">
        <is>
          <t>Violations were cited in the following area(s).</t>
        </is>
      </c>
      <c r="G8176" t="inlineStr">
        <is>
          <t>09B</t>
        </is>
      </c>
      <c r="H8176" t="inlineStr">
        <is>
          <t>Thawing procedure improper.</t>
        </is>
      </c>
      <c r="I8176" t="inlineStr">
        <is>
          <t>Not Critical</t>
        </is>
      </c>
      <c r="J8176" t="n">
        <v>24</v>
      </c>
      <c r="L8176" s="9">
        <f>A8176&amp;"-"&amp;TEXT(E8176,"yyyymmdd")</f>
        <v/>
      </c>
    </row>
    <row r="8177">
      <c r="A8177" t="n">
        <v>50142286</v>
      </c>
      <c r="B8177" t="inlineStr">
        <is>
          <t>Queens</t>
        </is>
      </c>
      <c r="C8177" t="inlineStr">
        <is>
          <t>11101</t>
        </is>
      </c>
      <c r="D8177" t="inlineStr">
        <is>
          <t>Fusion</t>
        </is>
      </c>
      <c r="E8177" s="8" t="n">
        <v>46163</v>
      </c>
      <c r="F8177" t="inlineStr">
        <is>
          <t>Violations were cited in the following area(s).</t>
        </is>
      </c>
      <c r="G8177" t="inlineStr">
        <is>
          <t>02B</t>
        </is>
      </c>
      <c r="H8177" t="inlineStr">
        <is>
          <t>Hot TCS food item not held at or above 140 °F.</t>
        </is>
      </c>
      <c r="I8177" t="inlineStr">
        <is>
          <t>Critical</t>
        </is>
      </c>
      <c r="J8177" t="n">
        <v>37</v>
      </c>
      <c r="K8177" t="inlineStr">
        <is>
          <t>N</t>
        </is>
      </c>
      <c r="L8177" s="9">
        <f>A8177&amp;"-"&amp;TEXT(E8177,"yyyymmdd")</f>
        <v/>
      </c>
    </row>
    <row r="8178">
      <c r="A8178" t="n">
        <v>50142286</v>
      </c>
      <c r="B8178" t="inlineStr">
        <is>
          <t>Queens</t>
        </is>
      </c>
      <c r="C8178" t="inlineStr">
        <is>
          <t>11101</t>
        </is>
      </c>
      <c r="D8178" t="inlineStr">
        <is>
          <t>Fusion</t>
        </is>
      </c>
      <c r="E8178" s="8" t="n">
        <v>46163</v>
      </c>
      <c r="F8178" t="inlineStr">
        <is>
          <t>Violations were cited in the following area(s).</t>
        </is>
      </c>
      <c r="G8178" t="inlineStr">
        <is>
          <t>02H</t>
        </is>
      </c>
      <c r="H8178" t="inlineStr">
        <is>
          <t>After cooking or removal from hot holding, TCS food not cooled by an approved method whereby the internal temperature is reduced from 140 °F to 70 °F or less within 2 hours, and from 70 °F to 41 °F or less within 4 additional hours.</t>
        </is>
      </c>
      <c r="I8178" t="inlineStr">
        <is>
          <t>Critical</t>
        </is>
      </c>
      <c r="J8178" t="n">
        <v>37</v>
      </c>
      <c r="K8178" t="inlineStr">
        <is>
          <t>N</t>
        </is>
      </c>
      <c r="L8178" s="9">
        <f>A8178&amp;"-"&amp;TEXT(E8178,"yyyymmdd")</f>
        <v/>
      </c>
    </row>
    <row r="8179">
      <c r="A8179" t="n">
        <v>50142286</v>
      </c>
      <c r="B8179" t="inlineStr">
        <is>
          <t>Queens</t>
        </is>
      </c>
      <c r="C8179" t="inlineStr">
        <is>
          <t>11101</t>
        </is>
      </c>
      <c r="D8179" t="inlineStr">
        <is>
          <t>Fusion</t>
        </is>
      </c>
      <c r="E8179" s="8" t="n">
        <v>46163</v>
      </c>
      <c r="F8179" t="inlineStr">
        <is>
          <t>Violations were cited in the following area(s).</t>
        </is>
      </c>
      <c r="G8179" t="inlineStr">
        <is>
          <t>04A</t>
        </is>
      </c>
      <c r="H8179" t="inlineStr">
        <is>
          <t>Food Protection Certificate (FPC) not held by manager or supervisor of food operations.</t>
        </is>
      </c>
      <c r="I8179" t="inlineStr">
        <is>
          <t>Critical</t>
        </is>
      </c>
      <c r="J8179" t="n">
        <v>37</v>
      </c>
      <c r="K8179" t="inlineStr">
        <is>
          <t>N</t>
        </is>
      </c>
      <c r="L8179" s="9">
        <f>A8179&amp;"-"&amp;TEXT(E8179,"yyyymmdd")</f>
        <v/>
      </c>
    </row>
    <row r="8180">
      <c r="A8180" t="n">
        <v>50142286</v>
      </c>
      <c r="B8180" t="inlineStr">
        <is>
          <t>Queens</t>
        </is>
      </c>
      <c r="C8180" t="inlineStr">
        <is>
          <t>11101</t>
        </is>
      </c>
      <c r="D8180" t="inlineStr">
        <is>
          <t>Fusion</t>
        </is>
      </c>
      <c r="E8180" s="8" t="n">
        <v>46163</v>
      </c>
      <c r="F8180" t="inlineStr">
        <is>
          <t>Violations were cited in the following area(s).</t>
        </is>
      </c>
      <c r="G8180" t="inlineStr">
        <is>
          <t>06D</t>
        </is>
      </c>
      <c r="H8180" t="inlineStr">
        <is>
          <t>Food contact surface not properly washed, rinsed and sanitized after each use and following any activity when contamination may have occurred.</t>
        </is>
      </c>
      <c r="I8180" t="inlineStr">
        <is>
          <t>Critical</t>
        </is>
      </c>
      <c r="J8180" t="n">
        <v>37</v>
      </c>
      <c r="K8180" t="inlineStr">
        <is>
          <t>N</t>
        </is>
      </c>
      <c r="L8180" s="9">
        <f>A8180&amp;"-"&amp;TEXT(E8180,"yyyymmdd")</f>
        <v/>
      </c>
    </row>
    <row r="8181">
      <c r="A8181" t="n">
        <v>50142286</v>
      </c>
      <c r="B8181" t="inlineStr">
        <is>
          <t>Queens</t>
        </is>
      </c>
      <c r="C8181" t="inlineStr">
        <is>
          <t>11101</t>
        </is>
      </c>
      <c r="D8181" t="inlineStr">
        <is>
          <t>Fusion</t>
        </is>
      </c>
      <c r="E8181" s="8" t="n">
        <v>46163</v>
      </c>
      <c r="F8181" t="inlineStr">
        <is>
          <t>Violations were cited in the following area(s).</t>
        </is>
      </c>
      <c r="G8181" t="inlineStr">
        <is>
          <t>10G</t>
        </is>
      </c>
      <c r="H8181" t="inlineStr">
        <is>
          <t>Dishwashing and ware washing: Cleaning and sanitizing of tableware, including dishes, utensils, and equipment deficient.</t>
        </is>
      </c>
      <c r="I8181" t="inlineStr">
        <is>
          <t>Not Critical</t>
        </is>
      </c>
      <c r="J8181" t="n">
        <v>37</v>
      </c>
      <c r="K8181" t="inlineStr">
        <is>
          <t>N</t>
        </is>
      </c>
      <c r="L8181" s="9">
        <f>A8181&amp;"-"&amp;TEXT(E8181,"yyyymmdd")</f>
        <v/>
      </c>
    </row>
    <row r="8182">
      <c r="A8182" t="n">
        <v>50142820</v>
      </c>
      <c r="B8182" t="inlineStr">
        <is>
          <t>Brooklyn</t>
        </is>
      </c>
      <c r="C8182" t="inlineStr">
        <is>
          <t>11220</t>
        </is>
      </c>
      <c r="D8182" t="inlineStr">
        <is>
          <t>Thai</t>
        </is>
      </c>
      <c r="E8182" s="8" t="n">
        <v>46163</v>
      </c>
      <c r="F8182" t="inlineStr">
        <is>
          <t>Violations were cited in the following area(s).</t>
        </is>
      </c>
      <c r="G8182" t="inlineStr">
        <is>
          <t>06A</t>
        </is>
      </c>
      <c r="H8182" t="inlineStr">
        <is>
          <t>Personal cleanliness is inadequate. Outer garment soiled with possible contaminant. Effective hair restraint not worn where required. Jewelry worn on hands or arms. Fingernail polish worn or fingernails not kept clean and trimmed.</t>
        </is>
      </c>
      <c r="I8182" t="inlineStr">
        <is>
          <t>Critical</t>
        </is>
      </c>
      <c r="J8182" t="n">
        <v>8</v>
      </c>
      <c r="K8182" t="inlineStr">
        <is>
          <t>A</t>
        </is>
      </c>
      <c r="L8182" s="9">
        <f>A8182&amp;"-"&amp;TEXT(E8182,"yyyymmdd")</f>
        <v/>
      </c>
    </row>
    <row r="8183">
      <c r="A8183" t="n">
        <v>50142820</v>
      </c>
      <c r="B8183" t="inlineStr">
        <is>
          <t>Brooklyn</t>
        </is>
      </c>
      <c r="C8183" t="inlineStr">
        <is>
          <t>11220</t>
        </is>
      </c>
      <c r="D8183" t="inlineStr">
        <is>
          <t>Thai</t>
        </is>
      </c>
      <c r="E8183" s="8" t="n">
        <v>46163</v>
      </c>
      <c r="F8183" t="inlineStr">
        <is>
          <t>Violations were cited in the following area(s).</t>
        </is>
      </c>
      <c r="G8183" t="inlineStr">
        <is>
          <t>10B</t>
        </is>
      </c>
      <c r="H8183" t="inlineStr">
        <is>
          <t>Anti-siphonage or back-flow prevention device not provided where required; equipment or floor not properly drained; sewage disposal system in disrepair or not functioning properly. Condensation or liquid waste improperly disposed of.</t>
        </is>
      </c>
      <c r="I8183" t="inlineStr">
        <is>
          <t>Not Critical</t>
        </is>
      </c>
      <c r="J8183" t="n">
        <v>8</v>
      </c>
      <c r="K8183" t="inlineStr">
        <is>
          <t>A</t>
        </is>
      </c>
      <c r="L8183" s="9">
        <f>A8183&amp;"-"&amp;TEXT(E8183,"yyyymmdd")</f>
        <v/>
      </c>
    </row>
    <row r="8184">
      <c r="A8184" t="n">
        <v>50144600</v>
      </c>
      <c r="B8184" t="inlineStr">
        <is>
          <t>Brooklyn</t>
        </is>
      </c>
      <c r="C8184" t="inlineStr">
        <is>
          <t>11218</t>
        </is>
      </c>
      <c r="D8184" t="inlineStr">
        <is>
          <t>Mexican</t>
        </is>
      </c>
      <c r="E8184" s="8" t="n">
        <v>46163</v>
      </c>
      <c r="F8184" t="inlineStr">
        <is>
          <t>Violations were cited in the following area(s).</t>
        </is>
      </c>
      <c r="G8184" t="inlineStr">
        <is>
          <t>02G</t>
        </is>
      </c>
      <c r="H8184" t="inlineStr">
        <is>
          <t>Cold TCS food item held above 41 °F; smoked or processed fish held above 38 °F; intact raw eggs held above 45 °F; or reduced oxygen packaged (ROP) TCS foods held above required temperatures except during active necessary preparation.</t>
        </is>
      </c>
      <c r="I8184" t="inlineStr">
        <is>
          <t>Critical</t>
        </is>
      </c>
      <c r="J8184" t="n">
        <v>11</v>
      </c>
      <c r="K8184" t="inlineStr">
        <is>
          <t>A</t>
        </is>
      </c>
      <c r="L8184" s="9">
        <f>A8184&amp;"-"&amp;TEXT(E8184,"yyyymmdd")</f>
        <v/>
      </c>
    </row>
    <row r="8185">
      <c r="A8185" t="n">
        <v>50144600</v>
      </c>
      <c r="B8185" t="inlineStr">
        <is>
          <t>Brooklyn</t>
        </is>
      </c>
      <c r="C8185" t="inlineStr">
        <is>
          <t>11218</t>
        </is>
      </c>
      <c r="D8185" t="inlineStr">
        <is>
          <t>Mexican</t>
        </is>
      </c>
      <c r="E8185" s="8" t="n">
        <v>46163</v>
      </c>
      <c r="F8185" t="inlineStr">
        <is>
          <t>Violations were cited in the following area(s).</t>
        </is>
      </c>
      <c r="G8185" t="inlineStr">
        <is>
          <t>10B</t>
        </is>
      </c>
      <c r="H8185" t="inlineStr">
        <is>
          <t>Anti-siphonage or back-flow prevention device not provided where required; equipment or floor not properly drained; sewage disposal system in disrepair or not functioning properly. Condensation or liquid waste improperly disposed of.</t>
        </is>
      </c>
      <c r="I8185" t="inlineStr">
        <is>
          <t>Not Critical</t>
        </is>
      </c>
      <c r="J8185" t="n">
        <v>11</v>
      </c>
      <c r="K8185" t="inlineStr">
        <is>
          <t>A</t>
        </is>
      </c>
      <c r="L8185" s="9">
        <f>A8185&amp;"-"&amp;TEXT(E8185,"yyyymmdd")</f>
        <v/>
      </c>
    </row>
    <row r="8186">
      <c r="A8186" t="n">
        <v>50144600</v>
      </c>
      <c r="B8186" t="inlineStr">
        <is>
          <t>Brooklyn</t>
        </is>
      </c>
      <c r="C8186" t="inlineStr">
        <is>
          <t>11218</t>
        </is>
      </c>
      <c r="D8186" t="inlineStr">
        <is>
          <t>Mexican</t>
        </is>
      </c>
      <c r="E8186" s="8" t="n">
        <v>46163</v>
      </c>
      <c r="F8186" t="inlineStr">
        <is>
          <t>Violations were cited in the following area(s).</t>
        </is>
      </c>
      <c r="G8186" t="inlineStr">
        <is>
          <t>10F</t>
        </is>
      </c>
      <c r="H8186" t="inlineStr">
        <is>
          <t>Non-food contact surface or equipment made of unacceptable material, not kept clean, or not properly sealed, raised, spaced or movable to allow accessibility for cleaning on all sides, above and underneath the unit.</t>
        </is>
      </c>
      <c r="I8186" t="inlineStr">
        <is>
          <t>Not Critical</t>
        </is>
      </c>
      <c r="J8186" t="n">
        <v>11</v>
      </c>
      <c r="K8186" t="inlineStr">
        <is>
          <t>A</t>
        </is>
      </c>
      <c r="L8186" s="9">
        <f>A8186&amp;"-"&amp;TEXT(E8186,"yyyymmdd")</f>
        <v/>
      </c>
    </row>
    <row r="8187">
      <c r="A8187" t="n">
        <v>50146608</v>
      </c>
      <c r="B8187" t="inlineStr">
        <is>
          <t>Manhattan</t>
        </is>
      </c>
      <c r="C8187" t="inlineStr">
        <is>
          <t>10010</t>
        </is>
      </c>
      <c r="D8187" t="inlineStr">
        <is>
          <t>Pizza</t>
        </is>
      </c>
      <c r="E8187" s="8" t="n">
        <v>46163</v>
      </c>
      <c r="F8187" t="inlineStr">
        <is>
          <t>Violations were cited in the following area(s).</t>
        </is>
      </c>
      <c r="G8187" t="inlineStr">
        <is>
          <t>02G</t>
        </is>
      </c>
      <c r="H8187" t="inlineStr">
        <is>
          <t>Cold TCS food item held above 41 °F; smoked or processed fish held above 38 °F; intact raw eggs held above 45 °F; or reduced oxygen packaged (ROP) TCS foods held above required temperatures except during active necessary preparation.</t>
        </is>
      </c>
      <c r="I8187" t="inlineStr">
        <is>
          <t>Critical</t>
        </is>
      </c>
      <c r="J8187" t="n">
        <v>20</v>
      </c>
      <c r="L8187" s="9">
        <f>A8187&amp;"-"&amp;TEXT(E8187,"yyyymmdd")</f>
        <v/>
      </c>
    </row>
    <row r="8188">
      <c r="A8188" t="n">
        <v>50146608</v>
      </c>
      <c r="B8188" t="inlineStr">
        <is>
          <t>Manhattan</t>
        </is>
      </c>
      <c r="C8188" t="inlineStr">
        <is>
          <t>10010</t>
        </is>
      </c>
      <c r="D8188" t="inlineStr">
        <is>
          <t>Pizza</t>
        </is>
      </c>
      <c r="E8188" s="8" t="n">
        <v>46163</v>
      </c>
      <c r="F8188" t="inlineStr">
        <is>
          <t>Violations were cited in the following area(s).</t>
        </is>
      </c>
      <c r="G8188" t="inlineStr">
        <is>
          <t>04A</t>
        </is>
      </c>
      <c r="H8188" t="inlineStr">
        <is>
          <t>Food Protection Certificate (FPC) not held by manager or supervisor of food operations.</t>
        </is>
      </c>
      <c r="I8188" t="inlineStr">
        <is>
          <t>Critical</t>
        </is>
      </c>
      <c r="J8188" t="n">
        <v>20</v>
      </c>
      <c r="L8188" s="9">
        <f>A8188&amp;"-"&amp;TEXT(E8188,"yyyymmdd")</f>
        <v/>
      </c>
    </row>
    <row r="8189">
      <c r="A8189" t="n">
        <v>50147084</v>
      </c>
      <c r="B8189" t="inlineStr">
        <is>
          <t>Queens</t>
        </is>
      </c>
      <c r="C8189" t="inlineStr">
        <is>
          <t>11354</t>
        </is>
      </c>
      <c r="D8189" t="inlineStr">
        <is>
          <t>Other</t>
        </is>
      </c>
      <c r="E8189" s="8" t="n">
        <v>46163</v>
      </c>
      <c r="F8189" t="inlineStr">
        <is>
          <t>Violations were cited in the following area(s).</t>
        </is>
      </c>
      <c r="G8189" t="inlineStr">
        <is>
          <t>02G</t>
        </is>
      </c>
      <c r="H8189" t="inlineStr">
        <is>
          <t>Cold TCS food item held above 41 °F; smoked or processed fish held above 38 °F; intact raw eggs held above 45 °F; or reduced oxygen packaged (ROP) TCS foods held above required temperatures except during active necessary preparation.</t>
        </is>
      </c>
      <c r="I8189" t="inlineStr">
        <is>
          <t>Critical</t>
        </is>
      </c>
      <c r="J8189" t="n">
        <v>16</v>
      </c>
      <c r="L8189" s="9">
        <f>A8189&amp;"-"&amp;TEXT(E8189,"yyyymmdd")</f>
        <v/>
      </c>
    </row>
    <row r="8190">
      <c r="A8190" t="n">
        <v>50147084</v>
      </c>
      <c r="B8190" t="inlineStr">
        <is>
          <t>Queens</t>
        </is>
      </c>
      <c r="C8190" t="inlineStr">
        <is>
          <t>11354</t>
        </is>
      </c>
      <c r="D8190" t="inlineStr">
        <is>
          <t>Other</t>
        </is>
      </c>
      <c r="E8190" s="8" t="n">
        <v>46163</v>
      </c>
      <c r="F8190" t="inlineStr">
        <is>
          <t>Violations were cited in the following area(s).</t>
        </is>
      </c>
      <c r="G8190" t="inlineStr">
        <is>
          <t>10B</t>
        </is>
      </c>
      <c r="H8190" t="inlineStr">
        <is>
          <t>Anti-siphonage or back-flow prevention device not provided where required; equipment or floor not properly drained; sewage disposal system in disrepair or not functioning properly. Condensation or liquid waste improperly disposed of.</t>
        </is>
      </c>
      <c r="I8190" t="inlineStr">
        <is>
          <t>Not Critical</t>
        </is>
      </c>
      <c r="J8190" t="n">
        <v>16</v>
      </c>
      <c r="L8190" s="9">
        <f>A8190&amp;"-"&amp;TEXT(E8190,"yyyymmdd")</f>
        <v/>
      </c>
    </row>
    <row r="8191">
      <c r="A8191" t="n">
        <v>50147084</v>
      </c>
      <c r="B8191" t="inlineStr">
        <is>
          <t>Queens</t>
        </is>
      </c>
      <c r="C8191" t="inlineStr">
        <is>
          <t>11354</t>
        </is>
      </c>
      <c r="D8191" t="inlineStr">
        <is>
          <t>Other</t>
        </is>
      </c>
      <c r="E8191" s="8" t="n">
        <v>46163</v>
      </c>
      <c r="F8191" t="inlineStr">
        <is>
          <t>Violations were cited in the following area(s).</t>
        </is>
      </c>
      <c r="G8191" t="inlineStr">
        <is>
          <t>10F</t>
        </is>
      </c>
      <c r="H8191" t="inlineStr">
        <is>
          <t>Non-food contact surface or equipment made of unacceptable material, not kept clean, or not properly sealed, raised, spaced or movable to allow accessibility for cleaning on all sides, above and underneath the unit.</t>
        </is>
      </c>
      <c r="I8191" t="inlineStr">
        <is>
          <t>Not Critical</t>
        </is>
      </c>
      <c r="J8191" t="n">
        <v>16</v>
      </c>
      <c r="L8191" s="9">
        <f>A8191&amp;"-"&amp;TEXT(E8191,"yyyymmdd")</f>
        <v/>
      </c>
    </row>
    <row r="8192">
      <c r="A8192" t="n">
        <v>50147084</v>
      </c>
      <c r="B8192" t="inlineStr">
        <is>
          <t>Queens</t>
        </is>
      </c>
      <c r="C8192" t="inlineStr">
        <is>
          <t>11354</t>
        </is>
      </c>
      <c r="D8192" t="inlineStr">
        <is>
          <t>Other</t>
        </is>
      </c>
      <c r="E8192" s="8" t="n">
        <v>46163</v>
      </c>
      <c r="F8192" t="inlineStr">
        <is>
          <t>Violations were cited in the following area(s).</t>
        </is>
      </c>
      <c r="G8192" t="inlineStr">
        <is>
          <t>10G</t>
        </is>
      </c>
      <c r="H8192" t="inlineStr">
        <is>
          <t>Dishwashing and ware washing: Cleaning and sanitizing of tableware, including dishes, utensils, and equipment deficient.</t>
        </is>
      </c>
      <c r="I8192" t="inlineStr">
        <is>
          <t>Not Critical</t>
        </is>
      </c>
      <c r="J8192" t="n">
        <v>16</v>
      </c>
      <c r="L8192" s="9">
        <f>A8192&amp;"-"&amp;TEXT(E8192,"yyyymmdd")</f>
        <v/>
      </c>
    </row>
    <row r="8193">
      <c r="A8193" t="n">
        <v>50147564</v>
      </c>
      <c r="B8193" t="inlineStr">
        <is>
          <t>Manhattan</t>
        </is>
      </c>
      <c r="C8193" t="inlineStr">
        <is>
          <t>10010</t>
        </is>
      </c>
      <c r="D8193" t="inlineStr">
        <is>
          <t>Chinese</t>
        </is>
      </c>
      <c r="E8193" s="8" t="n">
        <v>46163</v>
      </c>
      <c r="F8193" t="inlineStr">
        <is>
          <t>Violations were cited in the following area(s).</t>
        </is>
      </c>
      <c r="G8193" t="inlineStr">
        <is>
          <t>02G</t>
        </is>
      </c>
      <c r="H8193" t="inlineStr">
        <is>
          <t>Cold TCS food item held above 41 °F; smoked or processed fish held above 38 °F; intact raw eggs held above 45 °F; or reduced oxygen packaged (ROP) TCS foods held above required temperatures except during active necessary preparation.</t>
        </is>
      </c>
      <c r="I8193" t="inlineStr">
        <is>
          <t>Critical</t>
        </is>
      </c>
      <c r="J8193" t="n">
        <v>28</v>
      </c>
      <c r="L8193" s="9">
        <f>A8193&amp;"-"&amp;TEXT(E8193,"yyyymmdd")</f>
        <v/>
      </c>
    </row>
    <row r="8194">
      <c r="A8194" t="n">
        <v>50147564</v>
      </c>
      <c r="B8194" t="inlineStr">
        <is>
          <t>Manhattan</t>
        </is>
      </c>
      <c r="C8194" t="inlineStr">
        <is>
          <t>10010</t>
        </is>
      </c>
      <c r="D8194" t="inlineStr">
        <is>
          <t>Chinese</t>
        </is>
      </c>
      <c r="E8194" s="8" t="n">
        <v>46163</v>
      </c>
      <c r="F8194" t="inlineStr">
        <is>
          <t>Violations were cited in the following area(s).</t>
        </is>
      </c>
      <c r="G8194" t="inlineStr">
        <is>
          <t>04L</t>
        </is>
      </c>
      <c r="H8194" t="inlineStr">
        <is>
          <t>Evidence of mice or live mice in establishment's food or non-food areas.</t>
        </is>
      </c>
      <c r="I8194" t="inlineStr">
        <is>
          <t>Critical</t>
        </is>
      </c>
      <c r="J8194" t="n">
        <v>28</v>
      </c>
      <c r="L8194" s="9">
        <f>A8194&amp;"-"&amp;TEXT(E8194,"yyyymmdd")</f>
        <v/>
      </c>
    </row>
    <row r="8195">
      <c r="A8195" t="n">
        <v>50147564</v>
      </c>
      <c r="B8195" t="inlineStr">
        <is>
          <t>Manhattan</t>
        </is>
      </c>
      <c r="C8195" t="inlineStr">
        <is>
          <t>10010</t>
        </is>
      </c>
      <c r="D8195" t="inlineStr">
        <is>
          <t>Chinese</t>
        </is>
      </c>
      <c r="E8195" s="8" t="n">
        <v>46163</v>
      </c>
      <c r="F8195" t="inlineStr">
        <is>
          <t>Violations were cited in the following area(s).</t>
        </is>
      </c>
      <c r="G8195" t="inlineStr">
        <is>
          <t>06D</t>
        </is>
      </c>
      <c r="H8195" t="inlineStr">
        <is>
          <t>Food contact surface not properly washed, rinsed and sanitized after each use and following any activity when contamination may have occurred.</t>
        </is>
      </c>
      <c r="I8195" t="inlineStr">
        <is>
          <t>Critical</t>
        </is>
      </c>
      <c r="J8195" t="n">
        <v>28</v>
      </c>
      <c r="L8195" s="9">
        <f>A8195&amp;"-"&amp;TEXT(E8195,"yyyymmdd")</f>
        <v/>
      </c>
    </row>
    <row r="8196">
      <c r="A8196" t="n">
        <v>50147564</v>
      </c>
      <c r="B8196" t="inlineStr">
        <is>
          <t>Manhattan</t>
        </is>
      </c>
      <c r="C8196" t="inlineStr">
        <is>
          <t>10010</t>
        </is>
      </c>
      <c r="D8196" t="inlineStr">
        <is>
          <t>Chinese</t>
        </is>
      </c>
      <c r="E8196" s="8" t="n">
        <v>46163</v>
      </c>
      <c r="F8196" t="inlineStr">
        <is>
          <t>Violations were cited in the following area(s).</t>
        </is>
      </c>
      <c r="G8196" t="inlineStr">
        <is>
          <t>10B</t>
        </is>
      </c>
      <c r="H8196" t="inlineStr">
        <is>
          <t>Anti-siphonage or back-flow prevention device not provided where required; equipment or floor not properly drained; sewage disposal system in disrepair or not functioning properly. Condensation or liquid waste improperly disposed of.</t>
        </is>
      </c>
      <c r="I8196" t="inlineStr">
        <is>
          <t>Not Critical</t>
        </is>
      </c>
      <c r="J8196" t="n">
        <v>28</v>
      </c>
      <c r="L8196" s="9">
        <f>A8196&amp;"-"&amp;TEXT(E8196,"yyyymmdd")</f>
        <v/>
      </c>
    </row>
    <row r="8197">
      <c r="A8197" t="n">
        <v>50147564</v>
      </c>
      <c r="B8197" t="inlineStr">
        <is>
          <t>Manhattan</t>
        </is>
      </c>
      <c r="C8197" t="inlineStr">
        <is>
          <t>10010</t>
        </is>
      </c>
      <c r="D8197" t="inlineStr">
        <is>
          <t>Chinese</t>
        </is>
      </c>
      <c r="E8197" s="8" t="n">
        <v>46163</v>
      </c>
      <c r="F8197" t="inlineStr">
        <is>
          <t>Violations were cited in the following area(s).</t>
        </is>
      </c>
      <c r="G8197" t="inlineStr">
        <is>
          <t>10F</t>
        </is>
      </c>
      <c r="H8197" t="inlineStr">
        <is>
          <t>Non-food contact surface or equipment made of unacceptable material, not kept clean, or not properly sealed, raised, spaced or movable to allow accessibility for cleaning on all sides, above and underneath the unit.</t>
        </is>
      </c>
      <c r="I8197" t="inlineStr">
        <is>
          <t>Not Critical</t>
        </is>
      </c>
      <c r="J8197" t="n">
        <v>28</v>
      </c>
      <c r="L8197" s="9">
        <f>A8197&amp;"-"&amp;TEXT(E8197,"yyyymmdd")</f>
        <v/>
      </c>
    </row>
    <row r="8198">
      <c r="A8198" t="n">
        <v>50149564</v>
      </c>
      <c r="B8198" t="inlineStr">
        <is>
          <t>Manhattan</t>
        </is>
      </c>
      <c r="C8198" t="inlineStr">
        <is>
          <t>10021</t>
        </is>
      </c>
      <c r="D8198" t="inlineStr">
        <is>
          <t>Japanese</t>
        </is>
      </c>
      <c r="E8198" s="8" t="n">
        <v>46163</v>
      </c>
      <c r="F8198" t="inlineStr">
        <is>
          <t>Violations were cited in the following area(s).</t>
        </is>
      </c>
      <c r="G8198" t="inlineStr">
        <is>
          <t>02B</t>
        </is>
      </c>
      <c r="H8198" t="inlineStr">
        <is>
          <t>Hot TCS food item not held at or above 140 °F.</t>
        </is>
      </c>
      <c r="I8198" t="inlineStr">
        <is>
          <t>Critical</t>
        </is>
      </c>
      <c r="J8198" t="n">
        <v>9</v>
      </c>
      <c r="K8198" t="inlineStr">
        <is>
          <t>A</t>
        </is>
      </c>
      <c r="L8198" s="9">
        <f>A8198&amp;"-"&amp;TEXT(E8198,"yyyymmdd")</f>
        <v/>
      </c>
    </row>
    <row r="8199">
      <c r="A8199" t="n">
        <v>50149564</v>
      </c>
      <c r="B8199" t="inlineStr">
        <is>
          <t>Manhattan</t>
        </is>
      </c>
      <c r="C8199" t="inlineStr">
        <is>
          <t>10021</t>
        </is>
      </c>
      <c r="D8199" t="inlineStr">
        <is>
          <t>Japanese</t>
        </is>
      </c>
      <c r="E8199" s="8" t="n">
        <v>46163</v>
      </c>
      <c r="F8199" t="inlineStr">
        <is>
          <t>Violations were cited in the following area(s).</t>
        </is>
      </c>
      <c r="G8199" t="inlineStr">
        <is>
          <t>10F</t>
        </is>
      </c>
      <c r="H8199" t="inlineStr">
        <is>
          <t>Non-food contact surface or equipment made of unacceptable material, not kept clean, or not properly sealed, raised, spaced or movable to allow accessibility for cleaning on all sides, above and underneath the unit.</t>
        </is>
      </c>
      <c r="I8199" t="inlineStr">
        <is>
          <t>Not Critical</t>
        </is>
      </c>
      <c r="J8199" t="n">
        <v>9</v>
      </c>
      <c r="K8199" t="inlineStr">
        <is>
          <t>A</t>
        </is>
      </c>
      <c r="L8199" s="9">
        <f>A8199&amp;"-"&amp;TEXT(E8199,"yyyymmdd")</f>
        <v/>
      </c>
    </row>
    <row r="8200">
      <c r="A8200" t="n">
        <v>50152886</v>
      </c>
      <c r="B8200" t="inlineStr">
        <is>
          <t>Brooklyn</t>
        </is>
      </c>
      <c r="C8200" t="inlineStr">
        <is>
          <t>11211</t>
        </is>
      </c>
      <c r="D8200" t="inlineStr">
        <is>
          <t>Thai</t>
        </is>
      </c>
      <c r="E8200" s="8" t="n">
        <v>46163</v>
      </c>
      <c r="F8200" t="inlineStr">
        <is>
          <t>Violations were cited in the following area(s).</t>
        </is>
      </c>
      <c r="G8200" t="inlineStr">
        <is>
          <t>02B</t>
        </is>
      </c>
      <c r="H8200" t="inlineStr">
        <is>
          <t>Hot TCS food item not held at or above 140 °F.</t>
        </is>
      </c>
      <c r="I8200" t="inlineStr">
        <is>
          <t>Critical</t>
        </is>
      </c>
      <c r="J8200" t="n">
        <v>48</v>
      </c>
      <c r="L8200" s="9">
        <f>A8200&amp;"-"&amp;TEXT(E8200,"yyyymmdd")</f>
        <v/>
      </c>
    </row>
    <row r="8201">
      <c r="A8201" t="n">
        <v>50152886</v>
      </c>
      <c r="B8201" t="inlineStr">
        <is>
          <t>Brooklyn</t>
        </is>
      </c>
      <c r="C8201" t="inlineStr">
        <is>
          <t>11211</t>
        </is>
      </c>
      <c r="D8201" t="inlineStr">
        <is>
          <t>Thai</t>
        </is>
      </c>
      <c r="E8201" s="8" t="n">
        <v>46163</v>
      </c>
      <c r="F8201" t="inlineStr">
        <is>
          <t>Violations were cited in the following area(s).</t>
        </is>
      </c>
      <c r="G8201" t="inlineStr">
        <is>
          <t>02C</t>
        </is>
      </c>
      <c r="H8201" t="inlineStr">
        <is>
          <t>Hot TCS food item that has been cooked and cooled is being held for service without first being reheated to 165º F or above within 2 hours.</t>
        </is>
      </c>
      <c r="I8201" t="inlineStr">
        <is>
          <t>Critical</t>
        </is>
      </c>
      <c r="J8201" t="n">
        <v>48</v>
      </c>
      <c r="L8201" s="9">
        <f>A8201&amp;"-"&amp;TEXT(E8201,"yyyymmdd")</f>
        <v/>
      </c>
    </row>
    <row r="8202">
      <c r="A8202" t="n">
        <v>50152886</v>
      </c>
      <c r="B8202" t="inlineStr">
        <is>
          <t>Brooklyn</t>
        </is>
      </c>
      <c r="C8202" t="inlineStr">
        <is>
          <t>11211</t>
        </is>
      </c>
      <c r="D8202" t="inlineStr">
        <is>
          <t>Thai</t>
        </is>
      </c>
      <c r="E8202" s="8" t="n">
        <v>46163</v>
      </c>
      <c r="F8202" t="inlineStr">
        <is>
          <t>Violations were cited in the following area(s).</t>
        </is>
      </c>
      <c r="G8202" t="inlineStr">
        <is>
          <t>02G</t>
        </is>
      </c>
      <c r="H8202" t="inlineStr">
        <is>
          <t>Cold TCS food item held above 41 °F; smoked or processed fish held above 38 °F; intact raw eggs held above 45 °F; or reduced oxygen packaged (ROP) TCS foods held above required temperatures except during active necessary preparation.</t>
        </is>
      </c>
      <c r="I8202" t="inlineStr">
        <is>
          <t>Critical</t>
        </is>
      </c>
      <c r="J8202" t="n">
        <v>48</v>
      </c>
      <c r="L8202" s="9">
        <f>A8202&amp;"-"&amp;TEXT(E8202,"yyyymmdd")</f>
        <v/>
      </c>
    </row>
    <row r="8203">
      <c r="A8203" t="n">
        <v>50152886</v>
      </c>
      <c r="B8203" t="inlineStr">
        <is>
          <t>Brooklyn</t>
        </is>
      </c>
      <c r="C8203" t="inlineStr">
        <is>
          <t>11211</t>
        </is>
      </c>
      <c r="D8203" t="inlineStr">
        <is>
          <t>Thai</t>
        </is>
      </c>
      <c r="E8203" s="8" t="n">
        <v>46163</v>
      </c>
      <c r="F8203" t="inlineStr">
        <is>
          <t>Violations were cited in the following area(s).</t>
        </is>
      </c>
      <c r="G8203" t="inlineStr">
        <is>
          <t>06B</t>
        </is>
      </c>
      <c r="H8203" t="inlineStr">
        <is>
          <t>Tobacco or electronic cigarette use, eating, or drinking from open container in food preparation, food storage or dishwashing area.</t>
        </is>
      </c>
      <c r="I8203" t="inlineStr">
        <is>
          <t>Critical</t>
        </is>
      </c>
      <c r="J8203" t="n">
        <v>48</v>
      </c>
      <c r="L8203" s="9">
        <f>A8203&amp;"-"&amp;TEXT(E8203,"yyyymmdd")</f>
        <v/>
      </c>
    </row>
    <row r="8204">
      <c r="A8204" t="n">
        <v>50152886</v>
      </c>
      <c r="B8204" t="inlineStr">
        <is>
          <t>Brooklyn</t>
        </is>
      </c>
      <c r="C8204" t="inlineStr">
        <is>
          <t>11211</t>
        </is>
      </c>
      <c r="D8204" t="inlineStr">
        <is>
          <t>Thai</t>
        </is>
      </c>
      <c r="E8204" s="8" t="n">
        <v>46163</v>
      </c>
      <c r="F8204" t="inlineStr">
        <is>
          <t>Violations were cited in the following area(s).</t>
        </is>
      </c>
      <c r="G8204" t="inlineStr">
        <is>
          <t>06C</t>
        </is>
      </c>
      <c r="H82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204" t="inlineStr">
        <is>
          <t>Critical</t>
        </is>
      </c>
      <c r="J8204" t="n">
        <v>48</v>
      </c>
      <c r="L8204" s="9">
        <f>A8204&amp;"-"&amp;TEXT(E8204,"yyyymmdd")</f>
        <v/>
      </c>
    </row>
    <row r="8205">
      <c r="A8205" t="n">
        <v>50152886</v>
      </c>
      <c r="B8205" t="inlineStr">
        <is>
          <t>Brooklyn</t>
        </is>
      </c>
      <c r="C8205" t="inlineStr">
        <is>
          <t>11211</t>
        </is>
      </c>
      <c r="D8205" t="inlineStr">
        <is>
          <t>Thai</t>
        </is>
      </c>
      <c r="E8205" s="8" t="n">
        <v>46163</v>
      </c>
      <c r="F8205" t="inlineStr">
        <is>
          <t>Violations were cited in the following area(s).</t>
        </is>
      </c>
      <c r="G8205" t="inlineStr">
        <is>
          <t>06D</t>
        </is>
      </c>
      <c r="H8205" t="inlineStr">
        <is>
          <t>Food contact surface not properly washed, rinsed and sanitized after each use and following any activity when contamination may have occurred.</t>
        </is>
      </c>
      <c r="I8205" t="inlineStr">
        <is>
          <t>Critical</t>
        </is>
      </c>
      <c r="J8205" t="n">
        <v>48</v>
      </c>
      <c r="L8205" s="9">
        <f>A8205&amp;"-"&amp;TEXT(E8205,"yyyymmdd")</f>
        <v/>
      </c>
    </row>
    <row r="8206">
      <c r="A8206" t="n">
        <v>50152886</v>
      </c>
      <c r="B8206" t="inlineStr">
        <is>
          <t>Brooklyn</t>
        </is>
      </c>
      <c r="C8206" t="inlineStr">
        <is>
          <t>11211</t>
        </is>
      </c>
      <c r="D8206" t="inlineStr">
        <is>
          <t>Thai</t>
        </is>
      </c>
      <c r="E8206" s="8" t="n">
        <v>46163</v>
      </c>
      <c r="F8206" t="inlineStr">
        <is>
          <t>Violations were cited in the following area(s).</t>
        </is>
      </c>
      <c r="G8206" t="inlineStr">
        <is>
          <t>06E</t>
        </is>
      </c>
      <c r="H8206" t="inlineStr">
        <is>
          <t>Sanitized equipment or utensil, including in-use food dispensing utensil, improperly used or stored.</t>
        </is>
      </c>
      <c r="I8206" t="inlineStr">
        <is>
          <t>Critical</t>
        </is>
      </c>
      <c r="J8206" t="n">
        <v>48</v>
      </c>
      <c r="L8206" s="9">
        <f>A8206&amp;"-"&amp;TEXT(E8206,"yyyymmdd")</f>
        <v/>
      </c>
    </row>
    <row r="8207">
      <c r="A8207" t="n">
        <v>50152886</v>
      </c>
      <c r="B8207" t="inlineStr">
        <is>
          <t>Brooklyn</t>
        </is>
      </c>
      <c r="C8207" t="inlineStr">
        <is>
          <t>11211</t>
        </is>
      </c>
      <c r="D8207" t="inlineStr">
        <is>
          <t>Thai</t>
        </is>
      </c>
      <c r="E8207" s="8" t="n">
        <v>46163</v>
      </c>
      <c r="F8207" t="inlineStr">
        <is>
          <t>Violations were cited in the following area(s).</t>
        </is>
      </c>
      <c r="G8207" t="inlineStr">
        <is>
          <t>08C</t>
        </is>
      </c>
      <c r="H8207" t="inlineStr">
        <is>
          <t>Pesticide not properly labeled or used by unlicensed individual. Pesticide, other toxic chemical improperly used/stored. Unprotected, unlocked bait station used.</t>
        </is>
      </c>
      <c r="I8207" t="inlineStr">
        <is>
          <t>Not Critical</t>
        </is>
      </c>
      <c r="J8207" t="n">
        <v>48</v>
      </c>
      <c r="L8207" s="9">
        <f>A8207&amp;"-"&amp;TEXT(E8207,"yyyymmdd")</f>
        <v/>
      </c>
    </row>
    <row r="8208">
      <c r="A8208" t="n">
        <v>50155077</v>
      </c>
      <c r="B8208" t="inlineStr">
        <is>
          <t>Manhattan</t>
        </is>
      </c>
      <c r="C8208" t="inlineStr">
        <is>
          <t>10027</t>
        </is>
      </c>
      <c r="D8208" t="inlineStr">
        <is>
          <t>Steakhouse</t>
        </is>
      </c>
      <c r="E8208" s="8" t="n">
        <v>46163</v>
      </c>
      <c r="F8208" t="inlineStr">
        <is>
          <t>Violations were cited in the following area(s).</t>
        </is>
      </c>
      <c r="G8208" t="inlineStr">
        <is>
          <t>06D</t>
        </is>
      </c>
      <c r="H8208" t="inlineStr">
        <is>
          <t>Food contact surface not properly washed, rinsed and sanitized after each use and following any activity when contamination may have occurred.</t>
        </is>
      </c>
      <c r="I8208" t="inlineStr">
        <is>
          <t>Critical</t>
        </is>
      </c>
      <c r="J8208" t="n">
        <v>12</v>
      </c>
      <c r="K8208" t="inlineStr">
        <is>
          <t>A</t>
        </is>
      </c>
      <c r="L8208" s="9">
        <f>A8208&amp;"-"&amp;TEXT(E8208,"yyyymmdd")</f>
        <v/>
      </c>
    </row>
    <row r="8209">
      <c r="A8209" t="n">
        <v>50155077</v>
      </c>
      <c r="B8209" t="inlineStr">
        <is>
          <t>Manhattan</t>
        </is>
      </c>
      <c r="C8209" t="inlineStr">
        <is>
          <t>10027</t>
        </is>
      </c>
      <c r="D8209" t="inlineStr">
        <is>
          <t>Steakhouse</t>
        </is>
      </c>
      <c r="E8209" s="8" t="n">
        <v>46163</v>
      </c>
      <c r="F8209" t="inlineStr">
        <is>
          <t>Violations were cited in the following area(s).</t>
        </is>
      </c>
      <c r="G8209" t="inlineStr">
        <is>
          <t>10F</t>
        </is>
      </c>
      <c r="H8209" t="inlineStr">
        <is>
          <t>Non-food contact surface or equipment made of unacceptable material, not kept clean, or not properly sealed, raised, spaced or movable to allow accessibility for cleaning on all sides, above and underneath the unit.</t>
        </is>
      </c>
      <c r="I8209" t="inlineStr">
        <is>
          <t>Not Critical</t>
        </is>
      </c>
      <c r="J8209" t="n">
        <v>12</v>
      </c>
      <c r="K8209" t="inlineStr">
        <is>
          <t>A</t>
        </is>
      </c>
      <c r="L8209" s="9">
        <f>A8209&amp;"-"&amp;TEXT(E8209,"yyyymmdd")</f>
        <v/>
      </c>
    </row>
    <row r="8210">
      <c r="A8210" t="n">
        <v>50155077</v>
      </c>
      <c r="B8210" t="inlineStr">
        <is>
          <t>Manhattan</t>
        </is>
      </c>
      <c r="C8210" t="inlineStr">
        <is>
          <t>10027</t>
        </is>
      </c>
      <c r="D8210" t="inlineStr">
        <is>
          <t>Steakhouse</t>
        </is>
      </c>
      <c r="E8210" s="8" t="n">
        <v>46163</v>
      </c>
      <c r="F8210" t="inlineStr">
        <is>
          <t>Violations were cited in the following area(s).</t>
        </is>
      </c>
      <c r="G8210" t="inlineStr">
        <is>
          <t>10G</t>
        </is>
      </c>
      <c r="H8210" t="inlineStr">
        <is>
          <t>Dishwashing and ware washing: Cleaning and sanitizing of tableware, including dishes, utensils, and equipment deficient.</t>
        </is>
      </c>
      <c r="I8210" t="inlineStr">
        <is>
          <t>Not Critical</t>
        </is>
      </c>
      <c r="J8210" t="n">
        <v>12</v>
      </c>
      <c r="K8210" t="inlineStr">
        <is>
          <t>A</t>
        </is>
      </c>
      <c r="L8210" s="9">
        <f>A8210&amp;"-"&amp;TEXT(E8210,"yyyymmdd")</f>
        <v/>
      </c>
    </row>
    <row r="8211">
      <c r="A8211" t="n">
        <v>50156694</v>
      </c>
      <c r="B8211" t="inlineStr">
        <is>
          <t>Brooklyn</t>
        </is>
      </c>
      <c r="C8211" t="inlineStr">
        <is>
          <t>11220</t>
        </is>
      </c>
      <c r="D8211" t="inlineStr">
        <is>
          <t>Coffee/Tea</t>
        </is>
      </c>
      <c r="E8211" s="8" t="n">
        <v>46163</v>
      </c>
      <c r="F8211" t="inlineStr">
        <is>
          <t>Violations were cited in the following area(s).</t>
        </is>
      </c>
      <c r="G8211" t="inlineStr">
        <is>
          <t>06D</t>
        </is>
      </c>
      <c r="H8211" t="inlineStr">
        <is>
          <t>Food contact surface not properly washed, rinsed and sanitized after each use and following any activity when contamination may have occurred.</t>
        </is>
      </c>
      <c r="I8211" t="inlineStr">
        <is>
          <t>Critical</t>
        </is>
      </c>
      <c r="J8211" t="n">
        <v>10</v>
      </c>
      <c r="K8211" t="inlineStr">
        <is>
          <t>A</t>
        </is>
      </c>
      <c r="L8211" s="9">
        <f>A8211&amp;"-"&amp;TEXT(E8211,"yyyymmdd")</f>
        <v/>
      </c>
    </row>
    <row r="8212">
      <c r="A8212" t="n">
        <v>50156694</v>
      </c>
      <c r="B8212" t="inlineStr">
        <is>
          <t>Brooklyn</t>
        </is>
      </c>
      <c r="C8212" t="inlineStr">
        <is>
          <t>11220</t>
        </is>
      </c>
      <c r="D8212" t="inlineStr">
        <is>
          <t>Coffee/Tea</t>
        </is>
      </c>
      <c r="E8212" s="8" t="n">
        <v>46163</v>
      </c>
      <c r="F8212" t="inlineStr">
        <is>
          <t>Violations were cited in the following area(s).</t>
        </is>
      </c>
      <c r="G8212" t="inlineStr">
        <is>
          <t>10G</t>
        </is>
      </c>
      <c r="H8212" t="inlineStr">
        <is>
          <t>Dishwashing and ware washing: Cleaning and sanitizing of tableware, including dishes, utensils, and equipment deficient.</t>
        </is>
      </c>
      <c r="I8212" t="inlineStr">
        <is>
          <t>Not Critical</t>
        </is>
      </c>
      <c r="J8212" t="n">
        <v>10</v>
      </c>
      <c r="K8212" t="inlineStr">
        <is>
          <t>A</t>
        </is>
      </c>
      <c r="L8212" s="9">
        <f>A8212&amp;"-"&amp;TEXT(E8212,"yyyymmdd")</f>
        <v/>
      </c>
    </row>
    <row r="8213">
      <c r="A8213" t="n">
        <v>50160061</v>
      </c>
      <c r="B8213" t="inlineStr">
        <is>
          <t>Manhattan</t>
        </is>
      </c>
      <c r="C8213" t="inlineStr">
        <is>
          <t>10003</t>
        </is>
      </c>
      <c r="D8213" t="inlineStr">
        <is>
          <t>Coffee/Tea</t>
        </is>
      </c>
      <c r="E8213" s="8" t="n">
        <v>46163</v>
      </c>
      <c r="F8213" t="inlineStr">
        <is>
          <t>Violations were cited in the following area(s).</t>
        </is>
      </c>
      <c r="G8213" t="inlineStr">
        <is>
          <t>04K</t>
        </is>
      </c>
      <c r="H8213" t="inlineStr">
        <is>
          <t>Evidence of rats or live rats in establishment's food or non-food areas.</t>
        </is>
      </c>
      <c r="I8213" t="inlineStr">
        <is>
          <t>Critical</t>
        </is>
      </c>
      <c r="J8213" t="n">
        <v>13</v>
      </c>
      <c r="K8213" t="inlineStr">
        <is>
          <t>A</t>
        </is>
      </c>
      <c r="L8213" s="9">
        <f>A8213&amp;"-"&amp;TEXT(E8213,"yyyymmdd")</f>
        <v/>
      </c>
    </row>
    <row r="8214">
      <c r="A8214" t="n">
        <v>50160061</v>
      </c>
      <c r="B8214" t="inlineStr">
        <is>
          <t>Manhattan</t>
        </is>
      </c>
      <c r="C8214" t="inlineStr">
        <is>
          <t>10003</t>
        </is>
      </c>
      <c r="D8214" t="inlineStr">
        <is>
          <t>Coffee/Tea</t>
        </is>
      </c>
      <c r="E8214" s="8" t="n">
        <v>46163</v>
      </c>
      <c r="F8214" t="inlineStr">
        <is>
          <t>Violations were cited in the following area(s).</t>
        </is>
      </c>
      <c r="G8214" t="inlineStr">
        <is>
          <t>08A</t>
        </is>
      </c>
      <c r="H8214" t="inlineStr">
        <is>
          <t>Establishment is not free of harborage or conditions conducive to rodents, insects or other pests.</t>
        </is>
      </c>
      <c r="I8214" t="inlineStr">
        <is>
          <t>Not Critical</t>
        </is>
      </c>
      <c r="J8214" t="n">
        <v>13</v>
      </c>
      <c r="K8214" t="inlineStr">
        <is>
          <t>A</t>
        </is>
      </c>
      <c r="L8214" s="9">
        <f>A8214&amp;"-"&amp;TEXT(E8214,"yyyymmdd")</f>
        <v/>
      </c>
    </row>
    <row r="8215">
      <c r="A8215" t="n">
        <v>50160061</v>
      </c>
      <c r="B8215" t="inlineStr">
        <is>
          <t>Manhattan</t>
        </is>
      </c>
      <c r="C8215" t="inlineStr">
        <is>
          <t>10003</t>
        </is>
      </c>
      <c r="D8215" t="inlineStr">
        <is>
          <t>Coffee/Tea</t>
        </is>
      </c>
      <c r="E8215" s="8" t="n">
        <v>46163</v>
      </c>
      <c r="F8215" t="inlineStr">
        <is>
          <t>Violations were cited in the following area(s).</t>
        </is>
      </c>
      <c r="G8215" t="inlineStr">
        <is>
          <t>10F</t>
        </is>
      </c>
      <c r="H8215" t="inlineStr">
        <is>
          <t>Non-food contact surface or equipment made of unacceptable material, not kept clean, or not properly sealed, raised, spaced or movable to allow accessibility for cleaning on all sides, above and underneath the unit.</t>
        </is>
      </c>
      <c r="I8215" t="inlineStr">
        <is>
          <t>Not Critical</t>
        </is>
      </c>
      <c r="J8215" t="n">
        <v>13</v>
      </c>
      <c r="K8215" t="inlineStr">
        <is>
          <t>A</t>
        </is>
      </c>
      <c r="L8215" s="9">
        <f>A8215&amp;"-"&amp;TEXT(E8215,"yyyymmdd")</f>
        <v/>
      </c>
    </row>
    <row r="8216">
      <c r="A8216" t="n">
        <v>50161594</v>
      </c>
      <c r="B8216" t="inlineStr">
        <is>
          <t>Brooklyn</t>
        </is>
      </c>
      <c r="C8216" t="inlineStr">
        <is>
          <t>11233</t>
        </is>
      </c>
      <c r="D8216" t="inlineStr">
        <is>
          <t>American</t>
        </is>
      </c>
      <c r="E8216" s="8" t="n">
        <v>46163</v>
      </c>
      <c r="F8216" t="inlineStr">
        <is>
          <t>Violations were cited in the following area(s).</t>
        </is>
      </c>
      <c r="G8216" t="inlineStr">
        <is>
          <t>04F</t>
        </is>
      </c>
      <c r="H8216" t="inlineStr">
        <is>
          <t>Food preparation area, food storage area, or other area used by employees or patrons, contaminated by sewage or liquid waste.</t>
        </is>
      </c>
      <c r="I8216" t="inlineStr">
        <is>
          <t>Critical</t>
        </is>
      </c>
      <c r="J8216" t="n">
        <v>45</v>
      </c>
      <c r="L8216" s="9">
        <f>A8216&amp;"-"&amp;TEXT(E8216,"yyyymmdd")</f>
        <v/>
      </c>
    </row>
    <row r="8217">
      <c r="A8217" t="n">
        <v>50161594</v>
      </c>
      <c r="B8217" t="inlineStr">
        <is>
          <t>Brooklyn</t>
        </is>
      </c>
      <c r="C8217" t="inlineStr">
        <is>
          <t>11233</t>
        </is>
      </c>
      <c r="D8217" t="inlineStr">
        <is>
          <t>American</t>
        </is>
      </c>
      <c r="E8217" s="8" t="n">
        <v>46163</v>
      </c>
      <c r="F8217" t="inlineStr">
        <is>
          <t>Violations were cited in the following area(s).</t>
        </is>
      </c>
      <c r="G8217" t="inlineStr">
        <is>
          <t>06C</t>
        </is>
      </c>
      <c r="H821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217" t="inlineStr">
        <is>
          <t>Critical</t>
        </is>
      </c>
      <c r="J8217" t="n">
        <v>45</v>
      </c>
      <c r="L8217" s="9">
        <f>A8217&amp;"-"&amp;TEXT(E8217,"yyyymmdd")</f>
        <v/>
      </c>
    </row>
    <row r="8218">
      <c r="A8218" t="n">
        <v>50161594</v>
      </c>
      <c r="B8218" t="inlineStr">
        <is>
          <t>Brooklyn</t>
        </is>
      </c>
      <c r="C8218" t="inlineStr">
        <is>
          <t>11233</t>
        </is>
      </c>
      <c r="D8218" t="inlineStr">
        <is>
          <t>American</t>
        </is>
      </c>
      <c r="E8218" s="8" t="n">
        <v>46163</v>
      </c>
      <c r="F8218" t="inlineStr">
        <is>
          <t>Violations were cited in the following area(s).</t>
        </is>
      </c>
      <c r="G8218" t="inlineStr">
        <is>
          <t>06D</t>
        </is>
      </c>
      <c r="H8218" t="inlineStr">
        <is>
          <t>Food contact surface not properly washed, rinsed and sanitized after each use and following any activity when contamination may have occurred.</t>
        </is>
      </c>
      <c r="I8218" t="inlineStr">
        <is>
          <t>Critical</t>
        </is>
      </c>
      <c r="J8218" t="n">
        <v>45</v>
      </c>
      <c r="L8218" s="9">
        <f>A8218&amp;"-"&amp;TEXT(E8218,"yyyymmdd")</f>
        <v/>
      </c>
    </row>
    <row r="8219">
      <c r="A8219" t="n">
        <v>50161594</v>
      </c>
      <c r="B8219" t="inlineStr">
        <is>
          <t>Brooklyn</t>
        </is>
      </c>
      <c r="C8219" t="inlineStr">
        <is>
          <t>11233</t>
        </is>
      </c>
      <c r="D8219" t="inlineStr">
        <is>
          <t>American</t>
        </is>
      </c>
      <c r="E8219" s="8" t="n">
        <v>46163</v>
      </c>
      <c r="F8219" t="inlineStr">
        <is>
          <t>Violations were cited in the following area(s).</t>
        </is>
      </c>
      <c r="G8219" t="inlineStr">
        <is>
          <t>06E</t>
        </is>
      </c>
      <c r="H8219" t="inlineStr">
        <is>
          <t>Sanitized equipment or utensil, including in-use food dispensing utensil, improperly used or stored.</t>
        </is>
      </c>
      <c r="I8219" t="inlineStr">
        <is>
          <t>Critical</t>
        </is>
      </c>
      <c r="J8219" t="n">
        <v>45</v>
      </c>
      <c r="L8219" s="9">
        <f>A8219&amp;"-"&amp;TEXT(E8219,"yyyymmdd")</f>
        <v/>
      </c>
    </row>
    <row r="8220">
      <c r="A8220" t="n">
        <v>40788085</v>
      </c>
      <c r="B8220" t="inlineStr">
        <is>
          <t>Manhattan</t>
        </is>
      </c>
      <c r="C8220" t="inlineStr">
        <is>
          <t>10011</t>
        </is>
      </c>
      <c r="D8220" t="inlineStr">
        <is>
          <t>Italian</t>
        </is>
      </c>
      <c r="E8220" s="8" t="n">
        <v>46164</v>
      </c>
      <c r="F8220" t="inlineStr">
        <is>
          <t>Violations were cited in the following area(s).</t>
        </is>
      </c>
      <c r="G8220" t="inlineStr">
        <is>
          <t>02G</t>
        </is>
      </c>
      <c r="H8220" t="inlineStr">
        <is>
          <t>Cold TCS food item held above 41 °F; smoked or processed fish held above 38 °F; intact raw eggs held above 45 °F; or reduced oxygen packaged (ROP) TCS foods held above required temperatures except during active necessary preparation.</t>
        </is>
      </c>
      <c r="I8220" t="inlineStr">
        <is>
          <t>Critical</t>
        </is>
      </c>
      <c r="J8220" t="n">
        <v>47</v>
      </c>
      <c r="L8220" s="9">
        <f>A8220&amp;"-"&amp;TEXT(E8220,"yyyymmdd")</f>
        <v/>
      </c>
    </row>
    <row r="8221">
      <c r="A8221" t="n">
        <v>40788085</v>
      </c>
      <c r="B8221" t="inlineStr">
        <is>
          <t>Manhattan</t>
        </is>
      </c>
      <c r="C8221" t="inlineStr">
        <is>
          <t>10011</t>
        </is>
      </c>
      <c r="D8221" t="inlineStr">
        <is>
          <t>Italian</t>
        </is>
      </c>
      <c r="E8221" s="8" t="n">
        <v>46164</v>
      </c>
      <c r="F8221" t="inlineStr">
        <is>
          <t>Violations were cited in the following area(s).</t>
        </is>
      </c>
      <c r="G8221" t="inlineStr">
        <is>
          <t>04H</t>
        </is>
      </c>
      <c r="H8221" t="inlineStr">
        <is>
          <t>Raw, cooked or prepared food is adulterated, contaminated, cross-contaminated, or not discarded in accordance with HACCP plan.</t>
        </is>
      </c>
      <c r="I8221" t="inlineStr">
        <is>
          <t>Critical</t>
        </is>
      </c>
      <c r="J8221" t="n">
        <v>47</v>
      </c>
      <c r="L8221" s="9">
        <f>A8221&amp;"-"&amp;TEXT(E8221,"yyyymmdd")</f>
        <v/>
      </c>
    </row>
    <row r="8222">
      <c r="A8222" t="n">
        <v>40788085</v>
      </c>
      <c r="B8222" t="inlineStr">
        <is>
          <t>Manhattan</t>
        </is>
      </c>
      <c r="C8222" t="inlineStr">
        <is>
          <t>10011</t>
        </is>
      </c>
      <c r="D8222" t="inlineStr">
        <is>
          <t>Italian</t>
        </is>
      </c>
      <c r="E8222" s="8" t="n">
        <v>46164</v>
      </c>
      <c r="F8222" t="inlineStr">
        <is>
          <t>Violations were cited in the following area(s).</t>
        </is>
      </c>
      <c r="G8222" t="inlineStr">
        <is>
          <t>04J</t>
        </is>
      </c>
      <c r="H8222" t="inlineStr">
        <is>
          <t>Properly scaled and calibrated thermometer or thermocouple not provided or not readily accessible in food preparation and hot/cold holding areas to measure temperatures of TCS foods during cooking, cooling, reheating, and holding.</t>
        </is>
      </c>
      <c r="I8222" t="inlineStr">
        <is>
          <t>Critical</t>
        </is>
      </c>
      <c r="J8222" t="n">
        <v>47</v>
      </c>
      <c r="L8222" s="9">
        <f>A8222&amp;"-"&amp;TEXT(E8222,"yyyymmdd")</f>
        <v/>
      </c>
    </row>
    <row r="8223">
      <c r="A8223" t="n">
        <v>40788085</v>
      </c>
      <c r="B8223" t="inlineStr">
        <is>
          <t>Manhattan</t>
        </is>
      </c>
      <c r="C8223" t="inlineStr">
        <is>
          <t>10011</t>
        </is>
      </c>
      <c r="D8223" t="inlineStr">
        <is>
          <t>Italian</t>
        </is>
      </c>
      <c r="E8223" s="8" t="n">
        <v>46164</v>
      </c>
      <c r="F8223" t="inlineStr">
        <is>
          <t>Violations were cited in the following area(s).</t>
        </is>
      </c>
      <c r="G8223" t="inlineStr">
        <is>
          <t>06A</t>
        </is>
      </c>
      <c r="H8223" t="inlineStr">
        <is>
          <t>Personal cleanliness is inadequate. Outer garment soiled with possible contaminant. Effective hair restraint not worn where required. Jewelry worn on hands or arms. Fingernail polish worn or fingernails not kept clean and trimmed.</t>
        </is>
      </c>
      <c r="I8223" t="inlineStr">
        <is>
          <t>Critical</t>
        </is>
      </c>
      <c r="J8223" t="n">
        <v>47</v>
      </c>
      <c r="L8223" s="9">
        <f>A8223&amp;"-"&amp;TEXT(E8223,"yyyymmdd")</f>
        <v/>
      </c>
    </row>
    <row r="8224">
      <c r="A8224" t="n">
        <v>40788085</v>
      </c>
      <c r="B8224" t="inlineStr">
        <is>
          <t>Manhattan</t>
        </is>
      </c>
      <c r="C8224" t="inlineStr">
        <is>
          <t>10011</t>
        </is>
      </c>
      <c r="D8224" t="inlineStr">
        <is>
          <t>Italian</t>
        </is>
      </c>
      <c r="E8224" s="8" t="n">
        <v>46164</v>
      </c>
      <c r="F8224" t="inlineStr">
        <is>
          <t>Violations were cited in the following area(s).</t>
        </is>
      </c>
      <c r="G8224" t="inlineStr">
        <is>
          <t>06C</t>
        </is>
      </c>
      <c r="H822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224" t="inlineStr">
        <is>
          <t>Critical</t>
        </is>
      </c>
      <c r="J8224" t="n">
        <v>47</v>
      </c>
      <c r="L8224" s="9">
        <f>A8224&amp;"-"&amp;TEXT(E8224,"yyyymmdd")</f>
        <v/>
      </c>
    </row>
    <row r="8225">
      <c r="A8225" t="n">
        <v>40788085</v>
      </c>
      <c r="B8225" t="inlineStr">
        <is>
          <t>Manhattan</t>
        </is>
      </c>
      <c r="C8225" t="inlineStr">
        <is>
          <t>10011</t>
        </is>
      </c>
      <c r="D8225" t="inlineStr">
        <is>
          <t>Italian</t>
        </is>
      </c>
      <c r="E8225" s="8" t="n">
        <v>46164</v>
      </c>
      <c r="F8225" t="inlineStr">
        <is>
          <t>Violations were cited in the following area(s).</t>
        </is>
      </c>
      <c r="G8225" t="inlineStr">
        <is>
          <t>06D</t>
        </is>
      </c>
      <c r="H8225" t="inlineStr">
        <is>
          <t>Food contact surface not properly washed, rinsed and sanitized after each use and following any activity when contamination may have occurred.</t>
        </is>
      </c>
      <c r="I8225" t="inlineStr">
        <is>
          <t>Critical</t>
        </is>
      </c>
      <c r="J8225" t="n">
        <v>47</v>
      </c>
      <c r="L8225" s="9">
        <f>A8225&amp;"-"&amp;TEXT(E8225,"yyyymmdd")</f>
        <v/>
      </c>
    </row>
    <row r="8226">
      <c r="A8226" t="n">
        <v>40788085</v>
      </c>
      <c r="B8226" t="inlineStr">
        <is>
          <t>Manhattan</t>
        </is>
      </c>
      <c r="C8226" t="inlineStr">
        <is>
          <t>10011</t>
        </is>
      </c>
      <c r="D8226" t="inlineStr">
        <is>
          <t>Italian</t>
        </is>
      </c>
      <c r="E8226" s="8" t="n">
        <v>46164</v>
      </c>
      <c r="F8226" t="inlineStr">
        <is>
          <t>Violations were cited in the following area(s).</t>
        </is>
      </c>
      <c r="G8226" t="inlineStr">
        <is>
          <t>06F</t>
        </is>
      </c>
      <c r="H8226" t="inlineStr">
        <is>
          <t>Wiping cloths not stored clean and dry, or in a sanitizing solution, between uses.</t>
        </is>
      </c>
      <c r="I8226" t="inlineStr">
        <is>
          <t>Critical</t>
        </is>
      </c>
      <c r="J8226" t="n">
        <v>47</v>
      </c>
      <c r="L8226" s="9">
        <f>A8226&amp;"-"&amp;TEXT(E8226,"yyyymmdd")</f>
        <v/>
      </c>
    </row>
    <row r="8227">
      <c r="A8227" t="n">
        <v>40831475</v>
      </c>
      <c r="B8227" t="inlineStr">
        <is>
          <t>Queens</t>
        </is>
      </c>
      <c r="C8227" t="inlineStr">
        <is>
          <t>11105</t>
        </is>
      </c>
      <c r="D8227" t="inlineStr">
        <is>
          <t>Italian</t>
        </is>
      </c>
      <c r="E8227" s="8" t="n">
        <v>46164</v>
      </c>
      <c r="F8227" t="inlineStr">
        <is>
          <t>Violations were cited in the following area(s).</t>
        </is>
      </c>
      <c r="G8227" t="inlineStr">
        <is>
          <t>02B</t>
        </is>
      </c>
      <c r="H8227" t="inlineStr">
        <is>
          <t>Hot TCS food item not held at or above 140 °F.</t>
        </is>
      </c>
      <c r="I8227" t="inlineStr">
        <is>
          <t>Critical</t>
        </is>
      </c>
      <c r="J8227" t="n">
        <v>38</v>
      </c>
      <c r="L8227" s="9">
        <f>A8227&amp;"-"&amp;TEXT(E8227,"yyyymmdd")</f>
        <v/>
      </c>
    </row>
    <row r="8228">
      <c r="A8228" t="n">
        <v>40831475</v>
      </c>
      <c r="B8228" t="inlineStr">
        <is>
          <t>Queens</t>
        </is>
      </c>
      <c r="C8228" t="inlineStr">
        <is>
          <t>11105</t>
        </is>
      </c>
      <c r="D8228" t="inlineStr">
        <is>
          <t>Italian</t>
        </is>
      </c>
      <c r="E8228" s="8" t="n">
        <v>46164</v>
      </c>
      <c r="F8228" t="inlineStr">
        <is>
          <t>Violations were cited in the following area(s).</t>
        </is>
      </c>
      <c r="G8228" t="inlineStr">
        <is>
          <t>02G</t>
        </is>
      </c>
      <c r="H8228" t="inlineStr">
        <is>
          <t>Cold TCS food item held above 41 °F; smoked or processed fish held above 38 °F; intact raw eggs held above 45 °F; or reduced oxygen packaged (ROP) TCS foods held above required temperatures except during active necessary preparation.</t>
        </is>
      </c>
      <c r="I8228" t="inlineStr">
        <is>
          <t>Critical</t>
        </is>
      </c>
      <c r="J8228" t="n">
        <v>38</v>
      </c>
      <c r="L8228" s="9">
        <f>A8228&amp;"-"&amp;TEXT(E8228,"yyyymmdd")</f>
        <v/>
      </c>
    </row>
    <row r="8229">
      <c r="A8229" t="n">
        <v>40831475</v>
      </c>
      <c r="B8229" t="inlineStr">
        <is>
          <t>Queens</t>
        </is>
      </c>
      <c r="C8229" t="inlineStr">
        <is>
          <t>11105</t>
        </is>
      </c>
      <c r="D8229" t="inlineStr">
        <is>
          <t>Italian</t>
        </is>
      </c>
      <c r="E8229" s="8" t="n">
        <v>46164</v>
      </c>
      <c r="F8229" t="inlineStr">
        <is>
          <t>Violations were cited in the following area(s).</t>
        </is>
      </c>
      <c r="G8229" t="inlineStr">
        <is>
          <t>04M</t>
        </is>
      </c>
      <c r="H8229" t="inlineStr">
        <is>
          <t>Live roaches in facility's food or non-food area.</t>
        </is>
      </c>
      <c r="I8229" t="inlineStr">
        <is>
          <t>Critical</t>
        </is>
      </c>
      <c r="J8229" t="n">
        <v>38</v>
      </c>
      <c r="L8229" s="9">
        <f>A8229&amp;"-"&amp;TEXT(E8229,"yyyymmdd")</f>
        <v/>
      </c>
    </row>
    <row r="8230">
      <c r="A8230" t="n">
        <v>40831475</v>
      </c>
      <c r="B8230" t="inlineStr">
        <is>
          <t>Queens</t>
        </is>
      </c>
      <c r="C8230" t="inlineStr">
        <is>
          <t>11105</t>
        </is>
      </c>
      <c r="D8230" t="inlineStr">
        <is>
          <t>Italian</t>
        </is>
      </c>
      <c r="E8230" s="8" t="n">
        <v>46164</v>
      </c>
      <c r="F8230" t="inlineStr">
        <is>
          <t>Violations were cited in the following area(s).</t>
        </is>
      </c>
      <c r="G8230" t="inlineStr">
        <is>
          <t>06A</t>
        </is>
      </c>
      <c r="H8230" t="inlineStr">
        <is>
          <t>Personal cleanliness is inadequate. Outer garment soiled with possible contaminant. Effective hair restraint not worn where required. Jewelry worn on hands or arms. Fingernail polish worn or fingernails not kept clean and trimmed.</t>
        </is>
      </c>
      <c r="I8230" t="inlineStr">
        <is>
          <t>Critical</t>
        </is>
      </c>
      <c r="J8230" t="n">
        <v>38</v>
      </c>
      <c r="L8230" s="9">
        <f>A8230&amp;"-"&amp;TEXT(E8230,"yyyymmdd")</f>
        <v/>
      </c>
    </row>
    <row r="8231">
      <c r="A8231" t="n">
        <v>40831475</v>
      </c>
      <c r="B8231" t="inlineStr">
        <is>
          <t>Queens</t>
        </is>
      </c>
      <c r="C8231" t="inlineStr">
        <is>
          <t>11105</t>
        </is>
      </c>
      <c r="D8231" t="inlineStr">
        <is>
          <t>Italian</t>
        </is>
      </c>
      <c r="E8231" s="8" t="n">
        <v>46164</v>
      </c>
      <c r="F8231" t="inlineStr">
        <is>
          <t>Violations were cited in the following area(s).</t>
        </is>
      </c>
      <c r="G8231" t="inlineStr">
        <is>
          <t>06F</t>
        </is>
      </c>
      <c r="H8231" t="inlineStr">
        <is>
          <t>Wiping cloths not stored clean and dry, or in a sanitizing solution, between uses.</t>
        </is>
      </c>
      <c r="I8231" t="inlineStr">
        <is>
          <t>Critical</t>
        </is>
      </c>
      <c r="J8231" t="n">
        <v>38</v>
      </c>
      <c r="L8231" s="9">
        <f>A8231&amp;"-"&amp;TEXT(E8231,"yyyymmdd")</f>
        <v/>
      </c>
    </row>
    <row r="8232">
      <c r="A8232" t="n">
        <v>40831475</v>
      </c>
      <c r="B8232" t="inlineStr">
        <is>
          <t>Queens</t>
        </is>
      </c>
      <c r="C8232" t="inlineStr">
        <is>
          <t>11105</t>
        </is>
      </c>
      <c r="D8232" t="inlineStr">
        <is>
          <t>Italian</t>
        </is>
      </c>
      <c r="E8232" s="8" t="n">
        <v>46164</v>
      </c>
      <c r="F8232" t="inlineStr">
        <is>
          <t>Violations were cited in the following area(s).</t>
        </is>
      </c>
      <c r="G8232" t="inlineStr">
        <is>
          <t>08A</t>
        </is>
      </c>
      <c r="H8232" t="inlineStr">
        <is>
          <t>Establishment is not free of harborage or conditions conducive to rodents, insects or other pests.</t>
        </is>
      </c>
      <c r="I8232" t="inlineStr">
        <is>
          <t>Not Critical</t>
        </is>
      </c>
      <c r="J8232" t="n">
        <v>38</v>
      </c>
      <c r="L8232" s="9">
        <f>A8232&amp;"-"&amp;TEXT(E8232,"yyyymmdd")</f>
        <v/>
      </c>
    </row>
    <row r="8233">
      <c r="A8233" t="n">
        <v>40831475</v>
      </c>
      <c r="B8233" t="inlineStr">
        <is>
          <t>Queens</t>
        </is>
      </c>
      <c r="C8233" t="inlineStr">
        <is>
          <t>11105</t>
        </is>
      </c>
      <c r="D8233" t="inlineStr">
        <is>
          <t>Italian</t>
        </is>
      </c>
      <c r="E8233" s="8" t="n">
        <v>46164</v>
      </c>
      <c r="F8233" t="inlineStr">
        <is>
          <t>Violations were cited in the following area(s).</t>
        </is>
      </c>
      <c r="G8233" t="inlineStr">
        <is>
          <t>09C</t>
        </is>
      </c>
      <c r="H8233" t="inlineStr">
        <is>
          <t>Design, construction, materials used or maintenance of food contact surface improper. Surface not easily cleanable, sanitized and maintained.</t>
        </is>
      </c>
      <c r="I8233" t="inlineStr">
        <is>
          <t>Not Critical</t>
        </is>
      </c>
      <c r="J8233" t="n">
        <v>38</v>
      </c>
      <c r="L8233" s="9">
        <f>A8233&amp;"-"&amp;TEXT(E8233,"yyyymmdd")</f>
        <v/>
      </c>
    </row>
    <row r="8234">
      <c r="A8234" t="n">
        <v>41276200</v>
      </c>
      <c r="B8234" t="inlineStr">
        <is>
          <t>Bronx</t>
        </is>
      </c>
      <c r="C8234" t="inlineStr">
        <is>
          <t>10460</t>
        </is>
      </c>
      <c r="D8234" t="inlineStr">
        <is>
          <t>American</t>
        </is>
      </c>
      <c r="E8234" s="8" t="n">
        <v>46164</v>
      </c>
      <c r="F8234" t="inlineStr">
        <is>
          <t>Violations were cited in the following area(s).</t>
        </is>
      </c>
      <c r="G8234" t="inlineStr">
        <is>
          <t>02G</t>
        </is>
      </c>
      <c r="H8234" t="inlineStr">
        <is>
          <t>Cold TCS food item held above 41 °F; smoked or processed fish held above 38 °F; intact raw eggs held above 45 °F; or reduced oxygen packaged (ROP) TCS foods held above required temperatures except during active necessary preparation.</t>
        </is>
      </c>
      <c r="I8234" t="inlineStr">
        <is>
          <t>Critical</t>
        </is>
      </c>
      <c r="J8234" t="n">
        <v>27</v>
      </c>
      <c r="L8234" s="9">
        <f>A8234&amp;"-"&amp;TEXT(E8234,"yyyymmdd")</f>
        <v/>
      </c>
    </row>
    <row r="8235">
      <c r="A8235" t="n">
        <v>41276200</v>
      </c>
      <c r="B8235" t="inlineStr">
        <is>
          <t>Bronx</t>
        </is>
      </c>
      <c r="C8235" t="inlineStr">
        <is>
          <t>10460</t>
        </is>
      </c>
      <c r="D8235" t="inlineStr">
        <is>
          <t>American</t>
        </is>
      </c>
      <c r="E8235" s="8" t="n">
        <v>46164</v>
      </c>
      <c r="F8235" t="inlineStr">
        <is>
          <t>Violations were cited in the following area(s).</t>
        </is>
      </c>
      <c r="G8235" t="inlineStr">
        <is>
          <t>03C</t>
        </is>
      </c>
      <c r="H8235" t="inlineStr">
        <is>
          <t>Unclean or cracked whole eggs or unpasteurized liquid, frozen or powdered eggs kept or used.</t>
        </is>
      </c>
      <c r="I8235" t="inlineStr">
        <is>
          <t>Critical</t>
        </is>
      </c>
      <c r="J8235" t="n">
        <v>27</v>
      </c>
      <c r="L8235" s="9">
        <f>A8235&amp;"-"&amp;TEXT(E8235,"yyyymmdd")</f>
        <v/>
      </c>
    </row>
    <row r="8236">
      <c r="A8236" t="n">
        <v>41276200</v>
      </c>
      <c r="B8236" t="inlineStr">
        <is>
          <t>Bronx</t>
        </is>
      </c>
      <c r="C8236" t="inlineStr">
        <is>
          <t>10460</t>
        </is>
      </c>
      <c r="D8236" t="inlineStr">
        <is>
          <t>American</t>
        </is>
      </c>
      <c r="E8236" s="8" t="n">
        <v>46164</v>
      </c>
      <c r="F8236" t="inlineStr">
        <is>
          <t>Violations were cited in the following area(s).</t>
        </is>
      </c>
      <c r="G8236" t="inlineStr">
        <is>
          <t>06D</t>
        </is>
      </c>
      <c r="H8236" t="inlineStr">
        <is>
          <t>Food contact surface not properly washed, rinsed and sanitized after each use and following any activity when contamination may have occurred.</t>
        </is>
      </c>
      <c r="I8236" t="inlineStr">
        <is>
          <t>Critical</t>
        </is>
      </c>
      <c r="J8236" t="n">
        <v>27</v>
      </c>
      <c r="L8236" s="9">
        <f>A8236&amp;"-"&amp;TEXT(E8236,"yyyymmdd")</f>
        <v/>
      </c>
    </row>
    <row r="8237">
      <c r="A8237" t="n">
        <v>41276200</v>
      </c>
      <c r="B8237" t="inlineStr">
        <is>
          <t>Bronx</t>
        </is>
      </c>
      <c r="C8237" t="inlineStr">
        <is>
          <t>10460</t>
        </is>
      </c>
      <c r="D8237" t="inlineStr">
        <is>
          <t>American</t>
        </is>
      </c>
      <c r="E8237" s="8" t="n">
        <v>46164</v>
      </c>
      <c r="F8237" t="inlineStr">
        <is>
          <t>Violations were cited in the following area(s).</t>
        </is>
      </c>
      <c r="G8237" t="inlineStr">
        <is>
          <t>10F</t>
        </is>
      </c>
      <c r="H8237" t="inlineStr">
        <is>
          <t>Non-food contact surface or equipment made of unacceptable material, not kept clean, or not properly sealed, raised, spaced or movable to allow accessibility for cleaning on all sides, above and underneath the unit.</t>
        </is>
      </c>
      <c r="I8237" t="inlineStr">
        <is>
          <t>Not Critical</t>
        </is>
      </c>
      <c r="J8237" t="n">
        <v>27</v>
      </c>
      <c r="L8237" s="9">
        <f>A8237&amp;"-"&amp;TEXT(E8237,"yyyymmdd")</f>
        <v/>
      </c>
    </row>
    <row r="8238">
      <c r="A8238" t="n">
        <v>41427712</v>
      </c>
      <c r="B8238" t="inlineStr">
        <is>
          <t>Queens</t>
        </is>
      </c>
      <c r="C8238" t="inlineStr">
        <is>
          <t>11360</t>
        </is>
      </c>
      <c r="D8238" t="inlineStr">
        <is>
          <t>American</t>
        </is>
      </c>
      <c r="E8238" s="8" t="n">
        <v>46164</v>
      </c>
      <c r="F8238" t="inlineStr">
        <is>
          <t>Violations were cited in the following area(s).</t>
        </is>
      </c>
      <c r="G8238" t="inlineStr">
        <is>
          <t>10B</t>
        </is>
      </c>
      <c r="H8238" t="inlineStr">
        <is>
          <t>Anti-siphonage or back-flow prevention device not provided where required; equipment or floor not properly drained; sewage disposal system in disrepair or not functioning properly. Condensation or liquid waste improperly disposed of.</t>
        </is>
      </c>
      <c r="I8238" t="inlineStr">
        <is>
          <t>Not Critical</t>
        </is>
      </c>
      <c r="J8238" t="n">
        <v>7</v>
      </c>
      <c r="K8238" t="inlineStr">
        <is>
          <t>A</t>
        </is>
      </c>
      <c r="L8238" s="9">
        <f>A8238&amp;"-"&amp;TEXT(E8238,"yyyymmdd")</f>
        <v/>
      </c>
    </row>
    <row r="8239">
      <c r="A8239" t="n">
        <v>41427712</v>
      </c>
      <c r="B8239" t="inlineStr">
        <is>
          <t>Queens</t>
        </is>
      </c>
      <c r="C8239" t="inlineStr">
        <is>
          <t>11360</t>
        </is>
      </c>
      <c r="D8239" t="inlineStr">
        <is>
          <t>American</t>
        </is>
      </c>
      <c r="E8239" s="8" t="n">
        <v>46164</v>
      </c>
      <c r="F8239" t="inlineStr">
        <is>
          <t>Violations were cited in the following area(s).</t>
        </is>
      </c>
      <c r="G8239" t="inlineStr">
        <is>
          <t>10F</t>
        </is>
      </c>
      <c r="H8239" t="inlineStr">
        <is>
          <t>Non-food contact surface or equipment made of unacceptable material, not kept clean, or not properly sealed, raised, spaced or movable to allow accessibility for cleaning on all sides, above and underneath the unit.</t>
        </is>
      </c>
      <c r="I8239" t="inlineStr">
        <is>
          <t>Not Critical</t>
        </is>
      </c>
      <c r="J8239" t="n">
        <v>7</v>
      </c>
      <c r="K8239" t="inlineStr">
        <is>
          <t>A</t>
        </is>
      </c>
      <c r="L8239" s="9">
        <f>A8239&amp;"-"&amp;TEXT(E8239,"yyyymmdd")</f>
        <v/>
      </c>
    </row>
    <row r="8240">
      <c r="A8240" t="n">
        <v>41470250</v>
      </c>
      <c r="B8240" t="inlineStr">
        <is>
          <t>Queens</t>
        </is>
      </c>
      <c r="C8240" t="inlineStr">
        <is>
          <t>11418</t>
        </is>
      </c>
      <c r="D8240" t="inlineStr">
        <is>
          <t>American</t>
        </is>
      </c>
      <c r="E8240" s="8" t="n">
        <v>46164</v>
      </c>
      <c r="F8240" t="inlineStr">
        <is>
          <t>Violations were cited in the following area(s).</t>
        </is>
      </c>
      <c r="G8240" t="inlineStr">
        <is>
          <t>04L</t>
        </is>
      </c>
      <c r="H8240" t="inlineStr">
        <is>
          <t>Evidence of mice or live mice in establishment's food or non-food areas.</t>
        </is>
      </c>
      <c r="I8240" t="inlineStr">
        <is>
          <t>Critical</t>
        </is>
      </c>
      <c r="J8240" t="n">
        <v>16</v>
      </c>
      <c r="L8240" s="9">
        <f>A8240&amp;"-"&amp;TEXT(E8240,"yyyymmdd")</f>
        <v/>
      </c>
    </row>
    <row r="8241">
      <c r="A8241" t="n">
        <v>41470250</v>
      </c>
      <c r="B8241" t="inlineStr">
        <is>
          <t>Queens</t>
        </is>
      </c>
      <c r="C8241" t="inlineStr">
        <is>
          <t>11418</t>
        </is>
      </c>
      <c r="D8241" t="inlineStr">
        <is>
          <t>American</t>
        </is>
      </c>
      <c r="E8241" s="8" t="n">
        <v>46164</v>
      </c>
      <c r="F8241" t="inlineStr">
        <is>
          <t>Violations were cited in the following area(s).</t>
        </is>
      </c>
      <c r="G8241" t="inlineStr">
        <is>
          <t>04M</t>
        </is>
      </c>
      <c r="H8241" t="inlineStr">
        <is>
          <t>Live roaches in facility's food or non-food area.</t>
        </is>
      </c>
      <c r="I8241" t="inlineStr">
        <is>
          <t>Critical</t>
        </is>
      </c>
      <c r="J8241" t="n">
        <v>16</v>
      </c>
      <c r="L8241" s="9">
        <f>A8241&amp;"-"&amp;TEXT(E8241,"yyyymmdd")</f>
        <v/>
      </c>
    </row>
    <row r="8242">
      <c r="A8242" t="n">
        <v>41470250</v>
      </c>
      <c r="B8242" t="inlineStr">
        <is>
          <t>Queens</t>
        </is>
      </c>
      <c r="C8242" t="inlineStr">
        <is>
          <t>11418</t>
        </is>
      </c>
      <c r="D8242" t="inlineStr">
        <is>
          <t>American</t>
        </is>
      </c>
      <c r="E8242" s="8" t="n">
        <v>46164</v>
      </c>
      <c r="F8242" t="inlineStr">
        <is>
          <t>Violations were cited in the following area(s).</t>
        </is>
      </c>
      <c r="G8242" t="inlineStr">
        <is>
          <t>08A</t>
        </is>
      </c>
      <c r="H8242" t="inlineStr">
        <is>
          <t>Establishment is not free of harborage or conditions conducive to rodents, insects or other pests.</t>
        </is>
      </c>
      <c r="I8242" t="inlineStr">
        <is>
          <t>Not Critical</t>
        </is>
      </c>
      <c r="J8242" t="n">
        <v>16</v>
      </c>
      <c r="L8242" s="9">
        <f>A8242&amp;"-"&amp;TEXT(E8242,"yyyymmdd")</f>
        <v/>
      </c>
    </row>
    <row r="8243">
      <c r="A8243" t="n">
        <v>41470250</v>
      </c>
      <c r="B8243" t="inlineStr">
        <is>
          <t>Queens</t>
        </is>
      </c>
      <c r="C8243" t="inlineStr">
        <is>
          <t>11418</t>
        </is>
      </c>
      <c r="D8243" t="inlineStr">
        <is>
          <t>American</t>
        </is>
      </c>
      <c r="E8243" s="8" t="n">
        <v>46164</v>
      </c>
      <c r="F8243" t="inlineStr">
        <is>
          <t>Violations were cited in the following area(s).</t>
        </is>
      </c>
      <c r="G8243" t="inlineStr">
        <is>
          <t>10B</t>
        </is>
      </c>
      <c r="H8243" t="inlineStr">
        <is>
          <t>Anti-siphonage or back-flow prevention device not provided where required; equipment or floor not properly drained; sewage disposal system in disrepair or not functioning properly. Condensation or liquid waste improperly disposed of.</t>
        </is>
      </c>
      <c r="I8243" t="inlineStr">
        <is>
          <t>Not Critical</t>
        </is>
      </c>
      <c r="J8243" t="n">
        <v>16</v>
      </c>
      <c r="L8243" s="9">
        <f>A8243&amp;"-"&amp;TEXT(E8243,"yyyymmdd")</f>
        <v/>
      </c>
    </row>
    <row r="8244">
      <c r="A8244" t="n">
        <v>41470250</v>
      </c>
      <c r="B8244" t="inlineStr">
        <is>
          <t>Queens</t>
        </is>
      </c>
      <c r="C8244" t="inlineStr">
        <is>
          <t>11418</t>
        </is>
      </c>
      <c r="D8244" t="inlineStr">
        <is>
          <t>American</t>
        </is>
      </c>
      <c r="E8244" s="8" t="n">
        <v>46164</v>
      </c>
      <c r="F8244" t="inlineStr">
        <is>
          <t>Violations were cited in the following area(s).</t>
        </is>
      </c>
      <c r="G8244" t="inlineStr">
        <is>
          <t>10F</t>
        </is>
      </c>
      <c r="H8244" t="inlineStr">
        <is>
          <t>Non-food contact surface or equipment made of unacceptable material, not kept clean, or not properly sealed, raised, spaced or movable to allow accessibility for cleaning on all sides, above and underneath the unit.</t>
        </is>
      </c>
      <c r="I8244" t="inlineStr">
        <is>
          <t>Not Critical</t>
        </is>
      </c>
      <c r="J8244" t="n">
        <v>16</v>
      </c>
      <c r="L8244" s="9">
        <f>A8244&amp;"-"&amp;TEXT(E8244,"yyyymmdd")</f>
        <v/>
      </c>
    </row>
    <row r="8245">
      <c r="A8245" t="n">
        <v>41524736</v>
      </c>
      <c r="B8245" t="inlineStr">
        <is>
          <t>Queens</t>
        </is>
      </c>
      <c r="C8245" t="inlineStr">
        <is>
          <t>11423</t>
        </is>
      </c>
      <c r="D8245" t="inlineStr">
        <is>
          <t>Donuts</t>
        </is>
      </c>
      <c r="E8245" s="8" t="n">
        <v>46164</v>
      </c>
      <c r="F8245" t="inlineStr">
        <is>
          <t>Violations were cited in the following area(s).</t>
        </is>
      </c>
      <c r="G8245" t="inlineStr">
        <is>
          <t>10F</t>
        </is>
      </c>
      <c r="H8245" t="inlineStr">
        <is>
          <t>Non-food contact surface or equipment made of unacceptable material, not kept clean, or not properly sealed, raised, spaced or movable to allow accessibility for cleaning on all sides, above and underneath the unit.</t>
        </is>
      </c>
      <c r="I8245" t="inlineStr">
        <is>
          <t>Not Critical</t>
        </is>
      </c>
      <c r="J8245" t="n">
        <v>4</v>
      </c>
      <c r="K8245" t="inlineStr">
        <is>
          <t>A</t>
        </is>
      </c>
      <c r="L8245" s="9">
        <f>A8245&amp;"-"&amp;TEXT(E8245,"yyyymmdd")</f>
        <v/>
      </c>
    </row>
    <row r="8246">
      <c r="A8246" t="n">
        <v>41706992</v>
      </c>
      <c r="B8246" t="inlineStr">
        <is>
          <t>Queens</t>
        </is>
      </c>
      <c r="C8246" t="inlineStr">
        <is>
          <t>11375</t>
        </is>
      </c>
      <c r="D8246" t="inlineStr">
        <is>
          <t>Frozen Desserts</t>
        </is>
      </c>
      <c r="E8246" s="8" t="n">
        <v>46164</v>
      </c>
      <c r="F8246" t="inlineStr">
        <is>
          <t>Violations were cited in the following area(s).</t>
        </is>
      </c>
      <c r="G8246" t="inlineStr">
        <is>
          <t>04H</t>
        </is>
      </c>
      <c r="H8246" t="inlineStr">
        <is>
          <t>Raw, cooked or prepared food is adulterated, contaminated, cross-contaminated, or not discarded in accordance with HACCP plan.</t>
        </is>
      </c>
      <c r="I8246" t="inlineStr">
        <is>
          <t>Critical</t>
        </is>
      </c>
      <c r="J8246" t="n">
        <v>45</v>
      </c>
      <c r="L8246" s="9">
        <f>A8246&amp;"-"&amp;TEXT(E8246,"yyyymmdd")</f>
        <v/>
      </c>
    </row>
    <row r="8247">
      <c r="A8247" t="n">
        <v>41706992</v>
      </c>
      <c r="B8247" t="inlineStr">
        <is>
          <t>Queens</t>
        </is>
      </c>
      <c r="C8247" t="inlineStr">
        <is>
          <t>11375</t>
        </is>
      </c>
      <c r="D8247" t="inlineStr">
        <is>
          <t>Frozen Desserts</t>
        </is>
      </c>
      <c r="E8247" s="8" t="n">
        <v>46164</v>
      </c>
      <c r="F8247" t="inlineStr">
        <is>
          <t>Violations were cited in the following area(s).</t>
        </is>
      </c>
      <c r="G8247" t="inlineStr">
        <is>
          <t>05D</t>
        </is>
      </c>
      <c r="H824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247" t="inlineStr">
        <is>
          <t>Critical</t>
        </is>
      </c>
      <c r="J8247" t="n">
        <v>45</v>
      </c>
      <c r="L8247" s="9">
        <f>A8247&amp;"-"&amp;TEXT(E8247,"yyyymmdd")</f>
        <v/>
      </c>
    </row>
    <row r="8248">
      <c r="A8248" t="n">
        <v>41706992</v>
      </c>
      <c r="B8248" t="inlineStr">
        <is>
          <t>Queens</t>
        </is>
      </c>
      <c r="C8248" t="inlineStr">
        <is>
          <t>11375</t>
        </is>
      </c>
      <c r="D8248" t="inlineStr">
        <is>
          <t>Frozen Desserts</t>
        </is>
      </c>
      <c r="E8248" s="8" t="n">
        <v>46164</v>
      </c>
      <c r="F8248" t="inlineStr">
        <is>
          <t>Violations were cited in the following area(s).</t>
        </is>
      </c>
      <c r="G8248" t="inlineStr">
        <is>
          <t>06A</t>
        </is>
      </c>
      <c r="H8248" t="inlineStr">
        <is>
          <t>Personal cleanliness is inadequate. Outer garment soiled with possible contaminant. Effective hair restraint not worn where required. Jewelry worn on hands or arms. Fingernail polish worn or fingernails not kept clean and trimmed.</t>
        </is>
      </c>
      <c r="I8248" t="inlineStr">
        <is>
          <t>Critical</t>
        </is>
      </c>
      <c r="J8248" t="n">
        <v>45</v>
      </c>
      <c r="L8248" s="9">
        <f>A8248&amp;"-"&amp;TEXT(E8248,"yyyymmdd")</f>
        <v/>
      </c>
    </row>
    <row r="8249">
      <c r="A8249" t="n">
        <v>41706992</v>
      </c>
      <c r="B8249" t="inlineStr">
        <is>
          <t>Queens</t>
        </is>
      </c>
      <c r="C8249" t="inlineStr">
        <is>
          <t>11375</t>
        </is>
      </c>
      <c r="D8249" t="inlineStr">
        <is>
          <t>Frozen Desserts</t>
        </is>
      </c>
      <c r="E8249" s="8" t="n">
        <v>46164</v>
      </c>
      <c r="F8249" t="inlineStr">
        <is>
          <t>Violations were cited in the following area(s).</t>
        </is>
      </c>
      <c r="G8249" t="inlineStr">
        <is>
          <t>06C</t>
        </is>
      </c>
      <c r="H824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249" t="inlineStr">
        <is>
          <t>Critical</t>
        </is>
      </c>
      <c r="J8249" t="n">
        <v>45</v>
      </c>
      <c r="L8249" s="9">
        <f>A8249&amp;"-"&amp;TEXT(E8249,"yyyymmdd")</f>
        <v/>
      </c>
    </row>
    <row r="8250">
      <c r="A8250" t="n">
        <v>41706992</v>
      </c>
      <c r="B8250" t="inlineStr">
        <is>
          <t>Queens</t>
        </is>
      </c>
      <c r="C8250" t="inlineStr">
        <is>
          <t>11375</t>
        </is>
      </c>
      <c r="D8250" t="inlineStr">
        <is>
          <t>Frozen Desserts</t>
        </is>
      </c>
      <c r="E8250" s="8" t="n">
        <v>46164</v>
      </c>
      <c r="F8250" t="inlineStr">
        <is>
          <t>Violations were cited in the following area(s).</t>
        </is>
      </c>
      <c r="G8250" t="inlineStr">
        <is>
          <t>06D</t>
        </is>
      </c>
      <c r="H8250" t="inlineStr">
        <is>
          <t>Food contact surface not properly washed, rinsed and sanitized after each use and following any activity when contamination may have occurred.</t>
        </is>
      </c>
      <c r="I8250" t="inlineStr">
        <is>
          <t>Critical</t>
        </is>
      </c>
      <c r="J8250" t="n">
        <v>45</v>
      </c>
      <c r="L8250" s="9">
        <f>A8250&amp;"-"&amp;TEXT(E8250,"yyyymmdd")</f>
        <v/>
      </c>
    </row>
    <row r="8251">
      <c r="A8251" t="n">
        <v>41706992</v>
      </c>
      <c r="B8251" t="inlineStr">
        <is>
          <t>Queens</t>
        </is>
      </c>
      <c r="C8251" t="inlineStr">
        <is>
          <t>11375</t>
        </is>
      </c>
      <c r="D8251" t="inlineStr">
        <is>
          <t>Frozen Desserts</t>
        </is>
      </c>
      <c r="E8251" s="8" t="n">
        <v>46164</v>
      </c>
      <c r="F8251" t="inlineStr">
        <is>
          <t>Violations were cited in the following area(s).</t>
        </is>
      </c>
      <c r="G8251" t="inlineStr">
        <is>
          <t>06E</t>
        </is>
      </c>
      <c r="H8251" t="inlineStr">
        <is>
          <t>Sanitized equipment or utensil, including in-use food dispensing utensil, improperly used or stored.</t>
        </is>
      </c>
      <c r="I8251" t="inlineStr">
        <is>
          <t>Critical</t>
        </is>
      </c>
      <c r="J8251" t="n">
        <v>45</v>
      </c>
      <c r="L8251" s="9">
        <f>A8251&amp;"-"&amp;TEXT(E8251,"yyyymmdd")</f>
        <v/>
      </c>
    </row>
    <row r="8252">
      <c r="A8252" t="n">
        <v>41706992</v>
      </c>
      <c r="B8252" t="inlineStr">
        <is>
          <t>Queens</t>
        </is>
      </c>
      <c r="C8252" t="inlineStr">
        <is>
          <t>11375</t>
        </is>
      </c>
      <c r="D8252" t="inlineStr">
        <is>
          <t>Frozen Desserts</t>
        </is>
      </c>
      <c r="E8252" s="8" t="n">
        <v>46164</v>
      </c>
      <c r="F8252" t="inlineStr">
        <is>
          <t>Violations were cited in the following area(s).</t>
        </is>
      </c>
      <c r="G8252" t="inlineStr">
        <is>
          <t>09A</t>
        </is>
      </c>
      <c r="H8252" t="inlineStr">
        <is>
          <t>Swollen, leaking, rusted or otherwise damaged canned food to be returned to distributor not segregated from intact product and clearly labeled DO NOT USE</t>
        </is>
      </c>
      <c r="I8252" t="inlineStr">
        <is>
          <t>Critical</t>
        </is>
      </c>
      <c r="J8252" t="n">
        <v>45</v>
      </c>
      <c r="L8252" s="9">
        <f>A8252&amp;"-"&amp;TEXT(E8252,"yyyymmdd")</f>
        <v/>
      </c>
    </row>
    <row r="8253">
      <c r="A8253" t="n">
        <v>41706992</v>
      </c>
      <c r="B8253" t="inlineStr">
        <is>
          <t>Queens</t>
        </is>
      </c>
      <c r="C8253" t="inlineStr">
        <is>
          <t>11375</t>
        </is>
      </c>
      <c r="D8253" t="inlineStr">
        <is>
          <t>Frozen Desserts</t>
        </is>
      </c>
      <c r="E8253" s="8" t="n">
        <v>46164</v>
      </c>
      <c r="F8253" t="inlineStr">
        <is>
          <t>Violations were cited in the following area(s).</t>
        </is>
      </c>
      <c r="G8253" t="inlineStr">
        <is>
          <t>10F</t>
        </is>
      </c>
      <c r="H8253" t="inlineStr">
        <is>
          <t>Non-food contact surface or equipment made of unacceptable material, not kept clean, or not properly sealed, raised, spaced or movable to allow accessibility for cleaning on all sides, above and underneath the unit.</t>
        </is>
      </c>
      <c r="I8253" t="inlineStr">
        <is>
          <t>Not Critical</t>
        </is>
      </c>
      <c r="J8253" t="n">
        <v>45</v>
      </c>
      <c r="L8253" s="9">
        <f>A8253&amp;"-"&amp;TEXT(E8253,"yyyymmdd")</f>
        <v/>
      </c>
    </row>
    <row r="8254">
      <c r="A8254" t="n">
        <v>50004932</v>
      </c>
      <c r="B8254" t="inlineStr">
        <is>
          <t>Brooklyn</t>
        </is>
      </c>
      <c r="C8254" t="inlineStr">
        <is>
          <t>11201</t>
        </is>
      </c>
      <c r="D8254" t="inlineStr">
        <is>
          <t>American</t>
        </is>
      </c>
      <c r="E8254" s="8" t="n">
        <v>46164</v>
      </c>
      <c r="F8254" t="inlineStr">
        <is>
          <t>Violations were cited in the following area(s).</t>
        </is>
      </c>
      <c r="G8254" t="inlineStr">
        <is>
          <t>04N</t>
        </is>
      </c>
      <c r="H8254" t="inlineStr">
        <is>
          <t>Filth flies or food/refuse/sewage associated with (FRSA) flies or other nuisance pests in establishment’s food and/or non-food areas. FRSA flies include house flies, blow flies, bottle flies, flesh flies, drain flies, Phorid flies and fruit flies.</t>
        </is>
      </c>
      <c r="I8254" t="inlineStr">
        <is>
          <t>Critical</t>
        </is>
      </c>
      <c r="J8254" t="n">
        <v>14</v>
      </c>
      <c r="L8254" s="9">
        <f>A8254&amp;"-"&amp;TEXT(E8254,"yyyymmdd")</f>
        <v/>
      </c>
    </row>
    <row r="8255">
      <c r="A8255" t="n">
        <v>50004932</v>
      </c>
      <c r="B8255" t="inlineStr">
        <is>
          <t>Brooklyn</t>
        </is>
      </c>
      <c r="C8255" t="inlineStr">
        <is>
          <t>11201</t>
        </is>
      </c>
      <c r="D8255" t="inlineStr">
        <is>
          <t>American</t>
        </is>
      </c>
      <c r="E8255" s="8" t="n">
        <v>46164</v>
      </c>
      <c r="F8255" t="inlineStr">
        <is>
          <t>Violations were cited in the following area(s).</t>
        </is>
      </c>
      <c r="G8255" t="inlineStr">
        <is>
          <t>06D</t>
        </is>
      </c>
      <c r="H8255" t="inlineStr">
        <is>
          <t>Food contact surface not properly washed, rinsed and sanitized after each use and following any activity when contamination may have occurred.</t>
        </is>
      </c>
      <c r="I8255" t="inlineStr">
        <is>
          <t>Critical</t>
        </is>
      </c>
      <c r="J8255" t="n">
        <v>14</v>
      </c>
      <c r="L8255" s="9">
        <f>A8255&amp;"-"&amp;TEXT(E8255,"yyyymmdd")</f>
        <v/>
      </c>
    </row>
    <row r="8256">
      <c r="A8256" t="n">
        <v>50004932</v>
      </c>
      <c r="B8256" t="inlineStr">
        <is>
          <t>Brooklyn</t>
        </is>
      </c>
      <c r="C8256" t="inlineStr">
        <is>
          <t>11201</t>
        </is>
      </c>
      <c r="D8256" t="inlineStr">
        <is>
          <t>American</t>
        </is>
      </c>
      <c r="E8256" s="8" t="n">
        <v>46164</v>
      </c>
      <c r="F8256" t="inlineStr">
        <is>
          <t>Violations were cited in the following area(s).</t>
        </is>
      </c>
      <c r="G8256" t="inlineStr">
        <is>
          <t>08A</t>
        </is>
      </c>
      <c r="H8256" t="inlineStr">
        <is>
          <t>Establishment is not free of harborage or conditions conducive to rodents, insects or other pests.</t>
        </is>
      </c>
      <c r="I8256" t="inlineStr">
        <is>
          <t>Not Critical</t>
        </is>
      </c>
      <c r="J8256" t="n">
        <v>14</v>
      </c>
      <c r="L8256" s="9">
        <f>A8256&amp;"-"&amp;TEXT(E8256,"yyyymmdd")</f>
        <v/>
      </c>
    </row>
    <row r="8257">
      <c r="A8257" t="n">
        <v>50004932</v>
      </c>
      <c r="B8257" t="inlineStr">
        <is>
          <t>Brooklyn</t>
        </is>
      </c>
      <c r="C8257" t="inlineStr">
        <is>
          <t>11201</t>
        </is>
      </c>
      <c r="D8257" t="inlineStr">
        <is>
          <t>American</t>
        </is>
      </c>
      <c r="E8257" s="8" t="n">
        <v>46164</v>
      </c>
      <c r="F8257" t="inlineStr">
        <is>
          <t>Violations were cited in the following area(s).</t>
        </is>
      </c>
      <c r="G8257" t="inlineStr">
        <is>
          <t>28-06</t>
        </is>
      </c>
      <c r="H8257" t="inlineStr">
        <is>
          <t>Contract with a pest management professional not in place. Record of extermination activities not kept on premises.</t>
        </is>
      </c>
      <c r="I8257" t="inlineStr">
        <is>
          <t>Not Critical</t>
        </is>
      </c>
      <c r="J8257" t="n">
        <v>14</v>
      </c>
      <c r="L8257" s="9">
        <f>A8257&amp;"-"&amp;TEXT(E8257,"yyyymmdd")</f>
        <v/>
      </c>
    </row>
    <row r="8258">
      <c r="A8258" t="n">
        <v>50017776</v>
      </c>
      <c r="B8258" t="inlineStr">
        <is>
          <t>Queens</t>
        </is>
      </c>
      <c r="C8258" t="inlineStr">
        <is>
          <t>11105</t>
        </is>
      </c>
      <c r="D8258" t="inlineStr">
        <is>
          <t>Coffee/Tea</t>
        </is>
      </c>
      <c r="E8258" s="8" t="n">
        <v>46164</v>
      </c>
      <c r="F8258" t="inlineStr">
        <is>
          <t>Violations were cited in the following area(s).</t>
        </is>
      </c>
      <c r="G8258" t="inlineStr">
        <is>
          <t>10F</t>
        </is>
      </c>
      <c r="H8258" t="inlineStr">
        <is>
          <t>Non-food contact surface or equipment made of unacceptable material, not kept clean, or not properly sealed, raised, spaced or movable to allow accessibility for cleaning on all sides, above and underneath the unit.</t>
        </is>
      </c>
      <c r="I8258" t="inlineStr">
        <is>
          <t>Not Critical</t>
        </is>
      </c>
      <c r="J8258" t="n">
        <v>4</v>
      </c>
      <c r="K8258" t="inlineStr">
        <is>
          <t>A</t>
        </is>
      </c>
      <c r="L8258" s="9">
        <f>A8258&amp;"-"&amp;TEXT(E8258,"yyyymmdd")</f>
        <v/>
      </c>
    </row>
    <row r="8259">
      <c r="A8259" t="n">
        <v>50017776</v>
      </c>
      <c r="B8259" t="inlineStr">
        <is>
          <t>Queens</t>
        </is>
      </c>
      <c r="C8259" t="inlineStr">
        <is>
          <t>11105</t>
        </is>
      </c>
      <c r="D8259" t="inlineStr">
        <is>
          <t>Coffee/Tea</t>
        </is>
      </c>
      <c r="E8259" s="8" t="n">
        <v>46164</v>
      </c>
      <c r="F8259" t="inlineStr">
        <is>
          <t>Violations were cited in the following area(s).</t>
        </is>
      </c>
      <c r="G8259" t="inlineStr">
        <is>
          <t>28-06</t>
        </is>
      </c>
      <c r="H8259" t="inlineStr">
        <is>
          <t>Contract with a pest management professional not in place. Record of extermination activities not kept on premises.</t>
        </is>
      </c>
      <c r="I8259" t="inlineStr">
        <is>
          <t>Not Critical</t>
        </is>
      </c>
      <c r="J8259" t="n">
        <v>4</v>
      </c>
      <c r="K8259" t="inlineStr">
        <is>
          <t>A</t>
        </is>
      </c>
      <c r="L8259" s="9">
        <f>A8259&amp;"-"&amp;TEXT(E8259,"yyyymmdd")</f>
        <v/>
      </c>
    </row>
    <row r="8260">
      <c r="A8260" t="n">
        <v>50039710</v>
      </c>
      <c r="B8260" t="inlineStr">
        <is>
          <t>Queens</t>
        </is>
      </c>
      <c r="C8260" t="inlineStr">
        <is>
          <t>11385</t>
        </is>
      </c>
      <c r="D8260" t="inlineStr">
        <is>
          <t>American</t>
        </is>
      </c>
      <c r="E8260" s="8" t="n">
        <v>46164</v>
      </c>
      <c r="F8260" t="inlineStr">
        <is>
          <t>Violations were cited in the following area(s).</t>
        </is>
      </c>
      <c r="G8260" t="inlineStr">
        <is>
          <t>10F</t>
        </is>
      </c>
      <c r="H8260" t="inlineStr">
        <is>
          <t>Non-food contact surface or equipment made of unacceptable material, not kept clean, or not properly sealed, raised, spaced or movable to allow accessibility for cleaning on all sides, above and underneath the unit.</t>
        </is>
      </c>
      <c r="I8260" t="inlineStr">
        <is>
          <t>Not Critical</t>
        </is>
      </c>
      <c r="J8260" t="n">
        <v>3</v>
      </c>
      <c r="K8260" t="inlineStr">
        <is>
          <t>A</t>
        </is>
      </c>
      <c r="L8260" s="9">
        <f>A8260&amp;"-"&amp;TEXT(E8260,"yyyymmdd")</f>
        <v/>
      </c>
    </row>
    <row r="8261">
      <c r="A8261" t="n">
        <v>50044118</v>
      </c>
      <c r="B8261" t="inlineStr">
        <is>
          <t>Queens</t>
        </is>
      </c>
      <c r="C8261" t="inlineStr">
        <is>
          <t>11416</t>
        </is>
      </c>
      <c r="D8261" t="inlineStr">
        <is>
          <t>Pizza</t>
        </is>
      </c>
      <c r="E8261" s="8" t="n">
        <v>46164</v>
      </c>
      <c r="F8261" t="inlineStr">
        <is>
          <t>Violations were cited in the following area(s).</t>
        </is>
      </c>
      <c r="G8261" t="inlineStr">
        <is>
          <t>04H</t>
        </is>
      </c>
      <c r="H8261" t="inlineStr">
        <is>
          <t>Raw, cooked or prepared food is adulterated, contaminated, cross-contaminated, or not discarded in accordance with HACCP plan.</t>
        </is>
      </c>
      <c r="I8261" t="inlineStr">
        <is>
          <t>Critical</t>
        </is>
      </c>
      <c r="J8261" t="n">
        <v>12</v>
      </c>
      <c r="K8261" t="inlineStr">
        <is>
          <t>A</t>
        </is>
      </c>
      <c r="L8261" s="9">
        <f>A8261&amp;"-"&amp;TEXT(E8261,"yyyymmdd")</f>
        <v/>
      </c>
    </row>
    <row r="8262">
      <c r="A8262" t="n">
        <v>50044118</v>
      </c>
      <c r="B8262" t="inlineStr">
        <is>
          <t>Queens</t>
        </is>
      </c>
      <c r="C8262" t="inlineStr">
        <is>
          <t>11416</t>
        </is>
      </c>
      <c r="D8262" t="inlineStr">
        <is>
          <t>Pizza</t>
        </is>
      </c>
      <c r="E8262" s="8" t="n">
        <v>46164</v>
      </c>
      <c r="F8262" t="inlineStr">
        <is>
          <t>Violations were cited in the following area(s).</t>
        </is>
      </c>
      <c r="G8262" t="inlineStr">
        <is>
          <t>10F</t>
        </is>
      </c>
      <c r="H8262" t="inlineStr">
        <is>
          <t>Non-food contact surface or equipment made of unacceptable material, not kept clean, or not properly sealed, raised, spaced or movable to allow accessibility for cleaning on all sides, above and underneath the unit.</t>
        </is>
      </c>
      <c r="I8262" t="inlineStr">
        <is>
          <t>Not Critical</t>
        </is>
      </c>
      <c r="J8262" t="n">
        <v>12</v>
      </c>
      <c r="K8262" t="inlineStr">
        <is>
          <t>A</t>
        </is>
      </c>
      <c r="L8262" s="9">
        <f>A8262&amp;"-"&amp;TEXT(E8262,"yyyymmdd")</f>
        <v/>
      </c>
    </row>
    <row r="8263">
      <c r="A8263" t="n">
        <v>50053940</v>
      </c>
      <c r="B8263" t="inlineStr">
        <is>
          <t>Queens</t>
        </is>
      </c>
      <c r="C8263" t="inlineStr">
        <is>
          <t>11103</t>
        </is>
      </c>
      <c r="D8263" t="inlineStr">
        <is>
          <t>Irish</t>
        </is>
      </c>
      <c r="E8263" s="8" t="n">
        <v>46164</v>
      </c>
      <c r="F8263" t="inlineStr">
        <is>
          <t>Violations were cited in the following area(s).</t>
        </is>
      </c>
      <c r="G8263" t="inlineStr">
        <is>
          <t>06D</t>
        </is>
      </c>
      <c r="H8263" t="inlineStr">
        <is>
          <t>Food contact surface not properly washed, rinsed and sanitized after each use and following any activity when contamination may have occurred.</t>
        </is>
      </c>
      <c r="I8263" t="inlineStr">
        <is>
          <t>Critical</t>
        </is>
      </c>
      <c r="J8263" t="n">
        <v>10</v>
      </c>
      <c r="K8263" t="inlineStr">
        <is>
          <t>A</t>
        </is>
      </c>
      <c r="L8263" s="9">
        <f>A8263&amp;"-"&amp;TEXT(E8263,"yyyymmdd")</f>
        <v/>
      </c>
    </row>
    <row r="8264">
      <c r="A8264" t="n">
        <v>50053940</v>
      </c>
      <c r="B8264" t="inlineStr">
        <is>
          <t>Queens</t>
        </is>
      </c>
      <c r="C8264" t="inlineStr">
        <is>
          <t>11103</t>
        </is>
      </c>
      <c r="D8264" t="inlineStr">
        <is>
          <t>Irish</t>
        </is>
      </c>
      <c r="E8264" s="8" t="n">
        <v>46164</v>
      </c>
      <c r="F8264" t="inlineStr">
        <is>
          <t>Violations were cited in the following area(s).</t>
        </is>
      </c>
      <c r="G8264" t="inlineStr">
        <is>
          <t>10G</t>
        </is>
      </c>
      <c r="H8264" t="inlineStr">
        <is>
          <t>Dishwashing and ware washing: Cleaning and sanitizing of tableware, including dishes, utensils, and equipment deficient.</t>
        </is>
      </c>
      <c r="I8264" t="inlineStr">
        <is>
          <t>Not Critical</t>
        </is>
      </c>
      <c r="J8264" t="n">
        <v>10</v>
      </c>
      <c r="K8264" t="inlineStr">
        <is>
          <t>A</t>
        </is>
      </c>
      <c r="L8264" s="9">
        <f>A8264&amp;"-"&amp;TEXT(E8264,"yyyymmdd")</f>
        <v/>
      </c>
    </row>
    <row r="8265">
      <c r="A8265" t="n">
        <v>50063198</v>
      </c>
      <c r="B8265" t="inlineStr">
        <is>
          <t>Bronx</t>
        </is>
      </c>
      <c r="C8265" t="inlineStr">
        <is>
          <t>10460</t>
        </is>
      </c>
      <c r="D8265" t="inlineStr">
        <is>
          <t>Chicken</t>
        </is>
      </c>
      <c r="E8265" s="8" t="n">
        <v>46164</v>
      </c>
      <c r="F8265" t="inlineStr">
        <is>
          <t>Violations were cited in the following area(s).</t>
        </is>
      </c>
      <c r="G8265" t="inlineStr">
        <is>
          <t>06C</t>
        </is>
      </c>
      <c r="H826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265" t="inlineStr">
        <is>
          <t>Critical</t>
        </is>
      </c>
      <c r="J8265" t="n">
        <v>7</v>
      </c>
      <c r="K8265" t="inlineStr">
        <is>
          <t>A</t>
        </is>
      </c>
      <c r="L8265" s="9">
        <f>A8265&amp;"-"&amp;TEXT(E8265,"yyyymmdd")</f>
        <v/>
      </c>
    </row>
    <row r="8266">
      <c r="A8266" t="n">
        <v>50063198</v>
      </c>
      <c r="B8266" t="inlineStr">
        <is>
          <t>Bronx</t>
        </is>
      </c>
      <c r="C8266" t="inlineStr">
        <is>
          <t>10460</t>
        </is>
      </c>
      <c r="D8266" t="inlineStr">
        <is>
          <t>Chicken</t>
        </is>
      </c>
      <c r="E8266" s="8" t="n">
        <v>46164</v>
      </c>
      <c r="F8266" t="inlineStr">
        <is>
          <t>Violations were cited in the following area(s).</t>
        </is>
      </c>
      <c r="G8266" t="inlineStr">
        <is>
          <t>10F</t>
        </is>
      </c>
      <c r="H8266" t="inlineStr">
        <is>
          <t>Non-food contact surface or equipment made of unacceptable material, not kept clean, or not properly sealed, raised, spaced or movable to allow accessibility for cleaning on all sides, above and underneath the unit.</t>
        </is>
      </c>
      <c r="I8266" t="inlineStr">
        <is>
          <t>Not Critical</t>
        </is>
      </c>
      <c r="J8266" t="n">
        <v>7</v>
      </c>
      <c r="K8266" t="inlineStr">
        <is>
          <t>A</t>
        </is>
      </c>
      <c r="L8266" s="9">
        <f>A8266&amp;"-"&amp;TEXT(E8266,"yyyymmdd")</f>
        <v/>
      </c>
    </row>
    <row r="8267">
      <c r="A8267" t="n">
        <v>50077293</v>
      </c>
      <c r="B8267" t="inlineStr">
        <is>
          <t>Queens</t>
        </is>
      </c>
      <c r="C8267" t="inlineStr">
        <is>
          <t>11373</t>
        </is>
      </c>
      <c r="D8267" t="inlineStr">
        <is>
          <t>Coffee/Tea</t>
        </is>
      </c>
      <c r="E8267" s="8" t="n">
        <v>46164</v>
      </c>
      <c r="F8267" t="inlineStr">
        <is>
          <t>Violations were cited in the following area(s).</t>
        </is>
      </c>
      <c r="G8267" t="inlineStr">
        <is>
          <t>02G</t>
        </is>
      </c>
      <c r="H8267" t="inlineStr">
        <is>
          <t>Cold TCS food item held above 41 °F; smoked or processed fish held above 38 °F; intact raw eggs held above 45 °F; or reduced oxygen packaged (ROP) TCS foods held above required temperatures except during active necessary preparation.</t>
        </is>
      </c>
      <c r="I8267" t="inlineStr">
        <is>
          <t>Critical</t>
        </is>
      </c>
      <c r="J8267" t="n">
        <v>10</v>
      </c>
      <c r="K8267" t="inlineStr">
        <is>
          <t>A</t>
        </is>
      </c>
      <c r="L8267" s="9">
        <f>A8267&amp;"-"&amp;TEXT(E8267,"yyyymmdd")</f>
        <v/>
      </c>
    </row>
    <row r="8268">
      <c r="A8268" t="n">
        <v>50077293</v>
      </c>
      <c r="B8268" t="inlineStr">
        <is>
          <t>Queens</t>
        </is>
      </c>
      <c r="C8268" t="inlineStr">
        <is>
          <t>11373</t>
        </is>
      </c>
      <c r="D8268" t="inlineStr">
        <is>
          <t>Coffee/Tea</t>
        </is>
      </c>
      <c r="E8268" s="8" t="n">
        <v>46164</v>
      </c>
      <c r="F8268" t="inlineStr">
        <is>
          <t>Violations were cited in the following area(s).</t>
        </is>
      </c>
      <c r="G8268" t="inlineStr">
        <is>
          <t>10F</t>
        </is>
      </c>
      <c r="H8268" t="inlineStr">
        <is>
          <t>Non-food contact surface or equipment made of unacceptable material, not kept clean, or not properly sealed, raised, spaced or movable to allow accessibility for cleaning on all sides, above and underneath the unit.</t>
        </is>
      </c>
      <c r="I8268" t="inlineStr">
        <is>
          <t>Not Critical</t>
        </is>
      </c>
      <c r="J8268" t="n">
        <v>10</v>
      </c>
      <c r="K8268" t="inlineStr">
        <is>
          <t>A</t>
        </is>
      </c>
      <c r="L8268" s="9">
        <f>A8268&amp;"-"&amp;TEXT(E8268,"yyyymmdd")</f>
        <v/>
      </c>
    </row>
    <row r="8269">
      <c r="A8269" t="n">
        <v>50093120</v>
      </c>
      <c r="B8269" t="inlineStr">
        <is>
          <t>Brooklyn</t>
        </is>
      </c>
      <c r="C8269" t="inlineStr">
        <is>
          <t>11220</t>
        </is>
      </c>
      <c r="D8269" t="inlineStr">
        <is>
          <t>Bakery Products/Desserts</t>
        </is>
      </c>
      <c r="E8269" s="8" t="n">
        <v>46164</v>
      </c>
      <c r="F8269" t="inlineStr">
        <is>
          <t>Violations were cited in the following area(s).</t>
        </is>
      </c>
      <c r="G8269" t="inlineStr">
        <is>
          <t>04M</t>
        </is>
      </c>
      <c r="H8269" t="inlineStr">
        <is>
          <t>Live roaches in facility's food or non-food area.</t>
        </is>
      </c>
      <c r="I8269" t="inlineStr">
        <is>
          <t>Critical</t>
        </is>
      </c>
      <c r="J8269" t="n">
        <v>16</v>
      </c>
      <c r="L8269" s="9">
        <f>A8269&amp;"-"&amp;TEXT(E8269,"yyyymmdd")</f>
        <v/>
      </c>
    </row>
    <row r="8270">
      <c r="A8270" t="n">
        <v>50093120</v>
      </c>
      <c r="B8270" t="inlineStr">
        <is>
          <t>Brooklyn</t>
        </is>
      </c>
      <c r="C8270" t="inlineStr">
        <is>
          <t>11220</t>
        </is>
      </c>
      <c r="D8270" t="inlineStr">
        <is>
          <t>Bakery Products/Desserts</t>
        </is>
      </c>
      <c r="E8270" s="8" t="n">
        <v>46164</v>
      </c>
      <c r="F8270" t="inlineStr">
        <is>
          <t>Violations were cited in the following area(s).</t>
        </is>
      </c>
      <c r="G8270" t="inlineStr">
        <is>
          <t>06D</t>
        </is>
      </c>
      <c r="H8270" t="inlineStr">
        <is>
          <t>Food contact surface not properly washed, rinsed and sanitized after each use and following any activity when contamination may have occurred.</t>
        </is>
      </c>
      <c r="I8270" t="inlineStr">
        <is>
          <t>Critical</t>
        </is>
      </c>
      <c r="J8270" t="n">
        <v>16</v>
      </c>
      <c r="L8270" s="9">
        <f>A8270&amp;"-"&amp;TEXT(E8270,"yyyymmdd")</f>
        <v/>
      </c>
    </row>
    <row r="8271">
      <c r="A8271" t="n">
        <v>50093120</v>
      </c>
      <c r="B8271" t="inlineStr">
        <is>
          <t>Brooklyn</t>
        </is>
      </c>
      <c r="C8271" t="inlineStr">
        <is>
          <t>11220</t>
        </is>
      </c>
      <c r="D8271" t="inlineStr">
        <is>
          <t>Bakery Products/Desserts</t>
        </is>
      </c>
      <c r="E8271" s="8" t="n">
        <v>46164</v>
      </c>
      <c r="F8271" t="inlineStr">
        <is>
          <t>Violations were cited in the following area(s).</t>
        </is>
      </c>
      <c r="G8271" t="inlineStr">
        <is>
          <t>08A</t>
        </is>
      </c>
      <c r="H8271" t="inlineStr">
        <is>
          <t>Establishment is not free of harborage or conditions conducive to rodents, insects or other pests.</t>
        </is>
      </c>
      <c r="I8271" t="inlineStr">
        <is>
          <t>Not Critical</t>
        </is>
      </c>
      <c r="J8271" t="n">
        <v>16</v>
      </c>
      <c r="L8271" s="9">
        <f>A8271&amp;"-"&amp;TEXT(E8271,"yyyymmdd")</f>
        <v/>
      </c>
    </row>
    <row r="8272">
      <c r="A8272" t="n">
        <v>50098271</v>
      </c>
      <c r="B8272" t="inlineStr">
        <is>
          <t>Staten Island</t>
        </is>
      </c>
      <c r="C8272" t="inlineStr">
        <is>
          <t>10307</t>
        </is>
      </c>
      <c r="D8272" t="inlineStr">
        <is>
          <t>Juice, Smoothies, Fruit Salads</t>
        </is>
      </c>
      <c r="E8272" s="8" t="n">
        <v>46164</v>
      </c>
      <c r="F8272" t="inlineStr">
        <is>
          <t>Violations were cited in the following area(s).</t>
        </is>
      </c>
      <c r="G8272" t="inlineStr">
        <is>
          <t>02G</t>
        </is>
      </c>
      <c r="H8272" t="inlineStr">
        <is>
          <t>Cold TCS food item held above 41 °F; smoked or processed fish held above 38 °F; intact raw eggs held above 45 °F; or reduced oxygen packaged (ROP) TCS foods held above required temperatures except during active necessary preparation.</t>
        </is>
      </c>
      <c r="I8272" t="inlineStr">
        <is>
          <t>Critical</t>
        </is>
      </c>
      <c r="J8272" t="n">
        <v>35</v>
      </c>
      <c r="L8272" s="9">
        <f>A8272&amp;"-"&amp;TEXT(E8272,"yyyymmdd")</f>
        <v/>
      </c>
    </row>
    <row r="8273">
      <c r="A8273" t="n">
        <v>50098271</v>
      </c>
      <c r="B8273" t="inlineStr">
        <is>
          <t>Staten Island</t>
        </is>
      </c>
      <c r="C8273" t="inlineStr">
        <is>
          <t>10307</t>
        </is>
      </c>
      <c r="D8273" t="inlineStr">
        <is>
          <t>Juice, Smoothies, Fruit Salads</t>
        </is>
      </c>
      <c r="E8273" s="8" t="n">
        <v>46164</v>
      </c>
      <c r="F8273" t="inlineStr">
        <is>
          <t>Violations were cited in the following area(s).</t>
        </is>
      </c>
      <c r="G8273" t="inlineStr">
        <is>
          <t>04A</t>
        </is>
      </c>
      <c r="H8273" t="inlineStr">
        <is>
          <t>Food Protection Certificate (FPC) not held by manager or supervisor of food operations.</t>
        </is>
      </c>
      <c r="I8273" t="inlineStr">
        <is>
          <t>Critical</t>
        </is>
      </c>
      <c r="J8273" t="n">
        <v>35</v>
      </c>
      <c r="L8273" s="9">
        <f>A8273&amp;"-"&amp;TEXT(E8273,"yyyymmdd")</f>
        <v/>
      </c>
    </row>
    <row r="8274">
      <c r="A8274" t="n">
        <v>50098271</v>
      </c>
      <c r="B8274" t="inlineStr">
        <is>
          <t>Staten Island</t>
        </is>
      </c>
      <c r="C8274" t="inlineStr">
        <is>
          <t>10307</t>
        </is>
      </c>
      <c r="D8274" t="inlineStr">
        <is>
          <t>Juice, Smoothies, Fruit Salads</t>
        </is>
      </c>
      <c r="E8274" s="8" t="n">
        <v>46164</v>
      </c>
      <c r="F8274" t="inlineStr">
        <is>
          <t>Violations were cited in the following area(s).</t>
        </is>
      </c>
      <c r="G8274" t="inlineStr">
        <is>
          <t>06C</t>
        </is>
      </c>
      <c r="H827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274" t="inlineStr">
        <is>
          <t>Critical</t>
        </is>
      </c>
      <c r="J8274" t="n">
        <v>35</v>
      </c>
      <c r="L8274" s="9">
        <f>A8274&amp;"-"&amp;TEXT(E8274,"yyyymmdd")</f>
        <v/>
      </c>
    </row>
    <row r="8275">
      <c r="A8275" t="n">
        <v>50098271</v>
      </c>
      <c r="B8275" t="inlineStr">
        <is>
          <t>Staten Island</t>
        </is>
      </c>
      <c r="C8275" t="inlineStr">
        <is>
          <t>10307</t>
        </is>
      </c>
      <c r="D8275" t="inlineStr">
        <is>
          <t>Juice, Smoothies, Fruit Salads</t>
        </is>
      </c>
      <c r="E8275" s="8" t="n">
        <v>46164</v>
      </c>
      <c r="F8275" t="inlineStr">
        <is>
          <t>Violations were cited in the following area(s).</t>
        </is>
      </c>
      <c r="G8275" t="inlineStr">
        <is>
          <t>06F</t>
        </is>
      </c>
      <c r="H8275" t="inlineStr">
        <is>
          <t>Wiping cloths not stored clean and dry, or in a sanitizing solution, between uses.</t>
        </is>
      </c>
      <c r="I8275" t="inlineStr">
        <is>
          <t>Critical</t>
        </is>
      </c>
      <c r="J8275" t="n">
        <v>35</v>
      </c>
      <c r="L8275" s="9">
        <f>A8275&amp;"-"&amp;TEXT(E8275,"yyyymmdd")</f>
        <v/>
      </c>
    </row>
    <row r="8276">
      <c r="A8276" t="n">
        <v>50098271</v>
      </c>
      <c r="B8276" t="inlineStr">
        <is>
          <t>Staten Island</t>
        </is>
      </c>
      <c r="C8276" t="inlineStr">
        <is>
          <t>10307</t>
        </is>
      </c>
      <c r="D8276" t="inlineStr">
        <is>
          <t>Juice, Smoothies, Fruit Salads</t>
        </is>
      </c>
      <c r="E8276" s="8" t="n">
        <v>46164</v>
      </c>
      <c r="F8276" t="inlineStr">
        <is>
          <t>Violations were cited in the following area(s).</t>
        </is>
      </c>
      <c r="G8276" t="inlineStr">
        <is>
          <t>10B</t>
        </is>
      </c>
      <c r="H8276" t="inlineStr">
        <is>
          <t>Anti-siphonage or back-flow prevention device not provided where required; equipment or floor not properly drained; sewage disposal system in disrepair or not functioning properly. Condensation or liquid waste improperly disposed of.</t>
        </is>
      </c>
      <c r="I8276" t="inlineStr">
        <is>
          <t>Not Critical</t>
        </is>
      </c>
      <c r="J8276" t="n">
        <v>35</v>
      </c>
      <c r="L8276" s="9">
        <f>A8276&amp;"-"&amp;TEXT(E8276,"yyyymmdd")</f>
        <v/>
      </c>
    </row>
    <row r="8277">
      <c r="A8277" t="n">
        <v>50098271</v>
      </c>
      <c r="B8277" t="inlineStr">
        <is>
          <t>Staten Island</t>
        </is>
      </c>
      <c r="C8277" t="inlineStr">
        <is>
          <t>10307</t>
        </is>
      </c>
      <c r="D8277" t="inlineStr">
        <is>
          <t>Juice, Smoothies, Fruit Salads</t>
        </is>
      </c>
      <c r="E8277" s="8" t="n">
        <v>46164</v>
      </c>
      <c r="F8277" t="inlineStr">
        <is>
          <t>Violations were cited in the following area(s).</t>
        </is>
      </c>
      <c r="G8277" t="inlineStr">
        <is>
          <t>10F</t>
        </is>
      </c>
      <c r="H8277" t="inlineStr">
        <is>
          <t>Non-food contact surface or equipment made of unacceptable material, not kept clean, or not properly sealed, raised, spaced or movable to allow accessibility for cleaning on all sides, above and underneath the unit.</t>
        </is>
      </c>
      <c r="I8277" t="inlineStr">
        <is>
          <t>Not Critical</t>
        </is>
      </c>
      <c r="J8277" t="n">
        <v>35</v>
      </c>
      <c r="L8277" s="9">
        <f>A8277&amp;"-"&amp;TEXT(E8277,"yyyymmdd")</f>
        <v/>
      </c>
    </row>
    <row r="8278">
      <c r="A8278" t="n">
        <v>50099353</v>
      </c>
      <c r="B8278" t="inlineStr">
        <is>
          <t>Queens</t>
        </is>
      </c>
      <c r="C8278" t="inlineStr">
        <is>
          <t>11426</t>
        </is>
      </c>
      <c r="D8278" t="inlineStr">
        <is>
          <t>Latin American</t>
        </is>
      </c>
      <c r="E8278" s="8" t="n">
        <v>46164</v>
      </c>
      <c r="F8278" t="inlineStr">
        <is>
          <t>Violations were cited in the following area(s).</t>
        </is>
      </c>
      <c r="G8278" t="inlineStr">
        <is>
          <t>02G</t>
        </is>
      </c>
      <c r="H8278" t="inlineStr">
        <is>
          <t>Cold TCS food item held above 41 °F; smoked or processed fish held above 38 °F; intact raw eggs held above 45 °F; or reduced oxygen packaged (ROP) TCS foods held above required temperatures except during active necessary preparation.</t>
        </is>
      </c>
      <c r="I8278" t="inlineStr">
        <is>
          <t>Critical</t>
        </is>
      </c>
      <c r="J8278" t="n">
        <v>22</v>
      </c>
      <c r="L8278" s="9">
        <f>A8278&amp;"-"&amp;TEXT(E8278,"yyyymmdd")</f>
        <v/>
      </c>
    </row>
    <row r="8279">
      <c r="A8279" t="n">
        <v>50099353</v>
      </c>
      <c r="B8279" t="inlineStr">
        <is>
          <t>Queens</t>
        </is>
      </c>
      <c r="C8279" t="inlineStr">
        <is>
          <t>11426</t>
        </is>
      </c>
      <c r="D8279" t="inlineStr">
        <is>
          <t>Latin American</t>
        </is>
      </c>
      <c r="E8279" s="8" t="n">
        <v>46164</v>
      </c>
      <c r="F8279" t="inlineStr">
        <is>
          <t>Violations were cited in the following area(s).</t>
        </is>
      </c>
      <c r="G8279" t="inlineStr">
        <is>
          <t>02H</t>
        </is>
      </c>
      <c r="H8279" t="inlineStr">
        <is>
          <t>After cooking or removal from hot holding, TCS food not cooled by an approved method whereby the internal temperature is reduced from 140 °F to 70 °F or less within 2 hours, and from 70 °F to 41 °F or less within 4 additional hours.</t>
        </is>
      </c>
      <c r="I8279" t="inlineStr">
        <is>
          <t>Critical</t>
        </is>
      </c>
      <c r="J8279" t="n">
        <v>22</v>
      </c>
      <c r="L8279" s="9">
        <f>A8279&amp;"-"&amp;TEXT(E8279,"yyyymmdd")</f>
        <v/>
      </c>
    </row>
    <row r="8280">
      <c r="A8280" t="n">
        <v>50099353</v>
      </c>
      <c r="B8280" t="inlineStr">
        <is>
          <t>Queens</t>
        </is>
      </c>
      <c r="C8280" t="inlineStr">
        <is>
          <t>11426</t>
        </is>
      </c>
      <c r="D8280" t="inlineStr">
        <is>
          <t>Latin American</t>
        </is>
      </c>
      <c r="E8280" s="8" t="n">
        <v>46164</v>
      </c>
      <c r="F8280" t="inlineStr">
        <is>
          <t>Violations were cited in the following area(s).</t>
        </is>
      </c>
      <c r="G8280" t="inlineStr">
        <is>
          <t>06E</t>
        </is>
      </c>
      <c r="H8280" t="inlineStr">
        <is>
          <t>Sanitized equipment or utensil, including in-use food dispensing utensil, improperly used or stored.</t>
        </is>
      </c>
      <c r="I8280" t="inlineStr">
        <is>
          <t>Critical</t>
        </is>
      </c>
      <c r="J8280" t="n">
        <v>22</v>
      </c>
      <c r="L8280" s="9">
        <f>A8280&amp;"-"&amp;TEXT(E8280,"yyyymmdd")</f>
        <v/>
      </c>
    </row>
    <row r="8281">
      <c r="A8281" t="n">
        <v>50099353</v>
      </c>
      <c r="B8281" t="inlineStr">
        <is>
          <t>Queens</t>
        </is>
      </c>
      <c r="C8281" t="inlineStr">
        <is>
          <t>11426</t>
        </is>
      </c>
      <c r="D8281" t="inlineStr">
        <is>
          <t>Latin American</t>
        </is>
      </c>
      <c r="E8281" s="8" t="n">
        <v>46164</v>
      </c>
      <c r="F8281" t="inlineStr">
        <is>
          <t>Violations were cited in the following area(s).</t>
        </is>
      </c>
      <c r="G8281" t="inlineStr">
        <is>
          <t>10F</t>
        </is>
      </c>
      <c r="H8281" t="inlineStr">
        <is>
          <t>Non-food contact surface or equipment made of unacceptable material, not kept clean, or not properly sealed, raised, spaced or movable to allow accessibility for cleaning on all sides, above and underneath the unit.</t>
        </is>
      </c>
      <c r="I8281" t="inlineStr">
        <is>
          <t>Not Critical</t>
        </is>
      </c>
      <c r="J8281" t="n">
        <v>22</v>
      </c>
      <c r="L8281" s="9">
        <f>A8281&amp;"-"&amp;TEXT(E8281,"yyyymmdd")</f>
        <v/>
      </c>
    </row>
    <row r="8282">
      <c r="A8282" t="n">
        <v>50100228</v>
      </c>
      <c r="B8282" t="inlineStr">
        <is>
          <t>Brooklyn</t>
        </is>
      </c>
      <c r="C8282" t="inlineStr">
        <is>
          <t>11217</t>
        </is>
      </c>
      <c r="D8282" t="inlineStr">
        <is>
          <t>Greek</t>
        </is>
      </c>
      <c r="E8282" s="8" t="n">
        <v>46164</v>
      </c>
      <c r="F8282" t="inlineStr">
        <is>
          <t>Violations were cited in the following area(s).</t>
        </is>
      </c>
      <c r="G8282" t="inlineStr">
        <is>
          <t>04H</t>
        </is>
      </c>
      <c r="H8282" t="inlineStr">
        <is>
          <t>Raw, cooked or prepared food is adulterated, contaminated, cross-contaminated, or not discarded in accordance with HACCP plan.</t>
        </is>
      </c>
      <c r="I8282" t="inlineStr">
        <is>
          <t>Critical</t>
        </is>
      </c>
      <c r="J8282" t="n">
        <v>11</v>
      </c>
      <c r="K8282" t="inlineStr">
        <is>
          <t>A</t>
        </is>
      </c>
      <c r="L8282" s="9">
        <f>A8282&amp;"-"&amp;TEXT(E8282,"yyyymmdd")</f>
        <v/>
      </c>
    </row>
    <row r="8283">
      <c r="A8283" t="n">
        <v>50100228</v>
      </c>
      <c r="B8283" t="inlineStr">
        <is>
          <t>Brooklyn</t>
        </is>
      </c>
      <c r="C8283" t="inlineStr">
        <is>
          <t>11217</t>
        </is>
      </c>
      <c r="D8283" t="inlineStr">
        <is>
          <t>Greek</t>
        </is>
      </c>
      <c r="E8283" s="8" t="n">
        <v>46164</v>
      </c>
      <c r="F8283" t="inlineStr">
        <is>
          <t>Violations were cited in the following area(s).</t>
        </is>
      </c>
      <c r="G8283" t="inlineStr">
        <is>
          <t>08B</t>
        </is>
      </c>
      <c r="H8283"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8283" t="inlineStr">
        <is>
          <t>Not Critical</t>
        </is>
      </c>
      <c r="J8283" t="n">
        <v>11</v>
      </c>
      <c r="K8283" t="inlineStr">
        <is>
          <t>A</t>
        </is>
      </c>
      <c r="L8283" s="9">
        <f>A8283&amp;"-"&amp;TEXT(E8283,"yyyymmdd")</f>
        <v/>
      </c>
    </row>
    <row r="8284">
      <c r="A8284" t="n">
        <v>50100228</v>
      </c>
      <c r="B8284" t="inlineStr">
        <is>
          <t>Brooklyn</t>
        </is>
      </c>
      <c r="C8284" t="inlineStr">
        <is>
          <t>11217</t>
        </is>
      </c>
      <c r="D8284" t="inlineStr">
        <is>
          <t>Greek</t>
        </is>
      </c>
      <c r="E8284" s="8" t="n">
        <v>46164</v>
      </c>
      <c r="F8284" t="inlineStr">
        <is>
          <t>Violations were cited in the following area(s).</t>
        </is>
      </c>
      <c r="G8284" t="inlineStr">
        <is>
          <t>08C</t>
        </is>
      </c>
      <c r="H8284" t="inlineStr">
        <is>
          <t>Pesticide not properly labeled or used by unlicensed individual. Pesticide, other toxic chemical improperly used/stored. Unprotected, unlocked bait station used.</t>
        </is>
      </c>
      <c r="I8284" t="inlineStr">
        <is>
          <t>Not Critical</t>
        </is>
      </c>
      <c r="J8284" t="n">
        <v>11</v>
      </c>
      <c r="K8284" t="inlineStr">
        <is>
          <t>A</t>
        </is>
      </c>
      <c r="L8284" s="9">
        <f>A8284&amp;"-"&amp;TEXT(E8284,"yyyymmdd")</f>
        <v/>
      </c>
    </row>
    <row r="8285">
      <c r="A8285" t="n">
        <v>50107036</v>
      </c>
      <c r="B8285" t="inlineStr">
        <is>
          <t>Manhattan</t>
        </is>
      </c>
      <c r="C8285" t="inlineStr">
        <is>
          <t>10014</t>
        </is>
      </c>
      <c r="D8285" t="inlineStr">
        <is>
          <t>Coffee/Tea</t>
        </is>
      </c>
      <c r="E8285" s="8" t="n">
        <v>46164</v>
      </c>
      <c r="F8285" t="inlineStr">
        <is>
          <t>Violations were cited in the following area(s).</t>
        </is>
      </c>
      <c r="G8285" t="inlineStr">
        <is>
          <t>02B</t>
        </is>
      </c>
      <c r="H8285" t="inlineStr">
        <is>
          <t>Hot TCS food item not held at or above 140 °F.</t>
        </is>
      </c>
      <c r="I8285" t="inlineStr">
        <is>
          <t>Critical</t>
        </is>
      </c>
      <c r="J8285" t="n">
        <v>8</v>
      </c>
      <c r="K8285" t="inlineStr">
        <is>
          <t>A</t>
        </is>
      </c>
      <c r="L8285" s="9">
        <f>A8285&amp;"-"&amp;TEXT(E8285,"yyyymmdd")</f>
        <v/>
      </c>
    </row>
    <row r="8286">
      <c r="A8286" t="n">
        <v>50110216</v>
      </c>
      <c r="B8286" t="inlineStr">
        <is>
          <t>Queens</t>
        </is>
      </c>
      <c r="C8286" t="inlineStr">
        <is>
          <t>11372</t>
        </is>
      </c>
      <c r="D8286" t="inlineStr">
        <is>
          <t>Bagels/Pretzels</t>
        </is>
      </c>
      <c r="E8286" s="8" t="n">
        <v>46164</v>
      </c>
      <c r="F8286" t="inlineStr">
        <is>
          <t>Violations were cited in the following area(s).</t>
        </is>
      </c>
      <c r="G8286" t="inlineStr">
        <is>
          <t>06C</t>
        </is>
      </c>
      <c r="H828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286" t="inlineStr">
        <is>
          <t>Critical</t>
        </is>
      </c>
      <c r="J8286" t="n">
        <v>12</v>
      </c>
      <c r="K8286" t="inlineStr">
        <is>
          <t>A</t>
        </is>
      </c>
      <c r="L8286" s="9">
        <f>A8286&amp;"-"&amp;TEXT(E8286,"yyyymmdd")</f>
        <v/>
      </c>
    </row>
    <row r="8287">
      <c r="A8287" t="n">
        <v>50110216</v>
      </c>
      <c r="B8287" t="inlineStr">
        <is>
          <t>Queens</t>
        </is>
      </c>
      <c r="C8287" t="inlineStr">
        <is>
          <t>11372</t>
        </is>
      </c>
      <c r="D8287" t="inlineStr">
        <is>
          <t>Bagels/Pretzels</t>
        </is>
      </c>
      <c r="E8287" s="8" t="n">
        <v>46164</v>
      </c>
      <c r="F8287" t="inlineStr">
        <is>
          <t>Violations were cited in the following area(s).</t>
        </is>
      </c>
      <c r="G8287" t="inlineStr">
        <is>
          <t>06D</t>
        </is>
      </c>
      <c r="H8287" t="inlineStr">
        <is>
          <t>Food contact surface not properly washed, rinsed and sanitized after each use and following any activity when contamination may have occurred.</t>
        </is>
      </c>
      <c r="I8287" t="inlineStr">
        <is>
          <t>Critical</t>
        </is>
      </c>
      <c r="J8287" t="n">
        <v>12</v>
      </c>
      <c r="K8287" t="inlineStr">
        <is>
          <t>A</t>
        </is>
      </c>
      <c r="L8287" s="9">
        <f>A8287&amp;"-"&amp;TEXT(E8287,"yyyymmdd")</f>
        <v/>
      </c>
    </row>
    <row r="8288">
      <c r="A8288" t="n">
        <v>50110216</v>
      </c>
      <c r="B8288" t="inlineStr">
        <is>
          <t>Queens</t>
        </is>
      </c>
      <c r="C8288" t="inlineStr">
        <is>
          <t>11372</t>
        </is>
      </c>
      <c r="D8288" t="inlineStr">
        <is>
          <t>Bagels/Pretzels</t>
        </is>
      </c>
      <c r="E8288" s="8" t="n">
        <v>46164</v>
      </c>
      <c r="F8288" t="inlineStr">
        <is>
          <t>Violations were cited in the following area(s).</t>
        </is>
      </c>
      <c r="G8288" t="inlineStr">
        <is>
          <t>09C</t>
        </is>
      </c>
      <c r="H8288" t="inlineStr">
        <is>
          <t>Design, construction, materials used or maintenance of food contact surface improper. Surface not easily cleanable, sanitized and maintained.</t>
        </is>
      </c>
      <c r="I8288" t="inlineStr">
        <is>
          <t>Not Critical</t>
        </is>
      </c>
      <c r="J8288" t="n">
        <v>12</v>
      </c>
      <c r="K8288" t="inlineStr">
        <is>
          <t>A</t>
        </is>
      </c>
      <c r="L8288" s="9">
        <f>A8288&amp;"-"&amp;TEXT(E8288,"yyyymmdd")</f>
        <v/>
      </c>
    </row>
    <row r="8289">
      <c r="A8289" t="n">
        <v>50116922</v>
      </c>
      <c r="B8289" t="inlineStr">
        <is>
          <t>Brooklyn</t>
        </is>
      </c>
      <c r="C8289" t="inlineStr">
        <is>
          <t>11222</t>
        </is>
      </c>
      <c r="D8289" t="inlineStr">
        <is>
          <t>New American</t>
        </is>
      </c>
      <c r="E8289" s="8" t="n">
        <v>46164</v>
      </c>
      <c r="F8289" t="inlineStr">
        <is>
          <t>Violations were cited in the following area(s).</t>
        </is>
      </c>
      <c r="G8289" t="inlineStr">
        <is>
          <t>02H</t>
        </is>
      </c>
      <c r="H8289" t="inlineStr">
        <is>
          <t>After cooking or removal from hot holding, TCS food not cooled by an approved method whereby the internal temperature is reduced from 140 °F to 70 °F or less within 2 hours, and from 70 °F to 41 °F or less within 4 additional hours.</t>
        </is>
      </c>
      <c r="I8289" t="inlineStr">
        <is>
          <t>Critical</t>
        </is>
      </c>
      <c r="J8289" t="n">
        <v>25</v>
      </c>
      <c r="K8289" t="inlineStr">
        <is>
          <t>N</t>
        </is>
      </c>
      <c r="L8289" s="9">
        <f>A8289&amp;"-"&amp;TEXT(E8289,"yyyymmdd")</f>
        <v/>
      </c>
    </row>
    <row r="8290">
      <c r="A8290" t="n">
        <v>50116922</v>
      </c>
      <c r="B8290" t="inlineStr">
        <is>
          <t>Brooklyn</t>
        </is>
      </c>
      <c r="C8290" t="inlineStr">
        <is>
          <t>11222</t>
        </is>
      </c>
      <c r="D8290" t="inlineStr">
        <is>
          <t>New American</t>
        </is>
      </c>
      <c r="E8290" s="8" t="n">
        <v>46164</v>
      </c>
      <c r="F8290" t="inlineStr">
        <is>
          <t>Violations were cited in the following area(s).</t>
        </is>
      </c>
      <c r="G8290" t="inlineStr">
        <is>
          <t>04L</t>
        </is>
      </c>
      <c r="H8290" t="inlineStr">
        <is>
          <t>Evidence of mice or live mice in establishment's food or non-food areas.</t>
        </is>
      </c>
      <c r="I8290" t="inlineStr">
        <is>
          <t>Critical</t>
        </is>
      </c>
      <c r="J8290" t="n">
        <v>25</v>
      </c>
      <c r="K8290" t="inlineStr">
        <is>
          <t>N</t>
        </is>
      </c>
      <c r="L8290" s="9">
        <f>A8290&amp;"-"&amp;TEXT(E8290,"yyyymmdd")</f>
        <v/>
      </c>
    </row>
    <row r="8291">
      <c r="A8291" t="n">
        <v>50116922</v>
      </c>
      <c r="B8291" t="inlineStr">
        <is>
          <t>Brooklyn</t>
        </is>
      </c>
      <c r="C8291" t="inlineStr">
        <is>
          <t>11222</t>
        </is>
      </c>
      <c r="D8291" t="inlineStr">
        <is>
          <t>New American</t>
        </is>
      </c>
      <c r="E8291" s="8" t="n">
        <v>46164</v>
      </c>
      <c r="F8291" t="inlineStr">
        <is>
          <t>Violations were cited in the following area(s).</t>
        </is>
      </c>
      <c r="G8291" t="inlineStr">
        <is>
          <t>06D</t>
        </is>
      </c>
      <c r="H8291" t="inlineStr">
        <is>
          <t>Food contact surface not properly washed, rinsed and sanitized after each use and following any activity when contamination may have occurred.</t>
        </is>
      </c>
      <c r="I8291" t="inlineStr">
        <is>
          <t>Critical</t>
        </is>
      </c>
      <c r="J8291" t="n">
        <v>25</v>
      </c>
      <c r="K8291" t="inlineStr">
        <is>
          <t>N</t>
        </is>
      </c>
      <c r="L8291" s="9">
        <f>A8291&amp;"-"&amp;TEXT(E8291,"yyyymmdd")</f>
        <v/>
      </c>
    </row>
    <row r="8292">
      <c r="A8292" t="n">
        <v>50116922</v>
      </c>
      <c r="B8292" t="inlineStr">
        <is>
          <t>Brooklyn</t>
        </is>
      </c>
      <c r="C8292" t="inlineStr">
        <is>
          <t>11222</t>
        </is>
      </c>
      <c r="D8292" t="inlineStr">
        <is>
          <t>New American</t>
        </is>
      </c>
      <c r="E8292" s="8" t="n">
        <v>46164</v>
      </c>
      <c r="F8292" t="inlineStr">
        <is>
          <t>Violations were cited in the following area(s).</t>
        </is>
      </c>
      <c r="G8292" t="inlineStr">
        <is>
          <t>08A</t>
        </is>
      </c>
      <c r="H8292" t="inlineStr">
        <is>
          <t>Establishment is not free of harborage or conditions conducive to rodents, insects or other pests.</t>
        </is>
      </c>
      <c r="I8292" t="inlineStr">
        <is>
          <t>Not Critical</t>
        </is>
      </c>
      <c r="J8292" t="n">
        <v>25</v>
      </c>
      <c r="K8292" t="inlineStr">
        <is>
          <t>N</t>
        </is>
      </c>
      <c r="L8292" s="9">
        <f>A8292&amp;"-"&amp;TEXT(E8292,"yyyymmdd")</f>
        <v/>
      </c>
    </row>
    <row r="8293">
      <c r="A8293" t="n">
        <v>50117115</v>
      </c>
      <c r="B8293" t="inlineStr">
        <is>
          <t>Bronx</t>
        </is>
      </c>
      <c r="C8293" t="inlineStr">
        <is>
          <t>10463</t>
        </is>
      </c>
      <c r="D8293" t="inlineStr">
        <is>
          <t>Donuts</t>
        </is>
      </c>
      <c r="E8293" s="8" t="n">
        <v>46164</v>
      </c>
      <c r="F8293" t="inlineStr">
        <is>
          <t>Violations were cited in the following area(s).</t>
        </is>
      </c>
      <c r="G8293" t="inlineStr">
        <is>
          <t>06E</t>
        </is>
      </c>
      <c r="H8293" t="inlineStr">
        <is>
          <t>Sanitized equipment or utensil, including in-use food dispensing utensil, improperly used or stored.</t>
        </is>
      </c>
      <c r="I8293" t="inlineStr">
        <is>
          <t>Critical</t>
        </is>
      </c>
      <c r="J8293" t="n">
        <v>5</v>
      </c>
      <c r="K8293" t="inlineStr">
        <is>
          <t>A</t>
        </is>
      </c>
      <c r="L8293" s="9">
        <f>A8293&amp;"-"&amp;TEXT(E8293,"yyyymmdd")</f>
        <v/>
      </c>
    </row>
    <row r="8294">
      <c r="A8294" t="n">
        <v>50127701</v>
      </c>
      <c r="B8294" t="inlineStr">
        <is>
          <t>Manhattan</t>
        </is>
      </c>
      <c r="C8294" t="inlineStr">
        <is>
          <t>10011</t>
        </is>
      </c>
      <c r="D8294" t="inlineStr">
        <is>
          <t>Coffee/Tea</t>
        </is>
      </c>
      <c r="E8294" s="8" t="n">
        <v>46164</v>
      </c>
      <c r="F8294" t="inlineStr">
        <is>
          <t>Violations were cited in the following area(s).</t>
        </is>
      </c>
      <c r="G8294" t="inlineStr">
        <is>
          <t>02G</t>
        </is>
      </c>
      <c r="H8294" t="inlineStr">
        <is>
          <t>Cold TCS food item held above 41 °F; smoked or processed fish held above 38 °F; intact raw eggs held above 45 °F; or reduced oxygen packaged (ROP) TCS foods held above required temperatures except during active necessary preparation.</t>
        </is>
      </c>
      <c r="I8294" t="inlineStr">
        <is>
          <t>Critical</t>
        </is>
      </c>
      <c r="J8294" t="n">
        <v>28</v>
      </c>
      <c r="L8294" s="9">
        <f>A8294&amp;"-"&amp;TEXT(E8294,"yyyymmdd")</f>
        <v/>
      </c>
    </row>
    <row r="8295">
      <c r="A8295" t="n">
        <v>50127701</v>
      </c>
      <c r="B8295" t="inlineStr">
        <is>
          <t>Manhattan</t>
        </is>
      </c>
      <c r="C8295" t="inlineStr">
        <is>
          <t>10011</t>
        </is>
      </c>
      <c r="D8295" t="inlineStr">
        <is>
          <t>Coffee/Tea</t>
        </is>
      </c>
      <c r="E8295" s="8" t="n">
        <v>46164</v>
      </c>
      <c r="F8295" t="inlineStr">
        <is>
          <t>Violations were cited in the following area(s).</t>
        </is>
      </c>
      <c r="G8295" t="inlineStr">
        <is>
          <t>05D</t>
        </is>
      </c>
      <c r="H829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295" t="inlineStr">
        <is>
          <t>Critical</t>
        </is>
      </c>
      <c r="J8295" t="n">
        <v>28</v>
      </c>
      <c r="L8295" s="9">
        <f>A8295&amp;"-"&amp;TEXT(E8295,"yyyymmdd")</f>
        <v/>
      </c>
    </row>
    <row r="8296">
      <c r="A8296" t="n">
        <v>50127701</v>
      </c>
      <c r="B8296" t="inlineStr">
        <is>
          <t>Manhattan</t>
        </is>
      </c>
      <c r="C8296" t="inlineStr">
        <is>
          <t>10011</t>
        </is>
      </c>
      <c r="D8296" t="inlineStr">
        <is>
          <t>Coffee/Tea</t>
        </is>
      </c>
      <c r="E8296" s="8" t="n">
        <v>46164</v>
      </c>
      <c r="F8296" t="inlineStr">
        <is>
          <t>Violations were cited in the following area(s).</t>
        </is>
      </c>
      <c r="G8296" t="inlineStr">
        <is>
          <t>06C</t>
        </is>
      </c>
      <c r="H829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296" t="inlineStr">
        <is>
          <t>Critical</t>
        </is>
      </c>
      <c r="J8296" t="n">
        <v>28</v>
      </c>
      <c r="L8296" s="9">
        <f>A8296&amp;"-"&amp;TEXT(E8296,"yyyymmdd")</f>
        <v/>
      </c>
    </row>
    <row r="8297">
      <c r="A8297" t="n">
        <v>50127701</v>
      </c>
      <c r="B8297" t="inlineStr">
        <is>
          <t>Manhattan</t>
        </is>
      </c>
      <c r="C8297" t="inlineStr">
        <is>
          <t>10011</t>
        </is>
      </c>
      <c r="D8297" t="inlineStr">
        <is>
          <t>Coffee/Tea</t>
        </is>
      </c>
      <c r="E8297" s="8" t="n">
        <v>46164</v>
      </c>
      <c r="F8297" t="inlineStr">
        <is>
          <t>Violations were cited in the following area(s).</t>
        </is>
      </c>
      <c r="G8297" t="inlineStr">
        <is>
          <t>10H</t>
        </is>
      </c>
      <c r="H8297" t="inlineStr">
        <is>
          <t>Single service article not provided. Single service article reused or not protected from contamination when transported, stored, dispensed. Drinking straws not completely enclosed in wrapper or dispensed from a sanitary device.</t>
        </is>
      </c>
      <c r="I8297" t="inlineStr">
        <is>
          <t>Not Critical</t>
        </is>
      </c>
      <c r="J8297" t="n">
        <v>28</v>
      </c>
      <c r="L8297" s="9">
        <f>A8297&amp;"-"&amp;TEXT(E8297,"yyyymmdd")</f>
        <v/>
      </c>
    </row>
    <row r="8298">
      <c r="A8298" t="n">
        <v>50129586</v>
      </c>
      <c r="B8298" t="inlineStr">
        <is>
          <t>Brooklyn</t>
        </is>
      </c>
      <c r="C8298" t="inlineStr">
        <is>
          <t>11225</t>
        </is>
      </c>
      <c r="D8298" t="inlineStr">
        <is>
          <t>Caribbean</t>
        </is>
      </c>
      <c r="E8298" s="8" t="n">
        <v>46164</v>
      </c>
      <c r="F8298" t="inlineStr">
        <is>
          <t>Violations were cited in the following area(s).</t>
        </is>
      </c>
      <c r="G8298" t="inlineStr">
        <is>
          <t>06D</t>
        </is>
      </c>
      <c r="H8298" t="inlineStr">
        <is>
          <t>Food contact surface not properly washed, rinsed and sanitized after each use and following any activity when contamination may have occurred.</t>
        </is>
      </c>
      <c r="I8298" t="inlineStr">
        <is>
          <t>Critical</t>
        </is>
      </c>
      <c r="J8298" t="n">
        <v>10</v>
      </c>
      <c r="K8298" t="inlineStr">
        <is>
          <t>A</t>
        </is>
      </c>
      <c r="L8298" s="9">
        <f>A8298&amp;"-"&amp;TEXT(E8298,"yyyymmdd")</f>
        <v/>
      </c>
    </row>
    <row r="8299">
      <c r="A8299" t="n">
        <v>50129586</v>
      </c>
      <c r="B8299" t="inlineStr">
        <is>
          <t>Brooklyn</t>
        </is>
      </c>
      <c r="C8299" t="inlineStr">
        <is>
          <t>11225</t>
        </is>
      </c>
      <c r="D8299" t="inlineStr">
        <is>
          <t>Caribbean</t>
        </is>
      </c>
      <c r="E8299" s="8" t="n">
        <v>46164</v>
      </c>
      <c r="F8299" t="inlineStr">
        <is>
          <t>Violations were cited in the following area(s).</t>
        </is>
      </c>
      <c r="G8299" t="inlineStr">
        <is>
          <t>10G</t>
        </is>
      </c>
      <c r="H8299" t="inlineStr">
        <is>
          <t>Dishwashing and ware washing: Cleaning and sanitizing of tableware, including dishes, utensils, and equipment deficient.</t>
        </is>
      </c>
      <c r="I8299" t="inlineStr">
        <is>
          <t>Not Critical</t>
        </is>
      </c>
      <c r="J8299" t="n">
        <v>10</v>
      </c>
      <c r="K8299" t="inlineStr">
        <is>
          <t>A</t>
        </is>
      </c>
      <c r="L8299" s="9">
        <f>A8299&amp;"-"&amp;TEXT(E8299,"yyyymmdd")</f>
        <v/>
      </c>
    </row>
    <row r="8300">
      <c r="A8300" t="n">
        <v>50130201</v>
      </c>
      <c r="B8300" t="inlineStr">
        <is>
          <t>Brooklyn</t>
        </is>
      </c>
      <c r="C8300" t="inlineStr">
        <is>
          <t>11217</t>
        </is>
      </c>
      <c r="D8300" t="inlineStr">
        <is>
          <t>Bottled Beverages</t>
        </is>
      </c>
      <c r="E8300" s="8" t="n">
        <v>46164</v>
      </c>
      <c r="F8300" t="inlineStr">
        <is>
          <t>Violations were cited in the following area(s).</t>
        </is>
      </c>
      <c r="G8300" t="inlineStr">
        <is>
          <t>04A</t>
        </is>
      </c>
      <c r="H8300" t="inlineStr">
        <is>
          <t>Food Protection Certificate (FPC) not held by manager or supervisor of food operations.</t>
        </is>
      </c>
      <c r="I8300" t="inlineStr">
        <is>
          <t>Critical</t>
        </is>
      </c>
      <c r="J8300" t="n">
        <v>15</v>
      </c>
      <c r="L8300" s="9">
        <f>A8300&amp;"-"&amp;TEXT(E8300,"yyyymmdd")</f>
        <v/>
      </c>
    </row>
    <row r="8301">
      <c r="A8301" t="n">
        <v>50130201</v>
      </c>
      <c r="B8301" t="inlineStr">
        <is>
          <t>Brooklyn</t>
        </is>
      </c>
      <c r="C8301" t="inlineStr">
        <is>
          <t>11217</t>
        </is>
      </c>
      <c r="D8301" t="inlineStr">
        <is>
          <t>Bottled Beverages</t>
        </is>
      </c>
      <c r="E8301" s="8" t="n">
        <v>46164</v>
      </c>
      <c r="F8301" t="inlineStr">
        <is>
          <t>Violations were cited in the following area(s).</t>
        </is>
      </c>
      <c r="G8301" t="inlineStr">
        <is>
          <t>10G</t>
        </is>
      </c>
      <c r="H8301" t="inlineStr">
        <is>
          <t>Dishwashing and ware washing: Cleaning and sanitizing of tableware, including dishes, utensils, and equipment deficient.</t>
        </is>
      </c>
      <c r="I8301" t="inlineStr">
        <is>
          <t>Not Critical</t>
        </is>
      </c>
      <c r="J8301" t="n">
        <v>15</v>
      </c>
      <c r="L8301" s="9">
        <f>A8301&amp;"-"&amp;TEXT(E8301,"yyyymmdd")</f>
        <v/>
      </c>
    </row>
    <row r="8302">
      <c r="A8302" t="n">
        <v>50130681</v>
      </c>
      <c r="B8302" t="inlineStr">
        <is>
          <t>Queens</t>
        </is>
      </c>
      <c r="C8302" t="inlineStr">
        <is>
          <t>11103</t>
        </is>
      </c>
      <c r="D8302" t="inlineStr">
        <is>
          <t>Latin American</t>
        </is>
      </c>
      <c r="E8302" s="8" t="n">
        <v>46164</v>
      </c>
      <c r="F8302" t="inlineStr">
        <is>
          <t>Violations were cited in the following area(s).</t>
        </is>
      </c>
      <c r="G8302" t="inlineStr">
        <is>
          <t>06D</t>
        </is>
      </c>
      <c r="H8302" t="inlineStr">
        <is>
          <t>Food contact surface not properly washed, rinsed and sanitized after each use and following any activity when contamination may have occurred.</t>
        </is>
      </c>
      <c r="I8302" t="inlineStr">
        <is>
          <t>Critical</t>
        </is>
      </c>
      <c r="J8302" t="n">
        <v>8</v>
      </c>
      <c r="K8302" t="inlineStr">
        <is>
          <t>A</t>
        </is>
      </c>
      <c r="L8302" s="9">
        <f>A8302&amp;"-"&amp;TEXT(E8302,"yyyymmdd")</f>
        <v/>
      </c>
    </row>
    <row r="8303">
      <c r="A8303" t="n">
        <v>50130681</v>
      </c>
      <c r="B8303" t="inlineStr">
        <is>
          <t>Queens</t>
        </is>
      </c>
      <c r="C8303" t="inlineStr">
        <is>
          <t>11103</t>
        </is>
      </c>
      <c r="D8303" t="inlineStr">
        <is>
          <t>Latin American</t>
        </is>
      </c>
      <c r="E8303" s="8" t="n">
        <v>46164</v>
      </c>
      <c r="F8303" t="inlineStr">
        <is>
          <t>Violations were cited in the following area(s).</t>
        </is>
      </c>
      <c r="G8303" t="inlineStr">
        <is>
          <t>10F</t>
        </is>
      </c>
      <c r="H8303" t="inlineStr">
        <is>
          <t>Non-food contact surface or equipment made of unacceptable material, not kept clean, or not properly sealed, raised, spaced or movable to allow accessibility for cleaning on all sides, above and underneath the unit.</t>
        </is>
      </c>
      <c r="I8303" t="inlineStr">
        <is>
          <t>Not Critical</t>
        </is>
      </c>
      <c r="J8303" t="n">
        <v>8</v>
      </c>
      <c r="K8303" t="inlineStr">
        <is>
          <t>A</t>
        </is>
      </c>
      <c r="L8303" s="9">
        <f>A8303&amp;"-"&amp;TEXT(E8303,"yyyymmdd")</f>
        <v/>
      </c>
    </row>
    <row r="8304">
      <c r="A8304" t="n">
        <v>50131593</v>
      </c>
      <c r="B8304" t="inlineStr">
        <is>
          <t>Manhattan</t>
        </is>
      </c>
      <c r="C8304" t="inlineStr">
        <is>
          <t>10012</t>
        </is>
      </c>
      <c r="D8304" t="inlineStr">
        <is>
          <t>New French</t>
        </is>
      </c>
      <c r="E8304" s="8" t="n">
        <v>46164</v>
      </c>
      <c r="F8304" t="inlineStr">
        <is>
          <t>Violations were cited in the following area(s).</t>
        </is>
      </c>
      <c r="G8304" t="inlineStr">
        <is>
          <t>04L</t>
        </is>
      </c>
      <c r="H8304" t="inlineStr">
        <is>
          <t>Evidence of mice or live mice in establishment's food or non-food areas.</t>
        </is>
      </c>
      <c r="I8304" t="inlineStr">
        <is>
          <t>Critical</t>
        </is>
      </c>
      <c r="J8304" t="n">
        <v>21</v>
      </c>
      <c r="L8304" s="9">
        <f>A8304&amp;"-"&amp;TEXT(E8304,"yyyymmdd")</f>
        <v/>
      </c>
    </row>
    <row r="8305">
      <c r="A8305" t="n">
        <v>50131593</v>
      </c>
      <c r="B8305" t="inlineStr">
        <is>
          <t>Manhattan</t>
        </is>
      </c>
      <c r="C8305" t="inlineStr">
        <is>
          <t>10012</t>
        </is>
      </c>
      <c r="D8305" t="inlineStr">
        <is>
          <t>New French</t>
        </is>
      </c>
      <c r="E8305" s="8" t="n">
        <v>46164</v>
      </c>
      <c r="F8305" t="inlineStr">
        <is>
          <t>Violations were cited in the following area(s).</t>
        </is>
      </c>
      <c r="G8305" t="inlineStr">
        <is>
          <t>04N</t>
        </is>
      </c>
      <c r="H8305" t="inlineStr">
        <is>
          <t>Filth flies or food/refuse/sewage associated with (FRSA) flies or other nuisance pests in establishment’s food and/or non-food areas. FRSA flies include house flies, blow flies, bottle flies, flesh flies, drain flies, Phorid flies and fruit flies.</t>
        </is>
      </c>
      <c r="I8305" t="inlineStr">
        <is>
          <t>Critical</t>
        </is>
      </c>
      <c r="J8305" t="n">
        <v>21</v>
      </c>
      <c r="L8305" s="9">
        <f>A8305&amp;"-"&amp;TEXT(E8305,"yyyymmdd")</f>
        <v/>
      </c>
    </row>
    <row r="8306">
      <c r="A8306" t="n">
        <v>50131593</v>
      </c>
      <c r="B8306" t="inlineStr">
        <is>
          <t>Manhattan</t>
        </is>
      </c>
      <c r="C8306" t="inlineStr">
        <is>
          <t>10012</t>
        </is>
      </c>
      <c r="D8306" t="inlineStr">
        <is>
          <t>New French</t>
        </is>
      </c>
      <c r="E8306" s="8" t="n">
        <v>46164</v>
      </c>
      <c r="F8306" t="inlineStr">
        <is>
          <t>Violations were cited in the following area(s).</t>
        </is>
      </c>
      <c r="G8306" t="inlineStr">
        <is>
          <t>06C</t>
        </is>
      </c>
      <c r="H830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306" t="inlineStr">
        <is>
          <t>Critical</t>
        </is>
      </c>
      <c r="J8306" t="n">
        <v>21</v>
      </c>
      <c r="L8306" s="9">
        <f>A8306&amp;"-"&amp;TEXT(E8306,"yyyymmdd")</f>
        <v/>
      </c>
    </row>
    <row r="8307">
      <c r="A8307" t="n">
        <v>50131593</v>
      </c>
      <c r="B8307" t="inlineStr">
        <is>
          <t>Manhattan</t>
        </is>
      </c>
      <c r="C8307" t="inlineStr">
        <is>
          <t>10012</t>
        </is>
      </c>
      <c r="D8307" t="inlineStr">
        <is>
          <t>New French</t>
        </is>
      </c>
      <c r="E8307" s="8" t="n">
        <v>46164</v>
      </c>
      <c r="F8307" t="inlineStr">
        <is>
          <t>Violations were cited in the following area(s).</t>
        </is>
      </c>
      <c r="G8307" t="inlineStr">
        <is>
          <t>08A</t>
        </is>
      </c>
      <c r="H8307" t="inlineStr">
        <is>
          <t>Establishment is not free of harborage or conditions conducive to rodents, insects or other pests.</t>
        </is>
      </c>
      <c r="I8307" t="inlineStr">
        <is>
          <t>Not Critical</t>
        </is>
      </c>
      <c r="J8307" t="n">
        <v>21</v>
      </c>
      <c r="L8307" s="9">
        <f>A8307&amp;"-"&amp;TEXT(E8307,"yyyymmdd")</f>
        <v/>
      </c>
    </row>
    <row r="8308">
      <c r="A8308" t="n">
        <v>50131593</v>
      </c>
      <c r="B8308" t="inlineStr">
        <is>
          <t>Manhattan</t>
        </is>
      </c>
      <c r="C8308" t="inlineStr">
        <is>
          <t>10012</t>
        </is>
      </c>
      <c r="D8308" t="inlineStr">
        <is>
          <t>New French</t>
        </is>
      </c>
      <c r="E8308" s="8" t="n">
        <v>46164</v>
      </c>
      <c r="F8308" t="inlineStr">
        <is>
          <t>Violations were cited in the following area(s).</t>
        </is>
      </c>
      <c r="G8308" t="inlineStr">
        <is>
          <t>10B</t>
        </is>
      </c>
      <c r="H8308" t="inlineStr">
        <is>
          <t>Anti-siphonage or back-flow prevention device not provided where required; equipment or floor not properly drained; sewage disposal system in disrepair or not functioning properly. Condensation or liquid waste improperly disposed of.</t>
        </is>
      </c>
      <c r="I8308" t="inlineStr">
        <is>
          <t>Not Critical</t>
        </is>
      </c>
      <c r="J8308" t="n">
        <v>21</v>
      </c>
      <c r="L8308" s="9">
        <f>A8308&amp;"-"&amp;TEXT(E8308,"yyyymmdd")</f>
        <v/>
      </c>
    </row>
    <row r="8309">
      <c r="A8309" t="n">
        <v>50131843</v>
      </c>
      <c r="B8309" t="inlineStr">
        <is>
          <t>Brooklyn</t>
        </is>
      </c>
      <c r="C8309" t="inlineStr">
        <is>
          <t>11224</t>
        </is>
      </c>
      <c r="D8309" t="inlineStr">
        <is>
          <t>Hamburgers</t>
        </is>
      </c>
      <c r="E8309" s="8" t="n">
        <v>46164</v>
      </c>
      <c r="F8309" t="inlineStr">
        <is>
          <t>Violations were cited in the following area(s).</t>
        </is>
      </c>
      <c r="G8309" t="inlineStr">
        <is>
          <t>10F</t>
        </is>
      </c>
      <c r="H8309" t="inlineStr">
        <is>
          <t>Non-food contact surface or equipment made of unacceptable material, not kept clean, or not properly sealed, raised, spaced or movable to allow accessibility for cleaning on all sides, above and underneath the unit.</t>
        </is>
      </c>
      <c r="I8309" t="inlineStr">
        <is>
          <t>Not Critical</t>
        </is>
      </c>
      <c r="J8309" t="n">
        <v>3</v>
      </c>
      <c r="K8309" t="inlineStr">
        <is>
          <t>A</t>
        </is>
      </c>
      <c r="L8309" s="9">
        <f>A8309&amp;"-"&amp;TEXT(E8309,"yyyymmdd")</f>
        <v/>
      </c>
    </row>
    <row r="8310">
      <c r="A8310" t="n">
        <v>50146456</v>
      </c>
      <c r="B8310" t="inlineStr">
        <is>
          <t>Bronx</t>
        </is>
      </c>
      <c r="C8310" t="inlineStr">
        <is>
          <t>10463</t>
        </is>
      </c>
      <c r="D8310" t="inlineStr">
        <is>
          <t>Pizza</t>
        </is>
      </c>
      <c r="E8310" s="8" t="n">
        <v>46164</v>
      </c>
      <c r="F8310" t="inlineStr">
        <is>
          <t>Violations were cited in the following area(s).</t>
        </is>
      </c>
      <c r="G8310" t="inlineStr">
        <is>
          <t>06E</t>
        </is>
      </c>
      <c r="H8310" t="inlineStr">
        <is>
          <t>Sanitized equipment or utensil, including in-use food dispensing utensil, improperly used or stored.</t>
        </is>
      </c>
      <c r="I8310" t="inlineStr">
        <is>
          <t>Critical</t>
        </is>
      </c>
      <c r="J8310" t="n">
        <v>5</v>
      </c>
      <c r="K8310" t="inlineStr">
        <is>
          <t>A</t>
        </is>
      </c>
      <c r="L8310" s="9">
        <f>A8310&amp;"-"&amp;TEXT(E8310,"yyyymmdd")</f>
        <v/>
      </c>
    </row>
    <row r="8311">
      <c r="A8311" t="n">
        <v>50147906</v>
      </c>
      <c r="B8311" t="inlineStr">
        <is>
          <t>Queens</t>
        </is>
      </c>
      <c r="C8311" t="inlineStr">
        <is>
          <t>11360</t>
        </is>
      </c>
      <c r="D8311" t="inlineStr">
        <is>
          <t>Juice, Smoothies, Fruit Salads</t>
        </is>
      </c>
      <c r="E8311" s="8" t="n">
        <v>46164</v>
      </c>
      <c r="F8311" t="inlineStr">
        <is>
          <t>Violations were cited in the following area(s).</t>
        </is>
      </c>
      <c r="G8311" t="inlineStr">
        <is>
          <t>04N</t>
        </is>
      </c>
      <c r="H8311" t="inlineStr">
        <is>
          <t>Filth flies or food/refuse/sewage associated with (FRSA) flies or other nuisance pests in establishment’s food and/or non-food areas. FRSA flies include house flies, blow flies, bottle flies, flesh flies, drain flies, Phorid flies and fruit flies.</t>
        </is>
      </c>
      <c r="I8311" t="inlineStr">
        <is>
          <t>Critical</t>
        </is>
      </c>
      <c r="J8311" t="n">
        <v>23</v>
      </c>
      <c r="L8311" s="9">
        <f>A8311&amp;"-"&amp;TEXT(E8311,"yyyymmdd")</f>
        <v/>
      </c>
    </row>
    <row r="8312">
      <c r="A8312" t="n">
        <v>50147906</v>
      </c>
      <c r="B8312" t="inlineStr">
        <is>
          <t>Queens</t>
        </is>
      </c>
      <c r="C8312" t="inlineStr">
        <is>
          <t>11360</t>
        </is>
      </c>
      <c r="D8312" t="inlineStr">
        <is>
          <t>Juice, Smoothies, Fruit Salads</t>
        </is>
      </c>
      <c r="E8312" s="8" t="n">
        <v>46164</v>
      </c>
      <c r="F8312" t="inlineStr">
        <is>
          <t>Violations were cited in the following area(s).</t>
        </is>
      </c>
      <c r="G8312" t="inlineStr">
        <is>
          <t>05D</t>
        </is>
      </c>
      <c r="H831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312" t="inlineStr">
        <is>
          <t>Critical</t>
        </is>
      </c>
      <c r="J8312" t="n">
        <v>23</v>
      </c>
      <c r="L8312" s="9">
        <f>A8312&amp;"-"&amp;TEXT(E8312,"yyyymmdd")</f>
        <v/>
      </c>
    </row>
    <row r="8313">
      <c r="A8313" t="n">
        <v>50147906</v>
      </c>
      <c r="B8313" t="inlineStr">
        <is>
          <t>Queens</t>
        </is>
      </c>
      <c r="C8313" t="inlineStr">
        <is>
          <t>11360</t>
        </is>
      </c>
      <c r="D8313" t="inlineStr">
        <is>
          <t>Juice, Smoothies, Fruit Salads</t>
        </is>
      </c>
      <c r="E8313" s="8" t="n">
        <v>46164</v>
      </c>
      <c r="F8313" t="inlineStr">
        <is>
          <t>Violations were cited in the following area(s).</t>
        </is>
      </c>
      <c r="G8313" t="inlineStr">
        <is>
          <t>08A</t>
        </is>
      </c>
      <c r="H8313" t="inlineStr">
        <is>
          <t>Establishment is not free of harborage or conditions conducive to rodents, insects or other pests.</t>
        </is>
      </c>
      <c r="I8313" t="inlineStr">
        <is>
          <t>Not Critical</t>
        </is>
      </c>
      <c r="J8313" t="n">
        <v>23</v>
      </c>
      <c r="L8313" s="9">
        <f>A8313&amp;"-"&amp;TEXT(E8313,"yyyymmdd")</f>
        <v/>
      </c>
    </row>
    <row r="8314">
      <c r="A8314" t="n">
        <v>50147906</v>
      </c>
      <c r="B8314" t="inlineStr">
        <is>
          <t>Queens</t>
        </is>
      </c>
      <c r="C8314" t="inlineStr">
        <is>
          <t>11360</t>
        </is>
      </c>
      <c r="D8314" t="inlineStr">
        <is>
          <t>Juice, Smoothies, Fruit Salads</t>
        </is>
      </c>
      <c r="E8314" s="8" t="n">
        <v>46164</v>
      </c>
      <c r="F8314" t="inlineStr">
        <is>
          <t>Violations were cited in the following area(s).</t>
        </is>
      </c>
      <c r="G8314" t="inlineStr">
        <is>
          <t>09C</t>
        </is>
      </c>
      <c r="H8314" t="inlineStr">
        <is>
          <t>Design, construction, materials used or maintenance of food contact surface improper. Surface not easily cleanable, sanitized and maintained.</t>
        </is>
      </c>
      <c r="I8314" t="inlineStr">
        <is>
          <t>Not Critical</t>
        </is>
      </c>
      <c r="J8314" t="n">
        <v>23</v>
      </c>
      <c r="L8314" s="9">
        <f>A8314&amp;"-"&amp;TEXT(E8314,"yyyymmdd")</f>
        <v/>
      </c>
    </row>
    <row r="8315">
      <c r="A8315" t="n">
        <v>50148991</v>
      </c>
      <c r="B8315" t="inlineStr">
        <is>
          <t>Staten Island</t>
        </is>
      </c>
      <c r="C8315" t="inlineStr">
        <is>
          <t>10314</t>
        </is>
      </c>
      <c r="D8315" t="inlineStr">
        <is>
          <t>Bakery Products/Desserts</t>
        </is>
      </c>
      <c r="E8315" s="8" t="n">
        <v>46164</v>
      </c>
      <c r="F8315" t="inlineStr">
        <is>
          <t>Violations were cited in the following area(s).</t>
        </is>
      </c>
      <c r="G8315" t="inlineStr">
        <is>
          <t>02B</t>
        </is>
      </c>
      <c r="H8315" t="inlineStr">
        <is>
          <t>Hot TCS food item not held at or above 140 °F.</t>
        </is>
      </c>
      <c r="I8315" t="inlineStr">
        <is>
          <t>Critical</t>
        </is>
      </c>
      <c r="J8315" t="n">
        <v>12</v>
      </c>
      <c r="K8315" t="inlineStr">
        <is>
          <t>A</t>
        </is>
      </c>
      <c r="L8315" s="9">
        <f>A8315&amp;"-"&amp;TEXT(E8315,"yyyymmdd")</f>
        <v/>
      </c>
    </row>
    <row r="8316">
      <c r="A8316" t="n">
        <v>50148991</v>
      </c>
      <c r="B8316" t="inlineStr">
        <is>
          <t>Staten Island</t>
        </is>
      </c>
      <c r="C8316" t="inlineStr">
        <is>
          <t>10314</t>
        </is>
      </c>
      <c r="D8316" t="inlineStr">
        <is>
          <t>Bakery Products/Desserts</t>
        </is>
      </c>
      <c r="E8316" s="8" t="n">
        <v>46164</v>
      </c>
      <c r="F8316" t="inlineStr">
        <is>
          <t>Violations were cited in the following area(s).</t>
        </is>
      </c>
      <c r="G8316" t="inlineStr">
        <is>
          <t>06D</t>
        </is>
      </c>
      <c r="H8316" t="inlineStr">
        <is>
          <t>Food contact surface not properly washed, rinsed and sanitized after each use and following any activity when contamination may have occurred.</t>
        </is>
      </c>
      <c r="I8316" t="inlineStr">
        <is>
          <t>Critical</t>
        </is>
      </c>
      <c r="J8316" t="n">
        <v>12</v>
      </c>
      <c r="K8316" t="inlineStr">
        <is>
          <t>A</t>
        </is>
      </c>
      <c r="L8316" s="9">
        <f>A8316&amp;"-"&amp;TEXT(E8316,"yyyymmdd")</f>
        <v/>
      </c>
    </row>
    <row r="8317">
      <c r="A8317" t="n">
        <v>50160167</v>
      </c>
      <c r="B8317" t="inlineStr">
        <is>
          <t>Queens</t>
        </is>
      </c>
      <c r="C8317" t="inlineStr">
        <is>
          <t>11357</t>
        </is>
      </c>
      <c r="D8317" t="inlineStr">
        <is>
          <t>American</t>
        </is>
      </c>
      <c r="E8317" s="8" t="n">
        <v>46164</v>
      </c>
      <c r="F8317" t="inlineStr">
        <is>
          <t>Violations were cited in the following area(s).</t>
        </is>
      </c>
      <c r="G8317" t="inlineStr">
        <is>
          <t>10B</t>
        </is>
      </c>
      <c r="H8317" t="inlineStr">
        <is>
          <t>Anti-siphonage or back-flow prevention device not provided where required; equipment or floor not properly drained; sewage disposal system in disrepair or not functioning properly. Condensation or liquid waste improperly disposed of.</t>
        </is>
      </c>
      <c r="I8317" t="inlineStr">
        <is>
          <t>Not Critical</t>
        </is>
      </c>
      <c r="J8317" t="n">
        <v>4</v>
      </c>
      <c r="K8317" t="inlineStr">
        <is>
          <t>A</t>
        </is>
      </c>
      <c r="L8317" s="9">
        <f>A8317&amp;"-"&amp;TEXT(E8317,"yyyymmdd")</f>
        <v/>
      </c>
    </row>
    <row r="8318">
      <c r="A8318" t="n">
        <v>50160167</v>
      </c>
      <c r="B8318" t="inlineStr">
        <is>
          <t>Queens</t>
        </is>
      </c>
      <c r="C8318" t="inlineStr">
        <is>
          <t>11357</t>
        </is>
      </c>
      <c r="D8318" t="inlineStr">
        <is>
          <t>American</t>
        </is>
      </c>
      <c r="E8318" s="8" t="n">
        <v>46164</v>
      </c>
      <c r="F8318" t="inlineStr">
        <is>
          <t>Violations were cited in the following area(s).</t>
        </is>
      </c>
      <c r="G8318" t="inlineStr">
        <is>
          <t>10F</t>
        </is>
      </c>
      <c r="H8318" t="inlineStr">
        <is>
          <t>Non-food contact surface or equipment made of unacceptable material, not kept clean, or not properly sealed, raised, spaced or movable to allow accessibility for cleaning on all sides, above and underneath the unit.</t>
        </is>
      </c>
      <c r="I8318" t="inlineStr">
        <is>
          <t>Not Critical</t>
        </is>
      </c>
      <c r="J8318" t="n">
        <v>4</v>
      </c>
      <c r="K8318" t="inlineStr">
        <is>
          <t>A</t>
        </is>
      </c>
      <c r="L8318" s="9">
        <f>A8318&amp;"-"&amp;TEXT(E8318,"yyyymmdd")</f>
        <v/>
      </c>
    </row>
    <row r="8319">
      <c r="A8319" t="n">
        <v>50160771</v>
      </c>
      <c r="B8319" t="inlineStr">
        <is>
          <t>Queens</t>
        </is>
      </c>
      <c r="C8319" t="inlineStr">
        <is>
          <t>11385</t>
        </is>
      </c>
      <c r="D8319" t="inlineStr">
        <is>
          <t>Latin American</t>
        </is>
      </c>
      <c r="E8319" s="8" t="n">
        <v>46164</v>
      </c>
      <c r="F8319" t="inlineStr">
        <is>
          <t>Violations were cited in the following area(s).</t>
        </is>
      </c>
      <c r="G8319" t="inlineStr">
        <is>
          <t>02G</t>
        </is>
      </c>
      <c r="H8319" t="inlineStr">
        <is>
          <t>Cold TCS food item held above 41 °F; smoked or processed fish held above 38 °F; intact raw eggs held above 45 °F; or reduced oxygen packaged (ROP) TCS foods held above required temperatures except during active necessary preparation.</t>
        </is>
      </c>
      <c r="I8319" t="inlineStr">
        <is>
          <t>Critical</t>
        </is>
      </c>
      <c r="J8319" t="n">
        <v>21</v>
      </c>
      <c r="L8319" s="9">
        <f>A8319&amp;"-"&amp;TEXT(E8319,"yyyymmdd")</f>
        <v/>
      </c>
    </row>
    <row r="8320">
      <c r="A8320" t="n">
        <v>50160771</v>
      </c>
      <c r="B8320" t="inlineStr">
        <is>
          <t>Queens</t>
        </is>
      </c>
      <c r="C8320" t="inlineStr">
        <is>
          <t>11385</t>
        </is>
      </c>
      <c r="D8320" t="inlineStr">
        <is>
          <t>Latin American</t>
        </is>
      </c>
      <c r="E8320" s="8" t="n">
        <v>46164</v>
      </c>
      <c r="F8320" t="inlineStr">
        <is>
          <t>Violations were cited in the following area(s).</t>
        </is>
      </c>
      <c r="G8320" t="inlineStr">
        <is>
          <t>06C</t>
        </is>
      </c>
      <c r="H832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320" t="inlineStr">
        <is>
          <t>Critical</t>
        </is>
      </c>
      <c r="J8320" t="n">
        <v>21</v>
      </c>
      <c r="L8320" s="9">
        <f>A8320&amp;"-"&amp;TEXT(E8320,"yyyymmdd")</f>
        <v/>
      </c>
    </row>
    <row r="8321">
      <c r="A8321" t="n">
        <v>50160771</v>
      </c>
      <c r="B8321" t="inlineStr">
        <is>
          <t>Queens</t>
        </is>
      </c>
      <c r="C8321" t="inlineStr">
        <is>
          <t>11385</t>
        </is>
      </c>
      <c r="D8321" t="inlineStr">
        <is>
          <t>Latin American</t>
        </is>
      </c>
      <c r="E8321" s="8" t="n">
        <v>46164</v>
      </c>
      <c r="F8321" t="inlineStr">
        <is>
          <t>Violations were cited in the following area(s).</t>
        </is>
      </c>
      <c r="G8321" t="inlineStr">
        <is>
          <t>06D</t>
        </is>
      </c>
      <c r="H8321" t="inlineStr">
        <is>
          <t>Food contact surface not properly washed, rinsed and sanitized after each use and following any activity when contamination may have occurred.</t>
        </is>
      </c>
      <c r="I8321" t="inlineStr">
        <is>
          <t>Critical</t>
        </is>
      </c>
      <c r="J8321" t="n">
        <v>21</v>
      </c>
      <c r="L8321" s="9">
        <f>A8321&amp;"-"&amp;TEXT(E8321,"yyyymmdd")</f>
        <v/>
      </c>
    </row>
    <row r="8322">
      <c r="A8322" t="n">
        <v>50160771</v>
      </c>
      <c r="B8322" t="inlineStr">
        <is>
          <t>Queens</t>
        </is>
      </c>
      <c r="C8322" t="inlineStr">
        <is>
          <t>11385</t>
        </is>
      </c>
      <c r="D8322" t="inlineStr">
        <is>
          <t>Latin American</t>
        </is>
      </c>
      <c r="E8322" s="8" t="n">
        <v>46164</v>
      </c>
      <c r="F8322" t="inlineStr">
        <is>
          <t>Violations were cited in the following area(s).</t>
        </is>
      </c>
      <c r="G8322" t="inlineStr">
        <is>
          <t>10F</t>
        </is>
      </c>
      <c r="H8322" t="inlineStr">
        <is>
          <t>Non-food contact surface or equipment made of unacceptable material, not kept clean, or not properly sealed, raised, spaced or movable to allow accessibility for cleaning on all sides, above and underneath the unit.</t>
        </is>
      </c>
      <c r="I8322" t="inlineStr">
        <is>
          <t>Not Critical</t>
        </is>
      </c>
      <c r="J8322" t="n">
        <v>21</v>
      </c>
      <c r="L8322" s="9">
        <f>A8322&amp;"-"&amp;TEXT(E8322,"yyyymmdd")</f>
        <v/>
      </c>
    </row>
    <row r="8323">
      <c r="A8323" t="n">
        <v>50164508</v>
      </c>
      <c r="B8323" t="inlineStr">
        <is>
          <t>Brooklyn</t>
        </is>
      </c>
      <c r="C8323" t="inlineStr">
        <is>
          <t>11205</t>
        </is>
      </c>
      <c r="D8323" t="inlineStr">
        <is>
          <t>Bagels/Pretzels</t>
        </is>
      </c>
      <c r="E8323" s="8" t="n">
        <v>46164</v>
      </c>
      <c r="F8323" t="inlineStr">
        <is>
          <t>Violations were cited in the following area(s).</t>
        </is>
      </c>
      <c r="G8323" t="inlineStr">
        <is>
          <t>02G</t>
        </is>
      </c>
      <c r="H8323" t="inlineStr">
        <is>
          <t>Cold TCS food item held above 41 °F; smoked or processed fish held above 38 °F; intact raw eggs held above 45 °F; or reduced oxygen packaged (ROP) TCS foods held above required temperatures except during active necessary preparation.</t>
        </is>
      </c>
      <c r="I8323" t="inlineStr">
        <is>
          <t>Critical</t>
        </is>
      </c>
      <c r="J8323" t="n">
        <v>13</v>
      </c>
      <c r="K8323" t="inlineStr">
        <is>
          <t>A</t>
        </is>
      </c>
      <c r="L8323" s="9">
        <f>A8323&amp;"-"&amp;TEXT(E8323,"yyyymmdd")</f>
        <v/>
      </c>
    </row>
    <row r="8324">
      <c r="A8324" t="n">
        <v>50164508</v>
      </c>
      <c r="B8324" t="inlineStr">
        <is>
          <t>Brooklyn</t>
        </is>
      </c>
      <c r="C8324" t="inlineStr">
        <is>
          <t>11205</t>
        </is>
      </c>
      <c r="D8324" t="inlineStr">
        <is>
          <t>Bagels/Pretzels</t>
        </is>
      </c>
      <c r="E8324" s="8" t="n">
        <v>46164</v>
      </c>
      <c r="F8324" t="inlineStr">
        <is>
          <t>Violations were cited in the following area(s).</t>
        </is>
      </c>
      <c r="G8324" t="inlineStr">
        <is>
          <t>10B</t>
        </is>
      </c>
      <c r="H8324" t="inlineStr">
        <is>
          <t>Anti-siphonage or back-flow prevention device not provided where required; equipment or floor not properly drained; sewage disposal system in disrepair or not functioning properly. Condensation or liquid waste improperly disposed of.</t>
        </is>
      </c>
      <c r="I8324" t="inlineStr">
        <is>
          <t>Not Critical</t>
        </is>
      </c>
      <c r="J8324" t="n">
        <v>13</v>
      </c>
      <c r="K8324" t="inlineStr">
        <is>
          <t>A</t>
        </is>
      </c>
      <c r="L8324" s="9">
        <f>A8324&amp;"-"&amp;TEXT(E8324,"yyyymmdd")</f>
        <v/>
      </c>
    </row>
    <row r="8325">
      <c r="A8325" t="n">
        <v>50164508</v>
      </c>
      <c r="B8325" t="inlineStr">
        <is>
          <t>Brooklyn</t>
        </is>
      </c>
      <c r="C8325" t="inlineStr">
        <is>
          <t>11205</t>
        </is>
      </c>
      <c r="D8325" t="inlineStr">
        <is>
          <t>Bagels/Pretzels</t>
        </is>
      </c>
      <c r="E8325" s="8" t="n">
        <v>46164</v>
      </c>
      <c r="F8325" t="inlineStr">
        <is>
          <t>Violations were cited in the following area(s).</t>
        </is>
      </c>
      <c r="G8325" t="inlineStr">
        <is>
          <t>10F</t>
        </is>
      </c>
      <c r="H8325" t="inlineStr">
        <is>
          <t>Non-food contact surface or equipment made of unacceptable material, not kept clean, or not properly sealed, raised, spaced or movable to allow accessibility for cleaning on all sides, above and underneath the unit.</t>
        </is>
      </c>
      <c r="I8325" t="inlineStr">
        <is>
          <t>Not Critical</t>
        </is>
      </c>
      <c r="J8325" t="n">
        <v>13</v>
      </c>
      <c r="K8325" t="inlineStr">
        <is>
          <t>A</t>
        </is>
      </c>
      <c r="L8325" s="9">
        <f>A8325&amp;"-"&amp;TEXT(E8325,"yyyymmdd")</f>
        <v/>
      </c>
    </row>
    <row r="8326">
      <c r="A8326" t="n">
        <v>50103371</v>
      </c>
      <c r="B8326" t="inlineStr">
        <is>
          <t>Brooklyn</t>
        </is>
      </c>
      <c r="C8326" t="inlineStr">
        <is>
          <t>11208</t>
        </is>
      </c>
      <c r="D8326" t="inlineStr">
        <is>
          <t>Spanish</t>
        </is>
      </c>
      <c r="E8326" s="8" t="n">
        <v>46165</v>
      </c>
      <c r="F8326" t="inlineStr">
        <is>
          <t>Violations were cited in the following area(s).</t>
        </is>
      </c>
      <c r="G8326" t="inlineStr">
        <is>
          <t>02H</t>
        </is>
      </c>
      <c r="H8326" t="inlineStr">
        <is>
          <t>After cooking or removal from hot holding, TCS food not cooled by an approved method whereby the internal temperature is reduced from 140 °F to 70 °F or less within 2 hours, and from 70 °F to 41 °F or less within 4 additional hours.</t>
        </is>
      </c>
      <c r="I8326" t="inlineStr">
        <is>
          <t>Critical</t>
        </is>
      </c>
      <c r="J8326" t="n">
        <v>32</v>
      </c>
      <c r="L8326" s="9">
        <f>A8326&amp;"-"&amp;TEXT(E8326,"yyyymmdd")</f>
        <v/>
      </c>
    </row>
    <row r="8327">
      <c r="A8327" t="n">
        <v>50103371</v>
      </c>
      <c r="B8327" t="inlineStr">
        <is>
          <t>Brooklyn</t>
        </is>
      </c>
      <c r="C8327" t="inlineStr">
        <is>
          <t>11208</t>
        </is>
      </c>
      <c r="D8327" t="inlineStr">
        <is>
          <t>Spanish</t>
        </is>
      </c>
      <c r="E8327" s="8" t="n">
        <v>46165</v>
      </c>
      <c r="F8327" t="inlineStr">
        <is>
          <t>Violations were cited in the following area(s).</t>
        </is>
      </c>
      <c r="G8327" t="inlineStr">
        <is>
          <t>04A</t>
        </is>
      </c>
      <c r="H8327" t="inlineStr">
        <is>
          <t>Food Protection Certificate (FPC) not held by manager or supervisor of food operations.</t>
        </is>
      </c>
      <c r="I8327" t="inlineStr">
        <is>
          <t>Critical</t>
        </is>
      </c>
      <c r="J8327" t="n">
        <v>32</v>
      </c>
      <c r="L8327" s="9">
        <f>A8327&amp;"-"&amp;TEXT(E8327,"yyyymmdd")</f>
        <v/>
      </c>
    </row>
    <row r="8328">
      <c r="A8328" t="n">
        <v>50103371</v>
      </c>
      <c r="B8328" t="inlineStr">
        <is>
          <t>Brooklyn</t>
        </is>
      </c>
      <c r="C8328" t="inlineStr">
        <is>
          <t>11208</t>
        </is>
      </c>
      <c r="D8328" t="inlineStr">
        <is>
          <t>Spanish</t>
        </is>
      </c>
      <c r="E8328" s="8" t="n">
        <v>46165</v>
      </c>
      <c r="F8328" t="inlineStr">
        <is>
          <t>Violations were cited in the following area(s).</t>
        </is>
      </c>
      <c r="G8328" t="inlineStr">
        <is>
          <t>04J</t>
        </is>
      </c>
      <c r="H8328" t="inlineStr">
        <is>
          <t>Properly scaled and calibrated thermometer or thermocouple not provided or not readily accessible in food preparation and hot/cold holding areas to measure temperatures of TCS foods during cooking, cooling, reheating, and holding.</t>
        </is>
      </c>
      <c r="I8328" t="inlineStr">
        <is>
          <t>Critical</t>
        </is>
      </c>
      <c r="J8328" t="n">
        <v>32</v>
      </c>
      <c r="L8328" s="9">
        <f>A8328&amp;"-"&amp;TEXT(E8328,"yyyymmdd")</f>
        <v/>
      </c>
    </row>
    <row r="8329">
      <c r="A8329" t="n">
        <v>50103371</v>
      </c>
      <c r="B8329" t="inlineStr">
        <is>
          <t>Brooklyn</t>
        </is>
      </c>
      <c r="C8329" t="inlineStr">
        <is>
          <t>11208</t>
        </is>
      </c>
      <c r="D8329" t="inlineStr">
        <is>
          <t>Spanish</t>
        </is>
      </c>
      <c r="E8329" s="8" t="n">
        <v>46165</v>
      </c>
      <c r="F8329" t="inlineStr">
        <is>
          <t>Violations were cited in the following area(s).</t>
        </is>
      </c>
      <c r="G8329" t="inlineStr">
        <is>
          <t>06E</t>
        </is>
      </c>
      <c r="H8329" t="inlineStr">
        <is>
          <t>Sanitized equipment or utensil, including in-use food dispensing utensil, improperly used or stored.</t>
        </is>
      </c>
      <c r="I8329" t="inlineStr">
        <is>
          <t>Critical</t>
        </is>
      </c>
      <c r="J8329" t="n">
        <v>32</v>
      </c>
      <c r="L8329" s="9">
        <f>A8329&amp;"-"&amp;TEXT(E8329,"yyyymmdd")</f>
        <v/>
      </c>
    </row>
    <row r="8330">
      <c r="A8330" t="n">
        <v>50103371</v>
      </c>
      <c r="B8330" t="inlineStr">
        <is>
          <t>Brooklyn</t>
        </is>
      </c>
      <c r="C8330" t="inlineStr">
        <is>
          <t>11208</t>
        </is>
      </c>
      <c r="D8330" t="inlineStr">
        <is>
          <t>Spanish</t>
        </is>
      </c>
      <c r="E8330" s="8" t="n">
        <v>46165</v>
      </c>
      <c r="F8330" t="inlineStr">
        <is>
          <t>Violations were cited in the following area(s).</t>
        </is>
      </c>
      <c r="G8330" t="inlineStr">
        <is>
          <t>10G</t>
        </is>
      </c>
      <c r="H8330" t="inlineStr">
        <is>
          <t>Dishwashing and ware washing: Cleaning and sanitizing of tableware, including dishes, utensils, and equipment deficient.</t>
        </is>
      </c>
      <c r="I8330" t="inlineStr">
        <is>
          <t>Not Critical</t>
        </is>
      </c>
      <c r="J8330" t="n">
        <v>32</v>
      </c>
      <c r="L8330" s="9">
        <f>A8330&amp;"-"&amp;TEXT(E8330,"yyyymmdd")</f>
        <v/>
      </c>
    </row>
    <row r="8331">
      <c r="A8331" t="n">
        <v>50132859</v>
      </c>
      <c r="B8331" t="inlineStr">
        <is>
          <t>Brooklyn</t>
        </is>
      </c>
      <c r="C8331" t="inlineStr">
        <is>
          <t>11220</t>
        </is>
      </c>
      <c r="D8331" t="inlineStr">
        <is>
          <t>Bakery Products/Desserts</t>
        </is>
      </c>
      <c r="E8331" s="8" t="n">
        <v>46165</v>
      </c>
      <c r="F8331" t="inlineStr">
        <is>
          <t>Violations were cited in the following area(s).</t>
        </is>
      </c>
      <c r="G8331" t="inlineStr">
        <is>
          <t>05D</t>
        </is>
      </c>
      <c r="H833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331" t="inlineStr">
        <is>
          <t>Critical</t>
        </is>
      </c>
      <c r="J8331" t="n">
        <v>25</v>
      </c>
      <c r="L8331" s="9">
        <f>A8331&amp;"-"&amp;TEXT(E8331,"yyyymmdd")</f>
        <v/>
      </c>
    </row>
    <row r="8332">
      <c r="A8332" t="n">
        <v>50132859</v>
      </c>
      <c r="B8332" t="inlineStr">
        <is>
          <t>Brooklyn</t>
        </is>
      </c>
      <c r="C8332" t="inlineStr">
        <is>
          <t>11220</t>
        </is>
      </c>
      <c r="D8332" t="inlineStr">
        <is>
          <t>Bakery Products/Desserts</t>
        </is>
      </c>
      <c r="E8332" s="8" t="n">
        <v>46165</v>
      </c>
      <c r="F8332" t="inlineStr">
        <is>
          <t>Violations were cited in the following area(s).</t>
        </is>
      </c>
      <c r="G8332" t="inlineStr">
        <is>
          <t>06C</t>
        </is>
      </c>
      <c r="H833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332" t="inlineStr">
        <is>
          <t>Critical</t>
        </is>
      </c>
      <c r="J8332" t="n">
        <v>25</v>
      </c>
      <c r="L8332" s="9">
        <f>A8332&amp;"-"&amp;TEXT(E8332,"yyyymmdd")</f>
        <v/>
      </c>
    </row>
    <row r="8333">
      <c r="A8333" t="n">
        <v>50132859</v>
      </c>
      <c r="B8333" t="inlineStr">
        <is>
          <t>Brooklyn</t>
        </is>
      </c>
      <c r="C8333" t="inlineStr">
        <is>
          <t>11220</t>
        </is>
      </c>
      <c r="D8333" t="inlineStr">
        <is>
          <t>Bakery Products/Desserts</t>
        </is>
      </c>
      <c r="E8333" s="8" t="n">
        <v>46165</v>
      </c>
      <c r="F8333" t="inlineStr">
        <is>
          <t>Violations were cited in the following area(s).</t>
        </is>
      </c>
      <c r="G8333" t="inlineStr">
        <is>
          <t>08C</t>
        </is>
      </c>
      <c r="H8333" t="inlineStr">
        <is>
          <t>Pesticide not properly labeled or used by unlicensed individual. Pesticide, other toxic chemical improperly used/stored. Unprotected, unlocked bait station used.</t>
        </is>
      </c>
      <c r="I8333" t="inlineStr">
        <is>
          <t>Not Critical</t>
        </is>
      </c>
      <c r="J8333" t="n">
        <v>25</v>
      </c>
      <c r="L8333" s="9">
        <f>A8333&amp;"-"&amp;TEXT(E8333,"yyyymmdd")</f>
        <v/>
      </c>
    </row>
    <row r="8334">
      <c r="A8334" t="n">
        <v>50132859</v>
      </c>
      <c r="B8334" t="inlineStr">
        <is>
          <t>Brooklyn</t>
        </is>
      </c>
      <c r="C8334" t="inlineStr">
        <is>
          <t>11220</t>
        </is>
      </c>
      <c r="D8334" t="inlineStr">
        <is>
          <t>Bakery Products/Desserts</t>
        </is>
      </c>
      <c r="E8334" s="8" t="n">
        <v>46165</v>
      </c>
      <c r="F8334" t="inlineStr">
        <is>
          <t>Violations were cited in the following area(s).</t>
        </is>
      </c>
      <c r="G8334" t="inlineStr">
        <is>
          <t>09E</t>
        </is>
      </c>
      <c r="H8334" t="inlineStr">
        <is>
          <t>Wash hands sign not posted near or above hand washing sink.</t>
        </is>
      </c>
      <c r="I8334" t="inlineStr">
        <is>
          <t>Not Critical</t>
        </is>
      </c>
      <c r="J8334" t="n">
        <v>25</v>
      </c>
      <c r="L8334" s="9">
        <f>A8334&amp;"-"&amp;TEXT(E8334,"yyyymmdd")</f>
        <v/>
      </c>
    </row>
    <row r="8335">
      <c r="A8335" t="n">
        <v>50132859</v>
      </c>
      <c r="B8335" t="inlineStr">
        <is>
          <t>Brooklyn</t>
        </is>
      </c>
      <c r="C8335" t="inlineStr">
        <is>
          <t>11220</t>
        </is>
      </c>
      <c r="D8335" t="inlineStr">
        <is>
          <t>Bakery Products/Desserts</t>
        </is>
      </c>
      <c r="E8335" s="8" t="n">
        <v>46165</v>
      </c>
      <c r="F8335" t="inlineStr">
        <is>
          <t>Violations were cited in the following area(s).</t>
        </is>
      </c>
      <c r="G8335" t="inlineStr">
        <is>
          <t>10F</t>
        </is>
      </c>
      <c r="H8335" t="inlineStr">
        <is>
          <t>Non-food contact surface or equipment made of unacceptable material, not kept clean, or not properly sealed, raised, spaced or movable to allow accessibility for cleaning on all sides, above and underneath the unit.</t>
        </is>
      </c>
      <c r="I8335" t="inlineStr">
        <is>
          <t>Not Critical</t>
        </is>
      </c>
      <c r="J8335" t="n">
        <v>25</v>
      </c>
      <c r="L8335" s="9">
        <f>A8335&amp;"-"&amp;TEXT(E8335,"yyyymmdd")</f>
        <v/>
      </c>
    </row>
    <row r="8336">
      <c r="A8336" t="n">
        <v>50132859</v>
      </c>
      <c r="B8336" t="inlineStr">
        <is>
          <t>Brooklyn</t>
        </is>
      </c>
      <c r="C8336" t="inlineStr">
        <is>
          <t>11220</t>
        </is>
      </c>
      <c r="D8336" t="inlineStr">
        <is>
          <t>Bakery Products/Desserts</t>
        </is>
      </c>
      <c r="E8336" s="8" t="n">
        <v>46165</v>
      </c>
      <c r="F8336" t="inlineStr">
        <is>
          <t>Violations were cited in the following area(s).</t>
        </is>
      </c>
      <c r="G8336" t="inlineStr">
        <is>
          <t>28-05</t>
        </is>
      </c>
      <c r="H8336" t="inlineStr">
        <is>
          <t>Food adulterated or misbranded. Adulterated or misbranded food possessed, being manufactured, produced, packed, sold, offered for sale, delivered or given away</t>
        </is>
      </c>
      <c r="I8336" t="inlineStr">
        <is>
          <t>Not Critical</t>
        </is>
      </c>
      <c r="J8336" t="n">
        <v>25</v>
      </c>
      <c r="L8336" s="9">
        <f>A8336&amp;"-"&amp;TEXT(E8336,"yyyymmdd")</f>
        <v/>
      </c>
    </row>
    <row r="8337">
      <c r="A8337" t="n">
        <v>40368338</v>
      </c>
      <c r="B8337" t="inlineStr">
        <is>
          <t>Manhattan</t>
        </is>
      </c>
      <c r="C8337" t="inlineStr">
        <is>
          <t>10028</t>
        </is>
      </c>
      <c r="D8337" t="inlineStr">
        <is>
          <t>American</t>
        </is>
      </c>
      <c r="E8337" s="8" t="n">
        <v>46168</v>
      </c>
      <c r="F8337" t="inlineStr">
        <is>
          <t>Violations were cited in the following area(s).</t>
        </is>
      </c>
      <c r="G8337" t="inlineStr">
        <is>
          <t>06D</t>
        </is>
      </c>
      <c r="H8337" t="inlineStr">
        <is>
          <t>Food contact surface not properly washed, rinsed and sanitized after each use and following any activity when contamination may have occurred.</t>
        </is>
      </c>
      <c r="I8337" t="inlineStr">
        <is>
          <t>Critical</t>
        </is>
      </c>
      <c r="J8337" t="n">
        <v>7</v>
      </c>
      <c r="K8337" t="inlineStr">
        <is>
          <t>A</t>
        </is>
      </c>
      <c r="L8337" s="9">
        <f>A8337&amp;"-"&amp;TEXT(E8337,"yyyymmdd")</f>
        <v/>
      </c>
    </row>
    <row r="8338">
      <c r="A8338" t="n">
        <v>40368338</v>
      </c>
      <c r="B8338" t="inlineStr">
        <is>
          <t>Manhattan</t>
        </is>
      </c>
      <c r="C8338" t="inlineStr">
        <is>
          <t>10028</t>
        </is>
      </c>
      <c r="D8338" t="inlineStr">
        <is>
          <t>American</t>
        </is>
      </c>
      <c r="E8338" s="8" t="n">
        <v>46168</v>
      </c>
      <c r="F8338" t="inlineStr">
        <is>
          <t>Violations were cited in the following area(s).</t>
        </is>
      </c>
      <c r="G8338" t="inlineStr">
        <is>
          <t>10B</t>
        </is>
      </c>
      <c r="H8338" t="inlineStr">
        <is>
          <t>Anti-siphonage or back-flow prevention device not provided where required; equipment or floor not properly drained; sewage disposal system in disrepair or not functioning properly. Condensation or liquid waste improperly disposed of.</t>
        </is>
      </c>
      <c r="I8338" t="inlineStr">
        <is>
          <t>Not Critical</t>
        </is>
      </c>
      <c r="J8338" t="n">
        <v>7</v>
      </c>
      <c r="K8338" t="inlineStr">
        <is>
          <t>A</t>
        </is>
      </c>
      <c r="L8338" s="9">
        <f>A8338&amp;"-"&amp;TEXT(E8338,"yyyymmdd")</f>
        <v/>
      </c>
    </row>
    <row r="8339">
      <c r="A8339" t="n">
        <v>40370856</v>
      </c>
      <c r="B8339" t="inlineStr">
        <is>
          <t>Manhattan</t>
        </is>
      </c>
      <c r="C8339" t="inlineStr">
        <is>
          <t>10012</t>
        </is>
      </c>
      <c r="D8339" t="inlineStr">
        <is>
          <t>American</t>
        </is>
      </c>
      <c r="E8339" s="8" t="n">
        <v>46168</v>
      </c>
      <c r="F8339" t="inlineStr">
        <is>
          <t>Violations were cited in the following area(s).</t>
        </is>
      </c>
      <c r="G8339" t="inlineStr">
        <is>
          <t>06C</t>
        </is>
      </c>
      <c r="H833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339" t="inlineStr">
        <is>
          <t>Critical</t>
        </is>
      </c>
      <c r="J8339" t="n">
        <v>7</v>
      </c>
      <c r="K8339" t="inlineStr">
        <is>
          <t>A</t>
        </is>
      </c>
      <c r="L8339" s="9">
        <f>A8339&amp;"-"&amp;TEXT(E8339,"yyyymmdd")</f>
        <v/>
      </c>
    </row>
    <row r="8340">
      <c r="A8340" t="n">
        <v>40370856</v>
      </c>
      <c r="B8340" t="inlineStr">
        <is>
          <t>Manhattan</t>
        </is>
      </c>
      <c r="C8340" t="inlineStr">
        <is>
          <t>10012</t>
        </is>
      </c>
      <c r="D8340" t="inlineStr">
        <is>
          <t>American</t>
        </is>
      </c>
      <c r="E8340" s="8" t="n">
        <v>46168</v>
      </c>
      <c r="F8340" t="inlineStr">
        <is>
          <t>Violations were cited in the following area(s).</t>
        </is>
      </c>
      <c r="G8340" t="inlineStr">
        <is>
          <t>10F</t>
        </is>
      </c>
      <c r="H8340" t="inlineStr">
        <is>
          <t>Non-food contact surface or equipment made of unacceptable material, not kept clean, or not properly sealed, raised, spaced or movable to allow accessibility for cleaning on all sides, above and underneath the unit.</t>
        </is>
      </c>
      <c r="I8340" t="inlineStr">
        <is>
          <t>Not Critical</t>
        </is>
      </c>
      <c r="J8340" t="n">
        <v>7</v>
      </c>
      <c r="K8340" t="inlineStr">
        <is>
          <t>A</t>
        </is>
      </c>
      <c r="L8340" s="9">
        <f>A8340&amp;"-"&amp;TEXT(E8340,"yyyymmdd")</f>
        <v/>
      </c>
    </row>
    <row r="8341">
      <c r="A8341" t="n">
        <v>40814142</v>
      </c>
      <c r="B8341" t="inlineStr">
        <is>
          <t>Manhattan</t>
        </is>
      </c>
      <c r="C8341" t="inlineStr">
        <is>
          <t>10013</t>
        </is>
      </c>
      <c r="D8341" t="inlineStr">
        <is>
          <t>Coffee/Tea</t>
        </is>
      </c>
      <c r="E8341" s="8" t="n">
        <v>46168</v>
      </c>
      <c r="F8341" t="inlineStr">
        <is>
          <t>Violations were cited in the following area(s).</t>
        </is>
      </c>
      <c r="G8341" t="inlineStr">
        <is>
          <t>02G</t>
        </is>
      </c>
      <c r="H8341" t="inlineStr">
        <is>
          <t>Cold TCS food item held above 41 °F; smoked or processed fish held above 38 °F; intact raw eggs held above 45 °F; or reduced oxygen packaged (ROP) TCS foods held above required temperatures except during active necessary preparation.</t>
        </is>
      </c>
      <c r="I8341" t="inlineStr">
        <is>
          <t>Critical</t>
        </is>
      </c>
      <c r="J8341" t="n">
        <v>13</v>
      </c>
      <c r="K8341" t="inlineStr">
        <is>
          <t>A</t>
        </is>
      </c>
      <c r="L8341" s="9">
        <f>A8341&amp;"-"&amp;TEXT(E8341,"yyyymmdd")</f>
        <v/>
      </c>
    </row>
    <row r="8342">
      <c r="A8342" t="n">
        <v>40814142</v>
      </c>
      <c r="B8342" t="inlineStr">
        <is>
          <t>Manhattan</t>
        </is>
      </c>
      <c r="C8342" t="inlineStr">
        <is>
          <t>10013</t>
        </is>
      </c>
      <c r="D8342" t="inlineStr">
        <is>
          <t>Coffee/Tea</t>
        </is>
      </c>
      <c r="E8342" s="8" t="n">
        <v>46168</v>
      </c>
      <c r="F8342" t="inlineStr">
        <is>
          <t>Violations were cited in the following area(s).</t>
        </is>
      </c>
      <c r="G8342" t="inlineStr">
        <is>
          <t>10B</t>
        </is>
      </c>
      <c r="H8342" t="inlineStr">
        <is>
          <t>Anti-siphonage or back-flow prevention device not provided where required; equipment or floor not properly drained; sewage disposal system in disrepair or not functioning properly. Condensation or liquid waste improperly disposed of.</t>
        </is>
      </c>
      <c r="I8342" t="inlineStr">
        <is>
          <t>Not Critical</t>
        </is>
      </c>
      <c r="J8342" t="n">
        <v>13</v>
      </c>
      <c r="K8342" t="inlineStr">
        <is>
          <t>A</t>
        </is>
      </c>
      <c r="L8342" s="9">
        <f>A8342&amp;"-"&amp;TEXT(E8342,"yyyymmdd")</f>
        <v/>
      </c>
    </row>
    <row r="8343">
      <c r="A8343" t="n">
        <v>40814142</v>
      </c>
      <c r="B8343" t="inlineStr">
        <is>
          <t>Manhattan</t>
        </is>
      </c>
      <c r="C8343" t="inlineStr">
        <is>
          <t>10013</t>
        </is>
      </c>
      <c r="D8343" t="inlineStr">
        <is>
          <t>Coffee/Tea</t>
        </is>
      </c>
      <c r="E8343" s="8" t="n">
        <v>46168</v>
      </c>
      <c r="F8343" t="inlineStr">
        <is>
          <t>Violations were cited in the following area(s).</t>
        </is>
      </c>
      <c r="G8343" t="inlineStr">
        <is>
          <t>10F</t>
        </is>
      </c>
      <c r="H8343" t="inlineStr">
        <is>
          <t>Non-food contact surface or equipment made of unacceptable material, not kept clean, or not properly sealed, raised, spaced or movable to allow accessibility for cleaning on all sides, above and underneath the unit.</t>
        </is>
      </c>
      <c r="I8343" t="inlineStr">
        <is>
          <t>Not Critical</t>
        </is>
      </c>
      <c r="J8343" t="n">
        <v>13</v>
      </c>
      <c r="K8343" t="inlineStr">
        <is>
          <t>A</t>
        </is>
      </c>
      <c r="L8343" s="9">
        <f>A8343&amp;"-"&amp;TEXT(E8343,"yyyymmdd")</f>
        <v/>
      </c>
    </row>
    <row r="8344">
      <c r="A8344" t="n">
        <v>40880619</v>
      </c>
      <c r="B8344" t="inlineStr">
        <is>
          <t>Manhattan</t>
        </is>
      </c>
      <c r="C8344" t="inlineStr">
        <is>
          <t>10001</t>
        </is>
      </c>
      <c r="D8344" t="inlineStr">
        <is>
          <t>Coffee/Tea</t>
        </is>
      </c>
      <c r="E8344" s="8" t="n">
        <v>46168</v>
      </c>
      <c r="F8344" t="inlineStr">
        <is>
          <t>Violations were cited in the following area(s).</t>
        </is>
      </c>
      <c r="G8344" t="inlineStr">
        <is>
          <t>10B</t>
        </is>
      </c>
      <c r="H8344" t="inlineStr">
        <is>
          <t>Anti-siphonage or back-flow prevention device not provided where required; equipment or floor not properly drained; sewage disposal system in disrepair or not functioning properly. Condensation or liquid waste improperly disposed of.</t>
        </is>
      </c>
      <c r="I8344" t="inlineStr">
        <is>
          <t>Not Critical</t>
        </is>
      </c>
      <c r="J8344" t="n">
        <v>5</v>
      </c>
      <c r="K8344" t="inlineStr">
        <is>
          <t>A</t>
        </is>
      </c>
      <c r="L8344" s="9">
        <f>A8344&amp;"-"&amp;TEXT(E8344,"yyyymmdd")</f>
        <v/>
      </c>
    </row>
    <row r="8345">
      <c r="A8345" t="n">
        <v>40880619</v>
      </c>
      <c r="B8345" t="inlineStr">
        <is>
          <t>Manhattan</t>
        </is>
      </c>
      <c r="C8345" t="inlineStr">
        <is>
          <t>10001</t>
        </is>
      </c>
      <c r="D8345" t="inlineStr">
        <is>
          <t>Coffee/Tea</t>
        </is>
      </c>
      <c r="E8345" s="8" t="n">
        <v>46168</v>
      </c>
      <c r="F8345" t="inlineStr">
        <is>
          <t>Violations were cited in the following area(s).</t>
        </is>
      </c>
      <c r="G8345" t="inlineStr">
        <is>
          <t>10F</t>
        </is>
      </c>
      <c r="H8345" t="inlineStr">
        <is>
          <t>Non-food contact surface or equipment made of unacceptable material, not kept clean, or not properly sealed, raised, spaced or movable to allow accessibility for cleaning on all sides, above and underneath the unit.</t>
        </is>
      </c>
      <c r="I8345" t="inlineStr">
        <is>
          <t>Not Critical</t>
        </is>
      </c>
      <c r="J8345" t="n">
        <v>5</v>
      </c>
      <c r="K8345" t="inlineStr">
        <is>
          <t>A</t>
        </is>
      </c>
      <c r="L8345" s="9">
        <f>A8345&amp;"-"&amp;TEXT(E8345,"yyyymmdd")</f>
        <v/>
      </c>
    </row>
    <row r="8346">
      <c r="A8346" t="n">
        <v>40959012</v>
      </c>
      <c r="B8346" t="inlineStr">
        <is>
          <t>Brooklyn</t>
        </is>
      </c>
      <c r="C8346" t="inlineStr">
        <is>
          <t>11214</t>
        </is>
      </c>
      <c r="D8346" t="inlineStr">
        <is>
          <t>Frozen Desserts</t>
        </is>
      </c>
      <c r="E8346" s="8" t="n">
        <v>46168</v>
      </c>
      <c r="F8346" t="inlineStr">
        <is>
          <t>Violations were cited in the following area(s).</t>
        </is>
      </c>
      <c r="G8346" t="inlineStr">
        <is>
          <t>04K</t>
        </is>
      </c>
      <c r="H8346" t="inlineStr">
        <is>
          <t>Evidence of rats or live rats in establishment's food or non-food areas.</t>
        </is>
      </c>
      <c r="I8346" t="inlineStr">
        <is>
          <t>Critical</t>
        </is>
      </c>
      <c r="J8346" t="n">
        <v>12</v>
      </c>
      <c r="K8346" t="inlineStr">
        <is>
          <t>A</t>
        </is>
      </c>
      <c r="L8346" s="9">
        <f>A8346&amp;"-"&amp;TEXT(E8346,"yyyymmdd")</f>
        <v/>
      </c>
    </row>
    <row r="8347">
      <c r="A8347" t="n">
        <v>40959012</v>
      </c>
      <c r="B8347" t="inlineStr">
        <is>
          <t>Brooklyn</t>
        </is>
      </c>
      <c r="C8347" t="inlineStr">
        <is>
          <t>11214</t>
        </is>
      </c>
      <c r="D8347" t="inlineStr">
        <is>
          <t>Frozen Desserts</t>
        </is>
      </c>
      <c r="E8347" s="8" t="n">
        <v>46168</v>
      </c>
      <c r="F8347" t="inlineStr">
        <is>
          <t>Violations were cited in the following area(s).</t>
        </is>
      </c>
      <c r="G8347" t="inlineStr">
        <is>
          <t>04L</t>
        </is>
      </c>
      <c r="H8347" t="inlineStr">
        <is>
          <t>Evidence of mice or live mice in establishment's food or non-food areas.</t>
        </is>
      </c>
      <c r="I8347" t="inlineStr">
        <is>
          <t>Critical</t>
        </is>
      </c>
      <c r="J8347" t="n">
        <v>12</v>
      </c>
      <c r="K8347" t="inlineStr">
        <is>
          <t>A</t>
        </is>
      </c>
      <c r="L8347" s="9">
        <f>A8347&amp;"-"&amp;TEXT(E8347,"yyyymmdd")</f>
        <v/>
      </c>
    </row>
    <row r="8348">
      <c r="A8348" t="n">
        <v>40959012</v>
      </c>
      <c r="B8348" t="inlineStr">
        <is>
          <t>Brooklyn</t>
        </is>
      </c>
      <c r="C8348" t="inlineStr">
        <is>
          <t>11214</t>
        </is>
      </c>
      <c r="D8348" t="inlineStr">
        <is>
          <t>Frozen Desserts</t>
        </is>
      </c>
      <c r="E8348" s="8" t="n">
        <v>46168</v>
      </c>
      <c r="F8348" t="inlineStr">
        <is>
          <t>Violations were cited in the following area(s).</t>
        </is>
      </c>
      <c r="G8348" t="inlineStr">
        <is>
          <t>08A</t>
        </is>
      </c>
      <c r="H8348" t="inlineStr">
        <is>
          <t>Establishment is not free of harborage or conditions conducive to rodents, insects or other pests.</t>
        </is>
      </c>
      <c r="I8348" t="inlineStr">
        <is>
          <t>Not Critical</t>
        </is>
      </c>
      <c r="J8348" t="n">
        <v>12</v>
      </c>
      <c r="K8348" t="inlineStr">
        <is>
          <t>A</t>
        </is>
      </c>
      <c r="L8348" s="9">
        <f>A8348&amp;"-"&amp;TEXT(E8348,"yyyymmdd")</f>
        <v/>
      </c>
    </row>
    <row r="8349">
      <c r="A8349" t="n">
        <v>40959012</v>
      </c>
      <c r="B8349" t="inlineStr">
        <is>
          <t>Brooklyn</t>
        </is>
      </c>
      <c r="C8349" t="inlineStr">
        <is>
          <t>11214</t>
        </is>
      </c>
      <c r="D8349" t="inlineStr">
        <is>
          <t>Frozen Desserts</t>
        </is>
      </c>
      <c r="E8349" s="8" t="n">
        <v>46168</v>
      </c>
      <c r="F8349" t="inlineStr">
        <is>
          <t>Violations were cited in the following area(s).</t>
        </is>
      </c>
      <c r="G8349" t="inlineStr">
        <is>
          <t>10E</t>
        </is>
      </c>
      <c r="H8349" t="inlineStr">
        <is>
          <t>Accurate thermometer not provided or properly located in refrigerated, cold storage or hot holding equipment</t>
        </is>
      </c>
      <c r="I8349" t="inlineStr">
        <is>
          <t>Not Critical</t>
        </is>
      </c>
      <c r="J8349" t="n">
        <v>12</v>
      </c>
      <c r="K8349" t="inlineStr">
        <is>
          <t>A</t>
        </is>
      </c>
      <c r="L8349" s="9">
        <f>A8349&amp;"-"&amp;TEXT(E8349,"yyyymmdd")</f>
        <v/>
      </c>
    </row>
    <row r="8350">
      <c r="A8350" t="n">
        <v>41074207</v>
      </c>
      <c r="B8350" t="inlineStr">
        <is>
          <t>Manhattan</t>
        </is>
      </c>
      <c r="C8350" t="inlineStr">
        <is>
          <t>10014</t>
        </is>
      </c>
      <c r="D8350" t="inlineStr">
        <is>
          <t>American</t>
        </is>
      </c>
      <c r="E8350" s="8" t="n">
        <v>46168</v>
      </c>
      <c r="F8350" t="inlineStr">
        <is>
          <t>Violations were cited in the following area(s).</t>
        </is>
      </c>
      <c r="G8350" t="inlineStr">
        <is>
          <t>06D</t>
        </is>
      </c>
      <c r="H8350" t="inlineStr">
        <is>
          <t>Food contact surface not properly washed, rinsed and sanitized after each use and following any activity when contamination may have occurred.</t>
        </is>
      </c>
      <c r="I8350" t="inlineStr">
        <is>
          <t>Critical</t>
        </is>
      </c>
      <c r="J8350" t="n">
        <v>13</v>
      </c>
      <c r="K8350" t="inlineStr">
        <is>
          <t>A</t>
        </is>
      </c>
      <c r="L8350" s="9">
        <f>A8350&amp;"-"&amp;TEXT(E8350,"yyyymmdd")</f>
        <v/>
      </c>
    </row>
    <row r="8351">
      <c r="A8351" t="n">
        <v>41074207</v>
      </c>
      <c r="B8351" t="inlineStr">
        <is>
          <t>Manhattan</t>
        </is>
      </c>
      <c r="C8351" t="inlineStr">
        <is>
          <t>10014</t>
        </is>
      </c>
      <c r="D8351" t="inlineStr">
        <is>
          <t>American</t>
        </is>
      </c>
      <c r="E8351" s="8" t="n">
        <v>46168</v>
      </c>
      <c r="F8351" t="inlineStr">
        <is>
          <t>Violations were cited in the following area(s).</t>
        </is>
      </c>
      <c r="G8351" t="inlineStr">
        <is>
          <t>10F</t>
        </is>
      </c>
      <c r="H8351" t="inlineStr">
        <is>
          <t>Non-food contact surface or equipment made of unacceptable material, not kept clean, or not properly sealed, raised, spaced or movable to allow accessibility for cleaning on all sides, above and underneath the unit.</t>
        </is>
      </c>
      <c r="I8351" t="inlineStr">
        <is>
          <t>Not Critical</t>
        </is>
      </c>
      <c r="J8351" t="n">
        <v>13</v>
      </c>
      <c r="K8351" t="inlineStr">
        <is>
          <t>A</t>
        </is>
      </c>
      <c r="L8351" s="9">
        <f>A8351&amp;"-"&amp;TEXT(E8351,"yyyymmdd")</f>
        <v/>
      </c>
    </row>
    <row r="8352">
      <c r="A8352" t="n">
        <v>41074207</v>
      </c>
      <c r="B8352" t="inlineStr">
        <is>
          <t>Manhattan</t>
        </is>
      </c>
      <c r="C8352" t="inlineStr">
        <is>
          <t>10014</t>
        </is>
      </c>
      <c r="D8352" t="inlineStr">
        <is>
          <t>American</t>
        </is>
      </c>
      <c r="E8352" s="8" t="n">
        <v>46168</v>
      </c>
      <c r="F8352" t="inlineStr">
        <is>
          <t>Violations were cited in the following area(s).</t>
        </is>
      </c>
      <c r="G8352" t="inlineStr">
        <is>
          <t>10G</t>
        </is>
      </c>
      <c r="H8352" t="inlineStr">
        <is>
          <t>Dishwashing and ware washing: Cleaning and sanitizing of tableware, including dishes, utensils, and equipment deficient.</t>
        </is>
      </c>
      <c r="I8352" t="inlineStr">
        <is>
          <t>Not Critical</t>
        </is>
      </c>
      <c r="J8352" t="n">
        <v>13</v>
      </c>
      <c r="K8352" t="inlineStr">
        <is>
          <t>A</t>
        </is>
      </c>
      <c r="L8352" s="9">
        <f>A8352&amp;"-"&amp;TEXT(E8352,"yyyymmdd")</f>
        <v/>
      </c>
    </row>
    <row r="8353">
      <c r="A8353" t="n">
        <v>41351706</v>
      </c>
      <c r="B8353" t="inlineStr">
        <is>
          <t>Queens</t>
        </is>
      </c>
      <c r="C8353" t="inlineStr">
        <is>
          <t>11361</t>
        </is>
      </c>
      <c r="D8353" t="inlineStr">
        <is>
          <t>Italian</t>
        </is>
      </c>
      <c r="E8353" s="8" t="n">
        <v>46168</v>
      </c>
      <c r="F8353" t="inlineStr">
        <is>
          <t>Violations were cited in the following area(s).</t>
        </is>
      </c>
      <c r="G8353" t="inlineStr">
        <is>
          <t>04L</t>
        </is>
      </c>
      <c r="H8353" t="inlineStr">
        <is>
          <t>Evidence of mice or live mice in establishment's food or non-food areas.</t>
        </is>
      </c>
      <c r="I8353" t="inlineStr">
        <is>
          <t>Critical</t>
        </is>
      </c>
      <c r="J8353" t="n">
        <v>24</v>
      </c>
      <c r="L8353" s="9">
        <f>A8353&amp;"-"&amp;TEXT(E8353,"yyyymmdd")</f>
        <v/>
      </c>
    </row>
    <row r="8354">
      <c r="A8354" t="n">
        <v>41351706</v>
      </c>
      <c r="B8354" t="inlineStr">
        <is>
          <t>Queens</t>
        </is>
      </c>
      <c r="C8354" t="inlineStr">
        <is>
          <t>11361</t>
        </is>
      </c>
      <c r="D8354" t="inlineStr">
        <is>
          <t>Italian</t>
        </is>
      </c>
      <c r="E8354" s="8" t="n">
        <v>46168</v>
      </c>
      <c r="F8354" t="inlineStr">
        <is>
          <t>Violations were cited in the following area(s).</t>
        </is>
      </c>
      <c r="G8354" t="inlineStr">
        <is>
          <t>06C</t>
        </is>
      </c>
      <c r="H835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354" t="inlineStr">
        <is>
          <t>Critical</t>
        </is>
      </c>
      <c r="J8354" t="n">
        <v>24</v>
      </c>
      <c r="L8354" s="9">
        <f>A8354&amp;"-"&amp;TEXT(E8354,"yyyymmdd")</f>
        <v/>
      </c>
    </row>
    <row r="8355">
      <c r="A8355" t="n">
        <v>41351706</v>
      </c>
      <c r="B8355" t="inlineStr">
        <is>
          <t>Queens</t>
        </is>
      </c>
      <c r="C8355" t="inlineStr">
        <is>
          <t>11361</t>
        </is>
      </c>
      <c r="D8355" t="inlineStr">
        <is>
          <t>Italian</t>
        </is>
      </c>
      <c r="E8355" s="8" t="n">
        <v>46168</v>
      </c>
      <c r="F8355" t="inlineStr">
        <is>
          <t>Violations were cited in the following area(s).</t>
        </is>
      </c>
      <c r="G8355" t="inlineStr">
        <is>
          <t>08A</t>
        </is>
      </c>
      <c r="H8355" t="inlineStr">
        <is>
          <t>Establishment is not free of harborage or conditions conducive to rodents, insects or other pests.</t>
        </is>
      </c>
      <c r="I8355" t="inlineStr">
        <is>
          <t>Not Critical</t>
        </is>
      </c>
      <c r="J8355" t="n">
        <v>24</v>
      </c>
      <c r="L8355" s="9">
        <f>A8355&amp;"-"&amp;TEXT(E8355,"yyyymmdd")</f>
        <v/>
      </c>
    </row>
    <row r="8356">
      <c r="A8356" t="n">
        <v>41351706</v>
      </c>
      <c r="B8356" t="inlineStr">
        <is>
          <t>Queens</t>
        </is>
      </c>
      <c r="C8356" t="inlineStr">
        <is>
          <t>11361</t>
        </is>
      </c>
      <c r="D8356" t="inlineStr">
        <is>
          <t>Italian</t>
        </is>
      </c>
      <c r="E8356" s="8" t="n">
        <v>46168</v>
      </c>
      <c r="F8356" t="inlineStr">
        <is>
          <t>Violations were cited in the following area(s).</t>
        </is>
      </c>
      <c r="G8356" t="inlineStr">
        <is>
          <t>10F</t>
        </is>
      </c>
      <c r="H8356" t="inlineStr">
        <is>
          <t>Non-food contact surface or equipment made of unacceptable material, not kept clean, or not properly sealed, raised, spaced or movable to allow accessibility for cleaning on all sides, above and underneath the unit.</t>
        </is>
      </c>
      <c r="I8356" t="inlineStr">
        <is>
          <t>Not Critical</t>
        </is>
      </c>
      <c r="J8356" t="n">
        <v>24</v>
      </c>
      <c r="L8356" s="9">
        <f>A8356&amp;"-"&amp;TEXT(E8356,"yyyymmdd")</f>
        <v/>
      </c>
    </row>
    <row r="8357">
      <c r="A8357" t="n">
        <v>41399812</v>
      </c>
      <c r="B8357" t="inlineStr">
        <is>
          <t>Manhattan</t>
        </is>
      </c>
      <c r="C8357" t="inlineStr">
        <is>
          <t>10024</t>
        </is>
      </c>
      <c r="D8357" t="inlineStr">
        <is>
          <t>Coffee/Tea</t>
        </is>
      </c>
      <c r="E8357" s="8" t="n">
        <v>46168</v>
      </c>
      <c r="F8357" t="inlineStr">
        <is>
          <t>Violations were cited in the following area(s).</t>
        </is>
      </c>
      <c r="G8357" t="inlineStr">
        <is>
          <t>06D</t>
        </is>
      </c>
      <c r="H8357" t="inlineStr">
        <is>
          <t>Food contact surface not properly washed, rinsed and sanitized after each use and following any activity when contamination may have occurred.</t>
        </is>
      </c>
      <c r="I8357" t="inlineStr">
        <is>
          <t>Critical</t>
        </is>
      </c>
      <c r="J8357" t="n">
        <v>8</v>
      </c>
      <c r="K8357" t="inlineStr">
        <is>
          <t>A</t>
        </is>
      </c>
      <c r="L8357" s="9">
        <f>A8357&amp;"-"&amp;TEXT(E8357,"yyyymmdd")</f>
        <v/>
      </c>
    </row>
    <row r="8358">
      <c r="A8358" t="n">
        <v>41399812</v>
      </c>
      <c r="B8358" t="inlineStr">
        <is>
          <t>Manhattan</t>
        </is>
      </c>
      <c r="C8358" t="inlineStr">
        <is>
          <t>10024</t>
        </is>
      </c>
      <c r="D8358" t="inlineStr">
        <is>
          <t>Coffee/Tea</t>
        </is>
      </c>
      <c r="E8358" s="8" t="n">
        <v>46168</v>
      </c>
      <c r="F8358" t="inlineStr">
        <is>
          <t>Violations were cited in the following area(s).</t>
        </is>
      </c>
      <c r="G8358" t="inlineStr">
        <is>
          <t>10F</t>
        </is>
      </c>
      <c r="H8358" t="inlineStr">
        <is>
          <t>Non-food contact surface or equipment made of unacceptable material, not kept clean, or not properly sealed, raised, spaced or movable to allow accessibility for cleaning on all sides, above and underneath the unit.</t>
        </is>
      </c>
      <c r="I8358" t="inlineStr">
        <is>
          <t>Not Critical</t>
        </is>
      </c>
      <c r="J8358" t="n">
        <v>8</v>
      </c>
      <c r="K8358" t="inlineStr">
        <is>
          <t>A</t>
        </is>
      </c>
      <c r="L8358" s="9">
        <f>A8358&amp;"-"&amp;TEXT(E8358,"yyyymmdd")</f>
        <v/>
      </c>
    </row>
    <row r="8359">
      <c r="A8359" t="n">
        <v>41443815</v>
      </c>
      <c r="B8359" t="inlineStr">
        <is>
          <t>Manhattan</t>
        </is>
      </c>
      <c r="C8359" t="inlineStr">
        <is>
          <t>10014</t>
        </is>
      </c>
      <c r="D8359" t="inlineStr">
        <is>
          <t>Irish</t>
        </is>
      </c>
      <c r="E8359" s="8" t="n">
        <v>46168</v>
      </c>
      <c r="F8359" t="inlineStr">
        <is>
          <t>Violations were cited in the following area(s).</t>
        </is>
      </c>
      <c r="G8359" t="inlineStr">
        <is>
          <t>04A</t>
        </is>
      </c>
      <c r="H8359" t="inlineStr">
        <is>
          <t>Food Protection Certificate (FPC) not held by manager or supervisor of food operations.</t>
        </is>
      </c>
      <c r="I8359" t="inlineStr">
        <is>
          <t>Critical</t>
        </is>
      </c>
      <c r="J8359" t="n">
        <v>13</v>
      </c>
      <c r="K8359" t="inlineStr">
        <is>
          <t>A</t>
        </is>
      </c>
      <c r="L8359" s="9">
        <f>A8359&amp;"-"&amp;TEXT(E8359,"yyyymmdd")</f>
        <v/>
      </c>
    </row>
    <row r="8360">
      <c r="A8360" t="n">
        <v>41443815</v>
      </c>
      <c r="B8360" t="inlineStr">
        <is>
          <t>Manhattan</t>
        </is>
      </c>
      <c r="C8360" t="inlineStr">
        <is>
          <t>10014</t>
        </is>
      </c>
      <c r="D8360" t="inlineStr">
        <is>
          <t>Irish</t>
        </is>
      </c>
      <c r="E8360" s="8" t="n">
        <v>46168</v>
      </c>
      <c r="F8360" t="inlineStr">
        <is>
          <t>Violations were cited in the following area(s).</t>
        </is>
      </c>
      <c r="G8360" t="inlineStr">
        <is>
          <t>10F</t>
        </is>
      </c>
      <c r="H8360" t="inlineStr">
        <is>
          <t>Non-food contact surface or equipment made of unacceptable material, not kept clean, or not properly sealed, raised, spaced or movable to allow accessibility for cleaning on all sides, above and underneath the unit.</t>
        </is>
      </c>
      <c r="I8360" t="inlineStr">
        <is>
          <t>Not Critical</t>
        </is>
      </c>
      <c r="J8360" t="n">
        <v>13</v>
      </c>
      <c r="K8360" t="inlineStr">
        <is>
          <t>A</t>
        </is>
      </c>
      <c r="L8360" s="9">
        <f>A8360&amp;"-"&amp;TEXT(E8360,"yyyymmdd")</f>
        <v/>
      </c>
    </row>
    <row r="8361">
      <c r="A8361" t="n">
        <v>41548700</v>
      </c>
      <c r="B8361" t="inlineStr">
        <is>
          <t>Manhattan</t>
        </is>
      </c>
      <c r="C8361" t="inlineStr">
        <is>
          <t>10013</t>
        </is>
      </c>
      <c r="D8361" t="inlineStr">
        <is>
          <t>American</t>
        </is>
      </c>
      <c r="E8361" s="8" t="n">
        <v>46168</v>
      </c>
      <c r="F8361" t="inlineStr">
        <is>
          <t>Violations were cited in the following area(s).</t>
        </is>
      </c>
      <c r="G8361" t="inlineStr">
        <is>
          <t>10D</t>
        </is>
      </c>
      <c r="H8361" t="inlineStr">
        <is>
          <t>Mechanical or natural ventilation not provided, inadequate, improperly installed, in disrepair or fails to prevent and control excessive build-up of grease, heat, steam condensation, vapors, odors, smoke or fumes.</t>
        </is>
      </c>
      <c r="I8361" t="inlineStr">
        <is>
          <t>Not Critical</t>
        </is>
      </c>
      <c r="J8361" t="n">
        <v>5</v>
      </c>
      <c r="K8361" t="inlineStr">
        <is>
          <t>A</t>
        </is>
      </c>
      <c r="L8361" s="9">
        <f>A8361&amp;"-"&amp;TEXT(E8361,"yyyymmdd")</f>
        <v/>
      </c>
    </row>
    <row r="8362">
      <c r="A8362" t="n">
        <v>41548700</v>
      </c>
      <c r="B8362" t="inlineStr">
        <is>
          <t>Manhattan</t>
        </is>
      </c>
      <c r="C8362" t="inlineStr">
        <is>
          <t>10013</t>
        </is>
      </c>
      <c r="D8362" t="inlineStr">
        <is>
          <t>American</t>
        </is>
      </c>
      <c r="E8362" s="8" t="n">
        <v>46168</v>
      </c>
      <c r="F8362" t="inlineStr">
        <is>
          <t>Violations were cited in the following area(s).</t>
        </is>
      </c>
      <c r="G8362" t="inlineStr">
        <is>
          <t>10F</t>
        </is>
      </c>
      <c r="H8362" t="inlineStr">
        <is>
          <t>Non-food contact surface or equipment made of unacceptable material, not kept clean, or not properly sealed, raised, spaced or movable to allow accessibility for cleaning on all sides, above and underneath the unit.</t>
        </is>
      </c>
      <c r="I8362" t="inlineStr">
        <is>
          <t>Not Critical</t>
        </is>
      </c>
      <c r="J8362" t="n">
        <v>5</v>
      </c>
      <c r="K8362" t="inlineStr">
        <is>
          <t>A</t>
        </is>
      </c>
      <c r="L8362" s="9">
        <f>A8362&amp;"-"&amp;TEXT(E8362,"yyyymmdd")</f>
        <v/>
      </c>
    </row>
    <row r="8363">
      <c r="A8363" t="n">
        <v>41594948</v>
      </c>
      <c r="B8363" t="inlineStr">
        <is>
          <t>Queens</t>
        </is>
      </c>
      <c r="C8363" t="inlineStr">
        <is>
          <t>11354</t>
        </is>
      </c>
      <c r="D8363" t="inlineStr">
        <is>
          <t>American</t>
        </is>
      </c>
      <c r="E8363" s="8" t="n">
        <v>46168</v>
      </c>
      <c r="F8363" t="inlineStr">
        <is>
          <t>Violations were cited in the following area(s).</t>
        </is>
      </c>
      <c r="G8363" t="inlineStr">
        <is>
          <t>02G</t>
        </is>
      </c>
      <c r="H8363" t="inlineStr">
        <is>
          <t>Cold TCS food item held above 41 °F; smoked or processed fish held above 38 °F; intact raw eggs held above 45 °F; or reduced oxygen packaged (ROP) TCS foods held above required temperatures except during active necessary preparation.</t>
        </is>
      </c>
      <c r="I8363" t="inlineStr">
        <is>
          <t>Critical</t>
        </is>
      </c>
      <c r="J8363" t="n">
        <v>12</v>
      </c>
      <c r="K8363" t="inlineStr">
        <is>
          <t>A</t>
        </is>
      </c>
      <c r="L8363" s="9">
        <f>A8363&amp;"-"&amp;TEXT(E8363,"yyyymmdd")</f>
        <v/>
      </c>
    </row>
    <row r="8364">
      <c r="A8364" t="n">
        <v>41594948</v>
      </c>
      <c r="B8364" t="inlineStr">
        <is>
          <t>Queens</t>
        </is>
      </c>
      <c r="C8364" t="inlineStr">
        <is>
          <t>11354</t>
        </is>
      </c>
      <c r="D8364" t="inlineStr">
        <is>
          <t>American</t>
        </is>
      </c>
      <c r="E8364" s="8" t="n">
        <v>46168</v>
      </c>
      <c r="F8364" t="inlineStr">
        <is>
          <t>Violations were cited in the following area(s).</t>
        </is>
      </c>
      <c r="G8364" t="inlineStr">
        <is>
          <t>06C</t>
        </is>
      </c>
      <c r="H836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364" t="inlineStr">
        <is>
          <t>Critical</t>
        </is>
      </c>
      <c r="J8364" t="n">
        <v>12</v>
      </c>
      <c r="K8364" t="inlineStr">
        <is>
          <t>A</t>
        </is>
      </c>
      <c r="L8364" s="9">
        <f>A8364&amp;"-"&amp;TEXT(E8364,"yyyymmdd")</f>
        <v/>
      </c>
    </row>
    <row r="8365">
      <c r="A8365" t="n">
        <v>41608825</v>
      </c>
      <c r="B8365" t="inlineStr">
        <is>
          <t>Manhattan</t>
        </is>
      </c>
      <c r="C8365" t="inlineStr">
        <is>
          <t>10021</t>
        </is>
      </c>
      <c r="D8365" t="inlineStr">
        <is>
          <t>Coffee/Tea</t>
        </is>
      </c>
      <c r="E8365" s="8" t="n">
        <v>46168</v>
      </c>
      <c r="F8365" t="inlineStr">
        <is>
          <t>Violations were cited in the following area(s).</t>
        </is>
      </c>
      <c r="G8365" t="inlineStr">
        <is>
          <t>06D</t>
        </is>
      </c>
      <c r="H8365" t="inlineStr">
        <is>
          <t>Food contact surface not properly washed, rinsed and sanitized after each use and following any activity when contamination may have occurred.</t>
        </is>
      </c>
      <c r="I8365" t="inlineStr">
        <is>
          <t>Critical</t>
        </is>
      </c>
      <c r="J8365" t="n">
        <v>8</v>
      </c>
      <c r="K8365" t="inlineStr">
        <is>
          <t>A</t>
        </is>
      </c>
      <c r="L8365" s="9">
        <f>A8365&amp;"-"&amp;TEXT(E8365,"yyyymmdd")</f>
        <v/>
      </c>
    </row>
    <row r="8366">
      <c r="A8366" t="n">
        <v>41608825</v>
      </c>
      <c r="B8366" t="inlineStr">
        <is>
          <t>Manhattan</t>
        </is>
      </c>
      <c r="C8366" t="inlineStr">
        <is>
          <t>10021</t>
        </is>
      </c>
      <c r="D8366" t="inlineStr">
        <is>
          <t>Coffee/Tea</t>
        </is>
      </c>
      <c r="E8366" s="8" t="n">
        <v>46168</v>
      </c>
      <c r="F8366" t="inlineStr">
        <is>
          <t>Violations were cited in the following area(s).</t>
        </is>
      </c>
      <c r="G8366" t="inlineStr">
        <is>
          <t>10F</t>
        </is>
      </c>
      <c r="H8366" t="inlineStr">
        <is>
          <t>Non-food contact surface or equipment made of unacceptable material, not kept clean, or not properly sealed, raised, spaced or movable to allow accessibility for cleaning on all sides, above and underneath the unit.</t>
        </is>
      </c>
      <c r="I8366" t="inlineStr">
        <is>
          <t>Not Critical</t>
        </is>
      </c>
      <c r="J8366" t="n">
        <v>8</v>
      </c>
      <c r="K8366" t="inlineStr">
        <is>
          <t>A</t>
        </is>
      </c>
      <c r="L8366" s="9">
        <f>A8366&amp;"-"&amp;TEXT(E8366,"yyyymmdd")</f>
        <v/>
      </c>
    </row>
    <row r="8367">
      <c r="A8367" t="n">
        <v>41630209</v>
      </c>
      <c r="B8367" t="inlineStr">
        <is>
          <t>Manhattan</t>
        </is>
      </c>
      <c r="C8367" t="inlineStr">
        <is>
          <t>10012</t>
        </is>
      </c>
      <c r="D8367" t="inlineStr">
        <is>
          <t>American</t>
        </is>
      </c>
      <c r="E8367" s="8" t="n">
        <v>46168</v>
      </c>
      <c r="F8367" t="inlineStr">
        <is>
          <t>Violations were cited in the following area(s).</t>
        </is>
      </c>
      <c r="G8367" t="inlineStr">
        <is>
          <t>04A</t>
        </is>
      </c>
      <c r="H8367" t="inlineStr">
        <is>
          <t>Food Protection Certificate (FPC) not held by manager or supervisor of food operations.</t>
        </is>
      </c>
      <c r="I8367" t="inlineStr">
        <is>
          <t>Critical</t>
        </is>
      </c>
      <c r="J8367" t="n">
        <v>25</v>
      </c>
      <c r="L8367" s="9">
        <f>A8367&amp;"-"&amp;TEXT(E8367,"yyyymmdd")</f>
        <v/>
      </c>
    </row>
    <row r="8368">
      <c r="A8368" t="n">
        <v>41630209</v>
      </c>
      <c r="B8368" t="inlineStr">
        <is>
          <t>Manhattan</t>
        </is>
      </c>
      <c r="C8368" t="inlineStr">
        <is>
          <t>10012</t>
        </is>
      </c>
      <c r="D8368" t="inlineStr">
        <is>
          <t>American</t>
        </is>
      </c>
      <c r="E8368" s="8" t="n">
        <v>46168</v>
      </c>
      <c r="F8368" t="inlineStr">
        <is>
          <t>Violations were cited in the following area(s).</t>
        </is>
      </c>
      <c r="G8368" t="inlineStr">
        <is>
          <t>06D</t>
        </is>
      </c>
      <c r="H8368" t="inlineStr">
        <is>
          <t>Food contact surface not properly washed, rinsed and sanitized after each use and following any activity when contamination may have occurred.</t>
        </is>
      </c>
      <c r="I8368" t="inlineStr">
        <is>
          <t>Critical</t>
        </is>
      </c>
      <c r="J8368" t="n">
        <v>25</v>
      </c>
      <c r="L8368" s="9">
        <f>A8368&amp;"-"&amp;TEXT(E8368,"yyyymmdd")</f>
        <v/>
      </c>
    </row>
    <row r="8369">
      <c r="A8369" t="n">
        <v>41630209</v>
      </c>
      <c r="B8369" t="inlineStr">
        <is>
          <t>Manhattan</t>
        </is>
      </c>
      <c r="C8369" t="inlineStr">
        <is>
          <t>10012</t>
        </is>
      </c>
      <c r="D8369" t="inlineStr">
        <is>
          <t>American</t>
        </is>
      </c>
      <c r="E8369" s="8" t="n">
        <v>46168</v>
      </c>
      <c r="F8369" t="inlineStr">
        <is>
          <t>Violations were cited in the following area(s).</t>
        </is>
      </c>
      <c r="G8369" t="inlineStr">
        <is>
          <t>06E</t>
        </is>
      </c>
      <c r="H8369" t="inlineStr">
        <is>
          <t>Sanitized equipment or utensil, including in-use food dispensing utensil, improperly used or stored.</t>
        </is>
      </c>
      <c r="I8369" t="inlineStr">
        <is>
          <t>Critical</t>
        </is>
      </c>
      <c r="J8369" t="n">
        <v>25</v>
      </c>
      <c r="L8369" s="9">
        <f>A8369&amp;"-"&amp;TEXT(E8369,"yyyymmdd")</f>
        <v/>
      </c>
    </row>
    <row r="8370">
      <c r="A8370" t="n">
        <v>41630209</v>
      </c>
      <c r="B8370" t="inlineStr">
        <is>
          <t>Manhattan</t>
        </is>
      </c>
      <c r="C8370" t="inlineStr">
        <is>
          <t>10012</t>
        </is>
      </c>
      <c r="D8370" t="inlineStr">
        <is>
          <t>American</t>
        </is>
      </c>
      <c r="E8370" s="8" t="n">
        <v>46168</v>
      </c>
      <c r="F8370" t="inlineStr">
        <is>
          <t>Violations were cited in the following area(s).</t>
        </is>
      </c>
      <c r="G8370" t="inlineStr">
        <is>
          <t>10G</t>
        </is>
      </c>
      <c r="H8370" t="inlineStr">
        <is>
          <t>Dishwashing and ware washing: Cleaning and sanitizing of tableware, including dishes, utensils, and equipment deficient.</t>
        </is>
      </c>
      <c r="I8370" t="inlineStr">
        <is>
          <t>Not Critical</t>
        </is>
      </c>
      <c r="J8370" t="n">
        <v>25</v>
      </c>
      <c r="L8370" s="9">
        <f>A8370&amp;"-"&amp;TEXT(E8370,"yyyymmdd")</f>
        <v/>
      </c>
    </row>
    <row r="8371">
      <c r="A8371" t="n">
        <v>41640238</v>
      </c>
      <c r="B8371" t="inlineStr">
        <is>
          <t>Bronx</t>
        </is>
      </c>
      <c r="C8371" t="inlineStr">
        <is>
          <t>10458</t>
        </is>
      </c>
      <c r="D8371" t="inlineStr">
        <is>
          <t>Chinese</t>
        </is>
      </c>
      <c r="E8371" s="8" t="n">
        <v>46168</v>
      </c>
      <c r="F8371" t="inlineStr">
        <is>
          <t>Violations were cited in the following area(s).</t>
        </is>
      </c>
      <c r="G8371" t="inlineStr">
        <is>
          <t>02B</t>
        </is>
      </c>
      <c r="H8371" t="inlineStr">
        <is>
          <t>Hot TCS food item not held at or above 140 °F.</t>
        </is>
      </c>
      <c r="I8371" t="inlineStr">
        <is>
          <t>Critical</t>
        </is>
      </c>
      <c r="J8371" t="n">
        <v>11</v>
      </c>
      <c r="K8371" t="inlineStr">
        <is>
          <t>A</t>
        </is>
      </c>
      <c r="L8371" s="9">
        <f>A8371&amp;"-"&amp;TEXT(E8371,"yyyymmdd")</f>
        <v/>
      </c>
    </row>
    <row r="8372">
      <c r="A8372" t="n">
        <v>41640238</v>
      </c>
      <c r="B8372" t="inlineStr">
        <is>
          <t>Bronx</t>
        </is>
      </c>
      <c r="C8372" t="inlineStr">
        <is>
          <t>10458</t>
        </is>
      </c>
      <c r="D8372" t="inlineStr">
        <is>
          <t>Chinese</t>
        </is>
      </c>
      <c r="E8372" s="8" t="n">
        <v>46168</v>
      </c>
      <c r="F8372" t="inlineStr">
        <is>
          <t>Violations were cited in the following area(s).</t>
        </is>
      </c>
      <c r="G8372" t="inlineStr">
        <is>
          <t>10B</t>
        </is>
      </c>
      <c r="H8372" t="inlineStr">
        <is>
          <t>Anti-siphonage or back-flow prevention device not provided where required; equipment or floor not properly drained; sewage disposal system in disrepair or not functioning properly. Condensation or liquid waste improperly disposed of.</t>
        </is>
      </c>
      <c r="I8372" t="inlineStr">
        <is>
          <t>Not Critical</t>
        </is>
      </c>
      <c r="J8372" t="n">
        <v>11</v>
      </c>
      <c r="K8372" t="inlineStr">
        <is>
          <t>A</t>
        </is>
      </c>
      <c r="L8372" s="9">
        <f>A8372&amp;"-"&amp;TEXT(E8372,"yyyymmdd")</f>
        <v/>
      </c>
    </row>
    <row r="8373">
      <c r="A8373" t="n">
        <v>41640238</v>
      </c>
      <c r="B8373" t="inlineStr">
        <is>
          <t>Bronx</t>
        </is>
      </c>
      <c r="C8373" t="inlineStr">
        <is>
          <t>10458</t>
        </is>
      </c>
      <c r="D8373" t="inlineStr">
        <is>
          <t>Chinese</t>
        </is>
      </c>
      <c r="E8373" s="8" t="n">
        <v>46168</v>
      </c>
      <c r="F8373" t="inlineStr">
        <is>
          <t>Violations were cited in the following area(s).</t>
        </is>
      </c>
      <c r="G8373" t="inlineStr">
        <is>
          <t>10F</t>
        </is>
      </c>
      <c r="H8373" t="inlineStr">
        <is>
          <t>Non-food contact surface or equipment made of unacceptable material, not kept clean, or not properly sealed, raised, spaced or movable to allow accessibility for cleaning on all sides, above and underneath the unit.</t>
        </is>
      </c>
      <c r="I8373" t="inlineStr">
        <is>
          <t>Not Critical</t>
        </is>
      </c>
      <c r="J8373" t="n">
        <v>11</v>
      </c>
      <c r="K8373" t="inlineStr">
        <is>
          <t>A</t>
        </is>
      </c>
      <c r="L8373" s="9">
        <f>A8373&amp;"-"&amp;TEXT(E8373,"yyyymmdd")</f>
        <v/>
      </c>
    </row>
    <row r="8374">
      <c r="A8374" t="n">
        <v>50000310</v>
      </c>
      <c r="B8374" t="inlineStr">
        <is>
          <t>Queens</t>
        </is>
      </c>
      <c r="C8374" t="inlineStr">
        <is>
          <t>11373</t>
        </is>
      </c>
      <c r="D8374" t="inlineStr">
        <is>
          <t>Mexican</t>
        </is>
      </c>
      <c r="E8374" s="8" t="n">
        <v>46168</v>
      </c>
      <c r="F8374" t="inlineStr">
        <is>
          <t>Violations were cited in the following area(s).</t>
        </is>
      </c>
      <c r="G8374" t="inlineStr">
        <is>
          <t>04H</t>
        </is>
      </c>
      <c r="H8374" t="inlineStr">
        <is>
          <t>Raw, cooked or prepared food is adulterated, contaminated, cross-contaminated, or not discarded in accordance with HACCP plan.</t>
        </is>
      </c>
      <c r="I8374" t="inlineStr">
        <is>
          <t>Critical</t>
        </is>
      </c>
      <c r="J8374" t="n">
        <v>29</v>
      </c>
      <c r="L8374" s="9">
        <f>A8374&amp;"-"&amp;TEXT(E8374,"yyyymmdd")</f>
        <v/>
      </c>
    </row>
    <row r="8375">
      <c r="A8375" t="n">
        <v>50000310</v>
      </c>
      <c r="B8375" t="inlineStr">
        <is>
          <t>Queens</t>
        </is>
      </c>
      <c r="C8375" t="inlineStr">
        <is>
          <t>11373</t>
        </is>
      </c>
      <c r="D8375" t="inlineStr">
        <is>
          <t>Mexican</t>
        </is>
      </c>
      <c r="E8375" s="8" t="n">
        <v>46168</v>
      </c>
      <c r="F8375" t="inlineStr">
        <is>
          <t>Violations were cited in the following area(s).</t>
        </is>
      </c>
      <c r="G8375" t="inlineStr">
        <is>
          <t>04L</t>
        </is>
      </c>
      <c r="H8375" t="inlineStr">
        <is>
          <t>Evidence of mice or live mice in establishment's food or non-food areas.</t>
        </is>
      </c>
      <c r="I8375" t="inlineStr">
        <is>
          <t>Critical</t>
        </is>
      </c>
      <c r="J8375" t="n">
        <v>29</v>
      </c>
      <c r="L8375" s="9">
        <f>A8375&amp;"-"&amp;TEXT(E8375,"yyyymmdd")</f>
        <v/>
      </c>
    </row>
    <row r="8376">
      <c r="A8376" t="n">
        <v>50000310</v>
      </c>
      <c r="B8376" t="inlineStr">
        <is>
          <t>Queens</t>
        </is>
      </c>
      <c r="C8376" t="inlineStr">
        <is>
          <t>11373</t>
        </is>
      </c>
      <c r="D8376" t="inlineStr">
        <is>
          <t>Mexican</t>
        </is>
      </c>
      <c r="E8376" s="8" t="n">
        <v>46168</v>
      </c>
      <c r="F8376" t="inlineStr">
        <is>
          <t>Violations were cited in the following area(s).</t>
        </is>
      </c>
      <c r="G8376" t="inlineStr">
        <is>
          <t>04N</t>
        </is>
      </c>
      <c r="H8376" t="inlineStr">
        <is>
          <t>Filth flies or food/refuse/sewage associated with (FRSA) flies or other nuisance pests in establishment’s food and/or non-food areas. FRSA flies include house flies, blow flies, bottle flies, flesh flies, drain flies, Phorid flies and fruit flies.</t>
        </is>
      </c>
      <c r="I8376" t="inlineStr">
        <is>
          <t>Critical</t>
        </is>
      </c>
      <c r="J8376" t="n">
        <v>29</v>
      </c>
      <c r="L8376" s="9">
        <f>A8376&amp;"-"&amp;TEXT(E8376,"yyyymmdd")</f>
        <v/>
      </c>
    </row>
    <row r="8377">
      <c r="A8377" t="n">
        <v>50000310</v>
      </c>
      <c r="B8377" t="inlineStr">
        <is>
          <t>Queens</t>
        </is>
      </c>
      <c r="C8377" t="inlineStr">
        <is>
          <t>11373</t>
        </is>
      </c>
      <c r="D8377" t="inlineStr">
        <is>
          <t>Mexican</t>
        </is>
      </c>
      <c r="E8377" s="8" t="n">
        <v>46168</v>
      </c>
      <c r="F8377" t="inlineStr">
        <is>
          <t>Violations were cited in the following area(s).</t>
        </is>
      </c>
      <c r="G8377" t="inlineStr">
        <is>
          <t>06A</t>
        </is>
      </c>
      <c r="H8377" t="inlineStr">
        <is>
          <t>Personal cleanliness is inadequate. Outer garment soiled with possible contaminant. Effective hair restraint not worn where required. Jewelry worn on hands or arms. Fingernail polish worn or fingernails not kept clean and trimmed.</t>
        </is>
      </c>
      <c r="I8377" t="inlineStr">
        <is>
          <t>Critical</t>
        </is>
      </c>
      <c r="J8377" t="n">
        <v>29</v>
      </c>
      <c r="L8377" s="9">
        <f>A8377&amp;"-"&amp;TEXT(E8377,"yyyymmdd")</f>
        <v/>
      </c>
    </row>
    <row r="8378">
      <c r="A8378" t="n">
        <v>50000310</v>
      </c>
      <c r="B8378" t="inlineStr">
        <is>
          <t>Queens</t>
        </is>
      </c>
      <c r="C8378" t="inlineStr">
        <is>
          <t>11373</t>
        </is>
      </c>
      <c r="D8378" t="inlineStr">
        <is>
          <t>Mexican</t>
        </is>
      </c>
      <c r="E8378" s="8" t="n">
        <v>46168</v>
      </c>
      <c r="F8378" t="inlineStr">
        <is>
          <t>Violations were cited in the following area(s).</t>
        </is>
      </c>
      <c r="G8378" t="inlineStr">
        <is>
          <t>08A</t>
        </is>
      </c>
      <c r="H8378" t="inlineStr">
        <is>
          <t>Establishment is not free of harborage or conditions conducive to rodents, insects or other pests.</t>
        </is>
      </c>
      <c r="I8378" t="inlineStr">
        <is>
          <t>Not Critical</t>
        </is>
      </c>
      <c r="J8378" t="n">
        <v>29</v>
      </c>
      <c r="L8378" s="9">
        <f>A8378&amp;"-"&amp;TEXT(E8378,"yyyymmdd")</f>
        <v/>
      </c>
    </row>
    <row r="8379">
      <c r="A8379" t="n">
        <v>50000310</v>
      </c>
      <c r="B8379" t="inlineStr">
        <is>
          <t>Queens</t>
        </is>
      </c>
      <c r="C8379" t="inlineStr">
        <is>
          <t>11373</t>
        </is>
      </c>
      <c r="D8379" t="inlineStr">
        <is>
          <t>Mexican</t>
        </is>
      </c>
      <c r="E8379" s="8" t="n">
        <v>46168</v>
      </c>
      <c r="F8379" t="inlineStr">
        <is>
          <t>Violations were cited in the following area(s).</t>
        </is>
      </c>
      <c r="G8379" t="inlineStr">
        <is>
          <t>10B</t>
        </is>
      </c>
      <c r="H8379" t="inlineStr">
        <is>
          <t>Anti-siphonage or back-flow prevention device not provided where required; equipment or floor not properly drained; sewage disposal system in disrepair or not functioning properly. Condensation or liquid waste improperly disposed of.</t>
        </is>
      </c>
      <c r="I8379" t="inlineStr">
        <is>
          <t>Not Critical</t>
        </is>
      </c>
      <c r="J8379" t="n">
        <v>29</v>
      </c>
      <c r="L8379" s="9">
        <f>A8379&amp;"-"&amp;TEXT(E8379,"yyyymmdd")</f>
        <v/>
      </c>
    </row>
    <row r="8380">
      <c r="A8380" t="n">
        <v>50000310</v>
      </c>
      <c r="B8380" t="inlineStr">
        <is>
          <t>Queens</t>
        </is>
      </c>
      <c r="C8380" t="inlineStr">
        <is>
          <t>11373</t>
        </is>
      </c>
      <c r="D8380" t="inlineStr">
        <is>
          <t>Mexican</t>
        </is>
      </c>
      <c r="E8380" s="8" t="n">
        <v>46168</v>
      </c>
      <c r="F8380" t="inlineStr">
        <is>
          <t>Violations were cited in the following area(s).</t>
        </is>
      </c>
      <c r="G8380" t="inlineStr">
        <is>
          <t>10E</t>
        </is>
      </c>
      <c r="H8380" t="inlineStr">
        <is>
          <t>Accurate thermometer not provided or properly located in refrigerated, cold storage or hot holding equipment</t>
        </is>
      </c>
      <c r="I8380" t="inlineStr">
        <is>
          <t>Not Critical</t>
        </is>
      </c>
      <c r="J8380" t="n">
        <v>29</v>
      </c>
      <c r="L8380" s="9">
        <f>A8380&amp;"-"&amp;TEXT(E8380,"yyyymmdd")</f>
        <v/>
      </c>
    </row>
    <row r="8381">
      <c r="A8381" t="n">
        <v>50001398</v>
      </c>
      <c r="B8381" t="inlineStr">
        <is>
          <t>Manhattan</t>
        </is>
      </c>
      <c r="C8381" t="inlineStr">
        <is>
          <t>10001</t>
        </is>
      </c>
      <c r="D8381" t="inlineStr">
        <is>
          <t>Coffee/Tea</t>
        </is>
      </c>
      <c r="E8381" s="8" t="n">
        <v>46168</v>
      </c>
      <c r="F8381" t="inlineStr">
        <is>
          <t>Violations were cited in the following area(s).</t>
        </is>
      </c>
      <c r="G8381" t="inlineStr">
        <is>
          <t>06C</t>
        </is>
      </c>
      <c r="H838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381" t="inlineStr">
        <is>
          <t>Critical</t>
        </is>
      </c>
      <c r="J8381" t="n">
        <v>13</v>
      </c>
      <c r="K8381" t="inlineStr">
        <is>
          <t>A</t>
        </is>
      </c>
      <c r="L8381" s="9">
        <f>A8381&amp;"-"&amp;TEXT(E8381,"yyyymmdd")</f>
        <v/>
      </c>
    </row>
    <row r="8382">
      <c r="A8382" t="n">
        <v>50001398</v>
      </c>
      <c r="B8382" t="inlineStr">
        <is>
          <t>Manhattan</t>
        </is>
      </c>
      <c r="C8382" t="inlineStr">
        <is>
          <t>10001</t>
        </is>
      </c>
      <c r="D8382" t="inlineStr">
        <is>
          <t>Coffee/Tea</t>
        </is>
      </c>
      <c r="E8382" s="8" t="n">
        <v>46168</v>
      </c>
      <c r="F8382" t="inlineStr">
        <is>
          <t>Violations were cited in the following area(s).</t>
        </is>
      </c>
      <c r="G8382" t="inlineStr">
        <is>
          <t>06E</t>
        </is>
      </c>
      <c r="H8382" t="inlineStr">
        <is>
          <t>Sanitized equipment or utensil, including in-use food dispensing utensil, improperly used or stored.</t>
        </is>
      </c>
      <c r="I8382" t="inlineStr">
        <is>
          <t>Critical</t>
        </is>
      </c>
      <c r="J8382" t="n">
        <v>13</v>
      </c>
      <c r="K8382" t="inlineStr">
        <is>
          <t>A</t>
        </is>
      </c>
      <c r="L8382" s="9">
        <f>A8382&amp;"-"&amp;TEXT(E8382,"yyyymmdd")</f>
        <v/>
      </c>
    </row>
    <row r="8383">
      <c r="A8383" t="n">
        <v>50001398</v>
      </c>
      <c r="B8383" t="inlineStr">
        <is>
          <t>Manhattan</t>
        </is>
      </c>
      <c r="C8383" t="inlineStr">
        <is>
          <t>10001</t>
        </is>
      </c>
      <c r="D8383" t="inlineStr">
        <is>
          <t>Coffee/Tea</t>
        </is>
      </c>
      <c r="E8383" s="8" t="n">
        <v>46168</v>
      </c>
      <c r="F8383" t="inlineStr">
        <is>
          <t>Violations were cited in the following area(s).</t>
        </is>
      </c>
      <c r="G8383" t="inlineStr">
        <is>
          <t>10B</t>
        </is>
      </c>
      <c r="H8383" t="inlineStr">
        <is>
          <t>Anti-siphonage or back-flow prevention device not provided where required; equipment or floor not properly drained; sewage disposal system in disrepair or not functioning properly. Condensation or liquid waste improperly disposed of.</t>
        </is>
      </c>
      <c r="I8383" t="inlineStr">
        <is>
          <t>Not Critical</t>
        </is>
      </c>
      <c r="J8383" t="n">
        <v>13</v>
      </c>
      <c r="K8383" t="inlineStr">
        <is>
          <t>A</t>
        </is>
      </c>
      <c r="L8383" s="9">
        <f>A8383&amp;"-"&amp;TEXT(E8383,"yyyymmdd")</f>
        <v/>
      </c>
    </row>
    <row r="8384">
      <c r="A8384" t="n">
        <v>50007837</v>
      </c>
      <c r="B8384" t="inlineStr">
        <is>
          <t>Bronx</t>
        </is>
      </c>
      <c r="C8384" t="inlineStr">
        <is>
          <t>10458</t>
        </is>
      </c>
      <c r="D8384" t="inlineStr">
        <is>
          <t>Chicken</t>
        </is>
      </c>
      <c r="E8384" s="8" t="n">
        <v>46168</v>
      </c>
      <c r="F8384" t="inlineStr">
        <is>
          <t>Violations were cited in the following area(s).</t>
        </is>
      </c>
      <c r="G8384" t="inlineStr">
        <is>
          <t>06A</t>
        </is>
      </c>
      <c r="H8384" t="inlineStr">
        <is>
          <t>Personal cleanliness is inadequate. Outer garment soiled with possible contaminant. Effective hair restraint not worn where required. Jewelry worn on hands or arms. Fingernail polish worn or fingernails not kept clean and trimmed.</t>
        </is>
      </c>
      <c r="I8384" t="inlineStr">
        <is>
          <t>Critical</t>
        </is>
      </c>
      <c r="J8384" t="n">
        <v>5</v>
      </c>
      <c r="K8384" t="inlineStr">
        <is>
          <t>A</t>
        </is>
      </c>
      <c r="L8384" s="9">
        <f>A8384&amp;"-"&amp;TEXT(E8384,"yyyymmdd")</f>
        <v/>
      </c>
    </row>
    <row r="8385">
      <c r="A8385" t="n">
        <v>50015659</v>
      </c>
      <c r="B8385" t="inlineStr">
        <is>
          <t>Manhattan</t>
        </is>
      </c>
      <c r="C8385" t="inlineStr">
        <is>
          <t>10019</t>
        </is>
      </c>
      <c r="D8385" t="inlineStr">
        <is>
          <t>American</t>
        </is>
      </c>
      <c r="E8385" s="8" t="n">
        <v>46168</v>
      </c>
      <c r="F8385" t="inlineStr">
        <is>
          <t>Violations were cited in the following area(s).</t>
        </is>
      </c>
      <c r="G8385" t="inlineStr">
        <is>
          <t>02G</t>
        </is>
      </c>
      <c r="H8385" t="inlineStr">
        <is>
          <t>Cold TCS food item held above 41 °F; smoked or processed fish held above 38 °F; intact raw eggs held above 45 °F; or reduced oxygen packaged (ROP) TCS foods held above required temperatures except during active necessary preparation.</t>
        </is>
      </c>
      <c r="I8385" t="inlineStr">
        <is>
          <t>Critical</t>
        </is>
      </c>
      <c r="J8385" t="n">
        <v>13</v>
      </c>
      <c r="K8385" t="inlineStr">
        <is>
          <t>A</t>
        </is>
      </c>
      <c r="L8385" s="9">
        <f>A8385&amp;"-"&amp;TEXT(E8385,"yyyymmdd")</f>
        <v/>
      </c>
    </row>
    <row r="8386">
      <c r="A8386" t="n">
        <v>50015659</v>
      </c>
      <c r="B8386" t="inlineStr">
        <is>
          <t>Manhattan</t>
        </is>
      </c>
      <c r="C8386" t="inlineStr">
        <is>
          <t>10019</t>
        </is>
      </c>
      <c r="D8386" t="inlineStr">
        <is>
          <t>American</t>
        </is>
      </c>
      <c r="E8386" s="8" t="n">
        <v>46168</v>
      </c>
      <c r="F8386" t="inlineStr">
        <is>
          <t>Violations were cited in the following area(s).</t>
        </is>
      </c>
      <c r="G8386" t="inlineStr">
        <is>
          <t>10B</t>
        </is>
      </c>
      <c r="H8386" t="inlineStr">
        <is>
          <t>Anti-siphonage or back-flow prevention device not provided where required; equipment or floor not properly drained; sewage disposal system in disrepair or not functioning properly. Condensation or liquid waste improperly disposed of.</t>
        </is>
      </c>
      <c r="I8386" t="inlineStr">
        <is>
          <t>Not Critical</t>
        </is>
      </c>
      <c r="J8386" t="n">
        <v>13</v>
      </c>
      <c r="K8386" t="inlineStr">
        <is>
          <t>A</t>
        </is>
      </c>
      <c r="L8386" s="9">
        <f>A8386&amp;"-"&amp;TEXT(E8386,"yyyymmdd")</f>
        <v/>
      </c>
    </row>
    <row r="8387">
      <c r="A8387" t="n">
        <v>50015659</v>
      </c>
      <c r="B8387" t="inlineStr">
        <is>
          <t>Manhattan</t>
        </is>
      </c>
      <c r="C8387" t="inlineStr">
        <is>
          <t>10019</t>
        </is>
      </c>
      <c r="D8387" t="inlineStr">
        <is>
          <t>American</t>
        </is>
      </c>
      <c r="E8387" s="8" t="n">
        <v>46168</v>
      </c>
      <c r="F8387" t="inlineStr">
        <is>
          <t>Violations were cited in the following area(s).</t>
        </is>
      </c>
      <c r="G8387" t="inlineStr">
        <is>
          <t>10F</t>
        </is>
      </c>
      <c r="H8387" t="inlineStr">
        <is>
          <t>Non-food contact surface or equipment made of unacceptable material, not kept clean, or not properly sealed, raised, spaced or movable to allow accessibility for cleaning on all sides, above and underneath the unit.</t>
        </is>
      </c>
      <c r="I8387" t="inlineStr">
        <is>
          <t>Not Critical</t>
        </is>
      </c>
      <c r="J8387" t="n">
        <v>13</v>
      </c>
      <c r="K8387" t="inlineStr">
        <is>
          <t>A</t>
        </is>
      </c>
      <c r="L8387" s="9">
        <f>A8387&amp;"-"&amp;TEXT(E8387,"yyyymmdd")</f>
        <v/>
      </c>
    </row>
    <row r="8388">
      <c r="A8388" t="n">
        <v>50033347</v>
      </c>
      <c r="B8388" t="inlineStr">
        <is>
          <t>Brooklyn</t>
        </is>
      </c>
      <c r="C8388" t="inlineStr">
        <is>
          <t>11225</t>
        </is>
      </c>
      <c r="D8388" t="inlineStr">
        <is>
          <t>Chinese</t>
        </is>
      </c>
      <c r="E8388" s="8" t="n">
        <v>46168</v>
      </c>
      <c r="F8388" t="inlineStr">
        <is>
          <t>Violations were cited in the following area(s).</t>
        </is>
      </c>
      <c r="G8388" t="inlineStr">
        <is>
          <t>04H</t>
        </is>
      </c>
      <c r="H8388" t="inlineStr">
        <is>
          <t>Raw, cooked or prepared food is adulterated, contaminated, cross-contaminated, or not discarded in accordance with HACCP plan.</t>
        </is>
      </c>
      <c r="I8388" t="inlineStr">
        <is>
          <t>Critical</t>
        </is>
      </c>
      <c r="J8388" t="n">
        <v>28</v>
      </c>
      <c r="L8388" s="9">
        <f>A8388&amp;"-"&amp;TEXT(E8388,"yyyymmdd")</f>
        <v/>
      </c>
    </row>
    <row r="8389">
      <c r="A8389" t="n">
        <v>50033347</v>
      </c>
      <c r="B8389" t="inlineStr">
        <is>
          <t>Brooklyn</t>
        </is>
      </c>
      <c r="C8389" t="inlineStr">
        <is>
          <t>11225</t>
        </is>
      </c>
      <c r="D8389" t="inlineStr">
        <is>
          <t>Chinese</t>
        </is>
      </c>
      <c r="E8389" s="8" t="n">
        <v>46168</v>
      </c>
      <c r="F8389" t="inlineStr">
        <is>
          <t>Violations were cited in the following area(s).</t>
        </is>
      </c>
      <c r="G8389" t="inlineStr">
        <is>
          <t>04M</t>
        </is>
      </c>
      <c r="H8389" t="inlineStr">
        <is>
          <t>Live roaches in facility's food or non-food area.</t>
        </is>
      </c>
      <c r="I8389" t="inlineStr">
        <is>
          <t>Critical</t>
        </is>
      </c>
      <c r="J8389" t="n">
        <v>28</v>
      </c>
      <c r="L8389" s="9">
        <f>A8389&amp;"-"&amp;TEXT(E8389,"yyyymmdd")</f>
        <v/>
      </c>
    </row>
    <row r="8390">
      <c r="A8390" t="n">
        <v>50033347</v>
      </c>
      <c r="B8390" t="inlineStr">
        <is>
          <t>Brooklyn</t>
        </is>
      </c>
      <c r="C8390" t="inlineStr">
        <is>
          <t>11225</t>
        </is>
      </c>
      <c r="D8390" t="inlineStr">
        <is>
          <t>Chinese</t>
        </is>
      </c>
      <c r="E8390" s="8" t="n">
        <v>46168</v>
      </c>
      <c r="F8390" t="inlineStr">
        <is>
          <t>Violations were cited in the following area(s).</t>
        </is>
      </c>
      <c r="G8390" t="inlineStr">
        <is>
          <t>06B</t>
        </is>
      </c>
      <c r="H8390" t="inlineStr">
        <is>
          <t>Tobacco or electronic cigarette use, eating, or drinking from open container in food preparation, food storage or dishwashing area.</t>
        </is>
      </c>
      <c r="I8390" t="inlineStr">
        <is>
          <t>Critical</t>
        </is>
      </c>
      <c r="J8390" t="n">
        <v>28</v>
      </c>
      <c r="L8390" s="9">
        <f>A8390&amp;"-"&amp;TEXT(E8390,"yyyymmdd")</f>
        <v/>
      </c>
    </row>
    <row r="8391">
      <c r="A8391" t="n">
        <v>50033347</v>
      </c>
      <c r="B8391" t="inlineStr">
        <is>
          <t>Brooklyn</t>
        </is>
      </c>
      <c r="C8391" t="inlineStr">
        <is>
          <t>11225</t>
        </is>
      </c>
      <c r="D8391" t="inlineStr">
        <is>
          <t>Chinese</t>
        </is>
      </c>
      <c r="E8391" s="8" t="n">
        <v>46168</v>
      </c>
      <c r="F8391" t="inlineStr">
        <is>
          <t>Violations were cited in the following area(s).</t>
        </is>
      </c>
      <c r="G8391" t="inlineStr">
        <is>
          <t>08A</t>
        </is>
      </c>
      <c r="H8391" t="inlineStr">
        <is>
          <t>Establishment is not free of harborage or conditions conducive to rodents, insects or other pests.</t>
        </is>
      </c>
      <c r="I8391" t="inlineStr">
        <is>
          <t>Not Critical</t>
        </is>
      </c>
      <c r="J8391" t="n">
        <v>28</v>
      </c>
      <c r="L8391" s="9">
        <f>A8391&amp;"-"&amp;TEXT(E8391,"yyyymmdd")</f>
        <v/>
      </c>
    </row>
    <row r="8392">
      <c r="A8392" t="n">
        <v>50033347</v>
      </c>
      <c r="B8392" t="inlineStr">
        <is>
          <t>Brooklyn</t>
        </is>
      </c>
      <c r="C8392" t="inlineStr">
        <is>
          <t>11225</t>
        </is>
      </c>
      <c r="D8392" t="inlineStr">
        <is>
          <t>Chinese</t>
        </is>
      </c>
      <c r="E8392" s="8" t="n">
        <v>46168</v>
      </c>
      <c r="F8392" t="inlineStr">
        <is>
          <t>Violations were cited in the following area(s).</t>
        </is>
      </c>
      <c r="G8392" t="inlineStr">
        <is>
          <t>09C</t>
        </is>
      </c>
      <c r="H8392" t="inlineStr">
        <is>
          <t>Design, construction, materials used or maintenance of food contact surface improper. Surface not easily cleanable, sanitized and maintained.</t>
        </is>
      </c>
      <c r="I8392" t="inlineStr">
        <is>
          <t>Not Critical</t>
        </is>
      </c>
      <c r="J8392" t="n">
        <v>28</v>
      </c>
      <c r="L8392" s="9">
        <f>A8392&amp;"-"&amp;TEXT(E8392,"yyyymmdd")</f>
        <v/>
      </c>
    </row>
    <row r="8393">
      <c r="A8393" t="n">
        <v>50033347</v>
      </c>
      <c r="B8393" t="inlineStr">
        <is>
          <t>Brooklyn</t>
        </is>
      </c>
      <c r="C8393" t="inlineStr">
        <is>
          <t>11225</t>
        </is>
      </c>
      <c r="D8393" t="inlineStr">
        <is>
          <t>Chinese</t>
        </is>
      </c>
      <c r="E8393" s="8" t="n">
        <v>46168</v>
      </c>
      <c r="F8393" t="inlineStr">
        <is>
          <t>Violations were cited in the following area(s).</t>
        </is>
      </c>
      <c r="G8393" t="inlineStr">
        <is>
          <t>10B</t>
        </is>
      </c>
      <c r="H8393" t="inlineStr">
        <is>
          <t>Anti-siphonage or back-flow prevention device not provided where required; equipment or floor not properly drained; sewage disposal system in disrepair or not functioning properly. Condensation or liquid waste improperly disposed of.</t>
        </is>
      </c>
      <c r="I8393" t="inlineStr">
        <is>
          <t>Not Critical</t>
        </is>
      </c>
      <c r="J8393" t="n">
        <v>28</v>
      </c>
      <c r="L8393" s="9">
        <f>A8393&amp;"-"&amp;TEXT(E8393,"yyyymmdd")</f>
        <v/>
      </c>
    </row>
    <row r="8394">
      <c r="A8394" t="n">
        <v>50033347</v>
      </c>
      <c r="B8394" t="inlineStr">
        <is>
          <t>Brooklyn</t>
        </is>
      </c>
      <c r="C8394" t="inlineStr">
        <is>
          <t>11225</t>
        </is>
      </c>
      <c r="D8394" t="inlineStr">
        <is>
          <t>Chinese</t>
        </is>
      </c>
      <c r="E8394" s="8" t="n">
        <v>46168</v>
      </c>
      <c r="F8394" t="inlineStr">
        <is>
          <t>Violations were cited in the following area(s).</t>
        </is>
      </c>
      <c r="G8394" t="inlineStr">
        <is>
          <t>10F</t>
        </is>
      </c>
      <c r="H8394" t="inlineStr">
        <is>
          <t>Non-food contact surface or equipment made of unacceptable material, not kept clean, or not properly sealed, raised, spaced or movable to allow accessibility for cleaning on all sides, above and underneath the unit.</t>
        </is>
      </c>
      <c r="I8394" t="inlineStr">
        <is>
          <t>Not Critical</t>
        </is>
      </c>
      <c r="J8394" t="n">
        <v>28</v>
      </c>
      <c r="L8394" s="9">
        <f>A8394&amp;"-"&amp;TEXT(E8394,"yyyymmdd")</f>
        <v/>
      </c>
    </row>
    <row r="8395">
      <c r="A8395" t="n">
        <v>50035421</v>
      </c>
      <c r="B8395" t="inlineStr">
        <is>
          <t>Manhattan</t>
        </is>
      </c>
      <c r="C8395" t="inlineStr">
        <is>
          <t>10002</t>
        </is>
      </c>
      <c r="D8395" t="inlineStr">
        <is>
          <t>Italian</t>
        </is>
      </c>
      <c r="E8395" s="8" t="n">
        <v>46168</v>
      </c>
      <c r="F8395" t="inlineStr">
        <is>
          <t>Violations were cited in the following area(s).</t>
        </is>
      </c>
      <c r="G8395" t="inlineStr">
        <is>
          <t>04A</t>
        </is>
      </c>
      <c r="H8395" t="inlineStr">
        <is>
          <t>Food Protection Certificate (FPC) not held by manager or supervisor of food operations.</t>
        </is>
      </c>
      <c r="I8395" t="inlineStr">
        <is>
          <t>Critical</t>
        </is>
      </c>
      <c r="J8395" t="n">
        <v>19</v>
      </c>
      <c r="L8395" s="9">
        <f>A8395&amp;"-"&amp;TEXT(E8395,"yyyymmdd")</f>
        <v/>
      </c>
    </row>
    <row r="8396">
      <c r="A8396" t="n">
        <v>50035421</v>
      </c>
      <c r="B8396" t="inlineStr">
        <is>
          <t>Manhattan</t>
        </is>
      </c>
      <c r="C8396" t="inlineStr">
        <is>
          <t>10002</t>
        </is>
      </c>
      <c r="D8396" t="inlineStr">
        <is>
          <t>Italian</t>
        </is>
      </c>
      <c r="E8396" s="8" t="n">
        <v>46168</v>
      </c>
      <c r="F8396" t="inlineStr">
        <is>
          <t>Violations were cited in the following area(s).</t>
        </is>
      </c>
      <c r="G8396" t="inlineStr">
        <is>
          <t>04H</t>
        </is>
      </c>
      <c r="H8396" t="inlineStr">
        <is>
          <t>Raw, cooked or prepared food is adulterated, contaminated, cross-contaminated, or not discarded in accordance with HACCP plan.</t>
        </is>
      </c>
      <c r="I8396" t="inlineStr">
        <is>
          <t>Critical</t>
        </is>
      </c>
      <c r="J8396" t="n">
        <v>19</v>
      </c>
      <c r="L8396" s="9">
        <f>A8396&amp;"-"&amp;TEXT(E8396,"yyyymmdd")</f>
        <v/>
      </c>
    </row>
    <row r="8397">
      <c r="A8397" t="n">
        <v>50035421</v>
      </c>
      <c r="B8397" t="inlineStr">
        <is>
          <t>Manhattan</t>
        </is>
      </c>
      <c r="C8397" t="inlineStr">
        <is>
          <t>10002</t>
        </is>
      </c>
      <c r="D8397" t="inlineStr">
        <is>
          <t>Italian</t>
        </is>
      </c>
      <c r="E8397" s="8" t="n">
        <v>46168</v>
      </c>
      <c r="F8397" t="inlineStr">
        <is>
          <t>Violations were cited in the following area(s).</t>
        </is>
      </c>
      <c r="G8397" t="inlineStr">
        <is>
          <t>09E</t>
        </is>
      </c>
      <c r="H8397" t="inlineStr">
        <is>
          <t>Wash hands sign not posted near or above hand washing sink.</t>
        </is>
      </c>
      <c r="I8397" t="inlineStr">
        <is>
          <t>Not Critical</t>
        </is>
      </c>
      <c r="J8397" t="n">
        <v>19</v>
      </c>
      <c r="L8397" s="9">
        <f>A8397&amp;"-"&amp;TEXT(E8397,"yyyymmdd")</f>
        <v/>
      </c>
    </row>
    <row r="8398">
      <c r="A8398" t="n">
        <v>50052956</v>
      </c>
      <c r="B8398" t="inlineStr">
        <is>
          <t>Manhattan</t>
        </is>
      </c>
      <c r="C8398" t="inlineStr">
        <is>
          <t>10013</t>
        </is>
      </c>
      <c r="D8398" t="inlineStr">
        <is>
          <t>American</t>
        </is>
      </c>
      <c r="E8398" s="8" t="n">
        <v>46168</v>
      </c>
      <c r="F8398" t="inlineStr">
        <is>
          <t>Violations were cited in the following area(s).</t>
        </is>
      </c>
      <c r="G8398" t="inlineStr">
        <is>
          <t>02B</t>
        </is>
      </c>
      <c r="H8398" t="inlineStr">
        <is>
          <t>Hot TCS food item not held at or above 140 °F.</t>
        </is>
      </c>
      <c r="I8398" t="inlineStr">
        <is>
          <t>Critical</t>
        </is>
      </c>
      <c r="J8398" t="n">
        <v>37</v>
      </c>
      <c r="L8398" s="9">
        <f>A8398&amp;"-"&amp;TEXT(E8398,"yyyymmdd")</f>
        <v/>
      </c>
    </row>
    <row r="8399">
      <c r="A8399" t="n">
        <v>50052956</v>
      </c>
      <c r="B8399" t="inlineStr">
        <is>
          <t>Manhattan</t>
        </is>
      </c>
      <c r="C8399" t="inlineStr">
        <is>
          <t>10013</t>
        </is>
      </c>
      <c r="D8399" t="inlineStr">
        <is>
          <t>American</t>
        </is>
      </c>
      <c r="E8399" s="8" t="n">
        <v>46168</v>
      </c>
      <c r="F8399" t="inlineStr">
        <is>
          <t>Violations were cited in the following area(s).</t>
        </is>
      </c>
      <c r="G8399" t="inlineStr">
        <is>
          <t>02G</t>
        </is>
      </c>
      <c r="H8399" t="inlineStr">
        <is>
          <t>Cold TCS food item held above 41 °F; smoked or processed fish held above 38 °F; intact raw eggs held above 45 °F; or reduced oxygen packaged (ROP) TCS foods held above required temperatures except during active necessary preparation.</t>
        </is>
      </c>
      <c r="I8399" t="inlineStr">
        <is>
          <t>Critical</t>
        </is>
      </c>
      <c r="J8399" t="n">
        <v>37</v>
      </c>
      <c r="L8399" s="9">
        <f>A8399&amp;"-"&amp;TEXT(E8399,"yyyymmdd")</f>
        <v/>
      </c>
    </row>
    <row r="8400">
      <c r="A8400" t="n">
        <v>50052956</v>
      </c>
      <c r="B8400" t="inlineStr">
        <is>
          <t>Manhattan</t>
        </is>
      </c>
      <c r="C8400" t="inlineStr">
        <is>
          <t>10013</t>
        </is>
      </c>
      <c r="D8400" t="inlineStr">
        <is>
          <t>American</t>
        </is>
      </c>
      <c r="E8400" s="8" t="n">
        <v>46168</v>
      </c>
      <c r="F8400" t="inlineStr">
        <is>
          <t>Violations were cited in the following area(s).</t>
        </is>
      </c>
      <c r="G8400" t="inlineStr">
        <is>
          <t>04L</t>
        </is>
      </c>
      <c r="H8400" t="inlineStr">
        <is>
          <t>Evidence of mice or live mice in establishment's food or non-food areas.</t>
        </is>
      </c>
      <c r="I8400" t="inlineStr">
        <is>
          <t>Critical</t>
        </is>
      </c>
      <c r="J8400" t="n">
        <v>37</v>
      </c>
      <c r="L8400" s="9">
        <f>A8400&amp;"-"&amp;TEXT(E8400,"yyyymmdd")</f>
        <v/>
      </c>
    </row>
    <row r="8401">
      <c r="A8401" t="n">
        <v>50052956</v>
      </c>
      <c r="B8401" t="inlineStr">
        <is>
          <t>Manhattan</t>
        </is>
      </c>
      <c r="C8401" t="inlineStr">
        <is>
          <t>10013</t>
        </is>
      </c>
      <c r="D8401" t="inlineStr">
        <is>
          <t>American</t>
        </is>
      </c>
      <c r="E8401" s="8" t="n">
        <v>46168</v>
      </c>
      <c r="F8401" t="inlineStr">
        <is>
          <t>Violations were cited in the following area(s).</t>
        </is>
      </c>
      <c r="G8401" t="inlineStr">
        <is>
          <t>06A</t>
        </is>
      </c>
      <c r="H8401" t="inlineStr">
        <is>
          <t>Personal cleanliness is inadequate. Outer garment soiled with possible contaminant. Effective hair restraint not worn where required. Jewelry worn on hands or arms. Fingernail polish worn or fingernails not kept clean and trimmed.</t>
        </is>
      </c>
      <c r="I8401" t="inlineStr">
        <is>
          <t>Critical</t>
        </is>
      </c>
      <c r="J8401" t="n">
        <v>37</v>
      </c>
      <c r="L8401" s="9">
        <f>A8401&amp;"-"&amp;TEXT(E8401,"yyyymmdd")</f>
        <v/>
      </c>
    </row>
    <row r="8402">
      <c r="A8402" t="n">
        <v>50052956</v>
      </c>
      <c r="B8402" t="inlineStr">
        <is>
          <t>Manhattan</t>
        </is>
      </c>
      <c r="C8402" t="inlineStr">
        <is>
          <t>10013</t>
        </is>
      </c>
      <c r="D8402" t="inlineStr">
        <is>
          <t>American</t>
        </is>
      </c>
      <c r="E8402" s="8" t="n">
        <v>46168</v>
      </c>
      <c r="F8402" t="inlineStr">
        <is>
          <t>Violations were cited in the following area(s).</t>
        </is>
      </c>
      <c r="G8402" t="inlineStr">
        <is>
          <t>06D</t>
        </is>
      </c>
      <c r="H8402" t="inlineStr">
        <is>
          <t>Food contact surface not properly washed, rinsed and sanitized after each use and following any activity when contamination may have occurred.</t>
        </is>
      </c>
      <c r="I8402" t="inlineStr">
        <is>
          <t>Critical</t>
        </is>
      </c>
      <c r="J8402" t="n">
        <v>37</v>
      </c>
      <c r="L8402" s="9">
        <f>A8402&amp;"-"&amp;TEXT(E8402,"yyyymmdd")</f>
        <v/>
      </c>
    </row>
    <row r="8403">
      <c r="A8403" t="n">
        <v>50052956</v>
      </c>
      <c r="B8403" t="inlineStr">
        <is>
          <t>Manhattan</t>
        </is>
      </c>
      <c r="C8403" t="inlineStr">
        <is>
          <t>10013</t>
        </is>
      </c>
      <c r="D8403" t="inlineStr">
        <is>
          <t>American</t>
        </is>
      </c>
      <c r="E8403" s="8" t="n">
        <v>46168</v>
      </c>
      <c r="F8403" t="inlineStr">
        <is>
          <t>Violations were cited in the following area(s).</t>
        </is>
      </c>
      <c r="G8403" t="inlineStr">
        <is>
          <t>08A</t>
        </is>
      </c>
      <c r="H8403" t="inlineStr">
        <is>
          <t>Establishment is not free of harborage or conditions conducive to rodents, insects or other pests.</t>
        </is>
      </c>
      <c r="I8403" t="inlineStr">
        <is>
          <t>Not Critical</t>
        </is>
      </c>
      <c r="J8403" t="n">
        <v>37</v>
      </c>
      <c r="L8403" s="9">
        <f>A8403&amp;"-"&amp;TEXT(E8403,"yyyymmdd")</f>
        <v/>
      </c>
    </row>
    <row r="8404">
      <c r="A8404" t="n">
        <v>50053352</v>
      </c>
      <c r="B8404" t="inlineStr">
        <is>
          <t>Manhattan</t>
        </is>
      </c>
      <c r="C8404" t="inlineStr">
        <is>
          <t>10013</t>
        </is>
      </c>
      <c r="D8404" t="inlineStr">
        <is>
          <t>Frozen Desserts</t>
        </is>
      </c>
      <c r="E8404" s="8" t="n">
        <v>46168</v>
      </c>
      <c r="F8404" t="inlineStr">
        <is>
          <t>Violations were cited in the following area(s).</t>
        </is>
      </c>
      <c r="G8404" t="inlineStr">
        <is>
          <t>02G</t>
        </is>
      </c>
      <c r="H8404" t="inlineStr">
        <is>
          <t>Cold TCS food item held above 41 °F; smoked or processed fish held above 38 °F; intact raw eggs held above 45 °F; or reduced oxygen packaged (ROP) TCS foods held above required temperatures except during active necessary preparation.</t>
        </is>
      </c>
      <c r="I8404" t="inlineStr">
        <is>
          <t>Critical</t>
        </is>
      </c>
      <c r="J8404" t="n">
        <v>28</v>
      </c>
      <c r="L8404" s="9">
        <f>A8404&amp;"-"&amp;TEXT(E8404,"yyyymmdd")</f>
        <v/>
      </c>
    </row>
    <row r="8405">
      <c r="A8405" t="n">
        <v>50053352</v>
      </c>
      <c r="B8405" t="inlineStr">
        <is>
          <t>Manhattan</t>
        </is>
      </c>
      <c r="C8405" t="inlineStr">
        <is>
          <t>10013</t>
        </is>
      </c>
      <c r="D8405" t="inlineStr">
        <is>
          <t>Frozen Desserts</t>
        </is>
      </c>
      <c r="E8405" s="8" t="n">
        <v>46168</v>
      </c>
      <c r="F8405" t="inlineStr">
        <is>
          <t>Violations were cited in the following area(s).</t>
        </is>
      </c>
      <c r="G8405" t="inlineStr">
        <is>
          <t>04J</t>
        </is>
      </c>
      <c r="H8405" t="inlineStr">
        <is>
          <t>Properly scaled and calibrated thermometer or thermocouple not provided or not readily accessible in food preparation and hot/cold holding areas to measure temperatures of TCS foods during cooking, cooling, reheating, and holding.</t>
        </is>
      </c>
      <c r="I8405" t="inlineStr">
        <is>
          <t>Critical</t>
        </is>
      </c>
      <c r="J8405" t="n">
        <v>28</v>
      </c>
      <c r="L8405" s="9">
        <f>A8405&amp;"-"&amp;TEXT(E8405,"yyyymmdd")</f>
        <v/>
      </c>
    </row>
    <row r="8406">
      <c r="A8406" t="n">
        <v>50053352</v>
      </c>
      <c r="B8406" t="inlineStr">
        <is>
          <t>Manhattan</t>
        </is>
      </c>
      <c r="C8406" t="inlineStr">
        <is>
          <t>10013</t>
        </is>
      </c>
      <c r="D8406" t="inlineStr">
        <is>
          <t>Frozen Desserts</t>
        </is>
      </c>
      <c r="E8406" s="8" t="n">
        <v>46168</v>
      </c>
      <c r="F8406" t="inlineStr">
        <is>
          <t>Violations were cited in the following area(s).</t>
        </is>
      </c>
      <c r="G8406" t="inlineStr">
        <is>
          <t>06A</t>
        </is>
      </c>
      <c r="H8406" t="inlineStr">
        <is>
          <t>Personal cleanliness is inadequate. Outer garment soiled with possible contaminant. Effective hair restraint not worn where required. Jewelry worn on hands or arms. Fingernail polish worn or fingernails not kept clean and trimmed.</t>
        </is>
      </c>
      <c r="I8406" t="inlineStr">
        <is>
          <t>Critical</t>
        </is>
      </c>
      <c r="J8406" t="n">
        <v>28</v>
      </c>
      <c r="L8406" s="9">
        <f>A8406&amp;"-"&amp;TEXT(E8406,"yyyymmdd")</f>
        <v/>
      </c>
    </row>
    <row r="8407">
      <c r="A8407" t="n">
        <v>50053352</v>
      </c>
      <c r="B8407" t="inlineStr">
        <is>
          <t>Manhattan</t>
        </is>
      </c>
      <c r="C8407" t="inlineStr">
        <is>
          <t>10013</t>
        </is>
      </c>
      <c r="D8407" t="inlineStr">
        <is>
          <t>Frozen Desserts</t>
        </is>
      </c>
      <c r="E8407" s="8" t="n">
        <v>46168</v>
      </c>
      <c r="F8407" t="inlineStr">
        <is>
          <t>Violations were cited in the following area(s).</t>
        </is>
      </c>
      <c r="G8407" t="inlineStr">
        <is>
          <t>06C</t>
        </is>
      </c>
      <c r="H840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407" t="inlineStr">
        <is>
          <t>Critical</t>
        </is>
      </c>
      <c r="J8407" t="n">
        <v>28</v>
      </c>
      <c r="L8407" s="9">
        <f>A8407&amp;"-"&amp;TEXT(E8407,"yyyymmdd")</f>
        <v/>
      </c>
    </row>
    <row r="8408">
      <c r="A8408" t="n">
        <v>50053352</v>
      </c>
      <c r="B8408" t="inlineStr">
        <is>
          <t>Manhattan</t>
        </is>
      </c>
      <c r="C8408" t="inlineStr">
        <is>
          <t>10013</t>
        </is>
      </c>
      <c r="D8408" t="inlineStr">
        <is>
          <t>Frozen Desserts</t>
        </is>
      </c>
      <c r="E8408" s="8" t="n">
        <v>46168</v>
      </c>
      <c r="F8408" t="inlineStr">
        <is>
          <t>Violations were cited in the following area(s).</t>
        </is>
      </c>
      <c r="G8408" t="inlineStr">
        <is>
          <t>10B</t>
        </is>
      </c>
      <c r="H8408" t="inlineStr">
        <is>
          <t>Anti-siphonage or back-flow prevention device not provided where required; equipment or floor not properly drained; sewage disposal system in disrepair or not functioning properly. Condensation or liquid waste improperly disposed of.</t>
        </is>
      </c>
      <c r="I8408" t="inlineStr">
        <is>
          <t>Not Critical</t>
        </is>
      </c>
      <c r="J8408" t="n">
        <v>28</v>
      </c>
      <c r="L8408" s="9">
        <f>A8408&amp;"-"&amp;TEXT(E8408,"yyyymmdd")</f>
        <v/>
      </c>
    </row>
    <row r="8409">
      <c r="A8409" t="n">
        <v>50053352</v>
      </c>
      <c r="B8409" t="inlineStr">
        <is>
          <t>Manhattan</t>
        </is>
      </c>
      <c r="C8409" t="inlineStr">
        <is>
          <t>10013</t>
        </is>
      </c>
      <c r="D8409" t="inlineStr">
        <is>
          <t>Frozen Desserts</t>
        </is>
      </c>
      <c r="E8409" s="8" t="n">
        <v>46168</v>
      </c>
      <c r="F8409" t="inlineStr">
        <is>
          <t>Violations were cited in the following area(s).</t>
        </is>
      </c>
      <c r="G8409" t="inlineStr">
        <is>
          <t>10F</t>
        </is>
      </c>
      <c r="H8409" t="inlineStr">
        <is>
          <t>Non-food contact surface or equipment made of unacceptable material, not kept clean, or not properly sealed, raised, spaced or movable to allow accessibility for cleaning on all sides, above and underneath the unit.</t>
        </is>
      </c>
      <c r="I8409" t="inlineStr">
        <is>
          <t>Not Critical</t>
        </is>
      </c>
      <c r="J8409" t="n">
        <v>28</v>
      </c>
      <c r="L8409" s="9">
        <f>A8409&amp;"-"&amp;TEXT(E8409,"yyyymmdd")</f>
        <v/>
      </c>
    </row>
    <row r="8410">
      <c r="A8410" t="n">
        <v>50059251</v>
      </c>
      <c r="B8410" t="inlineStr">
        <is>
          <t>Manhattan</t>
        </is>
      </c>
      <c r="C8410" t="inlineStr">
        <is>
          <t>10022</t>
        </is>
      </c>
      <c r="D8410" t="inlineStr">
        <is>
          <t>Coffee/Tea</t>
        </is>
      </c>
      <c r="E8410" s="8" t="n">
        <v>46168</v>
      </c>
      <c r="F8410" t="inlineStr">
        <is>
          <t>Violations were cited in the following area(s).</t>
        </is>
      </c>
      <c r="G8410" t="inlineStr">
        <is>
          <t>06D</t>
        </is>
      </c>
      <c r="H8410" t="inlineStr">
        <is>
          <t>Food contact surface not properly washed, rinsed and sanitized after each use and following any activity when contamination may have occurred.</t>
        </is>
      </c>
      <c r="I8410" t="inlineStr">
        <is>
          <t>Critical</t>
        </is>
      </c>
      <c r="J8410" t="n">
        <v>10</v>
      </c>
      <c r="K8410" t="inlineStr">
        <is>
          <t>A</t>
        </is>
      </c>
      <c r="L8410" s="9">
        <f>A8410&amp;"-"&amp;TEXT(E8410,"yyyymmdd")</f>
        <v/>
      </c>
    </row>
    <row r="8411">
      <c r="A8411" t="n">
        <v>50059251</v>
      </c>
      <c r="B8411" t="inlineStr">
        <is>
          <t>Manhattan</t>
        </is>
      </c>
      <c r="C8411" t="inlineStr">
        <is>
          <t>10022</t>
        </is>
      </c>
      <c r="D8411" t="inlineStr">
        <is>
          <t>Coffee/Tea</t>
        </is>
      </c>
      <c r="E8411" s="8" t="n">
        <v>46168</v>
      </c>
      <c r="F8411" t="inlineStr">
        <is>
          <t>Violations were cited in the following area(s).</t>
        </is>
      </c>
      <c r="G8411" t="inlineStr">
        <is>
          <t>10F</t>
        </is>
      </c>
      <c r="H8411" t="inlineStr">
        <is>
          <t>Non-food contact surface or equipment made of unacceptable material, not kept clean, or not properly sealed, raised, spaced or movable to allow accessibility for cleaning on all sides, above and underneath the unit.</t>
        </is>
      </c>
      <c r="I8411" t="inlineStr">
        <is>
          <t>Not Critical</t>
        </is>
      </c>
      <c r="J8411" t="n">
        <v>10</v>
      </c>
      <c r="K8411" t="inlineStr">
        <is>
          <t>A</t>
        </is>
      </c>
      <c r="L8411" s="9">
        <f>A8411&amp;"-"&amp;TEXT(E8411,"yyyymmdd")</f>
        <v/>
      </c>
    </row>
    <row r="8412">
      <c r="A8412" t="n">
        <v>50065028</v>
      </c>
      <c r="B8412" t="inlineStr">
        <is>
          <t>Brooklyn</t>
        </is>
      </c>
      <c r="C8412" t="inlineStr">
        <is>
          <t>11201</t>
        </is>
      </c>
      <c r="D8412" t="inlineStr">
        <is>
          <t>Frozen Desserts</t>
        </is>
      </c>
      <c r="E8412" s="8" t="n">
        <v>46168</v>
      </c>
      <c r="F8412" t="inlineStr">
        <is>
          <t>Violations were cited in the following area(s).</t>
        </is>
      </c>
      <c r="G8412" t="inlineStr">
        <is>
          <t>04A</t>
        </is>
      </c>
      <c r="H8412" t="inlineStr">
        <is>
          <t>Food Protection Certificate (FPC) not held by manager or supervisor of food operations.</t>
        </is>
      </c>
      <c r="I8412" t="inlineStr">
        <is>
          <t>Critical</t>
        </is>
      </c>
      <c r="J8412" t="n">
        <v>25</v>
      </c>
      <c r="L8412" s="9">
        <f>A8412&amp;"-"&amp;TEXT(E8412,"yyyymmdd")</f>
        <v/>
      </c>
    </row>
    <row r="8413">
      <c r="A8413" t="n">
        <v>50065028</v>
      </c>
      <c r="B8413" t="inlineStr">
        <is>
          <t>Brooklyn</t>
        </is>
      </c>
      <c r="C8413" t="inlineStr">
        <is>
          <t>11201</t>
        </is>
      </c>
      <c r="D8413" t="inlineStr">
        <is>
          <t>Frozen Desserts</t>
        </is>
      </c>
      <c r="E8413" s="8" t="n">
        <v>46168</v>
      </c>
      <c r="F8413" t="inlineStr">
        <is>
          <t>Violations were cited in the following area(s).</t>
        </is>
      </c>
      <c r="G8413" t="inlineStr">
        <is>
          <t>05D</t>
        </is>
      </c>
      <c r="H841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413" t="inlineStr">
        <is>
          <t>Critical</t>
        </is>
      </c>
      <c r="J8413" t="n">
        <v>25</v>
      </c>
      <c r="L8413" s="9">
        <f>A8413&amp;"-"&amp;TEXT(E8413,"yyyymmdd")</f>
        <v/>
      </c>
    </row>
    <row r="8414">
      <c r="A8414" t="n">
        <v>50065028</v>
      </c>
      <c r="B8414" t="inlineStr">
        <is>
          <t>Brooklyn</t>
        </is>
      </c>
      <c r="C8414" t="inlineStr">
        <is>
          <t>11201</t>
        </is>
      </c>
      <c r="D8414" t="inlineStr">
        <is>
          <t>Frozen Desserts</t>
        </is>
      </c>
      <c r="E8414" s="8" t="n">
        <v>46168</v>
      </c>
      <c r="F8414" t="inlineStr">
        <is>
          <t>Violations were cited in the following area(s).</t>
        </is>
      </c>
      <c r="G8414" t="inlineStr">
        <is>
          <t>06D</t>
        </is>
      </c>
      <c r="H8414" t="inlineStr">
        <is>
          <t>Food contact surface not properly washed, rinsed and sanitized after each use and following any activity when contamination may have occurred.</t>
        </is>
      </c>
      <c r="I8414" t="inlineStr">
        <is>
          <t>Critical</t>
        </is>
      </c>
      <c r="J8414" t="n">
        <v>25</v>
      </c>
      <c r="L8414" s="9">
        <f>A8414&amp;"-"&amp;TEXT(E8414,"yyyymmdd")</f>
        <v/>
      </c>
    </row>
    <row r="8415">
      <c r="A8415" t="n">
        <v>50070157</v>
      </c>
      <c r="B8415" t="inlineStr">
        <is>
          <t>Brooklyn</t>
        </is>
      </c>
      <c r="C8415" t="inlineStr">
        <is>
          <t>11211</t>
        </is>
      </c>
      <c r="D8415" t="inlineStr">
        <is>
          <t>Asian/Asian Fusion</t>
        </is>
      </c>
      <c r="E8415" s="8" t="n">
        <v>46168</v>
      </c>
      <c r="F8415" t="inlineStr">
        <is>
          <t>Violations were cited in the following area(s).</t>
        </is>
      </c>
      <c r="G8415" t="inlineStr">
        <is>
          <t>02B</t>
        </is>
      </c>
      <c r="H8415" t="inlineStr">
        <is>
          <t>Hot TCS food item not held at or above 140 °F.</t>
        </is>
      </c>
      <c r="I8415" t="inlineStr">
        <is>
          <t>Critical</t>
        </is>
      </c>
      <c r="J8415" t="n">
        <v>26</v>
      </c>
      <c r="L8415" s="9">
        <f>A8415&amp;"-"&amp;TEXT(E8415,"yyyymmdd")</f>
        <v/>
      </c>
    </row>
    <row r="8416">
      <c r="A8416" t="n">
        <v>50070157</v>
      </c>
      <c r="B8416" t="inlineStr">
        <is>
          <t>Brooklyn</t>
        </is>
      </c>
      <c r="C8416" t="inlineStr">
        <is>
          <t>11211</t>
        </is>
      </c>
      <c r="D8416" t="inlineStr">
        <is>
          <t>Asian/Asian Fusion</t>
        </is>
      </c>
      <c r="E8416" s="8" t="n">
        <v>46168</v>
      </c>
      <c r="F8416" t="inlineStr">
        <is>
          <t>Violations were cited in the following area(s).</t>
        </is>
      </c>
      <c r="G8416" t="inlineStr">
        <is>
          <t>02G</t>
        </is>
      </c>
      <c r="H8416" t="inlineStr">
        <is>
          <t>Cold TCS food item held above 41 °F; smoked or processed fish held above 38 °F; intact raw eggs held above 45 °F; or reduced oxygen packaged (ROP) TCS foods held above required temperatures except during active necessary preparation.</t>
        </is>
      </c>
      <c r="I8416" t="inlineStr">
        <is>
          <t>Critical</t>
        </is>
      </c>
      <c r="J8416" t="n">
        <v>26</v>
      </c>
      <c r="L8416" s="9">
        <f>A8416&amp;"-"&amp;TEXT(E8416,"yyyymmdd")</f>
        <v/>
      </c>
    </row>
    <row r="8417">
      <c r="A8417" t="n">
        <v>50070157</v>
      </c>
      <c r="B8417" t="inlineStr">
        <is>
          <t>Brooklyn</t>
        </is>
      </c>
      <c r="C8417" t="inlineStr">
        <is>
          <t>11211</t>
        </is>
      </c>
      <c r="D8417" t="inlineStr">
        <is>
          <t>Asian/Asian Fusion</t>
        </is>
      </c>
      <c r="E8417" s="8" t="n">
        <v>46168</v>
      </c>
      <c r="F8417" t="inlineStr">
        <is>
          <t>Violations were cited in the following area(s).</t>
        </is>
      </c>
      <c r="G8417" t="inlineStr">
        <is>
          <t>06F</t>
        </is>
      </c>
      <c r="H8417" t="inlineStr">
        <is>
          <t>Wiping cloths not stored clean and dry, or in a sanitizing solution, between uses.</t>
        </is>
      </c>
      <c r="I8417" t="inlineStr">
        <is>
          <t>Critical</t>
        </is>
      </c>
      <c r="J8417" t="n">
        <v>26</v>
      </c>
      <c r="L8417" s="9">
        <f>A8417&amp;"-"&amp;TEXT(E8417,"yyyymmdd")</f>
        <v/>
      </c>
    </row>
    <row r="8418">
      <c r="A8418" t="n">
        <v>50070157</v>
      </c>
      <c r="B8418" t="inlineStr">
        <is>
          <t>Brooklyn</t>
        </is>
      </c>
      <c r="C8418" t="inlineStr">
        <is>
          <t>11211</t>
        </is>
      </c>
      <c r="D8418" t="inlineStr">
        <is>
          <t>Asian/Asian Fusion</t>
        </is>
      </c>
      <c r="E8418" s="8" t="n">
        <v>46168</v>
      </c>
      <c r="F8418" t="inlineStr">
        <is>
          <t>Violations were cited in the following area(s).</t>
        </is>
      </c>
      <c r="G8418" t="inlineStr">
        <is>
          <t>10B</t>
        </is>
      </c>
      <c r="H8418" t="inlineStr">
        <is>
          <t>Anti-siphonage or back-flow prevention device not provided where required; equipment or floor not properly drained; sewage disposal system in disrepair or not functioning properly. Condensation or liquid waste improperly disposed of.</t>
        </is>
      </c>
      <c r="I8418" t="inlineStr">
        <is>
          <t>Not Critical</t>
        </is>
      </c>
      <c r="J8418" t="n">
        <v>26</v>
      </c>
      <c r="L8418" s="9">
        <f>A8418&amp;"-"&amp;TEXT(E8418,"yyyymmdd")</f>
        <v/>
      </c>
    </row>
    <row r="8419">
      <c r="A8419" t="n">
        <v>50072375</v>
      </c>
      <c r="B8419" t="inlineStr">
        <is>
          <t>Brooklyn</t>
        </is>
      </c>
      <c r="C8419" t="inlineStr">
        <is>
          <t>11211</t>
        </is>
      </c>
      <c r="D8419" t="inlineStr">
        <is>
          <t>Thai</t>
        </is>
      </c>
      <c r="E8419" s="8" t="n">
        <v>46168</v>
      </c>
      <c r="F8419" t="inlineStr">
        <is>
          <t>Violations were cited in the following area(s).</t>
        </is>
      </c>
      <c r="G8419" t="inlineStr">
        <is>
          <t>02G</t>
        </is>
      </c>
      <c r="H8419" t="inlineStr">
        <is>
          <t>Cold TCS food item held above 41 °F; smoked or processed fish held above 38 °F; intact raw eggs held above 45 °F; or reduced oxygen packaged (ROP) TCS foods held above required temperatures except during active necessary preparation.</t>
        </is>
      </c>
      <c r="I8419" t="inlineStr">
        <is>
          <t>Critical</t>
        </is>
      </c>
      <c r="J8419" t="n">
        <v>23</v>
      </c>
      <c r="L8419" s="9">
        <f>A8419&amp;"-"&amp;TEXT(E8419,"yyyymmdd")</f>
        <v/>
      </c>
    </row>
    <row r="8420">
      <c r="A8420" t="n">
        <v>50072375</v>
      </c>
      <c r="B8420" t="inlineStr">
        <is>
          <t>Brooklyn</t>
        </is>
      </c>
      <c r="C8420" t="inlineStr">
        <is>
          <t>11211</t>
        </is>
      </c>
      <c r="D8420" t="inlineStr">
        <is>
          <t>Thai</t>
        </is>
      </c>
      <c r="E8420" s="8" t="n">
        <v>46168</v>
      </c>
      <c r="F8420" t="inlineStr">
        <is>
          <t>Violations were cited in the following area(s).</t>
        </is>
      </c>
      <c r="G8420" t="inlineStr">
        <is>
          <t>04H</t>
        </is>
      </c>
      <c r="H8420" t="inlineStr">
        <is>
          <t>Raw, cooked or prepared food is adulterated, contaminated, cross-contaminated, or not discarded in accordance with HACCP plan.</t>
        </is>
      </c>
      <c r="I8420" t="inlineStr">
        <is>
          <t>Critical</t>
        </is>
      </c>
      <c r="J8420" t="n">
        <v>23</v>
      </c>
      <c r="L8420" s="9">
        <f>A8420&amp;"-"&amp;TEXT(E8420,"yyyymmdd")</f>
        <v/>
      </c>
    </row>
    <row r="8421">
      <c r="A8421" t="n">
        <v>50072375</v>
      </c>
      <c r="B8421" t="inlineStr">
        <is>
          <t>Brooklyn</t>
        </is>
      </c>
      <c r="C8421" t="inlineStr">
        <is>
          <t>11211</t>
        </is>
      </c>
      <c r="D8421" t="inlineStr">
        <is>
          <t>Thai</t>
        </is>
      </c>
      <c r="E8421" s="8" t="n">
        <v>46168</v>
      </c>
      <c r="F8421" t="inlineStr">
        <is>
          <t>Violations were cited in the following area(s).</t>
        </is>
      </c>
      <c r="G8421" t="inlineStr">
        <is>
          <t>06F</t>
        </is>
      </c>
      <c r="H8421" t="inlineStr">
        <is>
          <t>Wiping cloths not stored clean and dry, or in a sanitizing solution, between uses.</t>
        </is>
      </c>
      <c r="I8421" t="inlineStr">
        <is>
          <t>Critical</t>
        </is>
      </c>
      <c r="J8421" t="n">
        <v>23</v>
      </c>
      <c r="L8421" s="9">
        <f>A8421&amp;"-"&amp;TEXT(E8421,"yyyymmdd")</f>
        <v/>
      </c>
    </row>
    <row r="8422">
      <c r="A8422" t="n">
        <v>50072375</v>
      </c>
      <c r="B8422" t="inlineStr">
        <is>
          <t>Brooklyn</t>
        </is>
      </c>
      <c r="C8422" t="inlineStr">
        <is>
          <t>11211</t>
        </is>
      </c>
      <c r="D8422" t="inlineStr">
        <is>
          <t>Thai</t>
        </is>
      </c>
      <c r="E8422" s="8" t="n">
        <v>46168</v>
      </c>
      <c r="F8422" t="inlineStr">
        <is>
          <t>Violations were cited in the following area(s).</t>
        </is>
      </c>
      <c r="G8422" t="inlineStr">
        <is>
          <t>10B</t>
        </is>
      </c>
      <c r="H8422" t="inlineStr">
        <is>
          <t>Anti-siphonage or back-flow prevention device not provided where required; equipment or floor not properly drained; sewage disposal system in disrepair or not functioning properly. Condensation or liquid waste improperly disposed of.</t>
        </is>
      </c>
      <c r="I8422" t="inlineStr">
        <is>
          <t>Not Critical</t>
        </is>
      </c>
      <c r="J8422" t="n">
        <v>23</v>
      </c>
      <c r="L8422" s="9">
        <f>A8422&amp;"-"&amp;TEXT(E8422,"yyyymmdd")</f>
        <v/>
      </c>
    </row>
    <row r="8423">
      <c r="A8423" t="n">
        <v>50076589</v>
      </c>
      <c r="B8423" t="inlineStr">
        <is>
          <t>Brooklyn</t>
        </is>
      </c>
      <c r="C8423" t="inlineStr">
        <is>
          <t>11214</t>
        </is>
      </c>
      <c r="D8423" t="inlineStr">
        <is>
          <t>Coffee/Tea</t>
        </is>
      </c>
      <c r="E8423" s="8" t="n">
        <v>46168</v>
      </c>
      <c r="F8423" t="inlineStr">
        <is>
          <t>Violations were cited in the following area(s).</t>
        </is>
      </c>
      <c r="G8423" t="inlineStr">
        <is>
          <t>04L</t>
        </is>
      </c>
      <c r="H8423" t="inlineStr">
        <is>
          <t>Evidence of mice or live mice in establishment's food or non-food areas.</t>
        </is>
      </c>
      <c r="I8423" t="inlineStr">
        <is>
          <t>Critical</t>
        </is>
      </c>
      <c r="J8423" t="n">
        <v>22</v>
      </c>
      <c r="L8423" s="9">
        <f>A8423&amp;"-"&amp;TEXT(E8423,"yyyymmdd")</f>
        <v/>
      </c>
    </row>
    <row r="8424">
      <c r="A8424" t="n">
        <v>50076589</v>
      </c>
      <c r="B8424" t="inlineStr">
        <is>
          <t>Brooklyn</t>
        </is>
      </c>
      <c r="C8424" t="inlineStr">
        <is>
          <t>11214</t>
        </is>
      </c>
      <c r="D8424" t="inlineStr">
        <is>
          <t>Coffee/Tea</t>
        </is>
      </c>
      <c r="E8424" s="8" t="n">
        <v>46168</v>
      </c>
      <c r="F8424" t="inlineStr">
        <is>
          <t>Violations were cited in the following area(s).</t>
        </is>
      </c>
      <c r="G8424" t="inlineStr">
        <is>
          <t>06C</t>
        </is>
      </c>
      <c r="H842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424" t="inlineStr">
        <is>
          <t>Critical</t>
        </is>
      </c>
      <c r="J8424" t="n">
        <v>22</v>
      </c>
      <c r="L8424" s="9">
        <f>A8424&amp;"-"&amp;TEXT(E8424,"yyyymmdd")</f>
        <v/>
      </c>
    </row>
    <row r="8425">
      <c r="A8425" t="n">
        <v>50076589</v>
      </c>
      <c r="B8425" t="inlineStr">
        <is>
          <t>Brooklyn</t>
        </is>
      </c>
      <c r="C8425" t="inlineStr">
        <is>
          <t>11214</t>
        </is>
      </c>
      <c r="D8425" t="inlineStr">
        <is>
          <t>Coffee/Tea</t>
        </is>
      </c>
      <c r="E8425" s="8" t="n">
        <v>46168</v>
      </c>
      <c r="F8425" t="inlineStr">
        <is>
          <t>Violations were cited in the following area(s).</t>
        </is>
      </c>
      <c r="G8425" t="inlineStr">
        <is>
          <t>06D</t>
        </is>
      </c>
      <c r="H8425" t="inlineStr">
        <is>
          <t>Food contact surface not properly washed, rinsed and sanitized after each use and following any activity when contamination may have occurred.</t>
        </is>
      </c>
      <c r="I8425" t="inlineStr">
        <is>
          <t>Critical</t>
        </is>
      </c>
      <c r="J8425" t="n">
        <v>22</v>
      </c>
      <c r="L8425" s="9">
        <f>A8425&amp;"-"&amp;TEXT(E8425,"yyyymmdd")</f>
        <v/>
      </c>
    </row>
    <row r="8426">
      <c r="A8426" t="n">
        <v>50076589</v>
      </c>
      <c r="B8426" t="inlineStr">
        <is>
          <t>Brooklyn</t>
        </is>
      </c>
      <c r="C8426" t="inlineStr">
        <is>
          <t>11214</t>
        </is>
      </c>
      <c r="D8426" t="inlineStr">
        <is>
          <t>Coffee/Tea</t>
        </is>
      </c>
      <c r="E8426" s="8" t="n">
        <v>46168</v>
      </c>
      <c r="F8426" t="inlineStr">
        <is>
          <t>Violations were cited in the following area(s).</t>
        </is>
      </c>
      <c r="G8426" t="inlineStr">
        <is>
          <t>08A</t>
        </is>
      </c>
      <c r="H8426" t="inlineStr">
        <is>
          <t>Establishment is not free of harborage or conditions conducive to rodents, insects or other pests.</t>
        </is>
      </c>
      <c r="I8426" t="inlineStr">
        <is>
          <t>Not Critical</t>
        </is>
      </c>
      <c r="J8426" t="n">
        <v>22</v>
      </c>
      <c r="L8426" s="9">
        <f>A8426&amp;"-"&amp;TEXT(E8426,"yyyymmdd")</f>
        <v/>
      </c>
    </row>
    <row r="8427">
      <c r="A8427" t="n">
        <v>50077770</v>
      </c>
      <c r="B8427" t="inlineStr">
        <is>
          <t>Manhattan</t>
        </is>
      </c>
      <c r="C8427" t="inlineStr">
        <is>
          <t>10029</t>
        </is>
      </c>
      <c r="D8427" t="inlineStr">
        <is>
          <t>Caribbean</t>
        </is>
      </c>
      <c r="E8427" s="8" t="n">
        <v>46168</v>
      </c>
      <c r="F8427" t="inlineStr">
        <is>
          <t>Violations were cited in the following area(s).</t>
        </is>
      </c>
      <c r="G8427" t="inlineStr">
        <is>
          <t>02G</t>
        </is>
      </c>
      <c r="H8427" t="inlineStr">
        <is>
          <t>Cold TCS food item held above 41 °F; smoked or processed fish held above 38 °F; intact raw eggs held above 45 °F; or reduced oxygen packaged (ROP) TCS foods held above required temperatures except during active necessary preparation.</t>
        </is>
      </c>
      <c r="I8427" t="inlineStr">
        <is>
          <t>Critical</t>
        </is>
      </c>
      <c r="J8427" t="n">
        <v>19</v>
      </c>
      <c r="L8427" s="9">
        <f>A8427&amp;"-"&amp;TEXT(E8427,"yyyymmdd")</f>
        <v/>
      </c>
    </row>
    <row r="8428">
      <c r="A8428" t="n">
        <v>50077770</v>
      </c>
      <c r="B8428" t="inlineStr">
        <is>
          <t>Manhattan</t>
        </is>
      </c>
      <c r="C8428" t="inlineStr">
        <is>
          <t>10029</t>
        </is>
      </c>
      <c r="D8428" t="inlineStr">
        <is>
          <t>Caribbean</t>
        </is>
      </c>
      <c r="E8428" s="8" t="n">
        <v>46168</v>
      </c>
      <c r="F8428" t="inlineStr">
        <is>
          <t>Violations were cited in the following area(s).</t>
        </is>
      </c>
      <c r="G8428" t="inlineStr">
        <is>
          <t>04M</t>
        </is>
      </c>
      <c r="H8428" t="inlineStr">
        <is>
          <t>Live roaches in facility's food or non-food area.</t>
        </is>
      </c>
      <c r="I8428" t="inlineStr">
        <is>
          <t>Critical</t>
        </is>
      </c>
      <c r="J8428" t="n">
        <v>19</v>
      </c>
      <c r="L8428" s="9">
        <f>A8428&amp;"-"&amp;TEXT(E8428,"yyyymmdd")</f>
        <v/>
      </c>
    </row>
    <row r="8429">
      <c r="A8429" t="n">
        <v>50077770</v>
      </c>
      <c r="B8429" t="inlineStr">
        <is>
          <t>Manhattan</t>
        </is>
      </c>
      <c r="C8429" t="inlineStr">
        <is>
          <t>10029</t>
        </is>
      </c>
      <c r="D8429" t="inlineStr">
        <is>
          <t>Caribbean</t>
        </is>
      </c>
      <c r="E8429" s="8" t="n">
        <v>46168</v>
      </c>
      <c r="F8429" t="inlineStr">
        <is>
          <t>Violations were cited in the following area(s).</t>
        </is>
      </c>
      <c r="G8429" t="inlineStr">
        <is>
          <t>08A</t>
        </is>
      </c>
      <c r="H8429" t="inlineStr">
        <is>
          <t>Establishment is not free of harborage or conditions conducive to rodents, insects or other pests.</t>
        </is>
      </c>
      <c r="I8429" t="inlineStr">
        <is>
          <t>Not Critical</t>
        </is>
      </c>
      <c r="J8429" t="n">
        <v>19</v>
      </c>
      <c r="L8429" s="9">
        <f>A8429&amp;"-"&amp;TEXT(E8429,"yyyymmdd")</f>
        <v/>
      </c>
    </row>
    <row r="8430">
      <c r="A8430" t="n">
        <v>50077770</v>
      </c>
      <c r="B8430" t="inlineStr">
        <is>
          <t>Manhattan</t>
        </is>
      </c>
      <c r="C8430" t="inlineStr">
        <is>
          <t>10029</t>
        </is>
      </c>
      <c r="D8430" t="inlineStr">
        <is>
          <t>Caribbean</t>
        </is>
      </c>
      <c r="E8430" s="8" t="n">
        <v>46168</v>
      </c>
      <c r="F8430" t="inlineStr">
        <is>
          <t>Violations were cited in the following area(s).</t>
        </is>
      </c>
      <c r="G8430" t="inlineStr">
        <is>
          <t>10F</t>
        </is>
      </c>
      <c r="H8430" t="inlineStr">
        <is>
          <t>Non-food contact surface or equipment made of unacceptable material, not kept clean, or not properly sealed, raised, spaced or movable to allow accessibility for cleaning on all sides, above and underneath the unit.</t>
        </is>
      </c>
      <c r="I8430" t="inlineStr">
        <is>
          <t>Not Critical</t>
        </is>
      </c>
      <c r="J8430" t="n">
        <v>19</v>
      </c>
      <c r="L8430" s="9">
        <f>A8430&amp;"-"&amp;TEXT(E8430,"yyyymmdd")</f>
        <v/>
      </c>
    </row>
    <row r="8431">
      <c r="A8431" t="n">
        <v>50080884</v>
      </c>
      <c r="B8431" t="inlineStr">
        <is>
          <t>Manhattan</t>
        </is>
      </c>
      <c r="C8431" t="inlineStr">
        <is>
          <t>10021</t>
        </is>
      </c>
      <c r="D8431" t="inlineStr">
        <is>
          <t>Donuts</t>
        </is>
      </c>
      <c r="E8431" s="8" t="n">
        <v>46168</v>
      </c>
      <c r="F8431" t="inlineStr">
        <is>
          <t>Violations were cited in the following area(s).</t>
        </is>
      </c>
      <c r="G8431" t="inlineStr">
        <is>
          <t>10B</t>
        </is>
      </c>
      <c r="H8431" t="inlineStr">
        <is>
          <t>Anti-siphonage or back-flow prevention device not provided where required; equipment or floor not properly drained; sewage disposal system in disrepair or not functioning properly. Condensation or liquid waste improperly disposed of.</t>
        </is>
      </c>
      <c r="I8431" t="inlineStr">
        <is>
          <t>Not Critical</t>
        </is>
      </c>
      <c r="J8431" t="n">
        <v>4</v>
      </c>
      <c r="K8431" t="inlineStr">
        <is>
          <t>A</t>
        </is>
      </c>
      <c r="L8431" s="9">
        <f>A8431&amp;"-"&amp;TEXT(E8431,"yyyymmdd")</f>
        <v/>
      </c>
    </row>
    <row r="8432">
      <c r="A8432" t="n">
        <v>50080884</v>
      </c>
      <c r="B8432" t="inlineStr">
        <is>
          <t>Manhattan</t>
        </is>
      </c>
      <c r="C8432" t="inlineStr">
        <is>
          <t>10021</t>
        </is>
      </c>
      <c r="D8432" t="inlineStr">
        <is>
          <t>Donuts</t>
        </is>
      </c>
      <c r="E8432" s="8" t="n">
        <v>46168</v>
      </c>
      <c r="F8432" t="inlineStr">
        <is>
          <t>Violations were cited in the following area(s).</t>
        </is>
      </c>
      <c r="G8432" t="inlineStr">
        <is>
          <t>10F</t>
        </is>
      </c>
      <c r="H8432" t="inlineStr">
        <is>
          <t>Non-food contact surface or equipment made of unacceptable material, not kept clean, or not properly sealed, raised, spaced or movable to allow accessibility for cleaning on all sides, above and underneath the unit.</t>
        </is>
      </c>
      <c r="I8432" t="inlineStr">
        <is>
          <t>Not Critical</t>
        </is>
      </c>
      <c r="J8432" t="n">
        <v>4</v>
      </c>
      <c r="K8432" t="inlineStr">
        <is>
          <t>A</t>
        </is>
      </c>
      <c r="L8432" s="9">
        <f>A8432&amp;"-"&amp;TEXT(E8432,"yyyymmdd")</f>
        <v/>
      </c>
    </row>
    <row r="8433">
      <c r="A8433" t="n">
        <v>50094093</v>
      </c>
      <c r="B8433" t="inlineStr">
        <is>
          <t>Brooklyn</t>
        </is>
      </c>
      <c r="C8433" t="inlineStr">
        <is>
          <t>11211</t>
        </is>
      </c>
      <c r="D8433" t="inlineStr">
        <is>
          <t>Coffee/Tea</t>
        </is>
      </c>
      <c r="E8433" s="8" t="n">
        <v>46168</v>
      </c>
      <c r="F8433" t="inlineStr">
        <is>
          <t>Violations were cited in the following area(s).</t>
        </is>
      </c>
      <c r="G8433" t="inlineStr">
        <is>
          <t>02G</t>
        </is>
      </c>
      <c r="H8433" t="inlineStr">
        <is>
          <t>Cold TCS food item held above 41 °F; smoked or processed fish held above 38 °F; intact raw eggs held above 45 °F; or reduced oxygen packaged (ROP) TCS foods held above required temperatures except during active necessary preparation.</t>
        </is>
      </c>
      <c r="I8433" t="inlineStr">
        <is>
          <t>Critical</t>
        </is>
      </c>
      <c r="J8433" t="n">
        <v>30</v>
      </c>
      <c r="L8433" s="9">
        <f>A8433&amp;"-"&amp;TEXT(E8433,"yyyymmdd")</f>
        <v/>
      </c>
    </row>
    <row r="8434">
      <c r="A8434" t="n">
        <v>50094093</v>
      </c>
      <c r="B8434" t="inlineStr">
        <is>
          <t>Brooklyn</t>
        </is>
      </c>
      <c r="C8434" t="inlineStr">
        <is>
          <t>11211</t>
        </is>
      </c>
      <c r="D8434" t="inlineStr">
        <is>
          <t>Coffee/Tea</t>
        </is>
      </c>
      <c r="E8434" s="8" t="n">
        <v>46168</v>
      </c>
      <c r="F8434" t="inlineStr">
        <is>
          <t>Violations were cited in the following area(s).</t>
        </is>
      </c>
      <c r="G8434" t="inlineStr">
        <is>
          <t>04H</t>
        </is>
      </c>
      <c r="H8434" t="inlineStr">
        <is>
          <t>Raw, cooked or prepared food is adulterated, contaminated, cross-contaminated, or not discarded in accordance with HACCP plan.</t>
        </is>
      </c>
      <c r="I8434" t="inlineStr">
        <is>
          <t>Critical</t>
        </is>
      </c>
      <c r="J8434" t="n">
        <v>30</v>
      </c>
      <c r="L8434" s="9">
        <f>A8434&amp;"-"&amp;TEXT(E8434,"yyyymmdd")</f>
        <v/>
      </c>
    </row>
    <row r="8435">
      <c r="A8435" t="n">
        <v>50094093</v>
      </c>
      <c r="B8435" t="inlineStr">
        <is>
          <t>Brooklyn</t>
        </is>
      </c>
      <c r="C8435" t="inlineStr">
        <is>
          <t>11211</t>
        </is>
      </c>
      <c r="D8435" t="inlineStr">
        <is>
          <t>Coffee/Tea</t>
        </is>
      </c>
      <c r="E8435" s="8" t="n">
        <v>46168</v>
      </c>
      <c r="F8435" t="inlineStr">
        <is>
          <t>Violations were cited in the following area(s).</t>
        </is>
      </c>
      <c r="G8435" t="inlineStr">
        <is>
          <t>04L</t>
        </is>
      </c>
      <c r="H8435" t="inlineStr">
        <is>
          <t>Evidence of mice or live mice in establishment's food or non-food areas.</t>
        </is>
      </c>
      <c r="I8435" t="inlineStr">
        <is>
          <t>Critical</t>
        </is>
      </c>
      <c r="J8435" t="n">
        <v>30</v>
      </c>
      <c r="L8435" s="9">
        <f>A8435&amp;"-"&amp;TEXT(E8435,"yyyymmdd")</f>
        <v/>
      </c>
    </row>
    <row r="8436">
      <c r="A8436" t="n">
        <v>50094093</v>
      </c>
      <c r="B8436" t="inlineStr">
        <is>
          <t>Brooklyn</t>
        </is>
      </c>
      <c r="C8436" t="inlineStr">
        <is>
          <t>11211</t>
        </is>
      </c>
      <c r="D8436" t="inlineStr">
        <is>
          <t>Coffee/Tea</t>
        </is>
      </c>
      <c r="E8436" s="8" t="n">
        <v>46168</v>
      </c>
      <c r="F8436" t="inlineStr">
        <is>
          <t>Violations were cited in the following area(s).</t>
        </is>
      </c>
      <c r="G8436" t="inlineStr">
        <is>
          <t>06D</t>
        </is>
      </c>
      <c r="H8436" t="inlineStr">
        <is>
          <t>Food contact surface not properly washed, rinsed and sanitized after each use and following any activity when contamination may have occurred.</t>
        </is>
      </c>
      <c r="I8436" t="inlineStr">
        <is>
          <t>Critical</t>
        </is>
      </c>
      <c r="J8436" t="n">
        <v>30</v>
      </c>
      <c r="L8436" s="9">
        <f>A8436&amp;"-"&amp;TEXT(E8436,"yyyymmdd")</f>
        <v/>
      </c>
    </row>
    <row r="8437">
      <c r="A8437" t="n">
        <v>50094093</v>
      </c>
      <c r="B8437" t="inlineStr">
        <is>
          <t>Brooklyn</t>
        </is>
      </c>
      <c r="C8437" t="inlineStr">
        <is>
          <t>11211</t>
        </is>
      </c>
      <c r="D8437" t="inlineStr">
        <is>
          <t>Coffee/Tea</t>
        </is>
      </c>
      <c r="E8437" s="8" t="n">
        <v>46168</v>
      </c>
      <c r="F8437" t="inlineStr">
        <is>
          <t>Violations were cited in the following area(s).</t>
        </is>
      </c>
      <c r="G8437" t="inlineStr">
        <is>
          <t>08A</t>
        </is>
      </c>
      <c r="H8437" t="inlineStr">
        <is>
          <t>Establishment is not free of harborage or conditions conducive to rodents, insects or other pests.</t>
        </is>
      </c>
      <c r="I8437" t="inlineStr">
        <is>
          <t>Not Critical</t>
        </is>
      </c>
      <c r="J8437" t="n">
        <v>30</v>
      </c>
      <c r="L8437" s="9">
        <f>A8437&amp;"-"&amp;TEXT(E8437,"yyyymmdd")</f>
        <v/>
      </c>
    </row>
    <row r="8438">
      <c r="A8438" t="n">
        <v>50099109</v>
      </c>
      <c r="B8438" t="inlineStr">
        <is>
          <t>Manhattan</t>
        </is>
      </c>
      <c r="C8438" t="inlineStr">
        <is>
          <t>10003</t>
        </is>
      </c>
      <c r="D8438" t="inlineStr">
        <is>
          <t>Seafood</t>
        </is>
      </c>
      <c r="E8438" s="8" t="n">
        <v>46168</v>
      </c>
      <c r="F8438" t="inlineStr">
        <is>
          <t>Violations were cited in the following area(s).</t>
        </is>
      </c>
      <c r="G8438" t="inlineStr">
        <is>
          <t>10D</t>
        </is>
      </c>
      <c r="H8438" t="inlineStr">
        <is>
          <t>Mechanical or natural ventilation not provided, inadequate, improperly installed, in disrepair or fails to prevent and control excessive build-up of grease, heat, steam condensation, vapors, odors, smoke or fumes.</t>
        </is>
      </c>
      <c r="I8438" t="inlineStr">
        <is>
          <t>Not Critical</t>
        </is>
      </c>
      <c r="J8438" t="n">
        <v>4</v>
      </c>
      <c r="K8438" t="inlineStr">
        <is>
          <t>A</t>
        </is>
      </c>
      <c r="L8438" s="9">
        <f>A8438&amp;"-"&amp;TEXT(E8438,"yyyymmdd")</f>
        <v/>
      </c>
    </row>
    <row r="8439">
      <c r="A8439" t="n">
        <v>50099109</v>
      </c>
      <c r="B8439" t="inlineStr">
        <is>
          <t>Manhattan</t>
        </is>
      </c>
      <c r="C8439" t="inlineStr">
        <is>
          <t>10003</t>
        </is>
      </c>
      <c r="D8439" t="inlineStr">
        <is>
          <t>Seafood</t>
        </is>
      </c>
      <c r="E8439" s="8" t="n">
        <v>46168</v>
      </c>
      <c r="F8439" t="inlineStr">
        <is>
          <t>Violations were cited in the following area(s).</t>
        </is>
      </c>
      <c r="G8439" t="inlineStr">
        <is>
          <t>10H</t>
        </is>
      </c>
      <c r="H8439" t="inlineStr">
        <is>
          <t>Single service article not provided. Single service article reused or not protected from contamination when transported, stored, dispensed. Drinking straws not completely enclosed in wrapper or dispensed from a sanitary device.</t>
        </is>
      </c>
      <c r="I8439" t="inlineStr">
        <is>
          <t>Not Critical</t>
        </is>
      </c>
      <c r="J8439" t="n">
        <v>4</v>
      </c>
      <c r="K8439" t="inlineStr">
        <is>
          <t>A</t>
        </is>
      </c>
      <c r="L8439" s="9">
        <f>A8439&amp;"-"&amp;TEXT(E8439,"yyyymmdd")</f>
        <v/>
      </c>
    </row>
    <row r="8440">
      <c r="A8440" t="n">
        <v>50100470</v>
      </c>
      <c r="B8440" t="inlineStr">
        <is>
          <t>Queens</t>
        </is>
      </c>
      <c r="C8440" t="inlineStr">
        <is>
          <t>11101</t>
        </is>
      </c>
      <c r="D8440" t="inlineStr">
        <is>
          <t>Soups/Salads/Sandwiches</t>
        </is>
      </c>
      <c r="E8440" s="8" t="n">
        <v>46168</v>
      </c>
      <c r="F8440" t="inlineStr">
        <is>
          <t>Violations were cited in the following area(s).</t>
        </is>
      </c>
      <c r="G8440" t="inlineStr">
        <is>
          <t>06E</t>
        </is>
      </c>
      <c r="H8440" t="inlineStr">
        <is>
          <t>Sanitized equipment or utensil, including in-use food dispensing utensil, improperly used or stored.</t>
        </is>
      </c>
      <c r="I8440" t="inlineStr">
        <is>
          <t>Critical</t>
        </is>
      </c>
      <c r="J8440" t="n">
        <v>13</v>
      </c>
      <c r="K8440" t="inlineStr">
        <is>
          <t>A</t>
        </is>
      </c>
      <c r="L8440" s="9">
        <f>A8440&amp;"-"&amp;TEXT(E8440,"yyyymmdd")</f>
        <v/>
      </c>
    </row>
    <row r="8441">
      <c r="A8441" t="n">
        <v>50100470</v>
      </c>
      <c r="B8441" t="inlineStr">
        <is>
          <t>Queens</t>
        </is>
      </c>
      <c r="C8441" t="inlineStr">
        <is>
          <t>11101</t>
        </is>
      </c>
      <c r="D8441" t="inlineStr">
        <is>
          <t>Soups/Salads/Sandwiches</t>
        </is>
      </c>
      <c r="E8441" s="8" t="n">
        <v>46168</v>
      </c>
      <c r="F8441" t="inlineStr">
        <is>
          <t>Violations were cited in the following area(s).</t>
        </is>
      </c>
      <c r="G8441" t="inlineStr">
        <is>
          <t>06F</t>
        </is>
      </c>
      <c r="H8441" t="inlineStr">
        <is>
          <t>Wiping cloths not stored clean and dry, or in a sanitizing solution, between uses.</t>
        </is>
      </c>
      <c r="I8441" t="inlineStr">
        <is>
          <t>Critical</t>
        </is>
      </c>
      <c r="J8441" t="n">
        <v>13</v>
      </c>
      <c r="K8441" t="inlineStr">
        <is>
          <t>A</t>
        </is>
      </c>
      <c r="L8441" s="9">
        <f>A8441&amp;"-"&amp;TEXT(E8441,"yyyymmdd")</f>
        <v/>
      </c>
    </row>
    <row r="8442">
      <c r="A8442" t="n">
        <v>50100470</v>
      </c>
      <c r="B8442" t="inlineStr">
        <is>
          <t>Queens</t>
        </is>
      </c>
      <c r="C8442" t="inlineStr">
        <is>
          <t>11101</t>
        </is>
      </c>
      <c r="D8442" t="inlineStr">
        <is>
          <t>Soups/Salads/Sandwiches</t>
        </is>
      </c>
      <c r="E8442" s="8" t="n">
        <v>46168</v>
      </c>
      <c r="F8442" t="inlineStr">
        <is>
          <t>Violations were cited in the following area(s).</t>
        </is>
      </c>
      <c r="G8442" t="inlineStr">
        <is>
          <t>10H</t>
        </is>
      </c>
      <c r="H8442" t="inlineStr">
        <is>
          <t>Single service article not provided. Single service article reused or not protected from contamination when transported, stored, dispensed. Drinking straws not completely enclosed in wrapper or dispensed from a sanitary device.</t>
        </is>
      </c>
      <c r="I8442" t="inlineStr">
        <is>
          <t>Not Critical</t>
        </is>
      </c>
      <c r="J8442" t="n">
        <v>13</v>
      </c>
      <c r="K8442" t="inlineStr">
        <is>
          <t>A</t>
        </is>
      </c>
      <c r="L8442" s="9">
        <f>A8442&amp;"-"&amp;TEXT(E8442,"yyyymmdd")</f>
        <v/>
      </c>
    </row>
    <row r="8443">
      <c r="A8443" t="n">
        <v>50104164</v>
      </c>
      <c r="B8443" t="inlineStr">
        <is>
          <t>Manhattan</t>
        </is>
      </c>
      <c r="C8443" t="inlineStr">
        <is>
          <t>10007</t>
        </is>
      </c>
      <c r="D8443" t="inlineStr">
        <is>
          <t>American</t>
        </is>
      </c>
      <c r="E8443" s="8" t="n">
        <v>46168</v>
      </c>
      <c r="F8443" t="inlineStr">
        <is>
          <t>Violations were cited in the following area(s).</t>
        </is>
      </c>
      <c r="G8443" t="inlineStr">
        <is>
          <t>10F</t>
        </is>
      </c>
      <c r="H8443" t="inlineStr">
        <is>
          <t>Non-food contact surface or equipment made of unacceptable material, not kept clean, or not properly sealed, raised, spaced or movable to allow accessibility for cleaning on all sides, above and underneath the unit.</t>
        </is>
      </c>
      <c r="I8443" t="inlineStr">
        <is>
          <t>Not Critical</t>
        </is>
      </c>
      <c r="J8443" t="n">
        <v>2</v>
      </c>
      <c r="K8443" t="inlineStr">
        <is>
          <t>A</t>
        </is>
      </c>
      <c r="L8443" s="9">
        <f>A8443&amp;"-"&amp;TEXT(E8443,"yyyymmdd")</f>
        <v/>
      </c>
    </row>
    <row r="8444">
      <c r="A8444" t="n">
        <v>50110783</v>
      </c>
      <c r="B8444" t="inlineStr">
        <is>
          <t>Staten Island</t>
        </is>
      </c>
      <c r="C8444" t="inlineStr">
        <is>
          <t>10301</t>
        </is>
      </c>
      <c r="D8444" t="inlineStr">
        <is>
          <t>Hamburgers</t>
        </is>
      </c>
      <c r="E8444" s="8" t="n">
        <v>46168</v>
      </c>
      <c r="F8444" t="inlineStr">
        <is>
          <t>Violations were cited in the following area(s).</t>
        </is>
      </c>
      <c r="G8444" t="inlineStr">
        <is>
          <t>02G</t>
        </is>
      </c>
      <c r="H8444" t="inlineStr">
        <is>
          <t>Cold TCS food item held above 41 °F; smoked or processed fish held above 38 °F; intact raw eggs held above 45 °F; or reduced oxygen packaged (ROP) TCS foods held above required temperatures except during active necessary preparation.</t>
        </is>
      </c>
      <c r="I8444" t="inlineStr">
        <is>
          <t>Critical</t>
        </is>
      </c>
      <c r="J8444" t="n">
        <v>20</v>
      </c>
      <c r="L8444" s="9">
        <f>A8444&amp;"-"&amp;TEXT(E8444,"yyyymmdd")</f>
        <v/>
      </c>
    </row>
    <row r="8445">
      <c r="A8445" t="n">
        <v>50110783</v>
      </c>
      <c r="B8445" t="inlineStr">
        <is>
          <t>Staten Island</t>
        </is>
      </c>
      <c r="C8445" t="inlineStr">
        <is>
          <t>10301</t>
        </is>
      </c>
      <c r="D8445" t="inlineStr">
        <is>
          <t>Hamburgers</t>
        </is>
      </c>
      <c r="E8445" s="8" t="n">
        <v>46168</v>
      </c>
      <c r="F8445" t="inlineStr">
        <is>
          <t>Violations were cited in the following area(s).</t>
        </is>
      </c>
      <c r="G8445" t="inlineStr">
        <is>
          <t>06A</t>
        </is>
      </c>
      <c r="H8445" t="inlineStr">
        <is>
          <t>Personal cleanliness is inadequate. Outer garment soiled with possible contaminant. Effective hair restraint not worn where required. Jewelry worn on hands or arms. Fingernail polish worn or fingernails not kept clean and trimmed.</t>
        </is>
      </c>
      <c r="I8445" t="inlineStr">
        <is>
          <t>Critical</t>
        </is>
      </c>
      <c r="J8445" t="n">
        <v>20</v>
      </c>
      <c r="L8445" s="9">
        <f>A8445&amp;"-"&amp;TEXT(E8445,"yyyymmdd")</f>
        <v/>
      </c>
    </row>
    <row r="8446">
      <c r="A8446" t="n">
        <v>50110783</v>
      </c>
      <c r="B8446" t="inlineStr">
        <is>
          <t>Staten Island</t>
        </is>
      </c>
      <c r="C8446" t="inlineStr">
        <is>
          <t>10301</t>
        </is>
      </c>
      <c r="D8446" t="inlineStr">
        <is>
          <t>Hamburgers</t>
        </is>
      </c>
      <c r="E8446" s="8" t="n">
        <v>46168</v>
      </c>
      <c r="F8446" t="inlineStr">
        <is>
          <t>Violations were cited in the following area(s).</t>
        </is>
      </c>
      <c r="G8446" t="inlineStr">
        <is>
          <t>10F</t>
        </is>
      </c>
      <c r="H8446" t="inlineStr">
        <is>
          <t>Non-food contact surface or equipment made of unacceptable material, not kept clean, or not properly sealed, raised, spaced or movable to allow accessibility for cleaning on all sides, above and underneath the unit.</t>
        </is>
      </c>
      <c r="I8446" t="inlineStr">
        <is>
          <t>Not Critical</t>
        </is>
      </c>
      <c r="J8446" t="n">
        <v>20</v>
      </c>
      <c r="L8446" s="9">
        <f>A8446&amp;"-"&amp;TEXT(E8446,"yyyymmdd")</f>
        <v/>
      </c>
    </row>
    <row r="8447">
      <c r="A8447" t="n">
        <v>50110783</v>
      </c>
      <c r="B8447" t="inlineStr">
        <is>
          <t>Staten Island</t>
        </is>
      </c>
      <c r="C8447" t="inlineStr">
        <is>
          <t>10301</t>
        </is>
      </c>
      <c r="D8447" t="inlineStr">
        <is>
          <t>Hamburgers</t>
        </is>
      </c>
      <c r="E8447" s="8" t="n">
        <v>46168</v>
      </c>
      <c r="F8447" t="inlineStr">
        <is>
          <t>Violations were cited in the following area(s).</t>
        </is>
      </c>
      <c r="G8447" t="inlineStr">
        <is>
          <t>10G</t>
        </is>
      </c>
      <c r="H8447" t="inlineStr">
        <is>
          <t>Dishwashing and ware washing: Cleaning and sanitizing of tableware, including dishes, utensils, and equipment deficient.</t>
        </is>
      </c>
      <c r="I8447" t="inlineStr">
        <is>
          <t>Not Critical</t>
        </is>
      </c>
      <c r="J8447" t="n">
        <v>20</v>
      </c>
      <c r="L8447" s="9">
        <f>A8447&amp;"-"&amp;TEXT(E8447,"yyyymmdd")</f>
        <v/>
      </c>
    </row>
    <row r="8448">
      <c r="A8448" t="n">
        <v>50111648</v>
      </c>
      <c r="B8448" t="inlineStr">
        <is>
          <t>Bronx</t>
        </is>
      </c>
      <c r="C8448" t="inlineStr">
        <is>
          <t>10468</t>
        </is>
      </c>
      <c r="D8448" t="inlineStr">
        <is>
          <t>Chicken</t>
        </is>
      </c>
      <c r="E8448" s="8" t="n">
        <v>46168</v>
      </c>
      <c r="F8448" t="inlineStr">
        <is>
          <t>Establishment Closed by DOHMH. Violations were cited in the following area(s) and those requiring immediate action were addressed.</t>
        </is>
      </c>
      <c r="G8448" t="inlineStr">
        <is>
          <t>02B</t>
        </is>
      </c>
      <c r="H8448" t="inlineStr">
        <is>
          <t>Hot TCS food item not held at or above 140 °F.</t>
        </is>
      </c>
      <c r="I8448" t="inlineStr">
        <is>
          <t>Critical</t>
        </is>
      </c>
      <c r="J8448" t="n">
        <v>60</v>
      </c>
      <c r="L8448" s="9">
        <f>A8448&amp;"-"&amp;TEXT(E8448,"yyyymmdd")</f>
        <v/>
      </c>
    </row>
    <row r="8449">
      <c r="A8449" t="n">
        <v>50111648</v>
      </c>
      <c r="B8449" t="inlineStr">
        <is>
          <t>Bronx</t>
        </is>
      </c>
      <c r="C8449" t="inlineStr">
        <is>
          <t>10468</t>
        </is>
      </c>
      <c r="D8449" t="inlineStr">
        <is>
          <t>Chicken</t>
        </is>
      </c>
      <c r="E8449" s="8" t="n">
        <v>46168</v>
      </c>
      <c r="F8449" t="inlineStr">
        <is>
          <t>Establishment Closed by DOHMH. Violations were cited in the following area(s) and those requiring immediate action were addressed.</t>
        </is>
      </c>
      <c r="G8449" t="inlineStr">
        <is>
          <t>02H</t>
        </is>
      </c>
      <c r="H8449" t="inlineStr">
        <is>
          <t>After cooking or removal from hot holding, TCS food not cooled by an approved method whereby the internal temperature is reduced from 140 °F to 70 °F or less within 2 hours, and from 70 °F to 41 °F or less within 4 additional hours.</t>
        </is>
      </c>
      <c r="I8449" t="inlineStr">
        <is>
          <t>Critical</t>
        </is>
      </c>
      <c r="J8449" t="n">
        <v>60</v>
      </c>
      <c r="L8449" s="9">
        <f>A8449&amp;"-"&amp;TEXT(E8449,"yyyymmdd")</f>
        <v/>
      </c>
    </row>
    <row r="8450">
      <c r="A8450" t="n">
        <v>50111648</v>
      </c>
      <c r="B8450" t="inlineStr">
        <is>
          <t>Bronx</t>
        </is>
      </c>
      <c r="C8450" t="inlineStr">
        <is>
          <t>10468</t>
        </is>
      </c>
      <c r="D8450" t="inlineStr">
        <is>
          <t>Chicken</t>
        </is>
      </c>
      <c r="E8450" s="8" t="n">
        <v>46168</v>
      </c>
      <c r="F8450" t="inlineStr">
        <is>
          <t>Establishment Closed by DOHMH. Violations were cited in the following area(s) and those requiring immediate action were addressed.</t>
        </is>
      </c>
      <c r="G8450" t="inlineStr">
        <is>
          <t>04M</t>
        </is>
      </c>
      <c r="H8450" t="inlineStr">
        <is>
          <t>Live roaches in facility's food or non-food area.</t>
        </is>
      </c>
      <c r="I8450" t="inlineStr">
        <is>
          <t>Critical</t>
        </is>
      </c>
      <c r="J8450" t="n">
        <v>60</v>
      </c>
      <c r="L8450" s="9">
        <f>A8450&amp;"-"&amp;TEXT(E8450,"yyyymmdd")</f>
        <v/>
      </c>
    </row>
    <row r="8451">
      <c r="A8451" t="n">
        <v>50111648</v>
      </c>
      <c r="B8451" t="inlineStr">
        <is>
          <t>Bronx</t>
        </is>
      </c>
      <c r="C8451" t="inlineStr">
        <is>
          <t>10468</t>
        </is>
      </c>
      <c r="D8451" t="inlineStr">
        <is>
          <t>Chicken</t>
        </is>
      </c>
      <c r="E8451" s="8" t="n">
        <v>46168</v>
      </c>
      <c r="F8451" t="inlineStr">
        <is>
          <t>Establishment Closed by DOHMH. Violations were cited in the following area(s) and those requiring immediate action were addressed.</t>
        </is>
      </c>
      <c r="G8451" t="inlineStr">
        <is>
          <t>06C</t>
        </is>
      </c>
      <c r="H845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451" t="inlineStr">
        <is>
          <t>Critical</t>
        </is>
      </c>
      <c r="J8451" t="n">
        <v>60</v>
      </c>
      <c r="L8451" s="9">
        <f>A8451&amp;"-"&amp;TEXT(E8451,"yyyymmdd")</f>
        <v/>
      </c>
    </row>
    <row r="8452">
      <c r="A8452" t="n">
        <v>50111648</v>
      </c>
      <c r="B8452" t="inlineStr">
        <is>
          <t>Bronx</t>
        </is>
      </c>
      <c r="C8452" t="inlineStr">
        <is>
          <t>10468</t>
        </is>
      </c>
      <c r="D8452" t="inlineStr">
        <is>
          <t>Chicken</t>
        </is>
      </c>
      <c r="E8452" s="8" t="n">
        <v>46168</v>
      </c>
      <c r="F8452" t="inlineStr">
        <is>
          <t>Establishment Closed by DOHMH. Violations were cited in the following area(s) and those requiring immediate action were addressed.</t>
        </is>
      </c>
      <c r="G8452" t="inlineStr">
        <is>
          <t>08A</t>
        </is>
      </c>
      <c r="H8452" t="inlineStr">
        <is>
          <t>Establishment is not free of harborage or conditions conducive to rodents, insects or other pests.</t>
        </is>
      </c>
      <c r="I8452" t="inlineStr">
        <is>
          <t>Not Critical</t>
        </is>
      </c>
      <c r="J8452" t="n">
        <v>60</v>
      </c>
      <c r="L8452" s="9">
        <f>A8452&amp;"-"&amp;TEXT(E8452,"yyyymmdd")</f>
        <v/>
      </c>
    </row>
    <row r="8453">
      <c r="A8453" t="n">
        <v>50111648</v>
      </c>
      <c r="B8453" t="inlineStr">
        <is>
          <t>Bronx</t>
        </is>
      </c>
      <c r="C8453" t="inlineStr">
        <is>
          <t>10468</t>
        </is>
      </c>
      <c r="D8453" t="inlineStr">
        <is>
          <t>Chicken</t>
        </is>
      </c>
      <c r="E8453" s="8" t="n">
        <v>46168</v>
      </c>
      <c r="F8453" t="inlineStr">
        <is>
          <t>Establishment Closed by DOHMH. Violations were cited in the following area(s) and those requiring immediate action were addressed.</t>
        </is>
      </c>
      <c r="G8453" t="inlineStr">
        <is>
          <t>08B</t>
        </is>
      </c>
      <c r="H8453"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8453" t="inlineStr">
        <is>
          <t>Not Critical</t>
        </is>
      </c>
      <c r="J8453" t="n">
        <v>60</v>
      </c>
      <c r="L8453" s="9">
        <f>A8453&amp;"-"&amp;TEXT(E8453,"yyyymmdd")</f>
        <v/>
      </c>
    </row>
    <row r="8454">
      <c r="A8454" t="n">
        <v>50111648</v>
      </c>
      <c r="B8454" t="inlineStr">
        <is>
          <t>Bronx</t>
        </is>
      </c>
      <c r="C8454" t="inlineStr">
        <is>
          <t>10468</t>
        </is>
      </c>
      <c r="D8454" t="inlineStr">
        <is>
          <t>Chicken</t>
        </is>
      </c>
      <c r="E8454" s="8" t="n">
        <v>46168</v>
      </c>
      <c r="F8454" t="inlineStr">
        <is>
          <t>Establishment Closed by DOHMH. Violations were cited in the following area(s) and those requiring immediate action were addressed.</t>
        </is>
      </c>
      <c r="G8454" t="inlineStr">
        <is>
          <t>10B</t>
        </is>
      </c>
      <c r="H8454" t="inlineStr">
        <is>
          <t>Anti-siphonage or back-flow prevention device not provided where required; equipment or floor not properly drained; sewage disposal system in disrepair or not functioning properly. Condensation or liquid waste improperly disposed of.</t>
        </is>
      </c>
      <c r="I8454" t="inlineStr">
        <is>
          <t>Not Critical</t>
        </is>
      </c>
      <c r="J8454" t="n">
        <v>60</v>
      </c>
      <c r="L8454" s="9">
        <f>A8454&amp;"-"&amp;TEXT(E8454,"yyyymmdd")</f>
        <v/>
      </c>
    </row>
    <row r="8455">
      <c r="A8455" t="n">
        <v>50111648</v>
      </c>
      <c r="B8455" t="inlineStr">
        <is>
          <t>Bronx</t>
        </is>
      </c>
      <c r="C8455" t="inlineStr">
        <is>
          <t>10468</t>
        </is>
      </c>
      <c r="D8455" t="inlineStr">
        <is>
          <t>Chicken</t>
        </is>
      </c>
      <c r="E8455" s="8" t="n">
        <v>46168</v>
      </c>
      <c r="F8455" t="inlineStr">
        <is>
          <t>Establishment Closed by DOHMH. Violations were cited in the following area(s) and those requiring immediate action were addressed.</t>
        </is>
      </c>
      <c r="G8455" t="inlineStr">
        <is>
          <t>10F</t>
        </is>
      </c>
      <c r="H8455" t="inlineStr">
        <is>
          <t>Non-food contact surface or equipment made of unacceptable material, not kept clean, or not properly sealed, raised, spaced or movable to allow accessibility for cleaning on all sides, above and underneath the unit.</t>
        </is>
      </c>
      <c r="I8455" t="inlineStr">
        <is>
          <t>Not Critical</t>
        </is>
      </c>
      <c r="J8455" t="n">
        <v>60</v>
      </c>
      <c r="L8455" s="9">
        <f>A8455&amp;"-"&amp;TEXT(E8455,"yyyymmdd")</f>
        <v/>
      </c>
    </row>
    <row r="8456">
      <c r="A8456" t="n">
        <v>50111648</v>
      </c>
      <c r="B8456" t="inlineStr">
        <is>
          <t>Bronx</t>
        </is>
      </c>
      <c r="C8456" t="inlineStr">
        <is>
          <t>10468</t>
        </is>
      </c>
      <c r="D8456" t="inlineStr">
        <is>
          <t>Chicken</t>
        </is>
      </c>
      <c r="E8456" s="8" t="n">
        <v>46168</v>
      </c>
      <c r="F8456" t="inlineStr">
        <is>
          <t>Establishment Closed by DOHMH. Violations were cited in the following area(s) and those requiring immediate action were addressed.</t>
        </is>
      </c>
      <c r="G8456" t="inlineStr">
        <is>
          <t>28-06</t>
        </is>
      </c>
      <c r="H8456" t="inlineStr">
        <is>
          <t>Contract with a pest management professional not in place. Record of extermination activities not kept on premises.</t>
        </is>
      </c>
      <c r="I8456" t="inlineStr">
        <is>
          <t>Not Critical</t>
        </is>
      </c>
      <c r="J8456" t="n">
        <v>60</v>
      </c>
      <c r="L8456" s="9">
        <f>A8456&amp;"-"&amp;TEXT(E8456,"yyyymmdd")</f>
        <v/>
      </c>
    </row>
    <row r="8457">
      <c r="A8457" t="n">
        <v>50111802</v>
      </c>
      <c r="B8457" t="inlineStr">
        <is>
          <t>Queens</t>
        </is>
      </c>
      <c r="C8457" t="inlineStr">
        <is>
          <t>11373</t>
        </is>
      </c>
      <c r="D8457" t="inlineStr">
        <is>
          <t>Bakery Products/Desserts</t>
        </is>
      </c>
      <c r="E8457" s="8" t="n">
        <v>46168</v>
      </c>
      <c r="F8457" t="inlineStr">
        <is>
          <t>Violations were cited in the following area(s).</t>
        </is>
      </c>
      <c r="G8457" t="inlineStr">
        <is>
          <t>02G</t>
        </is>
      </c>
      <c r="H8457" t="inlineStr">
        <is>
          <t>Cold TCS food item held above 41 °F; smoked or processed fish held above 38 °F; intact raw eggs held above 45 °F; or reduced oxygen packaged (ROP) TCS foods held above required temperatures except during active necessary preparation.</t>
        </is>
      </c>
      <c r="I8457" t="inlineStr">
        <is>
          <t>Critical</t>
        </is>
      </c>
      <c r="J8457" t="n">
        <v>25</v>
      </c>
      <c r="L8457" s="9">
        <f>A8457&amp;"-"&amp;TEXT(E8457,"yyyymmdd")</f>
        <v/>
      </c>
    </row>
    <row r="8458">
      <c r="A8458" t="n">
        <v>50111802</v>
      </c>
      <c r="B8458" t="inlineStr">
        <is>
          <t>Queens</t>
        </is>
      </c>
      <c r="C8458" t="inlineStr">
        <is>
          <t>11373</t>
        </is>
      </c>
      <c r="D8458" t="inlineStr">
        <is>
          <t>Bakery Products/Desserts</t>
        </is>
      </c>
      <c r="E8458" s="8" t="n">
        <v>46168</v>
      </c>
      <c r="F8458" t="inlineStr">
        <is>
          <t>Violations were cited in the following area(s).</t>
        </is>
      </c>
      <c r="G8458" t="inlineStr">
        <is>
          <t>05D</t>
        </is>
      </c>
      <c r="H845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458" t="inlineStr">
        <is>
          <t>Critical</t>
        </is>
      </c>
      <c r="J8458" t="n">
        <v>25</v>
      </c>
      <c r="L8458" s="9">
        <f>A8458&amp;"-"&amp;TEXT(E8458,"yyyymmdd")</f>
        <v/>
      </c>
    </row>
    <row r="8459">
      <c r="A8459" t="n">
        <v>50111802</v>
      </c>
      <c r="B8459" t="inlineStr">
        <is>
          <t>Queens</t>
        </is>
      </c>
      <c r="C8459" t="inlineStr">
        <is>
          <t>11373</t>
        </is>
      </c>
      <c r="D8459" t="inlineStr">
        <is>
          <t>Bakery Products/Desserts</t>
        </is>
      </c>
      <c r="E8459" s="8" t="n">
        <v>46168</v>
      </c>
      <c r="F8459" t="inlineStr">
        <is>
          <t>Violations were cited in the following area(s).</t>
        </is>
      </c>
      <c r="G8459" t="inlineStr">
        <is>
          <t>10B</t>
        </is>
      </c>
      <c r="H8459" t="inlineStr">
        <is>
          <t>Anti-siphonage or back-flow prevention device not provided where required; equipment or floor not properly drained; sewage disposal system in disrepair or not functioning properly. Condensation or liquid waste improperly disposed of.</t>
        </is>
      </c>
      <c r="I8459" t="inlineStr">
        <is>
          <t>Not Critical</t>
        </is>
      </c>
      <c r="J8459" t="n">
        <v>25</v>
      </c>
      <c r="L8459" s="9">
        <f>A8459&amp;"-"&amp;TEXT(E8459,"yyyymmdd")</f>
        <v/>
      </c>
    </row>
    <row r="8460">
      <c r="A8460" t="n">
        <v>50111802</v>
      </c>
      <c r="B8460" t="inlineStr">
        <is>
          <t>Queens</t>
        </is>
      </c>
      <c r="C8460" t="inlineStr">
        <is>
          <t>11373</t>
        </is>
      </c>
      <c r="D8460" t="inlineStr">
        <is>
          <t>Bakery Products/Desserts</t>
        </is>
      </c>
      <c r="E8460" s="8" t="n">
        <v>46168</v>
      </c>
      <c r="F8460" t="inlineStr">
        <is>
          <t>Violations were cited in the following area(s).</t>
        </is>
      </c>
      <c r="G8460" t="inlineStr">
        <is>
          <t>10F</t>
        </is>
      </c>
      <c r="H8460" t="inlineStr">
        <is>
          <t>Non-food contact surface or equipment made of unacceptable material, not kept clean, or not properly sealed, raised, spaced or movable to allow accessibility for cleaning on all sides, above and underneath the unit.</t>
        </is>
      </c>
      <c r="I8460" t="inlineStr">
        <is>
          <t>Not Critical</t>
        </is>
      </c>
      <c r="J8460" t="n">
        <v>25</v>
      </c>
      <c r="L8460" s="9">
        <f>A8460&amp;"-"&amp;TEXT(E8460,"yyyymmdd")</f>
        <v/>
      </c>
    </row>
    <row r="8461">
      <c r="A8461" t="n">
        <v>50114096</v>
      </c>
      <c r="B8461" t="inlineStr">
        <is>
          <t>Queens</t>
        </is>
      </c>
      <c r="C8461" t="inlineStr">
        <is>
          <t>11101</t>
        </is>
      </c>
      <c r="D8461" t="inlineStr">
        <is>
          <t>American</t>
        </is>
      </c>
      <c r="E8461" s="8" t="n">
        <v>46168</v>
      </c>
      <c r="F8461" t="inlineStr">
        <is>
          <t>Violations were cited in the following area(s).</t>
        </is>
      </c>
      <c r="G8461" t="inlineStr">
        <is>
          <t>06F</t>
        </is>
      </c>
      <c r="H8461" t="inlineStr">
        <is>
          <t>Wiping cloths not stored clean and dry, or in a sanitizing solution, between uses.</t>
        </is>
      </c>
      <c r="I8461" t="inlineStr">
        <is>
          <t>Critical</t>
        </is>
      </c>
      <c r="J8461" t="n">
        <v>7</v>
      </c>
      <c r="K8461" t="inlineStr">
        <is>
          <t>A</t>
        </is>
      </c>
      <c r="L8461" s="9">
        <f>A8461&amp;"-"&amp;TEXT(E8461,"yyyymmdd")</f>
        <v/>
      </c>
    </row>
    <row r="8462">
      <c r="A8462" t="n">
        <v>50114096</v>
      </c>
      <c r="B8462" t="inlineStr">
        <is>
          <t>Queens</t>
        </is>
      </c>
      <c r="C8462" t="inlineStr">
        <is>
          <t>11101</t>
        </is>
      </c>
      <c r="D8462" t="inlineStr">
        <is>
          <t>American</t>
        </is>
      </c>
      <c r="E8462" s="8" t="n">
        <v>46168</v>
      </c>
      <c r="F8462" t="inlineStr">
        <is>
          <t>Violations were cited in the following area(s).</t>
        </is>
      </c>
      <c r="G8462" t="inlineStr">
        <is>
          <t>10F</t>
        </is>
      </c>
      <c r="H8462" t="inlineStr">
        <is>
          <t>Non-food contact surface or equipment made of unacceptable material, not kept clean, or not properly sealed, raised, spaced or movable to allow accessibility for cleaning on all sides, above and underneath the unit.</t>
        </is>
      </c>
      <c r="I8462" t="inlineStr">
        <is>
          <t>Not Critical</t>
        </is>
      </c>
      <c r="J8462" t="n">
        <v>7</v>
      </c>
      <c r="K8462" t="inlineStr">
        <is>
          <t>A</t>
        </is>
      </c>
      <c r="L8462" s="9">
        <f>A8462&amp;"-"&amp;TEXT(E8462,"yyyymmdd")</f>
        <v/>
      </c>
    </row>
    <row r="8463">
      <c r="A8463" t="n">
        <v>50117775</v>
      </c>
      <c r="B8463" t="inlineStr">
        <is>
          <t>Manhattan</t>
        </is>
      </c>
      <c r="C8463" t="inlineStr">
        <is>
          <t>10007</t>
        </is>
      </c>
      <c r="D8463" t="inlineStr">
        <is>
          <t>Hawaiian</t>
        </is>
      </c>
      <c r="E8463" s="8" t="n">
        <v>46168</v>
      </c>
      <c r="F8463" t="inlineStr">
        <is>
          <t>Violations were cited in the following area(s).</t>
        </is>
      </c>
      <c r="G8463" t="inlineStr">
        <is>
          <t>02F</t>
        </is>
      </c>
      <c r="H8463" t="inlineStr">
        <is>
          <t>Meat, fish, molluscan shellfish, unpasteurized raw shell eggs, poultry or other TCS offered or served raw or undercooked and written notice not provided to consumer.</t>
        </is>
      </c>
      <c r="I8463" t="inlineStr">
        <is>
          <t>Critical</t>
        </is>
      </c>
      <c r="J8463" t="n">
        <v>10</v>
      </c>
      <c r="K8463" t="inlineStr">
        <is>
          <t>A</t>
        </is>
      </c>
      <c r="L8463" s="9">
        <f>A8463&amp;"-"&amp;TEXT(E8463,"yyyymmdd")</f>
        <v/>
      </c>
    </row>
    <row r="8464">
      <c r="A8464" t="n">
        <v>50117775</v>
      </c>
      <c r="B8464" t="inlineStr">
        <is>
          <t>Manhattan</t>
        </is>
      </c>
      <c r="C8464" t="inlineStr">
        <is>
          <t>10007</t>
        </is>
      </c>
      <c r="D8464" t="inlineStr">
        <is>
          <t>Hawaiian</t>
        </is>
      </c>
      <c r="E8464" s="8" t="n">
        <v>46168</v>
      </c>
      <c r="F8464" t="inlineStr">
        <is>
          <t>Violations were cited in the following area(s).</t>
        </is>
      </c>
      <c r="G8464" t="inlineStr">
        <is>
          <t>06A</t>
        </is>
      </c>
      <c r="H8464" t="inlineStr">
        <is>
          <t>Personal cleanliness is inadequate. Outer garment soiled with possible contaminant. Effective hair restraint not worn where required. Jewelry worn on hands or arms. Fingernail polish worn or fingernails not kept clean and trimmed.</t>
        </is>
      </c>
      <c r="I8464" t="inlineStr">
        <is>
          <t>Critical</t>
        </is>
      </c>
      <c r="J8464" t="n">
        <v>10</v>
      </c>
      <c r="K8464" t="inlineStr">
        <is>
          <t>A</t>
        </is>
      </c>
      <c r="L8464" s="9">
        <f>A8464&amp;"-"&amp;TEXT(E8464,"yyyymmdd")</f>
        <v/>
      </c>
    </row>
    <row r="8465">
      <c r="A8465" t="n">
        <v>50118016</v>
      </c>
      <c r="B8465" t="inlineStr">
        <is>
          <t>Manhattan</t>
        </is>
      </c>
      <c r="C8465" t="inlineStr">
        <is>
          <t>10013</t>
        </is>
      </c>
      <c r="D8465" t="inlineStr">
        <is>
          <t>American</t>
        </is>
      </c>
      <c r="E8465" s="8" t="n">
        <v>46168</v>
      </c>
      <c r="F8465" t="inlineStr">
        <is>
          <t>Violations were cited in the following area(s).</t>
        </is>
      </c>
      <c r="G8465" t="inlineStr">
        <is>
          <t>02G</t>
        </is>
      </c>
      <c r="H8465" t="inlineStr">
        <is>
          <t>Cold TCS food item held above 41 °F; smoked or processed fish held above 38 °F; intact raw eggs held above 45 °F; or reduced oxygen packaged (ROP) TCS foods held above required temperatures except during active necessary preparation.</t>
        </is>
      </c>
      <c r="I8465" t="inlineStr">
        <is>
          <t>Critical</t>
        </is>
      </c>
      <c r="J8465" t="n">
        <v>23</v>
      </c>
      <c r="L8465" s="9">
        <f>A8465&amp;"-"&amp;TEXT(E8465,"yyyymmdd")</f>
        <v/>
      </c>
    </row>
    <row r="8466">
      <c r="A8466" t="n">
        <v>50118016</v>
      </c>
      <c r="B8466" t="inlineStr">
        <is>
          <t>Manhattan</t>
        </is>
      </c>
      <c r="C8466" t="inlineStr">
        <is>
          <t>10013</t>
        </is>
      </c>
      <c r="D8466" t="inlineStr">
        <is>
          <t>American</t>
        </is>
      </c>
      <c r="E8466" s="8" t="n">
        <v>46168</v>
      </c>
      <c r="F8466" t="inlineStr">
        <is>
          <t>Violations were cited in the following area(s).</t>
        </is>
      </c>
      <c r="G8466" t="inlineStr">
        <is>
          <t>02H</t>
        </is>
      </c>
      <c r="H8466" t="inlineStr">
        <is>
          <t>After cooking or removal from hot holding, TCS food not cooled by an approved method whereby the internal temperature is reduced from 140 °F to 70 °F or less within 2 hours, and from 70 °F to 41 °F or less within 4 additional hours.</t>
        </is>
      </c>
      <c r="I8466" t="inlineStr">
        <is>
          <t>Critical</t>
        </is>
      </c>
      <c r="J8466" t="n">
        <v>23</v>
      </c>
      <c r="L8466" s="9">
        <f>A8466&amp;"-"&amp;TEXT(E8466,"yyyymmdd")</f>
        <v/>
      </c>
    </row>
    <row r="8467">
      <c r="A8467" t="n">
        <v>50118016</v>
      </c>
      <c r="B8467" t="inlineStr">
        <is>
          <t>Manhattan</t>
        </is>
      </c>
      <c r="C8467" t="inlineStr">
        <is>
          <t>10013</t>
        </is>
      </c>
      <c r="D8467" t="inlineStr">
        <is>
          <t>American</t>
        </is>
      </c>
      <c r="E8467" s="8" t="n">
        <v>46168</v>
      </c>
      <c r="F8467" t="inlineStr">
        <is>
          <t>Violations were cited in the following area(s).</t>
        </is>
      </c>
      <c r="G8467" t="inlineStr">
        <is>
          <t>09B</t>
        </is>
      </c>
      <c r="H8467" t="inlineStr">
        <is>
          <t>Thawing procedure improper.</t>
        </is>
      </c>
      <c r="I8467" t="inlineStr">
        <is>
          <t>Not Critical</t>
        </is>
      </c>
      <c r="J8467" t="n">
        <v>23</v>
      </c>
      <c r="L8467" s="9">
        <f>A8467&amp;"-"&amp;TEXT(E8467,"yyyymmdd")</f>
        <v/>
      </c>
    </row>
    <row r="8468">
      <c r="A8468" t="n">
        <v>50118016</v>
      </c>
      <c r="B8468" t="inlineStr">
        <is>
          <t>Manhattan</t>
        </is>
      </c>
      <c r="C8468" t="inlineStr">
        <is>
          <t>10013</t>
        </is>
      </c>
      <c r="D8468" t="inlineStr">
        <is>
          <t>American</t>
        </is>
      </c>
      <c r="E8468" s="8" t="n">
        <v>46168</v>
      </c>
      <c r="F8468" t="inlineStr">
        <is>
          <t>Violations were cited in the following area(s).</t>
        </is>
      </c>
      <c r="G8468" t="inlineStr">
        <is>
          <t>10F</t>
        </is>
      </c>
      <c r="H8468" t="inlineStr">
        <is>
          <t>Non-food contact surface or equipment made of unacceptable material, not kept clean, or not properly sealed, raised, spaced or movable to allow accessibility for cleaning on all sides, above and underneath the unit.</t>
        </is>
      </c>
      <c r="I8468" t="inlineStr">
        <is>
          <t>Not Critical</t>
        </is>
      </c>
      <c r="J8468" t="n">
        <v>23</v>
      </c>
      <c r="L8468" s="9">
        <f>A8468&amp;"-"&amp;TEXT(E8468,"yyyymmdd")</f>
        <v/>
      </c>
    </row>
    <row r="8469">
      <c r="A8469" t="n">
        <v>50118349</v>
      </c>
      <c r="B8469" t="inlineStr">
        <is>
          <t>Brooklyn</t>
        </is>
      </c>
      <c r="C8469" t="inlineStr">
        <is>
          <t>11225</t>
        </is>
      </c>
      <c r="D8469" t="inlineStr">
        <is>
          <t>Thai</t>
        </is>
      </c>
      <c r="E8469" s="8" t="n">
        <v>46168</v>
      </c>
      <c r="F8469" t="inlineStr">
        <is>
          <t>Violations were cited in the following area(s).</t>
        </is>
      </c>
      <c r="G8469" t="inlineStr">
        <is>
          <t>04M</t>
        </is>
      </c>
      <c r="H8469" t="inlineStr">
        <is>
          <t>Live roaches in facility's food or non-food area.</t>
        </is>
      </c>
      <c r="I8469" t="inlineStr">
        <is>
          <t>Critical</t>
        </is>
      </c>
      <c r="J8469" t="n">
        <v>13</v>
      </c>
      <c r="K8469" t="inlineStr">
        <is>
          <t>A</t>
        </is>
      </c>
      <c r="L8469" s="9">
        <f>A8469&amp;"-"&amp;TEXT(E8469,"yyyymmdd")</f>
        <v/>
      </c>
    </row>
    <row r="8470">
      <c r="A8470" t="n">
        <v>50118349</v>
      </c>
      <c r="B8470" t="inlineStr">
        <is>
          <t>Brooklyn</t>
        </is>
      </c>
      <c r="C8470" t="inlineStr">
        <is>
          <t>11225</t>
        </is>
      </c>
      <c r="D8470" t="inlineStr">
        <is>
          <t>Thai</t>
        </is>
      </c>
      <c r="E8470" s="8" t="n">
        <v>46168</v>
      </c>
      <c r="F8470" t="inlineStr">
        <is>
          <t>Violations were cited in the following area(s).</t>
        </is>
      </c>
      <c r="G8470" t="inlineStr">
        <is>
          <t>08A</t>
        </is>
      </c>
      <c r="H8470" t="inlineStr">
        <is>
          <t>Establishment is not free of harborage or conditions conducive to rodents, insects or other pests.</t>
        </is>
      </c>
      <c r="I8470" t="inlineStr">
        <is>
          <t>Not Critical</t>
        </is>
      </c>
      <c r="J8470" t="n">
        <v>13</v>
      </c>
      <c r="K8470" t="inlineStr">
        <is>
          <t>A</t>
        </is>
      </c>
      <c r="L8470" s="9">
        <f>A8470&amp;"-"&amp;TEXT(E8470,"yyyymmdd")</f>
        <v/>
      </c>
    </row>
    <row r="8471">
      <c r="A8471" t="n">
        <v>50118349</v>
      </c>
      <c r="B8471" t="inlineStr">
        <is>
          <t>Brooklyn</t>
        </is>
      </c>
      <c r="C8471" t="inlineStr">
        <is>
          <t>11225</t>
        </is>
      </c>
      <c r="D8471" t="inlineStr">
        <is>
          <t>Thai</t>
        </is>
      </c>
      <c r="E8471" s="8" t="n">
        <v>46168</v>
      </c>
      <c r="F8471" t="inlineStr">
        <is>
          <t>Violations were cited in the following area(s).</t>
        </is>
      </c>
      <c r="G8471" t="inlineStr">
        <is>
          <t>10F</t>
        </is>
      </c>
      <c r="H8471" t="inlineStr">
        <is>
          <t>Non-food contact surface or equipment made of unacceptable material, not kept clean, or not properly sealed, raised, spaced or movable to allow accessibility for cleaning on all sides, above and underneath the unit.</t>
        </is>
      </c>
      <c r="I8471" t="inlineStr">
        <is>
          <t>Not Critical</t>
        </is>
      </c>
      <c r="J8471" t="n">
        <v>13</v>
      </c>
      <c r="K8471" t="inlineStr">
        <is>
          <t>A</t>
        </is>
      </c>
      <c r="L8471" s="9">
        <f>A8471&amp;"-"&amp;TEXT(E8471,"yyyymmdd")</f>
        <v/>
      </c>
    </row>
    <row r="8472">
      <c r="A8472" t="n">
        <v>50118796</v>
      </c>
      <c r="B8472" t="inlineStr">
        <is>
          <t>Manhattan</t>
        </is>
      </c>
      <c r="C8472" t="inlineStr">
        <is>
          <t>10019</t>
        </is>
      </c>
      <c r="D8472" t="inlineStr">
        <is>
          <t>Indian</t>
        </is>
      </c>
      <c r="E8472" s="8" t="n">
        <v>46168</v>
      </c>
      <c r="F8472" t="inlineStr">
        <is>
          <t>Violations were cited in the following area(s).</t>
        </is>
      </c>
      <c r="G8472" t="inlineStr">
        <is>
          <t>06C</t>
        </is>
      </c>
      <c r="H847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472" t="inlineStr">
        <is>
          <t>Critical</t>
        </is>
      </c>
      <c r="J8472" t="n">
        <v>12</v>
      </c>
      <c r="K8472" t="inlineStr">
        <is>
          <t>A</t>
        </is>
      </c>
      <c r="L8472" s="9">
        <f>A8472&amp;"-"&amp;TEXT(E8472,"yyyymmdd")</f>
        <v/>
      </c>
    </row>
    <row r="8473">
      <c r="A8473" t="n">
        <v>50118796</v>
      </c>
      <c r="B8473" t="inlineStr">
        <is>
          <t>Manhattan</t>
        </is>
      </c>
      <c r="C8473" t="inlineStr">
        <is>
          <t>10019</t>
        </is>
      </c>
      <c r="D8473" t="inlineStr">
        <is>
          <t>Indian</t>
        </is>
      </c>
      <c r="E8473" s="8" t="n">
        <v>46168</v>
      </c>
      <c r="F8473" t="inlineStr">
        <is>
          <t>Violations were cited in the following area(s).</t>
        </is>
      </c>
      <c r="G8473" t="inlineStr">
        <is>
          <t>06D</t>
        </is>
      </c>
      <c r="H8473" t="inlineStr">
        <is>
          <t>Food contact surface not properly washed, rinsed and sanitized after each use and following any activity when contamination may have occurred.</t>
        </is>
      </c>
      <c r="I8473" t="inlineStr">
        <is>
          <t>Critical</t>
        </is>
      </c>
      <c r="J8473" t="n">
        <v>12</v>
      </c>
      <c r="K8473" t="inlineStr">
        <is>
          <t>A</t>
        </is>
      </c>
      <c r="L8473" s="9">
        <f>A8473&amp;"-"&amp;TEXT(E8473,"yyyymmdd")</f>
        <v/>
      </c>
    </row>
    <row r="8474">
      <c r="A8474" t="n">
        <v>50118796</v>
      </c>
      <c r="B8474" t="inlineStr">
        <is>
          <t>Manhattan</t>
        </is>
      </c>
      <c r="C8474" t="inlineStr">
        <is>
          <t>10019</t>
        </is>
      </c>
      <c r="D8474" t="inlineStr">
        <is>
          <t>Indian</t>
        </is>
      </c>
      <c r="E8474" s="8" t="n">
        <v>46168</v>
      </c>
      <c r="F8474" t="inlineStr">
        <is>
          <t>Violations were cited in the following area(s).</t>
        </is>
      </c>
      <c r="G8474" t="inlineStr">
        <is>
          <t>10F</t>
        </is>
      </c>
      <c r="H8474" t="inlineStr">
        <is>
          <t>Non-food contact surface or equipment made of unacceptable material, not kept clean, or not properly sealed, raised, spaced or movable to allow accessibility for cleaning on all sides, above and underneath the unit.</t>
        </is>
      </c>
      <c r="I8474" t="inlineStr">
        <is>
          <t>Not Critical</t>
        </is>
      </c>
      <c r="J8474" t="n">
        <v>12</v>
      </c>
      <c r="K8474" t="inlineStr">
        <is>
          <t>A</t>
        </is>
      </c>
      <c r="L8474" s="9">
        <f>A8474&amp;"-"&amp;TEXT(E8474,"yyyymmdd")</f>
        <v/>
      </c>
    </row>
    <row r="8475">
      <c r="A8475" t="n">
        <v>50130466</v>
      </c>
      <c r="B8475" t="inlineStr">
        <is>
          <t>Queens</t>
        </is>
      </c>
      <c r="C8475" t="inlineStr">
        <is>
          <t>11361</t>
        </is>
      </c>
      <c r="D8475" t="inlineStr">
        <is>
          <t>Korean</t>
        </is>
      </c>
      <c r="E8475" s="8" t="n">
        <v>46168</v>
      </c>
      <c r="F8475" t="inlineStr">
        <is>
          <t>Violations were cited in the following area(s).</t>
        </is>
      </c>
      <c r="G8475" t="inlineStr">
        <is>
          <t>02G</t>
        </is>
      </c>
      <c r="H8475" t="inlineStr">
        <is>
          <t>Cold TCS food item held above 41 °F; smoked or processed fish held above 38 °F; intact raw eggs held above 45 °F; or reduced oxygen packaged (ROP) TCS foods held above required temperatures except during active necessary preparation.</t>
        </is>
      </c>
      <c r="I8475" t="inlineStr">
        <is>
          <t>Critical</t>
        </is>
      </c>
      <c r="J8475" t="n">
        <v>24</v>
      </c>
      <c r="L8475" s="9">
        <f>A8475&amp;"-"&amp;TEXT(E8475,"yyyymmdd")</f>
        <v/>
      </c>
    </row>
    <row r="8476">
      <c r="A8476" t="n">
        <v>50130466</v>
      </c>
      <c r="B8476" t="inlineStr">
        <is>
          <t>Queens</t>
        </is>
      </c>
      <c r="C8476" t="inlineStr">
        <is>
          <t>11361</t>
        </is>
      </c>
      <c r="D8476" t="inlineStr">
        <is>
          <t>Korean</t>
        </is>
      </c>
      <c r="E8476" s="8" t="n">
        <v>46168</v>
      </c>
      <c r="F8476" t="inlineStr">
        <is>
          <t>Violations were cited in the following area(s).</t>
        </is>
      </c>
      <c r="G8476" t="inlineStr">
        <is>
          <t>04L</t>
        </is>
      </c>
      <c r="H8476" t="inlineStr">
        <is>
          <t>Evidence of mice or live mice in establishment's food or non-food areas.</t>
        </is>
      </c>
      <c r="I8476" t="inlineStr">
        <is>
          <t>Critical</t>
        </is>
      </c>
      <c r="J8476" t="n">
        <v>24</v>
      </c>
      <c r="L8476" s="9">
        <f>A8476&amp;"-"&amp;TEXT(E8476,"yyyymmdd")</f>
        <v/>
      </c>
    </row>
    <row r="8477">
      <c r="A8477" t="n">
        <v>50130466</v>
      </c>
      <c r="B8477" t="inlineStr">
        <is>
          <t>Queens</t>
        </is>
      </c>
      <c r="C8477" t="inlineStr">
        <is>
          <t>11361</t>
        </is>
      </c>
      <c r="D8477" t="inlineStr">
        <is>
          <t>Korean</t>
        </is>
      </c>
      <c r="E8477" s="8" t="n">
        <v>46168</v>
      </c>
      <c r="F8477" t="inlineStr">
        <is>
          <t>Violations were cited in the following area(s).</t>
        </is>
      </c>
      <c r="G8477" t="inlineStr">
        <is>
          <t>08A</t>
        </is>
      </c>
      <c r="H8477" t="inlineStr">
        <is>
          <t>Establishment is not free of harborage or conditions conducive to rodents, insects or other pests.</t>
        </is>
      </c>
      <c r="I8477" t="inlineStr">
        <is>
          <t>Not Critical</t>
        </is>
      </c>
      <c r="J8477" t="n">
        <v>24</v>
      </c>
      <c r="L8477" s="9">
        <f>A8477&amp;"-"&amp;TEXT(E8477,"yyyymmdd")</f>
        <v/>
      </c>
    </row>
    <row r="8478">
      <c r="A8478" t="n">
        <v>50130466</v>
      </c>
      <c r="B8478" t="inlineStr">
        <is>
          <t>Queens</t>
        </is>
      </c>
      <c r="C8478" t="inlineStr">
        <is>
          <t>11361</t>
        </is>
      </c>
      <c r="D8478" t="inlineStr">
        <is>
          <t>Korean</t>
        </is>
      </c>
      <c r="E8478" s="8" t="n">
        <v>46168</v>
      </c>
      <c r="F8478" t="inlineStr">
        <is>
          <t>Violations were cited in the following area(s).</t>
        </is>
      </c>
      <c r="G8478" t="inlineStr">
        <is>
          <t>09B</t>
        </is>
      </c>
      <c r="H8478" t="inlineStr">
        <is>
          <t>Thawing procedure improper.</t>
        </is>
      </c>
      <c r="I8478" t="inlineStr">
        <is>
          <t>Not Critical</t>
        </is>
      </c>
      <c r="J8478" t="n">
        <v>24</v>
      </c>
      <c r="L8478" s="9">
        <f>A8478&amp;"-"&amp;TEXT(E8478,"yyyymmdd")</f>
        <v/>
      </c>
    </row>
    <row r="8479">
      <c r="A8479" t="n">
        <v>50130466</v>
      </c>
      <c r="B8479" t="inlineStr">
        <is>
          <t>Queens</t>
        </is>
      </c>
      <c r="C8479" t="inlineStr">
        <is>
          <t>11361</t>
        </is>
      </c>
      <c r="D8479" t="inlineStr">
        <is>
          <t>Korean</t>
        </is>
      </c>
      <c r="E8479" s="8" t="n">
        <v>46168</v>
      </c>
      <c r="F8479" t="inlineStr">
        <is>
          <t>Violations were cited in the following area(s).</t>
        </is>
      </c>
      <c r="G8479" t="inlineStr">
        <is>
          <t>10F</t>
        </is>
      </c>
      <c r="H8479" t="inlineStr">
        <is>
          <t>Non-food contact surface or equipment made of unacceptable material, not kept clean, or not properly sealed, raised, spaced or movable to allow accessibility for cleaning on all sides, above and underneath the unit.</t>
        </is>
      </c>
      <c r="I8479" t="inlineStr">
        <is>
          <t>Not Critical</t>
        </is>
      </c>
      <c r="J8479" t="n">
        <v>24</v>
      </c>
      <c r="L8479" s="9">
        <f>A8479&amp;"-"&amp;TEXT(E8479,"yyyymmdd")</f>
        <v/>
      </c>
    </row>
    <row r="8480">
      <c r="A8480" t="n">
        <v>50130805</v>
      </c>
      <c r="B8480" t="inlineStr">
        <is>
          <t>Manhattan</t>
        </is>
      </c>
      <c r="C8480" t="inlineStr">
        <is>
          <t>10019</t>
        </is>
      </c>
      <c r="D8480" t="inlineStr">
        <is>
          <t>American</t>
        </is>
      </c>
      <c r="E8480" s="8" t="n">
        <v>46168</v>
      </c>
      <c r="F8480" t="inlineStr">
        <is>
          <t>Violations were cited in the following area(s).</t>
        </is>
      </c>
      <c r="G8480" t="inlineStr">
        <is>
          <t>02B</t>
        </is>
      </c>
      <c r="H8480" t="inlineStr">
        <is>
          <t>Hot TCS food item not held at or above 140 °F.</t>
        </is>
      </c>
      <c r="I8480" t="inlineStr">
        <is>
          <t>Critical</t>
        </is>
      </c>
      <c r="J8480" t="n">
        <v>13</v>
      </c>
      <c r="K8480" t="inlineStr">
        <is>
          <t>A</t>
        </is>
      </c>
      <c r="L8480" s="9">
        <f>A8480&amp;"-"&amp;TEXT(E8480,"yyyymmdd")</f>
        <v/>
      </c>
    </row>
    <row r="8481">
      <c r="A8481" t="n">
        <v>50130805</v>
      </c>
      <c r="B8481" t="inlineStr">
        <is>
          <t>Manhattan</t>
        </is>
      </c>
      <c r="C8481" t="inlineStr">
        <is>
          <t>10019</t>
        </is>
      </c>
      <c r="D8481" t="inlineStr">
        <is>
          <t>American</t>
        </is>
      </c>
      <c r="E8481" s="8" t="n">
        <v>46168</v>
      </c>
      <c r="F8481" t="inlineStr">
        <is>
          <t>Violations were cited in the following area(s).</t>
        </is>
      </c>
      <c r="G8481" t="inlineStr">
        <is>
          <t>10F</t>
        </is>
      </c>
      <c r="H8481" t="inlineStr">
        <is>
          <t>Non-food contact surface or equipment made of unacceptable material, not kept clean, or not properly sealed, raised, spaced or movable to allow accessibility for cleaning on all sides, above and underneath the unit.</t>
        </is>
      </c>
      <c r="I8481" t="inlineStr">
        <is>
          <t>Not Critical</t>
        </is>
      </c>
      <c r="J8481" t="n">
        <v>13</v>
      </c>
      <c r="K8481" t="inlineStr">
        <is>
          <t>A</t>
        </is>
      </c>
      <c r="L8481" s="9">
        <f>A8481&amp;"-"&amp;TEXT(E8481,"yyyymmdd")</f>
        <v/>
      </c>
    </row>
    <row r="8482">
      <c r="A8482" t="n">
        <v>50132285</v>
      </c>
      <c r="B8482" t="inlineStr">
        <is>
          <t>Brooklyn</t>
        </is>
      </c>
      <c r="C8482" t="inlineStr">
        <is>
          <t>11201</t>
        </is>
      </c>
      <c r="D8482" t="inlineStr">
        <is>
          <t>Thai</t>
        </is>
      </c>
      <c r="E8482" s="8" t="n">
        <v>46168</v>
      </c>
      <c r="F8482" t="inlineStr">
        <is>
          <t>Establishment Closed by DOHMH. Violations were cited in the following area(s) and those requiring immediate action were addressed.</t>
        </is>
      </c>
      <c r="G8482" t="inlineStr">
        <is>
          <t>04L</t>
        </is>
      </c>
      <c r="H8482" t="inlineStr">
        <is>
          <t>Evidence of mice or live mice in establishment's food or non-food areas.</t>
        </is>
      </c>
      <c r="I8482" t="inlineStr">
        <is>
          <t>Critical</t>
        </is>
      </c>
      <c r="J8482" t="n">
        <v>55</v>
      </c>
      <c r="L8482" s="9">
        <f>A8482&amp;"-"&amp;TEXT(E8482,"yyyymmdd")</f>
        <v/>
      </c>
    </row>
    <row r="8483">
      <c r="A8483" t="n">
        <v>50132285</v>
      </c>
      <c r="B8483" t="inlineStr">
        <is>
          <t>Brooklyn</t>
        </is>
      </c>
      <c r="C8483" t="inlineStr">
        <is>
          <t>11201</t>
        </is>
      </c>
      <c r="D8483" t="inlineStr">
        <is>
          <t>Thai</t>
        </is>
      </c>
      <c r="E8483" s="8" t="n">
        <v>46168</v>
      </c>
      <c r="F8483" t="inlineStr">
        <is>
          <t>Establishment Closed by DOHMH. Violations were cited in the following area(s) and those requiring immediate action were addressed.</t>
        </is>
      </c>
      <c r="G8483" t="inlineStr">
        <is>
          <t>06C</t>
        </is>
      </c>
      <c r="H848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483" t="inlineStr">
        <is>
          <t>Critical</t>
        </is>
      </c>
      <c r="J8483" t="n">
        <v>55</v>
      </c>
      <c r="L8483" s="9">
        <f>A8483&amp;"-"&amp;TEXT(E8483,"yyyymmdd")</f>
        <v/>
      </c>
    </row>
    <row r="8484">
      <c r="A8484" t="n">
        <v>50132285</v>
      </c>
      <c r="B8484" t="inlineStr">
        <is>
          <t>Brooklyn</t>
        </is>
      </c>
      <c r="C8484" t="inlineStr">
        <is>
          <t>11201</t>
        </is>
      </c>
      <c r="D8484" t="inlineStr">
        <is>
          <t>Thai</t>
        </is>
      </c>
      <c r="E8484" s="8" t="n">
        <v>46168</v>
      </c>
      <c r="F8484" t="inlineStr">
        <is>
          <t>Establishment Closed by DOHMH. Violations were cited in the following area(s) and those requiring immediate action were addressed.</t>
        </is>
      </c>
      <c r="G8484" t="inlineStr">
        <is>
          <t>06D</t>
        </is>
      </c>
      <c r="H8484" t="inlineStr">
        <is>
          <t>Food contact surface not properly washed, rinsed and sanitized after each use and following any activity when contamination may have occurred.</t>
        </is>
      </c>
      <c r="I8484" t="inlineStr">
        <is>
          <t>Critical</t>
        </is>
      </c>
      <c r="J8484" t="n">
        <v>55</v>
      </c>
      <c r="L8484" s="9">
        <f>A8484&amp;"-"&amp;TEXT(E8484,"yyyymmdd")</f>
        <v/>
      </c>
    </row>
    <row r="8485">
      <c r="A8485" t="n">
        <v>50132285</v>
      </c>
      <c r="B8485" t="inlineStr">
        <is>
          <t>Brooklyn</t>
        </is>
      </c>
      <c r="C8485" t="inlineStr">
        <is>
          <t>11201</t>
        </is>
      </c>
      <c r="D8485" t="inlineStr">
        <is>
          <t>Thai</t>
        </is>
      </c>
      <c r="E8485" s="8" t="n">
        <v>46168</v>
      </c>
      <c r="F8485" t="inlineStr">
        <is>
          <t>Establishment Closed by DOHMH. Violations were cited in the following area(s) and those requiring immediate action were addressed.</t>
        </is>
      </c>
      <c r="G8485" t="inlineStr">
        <is>
          <t>06F</t>
        </is>
      </c>
      <c r="H8485" t="inlineStr">
        <is>
          <t>Wiping cloths not stored clean and dry, or in a sanitizing solution, between uses.</t>
        </is>
      </c>
      <c r="I8485" t="inlineStr">
        <is>
          <t>Critical</t>
        </is>
      </c>
      <c r="J8485" t="n">
        <v>55</v>
      </c>
      <c r="L8485" s="9">
        <f>A8485&amp;"-"&amp;TEXT(E8485,"yyyymmdd")</f>
        <v/>
      </c>
    </row>
    <row r="8486">
      <c r="A8486" t="n">
        <v>50132285</v>
      </c>
      <c r="B8486" t="inlineStr">
        <is>
          <t>Brooklyn</t>
        </is>
      </c>
      <c r="C8486" t="inlineStr">
        <is>
          <t>11201</t>
        </is>
      </c>
      <c r="D8486" t="inlineStr">
        <is>
          <t>Thai</t>
        </is>
      </c>
      <c r="E8486" s="8" t="n">
        <v>46168</v>
      </c>
      <c r="F8486" t="inlineStr">
        <is>
          <t>Establishment Closed by DOHMH. Violations were cited in the following area(s) and those requiring immediate action were addressed.</t>
        </is>
      </c>
      <c r="G8486" t="inlineStr">
        <is>
          <t>08A</t>
        </is>
      </c>
      <c r="H8486" t="inlineStr">
        <is>
          <t>Establishment is not free of harborage or conditions conducive to rodents, insects or other pests.</t>
        </is>
      </c>
      <c r="I8486" t="inlineStr">
        <is>
          <t>Not Critical</t>
        </is>
      </c>
      <c r="J8486" t="n">
        <v>55</v>
      </c>
      <c r="L8486" s="9">
        <f>A8486&amp;"-"&amp;TEXT(E8486,"yyyymmdd")</f>
        <v/>
      </c>
    </row>
    <row r="8487">
      <c r="A8487" t="n">
        <v>50132285</v>
      </c>
      <c r="B8487" t="inlineStr">
        <is>
          <t>Brooklyn</t>
        </is>
      </c>
      <c r="C8487" t="inlineStr">
        <is>
          <t>11201</t>
        </is>
      </c>
      <c r="D8487" t="inlineStr">
        <is>
          <t>Thai</t>
        </is>
      </c>
      <c r="E8487" s="8" t="n">
        <v>46168</v>
      </c>
      <c r="F8487" t="inlineStr">
        <is>
          <t>Establishment Closed by DOHMH. Violations were cited in the following area(s) and those requiring immediate action were addressed.</t>
        </is>
      </c>
      <c r="G8487" t="inlineStr">
        <is>
          <t>08C</t>
        </is>
      </c>
      <c r="H8487" t="inlineStr">
        <is>
          <t>Pesticide not properly labeled or used by unlicensed individual. Pesticide, other toxic chemical improperly used/stored. Unprotected, unlocked bait station used.</t>
        </is>
      </c>
      <c r="I8487" t="inlineStr">
        <is>
          <t>Not Critical</t>
        </is>
      </c>
      <c r="J8487" t="n">
        <v>55</v>
      </c>
      <c r="L8487" s="9">
        <f>A8487&amp;"-"&amp;TEXT(E8487,"yyyymmdd")</f>
        <v/>
      </c>
    </row>
    <row r="8488">
      <c r="A8488" t="n">
        <v>50132285</v>
      </c>
      <c r="B8488" t="inlineStr">
        <is>
          <t>Brooklyn</t>
        </is>
      </c>
      <c r="C8488" t="inlineStr">
        <is>
          <t>11201</t>
        </is>
      </c>
      <c r="D8488" t="inlineStr">
        <is>
          <t>Thai</t>
        </is>
      </c>
      <c r="E8488" s="8" t="n">
        <v>46168</v>
      </c>
      <c r="F8488" t="inlineStr">
        <is>
          <t>Establishment Closed by DOHMH. Violations were cited in the following area(s) and those requiring immediate action were addressed.</t>
        </is>
      </c>
      <c r="G8488" t="inlineStr">
        <is>
          <t>10F</t>
        </is>
      </c>
      <c r="H8488" t="inlineStr">
        <is>
          <t>Non-food contact surface or equipment made of unacceptable material, not kept clean, or not properly sealed, raised, spaced or movable to allow accessibility for cleaning on all sides, above and underneath the unit.</t>
        </is>
      </c>
      <c r="I8488" t="inlineStr">
        <is>
          <t>Not Critical</t>
        </is>
      </c>
      <c r="J8488" t="n">
        <v>55</v>
      </c>
      <c r="L8488" s="9">
        <f>A8488&amp;"-"&amp;TEXT(E8488,"yyyymmdd")</f>
        <v/>
      </c>
    </row>
    <row r="8489">
      <c r="A8489" t="n">
        <v>50133581</v>
      </c>
      <c r="B8489" t="inlineStr">
        <is>
          <t>Manhattan</t>
        </is>
      </c>
      <c r="C8489" t="inlineStr">
        <is>
          <t>10006</t>
        </is>
      </c>
      <c r="D8489" t="inlineStr">
        <is>
          <t>Bakery Products/Desserts</t>
        </is>
      </c>
      <c r="E8489" s="8" t="n">
        <v>46168</v>
      </c>
      <c r="F8489" t="inlineStr">
        <is>
          <t>Violations were cited in the following area(s).</t>
        </is>
      </c>
      <c r="G8489" t="inlineStr">
        <is>
          <t>02B</t>
        </is>
      </c>
      <c r="H8489" t="inlineStr">
        <is>
          <t>Hot TCS food item not held at or above 140 °F.</t>
        </is>
      </c>
      <c r="I8489" t="inlineStr">
        <is>
          <t>Critical</t>
        </is>
      </c>
      <c r="J8489" t="n">
        <v>26</v>
      </c>
      <c r="L8489" s="9">
        <f>A8489&amp;"-"&amp;TEXT(E8489,"yyyymmdd")</f>
        <v/>
      </c>
    </row>
    <row r="8490">
      <c r="A8490" t="n">
        <v>50133581</v>
      </c>
      <c r="B8490" t="inlineStr">
        <is>
          <t>Manhattan</t>
        </is>
      </c>
      <c r="C8490" t="inlineStr">
        <is>
          <t>10006</t>
        </is>
      </c>
      <c r="D8490" t="inlineStr">
        <is>
          <t>Bakery Products/Desserts</t>
        </is>
      </c>
      <c r="E8490" s="8" t="n">
        <v>46168</v>
      </c>
      <c r="F8490" t="inlineStr">
        <is>
          <t>Violations were cited in the following area(s).</t>
        </is>
      </c>
      <c r="G8490" t="inlineStr">
        <is>
          <t>02G</t>
        </is>
      </c>
      <c r="H8490" t="inlineStr">
        <is>
          <t>Cold TCS food item held above 41 °F; smoked or processed fish held above 38 °F; intact raw eggs held above 45 °F; or reduced oxygen packaged (ROP) TCS foods held above required temperatures except during active necessary preparation.</t>
        </is>
      </c>
      <c r="I8490" t="inlineStr">
        <is>
          <t>Critical</t>
        </is>
      </c>
      <c r="J8490" t="n">
        <v>26</v>
      </c>
      <c r="L8490" s="9">
        <f>A8490&amp;"-"&amp;TEXT(E8490,"yyyymmdd")</f>
        <v/>
      </c>
    </row>
    <row r="8491">
      <c r="A8491" t="n">
        <v>50133581</v>
      </c>
      <c r="B8491" t="inlineStr">
        <is>
          <t>Manhattan</t>
        </is>
      </c>
      <c r="C8491" t="inlineStr">
        <is>
          <t>10006</t>
        </is>
      </c>
      <c r="D8491" t="inlineStr">
        <is>
          <t>Bakery Products/Desserts</t>
        </is>
      </c>
      <c r="E8491" s="8" t="n">
        <v>46168</v>
      </c>
      <c r="F8491" t="inlineStr">
        <is>
          <t>Violations were cited in the following area(s).</t>
        </is>
      </c>
      <c r="G8491" t="inlineStr">
        <is>
          <t>10F</t>
        </is>
      </c>
      <c r="H8491" t="inlineStr">
        <is>
          <t>Non-food contact surface or equipment made of unacceptable material, not kept clean, or not properly sealed, raised, spaced or movable to allow accessibility for cleaning on all sides, above and underneath the unit.</t>
        </is>
      </c>
      <c r="I8491" t="inlineStr">
        <is>
          <t>Not Critical</t>
        </is>
      </c>
      <c r="J8491" t="n">
        <v>26</v>
      </c>
      <c r="L8491" s="9">
        <f>A8491&amp;"-"&amp;TEXT(E8491,"yyyymmdd")</f>
        <v/>
      </c>
    </row>
    <row r="8492">
      <c r="A8492" t="n">
        <v>50133581</v>
      </c>
      <c r="B8492" t="inlineStr">
        <is>
          <t>Manhattan</t>
        </is>
      </c>
      <c r="C8492" t="inlineStr">
        <is>
          <t>10006</t>
        </is>
      </c>
      <c r="D8492" t="inlineStr">
        <is>
          <t>Bakery Products/Desserts</t>
        </is>
      </c>
      <c r="E8492" s="8" t="n">
        <v>46168</v>
      </c>
      <c r="F8492" t="inlineStr">
        <is>
          <t>Violations were cited in the following area(s).</t>
        </is>
      </c>
      <c r="G8492" t="inlineStr">
        <is>
          <t>10H</t>
        </is>
      </c>
      <c r="H8492" t="inlineStr">
        <is>
          <t>Single service article not provided. Single service article reused or not protected from contamination when transported, stored, dispensed. Drinking straws not completely enclosed in wrapper or dispensed from a sanitary device.</t>
        </is>
      </c>
      <c r="I8492" t="inlineStr">
        <is>
          <t>Not Critical</t>
        </is>
      </c>
      <c r="J8492" t="n">
        <v>26</v>
      </c>
      <c r="L8492" s="9">
        <f>A8492&amp;"-"&amp;TEXT(E8492,"yyyymmdd")</f>
        <v/>
      </c>
    </row>
    <row r="8493">
      <c r="A8493" t="n">
        <v>50137812</v>
      </c>
      <c r="B8493" t="inlineStr">
        <is>
          <t>Manhattan</t>
        </is>
      </c>
      <c r="C8493" t="inlineStr">
        <is>
          <t>10019</t>
        </is>
      </c>
      <c r="D8493" t="inlineStr">
        <is>
          <t>Mexican</t>
        </is>
      </c>
      <c r="E8493" s="8" t="n">
        <v>46168</v>
      </c>
      <c r="F8493" t="inlineStr">
        <is>
          <t>Violations were cited in the following area(s).</t>
        </is>
      </c>
      <c r="G8493" t="inlineStr">
        <is>
          <t>04L</t>
        </is>
      </c>
      <c r="H8493" t="inlineStr">
        <is>
          <t>Evidence of mice or live mice in establishment's food or non-food areas.</t>
        </is>
      </c>
      <c r="I8493" t="inlineStr">
        <is>
          <t>Critical</t>
        </is>
      </c>
      <c r="J8493" t="n">
        <v>28</v>
      </c>
      <c r="L8493" s="9">
        <f>A8493&amp;"-"&amp;TEXT(E8493,"yyyymmdd")</f>
        <v/>
      </c>
    </row>
    <row r="8494">
      <c r="A8494" t="n">
        <v>50137812</v>
      </c>
      <c r="B8494" t="inlineStr">
        <is>
          <t>Manhattan</t>
        </is>
      </c>
      <c r="C8494" t="inlineStr">
        <is>
          <t>10019</t>
        </is>
      </c>
      <c r="D8494" t="inlineStr">
        <is>
          <t>Mexican</t>
        </is>
      </c>
      <c r="E8494" s="8" t="n">
        <v>46168</v>
      </c>
      <c r="F8494" t="inlineStr">
        <is>
          <t>Violations were cited in the following area(s).</t>
        </is>
      </c>
      <c r="G8494" t="inlineStr">
        <is>
          <t>04N</t>
        </is>
      </c>
      <c r="H8494" t="inlineStr">
        <is>
          <t>Filth flies or food/refuse/sewage associated with (FRSA) flies or other nuisance pests in establishment’s food and/or non-food areas. FRSA flies include house flies, blow flies, bottle flies, flesh flies, drain flies, Phorid flies and fruit flies.</t>
        </is>
      </c>
      <c r="I8494" t="inlineStr">
        <is>
          <t>Critical</t>
        </is>
      </c>
      <c r="J8494" t="n">
        <v>28</v>
      </c>
      <c r="L8494" s="9">
        <f>A8494&amp;"-"&amp;TEXT(E8494,"yyyymmdd")</f>
        <v/>
      </c>
    </row>
    <row r="8495">
      <c r="A8495" t="n">
        <v>50137812</v>
      </c>
      <c r="B8495" t="inlineStr">
        <is>
          <t>Manhattan</t>
        </is>
      </c>
      <c r="C8495" t="inlineStr">
        <is>
          <t>10019</t>
        </is>
      </c>
      <c r="D8495" t="inlineStr">
        <is>
          <t>Mexican</t>
        </is>
      </c>
      <c r="E8495" s="8" t="n">
        <v>46168</v>
      </c>
      <c r="F8495" t="inlineStr">
        <is>
          <t>Violations were cited in the following area(s).</t>
        </is>
      </c>
      <c r="G8495" t="inlineStr">
        <is>
          <t>06D</t>
        </is>
      </c>
      <c r="H8495" t="inlineStr">
        <is>
          <t>Food contact surface not properly washed, rinsed and sanitized after each use and following any activity when contamination may have occurred.</t>
        </is>
      </c>
      <c r="I8495" t="inlineStr">
        <is>
          <t>Critical</t>
        </is>
      </c>
      <c r="J8495" t="n">
        <v>28</v>
      </c>
      <c r="L8495" s="9">
        <f>A8495&amp;"-"&amp;TEXT(E8495,"yyyymmdd")</f>
        <v/>
      </c>
    </row>
    <row r="8496">
      <c r="A8496" t="n">
        <v>50137812</v>
      </c>
      <c r="B8496" t="inlineStr">
        <is>
          <t>Manhattan</t>
        </is>
      </c>
      <c r="C8496" t="inlineStr">
        <is>
          <t>10019</t>
        </is>
      </c>
      <c r="D8496" t="inlineStr">
        <is>
          <t>Mexican</t>
        </is>
      </c>
      <c r="E8496" s="8" t="n">
        <v>46168</v>
      </c>
      <c r="F8496" t="inlineStr">
        <is>
          <t>Violations were cited in the following area(s).</t>
        </is>
      </c>
      <c r="G8496" t="inlineStr">
        <is>
          <t>08A</t>
        </is>
      </c>
      <c r="H8496" t="inlineStr">
        <is>
          <t>Establishment is not free of harborage or conditions conducive to rodents, insects or other pests.</t>
        </is>
      </c>
      <c r="I8496" t="inlineStr">
        <is>
          <t>Not Critical</t>
        </is>
      </c>
      <c r="J8496" t="n">
        <v>28</v>
      </c>
      <c r="L8496" s="9">
        <f>A8496&amp;"-"&amp;TEXT(E8496,"yyyymmdd")</f>
        <v/>
      </c>
    </row>
    <row r="8497">
      <c r="A8497" t="n">
        <v>50137812</v>
      </c>
      <c r="B8497" t="inlineStr">
        <is>
          <t>Manhattan</t>
        </is>
      </c>
      <c r="C8497" t="inlineStr">
        <is>
          <t>10019</t>
        </is>
      </c>
      <c r="D8497" t="inlineStr">
        <is>
          <t>Mexican</t>
        </is>
      </c>
      <c r="E8497" s="8" t="n">
        <v>46168</v>
      </c>
      <c r="F8497" t="inlineStr">
        <is>
          <t>Violations were cited in the following area(s).</t>
        </is>
      </c>
      <c r="G8497" t="inlineStr">
        <is>
          <t>08B</t>
        </is>
      </c>
      <c r="H8497"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8497" t="inlineStr">
        <is>
          <t>Not Critical</t>
        </is>
      </c>
      <c r="J8497" t="n">
        <v>28</v>
      </c>
      <c r="L8497" s="9">
        <f>A8497&amp;"-"&amp;TEXT(E8497,"yyyymmdd")</f>
        <v/>
      </c>
    </row>
    <row r="8498">
      <c r="A8498" t="n">
        <v>50137812</v>
      </c>
      <c r="B8498" t="inlineStr">
        <is>
          <t>Manhattan</t>
        </is>
      </c>
      <c r="C8498" t="inlineStr">
        <is>
          <t>10019</t>
        </is>
      </c>
      <c r="D8498" t="inlineStr">
        <is>
          <t>Mexican</t>
        </is>
      </c>
      <c r="E8498" s="8" t="n">
        <v>46168</v>
      </c>
      <c r="F8498" t="inlineStr">
        <is>
          <t>Violations were cited in the following area(s).</t>
        </is>
      </c>
      <c r="G8498" t="inlineStr">
        <is>
          <t>10F</t>
        </is>
      </c>
      <c r="H8498" t="inlineStr">
        <is>
          <t>Non-food contact surface or equipment made of unacceptable material, not kept clean, or not properly sealed, raised, spaced or movable to allow accessibility for cleaning on all sides, above and underneath the unit.</t>
        </is>
      </c>
      <c r="I8498" t="inlineStr">
        <is>
          <t>Not Critical</t>
        </is>
      </c>
      <c r="J8498" t="n">
        <v>28</v>
      </c>
      <c r="L8498" s="9">
        <f>A8498&amp;"-"&amp;TEXT(E8498,"yyyymmdd")</f>
        <v/>
      </c>
    </row>
    <row r="8499">
      <c r="A8499" t="n">
        <v>50137812</v>
      </c>
      <c r="B8499" t="inlineStr">
        <is>
          <t>Manhattan</t>
        </is>
      </c>
      <c r="C8499" t="inlineStr">
        <is>
          <t>10019</t>
        </is>
      </c>
      <c r="D8499" t="inlineStr">
        <is>
          <t>Mexican</t>
        </is>
      </c>
      <c r="E8499" s="8" t="n">
        <v>46168</v>
      </c>
      <c r="F8499" t="inlineStr">
        <is>
          <t>Violations were cited in the following area(s).</t>
        </is>
      </c>
      <c r="G8499" t="inlineStr">
        <is>
          <t>10G</t>
        </is>
      </c>
      <c r="H8499" t="inlineStr">
        <is>
          <t>Dishwashing and ware washing: Cleaning and sanitizing of tableware, including dishes, utensils, and equipment deficient.</t>
        </is>
      </c>
      <c r="I8499" t="inlineStr">
        <is>
          <t>Not Critical</t>
        </is>
      </c>
      <c r="J8499" t="n">
        <v>28</v>
      </c>
      <c r="L8499" s="9">
        <f>A8499&amp;"-"&amp;TEXT(E8499,"yyyymmdd")</f>
        <v/>
      </c>
    </row>
    <row r="8500">
      <c r="A8500" t="n">
        <v>50141513</v>
      </c>
      <c r="B8500" t="inlineStr">
        <is>
          <t>Manhattan</t>
        </is>
      </c>
      <c r="C8500" t="inlineStr">
        <is>
          <t>10013</t>
        </is>
      </c>
      <c r="D8500" t="inlineStr">
        <is>
          <t>Bakery Products/Desserts</t>
        </is>
      </c>
      <c r="E8500" s="8" t="n">
        <v>46168</v>
      </c>
      <c r="F8500" t="inlineStr">
        <is>
          <t>Violations were cited in the following area(s).</t>
        </is>
      </c>
      <c r="G8500" t="inlineStr">
        <is>
          <t>02B</t>
        </is>
      </c>
      <c r="H8500" t="inlineStr">
        <is>
          <t>Hot TCS food item not held at or above 140 °F.</t>
        </is>
      </c>
      <c r="I8500" t="inlineStr">
        <is>
          <t>Critical</t>
        </is>
      </c>
      <c r="J8500" t="n">
        <v>45</v>
      </c>
      <c r="L8500" s="9">
        <f>A8500&amp;"-"&amp;TEXT(E8500,"yyyymmdd")</f>
        <v/>
      </c>
    </row>
    <row r="8501">
      <c r="A8501" t="n">
        <v>50141513</v>
      </c>
      <c r="B8501" t="inlineStr">
        <is>
          <t>Manhattan</t>
        </is>
      </c>
      <c r="C8501" t="inlineStr">
        <is>
          <t>10013</t>
        </is>
      </c>
      <c r="D8501" t="inlineStr">
        <is>
          <t>Bakery Products/Desserts</t>
        </is>
      </c>
      <c r="E8501" s="8" t="n">
        <v>46168</v>
      </c>
      <c r="F8501" t="inlineStr">
        <is>
          <t>Violations were cited in the following area(s).</t>
        </is>
      </c>
      <c r="G8501" t="inlineStr">
        <is>
          <t>02H</t>
        </is>
      </c>
      <c r="H8501" t="inlineStr">
        <is>
          <t>After cooking or removal from hot holding, TCS food not cooled by an approved method whereby the internal temperature is reduced from 140 °F to 70 °F or less within 2 hours, and from 70 °F to 41 °F or less within 4 additional hours.</t>
        </is>
      </c>
      <c r="I8501" t="inlineStr">
        <is>
          <t>Critical</t>
        </is>
      </c>
      <c r="J8501" t="n">
        <v>45</v>
      </c>
      <c r="L8501" s="9">
        <f>A8501&amp;"-"&amp;TEXT(E8501,"yyyymmdd")</f>
        <v/>
      </c>
    </row>
    <row r="8502">
      <c r="A8502" t="n">
        <v>50141513</v>
      </c>
      <c r="B8502" t="inlineStr">
        <is>
          <t>Manhattan</t>
        </is>
      </c>
      <c r="C8502" t="inlineStr">
        <is>
          <t>10013</t>
        </is>
      </c>
      <c r="D8502" t="inlineStr">
        <is>
          <t>Bakery Products/Desserts</t>
        </is>
      </c>
      <c r="E8502" s="8" t="n">
        <v>46168</v>
      </c>
      <c r="F8502" t="inlineStr">
        <is>
          <t>Violations were cited in the following area(s).</t>
        </is>
      </c>
      <c r="G8502" t="inlineStr">
        <is>
          <t>04H</t>
        </is>
      </c>
      <c r="H8502" t="inlineStr">
        <is>
          <t>Raw, cooked or prepared food is adulterated, contaminated, cross-contaminated, or not discarded in accordance with HACCP plan.</t>
        </is>
      </c>
      <c r="I8502" t="inlineStr">
        <is>
          <t>Critical</t>
        </is>
      </c>
      <c r="J8502" t="n">
        <v>45</v>
      </c>
      <c r="L8502" s="9">
        <f>A8502&amp;"-"&amp;TEXT(E8502,"yyyymmdd")</f>
        <v/>
      </c>
    </row>
    <row r="8503">
      <c r="A8503" t="n">
        <v>50141513</v>
      </c>
      <c r="B8503" t="inlineStr">
        <is>
          <t>Manhattan</t>
        </is>
      </c>
      <c r="C8503" t="inlineStr">
        <is>
          <t>10013</t>
        </is>
      </c>
      <c r="D8503" t="inlineStr">
        <is>
          <t>Bakery Products/Desserts</t>
        </is>
      </c>
      <c r="E8503" s="8" t="n">
        <v>46168</v>
      </c>
      <c r="F8503" t="inlineStr">
        <is>
          <t>Violations were cited in the following area(s).</t>
        </is>
      </c>
      <c r="G8503" t="inlineStr">
        <is>
          <t>04M</t>
        </is>
      </c>
      <c r="H8503" t="inlineStr">
        <is>
          <t>Live roaches in facility's food or non-food area.</t>
        </is>
      </c>
      <c r="I8503" t="inlineStr">
        <is>
          <t>Critical</t>
        </is>
      </c>
      <c r="J8503" t="n">
        <v>45</v>
      </c>
      <c r="L8503" s="9">
        <f>A8503&amp;"-"&amp;TEXT(E8503,"yyyymmdd")</f>
        <v/>
      </c>
    </row>
    <row r="8504">
      <c r="A8504" t="n">
        <v>50141513</v>
      </c>
      <c r="B8504" t="inlineStr">
        <is>
          <t>Manhattan</t>
        </is>
      </c>
      <c r="C8504" t="inlineStr">
        <is>
          <t>10013</t>
        </is>
      </c>
      <c r="D8504" t="inlineStr">
        <is>
          <t>Bakery Products/Desserts</t>
        </is>
      </c>
      <c r="E8504" s="8" t="n">
        <v>46168</v>
      </c>
      <c r="F8504" t="inlineStr">
        <is>
          <t>Violations were cited in the following area(s).</t>
        </is>
      </c>
      <c r="G8504" t="inlineStr">
        <is>
          <t>06C</t>
        </is>
      </c>
      <c r="H85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504" t="inlineStr">
        <is>
          <t>Critical</t>
        </is>
      </c>
      <c r="J8504" t="n">
        <v>45</v>
      </c>
      <c r="L8504" s="9">
        <f>A8504&amp;"-"&amp;TEXT(E8504,"yyyymmdd")</f>
        <v/>
      </c>
    </row>
    <row r="8505">
      <c r="A8505" t="n">
        <v>50141513</v>
      </c>
      <c r="B8505" t="inlineStr">
        <is>
          <t>Manhattan</t>
        </is>
      </c>
      <c r="C8505" t="inlineStr">
        <is>
          <t>10013</t>
        </is>
      </c>
      <c r="D8505" t="inlineStr">
        <is>
          <t>Bakery Products/Desserts</t>
        </is>
      </c>
      <c r="E8505" s="8" t="n">
        <v>46168</v>
      </c>
      <c r="F8505" t="inlineStr">
        <is>
          <t>Violations were cited in the following area(s).</t>
        </is>
      </c>
      <c r="G8505" t="inlineStr">
        <is>
          <t>06E</t>
        </is>
      </c>
      <c r="H8505" t="inlineStr">
        <is>
          <t>Sanitized equipment or utensil, including in-use food dispensing utensil, improperly used or stored.</t>
        </is>
      </c>
      <c r="I8505" t="inlineStr">
        <is>
          <t>Critical</t>
        </is>
      </c>
      <c r="J8505" t="n">
        <v>45</v>
      </c>
      <c r="L8505" s="9">
        <f>A8505&amp;"-"&amp;TEXT(E8505,"yyyymmdd")</f>
        <v/>
      </c>
    </row>
    <row r="8506">
      <c r="A8506" t="n">
        <v>50141513</v>
      </c>
      <c r="B8506" t="inlineStr">
        <is>
          <t>Manhattan</t>
        </is>
      </c>
      <c r="C8506" t="inlineStr">
        <is>
          <t>10013</t>
        </is>
      </c>
      <c r="D8506" t="inlineStr">
        <is>
          <t>Bakery Products/Desserts</t>
        </is>
      </c>
      <c r="E8506" s="8" t="n">
        <v>46168</v>
      </c>
      <c r="F8506" t="inlineStr">
        <is>
          <t>Violations were cited in the following area(s).</t>
        </is>
      </c>
      <c r="G8506" t="inlineStr">
        <is>
          <t>08A</t>
        </is>
      </c>
      <c r="H8506" t="inlineStr">
        <is>
          <t>Establishment is not free of harborage or conditions conducive to rodents, insects or other pests.</t>
        </is>
      </c>
      <c r="I8506" t="inlineStr">
        <is>
          <t>Not Critical</t>
        </is>
      </c>
      <c r="J8506" t="n">
        <v>45</v>
      </c>
      <c r="L8506" s="9">
        <f>A8506&amp;"-"&amp;TEXT(E8506,"yyyymmdd")</f>
        <v/>
      </c>
    </row>
    <row r="8507">
      <c r="A8507" t="n">
        <v>50141513</v>
      </c>
      <c r="B8507" t="inlineStr">
        <is>
          <t>Manhattan</t>
        </is>
      </c>
      <c r="C8507" t="inlineStr">
        <is>
          <t>10013</t>
        </is>
      </c>
      <c r="D8507" t="inlineStr">
        <is>
          <t>Bakery Products/Desserts</t>
        </is>
      </c>
      <c r="E8507" s="8" t="n">
        <v>46168</v>
      </c>
      <c r="F8507" t="inlineStr">
        <is>
          <t>Violations were cited in the following area(s).</t>
        </is>
      </c>
      <c r="G8507" t="inlineStr">
        <is>
          <t>10B</t>
        </is>
      </c>
      <c r="H8507" t="inlineStr">
        <is>
          <t>Anti-siphonage or back-flow prevention device not provided where required; equipment or floor not properly drained; sewage disposal system in disrepair or not functioning properly. Condensation or liquid waste improperly disposed of.</t>
        </is>
      </c>
      <c r="I8507" t="inlineStr">
        <is>
          <t>Not Critical</t>
        </is>
      </c>
      <c r="J8507" t="n">
        <v>45</v>
      </c>
      <c r="L8507" s="9">
        <f>A8507&amp;"-"&amp;TEXT(E8507,"yyyymmdd")</f>
        <v/>
      </c>
    </row>
    <row r="8508">
      <c r="A8508" t="n">
        <v>50144074</v>
      </c>
      <c r="B8508" t="inlineStr">
        <is>
          <t>Manhattan</t>
        </is>
      </c>
      <c r="C8508" t="inlineStr">
        <is>
          <t>10011</t>
        </is>
      </c>
      <c r="D8508" t="inlineStr">
        <is>
          <t>Other</t>
        </is>
      </c>
      <c r="E8508" s="8" t="n">
        <v>46168</v>
      </c>
      <c r="F8508" t="inlineStr">
        <is>
          <t>Violations were cited in the following area(s).</t>
        </is>
      </c>
      <c r="G8508" t="inlineStr">
        <is>
          <t>06C</t>
        </is>
      </c>
      <c r="H850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508" t="inlineStr">
        <is>
          <t>Critical</t>
        </is>
      </c>
      <c r="J8508" t="n">
        <v>9</v>
      </c>
      <c r="K8508" t="inlineStr">
        <is>
          <t>A</t>
        </is>
      </c>
      <c r="L8508" s="9">
        <f>A8508&amp;"-"&amp;TEXT(E8508,"yyyymmdd")</f>
        <v/>
      </c>
    </row>
    <row r="8509">
      <c r="A8509" t="n">
        <v>50144074</v>
      </c>
      <c r="B8509" t="inlineStr">
        <is>
          <t>Manhattan</t>
        </is>
      </c>
      <c r="C8509" t="inlineStr">
        <is>
          <t>10011</t>
        </is>
      </c>
      <c r="D8509" t="inlineStr">
        <is>
          <t>Other</t>
        </is>
      </c>
      <c r="E8509" s="8" t="n">
        <v>46168</v>
      </c>
      <c r="F8509" t="inlineStr">
        <is>
          <t>Violations were cited in the following area(s).</t>
        </is>
      </c>
      <c r="G8509" t="inlineStr">
        <is>
          <t>09C</t>
        </is>
      </c>
      <c r="H8509" t="inlineStr">
        <is>
          <t>Design, construction, materials used or maintenance of food contact surface improper. Surface not easily cleanable, sanitized and maintained.</t>
        </is>
      </c>
      <c r="I8509" t="inlineStr">
        <is>
          <t>Not Critical</t>
        </is>
      </c>
      <c r="J8509" t="n">
        <v>9</v>
      </c>
      <c r="K8509" t="inlineStr">
        <is>
          <t>A</t>
        </is>
      </c>
      <c r="L8509" s="9">
        <f>A8509&amp;"-"&amp;TEXT(E8509,"yyyymmdd")</f>
        <v/>
      </c>
    </row>
    <row r="8510">
      <c r="A8510" t="n">
        <v>50144074</v>
      </c>
      <c r="B8510" t="inlineStr">
        <is>
          <t>Manhattan</t>
        </is>
      </c>
      <c r="C8510" t="inlineStr">
        <is>
          <t>10011</t>
        </is>
      </c>
      <c r="D8510" t="inlineStr">
        <is>
          <t>Other</t>
        </is>
      </c>
      <c r="E8510" s="8" t="n">
        <v>46168</v>
      </c>
      <c r="F8510" t="inlineStr">
        <is>
          <t>Violations were cited in the following area(s).</t>
        </is>
      </c>
      <c r="G8510" t="inlineStr">
        <is>
          <t>10B</t>
        </is>
      </c>
      <c r="H8510" t="inlineStr">
        <is>
          <t>Anti-siphonage or back-flow prevention device not provided where required; equipment or floor not properly drained; sewage disposal system in disrepair or not functioning properly. Condensation or liquid waste improperly disposed of.</t>
        </is>
      </c>
      <c r="I8510" t="inlineStr">
        <is>
          <t>Not Critical</t>
        </is>
      </c>
      <c r="J8510" t="n">
        <v>9</v>
      </c>
      <c r="K8510" t="inlineStr">
        <is>
          <t>A</t>
        </is>
      </c>
      <c r="L8510" s="9">
        <f>A8510&amp;"-"&amp;TEXT(E8510,"yyyymmdd")</f>
        <v/>
      </c>
    </row>
    <row r="8511">
      <c r="A8511" t="n">
        <v>50146153</v>
      </c>
      <c r="B8511" t="inlineStr">
        <is>
          <t>Manhattan</t>
        </is>
      </c>
      <c r="C8511" t="inlineStr">
        <is>
          <t>10007</t>
        </is>
      </c>
      <c r="D8511" t="inlineStr">
        <is>
          <t>Sandwiches/Salads/Mixed Buffet</t>
        </is>
      </c>
      <c r="E8511" s="8" t="n">
        <v>46168</v>
      </c>
      <c r="F8511" t="inlineStr">
        <is>
          <t>Violations were cited in the following area(s).</t>
        </is>
      </c>
      <c r="G8511" t="inlineStr">
        <is>
          <t>06C</t>
        </is>
      </c>
      <c r="H851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511" t="inlineStr">
        <is>
          <t>Critical</t>
        </is>
      </c>
      <c r="J8511" t="n">
        <v>12</v>
      </c>
      <c r="K8511" t="inlineStr">
        <is>
          <t>A</t>
        </is>
      </c>
      <c r="L8511" s="9">
        <f>A8511&amp;"-"&amp;TEXT(E8511,"yyyymmdd")</f>
        <v/>
      </c>
    </row>
    <row r="8512">
      <c r="A8512" t="n">
        <v>50146153</v>
      </c>
      <c r="B8512" t="inlineStr">
        <is>
          <t>Manhattan</t>
        </is>
      </c>
      <c r="C8512" t="inlineStr">
        <is>
          <t>10007</t>
        </is>
      </c>
      <c r="D8512" t="inlineStr">
        <is>
          <t>Sandwiches/Salads/Mixed Buffet</t>
        </is>
      </c>
      <c r="E8512" s="8" t="n">
        <v>46168</v>
      </c>
      <c r="F8512" t="inlineStr">
        <is>
          <t>Violations were cited in the following area(s).</t>
        </is>
      </c>
      <c r="G8512" t="inlineStr">
        <is>
          <t>10F</t>
        </is>
      </c>
      <c r="H8512" t="inlineStr">
        <is>
          <t>Non-food contact surface or equipment made of unacceptable material, not kept clean, or not properly sealed, raised, spaced or movable to allow accessibility for cleaning on all sides, above and underneath the unit.</t>
        </is>
      </c>
      <c r="I8512" t="inlineStr">
        <is>
          <t>Not Critical</t>
        </is>
      </c>
      <c r="J8512" t="n">
        <v>12</v>
      </c>
      <c r="K8512" t="inlineStr">
        <is>
          <t>A</t>
        </is>
      </c>
      <c r="L8512" s="9">
        <f>A8512&amp;"-"&amp;TEXT(E8512,"yyyymmdd")</f>
        <v/>
      </c>
    </row>
    <row r="8513">
      <c r="A8513" t="n">
        <v>50151859</v>
      </c>
      <c r="B8513" t="inlineStr">
        <is>
          <t>Manhattan</t>
        </is>
      </c>
      <c r="C8513" t="inlineStr">
        <is>
          <t>10013</t>
        </is>
      </c>
      <c r="D8513" t="inlineStr">
        <is>
          <t>Pizza</t>
        </is>
      </c>
      <c r="E8513" s="8" t="n">
        <v>46168</v>
      </c>
      <c r="F8513" t="inlineStr">
        <is>
          <t>Violations were cited in the following area(s).</t>
        </is>
      </c>
      <c r="G8513" t="inlineStr">
        <is>
          <t>02B</t>
        </is>
      </c>
      <c r="H8513" t="inlineStr">
        <is>
          <t>Hot TCS food item not held at or above 140 °F.</t>
        </is>
      </c>
      <c r="I8513" t="inlineStr">
        <is>
          <t>Critical</t>
        </is>
      </c>
      <c r="J8513" t="n">
        <v>49</v>
      </c>
      <c r="L8513" s="9">
        <f>A8513&amp;"-"&amp;TEXT(E8513,"yyyymmdd")</f>
        <v/>
      </c>
    </row>
    <row r="8514">
      <c r="A8514" t="n">
        <v>50151859</v>
      </c>
      <c r="B8514" t="inlineStr">
        <is>
          <t>Manhattan</t>
        </is>
      </c>
      <c r="C8514" t="inlineStr">
        <is>
          <t>10013</t>
        </is>
      </c>
      <c r="D8514" t="inlineStr">
        <is>
          <t>Pizza</t>
        </is>
      </c>
      <c r="E8514" s="8" t="n">
        <v>46168</v>
      </c>
      <c r="F8514" t="inlineStr">
        <is>
          <t>Violations were cited in the following area(s).</t>
        </is>
      </c>
      <c r="G8514" t="inlineStr">
        <is>
          <t>02G</t>
        </is>
      </c>
      <c r="H8514" t="inlineStr">
        <is>
          <t>Cold TCS food item held above 41 °F; smoked or processed fish held above 38 °F; intact raw eggs held above 45 °F; or reduced oxygen packaged (ROP) TCS foods held above required temperatures except during active necessary preparation.</t>
        </is>
      </c>
      <c r="I8514" t="inlineStr">
        <is>
          <t>Critical</t>
        </is>
      </c>
      <c r="J8514" t="n">
        <v>49</v>
      </c>
      <c r="L8514" s="9">
        <f>A8514&amp;"-"&amp;TEXT(E8514,"yyyymmdd")</f>
        <v/>
      </c>
    </row>
    <row r="8515">
      <c r="A8515" t="n">
        <v>50151859</v>
      </c>
      <c r="B8515" t="inlineStr">
        <is>
          <t>Manhattan</t>
        </is>
      </c>
      <c r="C8515" t="inlineStr">
        <is>
          <t>10013</t>
        </is>
      </c>
      <c r="D8515" t="inlineStr">
        <is>
          <t>Pizza</t>
        </is>
      </c>
      <c r="E8515" s="8" t="n">
        <v>46168</v>
      </c>
      <c r="F8515" t="inlineStr">
        <is>
          <t>Violations were cited in the following area(s).</t>
        </is>
      </c>
      <c r="G8515" t="inlineStr">
        <is>
          <t>04A</t>
        </is>
      </c>
      <c r="H8515" t="inlineStr">
        <is>
          <t>Food Protection Certificate (FPC) not held by manager or supervisor of food operations.</t>
        </is>
      </c>
      <c r="I8515" t="inlineStr">
        <is>
          <t>Critical</t>
        </is>
      </c>
      <c r="J8515" t="n">
        <v>49</v>
      </c>
      <c r="L8515" s="9">
        <f>A8515&amp;"-"&amp;TEXT(E8515,"yyyymmdd")</f>
        <v/>
      </c>
    </row>
    <row r="8516">
      <c r="A8516" t="n">
        <v>50151859</v>
      </c>
      <c r="B8516" t="inlineStr">
        <is>
          <t>Manhattan</t>
        </is>
      </c>
      <c r="C8516" t="inlineStr">
        <is>
          <t>10013</t>
        </is>
      </c>
      <c r="D8516" t="inlineStr">
        <is>
          <t>Pizza</t>
        </is>
      </c>
      <c r="E8516" s="8" t="n">
        <v>46168</v>
      </c>
      <c r="F8516" t="inlineStr">
        <is>
          <t>Violations were cited in the following area(s).</t>
        </is>
      </c>
      <c r="G8516" t="inlineStr">
        <is>
          <t>05D</t>
        </is>
      </c>
      <c r="H851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516" t="inlineStr">
        <is>
          <t>Critical</t>
        </is>
      </c>
      <c r="J8516" t="n">
        <v>49</v>
      </c>
      <c r="L8516" s="9">
        <f>A8516&amp;"-"&amp;TEXT(E8516,"yyyymmdd")</f>
        <v/>
      </c>
    </row>
    <row r="8517">
      <c r="A8517" t="n">
        <v>50151859</v>
      </c>
      <c r="B8517" t="inlineStr">
        <is>
          <t>Manhattan</t>
        </is>
      </c>
      <c r="C8517" t="inlineStr">
        <is>
          <t>10013</t>
        </is>
      </c>
      <c r="D8517" t="inlineStr">
        <is>
          <t>Pizza</t>
        </is>
      </c>
      <c r="E8517" s="8" t="n">
        <v>46168</v>
      </c>
      <c r="F8517" t="inlineStr">
        <is>
          <t>Violations were cited in the following area(s).</t>
        </is>
      </c>
      <c r="G8517" t="inlineStr">
        <is>
          <t>06C</t>
        </is>
      </c>
      <c r="H851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517" t="inlineStr">
        <is>
          <t>Critical</t>
        </is>
      </c>
      <c r="J8517" t="n">
        <v>49</v>
      </c>
      <c r="L8517" s="9">
        <f>A8517&amp;"-"&amp;TEXT(E8517,"yyyymmdd")</f>
        <v/>
      </c>
    </row>
    <row r="8518">
      <c r="A8518" t="n">
        <v>50151859</v>
      </c>
      <c r="B8518" t="inlineStr">
        <is>
          <t>Manhattan</t>
        </is>
      </c>
      <c r="C8518" t="inlineStr">
        <is>
          <t>10013</t>
        </is>
      </c>
      <c r="D8518" t="inlineStr">
        <is>
          <t>Pizza</t>
        </is>
      </c>
      <c r="E8518" s="8" t="n">
        <v>46168</v>
      </c>
      <c r="F8518" t="inlineStr">
        <is>
          <t>Violations were cited in the following area(s).</t>
        </is>
      </c>
      <c r="G8518" t="inlineStr">
        <is>
          <t>10B</t>
        </is>
      </c>
      <c r="H8518" t="inlineStr">
        <is>
          <t>Anti-siphonage or back-flow prevention device not provided where required; equipment or floor not properly drained; sewage disposal system in disrepair or not functioning properly. Condensation or liquid waste improperly disposed of.</t>
        </is>
      </c>
      <c r="I8518" t="inlineStr">
        <is>
          <t>Not Critical</t>
        </is>
      </c>
      <c r="J8518" t="n">
        <v>49</v>
      </c>
      <c r="L8518" s="9">
        <f>A8518&amp;"-"&amp;TEXT(E8518,"yyyymmdd")</f>
        <v/>
      </c>
    </row>
    <row r="8519">
      <c r="A8519" t="n">
        <v>50151859</v>
      </c>
      <c r="B8519" t="inlineStr">
        <is>
          <t>Manhattan</t>
        </is>
      </c>
      <c r="C8519" t="inlineStr">
        <is>
          <t>10013</t>
        </is>
      </c>
      <c r="D8519" t="inlineStr">
        <is>
          <t>Pizza</t>
        </is>
      </c>
      <c r="E8519" s="8" t="n">
        <v>46168</v>
      </c>
      <c r="F8519" t="inlineStr">
        <is>
          <t>Violations were cited in the following area(s).</t>
        </is>
      </c>
      <c r="G8519" t="inlineStr">
        <is>
          <t>10G</t>
        </is>
      </c>
      <c r="H8519" t="inlineStr">
        <is>
          <t>Dishwashing and ware washing: Cleaning and sanitizing of tableware, including dishes, utensils, and equipment deficient.</t>
        </is>
      </c>
      <c r="I8519" t="inlineStr">
        <is>
          <t>Not Critical</t>
        </is>
      </c>
      <c r="J8519" t="n">
        <v>49</v>
      </c>
      <c r="L8519" s="9">
        <f>A8519&amp;"-"&amp;TEXT(E8519,"yyyymmdd")</f>
        <v/>
      </c>
    </row>
    <row r="8520">
      <c r="A8520" t="n">
        <v>50152584</v>
      </c>
      <c r="B8520" t="inlineStr">
        <is>
          <t>Manhattan</t>
        </is>
      </c>
      <c r="C8520" t="inlineStr">
        <is>
          <t>10038</t>
        </is>
      </c>
      <c r="D8520" t="inlineStr">
        <is>
          <t>Mediterranean</t>
        </is>
      </c>
      <c r="E8520" s="8" t="n">
        <v>46168</v>
      </c>
      <c r="F8520" t="inlineStr">
        <is>
          <t>Violations were cited in the following area(s).</t>
        </is>
      </c>
      <c r="G8520" t="inlineStr">
        <is>
          <t>02B</t>
        </is>
      </c>
      <c r="H8520" t="inlineStr">
        <is>
          <t>Hot TCS food item not held at or above 140 °F.</t>
        </is>
      </c>
      <c r="I8520" t="inlineStr">
        <is>
          <t>Critical</t>
        </is>
      </c>
      <c r="J8520" t="n">
        <v>28</v>
      </c>
      <c r="K8520" t="inlineStr">
        <is>
          <t>N</t>
        </is>
      </c>
      <c r="L8520" s="9">
        <f>A8520&amp;"-"&amp;TEXT(E8520,"yyyymmdd")</f>
        <v/>
      </c>
    </row>
    <row r="8521">
      <c r="A8521" t="n">
        <v>50152584</v>
      </c>
      <c r="B8521" t="inlineStr">
        <is>
          <t>Manhattan</t>
        </is>
      </c>
      <c r="C8521" t="inlineStr">
        <is>
          <t>10038</t>
        </is>
      </c>
      <c r="D8521" t="inlineStr">
        <is>
          <t>Mediterranean</t>
        </is>
      </c>
      <c r="E8521" s="8" t="n">
        <v>46168</v>
      </c>
      <c r="F8521" t="inlineStr">
        <is>
          <t>Violations were cited in the following area(s).</t>
        </is>
      </c>
      <c r="G8521" t="inlineStr">
        <is>
          <t>06C</t>
        </is>
      </c>
      <c r="H852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521" t="inlineStr">
        <is>
          <t>Critical</t>
        </is>
      </c>
      <c r="J8521" t="n">
        <v>28</v>
      </c>
      <c r="K8521" t="inlineStr">
        <is>
          <t>N</t>
        </is>
      </c>
      <c r="L8521" s="9">
        <f>A8521&amp;"-"&amp;TEXT(E8521,"yyyymmdd")</f>
        <v/>
      </c>
    </row>
    <row r="8522">
      <c r="A8522" t="n">
        <v>50152584</v>
      </c>
      <c r="B8522" t="inlineStr">
        <is>
          <t>Manhattan</t>
        </is>
      </c>
      <c r="C8522" t="inlineStr">
        <is>
          <t>10038</t>
        </is>
      </c>
      <c r="D8522" t="inlineStr">
        <is>
          <t>Mediterranean</t>
        </is>
      </c>
      <c r="E8522" s="8" t="n">
        <v>46168</v>
      </c>
      <c r="F8522" t="inlineStr">
        <is>
          <t>Violations were cited in the following area(s).</t>
        </is>
      </c>
      <c r="G8522" t="inlineStr">
        <is>
          <t>06D</t>
        </is>
      </c>
      <c r="H8522" t="inlineStr">
        <is>
          <t>Food contact surface not properly washed, rinsed and sanitized after each use and following any activity when contamination may have occurred.</t>
        </is>
      </c>
      <c r="I8522" t="inlineStr">
        <is>
          <t>Critical</t>
        </is>
      </c>
      <c r="J8522" t="n">
        <v>28</v>
      </c>
      <c r="K8522" t="inlineStr">
        <is>
          <t>N</t>
        </is>
      </c>
      <c r="L8522" s="9">
        <f>A8522&amp;"-"&amp;TEXT(E8522,"yyyymmdd")</f>
        <v/>
      </c>
    </row>
    <row r="8523">
      <c r="A8523" t="n">
        <v>50152584</v>
      </c>
      <c r="B8523" t="inlineStr">
        <is>
          <t>Manhattan</t>
        </is>
      </c>
      <c r="C8523" t="inlineStr">
        <is>
          <t>10038</t>
        </is>
      </c>
      <c r="D8523" t="inlineStr">
        <is>
          <t>Mediterranean</t>
        </is>
      </c>
      <c r="E8523" s="8" t="n">
        <v>46168</v>
      </c>
      <c r="F8523" t="inlineStr">
        <is>
          <t>Violations were cited in the following area(s).</t>
        </is>
      </c>
      <c r="G8523" t="inlineStr">
        <is>
          <t>10F</t>
        </is>
      </c>
      <c r="H8523" t="inlineStr">
        <is>
          <t>Non-food contact surface or equipment made of unacceptable material, not kept clean, or not properly sealed, raised, spaced or movable to allow accessibility for cleaning on all sides, above and underneath the unit.</t>
        </is>
      </c>
      <c r="I8523" t="inlineStr">
        <is>
          <t>Not Critical</t>
        </is>
      </c>
      <c r="J8523" t="n">
        <v>28</v>
      </c>
      <c r="K8523" t="inlineStr">
        <is>
          <t>N</t>
        </is>
      </c>
      <c r="L8523" s="9">
        <f>A8523&amp;"-"&amp;TEXT(E8523,"yyyymmdd")</f>
        <v/>
      </c>
    </row>
    <row r="8524">
      <c r="A8524" t="n">
        <v>50152584</v>
      </c>
      <c r="B8524" t="inlineStr">
        <is>
          <t>Manhattan</t>
        </is>
      </c>
      <c r="C8524" t="inlineStr">
        <is>
          <t>10038</t>
        </is>
      </c>
      <c r="D8524" t="inlineStr">
        <is>
          <t>Mediterranean</t>
        </is>
      </c>
      <c r="E8524" s="8" t="n">
        <v>46168</v>
      </c>
      <c r="F8524" t="inlineStr">
        <is>
          <t>Violations were cited in the following area(s).</t>
        </is>
      </c>
      <c r="G8524" t="inlineStr">
        <is>
          <t>10H</t>
        </is>
      </c>
      <c r="H8524" t="inlineStr">
        <is>
          <t>Single service article not provided. Single service article reused or not protected from contamination when transported, stored, dispensed. Drinking straws not completely enclosed in wrapper or dispensed from a sanitary device.</t>
        </is>
      </c>
      <c r="I8524" t="inlineStr">
        <is>
          <t>Not Critical</t>
        </is>
      </c>
      <c r="J8524" t="n">
        <v>28</v>
      </c>
      <c r="K8524" t="inlineStr">
        <is>
          <t>N</t>
        </is>
      </c>
      <c r="L8524" s="9">
        <f>A8524&amp;"-"&amp;TEXT(E8524,"yyyymmdd")</f>
        <v/>
      </c>
    </row>
    <row r="8525">
      <c r="A8525" t="n">
        <v>50153812</v>
      </c>
      <c r="B8525" t="inlineStr">
        <is>
          <t>Staten Island</t>
        </is>
      </c>
      <c r="C8525" t="inlineStr">
        <is>
          <t>10306</t>
        </is>
      </c>
      <c r="D8525" t="inlineStr">
        <is>
          <t>Other</t>
        </is>
      </c>
      <c r="E8525" s="8" t="n">
        <v>46168</v>
      </c>
      <c r="F8525" t="inlineStr">
        <is>
          <t>Violations were cited in the following area(s).</t>
        </is>
      </c>
      <c r="G8525" t="inlineStr">
        <is>
          <t>02G</t>
        </is>
      </c>
      <c r="H8525" t="inlineStr">
        <is>
          <t>Cold TCS food item held above 41 °F; smoked or processed fish held above 38 °F; intact raw eggs held above 45 °F; or reduced oxygen packaged (ROP) TCS foods held above required temperatures except during active necessary preparation.</t>
        </is>
      </c>
      <c r="I8525" t="inlineStr">
        <is>
          <t>Critical</t>
        </is>
      </c>
      <c r="J8525" t="n">
        <v>9</v>
      </c>
      <c r="K8525" t="inlineStr">
        <is>
          <t>A</t>
        </is>
      </c>
      <c r="L8525" s="9">
        <f>A8525&amp;"-"&amp;TEXT(E8525,"yyyymmdd")</f>
        <v/>
      </c>
    </row>
    <row r="8526">
      <c r="A8526" t="n">
        <v>50153812</v>
      </c>
      <c r="B8526" t="inlineStr">
        <is>
          <t>Staten Island</t>
        </is>
      </c>
      <c r="C8526" t="inlineStr">
        <is>
          <t>10306</t>
        </is>
      </c>
      <c r="D8526" t="inlineStr">
        <is>
          <t>Other</t>
        </is>
      </c>
      <c r="E8526" s="8" t="n">
        <v>46168</v>
      </c>
      <c r="F8526" t="inlineStr">
        <is>
          <t>Violations were cited in the following area(s).</t>
        </is>
      </c>
      <c r="G8526" t="inlineStr">
        <is>
          <t>10B</t>
        </is>
      </c>
      <c r="H8526" t="inlineStr">
        <is>
          <t>Anti-siphonage or back-flow prevention device not provided where required; equipment or floor not properly drained; sewage disposal system in disrepair or not functioning properly. Condensation or liquid waste improperly disposed of.</t>
        </is>
      </c>
      <c r="I8526" t="inlineStr">
        <is>
          <t>Not Critical</t>
        </is>
      </c>
      <c r="J8526" t="n">
        <v>9</v>
      </c>
      <c r="K8526" t="inlineStr">
        <is>
          <t>A</t>
        </is>
      </c>
      <c r="L8526" s="9">
        <f>A8526&amp;"-"&amp;TEXT(E8526,"yyyymmdd")</f>
        <v/>
      </c>
    </row>
    <row r="8527">
      <c r="A8527" t="n">
        <v>50154108</v>
      </c>
      <c r="B8527" t="inlineStr">
        <is>
          <t>Manhattan</t>
        </is>
      </c>
      <c r="C8527" t="inlineStr">
        <is>
          <t>10003</t>
        </is>
      </c>
      <c r="D8527" t="inlineStr">
        <is>
          <t>American</t>
        </is>
      </c>
      <c r="E8527" s="8" t="n">
        <v>46168</v>
      </c>
      <c r="F8527" t="inlineStr">
        <is>
          <t>Violations were cited in the following area(s).</t>
        </is>
      </c>
      <c r="G8527" t="inlineStr">
        <is>
          <t>04J</t>
        </is>
      </c>
      <c r="H8527" t="inlineStr">
        <is>
          <t>Properly scaled and calibrated thermometer or thermocouple not provided or not readily accessible in food preparation and hot/cold holding areas to measure temperatures of TCS foods during cooking, cooling, reheating, and holding.</t>
        </is>
      </c>
      <c r="I8527" t="inlineStr">
        <is>
          <t>Critical</t>
        </is>
      </c>
      <c r="J8527" t="n">
        <v>10</v>
      </c>
      <c r="K8527" t="inlineStr">
        <is>
          <t>A</t>
        </is>
      </c>
      <c r="L8527" s="9">
        <f>A8527&amp;"-"&amp;TEXT(E8527,"yyyymmdd")</f>
        <v/>
      </c>
    </row>
    <row r="8528">
      <c r="A8528" t="n">
        <v>50154108</v>
      </c>
      <c r="B8528" t="inlineStr">
        <is>
          <t>Manhattan</t>
        </is>
      </c>
      <c r="C8528" t="inlineStr">
        <is>
          <t>10003</t>
        </is>
      </c>
      <c r="D8528" t="inlineStr">
        <is>
          <t>American</t>
        </is>
      </c>
      <c r="E8528" s="8" t="n">
        <v>46168</v>
      </c>
      <c r="F8528" t="inlineStr">
        <is>
          <t>Violations were cited in the following area(s).</t>
        </is>
      </c>
      <c r="G8528" t="inlineStr">
        <is>
          <t>10G</t>
        </is>
      </c>
      <c r="H8528" t="inlineStr">
        <is>
          <t>Dishwashing and ware washing: Cleaning and sanitizing of tableware, including dishes, utensils, and equipment deficient.</t>
        </is>
      </c>
      <c r="I8528" t="inlineStr">
        <is>
          <t>Not Critical</t>
        </is>
      </c>
      <c r="J8528" t="n">
        <v>10</v>
      </c>
      <c r="K8528" t="inlineStr">
        <is>
          <t>A</t>
        </is>
      </c>
      <c r="L8528" s="9">
        <f>A8528&amp;"-"&amp;TEXT(E8528,"yyyymmdd")</f>
        <v/>
      </c>
    </row>
    <row r="8529">
      <c r="A8529" t="n">
        <v>50164379</v>
      </c>
      <c r="B8529" t="inlineStr">
        <is>
          <t>Queens</t>
        </is>
      </c>
      <c r="C8529" t="inlineStr">
        <is>
          <t>11366</t>
        </is>
      </c>
      <c r="D8529" t="inlineStr">
        <is>
          <t>American</t>
        </is>
      </c>
      <c r="E8529" s="8" t="n">
        <v>46168</v>
      </c>
      <c r="F8529" t="inlineStr">
        <is>
          <t>Violations were cited in the following area(s).</t>
        </is>
      </c>
      <c r="G8529" t="inlineStr">
        <is>
          <t>10B</t>
        </is>
      </c>
      <c r="H8529" t="inlineStr">
        <is>
          <t>Anti-siphonage or back-flow prevention device not provided where required; equipment or floor not properly drained; sewage disposal system in disrepair or not functioning properly. Condensation or liquid waste improperly disposed of.</t>
        </is>
      </c>
      <c r="I8529" t="inlineStr">
        <is>
          <t>Not Critical</t>
        </is>
      </c>
      <c r="J8529" t="n">
        <v>2</v>
      </c>
      <c r="K8529" t="inlineStr">
        <is>
          <t>A</t>
        </is>
      </c>
      <c r="L8529" s="9">
        <f>A8529&amp;"-"&amp;TEXT(E8529,"yyyymmdd")</f>
        <v/>
      </c>
    </row>
    <row r="8530">
      <c r="A8530" t="n">
        <v>50173793</v>
      </c>
      <c r="B8530" t="inlineStr">
        <is>
          <t>Manhattan</t>
        </is>
      </c>
      <c r="C8530" t="inlineStr">
        <is>
          <t>10011</t>
        </is>
      </c>
      <c r="D8530" t="inlineStr">
        <is>
          <t>Juice, Smoothies, Fruit Salads</t>
        </is>
      </c>
      <c r="E8530" s="8" t="n">
        <v>46168</v>
      </c>
      <c r="F8530" t="inlineStr">
        <is>
          <t>Violations were cited in the following area(s).</t>
        </is>
      </c>
      <c r="G8530" t="inlineStr">
        <is>
          <t>06C</t>
        </is>
      </c>
      <c r="H853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530" t="inlineStr">
        <is>
          <t>Critical</t>
        </is>
      </c>
      <c r="J8530" t="n">
        <v>12</v>
      </c>
      <c r="K8530" t="inlineStr">
        <is>
          <t>A</t>
        </is>
      </c>
      <c r="L8530" s="9">
        <f>A8530&amp;"-"&amp;TEXT(E8530,"yyyymmdd")</f>
        <v/>
      </c>
    </row>
    <row r="8531">
      <c r="A8531" t="n">
        <v>50173793</v>
      </c>
      <c r="B8531" t="inlineStr">
        <is>
          <t>Manhattan</t>
        </is>
      </c>
      <c r="C8531" t="inlineStr">
        <is>
          <t>10011</t>
        </is>
      </c>
      <c r="D8531" t="inlineStr">
        <is>
          <t>Juice, Smoothies, Fruit Salads</t>
        </is>
      </c>
      <c r="E8531" s="8" t="n">
        <v>46168</v>
      </c>
      <c r="F8531" t="inlineStr">
        <is>
          <t>Violations were cited in the following area(s).</t>
        </is>
      </c>
      <c r="G8531" t="inlineStr">
        <is>
          <t>06D</t>
        </is>
      </c>
      <c r="H8531" t="inlineStr">
        <is>
          <t>Food contact surface not properly washed, rinsed and sanitized after each use and following any activity when contamination may have occurred.</t>
        </is>
      </c>
      <c r="I8531" t="inlineStr">
        <is>
          <t>Critical</t>
        </is>
      </c>
      <c r="J8531" t="n">
        <v>12</v>
      </c>
      <c r="K8531" t="inlineStr">
        <is>
          <t>A</t>
        </is>
      </c>
      <c r="L8531" s="9">
        <f>A8531&amp;"-"&amp;TEXT(E8531,"yyyymmdd")</f>
        <v/>
      </c>
    </row>
    <row r="8532">
      <c r="A8532" t="n">
        <v>50173793</v>
      </c>
      <c r="B8532" t="inlineStr">
        <is>
          <t>Manhattan</t>
        </is>
      </c>
      <c r="C8532" t="inlineStr">
        <is>
          <t>10011</t>
        </is>
      </c>
      <c r="D8532" t="inlineStr">
        <is>
          <t>Juice, Smoothies, Fruit Salads</t>
        </is>
      </c>
      <c r="E8532" s="8" t="n">
        <v>46168</v>
      </c>
      <c r="F8532" t="inlineStr">
        <is>
          <t>Violations were cited in the following area(s).</t>
        </is>
      </c>
      <c r="G8532" t="inlineStr">
        <is>
          <t>10F</t>
        </is>
      </c>
      <c r="H8532" t="inlineStr">
        <is>
          <t>Non-food contact surface or equipment made of unacceptable material, not kept clean, or not properly sealed, raised, spaced or movable to allow accessibility for cleaning on all sides, above and underneath the unit.</t>
        </is>
      </c>
      <c r="I8532" t="inlineStr">
        <is>
          <t>Not Critical</t>
        </is>
      </c>
      <c r="J8532" t="n">
        <v>12</v>
      </c>
      <c r="K8532" t="inlineStr">
        <is>
          <t>A</t>
        </is>
      </c>
      <c r="L8532" s="9">
        <f>A8532&amp;"-"&amp;TEXT(E8532,"yyyymmdd")</f>
        <v/>
      </c>
    </row>
    <row r="8533">
      <c r="A8533" t="n">
        <v>40367339</v>
      </c>
      <c r="B8533" t="inlineStr">
        <is>
          <t>Manhattan</t>
        </is>
      </c>
      <c r="C8533" t="inlineStr">
        <is>
          <t>10019</t>
        </is>
      </c>
      <c r="D8533" t="inlineStr">
        <is>
          <t>American</t>
        </is>
      </c>
      <c r="E8533" s="8" t="n">
        <v>46169</v>
      </c>
      <c r="F8533" t="inlineStr">
        <is>
          <t>Violations were cited in the following area(s).</t>
        </is>
      </c>
      <c r="G8533" t="inlineStr">
        <is>
          <t>09E</t>
        </is>
      </c>
      <c r="H8533" t="inlineStr">
        <is>
          <t>Wash hands sign not posted near or above hand washing sink.</t>
        </is>
      </c>
      <c r="I8533" t="inlineStr">
        <is>
          <t>Not Critical</t>
        </is>
      </c>
      <c r="J8533" t="n">
        <v>4</v>
      </c>
      <c r="K8533" t="inlineStr">
        <is>
          <t>A</t>
        </is>
      </c>
      <c r="L8533" s="9">
        <f>A8533&amp;"-"&amp;TEXT(E8533,"yyyymmdd")</f>
        <v/>
      </c>
    </row>
    <row r="8534">
      <c r="A8534" t="n">
        <v>40367339</v>
      </c>
      <c r="B8534" t="inlineStr">
        <is>
          <t>Manhattan</t>
        </is>
      </c>
      <c r="C8534" t="inlineStr">
        <is>
          <t>10019</t>
        </is>
      </c>
      <c r="D8534" t="inlineStr">
        <is>
          <t>American</t>
        </is>
      </c>
      <c r="E8534" s="8" t="n">
        <v>46169</v>
      </c>
      <c r="F8534" t="inlineStr">
        <is>
          <t>Violations were cited in the following area(s).</t>
        </is>
      </c>
      <c r="G8534" t="inlineStr">
        <is>
          <t>10F</t>
        </is>
      </c>
      <c r="H8534" t="inlineStr">
        <is>
          <t>Non-food contact surface or equipment made of unacceptable material, not kept clean, or not properly sealed, raised, spaced or movable to allow accessibility for cleaning on all sides, above and underneath the unit.</t>
        </is>
      </c>
      <c r="I8534" t="inlineStr">
        <is>
          <t>Not Critical</t>
        </is>
      </c>
      <c r="J8534" t="n">
        <v>4</v>
      </c>
      <c r="K8534" t="inlineStr">
        <is>
          <t>A</t>
        </is>
      </c>
      <c r="L8534" s="9">
        <f>A8534&amp;"-"&amp;TEXT(E8534,"yyyymmdd")</f>
        <v/>
      </c>
    </row>
    <row r="8535">
      <c r="A8535" t="n">
        <v>41189162</v>
      </c>
      <c r="B8535" t="inlineStr">
        <is>
          <t>Brooklyn</t>
        </is>
      </c>
      <c r="C8535" t="inlineStr">
        <is>
          <t>11224</t>
        </is>
      </c>
      <c r="D8535" t="inlineStr">
        <is>
          <t>American</t>
        </is>
      </c>
      <c r="E8535" s="8" t="n">
        <v>46169</v>
      </c>
      <c r="F8535" t="inlineStr">
        <is>
          <t>Violations were cited in the following area(s).</t>
        </is>
      </c>
      <c r="G8535" t="inlineStr">
        <is>
          <t>02B</t>
        </is>
      </c>
      <c r="H8535" t="inlineStr">
        <is>
          <t>Hot TCS food item not held at or above 140 °F.</t>
        </is>
      </c>
      <c r="I8535" t="inlineStr">
        <is>
          <t>Critical</t>
        </is>
      </c>
      <c r="J8535" t="n">
        <v>12</v>
      </c>
      <c r="K8535" t="inlineStr">
        <is>
          <t>A</t>
        </is>
      </c>
      <c r="L8535" s="9">
        <f>A8535&amp;"-"&amp;TEXT(E8535,"yyyymmdd")</f>
        <v/>
      </c>
    </row>
    <row r="8536">
      <c r="A8536" t="n">
        <v>41189162</v>
      </c>
      <c r="B8536" t="inlineStr">
        <is>
          <t>Brooklyn</t>
        </is>
      </c>
      <c r="C8536" t="inlineStr">
        <is>
          <t>11224</t>
        </is>
      </c>
      <c r="D8536" t="inlineStr">
        <is>
          <t>American</t>
        </is>
      </c>
      <c r="E8536" s="8" t="n">
        <v>46169</v>
      </c>
      <c r="F8536" t="inlineStr">
        <is>
          <t>Violations were cited in the following area(s).</t>
        </is>
      </c>
      <c r="G8536" t="inlineStr">
        <is>
          <t>10B</t>
        </is>
      </c>
      <c r="H8536" t="inlineStr">
        <is>
          <t>Anti-siphonage or back-flow prevention device not provided where required; equipment or floor not properly drained; sewage disposal system in disrepair or not functioning properly. Condensation or liquid waste improperly disposed of.</t>
        </is>
      </c>
      <c r="I8536" t="inlineStr">
        <is>
          <t>Not Critical</t>
        </is>
      </c>
      <c r="J8536" t="n">
        <v>12</v>
      </c>
      <c r="K8536" t="inlineStr">
        <is>
          <t>A</t>
        </is>
      </c>
      <c r="L8536" s="9">
        <f>A8536&amp;"-"&amp;TEXT(E8536,"yyyymmdd")</f>
        <v/>
      </c>
    </row>
    <row r="8537">
      <c r="A8537" t="n">
        <v>41202797</v>
      </c>
      <c r="B8537" t="inlineStr">
        <is>
          <t>Manhattan</t>
        </is>
      </c>
      <c r="C8537" t="inlineStr">
        <is>
          <t>10002</t>
        </is>
      </c>
      <c r="D8537" t="inlineStr">
        <is>
          <t>American</t>
        </is>
      </c>
      <c r="E8537" s="8" t="n">
        <v>46169</v>
      </c>
      <c r="F8537" t="inlineStr">
        <is>
          <t>Violations were cited in the following area(s).</t>
        </is>
      </c>
      <c r="G8537" t="inlineStr">
        <is>
          <t>04L</t>
        </is>
      </c>
      <c r="H8537" t="inlineStr">
        <is>
          <t>Evidence of mice or live mice in establishment's food or non-food areas.</t>
        </is>
      </c>
      <c r="I8537" t="inlineStr">
        <is>
          <t>Critical</t>
        </is>
      </c>
      <c r="J8537" t="n">
        <v>37</v>
      </c>
      <c r="L8537" s="9">
        <f>A8537&amp;"-"&amp;TEXT(E8537,"yyyymmdd")</f>
        <v/>
      </c>
    </row>
    <row r="8538">
      <c r="A8538" t="n">
        <v>41202797</v>
      </c>
      <c r="B8538" t="inlineStr">
        <is>
          <t>Manhattan</t>
        </is>
      </c>
      <c r="C8538" t="inlineStr">
        <is>
          <t>10002</t>
        </is>
      </c>
      <c r="D8538" t="inlineStr">
        <is>
          <t>American</t>
        </is>
      </c>
      <c r="E8538" s="8" t="n">
        <v>46169</v>
      </c>
      <c r="F8538" t="inlineStr">
        <is>
          <t>Violations were cited in the following area(s).</t>
        </is>
      </c>
      <c r="G8538" t="inlineStr">
        <is>
          <t>06B</t>
        </is>
      </c>
      <c r="H8538" t="inlineStr">
        <is>
          <t>Tobacco or electronic cigarette use, eating, or drinking from open container in food preparation, food storage or dishwashing area.</t>
        </is>
      </c>
      <c r="I8538" t="inlineStr">
        <is>
          <t>Critical</t>
        </is>
      </c>
      <c r="J8538" t="n">
        <v>37</v>
      </c>
      <c r="L8538" s="9">
        <f>A8538&amp;"-"&amp;TEXT(E8538,"yyyymmdd")</f>
        <v/>
      </c>
    </row>
    <row r="8539">
      <c r="A8539" t="n">
        <v>41202797</v>
      </c>
      <c r="B8539" t="inlineStr">
        <is>
          <t>Manhattan</t>
        </is>
      </c>
      <c r="C8539" t="inlineStr">
        <is>
          <t>10002</t>
        </is>
      </c>
      <c r="D8539" t="inlineStr">
        <is>
          <t>American</t>
        </is>
      </c>
      <c r="E8539" s="8" t="n">
        <v>46169</v>
      </c>
      <c r="F8539" t="inlineStr">
        <is>
          <t>Violations were cited in the following area(s).</t>
        </is>
      </c>
      <c r="G8539" t="inlineStr">
        <is>
          <t>06C</t>
        </is>
      </c>
      <c r="H853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539" t="inlineStr">
        <is>
          <t>Critical</t>
        </is>
      </c>
      <c r="J8539" t="n">
        <v>37</v>
      </c>
      <c r="L8539" s="9">
        <f>A8539&amp;"-"&amp;TEXT(E8539,"yyyymmdd")</f>
        <v/>
      </c>
    </row>
    <row r="8540">
      <c r="A8540" t="n">
        <v>41202797</v>
      </c>
      <c r="B8540" t="inlineStr">
        <is>
          <t>Manhattan</t>
        </is>
      </c>
      <c r="C8540" t="inlineStr">
        <is>
          <t>10002</t>
        </is>
      </c>
      <c r="D8540" t="inlineStr">
        <is>
          <t>American</t>
        </is>
      </c>
      <c r="E8540" s="8" t="n">
        <v>46169</v>
      </c>
      <c r="F8540" t="inlineStr">
        <is>
          <t>Violations were cited in the following area(s).</t>
        </is>
      </c>
      <c r="G8540" t="inlineStr">
        <is>
          <t>06F</t>
        </is>
      </c>
      <c r="H8540" t="inlineStr">
        <is>
          <t>Wiping cloths not stored clean and dry, or in a sanitizing solution, between uses.</t>
        </is>
      </c>
      <c r="I8540" t="inlineStr">
        <is>
          <t>Critical</t>
        </is>
      </c>
      <c r="J8540" t="n">
        <v>37</v>
      </c>
      <c r="L8540" s="9">
        <f>A8540&amp;"-"&amp;TEXT(E8540,"yyyymmdd")</f>
        <v/>
      </c>
    </row>
    <row r="8541">
      <c r="A8541" t="n">
        <v>41202797</v>
      </c>
      <c r="B8541" t="inlineStr">
        <is>
          <t>Manhattan</t>
        </is>
      </c>
      <c r="C8541" t="inlineStr">
        <is>
          <t>10002</t>
        </is>
      </c>
      <c r="D8541" t="inlineStr">
        <is>
          <t>American</t>
        </is>
      </c>
      <c r="E8541" s="8" t="n">
        <v>46169</v>
      </c>
      <c r="F8541" t="inlineStr">
        <is>
          <t>Violations were cited in the following area(s).</t>
        </is>
      </c>
      <c r="G8541" t="inlineStr">
        <is>
          <t>08A</t>
        </is>
      </c>
      <c r="H8541" t="inlineStr">
        <is>
          <t>Establishment is not free of harborage or conditions conducive to rodents, insects or other pests.</t>
        </is>
      </c>
      <c r="I8541" t="inlineStr">
        <is>
          <t>Not Critical</t>
        </is>
      </c>
      <c r="J8541" t="n">
        <v>37</v>
      </c>
      <c r="L8541" s="9">
        <f>A8541&amp;"-"&amp;TEXT(E8541,"yyyymmdd")</f>
        <v/>
      </c>
    </row>
    <row r="8542">
      <c r="A8542" t="n">
        <v>41202797</v>
      </c>
      <c r="B8542" t="inlineStr">
        <is>
          <t>Manhattan</t>
        </is>
      </c>
      <c r="C8542" t="inlineStr">
        <is>
          <t>10002</t>
        </is>
      </c>
      <c r="D8542" t="inlineStr">
        <is>
          <t>American</t>
        </is>
      </c>
      <c r="E8542" s="8" t="n">
        <v>46169</v>
      </c>
      <c r="F8542" t="inlineStr">
        <is>
          <t>Violations were cited in the following area(s).</t>
        </is>
      </c>
      <c r="G8542" t="inlineStr">
        <is>
          <t>08C</t>
        </is>
      </c>
      <c r="H8542" t="inlineStr">
        <is>
          <t>Pesticide not properly labeled or used by unlicensed individual. Pesticide, other toxic chemical improperly used/stored. Unprotected, unlocked bait station used.</t>
        </is>
      </c>
      <c r="I8542" t="inlineStr">
        <is>
          <t>Not Critical</t>
        </is>
      </c>
      <c r="J8542" t="n">
        <v>37</v>
      </c>
      <c r="L8542" s="9">
        <f>A8542&amp;"-"&amp;TEXT(E8542,"yyyymmdd")</f>
        <v/>
      </c>
    </row>
    <row r="8543">
      <c r="A8543" t="n">
        <v>41202797</v>
      </c>
      <c r="B8543" t="inlineStr">
        <is>
          <t>Manhattan</t>
        </is>
      </c>
      <c r="C8543" t="inlineStr">
        <is>
          <t>10002</t>
        </is>
      </c>
      <c r="D8543" t="inlineStr">
        <is>
          <t>American</t>
        </is>
      </c>
      <c r="E8543" s="8" t="n">
        <v>46169</v>
      </c>
      <c r="F8543" t="inlineStr">
        <is>
          <t>Violations were cited in the following area(s).</t>
        </is>
      </c>
      <c r="G8543" t="inlineStr">
        <is>
          <t>10F</t>
        </is>
      </c>
      <c r="H8543" t="inlineStr">
        <is>
          <t>Non-food contact surface or equipment made of unacceptable material, not kept clean, or not properly sealed, raised, spaced or movable to allow accessibility for cleaning on all sides, above and underneath the unit.</t>
        </is>
      </c>
      <c r="I8543" t="inlineStr">
        <is>
          <t>Not Critical</t>
        </is>
      </c>
      <c r="J8543" t="n">
        <v>37</v>
      </c>
      <c r="L8543" s="9">
        <f>A8543&amp;"-"&amp;TEXT(E8543,"yyyymmdd")</f>
        <v/>
      </c>
    </row>
    <row r="8544">
      <c r="A8544" t="n">
        <v>41202797</v>
      </c>
      <c r="B8544" t="inlineStr">
        <is>
          <t>Manhattan</t>
        </is>
      </c>
      <c r="C8544" t="inlineStr">
        <is>
          <t>10002</t>
        </is>
      </c>
      <c r="D8544" t="inlineStr">
        <is>
          <t>American</t>
        </is>
      </c>
      <c r="E8544" s="8" t="n">
        <v>46169</v>
      </c>
      <c r="F8544" t="inlineStr">
        <is>
          <t>Violations were cited in the following area(s).</t>
        </is>
      </c>
      <c r="G8544" t="inlineStr">
        <is>
          <t>10G</t>
        </is>
      </c>
      <c r="H8544" t="inlineStr">
        <is>
          <t>Dishwashing and ware washing: Cleaning and sanitizing of tableware, including dishes, utensils, and equipment deficient.</t>
        </is>
      </c>
      <c r="I8544" t="inlineStr">
        <is>
          <t>Not Critical</t>
        </is>
      </c>
      <c r="J8544" t="n">
        <v>37</v>
      </c>
      <c r="L8544" s="9">
        <f>A8544&amp;"-"&amp;TEXT(E8544,"yyyymmdd")</f>
        <v/>
      </c>
    </row>
    <row r="8545">
      <c r="A8545" t="n">
        <v>41414497</v>
      </c>
      <c r="B8545" t="inlineStr">
        <is>
          <t>Brooklyn</t>
        </is>
      </c>
      <c r="C8545" t="inlineStr">
        <is>
          <t>11224</t>
        </is>
      </c>
      <c r="D8545" t="inlineStr">
        <is>
          <t>American</t>
        </is>
      </c>
      <c r="E8545" s="8" t="n">
        <v>46169</v>
      </c>
      <c r="F8545" t="inlineStr">
        <is>
          <t>Violations were cited in the following area(s).</t>
        </is>
      </c>
      <c r="G8545" t="inlineStr">
        <is>
          <t>04H</t>
        </is>
      </c>
      <c r="H8545" t="inlineStr">
        <is>
          <t>Raw, cooked or prepared food is adulterated, contaminated, cross-contaminated, or not discarded in accordance with HACCP plan.</t>
        </is>
      </c>
      <c r="I8545" t="inlineStr">
        <is>
          <t>Critical</t>
        </is>
      </c>
      <c r="J8545" t="n">
        <v>45</v>
      </c>
      <c r="L8545" s="9">
        <f>A8545&amp;"-"&amp;TEXT(E8545,"yyyymmdd")</f>
        <v/>
      </c>
    </row>
    <row r="8546">
      <c r="A8546" t="n">
        <v>41414497</v>
      </c>
      <c r="B8546" t="inlineStr">
        <is>
          <t>Brooklyn</t>
        </is>
      </c>
      <c r="C8546" t="inlineStr">
        <is>
          <t>11224</t>
        </is>
      </c>
      <c r="D8546" t="inlineStr">
        <is>
          <t>American</t>
        </is>
      </c>
      <c r="E8546" s="8" t="n">
        <v>46169</v>
      </c>
      <c r="F8546" t="inlineStr">
        <is>
          <t>Violations were cited in the following area(s).</t>
        </is>
      </c>
      <c r="G8546" t="inlineStr">
        <is>
          <t>06C</t>
        </is>
      </c>
      <c r="H854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546" t="inlineStr">
        <is>
          <t>Critical</t>
        </is>
      </c>
      <c r="J8546" t="n">
        <v>45</v>
      </c>
      <c r="L8546" s="9">
        <f>A8546&amp;"-"&amp;TEXT(E8546,"yyyymmdd")</f>
        <v/>
      </c>
    </row>
    <row r="8547">
      <c r="A8547" t="n">
        <v>41414497</v>
      </c>
      <c r="B8547" t="inlineStr">
        <is>
          <t>Brooklyn</t>
        </is>
      </c>
      <c r="C8547" t="inlineStr">
        <is>
          <t>11224</t>
        </is>
      </c>
      <c r="D8547" t="inlineStr">
        <is>
          <t>American</t>
        </is>
      </c>
      <c r="E8547" s="8" t="n">
        <v>46169</v>
      </c>
      <c r="F8547" t="inlineStr">
        <is>
          <t>Violations were cited in the following area(s).</t>
        </is>
      </c>
      <c r="G8547" t="inlineStr">
        <is>
          <t>10B</t>
        </is>
      </c>
      <c r="H8547" t="inlineStr">
        <is>
          <t>Anti-siphonage or back-flow prevention device not provided where required; equipment or floor not properly drained; sewage disposal system in disrepair or not functioning properly. Condensation or liquid waste improperly disposed of.</t>
        </is>
      </c>
      <c r="I8547" t="inlineStr">
        <is>
          <t>Not Critical</t>
        </is>
      </c>
      <c r="J8547" t="n">
        <v>45</v>
      </c>
      <c r="L8547" s="9">
        <f>A8547&amp;"-"&amp;TEXT(E8547,"yyyymmdd")</f>
        <v/>
      </c>
    </row>
    <row r="8548">
      <c r="A8548" t="n">
        <v>41458001</v>
      </c>
      <c r="B8548" t="inlineStr">
        <is>
          <t>Manhattan</t>
        </is>
      </c>
      <c r="C8548" t="inlineStr">
        <is>
          <t>10002</t>
        </is>
      </c>
      <c r="D8548" t="inlineStr">
        <is>
          <t>American</t>
        </is>
      </c>
      <c r="E8548" s="8" t="n">
        <v>46169</v>
      </c>
      <c r="F8548" t="inlineStr">
        <is>
          <t>Violations were cited in the following area(s).</t>
        </is>
      </c>
      <c r="G8548" t="inlineStr">
        <is>
          <t>04H</t>
        </is>
      </c>
      <c r="H8548" t="inlineStr">
        <is>
          <t>Raw, cooked or prepared food is adulterated, contaminated, cross-contaminated, or not discarded in accordance with HACCP plan.</t>
        </is>
      </c>
      <c r="I8548" t="inlineStr">
        <is>
          <t>Critical</t>
        </is>
      </c>
      <c r="J8548" t="n">
        <v>19</v>
      </c>
      <c r="L8548" s="9">
        <f>A8548&amp;"-"&amp;TEXT(E8548,"yyyymmdd")</f>
        <v/>
      </c>
    </row>
    <row r="8549">
      <c r="A8549" t="n">
        <v>41458001</v>
      </c>
      <c r="B8549" t="inlineStr">
        <is>
          <t>Manhattan</t>
        </is>
      </c>
      <c r="C8549" t="inlineStr">
        <is>
          <t>10002</t>
        </is>
      </c>
      <c r="D8549" t="inlineStr">
        <is>
          <t>American</t>
        </is>
      </c>
      <c r="E8549" s="8" t="n">
        <v>46169</v>
      </c>
      <c r="F8549" t="inlineStr">
        <is>
          <t>Violations were cited in the following area(s).</t>
        </is>
      </c>
      <c r="G8549" t="inlineStr">
        <is>
          <t>05D</t>
        </is>
      </c>
      <c r="H854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549" t="inlineStr">
        <is>
          <t>Critical</t>
        </is>
      </c>
      <c r="J8549" t="n">
        <v>19</v>
      </c>
      <c r="L8549" s="9">
        <f>A8549&amp;"-"&amp;TEXT(E8549,"yyyymmdd")</f>
        <v/>
      </c>
    </row>
    <row r="8550">
      <c r="A8550" t="n">
        <v>41458001</v>
      </c>
      <c r="B8550" t="inlineStr">
        <is>
          <t>Manhattan</t>
        </is>
      </c>
      <c r="C8550" t="inlineStr">
        <is>
          <t>10002</t>
        </is>
      </c>
      <c r="D8550" t="inlineStr">
        <is>
          <t>American</t>
        </is>
      </c>
      <c r="E8550" s="8" t="n">
        <v>46169</v>
      </c>
      <c r="F8550" t="inlineStr">
        <is>
          <t>Violations were cited in the following area(s).</t>
        </is>
      </c>
      <c r="G8550" t="inlineStr">
        <is>
          <t>10F</t>
        </is>
      </c>
      <c r="H8550" t="inlineStr">
        <is>
          <t>Non-food contact surface or equipment made of unacceptable material, not kept clean, or not properly sealed, raised, spaced or movable to allow accessibility for cleaning on all sides, above and underneath the unit.</t>
        </is>
      </c>
      <c r="I8550" t="inlineStr">
        <is>
          <t>Not Critical</t>
        </is>
      </c>
      <c r="J8550" t="n">
        <v>19</v>
      </c>
      <c r="L8550" s="9">
        <f>A8550&amp;"-"&amp;TEXT(E8550,"yyyymmdd")</f>
        <v/>
      </c>
    </row>
    <row r="8551">
      <c r="A8551" t="n">
        <v>41546006</v>
      </c>
      <c r="B8551" t="inlineStr">
        <is>
          <t>Manhattan</t>
        </is>
      </c>
      <c r="D8551" t="inlineStr">
        <is>
          <t>Tex-Mex</t>
        </is>
      </c>
      <c r="E8551" s="8" t="n">
        <v>46169</v>
      </c>
      <c r="F8551" t="inlineStr">
        <is>
          <t>Violations were cited in the following area(s).</t>
        </is>
      </c>
      <c r="G8551" t="inlineStr">
        <is>
          <t>04M</t>
        </is>
      </c>
      <c r="H8551" t="inlineStr">
        <is>
          <t>Live roaches in facility's food or non-food area.</t>
        </is>
      </c>
      <c r="I8551" t="inlineStr">
        <is>
          <t>Critical</t>
        </is>
      </c>
      <c r="J8551" t="n">
        <v>11</v>
      </c>
      <c r="K8551" t="inlineStr">
        <is>
          <t>A</t>
        </is>
      </c>
      <c r="L8551" s="9">
        <f>A8551&amp;"-"&amp;TEXT(E8551,"yyyymmdd")</f>
        <v/>
      </c>
    </row>
    <row r="8552">
      <c r="A8552" t="n">
        <v>41546006</v>
      </c>
      <c r="B8552" t="inlineStr">
        <is>
          <t>Manhattan</t>
        </is>
      </c>
      <c r="D8552" t="inlineStr">
        <is>
          <t>Tex-Mex</t>
        </is>
      </c>
      <c r="E8552" s="8" t="n">
        <v>46169</v>
      </c>
      <c r="F8552" t="inlineStr">
        <is>
          <t>Violations were cited in the following area(s).</t>
        </is>
      </c>
      <c r="G8552" t="inlineStr">
        <is>
          <t>08A</t>
        </is>
      </c>
      <c r="H8552" t="inlineStr">
        <is>
          <t>Establishment is not free of harborage or conditions conducive to rodents, insects or other pests.</t>
        </is>
      </c>
      <c r="I8552" t="inlineStr">
        <is>
          <t>Not Critical</t>
        </is>
      </c>
      <c r="J8552" t="n">
        <v>11</v>
      </c>
      <c r="K8552" t="inlineStr">
        <is>
          <t>A</t>
        </is>
      </c>
      <c r="L8552" s="9">
        <f>A8552&amp;"-"&amp;TEXT(E8552,"yyyymmdd")</f>
        <v/>
      </c>
    </row>
    <row r="8553">
      <c r="A8553" t="n">
        <v>41546006</v>
      </c>
      <c r="B8553" t="inlineStr">
        <is>
          <t>Manhattan</t>
        </is>
      </c>
      <c r="D8553" t="inlineStr">
        <is>
          <t>Tex-Mex</t>
        </is>
      </c>
      <c r="E8553" s="8" t="n">
        <v>46169</v>
      </c>
      <c r="F8553" t="inlineStr">
        <is>
          <t>Violations were cited in the following area(s).</t>
        </is>
      </c>
      <c r="G8553" t="inlineStr">
        <is>
          <t>10B</t>
        </is>
      </c>
      <c r="H8553" t="inlineStr">
        <is>
          <t>Anti-siphonage or back-flow prevention device not provided where required; equipment or floor not properly drained; sewage disposal system in disrepair or not functioning properly. Condensation or liquid waste improperly disposed of.</t>
        </is>
      </c>
      <c r="I8553" t="inlineStr">
        <is>
          <t>Not Critical</t>
        </is>
      </c>
      <c r="J8553" t="n">
        <v>11</v>
      </c>
      <c r="K8553" t="inlineStr">
        <is>
          <t>A</t>
        </is>
      </c>
      <c r="L8553" s="9">
        <f>A8553&amp;"-"&amp;TEXT(E8553,"yyyymmdd")</f>
        <v/>
      </c>
    </row>
    <row r="8554">
      <c r="A8554" t="n">
        <v>41569188</v>
      </c>
      <c r="B8554" t="inlineStr">
        <is>
          <t>Bronx</t>
        </is>
      </c>
      <c r="C8554" t="inlineStr">
        <is>
          <t>10452</t>
        </is>
      </c>
      <c r="D8554" t="inlineStr">
        <is>
          <t>Chinese</t>
        </is>
      </c>
      <c r="E8554" s="8" t="n">
        <v>46169</v>
      </c>
      <c r="F8554" t="inlineStr">
        <is>
          <t>Violations were cited in the following area(s).</t>
        </is>
      </c>
      <c r="G8554" t="inlineStr">
        <is>
          <t>02B</t>
        </is>
      </c>
      <c r="H8554" t="inlineStr">
        <is>
          <t>Hot TCS food item not held at or above 140 °F.</t>
        </is>
      </c>
      <c r="I8554" t="inlineStr">
        <is>
          <t>Critical</t>
        </is>
      </c>
      <c r="J8554" t="n">
        <v>10</v>
      </c>
      <c r="K8554" t="inlineStr">
        <is>
          <t>A</t>
        </is>
      </c>
      <c r="L8554" s="9">
        <f>A8554&amp;"-"&amp;TEXT(E8554,"yyyymmdd")</f>
        <v/>
      </c>
    </row>
    <row r="8555">
      <c r="A8555" t="n">
        <v>41569188</v>
      </c>
      <c r="B8555" t="inlineStr">
        <is>
          <t>Bronx</t>
        </is>
      </c>
      <c r="C8555" t="inlineStr">
        <is>
          <t>10452</t>
        </is>
      </c>
      <c r="D8555" t="inlineStr">
        <is>
          <t>Chinese</t>
        </is>
      </c>
      <c r="E8555" s="8" t="n">
        <v>46169</v>
      </c>
      <c r="F8555" t="inlineStr">
        <is>
          <t>Violations were cited in the following area(s).</t>
        </is>
      </c>
      <c r="G8555" t="inlineStr">
        <is>
          <t>10F</t>
        </is>
      </c>
      <c r="H8555" t="inlineStr">
        <is>
          <t>Non-food contact surface or equipment made of unacceptable material, not kept clean, or not properly sealed, raised, spaced or movable to allow accessibility for cleaning on all sides, above and underneath the unit.</t>
        </is>
      </c>
      <c r="I8555" t="inlineStr">
        <is>
          <t>Not Critical</t>
        </is>
      </c>
      <c r="J8555" t="n">
        <v>10</v>
      </c>
      <c r="K8555" t="inlineStr">
        <is>
          <t>A</t>
        </is>
      </c>
      <c r="L8555" s="9">
        <f>A8555&amp;"-"&amp;TEXT(E8555,"yyyymmdd")</f>
        <v/>
      </c>
    </row>
    <row r="8556">
      <c r="A8556" t="n">
        <v>41605850</v>
      </c>
      <c r="B8556" t="inlineStr">
        <is>
          <t>Manhattan</t>
        </is>
      </c>
      <c r="C8556" t="inlineStr">
        <is>
          <t>10001</t>
        </is>
      </c>
      <c r="D8556" t="inlineStr">
        <is>
          <t>Japanese</t>
        </is>
      </c>
      <c r="E8556" s="8" t="n">
        <v>46169</v>
      </c>
      <c r="F8556" t="inlineStr">
        <is>
          <t>Violations were cited in the following area(s).</t>
        </is>
      </c>
      <c r="G8556" t="inlineStr">
        <is>
          <t>02H</t>
        </is>
      </c>
      <c r="H8556" t="inlineStr">
        <is>
          <t>After cooking or removal from hot holding, TCS food not cooled by an approved method whereby the internal temperature is reduced from 140 °F to 70 °F or less within 2 hours, and from 70 °F to 41 °F or less within 4 additional hours.</t>
        </is>
      </c>
      <c r="I8556" t="inlineStr">
        <is>
          <t>Critical</t>
        </is>
      </c>
      <c r="J8556" t="n">
        <v>20</v>
      </c>
      <c r="L8556" s="9">
        <f>A8556&amp;"-"&amp;TEXT(E8556,"yyyymmdd")</f>
        <v/>
      </c>
    </row>
    <row r="8557">
      <c r="A8557" t="n">
        <v>41605850</v>
      </c>
      <c r="B8557" t="inlineStr">
        <is>
          <t>Manhattan</t>
        </is>
      </c>
      <c r="C8557" t="inlineStr">
        <is>
          <t>10001</t>
        </is>
      </c>
      <c r="D8557" t="inlineStr">
        <is>
          <t>Japanese</t>
        </is>
      </c>
      <c r="E8557" s="8" t="n">
        <v>46169</v>
      </c>
      <c r="F8557" t="inlineStr">
        <is>
          <t>Violations were cited in the following area(s).</t>
        </is>
      </c>
      <c r="G8557" t="inlineStr">
        <is>
          <t>06D</t>
        </is>
      </c>
      <c r="H8557" t="inlineStr">
        <is>
          <t>Food contact surface not properly washed, rinsed and sanitized after each use and following any activity when contamination may have occurred.</t>
        </is>
      </c>
      <c r="I8557" t="inlineStr">
        <is>
          <t>Critical</t>
        </is>
      </c>
      <c r="J8557" t="n">
        <v>20</v>
      </c>
      <c r="L8557" s="9">
        <f>A8557&amp;"-"&amp;TEXT(E8557,"yyyymmdd")</f>
        <v/>
      </c>
    </row>
    <row r="8558">
      <c r="A8558" t="n">
        <v>41605850</v>
      </c>
      <c r="B8558" t="inlineStr">
        <is>
          <t>Manhattan</t>
        </is>
      </c>
      <c r="C8558" t="inlineStr">
        <is>
          <t>10001</t>
        </is>
      </c>
      <c r="D8558" t="inlineStr">
        <is>
          <t>Japanese</t>
        </is>
      </c>
      <c r="E8558" s="8" t="n">
        <v>46169</v>
      </c>
      <c r="F8558" t="inlineStr">
        <is>
          <t>Violations were cited in the following area(s).</t>
        </is>
      </c>
      <c r="G8558" t="inlineStr">
        <is>
          <t>06F</t>
        </is>
      </c>
      <c r="H8558" t="inlineStr">
        <is>
          <t>Wiping cloths not stored clean and dry, or in a sanitizing solution, between uses.</t>
        </is>
      </c>
      <c r="I8558" t="inlineStr">
        <is>
          <t>Critical</t>
        </is>
      </c>
      <c r="J8558" t="n">
        <v>20</v>
      </c>
      <c r="L8558" s="9">
        <f>A8558&amp;"-"&amp;TEXT(E8558,"yyyymmdd")</f>
        <v/>
      </c>
    </row>
    <row r="8559">
      <c r="A8559" t="n">
        <v>41605850</v>
      </c>
      <c r="B8559" t="inlineStr">
        <is>
          <t>Manhattan</t>
        </is>
      </c>
      <c r="C8559" t="inlineStr">
        <is>
          <t>10001</t>
        </is>
      </c>
      <c r="D8559" t="inlineStr">
        <is>
          <t>Japanese</t>
        </is>
      </c>
      <c r="E8559" s="8" t="n">
        <v>46169</v>
      </c>
      <c r="F8559" t="inlineStr">
        <is>
          <t>Violations were cited in the following area(s).</t>
        </is>
      </c>
      <c r="G8559" t="inlineStr">
        <is>
          <t>09A</t>
        </is>
      </c>
      <c r="H8559" t="inlineStr">
        <is>
          <t>Swollen, leaking, rusted or otherwise damaged canned food to be returned to distributor not segregated from intact product and clearly labeled DO NOT USE</t>
        </is>
      </c>
      <c r="I8559" t="inlineStr">
        <is>
          <t>Not Critical</t>
        </is>
      </c>
      <c r="J8559" t="n">
        <v>20</v>
      </c>
      <c r="L8559" s="9">
        <f>A8559&amp;"-"&amp;TEXT(E8559,"yyyymmdd")</f>
        <v/>
      </c>
    </row>
    <row r="8560">
      <c r="A8560" t="n">
        <v>41637111</v>
      </c>
      <c r="B8560" t="inlineStr">
        <is>
          <t>Brooklyn</t>
        </is>
      </c>
      <c r="C8560" t="inlineStr">
        <is>
          <t>11216</t>
        </is>
      </c>
      <c r="D8560" t="inlineStr">
        <is>
          <t>Chinese</t>
        </is>
      </c>
      <c r="E8560" s="8" t="n">
        <v>46169</v>
      </c>
      <c r="F8560" t="inlineStr">
        <is>
          <t>Violations were cited in the following area(s).</t>
        </is>
      </c>
      <c r="G8560" t="inlineStr">
        <is>
          <t>06C</t>
        </is>
      </c>
      <c r="H85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560" t="inlineStr">
        <is>
          <t>Critical</t>
        </is>
      </c>
      <c r="J8560" t="n">
        <v>8</v>
      </c>
      <c r="K8560" t="inlineStr">
        <is>
          <t>A</t>
        </is>
      </c>
      <c r="L8560" s="9">
        <f>A8560&amp;"-"&amp;TEXT(E8560,"yyyymmdd")</f>
        <v/>
      </c>
    </row>
    <row r="8561">
      <c r="A8561" t="n">
        <v>41637111</v>
      </c>
      <c r="B8561" t="inlineStr">
        <is>
          <t>Brooklyn</t>
        </is>
      </c>
      <c r="C8561" t="inlineStr">
        <is>
          <t>11216</t>
        </is>
      </c>
      <c r="D8561" t="inlineStr">
        <is>
          <t>Chinese</t>
        </is>
      </c>
      <c r="E8561" s="8" t="n">
        <v>46169</v>
      </c>
      <c r="F8561" t="inlineStr">
        <is>
          <t>Violations were cited in the following area(s).</t>
        </is>
      </c>
      <c r="G8561" t="inlineStr">
        <is>
          <t>10F</t>
        </is>
      </c>
      <c r="H8561" t="inlineStr">
        <is>
          <t>Non-food contact surface or equipment made of unacceptable material, not kept clean, or not properly sealed, raised, spaced or movable to allow accessibility for cleaning on all sides, above and underneath the unit.</t>
        </is>
      </c>
      <c r="I8561" t="inlineStr">
        <is>
          <t>Not Critical</t>
        </is>
      </c>
      <c r="J8561" t="n">
        <v>8</v>
      </c>
      <c r="K8561" t="inlineStr">
        <is>
          <t>A</t>
        </is>
      </c>
      <c r="L8561" s="9">
        <f>A8561&amp;"-"&amp;TEXT(E8561,"yyyymmdd")</f>
        <v/>
      </c>
    </row>
    <row r="8562">
      <c r="A8562" t="n">
        <v>41642682</v>
      </c>
      <c r="B8562" t="inlineStr">
        <is>
          <t>Manhattan</t>
        </is>
      </c>
      <c r="C8562" t="inlineStr">
        <is>
          <t>10032</t>
        </is>
      </c>
      <c r="D8562" t="inlineStr">
        <is>
          <t>Chicken</t>
        </is>
      </c>
      <c r="E8562" s="8" t="n">
        <v>46169</v>
      </c>
      <c r="F8562" t="inlineStr">
        <is>
          <t>Violations were cited in the following area(s).</t>
        </is>
      </c>
      <c r="G8562" t="inlineStr">
        <is>
          <t>02B</t>
        </is>
      </c>
      <c r="H8562" t="inlineStr">
        <is>
          <t>Hot TCS food item not held at or above 140 °F.</t>
        </is>
      </c>
      <c r="I8562" t="inlineStr">
        <is>
          <t>Critical</t>
        </is>
      </c>
      <c r="J8562" t="n">
        <v>10</v>
      </c>
      <c r="K8562" t="inlineStr">
        <is>
          <t>A</t>
        </is>
      </c>
      <c r="L8562" s="9">
        <f>A8562&amp;"-"&amp;TEXT(E8562,"yyyymmdd")</f>
        <v/>
      </c>
    </row>
    <row r="8563">
      <c r="A8563" t="n">
        <v>41642682</v>
      </c>
      <c r="B8563" t="inlineStr">
        <is>
          <t>Manhattan</t>
        </is>
      </c>
      <c r="C8563" t="inlineStr">
        <is>
          <t>10032</t>
        </is>
      </c>
      <c r="D8563" t="inlineStr">
        <is>
          <t>Chicken</t>
        </is>
      </c>
      <c r="E8563" s="8" t="n">
        <v>46169</v>
      </c>
      <c r="F8563" t="inlineStr">
        <is>
          <t>Violations were cited in the following area(s).</t>
        </is>
      </c>
      <c r="G8563" t="inlineStr">
        <is>
          <t>10F</t>
        </is>
      </c>
      <c r="H8563" t="inlineStr">
        <is>
          <t>Non-food contact surface or equipment made of unacceptable material, not kept clean, or not properly sealed, raised, spaced or movable to allow accessibility for cleaning on all sides, above and underneath the unit.</t>
        </is>
      </c>
      <c r="I8563" t="inlineStr">
        <is>
          <t>Not Critical</t>
        </is>
      </c>
      <c r="J8563" t="n">
        <v>10</v>
      </c>
      <c r="K8563" t="inlineStr">
        <is>
          <t>A</t>
        </is>
      </c>
      <c r="L8563" s="9">
        <f>A8563&amp;"-"&amp;TEXT(E8563,"yyyymmdd")</f>
        <v/>
      </c>
    </row>
    <row r="8564">
      <c r="A8564" t="n">
        <v>41642704</v>
      </c>
      <c r="B8564" t="inlineStr">
        <is>
          <t>Bronx</t>
        </is>
      </c>
      <c r="C8564" t="inlineStr">
        <is>
          <t>10460</t>
        </is>
      </c>
      <c r="D8564" t="inlineStr">
        <is>
          <t>Frozen Desserts</t>
        </is>
      </c>
      <c r="E8564" s="8" t="n">
        <v>46169</v>
      </c>
      <c r="F8564" t="inlineStr">
        <is>
          <t>No violations were recorded at the time of this inspection.</t>
        </is>
      </c>
      <c r="I8564" t="inlineStr">
        <is>
          <t>Not Applicable</t>
        </is>
      </c>
      <c r="J8564" t="n">
        <v>0</v>
      </c>
      <c r="K8564" t="inlineStr">
        <is>
          <t>A</t>
        </is>
      </c>
      <c r="L8564" s="9">
        <f>A8564&amp;"-"&amp;TEXT(E8564,"yyyymmdd")</f>
        <v/>
      </c>
    </row>
    <row r="8565">
      <c r="A8565" t="n">
        <v>41653095</v>
      </c>
      <c r="B8565" t="inlineStr">
        <is>
          <t>Brooklyn</t>
        </is>
      </c>
      <c r="C8565" t="inlineStr">
        <is>
          <t>11224</t>
        </is>
      </c>
      <c r="D8565" t="inlineStr">
        <is>
          <t>Chicken</t>
        </is>
      </c>
      <c r="E8565" s="8" t="n">
        <v>46169</v>
      </c>
      <c r="F8565" t="inlineStr">
        <is>
          <t>Violations were cited in the following area(s).</t>
        </is>
      </c>
      <c r="G8565" t="inlineStr">
        <is>
          <t>04A</t>
        </is>
      </c>
      <c r="H8565" t="inlineStr">
        <is>
          <t>Food Protection Certificate (FPC) not held by manager or supervisor of food operations.</t>
        </is>
      </c>
      <c r="I8565" t="inlineStr">
        <is>
          <t>Critical</t>
        </is>
      </c>
      <c r="J8565" t="n">
        <v>28</v>
      </c>
      <c r="L8565" s="9">
        <f>A8565&amp;"-"&amp;TEXT(E8565,"yyyymmdd")</f>
        <v/>
      </c>
    </row>
    <row r="8566">
      <c r="A8566" t="n">
        <v>41653095</v>
      </c>
      <c r="B8566" t="inlineStr">
        <is>
          <t>Brooklyn</t>
        </is>
      </c>
      <c r="C8566" t="inlineStr">
        <is>
          <t>11224</t>
        </is>
      </c>
      <c r="D8566" t="inlineStr">
        <is>
          <t>Chicken</t>
        </is>
      </c>
      <c r="E8566" s="8" t="n">
        <v>46169</v>
      </c>
      <c r="F8566" t="inlineStr">
        <is>
          <t>Violations were cited in the following area(s).</t>
        </is>
      </c>
      <c r="G8566" t="inlineStr">
        <is>
          <t>06C</t>
        </is>
      </c>
      <c r="H856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566" t="inlineStr">
        <is>
          <t>Critical</t>
        </is>
      </c>
      <c r="J8566" t="n">
        <v>28</v>
      </c>
      <c r="L8566" s="9">
        <f>A8566&amp;"-"&amp;TEXT(E8566,"yyyymmdd")</f>
        <v/>
      </c>
    </row>
    <row r="8567">
      <c r="A8567" t="n">
        <v>41653095</v>
      </c>
      <c r="B8567" t="inlineStr">
        <is>
          <t>Brooklyn</t>
        </is>
      </c>
      <c r="C8567" t="inlineStr">
        <is>
          <t>11224</t>
        </is>
      </c>
      <c r="D8567" t="inlineStr">
        <is>
          <t>Chicken</t>
        </is>
      </c>
      <c r="E8567" s="8" t="n">
        <v>46169</v>
      </c>
      <c r="F8567" t="inlineStr">
        <is>
          <t>Violations were cited in the following area(s).</t>
        </is>
      </c>
      <c r="G8567" t="inlineStr">
        <is>
          <t>06E</t>
        </is>
      </c>
      <c r="H8567" t="inlineStr">
        <is>
          <t>Sanitized equipment or utensil, including in-use food dispensing utensil, improperly used or stored.</t>
        </is>
      </c>
      <c r="I8567" t="inlineStr">
        <is>
          <t>Critical</t>
        </is>
      </c>
      <c r="J8567" t="n">
        <v>28</v>
      </c>
      <c r="L8567" s="9">
        <f>A8567&amp;"-"&amp;TEXT(E8567,"yyyymmdd")</f>
        <v/>
      </c>
    </row>
    <row r="8568">
      <c r="A8568" t="n">
        <v>41653095</v>
      </c>
      <c r="B8568" t="inlineStr">
        <is>
          <t>Brooklyn</t>
        </is>
      </c>
      <c r="C8568" t="inlineStr">
        <is>
          <t>11224</t>
        </is>
      </c>
      <c r="D8568" t="inlineStr">
        <is>
          <t>Chicken</t>
        </is>
      </c>
      <c r="E8568" s="8" t="n">
        <v>46169</v>
      </c>
      <c r="F8568" t="inlineStr">
        <is>
          <t>Violations were cited in the following area(s).</t>
        </is>
      </c>
      <c r="G8568" t="inlineStr">
        <is>
          <t>09B</t>
        </is>
      </c>
      <c r="H8568" t="inlineStr">
        <is>
          <t>Thawing procedure improper.</t>
        </is>
      </c>
      <c r="I8568" t="inlineStr">
        <is>
          <t>Not Critical</t>
        </is>
      </c>
      <c r="J8568" t="n">
        <v>28</v>
      </c>
      <c r="L8568" s="9">
        <f>A8568&amp;"-"&amp;TEXT(E8568,"yyyymmdd")</f>
        <v/>
      </c>
    </row>
    <row r="8569">
      <c r="A8569" t="n">
        <v>41653095</v>
      </c>
      <c r="B8569" t="inlineStr">
        <is>
          <t>Brooklyn</t>
        </is>
      </c>
      <c r="C8569" t="inlineStr">
        <is>
          <t>11224</t>
        </is>
      </c>
      <c r="D8569" t="inlineStr">
        <is>
          <t>Chicken</t>
        </is>
      </c>
      <c r="E8569" s="8" t="n">
        <v>46169</v>
      </c>
      <c r="F8569" t="inlineStr">
        <is>
          <t>Violations were cited in the following area(s).</t>
        </is>
      </c>
      <c r="G8569" t="inlineStr">
        <is>
          <t>10B</t>
        </is>
      </c>
      <c r="H8569" t="inlineStr">
        <is>
          <t>Anti-siphonage or back-flow prevention device not provided where required; equipment or floor not properly drained; sewage disposal system in disrepair or not functioning properly. Condensation or liquid waste improperly disposed of.</t>
        </is>
      </c>
      <c r="I8569" t="inlineStr">
        <is>
          <t>Not Critical</t>
        </is>
      </c>
      <c r="J8569" t="n">
        <v>28</v>
      </c>
      <c r="L8569" s="9">
        <f>A8569&amp;"-"&amp;TEXT(E8569,"yyyymmdd")</f>
        <v/>
      </c>
    </row>
    <row r="8570">
      <c r="A8570" t="n">
        <v>41653095</v>
      </c>
      <c r="B8570" t="inlineStr">
        <is>
          <t>Brooklyn</t>
        </is>
      </c>
      <c r="C8570" t="inlineStr">
        <is>
          <t>11224</t>
        </is>
      </c>
      <c r="D8570" t="inlineStr">
        <is>
          <t>Chicken</t>
        </is>
      </c>
      <c r="E8570" s="8" t="n">
        <v>46169</v>
      </c>
      <c r="F8570" t="inlineStr">
        <is>
          <t>Violations were cited in the following area(s).</t>
        </is>
      </c>
      <c r="G8570" t="inlineStr">
        <is>
          <t>10F</t>
        </is>
      </c>
      <c r="H8570" t="inlineStr">
        <is>
          <t>Non-food contact surface or equipment made of unacceptable material, not kept clean, or not properly sealed, raised, spaced or movable to allow accessibility for cleaning on all sides, above and underneath the unit.</t>
        </is>
      </c>
      <c r="I8570" t="inlineStr">
        <is>
          <t>Not Critical</t>
        </is>
      </c>
      <c r="J8570" t="n">
        <v>28</v>
      </c>
      <c r="L8570" s="9">
        <f>A8570&amp;"-"&amp;TEXT(E8570,"yyyymmdd")</f>
        <v/>
      </c>
    </row>
    <row r="8571">
      <c r="A8571" t="n">
        <v>41693226</v>
      </c>
      <c r="B8571" t="inlineStr">
        <is>
          <t>Brooklyn</t>
        </is>
      </c>
      <c r="C8571" t="inlineStr">
        <is>
          <t>11224</t>
        </is>
      </c>
      <c r="D8571" t="inlineStr">
        <is>
          <t>American</t>
        </is>
      </c>
      <c r="E8571" s="8" t="n">
        <v>46169</v>
      </c>
      <c r="F8571" t="inlineStr">
        <is>
          <t>Violations were cited in the following area(s).</t>
        </is>
      </c>
      <c r="G8571" t="inlineStr">
        <is>
          <t>02G</t>
        </is>
      </c>
      <c r="H8571" t="inlineStr">
        <is>
          <t>Cold TCS food item held above 41 °F; smoked or processed fish held above 38 °F; intact raw eggs held above 45 °F; or reduced oxygen packaged (ROP) TCS foods held above required temperatures except during active necessary preparation.</t>
        </is>
      </c>
      <c r="I8571" t="inlineStr">
        <is>
          <t>Critical</t>
        </is>
      </c>
      <c r="J8571" t="n">
        <v>26</v>
      </c>
      <c r="K8571" t="inlineStr">
        <is>
          <t>N</t>
        </is>
      </c>
      <c r="L8571" s="9">
        <f>A8571&amp;"-"&amp;TEXT(E8571,"yyyymmdd")</f>
        <v/>
      </c>
    </row>
    <row r="8572">
      <c r="A8572" t="n">
        <v>41693226</v>
      </c>
      <c r="B8572" t="inlineStr">
        <is>
          <t>Brooklyn</t>
        </is>
      </c>
      <c r="C8572" t="inlineStr">
        <is>
          <t>11224</t>
        </is>
      </c>
      <c r="D8572" t="inlineStr">
        <is>
          <t>American</t>
        </is>
      </c>
      <c r="E8572" s="8" t="n">
        <v>46169</v>
      </c>
      <c r="F8572" t="inlineStr">
        <is>
          <t>Violations were cited in the following area(s).</t>
        </is>
      </c>
      <c r="G8572" t="inlineStr">
        <is>
          <t>04A</t>
        </is>
      </c>
      <c r="H8572" t="inlineStr">
        <is>
          <t>Food Protection Certificate (FPC) not held by manager or supervisor of food operations.</t>
        </is>
      </c>
      <c r="I8572" t="inlineStr">
        <is>
          <t>Critical</t>
        </is>
      </c>
      <c r="J8572" t="n">
        <v>26</v>
      </c>
      <c r="K8572" t="inlineStr">
        <is>
          <t>N</t>
        </is>
      </c>
      <c r="L8572" s="9">
        <f>A8572&amp;"-"&amp;TEXT(E8572,"yyyymmdd")</f>
        <v/>
      </c>
    </row>
    <row r="8573">
      <c r="A8573" t="n">
        <v>41693226</v>
      </c>
      <c r="B8573" t="inlineStr">
        <is>
          <t>Brooklyn</t>
        </is>
      </c>
      <c r="C8573" t="inlineStr">
        <is>
          <t>11224</t>
        </is>
      </c>
      <c r="D8573" t="inlineStr">
        <is>
          <t>American</t>
        </is>
      </c>
      <c r="E8573" s="8" t="n">
        <v>46169</v>
      </c>
      <c r="F8573" t="inlineStr">
        <is>
          <t>Violations were cited in the following area(s).</t>
        </is>
      </c>
      <c r="G8573" t="inlineStr">
        <is>
          <t>06D</t>
        </is>
      </c>
      <c r="H8573" t="inlineStr">
        <is>
          <t>Food contact surface not properly washed, rinsed and sanitized after each use and following any activity when contamination may have occurred.</t>
        </is>
      </c>
      <c r="I8573" t="inlineStr">
        <is>
          <t>Critical</t>
        </is>
      </c>
      <c r="J8573" t="n">
        <v>26</v>
      </c>
      <c r="K8573" t="inlineStr">
        <is>
          <t>N</t>
        </is>
      </c>
      <c r="L8573" s="9">
        <f>A8573&amp;"-"&amp;TEXT(E8573,"yyyymmdd")</f>
        <v/>
      </c>
    </row>
    <row r="8574">
      <c r="A8574" t="n">
        <v>41693226</v>
      </c>
      <c r="B8574" t="inlineStr">
        <is>
          <t>Brooklyn</t>
        </is>
      </c>
      <c r="C8574" t="inlineStr">
        <is>
          <t>11224</t>
        </is>
      </c>
      <c r="D8574" t="inlineStr">
        <is>
          <t>American</t>
        </is>
      </c>
      <c r="E8574" s="8" t="n">
        <v>46169</v>
      </c>
      <c r="F8574" t="inlineStr">
        <is>
          <t>Violations were cited in the following area(s).</t>
        </is>
      </c>
      <c r="G8574" t="inlineStr">
        <is>
          <t>10F</t>
        </is>
      </c>
      <c r="H8574" t="inlineStr">
        <is>
          <t>Non-food contact surface or equipment made of unacceptable material, not kept clean, or not properly sealed, raised, spaced or movable to allow accessibility for cleaning on all sides, above and underneath the unit.</t>
        </is>
      </c>
      <c r="I8574" t="inlineStr">
        <is>
          <t>Not Critical</t>
        </is>
      </c>
      <c r="J8574" t="n">
        <v>26</v>
      </c>
      <c r="K8574" t="inlineStr">
        <is>
          <t>N</t>
        </is>
      </c>
      <c r="L8574" s="9">
        <f>A8574&amp;"-"&amp;TEXT(E8574,"yyyymmdd")</f>
        <v/>
      </c>
    </row>
    <row r="8575">
      <c r="A8575" t="n">
        <v>50000330</v>
      </c>
      <c r="B8575" t="inlineStr">
        <is>
          <t>Brooklyn</t>
        </is>
      </c>
      <c r="C8575" t="inlineStr">
        <is>
          <t>11222</t>
        </is>
      </c>
      <c r="D8575" t="inlineStr">
        <is>
          <t>American</t>
        </is>
      </c>
      <c r="E8575" s="8" t="n">
        <v>46169</v>
      </c>
      <c r="F8575" t="inlineStr">
        <is>
          <t>Violations were cited in the following area(s).</t>
        </is>
      </c>
      <c r="G8575" t="inlineStr">
        <is>
          <t>06D</t>
        </is>
      </c>
      <c r="H8575" t="inlineStr">
        <is>
          <t>Food contact surface not properly washed, rinsed and sanitized after each use and following any activity when contamination may have occurred.</t>
        </is>
      </c>
      <c r="I8575" t="inlineStr">
        <is>
          <t>Critical</t>
        </is>
      </c>
      <c r="J8575" t="n">
        <v>13</v>
      </c>
      <c r="K8575" t="inlineStr">
        <is>
          <t>A</t>
        </is>
      </c>
      <c r="L8575" s="9">
        <f>A8575&amp;"-"&amp;TEXT(E8575,"yyyymmdd")</f>
        <v/>
      </c>
    </row>
    <row r="8576">
      <c r="A8576" t="n">
        <v>50000330</v>
      </c>
      <c r="B8576" t="inlineStr">
        <is>
          <t>Brooklyn</t>
        </is>
      </c>
      <c r="C8576" t="inlineStr">
        <is>
          <t>11222</t>
        </is>
      </c>
      <c r="D8576" t="inlineStr">
        <is>
          <t>American</t>
        </is>
      </c>
      <c r="E8576" s="8" t="n">
        <v>46169</v>
      </c>
      <c r="F8576" t="inlineStr">
        <is>
          <t>Violations were cited in the following area(s).</t>
        </is>
      </c>
      <c r="G8576" t="inlineStr">
        <is>
          <t>10F</t>
        </is>
      </c>
      <c r="H8576" t="inlineStr">
        <is>
          <t>Non-food contact surface or equipment made of unacceptable material, not kept clean, or not properly sealed, raised, spaced or movable to allow accessibility for cleaning on all sides, above and underneath the unit.</t>
        </is>
      </c>
      <c r="I8576" t="inlineStr">
        <is>
          <t>Not Critical</t>
        </is>
      </c>
      <c r="J8576" t="n">
        <v>13</v>
      </c>
      <c r="K8576" t="inlineStr">
        <is>
          <t>A</t>
        </is>
      </c>
      <c r="L8576" s="9">
        <f>A8576&amp;"-"&amp;TEXT(E8576,"yyyymmdd")</f>
        <v/>
      </c>
    </row>
    <row r="8577">
      <c r="A8577" t="n">
        <v>50000330</v>
      </c>
      <c r="B8577" t="inlineStr">
        <is>
          <t>Brooklyn</t>
        </is>
      </c>
      <c r="C8577" t="inlineStr">
        <is>
          <t>11222</t>
        </is>
      </c>
      <c r="D8577" t="inlineStr">
        <is>
          <t>American</t>
        </is>
      </c>
      <c r="E8577" s="8" t="n">
        <v>46169</v>
      </c>
      <c r="F8577" t="inlineStr">
        <is>
          <t>Violations were cited in the following area(s).</t>
        </is>
      </c>
      <c r="G8577" t="inlineStr">
        <is>
          <t>10G</t>
        </is>
      </c>
      <c r="H8577" t="inlineStr">
        <is>
          <t>Dishwashing and ware washing: Cleaning and sanitizing of tableware, including dishes, utensils, and equipment deficient.</t>
        </is>
      </c>
      <c r="I8577" t="inlineStr">
        <is>
          <t>Not Critical</t>
        </is>
      </c>
      <c r="J8577" t="n">
        <v>13</v>
      </c>
      <c r="K8577" t="inlineStr">
        <is>
          <t>A</t>
        </is>
      </c>
      <c r="L8577" s="9">
        <f>A8577&amp;"-"&amp;TEXT(E8577,"yyyymmdd")</f>
        <v/>
      </c>
    </row>
    <row r="8578">
      <c r="A8578" t="n">
        <v>50004028</v>
      </c>
      <c r="B8578" t="inlineStr">
        <is>
          <t>Manhattan</t>
        </is>
      </c>
      <c r="C8578" t="inlineStr">
        <is>
          <t>10018</t>
        </is>
      </c>
      <c r="D8578" t="inlineStr">
        <is>
          <t>Tex-Mex</t>
        </is>
      </c>
      <c r="E8578" s="8" t="n">
        <v>46169</v>
      </c>
      <c r="F8578" t="inlineStr">
        <is>
          <t>Violations were cited in the following area(s).</t>
        </is>
      </c>
      <c r="G8578" t="inlineStr">
        <is>
          <t>02G</t>
        </is>
      </c>
      <c r="H8578" t="inlineStr">
        <is>
          <t>Cold TCS food item held above 41 °F; smoked or processed fish held above 38 °F; intact raw eggs held above 45 °F; or reduced oxygen packaged (ROP) TCS foods held above required temperatures except during active necessary preparation.</t>
        </is>
      </c>
      <c r="I8578" t="inlineStr">
        <is>
          <t>Critical</t>
        </is>
      </c>
      <c r="J8578" t="n">
        <v>9</v>
      </c>
      <c r="K8578" t="inlineStr">
        <is>
          <t>A</t>
        </is>
      </c>
      <c r="L8578" s="9">
        <f>A8578&amp;"-"&amp;TEXT(E8578,"yyyymmdd")</f>
        <v/>
      </c>
    </row>
    <row r="8579">
      <c r="A8579" t="n">
        <v>50004028</v>
      </c>
      <c r="B8579" t="inlineStr">
        <is>
          <t>Manhattan</t>
        </is>
      </c>
      <c r="C8579" t="inlineStr">
        <is>
          <t>10018</t>
        </is>
      </c>
      <c r="D8579" t="inlineStr">
        <is>
          <t>Tex-Mex</t>
        </is>
      </c>
      <c r="E8579" s="8" t="n">
        <v>46169</v>
      </c>
      <c r="F8579" t="inlineStr">
        <is>
          <t>Violations were cited in the following area(s).</t>
        </is>
      </c>
      <c r="G8579" t="inlineStr">
        <is>
          <t>10F</t>
        </is>
      </c>
      <c r="H8579" t="inlineStr">
        <is>
          <t>Non-food contact surface or equipment made of unacceptable material, not kept clean, or not properly sealed, raised, spaced or movable to allow accessibility for cleaning on all sides, above and underneath the unit.</t>
        </is>
      </c>
      <c r="I8579" t="inlineStr">
        <is>
          <t>Not Critical</t>
        </is>
      </c>
      <c r="J8579" t="n">
        <v>9</v>
      </c>
      <c r="K8579" t="inlineStr">
        <is>
          <t>A</t>
        </is>
      </c>
      <c r="L8579" s="9">
        <f>A8579&amp;"-"&amp;TEXT(E8579,"yyyymmdd")</f>
        <v/>
      </c>
    </row>
    <row r="8580">
      <c r="A8580" t="n">
        <v>50005944</v>
      </c>
      <c r="B8580" t="inlineStr">
        <is>
          <t>Brooklyn</t>
        </is>
      </c>
      <c r="C8580" t="inlineStr">
        <is>
          <t>11222</t>
        </is>
      </c>
      <c r="D8580" t="inlineStr">
        <is>
          <t>American</t>
        </is>
      </c>
      <c r="E8580" s="8" t="n">
        <v>46169</v>
      </c>
      <c r="F8580" t="inlineStr">
        <is>
          <t>Violations were cited in the following area(s).</t>
        </is>
      </c>
      <c r="G8580" t="inlineStr">
        <is>
          <t>06D</t>
        </is>
      </c>
      <c r="H8580" t="inlineStr">
        <is>
          <t>Food contact surface not properly washed, rinsed and sanitized after each use and following any activity when contamination may have occurred.</t>
        </is>
      </c>
      <c r="I8580" t="inlineStr">
        <is>
          <t>Critical</t>
        </is>
      </c>
      <c r="J8580" t="n">
        <v>12</v>
      </c>
      <c r="K8580" t="inlineStr">
        <is>
          <t>A</t>
        </is>
      </c>
      <c r="L8580" s="9">
        <f>A8580&amp;"-"&amp;TEXT(E8580,"yyyymmdd")</f>
        <v/>
      </c>
    </row>
    <row r="8581">
      <c r="A8581" t="n">
        <v>50005944</v>
      </c>
      <c r="B8581" t="inlineStr">
        <is>
          <t>Brooklyn</t>
        </is>
      </c>
      <c r="C8581" t="inlineStr">
        <is>
          <t>11222</t>
        </is>
      </c>
      <c r="D8581" t="inlineStr">
        <is>
          <t>American</t>
        </is>
      </c>
      <c r="E8581" s="8" t="n">
        <v>46169</v>
      </c>
      <c r="F8581" t="inlineStr">
        <is>
          <t>Violations were cited in the following area(s).</t>
        </is>
      </c>
      <c r="G8581" t="inlineStr">
        <is>
          <t>10F</t>
        </is>
      </c>
      <c r="H8581" t="inlineStr">
        <is>
          <t>Non-food contact surface or equipment made of unacceptable material, not kept clean, or not properly sealed, raised, spaced or movable to allow accessibility for cleaning on all sides, above and underneath the unit.</t>
        </is>
      </c>
      <c r="I8581" t="inlineStr">
        <is>
          <t>Not Critical</t>
        </is>
      </c>
      <c r="J8581" t="n">
        <v>12</v>
      </c>
      <c r="K8581" t="inlineStr">
        <is>
          <t>A</t>
        </is>
      </c>
      <c r="L8581" s="9">
        <f>A8581&amp;"-"&amp;TEXT(E8581,"yyyymmdd")</f>
        <v/>
      </c>
    </row>
    <row r="8582">
      <c r="A8582" t="n">
        <v>50005944</v>
      </c>
      <c r="B8582" t="inlineStr">
        <is>
          <t>Brooklyn</t>
        </is>
      </c>
      <c r="C8582" t="inlineStr">
        <is>
          <t>11222</t>
        </is>
      </c>
      <c r="D8582" t="inlineStr">
        <is>
          <t>American</t>
        </is>
      </c>
      <c r="E8582" s="8" t="n">
        <v>46169</v>
      </c>
      <c r="F8582" t="inlineStr">
        <is>
          <t>Violations were cited in the following area(s).</t>
        </is>
      </c>
      <c r="G8582" t="inlineStr">
        <is>
          <t>10G</t>
        </is>
      </c>
      <c r="H8582" t="inlineStr">
        <is>
          <t>Dishwashing and ware washing: Cleaning and sanitizing of tableware, including dishes, utensils, and equipment deficient.</t>
        </is>
      </c>
      <c r="I8582" t="inlineStr">
        <is>
          <t>Not Critical</t>
        </is>
      </c>
      <c r="J8582" t="n">
        <v>12</v>
      </c>
      <c r="K8582" t="inlineStr">
        <is>
          <t>A</t>
        </is>
      </c>
      <c r="L8582" s="9">
        <f>A8582&amp;"-"&amp;TEXT(E8582,"yyyymmdd")</f>
        <v/>
      </c>
    </row>
    <row r="8583">
      <c r="A8583" t="n">
        <v>50014998</v>
      </c>
      <c r="B8583" t="inlineStr">
        <is>
          <t>Brooklyn</t>
        </is>
      </c>
      <c r="C8583" t="inlineStr">
        <is>
          <t>11215</t>
        </is>
      </c>
      <c r="D8583" t="inlineStr">
        <is>
          <t>Hamburgers</t>
        </is>
      </c>
      <c r="E8583" s="8" t="n">
        <v>46169</v>
      </c>
      <c r="F8583" t="inlineStr">
        <is>
          <t>Violations were cited in the following area(s).</t>
        </is>
      </c>
      <c r="G8583" t="inlineStr">
        <is>
          <t>02G</t>
        </is>
      </c>
      <c r="H8583" t="inlineStr">
        <is>
          <t>Cold TCS food item held above 41 °F; smoked or processed fish held above 38 °F; intact raw eggs held above 45 °F; or reduced oxygen packaged (ROP) TCS foods held above required temperatures except during active necessary preparation.</t>
        </is>
      </c>
      <c r="I8583" t="inlineStr">
        <is>
          <t>Critical</t>
        </is>
      </c>
      <c r="J8583" t="n">
        <v>19</v>
      </c>
      <c r="L8583" s="9">
        <f>A8583&amp;"-"&amp;TEXT(E8583,"yyyymmdd")</f>
        <v/>
      </c>
    </row>
    <row r="8584">
      <c r="A8584" t="n">
        <v>50014998</v>
      </c>
      <c r="B8584" t="inlineStr">
        <is>
          <t>Brooklyn</t>
        </is>
      </c>
      <c r="C8584" t="inlineStr">
        <is>
          <t>11215</t>
        </is>
      </c>
      <c r="D8584" t="inlineStr">
        <is>
          <t>Hamburgers</t>
        </is>
      </c>
      <c r="E8584" s="8" t="n">
        <v>46169</v>
      </c>
      <c r="F8584" t="inlineStr">
        <is>
          <t>Violations were cited in the following area(s).</t>
        </is>
      </c>
      <c r="G8584" t="inlineStr">
        <is>
          <t>05F</t>
        </is>
      </c>
      <c r="H8584" t="inlineStr">
        <is>
          <t>Insufficient or no hot holding, cold storage or cold holding equipment provided to maintain Time/Temperature Control for Safety Foods (TCS) at required temperatures</t>
        </is>
      </c>
      <c r="I8584" t="inlineStr">
        <is>
          <t>Critical</t>
        </is>
      </c>
      <c r="J8584" t="n">
        <v>19</v>
      </c>
      <c r="L8584" s="9">
        <f>A8584&amp;"-"&amp;TEXT(E8584,"yyyymmdd")</f>
        <v/>
      </c>
    </row>
    <row r="8585">
      <c r="A8585" t="n">
        <v>50014998</v>
      </c>
      <c r="B8585" t="inlineStr">
        <is>
          <t>Brooklyn</t>
        </is>
      </c>
      <c r="C8585" t="inlineStr">
        <is>
          <t>11215</t>
        </is>
      </c>
      <c r="D8585" t="inlineStr">
        <is>
          <t>Hamburgers</t>
        </is>
      </c>
      <c r="E8585" s="8" t="n">
        <v>46169</v>
      </c>
      <c r="F8585" t="inlineStr">
        <is>
          <t>Violations were cited in the following area(s).</t>
        </is>
      </c>
      <c r="G8585" t="inlineStr">
        <is>
          <t>10B</t>
        </is>
      </c>
      <c r="H8585" t="inlineStr">
        <is>
          <t>Anti-siphonage or back-flow prevention device not provided where required; equipment or floor not properly drained; sewage disposal system in disrepair or not functioning properly. Condensation or liquid waste improperly disposed of.</t>
        </is>
      </c>
      <c r="I8585" t="inlineStr">
        <is>
          <t>Not Critical</t>
        </is>
      </c>
      <c r="J8585" t="n">
        <v>19</v>
      </c>
      <c r="L8585" s="9">
        <f>A8585&amp;"-"&amp;TEXT(E8585,"yyyymmdd")</f>
        <v/>
      </c>
    </row>
    <row r="8586">
      <c r="A8586" t="n">
        <v>50035200</v>
      </c>
      <c r="B8586" t="inlineStr">
        <is>
          <t>Manhattan</t>
        </is>
      </c>
      <c r="C8586" t="inlineStr">
        <is>
          <t>10128</t>
        </is>
      </c>
      <c r="D8586" t="inlineStr">
        <is>
          <t>Greek</t>
        </is>
      </c>
      <c r="E8586" s="8" t="n">
        <v>46169</v>
      </c>
      <c r="F8586" t="inlineStr">
        <is>
          <t>Violations were cited in the following area(s).</t>
        </is>
      </c>
      <c r="G8586" t="inlineStr">
        <is>
          <t>06A</t>
        </is>
      </c>
      <c r="H8586" t="inlineStr">
        <is>
          <t>Personal cleanliness is inadequate. Outer garment soiled with possible contaminant. Effective hair restraint not worn where required. Jewelry worn on hands or arms. Fingernail polish worn or fingernails not kept clean and trimmed.</t>
        </is>
      </c>
      <c r="I8586" t="inlineStr">
        <is>
          <t>Critical</t>
        </is>
      </c>
      <c r="J8586" t="n">
        <v>12</v>
      </c>
      <c r="K8586" t="inlineStr">
        <is>
          <t>A</t>
        </is>
      </c>
      <c r="L8586" s="9">
        <f>A8586&amp;"-"&amp;TEXT(E8586,"yyyymmdd")</f>
        <v/>
      </c>
    </row>
    <row r="8587">
      <c r="A8587" t="n">
        <v>50035200</v>
      </c>
      <c r="B8587" t="inlineStr">
        <is>
          <t>Manhattan</t>
        </is>
      </c>
      <c r="C8587" t="inlineStr">
        <is>
          <t>10128</t>
        </is>
      </c>
      <c r="D8587" t="inlineStr">
        <is>
          <t>Greek</t>
        </is>
      </c>
      <c r="E8587" s="8" t="n">
        <v>46169</v>
      </c>
      <c r="F8587" t="inlineStr">
        <is>
          <t>Violations were cited in the following area(s).</t>
        </is>
      </c>
      <c r="G8587" t="inlineStr">
        <is>
          <t>06D</t>
        </is>
      </c>
      <c r="H8587" t="inlineStr">
        <is>
          <t>Food contact surface not properly washed, rinsed and sanitized after each use and following any activity when contamination may have occurred.</t>
        </is>
      </c>
      <c r="I8587" t="inlineStr">
        <is>
          <t>Critical</t>
        </is>
      </c>
      <c r="J8587" t="n">
        <v>12</v>
      </c>
      <c r="K8587" t="inlineStr">
        <is>
          <t>A</t>
        </is>
      </c>
      <c r="L8587" s="9">
        <f>A8587&amp;"-"&amp;TEXT(E8587,"yyyymmdd")</f>
        <v/>
      </c>
    </row>
    <row r="8588">
      <c r="A8588" t="n">
        <v>50035200</v>
      </c>
      <c r="B8588" t="inlineStr">
        <is>
          <t>Manhattan</t>
        </is>
      </c>
      <c r="C8588" t="inlineStr">
        <is>
          <t>10128</t>
        </is>
      </c>
      <c r="D8588" t="inlineStr">
        <is>
          <t>Greek</t>
        </is>
      </c>
      <c r="E8588" s="8" t="n">
        <v>46169</v>
      </c>
      <c r="F8588" t="inlineStr">
        <is>
          <t>Violations were cited in the following area(s).</t>
        </is>
      </c>
      <c r="G8588" t="inlineStr">
        <is>
          <t>10F</t>
        </is>
      </c>
      <c r="H8588" t="inlineStr">
        <is>
          <t>Non-food contact surface or equipment made of unacceptable material, not kept clean, or not properly sealed, raised, spaced or movable to allow accessibility for cleaning on all sides, above and underneath the unit.</t>
        </is>
      </c>
      <c r="I8588" t="inlineStr">
        <is>
          <t>Not Critical</t>
        </is>
      </c>
      <c r="J8588" t="n">
        <v>12</v>
      </c>
      <c r="K8588" t="inlineStr">
        <is>
          <t>A</t>
        </is>
      </c>
      <c r="L8588" s="9">
        <f>A8588&amp;"-"&amp;TEXT(E8588,"yyyymmdd")</f>
        <v/>
      </c>
    </row>
    <row r="8589">
      <c r="A8589" t="n">
        <v>50041966</v>
      </c>
      <c r="B8589" t="inlineStr">
        <is>
          <t>Manhattan</t>
        </is>
      </c>
      <c r="C8589" t="inlineStr">
        <is>
          <t>10016</t>
        </is>
      </c>
      <c r="D8589" t="inlineStr">
        <is>
          <t>Korean</t>
        </is>
      </c>
      <c r="E8589" s="8" t="n">
        <v>46169</v>
      </c>
      <c r="F8589" t="inlineStr">
        <is>
          <t>Violations were cited in the following area(s).</t>
        </is>
      </c>
      <c r="G8589" t="inlineStr">
        <is>
          <t>03C</t>
        </is>
      </c>
      <c r="H8589" t="inlineStr">
        <is>
          <t>Unclean or cracked whole eggs or unpasteurized liquid, frozen or powdered eggs kept or used.</t>
        </is>
      </c>
      <c r="I8589" t="inlineStr">
        <is>
          <t>Critical</t>
        </is>
      </c>
      <c r="J8589" t="n">
        <v>12</v>
      </c>
      <c r="K8589" t="inlineStr">
        <is>
          <t>A</t>
        </is>
      </c>
      <c r="L8589" s="9">
        <f>A8589&amp;"-"&amp;TEXT(E8589,"yyyymmdd")</f>
        <v/>
      </c>
    </row>
    <row r="8590">
      <c r="A8590" t="n">
        <v>50041966</v>
      </c>
      <c r="B8590" t="inlineStr">
        <is>
          <t>Manhattan</t>
        </is>
      </c>
      <c r="C8590" t="inlineStr">
        <is>
          <t>10016</t>
        </is>
      </c>
      <c r="D8590" t="inlineStr">
        <is>
          <t>Korean</t>
        </is>
      </c>
      <c r="E8590" s="8" t="n">
        <v>46169</v>
      </c>
      <c r="F8590" t="inlineStr">
        <is>
          <t>Violations were cited in the following area(s).</t>
        </is>
      </c>
      <c r="G8590" t="inlineStr">
        <is>
          <t>06C</t>
        </is>
      </c>
      <c r="H859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590" t="inlineStr">
        <is>
          <t>Critical</t>
        </is>
      </c>
      <c r="J8590" t="n">
        <v>12</v>
      </c>
      <c r="K8590" t="inlineStr">
        <is>
          <t>A</t>
        </is>
      </c>
      <c r="L8590" s="9">
        <f>A8590&amp;"-"&amp;TEXT(E8590,"yyyymmdd")</f>
        <v/>
      </c>
    </row>
    <row r="8591">
      <c r="A8591" t="n">
        <v>50043940</v>
      </c>
      <c r="B8591" t="inlineStr">
        <is>
          <t>Manhattan</t>
        </is>
      </c>
      <c r="C8591" t="inlineStr">
        <is>
          <t>10012</t>
        </is>
      </c>
      <c r="D8591" t="inlineStr">
        <is>
          <t>Indian</t>
        </is>
      </c>
      <c r="E8591" s="8" t="n">
        <v>46169</v>
      </c>
      <c r="F8591" t="inlineStr">
        <is>
          <t>Violations were cited in the following area(s).</t>
        </is>
      </c>
      <c r="G8591" t="inlineStr">
        <is>
          <t>02G</t>
        </is>
      </c>
      <c r="H8591" t="inlineStr">
        <is>
          <t>Cold TCS food item held above 41 °F; smoked or processed fish held above 38 °F; intact raw eggs held above 45 °F; or reduced oxygen packaged (ROP) TCS foods held above required temperatures except during active necessary preparation.</t>
        </is>
      </c>
      <c r="I8591" t="inlineStr">
        <is>
          <t>Critical</t>
        </is>
      </c>
      <c r="J8591" t="n">
        <v>44</v>
      </c>
      <c r="L8591" s="9">
        <f>A8591&amp;"-"&amp;TEXT(E8591,"yyyymmdd")</f>
        <v/>
      </c>
    </row>
    <row r="8592">
      <c r="A8592" t="n">
        <v>50043940</v>
      </c>
      <c r="B8592" t="inlineStr">
        <is>
          <t>Manhattan</t>
        </is>
      </c>
      <c r="C8592" t="inlineStr">
        <is>
          <t>10012</t>
        </is>
      </c>
      <c r="D8592" t="inlineStr">
        <is>
          <t>Indian</t>
        </is>
      </c>
      <c r="E8592" s="8" t="n">
        <v>46169</v>
      </c>
      <c r="F8592" t="inlineStr">
        <is>
          <t>Violations were cited in the following area(s).</t>
        </is>
      </c>
      <c r="G8592" t="inlineStr">
        <is>
          <t>04H</t>
        </is>
      </c>
      <c r="H8592" t="inlineStr">
        <is>
          <t>Raw, cooked or prepared food is adulterated, contaminated, cross-contaminated, or not discarded in accordance with HACCP plan.</t>
        </is>
      </c>
      <c r="I8592" t="inlineStr">
        <is>
          <t>Critical</t>
        </is>
      </c>
      <c r="J8592" t="n">
        <v>44</v>
      </c>
      <c r="L8592" s="9">
        <f>A8592&amp;"-"&amp;TEXT(E8592,"yyyymmdd")</f>
        <v/>
      </c>
    </row>
    <row r="8593">
      <c r="A8593" t="n">
        <v>50043940</v>
      </c>
      <c r="B8593" t="inlineStr">
        <is>
          <t>Manhattan</t>
        </is>
      </c>
      <c r="C8593" t="inlineStr">
        <is>
          <t>10012</t>
        </is>
      </c>
      <c r="D8593" t="inlineStr">
        <is>
          <t>Indian</t>
        </is>
      </c>
      <c r="E8593" s="8" t="n">
        <v>46169</v>
      </c>
      <c r="F8593" t="inlineStr">
        <is>
          <t>Violations were cited in the following area(s).</t>
        </is>
      </c>
      <c r="G8593" t="inlineStr">
        <is>
          <t>06C</t>
        </is>
      </c>
      <c r="H859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593" t="inlineStr">
        <is>
          <t>Critical</t>
        </is>
      </c>
      <c r="J8593" t="n">
        <v>44</v>
      </c>
      <c r="L8593" s="9">
        <f>A8593&amp;"-"&amp;TEXT(E8593,"yyyymmdd")</f>
        <v/>
      </c>
    </row>
    <row r="8594">
      <c r="A8594" t="n">
        <v>50043940</v>
      </c>
      <c r="B8594" t="inlineStr">
        <is>
          <t>Manhattan</t>
        </is>
      </c>
      <c r="C8594" t="inlineStr">
        <is>
          <t>10012</t>
        </is>
      </c>
      <c r="D8594" t="inlineStr">
        <is>
          <t>Indian</t>
        </is>
      </c>
      <c r="E8594" s="8" t="n">
        <v>46169</v>
      </c>
      <c r="F8594" t="inlineStr">
        <is>
          <t>Violations were cited in the following area(s).</t>
        </is>
      </c>
      <c r="G8594" t="inlineStr">
        <is>
          <t>06D</t>
        </is>
      </c>
      <c r="H8594" t="inlineStr">
        <is>
          <t>Food contact surface not properly washed, rinsed and sanitized after each use and following any activity when contamination may have occurred.</t>
        </is>
      </c>
      <c r="I8594" t="inlineStr">
        <is>
          <t>Critical</t>
        </is>
      </c>
      <c r="J8594" t="n">
        <v>44</v>
      </c>
      <c r="L8594" s="9">
        <f>A8594&amp;"-"&amp;TEXT(E8594,"yyyymmdd")</f>
        <v/>
      </c>
    </row>
    <row r="8595">
      <c r="A8595" t="n">
        <v>50043940</v>
      </c>
      <c r="B8595" t="inlineStr">
        <is>
          <t>Manhattan</t>
        </is>
      </c>
      <c r="C8595" t="inlineStr">
        <is>
          <t>10012</t>
        </is>
      </c>
      <c r="D8595" t="inlineStr">
        <is>
          <t>Indian</t>
        </is>
      </c>
      <c r="E8595" s="8" t="n">
        <v>46169</v>
      </c>
      <c r="F8595" t="inlineStr">
        <is>
          <t>Violations were cited in the following area(s).</t>
        </is>
      </c>
      <c r="G8595" t="inlineStr">
        <is>
          <t>06E</t>
        </is>
      </c>
      <c r="H8595" t="inlineStr">
        <is>
          <t>Sanitized equipment or utensil, including in-use food dispensing utensil, improperly used or stored.</t>
        </is>
      </c>
      <c r="I8595" t="inlineStr">
        <is>
          <t>Critical</t>
        </is>
      </c>
      <c r="J8595" t="n">
        <v>44</v>
      </c>
      <c r="L8595" s="9">
        <f>A8595&amp;"-"&amp;TEXT(E8595,"yyyymmdd")</f>
        <v/>
      </c>
    </row>
    <row r="8596">
      <c r="A8596" t="n">
        <v>50043940</v>
      </c>
      <c r="B8596" t="inlineStr">
        <is>
          <t>Manhattan</t>
        </is>
      </c>
      <c r="C8596" t="inlineStr">
        <is>
          <t>10012</t>
        </is>
      </c>
      <c r="D8596" t="inlineStr">
        <is>
          <t>Indian</t>
        </is>
      </c>
      <c r="E8596" s="8" t="n">
        <v>46169</v>
      </c>
      <c r="F8596" t="inlineStr">
        <is>
          <t>Violations were cited in the following area(s).</t>
        </is>
      </c>
      <c r="G8596" t="inlineStr">
        <is>
          <t>10B</t>
        </is>
      </c>
      <c r="H8596" t="inlineStr">
        <is>
          <t>Anti-siphonage or back-flow prevention device not provided where required; equipment or floor not properly drained; sewage disposal system in disrepair or not functioning properly. Condensation or liquid waste improperly disposed of.</t>
        </is>
      </c>
      <c r="I8596" t="inlineStr">
        <is>
          <t>Not Critical</t>
        </is>
      </c>
      <c r="J8596" t="n">
        <v>44</v>
      </c>
      <c r="L8596" s="9">
        <f>A8596&amp;"-"&amp;TEXT(E8596,"yyyymmdd")</f>
        <v/>
      </c>
    </row>
    <row r="8597">
      <c r="A8597" t="n">
        <v>50043940</v>
      </c>
      <c r="B8597" t="inlineStr">
        <is>
          <t>Manhattan</t>
        </is>
      </c>
      <c r="C8597" t="inlineStr">
        <is>
          <t>10012</t>
        </is>
      </c>
      <c r="D8597" t="inlineStr">
        <is>
          <t>Indian</t>
        </is>
      </c>
      <c r="E8597" s="8" t="n">
        <v>46169</v>
      </c>
      <c r="F8597" t="inlineStr">
        <is>
          <t>Violations were cited in the following area(s).</t>
        </is>
      </c>
      <c r="G8597" t="inlineStr">
        <is>
          <t>10D</t>
        </is>
      </c>
      <c r="H8597" t="inlineStr">
        <is>
          <t>Mechanical or natural ventilation not provided, inadequate, improperly installed, in disrepair or fails to prevent and control excessive build-up of grease, heat, steam condensation, vapors, odors, smoke or fumes.</t>
        </is>
      </c>
      <c r="I8597" t="inlineStr">
        <is>
          <t>Not Critical</t>
        </is>
      </c>
      <c r="J8597" t="n">
        <v>44</v>
      </c>
      <c r="L8597" s="9">
        <f>A8597&amp;"-"&amp;TEXT(E8597,"yyyymmdd")</f>
        <v/>
      </c>
    </row>
    <row r="8598">
      <c r="A8598" t="n">
        <v>50043940</v>
      </c>
      <c r="B8598" t="inlineStr">
        <is>
          <t>Manhattan</t>
        </is>
      </c>
      <c r="C8598" t="inlineStr">
        <is>
          <t>10012</t>
        </is>
      </c>
      <c r="D8598" t="inlineStr">
        <is>
          <t>Indian</t>
        </is>
      </c>
      <c r="E8598" s="8" t="n">
        <v>46169</v>
      </c>
      <c r="F8598" t="inlineStr">
        <is>
          <t>Violations were cited in the following area(s).</t>
        </is>
      </c>
      <c r="G8598" t="inlineStr">
        <is>
          <t>10F</t>
        </is>
      </c>
      <c r="H8598" t="inlineStr">
        <is>
          <t>Non-food contact surface or equipment made of unacceptable material, not kept clean, or not properly sealed, raised, spaced or movable to allow accessibility for cleaning on all sides, above and underneath the unit.</t>
        </is>
      </c>
      <c r="I8598" t="inlineStr">
        <is>
          <t>Not Critical</t>
        </is>
      </c>
      <c r="J8598" t="n">
        <v>44</v>
      </c>
      <c r="L8598" s="9">
        <f>A8598&amp;"-"&amp;TEXT(E8598,"yyyymmdd")</f>
        <v/>
      </c>
    </row>
    <row r="8599">
      <c r="A8599" t="n">
        <v>50046759</v>
      </c>
      <c r="B8599" t="inlineStr">
        <is>
          <t>Manhattan</t>
        </is>
      </c>
      <c r="C8599" t="inlineStr">
        <is>
          <t>10001</t>
        </is>
      </c>
      <c r="D8599" t="inlineStr">
        <is>
          <t>American</t>
        </is>
      </c>
      <c r="E8599" s="8" t="n">
        <v>46169</v>
      </c>
      <c r="F8599" t="inlineStr">
        <is>
          <t>Violations were cited in the following area(s).</t>
        </is>
      </c>
      <c r="G8599" t="inlineStr">
        <is>
          <t>04F</t>
        </is>
      </c>
      <c r="H8599" t="inlineStr">
        <is>
          <t>Food preparation area, food storage area, or other area used by employees or patrons, contaminated by sewage or liquid waste.</t>
        </is>
      </c>
      <c r="I8599" t="inlineStr">
        <is>
          <t>Critical</t>
        </is>
      </c>
      <c r="J8599" t="n">
        <v>89</v>
      </c>
      <c r="L8599" s="9">
        <f>A8599&amp;"-"&amp;TEXT(E8599,"yyyymmdd")</f>
        <v/>
      </c>
    </row>
    <row r="8600">
      <c r="A8600" t="n">
        <v>50046759</v>
      </c>
      <c r="B8600" t="inlineStr">
        <is>
          <t>Manhattan</t>
        </is>
      </c>
      <c r="C8600" t="inlineStr">
        <is>
          <t>10001</t>
        </is>
      </c>
      <c r="D8600" t="inlineStr">
        <is>
          <t>American</t>
        </is>
      </c>
      <c r="E8600" s="8" t="n">
        <v>46169</v>
      </c>
      <c r="F8600" t="inlineStr">
        <is>
          <t>Violations were cited in the following area(s).</t>
        </is>
      </c>
      <c r="G8600" t="inlineStr">
        <is>
          <t>04J</t>
        </is>
      </c>
      <c r="H8600" t="inlineStr">
        <is>
          <t>Properly scaled and calibrated thermometer or thermocouple not provided or not readily accessible in food preparation and hot/cold holding areas to measure temperatures of TCS foods during cooking, cooling, reheating, and holding.</t>
        </is>
      </c>
      <c r="I8600" t="inlineStr">
        <is>
          <t>Critical</t>
        </is>
      </c>
      <c r="J8600" t="n">
        <v>89</v>
      </c>
      <c r="L8600" s="9">
        <f>A8600&amp;"-"&amp;TEXT(E8600,"yyyymmdd")</f>
        <v/>
      </c>
    </row>
    <row r="8601">
      <c r="A8601" t="n">
        <v>50046759</v>
      </c>
      <c r="B8601" t="inlineStr">
        <is>
          <t>Manhattan</t>
        </is>
      </c>
      <c r="C8601" t="inlineStr">
        <is>
          <t>10001</t>
        </is>
      </c>
      <c r="D8601" t="inlineStr">
        <is>
          <t>American</t>
        </is>
      </c>
      <c r="E8601" s="8" t="n">
        <v>46169</v>
      </c>
      <c r="F8601" t="inlineStr">
        <is>
          <t>Violations were cited in the following area(s).</t>
        </is>
      </c>
      <c r="G8601" t="inlineStr">
        <is>
          <t>04L</t>
        </is>
      </c>
      <c r="H8601" t="inlineStr">
        <is>
          <t>Evidence of mice or live mice in establishment's food or non-food areas.</t>
        </is>
      </c>
      <c r="I8601" t="inlineStr">
        <is>
          <t>Critical</t>
        </is>
      </c>
      <c r="J8601" t="n">
        <v>89</v>
      </c>
      <c r="L8601" s="9">
        <f>A8601&amp;"-"&amp;TEXT(E8601,"yyyymmdd")</f>
        <v/>
      </c>
    </row>
    <row r="8602">
      <c r="A8602" t="n">
        <v>50046759</v>
      </c>
      <c r="B8602" t="inlineStr">
        <is>
          <t>Manhattan</t>
        </is>
      </c>
      <c r="C8602" t="inlineStr">
        <is>
          <t>10001</t>
        </is>
      </c>
      <c r="D8602" t="inlineStr">
        <is>
          <t>American</t>
        </is>
      </c>
      <c r="E8602" s="8" t="n">
        <v>46169</v>
      </c>
      <c r="F8602" t="inlineStr">
        <is>
          <t>Violations were cited in the following area(s).</t>
        </is>
      </c>
      <c r="G8602" t="inlineStr">
        <is>
          <t>04N</t>
        </is>
      </c>
      <c r="H8602" t="inlineStr">
        <is>
          <t>Filth flies or food/refuse/sewage associated with (FRSA) flies or other nuisance pests in establishment’s food and/or non-food areas. FRSA flies include house flies, blow flies, bottle flies, flesh flies, drain flies, Phorid flies and fruit flies.</t>
        </is>
      </c>
      <c r="I8602" t="inlineStr">
        <is>
          <t>Critical</t>
        </is>
      </c>
      <c r="J8602" t="n">
        <v>89</v>
      </c>
      <c r="L8602" s="9">
        <f>A8602&amp;"-"&amp;TEXT(E8602,"yyyymmdd")</f>
        <v/>
      </c>
    </row>
    <row r="8603">
      <c r="A8603" t="n">
        <v>50046759</v>
      </c>
      <c r="B8603" t="inlineStr">
        <is>
          <t>Manhattan</t>
        </is>
      </c>
      <c r="C8603" t="inlineStr">
        <is>
          <t>10001</t>
        </is>
      </c>
      <c r="D8603" t="inlineStr">
        <is>
          <t>American</t>
        </is>
      </c>
      <c r="E8603" s="8" t="n">
        <v>46169</v>
      </c>
      <c r="F8603" t="inlineStr">
        <is>
          <t>Violations were cited in the following area(s).</t>
        </is>
      </c>
      <c r="G8603" t="inlineStr">
        <is>
          <t>05A</t>
        </is>
      </c>
      <c r="H8603" t="inlineStr">
        <is>
          <t>Sewage disposal system is not provided, improper, inadequate or unapproved.</t>
        </is>
      </c>
      <c r="I8603" t="inlineStr">
        <is>
          <t>Critical</t>
        </is>
      </c>
      <c r="J8603" t="n">
        <v>89</v>
      </c>
      <c r="L8603" s="9">
        <f>A8603&amp;"-"&amp;TEXT(E8603,"yyyymmdd")</f>
        <v/>
      </c>
    </row>
    <row r="8604">
      <c r="A8604" t="n">
        <v>50046759</v>
      </c>
      <c r="B8604" t="inlineStr">
        <is>
          <t>Manhattan</t>
        </is>
      </c>
      <c r="C8604" t="inlineStr">
        <is>
          <t>10001</t>
        </is>
      </c>
      <c r="D8604" t="inlineStr">
        <is>
          <t>American</t>
        </is>
      </c>
      <c r="E8604" s="8" t="n">
        <v>46169</v>
      </c>
      <c r="F8604" t="inlineStr">
        <is>
          <t>Violations were cited in the following area(s).</t>
        </is>
      </c>
      <c r="G8604" t="inlineStr">
        <is>
          <t>06C</t>
        </is>
      </c>
      <c r="H86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604" t="inlineStr">
        <is>
          <t>Critical</t>
        </is>
      </c>
      <c r="J8604" t="n">
        <v>89</v>
      </c>
      <c r="L8604" s="9">
        <f>A8604&amp;"-"&amp;TEXT(E8604,"yyyymmdd")</f>
        <v/>
      </c>
    </row>
    <row r="8605">
      <c r="A8605" t="n">
        <v>50046759</v>
      </c>
      <c r="B8605" t="inlineStr">
        <is>
          <t>Manhattan</t>
        </is>
      </c>
      <c r="C8605" t="inlineStr">
        <is>
          <t>10001</t>
        </is>
      </c>
      <c r="D8605" t="inlineStr">
        <is>
          <t>American</t>
        </is>
      </c>
      <c r="E8605" s="8" t="n">
        <v>46169</v>
      </c>
      <c r="F8605" t="inlineStr">
        <is>
          <t>Violations were cited in the following area(s).</t>
        </is>
      </c>
      <c r="G8605" t="inlineStr">
        <is>
          <t>08A</t>
        </is>
      </c>
      <c r="H8605" t="inlineStr">
        <is>
          <t>Establishment is not free of harborage or conditions conducive to rodents, insects or other pests.</t>
        </is>
      </c>
      <c r="I8605" t="inlineStr">
        <is>
          <t>Not Critical</t>
        </is>
      </c>
      <c r="J8605" t="n">
        <v>89</v>
      </c>
      <c r="L8605" s="9">
        <f>A8605&amp;"-"&amp;TEXT(E8605,"yyyymmdd")</f>
        <v/>
      </c>
    </row>
    <row r="8606">
      <c r="A8606" t="n">
        <v>50046759</v>
      </c>
      <c r="B8606" t="inlineStr">
        <is>
          <t>Manhattan</t>
        </is>
      </c>
      <c r="C8606" t="inlineStr">
        <is>
          <t>10001</t>
        </is>
      </c>
      <c r="D8606" t="inlineStr">
        <is>
          <t>American</t>
        </is>
      </c>
      <c r="E8606" s="8" t="n">
        <v>46169</v>
      </c>
      <c r="F8606" t="inlineStr">
        <is>
          <t>Violations were cited in the following area(s).</t>
        </is>
      </c>
      <c r="G8606" t="inlineStr">
        <is>
          <t>10F</t>
        </is>
      </c>
      <c r="H8606" t="inlineStr">
        <is>
          <t>Non-food contact surface or equipment made of unacceptable material, not kept clean, or not properly sealed, raised, spaced or movable to allow accessibility for cleaning on all sides, above and underneath the unit.</t>
        </is>
      </c>
      <c r="I8606" t="inlineStr">
        <is>
          <t>Not Critical</t>
        </is>
      </c>
      <c r="J8606" t="n">
        <v>89</v>
      </c>
      <c r="L8606" s="9">
        <f>A8606&amp;"-"&amp;TEXT(E8606,"yyyymmdd")</f>
        <v/>
      </c>
    </row>
    <row r="8607">
      <c r="A8607" t="n">
        <v>50046759</v>
      </c>
      <c r="B8607" t="inlineStr">
        <is>
          <t>Manhattan</t>
        </is>
      </c>
      <c r="C8607" t="inlineStr">
        <is>
          <t>10001</t>
        </is>
      </c>
      <c r="D8607" t="inlineStr">
        <is>
          <t>American</t>
        </is>
      </c>
      <c r="E8607" s="8" t="n">
        <v>46169</v>
      </c>
      <c r="F8607" t="inlineStr">
        <is>
          <t>Violations were cited in the following area(s).</t>
        </is>
      </c>
      <c r="G8607" t="inlineStr">
        <is>
          <t>10G</t>
        </is>
      </c>
      <c r="H8607" t="inlineStr">
        <is>
          <t>Dishwashing and ware washing: Cleaning and sanitizing of tableware, including dishes, utensils, and equipment deficient.</t>
        </is>
      </c>
      <c r="I8607" t="inlineStr">
        <is>
          <t>Not Critical</t>
        </is>
      </c>
      <c r="J8607" t="n">
        <v>89</v>
      </c>
      <c r="L8607" s="9">
        <f>A8607&amp;"-"&amp;TEXT(E8607,"yyyymmdd")</f>
        <v/>
      </c>
    </row>
    <row r="8608">
      <c r="A8608" t="n">
        <v>50051888</v>
      </c>
      <c r="B8608" t="inlineStr">
        <is>
          <t>Staten Island</t>
        </is>
      </c>
      <c r="C8608" t="inlineStr">
        <is>
          <t>10303</t>
        </is>
      </c>
      <c r="D8608" t="inlineStr">
        <is>
          <t>Chicken</t>
        </is>
      </c>
      <c r="E8608" s="8" t="n">
        <v>46169</v>
      </c>
      <c r="F8608" t="inlineStr">
        <is>
          <t>Violations were cited in the following area(s).</t>
        </is>
      </c>
      <c r="G8608" t="inlineStr">
        <is>
          <t>06C</t>
        </is>
      </c>
      <c r="H860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608" t="inlineStr">
        <is>
          <t>Critical</t>
        </is>
      </c>
      <c r="J8608" t="n">
        <v>12</v>
      </c>
      <c r="K8608" t="inlineStr">
        <is>
          <t>A</t>
        </is>
      </c>
      <c r="L8608" s="9">
        <f>A8608&amp;"-"&amp;TEXT(E8608,"yyyymmdd")</f>
        <v/>
      </c>
    </row>
    <row r="8609">
      <c r="A8609" t="n">
        <v>50051888</v>
      </c>
      <c r="B8609" t="inlineStr">
        <is>
          <t>Staten Island</t>
        </is>
      </c>
      <c r="C8609" t="inlineStr">
        <is>
          <t>10303</t>
        </is>
      </c>
      <c r="D8609" t="inlineStr">
        <is>
          <t>Chicken</t>
        </is>
      </c>
      <c r="E8609" s="8" t="n">
        <v>46169</v>
      </c>
      <c r="F8609" t="inlineStr">
        <is>
          <t>Violations were cited in the following area(s).</t>
        </is>
      </c>
      <c r="G8609" t="inlineStr">
        <is>
          <t>06D</t>
        </is>
      </c>
      <c r="H8609" t="inlineStr">
        <is>
          <t>Food contact surface not properly washed, rinsed and sanitized after each use and following any activity when contamination may have occurred.</t>
        </is>
      </c>
      <c r="I8609" t="inlineStr">
        <is>
          <t>Critical</t>
        </is>
      </c>
      <c r="J8609" t="n">
        <v>12</v>
      </c>
      <c r="K8609" t="inlineStr">
        <is>
          <t>A</t>
        </is>
      </c>
      <c r="L8609" s="9">
        <f>A8609&amp;"-"&amp;TEXT(E8609,"yyyymmdd")</f>
        <v/>
      </c>
    </row>
    <row r="8610">
      <c r="A8610" t="n">
        <v>50051888</v>
      </c>
      <c r="B8610" t="inlineStr">
        <is>
          <t>Staten Island</t>
        </is>
      </c>
      <c r="C8610" t="inlineStr">
        <is>
          <t>10303</t>
        </is>
      </c>
      <c r="D8610" t="inlineStr">
        <is>
          <t>Chicken</t>
        </is>
      </c>
      <c r="E8610" s="8" t="n">
        <v>46169</v>
      </c>
      <c r="F8610" t="inlineStr">
        <is>
          <t>Violations were cited in the following area(s).</t>
        </is>
      </c>
      <c r="G8610" t="inlineStr">
        <is>
          <t>10B</t>
        </is>
      </c>
      <c r="H8610" t="inlineStr">
        <is>
          <t>Anti-siphonage or back-flow prevention device not provided where required; equipment or floor not properly drained; sewage disposal system in disrepair or not functioning properly. Condensation or liquid waste improperly disposed of.</t>
        </is>
      </c>
      <c r="I8610" t="inlineStr">
        <is>
          <t>Not Critical</t>
        </is>
      </c>
      <c r="J8610" t="n">
        <v>12</v>
      </c>
      <c r="K8610" t="inlineStr">
        <is>
          <t>A</t>
        </is>
      </c>
      <c r="L8610" s="9">
        <f>A8610&amp;"-"&amp;TEXT(E8610,"yyyymmdd")</f>
        <v/>
      </c>
    </row>
    <row r="8611">
      <c r="A8611" t="n">
        <v>50058469</v>
      </c>
      <c r="B8611" t="inlineStr">
        <is>
          <t>Manhattan</t>
        </is>
      </c>
      <c r="C8611" t="inlineStr">
        <is>
          <t>10003</t>
        </is>
      </c>
      <c r="D8611" t="inlineStr">
        <is>
          <t>Coffee/Tea</t>
        </is>
      </c>
      <c r="E8611" s="8" t="n">
        <v>46169</v>
      </c>
      <c r="F8611" t="inlineStr">
        <is>
          <t>Violations were cited in the following area(s).</t>
        </is>
      </c>
      <c r="G8611" t="inlineStr">
        <is>
          <t>06D</t>
        </is>
      </c>
      <c r="H8611" t="inlineStr">
        <is>
          <t>Food contact surface not properly washed, rinsed and sanitized after each use and following any activity when contamination may have occurred.</t>
        </is>
      </c>
      <c r="I8611" t="inlineStr">
        <is>
          <t>Critical</t>
        </is>
      </c>
      <c r="J8611" t="n">
        <v>13</v>
      </c>
      <c r="K8611" t="inlineStr">
        <is>
          <t>A</t>
        </is>
      </c>
      <c r="L8611" s="9">
        <f>A8611&amp;"-"&amp;TEXT(E8611,"yyyymmdd")</f>
        <v/>
      </c>
    </row>
    <row r="8612">
      <c r="A8612" t="n">
        <v>50058469</v>
      </c>
      <c r="B8612" t="inlineStr">
        <is>
          <t>Manhattan</t>
        </is>
      </c>
      <c r="C8612" t="inlineStr">
        <is>
          <t>10003</t>
        </is>
      </c>
      <c r="D8612" t="inlineStr">
        <is>
          <t>Coffee/Tea</t>
        </is>
      </c>
      <c r="E8612" s="8" t="n">
        <v>46169</v>
      </c>
      <c r="F8612" t="inlineStr">
        <is>
          <t>Violations were cited in the following area(s).</t>
        </is>
      </c>
      <c r="G8612" t="inlineStr">
        <is>
          <t>06F</t>
        </is>
      </c>
      <c r="H8612" t="inlineStr">
        <is>
          <t>Wiping cloths not stored clean and dry, or in a sanitizing solution, between uses.</t>
        </is>
      </c>
      <c r="I8612" t="inlineStr">
        <is>
          <t>Critical</t>
        </is>
      </c>
      <c r="J8612" t="n">
        <v>13</v>
      </c>
      <c r="K8612" t="inlineStr">
        <is>
          <t>A</t>
        </is>
      </c>
      <c r="L8612" s="9">
        <f>A8612&amp;"-"&amp;TEXT(E8612,"yyyymmdd")</f>
        <v/>
      </c>
    </row>
    <row r="8613">
      <c r="A8613" t="n">
        <v>50058469</v>
      </c>
      <c r="B8613" t="inlineStr">
        <is>
          <t>Manhattan</t>
        </is>
      </c>
      <c r="C8613" t="inlineStr">
        <is>
          <t>10003</t>
        </is>
      </c>
      <c r="D8613" t="inlineStr">
        <is>
          <t>Coffee/Tea</t>
        </is>
      </c>
      <c r="E8613" s="8" t="n">
        <v>46169</v>
      </c>
      <c r="F8613" t="inlineStr">
        <is>
          <t>Violations were cited in the following area(s).</t>
        </is>
      </c>
      <c r="G8613" t="inlineStr">
        <is>
          <t>10F</t>
        </is>
      </c>
      <c r="H8613" t="inlineStr">
        <is>
          <t>Non-food contact surface or equipment made of unacceptable material, not kept clean, or not properly sealed, raised, spaced or movable to allow accessibility for cleaning on all sides, above and underneath the unit.</t>
        </is>
      </c>
      <c r="I8613" t="inlineStr">
        <is>
          <t>Not Critical</t>
        </is>
      </c>
      <c r="J8613" t="n">
        <v>13</v>
      </c>
      <c r="K8613" t="inlineStr">
        <is>
          <t>A</t>
        </is>
      </c>
      <c r="L8613" s="9">
        <f>A8613&amp;"-"&amp;TEXT(E8613,"yyyymmdd")</f>
        <v/>
      </c>
    </row>
    <row r="8614">
      <c r="A8614" t="n">
        <v>50060796</v>
      </c>
      <c r="B8614" t="inlineStr">
        <is>
          <t>Manhattan</t>
        </is>
      </c>
      <c r="C8614" t="inlineStr">
        <is>
          <t>10018</t>
        </is>
      </c>
      <c r="D8614" t="inlineStr">
        <is>
          <t>American</t>
        </is>
      </c>
      <c r="E8614" s="8" t="n">
        <v>46169</v>
      </c>
      <c r="F8614" t="inlineStr">
        <is>
          <t>Violations were cited in the following area(s).</t>
        </is>
      </c>
      <c r="G8614" t="inlineStr">
        <is>
          <t>09A</t>
        </is>
      </c>
      <c r="H8614" t="inlineStr">
        <is>
          <t>Swollen, leaking, rusted or otherwise damaged canned food to be returned to distributor not segregated from intact product and clearly labeled DO NOT USE</t>
        </is>
      </c>
      <c r="I8614" t="inlineStr">
        <is>
          <t>Not Critical</t>
        </is>
      </c>
      <c r="J8614" t="n">
        <v>13</v>
      </c>
      <c r="K8614" t="inlineStr">
        <is>
          <t>A</t>
        </is>
      </c>
      <c r="L8614" s="9">
        <f>A8614&amp;"-"&amp;TEXT(E8614,"yyyymmdd")</f>
        <v/>
      </c>
    </row>
    <row r="8615">
      <c r="A8615" t="n">
        <v>50060796</v>
      </c>
      <c r="B8615" t="inlineStr">
        <is>
          <t>Manhattan</t>
        </is>
      </c>
      <c r="C8615" t="inlineStr">
        <is>
          <t>10018</t>
        </is>
      </c>
      <c r="D8615" t="inlineStr">
        <is>
          <t>American</t>
        </is>
      </c>
      <c r="E8615" s="8" t="n">
        <v>46169</v>
      </c>
      <c r="F8615" t="inlineStr">
        <is>
          <t>Violations were cited in the following area(s).</t>
        </is>
      </c>
      <c r="G8615" t="inlineStr">
        <is>
          <t>10B</t>
        </is>
      </c>
      <c r="H8615" t="inlineStr">
        <is>
          <t>Anti-siphonage or back-flow prevention device not provided where required; equipment or floor not properly drained; sewage disposal system in disrepair or not functioning properly. Condensation or liquid waste improperly disposed of.</t>
        </is>
      </c>
      <c r="I8615" t="inlineStr">
        <is>
          <t>Not Critical</t>
        </is>
      </c>
      <c r="J8615" t="n">
        <v>13</v>
      </c>
      <c r="K8615" t="inlineStr">
        <is>
          <t>A</t>
        </is>
      </c>
      <c r="L8615" s="9">
        <f>A8615&amp;"-"&amp;TEXT(E8615,"yyyymmdd")</f>
        <v/>
      </c>
    </row>
    <row r="8616">
      <c r="A8616" t="n">
        <v>50060796</v>
      </c>
      <c r="B8616" t="inlineStr">
        <is>
          <t>Manhattan</t>
        </is>
      </c>
      <c r="C8616" t="inlineStr">
        <is>
          <t>10018</t>
        </is>
      </c>
      <c r="D8616" t="inlineStr">
        <is>
          <t>American</t>
        </is>
      </c>
      <c r="E8616" s="8" t="n">
        <v>46169</v>
      </c>
      <c r="F8616" t="inlineStr">
        <is>
          <t>Violations were cited in the following area(s).</t>
        </is>
      </c>
      <c r="G8616" t="inlineStr">
        <is>
          <t>10F</t>
        </is>
      </c>
      <c r="H8616" t="inlineStr">
        <is>
          <t>Non-food contact surface or equipment made of unacceptable material, not kept clean, or not properly sealed, raised, spaced or movable to allow accessibility for cleaning on all sides, above and underneath the unit.</t>
        </is>
      </c>
      <c r="I8616" t="inlineStr">
        <is>
          <t>Not Critical</t>
        </is>
      </c>
      <c r="J8616" t="n">
        <v>13</v>
      </c>
      <c r="K8616" t="inlineStr">
        <is>
          <t>A</t>
        </is>
      </c>
      <c r="L8616" s="9">
        <f>A8616&amp;"-"&amp;TEXT(E8616,"yyyymmdd")</f>
        <v/>
      </c>
    </row>
    <row r="8617">
      <c r="A8617" t="n">
        <v>50060796</v>
      </c>
      <c r="B8617" t="inlineStr">
        <is>
          <t>Manhattan</t>
        </is>
      </c>
      <c r="C8617" t="inlineStr">
        <is>
          <t>10018</t>
        </is>
      </c>
      <c r="D8617" t="inlineStr">
        <is>
          <t>American</t>
        </is>
      </c>
      <c r="E8617" s="8" t="n">
        <v>46169</v>
      </c>
      <c r="F8617" t="inlineStr">
        <is>
          <t>Violations were cited in the following area(s).</t>
        </is>
      </c>
      <c r="G8617" t="inlineStr">
        <is>
          <t>10G</t>
        </is>
      </c>
      <c r="H8617" t="inlineStr">
        <is>
          <t>Dishwashing and ware washing: Cleaning and sanitizing of tableware, including dishes, utensils, and equipment deficient.</t>
        </is>
      </c>
      <c r="I8617" t="inlineStr">
        <is>
          <t>Not Critical</t>
        </is>
      </c>
      <c r="J8617" t="n">
        <v>13</v>
      </c>
      <c r="K8617" t="inlineStr">
        <is>
          <t>A</t>
        </is>
      </c>
      <c r="L8617" s="9">
        <f>A8617&amp;"-"&amp;TEXT(E8617,"yyyymmdd")</f>
        <v/>
      </c>
    </row>
    <row r="8618">
      <c r="A8618" t="n">
        <v>50074002</v>
      </c>
      <c r="B8618" t="inlineStr">
        <is>
          <t>Staten Island</t>
        </is>
      </c>
      <c r="C8618" t="inlineStr">
        <is>
          <t>10310</t>
        </is>
      </c>
      <c r="D8618" t="inlineStr">
        <is>
          <t>Pizza</t>
        </is>
      </c>
      <c r="E8618" s="8" t="n">
        <v>46169</v>
      </c>
      <c r="F8618" t="inlineStr">
        <is>
          <t>Violations were cited in the following area(s).</t>
        </is>
      </c>
      <c r="G8618" t="inlineStr">
        <is>
          <t>02G</t>
        </is>
      </c>
      <c r="H8618" t="inlineStr">
        <is>
          <t>Cold TCS food item held above 41 °F; smoked or processed fish held above 38 °F; intact raw eggs held above 45 °F; or reduced oxygen packaged (ROP) TCS foods held above required temperatures except during active necessary preparation.</t>
        </is>
      </c>
      <c r="I8618" t="inlineStr">
        <is>
          <t>Critical</t>
        </is>
      </c>
      <c r="J8618" t="n">
        <v>17</v>
      </c>
      <c r="L8618" s="9">
        <f>A8618&amp;"-"&amp;TEXT(E8618,"yyyymmdd")</f>
        <v/>
      </c>
    </row>
    <row r="8619">
      <c r="A8619" t="n">
        <v>50074002</v>
      </c>
      <c r="B8619" t="inlineStr">
        <is>
          <t>Staten Island</t>
        </is>
      </c>
      <c r="C8619" t="inlineStr">
        <is>
          <t>10310</t>
        </is>
      </c>
      <c r="D8619" t="inlineStr">
        <is>
          <t>Pizza</t>
        </is>
      </c>
      <c r="E8619" s="8" t="n">
        <v>46169</v>
      </c>
      <c r="F8619" t="inlineStr">
        <is>
          <t>Violations were cited in the following area(s).</t>
        </is>
      </c>
      <c r="G8619" t="inlineStr">
        <is>
          <t>06D</t>
        </is>
      </c>
      <c r="H8619" t="inlineStr">
        <is>
          <t>Food contact surface not properly washed, rinsed and sanitized after each use and following any activity when contamination may have occurred.</t>
        </is>
      </c>
      <c r="I8619" t="inlineStr">
        <is>
          <t>Critical</t>
        </is>
      </c>
      <c r="J8619" t="n">
        <v>17</v>
      </c>
      <c r="L8619" s="9">
        <f>A8619&amp;"-"&amp;TEXT(E8619,"yyyymmdd")</f>
        <v/>
      </c>
    </row>
    <row r="8620">
      <c r="A8620" t="n">
        <v>50074002</v>
      </c>
      <c r="B8620" t="inlineStr">
        <is>
          <t>Staten Island</t>
        </is>
      </c>
      <c r="C8620" t="inlineStr">
        <is>
          <t>10310</t>
        </is>
      </c>
      <c r="D8620" t="inlineStr">
        <is>
          <t>Pizza</t>
        </is>
      </c>
      <c r="E8620" s="8" t="n">
        <v>46169</v>
      </c>
      <c r="F8620" t="inlineStr">
        <is>
          <t>Violations were cited in the following area(s).</t>
        </is>
      </c>
      <c r="G8620" t="inlineStr">
        <is>
          <t>10F</t>
        </is>
      </c>
      <c r="H8620" t="inlineStr">
        <is>
          <t>Non-food contact surface or equipment made of unacceptable material, not kept clean, or not properly sealed, raised, spaced or movable to allow accessibility for cleaning on all sides, above and underneath the unit.</t>
        </is>
      </c>
      <c r="I8620" t="inlineStr">
        <is>
          <t>Not Critical</t>
        </is>
      </c>
      <c r="J8620" t="n">
        <v>17</v>
      </c>
      <c r="L8620" s="9">
        <f>A8620&amp;"-"&amp;TEXT(E8620,"yyyymmdd")</f>
        <v/>
      </c>
    </row>
    <row r="8621">
      <c r="A8621" t="n">
        <v>50077758</v>
      </c>
      <c r="B8621" t="inlineStr">
        <is>
          <t>Manhattan</t>
        </is>
      </c>
      <c r="C8621" t="inlineStr">
        <is>
          <t>10019</t>
        </is>
      </c>
      <c r="D8621" t="inlineStr">
        <is>
          <t>Thai</t>
        </is>
      </c>
      <c r="E8621" s="8" t="n">
        <v>46169</v>
      </c>
      <c r="F8621" t="inlineStr">
        <is>
          <t>Violations were cited in the following area(s).</t>
        </is>
      </c>
      <c r="G8621" t="inlineStr">
        <is>
          <t>02B</t>
        </is>
      </c>
      <c r="H8621" t="inlineStr">
        <is>
          <t>Hot TCS food item not held at or above 140 °F.</t>
        </is>
      </c>
      <c r="I8621" t="inlineStr">
        <is>
          <t>Critical</t>
        </is>
      </c>
      <c r="J8621" t="n">
        <v>29</v>
      </c>
      <c r="L8621" s="9">
        <f>A8621&amp;"-"&amp;TEXT(E8621,"yyyymmdd")</f>
        <v/>
      </c>
    </row>
    <row r="8622">
      <c r="A8622" t="n">
        <v>50077758</v>
      </c>
      <c r="B8622" t="inlineStr">
        <is>
          <t>Manhattan</t>
        </is>
      </c>
      <c r="C8622" t="inlineStr">
        <is>
          <t>10019</t>
        </is>
      </c>
      <c r="D8622" t="inlineStr">
        <is>
          <t>Thai</t>
        </is>
      </c>
      <c r="E8622" s="8" t="n">
        <v>46169</v>
      </c>
      <c r="F8622" t="inlineStr">
        <is>
          <t>Violations were cited in the following area(s).</t>
        </is>
      </c>
      <c r="G8622" t="inlineStr">
        <is>
          <t>02H</t>
        </is>
      </c>
      <c r="H8622" t="inlineStr">
        <is>
          <t>After cooking or removal from hot holding, TCS food not cooled by an approved method whereby the internal temperature is reduced from 140 °F to 70 °F or less within 2 hours, and from 70 °F to 41 °F or less within 4 additional hours.</t>
        </is>
      </c>
      <c r="I8622" t="inlineStr">
        <is>
          <t>Critical</t>
        </is>
      </c>
      <c r="J8622" t="n">
        <v>29</v>
      </c>
      <c r="L8622" s="9">
        <f>A8622&amp;"-"&amp;TEXT(E8622,"yyyymmdd")</f>
        <v/>
      </c>
    </row>
    <row r="8623">
      <c r="A8623" t="n">
        <v>50077758</v>
      </c>
      <c r="B8623" t="inlineStr">
        <is>
          <t>Manhattan</t>
        </is>
      </c>
      <c r="C8623" t="inlineStr">
        <is>
          <t>10019</t>
        </is>
      </c>
      <c r="D8623" t="inlineStr">
        <is>
          <t>Thai</t>
        </is>
      </c>
      <c r="E8623" s="8" t="n">
        <v>46169</v>
      </c>
      <c r="F8623" t="inlineStr">
        <is>
          <t>Violations were cited in the following area(s).</t>
        </is>
      </c>
      <c r="G8623" t="inlineStr">
        <is>
          <t>04K</t>
        </is>
      </c>
      <c r="H8623" t="inlineStr">
        <is>
          <t>Evidence of rats or live rats in establishment's food or non-food areas.</t>
        </is>
      </c>
      <c r="I8623" t="inlineStr">
        <is>
          <t>Critical</t>
        </is>
      </c>
      <c r="J8623" t="n">
        <v>29</v>
      </c>
      <c r="L8623" s="9">
        <f>A8623&amp;"-"&amp;TEXT(E8623,"yyyymmdd")</f>
        <v/>
      </c>
    </row>
    <row r="8624">
      <c r="A8624" t="n">
        <v>50077758</v>
      </c>
      <c r="B8624" t="inlineStr">
        <is>
          <t>Manhattan</t>
        </is>
      </c>
      <c r="C8624" t="inlineStr">
        <is>
          <t>10019</t>
        </is>
      </c>
      <c r="D8624" t="inlineStr">
        <is>
          <t>Thai</t>
        </is>
      </c>
      <c r="E8624" s="8" t="n">
        <v>46169</v>
      </c>
      <c r="F8624" t="inlineStr">
        <is>
          <t>Violations were cited in the following area(s).</t>
        </is>
      </c>
      <c r="G8624" t="inlineStr">
        <is>
          <t>08A</t>
        </is>
      </c>
      <c r="H8624" t="inlineStr">
        <is>
          <t>Establishment is not free of harborage or conditions conducive to rodents, insects or other pests.</t>
        </is>
      </c>
      <c r="I8624" t="inlineStr">
        <is>
          <t>Not Critical</t>
        </is>
      </c>
      <c r="J8624" t="n">
        <v>29</v>
      </c>
      <c r="L8624" s="9">
        <f>A8624&amp;"-"&amp;TEXT(E8624,"yyyymmdd")</f>
        <v/>
      </c>
    </row>
    <row r="8625">
      <c r="A8625" t="n">
        <v>50077758</v>
      </c>
      <c r="B8625" t="inlineStr">
        <is>
          <t>Manhattan</t>
        </is>
      </c>
      <c r="C8625" t="inlineStr">
        <is>
          <t>10019</t>
        </is>
      </c>
      <c r="D8625" t="inlineStr">
        <is>
          <t>Thai</t>
        </is>
      </c>
      <c r="E8625" s="8" t="n">
        <v>46169</v>
      </c>
      <c r="F8625" t="inlineStr">
        <is>
          <t>Violations were cited in the following area(s).</t>
        </is>
      </c>
      <c r="G8625" t="inlineStr">
        <is>
          <t>10E</t>
        </is>
      </c>
      <c r="H8625" t="inlineStr">
        <is>
          <t>Accurate thermometer not provided or properly located in refrigerated, cold storage or hot holding equipment</t>
        </is>
      </c>
      <c r="I8625" t="inlineStr">
        <is>
          <t>Not Critical</t>
        </is>
      </c>
      <c r="J8625" t="n">
        <v>29</v>
      </c>
      <c r="L8625" s="9">
        <f>A8625&amp;"-"&amp;TEXT(E8625,"yyyymmdd")</f>
        <v/>
      </c>
    </row>
    <row r="8626">
      <c r="A8626" t="n">
        <v>50088514</v>
      </c>
      <c r="B8626" t="inlineStr">
        <is>
          <t>Manhattan</t>
        </is>
      </c>
      <c r="C8626" t="inlineStr">
        <is>
          <t>10018</t>
        </is>
      </c>
      <c r="D8626" t="inlineStr">
        <is>
          <t>Chicken</t>
        </is>
      </c>
      <c r="E8626" s="8" t="n">
        <v>46169</v>
      </c>
      <c r="F8626" t="inlineStr">
        <is>
          <t>Violations were cited in the following area(s).</t>
        </is>
      </c>
      <c r="G8626" t="inlineStr">
        <is>
          <t>06C</t>
        </is>
      </c>
      <c r="H862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626" t="inlineStr">
        <is>
          <t>Critical</t>
        </is>
      </c>
      <c r="J8626" t="n">
        <v>12</v>
      </c>
      <c r="K8626" t="inlineStr">
        <is>
          <t>A</t>
        </is>
      </c>
      <c r="L8626" s="9">
        <f>A8626&amp;"-"&amp;TEXT(E8626,"yyyymmdd")</f>
        <v/>
      </c>
    </row>
    <row r="8627">
      <c r="A8627" t="n">
        <v>50088514</v>
      </c>
      <c r="B8627" t="inlineStr">
        <is>
          <t>Manhattan</t>
        </is>
      </c>
      <c r="C8627" t="inlineStr">
        <is>
          <t>10018</t>
        </is>
      </c>
      <c r="D8627" t="inlineStr">
        <is>
          <t>Chicken</t>
        </is>
      </c>
      <c r="E8627" s="8" t="n">
        <v>46169</v>
      </c>
      <c r="F8627" t="inlineStr">
        <is>
          <t>Violations were cited in the following area(s).</t>
        </is>
      </c>
      <c r="G8627" t="inlineStr">
        <is>
          <t>10B</t>
        </is>
      </c>
      <c r="H8627" t="inlineStr">
        <is>
          <t>Anti-siphonage or back-flow prevention device not provided where required; equipment or floor not properly drained; sewage disposal system in disrepair or not functioning properly. Condensation or liquid waste improperly disposed of.</t>
        </is>
      </c>
      <c r="I8627" t="inlineStr">
        <is>
          <t>Not Critical</t>
        </is>
      </c>
      <c r="J8627" t="n">
        <v>12</v>
      </c>
      <c r="K8627" t="inlineStr">
        <is>
          <t>A</t>
        </is>
      </c>
      <c r="L8627" s="9">
        <f>A8627&amp;"-"&amp;TEXT(E8627,"yyyymmdd")</f>
        <v/>
      </c>
    </row>
    <row r="8628">
      <c r="A8628" t="n">
        <v>50088514</v>
      </c>
      <c r="B8628" t="inlineStr">
        <is>
          <t>Manhattan</t>
        </is>
      </c>
      <c r="C8628" t="inlineStr">
        <is>
          <t>10018</t>
        </is>
      </c>
      <c r="D8628" t="inlineStr">
        <is>
          <t>Chicken</t>
        </is>
      </c>
      <c r="E8628" s="8" t="n">
        <v>46169</v>
      </c>
      <c r="F8628" t="inlineStr">
        <is>
          <t>Violations were cited in the following area(s).</t>
        </is>
      </c>
      <c r="G8628" t="inlineStr">
        <is>
          <t>10F</t>
        </is>
      </c>
      <c r="H8628" t="inlineStr">
        <is>
          <t>Non-food contact surface or equipment made of unacceptable material, not kept clean, or not properly sealed, raised, spaced or movable to allow accessibility for cleaning on all sides, above and underneath the unit.</t>
        </is>
      </c>
      <c r="I8628" t="inlineStr">
        <is>
          <t>Not Critical</t>
        </is>
      </c>
      <c r="J8628" t="n">
        <v>12</v>
      </c>
      <c r="K8628" t="inlineStr">
        <is>
          <t>A</t>
        </is>
      </c>
      <c r="L8628" s="9">
        <f>A8628&amp;"-"&amp;TEXT(E8628,"yyyymmdd")</f>
        <v/>
      </c>
    </row>
    <row r="8629">
      <c r="A8629" t="n">
        <v>50091818</v>
      </c>
      <c r="B8629" t="inlineStr">
        <is>
          <t>Bronx</t>
        </is>
      </c>
      <c r="C8629" t="inlineStr">
        <is>
          <t>10452</t>
        </is>
      </c>
      <c r="D8629" t="inlineStr">
        <is>
          <t>Pizza</t>
        </is>
      </c>
      <c r="E8629" s="8" t="n">
        <v>46169</v>
      </c>
      <c r="F8629" t="inlineStr">
        <is>
          <t>Violations were cited in the following area(s).</t>
        </is>
      </c>
      <c r="G8629" t="inlineStr">
        <is>
          <t>02G</t>
        </is>
      </c>
      <c r="H8629" t="inlineStr">
        <is>
          <t>Cold TCS food item held above 41 °F; smoked or processed fish held above 38 °F; intact raw eggs held above 45 °F; or reduced oxygen packaged (ROP) TCS foods held above required temperatures except during active necessary preparation.</t>
        </is>
      </c>
      <c r="I8629" t="inlineStr">
        <is>
          <t>Critical</t>
        </is>
      </c>
      <c r="J8629" t="n">
        <v>24</v>
      </c>
      <c r="L8629" s="9">
        <f>A8629&amp;"-"&amp;TEXT(E8629,"yyyymmdd")</f>
        <v/>
      </c>
    </row>
    <row r="8630">
      <c r="A8630" t="n">
        <v>50091818</v>
      </c>
      <c r="B8630" t="inlineStr">
        <is>
          <t>Bronx</t>
        </is>
      </c>
      <c r="C8630" t="inlineStr">
        <is>
          <t>10452</t>
        </is>
      </c>
      <c r="D8630" t="inlineStr">
        <is>
          <t>Pizza</t>
        </is>
      </c>
      <c r="E8630" s="8" t="n">
        <v>46169</v>
      </c>
      <c r="F8630" t="inlineStr">
        <is>
          <t>Violations were cited in the following area(s).</t>
        </is>
      </c>
      <c r="G8630" t="inlineStr">
        <is>
          <t>04A</t>
        </is>
      </c>
      <c r="H8630" t="inlineStr">
        <is>
          <t>Food Protection Certificate (FPC) not held by manager or supervisor of food operations.</t>
        </is>
      </c>
      <c r="I8630" t="inlineStr">
        <is>
          <t>Critical</t>
        </is>
      </c>
      <c r="J8630" t="n">
        <v>24</v>
      </c>
      <c r="L8630" s="9">
        <f>A8630&amp;"-"&amp;TEXT(E8630,"yyyymmdd")</f>
        <v/>
      </c>
    </row>
    <row r="8631">
      <c r="A8631" t="n">
        <v>50091818</v>
      </c>
      <c r="B8631" t="inlineStr">
        <is>
          <t>Bronx</t>
        </is>
      </c>
      <c r="C8631" t="inlineStr">
        <is>
          <t>10452</t>
        </is>
      </c>
      <c r="D8631" t="inlineStr">
        <is>
          <t>Pizza</t>
        </is>
      </c>
      <c r="E8631" s="8" t="n">
        <v>46169</v>
      </c>
      <c r="F8631" t="inlineStr">
        <is>
          <t>Violations were cited in the following area(s).</t>
        </is>
      </c>
      <c r="G8631" t="inlineStr">
        <is>
          <t>10B</t>
        </is>
      </c>
      <c r="H8631" t="inlineStr">
        <is>
          <t>Anti-siphonage or back-flow prevention device not provided where required; equipment or floor not properly drained; sewage disposal system in disrepair or not functioning properly. Condensation or liquid waste improperly disposed of.</t>
        </is>
      </c>
      <c r="I8631" t="inlineStr">
        <is>
          <t>Not Critical</t>
        </is>
      </c>
      <c r="J8631" t="n">
        <v>24</v>
      </c>
      <c r="L8631" s="9">
        <f>A8631&amp;"-"&amp;TEXT(E8631,"yyyymmdd")</f>
        <v/>
      </c>
    </row>
    <row r="8632">
      <c r="A8632" t="n">
        <v>50091818</v>
      </c>
      <c r="B8632" t="inlineStr">
        <is>
          <t>Bronx</t>
        </is>
      </c>
      <c r="C8632" t="inlineStr">
        <is>
          <t>10452</t>
        </is>
      </c>
      <c r="D8632" t="inlineStr">
        <is>
          <t>Pizza</t>
        </is>
      </c>
      <c r="E8632" s="8" t="n">
        <v>46169</v>
      </c>
      <c r="F8632" t="inlineStr">
        <is>
          <t>Violations were cited in the following area(s).</t>
        </is>
      </c>
      <c r="G8632" t="inlineStr">
        <is>
          <t>10G</t>
        </is>
      </c>
      <c r="H8632" t="inlineStr">
        <is>
          <t>Dishwashing and ware washing: Cleaning and sanitizing of tableware, including dishes, utensils, and equipment deficient.</t>
        </is>
      </c>
      <c r="I8632" t="inlineStr">
        <is>
          <t>Not Critical</t>
        </is>
      </c>
      <c r="J8632" t="n">
        <v>24</v>
      </c>
      <c r="L8632" s="9">
        <f>A8632&amp;"-"&amp;TEXT(E8632,"yyyymmdd")</f>
        <v/>
      </c>
    </row>
    <row r="8633">
      <c r="A8633" t="n">
        <v>50102296</v>
      </c>
      <c r="B8633" t="inlineStr">
        <is>
          <t>Brooklyn</t>
        </is>
      </c>
      <c r="C8633" t="inlineStr">
        <is>
          <t>11232</t>
        </is>
      </c>
      <c r="D8633" t="inlineStr">
        <is>
          <t>American</t>
        </is>
      </c>
      <c r="E8633" s="8" t="n">
        <v>46169</v>
      </c>
      <c r="F8633" t="inlineStr">
        <is>
          <t>Violations were cited in the following area(s).</t>
        </is>
      </c>
      <c r="G8633" t="inlineStr">
        <is>
          <t>03A</t>
        </is>
      </c>
      <c r="H8633"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8633" t="inlineStr">
        <is>
          <t>Critical</t>
        </is>
      </c>
      <c r="J8633" t="n">
        <v>10</v>
      </c>
      <c r="K8633" t="inlineStr">
        <is>
          <t>A</t>
        </is>
      </c>
      <c r="L8633" s="9">
        <f>A8633&amp;"-"&amp;TEXT(E8633,"yyyymmdd")</f>
        <v/>
      </c>
    </row>
    <row r="8634">
      <c r="A8634" t="n">
        <v>50103081</v>
      </c>
      <c r="B8634" t="inlineStr">
        <is>
          <t>Brooklyn</t>
        </is>
      </c>
      <c r="C8634" t="inlineStr">
        <is>
          <t>11206</t>
        </is>
      </c>
      <c r="D8634" t="inlineStr">
        <is>
          <t>Bakery Products/Desserts</t>
        </is>
      </c>
      <c r="E8634" s="8" t="n">
        <v>46169</v>
      </c>
      <c r="F8634" t="inlineStr">
        <is>
          <t>Violations were cited in the following area(s).</t>
        </is>
      </c>
      <c r="G8634" t="inlineStr">
        <is>
          <t>02G</t>
        </is>
      </c>
      <c r="H8634" t="inlineStr">
        <is>
          <t>Cold TCS food item held above 41 °F; smoked or processed fish held above 38 °F; intact raw eggs held above 45 °F; or reduced oxygen packaged (ROP) TCS foods held above required temperatures except during active necessary preparation.</t>
        </is>
      </c>
      <c r="I8634" t="inlineStr">
        <is>
          <t>Critical</t>
        </is>
      </c>
      <c r="J8634" t="n">
        <v>39</v>
      </c>
      <c r="L8634" s="9">
        <f>A8634&amp;"-"&amp;TEXT(E8634,"yyyymmdd")</f>
        <v/>
      </c>
    </row>
    <row r="8635">
      <c r="A8635" t="n">
        <v>50103081</v>
      </c>
      <c r="B8635" t="inlineStr">
        <is>
          <t>Brooklyn</t>
        </is>
      </c>
      <c r="C8635" t="inlineStr">
        <is>
          <t>11206</t>
        </is>
      </c>
      <c r="D8635" t="inlineStr">
        <is>
          <t>Bakery Products/Desserts</t>
        </is>
      </c>
      <c r="E8635" s="8" t="n">
        <v>46169</v>
      </c>
      <c r="F8635" t="inlineStr">
        <is>
          <t>Violations were cited in the following area(s).</t>
        </is>
      </c>
      <c r="G8635" t="inlineStr">
        <is>
          <t>04H</t>
        </is>
      </c>
      <c r="H8635" t="inlineStr">
        <is>
          <t>Raw, cooked or prepared food is adulterated, contaminated, cross-contaminated, or not discarded in accordance with HACCP plan.</t>
        </is>
      </c>
      <c r="I8635" t="inlineStr">
        <is>
          <t>Critical</t>
        </is>
      </c>
      <c r="J8635" t="n">
        <v>39</v>
      </c>
      <c r="L8635" s="9">
        <f>A8635&amp;"-"&amp;TEXT(E8635,"yyyymmdd")</f>
        <v/>
      </c>
    </row>
    <row r="8636">
      <c r="A8636" t="n">
        <v>50103081</v>
      </c>
      <c r="B8636" t="inlineStr">
        <is>
          <t>Brooklyn</t>
        </is>
      </c>
      <c r="C8636" t="inlineStr">
        <is>
          <t>11206</t>
        </is>
      </c>
      <c r="D8636" t="inlineStr">
        <is>
          <t>Bakery Products/Desserts</t>
        </is>
      </c>
      <c r="E8636" s="8" t="n">
        <v>46169</v>
      </c>
      <c r="F8636" t="inlineStr">
        <is>
          <t>Violations were cited in the following area(s).</t>
        </is>
      </c>
      <c r="G8636" t="inlineStr">
        <is>
          <t>04L</t>
        </is>
      </c>
      <c r="H8636" t="inlineStr">
        <is>
          <t>Evidence of mice or live mice in establishment's food or non-food areas.</t>
        </is>
      </c>
      <c r="I8636" t="inlineStr">
        <is>
          <t>Critical</t>
        </is>
      </c>
      <c r="J8636" t="n">
        <v>39</v>
      </c>
      <c r="L8636" s="9">
        <f>A8636&amp;"-"&amp;TEXT(E8636,"yyyymmdd")</f>
        <v/>
      </c>
    </row>
    <row r="8637">
      <c r="A8637" t="n">
        <v>50103081</v>
      </c>
      <c r="B8637" t="inlineStr">
        <is>
          <t>Brooklyn</t>
        </is>
      </c>
      <c r="C8637" t="inlineStr">
        <is>
          <t>11206</t>
        </is>
      </c>
      <c r="D8637" t="inlineStr">
        <is>
          <t>Bakery Products/Desserts</t>
        </is>
      </c>
      <c r="E8637" s="8" t="n">
        <v>46169</v>
      </c>
      <c r="F8637" t="inlineStr">
        <is>
          <t>Violations were cited in the following area(s).</t>
        </is>
      </c>
      <c r="G8637" t="inlineStr">
        <is>
          <t>06B</t>
        </is>
      </c>
      <c r="H8637" t="inlineStr">
        <is>
          <t>Tobacco or electronic cigarette use, eating, or drinking from open container in food preparation, food storage or dishwashing area.</t>
        </is>
      </c>
      <c r="I8637" t="inlineStr">
        <is>
          <t>Critical</t>
        </is>
      </c>
      <c r="J8637" t="n">
        <v>39</v>
      </c>
      <c r="L8637" s="9">
        <f>A8637&amp;"-"&amp;TEXT(E8637,"yyyymmdd")</f>
        <v/>
      </c>
    </row>
    <row r="8638">
      <c r="A8638" t="n">
        <v>50103081</v>
      </c>
      <c r="B8638" t="inlineStr">
        <is>
          <t>Brooklyn</t>
        </is>
      </c>
      <c r="C8638" t="inlineStr">
        <is>
          <t>11206</t>
        </is>
      </c>
      <c r="D8638" t="inlineStr">
        <is>
          <t>Bakery Products/Desserts</t>
        </is>
      </c>
      <c r="E8638" s="8" t="n">
        <v>46169</v>
      </c>
      <c r="F8638" t="inlineStr">
        <is>
          <t>Violations were cited in the following area(s).</t>
        </is>
      </c>
      <c r="G8638" t="inlineStr">
        <is>
          <t>06D</t>
        </is>
      </c>
      <c r="H8638" t="inlineStr">
        <is>
          <t>Food contact surface not properly washed, rinsed and sanitized after each use and following any activity when contamination may have occurred.</t>
        </is>
      </c>
      <c r="I8638" t="inlineStr">
        <is>
          <t>Critical</t>
        </is>
      </c>
      <c r="J8638" t="n">
        <v>39</v>
      </c>
      <c r="L8638" s="9">
        <f>A8638&amp;"-"&amp;TEXT(E8638,"yyyymmdd")</f>
        <v/>
      </c>
    </row>
    <row r="8639">
      <c r="A8639" t="n">
        <v>50103081</v>
      </c>
      <c r="B8639" t="inlineStr">
        <is>
          <t>Brooklyn</t>
        </is>
      </c>
      <c r="C8639" t="inlineStr">
        <is>
          <t>11206</t>
        </is>
      </c>
      <c r="D8639" t="inlineStr">
        <is>
          <t>Bakery Products/Desserts</t>
        </is>
      </c>
      <c r="E8639" s="8" t="n">
        <v>46169</v>
      </c>
      <c r="F8639" t="inlineStr">
        <is>
          <t>Violations were cited in the following area(s).</t>
        </is>
      </c>
      <c r="G8639" t="inlineStr">
        <is>
          <t>08A</t>
        </is>
      </c>
      <c r="H8639" t="inlineStr">
        <is>
          <t>Establishment is not free of harborage or conditions conducive to rodents, insects or other pests.</t>
        </is>
      </c>
      <c r="I8639" t="inlineStr">
        <is>
          <t>Not Critical</t>
        </is>
      </c>
      <c r="J8639" t="n">
        <v>39</v>
      </c>
      <c r="L8639" s="9">
        <f>A8639&amp;"-"&amp;TEXT(E8639,"yyyymmdd")</f>
        <v/>
      </c>
    </row>
    <row r="8640">
      <c r="A8640" t="n">
        <v>50103081</v>
      </c>
      <c r="B8640" t="inlineStr">
        <is>
          <t>Brooklyn</t>
        </is>
      </c>
      <c r="C8640" t="inlineStr">
        <is>
          <t>11206</t>
        </is>
      </c>
      <c r="D8640" t="inlineStr">
        <is>
          <t>Bakery Products/Desserts</t>
        </is>
      </c>
      <c r="E8640" s="8" t="n">
        <v>46169</v>
      </c>
      <c r="F8640" t="inlineStr">
        <is>
          <t>Violations were cited in the following area(s).</t>
        </is>
      </c>
      <c r="G8640" t="inlineStr">
        <is>
          <t>10F</t>
        </is>
      </c>
      <c r="H8640" t="inlineStr">
        <is>
          <t>Non-food contact surface or equipment made of unacceptable material, not kept clean, or not properly sealed, raised, spaced or movable to allow accessibility for cleaning on all sides, above and underneath the unit.</t>
        </is>
      </c>
      <c r="I8640" t="inlineStr">
        <is>
          <t>Not Critical</t>
        </is>
      </c>
      <c r="J8640" t="n">
        <v>39</v>
      </c>
      <c r="L8640" s="9">
        <f>A8640&amp;"-"&amp;TEXT(E8640,"yyyymmdd")</f>
        <v/>
      </c>
    </row>
    <row r="8641">
      <c r="A8641" t="n">
        <v>50108737</v>
      </c>
      <c r="B8641" t="inlineStr">
        <is>
          <t>Manhattan</t>
        </is>
      </c>
      <c r="C8641" t="inlineStr">
        <is>
          <t>10007</t>
        </is>
      </c>
      <c r="D8641" t="inlineStr">
        <is>
          <t>American</t>
        </is>
      </c>
      <c r="E8641" s="8" t="n">
        <v>46169</v>
      </c>
      <c r="F8641" t="inlineStr">
        <is>
          <t>Violations were cited in the following area(s).</t>
        </is>
      </c>
      <c r="G8641" t="inlineStr">
        <is>
          <t>02G</t>
        </is>
      </c>
      <c r="H8641" t="inlineStr">
        <is>
          <t>Cold TCS food item held above 41 °F; smoked or processed fish held above 38 °F; intact raw eggs held above 45 °F; or reduced oxygen packaged (ROP) TCS foods held above required temperatures except during active necessary preparation.</t>
        </is>
      </c>
      <c r="I8641" t="inlineStr">
        <is>
          <t>Critical</t>
        </is>
      </c>
      <c r="J8641" t="n">
        <v>21</v>
      </c>
      <c r="L8641" s="9">
        <f>A8641&amp;"-"&amp;TEXT(E8641,"yyyymmdd")</f>
        <v/>
      </c>
    </row>
    <row r="8642">
      <c r="A8642" t="n">
        <v>50108737</v>
      </c>
      <c r="B8642" t="inlineStr">
        <is>
          <t>Manhattan</t>
        </is>
      </c>
      <c r="C8642" t="inlineStr">
        <is>
          <t>10007</t>
        </is>
      </c>
      <c r="D8642" t="inlineStr">
        <is>
          <t>American</t>
        </is>
      </c>
      <c r="E8642" s="8" t="n">
        <v>46169</v>
      </c>
      <c r="F8642" t="inlineStr">
        <is>
          <t>Violations were cited in the following area(s).</t>
        </is>
      </c>
      <c r="G8642" t="inlineStr">
        <is>
          <t>06D</t>
        </is>
      </c>
      <c r="H8642" t="inlineStr">
        <is>
          <t>Food contact surface not properly washed, rinsed and sanitized after each use and following any activity when contamination may have occurred.</t>
        </is>
      </c>
      <c r="I8642" t="inlineStr">
        <is>
          <t>Critical</t>
        </is>
      </c>
      <c r="J8642" t="n">
        <v>21</v>
      </c>
      <c r="L8642" s="9">
        <f>A8642&amp;"-"&amp;TEXT(E8642,"yyyymmdd")</f>
        <v/>
      </c>
    </row>
    <row r="8643">
      <c r="A8643" t="n">
        <v>50108737</v>
      </c>
      <c r="B8643" t="inlineStr">
        <is>
          <t>Manhattan</t>
        </is>
      </c>
      <c r="C8643" t="inlineStr">
        <is>
          <t>10007</t>
        </is>
      </c>
      <c r="D8643" t="inlineStr">
        <is>
          <t>American</t>
        </is>
      </c>
      <c r="E8643" s="8" t="n">
        <v>46169</v>
      </c>
      <c r="F8643" t="inlineStr">
        <is>
          <t>Violations were cited in the following area(s).</t>
        </is>
      </c>
      <c r="G8643" t="inlineStr">
        <is>
          <t>09C</t>
        </is>
      </c>
      <c r="H8643" t="inlineStr">
        <is>
          <t>Design, construction, materials used or maintenance of food contact surface improper. Surface not easily cleanable, sanitized and maintained.</t>
        </is>
      </c>
      <c r="I8643" t="inlineStr">
        <is>
          <t>Not Critical</t>
        </is>
      </c>
      <c r="J8643" t="n">
        <v>21</v>
      </c>
      <c r="L8643" s="9">
        <f>A8643&amp;"-"&amp;TEXT(E8643,"yyyymmdd")</f>
        <v/>
      </c>
    </row>
    <row r="8644">
      <c r="A8644" t="n">
        <v>50108737</v>
      </c>
      <c r="B8644" t="inlineStr">
        <is>
          <t>Manhattan</t>
        </is>
      </c>
      <c r="C8644" t="inlineStr">
        <is>
          <t>10007</t>
        </is>
      </c>
      <c r="D8644" t="inlineStr">
        <is>
          <t>American</t>
        </is>
      </c>
      <c r="E8644" s="8" t="n">
        <v>46169</v>
      </c>
      <c r="F8644" t="inlineStr">
        <is>
          <t>Violations were cited in the following area(s).</t>
        </is>
      </c>
      <c r="G8644" t="inlineStr">
        <is>
          <t>09E</t>
        </is>
      </c>
      <c r="H8644" t="inlineStr">
        <is>
          <t>Wash hands sign not posted near or above hand washing sink.</t>
        </is>
      </c>
      <c r="I8644" t="inlineStr">
        <is>
          <t>Not Critical</t>
        </is>
      </c>
      <c r="J8644" t="n">
        <v>21</v>
      </c>
      <c r="L8644" s="9">
        <f>A8644&amp;"-"&amp;TEXT(E8644,"yyyymmdd")</f>
        <v/>
      </c>
    </row>
    <row r="8645">
      <c r="A8645" t="n">
        <v>50108737</v>
      </c>
      <c r="B8645" t="inlineStr">
        <is>
          <t>Manhattan</t>
        </is>
      </c>
      <c r="C8645" t="inlineStr">
        <is>
          <t>10007</t>
        </is>
      </c>
      <c r="D8645" t="inlineStr">
        <is>
          <t>American</t>
        </is>
      </c>
      <c r="E8645" s="8" t="n">
        <v>46169</v>
      </c>
      <c r="F8645" t="inlineStr">
        <is>
          <t>Violations were cited in the following area(s).</t>
        </is>
      </c>
      <c r="G8645" t="inlineStr">
        <is>
          <t>10F</t>
        </is>
      </c>
      <c r="H8645" t="inlineStr">
        <is>
          <t>Non-food contact surface or equipment made of unacceptable material, not kept clean, or not properly sealed, raised, spaced or movable to allow accessibility for cleaning on all sides, above and underneath the unit.</t>
        </is>
      </c>
      <c r="I8645" t="inlineStr">
        <is>
          <t>Not Critical</t>
        </is>
      </c>
      <c r="J8645" t="n">
        <v>21</v>
      </c>
      <c r="L8645" s="9">
        <f>A8645&amp;"-"&amp;TEXT(E8645,"yyyymmdd")</f>
        <v/>
      </c>
    </row>
    <row r="8646">
      <c r="A8646" t="n">
        <v>50110890</v>
      </c>
      <c r="B8646" t="inlineStr">
        <is>
          <t>Queens</t>
        </is>
      </c>
      <c r="C8646" t="inlineStr">
        <is>
          <t>11104</t>
        </is>
      </c>
      <c r="D8646" t="inlineStr">
        <is>
          <t>Japanese</t>
        </is>
      </c>
      <c r="E8646" s="8" t="n">
        <v>46169</v>
      </c>
      <c r="F8646" t="inlineStr">
        <is>
          <t>Violations were cited in the following area(s).</t>
        </is>
      </c>
      <c r="G8646" t="inlineStr">
        <is>
          <t>02B</t>
        </is>
      </c>
      <c r="H8646" t="inlineStr">
        <is>
          <t>Hot TCS food item not held at or above 140 °F.</t>
        </is>
      </c>
      <c r="I8646" t="inlineStr">
        <is>
          <t>Critical</t>
        </is>
      </c>
      <c r="J8646" t="n">
        <v>21</v>
      </c>
      <c r="L8646" s="9">
        <f>A8646&amp;"-"&amp;TEXT(E8646,"yyyymmdd")</f>
        <v/>
      </c>
    </row>
    <row r="8647">
      <c r="A8647" t="n">
        <v>50110890</v>
      </c>
      <c r="B8647" t="inlineStr">
        <is>
          <t>Queens</t>
        </is>
      </c>
      <c r="C8647" t="inlineStr">
        <is>
          <t>11104</t>
        </is>
      </c>
      <c r="D8647" t="inlineStr">
        <is>
          <t>Japanese</t>
        </is>
      </c>
      <c r="E8647" s="8" t="n">
        <v>46169</v>
      </c>
      <c r="F8647" t="inlineStr">
        <is>
          <t>Violations were cited in the following area(s).</t>
        </is>
      </c>
      <c r="G8647" t="inlineStr">
        <is>
          <t>02G</t>
        </is>
      </c>
      <c r="H8647" t="inlineStr">
        <is>
          <t>Cold TCS food item held above 41 °F; smoked or processed fish held above 38 °F; intact raw eggs held above 45 °F; or reduced oxygen packaged (ROP) TCS foods held above required temperatures except during active necessary preparation.</t>
        </is>
      </c>
      <c r="I8647" t="inlineStr">
        <is>
          <t>Critical</t>
        </is>
      </c>
      <c r="J8647" t="n">
        <v>21</v>
      </c>
      <c r="L8647" s="9">
        <f>A8647&amp;"-"&amp;TEXT(E8647,"yyyymmdd")</f>
        <v/>
      </c>
    </row>
    <row r="8648">
      <c r="A8648" t="n">
        <v>50110890</v>
      </c>
      <c r="B8648" t="inlineStr">
        <is>
          <t>Queens</t>
        </is>
      </c>
      <c r="C8648" t="inlineStr">
        <is>
          <t>11104</t>
        </is>
      </c>
      <c r="D8648" t="inlineStr">
        <is>
          <t>Japanese</t>
        </is>
      </c>
      <c r="E8648" s="8" t="n">
        <v>46169</v>
      </c>
      <c r="F8648" t="inlineStr">
        <is>
          <t>Violations were cited in the following area(s).</t>
        </is>
      </c>
      <c r="G8648" t="inlineStr">
        <is>
          <t>09C</t>
        </is>
      </c>
      <c r="H8648" t="inlineStr">
        <is>
          <t>Design, construction, materials used or maintenance of food contact surface improper. Surface not easily cleanable, sanitized and maintained.</t>
        </is>
      </c>
      <c r="I8648" t="inlineStr">
        <is>
          <t>Not Critical</t>
        </is>
      </c>
      <c r="J8648" t="n">
        <v>21</v>
      </c>
      <c r="L8648" s="9">
        <f>A8648&amp;"-"&amp;TEXT(E8648,"yyyymmdd")</f>
        <v/>
      </c>
    </row>
    <row r="8649">
      <c r="A8649" t="n">
        <v>50110890</v>
      </c>
      <c r="B8649" t="inlineStr">
        <is>
          <t>Queens</t>
        </is>
      </c>
      <c r="C8649" t="inlineStr">
        <is>
          <t>11104</t>
        </is>
      </c>
      <c r="D8649" t="inlineStr">
        <is>
          <t>Japanese</t>
        </is>
      </c>
      <c r="E8649" s="8" t="n">
        <v>46169</v>
      </c>
      <c r="F8649" t="inlineStr">
        <is>
          <t>Violations were cited in the following area(s).</t>
        </is>
      </c>
      <c r="G8649" t="inlineStr">
        <is>
          <t>10F</t>
        </is>
      </c>
      <c r="H8649" t="inlineStr">
        <is>
          <t>Non-food contact surface or equipment made of unacceptable material, not kept clean, or not properly sealed, raised, spaced or movable to allow accessibility for cleaning on all sides, above and underneath the unit.</t>
        </is>
      </c>
      <c r="I8649" t="inlineStr">
        <is>
          <t>Not Critical</t>
        </is>
      </c>
      <c r="J8649" t="n">
        <v>21</v>
      </c>
      <c r="L8649" s="9">
        <f>A8649&amp;"-"&amp;TEXT(E8649,"yyyymmdd")</f>
        <v/>
      </c>
    </row>
    <row r="8650">
      <c r="A8650" t="n">
        <v>50114961</v>
      </c>
      <c r="B8650" t="inlineStr">
        <is>
          <t>Brooklyn</t>
        </is>
      </c>
      <c r="C8650" t="inlineStr">
        <is>
          <t>11222</t>
        </is>
      </c>
      <c r="D8650" t="inlineStr">
        <is>
          <t>American</t>
        </is>
      </c>
      <c r="E8650" s="8" t="n">
        <v>46169</v>
      </c>
      <c r="F8650" t="inlineStr">
        <is>
          <t>Violations were cited in the following area(s).</t>
        </is>
      </c>
      <c r="G8650" t="inlineStr">
        <is>
          <t>06A</t>
        </is>
      </c>
      <c r="H8650" t="inlineStr">
        <is>
          <t>Personal cleanliness is inadequate. Outer garment soiled with possible contaminant. Effective hair restraint not worn where required. Jewelry worn on hands or arms. Fingernail polish worn or fingernails not kept clean and trimmed.</t>
        </is>
      </c>
      <c r="I8650" t="inlineStr">
        <is>
          <t>Critical</t>
        </is>
      </c>
      <c r="J8650" t="n">
        <v>13</v>
      </c>
      <c r="K8650" t="inlineStr">
        <is>
          <t>A</t>
        </is>
      </c>
      <c r="L8650" s="9">
        <f>A8650&amp;"-"&amp;TEXT(E8650,"yyyymmdd")</f>
        <v/>
      </c>
    </row>
    <row r="8651">
      <c r="A8651" t="n">
        <v>50114961</v>
      </c>
      <c r="B8651" t="inlineStr">
        <is>
          <t>Brooklyn</t>
        </is>
      </c>
      <c r="C8651" t="inlineStr">
        <is>
          <t>11222</t>
        </is>
      </c>
      <c r="D8651" t="inlineStr">
        <is>
          <t>American</t>
        </is>
      </c>
      <c r="E8651" s="8" t="n">
        <v>46169</v>
      </c>
      <c r="F8651" t="inlineStr">
        <is>
          <t>Violations were cited in the following area(s).</t>
        </is>
      </c>
      <c r="G8651" t="inlineStr">
        <is>
          <t>06D</t>
        </is>
      </c>
      <c r="H8651" t="inlineStr">
        <is>
          <t>Food contact surface not properly washed, rinsed and sanitized after each use and following any activity when contamination may have occurred.</t>
        </is>
      </c>
      <c r="I8651" t="inlineStr">
        <is>
          <t>Critical</t>
        </is>
      </c>
      <c r="J8651" t="n">
        <v>13</v>
      </c>
      <c r="K8651" t="inlineStr">
        <is>
          <t>A</t>
        </is>
      </c>
      <c r="L8651" s="9">
        <f>A8651&amp;"-"&amp;TEXT(E8651,"yyyymmdd")</f>
        <v/>
      </c>
    </row>
    <row r="8652">
      <c r="A8652" t="n">
        <v>50114961</v>
      </c>
      <c r="B8652" t="inlineStr">
        <is>
          <t>Brooklyn</t>
        </is>
      </c>
      <c r="C8652" t="inlineStr">
        <is>
          <t>11222</t>
        </is>
      </c>
      <c r="D8652" t="inlineStr">
        <is>
          <t>American</t>
        </is>
      </c>
      <c r="E8652" s="8" t="n">
        <v>46169</v>
      </c>
      <c r="F8652" t="inlineStr">
        <is>
          <t>Violations were cited in the following area(s).</t>
        </is>
      </c>
      <c r="G8652" t="inlineStr">
        <is>
          <t>10F</t>
        </is>
      </c>
      <c r="H8652" t="inlineStr">
        <is>
          <t>Non-food contact surface or equipment made of unacceptable material, not kept clean, or not properly sealed, raised, spaced or movable to allow accessibility for cleaning on all sides, above and underneath the unit.</t>
        </is>
      </c>
      <c r="I8652" t="inlineStr">
        <is>
          <t>Not Critical</t>
        </is>
      </c>
      <c r="J8652" t="n">
        <v>13</v>
      </c>
      <c r="K8652" t="inlineStr">
        <is>
          <t>A</t>
        </is>
      </c>
      <c r="L8652" s="9">
        <f>A8652&amp;"-"&amp;TEXT(E8652,"yyyymmdd")</f>
        <v/>
      </c>
    </row>
    <row r="8653">
      <c r="A8653" t="n">
        <v>50118877</v>
      </c>
      <c r="B8653" t="inlineStr">
        <is>
          <t>Brooklyn</t>
        </is>
      </c>
      <c r="C8653" t="inlineStr">
        <is>
          <t>11222</t>
        </is>
      </c>
      <c r="D8653" t="inlineStr">
        <is>
          <t>American</t>
        </is>
      </c>
      <c r="E8653" s="8" t="n">
        <v>46169</v>
      </c>
      <c r="F8653" t="inlineStr">
        <is>
          <t>Violations were cited in the following area(s).</t>
        </is>
      </c>
      <c r="G8653" t="inlineStr">
        <is>
          <t>04H</t>
        </is>
      </c>
      <c r="H8653" t="inlineStr">
        <is>
          <t>Raw, cooked or prepared food is adulterated, contaminated, cross-contaminated, or not discarded in accordance with HACCP plan.</t>
        </is>
      </c>
      <c r="I8653" t="inlineStr">
        <is>
          <t>Critical</t>
        </is>
      </c>
      <c r="J8653" t="n">
        <v>13</v>
      </c>
      <c r="K8653" t="inlineStr">
        <is>
          <t>A</t>
        </is>
      </c>
      <c r="L8653" s="9">
        <f>A8653&amp;"-"&amp;TEXT(E8653,"yyyymmdd")</f>
        <v/>
      </c>
    </row>
    <row r="8654">
      <c r="A8654" t="n">
        <v>50118877</v>
      </c>
      <c r="B8654" t="inlineStr">
        <is>
          <t>Brooklyn</t>
        </is>
      </c>
      <c r="C8654" t="inlineStr">
        <is>
          <t>11222</t>
        </is>
      </c>
      <c r="D8654" t="inlineStr">
        <is>
          <t>American</t>
        </is>
      </c>
      <c r="E8654" s="8" t="n">
        <v>46169</v>
      </c>
      <c r="F8654" t="inlineStr">
        <is>
          <t>Violations were cited in the following area(s).</t>
        </is>
      </c>
      <c r="G8654" t="inlineStr">
        <is>
          <t>06C</t>
        </is>
      </c>
      <c r="H865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654" t="inlineStr">
        <is>
          <t>Critical</t>
        </is>
      </c>
      <c r="J8654" t="n">
        <v>13</v>
      </c>
      <c r="K8654" t="inlineStr">
        <is>
          <t>A</t>
        </is>
      </c>
      <c r="L8654" s="9">
        <f>A8654&amp;"-"&amp;TEXT(E8654,"yyyymmdd")</f>
        <v/>
      </c>
    </row>
    <row r="8655">
      <c r="A8655" t="n">
        <v>50124310</v>
      </c>
      <c r="B8655" t="inlineStr">
        <is>
          <t>Queens</t>
        </is>
      </c>
      <c r="C8655" t="inlineStr">
        <is>
          <t>11378</t>
        </is>
      </c>
      <c r="D8655" t="inlineStr">
        <is>
          <t>Japanese</t>
        </is>
      </c>
      <c r="E8655" s="8" t="n">
        <v>46169</v>
      </c>
      <c r="F8655" t="inlineStr">
        <is>
          <t>Violations were cited in the following area(s).</t>
        </is>
      </c>
      <c r="G8655" t="inlineStr">
        <is>
          <t>02G</t>
        </is>
      </c>
      <c r="H8655" t="inlineStr">
        <is>
          <t>Cold TCS food item held above 41 °F; smoked or processed fish held above 38 °F; intact raw eggs held above 45 °F; or reduced oxygen packaged (ROP) TCS foods held above required temperatures except during active necessary preparation.</t>
        </is>
      </c>
      <c r="I8655" t="inlineStr">
        <is>
          <t>Critical</t>
        </is>
      </c>
      <c r="J8655" t="n">
        <v>11</v>
      </c>
      <c r="K8655" t="inlineStr">
        <is>
          <t>A</t>
        </is>
      </c>
      <c r="L8655" s="9">
        <f>A8655&amp;"-"&amp;TEXT(E8655,"yyyymmdd")</f>
        <v/>
      </c>
    </row>
    <row r="8656">
      <c r="A8656" t="n">
        <v>50124310</v>
      </c>
      <c r="B8656" t="inlineStr">
        <is>
          <t>Queens</t>
        </is>
      </c>
      <c r="C8656" t="inlineStr">
        <is>
          <t>11378</t>
        </is>
      </c>
      <c r="D8656" t="inlineStr">
        <is>
          <t>Japanese</t>
        </is>
      </c>
      <c r="E8656" s="8" t="n">
        <v>46169</v>
      </c>
      <c r="F8656" t="inlineStr">
        <is>
          <t>Violations were cited in the following area(s).</t>
        </is>
      </c>
      <c r="G8656" t="inlineStr">
        <is>
          <t>10F</t>
        </is>
      </c>
      <c r="H8656" t="inlineStr">
        <is>
          <t>Non-food contact surface or equipment made of unacceptable material, not kept clean, or not properly sealed, raised, spaced or movable to allow accessibility for cleaning on all sides, above and underneath the unit.</t>
        </is>
      </c>
      <c r="I8656" t="inlineStr">
        <is>
          <t>Not Critical</t>
        </is>
      </c>
      <c r="J8656" t="n">
        <v>11</v>
      </c>
      <c r="K8656" t="inlineStr">
        <is>
          <t>A</t>
        </is>
      </c>
      <c r="L8656" s="9">
        <f>A8656&amp;"-"&amp;TEXT(E8656,"yyyymmdd")</f>
        <v/>
      </c>
    </row>
    <row r="8657">
      <c r="A8657" t="n">
        <v>50146272</v>
      </c>
      <c r="B8657" t="inlineStr">
        <is>
          <t>Manhattan</t>
        </is>
      </c>
      <c r="C8657" t="inlineStr">
        <is>
          <t>10019</t>
        </is>
      </c>
      <c r="D8657" t="inlineStr">
        <is>
          <t>Pizza</t>
        </is>
      </c>
      <c r="E8657" s="8" t="n">
        <v>46169</v>
      </c>
      <c r="F8657" t="inlineStr">
        <is>
          <t>Violations were cited in the following area(s).</t>
        </is>
      </c>
      <c r="G8657" t="inlineStr">
        <is>
          <t>02G</t>
        </is>
      </c>
      <c r="H8657" t="inlineStr">
        <is>
          <t>Cold TCS food item held above 41 °F; smoked or processed fish held above 38 °F; intact raw eggs held above 45 °F; or reduced oxygen packaged (ROP) TCS foods held above required temperatures except during active necessary preparation.</t>
        </is>
      </c>
      <c r="I8657" t="inlineStr">
        <is>
          <t>Critical</t>
        </is>
      </c>
      <c r="J8657" t="n">
        <v>27</v>
      </c>
      <c r="L8657" s="9">
        <f>A8657&amp;"-"&amp;TEXT(E8657,"yyyymmdd")</f>
        <v/>
      </c>
    </row>
    <row r="8658">
      <c r="A8658" t="n">
        <v>50146272</v>
      </c>
      <c r="B8658" t="inlineStr">
        <is>
          <t>Manhattan</t>
        </is>
      </c>
      <c r="C8658" t="inlineStr">
        <is>
          <t>10019</t>
        </is>
      </c>
      <c r="D8658" t="inlineStr">
        <is>
          <t>Pizza</t>
        </is>
      </c>
      <c r="E8658" s="8" t="n">
        <v>46169</v>
      </c>
      <c r="F8658" t="inlineStr">
        <is>
          <t>Violations were cited in the following area(s).</t>
        </is>
      </c>
      <c r="G8658" t="inlineStr">
        <is>
          <t>04J</t>
        </is>
      </c>
      <c r="H8658" t="inlineStr">
        <is>
          <t>Properly scaled and calibrated thermometer or thermocouple not provided or not readily accessible in food preparation and hot/cold holding areas to measure temperatures of TCS foods during cooking, cooling, reheating, and holding.</t>
        </is>
      </c>
      <c r="I8658" t="inlineStr">
        <is>
          <t>Critical</t>
        </is>
      </c>
      <c r="J8658" t="n">
        <v>27</v>
      </c>
      <c r="L8658" s="9">
        <f>A8658&amp;"-"&amp;TEXT(E8658,"yyyymmdd")</f>
        <v/>
      </c>
    </row>
    <row r="8659">
      <c r="A8659" t="n">
        <v>50146272</v>
      </c>
      <c r="B8659" t="inlineStr">
        <is>
          <t>Manhattan</t>
        </is>
      </c>
      <c r="C8659" t="inlineStr">
        <is>
          <t>10019</t>
        </is>
      </c>
      <c r="D8659" t="inlineStr">
        <is>
          <t>Pizza</t>
        </is>
      </c>
      <c r="E8659" s="8" t="n">
        <v>46169</v>
      </c>
      <c r="F8659" t="inlineStr">
        <is>
          <t>Violations were cited in the following area(s).</t>
        </is>
      </c>
      <c r="G8659" t="inlineStr">
        <is>
          <t>06A</t>
        </is>
      </c>
      <c r="H8659" t="inlineStr">
        <is>
          <t>Personal cleanliness is inadequate. Outer garment soiled with possible contaminant. Effective hair restraint not worn where required. Jewelry worn on hands or arms. Fingernail polish worn or fingernails not kept clean and trimmed.</t>
        </is>
      </c>
      <c r="I8659" t="inlineStr">
        <is>
          <t>Critical</t>
        </is>
      </c>
      <c r="J8659" t="n">
        <v>27</v>
      </c>
      <c r="L8659" s="9">
        <f>A8659&amp;"-"&amp;TEXT(E8659,"yyyymmdd")</f>
        <v/>
      </c>
    </row>
    <row r="8660">
      <c r="A8660" t="n">
        <v>50146272</v>
      </c>
      <c r="B8660" t="inlineStr">
        <is>
          <t>Manhattan</t>
        </is>
      </c>
      <c r="C8660" t="inlineStr">
        <is>
          <t>10019</t>
        </is>
      </c>
      <c r="D8660" t="inlineStr">
        <is>
          <t>Pizza</t>
        </is>
      </c>
      <c r="E8660" s="8" t="n">
        <v>46169</v>
      </c>
      <c r="F8660" t="inlineStr">
        <is>
          <t>Violations were cited in the following area(s).</t>
        </is>
      </c>
      <c r="G8660" t="inlineStr">
        <is>
          <t>06C</t>
        </is>
      </c>
      <c r="H86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660" t="inlineStr">
        <is>
          <t>Critical</t>
        </is>
      </c>
      <c r="J8660" t="n">
        <v>27</v>
      </c>
      <c r="L8660" s="9">
        <f>A8660&amp;"-"&amp;TEXT(E8660,"yyyymmdd")</f>
        <v/>
      </c>
    </row>
    <row r="8661">
      <c r="A8661" t="n">
        <v>50146272</v>
      </c>
      <c r="B8661" t="inlineStr">
        <is>
          <t>Manhattan</t>
        </is>
      </c>
      <c r="C8661" t="inlineStr">
        <is>
          <t>10019</t>
        </is>
      </c>
      <c r="D8661" t="inlineStr">
        <is>
          <t>Pizza</t>
        </is>
      </c>
      <c r="E8661" s="8" t="n">
        <v>46169</v>
      </c>
      <c r="F8661" t="inlineStr">
        <is>
          <t>Violations were cited in the following area(s).</t>
        </is>
      </c>
      <c r="G8661" t="inlineStr">
        <is>
          <t>10F</t>
        </is>
      </c>
      <c r="H8661" t="inlineStr">
        <is>
          <t>Non-food contact surface or equipment made of unacceptable material, not kept clean, or not properly sealed, raised, spaced or movable to allow accessibility for cleaning on all sides, above and underneath the unit.</t>
        </is>
      </c>
      <c r="I8661" t="inlineStr">
        <is>
          <t>Not Critical</t>
        </is>
      </c>
      <c r="J8661" t="n">
        <v>27</v>
      </c>
      <c r="L8661" s="9">
        <f>A8661&amp;"-"&amp;TEXT(E8661,"yyyymmdd")</f>
        <v/>
      </c>
    </row>
    <row r="8662">
      <c r="A8662" t="n">
        <v>50153536</v>
      </c>
      <c r="B8662" t="inlineStr">
        <is>
          <t>Brooklyn</t>
        </is>
      </c>
      <c r="C8662" t="inlineStr">
        <is>
          <t>11201</t>
        </is>
      </c>
      <c r="D8662" t="inlineStr">
        <is>
          <t>Coffee/Tea</t>
        </is>
      </c>
      <c r="E8662" s="8" t="n">
        <v>46169</v>
      </c>
      <c r="F8662" t="inlineStr">
        <is>
          <t>Violations were cited in the following area(s).</t>
        </is>
      </c>
      <c r="G8662" t="inlineStr">
        <is>
          <t>02G</t>
        </is>
      </c>
      <c r="H8662" t="inlineStr">
        <is>
          <t>Cold TCS food item held above 41 °F; smoked or processed fish held above 38 °F; intact raw eggs held above 45 °F; or reduced oxygen packaged (ROP) TCS foods held above required temperatures except during active necessary preparation.</t>
        </is>
      </c>
      <c r="I8662" t="inlineStr">
        <is>
          <t>Critical</t>
        </is>
      </c>
      <c r="J8662" t="n">
        <v>12</v>
      </c>
      <c r="K8662" t="inlineStr">
        <is>
          <t>A</t>
        </is>
      </c>
      <c r="L8662" s="9">
        <f>A8662&amp;"-"&amp;TEXT(E8662,"yyyymmdd")</f>
        <v/>
      </c>
    </row>
    <row r="8663">
      <c r="A8663" t="n">
        <v>50153536</v>
      </c>
      <c r="B8663" t="inlineStr">
        <is>
          <t>Brooklyn</t>
        </is>
      </c>
      <c r="C8663" t="inlineStr">
        <is>
          <t>11201</t>
        </is>
      </c>
      <c r="D8663" t="inlineStr">
        <is>
          <t>Coffee/Tea</t>
        </is>
      </c>
      <c r="E8663" s="8" t="n">
        <v>46169</v>
      </c>
      <c r="F8663" t="inlineStr">
        <is>
          <t>Violations were cited in the following area(s).</t>
        </is>
      </c>
      <c r="G8663" t="inlineStr">
        <is>
          <t>06D</t>
        </is>
      </c>
      <c r="H8663" t="inlineStr">
        <is>
          <t>Food contact surface not properly washed, rinsed and sanitized after each use and following any activity when contamination may have occurred.</t>
        </is>
      </c>
      <c r="I8663" t="inlineStr">
        <is>
          <t>Critical</t>
        </is>
      </c>
      <c r="J8663" t="n">
        <v>12</v>
      </c>
      <c r="K8663" t="inlineStr">
        <is>
          <t>A</t>
        </is>
      </c>
      <c r="L8663" s="9">
        <f>A8663&amp;"-"&amp;TEXT(E8663,"yyyymmdd")</f>
        <v/>
      </c>
    </row>
    <row r="8664">
      <c r="A8664" t="n">
        <v>50154393</v>
      </c>
      <c r="B8664" t="inlineStr">
        <is>
          <t>Manhattan</t>
        </is>
      </c>
      <c r="C8664" t="inlineStr">
        <is>
          <t>10128</t>
        </is>
      </c>
      <c r="D8664" t="inlineStr">
        <is>
          <t>Coffee/Tea</t>
        </is>
      </c>
      <c r="E8664" s="8" t="n">
        <v>46169</v>
      </c>
      <c r="F8664" t="inlineStr">
        <is>
          <t>Violations were cited in the following area(s).</t>
        </is>
      </c>
      <c r="G8664" t="inlineStr">
        <is>
          <t>04L</t>
        </is>
      </c>
      <c r="H8664" t="inlineStr">
        <is>
          <t>Evidence of mice or live mice in establishment's food or non-food areas.</t>
        </is>
      </c>
      <c r="I8664" t="inlineStr">
        <is>
          <t>Critical</t>
        </is>
      </c>
      <c r="J8664" t="n">
        <v>16</v>
      </c>
      <c r="L8664" s="9">
        <f>A8664&amp;"-"&amp;TEXT(E8664,"yyyymmdd")</f>
        <v/>
      </c>
    </row>
    <row r="8665">
      <c r="A8665" t="n">
        <v>50154393</v>
      </c>
      <c r="B8665" t="inlineStr">
        <is>
          <t>Manhattan</t>
        </is>
      </c>
      <c r="C8665" t="inlineStr">
        <is>
          <t>10128</t>
        </is>
      </c>
      <c r="D8665" t="inlineStr">
        <is>
          <t>Coffee/Tea</t>
        </is>
      </c>
      <c r="E8665" s="8" t="n">
        <v>46169</v>
      </c>
      <c r="F8665" t="inlineStr">
        <is>
          <t>Violations were cited in the following area(s).</t>
        </is>
      </c>
      <c r="G8665" t="inlineStr">
        <is>
          <t>06A</t>
        </is>
      </c>
      <c r="H8665" t="inlineStr">
        <is>
          <t>Personal cleanliness is inadequate. Outer garment soiled with possible contaminant. Effective hair restraint not worn where required. Jewelry worn on hands or arms. Fingernail polish worn or fingernails not kept clean and trimmed.</t>
        </is>
      </c>
      <c r="I8665" t="inlineStr">
        <is>
          <t>Critical</t>
        </is>
      </c>
      <c r="J8665" t="n">
        <v>16</v>
      </c>
      <c r="L8665" s="9">
        <f>A8665&amp;"-"&amp;TEXT(E8665,"yyyymmdd")</f>
        <v/>
      </c>
    </row>
    <row r="8666">
      <c r="A8666" t="n">
        <v>50154393</v>
      </c>
      <c r="B8666" t="inlineStr">
        <is>
          <t>Manhattan</t>
        </is>
      </c>
      <c r="C8666" t="inlineStr">
        <is>
          <t>10128</t>
        </is>
      </c>
      <c r="D8666" t="inlineStr">
        <is>
          <t>Coffee/Tea</t>
        </is>
      </c>
      <c r="E8666" s="8" t="n">
        <v>46169</v>
      </c>
      <c r="F8666" t="inlineStr">
        <is>
          <t>Violations were cited in the following area(s).</t>
        </is>
      </c>
      <c r="G8666" t="inlineStr">
        <is>
          <t>08A</t>
        </is>
      </c>
      <c r="H8666" t="inlineStr">
        <is>
          <t>Establishment is not free of harborage or conditions conducive to rodents, insects or other pests.</t>
        </is>
      </c>
      <c r="I8666" t="inlineStr">
        <is>
          <t>Not Critical</t>
        </is>
      </c>
      <c r="J8666" t="n">
        <v>16</v>
      </c>
      <c r="L8666" s="9">
        <f>A8666&amp;"-"&amp;TEXT(E8666,"yyyymmdd")</f>
        <v/>
      </c>
    </row>
    <row r="8667">
      <c r="A8667" t="n">
        <v>50159203</v>
      </c>
      <c r="B8667" t="inlineStr">
        <is>
          <t>Manhattan</t>
        </is>
      </c>
      <c r="C8667" t="inlineStr">
        <is>
          <t>10002</t>
        </is>
      </c>
      <c r="D8667" t="inlineStr">
        <is>
          <t>Jewish/Kosher</t>
        </is>
      </c>
      <c r="E8667" s="8" t="n">
        <v>46169</v>
      </c>
      <c r="F8667" t="inlineStr">
        <is>
          <t>Violations were cited in the following area(s).</t>
        </is>
      </c>
      <c r="G8667" t="inlineStr">
        <is>
          <t>02B</t>
        </is>
      </c>
      <c r="H8667" t="inlineStr">
        <is>
          <t>Hot TCS food item not held at or above 140 °F.</t>
        </is>
      </c>
      <c r="I8667" t="inlineStr">
        <is>
          <t>Critical</t>
        </is>
      </c>
      <c r="J8667" t="n">
        <v>23</v>
      </c>
      <c r="L8667" s="9">
        <f>A8667&amp;"-"&amp;TEXT(E8667,"yyyymmdd")</f>
        <v/>
      </c>
    </row>
    <row r="8668">
      <c r="A8668" t="n">
        <v>50159203</v>
      </c>
      <c r="B8668" t="inlineStr">
        <is>
          <t>Manhattan</t>
        </is>
      </c>
      <c r="C8668" t="inlineStr">
        <is>
          <t>10002</t>
        </is>
      </c>
      <c r="D8668" t="inlineStr">
        <is>
          <t>Jewish/Kosher</t>
        </is>
      </c>
      <c r="E8668" s="8" t="n">
        <v>46169</v>
      </c>
      <c r="F8668" t="inlineStr">
        <is>
          <t>Violations were cited in the following area(s).</t>
        </is>
      </c>
      <c r="G8668" t="inlineStr">
        <is>
          <t>04D</t>
        </is>
      </c>
      <c r="H8668" t="inlineStr">
        <is>
          <t>Food worker/food vendor does not wash hands thoroughly after using the toilet, or after coughing, sneezing, smoking, eating, preparing raw foods or otherwise contaminating hands or does not change gloves when required; Worker fails to refrain from smoking or being fully clothed in clean outer garments.</t>
        </is>
      </c>
      <c r="I8668" t="inlineStr">
        <is>
          <t>Critical</t>
        </is>
      </c>
      <c r="J8668" t="n">
        <v>23</v>
      </c>
      <c r="L8668" s="9">
        <f>A8668&amp;"-"&amp;TEXT(E8668,"yyyymmdd")</f>
        <v/>
      </c>
    </row>
    <row r="8669">
      <c r="A8669" t="n">
        <v>50159203</v>
      </c>
      <c r="B8669" t="inlineStr">
        <is>
          <t>Manhattan</t>
        </is>
      </c>
      <c r="C8669" t="inlineStr">
        <is>
          <t>10002</t>
        </is>
      </c>
      <c r="D8669" t="inlineStr">
        <is>
          <t>Jewish/Kosher</t>
        </is>
      </c>
      <c r="E8669" s="8" t="n">
        <v>46169</v>
      </c>
      <c r="F8669" t="inlineStr">
        <is>
          <t>Violations were cited in the following area(s).</t>
        </is>
      </c>
      <c r="G8669" t="inlineStr">
        <is>
          <t>06F</t>
        </is>
      </c>
      <c r="H8669" t="inlineStr">
        <is>
          <t>Wiping cloths not stored clean and dry, or in a sanitizing solution, between uses.</t>
        </is>
      </c>
      <c r="I8669" t="inlineStr">
        <is>
          <t>Critical</t>
        </is>
      </c>
      <c r="J8669" t="n">
        <v>23</v>
      </c>
      <c r="L8669" s="9">
        <f>A8669&amp;"-"&amp;TEXT(E8669,"yyyymmdd")</f>
        <v/>
      </c>
    </row>
    <row r="8670">
      <c r="A8670" t="n">
        <v>50160250</v>
      </c>
      <c r="B8670" t="inlineStr">
        <is>
          <t>Manhattan</t>
        </is>
      </c>
      <c r="C8670" t="inlineStr">
        <is>
          <t>10001</t>
        </is>
      </c>
      <c r="D8670" t="inlineStr">
        <is>
          <t>Mediterranean</t>
        </is>
      </c>
      <c r="E8670" s="8" t="n">
        <v>46169</v>
      </c>
      <c r="F8670" t="inlineStr">
        <is>
          <t>Violations were cited in the following area(s).</t>
        </is>
      </c>
      <c r="G8670" t="inlineStr">
        <is>
          <t>06B</t>
        </is>
      </c>
      <c r="H8670" t="inlineStr">
        <is>
          <t>Tobacco or electronic cigarette use, eating, or drinking from open container in food preparation, food storage or dishwashing area.</t>
        </is>
      </c>
      <c r="I8670" t="inlineStr">
        <is>
          <t>Critical</t>
        </is>
      </c>
      <c r="J8670" t="n">
        <v>13</v>
      </c>
      <c r="K8670" t="inlineStr">
        <is>
          <t>A</t>
        </is>
      </c>
      <c r="L8670" s="9">
        <f>A8670&amp;"-"&amp;TEXT(E8670,"yyyymmdd")</f>
        <v/>
      </c>
    </row>
    <row r="8671">
      <c r="A8671" t="n">
        <v>50160250</v>
      </c>
      <c r="B8671" t="inlineStr">
        <is>
          <t>Manhattan</t>
        </is>
      </c>
      <c r="C8671" t="inlineStr">
        <is>
          <t>10001</t>
        </is>
      </c>
      <c r="D8671" t="inlineStr">
        <is>
          <t>Mediterranean</t>
        </is>
      </c>
      <c r="E8671" s="8" t="n">
        <v>46169</v>
      </c>
      <c r="F8671" t="inlineStr">
        <is>
          <t>Violations were cited in the following area(s).</t>
        </is>
      </c>
      <c r="G8671" t="inlineStr">
        <is>
          <t>06D</t>
        </is>
      </c>
      <c r="H8671" t="inlineStr">
        <is>
          <t>Food contact surface not properly washed, rinsed and sanitized after each use and following any activity when contamination may have occurred.</t>
        </is>
      </c>
      <c r="I8671" t="inlineStr">
        <is>
          <t>Critical</t>
        </is>
      </c>
      <c r="J8671" t="n">
        <v>13</v>
      </c>
      <c r="K8671" t="inlineStr">
        <is>
          <t>A</t>
        </is>
      </c>
      <c r="L8671" s="9">
        <f>A8671&amp;"-"&amp;TEXT(E8671,"yyyymmdd")</f>
        <v/>
      </c>
    </row>
    <row r="8672">
      <c r="A8672" t="n">
        <v>50160250</v>
      </c>
      <c r="B8672" t="inlineStr">
        <is>
          <t>Manhattan</t>
        </is>
      </c>
      <c r="C8672" t="inlineStr">
        <is>
          <t>10001</t>
        </is>
      </c>
      <c r="D8672" t="inlineStr">
        <is>
          <t>Mediterranean</t>
        </is>
      </c>
      <c r="E8672" s="8" t="n">
        <v>46169</v>
      </c>
      <c r="F8672" t="inlineStr">
        <is>
          <t>Violations were cited in the following area(s).</t>
        </is>
      </c>
      <c r="G8672" t="inlineStr">
        <is>
          <t>10F</t>
        </is>
      </c>
      <c r="H8672" t="inlineStr">
        <is>
          <t>Non-food contact surface or equipment made of unacceptable material, not kept clean, or not properly sealed, raised, spaced or movable to allow accessibility for cleaning on all sides, above and underneath the unit.</t>
        </is>
      </c>
      <c r="I8672" t="inlineStr">
        <is>
          <t>Not Critical</t>
        </is>
      </c>
      <c r="J8672" t="n">
        <v>13</v>
      </c>
      <c r="K8672" t="inlineStr">
        <is>
          <t>A</t>
        </is>
      </c>
      <c r="L8672" s="9">
        <f>A8672&amp;"-"&amp;TEXT(E8672,"yyyymmdd")</f>
        <v/>
      </c>
    </row>
    <row r="8673">
      <c r="A8673" t="n">
        <v>50160663</v>
      </c>
      <c r="B8673" t="inlineStr">
        <is>
          <t>Manhattan</t>
        </is>
      </c>
      <c r="C8673" t="inlineStr">
        <is>
          <t>10018</t>
        </is>
      </c>
      <c r="D8673" t="inlineStr">
        <is>
          <t>Fusion</t>
        </is>
      </c>
      <c r="E8673" s="8" t="n">
        <v>46169</v>
      </c>
      <c r="F8673" t="inlineStr">
        <is>
          <t>Violations were cited in the following area(s).</t>
        </is>
      </c>
      <c r="G8673" t="inlineStr">
        <is>
          <t>02B</t>
        </is>
      </c>
      <c r="H8673" t="inlineStr">
        <is>
          <t>Hot TCS food item not held at or above 140 °F.</t>
        </is>
      </c>
      <c r="I8673" t="inlineStr">
        <is>
          <t>Critical</t>
        </is>
      </c>
      <c r="J8673" t="n">
        <v>24</v>
      </c>
      <c r="L8673" s="9">
        <f>A8673&amp;"-"&amp;TEXT(E8673,"yyyymmdd")</f>
        <v/>
      </c>
    </row>
    <row r="8674">
      <c r="A8674" t="n">
        <v>50160663</v>
      </c>
      <c r="B8674" t="inlineStr">
        <is>
          <t>Manhattan</t>
        </is>
      </c>
      <c r="C8674" t="inlineStr">
        <is>
          <t>10018</t>
        </is>
      </c>
      <c r="D8674" t="inlineStr">
        <is>
          <t>Fusion</t>
        </is>
      </c>
      <c r="E8674" s="8" t="n">
        <v>46169</v>
      </c>
      <c r="F8674" t="inlineStr">
        <is>
          <t>Violations were cited in the following area(s).</t>
        </is>
      </c>
      <c r="G8674" t="inlineStr">
        <is>
          <t>06E</t>
        </is>
      </c>
      <c r="H8674" t="inlineStr">
        <is>
          <t>Sanitized equipment or utensil, including in-use food dispensing utensil, improperly used or stored.</t>
        </is>
      </c>
      <c r="I8674" t="inlineStr">
        <is>
          <t>Critical</t>
        </is>
      </c>
      <c r="J8674" t="n">
        <v>24</v>
      </c>
      <c r="L8674" s="9">
        <f>A8674&amp;"-"&amp;TEXT(E8674,"yyyymmdd")</f>
        <v/>
      </c>
    </row>
    <row r="8675">
      <c r="A8675" t="n">
        <v>50160663</v>
      </c>
      <c r="B8675" t="inlineStr">
        <is>
          <t>Manhattan</t>
        </is>
      </c>
      <c r="C8675" t="inlineStr">
        <is>
          <t>10018</t>
        </is>
      </c>
      <c r="D8675" t="inlineStr">
        <is>
          <t>Fusion</t>
        </is>
      </c>
      <c r="E8675" s="8" t="n">
        <v>46169</v>
      </c>
      <c r="F8675" t="inlineStr">
        <is>
          <t>Violations were cited in the following area(s).</t>
        </is>
      </c>
      <c r="G8675" t="inlineStr">
        <is>
          <t>06F</t>
        </is>
      </c>
      <c r="H8675" t="inlineStr">
        <is>
          <t>Wiping cloths not stored clean and dry, or in a sanitizing solution, between uses.</t>
        </is>
      </c>
      <c r="I8675" t="inlineStr">
        <is>
          <t>Critical</t>
        </is>
      </c>
      <c r="J8675" t="n">
        <v>24</v>
      </c>
      <c r="L8675" s="9">
        <f>A8675&amp;"-"&amp;TEXT(E8675,"yyyymmdd")</f>
        <v/>
      </c>
    </row>
    <row r="8676">
      <c r="A8676" t="n">
        <v>50160663</v>
      </c>
      <c r="B8676" t="inlineStr">
        <is>
          <t>Manhattan</t>
        </is>
      </c>
      <c r="C8676" t="inlineStr">
        <is>
          <t>10018</t>
        </is>
      </c>
      <c r="D8676" t="inlineStr">
        <is>
          <t>Fusion</t>
        </is>
      </c>
      <c r="E8676" s="8" t="n">
        <v>46169</v>
      </c>
      <c r="F8676" t="inlineStr">
        <is>
          <t>Violations were cited in the following area(s).</t>
        </is>
      </c>
      <c r="G8676" t="inlineStr">
        <is>
          <t>10B</t>
        </is>
      </c>
      <c r="H8676" t="inlineStr">
        <is>
          <t>Anti-siphonage or back-flow prevention device not provided where required; equipment or floor not properly drained; sewage disposal system in disrepair or not functioning properly. Condensation or liquid waste improperly disposed of.</t>
        </is>
      </c>
      <c r="I8676" t="inlineStr">
        <is>
          <t>Not Critical</t>
        </is>
      </c>
      <c r="J8676" t="n">
        <v>24</v>
      </c>
      <c r="L8676" s="9">
        <f>A8676&amp;"-"&amp;TEXT(E8676,"yyyymmdd")</f>
        <v/>
      </c>
    </row>
    <row r="8677">
      <c r="A8677" t="n">
        <v>50160663</v>
      </c>
      <c r="B8677" t="inlineStr">
        <is>
          <t>Manhattan</t>
        </is>
      </c>
      <c r="C8677" t="inlineStr">
        <is>
          <t>10018</t>
        </is>
      </c>
      <c r="D8677" t="inlineStr">
        <is>
          <t>Fusion</t>
        </is>
      </c>
      <c r="E8677" s="8" t="n">
        <v>46169</v>
      </c>
      <c r="F8677" t="inlineStr">
        <is>
          <t>Violations were cited in the following area(s).</t>
        </is>
      </c>
      <c r="G8677" t="inlineStr">
        <is>
          <t>10H</t>
        </is>
      </c>
      <c r="H8677" t="inlineStr">
        <is>
          <t>Single service article not provided. Single service article reused or not protected from contamination when transported, stored, dispensed. Drinking straws not completely enclosed in wrapper or dispensed from a sanitary device.</t>
        </is>
      </c>
      <c r="I8677" t="inlineStr">
        <is>
          <t>Not Critical</t>
        </is>
      </c>
      <c r="J8677" t="n">
        <v>24</v>
      </c>
      <c r="L8677" s="9">
        <f>A8677&amp;"-"&amp;TEXT(E8677,"yyyymmdd")</f>
        <v/>
      </c>
    </row>
    <row r="8678">
      <c r="A8678" t="n">
        <v>50160917</v>
      </c>
      <c r="B8678" t="inlineStr">
        <is>
          <t>Bronx</t>
        </is>
      </c>
      <c r="C8678" t="inlineStr">
        <is>
          <t>10465</t>
        </is>
      </c>
      <c r="D8678" t="inlineStr">
        <is>
          <t>Chicken</t>
        </is>
      </c>
      <c r="E8678" s="8" t="n">
        <v>46169</v>
      </c>
      <c r="F8678" t="inlineStr">
        <is>
          <t>Violations were cited in the following area(s).</t>
        </is>
      </c>
      <c r="G8678" t="inlineStr">
        <is>
          <t>02G</t>
        </is>
      </c>
      <c r="H8678" t="inlineStr">
        <is>
          <t>Cold TCS food item held above 41 °F; smoked or processed fish held above 38 °F; intact raw eggs held above 45 °F; or reduced oxygen packaged (ROP) TCS foods held above required temperatures except during active necessary preparation.</t>
        </is>
      </c>
      <c r="I8678" t="inlineStr">
        <is>
          <t>Critical</t>
        </is>
      </c>
      <c r="J8678" t="n">
        <v>12</v>
      </c>
      <c r="K8678" t="inlineStr">
        <is>
          <t>A</t>
        </is>
      </c>
      <c r="L8678" s="9">
        <f>A8678&amp;"-"&amp;TEXT(E8678,"yyyymmdd")</f>
        <v/>
      </c>
    </row>
    <row r="8679">
      <c r="A8679" t="n">
        <v>50160917</v>
      </c>
      <c r="B8679" t="inlineStr">
        <is>
          <t>Bronx</t>
        </is>
      </c>
      <c r="C8679" t="inlineStr">
        <is>
          <t>10465</t>
        </is>
      </c>
      <c r="D8679" t="inlineStr">
        <is>
          <t>Chicken</t>
        </is>
      </c>
      <c r="E8679" s="8" t="n">
        <v>46169</v>
      </c>
      <c r="F8679" t="inlineStr">
        <is>
          <t>Violations were cited in the following area(s).</t>
        </is>
      </c>
      <c r="G8679" t="inlineStr">
        <is>
          <t>06C</t>
        </is>
      </c>
      <c r="H86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679" t="inlineStr">
        <is>
          <t>Critical</t>
        </is>
      </c>
      <c r="J8679" t="n">
        <v>12</v>
      </c>
      <c r="K8679" t="inlineStr">
        <is>
          <t>A</t>
        </is>
      </c>
      <c r="L8679" s="9">
        <f>A8679&amp;"-"&amp;TEXT(E8679,"yyyymmdd")</f>
        <v/>
      </c>
    </row>
    <row r="8680">
      <c r="A8680" t="n">
        <v>50163779</v>
      </c>
      <c r="B8680" t="inlineStr">
        <is>
          <t>Queens</t>
        </is>
      </c>
      <c r="C8680" t="inlineStr">
        <is>
          <t>11104</t>
        </is>
      </c>
      <c r="D8680" t="inlineStr">
        <is>
          <t>Latin American</t>
        </is>
      </c>
      <c r="E8680" s="8" t="n">
        <v>46169</v>
      </c>
      <c r="F8680" t="inlineStr">
        <is>
          <t>Violations were cited in the following area(s).</t>
        </is>
      </c>
      <c r="G8680" t="inlineStr">
        <is>
          <t>02B</t>
        </is>
      </c>
      <c r="H8680" t="inlineStr">
        <is>
          <t>Hot TCS food item not held at or above 140 °F.</t>
        </is>
      </c>
      <c r="I8680" t="inlineStr">
        <is>
          <t>Critical</t>
        </is>
      </c>
      <c r="J8680" t="n">
        <v>13</v>
      </c>
      <c r="K8680" t="inlineStr">
        <is>
          <t>A</t>
        </is>
      </c>
      <c r="L8680" s="9">
        <f>A8680&amp;"-"&amp;TEXT(E8680,"yyyymmdd")</f>
        <v/>
      </c>
    </row>
    <row r="8681">
      <c r="A8681" t="n">
        <v>50163779</v>
      </c>
      <c r="B8681" t="inlineStr">
        <is>
          <t>Queens</t>
        </is>
      </c>
      <c r="C8681" t="inlineStr">
        <is>
          <t>11104</t>
        </is>
      </c>
      <c r="D8681" t="inlineStr">
        <is>
          <t>Latin American</t>
        </is>
      </c>
      <c r="E8681" s="8" t="n">
        <v>46169</v>
      </c>
      <c r="F8681" t="inlineStr">
        <is>
          <t>Violations were cited in the following area(s).</t>
        </is>
      </c>
      <c r="G8681" t="inlineStr">
        <is>
          <t>10B</t>
        </is>
      </c>
      <c r="H8681" t="inlineStr">
        <is>
          <t>Anti-siphonage or back-flow prevention device not provided where required; equipment or floor not properly drained; sewage disposal system in disrepair or not functioning properly. Condensation or liquid waste improperly disposed of.</t>
        </is>
      </c>
      <c r="I8681" t="inlineStr">
        <is>
          <t>Not Critical</t>
        </is>
      </c>
      <c r="J8681" t="n">
        <v>13</v>
      </c>
      <c r="K8681" t="inlineStr">
        <is>
          <t>A</t>
        </is>
      </c>
      <c r="L8681" s="9">
        <f>A8681&amp;"-"&amp;TEXT(E8681,"yyyymmdd")</f>
        <v/>
      </c>
    </row>
    <row r="8682">
      <c r="A8682" t="n">
        <v>50163779</v>
      </c>
      <c r="B8682" t="inlineStr">
        <is>
          <t>Queens</t>
        </is>
      </c>
      <c r="C8682" t="inlineStr">
        <is>
          <t>11104</t>
        </is>
      </c>
      <c r="D8682" t="inlineStr">
        <is>
          <t>Latin American</t>
        </is>
      </c>
      <c r="E8682" s="8" t="n">
        <v>46169</v>
      </c>
      <c r="F8682" t="inlineStr">
        <is>
          <t>Violations were cited in the following area(s).</t>
        </is>
      </c>
      <c r="G8682" t="inlineStr">
        <is>
          <t>10F</t>
        </is>
      </c>
      <c r="H8682" t="inlineStr">
        <is>
          <t>Non-food contact surface or equipment made of unacceptable material, not kept clean, or not properly sealed, raised, spaced or movable to allow accessibility for cleaning on all sides, above and underneath the unit.</t>
        </is>
      </c>
      <c r="I8682" t="inlineStr">
        <is>
          <t>Not Critical</t>
        </is>
      </c>
      <c r="J8682" t="n">
        <v>13</v>
      </c>
      <c r="K8682" t="inlineStr">
        <is>
          <t>A</t>
        </is>
      </c>
      <c r="L8682" s="9">
        <f>A8682&amp;"-"&amp;TEXT(E8682,"yyyymmdd")</f>
        <v/>
      </c>
    </row>
    <row r="8683">
      <c r="A8683" t="n">
        <v>50168381</v>
      </c>
      <c r="B8683" t="inlineStr">
        <is>
          <t>Queens</t>
        </is>
      </c>
      <c r="C8683" t="inlineStr">
        <is>
          <t>11366</t>
        </is>
      </c>
      <c r="D8683" t="inlineStr">
        <is>
          <t>Spanish</t>
        </is>
      </c>
      <c r="E8683" s="8" t="n">
        <v>46169</v>
      </c>
      <c r="F8683" t="inlineStr">
        <is>
          <t>Violations were cited in the following area(s).</t>
        </is>
      </c>
      <c r="G8683" t="inlineStr">
        <is>
          <t>02G</t>
        </is>
      </c>
      <c r="H8683" t="inlineStr">
        <is>
          <t>Cold TCS food item held above 41 °F; smoked or processed fish held above 38 °F; intact raw eggs held above 45 °F; or reduced oxygen packaged (ROP) TCS foods held above required temperatures except during active necessary preparation.</t>
        </is>
      </c>
      <c r="I8683" t="inlineStr">
        <is>
          <t>Critical</t>
        </is>
      </c>
      <c r="J8683" t="n">
        <v>9</v>
      </c>
      <c r="K8683" t="inlineStr">
        <is>
          <t>A</t>
        </is>
      </c>
      <c r="L8683" s="9">
        <f>A8683&amp;"-"&amp;TEXT(E8683,"yyyymmdd")</f>
        <v/>
      </c>
    </row>
    <row r="8684">
      <c r="A8684" t="n">
        <v>50168381</v>
      </c>
      <c r="B8684" t="inlineStr">
        <is>
          <t>Queens</t>
        </is>
      </c>
      <c r="C8684" t="inlineStr">
        <is>
          <t>11366</t>
        </is>
      </c>
      <c r="D8684" t="inlineStr">
        <is>
          <t>Spanish</t>
        </is>
      </c>
      <c r="E8684" s="8" t="n">
        <v>46169</v>
      </c>
      <c r="F8684" t="inlineStr">
        <is>
          <t>Violations were cited in the following area(s).</t>
        </is>
      </c>
      <c r="G8684" t="inlineStr">
        <is>
          <t>10F</t>
        </is>
      </c>
      <c r="H8684" t="inlineStr">
        <is>
          <t>Non-food contact surface or equipment made of unacceptable material, not kept clean, or not properly sealed, raised, spaced or movable to allow accessibility for cleaning on all sides, above and underneath the unit.</t>
        </is>
      </c>
      <c r="I8684" t="inlineStr">
        <is>
          <t>Not Critical</t>
        </is>
      </c>
      <c r="J8684" t="n">
        <v>9</v>
      </c>
      <c r="K8684" t="inlineStr">
        <is>
          <t>A</t>
        </is>
      </c>
      <c r="L8684" s="9">
        <f>A8684&amp;"-"&amp;TEXT(E8684,"yyyymmdd")</f>
        <v/>
      </c>
    </row>
    <row r="8685">
      <c r="A8685" t="n">
        <v>50169790</v>
      </c>
      <c r="B8685" t="inlineStr">
        <is>
          <t>Brooklyn</t>
        </is>
      </c>
      <c r="C8685" t="inlineStr">
        <is>
          <t>11237</t>
        </is>
      </c>
      <c r="D8685" t="inlineStr">
        <is>
          <t>Korean</t>
        </is>
      </c>
      <c r="E8685" s="8" t="n">
        <v>46169</v>
      </c>
      <c r="F8685" t="inlineStr">
        <is>
          <t>Violations were cited in the following area(s).</t>
        </is>
      </c>
      <c r="G8685" t="inlineStr">
        <is>
          <t>10F</t>
        </is>
      </c>
      <c r="H8685" t="inlineStr">
        <is>
          <t>Non-food contact surface or equipment made of unacceptable material, not kept clean, or not properly sealed, raised, spaced or movable to allow accessibility for cleaning on all sides, above and underneath the unit.</t>
        </is>
      </c>
      <c r="I8685" t="inlineStr">
        <is>
          <t>Not Critical</t>
        </is>
      </c>
      <c r="J8685" t="n">
        <v>2</v>
      </c>
      <c r="K8685" t="inlineStr">
        <is>
          <t>A</t>
        </is>
      </c>
      <c r="L8685" s="9">
        <f>A8685&amp;"-"&amp;TEXT(E8685,"yyyymmdd")</f>
        <v/>
      </c>
    </row>
    <row r="8686">
      <c r="A8686" t="n">
        <v>40366473</v>
      </c>
      <c r="B8686" t="inlineStr">
        <is>
          <t>Manhattan</t>
        </is>
      </c>
      <c r="C8686" t="inlineStr">
        <is>
          <t>10014</t>
        </is>
      </c>
      <c r="D8686" t="inlineStr">
        <is>
          <t>Spanish</t>
        </is>
      </c>
      <c r="E8686" s="8" t="n">
        <v>46170</v>
      </c>
      <c r="F8686" t="inlineStr">
        <is>
          <t>Violations were cited in the following area(s).</t>
        </is>
      </c>
      <c r="G8686" t="inlineStr">
        <is>
          <t>02H</t>
        </is>
      </c>
      <c r="H8686" t="inlineStr">
        <is>
          <t>After cooking or removal from hot holding, TCS food not cooled by an approved method whereby the internal temperature is reduced from 140 °F to 70 °F or less within 2 hours, and from 70 °F to 41 °F or less within 4 additional hours.</t>
        </is>
      </c>
      <c r="I8686" t="inlineStr">
        <is>
          <t>Critical</t>
        </is>
      </c>
      <c r="J8686" t="n">
        <v>23</v>
      </c>
      <c r="L8686" s="9">
        <f>A8686&amp;"-"&amp;TEXT(E8686,"yyyymmdd")</f>
        <v/>
      </c>
    </row>
    <row r="8687">
      <c r="A8687" t="n">
        <v>40366473</v>
      </c>
      <c r="B8687" t="inlineStr">
        <is>
          <t>Manhattan</t>
        </is>
      </c>
      <c r="C8687" t="inlineStr">
        <is>
          <t>10014</t>
        </is>
      </c>
      <c r="D8687" t="inlineStr">
        <is>
          <t>Spanish</t>
        </is>
      </c>
      <c r="E8687" s="8" t="n">
        <v>46170</v>
      </c>
      <c r="F8687" t="inlineStr">
        <is>
          <t>Violations were cited in the following area(s).</t>
        </is>
      </c>
      <c r="G8687" t="inlineStr">
        <is>
          <t>04L</t>
        </is>
      </c>
      <c r="H8687" t="inlineStr">
        <is>
          <t>Evidence of mice or live mice in establishment's food or non-food areas.</t>
        </is>
      </c>
      <c r="I8687" t="inlineStr">
        <is>
          <t>Critical</t>
        </is>
      </c>
      <c r="J8687" t="n">
        <v>23</v>
      </c>
      <c r="L8687" s="9">
        <f>A8687&amp;"-"&amp;TEXT(E8687,"yyyymmdd")</f>
        <v/>
      </c>
    </row>
    <row r="8688">
      <c r="A8688" t="n">
        <v>40366473</v>
      </c>
      <c r="B8688" t="inlineStr">
        <is>
          <t>Manhattan</t>
        </is>
      </c>
      <c r="C8688" t="inlineStr">
        <is>
          <t>10014</t>
        </is>
      </c>
      <c r="D8688" t="inlineStr">
        <is>
          <t>Spanish</t>
        </is>
      </c>
      <c r="E8688" s="8" t="n">
        <v>46170</v>
      </c>
      <c r="F8688" t="inlineStr">
        <is>
          <t>Violations were cited in the following area(s).</t>
        </is>
      </c>
      <c r="G8688" t="inlineStr">
        <is>
          <t>06C</t>
        </is>
      </c>
      <c r="H868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688" t="inlineStr">
        <is>
          <t>Critical</t>
        </is>
      </c>
      <c r="J8688" t="n">
        <v>23</v>
      </c>
      <c r="L8688" s="9">
        <f>A8688&amp;"-"&amp;TEXT(E8688,"yyyymmdd")</f>
        <v/>
      </c>
    </row>
    <row r="8689">
      <c r="A8689" t="n">
        <v>40366473</v>
      </c>
      <c r="B8689" t="inlineStr">
        <is>
          <t>Manhattan</t>
        </is>
      </c>
      <c r="C8689" t="inlineStr">
        <is>
          <t>10014</t>
        </is>
      </c>
      <c r="D8689" t="inlineStr">
        <is>
          <t>Spanish</t>
        </is>
      </c>
      <c r="E8689" s="8" t="n">
        <v>46170</v>
      </c>
      <c r="F8689" t="inlineStr">
        <is>
          <t>Violations were cited in the following area(s).</t>
        </is>
      </c>
      <c r="G8689" t="inlineStr">
        <is>
          <t>08A</t>
        </is>
      </c>
      <c r="H8689" t="inlineStr">
        <is>
          <t>Establishment is not free of harborage or conditions conducive to rodents, insects or other pests.</t>
        </is>
      </c>
      <c r="I8689" t="inlineStr">
        <is>
          <t>Not Critical</t>
        </is>
      </c>
      <c r="J8689" t="n">
        <v>23</v>
      </c>
      <c r="L8689" s="9">
        <f>A8689&amp;"-"&amp;TEXT(E8689,"yyyymmdd")</f>
        <v/>
      </c>
    </row>
    <row r="8690">
      <c r="A8690" t="n">
        <v>40366473</v>
      </c>
      <c r="B8690" t="inlineStr">
        <is>
          <t>Manhattan</t>
        </is>
      </c>
      <c r="C8690" t="inlineStr">
        <is>
          <t>10014</t>
        </is>
      </c>
      <c r="D8690" t="inlineStr">
        <is>
          <t>Spanish</t>
        </is>
      </c>
      <c r="E8690" s="8" t="n">
        <v>46170</v>
      </c>
      <c r="F8690" t="inlineStr">
        <is>
          <t>Violations were cited in the following area(s).</t>
        </is>
      </c>
      <c r="G8690" t="inlineStr">
        <is>
          <t>10B</t>
        </is>
      </c>
      <c r="H8690" t="inlineStr">
        <is>
          <t>Anti-siphonage or back-flow prevention device not provided where required; equipment or floor not properly drained; sewage disposal system in disrepair or not functioning properly. Condensation or liquid waste improperly disposed of.</t>
        </is>
      </c>
      <c r="I8690" t="inlineStr">
        <is>
          <t>Not Critical</t>
        </is>
      </c>
      <c r="J8690" t="n">
        <v>23</v>
      </c>
      <c r="L8690" s="9">
        <f>A8690&amp;"-"&amp;TEXT(E8690,"yyyymmdd")</f>
        <v/>
      </c>
    </row>
    <row r="8691">
      <c r="A8691" t="n">
        <v>40367789</v>
      </c>
      <c r="B8691" t="inlineStr">
        <is>
          <t>Queens</t>
        </is>
      </c>
      <c r="C8691" t="inlineStr">
        <is>
          <t>11415</t>
        </is>
      </c>
      <c r="D8691" t="inlineStr">
        <is>
          <t>Pizza</t>
        </is>
      </c>
      <c r="E8691" s="8" t="n">
        <v>46170</v>
      </c>
      <c r="F8691" t="inlineStr">
        <is>
          <t>Violations were cited in the following area(s).</t>
        </is>
      </c>
      <c r="G8691" t="inlineStr">
        <is>
          <t>06D</t>
        </is>
      </c>
      <c r="H8691" t="inlineStr">
        <is>
          <t>Food contact surface not properly washed, rinsed and sanitized after each use and following any activity when contamination may have occurred.</t>
        </is>
      </c>
      <c r="I8691" t="inlineStr">
        <is>
          <t>Critical</t>
        </is>
      </c>
      <c r="J8691" t="n">
        <v>10</v>
      </c>
      <c r="K8691" t="inlineStr">
        <is>
          <t>A</t>
        </is>
      </c>
      <c r="L8691" s="9">
        <f>A8691&amp;"-"&amp;TEXT(E8691,"yyyymmdd")</f>
        <v/>
      </c>
    </row>
    <row r="8692">
      <c r="A8692" t="n">
        <v>40367789</v>
      </c>
      <c r="B8692" t="inlineStr">
        <is>
          <t>Queens</t>
        </is>
      </c>
      <c r="C8692" t="inlineStr">
        <is>
          <t>11415</t>
        </is>
      </c>
      <c r="D8692" t="inlineStr">
        <is>
          <t>Pizza</t>
        </is>
      </c>
      <c r="E8692" s="8" t="n">
        <v>46170</v>
      </c>
      <c r="F8692" t="inlineStr">
        <is>
          <t>Violations were cited in the following area(s).</t>
        </is>
      </c>
      <c r="G8692" t="inlineStr">
        <is>
          <t>10F</t>
        </is>
      </c>
      <c r="H8692" t="inlineStr">
        <is>
          <t>Non-food contact surface or equipment made of unacceptable material, not kept clean, or not properly sealed, raised, spaced or movable to allow accessibility for cleaning on all sides, above and underneath the unit.</t>
        </is>
      </c>
      <c r="I8692" t="inlineStr">
        <is>
          <t>Not Critical</t>
        </is>
      </c>
      <c r="J8692" t="n">
        <v>10</v>
      </c>
      <c r="K8692" t="inlineStr">
        <is>
          <t>A</t>
        </is>
      </c>
      <c r="L8692" s="9">
        <f>A8692&amp;"-"&amp;TEXT(E8692,"yyyymmdd")</f>
        <v/>
      </c>
    </row>
    <row r="8693">
      <c r="A8693" t="n">
        <v>40386147</v>
      </c>
      <c r="B8693" t="inlineStr">
        <is>
          <t>Queens</t>
        </is>
      </c>
      <c r="C8693" t="inlineStr">
        <is>
          <t>11104</t>
        </is>
      </c>
      <c r="D8693" t="inlineStr">
        <is>
          <t>American</t>
        </is>
      </c>
      <c r="E8693" s="8" t="n">
        <v>46170</v>
      </c>
      <c r="F8693" t="inlineStr">
        <is>
          <t>Violations were cited in the following area(s).</t>
        </is>
      </c>
      <c r="G8693" t="inlineStr">
        <is>
          <t>05D</t>
        </is>
      </c>
      <c r="H869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693" t="inlineStr">
        <is>
          <t>Critical</t>
        </is>
      </c>
      <c r="J8693" t="n">
        <v>28</v>
      </c>
      <c r="L8693" s="9">
        <f>A8693&amp;"-"&amp;TEXT(E8693,"yyyymmdd")</f>
        <v/>
      </c>
    </row>
    <row r="8694">
      <c r="A8694" t="n">
        <v>40386147</v>
      </c>
      <c r="B8694" t="inlineStr">
        <is>
          <t>Queens</t>
        </is>
      </c>
      <c r="C8694" t="inlineStr">
        <is>
          <t>11104</t>
        </is>
      </c>
      <c r="D8694" t="inlineStr">
        <is>
          <t>American</t>
        </is>
      </c>
      <c r="E8694" s="8" t="n">
        <v>46170</v>
      </c>
      <c r="F8694" t="inlineStr">
        <is>
          <t>Violations were cited in the following area(s).</t>
        </is>
      </c>
      <c r="G8694" t="inlineStr">
        <is>
          <t>06D</t>
        </is>
      </c>
      <c r="H8694" t="inlineStr">
        <is>
          <t>Food contact surface not properly washed, rinsed and sanitized after each use and following any activity when contamination may have occurred.</t>
        </is>
      </c>
      <c r="I8694" t="inlineStr">
        <is>
          <t>Critical</t>
        </is>
      </c>
      <c r="J8694" t="n">
        <v>28</v>
      </c>
      <c r="L8694" s="9">
        <f>A8694&amp;"-"&amp;TEXT(E8694,"yyyymmdd")</f>
        <v/>
      </c>
    </row>
    <row r="8695">
      <c r="A8695" t="n">
        <v>40386147</v>
      </c>
      <c r="B8695" t="inlineStr">
        <is>
          <t>Queens</t>
        </is>
      </c>
      <c r="C8695" t="inlineStr">
        <is>
          <t>11104</t>
        </is>
      </c>
      <c r="D8695" t="inlineStr">
        <is>
          <t>American</t>
        </is>
      </c>
      <c r="E8695" s="8" t="n">
        <v>46170</v>
      </c>
      <c r="F8695" t="inlineStr">
        <is>
          <t>Violations were cited in the following area(s).</t>
        </is>
      </c>
      <c r="G8695" t="inlineStr">
        <is>
          <t>10E</t>
        </is>
      </c>
      <c r="H8695" t="inlineStr">
        <is>
          <t>Accurate thermometer not provided or properly located in refrigerated, cold storage or hot holding equipment</t>
        </is>
      </c>
      <c r="I8695" t="inlineStr">
        <is>
          <t>Not Critical</t>
        </is>
      </c>
      <c r="J8695" t="n">
        <v>28</v>
      </c>
      <c r="L8695" s="9">
        <f>A8695&amp;"-"&amp;TEXT(E8695,"yyyymmdd")</f>
        <v/>
      </c>
    </row>
    <row r="8696">
      <c r="A8696" t="n">
        <v>40386147</v>
      </c>
      <c r="B8696" t="inlineStr">
        <is>
          <t>Queens</t>
        </is>
      </c>
      <c r="C8696" t="inlineStr">
        <is>
          <t>11104</t>
        </is>
      </c>
      <c r="D8696" t="inlineStr">
        <is>
          <t>American</t>
        </is>
      </c>
      <c r="E8696" s="8" t="n">
        <v>46170</v>
      </c>
      <c r="F8696" t="inlineStr">
        <is>
          <t>Violations were cited in the following area(s).</t>
        </is>
      </c>
      <c r="G8696" t="inlineStr">
        <is>
          <t>10F</t>
        </is>
      </c>
      <c r="H8696" t="inlineStr">
        <is>
          <t>Non-food contact surface or equipment made of unacceptable material, not kept clean, or not properly sealed, raised, spaced or movable to allow accessibility for cleaning on all sides, above and underneath the unit.</t>
        </is>
      </c>
      <c r="I8696" t="inlineStr">
        <is>
          <t>Not Critical</t>
        </is>
      </c>
      <c r="J8696" t="n">
        <v>28</v>
      </c>
      <c r="L8696" s="9">
        <f>A8696&amp;"-"&amp;TEXT(E8696,"yyyymmdd")</f>
        <v/>
      </c>
    </row>
    <row r="8697">
      <c r="A8697" t="n">
        <v>40386147</v>
      </c>
      <c r="B8697" t="inlineStr">
        <is>
          <t>Queens</t>
        </is>
      </c>
      <c r="C8697" t="inlineStr">
        <is>
          <t>11104</t>
        </is>
      </c>
      <c r="D8697" t="inlineStr">
        <is>
          <t>American</t>
        </is>
      </c>
      <c r="E8697" s="8" t="n">
        <v>46170</v>
      </c>
      <c r="F8697" t="inlineStr">
        <is>
          <t>Violations were cited in the following area(s).</t>
        </is>
      </c>
      <c r="G8697" t="inlineStr">
        <is>
          <t>10G</t>
        </is>
      </c>
      <c r="H8697" t="inlineStr">
        <is>
          <t>Dishwashing and ware washing: Cleaning and sanitizing of tableware, including dishes, utensils, and equipment deficient.</t>
        </is>
      </c>
      <c r="I8697" t="inlineStr">
        <is>
          <t>Not Critical</t>
        </is>
      </c>
      <c r="J8697" t="n">
        <v>28</v>
      </c>
      <c r="L8697" s="9">
        <f>A8697&amp;"-"&amp;TEXT(E8697,"yyyymmdd")</f>
        <v/>
      </c>
    </row>
    <row r="8698">
      <c r="A8698" t="n">
        <v>41017770</v>
      </c>
      <c r="B8698" t="inlineStr">
        <is>
          <t>Brooklyn</t>
        </is>
      </c>
      <c r="C8698" t="inlineStr">
        <is>
          <t>11205</t>
        </is>
      </c>
      <c r="D8698" t="inlineStr">
        <is>
          <t>Italian</t>
        </is>
      </c>
      <c r="E8698" s="8" t="n">
        <v>46170</v>
      </c>
      <c r="F8698" t="inlineStr">
        <is>
          <t>Violations were cited in the following area(s).</t>
        </is>
      </c>
      <c r="G8698" t="inlineStr">
        <is>
          <t>02B</t>
        </is>
      </c>
      <c r="H8698" t="inlineStr">
        <is>
          <t>Hot TCS food item not held at or above 140 °F.</t>
        </is>
      </c>
      <c r="I8698" t="inlineStr">
        <is>
          <t>Critical</t>
        </is>
      </c>
      <c r="J8698" t="n">
        <v>11</v>
      </c>
      <c r="K8698" t="inlineStr">
        <is>
          <t>A</t>
        </is>
      </c>
      <c r="L8698" s="9">
        <f>A8698&amp;"-"&amp;TEXT(E8698,"yyyymmdd")</f>
        <v/>
      </c>
    </row>
    <row r="8699">
      <c r="A8699" t="n">
        <v>41017770</v>
      </c>
      <c r="B8699" t="inlineStr">
        <is>
          <t>Brooklyn</t>
        </is>
      </c>
      <c r="C8699" t="inlineStr">
        <is>
          <t>11205</t>
        </is>
      </c>
      <c r="D8699" t="inlineStr">
        <is>
          <t>Italian</t>
        </is>
      </c>
      <c r="E8699" s="8" t="n">
        <v>46170</v>
      </c>
      <c r="F8699" t="inlineStr">
        <is>
          <t>Violations were cited in the following area(s).</t>
        </is>
      </c>
      <c r="G8699" t="inlineStr">
        <is>
          <t>10B</t>
        </is>
      </c>
      <c r="H8699" t="inlineStr">
        <is>
          <t>Anti-siphonage or back-flow prevention device not provided where required; equipment or floor not properly drained; sewage disposal system in disrepair or not functioning properly. Condensation or liquid waste improperly disposed of.</t>
        </is>
      </c>
      <c r="I8699" t="inlineStr">
        <is>
          <t>Not Critical</t>
        </is>
      </c>
      <c r="J8699" t="n">
        <v>11</v>
      </c>
      <c r="K8699" t="inlineStr">
        <is>
          <t>A</t>
        </is>
      </c>
      <c r="L8699" s="9">
        <f>A8699&amp;"-"&amp;TEXT(E8699,"yyyymmdd")</f>
        <v/>
      </c>
    </row>
    <row r="8700">
      <c r="A8700" t="n">
        <v>41017770</v>
      </c>
      <c r="B8700" t="inlineStr">
        <is>
          <t>Brooklyn</t>
        </is>
      </c>
      <c r="C8700" t="inlineStr">
        <is>
          <t>11205</t>
        </is>
      </c>
      <c r="D8700" t="inlineStr">
        <is>
          <t>Italian</t>
        </is>
      </c>
      <c r="E8700" s="8" t="n">
        <v>46170</v>
      </c>
      <c r="F8700" t="inlineStr">
        <is>
          <t>Violations were cited in the following area(s).</t>
        </is>
      </c>
      <c r="G8700" t="inlineStr">
        <is>
          <t>10H</t>
        </is>
      </c>
      <c r="H8700" t="inlineStr">
        <is>
          <t>Single service article not provided. Single service article reused or not protected from contamination when transported, stored, dispensed. Drinking straws not completely enclosed in wrapper or dispensed from a sanitary device.</t>
        </is>
      </c>
      <c r="I8700" t="inlineStr">
        <is>
          <t>Not Critical</t>
        </is>
      </c>
      <c r="J8700" t="n">
        <v>11</v>
      </c>
      <c r="K8700" t="inlineStr">
        <is>
          <t>A</t>
        </is>
      </c>
      <c r="L8700" s="9">
        <f>A8700&amp;"-"&amp;TEXT(E8700,"yyyymmdd")</f>
        <v/>
      </c>
    </row>
    <row r="8701">
      <c r="A8701" t="n">
        <v>41142196</v>
      </c>
      <c r="B8701" t="inlineStr">
        <is>
          <t>Queens</t>
        </is>
      </c>
      <c r="C8701" t="inlineStr">
        <is>
          <t>11103</t>
        </is>
      </c>
      <c r="D8701" t="inlineStr">
        <is>
          <t>Eastern European</t>
        </is>
      </c>
      <c r="E8701" s="8" t="n">
        <v>46170</v>
      </c>
      <c r="F8701" t="inlineStr">
        <is>
          <t>Violations were cited in the following area(s).</t>
        </is>
      </c>
      <c r="G8701" t="inlineStr">
        <is>
          <t>04L</t>
        </is>
      </c>
      <c r="H8701" t="inlineStr">
        <is>
          <t>Evidence of mice or live mice in establishment's food or non-food areas.</t>
        </is>
      </c>
      <c r="I8701" t="inlineStr">
        <is>
          <t>Critical</t>
        </is>
      </c>
      <c r="J8701" t="n">
        <v>24</v>
      </c>
      <c r="L8701" s="9">
        <f>A8701&amp;"-"&amp;TEXT(E8701,"yyyymmdd")</f>
        <v/>
      </c>
    </row>
    <row r="8702">
      <c r="A8702" t="n">
        <v>41142196</v>
      </c>
      <c r="B8702" t="inlineStr">
        <is>
          <t>Queens</t>
        </is>
      </c>
      <c r="C8702" t="inlineStr">
        <is>
          <t>11103</t>
        </is>
      </c>
      <c r="D8702" t="inlineStr">
        <is>
          <t>Eastern European</t>
        </is>
      </c>
      <c r="E8702" s="8" t="n">
        <v>46170</v>
      </c>
      <c r="F8702" t="inlineStr">
        <is>
          <t>Violations were cited in the following area(s).</t>
        </is>
      </c>
      <c r="G8702" t="inlineStr">
        <is>
          <t>04M</t>
        </is>
      </c>
      <c r="H8702" t="inlineStr">
        <is>
          <t>Live roaches in facility's food or non-food area.</t>
        </is>
      </c>
      <c r="I8702" t="inlineStr">
        <is>
          <t>Critical</t>
        </is>
      </c>
      <c r="J8702" t="n">
        <v>24</v>
      </c>
      <c r="L8702" s="9">
        <f>A8702&amp;"-"&amp;TEXT(E8702,"yyyymmdd")</f>
        <v/>
      </c>
    </row>
    <row r="8703">
      <c r="A8703" t="n">
        <v>41142196</v>
      </c>
      <c r="B8703" t="inlineStr">
        <is>
          <t>Queens</t>
        </is>
      </c>
      <c r="C8703" t="inlineStr">
        <is>
          <t>11103</t>
        </is>
      </c>
      <c r="D8703" t="inlineStr">
        <is>
          <t>Eastern European</t>
        </is>
      </c>
      <c r="E8703" s="8" t="n">
        <v>46170</v>
      </c>
      <c r="F8703" t="inlineStr">
        <is>
          <t>Violations were cited in the following area(s).</t>
        </is>
      </c>
      <c r="G8703" t="inlineStr">
        <is>
          <t>06A</t>
        </is>
      </c>
      <c r="H8703" t="inlineStr">
        <is>
          <t>Personal cleanliness is inadequate. Outer garment soiled with possible contaminant. Effective hair restraint not worn where required. Jewelry worn on hands or arms. Fingernail polish worn or fingernails not kept clean and trimmed.</t>
        </is>
      </c>
      <c r="I8703" t="inlineStr">
        <is>
          <t>Critical</t>
        </is>
      </c>
      <c r="J8703" t="n">
        <v>24</v>
      </c>
      <c r="L8703" s="9">
        <f>A8703&amp;"-"&amp;TEXT(E8703,"yyyymmdd")</f>
        <v/>
      </c>
    </row>
    <row r="8704">
      <c r="A8704" t="n">
        <v>41142196</v>
      </c>
      <c r="B8704" t="inlineStr">
        <is>
          <t>Queens</t>
        </is>
      </c>
      <c r="C8704" t="inlineStr">
        <is>
          <t>11103</t>
        </is>
      </c>
      <c r="D8704" t="inlineStr">
        <is>
          <t>Eastern European</t>
        </is>
      </c>
      <c r="E8704" s="8" t="n">
        <v>46170</v>
      </c>
      <c r="F8704" t="inlineStr">
        <is>
          <t>Violations were cited in the following area(s).</t>
        </is>
      </c>
      <c r="G8704" t="inlineStr">
        <is>
          <t>06C</t>
        </is>
      </c>
      <c r="H87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704" t="inlineStr">
        <is>
          <t>Critical</t>
        </is>
      </c>
      <c r="J8704" t="n">
        <v>24</v>
      </c>
      <c r="L8704" s="9">
        <f>A8704&amp;"-"&amp;TEXT(E8704,"yyyymmdd")</f>
        <v/>
      </c>
    </row>
    <row r="8705">
      <c r="A8705" t="n">
        <v>41142196</v>
      </c>
      <c r="B8705" t="inlineStr">
        <is>
          <t>Queens</t>
        </is>
      </c>
      <c r="C8705" t="inlineStr">
        <is>
          <t>11103</t>
        </is>
      </c>
      <c r="D8705" t="inlineStr">
        <is>
          <t>Eastern European</t>
        </is>
      </c>
      <c r="E8705" s="8" t="n">
        <v>46170</v>
      </c>
      <c r="F8705" t="inlineStr">
        <is>
          <t>Violations were cited in the following area(s).</t>
        </is>
      </c>
      <c r="G8705" t="inlineStr">
        <is>
          <t>08A</t>
        </is>
      </c>
      <c r="H8705" t="inlineStr">
        <is>
          <t>Establishment is not free of harborage or conditions conducive to rodents, insects or other pests.</t>
        </is>
      </c>
      <c r="I8705" t="inlineStr">
        <is>
          <t>Not Critical</t>
        </is>
      </c>
      <c r="J8705" t="n">
        <v>24</v>
      </c>
      <c r="L8705" s="9">
        <f>A8705&amp;"-"&amp;TEXT(E8705,"yyyymmdd")</f>
        <v/>
      </c>
    </row>
    <row r="8706">
      <c r="A8706" t="n">
        <v>41142196</v>
      </c>
      <c r="B8706" t="inlineStr">
        <is>
          <t>Queens</t>
        </is>
      </c>
      <c r="C8706" t="inlineStr">
        <is>
          <t>11103</t>
        </is>
      </c>
      <c r="D8706" t="inlineStr">
        <is>
          <t>Eastern European</t>
        </is>
      </c>
      <c r="E8706" s="8" t="n">
        <v>46170</v>
      </c>
      <c r="F8706" t="inlineStr">
        <is>
          <t>Violations were cited in the following area(s).</t>
        </is>
      </c>
      <c r="G8706" t="inlineStr">
        <is>
          <t>10F</t>
        </is>
      </c>
      <c r="H8706" t="inlineStr">
        <is>
          <t>Non-food contact surface or equipment made of unacceptable material, not kept clean, or not properly sealed, raised, spaced or movable to allow accessibility for cleaning on all sides, above and underneath the unit.</t>
        </is>
      </c>
      <c r="I8706" t="inlineStr">
        <is>
          <t>Not Critical</t>
        </is>
      </c>
      <c r="J8706" t="n">
        <v>24</v>
      </c>
      <c r="L8706" s="9">
        <f>A8706&amp;"-"&amp;TEXT(E8706,"yyyymmdd")</f>
        <v/>
      </c>
    </row>
    <row r="8707">
      <c r="A8707" t="n">
        <v>41185792</v>
      </c>
      <c r="B8707" t="inlineStr">
        <is>
          <t>Manhattan</t>
        </is>
      </c>
      <c r="C8707" t="inlineStr">
        <is>
          <t>10013</t>
        </is>
      </c>
      <c r="D8707" t="inlineStr">
        <is>
          <t>Chinese</t>
        </is>
      </c>
      <c r="E8707" s="8" t="n">
        <v>46170</v>
      </c>
      <c r="F8707" t="inlineStr">
        <is>
          <t>Violations were cited in the following area(s).</t>
        </is>
      </c>
      <c r="G8707" t="inlineStr">
        <is>
          <t>10B</t>
        </is>
      </c>
      <c r="H8707" t="inlineStr">
        <is>
          <t>Anti-siphonage or back-flow prevention device not provided where required; equipment or floor not properly drained; sewage disposal system in disrepair or not functioning properly. Condensation or liquid waste improperly disposed of.</t>
        </is>
      </c>
      <c r="I8707" t="inlineStr">
        <is>
          <t>Not Critical</t>
        </is>
      </c>
      <c r="J8707" t="n">
        <v>6</v>
      </c>
      <c r="K8707" t="inlineStr">
        <is>
          <t>A</t>
        </is>
      </c>
      <c r="L8707" s="9">
        <f>A8707&amp;"-"&amp;TEXT(E8707,"yyyymmdd")</f>
        <v/>
      </c>
    </row>
    <row r="8708">
      <c r="A8708" t="n">
        <v>41185792</v>
      </c>
      <c r="B8708" t="inlineStr">
        <is>
          <t>Manhattan</t>
        </is>
      </c>
      <c r="C8708" t="inlineStr">
        <is>
          <t>10013</t>
        </is>
      </c>
      <c r="D8708" t="inlineStr">
        <is>
          <t>Chinese</t>
        </is>
      </c>
      <c r="E8708" s="8" t="n">
        <v>46170</v>
      </c>
      <c r="F8708" t="inlineStr">
        <is>
          <t>Violations were cited in the following area(s).</t>
        </is>
      </c>
      <c r="G8708" t="inlineStr">
        <is>
          <t>10F</t>
        </is>
      </c>
      <c r="H8708" t="inlineStr">
        <is>
          <t>Non-food contact surface or equipment made of unacceptable material, not kept clean, or not properly sealed, raised, spaced or movable to allow accessibility for cleaning on all sides, above and underneath the unit.</t>
        </is>
      </c>
      <c r="I8708" t="inlineStr">
        <is>
          <t>Not Critical</t>
        </is>
      </c>
      <c r="J8708" t="n">
        <v>6</v>
      </c>
      <c r="K8708" t="inlineStr">
        <is>
          <t>A</t>
        </is>
      </c>
      <c r="L8708" s="9">
        <f>A8708&amp;"-"&amp;TEXT(E8708,"yyyymmdd")</f>
        <v/>
      </c>
    </row>
    <row r="8709">
      <c r="A8709" t="n">
        <v>41242907</v>
      </c>
      <c r="B8709" t="inlineStr">
        <is>
          <t>Bronx</t>
        </is>
      </c>
      <c r="C8709" t="inlineStr">
        <is>
          <t>10472</t>
        </is>
      </c>
      <c r="D8709" t="inlineStr">
        <is>
          <t>Pizza</t>
        </is>
      </c>
      <c r="E8709" s="8" t="n">
        <v>46170</v>
      </c>
      <c r="F8709" t="inlineStr">
        <is>
          <t>Violations were cited in the following area(s).</t>
        </is>
      </c>
      <c r="G8709" t="inlineStr">
        <is>
          <t>02G</t>
        </is>
      </c>
      <c r="H8709" t="inlineStr">
        <is>
          <t>Cold TCS food item held above 41 °F; smoked or processed fish held above 38 °F; intact raw eggs held above 45 °F; or reduced oxygen packaged (ROP) TCS foods held above required temperatures except during active necessary preparation.</t>
        </is>
      </c>
      <c r="I8709" t="inlineStr">
        <is>
          <t>Critical</t>
        </is>
      </c>
      <c r="J8709" t="n">
        <v>11</v>
      </c>
      <c r="K8709" t="inlineStr">
        <is>
          <t>A</t>
        </is>
      </c>
      <c r="L8709" s="9">
        <f>A8709&amp;"-"&amp;TEXT(E8709,"yyyymmdd")</f>
        <v/>
      </c>
    </row>
    <row r="8710">
      <c r="A8710" t="n">
        <v>41242907</v>
      </c>
      <c r="B8710" t="inlineStr">
        <is>
          <t>Bronx</t>
        </is>
      </c>
      <c r="C8710" t="inlineStr">
        <is>
          <t>10472</t>
        </is>
      </c>
      <c r="D8710" t="inlineStr">
        <is>
          <t>Pizza</t>
        </is>
      </c>
      <c r="E8710" s="8" t="n">
        <v>46170</v>
      </c>
      <c r="F8710" t="inlineStr">
        <is>
          <t>Violations were cited in the following area(s).</t>
        </is>
      </c>
      <c r="G8710" t="inlineStr">
        <is>
          <t>08C</t>
        </is>
      </c>
      <c r="H8710" t="inlineStr">
        <is>
          <t>Pesticide not properly labeled or used by unlicensed individual. Pesticide, other toxic chemical improperly used/stored. Unprotected, unlocked bait station used.</t>
        </is>
      </c>
      <c r="I8710" t="inlineStr">
        <is>
          <t>Not Critical</t>
        </is>
      </c>
      <c r="J8710" t="n">
        <v>11</v>
      </c>
      <c r="K8710" t="inlineStr">
        <is>
          <t>A</t>
        </is>
      </c>
      <c r="L8710" s="9">
        <f>A8710&amp;"-"&amp;TEXT(E8710,"yyyymmdd")</f>
        <v/>
      </c>
    </row>
    <row r="8711">
      <c r="A8711" t="n">
        <v>41242907</v>
      </c>
      <c r="B8711" t="inlineStr">
        <is>
          <t>Bronx</t>
        </is>
      </c>
      <c r="C8711" t="inlineStr">
        <is>
          <t>10472</t>
        </is>
      </c>
      <c r="D8711" t="inlineStr">
        <is>
          <t>Pizza</t>
        </is>
      </c>
      <c r="E8711" s="8" t="n">
        <v>46170</v>
      </c>
      <c r="F8711" t="inlineStr">
        <is>
          <t>Violations were cited in the following area(s).</t>
        </is>
      </c>
      <c r="G8711" t="inlineStr">
        <is>
          <t>10F</t>
        </is>
      </c>
      <c r="H8711" t="inlineStr">
        <is>
          <t>Non-food contact surface or equipment made of unacceptable material, not kept clean, or not properly sealed, raised, spaced or movable to allow accessibility for cleaning on all sides, above and underneath the unit.</t>
        </is>
      </c>
      <c r="I8711" t="inlineStr">
        <is>
          <t>Not Critical</t>
        </is>
      </c>
      <c r="J8711" t="n">
        <v>11</v>
      </c>
      <c r="K8711" t="inlineStr">
        <is>
          <t>A</t>
        </is>
      </c>
      <c r="L8711" s="9">
        <f>A8711&amp;"-"&amp;TEXT(E8711,"yyyymmdd")</f>
        <v/>
      </c>
    </row>
    <row r="8712">
      <c r="A8712" t="n">
        <v>41319774</v>
      </c>
      <c r="B8712" t="inlineStr">
        <is>
          <t>Queens</t>
        </is>
      </c>
      <c r="C8712" t="inlineStr">
        <is>
          <t>11104</t>
        </is>
      </c>
      <c r="D8712" t="inlineStr">
        <is>
          <t>Irish</t>
        </is>
      </c>
      <c r="E8712" s="8" t="n">
        <v>46170</v>
      </c>
      <c r="F8712" t="inlineStr">
        <is>
          <t>Violations were cited in the following area(s).</t>
        </is>
      </c>
      <c r="G8712" t="inlineStr">
        <is>
          <t>02G</t>
        </is>
      </c>
      <c r="H8712" t="inlineStr">
        <is>
          <t>Cold TCS food item held above 41 °F; smoked or processed fish held above 38 °F; intact raw eggs held above 45 °F; or reduced oxygen packaged (ROP) TCS foods held above required temperatures except during active necessary preparation.</t>
        </is>
      </c>
      <c r="I8712" t="inlineStr">
        <is>
          <t>Critical</t>
        </is>
      </c>
      <c r="J8712" t="n">
        <v>41</v>
      </c>
      <c r="L8712" s="9">
        <f>A8712&amp;"-"&amp;TEXT(E8712,"yyyymmdd")</f>
        <v/>
      </c>
    </row>
    <row r="8713">
      <c r="A8713" t="n">
        <v>41319774</v>
      </c>
      <c r="B8713" t="inlineStr">
        <is>
          <t>Queens</t>
        </is>
      </c>
      <c r="C8713" t="inlineStr">
        <is>
          <t>11104</t>
        </is>
      </c>
      <c r="D8713" t="inlineStr">
        <is>
          <t>Irish</t>
        </is>
      </c>
      <c r="E8713" s="8" t="n">
        <v>46170</v>
      </c>
      <c r="F8713" t="inlineStr">
        <is>
          <t>Violations were cited in the following area(s).</t>
        </is>
      </c>
      <c r="G8713" t="inlineStr">
        <is>
          <t>04C</t>
        </is>
      </c>
      <c r="H8713" t="inlineStr">
        <is>
          <t>Food worker/food vendor does not use utensil or other barrier to eliminate bare hand contact with food that will not receive adequate additional heat treatment.</t>
        </is>
      </c>
      <c r="I8713" t="inlineStr">
        <is>
          <t>Critical</t>
        </is>
      </c>
      <c r="J8713" t="n">
        <v>41</v>
      </c>
      <c r="L8713" s="9">
        <f>A8713&amp;"-"&amp;TEXT(E8713,"yyyymmdd")</f>
        <v/>
      </c>
    </row>
    <row r="8714">
      <c r="A8714" t="n">
        <v>41319774</v>
      </c>
      <c r="B8714" t="inlineStr">
        <is>
          <t>Queens</t>
        </is>
      </c>
      <c r="C8714" t="inlineStr">
        <is>
          <t>11104</t>
        </is>
      </c>
      <c r="D8714" t="inlineStr">
        <is>
          <t>Irish</t>
        </is>
      </c>
      <c r="E8714" s="8" t="n">
        <v>46170</v>
      </c>
      <c r="F8714" t="inlineStr">
        <is>
          <t>Violations were cited in the following area(s).</t>
        </is>
      </c>
      <c r="G8714" t="inlineStr">
        <is>
          <t>04M</t>
        </is>
      </c>
      <c r="H8714" t="inlineStr">
        <is>
          <t>Live roaches in facility's food or non-food area.</t>
        </is>
      </c>
      <c r="I8714" t="inlineStr">
        <is>
          <t>Critical</t>
        </is>
      </c>
      <c r="J8714" t="n">
        <v>41</v>
      </c>
      <c r="L8714" s="9">
        <f>A8714&amp;"-"&amp;TEXT(E8714,"yyyymmdd")</f>
        <v/>
      </c>
    </row>
    <row r="8715">
      <c r="A8715" t="n">
        <v>41319774</v>
      </c>
      <c r="B8715" t="inlineStr">
        <is>
          <t>Queens</t>
        </is>
      </c>
      <c r="C8715" t="inlineStr">
        <is>
          <t>11104</t>
        </is>
      </c>
      <c r="D8715" t="inlineStr">
        <is>
          <t>Irish</t>
        </is>
      </c>
      <c r="E8715" s="8" t="n">
        <v>46170</v>
      </c>
      <c r="F8715" t="inlineStr">
        <is>
          <t>Violations were cited in the following area(s).</t>
        </is>
      </c>
      <c r="G8715" t="inlineStr">
        <is>
          <t>06A</t>
        </is>
      </c>
      <c r="H8715" t="inlineStr">
        <is>
          <t>Personal cleanliness is inadequate. Outer garment soiled with possible contaminant. Effective hair restraint not worn where required. Jewelry worn on hands or arms. Fingernail polish worn or fingernails not kept clean and trimmed.</t>
        </is>
      </c>
      <c r="I8715" t="inlineStr">
        <is>
          <t>Critical</t>
        </is>
      </c>
      <c r="J8715" t="n">
        <v>41</v>
      </c>
      <c r="L8715" s="9">
        <f>A8715&amp;"-"&amp;TEXT(E8715,"yyyymmdd")</f>
        <v/>
      </c>
    </row>
    <row r="8716">
      <c r="A8716" t="n">
        <v>41319774</v>
      </c>
      <c r="B8716" t="inlineStr">
        <is>
          <t>Queens</t>
        </is>
      </c>
      <c r="C8716" t="inlineStr">
        <is>
          <t>11104</t>
        </is>
      </c>
      <c r="D8716" t="inlineStr">
        <is>
          <t>Irish</t>
        </is>
      </c>
      <c r="E8716" s="8" t="n">
        <v>46170</v>
      </c>
      <c r="F8716" t="inlineStr">
        <is>
          <t>Violations were cited in the following area(s).</t>
        </is>
      </c>
      <c r="G8716" t="inlineStr">
        <is>
          <t>06D</t>
        </is>
      </c>
      <c r="H8716" t="inlineStr">
        <is>
          <t>Food contact surface not properly washed, rinsed and sanitized after each use and following any activity when contamination may have occurred.</t>
        </is>
      </c>
      <c r="I8716" t="inlineStr">
        <is>
          <t>Critical</t>
        </is>
      </c>
      <c r="J8716" t="n">
        <v>41</v>
      </c>
      <c r="L8716" s="9">
        <f>A8716&amp;"-"&amp;TEXT(E8716,"yyyymmdd")</f>
        <v/>
      </c>
    </row>
    <row r="8717">
      <c r="A8717" t="n">
        <v>41319774</v>
      </c>
      <c r="B8717" t="inlineStr">
        <is>
          <t>Queens</t>
        </is>
      </c>
      <c r="C8717" t="inlineStr">
        <is>
          <t>11104</t>
        </is>
      </c>
      <c r="D8717" t="inlineStr">
        <is>
          <t>Irish</t>
        </is>
      </c>
      <c r="E8717" s="8" t="n">
        <v>46170</v>
      </c>
      <c r="F8717" t="inlineStr">
        <is>
          <t>Violations were cited in the following area(s).</t>
        </is>
      </c>
      <c r="G8717" t="inlineStr">
        <is>
          <t>08A</t>
        </is>
      </c>
      <c r="H8717" t="inlineStr">
        <is>
          <t>Establishment is not free of harborage or conditions conducive to rodents, insects or other pests.</t>
        </is>
      </c>
      <c r="I8717" t="inlineStr">
        <is>
          <t>Not Critical</t>
        </is>
      </c>
      <c r="J8717" t="n">
        <v>41</v>
      </c>
      <c r="L8717" s="9">
        <f>A8717&amp;"-"&amp;TEXT(E8717,"yyyymmdd")</f>
        <v/>
      </c>
    </row>
    <row r="8718">
      <c r="A8718" t="n">
        <v>41319774</v>
      </c>
      <c r="B8718" t="inlineStr">
        <is>
          <t>Queens</t>
        </is>
      </c>
      <c r="C8718" t="inlineStr">
        <is>
          <t>11104</t>
        </is>
      </c>
      <c r="D8718" t="inlineStr">
        <is>
          <t>Irish</t>
        </is>
      </c>
      <c r="E8718" s="8" t="n">
        <v>46170</v>
      </c>
      <c r="F8718" t="inlineStr">
        <is>
          <t>Violations were cited in the following area(s).</t>
        </is>
      </c>
      <c r="G8718" t="inlineStr">
        <is>
          <t>10F</t>
        </is>
      </c>
      <c r="H8718" t="inlineStr">
        <is>
          <t>Non-food contact surface or equipment made of unacceptable material, not kept clean, or not properly sealed, raised, spaced or movable to allow accessibility for cleaning on all sides, above and underneath the unit.</t>
        </is>
      </c>
      <c r="I8718" t="inlineStr">
        <is>
          <t>Not Critical</t>
        </is>
      </c>
      <c r="J8718" t="n">
        <v>41</v>
      </c>
      <c r="L8718" s="9">
        <f>A8718&amp;"-"&amp;TEXT(E8718,"yyyymmdd")</f>
        <v/>
      </c>
    </row>
    <row r="8719">
      <c r="A8719" t="n">
        <v>41333314</v>
      </c>
      <c r="B8719" t="inlineStr">
        <is>
          <t>Manhattan</t>
        </is>
      </c>
      <c r="C8719" t="inlineStr">
        <is>
          <t>10026</t>
        </is>
      </c>
      <c r="D8719" t="inlineStr">
        <is>
          <t>Coffee/Tea</t>
        </is>
      </c>
      <c r="E8719" s="8" t="n">
        <v>46170</v>
      </c>
      <c r="F8719" t="inlineStr">
        <is>
          <t>Violations were cited in the following area(s).</t>
        </is>
      </c>
      <c r="G8719" t="inlineStr">
        <is>
          <t>04H</t>
        </is>
      </c>
      <c r="H8719" t="inlineStr">
        <is>
          <t>Raw, cooked or prepared food is adulterated, contaminated, cross-contaminated, or not discarded in accordance with HACCP plan.</t>
        </is>
      </c>
      <c r="I8719" t="inlineStr">
        <is>
          <t>Critical</t>
        </is>
      </c>
      <c r="J8719" t="n">
        <v>10</v>
      </c>
      <c r="K8719" t="inlineStr">
        <is>
          <t>A</t>
        </is>
      </c>
      <c r="L8719" s="9">
        <f>A8719&amp;"-"&amp;TEXT(E8719,"yyyymmdd")</f>
        <v/>
      </c>
    </row>
    <row r="8720">
      <c r="A8720" t="n">
        <v>41333314</v>
      </c>
      <c r="B8720" t="inlineStr">
        <is>
          <t>Manhattan</t>
        </is>
      </c>
      <c r="C8720" t="inlineStr">
        <is>
          <t>10026</t>
        </is>
      </c>
      <c r="D8720" t="inlineStr">
        <is>
          <t>Coffee/Tea</t>
        </is>
      </c>
      <c r="E8720" s="8" t="n">
        <v>46170</v>
      </c>
      <c r="F8720" t="inlineStr">
        <is>
          <t>Violations were cited in the following area(s).</t>
        </is>
      </c>
      <c r="G8720" t="inlineStr">
        <is>
          <t>10F</t>
        </is>
      </c>
      <c r="H8720" t="inlineStr">
        <is>
          <t>Non-food contact surface or equipment made of unacceptable material, not kept clean, or not properly sealed, raised, spaced or movable to allow accessibility for cleaning on all sides, above and underneath the unit.</t>
        </is>
      </c>
      <c r="I8720" t="inlineStr">
        <is>
          <t>Not Critical</t>
        </is>
      </c>
      <c r="J8720" t="n">
        <v>10</v>
      </c>
      <c r="K8720" t="inlineStr">
        <is>
          <t>A</t>
        </is>
      </c>
      <c r="L8720" s="9">
        <f>A8720&amp;"-"&amp;TEXT(E8720,"yyyymmdd")</f>
        <v/>
      </c>
    </row>
    <row r="8721">
      <c r="A8721" t="n">
        <v>41338312</v>
      </c>
      <c r="B8721" t="inlineStr">
        <is>
          <t>Manhattan</t>
        </is>
      </c>
      <c r="C8721" t="inlineStr">
        <is>
          <t>10033</t>
        </is>
      </c>
      <c r="D8721" t="inlineStr">
        <is>
          <t>Chinese</t>
        </is>
      </c>
      <c r="E8721" s="8" t="n">
        <v>46170</v>
      </c>
      <c r="F8721" t="inlineStr">
        <is>
          <t>Violations were cited in the following area(s).</t>
        </is>
      </c>
      <c r="G8721" t="inlineStr">
        <is>
          <t>06C</t>
        </is>
      </c>
      <c r="H872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721" t="inlineStr">
        <is>
          <t>Critical</t>
        </is>
      </c>
      <c r="J8721" t="n">
        <v>13</v>
      </c>
      <c r="K8721" t="inlineStr">
        <is>
          <t>A</t>
        </is>
      </c>
      <c r="L8721" s="9">
        <f>A8721&amp;"-"&amp;TEXT(E8721,"yyyymmdd")</f>
        <v/>
      </c>
    </row>
    <row r="8722">
      <c r="A8722" t="n">
        <v>41338312</v>
      </c>
      <c r="B8722" t="inlineStr">
        <is>
          <t>Manhattan</t>
        </is>
      </c>
      <c r="C8722" t="inlineStr">
        <is>
          <t>10033</t>
        </is>
      </c>
      <c r="D8722" t="inlineStr">
        <is>
          <t>Chinese</t>
        </is>
      </c>
      <c r="E8722" s="8" t="n">
        <v>46170</v>
      </c>
      <c r="F8722" t="inlineStr">
        <is>
          <t>Violations were cited in the following area(s).</t>
        </is>
      </c>
      <c r="G8722" t="inlineStr">
        <is>
          <t>10B</t>
        </is>
      </c>
      <c r="H8722" t="inlineStr">
        <is>
          <t>Anti-siphonage or back-flow prevention device not provided where required; equipment or floor not properly drained; sewage disposal system in disrepair or not functioning properly. Condensation or liquid waste improperly disposed of.</t>
        </is>
      </c>
      <c r="I8722" t="inlineStr">
        <is>
          <t>Not Critical</t>
        </is>
      </c>
      <c r="J8722" t="n">
        <v>13</v>
      </c>
      <c r="K8722" t="inlineStr">
        <is>
          <t>A</t>
        </is>
      </c>
      <c r="L8722" s="9">
        <f>A8722&amp;"-"&amp;TEXT(E8722,"yyyymmdd")</f>
        <v/>
      </c>
    </row>
    <row r="8723">
      <c r="A8723" t="n">
        <v>41338312</v>
      </c>
      <c r="B8723" t="inlineStr">
        <is>
          <t>Manhattan</t>
        </is>
      </c>
      <c r="C8723" t="inlineStr">
        <is>
          <t>10033</t>
        </is>
      </c>
      <c r="D8723" t="inlineStr">
        <is>
          <t>Chinese</t>
        </is>
      </c>
      <c r="E8723" s="8" t="n">
        <v>46170</v>
      </c>
      <c r="F8723" t="inlineStr">
        <is>
          <t>Violations were cited in the following area(s).</t>
        </is>
      </c>
      <c r="G8723" t="inlineStr">
        <is>
          <t>10F</t>
        </is>
      </c>
      <c r="H8723" t="inlineStr">
        <is>
          <t>Non-food contact surface or equipment made of unacceptable material, not kept clean, or not properly sealed, raised, spaced or movable to allow accessibility for cleaning on all sides, above and underneath the unit.</t>
        </is>
      </c>
      <c r="I8723" t="inlineStr">
        <is>
          <t>Not Critical</t>
        </is>
      </c>
      <c r="J8723" t="n">
        <v>13</v>
      </c>
      <c r="K8723" t="inlineStr">
        <is>
          <t>A</t>
        </is>
      </c>
      <c r="L8723" s="9">
        <f>A8723&amp;"-"&amp;TEXT(E8723,"yyyymmdd")</f>
        <v/>
      </c>
    </row>
    <row r="8724">
      <c r="A8724" t="n">
        <v>41382007</v>
      </c>
      <c r="B8724" t="inlineStr">
        <is>
          <t>Manhattan</t>
        </is>
      </c>
      <c r="C8724" t="inlineStr">
        <is>
          <t>10014</t>
        </is>
      </c>
      <c r="D8724" t="inlineStr">
        <is>
          <t>Egyptian</t>
        </is>
      </c>
      <c r="E8724" s="8" t="n">
        <v>46170</v>
      </c>
      <c r="F8724" t="inlineStr">
        <is>
          <t>Violations were cited in the following area(s).</t>
        </is>
      </c>
      <c r="G8724" t="inlineStr">
        <is>
          <t>08B</t>
        </is>
      </c>
      <c r="H8724"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8724" t="inlineStr">
        <is>
          <t>Not Critical</t>
        </is>
      </c>
      <c r="J8724" t="n">
        <v>9</v>
      </c>
      <c r="K8724" t="inlineStr">
        <is>
          <t>A</t>
        </is>
      </c>
      <c r="L8724" s="9">
        <f>A8724&amp;"-"&amp;TEXT(E8724,"yyyymmdd")</f>
        <v/>
      </c>
    </row>
    <row r="8725">
      <c r="A8725" t="n">
        <v>41382007</v>
      </c>
      <c r="B8725" t="inlineStr">
        <is>
          <t>Manhattan</t>
        </is>
      </c>
      <c r="C8725" t="inlineStr">
        <is>
          <t>10014</t>
        </is>
      </c>
      <c r="D8725" t="inlineStr">
        <is>
          <t>Egyptian</t>
        </is>
      </c>
      <c r="E8725" s="8" t="n">
        <v>46170</v>
      </c>
      <c r="F8725" t="inlineStr">
        <is>
          <t>Violations were cited in the following area(s).</t>
        </is>
      </c>
      <c r="G8725" t="inlineStr">
        <is>
          <t>10F</t>
        </is>
      </c>
      <c r="H8725" t="inlineStr">
        <is>
          <t>Non-food contact surface or equipment made of unacceptable material, not kept clean, or not properly sealed, raised, spaced or movable to allow accessibility for cleaning on all sides, above and underneath the unit.</t>
        </is>
      </c>
      <c r="I8725" t="inlineStr">
        <is>
          <t>Not Critical</t>
        </is>
      </c>
      <c r="J8725" t="n">
        <v>9</v>
      </c>
      <c r="K8725" t="inlineStr">
        <is>
          <t>A</t>
        </is>
      </c>
      <c r="L8725" s="9">
        <f>A8725&amp;"-"&amp;TEXT(E8725,"yyyymmdd")</f>
        <v/>
      </c>
    </row>
    <row r="8726">
      <c r="A8726" t="n">
        <v>41382007</v>
      </c>
      <c r="B8726" t="inlineStr">
        <is>
          <t>Manhattan</t>
        </is>
      </c>
      <c r="C8726" t="inlineStr">
        <is>
          <t>10014</t>
        </is>
      </c>
      <c r="D8726" t="inlineStr">
        <is>
          <t>Egyptian</t>
        </is>
      </c>
      <c r="E8726" s="8" t="n">
        <v>46170</v>
      </c>
      <c r="F8726" t="inlineStr">
        <is>
          <t>Violations were cited in the following area(s).</t>
        </is>
      </c>
      <c r="G8726" t="inlineStr">
        <is>
          <t>10G</t>
        </is>
      </c>
      <c r="H8726" t="inlineStr">
        <is>
          <t>Dishwashing and ware washing: Cleaning and sanitizing of tableware, including dishes, utensils, and equipment deficient.</t>
        </is>
      </c>
      <c r="I8726" t="inlineStr">
        <is>
          <t>Not Critical</t>
        </is>
      </c>
      <c r="J8726" t="n">
        <v>9</v>
      </c>
      <c r="K8726" t="inlineStr">
        <is>
          <t>A</t>
        </is>
      </c>
      <c r="L8726" s="9">
        <f>A8726&amp;"-"&amp;TEXT(E8726,"yyyymmdd")</f>
        <v/>
      </c>
    </row>
    <row r="8727">
      <c r="A8727" t="n">
        <v>41391353</v>
      </c>
      <c r="B8727" t="inlineStr">
        <is>
          <t>Manhattan</t>
        </is>
      </c>
      <c r="C8727" t="inlineStr">
        <is>
          <t>10024</t>
        </is>
      </c>
      <c r="D8727" t="inlineStr">
        <is>
          <t>American</t>
        </is>
      </c>
      <c r="E8727" s="8" t="n">
        <v>46170</v>
      </c>
      <c r="F8727" t="inlineStr">
        <is>
          <t>Violations were cited in the following area(s).</t>
        </is>
      </c>
      <c r="G8727" t="inlineStr">
        <is>
          <t>02G</t>
        </is>
      </c>
      <c r="H8727" t="inlineStr">
        <is>
          <t>Cold TCS food item held above 41 °F; smoked or processed fish held above 38 °F; intact raw eggs held above 45 °F; or reduced oxygen packaged (ROP) TCS foods held above required temperatures except during active necessary preparation.</t>
        </is>
      </c>
      <c r="I8727" t="inlineStr">
        <is>
          <t>Critical</t>
        </is>
      </c>
      <c r="J8727" t="n">
        <v>32</v>
      </c>
      <c r="L8727" s="9">
        <f>A8727&amp;"-"&amp;TEXT(E8727,"yyyymmdd")</f>
        <v/>
      </c>
    </row>
    <row r="8728">
      <c r="A8728" t="n">
        <v>41391353</v>
      </c>
      <c r="B8728" t="inlineStr">
        <is>
          <t>Manhattan</t>
        </is>
      </c>
      <c r="C8728" t="inlineStr">
        <is>
          <t>10024</t>
        </is>
      </c>
      <c r="D8728" t="inlineStr">
        <is>
          <t>American</t>
        </is>
      </c>
      <c r="E8728" s="8" t="n">
        <v>46170</v>
      </c>
      <c r="F8728" t="inlineStr">
        <is>
          <t>Violations were cited in the following area(s).</t>
        </is>
      </c>
      <c r="G8728" t="inlineStr">
        <is>
          <t>04A</t>
        </is>
      </c>
      <c r="H8728" t="inlineStr">
        <is>
          <t>Food Protection Certificate (FPC) not held by manager or supervisor of food operations.</t>
        </is>
      </c>
      <c r="I8728" t="inlineStr">
        <is>
          <t>Critical</t>
        </is>
      </c>
      <c r="J8728" t="n">
        <v>32</v>
      </c>
      <c r="L8728" s="9">
        <f>A8728&amp;"-"&amp;TEXT(E8728,"yyyymmdd")</f>
        <v/>
      </c>
    </row>
    <row r="8729">
      <c r="A8729" t="n">
        <v>41391353</v>
      </c>
      <c r="B8729" t="inlineStr">
        <is>
          <t>Manhattan</t>
        </is>
      </c>
      <c r="C8729" t="inlineStr">
        <is>
          <t>10024</t>
        </is>
      </c>
      <c r="D8729" t="inlineStr">
        <is>
          <t>American</t>
        </is>
      </c>
      <c r="E8729" s="8" t="n">
        <v>46170</v>
      </c>
      <c r="F8729" t="inlineStr">
        <is>
          <t>Violations were cited in the following area(s).</t>
        </is>
      </c>
      <c r="G8729" t="inlineStr">
        <is>
          <t>04K</t>
        </is>
      </c>
      <c r="H8729" t="inlineStr">
        <is>
          <t>Evidence of rats or live rats in establishment's food or non-food areas.</t>
        </is>
      </c>
      <c r="I8729" t="inlineStr">
        <is>
          <t>Critical</t>
        </is>
      </c>
      <c r="J8729" t="n">
        <v>32</v>
      </c>
      <c r="L8729" s="9">
        <f>A8729&amp;"-"&amp;TEXT(E8729,"yyyymmdd")</f>
        <v/>
      </c>
    </row>
    <row r="8730">
      <c r="A8730" t="n">
        <v>41391353</v>
      </c>
      <c r="B8730" t="inlineStr">
        <is>
          <t>Manhattan</t>
        </is>
      </c>
      <c r="C8730" t="inlineStr">
        <is>
          <t>10024</t>
        </is>
      </c>
      <c r="D8730" t="inlineStr">
        <is>
          <t>American</t>
        </is>
      </c>
      <c r="E8730" s="8" t="n">
        <v>46170</v>
      </c>
      <c r="F8730" t="inlineStr">
        <is>
          <t>Violations were cited in the following area(s).</t>
        </is>
      </c>
      <c r="G8730" t="inlineStr">
        <is>
          <t>08A</t>
        </is>
      </c>
      <c r="H8730" t="inlineStr">
        <is>
          <t>Establishment is not free of harborage or conditions conducive to rodents, insects or other pests.</t>
        </is>
      </c>
      <c r="I8730" t="inlineStr">
        <is>
          <t>Not Critical</t>
        </is>
      </c>
      <c r="J8730" t="n">
        <v>32</v>
      </c>
      <c r="L8730" s="9">
        <f>A8730&amp;"-"&amp;TEXT(E8730,"yyyymmdd")</f>
        <v/>
      </c>
    </row>
    <row r="8731">
      <c r="A8731" t="n">
        <v>41391353</v>
      </c>
      <c r="B8731" t="inlineStr">
        <is>
          <t>Manhattan</t>
        </is>
      </c>
      <c r="C8731" t="inlineStr">
        <is>
          <t>10024</t>
        </is>
      </c>
      <c r="D8731" t="inlineStr">
        <is>
          <t>American</t>
        </is>
      </c>
      <c r="E8731" s="8" t="n">
        <v>46170</v>
      </c>
      <c r="F8731" t="inlineStr">
        <is>
          <t>Violations were cited in the following area(s).</t>
        </is>
      </c>
      <c r="G8731" t="inlineStr">
        <is>
          <t>10F</t>
        </is>
      </c>
      <c r="H8731" t="inlineStr">
        <is>
          <t>Non-food contact surface or equipment made of unacceptable material, not kept clean, or not properly sealed, raised, spaced or movable to allow accessibility for cleaning on all sides, above and underneath the unit.</t>
        </is>
      </c>
      <c r="I8731" t="inlineStr">
        <is>
          <t>Not Critical</t>
        </is>
      </c>
      <c r="J8731" t="n">
        <v>32</v>
      </c>
      <c r="L8731" s="9">
        <f>A8731&amp;"-"&amp;TEXT(E8731,"yyyymmdd")</f>
        <v/>
      </c>
    </row>
    <row r="8732">
      <c r="A8732" t="n">
        <v>41661089</v>
      </c>
      <c r="B8732" t="inlineStr">
        <is>
          <t>Bronx</t>
        </is>
      </c>
      <c r="C8732" t="inlineStr">
        <is>
          <t>10456</t>
        </is>
      </c>
      <c r="D8732" t="inlineStr">
        <is>
          <t>Soul Food</t>
        </is>
      </c>
      <c r="E8732" s="8" t="n">
        <v>46170</v>
      </c>
      <c r="F8732" t="inlineStr">
        <is>
          <t>Violations were cited in the following area(s).</t>
        </is>
      </c>
      <c r="G8732" t="inlineStr">
        <is>
          <t>02G</t>
        </is>
      </c>
      <c r="H8732" t="inlineStr">
        <is>
          <t>Cold TCS food item held above 41 °F; smoked or processed fish held above 38 °F; intact raw eggs held above 45 °F; or reduced oxygen packaged (ROP) TCS foods held above required temperatures except during active necessary preparation.</t>
        </is>
      </c>
      <c r="I8732" t="inlineStr">
        <is>
          <t>Critical</t>
        </is>
      </c>
      <c r="J8732" t="n">
        <v>27</v>
      </c>
      <c r="L8732" s="9">
        <f>A8732&amp;"-"&amp;TEXT(E8732,"yyyymmdd")</f>
        <v/>
      </c>
    </row>
    <row r="8733">
      <c r="A8733" t="n">
        <v>41661089</v>
      </c>
      <c r="B8733" t="inlineStr">
        <is>
          <t>Bronx</t>
        </is>
      </c>
      <c r="C8733" t="inlineStr">
        <is>
          <t>10456</t>
        </is>
      </c>
      <c r="D8733" t="inlineStr">
        <is>
          <t>Soul Food</t>
        </is>
      </c>
      <c r="E8733" s="8" t="n">
        <v>46170</v>
      </c>
      <c r="F8733" t="inlineStr">
        <is>
          <t>Violations were cited in the following area(s).</t>
        </is>
      </c>
      <c r="G8733" t="inlineStr">
        <is>
          <t>06B</t>
        </is>
      </c>
      <c r="H8733" t="inlineStr">
        <is>
          <t>Tobacco or electronic cigarette use, eating, or drinking from open container in food preparation, food storage or dishwashing area.</t>
        </is>
      </c>
      <c r="I8733" t="inlineStr">
        <is>
          <t>Critical</t>
        </is>
      </c>
      <c r="J8733" t="n">
        <v>27</v>
      </c>
      <c r="L8733" s="9">
        <f>A8733&amp;"-"&amp;TEXT(E8733,"yyyymmdd")</f>
        <v/>
      </c>
    </row>
    <row r="8734">
      <c r="A8734" t="n">
        <v>41661089</v>
      </c>
      <c r="B8734" t="inlineStr">
        <is>
          <t>Bronx</t>
        </is>
      </c>
      <c r="C8734" t="inlineStr">
        <is>
          <t>10456</t>
        </is>
      </c>
      <c r="D8734" t="inlineStr">
        <is>
          <t>Soul Food</t>
        </is>
      </c>
      <c r="E8734" s="8" t="n">
        <v>46170</v>
      </c>
      <c r="F8734" t="inlineStr">
        <is>
          <t>Violations were cited in the following area(s).</t>
        </is>
      </c>
      <c r="G8734" t="inlineStr">
        <is>
          <t>06C</t>
        </is>
      </c>
      <c r="H873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734" t="inlineStr">
        <is>
          <t>Critical</t>
        </is>
      </c>
      <c r="J8734" t="n">
        <v>27</v>
      </c>
      <c r="L8734" s="9">
        <f>A8734&amp;"-"&amp;TEXT(E8734,"yyyymmdd")</f>
        <v/>
      </c>
    </row>
    <row r="8735">
      <c r="A8735" t="n">
        <v>41661089</v>
      </c>
      <c r="B8735" t="inlineStr">
        <is>
          <t>Bronx</t>
        </is>
      </c>
      <c r="C8735" t="inlineStr">
        <is>
          <t>10456</t>
        </is>
      </c>
      <c r="D8735" t="inlineStr">
        <is>
          <t>Soul Food</t>
        </is>
      </c>
      <c r="E8735" s="8" t="n">
        <v>46170</v>
      </c>
      <c r="F8735" t="inlineStr">
        <is>
          <t>Violations were cited in the following area(s).</t>
        </is>
      </c>
      <c r="G8735" t="inlineStr">
        <is>
          <t>06D</t>
        </is>
      </c>
      <c r="H8735" t="inlineStr">
        <is>
          <t>Food contact surface not properly washed, rinsed and sanitized after each use and following any activity when contamination may have occurred.</t>
        </is>
      </c>
      <c r="I8735" t="inlineStr">
        <is>
          <t>Critical</t>
        </is>
      </c>
      <c r="J8735" t="n">
        <v>27</v>
      </c>
      <c r="L8735" s="9">
        <f>A8735&amp;"-"&amp;TEXT(E8735,"yyyymmdd")</f>
        <v/>
      </c>
    </row>
    <row r="8736">
      <c r="A8736" t="n">
        <v>41661089</v>
      </c>
      <c r="B8736" t="inlineStr">
        <is>
          <t>Bronx</t>
        </is>
      </c>
      <c r="C8736" t="inlineStr">
        <is>
          <t>10456</t>
        </is>
      </c>
      <c r="D8736" t="inlineStr">
        <is>
          <t>Soul Food</t>
        </is>
      </c>
      <c r="E8736" s="8" t="n">
        <v>46170</v>
      </c>
      <c r="F8736" t="inlineStr">
        <is>
          <t>Violations were cited in the following area(s).</t>
        </is>
      </c>
      <c r="G8736" t="inlineStr">
        <is>
          <t>09C</t>
        </is>
      </c>
      <c r="H8736" t="inlineStr">
        <is>
          <t>Design, construction, materials used or maintenance of food contact surface improper. Surface not easily cleanable, sanitized and maintained.</t>
        </is>
      </c>
      <c r="I8736" t="inlineStr">
        <is>
          <t>Not Critical</t>
        </is>
      </c>
      <c r="J8736" t="n">
        <v>27</v>
      </c>
      <c r="L8736" s="9">
        <f>A8736&amp;"-"&amp;TEXT(E8736,"yyyymmdd")</f>
        <v/>
      </c>
    </row>
    <row r="8737">
      <c r="A8737" t="n">
        <v>41661089</v>
      </c>
      <c r="B8737" t="inlineStr">
        <is>
          <t>Bronx</t>
        </is>
      </c>
      <c r="C8737" t="inlineStr">
        <is>
          <t>10456</t>
        </is>
      </c>
      <c r="D8737" t="inlineStr">
        <is>
          <t>Soul Food</t>
        </is>
      </c>
      <c r="E8737" s="8" t="n">
        <v>46170</v>
      </c>
      <c r="F8737" t="inlineStr">
        <is>
          <t>Violations were cited in the following area(s).</t>
        </is>
      </c>
      <c r="G8737" t="inlineStr">
        <is>
          <t>10F</t>
        </is>
      </c>
      <c r="H8737" t="inlineStr">
        <is>
          <t>Non-food contact surface or equipment made of unacceptable material, not kept clean, or not properly sealed, raised, spaced or movable to allow accessibility for cleaning on all sides, above and underneath the unit.</t>
        </is>
      </c>
      <c r="I8737" t="inlineStr">
        <is>
          <t>Not Critical</t>
        </is>
      </c>
      <c r="J8737" t="n">
        <v>27</v>
      </c>
      <c r="L8737" s="9">
        <f>A8737&amp;"-"&amp;TEXT(E8737,"yyyymmdd")</f>
        <v/>
      </c>
    </row>
    <row r="8738">
      <c r="A8738" t="n">
        <v>41719136</v>
      </c>
      <c r="B8738" t="inlineStr">
        <is>
          <t>Brooklyn</t>
        </is>
      </c>
      <c r="C8738" t="inlineStr">
        <is>
          <t>11211</t>
        </is>
      </c>
      <c r="D8738" t="inlineStr">
        <is>
          <t>Sandwiches</t>
        </is>
      </c>
      <c r="E8738" s="8" t="n">
        <v>46170</v>
      </c>
      <c r="F8738" t="inlineStr">
        <is>
          <t>Violations were cited in the following area(s).</t>
        </is>
      </c>
      <c r="G8738" t="inlineStr">
        <is>
          <t>04A</t>
        </is>
      </c>
      <c r="H8738" t="inlineStr">
        <is>
          <t>Food Protection Certificate (FPC) not held by manager or supervisor of food operations.</t>
        </is>
      </c>
      <c r="I8738" t="inlineStr">
        <is>
          <t>Critical</t>
        </is>
      </c>
      <c r="J8738" t="n">
        <v>10</v>
      </c>
      <c r="K8738" t="inlineStr">
        <is>
          <t>A</t>
        </is>
      </c>
      <c r="L8738" s="9">
        <f>A8738&amp;"-"&amp;TEXT(E8738,"yyyymmdd")</f>
        <v/>
      </c>
    </row>
    <row r="8739">
      <c r="A8739" t="n">
        <v>50000892</v>
      </c>
      <c r="B8739" t="inlineStr">
        <is>
          <t>Queens</t>
        </is>
      </c>
      <c r="C8739" t="inlineStr">
        <is>
          <t>11101</t>
        </is>
      </c>
      <c r="D8739" t="inlineStr">
        <is>
          <t>Eastern European</t>
        </is>
      </c>
      <c r="E8739" s="8" t="n">
        <v>46170</v>
      </c>
      <c r="F8739" t="inlineStr">
        <is>
          <t>Violations were cited in the following area(s).</t>
        </is>
      </c>
      <c r="G8739" t="inlineStr">
        <is>
          <t>09C</t>
        </is>
      </c>
      <c r="H8739" t="inlineStr">
        <is>
          <t>Design, construction, materials used or maintenance of food contact surface improper. Surface not easily cleanable, sanitized and maintained.</t>
        </is>
      </c>
      <c r="I8739" t="inlineStr">
        <is>
          <t>Not Critical</t>
        </is>
      </c>
      <c r="J8739" t="n">
        <v>4</v>
      </c>
      <c r="K8739" t="inlineStr">
        <is>
          <t>A</t>
        </is>
      </c>
      <c r="L8739" s="9">
        <f>A8739&amp;"-"&amp;TEXT(E8739,"yyyymmdd")</f>
        <v/>
      </c>
    </row>
    <row r="8740">
      <c r="A8740" t="n">
        <v>50000892</v>
      </c>
      <c r="B8740" t="inlineStr">
        <is>
          <t>Queens</t>
        </is>
      </c>
      <c r="C8740" t="inlineStr">
        <is>
          <t>11101</t>
        </is>
      </c>
      <c r="D8740" t="inlineStr">
        <is>
          <t>Eastern European</t>
        </is>
      </c>
      <c r="E8740" s="8" t="n">
        <v>46170</v>
      </c>
      <c r="F8740" t="inlineStr">
        <is>
          <t>Violations were cited in the following area(s).</t>
        </is>
      </c>
      <c r="G8740" t="inlineStr">
        <is>
          <t>10D</t>
        </is>
      </c>
      <c r="H8740" t="inlineStr">
        <is>
          <t>Mechanical or natural ventilation not provided, inadequate, improperly installed, in disrepair or fails to prevent and control excessive build-up of grease, heat, steam condensation, vapors, odors, smoke or fumes.</t>
        </is>
      </c>
      <c r="I8740" t="inlineStr">
        <is>
          <t>Not Critical</t>
        </is>
      </c>
      <c r="J8740" t="n">
        <v>4</v>
      </c>
      <c r="K8740" t="inlineStr">
        <is>
          <t>A</t>
        </is>
      </c>
      <c r="L8740" s="9">
        <f>A8740&amp;"-"&amp;TEXT(E8740,"yyyymmdd")</f>
        <v/>
      </c>
    </row>
    <row r="8741">
      <c r="A8741" t="n">
        <v>50016261</v>
      </c>
      <c r="B8741" t="inlineStr">
        <is>
          <t>Staten Island</t>
        </is>
      </c>
      <c r="C8741" t="inlineStr">
        <is>
          <t>10302</t>
        </is>
      </c>
      <c r="D8741" t="inlineStr">
        <is>
          <t>Irish</t>
        </is>
      </c>
      <c r="E8741" s="8" t="n">
        <v>46170</v>
      </c>
      <c r="F8741" t="inlineStr">
        <is>
          <t>Violations were cited in the following area(s).</t>
        </is>
      </c>
      <c r="G8741" t="inlineStr">
        <is>
          <t>02G</t>
        </is>
      </c>
      <c r="H8741" t="inlineStr">
        <is>
          <t>Cold TCS food item held above 41 °F; smoked or processed fish held above 38 °F; intact raw eggs held above 45 °F; or reduced oxygen packaged (ROP) TCS foods held above required temperatures except during active necessary preparation.</t>
        </is>
      </c>
      <c r="I8741" t="inlineStr">
        <is>
          <t>Critical</t>
        </is>
      </c>
      <c r="J8741" t="n">
        <v>67</v>
      </c>
      <c r="L8741" s="9">
        <f>A8741&amp;"-"&amp;TEXT(E8741,"yyyymmdd")</f>
        <v/>
      </c>
    </row>
    <row r="8742">
      <c r="A8742" t="n">
        <v>50016261</v>
      </c>
      <c r="B8742" t="inlineStr">
        <is>
          <t>Staten Island</t>
        </is>
      </c>
      <c r="C8742" t="inlineStr">
        <is>
          <t>10302</t>
        </is>
      </c>
      <c r="D8742" t="inlineStr">
        <is>
          <t>Irish</t>
        </is>
      </c>
      <c r="E8742" s="8" t="n">
        <v>46170</v>
      </c>
      <c r="F8742" t="inlineStr">
        <is>
          <t>Violations were cited in the following area(s).</t>
        </is>
      </c>
      <c r="G8742" t="inlineStr">
        <is>
          <t>03B</t>
        </is>
      </c>
      <c r="H8742" t="inlineStr">
        <is>
          <t>Shellfish not from approved source, not or improperly tagged/labeled; tags not retained for 90 days.</t>
        </is>
      </c>
      <c r="I8742" t="inlineStr">
        <is>
          <t>Critical</t>
        </is>
      </c>
      <c r="J8742" t="n">
        <v>67</v>
      </c>
      <c r="L8742" s="9">
        <f>A8742&amp;"-"&amp;TEXT(E8742,"yyyymmdd")</f>
        <v/>
      </c>
    </row>
    <row r="8743">
      <c r="A8743" t="n">
        <v>50016261</v>
      </c>
      <c r="B8743" t="inlineStr">
        <is>
          <t>Staten Island</t>
        </is>
      </c>
      <c r="C8743" t="inlineStr">
        <is>
          <t>10302</t>
        </is>
      </c>
      <c r="D8743" t="inlineStr">
        <is>
          <t>Irish</t>
        </is>
      </c>
      <c r="E8743" s="8" t="n">
        <v>46170</v>
      </c>
      <c r="F8743" t="inlineStr">
        <is>
          <t>Violations were cited in the following area(s).</t>
        </is>
      </c>
      <c r="G8743" t="inlineStr">
        <is>
          <t>04J</t>
        </is>
      </c>
      <c r="H8743" t="inlineStr">
        <is>
          <t>Properly scaled and calibrated thermometer or thermocouple not provided or not readily accessible in food preparation and hot/cold holding areas to measure temperatures of TCS foods during cooking, cooling, reheating, and holding.</t>
        </is>
      </c>
      <c r="I8743" t="inlineStr">
        <is>
          <t>Critical</t>
        </is>
      </c>
      <c r="J8743" t="n">
        <v>67</v>
      </c>
      <c r="L8743" s="9">
        <f>A8743&amp;"-"&amp;TEXT(E8743,"yyyymmdd")</f>
        <v/>
      </c>
    </row>
    <row r="8744">
      <c r="A8744" t="n">
        <v>50016261</v>
      </c>
      <c r="B8744" t="inlineStr">
        <is>
          <t>Staten Island</t>
        </is>
      </c>
      <c r="C8744" t="inlineStr">
        <is>
          <t>10302</t>
        </is>
      </c>
      <c r="D8744" t="inlineStr">
        <is>
          <t>Irish</t>
        </is>
      </c>
      <c r="E8744" s="8" t="n">
        <v>46170</v>
      </c>
      <c r="F8744" t="inlineStr">
        <is>
          <t>Violations were cited in the following area(s).</t>
        </is>
      </c>
      <c r="G8744" t="inlineStr">
        <is>
          <t>05D</t>
        </is>
      </c>
      <c r="H874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744" t="inlineStr">
        <is>
          <t>Critical</t>
        </is>
      </c>
      <c r="J8744" t="n">
        <v>67</v>
      </c>
      <c r="L8744" s="9">
        <f>A8744&amp;"-"&amp;TEXT(E8744,"yyyymmdd")</f>
        <v/>
      </c>
    </row>
    <row r="8745">
      <c r="A8745" t="n">
        <v>50016261</v>
      </c>
      <c r="B8745" t="inlineStr">
        <is>
          <t>Staten Island</t>
        </is>
      </c>
      <c r="C8745" t="inlineStr">
        <is>
          <t>10302</t>
        </is>
      </c>
      <c r="D8745" t="inlineStr">
        <is>
          <t>Irish</t>
        </is>
      </c>
      <c r="E8745" s="8" t="n">
        <v>46170</v>
      </c>
      <c r="F8745" t="inlineStr">
        <is>
          <t>Violations were cited in the following area(s).</t>
        </is>
      </c>
      <c r="G8745" t="inlineStr">
        <is>
          <t>05F</t>
        </is>
      </c>
      <c r="H8745" t="inlineStr">
        <is>
          <t>Insufficient or no hot holding, cold storage or cold holding equipment provided to maintain Time/Temperature Control for Safety Foods (TCS) at required temperatures</t>
        </is>
      </c>
      <c r="I8745" t="inlineStr">
        <is>
          <t>Critical</t>
        </is>
      </c>
      <c r="J8745" t="n">
        <v>67</v>
      </c>
      <c r="L8745" s="9">
        <f>A8745&amp;"-"&amp;TEXT(E8745,"yyyymmdd")</f>
        <v/>
      </c>
    </row>
    <row r="8746">
      <c r="A8746" t="n">
        <v>50016261</v>
      </c>
      <c r="B8746" t="inlineStr">
        <is>
          <t>Staten Island</t>
        </is>
      </c>
      <c r="C8746" t="inlineStr">
        <is>
          <t>10302</t>
        </is>
      </c>
      <c r="D8746" t="inlineStr">
        <is>
          <t>Irish</t>
        </is>
      </c>
      <c r="E8746" s="8" t="n">
        <v>46170</v>
      </c>
      <c r="F8746" t="inlineStr">
        <is>
          <t>Violations were cited in the following area(s).</t>
        </is>
      </c>
      <c r="G8746" t="inlineStr">
        <is>
          <t>06C</t>
        </is>
      </c>
      <c r="H874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746" t="inlineStr">
        <is>
          <t>Critical</t>
        </is>
      </c>
      <c r="J8746" t="n">
        <v>67</v>
      </c>
      <c r="L8746" s="9">
        <f>A8746&amp;"-"&amp;TEXT(E8746,"yyyymmdd")</f>
        <v/>
      </c>
    </row>
    <row r="8747">
      <c r="A8747" t="n">
        <v>50016261</v>
      </c>
      <c r="B8747" t="inlineStr">
        <is>
          <t>Staten Island</t>
        </is>
      </c>
      <c r="C8747" t="inlineStr">
        <is>
          <t>10302</t>
        </is>
      </c>
      <c r="D8747" t="inlineStr">
        <is>
          <t>Irish</t>
        </is>
      </c>
      <c r="E8747" s="8" t="n">
        <v>46170</v>
      </c>
      <c r="F8747" t="inlineStr">
        <is>
          <t>Violations were cited in the following area(s).</t>
        </is>
      </c>
      <c r="G8747" t="inlineStr">
        <is>
          <t>06D</t>
        </is>
      </c>
      <c r="H8747" t="inlineStr">
        <is>
          <t>Food contact surface not properly washed, rinsed and sanitized after each use and following any activity when contamination may have occurred.</t>
        </is>
      </c>
      <c r="I8747" t="inlineStr">
        <is>
          <t>Critical</t>
        </is>
      </c>
      <c r="J8747" t="n">
        <v>67</v>
      </c>
      <c r="L8747" s="9">
        <f>A8747&amp;"-"&amp;TEXT(E8747,"yyyymmdd")</f>
        <v/>
      </c>
    </row>
    <row r="8748">
      <c r="A8748" t="n">
        <v>50016261</v>
      </c>
      <c r="B8748" t="inlineStr">
        <is>
          <t>Staten Island</t>
        </is>
      </c>
      <c r="C8748" t="inlineStr">
        <is>
          <t>10302</t>
        </is>
      </c>
      <c r="D8748" t="inlineStr">
        <is>
          <t>Irish</t>
        </is>
      </c>
      <c r="E8748" s="8" t="n">
        <v>46170</v>
      </c>
      <c r="F8748" t="inlineStr">
        <is>
          <t>Violations were cited in the following area(s).</t>
        </is>
      </c>
      <c r="G8748" t="inlineStr">
        <is>
          <t>09E</t>
        </is>
      </c>
      <c r="H8748" t="inlineStr">
        <is>
          <t>Wash hands sign not posted near or above hand washing sink.</t>
        </is>
      </c>
      <c r="I8748" t="inlineStr">
        <is>
          <t>Not Critical</t>
        </is>
      </c>
      <c r="J8748" t="n">
        <v>67</v>
      </c>
      <c r="L8748" s="9">
        <f>A8748&amp;"-"&amp;TEXT(E8748,"yyyymmdd")</f>
        <v/>
      </c>
    </row>
    <row r="8749">
      <c r="A8749" t="n">
        <v>50016261</v>
      </c>
      <c r="B8749" t="inlineStr">
        <is>
          <t>Staten Island</t>
        </is>
      </c>
      <c r="C8749" t="inlineStr">
        <is>
          <t>10302</t>
        </is>
      </c>
      <c r="D8749" t="inlineStr">
        <is>
          <t>Irish</t>
        </is>
      </c>
      <c r="E8749" s="8" t="n">
        <v>46170</v>
      </c>
      <c r="F8749" t="inlineStr">
        <is>
          <t>Violations were cited in the following area(s).</t>
        </is>
      </c>
      <c r="G8749" t="inlineStr">
        <is>
          <t>10F</t>
        </is>
      </c>
      <c r="H8749" t="inlineStr">
        <is>
          <t>Non-food contact surface or equipment made of unacceptable material, not kept clean, or not properly sealed, raised, spaced or movable to allow accessibility for cleaning on all sides, above and underneath the unit.</t>
        </is>
      </c>
      <c r="I8749" t="inlineStr">
        <is>
          <t>Not Critical</t>
        </is>
      </c>
      <c r="J8749" t="n">
        <v>67</v>
      </c>
      <c r="L8749" s="9">
        <f>A8749&amp;"-"&amp;TEXT(E8749,"yyyymmdd")</f>
        <v/>
      </c>
    </row>
    <row r="8750">
      <c r="A8750" t="n">
        <v>50016261</v>
      </c>
      <c r="B8750" t="inlineStr">
        <is>
          <t>Staten Island</t>
        </is>
      </c>
      <c r="C8750" t="inlineStr">
        <is>
          <t>10302</t>
        </is>
      </c>
      <c r="D8750" t="inlineStr">
        <is>
          <t>Irish</t>
        </is>
      </c>
      <c r="E8750" s="8" t="n">
        <v>46170</v>
      </c>
      <c r="F8750" t="inlineStr">
        <is>
          <t>Violations were cited in the following area(s).</t>
        </is>
      </c>
      <c r="G8750" t="inlineStr">
        <is>
          <t>10H</t>
        </is>
      </c>
      <c r="H8750" t="inlineStr">
        <is>
          <t>Single service article not provided. Single service article reused or not protected from contamination when transported, stored, dispensed. Drinking straws not completely enclosed in wrapper or dispensed from a sanitary device.</t>
        </is>
      </c>
      <c r="I8750" t="inlineStr">
        <is>
          <t>Not Critical</t>
        </is>
      </c>
      <c r="J8750" t="n">
        <v>67</v>
      </c>
      <c r="L8750" s="9">
        <f>A8750&amp;"-"&amp;TEXT(E8750,"yyyymmdd")</f>
        <v/>
      </c>
    </row>
    <row r="8751">
      <c r="A8751" t="n">
        <v>50037612</v>
      </c>
      <c r="B8751" t="inlineStr">
        <is>
          <t>Queens</t>
        </is>
      </c>
      <c r="C8751" t="inlineStr">
        <is>
          <t>11354</t>
        </is>
      </c>
      <c r="D8751" t="inlineStr">
        <is>
          <t>Juice, Smoothies, Fruit Salads</t>
        </is>
      </c>
      <c r="E8751" s="8" t="n">
        <v>46170</v>
      </c>
      <c r="F8751" t="inlineStr">
        <is>
          <t>Violations were cited in the following area(s).</t>
        </is>
      </c>
      <c r="G8751" t="inlineStr">
        <is>
          <t>04A</t>
        </is>
      </c>
      <c r="H8751" t="inlineStr">
        <is>
          <t>Food Protection Certificate (FPC) not held by manager or supervisor of food operations.</t>
        </is>
      </c>
      <c r="I8751" t="inlineStr">
        <is>
          <t>Critical</t>
        </is>
      </c>
      <c r="J8751" t="n">
        <v>45</v>
      </c>
      <c r="L8751" s="9">
        <f>A8751&amp;"-"&amp;TEXT(E8751,"yyyymmdd")</f>
        <v/>
      </c>
    </row>
    <row r="8752">
      <c r="A8752" t="n">
        <v>50037612</v>
      </c>
      <c r="B8752" t="inlineStr">
        <is>
          <t>Queens</t>
        </is>
      </c>
      <c r="C8752" t="inlineStr">
        <is>
          <t>11354</t>
        </is>
      </c>
      <c r="D8752" t="inlineStr">
        <is>
          <t>Juice, Smoothies, Fruit Salads</t>
        </is>
      </c>
      <c r="E8752" s="8" t="n">
        <v>46170</v>
      </c>
      <c r="F8752" t="inlineStr">
        <is>
          <t>Violations were cited in the following area(s).</t>
        </is>
      </c>
      <c r="G8752" t="inlineStr">
        <is>
          <t>04H</t>
        </is>
      </c>
      <c r="H8752" t="inlineStr">
        <is>
          <t>Raw, cooked or prepared food is adulterated, contaminated, cross-contaminated, or not discarded in accordance with HACCP plan.</t>
        </is>
      </c>
      <c r="I8752" t="inlineStr">
        <is>
          <t>Critical</t>
        </is>
      </c>
      <c r="J8752" t="n">
        <v>45</v>
      </c>
      <c r="L8752" s="9">
        <f>A8752&amp;"-"&amp;TEXT(E8752,"yyyymmdd")</f>
        <v/>
      </c>
    </row>
    <row r="8753">
      <c r="A8753" t="n">
        <v>50037612</v>
      </c>
      <c r="B8753" t="inlineStr">
        <is>
          <t>Queens</t>
        </is>
      </c>
      <c r="C8753" t="inlineStr">
        <is>
          <t>11354</t>
        </is>
      </c>
      <c r="D8753" t="inlineStr">
        <is>
          <t>Juice, Smoothies, Fruit Salads</t>
        </is>
      </c>
      <c r="E8753" s="8" t="n">
        <v>46170</v>
      </c>
      <c r="F8753" t="inlineStr">
        <is>
          <t>Violations were cited in the following area(s).</t>
        </is>
      </c>
      <c r="G8753" t="inlineStr">
        <is>
          <t>04J</t>
        </is>
      </c>
      <c r="H8753" t="inlineStr">
        <is>
          <t>Properly scaled and calibrated thermometer or thermocouple not provided or not readily accessible in food preparation and hot/cold holding areas to measure temperatures of TCS foods during cooking, cooling, reheating, and holding.</t>
        </is>
      </c>
      <c r="I8753" t="inlineStr">
        <is>
          <t>Critical</t>
        </is>
      </c>
      <c r="J8753" t="n">
        <v>45</v>
      </c>
      <c r="L8753" s="9">
        <f>A8753&amp;"-"&amp;TEXT(E8753,"yyyymmdd")</f>
        <v/>
      </c>
    </row>
    <row r="8754">
      <c r="A8754" t="n">
        <v>50037612</v>
      </c>
      <c r="B8754" t="inlineStr">
        <is>
          <t>Queens</t>
        </is>
      </c>
      <c r="C8754" t="inlineStr">
        <is>
          <t>11354</t>
        </is>
      </c>
      <c r="D8754" t="inlineStr">
        <is>
          <t>Juice, Smoothies, Fruit Salads</t>
        </is>
      </c>
      <c r="E8754" s="8" t="n">
        <v>46170</v>
      </c>
      <c r="F8754" t="inlineStr">
        <is>
          <t>Violations were cited in the following area(s).</t>
        </is>
      </c>
      <c r="G8754" t="inlineStr">
        <is>
          <t>05D</t>
        </is>
      </c>
      <c r="H875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754" t="inlineStr">
        <is>
          <t>Critical</t>
        </is>
      </c>
      <c r="J8754" t="n">
        <v>45</v>
      </c>
      <c r="L8754" s="9">
        <f>A8754&amp;"-"&amp;TEXT(E8754,"yyyymmdd")</f>
        <v/>
      </c>
    </row>
    <row r="8755">
      <c r="A8755" t="n">
        <v>50037612</v>
      </c>
      <c r="B8755" t="inlineStr">
        <is>
          <t>Queens</t>
        </is>
      </c>
      <c r="C8755" t="inlineStr">
        <is>
          <t>11354</t>
        </is>
      </c>
      <c r="D8755" t="inlineStr">
        <is>
          <t>Juice, Smoothies, Fruit Salads</t>
        </is>
      </c>
      <c r="E8755" s="8" t="n">
        <v>46170</v>
      </c>
      <c r="F8755" t="inlineStr">
        <is>
          <t>Violations were cited in the following area(s).</t>
        </is>
      </c>
      <c r="G8755" t="inlineStr">
        <is>
          <t>06D</t>
        </is>
      </c>
      <c r="H8755" t="inlineStr">
        <is>
          <t>Food contact surface not properly washed, rinsed and sanitized after each use and following any activity when contamination may have occurred.</t>
        </is>
      </c>
      <c r="I8755" t="inlineStr">
        <is>
          <t>Critical</t>
        </is>
      </c>
      <c r="J8755" t="n">
        <v>45</v>
      </c>
      <c r="L8755" s="9">
        <f>A8755&amp;"-"&amp;TEXT(E8755,"yyyymmdd")</f>
        <v/>
      </c>
    </row>
    <row r="8756">
      <c r="A8756" t="n">
        <v>50037612</v>
      </c>
      <c r="B8756" t="inlineStr">
        <is>
          <t>Queens</t>
        </is>
      </c>
      <c r="C8756" t="inlineStr">
        <is>
          <t>11354</t>
        </is>
      </c>
      <c r="D8756" t="inlineStr">
        <is>
          <t>Juice, Smoothies, Fruit Salads</t>
        </is>
      </c>
      <c r="E8756" s="8" t="n">
        <v>46170</v>
      </c>
      <c r="F8756" t="inlineStr">
        <is>
          <t>Violations were cited in the following area(s).</t>
        </is>
      </c>
      <c r="G8756" t="inlineStr">
        <is>
          <t>06F</t>
        </is>
      </c>
      <c r="H8756" t="inlineStr">
        <is>
          <t>Wiping cloths not stored clean and dry, or in a sanitizing solution, between uses.</t>
        </is>
      </c>
      <c r="I8756" t="inlineStr">
        <is>
          <t>Critical</t>
        </is>
      </c>
      <c r="J8756" t="n">
        <v>45</v>
      </c>
      <c r="L8756" s="9">
        <f>A8756&amp;"-"&amp;TEXT(E8756,"yyyymmdd")</f>
        <v/>
      </c>
    </row>
    <row r="8757">
      <c r="A8757" t="n">
        <v>50037612</v>
      </c>
      <c r="B8757" t="inlineStr">
        <is>
          <t>Queens</t>
        </is>
      </c>
      <c r="C8757" t="inlineStr">
        <is>
          <t>11354</t>
        </is>
      </c>
      <c r="D8757" t="inlineStr">
        <is>
          <t>Juice, Smoothies, Fruit Salads</t>
        </is>
      </c>
      <c r="E8757" s="8" t="n">
        <v>46170</v>
      </c>
      <c r="F8757" t="inlineStr">
        <is>
          <t>Violations were cited in the following area(s).</t>
        </is>
      </c>
      <c r="G8757" t="inlineStr">
        <is>
          <t>10F</t>
        </is>
      </c>
      <c r="H8757" t="inlineStr">
        <is>
          <t>Non-food contact surface or equipment made of unacceptable material, not kept clean, or not properly sealed, raised, spaced or movable to allow accessibility for cleaning on all sides, above and underneath the unit.</t>
        </is>
      </c>
      <c r="I8757" t="inlineStr">
        <is>
          <t>Not Critical</t>
        </is>
      </c>
      <c r="J8757" t="n">
        <v>45</v>
      </c>
      <c r="L8757" s="9">
        <f>A8757&amp;"-"&amp;TEXT(E8757,"yyyymmdd")</f>
        <v/>
      </c>
    </row>
    <row r="8758">
      <c r="A8758" t="n">
        <v>50040061</v>
      </c>
      <c r="B8758" t="inlineStr">
        <is>
          <t>Brooklyn</t>
        </is>
      </c>
      <c r="C8758" t="inlineStr">
        <is>
          <t>11216</t>
        </is>
      </c>
      <c r="D8758" t="inlineStr">
        <is>
          <t>American</t>
        </is>
      </c>
      <c r="E8758" s="8" t="n">
        <v>46170</v>
      </c>
      <c r="F8758" t="inlineStr">
        <is>
          <t>Violations were cited in the following area(s).</t>
        </is>
      </c>
      <c r="G8758" t="inlineStr">
        <is>
          <t>04L</t>
        </is>
      </c>
      <c r="H8758" t="inlineStr">
        <is>
          <t>Evidence of mice or live mice in establishment's food or non-food areas.</t>
        </is>
      </c>
      <c r="I8758" t="inlineStr">
        <is>
          <t>Critical</t>
        </is>
      </c>
      <c r="J8758" t="n">
        <v>17</v>
      </c>
      <c r="L8758" s="9">
        <f>A8758&amp;"-"&amp;TEXT(E8758,"yyyymmdd")</f>
        <v/>
      </c>
    </row>
    <row r="8759">
      <c r="A8759" t="n">
        <v>50040061</v>
      </c>
      <c r="B8759" t="inlineStr">
        <is>
          <t>Brooklyn</t>
        </is>
      </c>
      <c r="C8759" t="inlineStr">
        <is>
          <t>11216</t>
        </is>
      </c>
      <c r="D8759" t="inlineStr">
        <is>
          <t>American</t>
        </is>
      </c>
      <c r="E8759" s="8" t="n">
        <v>46170</v>
      </c>
      <c r="F8759" t="inlineStr">
        <is>
          <t>Violations were cited in the following area(s).</t>
        </is>
      </c>
      <c r="G8759" t="inlineStr">
        <is>
          <t>08A</t>
        </is>
      </c>
      <c r="H8759" t="inlineStr">
        <is>
          <t>Establishment is not free of harborage or conditions conducive to rodents, insects or other pests.</t>
        </is>
      </c>
      <c r="I8759" t="inlineStr">
        <is>
          <t>Not Critical</t>
        </is>
      </c>
      <c r="J8759" t="n">
        <v>17</v>
      </c>
      <c r="L8759" s="9">
        <f>A8759&amp;"-"&amp;TEXT(E8759,"yyyymmdd")</f>
        <v/>
      </c>
    </row>
    <row r="8760">
      <c r="A8760" t="n">
        <v>50040061</v>
      </c>
      <c r="B8760" t="inlineStr">
        <is>
          <t>Brooklyn</t>
        </is>
      </c>
      <c r="C8760" t="inlineStr">
        <is>
          <t>11216</t>
        </is>
      </c>
      <c r="D8760" t="inlineStr">
        <is>
          <t>American</t>
        </is>
      </c>
      <c r="E8760" s="8" t="n">
        <v>46170</v>
      </c>
      <c r="F8760" t="inlineStr">
        <is>
          <t>Violations were cited in the following area(s).</t>
        </is>
      </c>
      <c r="G8760" t="inlineStr">
        <is>
          <t>10B</t>
        </is>
      </c>
      <c r="H8760" t="inlineStr">
        <is>
          <t>Anti-siphonage or back-flow prevention device not provided where required; equipment or floor not properly drained; sewage disposal system in disrepair or not functioning properly. Condensation or liquid waste improperly disposed of.</t>
        </is>
      </c>
      <c r="I8760" t="inlineStr">
        <is>
          <t>Not Critical</t>
        </is>
      </c>
      <c r="J8760" t="n">
        <v>17</v>
      </c>
      <c r="L8760" s="9">
        <f>A8760&amp;"-"&amp;TEXT(E8760,"yyyymmdd")</f>
        <v/>
      </c>
    </row>
    <row r="8761">
      <c r="A8761" t="n">
        <v>50040061</v>
      </c>
      <c r="B8761" t="inlineStr">
        <is>
          <t>Brooklyn</t>
        </is>
      </c>
      <c r="C8761" t="inlineStr">
        <is>
          <t>11216</t>
        </is>
      </c>
      <c r="D8761" t="inlineStr">
        <is>
          <t>American</t>
        </is>
      </c>
      <c r="E8761" s="8" t="n">
        <v>46170</v>
      </c>
      <c r="F8761" t="inlineStr">
        <is>
          <t>Violations were cited in the following area(s).</t>
        </is>
      </c>
      <c r="G8761" t="inlineStr">
        <is>
          <t>10F</t>
        </is>
      </c>
      <c r="H8761" t="inlineStr">
        <is>
          <t>Non-food contact surface or equipment made of unacceptable material, not kept clean, or not properly sealed, raised, spaced or movable to allow accessibility for cleaning on all sides, above and underneath the unit.</t>
        </is>
      </c>
      <c r="I8761" t="inlineStr">
        <is>
          <t>Not Critical</t>
        </is>
      </c>
      <c r="J8761" t="n">
        <v>17</v>
      </c>
      <c r="L8761" s="9">
        <f>A8761&amp;"-"&amp;TEXT(E8761,"yyyymmdd")</f>
        <v/>
      </c>
    </row>
    <row r="8762">
      <c r="A8762" t="n">
        <v>50049489</v>
      </c>
      <c r="B8762" t="inlineStr">
        <is>
          <t>Queens</t>
        </is>
      </c>
      <c r="C8762" t="inlineStr">
        <is>
          <t>11103</t>
        </is>
      </c>
      <c r="D8762" t="inlineStr">
        <is>
          <t>Spanish</t>
        </is>
      </c>
      <c r="E8762" s="8" t="n">
        <v>46170</v>
      </c>
      <c r="F8762" t="inlineStr">
        <is>
          <t>Violations were cited in the following area(s).</t>
        </is>
      </c>
      <c r="G8762" t="inlineStr">
        <is>
          <t>06D</t>
        </is>
      </c>
      <c r="H8762" t="inlineStr">
        <is>
          <t>Food contact surface not properly washed, rinsed and sanitized after each use and following any activity when contamination may have occurred.</t>
        </is>
      </c>
      <c r="I8762" t="inlineStr">
        <is>
          <t>Critical</t>
        </is>
      </c>
      <c r="J8762" t="n">
        <v>13</v>
      </c>
      <c r="K8762" t="inlineStr">
        <is>
          <t>A</t>
        </is>
      </c>
      <c r="L8762" s="9">
        <f>A8762&amp;"-"&amp;TEXT(E8762,"yyyymmdd")</f>
        <v/>
      </c>
    </row>
    <row r="8763">
      <c r="A8763" t="n">
        <v>50049489</v>
      </c>
      <c r="B8763" t="inlineStr">
        <is>
          <t>Queens</t>
        </is>
      </c>
      <c r="C8763" t="inlineStr">
        <is>
          <t>11103</t>
        </is>
      </c>
      <c r="D8763" t="inlineStr">
        <is>
          <t>Spanish</t>
        </is>
      </c>
      <c r="E8763" s="8" t="n">
        <v>46170</v>
      </c>
      <c r="F8763" t="inlineStr">
        <is>
          <t>Violations were cited in the following area(s).</t>
        </is>
      </c>
      <c r="G8763" t="inlineStr">
        <is>
          <t>10F</t>
        </is>
      </c>
      <c r="H8763" t="inlineStr">
        <is>
          <t>Non-food contact surface or equipment made of unacceptable material, not kept clean, or not properly sealed, raised, spaced or movable to allow accessibility for cleaning on all sides, above and underneath the unit.</t>
        </is>
      </c>
      <c r="I8763" t="inlineStr">
        <is>
          <t>Not Critical</t>
        </is>
      </c>
      <c r="J8763" t="n">
        <v>13</v>
      </c>
      <c r="K8763" t="inlineStr">
        <is>
          <t>A</t>
        </is>
      </c>
      <c r="L8763" s="9">
        <f>A8763&amp;"-"&amp;TEXT(E8763,"yyyymmdd")</f>
        <v/>
      </c>
    </row>
    <row r="8764">
      <c r="A8764" t="n">
        <v>50049489</v>
      </c>
      <c r="B8764" t="inlineStr">
        <is>
          <t>Queens</t>
        </is>
      </c>
      <c r="C8764" t="inlineStr">
        <is>
          <t>11103</t>
        </is>
      </c>
      <c r="D8764" t="inlineStr">
        <is>
          <t>Spanish</t>
        </is>
      </c>
      <c r="E8764" s="8" t="n">
        <v>46170</v>
      </c>
      <c r="F8764" t="inlineStr">
        <is>
          <t>Violations were cited in the following area(s).</t>
        </is>
      </c>
      <c r="G8764" t="inlineStr">
        <is>
          <t>10G</t>
        </is>
      </c>
      <c r="H8764" t="inlineStr">
        <is>
          <t>Dishwashing and ware washing: Cleaning and sanitizing of tableware, including dishes, utensils, and equipment deficient.</t>
        </is>
      </c>
      <c r="I8764" t="inlineStr">
        <is>
          <t>Not Critical</t>
        </is>
      </c>
      <c r="J8764" t="n">
        <v>13</v>
      </c>
      <c r="K8764" t="inlineStr">
        <is>
          <t>A</t>
        </is>
      </c>
      <c r="L8764" s="9">
        <f>A8764&amp;"-"&amp;TEXT(E8764,"yyyymmdd")</f>
        <v/>
      </c>
    </row>
    <row r="8765">
      <c r="A8765" t="n">
        <v>50050887</v>
      </c>
      <c r="B8765" t="inlineStr">
        <is>
          <t>Queens</t>
        </is>
      </c>
      <c r="C8765" t="inlineStr">
        <is>
          <t>11355</t>
        </is>
      </c>
      <c r="D8765" t="inlineStr">
        <is>
          <t>Korean</t>
        </is>
      </c>
      <c r="E8765" s="8" t="n">
        <v>46170</v>
      </c>
      <c r="F8765" t="inlineStr">
        <is>
          <t>Violations were cited in the following area(s).</t>
        </is>
      </c>
      <c r="G8765" t="inlineStr">
        <is>
          <t>02B</t>
        </is>
      </c>
      <c r="H8765" t="inlineStr">
        <is>
          <t>Hot TCS food item not held at or above 140 °F.</t>
        </is>
      </c>
      <c r="I8765" t="inlineStr">
        <is>
          <t>Critical</t>
        </is>
      </c>
      <c r="J8765" t="n">
        <v>13</v>
      </c>
      <c r="K8765" t="inlineStr">
        <is>
          <t>A</t>
        </is>
      </c>
      <c r="L8765" s="9">
        <f>A8765&amp;"-"&amp;TEXT(E8765,"yyyymmdd")</f>
        <v/>
      </c>
    </row>
    <row r="8766">
      <c r="A8766" t="n">
        <v>50050887</v>
      </c>
      <c r="B8766" t="inlineStr">
        <is>
          <t>Queens</t>
        </is>
      </c>
      <c r="C8766" t="inlineStr">
        <is>
          <t>11355</t>
        </is>
      </c>
      <c r="D8766" t="inlineStr">
        <is>
          <t>Korean</t>
        </is>
      </c>
      <c r="E8766" s="8" t="n">
        <v>46170</v>
      </c>
      <c r="F8766" t="inlineStr">
        <is>
          <t>Violations were cited in the following area(s).</t>
        </is>
      </c>
      <c r="G8766" t="inlineStr">
        <is>
          <t>06C</t>
        </is>
      </c>
      <c r="H876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766" t="inlineStr">
        <is>
          <t>Critical</t>
        </is>
      </c>
      <c r="J8766" t="n">
        <v>13</v>
      </c>
      <c r="K8766" t="inlineStr">
        <is>
          <t>A</t>
        </is>
      </c>
      <c r="L8766" s="9">
        <f>A8766&amp;"-"&amp;TEXT(E8766,"yyyymmdd")</f>
        <v/>
      </c>
    </row>
    <row r="8767">
      <c r="A8767" t="n">
        <v>50051314</v>
      </c>
      <c r="B8767" t="inlineStr">
        <is>
          <t>Queens</t>
        </is>
      </c>
      <c r="C8767" t="inlineStr">
        <is>
          <t>11103</t>
        </is>
      </c>
      <c r="D8767" t="inlineStr">
        <is>
          <t>Chinese</t>
        </is>
      </c>
      <c r="E8767" s="8" t="n">
        <v>46170</v>
      </c>
      <c r="F8767" t="inlineStr">
        <is>
          <t>Violations were cited in the following area(s).</t>
        </is>
      </c>
      <c r="G8767" t="inlineStr">
        <is>
          <t>02G</t>
        </is>
      </c>
      <c r="H8767" t="inlineStr">
        <is>
          <t>Cold TCS food item held above 41 °F; smoked or processed fish held above 38 °F; intact raw eggs held above 45 °F; or reduced oxygen packaged (ROP) TCS foods held above required temperatures except during active necessary preparation.</t>
        </is>
      </c>
      <c r="I8767" t="inlineStr">
        <is>
          <t>Critical</t>
        </is>
      </c>
      <c r="J8767" t="n">
        <v>13</v>
      </c>
      <c r="K8767" t="inlineStr">
        <is>
          <t>A</t>
        </is>
      </c>
      <c r="L8767" s="9">
        <f>A8767&amp;"-"&amp;TEXT(E8767,"yyyymmdd")</f>
        <v/>
      </c>
    </row>
    <row r="8768">
      <c r="A8768" t="n">
        <v>50051314</v>
      </c>
      <c r="B8768" t="inlineStr">
        <is>
          <t>Queens</t>
        </is>
      </c>
      <c r="C8768" t="inlineStr">
        <is>
          <t>11103</t>
        </is>
      </c>
      <c r="D8768" t="inlineStr">
        <is>
          <t>Chinese</t>
        </is>
      </c>
      <c r="E8768" s="8" t="n">
        <v>46170</v>
      </c>
      <c r="F8768" t="inlineStr">
        <is>
          <t>Violations were cited in the following area(s).</t>
        </is>
      </c>
      <c r="G8768" t="inlineStr">
        <is>
          <t>06C</t>
        </is>
      </c>
      <c r="H876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768" t="inlineStr">
        <is>
          <t>Critical</t>
        </is>
      </c>
      <c r="J8768" t="n">
        <v>13</v>
      </c>
      <c r="K8768" t="inlineStr">
        <is>
          <t>A</t>
        </is>
      </c>
      <c r="L8768" s="9">
        <f>A8768&amp;"-"&amp;TEXT(E8768,"yyyymmdd")</f>
        <v/>
      </c>
    </row>
    <row r="8769">
      <c r="A8769" t="n">
        <v>50057589</v>
      </c>
      <c r="B8769" t="inlineStr">
        <is>
          <t>Queens</t>
        </is>
      </c>
      <c r="C8769" t="inlineStr">
        <is>
          <t>11354</t>
        </is>
      </c>
      <c r="D8769" t="inlineStr">
        <is>
          <t>Bakery Products/Desserts</t>
        </is>
      </c>
      <c r="E8769" s="8" t="n">
        <v>46170</v>
      </c>
      <c r="F8769" t="inlineStr">
        <is>
          <t>Violations were cited in the following area(s).</t>
        </is>
      </c>
      <c r="G8769" t="inlineStr">
        <is>
          <t>02B</t>
        </is>
      </c>
      <c r="H8769" t="inlineStr">
        <is>
          <t>Hot TCS food item not held at or above 140 °F.</t>
        </is>
      </c>
      <c r="I8769" t="inlineStr">
        <is>
          <t>Critical</t>
        </is>
      </c>
      <c r="J8769" t="n">
        <v>40</v>
      </c>
      <c r="L8769" s="9">
        <f>A8769&amp;"-"&amp;TEXT(E8769,"yyyymmdd")</f>
        <v/>
      </c>
    </row>
    <row r="8770">
      <c r="A8770" t="n">
        <v>50057589</v>
      </c>
      <c r="B8770" t="inlineStr">
        <is>
          <t>Queens</t>
        </is>
      </c>
      <c r="C8770" t="inlineStr">
        <is>
          <t>11354</t>
        </is>
      </c>
      <c r="D8770" t="inlineStr">
        <is>
          <t>Bakery Products/Desserts</t>
        </is>
      </c>
      <c r="E8770" s="8" t="n">
        <v>46170</v>
      </c>
      <c r="F8770" t="inlineStr">
        <is>
          <t>Violations were cited in the following area(s).</t>
        </is>
      </c>
      <c r="G8770" t="inlineStr">
        <is>
          <t>02G</t>
        </is>
      </c>
      <c r="H8770" t="inlineStr">
        <is>
          <t>Cold TCS food item held above 41 °F; smoked or processed fish held above 38 °F; intact raw eggs held above 45 °F; or reduced oxygen packaged (ROP) TCS foods held above required temperatures except during active necessary preparation.</t>
        </is>
      </c>
      <c r="I8770" t="inlineStr">
        <is>
          <t>Critical</t>
        </is>
      </c>
      <c r="J8770" t="n">
        <v>40</v>
      </c>
      <c r="L8770" s="9">
        <f>A8770&amp;"-"&amp;TEXT(E8770,"yyyymmdd")</f>
        <v/>
      </c>
    </row>
    <row r="8771">
      <c r="A8771" t="n">
        <v>50057589</v>
      </c>
      <c r="B8771" t="inlineStr">
        <is>
          <t>Queens</t>
        </is>
      </c>
      <c r="C8771" t="inlineStr">
        <is>
          <t>11354</t>
        </is>
      </c>
      <c r="D8771" t="inlineStr">
        <is>
          <t>Bakery Products/Desserts</t>
        </is>
      </c>
      <c r="E8771" s="8" t="n">
        <v>46170</v>
      </c>
      <c r="F8771" t="inlineStr">
        <is>
          <t>Violations were cited in the following area(s).</t>
        </is>
      </c>
      <c r="G8771" t="inlineStr">
        <is>
          <t>04M</t>
        </is>
      </c>
      <c r="H8771" t="inlineStr">
        <is>
          <t>Live roaches in facility's food or non-food area.</t>
        </is>
      </c>
      <c r="I8771" t="inlineStr">
        <is>
          <t>Critical</t>
        </is>
      </c>
      <c r="J8771" t="n">
        <v>40</v>
      </c>
      <c r="L8771" s="9">
        <f>A8771&amp;"-"&amp;TEXT(E8771,"yyyymmdd")</f>
        <v/>
      </c>
    </row>
    <row r="8772">
      <c r="A8772" t="n">
        <v>50057589</v>
      </c>
      <c r="B8772" t="inlineStr">
        <is>
          <t>Queens</t>
        </is>
      </c>
      <c r="C8772" t="inlineStr">
        <is>
          <t>11354</t>
        </is>
      </c>
      <c r="D8772" t="inlineStr">
        <is>
          <t>Bakery Products/Desserts</t>
        </is>
      </c>
      <c r="E8772" s="8" t="n">
        <v>46170</v>
      </c>
      <c r="F8772" t="inlineStr">
        <is>
          <t>Violations were cited in the following area(s).</t>
        </is>
      </c>
      <c r="G8772" t="inlineStr">
        <is>
          <t>08A</t>
        </is>
      </c>
      <c r="H8772" t="inlineStr">
        <is>
          <t>Establishment is not free of harborage or conditions conducive to rodents, insects or other pests.</t>
        </is>
      </c>
      <c r="I8772" t="inlineStr">
        <is>
          <t>Not Critical</t>
        </is>
      </c>
      <c r="J8772" t="n">
        <v>40</v>
      </c>
      <c r="L8772" s="9">
        <f>A8772&amp;"-"&amp;TEXT(E8772,"yyyymmdd")</f>
        <v/>
      </c>
    </row>
    <row r="8773">
      <c r="A8773" t="n">
        <v>50057589</v>
      </c>
      <c r="B8773" t="inlineStr">
        <is>
          <t>Queens</t>
        </is>
      </c>
      <c r="C8773" t="inlineStr">
        <is>
          <t>11354</t>
        </is>
      </c>
      <c r="D8773" t="inlineStr">
        <is>
          <t>Bakery Products/Desserts</t>
        </is>
      </c>
      <c r="E8773" s="8" t="n">
        <v>46170</v>
      </c>
      <c r="F8773" t="inlineStr">
        <is>
          <t>Violations were cited in the following area(s).</t>
        </is>
      </c>
      <c r="G8773" t="inlineStr">
        <is>
          <t>10B</t>
        </is>
      </c>
      <c r="H8773" t="inlineStr">
        <is>
          <t>Anti-siphonage or back-flow prevention device not provided where required; equipment or floor not properly drained; sewage disposal system in disrepair or not functioning properly. Condensation or liquid waste improperly disposed of.</t>
        </is>
      </c>
      <c r="I8773" t="inlineStr">
        <is>
          <t>Not Critical</t>
        </is>
      </c>
      <c r="J8773" t="n">
        <v>40</v>
      </c>
      <c r="L8773" s="9">
        <f>A8773&amp;"-"&amp;TEXT(E8773,"yyyymmdd")</f>
        <v/>
      </c>
    </row>
    <row r="8774">
      <c r="A8774" t="n">
        <v>50057589</v>
      </c>
      <c r="B8774" t="inlineStr">
        <is>
          <t>Queens</t>
        </is>
      </c>
      <c r="C8774" t="inlineStr">
        <is>
          <t>11354</t>
        </is>
      </c>
      <c r="D8774" t="inlineStr">
        <is>
          <t>Bakery Products/Desserts</t>
        </is>
      </c>
      <c r="E8774" s="8" t="n">
        <v>46170</v>
      </c>
      <c r="F8774" t="inlineStr">
        <is>
          <t>Violations were cited in the following area(s).</t>
        </is>
      </c>
      <c r="G8774" t="inlineStr">
        <is>
          <t>10F</t>
        </is>
      </c>
      <c r="H8774" t="inlineStr">
        <is>
          <t>Non-food contact surface or equipment made of unacceptable material, not kept clean, or not properly sealed, raised, spaced or movable to allow accessibility for cleaning on all sides, above and underneath the unit.</t>
        </is>
      </c>
      <c r="I8774" t="inlineStr">
        <is>
          <t>Not Critical</t>
        </is>
      </c>
      <c r="J8774" t="n">
        <v>40</v>
      </c>
      <c r="L8774" s="9">
        <f>A8774&amp;"-"&amp;TEXT(E8774,"yyyymmdd")</f>
        <v/>
      </c>
    </row>
    <row r="8775">
      <c r="A8775" t="n">
        <v>50058630</v>
      </c>
      <c r="B8775" t="inlineStr">
        <is>
          <t>Manhattan</t>
        </is>
      </c>
      <c r="C8775" t="inlineStr">
        <is>
          <t>10003</t>
        </is>
      </c>
      <c r="D8775" t="inlineStr">
        <is>
          <t>Southeast Asian</t>
        </is>
      </c>
      <c r="E8775" s="8" t="n">
        <v>46170</v>
      </c>
      <c r="F8775" t="inlineStr">
        <is>
          <t>Violations were cited in the following area(s).</t>
        </is>
      </c>
      <c r="G8775" t="inlineStr">
        <is>
          <t>04M</t>
        </is>
      </c>
      <c r="H8775" t="inlineStr">
        <is>
          <t>Live roaches in facility's food or non-food area.</t>
        </is>
      </c>
      <c r="I8775" t="inlineStr">
        <is>
          <t>Critical</t>
        </is>
      </c>
      <c r="J8775" t="n">
        <v>47</v>
      </c>
      <c r="L8775" s="9">
        <f>A8775&amp;"-"&amp;TEXT(E8775,"yyyymmdd")</f>
        <v/>
      </c>
    </row>
    <row r="8776">
      <c r="A8776" t="n">
        <v>50058630</v>
      </c>
      <c r="B8776" t="inlineStr">
        <is>
          <t>Manhattan</t>
        </is>
      </c>
      <c r="C8776" t="inlineStr">
        <is>
          <t>10003</t>
        </is>
      </c>
      <c r="D8776" t="inlineStr">
        <is>
          <t>Southeast Asian</t>
        </is>
      </c>
      <c r="E8776" s="8" t="n">
        <v>46170</v>
      </c>
      <c r="F8776" t="inlineStr">
        <is>
          <t>Violations were cited in the following area(s).</t>
        </is>
      </c>
      <c r="G8776" t="inlineStr">
        <is>
          <t>06A</t>
        </is>
      </c>
      <c r="H8776" t="inlineStr">
        <is>
          <t>Personal cleanliness is inadequate. Outer garment soiled with possible contaminant. Effective hair restraint not worn where required. Jewelry worn on hands or arms. Fingernail polish worn or fingernails not kept clean and trimmed.</t>
        </is>
      </c>
      <c r="I8776" t="inlineStr">
        <is>
          <t>Critical</t>
        </is>
      </c>
      <c r="J8776" t="n">
        <v>47</v>
      </c>
      <c r="L8776" s="9">
        <f>A8776&amp;"-"&amp;TEXT(E8776,"yyyymmdd")</f>
        <v/>
      </c>
    </row>
    <row r="8777">
      <c r="A8777" t="n">
        <v>50058630</v>
      </c>
      <c r="B8777" t="inlineStr">
        <is>
          <t>Manhattan</t>
        </is>
      </c>
      <c r="C8777" t="inlineStr">
        <is>
          <t>10003</t>
        </is>
      </c>
      <c r="D8777" t="inlineStr">
        <is>
          <t>Southeast Asian</t>
        </is>
      </c>
      <c r="E8777" s="8" t="n">
        <v>46170</v>
      </c>
      <c r="F8777" t="inlineStr">
        <is>
          <t>Violations were cited in the following area(s).</t>
        </is>
      </c>
      <c r="G8777" t="inlineStr">
        <is>
          <t>06B</t>
        </is>
      </c>
      <c r="H8777" t="inlineStr">
        <is>
          <t>Tobacco or electronic cigarette use, eating, or drinking from open container in food preparation, food storage or dishwashing area.</t>
        </is>
      </c>
      <c r="I8777" t="inlineStr">
        <is>
          <t>Critical</t>
        </is>
      </c>
      <c r="J8777" t="n">
        <v>47</v>
      </c>
      <c r="L8777" s="9">
        <f>A8777&amp;"-"&amp;TEXT(E8777,"yyyymmdd")</f>
        <v/>
      </c>
    </row>
    <row r="8778">
      <c r="A8778" t="n">
        <v>50058630</v>
      </c>
      <c r="B8778" t="inlineStr">
        <is>
          <t>Manhattan</t>
        </is>
      </c>
      <c r="C8778" t="inlineStr">
        <is>
          <t>10003</t>
        </is>
      </c>
      <c r="D8778" t="inlineStr">
        <is>
          <t>Southeast Asian</t>
        </is>
      </c>
      <c r="E8778" s="8" t="n">
        <v>46170</v>
      </c>
      <c r="F8778" t="inlineStr">
        <is>
          <t>Violations were cited in the following area(s).</t>
        </is>
      </c>
      <c r="G8778" t="inlineStr">
        <is>
          <t>06C</t>
        </is>
      </c>
      <c r="H877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778" t="inlineStr">
        <is>
          <t>Critical</t>
        </is>
      </c>
      <c r="J8778" t="n">
        <v>47</v>
      </c>
      <c r="L8778" s="9">
        <f>A8778&amp;"-"&amp;TEXT(E8778,"yyyymmdd")</f>
        <v/>
      </c>
    </row>
    <row r="8779">
      <c r="A8779" t="n">
        <v>50058630</v>
      </c>
      <c r="B8779" t="inlineStr">
        <is>
          <t>Manhattan</t>
        </is>
      </c>
      <c r="C8779" t="inlineStr">
        <is>
          <t>10003</t>
        </is>
      </c>
      <c r="D8779" t="inlineStr">
        <is>
          <t>Southeast Asian</t>
        </is>
      </c>
      <c r="E8779" s="8" t="n">
        <v>46170</v>
      </c>
      <c r="F8779" t="inlineStr">
        <is>
          <t>Violations were cited in the following area(s).</t>
        </is>
      </c>
      <c r="G8779" t="inlineStr">
        <is>
          <t>06D</t>
        </is>
      </c>
      <c r="H8779" t="inlineStr">
        <is>
          <t>Food contact surface not properly washed, rinsed and sanitized after each use and following any activity when contamination may have occurred.</t>
        </is>
      </c>
      <c r="I8779" t="inlineStr">
        <is>
          <t>Critical</t>
        </is>
      </c>
      <c r="J8779" t="n">
        <v>47</v>
      </c>
      <c r="L8779" s="9">
        <f>A8779&amp;"-"&amp;TEXT(E8779,"yyyymmdd")</f>
        <v/>
      </c>
    </row>
    <row r="8780">
      <c r="A8780" t="n">
        <v>50058630</v>
      </c>
      <c r="B8780" t="inlineStr">
        <is>
          <t>Manhattan</t>
        </is>
      </c>
      <c r="C8780" t="inlineStr">
        <is>
          <t>10003</t>
        </is>
      </c>
      <c r="D8780" t="inlineStr">
        <is>
          <t>Southeast Asian</t>
        </is>
      </c>
      <c r="E8780" s="8" t="n">
        <v>46170</v>
      </c>
      <c r="F8780" t="inlineStr">
        <is>
          <t>Violations were cited in the following area(s).</t>
        </is>
      </c>
      <c r="G8780" t="inlineStr">
        <is>
          <t>06E</t>
        </is>
      </c>
      <c r="H8780" t="inlineStr">
        <is>
          <t>Sanitized equipment or utensil, including in-use food dispensing utensil, improperly used or stored.</t>
        </is>
      </c>
      <c r="I8780" t="inlineStr">
        <is>
          <t>Critical</t>
        </is>
      </c>
      <c r="J8780" t="n">
        <v>47</v>
      </c>
      <c r="L8780" s="9">
        <f>A8780&amp;"-"&amp;TEXT(E8780,"yyyymmdd")</f>
        <v/>
      </c>
    </row>
    <row r="8781">
      <c r="A8781" t="n">
        <v>50058630</v>
      </c>
      <c r="B8781" t="inlineStr">
        <is>
          <t>Manhattan</t>
        </is>
      </c>
      <c r="C8781" t="inlineStr">
        <is>
          <t>10003</t>
        </is>
      </c>
      <c r="D8781" t="inlineStr">
        <is>
          <t>Southeast Asian</t>
        </is>
      </c>
      <c r="E8781" s="8" t="n">
        <v>46170</v>
      </c>
      <c r="F8781" t="inlineStr">
        <is>
          <t>Violations were cited in the following area(s).</t>
        </is>
      </c>
      <c r="G8781" t="inlineStr">
        <is>
          <t>06F</t>
        </is>
      </c>
      <c r="H8781" t="inlineStr">
        <is>
          <t>Wiping cloths not stored clean and dry, or in a sanitizing solution, between uses.</t>
        </is>
      </c>
      <c r="I8781" t="inlineStr">
        <is>
          <t>Critical</t>
        </is>
      </c>
      <c r="J8781" t="n">
        <v>47</v>
      </c>
      <c r="L8781" s="9">
        <f>A8781&amp;"-"&amp;TEXT(E8781,"yyyymmdd")</f>
        <v/>
      </c>
    </row>
    <row r="8782">
      <c r="A8782" t="n">
        <v>50058630</v>
      </c>
      <c r="B8782" t="inlineStr">
        <is>
          <t>Manhattan</t>
        </is>
      </c>
      <c r="C8782" t="inlineStr">
        <is>
          <t>10003</t>
        </is>
      </c>
      <c r="D8782" t="inlineStr">
        <is>
          <t>Southeast Asian</t>
        </is>
      </c>
      <c r="E8782" s="8" t="n">
        <v>46170</v>
      </c>
      <c r="F8782" t="inlineStr">
        <is>
          <t>Violations were cited in the following area(s).</t>
        </is>
      </c>
      <c r="G8782" t="inlineStr">
        <is>
          <t>08A</t>
        </is>
      </c>
      <c r="H8782" t="inlineStr">
        <is>
          <t>Establishment is not free of harborage or conditions conducive to rodents, insects or other pests.</t>
        </is>
      </c>
      <c r="I8782" t="inlineStr">
        <is>
          <t>Not Critical</t>
        </is>
      </c>
      <c r="J8782" t="n">
        <v>47</v>
      </c>
      <c r="L8782" s="9">
        <f>A8782&amp;"-"&amp;TEXT(E8782,"yyyymmdd")</f>
        <v/>
      </c>
    </row>
    <row r="8783">
      <c r="A8783" t="n">
        <v>50064117</v>
      </c>
      <c r="B8783" t="inlineStr">
        <is>
          <t>Manhattan</t>
        </is>
      </c>
      <c r="C8783" t="inlineStr">
        <is>
          <t>10024</t>
        </is>
      </c>
      <c r="D8783" t="inlineStr">
        <is>
          <t>French</t>
        </is>
      </c>
      <c r="E8783" s="8" t="n">
        <v>46170</v>
      </c>
      <c r="F8783" t="inlineStr">
        <is>
          <t>Violations were cited in the following area(s).</t>
        </is>
      </c>
      <c r="G8783" t="inlineStr">
        <is>
          <t>02B</t>
        </is>
      </c>
      <c r="H8783" t="inlineStr">
        <is>
          <t>Hot TCS food item not held at or above 140 °F.</t>
        </is>
      </c>
      <c r="I8783" t="inlineStr">
        <is>
          <t>Critical</t>
        </is>
      </c>
      <c r="J8783" t="n">
        <v>22</v>
      </c>
      <c r="L8783" s="9">
        <f>A8783&amp;"-"&amp;TEXT(E8783,"yyyymmdd")</f>
        <v/>
      </c>
    </row>
    <row r="8784">
      <c r="A8784" t="n">
        <v>50064117</v>
      </c>
      <c r="B8784" t="inlineStr">
        <is>
          <t>Manhattan</t>
        </is>
      </c>
      <c r="C8784" t="inlineStr">
        <is>
          <t>10024</t>
        </is>
      </c>
      <c r="D8784" t="inlineStr">
        <is>
          <t>French</t>
        </is>
      </c>
      <c r="E8784" s="8" t="n">
        <v>46170</v>
      </c>
      <c r="F8784" t="inlineStr">
        <is>
          <t>Violations were cited in the following area(s).</t>
        </is>
      </c>
      <c r="G8784" t="inlineStr">
        <is>
          <t>06C</t>
        </is>
      </c>
      <c r="H878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784" t="inlineStr">
        <is>
          <t>Critical</t>
        </is>
      </c>
      <c r="J8784" t="n">
        <v>22</v>
      </c>
      <c r="L8784" s="9">
        <f>A8784&amp;"-"&amp;TEXT(E8784,"yyyymmdd")</f>
        <v/>
      </c>
    </row>
    <row r="8785">
      <c r="A8785" t="n">
        <v>50064117</v>
      </c>
      <c r="B8785" t="inlineStr">
        <is>
          <t>Manhattan</t>
        </is>
      </c>
      <c r="C8785" t="inlineStr">
        <is>
          <t>10024</t>
        </is>
      </c>
      <c r="D8785" t="inlineStr">
        <is>
          <t>French</t>
        </is>
      </c>
      <c r="E8785" s="8" t="n">
        <v>46170</v>
      </c>
      <c r="F8785" t="inlineStr">
        <is>
          <t>Violations were cited in the following area(s).</t>
        </is>
      </c>
      <c r="G8785" t="inlineStr">
        <is>
          <t>06D</t>
        </is>
      </c>
      <c r="H8785" t="inlineStr">
        <is>
          <t>Food contact surface not properly washed, rinsed and sanitized after each use and following any activity when contamination may have occurred.</t>
        </is>
      </c>
      <c r="I8785" t="inlineStr">
        <is>
          <t>Critical</t>
        </is>
      </c>
      <c r="J8785" t="n">
        <v>22</v>
      </c>
      <c r="L8785" s="9">
        <f>A8785&amp;"-"&amp;TEXT(E8785,"yyyymmdd")</f>
        <v/>
      </c>
    </row>
    <row r="8786">
      <c r="A8786" t="n">
        <v>50064117</v>
      </c>
      <c r="B8786" t="inlineStr">
        <is>
          <t>Manhattan</t>
        </is>
      </c>
      <c r="C8786" t="inlineStr">
        <is>
          <t>10024</t>
        </is>
      </c>
      <c r="D8786" t="inlineStr">
        <is>
          <t>French</t>
        </is>
      </c>
      <c r="E8786" s="8" t="n">
        <v>46170</v>
      </c>
      <c r="F8786" t="inlineStr">
        <is>
          <t>Violations were cited in the following area(s).</t>
        </is>
      </c>
      <c r="G8786" t="inlineStr">
        <is>
          <t>09C</t>
        </is>
      </c>
      <c r="H8786" t="inlineStr">
        <is>
          <t>Design, construction, materials used or maintenance of food contact surface improper. Surface not easily cleanable, sanitized and maintained.</t>
        </is>
      </c>
      <c r="I8786" t="inlineStr">
        <is>
          <t>Not Critical</t>
        </is>
      </c>
      <c r="J8786" t="n">
        <v>22</v>
      </c>
      <c r="L8786" s="9">
        <f>A8786&amp;"-"&amp;TEXT(E8786,"yyyymmdd")</f>
        <v/>
      </c>
    </row>
    <row r="8787">
      <c r="A8787" t="n">
        <v>50064117</v>
      </c>
      <c r="B8787" t="inlineStr">
        <is>
          <t>Manhattan</t>
        </is>
      </c>
      <c r="C8787" t="inlineStr">
        <is>
          <t>10024</t>
        </is>
      </c>
      <c r="D8787" t="inlineStr">
        <is>
          <t>French</t>
        </is>
      </c>
      <c r="E8787" s="8" t="n">
        <v>46170</v>
      </c>
      <c r="F8787" t="inlineStr">
        <is>
          <t>Violations were cited in the following area(s).</t>
        </is>
      </c>
      <c r="G8787" t="inlineStr">
        <is>
          <t>10B</t>
        </is>
      </c>
      <c r="H8787" t="inlineStr">
        <is>
          <t>Anti-siphonage or back-flow prevention device not provided where required; equipment or floor not properly drained; sewage disposal system in disrepair or not functioning properly. Condensation or liquid waste improperly disposed of.</t>
        </is>
      </c>
      <c r="I8787" t="inlineStr">
        <is>
          <t>Not Critical</t>
        </is>
      </c>
      <c r="J8787" t="n">
        <v>22</v>
      </c>
      <c r="L8787" s="9">
        <f>A8787&amp;"-"&amp;TEXT(E8787,"yyyymmdd")</f>
        <v/>
      </c>
    </row>
    <row r="8788">
      <c r="A8788" t="n">
        <v>50070055</v>
      </c>
      <c r="B8788" t="inlineStr">
        <is>
          <t>Queens</t>
        </is>
      </c>
      <c r="C8788" t="inlineStr">
        <is>
          <t>11355</t>
        </is>
      </c>
      <c r="D8788" t="inlineStr">
        <is>
          <t>Korean</t>
        </is>
      </c>
      <c r="E8788" s="8" t="n">
        <v>46170</v>
      </c>
      <c r="F8788" t="inlineStr">
        <is>
          <t>Violations were cited in the following area(s).</t>
        </is>
      </c>
      <c r="G8788" t="inlineStr">
        <is>
          <t>03A</t>
        </is>
      </c>
      <c r="H8788"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8788" t="inlineStr">
        <is>
          <t>Critical</t>
        </is>
      </c>
      <c r="J8788" t="n">
        <v>22</v>
      </c>
      <c r="L8788" s="9">
        <f>A8788&amp;"-"&amp;TEXT(E8788,"yyyymmdd")</f>
        <v/>
      </c>
    </row>
    <row r="8789">
      <c r="A8789" t="n">
        <v>50070055</v>
      </c>
      <c r="B8789" t="inlineStr">
        <is>
          <t>Queens</t>
        </is>
      </c>
      <c r="C8789" t="inlineStr">
        <is>
          <t>11355</t>
        </is>
      </c>
      <c r="D8789" t="inlineStr">
        <is>
          <t>Korean</t>
        </is>
      </c>
      <c r="E8789" s="8" t="n">
        <v>46170</v>
      </c>
      <c r="F8789" t="inlineStr">
        <is>
          <t>Violations were cited in the following area(s).</t>
        </is>
      </c>
      <c r="G8789" t="inlineStr">
        <is>
          <t>06C</t>
        </is>
      </c>
      <c r="H878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789" t="inlineStr">
        <is>
          <t>Critical</t>
        </is>
      </c>
      <c r="J8789" t="n">
        <v>22</v>
      </c>
      <c r="L8789" s="9">
        <f>A8789&amp;"-"&amp;TEXT(E8789,"yyyymmdd")</f>
        <v/>
      </c>
    </row>
    <row r="8790">
      <c r="A8790" t="n">
        <v>50070055</v>
      </c>
      <c r="B8790" t="inlineStr">
        <is>
          <t>Queens</t>
        </is>
      </c>
      <c r="C8790" t="inlineStr">
        <is>
          <t>11355</t>
        </is>
      </c>
      <c r="D8790" t="inlineStr">
        <is>
          <t>Korean</t>
        </is>
      </c>
      <c r="E8790" s="8" t="n">
        <v>46170</v>
      </c>
      <c r="F8790" t="inlineStr">
        <is>
          <t>Violations were cited in the following area(s).</t>
        </is>
      </c>
      <c r="G8790" t="inlineStr">
        <is>
          <t>09C</t>
        </is>
      </c>
      <c r="H8790" t="inlineStr">
        <is>
          <t>Design, construction, materials used or maintenance of food contact surface improper. Surface not easily cleanable, sanitized and maintained.</t>
        </is>
      </c>
      <c r="I8790" t="inlineStr">
        <is>
          <t>Not Critical</t>
        </is>
      </c>
      <c r="J8790" t="n">
        <v>22</v>
      </c>
      <c r="L8790" s="9">
        <f>A8790&amp;"-"&amp;TEXT(E8790,"yyyymmdd")</f>
        <v/>
      </c>
    </row>
    <row r="8791">
      <c r="A8791" t="n">
        <v>50070055</v>
      </c>
      <c r="B8791" t="inlineStr">
        <is>
          <t>Queens</t>
        </is>
      </c>
      <c r="C8791" t="inlineStr">
        <is>
          <t>11355</t>
        </is>
      </c>
      <c r="D8791" t="inlineStr">
        <is>
          <t>Korean</t>
        </is>
      </c>
      <c r="E8791" s="8" t="n">
        <v>46170</v>
      </c>
      <c r="F8791" t="inlineStr">
        <is>
          <t>Violations were cited in the following area(s).</t>
        </is>
      </c>
      <c r="G8791" t="inlineStr">
        <is>
          <t>10G</t>
        </is>
      </c>
      <c r="H8791" t="inlineStr">
        <is>
          <t>Dishwashing and ware washing: Cleaning and sanitizing of tableware, including dishes, utensils, and equipment deficient.</t>
        </is>
      </c>
      <c r="I8791" t="inlineStr">
        <is>
          <t>Not Critical</t>
        </is>
      </c>
      <c r="J8791" t="n">
        <v>22</v>
      </c>
      <c r="L8791" s="9">
        <f>A8791&amp;"-"&amp;TEXT(E8791,"yyyymmdd")</f>
        <v/>
      </c>
    </row>
    <row r="8792">
      <c r="A8792" t="n">
        <v>50085812</v>
      </c>
      <c r="B8792" t="inlineStr">
        <is>
          <t>Brooklyn</t>
        </is>
      </c>
      <c r="C8792" t="inlineStr">
        <is>
          <t>11234</t>
        </is>
      </c>
      <c r="D8792" t="inlineStr">
        <is>
          <t>Tex-Mex</t>
        </is>
      </c>
      <c r="E8792" s="8" t="n">
        <v>46170</v>
      </c>
      <c r="F8792" t="inlineStr">
        <is>
          <t>Violations were cited in the following area(s).</t>
        </is>
      </c>
      <c r="G8792" t="inlineStr">
        <is>
          <t>10B</t>
        </is>
      </c>
      <c r="H8792" t="inlineStr">
        <is>
          <t>Anti-siphonage or back-flow prevention device not provided where required; equipment or floor not properly drained; sewage disposal system in disrepair or not functioning properly. Condensation or liquid waste improperly disposed of.</t>
        </is>
      </c>
      <c r="I8792" t="inlineStr">
        <is>
          <t>Not Critical</t>
        </is>
      </c>
      <c r="J8792" t="n">
        <v>4</v>
      </c>
      <c r="K8792" t="inlineStr">
        <is>
          <t>A</t>
        </is>
      </c>
      <c r="L8792" s="9">
        <f>A8792&amp;"-"&amp;TEXT(E8792,"yyyymmdd")</f>
        <v/>
      </c>
    </row>
    <row r="8793">
      <c r="A8793" t="n">
        <v>50085812</v>
      </c>
      <c r="B8793" t="inlineStr">
        <is>
          <t>Brooklyn</t>
        </is>
      </c>
      <c r="C8793" t="inlineStr">
        <is>
          <t>11234</t>
        </is>
      </c>
      <c r="D8793" t="inlineStr">
        <is>
          <t>Tex-Mex</t>
        </is>
      </c>
      <c r="E8793" s="8" t="n">
        <v>46170</v>
      </c>
      <c r="F8793" t="inlineStr">
        <is>
          <t>Violations were cited in the following area(s).</t>
        </is>
      </c>
      <c r="G8793" t="inlineStr">
        <is>
          <t>10F</t>
        </is>
      </c>
      <c r="H8793" t="inlineStr">
        <is>
          <t>Non-food contact surface or equipment made of unacceptable material, not kept clean, or not properly sealed, raised, spaced or movable to allow accessibility for cleaning on all sides, above and underneath the unit.</t>
        </is>
      </c>
      <c r="I8793" t="inlineStr">
        <is>
          <t>Not Critical</t>
        </is>
      </c>
      <c r="J8793" t="n">
        <v>4</v>
      </c>
      <c r="K8793" t="inlineStr">
        <is>
          <t>A</t>
        </is>
      </c>
      <c r="L8793" s="9">
        <f>A8793&amp;"-"&amp;TEXT(E8793,"yyyymmdd")</f>
        <v/>
      </c>
    </row>
    <row r="8794">
      <c r="A8794" t="n">
        <v>50093835</v>
      </c>
      <c r="B8794" t="inlineStr">
        <is>
          <t>Queens</t>
        </is>
      </c>
      <c r="C8794" t="inlineStr">
        <is>
          <t>11104</t>
        </is>
      </c>
      <c r="D8794" t="inlineStr">
        <is>
          <t>Sandwiches</t>
        </is>
      </c>
      <c r="E8794" s="8" t="n">
        <v>46170</v>
      </c>
      <c r="F8794" t="inlineStr">
        <is>
          <t>Violations were cited in the following area(s).</t>
        </is>
      </c>
      <c r="G8794" t="inlineStr">
        <is>
          <t>02G</t>
        </is>
      </c>
      <c r="H8794" t="inlineStr">
        <is>
          <t>Cold TCS food item held above 41 °F; smoked or processed fish held above 38 °F; intact raw eggs held above 45 °F; or reduced oxygen packaged (ROP) TCS foods held above required temperatures except during active necessary preparation.</t>
        </is>
      </c>
      <c r="I8794" t="inlineStr">
        <is>
          <t>Critical</t>
        </is>
      </c>
      <c r="J8794" t="n">
        <v>27</v>
      </c>
      <c r="L8794" s="9">
        <f>A8794&amp;"-"&amp;TEXT(E8794,"yyyymmdd")</f>
        <v/>
      </c>
    </row>
    <row r="8795">
      <c r="A8795" t="n">
        <v>50093835</v>
      </c>
      <c r="B8795" t="inlineStr">
        <is>
          <t>Queens</t>
        </is>
      </c>
      <c r="C8795" t="inlineStr">
        <is>
          <t>11104</t>
        </is>
      </c>
      <c r="D8795" t="inlineStr">
        <is>
          <t>Sandwiches</t>
        </is>
      </c>
      <c r="E8795" s="8" t="n">
        <v>46170</v>
      </c>
      <c r="F8795" t="inlineStr">
        <is>
          <t>Violations were cited in the following area(s).</t>
        </is>
      </c>
      <c r="G8795" t="inlineStr">
        <is>
          <t>04A</t>
        </is>
      </c>
      <c r="H8795" t="inlineStr">
        <is>
          <t>Food Protection Certificate (FPC) not held by manager or supervisor of food operations.</t>
        </is>
      </c>
      <c r="I8795" t="inlineStr">
        <is>
          <t>Critical</t>
        </is>
      </c>
      <c r="J8795" t="n">
        <v>27</v>
      </c>
      <c r="L8795" s="9">
        <f>A8795&amp;"-"&amp;TEXT(E8795,"yyyymmdd")</f>
        <v/>
      </c>
    </row>
    <row r="8796">
      <c r="A8796" t="n">
        <v>50093835</v>
      </c>
      <c r="B8796" t="inlineStr">
        <is>
          <t>Queens</t>
        </is>
      </c>
      <c r="C8796" t="inlineStr">
        <is>
          <t>11104</t>
        </is>
      </c>
      <c r="D8796" t="inlineStr">
        <is>
          <t>Sandwiches</t>
        </is>
      </c>
      <c r="E8796" s="8" t="n">
        <v>46170</v>
      </c>
      <c r="F8796" t="inlineStr">
        <is>
          <t>Violations were cited in the following area(s).</t>
        </is>
      </c>
      <c r="G8796" t="inlineStr">
        <is>
          <t>10F</t>
        </is>
      </c>
      <c r="H8796" t="inlineStr">
        <is>
          <t>Non-food contact surface or equipment made of unacceptable material, not kept clean, or not properly sealed, raised, spaced or movable to allow accessibility for cleaning on all sides, above and underneath the unit.</t>
        </is>
      </c>
      <c r="I8796" t="inlineStr">
        <is>
          <t>Not Critical</t>
        </is>
      </c>
      <c r="J8796" t="n">
        <v>27</v>
      </c>
      <c r="L8796" s="9">
        <f>A8796&amp;"-"&amp;TEXT(E8796,"yyyymmdd")</f>
        <v/>
      </c>
    </row>
    <row r="8797">
      <c r="A8797" t="n">
        <v>50093835</v>
      </c>
      <c r="B8797" t="inlineStr">
        <is>
          <t>Queens</t>
        </is>
      </c>
      <c r="C8797" t="inlineStr">
        <is>
          <t>11104</t>
        </is>
      </c>
      <c r="D8797" t="inlineStr">
        <is>
          <t>Sandwiches</t>
        </is>
      </c>
      <c r="E8797" s="8" t="n">
        <v>46170</v>
      </c>
      <c r="F8797" t="inlineStr">
        <is>
          <t>Violations were cited in the following area(s).</t>
        </is>
      </c>
      <c r="G8797" t="inlineStr">
        <is>
          <t>10H</t>
        </is>
      </c>
      <c r="H8797" t="inlineStr">
        <is>
          <t>Single service article not provided. Single service article reused or not protected from contamination when transported, stored, dispensed. Drinking straws not completely enclosed in wrapper or dispensed from a sanitary device.</t>
        </is>
      </c>
      <c r="I8797" t="inlineStr">
        <is>
          <t>Not Critical</t>
        </is>
      </c>
      <c r="J8797" t="n">
        <v>27</v>
      </c>
      <c r="L8797" s="9">
        <f>A8797&amp;"-"&amp;TEXT(E8797,"yyyymmdd")</f>
        <v/>
      </c>
    </row>
    <row r="8798">
      <c r="A8798" t="n">
        <v>50097461</v>
      </c>
      <c r="B8798" t="inlineStr">
        <is>
          <t>Manhattan</t>
        </is>
      </c>
      <c r="C8798" t="inlineStr">
        <is>
          <t>10013</t>
        </is>
      </c>
      <c r="D8798" t="inlineStr">
        <is>
          <t>Bakery Products/Desserts</t>
        </is>
      </c>
      <c r="E8798" s="8" t="n">
        <v>46170</v>
      </c>
      <c r="F8798" t="inlineStr">
        <is>
          <t>Violations were cited in the following area(s).</t>
        </is>
      </c>
      <c r="G8798" t="inlineStr">
        <is>
          <t>02B</t>
        </is>
      </c>
      <c r="H8798" t="inlineStr">
        <is>
          <t>Hot TCS food item not held at or above 140 °F.</t>
        </is>
      </c>
      <c r="I8798" t="inlineStr">
        <is>
          <t>Critical</t>
        </is>
      </c>
      <c r="J8798" t="n">
        <v>58</v>
      </c>
      <c r="L8798" s="9">
        <f>A8798&amp;"-"&amp;TEXT(E8798,"yyyymmdd")</f>
        <v/>
      </c>
    </row>
    <row r="8799">
      <c r="A8799" t="n">
        <v>50097461</v>
      </c>
      <c r="B8799" t="inlineStr">
        <is>
          <t>Manhattan</t>
        </is>
      </c>
      <c r="C8799" t="inlineStr">
        <is>
          <t>10013</t>
        </is>
      </c>
      <c r="D8799" t="inlineStr">
        <is>
          <t>Bakery Products/Desserts</t>
        </is>
      </c>
      <c r="E8799" s="8" t="n">
        <v>46170</v>
      </c>
      <c r="F8799" t="inlineStr">
        <is>
          <t>Violations were cited in the following area(s).</t>
        </is>
      </c>
      <c r="G8799" t="inlineStr">
        <is>
          <t>02G</t>
        </is>
      </c>
      <c r="H8799" t="inlineStr">
        <is>
          <t>Cold TCS food item held above 41 °F; smoked or processed fish held above 38 °F; intact raw eggs held above 45 °F; or reduced oxygen packaged (ROP) TCS foods held above required temperatures except during active necessary preparation.</t>
        </is>
      </c>
      <c r="I8799" t="inlineStr">
        <is>
          <t>Critical</t>
        </is>
      </c>
      <c r="J8799" t="n">
        <v>58</v>
      </c>
      <c r="L8799" s="9">
        <f>A8799&amp;"-"&amp;TEXT(E8799,"yyyymmdd")</f>
        <v/>
      </c>
    </row>
    <row r="8800">
      <c r="A8800" t="n">
        <v>50097461</v>
      </c>
      <c r="B8800" t="inlineStr">
        <is>
          <t>Manhattan</t>
        </is>
      </c>
      <c r="C8800" t="inlineStr">
        <is>
          <t>10013</t>
        </is>
      </c>
      <c r="D8800" t="inlineStr">
        <is>
          <t>Bakery Products/Desserts</t>
        </is>
      </c>
      <c r="E8800" s="8" t="n">
        <v>46170</v>
      </c>
      <c r="F8800" t="inlineStr">
        <is>
          <t>Violations were cited in the following area(s).</t>
        </is>
      </c>
      <c r="G8800" t="inlineStr">
        <is>
          <t>02H</t>
        </is>
      </c>
      <c r="H8800" t="inlineStr">
        <is>
          <t>After cooking or removal from hot holding, TCS food not cooled by an approved method whereby the internal temperature is reduced from 140 °F to 70 °F or less within 2 hours, and from 70 °F to 41 °F or less within 4 additional hours.</t>
        </is>
      </c>
      <c r="I8800" t="inlineStr">
        <is>
          <t>Critical</t>
        </is>
      </c>
      <c r="J8800" t="n">
        <v>58</v>
      </c>
      <c r="L8800" s="9">
        <f>A8800&amp;"-"&amp;TEXT(E8800,"yyyymmdd")</f>
        <v/>
      </c>
    </row>
    <row r="8801">
      <c r="A8801" t="n">
        <v>50097461</v>
      </c>
      <c r="B8801" t="inlineStr">
        <is>
          <t>Manhattan</t>
        </is>
      </c>
      <c r="C8801" t="inlineStr">
        <is>
          <t>10013</t>
        </is>
      </c>
      <c r="D8801" t="inlineStr">
        <is>
          <t>Bakery Products/Desserts</t>
        </is>
      </c>
      <c r="E8801" s="8" t="n">
        <v>46170</v>
      </c>
      <c r="F8801" t="inlineStr">
        <is>
          <t>Violations were cited in the following area(s).</t>
        </is>
      </c>
      <c r="G8801" t="inlineStr">
        <is>
          <t>04M</t>
        </is>
      </c>
      <c r="H8801" t="inlineStr">
        <is>
          <t>Live roaches in facility's food or non-food area.</t>
        </is>
      </c>
      <c r="I8801" t="inlineStr">
        <is>
          <t>Critical</t>
        </is>
      </c>
      <c r="J8801" t="n">
        <v>58</v>
      </c>
      <c r="L8801" s="9">
        <f>A8801&amp;"-"&amp;TEXT(E8801,"yyyymmdd")</f>
        <v/>
      </c>
    </row>
    <row r="8802">
      <c r="A8802" t="n">
        <v>50097461</v>
      </c>
      <c r="B8802" t="inlineStr">
        <is>
          <t>Manhattan</t>
        </is>
      </c>
      <c r="C8802" t="inlineStr">
        <is>
          <t>10013</t>
        </is>
      </c>
      <c r="D8802" t="inlineStr">
        <is>
          <t>Bakery Products/Desserts</t>
        </is>
      </c>
      <c r="E8802" s="8" t="n">
        <v>46170</v>
      </c>
      <c r="F8802" t="inlineStr">
        <is>
          <t>Violations were cited in the following area(s).</t>
        </is>
      </c>
      <c r="G8802" t="inlineStr">
        <is>
          <t>06C</t>
        </is>
      </c>
      <c r="H880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802" t="inlineStr">
        <is>
          <t>Critical</t>
        </is>
      </c>
      <c r="J8802" t="n">
        <v>58</v>
      </c>
      <c r="L8802" s="9">
        <f>A8802&amp;"-"&amp;TEXT(E8802,"yyyymmdd")</f>
        <v/>
      </c>
    </row>
    <row r="8803">
      <c r="A8803" t="n">
        <v>50097461</v>
      </c>
      <c r="B8803" t="inlineStr">
        <is>
          <t>Manhattan</t>
        </is>
      </c>
      <c r="C8803" t="inlineStr">
        <is>
          <t>10013</t>
        </is>
      </c>
      <c r="D8803" t="inlineStr">
        <is>
          <t>Bakery Products/Desserts</t>
        </is>
      </c>
      <c r="E8803" s="8" t="n">
        <v>46170</v>
      </c>
      <c r="F8803" t="inlineStr">
        <is>
          <t>Violations were cited in the following area(s).</t>
        </is>
      </c>
      <c r="G8803" t="inlineStr">
        <is>
          <t>06E</t>
        </is>
      </c>
      <c r="H8803" t="inlineStr">
        <is>
          <t>Sanitized equipment or utensil, including in-use food dispensing utensil, improperly used or stored.</t>
        </is>
      </c>
      <c r="I8803" t="inlineStr">
        <is>
          <t>Critical</t>
        </is>
      </c>
      <c r="J8803" t="n">
        <v>58</v>
      </c>
      <c r="L8803" s="9">
        <f>A8803&amp;"-"&amp;TEXT(E8803,"yyyymmdd")</f>
        <v/>
      </c>
    </row>
    <row r="8804">
      <c r="A8804" t="n">
        <v>50097461</v>
      </c>
      <c r="B8804" t="inlineStr">
        <is>
          <t>Manhattan</t>
        </is>
      </c>
      <c r="C8804" t="inlineStr">
        <is>
          <t>10013</t>
        </is>
      </c>
      <c r="D8804" t="inlineStr">
        <is>
          <t>Bakery Products/Desserts</t>
        </is>
      </c>
      <c r="E8804" s="8" t="n">
        <v>46170</v>
      </c>
      <c r="F8804" t="inlineStr">
        <is>
          <t>Violations were cited in the following area(s).</t>
        </is>
      </c>
      <c r="G8804" t="inlineStr">
        <is>
          <t>08A</t>
        </is>
      </c>
      <c r="H8804" t="inlineStr">
        <is>
          <t>Establishment is not free of harborage or conditions conducive to rodents, insects or other pests.</t>
        </is>
      </c>
      <c r="I8804" t="inlineStr">
        <is>
          <t>Not Critical</t>
        </is>
      </c>
      <c r="J8804" t="n">
        <v>58</v>
      </c>
      <c r="L8804" s="9">
        <f>A8804&amp;"-"&amp;TEXT(E8804,"yyyymmdd")</f>
        <v/>
      </c>
    </row>
    <row r="8805">
      <c r="A8805" t="n">
        <v>50097461</v>
      </c>
      <c r="B8805" t="inlineStr">
        <is>
          <t>Manhattan</t>
        </is>
      </c>
      <c r="C8805" t="inlineStr">
        <is>
          <t>10013</t>
        </is>
      </c>
      <c r="D8805" t="inlineStr">
        <is>
          <t>Bakery Products/Desserts</t>
        </is>
      </c>
      <c r="E8805" s="8" t="n">
        <v>46170</v>
      </c>
      <c r="F8805" t="inlineStr">
        <is>
          <t>Violations were cited in the following area(s).</t>
        </is>
      </c>
      <c r="G8805" t="inlineStr">
        <is>
          <t>10B</t>
        </is>
      </c>
      <c r="H8805" t="inlineStr">
        <is>
          <t>Anti-siphonage or back-flow prevention device not provided where required; equipment or floor not properly drained; sewage disposal system in disrepair or not functioning properly. Condensation or liquid waste improperly disposed of.</t>
        </is>
      </c>
      <c r="I8805" t="inlineStr">
        <is>
          <t>Not Critical</t>
        </is>
      </c>
      <c r="J8805" t="n">
        <v>58</v>
      </c>
      <c r="L8805" s="9">
        <f>A8805&amp;"-"&amp;TEXT(E8805,"yyyymmdd")</f>
        <v/>
      </c>
    </row>
    <row r="8806">
      <c r="A8806" t="n">
        <v>50097461</v>
      </c>
      <c r="B8806" t="inlineStr">
        <is>
          <t>Manhattan</t>
        </is>
      </c>
      <c r="C8806" t="inlineStr">
        <is>
          <t>10013</t>
        </is>
      </c>
      <c r="D8806" t="inlineStr">
        <is>
          <t>Bakery Products/Desserts</t>
        </is>
      </c>
      <c r="E8806" s="8" t="n">
        <v>46170</v>
      </c>
      <c r="F8806" t="inlineStr">
        <is>
          <t>Violations were cited in the following area(s).</t>
        </is>
      </c>
      <c r="G8806" t="inlineStr">
        <is>
          <t>10D</t>
        </is>
      </c>
      <c r="H8806" t="inlineStr">
        <is>
          <t>Mechanical or natural ventilation not provided, inadequate, improperly installed, in disrepair or fails to prevent and control excessive build-up of grease, heat, steam condensation, vapors, odors, smoke or fumes.</t>
        </is>
      </c>
      <c r="I8806" t="inlineStr">
        <is>
          <t>Not Critical</t>
        </is>
      </c>
      <c r="J8806" t="n">
        <v>58</v>
      </c>
      <c r="L8806" s="9">
        <f>A8806&amp;"-"&amp;TEXT(E8806,"yyyymmdd")</f>
        <v/>
      </c>
    </row>
    <row r="8807">
      <c r="A8807" t="n">
        <v>50097461</v>
      </c>
      <c r="B8807" t="inlineStr">
        <is>
          <t>Manhattan</t>
        </is>
      </c>
      <c r="C8807" t="inlineStr">
        <is>
          <t>10013</t>
        </is>
      </c>
      <c r="D8807" t="inlineStr">
        <is>
          <t>Bakery Products/Desserts</t>
        </is>
      </c>
      <c r="E8807" s="8" t="n">
        <v>46170</v>
      </c>
      <c r="F8807" t="inlineStr">
        <is>
          <t>Violations were cited in the following area(s).</t>
        </is>
      </c>
      <c r="G8807" t="inlineStr">
        <is>
          <t>10E</t>
        </is>
      </c>
      <c r="H8807" t="inlineStr">
        <is>
          <t>Accurate thermometer not provided or properly located in refrigerated, cold storage or hot holding equipment</t>
        </is>
      </c>
      <c r="I8807" t="inlineStr">
        <is>
          <t>Not Critical</t>
        </is>
      </c>
      <c r="J8807" t="n">
        <v>58</v>
      </c>
      <c r="L8807" s="9">
        <f>A8807&amp;"-"&amp;TEXT(E8807,"yyyymmdd")</f>
        <v/>
      </c>
    </row>
    <row r="8808">
      <c r="A8808" t="n">
        <v>50097461</v>
      </c>
      <c r="B8808" t="inlineStr">
        <is>
          <t>Manhattan</t>
        </is>
      </c>
      <c r="C8808" t="inlineStr">
        <is>
          <t>10013</t>
        </is>
      </c>
      <c r="D8808" t="inlineStr">
        <is>
          <t>Bakery Products/Desserts</t>
        </is>
      </c>
      <c r="E8808" s="8" t="n">
        <v>46170</v>
      </c>
      <c r="F8808" t="inlineStr">
        <is>
          <t>Violations were cited in the following area(s).</t>
        </is>
      </c>
      <c r="G8808" t="inlineStr">
        <is>
          <t>10F</t>
        </is>
      </c>
      <c r="H8808" t="inlineStr">
        <is>
          <t>Non-food contact surface or equipment made of unacceptable material, not kept clean, or not properly sealed, raised, spaced or movable to allow accessibility for cleaning on all sides, above and underneath the unit.</t>
        </is>
      </c>
      <c r="I8808" t="inlineStr">
        <is>
          <t>Not Critical</t>
        </is>
      </c>
      <c r="J8808" t="n">
        <v>58</v>
      </c>
      <c r="L8808" s="9">
        <f>A8808&amp;"-"&amp;TEXT(E8808,"yyyymmdd")</f>
        <v/>
      </c>
    </row>
    <row r="8809">
      <c r="A8809" t="n">
        <v>50105061</v>
      </c>
      <c r="B8809" t="inlineStr">
        <is>
          <t>Queens</t>
        </is>
      </c>
      <c r="C8809" t="inlineStr">
        <is>
          <t>11103</t>
        </is>
      </c>
      <c r="D8809" t="inlineStr">
        <is>
          <t>American</t>
        </is>
      </c>
      <c r="E8809" s="8" t="n">
        <v>46170</v>
      </c>
      <c r="F8809" t="inlineStr">
        <is>
          <t>Violations were cited in the following area(s).</t>
        </is>
      </c>
      <c r="G8809" t="inlineStr">
        <is>
          <t>04J</t>
        </is>
      </c>
      <c r="H8809" t="inlineStr">
        <is>
          <t>Properly scaled and calibrated thermometer or thermocouple not provided or not readily accessible in food preparation and hot/cold holding areas to measure temperatures of TCS foods during cooking, cooling, reheating, and holding.</t>
        </is>
      </c>
      <c r="I8809" t="inlineStr">
        <is>
          <t>Critical</t>
        </is>
      </c>
      <c r="J8809" t="n">
        <v>19</v>
      </c>
      <c r="L8809" s="9">
        <f>A8809&amp;"-"&amp;TEXT(E8809,"yyyymmdd")</f>
        <v/>
      </c>
    </row>
    <row r="8810">
      <c r="A8810" t="n">
        <v>50105061</v>
      </c>
      <c r="B8810" t="inlineStr">
        <is>
          <t>Queens</t>
        </is>
      </c>
      <c r="C8810" t="inlineStr">
        <is>
          <t>11103</t>
        </is>
      </c>
      <c r="D8810" t="inlineStr">
        <is>
          <t>American</t>
        </is>
      </c>
      <c r="E8810" s="8" t="n">
        <v>46170</v>
      </c>
      <c r="F8810" t="inlineStr">
        <is>
          <t>Violations were cited in the following area(s).</t>
        </is>
      </c>
      <c r="G8810" t="inlineStr">
        <is>
          <t>04N</t>
        </is>
      </c>
      <c r="H8810" t="inlineStr">
        <is>
          <t>Filth flies or food/refuse/sewage associated with (FRSA) flies or other nuisance pests in establishment’s food and/or non-food areas. FRSA flies include house flies, blow flies, bottle flies, flesh flies, drain flies, Phorid flies and fruit flies.</t>
        </is>
      </c>
      <c r="I8810" t="inlineStr">
        <is>
          <t>Critical</t>
        </is>
      </c>
      <c r="J8810" t="n">
        <v>19</v>
      </c>
      <c r="L8810" s="9">
        <f>A8810&amp;"-"&amp;TEXT(E8810,"yyyymmdd")</f>
        <v/>
      </c>
    </row>
    <row r="8811">
      <c r="A8811" t="n">
        <v>50105061</v>
      </c>
      <c r="B8811" t="inlineStr">
        <is>
          <t>Queens</t>
        </is>
      </c>
      <c r="C8811" t="inlineStr">
        <is>
          <t>11103</t>
        </is>
      </c>
      <c r="D8811" t="inlineStr">
        <is>
          <t>American</t>
        </is>
      </c>
      <c r="E8811" s="8" t="n">
        <v>46170</v>
      </c>
      <c r="F8811" t="inlineStr">
        <is>
          <t>Violations were cited in the following area(s).</t>
        </is>
      </c>
      <c r="G8811" t="inlineStr">
        <is>
          <t>08A</t>
        </is>
      </c>
      <c r="H8811" t="inlineStr">
        <is>
          <t>Establishment is not free of harborage or conditions conducive to rodents, insects or other pests.</t>
        </is>
      </c>
      <c r="I8811" t="inlineStr">
        <is>
          <t>Not Critical</t>
        </is>
      </c>
      <c r="J8811" t="n">
        <v>19</v>
      </c>
      <c r="L8811" s="9">
        <f>A8811&amp;"-"&amp;TEXT(E8811,"yyyymmdd")</f>
        <v/>
      </c>
    </row>
    <row r="8812">
      <c r="A8812" t="n">
        <v>50105061</v>
      </c>
      <c r="B8812" t="inlineStr">
        <is>
          <t>Queens</t>
        </is>
      </c>
      <c r="C8812" t="inlineStr">
        <is>
          <t>11103</t>
        </is>
      </c>
      <c r="D8812" t="inlineStr">
        <is>
          <t>American</t>
        </is>
      </c>
      <c r="E8812" s="8" t="n">
        <v>46170</v>
      </c>
      <c r="F8812" t="inlineStr">
        <is>
          <t>Violations were cited in the following area(s).</t>
        </is>
      </c>
      <c r="G8812" t="inlineStr">
        <is>
          <t>08B</t>
        </is>
      </c>
      <c r="H8812"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8812" t="inlineStr">
        <is>
          <t>Not Critical</t>
        </is>
      </c>
      <c r="J8812" t="n">
        <v>19</v>
      </c>
      <c r="L8812" s="9">
        <f>A8812&amp;"-"&amp;TEXT(E8812,"yyyymmdd")</f>
        <v/>
      </c>
    </row>
    <row r="8813">
      <c r="A8813" t="n">
        <v>50105061</v>
      </c>
      <c r="B8813" t="inlineStr">
        <is>
          <t>Queens</t>
        </is>
      </c>
      <c r="C8813" t="inlineStr">
        <is>
          <t>11103</t>
        </is>
      </c>
      <c r="D8813" t="inlineStr">
        <is>
          <t>American</t>
        </is>
      </c>
      <c r="E8813" s="8" t="n">
        <v>46170</v>
      </c>
      <c r="F8813" t="inlineStr">
        <is>
          <t>Violations were cited in the following area(s).</t>
        </is>
      </c>
      <c r="G8813" t="inlineStr">
        <is>
          <t>10F</t>
        </is>
      </c>
      <c r="H8813" t="inlineStr">
        <is>
          <t>Non-food contact surface or equipment made of unacceptable material, not kept clean, or not properly sealed, raised, spaced or movable to allow accessibility for cleaning on all sides, above and underneath the unit.</t>
        </is>
      </c>
      <c r="I8813" t="inlineStr">
        <is>
          <t>Not Critical</t>
        </is>
      </c>
      <c r="J8813" t="n">
        <v>19</v>
      </c>
      <c r="L8813" s="9">
        <f>A8813&amp;"-"&amp;TEXT(E8813,"yyyymmdd")</f>
        <v/>
      </c>
    </row>
    <row r="8814">
      <c r="A8814" t="n">
        <v>50107917</v>
      </c>
      <c r="B8814" t="inlineStr">
        <is>
          <t>Bronx</t>
        </is>
      </c>
      <c r="C8814" t="inlineStr">
        <is>
          <t>10459</t>
        </is>
      </c>
      <c r="D8814" t="inlineStr">
        <is>
          <t>Chinese</t>
        </is>
      </c>
      <c r="E8814" s="8" t="n">
        <v>46170</v>
      </c>
      <c r="F8814" t="inlineStr">
        <is>
          <t>Violations were cited in the following area(s).</t>
        </is>
      </c>
      <c r="G8814" t="inlineStr">
        <is>
          <t>04L</t>
        </is>
      </c>
      <c r="H8814" t="inlineStr">
        <is>
          <t>Evidence of mice or live mice in establishment's food or non-food areas.</t>
        </is>
      </c>
      <c r="I8814" t="inlineStr">
        <is>
          <t>Critical</t>
        </is>
      </c>
      <c r="J8814" t="n">
        <v>11</v>
      </c>
      <c r="L8814" s="9">
        <f>A8814&amp;"-"&amp;TEXT(E8814,"yyyymmdd")</f>
        <v/>
      </c>
    </row>
    <row r="8815">
      <c r="A8815" t="n">
        <v>50107917</v>
      </c>
      <c r="B8815" t="inlineStr">
        <is>
          <t>Bronx</t>
        </is>
      </c>
      <c r="C8815" t="inlineStr">
        <is>
          <t>10459</t>
        </is>
      </c>
      <c r="D8815" t="inlineStr">
        <is>
          <t>Chinese</t>
        </is>
      </c>
      <c r="E8815" s="8" t="n">
        <v>46170</v>
      </c>
      <c r="F8815" t="inlineStr">
        <is>
          <t>Violations were cited in the following area(s).</t>
        </is>
      </c>
      <c r="G8815" t="inlineStr">
        <is>
          <t>08A</t>
        </is>
      </c>
      <c r="H8815" t="inlineStr">
        <is>
          <t>Establishment is not free of harborage or conditions conducive to rodents, insects or other pests.</t>
        </is>
      </c>
      <c r="I8815" t="inlineStr">
        <is>
          <t>Not Critical</t>
        </is>
      </c>
      <c r="J8815" t="n">
        <v>11</v>
      </c>
      <c r="L8815" s="9">
        <f>A8815&amp;"-"&amp;TEXT(E8815,"yyyymmdd")</f>
        <v/>
      </c>
    </row>
    <row r="8816">
      <c r="A8816" t="n">
        <v>50107917</v>
      </c>
      <c r="B8816" t="inlineStr">
        <is>
          <t>Bronx</t>
        </is>
      </c>
      <c r="C8816" t="inlineStr">
        <is>
          <t>10459</t>
        </is>
      </c>
      <c r="D8816" t="inlineStr">
        <is>
          <t>Chinese</t>
        </is>
      </c>
      <c r="E8816" s="8" t="n">
        <v>46170</v>
      </c>
      <c r="F8816" t="inlineStr">
        <is>
          <t>Violations were cited in the following area(s).</t>
        </is>
      </c>
      <c r="G8816" t="inlineStr">
        <is>
          <t>10B</t>
        </is>
      </c>
      <c r="H8816" t="inlineStr">
        <is>
          <t>Anti-siphonage or back-flow prevention device not provided where required; equipment or floor not properly drained; sewage disposal system in disrepair or not functioning properly. Condensation or liquid waste improperly disposed of.</t>
        </is>
      </c>
      <c r="I8816" t="inlineStr">
        <is>
          <t>Not Critical</t>
        </is>
      </c>
      <c r="J8816" t="n">
        <v>11</v>
      </c>
      <c r="L8816" s="9">
        <f>A8816&amp;"-"&amp;TEXT(E8816,"yyyymmdd")</f>
        <v/>
      </c>
    </row>
    <row r="8817">
      <c r="A8817" t="n">
        <v>50109132</v>
      </c>
      <c r="B8817" t="inlineStr">
        <is>
          <t>Manhattan</t>
        </is>
      </c>
      <c r="C8817" t="inlineStr">
        <is>
          <t>10017</t>
        </is>
      </c>
      <c r="D8817" t="inlineStr">
        <is>
          <t>French</t>
        </is>
      </c>
      <c r="E8817" s="8" t="n">
        <v>46170</v>
      </c>
      <c r="F8817" t="inlineStr">
        <is>
          <t>Violations were cited in the following area(s).</t>
        </is>
      </c>
      <c r="G8817" t="inlineStr">
        <is>
          <t>08C</t>
        </is>
      </c>
      <c r="H8817" t="inlineStr">
        <is>
          <t>Pesticide not properly labeled or used by unlicensed individual. Pesticide, other toxic chemical improperly used/stored. Unprotected, unlocked bait station used.</t>
        </is>
      </c>
      <c r="I8817" t="inlineStr">
        <is>
          <t>Not Critical</t>
        </is>
      </c>
      <c r="J8817" t="n">
        <v>5</v>
      </c>
      <c r="K8817" t="inlineStr">
        <is>
          <t>A</t>
        </is>
      </c>
      <c r="L8817" s="9">
        <f>A8817&amp;"-"&amp;TEXT(E8817,"yyyymmdd")</f>
        <v/>
      </c>
    </row>
    <row r="8818">
      <c r="A8818" t="n">
        <v>50109132</v>
      </c>
      <c r="B8818" t="inlineStr">
        <is>
          <t>Manhattan</t>
        </is>
      </c>
      <c r="C8818" t="inlineStr">
        <is>
          <t>10017</t>
        </is>
      </c>
      <c r="D8818" t="inlineStr">
        <is>
          <t>French</t>
        </is>
      </c>
      <c r="E8818" s="8" t="n">
        <v>46170</v>
      </c>
      <c r="F8818" t="inlineStr">
        <is>
          <t>Violations were cited in the following area(s).</t>
        </is>
      </c>
      <c r="G8818" t="inlineStr">
        <is>
          <t>10F</t>
        </is>
      </c>
      <c r="H8818" t="inlineStr">
        <is>
          <t>Non-food contact surface or equipment made of unacceptable material, not kept clean, or not properly sealed, raised, spaced or movable to allow accessibility for cleaning on all sides, above and underneath the unit.</t>
        </is>
      </c>
      <c r="I8818" t="inlineStr">
        <is>
          <t>Not Critical</t>
        </is>
      </c>
      <c r="J8818" t="n">
        <v>5</v>
      </c>
      <c r="K8818" t="inlineStr">
        <is>
          <t>A</t>
        </is>
      </c>
      <c r="L8818" s="9">
        <f>A8818&amp;"-"&amp;TEXT(E8818,"yyyymmdd")</f>
        <v/>
      </c>
    </row>
    <row r="8819">
      <c r="A8819" t="n">
        <v>50109757</v>
      </c>
      <c r="B8819" t="inlineStr">
        <is>
          <t>Brooklyn</t>
        </is>
      </c>
      <c r="C8819" t="inlineStr">
        <is>
          <t>11235</t>
        </is>
      </c>
      <c r="D8819" t="inlineStr">
        <is>
          <t>Japanese</t>
        </is>
      </c>
      <c r="E8819" s="8" t="n">
        <v>46170</v>
      </c>
      <c r="F8819" t="inlineStr">
        <is>
          <t>Violations were cited in the following area(s).</t>
        </is>
      </c>
      <c r="G8819" t="inlineStr">
        <is>
          <t>10B</t>
        </is>
      </c>
      <c r="H8819" t="inlineStr">
        <is>
          <t>Anti-siphonage or back-flow prevention device not provided where required; equipment or floor not properly drained; sewage disposal system in disrepair or not functioning properly. Condensation or liquid waste improperly disposed of.</t>
        </is>
      </c>
      <c r="I8819" t="inlineStr">
        <is>
          <t>Not Critical</t>
        </is>
      </c>
      <c r="J8819" t="n">
        <v>4</v>
      </c>
      <c r="K8819" t="inlineStr">
        <is>
          <t>A</t>
        </is>
      </c>
      <c r="L8819" s="9">
        <f>A8819&amp;"-"&amp;TEXT(E8819,"yyyymmdd")</f>
        <v/>
      </c>
    </row>
    <row r="8820">
      <c r="A8820" t="n">
        <v>50109757</v>
      </c>
      <c r="B8820" t="inlineStr">
        <is>
          <t>Brooklyn</t>
        </is>
      </c>
      <c r="C8820" t="inlineStr">
        <is>
          <t>11235</t>
        </is>
      </c>
      <c r="D8820" t="inlineStr">
        <is>
          <t>Japanese</t>
        </is>
      </c>
      <c r="E8820" s="8" t="n">
        <v>46170</v>
      </c>
      <c r="F8820" t="inlineStr">
        <is>
          <t>Violations were cited in the following area(s).</t>
        </is>
      </c>
      <c r="G8820" t="inlineStr">
        <is>
          <t>10E</t>
        </is>
      </c>
      <c r="H8820" t="inlineStr">
        <is>
          <t>Accurate thermometer not provided or properly located in refrigerated, cold storage or hot holding equipment</t>
        </is>
      </c>
      <c r="I8820" t="inlineStr">
        <is>
          <t>Not Critical</t>
        </is>
      </c>
      <c r="J8820" t="n">
        <v>4</v>
      </c>
      <c r="K8820" t="inlineStr">
        <is>
          <t>A</t>
        </is>
      </c>
      <c r="L8820" s="9">
        <f>A8820&amp;"-"&amp;TEXT(E8820,"yyyymmdd")</f>
        <v/>
      </c>
    </row>
    <row r="8821">
      <c r="A8821" t="n">
        <v>50109916</v>
      </c>
      <c r="B8821" t="inlineStr">
        <is>
          <t>Manhattan</t>
        </is>
      </c>
      <c r="C8821" t="inlineStr">
        <is>
          <t>10014</t>
        </is>
      </c>
      <c r="D8821" t="inlineStr">
        <is>
          <t>Italian</t>
        </is>
      </c>
      <c r="E8821" s="8" t="n">
        <v>46170</v>
      </c>
      <c r="F8821" t="inlineStr">
        <is>
          <t>Violations were cited in the following area(s).</t>
        </is>
      </c>
      <c r="G8821" t="inlineStr">
        <is>
          <t>06C</t>
        </is>
      </c>
      <c r="H882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821" t="inlineStr">
        <is>
          <t>Critical</t>
        </is>
      </c>
      <c r="J8821" t="n">
        <v>13</v>
      </c>
      <c r="K8821" t="inlineStr">
        <is>
          <t>A</t>
        </is>
      </c>
      <c r="L8821" s="9">
        <f>A8821&amp;"-"&amp;TEXT(E8821,"yyyymmdd")</f>
        <v/>
      </c>
    </row>
    <row r="8822">
      <c r="A8822" t="n">
        <v>50109916</v>
      </c>
      <c r="B8822" t="inlineStr">
        <is>
          <t>Manhattan</t>
        </is>
      </c>
      <c r="C8822" t="inlineStr">
        <is>
          <t>10014</t>
        </is>
      </c>
      <c r="D8822" t="inlineStr">
        <is>
          <t>Italian</t>
        </is>
      </c>
      <c r="E8822" s="8" t="n">
        <v>46170</v>
      </c>
      <c r="F8822" t="inlineStr">
        <is>
          <t>Violations were cited in the following area(s).</t>
        </is>
      </c>
      <c r="G8822" t="inlineStr">
        <is>
          <t>06E</t>
        </is>
      </c>
      <c r="H8822" t="inlineStr">
        <is>
          <t>Sanitized equipment or utensil, including in-use food dispensing utensil, improperly used or stored.</t>
        </is>
      </c>
      <c r="I8822" t="inlineStr">
        <is>
          <t>Critical</t>
        </is>
      </c>
      <c r="J8822" t="n">
        <v>13</v>
      </c>
      <c r="K8822" t="inlineStr">
        <is>
          <t>A</t>
        </is>
      </c>
      <c r="L8822" s="9">
        <f>A8822&amp;"-"&amp;TEXT(E8822,"yyyymmdd")</f>
        <v/>
      </c>
    </row>
    <row r="8823">
      <c r="A8823" t="n">
        <v>50109916</v>
      </c>
      <c r="B8823" t="inlineStr">
        <is>
          <t>Manhattan</t>
        </is>
      </c>
      <c r="C8823" t="inlineStr">
        <is>
          <t>10014</t>
        </is>
      </c>
      <c r="D8823" t="inlineStr">
        <is>
          <t>Italian</t>
        </is>
      </c>
      <c r="E8823" s="8" t="n">
        <v>46170</v>
      </c>
      <c r="F8823" t="inlineStr">
        <is>
          <t>Violations were cited in the following area(s).</t>
        </is>
      </c>
      <c r="G8823" t="inlineStr">
        <is>
          <t>10B</t>
        </is>
      </c>
      <c r="H8823" t="inlineStr">
        <is>
          <t>Anti-siphonage or back-flow prevention device not provided where required; equipment or floor not properly drained; sewage disposal system in disrepair or not functioning properly. Condensation or liquid waste improperly disposed of.</t>
        </is>
      </c>
      <c r="I8823" t="inlineStr">
        <is>
          <t>Not Critical</t>
        </is>
      </c>
      <c r="J8823" t="n">
        <v>13</v>
      </c>
      <c r="K8823" t="inlineStr">
        <is>
          <t>A</t>
        </is>
      </c>
      <c r="L8823" s="9">
        <f>A8823&amp;"-"&amp;TEXT(E8823,"yyyymmdd")</f>
        <v/>
      </c>
    </row>
    <row r="8824">
      <c r="A8824" t="n">
        <v>50110690</v>
      </c>
      <c r="B8824" t="inlineStr">
        <is>
          <t>Manhattan</t>
        </is>
      </c>
      <c r="C8824" t="inlineStr">
        <is>
          <t>10002</t>
        </is>
      </c>
      <c r="D8824" t="inlineStr">
        <is>
          <t>Coffee/Tea</t>
        </is>
      </c>
      <c r="E8824" s="8" t="n">
        <v>46170</v>
      </c>
      <c r="F8824" t="inlineStr">
        <is>
          <t>Violations were cited in the following area(s).</t>
        </is>
      </c>
      <c r="G8824" t="inlineStr">
        <is>
          <t>02B</t>
        </is>
      </c>
      <c r="H8824" t="inlineStr">
        <is>
          <t>Hot TCS food item not held at or above 140 °F.</t>
        </is>
      </c>
      <c r="I8824" t="inlineStr">
        <is>
          <t>Critical</t>
        </is>
      </c>
      <c r="J8824" t="n">
        <v>32</v>
      </c>
      <c r="L8824" s="9">
        <f>A8824&amp;"-"&amp;TEXT(E8824,"yyyymmdd")</f>
        <v/>
      </c>
    </row>
    <row r="8825">
      <c r="A8825" t="n">
        <v>50110690</v>
      </c>
      <c r="B8825" t="inlineStr">
        <is>
          <t>Manhattan</t>
        </is>
      </c>
      <c r="C8825" t="inlineStr">
        <is>
          <t>10002</t>
        </is>
      </c>
      <c r="D8825" t="inlineStr">
        <is>
          <t>Coffee/Tea</t>
        </is>
      </c>
      <c r="E8825" s="8" t="n">
        <v>46170</v>
      </c>
      <c r="F8825" t="inlineStr">
        <is>
          <t>Violations were cited in the following area(s).</t>
        </is>
      </c>
      <c r="G8825" t="inlineStr">
        <is>
          <t>05D</t>
        </is>
      </c>
      <c r="H882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825" t="inlineStr">
        <is>
          <t>Critical</t>
        </is>
      </c>
      <c r="J8825" t="n">
        <v>32</v>
      </c>
      <c r="L8825" s="9">
        <f>A8825&amp;"-"&amp;TEXT(E8825,"yyyymmdd")</f>
        <v/>
      </c>
    </row>
    <row r="8826">
      <c r="A8826" t="n">
        <v>50110690</v>
      </c>
      <c r="B8826" t="inlineStr">
        <is>
          <t>Manhattan</t>
        </is>
      </c>
      <c r="C8826" t="inlineStr">
        <is>
          <t>10002</t>
        </is>
      </c>
      <c r="D8826" t="inlineStr">
        <is>
          <t>Coffee/Tea</t>
        </is>
      </c>
      <c r="E8826" s="8" t="n">
        <v>46170</v>
      </c>
      <c r="F8826" t="inlineStr">
        <is>
          <t>Violations were cited in the following area(s).</t>
        </is>
      </c>
      <c r="G8826" t="inlineStr">
        <is>
          <t>06C</t>
        </is>
      </c>
      <c r="H882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826" t="inlineStr">
        <is>
          <t>Critical</t>
        </is>
      </c>
      <c r="J8826" t="n">
        <v>32</v>
      </c>
      <c r="L8826" s="9">
        <f>A8826&amp;"-"&amp;TEXT(E8826,"yyyymmdd")</f>
        <v/>
      </c>
    </row>
    <row r="8827">
      <c r="A8827" t="n">
        <v>50110690</v>
      </c>
      <c r="B8827" t="inlineStr">
        <is>
          <t>Manhattan</t>
        </is>
      </c>
      <c r="C8827" t="inlineStr">
        <is>
          <t>10002</t>
        </is>
      </c>
      <c r="D8827" t="inlineStr">
        <is>
          <t>Coffee/Tea</t>
        </is>
      </c>
      <c r="E8827" s="8" t="n">
        <v>46170</v>
      </c>
      <c r="F8827" t="inlineStr">
        <is>
          <t>Violations were cited in the following area(s).</t>
        </is>
      </c>
      <c r="G8827" t="inlineStr">
        <is>
          <t>06D</t>
        </is>
      </c>
      <c r="H8827" t="inlineStr">
        <is>
          <t>Food contact surface not properly washed, rinsed and sanitized after each use and following any activity when contamination may have occurred.</t>
        </is>
      </c>
      <c r="I8827" t="inlineStr">
        <is>
          <t>Critical</t>
        </is>
      </c>
      <c r="J8827" t="n">
        <v>32</v>
      </c>
      <c r="L8827" s="9">
        <f>A8827&amp;"-"&amp;TEXT(E8827,"yyyymmdd")</f>
        <v/>
      </c>
    </row>
    <row r="8828">
      <c r="A8828" t="n">
        <v>50113496</v>
      </c>
      <c r="B8828" t="inlineStr">
        <is>
          <t>Bronx</t>
        </is>
      </c>
      <c r="C8828" t="inlineStr">
        <is>
          <t>10457</t>
        </is>
      </c>
      <c r="D8828" t="inlineStr">
        <is>
          <t>African</t>
        </is>
      </c>
      <c r="E8828" s="8" t="n">
        <v>46170</v>
      </c>
      <c r="F8828" t="inlineStr">
        <is>
          <t>Violations were cited in the following area(s).</t>
        </is>
      </c>
      <c r="G8828" t="inlineStr">
        <is>
          <t>02B</t>
        </is>
      </c>
      <c r="H8828" t="inlineStr">
        <is>
          <t>Hot TCS food item not held at or above 140 °F.</t>
        </is>
      </c>
      <c r="I8828" t="inlineStr">
        <is>
          <t>Critical</t>
        </is>
      </c>
      <c r="J8828" t="n">
        <v>29</v>
      </c>
      <c r="L8828" s="9">
        <f>A8828&amp;"-"&amp;TEXT(E8828,"yyyymmdd")</f>
        <v/>
      </c>
    </row>
    <row r="8829">
      <c r="A8829" t="n">
        <v>50113496</v>
      </c>
      <c r="B8829" t="inlineStr">
        <is>
          <t>Bronx</t>
        </is>
      </c>
      <c r="C8829" t="inlineStr">
        <is>
          <t>10457</t>
        </is>
      </c>
      <c r="D8829" t="inlineStr">
        <is>
          <t>African</t>
        </is>
      </c>
      <c r="E8829" s="8" t="n">
        <v>46170</v>
      </c>
      <c r="F8829" t="inlineStr">
        <is>
          <t>Violations were cited in the following area(s).</t>
        </is>
      </c>
      <c r="G8829" t="inlineStr">
        <is>
          <t>04L</t>
        </is>
      </c>
      <c r="H8829" t="inlineStr">
        <is>
          <t>Evidence of mice or live mice in establishment's food or non-food areas.</t>
        </is>
      </c>
      <c r="I8829" t="inlineStr">
        <is>
          <t>Critical</t>
        </is>
      </c>
      <c r="J8829" t="n">
        <v>29</v>
      </c>
      <c r="L8829" s="9">
        <f>A8829&amp;"-"&amp;TEXT(E8829,"yyyymmdd")</f>
        <v/>
      </c>
    </row>
    <row r="8830">
      <c r="A8830" t="n">
        <v>50113496</v>
      </c>
      <c r="B8830" t="inlineStr">
        <is>
          <t>Bronx</t>
        </is>
      </c>
      <c r="C8830" t="inlineStr">
        <is>
          <t>10457</t>
        </is>
      </c>
      <c r="D8830" t="inlineStr">
        <is>
          <t>African</t>
        </is>
      </c>
      <c r="E8830" s="8" t="n">
        <v>46170</v>
      </c>
      <c r="F8830" t="inlineStr">
        <is>
          <t>Violations were cited in the following area(s).</t>
        </is>
      </c>
      <c r="G8830" t="inlineStr">
        <is>
          <t>04M</t>
        </is>
      </c>
      <c r="H8830" t="inlineStr">
        <is>
          <t>Live roaches in facility's food or non-food area.</t>
        </is>
      </c>
      <c r="I8830" t="inlineStr">
        <is>
          <t>Critical</t>
        </is>
      </c>
      <c r="J8830" t="n">
        <v>29</v>
      </c>
      <c r="L8830" s="9">
        <f>A8830&amp;"-"&amp;TEXT(E8830,"yyyymmdd")</f>
        <v/>
      </c>
    </row>
    <row r="8831">
      <c r="A8831" t="n">
        <v>50113496</v>
      </c>
      <c r="B8831" t="inlineStr">
        <is>
          <t>Bronx</t>
        </is>
      </c>
      <c r="C8831" t="inlineStr">
        <is>
          <t>10457</t>
        </is>
      </c>
      <c r="D8831" t="inlineStr">
        <is>
          <t>African</t>
        </is>
      </c>
      <c r="E8831" s="8" t="n">
        <v>46170</v>
      </c>
      <c r="F8831" t="inlineStr">
        <is>
          <t>Violations were cited in the following area(s).</t>
        </is>
      </c>
      <c r="G8831" t="inlineStr">
        <is>
          <t>06C</t>
        </is>
      </c>
      <c r="H883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831" t="inlineStr">
        <is>
          <t>Critical</t>
        </is>
      </c>
      <c r="J8831" t="n">
        <v>29</v>
      </c>
      <c r="L8831" s="9">
        <f>A8831&amp;"-"&amp;TEXT(E8831,"yyyymmdd")</f>
        <v/>
      </c>
    </row>
    <row r="8832">
      <c r="A8832" t="n">
        <v>50113496</v>
      </c>
      <c r="B8832" t="inlineStr">
        <is>
          <t>Bronx</t>
        </is>
      </c>
      <c r="C8832" t="inlineStr">
        <is>
          <t>10457</t>
        </is>
      </c>
      <c r="D8832" t="inlineStr">
        <is>
          <t>African</t>
        </is>
      </c>
      <c r="E8832" s="8" t="n">
        <v>46170</v>
      </c>
      <c r="F8832" t="inlineStr">
        <is>
          <t>Violations were cited in the following area(s).</t>
        </is>
      </c>
      <c r="G8832" t="inlineStr">
        <is>
          <t>08A</t>
        </is>
      </c>
      <c r="H8832" t="inlineStr">
        <is>
          <t>Establishment is not free of harborage or conditions conducive to rodents, insects or other pests.</t>
        </is>
      </c>
      <c r="I8832" t="inlineStr">
        <is>
          <t>Not Critical</t>
        </is>
      </c>
      <c r="J8832" t="n">
        <v>29</v>
      </c>
      <c r="L8832" s="9">
        <f>A8832&amp;"-"&amp;TEXT(E8832,"yyyymmdd")</f>
        <v/>
      </c>
    </row>
    <row r="8833">
      <c r="A8833" t="n">
        <v>50113496</v>
      </c>
      <c r="B8833" t="inlineStr">
        <is>
          <t>Bronx</t>
        </is>
      </c>
      <c r="C8833" t="inlineStr">
        <is>
          <t>10457</t>
        </is>
      </c>
      <c r="D8833" t="inlineStr">
        <is>
          <t>African</t>
        </is>
      </c>
      <c r="E8833" s="8" t="n">
        <v>46170</v>
      </c>
      <c r="F8833" t="inlineStr">
        <is>
          <t>Violations were cited in the following area(s).</t>
        </is>
      </c>
      <c r="G8833" t="inlineStr">
        <is>
          <t>09E</t>
        </is>
      </c>
      <c r="H8833" t="inlineStr">
        <is>
          <t>Wash hands sign not posted near or above hand washing sink.</t>
        </is>
      </c>
      <c r="I8833" t="inlineStr">
        <is>
          <t>Not Critical</t>
        </is>
      </c>
      <c r="J8833" t="n">
        <v>29</v>
      </c>
      <c r="L8833" s="9">
        <f>A8833&amp;"-"&amp;TEXT(E8833,"yyyymmdd")</f>
        <v/>
      </c>
    </row>
    <row r="8834">
      <c r="A8834" t="n">
        <v>50113496</v>
      </c>
      <c r="B8834" t="inlineStr">
        <is>
          <t>Bronx</t>
        </is>
      </c>
      <c r="C8834" t="inlineStr">
        <is>
          <t>10457</t>
        </is>
      </c>
      <c r="D8834" t="inlineStr">
        <is>
          <t>African</t>
        </is>
      </c>
      <c r="E8834" s="8" t="n">
        <v>46170</v>
      </c>
      <c r="F8834" t="inlineStr">
        <is>
          <t>Violations were cited in the following area(s).</t>
        </is>
      </c>
      <c r="G8834" t="inlineStr">
        <is>
          <t>10F</t>
        </is>
      </c>
      <c r="H8834" t="inlineStr">
        <is>
          <t>Non-food contact surface or equipment made of unacceptable material, not kept clean, or not properly sealed, raised, spaced or movable to allow accessibility for cleaning on all sides, above and underneath the unit.</t>
        </is>
      </c>
      <c r="I8834" t="inlineStr">
        <is>
          <t>Not Critical</t>
        </is>
      </c>
      <c r="J8834" t="n">
        <v>29</v>
      </c>
      <c r="L8834" s="9">
        <f>A8834&amp;"-"&amp;TEXT(E8834,"yyyymmdd")</f>
        <v/>
      </c>
    </row>
    <row r="8835">
      <c r="A8835" t="n">
        <v>50117053</v>
      </c>
      <c r="B8835" t="inlineStr">
        <is>
          <t>Queens</t>
        </is>
      </c>
      <c r="C8835" t="inlineStr">
        <is>
          <t>11361</t>
        </is>
      </c>
      <c r="D8835" t="inlineStr">
        <is>
          <t>Japanese</t>
        </is>
      </c>
      <c r="E8835" s="8" t="n">
        <v>46170</v>
      </c>
      <c r="F8835" t="inlineStr">
        <is>
          <t>Violations were cited in the following area(s).</t>
        </is>
      </c>
      <c r="G8835" t="inlineStr">
        <is>
          <t>02G</t>
        </is>
      </c>
      <c r="H8835" t="inlineStr">
        <is>
          <t>Cold TCS food item held above 41 °F; smoked or processed fish held above 38 °F; intact raw eggs held above 45 °F; or reduced oxygen packaged (ROP) TCS foods held above required temperatures except during active necessary preparation.</t>
        </is>
      </c>
      <c r="I8835" t="inlineStr">
        <is>
          <t>Critical</t>
        </is>
      </c>
      <c r="J8835" t="n">
        <v>37</v>
      </c>
      <c r="L8835" s="9">
        <f>A8835&amp;"-"&amp;TEXT(E8835,"yyyymmdd")</f>
        <v/>
      </c>
    </row>
    <row r="8836">
      <c r="A8836" t="n">
        <v>50117053</v>
      </c>
      <c r="B8836" t="inlineStr">
        <is>
          <t>Queens</t>
        </is>
      </c>
      <c r="C8836" t="inlineStr">
        <is>
          <t>11361</t>
        </is>
      </c>
      <c r="D8836" t="inlineStr">
        <is>
          <t>Japanese</t>
        </is>
      </c>
      <c r="E8836" s="8" t="n">
        <v>46170</v>
      </c>
      <c r="F8836" t="inlineStr">
        <is>
          <t>Violations were cited in the following area(s).</t>
        </is>
      </c>
      <c r="G8836" t="inlineStr">
        <is>
          <t>05D</t>
        </is>
      </c>
      <c r="H883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836" t="inlineStr">
        <is>
          <t>Critical</t>
        </is>
      </c>
      <c r="J8836" t="n">
        <v>37</v>
      </c>
      <c r="L8836" s="9">
        <f>A8836&amp;"-"&amp;TEXT(E8836,"yyyymmdd")</f>
        <v/>
      </c>
    </row>
    <row r="8837">
      <c r="A8837" t="n">
        <v>50117053</v>
      </c>
      <c r="B8837" t="inlineStr">
        <is>
          <t>Queens</t>
        </is>
      </c>
      <c r="C8837" t="inlineStr">
        <is>
          <t>11361</t>
        </is>
      </c>
      <c r="D8837" t="inlineStr">
        <is>
          <t>Japanese</t>
        </is>
      </c>
      <c r="E8837" s="8" t="n">
        <v>46170</v>
      </c>
      <c r="F8837" t="inlineStr">
        <is>
          <t>Violations were cited in the following area(s).</t>
        </is>
      </c>
      <c r="G8837" t="inlineStr">
        <is>
          <t>06C</t>
        </is>
      </c>
      <c r="H883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837" t="inlineStr">
        <is>
          <t>Critical</t>
        </is>
      </c>
      <c r="J8837" t="n">
        <v>37</v>
      </c>
      <c r="L8837" s="9">
        <f>A8837&amp;"-"&amp;TEXT(E8837,"yyyymmdd")</f>
        <v/>
      </c>
    </row>
    <row r="8838">
      <c r="A8838" t="n">
        <v>50117053</v>
      </c>
      <c r="B8838" t="inlineStr">
        <is>
          <t>Queens</t>
        </is>
      </c>
      <c r="C8838" t="inlineStr">
        <is>
          <t>11361</t>
        </is>
      </c>
      <c r="D8838" t="inlineStr">
        <is>
          <t>Japanese</t>
        </is>
      </c>
      <c r="E8838" s="8" t="n">
        <v>46170</v>
      </c>
      <c r="F8838" t="inlineStr">
        <is>
          <t>Violations were cited in the following area(s).</t>
        </is>
      </c>
      <c r="G8838" t="inlineStr">
        <is>
          <t>06D</t>
        </is>
      </c>
      <c r="H8838" t="inlineStr">
        <is>
          <t>Food contact surface not properly washed, rinsed and sanitized after each use and following any activity when contamination may have occurred.</t>
        </is>
      </c>
      <c r="I8838" t="inlineStr">
        <is>
          <t>Critical</t>
        </is>
      </c>
      <c r="J8838" t="n">
        <v>37</v>
      </c>
      <c r="L8838" s="9">
        <f>A8838&amp;"-"&amp;TEXT(E8838,"yyyymmdd")</f>
        <v/>
      </c>
    </row>
    <row r="8839">
      <c r="A8839" t="n">
        <v>50117053</v>
      </c>
      <c r="B8839" t="inlineStr">
        <is>
          <t>Queens</t>
        </is>
      </c>
      <c r="C8839" t="inlineStr">
        <is>
          <t>11361</t>
        </is>
      </c>
      <c r="D8839" t="inlineStr">
        <is>
          <t>Japanese</t>
        </is>
      </c>
      <c r="E8839" s="8" t="n">
        <v>46170</v>
      </c>
      <c r="F8839" t="inlineStr">
        <is>
          <t>Violations were cited in the following area(s).</t>
        </is>
      </c>
      <c r="G8839" t="inlineStr">
        <is>
          <t>10F</t>
        </is>
      </c>
      <c r="H8839" t="inlineStr">
        <is>
          <t>Non-food contact surface or equipment made of unacceptable material, not kept clean, or not properly sealed, raised, spaced or movable to allow accessibility for cleaning on all sides, above and underneath the unit.</t>
        </is>
      </c>
      <c r="I8839" t="inlineStr">
        <is>
          <t>Not Critical</t>
        </is>
      </c>
      <c r="J8839" t="n">
        <v>37</v>
      </c>
      <c r="L8839" s="9">
        <f>A8839&amp;"-"&amp;TEXT(E8839,"yyyymmdd")</f>
        <v/>
      </c>
    </row>
    <row r="8840">
      <c r="A8840" t="n">
        <v>50117053</v>
      </c>
      <c r="B8840" t="inlineStr">
        <is>
          <t>Queens</t>
        </is>
      </c>
      <c r="C8840" t="inlineStr">
        <is>
          <t>11361</t>
        </is>
      </c>
      <c r="D8840" t="inlineStr">
        <is>
          <t>Japanese</t>
        </is>
      </c>
      <c r="E8840" s="8" t="n">
        <v>46170</v>
      </c>
      <c r="F8840" t="inlineStr">
        <is>
          <t>Violations were cited in the following area(s).</t>
        </is>
      </c>
      <c r="G8840" t="inlineStr">
        <is>
          <t>10G</t>
        </is>
      </c>
      <c r="H8840" t="inlineStr">
        <is>
          <t>Dishwashing and ware washing: Cleaning and sanitizing of tableware, including dishes, utensils, and equipment deficient.</t>
        </is>
      </c>
      <c r="I8840" t="inlineStr">
        <is>
          <t>Not Critical</t>
        </is>
      </c>
      <c r="J8840" t="n">
        <v>37</v>
      </c>
      <c r="L8840" s="9">
        <f>A8840&amp;"-"&amp;TEXT(E8840,"yyyymmdd")</f>
        <v/>
      </c>
    </row>
    <row r="8841">
      <c r="A8841" t="n">
        <v>50117456</v>
      </c>
      <c r="B8841" t="inlineStr">
        <is>
          <t>Queens</t>
        </is>
      </c>
      <c r="C8841" t="inlineStr">
        <is>
          <t>11385</t>
        </is>
      </c>
      <c r="D8841" t="inlineStr">
        <is>
          <t>Chicken</t>
        </is>
      </c>
      <c r="E8841" s="8" t="n">
        <v>46170</v>
      </c>
      <c r="F8841" t="inlineStr">
        <is>
          <t>Violations were cited in the following area(s).</t>
        </is>
      </c>
      <c r="G8841" t="inlineStr">
        <is>
          <t>04N</t>
        </is>
      </c>
      <c r="H8841" t="inlineStr">
        <is>
          <t>Filth flies or food/refuse/sewage associated with (FRSA) flies or other nuisance pests in establishment’s food and/or non-food areas. FRSA flies include house flies, blow flies, bottle flies, flesh flies, drain flies, Phorid flies and fruit flies.</t>
        </is>
      </c>
      <c r="I8841" t="inlineStr">
        <is>
          <t>Critical</t>
        </is>
      </c>
      <c r="J8841" t="n">
        <v>13</v>
      </c>
      <c r="K8841" t="inlineStr">
        <is>
          <t>A</t>
        </is>
      </c>
      <c r="L8841" s="9">
        <f>A8841&amp;"-"&amp;TEXT(E8841,"yyyymmdd")</f>
        <v/>
      </c>
    </row>
    <row r="8842">
      <c r="A8842" t="n">
        <v>50117456</v>
      </c>
      <c r="B8842" t="inlineStr">
        <is>
          <t>Queens</t>
        </is>
      </c>
      <c r="C8842" t="inlineStr">
        <is>
          <t>11385</t>
        </is>
      </c>
      <c r="D8842" t="inlineStr">
        <is>
          <t>Chicken</t>
        </is>
      </c>
      <c r="E8842" s="8" t="n">
        <v>46170</v>
      </c>
      <c r="F8842" t="inlineStr">
        <is>
          <t>Violations were cited in the following area(s).</t>
        </is>
      </c>
      <c r="G8842" t="inlineStr">
        <is>
          <t>08A</t>
        </is>
      </c>
      <c r="H8842" t="inlineStr">
        <is>
          <t>Establishment is not free of harborage or conditions conducive to rodents, insects or other pests.</t>
        </is>
      </c>
      <c r="I8842" t="inlineStr">
        <is>
          <t>Not Critical</t>
        </is>
      </c>
      <c r="J8842" t="n">
        <v>13</v>
      </c>
      <c r="K8842" t="inlineStr">
        <is>
          <t>A</t>
        </is>
      </c>
      <c r="L8842" s="9">
        <f>A8842&amp;"-"&amp;TEXT(E8842,"yyyymmdd")</f>
        <v/>
      </c>
    </row>
    <row r="8843">
      <c r="A8843" t="n">
        <v>50117456</v>
      </c>
      <c r="B8843" t="inlineStr">
        <is>
          <t>Queens</t>
        </is>
      </c>
      <c r="C8843" t="inlineStr">
        <is>
          <t>11385</t>
        </is>
      </c>
      <c r="D8843" t="inlineStr">
        <is>
          <t>Chicken</t>
        </is>
      </c>
      <c r="E8843" s="8" t="n">
        <v>46170</v>
      </c>
      <c r="F8843" t="inlineStr">
        <is>
          <t>Violations were cited in the following area(s).</t>
        </is>
      </c>
      <c r="G8843" t="inlineStr">
        <is>
          <t>10F</t>
        </is>
      </c>
      <c r="H8843" t="inlineStr">
        <is>
          <t>Non-food contact surface or equipment made of unacceptable material, not kept clean, or not properly sealed, raised, spaced or movable to allow accessibility for cleaning on all sides, above and underneath the unit.</t>
        </is>
      </c>
      <c r="I8843" t="inlineStr">
        <is>
          <t>Not Critical</t>
        </is>
      </c>
      <c r="J8843" t="n">
        <v>13</v>
      </c>
      <c r="K8843" t="inlineStr">
        <is>
          <t>A</t>
        </is>
      </c>
      <c r="L8843" s="9">
        <f>A8843&amp;"-"&amp;TEXT(E8843,"yyyymmdd")</f>
        <v/>
      </c>
    </row>
    <row r="8844">
      <c r="A8844" t="n">
        <v>50121526</v>
      </c>
      <c r="B8844" t="inlineStr">
        <is>
          <t>Manhattan</t>
        </is>
      </c>
      <c r="C8844" t="inlineStr">
        <is>
          <t>10026</t>
        </is>
      </c>
      <c r="D8844" t="inlineStr">
        <is>
          <t>African</t>
        </is>
      </c>
      <c r="E8844" s="8" t="n">
        <v>46170</v>
      </c>
      <c r="F8844" t="inlineStr">
        <is>
          <t>Violations were cited in the following area(s).</t>
        </is>
      </c>
      <c r="G8844" t="inlineStr">
        <is>
          <t>04A</t>
        </is>
      </c>
      <c r="H8844" t="inlineStr">
        <is>
          <t>Food Protection Certificate (FPC) not held by manager or supervisor of food operations.</t>
        </is>
      </c>
      <c r="I8844" t="inlineStr">
        <is>
          <t>Critical</t>
        </is>
      </c>
      <c r="J8844" t="n">
        <v>20</v>
      </c>
      <c r="L8844" s="9">
        <f>A8844&amp;"-"&amp;TEXT(E8844,"yyyymmdd")</f>
        <v/>
      </c>
    </row>
    <row r="8845">
      <c r="A8845" t="n">
        <v>50121526</v>
      </c>
      <c r="B8845" t="inlineStr">
        <is>
          <t>Manhattan</t>
        </is>
      </c>
      <c r="C8845" t="inlineStr">
        <is>
          <t>10026</t>
        </is>
      </c>
      <c r="D8845" t="inlineStr">
        <is>
          <t>African</t>
        </is>
      </c>
      <c r="E8845" s="8" t="n">
        <v>46170</v>
      </c>
      <c r="F8845" t="inlineStr">
        <is>
          <t>Violations were cited in the following area(s).</t>
        </is>
      </c>
      <c r="G8845" t="inlineStr">
        <is>
          <t>04K</t>
        </is>
      </c>
      <c r="H8845" t="inlineStr">
        <is>
          <t>Evidence of rats or live rats in establishment's food or non-food areas.</t>
        </is>
      </c>
      <c r="I8845" t="inlineStr">
        <is>
          <t>Critical</t>
        </is>
      </c>
      <c r="J8845" t="n">
        <v>20</v>
      </c>
      <c r="L8845" s="9">
        <f>A8845&amp;"-"&amp;TEXT(E8845,"yyyymmdd")</f>
        <v/>
      </c>
    </row>
    <row r="8846">
      <c r="A8846" t="n">
        <v>50121526</v>
      </c>
      <c r="B8846" t="inlineStr">
        <is>
          <t>Manhattan</t>
        </is>
      </c>
      <c r="C8846" t="inlineStr">
        <is>
          <t>10026</t>
        </is>
      </c>
      <c r="D8846" t="inlineStr">
        <is>
          <t>African</t>
        </is>
      </c>
      <c r="E8846" s="8" t="n">
        <v>46170</v>
      </c>
      <c r="F8846" t="inlineStr">
        <is>
          <t>Violations were cited in the following area(s).</t>
        </is>
      </c>
      <c r="G8846" t="inlineStr">
        <is>
          <t>08A</t>
        </is>
      </c>
      <c r="H8846" t="inlineStr">
        <is>
          <t>Establishment is not free of harborage or conditions conducive to rodents, insects or other pests.</t>
        </is>
      </c>
      <c r="I8846" t="inlineStr">
        <is>
          <t>Not Critical</t>
        </is>
      </c>
      <c r="J8846" t="n">
        <v>20</v>
      </c>
      <c r="L8846" s="9">
        <f>A8846&amp;"-"&amp;TEXT(E8846,"yyyymmdd")</f>
        <v/>
      </c>
    </row>
    <row r="8847">
      <c r="A8847" t="n">
        <v>50129574</v>
      </c>
      <c r="B8847" t="inlineStr">
        <is>
          <t>Brooklyn</t>
        </is>
      </c>
      <c r="C8847" t="inlineStr">
        <is>
          <t>11235</t>
        </is>
      </c>
      <c r="D8847" t="inlineStr">
        <is>
          <t>Mediterranean</t>
        </is>
      </c>
      <c r="E8847" s="8" t="n">
        <v>46170</v>
      </c>
      <c r="F8847" t="inlineStr">
        <is>
          <t>Violations were cited in the following area(s).</t>
        </is>
      </c>
      <c r="G8847" t="inlineStr">
        <is>
          <t>02G</t>
        </is>
      </c>
      <c r="H8847" t="inlineStr">
        <is>
          <t>Cold TCS food item held above 41 °F; smoked or processed fish held above 38 °F; intact raw eggs held above 45 °F; or reduced oxygen packaged (ROP) TCS foods held above required temperatures except during active necessary preparation.</t>
        </is>
      </c>
      <c r="I8847" t="inlineStr">
        <is>
          <t>Critical</t>
        </is>
      </c>
      <c r="J8847" t="n">
        <v>35</v>
      </c>
      <c r="K8847" t="inlineStr">
        <is>
          <t>N</t>
        </is>
      </c>
      <c r="L8847" s="9">
        <f>A8847&amp;"-"&amp;TEXT(E8847,"yyyymmdd")</f>
        <v/>
      </c>
    </row>
    <row r="8848">
      <c r="A8848" t="n">
        <v>50129574</v>
      </c>
      <c r="B8848" t="inlineStr">
        <is>
          <t>Brooklyn</t>
        </is>
      </c>
      <c r="C8848" t="inlineStr">
        <is>
          <t>11235</t>
        </is>
      </c>
      <c r="D8848" t="inlineStr">
        <is>
          <t>Mediterranean</t>
        </is>
      </c>
      <c r="E8848" s="8" t="n">
        <v>46170</v>
      </c>
      <c r="F8848" t="inlineStr">
        <is>
          <t>Violations were cited in the following area(s).</t>
        </is>
      </c>
      <c r="G8848" t="inlineStr">
        <is>
          <t>05D</t>
        </is>
      </c>
      <c r="H884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848" t="inlineStr">
        <is>
          <t>Critical</t>
        </is>
      </c>
      <c r="J8848" t="n">
        <v>35</v>
      </c>
      <c r="K8848" t="inlineStr">
        <is>
          <t>N</t>
        </is>
      </c>
      <c r="L8848" s="9">
        <f>A8848&amp;"-"&amp;TEXT(E8848,"yyyymmdd")</f>
        <v/>
      </c>
    </row>
    <row r="8849">
      <c r="A8849" t="n">
        <v>50129574</v>
      </c>
      <c r="B8849" t="inlineStr">
        <is>
          <t>Brooklyn</t>
        </is>
      </c>
      <c r="C8849" t="inlineStr">
        <is>
          <t>11235</t>
        </is>
      </c>
      <c r="D8849" t="inlineStr">
        <is>
          <t>Mediterranean</t>
        </is>
      </c>
      <c r="E8849" s="8" t="n">
        <v>46170</v>
      </c>
      <c r="F8849" t="inlineStr">
        <is>
          <t>Violations were cited in the following area(s).</t>
        </is>
      </c>
      <c r="G8849" t="inlineStr">
        <is>
          <t>06A</t>
        </is>
      </c>
      <c r="H8849" t="inlineStr">
        <is>
          <t>Personal cleanliness is inadequate. Outer garment soiled with possible contaminant. Effective hair restraint not worn where required. Jewelry worn on hands or arms. Fingernail polish worn or fingernails not kept clean and trimmed.</t>
        </is>
      </c>
      <c r="I8849" t="inlineStr">
        <is>
          <t>Critical</t>
        </is>
      </c>
      <c r="J8849" t="n">
        <v>35</v>
      </c>
      <c r="K8849" t="inlineStr">
        <is>
          <t>N</t>
        </is>
      </c>
      <c r="L8849" s="9">
        <f>A8849&amp;"-"&amp;TEXT(E8849,"yyyymmdd")</f>
        <v/>
      </c>
    </row>
    <row r="8850">
      <c r="A8850" t="n">
        <v>50129574</v>
      </c>
      <c r="B8850" t="inlineStr">
        <is>
          <t>Brooklyn</t>
        </is>
      </c>
      <c r="C8850" t="inlineStr">
        <is>
          <t>11235</t>
        </is>
      </c>
      <c r="D8850" t="inlineStr">
        <is>
          <t>Mediterranean</t>
        </is>
      </c>
      <c r="E8850" s="8" t="n">
        <v>46170</v>
      </c>
      <c r="F8850" t="inlineStr">
        <is>
          <t>Violations were cited in the following area(s).</t>
        </is>
      </c>
      <c r="G8850" t="inlineStr">
        <is>
          <t>06E</t>
        </is>
      </c>
      <c r="H8850" t="inlineStr">
        <is>
          <t>Sanitized equipment or utensil, including in-use food dispensing utensil, improperly used or stored.</t>
        </is>
      </c>
      <c r="I8850" t="inlineStr">
        <is>
          <t>Critical</t>
        </is>
      </c>
      <c r="J8850" t="n">
        <v>35</v>
      </c>
      <c r="K8850" t="inlineStr">
        <is>
          <t>N</t>
        </is>
      </c>
      <c r="L8850" s="9">
        <f>A8850&amp;"-"&amp;TEXT(E8850,"yyyymmdd")</f>
        <v/>
      </c>
    </row>
    <row r="8851">
      <c r="A8851" t="n">
        <v>50129574</v>
      </c>
      <c r="B8851" t="inlineStr">
        <is>
          <t>Brooklyn</t>
        </is>
      </c>
      <c r="C8851" t="inlineStr">
        <is>
          <t>11235</t>
        </is>
      </c>
      <c r="D8851" t="inlineStr">
        <is>
          <t>Mediterranean</t>
        </is>
      </c>
      <c r="E8851" s="8" t="n">
        <v>46170</v>
      </c>
      <c r="F8851" t="inlineStr">
        <is>
          <t>Violations were cited in the following area(s).</t>
        </is>
      </c>
      <c r="G8851" t="inlineStr">
        <is>
          <t>08B</t>
        </is>
      </c>
      <c r="H8851"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8851" t="inlineStr">
        <is>
          <t>Not Critical</t>
        </is>
      </c>
      <c r="J8851" t="n">
        <v>35</v>
      </c>
      <c r="K8851" t="inlineStr">
        <is>
          <t>N</t>
        </is>
      </c>
      <c r="L8851" s="9">
        <f>A8851&amp;"-"&amp;TEXT(E8851,"yyyymmdd")</f>
        <v/>
      </c>
    </row>
    <row r="8852">
      <c r="A8852" t="n">
        <v>50129574</v>
      </c>
      <c r="B8852" t="inlineStr">
        <is>
          <t>Brooklyn</t>
        </is>
      </c>
      <c r="C8852" t="inlineStr">
        <is>
          <t>11235</t>
        </is>
      </c>
      <c r="D8852" t="inlineStr">
        <is>
          <t>Mediterranean</t>
        </is>
      </c>
      <c r="E8852" s="8" t="n">
        <v>46170</v>
      </c>
      <c r="F8852" t="inlineStr">
        <is>
          <t>Violations were cited in the following area(s).</t>
        </is>
      </c>
      <c r="G8852" t="inlineStr">
        <is>
          <t>10F</t>
        </is>
      </c>
      <c r="H8852" t="inlineStr">
        <is>
          <t>Non-food contact surface or equipment made of unacceptable material, not kept clean, or not properly sealed, raised, spaced or movable to allow accessibility for cleaning on all sides, above and underneath the unit.</t>
        </is>
      </c>
      <c r="I8852" t="inlineStr">
        <is>
          <t>Not Critical</t>
        </is>
      </c>
      <c r="J8852" t="n">
        <v>35</v>
      </c>
      <c r="K8852" t="inlineStr">
        <is>
          <t>N</t>
        </is>
      </c>
      <c r="L8852" s="9">
        <f>A8852&amp;"-"&amp;TEXT(E8852,"yyyymmdd")</f>
        <v/>
      </c>
    </row>
    <row r="8853">
      <c r="A8853" t="n">
        <v>50130014</v>
      </c>
      <c r="B8853" t="inlineStr">
        <is>
          <t>Queens</t>
        </is>
      </c>
      <c r="C8853" t="inlineStr">
        <is>
          <t>11361</t>
        </is>
      </c>
      <c r="D8853" t="inlineStr">
        <is>
          <t>American</t>
        </is>
      </c>
      <c r="E8853" s="8" t="n">
        <v>46170</v>
      </c>
      <c r="F8853" t="inlineStr">
        <is>
          <t>Violations were cited in the following area(s).</t>
        </is>
      </c>
      <c r="G8853" t="inlineStr">
        <is>
          <t>04H</t>
        </is>
      </c>
      <c r="H8853" t="inlineStr">
        <is>
          <t>Raw, cooked or prepared food is adulterated, contaminated, cross-contaminated, or not discarded in accordance with HACCP plan.</t>
        </is>
      </c>
      <c r="I8853" t="inlineStr">
        <is>
          <t>Critical</t>
        </is>
      </c>
      <c r="J8853" t="n">
        <v>23</v>
      </c>
      <c r="L8853" s="9">
        <f>A8853&amp;"-"&amp;TEXT(E8853,"yyyymmdd")</f>
        <v/>
      </c>
    </row>
    <row r="8854">
      <c r="A8854" t="n">
        <v>50130014</v>
      </c>
      <c r="B8854" t="inlineStr">
        <is>
          <t>Queens</t>
        </is>
      </c>
      <c r="C8854" t="inlineStr">
        <is>
          <t>11361</t>
        </is>
      </c>
      <c r="D8854" t="inlineStr">
        <is>
          <t>American</t>
        </is>
      </c>
      <c r="E8854" s="8" t="n">
        <v>46170</v>
      </c>
      <c r="F8854" t="inlineStr">
        <is>
          <t>Violations were cited in the following area(s).</t>
        </is>
      </c>
      <c r="G8854" t="inlineStr">
        <is>
          <t>06C</t>
        </is>
      </c>
      <c r="H885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854" t="inlineStr">
        <is>
          <t>Critical</t>
        </is>
      </c>
      <c r="J8854" t="n">
        <v>23</v>
      </c>
      <c r="L8854" s="9">
        <f>A8854&amp;"-"&amp;TEXT(E8854,"yyyymmdd")</f>
        <v/>
      </c>
    </row>
    <row r="8855">
      <c r="A8855" t="n">
        <v>50130014</v>
      </c>
      <c r="B8855" t="inlineStr">
        <is>
          <t>Queens</t>
        </is>
      </c>
      <c r="C8855" t="inlineStr">
        <is>
          <t>11361</t>
        </is>
      </c>
      <c r="D8855" t="inlineStr">
        <is>
          <t>American</t>
        </is>
      </c>
      <c r="E8855" s="8" t="n">
        <v>46170</v>
      </c>
      <c r="F8855" t="inlineStr">
        <is>
          <t>Violations were cited in the following area(s).</t>
        </is>
      </c>
      <c r="G8855" t="inlineStr">
        <is>
          <t>10B</t>
        </is>
      </c>
      <c r="H8855" t="inlineStr">
        <is>
          <t>Anti-siphonage or back-flow prevention device not provided where required; equipment or floor not properly drained; sewage disposal system in disrepair or not functioning properly. Condensation or liquid waste improperly disposed of.</t>
        </is>
      </c>
      <c r="I8855" t="inlineStr">
        <is>
          <t>Not Critical</t>
        </is>
      </c>
      <c r="J8855" t="n">
        <v>23</v>
      </c>
      <c r="L8855" s="9">
        <f>A8855&amp;"-"&amp;TEXT(E8855,"yyyymmdd")</f>
        <v/>
      </c>
    </row>
    <row r="8856">
      <c r="A8856" t="n">
        <v>50130014</v>
      </c>
      <c r="B8856" t="inlineStr">
        <is>
          <t>Queens</t>
        </is>
      </c>
      <c r="C8856" t="inlineStr">
        <is>
          <t>11361</t>
        </is>
      </c>
      <c r="D8856" t="inlineStr">
        <is>
          <t>American</t>
        </is>
      </c>
      <c r="E8856" s="8" t="n">
        <v>46170</v>
      </c>
      <c r="F8856" t="inlineStr">
        <is>
          <t>Violations were cited in the following area(s).</t>
        </is>
      </c>
      <c r="G8856" t="inlineStr">
        <is>
          <t>10C</t>
        </is>
      </c>
      <c r="H8856" t="inlineStr">
        <is>
          <t>Lighting inadequate; permanent lighting not provided in food preparation areas, ware washing areas, and storage rooms. Shatterproof bulb or shield to prevent broken glass from falling into food or onto surfaces, not installed.</t>
        </is>
      </c>
      <c r="I8856" t="inlineStr">
        <is>
          <t>Not Critical</t>
        </is>
      </c>
      <c r="J8856" t="n">
        <v>23</v>
      </c>
      <c r="L8856" s="9">
        <f>A8856&amp;"-"&amp;TEXT(E8856,"yyyymmdd")</f>
        <v/>
      </c>
    </row>
    <row r="8857">
      <c r="A8857" t="n">
        <v>50130014</v>
      </c>
      <c r="B8857" t="inlineStr">
        <is>
          <t>Queens</t>
        </is>
      </c>
      <c r="C8857" t="inlineStr">
        <is>
          <t>11361</t>
        </is>
      </c>
      <c r="D8857" t="inlineStr">
        <is>
          <t>American</t>
        </is>
      </c>
      <c r="E8857" s="8" t="n">
        <v>46170</v>
      </c>
      <c r="F8857" t="inlineStr">
        <is>
          <t>Violations were cited in the following area(s).</t>
        </is>
      </c>
      <c r="G8857" t="inlineStr">
        <is>
          <t>10F</t>
        </is>
      </c>
      <c r="H8857" t="inlineStr">
        <is>
          <t>Non-food contact surface or equipment made of unacceptable material, not kept clean, or not properly sealed, raised, spaced or movable to allow accessibility for cleaning on all sides, above and underneath the unit.</t>
        </is>
      </c>
      <c r="I8857" t="inlineStr">
        <is>
          <t>Not Critical</t>
        </is>
      </c>
      <c r="J8857" t="n">
        <v>23</v>
      </c>
      <c r="L8857" s="9">
        <f>A8857&amp;"-"&amp;TEXT(E8857,"yyyymmdd")</f>
        <v/>
      </c>
    </row>
    <row r="8858">
      <c r="A8858" t="n">
        <v>50133087</v>
      </c>
      <c r="B8858" t="inlineStr">
        <is>
          <t>Queens</t>
        </is>
      </c>
      <c r="C8858" t="inlineStr">
        <is>
          <t>11418</t>
        </is>
      </c>
      <c r="D8858" t="inlineStr">
        <is>
          <t>Mexican</t>
        </is>
      </c>
      <c r="E8858" s="8" t="n">
        <v>46170</v>
      </c>
      <c r="F8858" t="inlineStr">
        <is>
          <t>Violations were cited in the following area(s).</t>
        </is>
      </c>
      <c r="G8858" t="inlineStr">
        <is>
          <t>06C</t>
        </is>
      </c>
      <c r="H885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858" t="inlineStr">
        <is>
          <t>Critical</t>
        </is>
      </c>
      <c r="J8858" t="n">
        <v>12</v>
      </c>
      <c r="K8858" t="inlineStr">
        <is>
          <t>A</t>
        </is>
      </c>
      <c r="L8858" s="9">
        <f>A8858&amp;"-"&amp;TEXT(E8858,"yyyymmdd")</f>
        <v/>
      </c>
    </row>
    <row r="8859">
      <c r="A8859" t="n">
        <v>50133087</v>
      </c>
      <c r="B8859" t="inlineStr">
        <is>
          <t>Queens</t>
        </is>
      </c>
      <c r="C8859" t="inlineStr">
        <is>
          <t>11418</t>
        </is>
      </c>
      <c r="D8859" t="inlineStr">
        <is>
          <t>Mexican</t>
        </is>
      </c>
      <c r="E8859" s="8" t="n">
        <v>46170</v>
      </c>
      <c r="F8859" t="inlineStr">
        <is>
          <t>Violations were cited in the following area(s).</t>
        </is>
      </c>
      <c r="G8859" t="inlineStr">
        <is>
          <t>08C</t>
        </is>
      </c>
      <c r="H8859" t="inlineStr">
        <is>
          <t>Pesticide not properly labeled or used by unlicensed individual. Pesticide, other toxic chemical improperly used/stored. Unprotected, unlocked bait station used.</t>
        </is>
      </c>
      <c r="I8859" t="inlineStr">
        <is>
          <t>Not Critical</t>
        </is>
      </c>
      <c r="J8859" t="n">
        <v>12</v>
      </c>
      <c r="K8859" t="inlineStr">
        <is>
          <t>A</t>
        </is>
      </c>
      <c r="L8859" s="9">
        <f>A8859&amp;"-"&amp;TEXT(E8859,"yyyymmdd")</f>
        <v/>
      </c>
    </row>
    <row r="8860">
      <c r="A8860" t="n">
        <v>50133087</v>
      </c>
      <c r="B8860" t="inlineStr">
        <is>
          <t>Queens</t>
        </is>
      </c>
      <c r="C8860" t="inlineStr">
        <is>
          <t>11418</t>
        </is>
      </c>
      <c r="D8860" t="inlineStr">
        <is>
          <t>Mexican</t>
        </is>
      </c>
      <c r="E8860" s="8" t="n">
        <v>46170</v>
      </c>
      <c r="F8860" t="inlineStr">
        <is>
          <t>Violations were cited in the following area(s).</t>
        </is>
      </c>
      <c r="G8860" t="inlineStr">
        <is>
          <t>10F</t>
        </is>
      </c>
      <c r="H8860" t="inlineStr">
        <is>
          <t>Non-food contact surface or equipment made of unacceptable material, not kept clean, or not properly sealed, raised, spaced or movable to allow accessibility for cleaning on all sides, above and underneath the unit.</t>
        </is>
      </c>
      <c r="I8860" t="inlineStr">
        <is>
          <t>Not Critical</t>
        </is>
      </c>
      <c r="J8860" t="n">
        <v>12</v>
      </c>
      <c r="K8860" t="inlineStr">
        <is>
          <t>A</t>
        </is>
      </c>
      <c r="L8860" s="9">
        <f>A8860&amp;"-"&amp;TEXT(E8860,"yyyymmdd")</f>
        <v/>
      </c>
    </row>
    <row r="8861">
      <c r="A8861" t="n">
        <v>50135299</v>
      </c>
      <c r="B8861" t="inlineStr">
        <is>
          <t>Queens</t>
        </is>
      </c>
      <c r="C8861" t="inlineStr">
        <is>
          <t>11355</t>
        </is>
      </c>
      <c r="D8861" t="inlineStr">
        <is>
          <t>Chinese</t>
        </is>
      </c>
      <c r="E8861" s="8" t="n">
        <v>46170</v>
      </c>
      <c r="F8861" t="inlineStr">
        <is>
          <t>Violations were cited in the following area(s).</t>
        </is>
      </c>
      <c r="G8861" t="inlineStr">
        <is>
          <t>06C</t>
        </is>
      </c>
      <c r="H886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861" t="inlineStr">
        <is>
          <t>Critical</t>
        </is>
      </c>
      <c r="J8861" t="n">
        <v>13</v>
      </c>
      <c r="K8861" t="inlineStr">
        <is>
          <t>A</t>
        </is>
      </c>
      <c r="L8861" s="9">
        <f>A8861&amp;"-"&amp;TEXT(E8861,"yyyymmdd")</f>
        <v/>
      </c>
    </row>
    <row r="8862">
      <c r="A8862" t="n">
        <v>50135299</v>
      </c>
      <c r="B8862" t="inlineStr">
        <is>
          <t>Queens</t>
        </is>
      </c>
      <c r="C8862" t="inlineStr">
        <is>
          <t>11355</t>
        </is>
      </c>
      <c r="D8862" t="inlineStr">
        <is>
          <t>Chinese</t>
        </is>
      </c>
      <c r="E8862" s="8" t="n">
        <v>46170</v>
      </c>
      <c r="F8862" t="inlineStr">
        <is>
          <t>Violations were cited in the following area(s).</t>
        </is>
      </c>
      <c r="G8862" t="inlineStr">
        <is>
          <t>09B</t>
        </is>
      </c>
      <c r="H8862" t="inlineStr">
        <is>
          <t>Thawing procedure improper.</t>
        </is>
      </c>
      <c r="I8862" t="inlineStr">
        <is>
          <t>Not Critical</t>
        </is>
      </c>
      <c r="J8862" t="n">
        <v>13</v>
      </c>
      <c r="K8862" t="inlineStr">
        <is>
          <t>A</t>
        </is>
      </c>
      <c r="L8862" s="9">
        <f>A8862&amp;"-"&amp;TEXT(E8862,"yyyymmdd")</f>
        <v/>
      </c>
    </row>
    <row r="8863">
      <c r="A8863" t="n">
        <v>50135299</v>
      </c>
      <c r="B8863" t="inlineStr">
        <is>
          <t>Queens</t>
        </is>
      </c>
      <c r="C8863" t="inlineStr">
        <is>
          <t>11355</t>
        </is>
      </c>
      <c r="D8863" t="inlineStr">
        <is>
          <t>Chinese</t>
        </is>
      </c>
      <c r="E8863" s="8" t="n">
        <v>46170</v>
      </c>
      <c r="F8863" t="inlineStr">
        <is>
          <t>Violations were cited in the following area(s).</t>
        </is>
      </c>
      <c r="G8863" t="inlineStr">
        <is>
          <t>10F</t>
        </is>
      </c>
      <c r="H8863" t="inlineStr">
        <is>
          <t>Non-food contact surface or equipment made of unacceptable material, not kept clean, or not properly sealed, raised, spaced or movable to allow accessibility for cleaning on all sides, above and underneath the unit.</t>
        </is>
      </c>
      <c r="I8863" t="inlineStr">
        <is>
          <t>Not Critical</t>
        </is>
      </c>
      <c r="J8863" t="n">
        <v>13</v>
      </c>
      <c r="K8863" t="inlineStr">
        <is>
          <t>A</t>
        </is>
      </c>
      <c r="L8863" s="9">
        <f>A8863&amp;"-"&amp;TEXT(E8863,"yyyymmdd")</f>
        <v/>
      </c>
    </row>
    <row r="8864">
      <c r="A8864" t="n">
        <v>50139274</v>
      </c>
      <c r="B8864" t="inlineStr">
        <is>
          <t>Brooklyn</t>
        </is>
      </c>
      <c r="C8864" t="inlineStr">
        <is>
          <t>11234</t>
        </is>
      </c>
      <c r="D8864" t="inlineStr">
        <is>
          <t>Coffee/Tea</t>
        </is>
      </c>
      <c r="E8864" s="8" t="n">
        <v>46170</v>
      </c>
      <c r="F8864" t="inlineStr">
        <is>
          <t>Violations were cited in the following area(s).</t>
        </is>
      </c>
      <c r="G8864" t="inlineStr">
        <is>
          <t>02G</t>
        </is>
      </c>
      <c r="H8864" t="inlineStr">
        <is>
          <t>Cold TCS food item held above 41 °F; smoked or processed fish held above 38 °F; intact raw eggs held above 45 °F; or reduced oxygen packaged (ROP) TCS foods held above required temperatures except during active necessary preparation.</t>
        </is>
      </c>
      <c r="I8864" t="inlineStr">
        <is>
          <t>Critical</t>
        </is>
      </c>
      <c r="J8864" t="n">
        <v>9</v>
      </c>
      <c r="K8864" t="inlineStr">
        <is>
          <t>A</t>
        </is>
      </c>
      <c r="L8864" s="9">
        <f>A8864&amp;"-"&amp;TEXT(E8864,"yyyymmdd")</f>
        <v/>
      </c>
    </row>
    <row r="8865">
      <c r="A8865" t="n">
        <v>50139274</v>
      </c>
      <c r="B8865" t="inlineStr">
        <is>
          <t>Brooklyn</t>
        </is>
      </c>
      <c r="C8865" t="inlineStr">
        <is>
          <t>11234</t>
        </is>
      </c>
      <c r="D8865" t="inlineStr">
        <is>
          <t>Coffee/Tea</t>
        </is>
      </c>
      <c r="E8865" s="8" t="n">
        <v>46170</v>
      </c>
      <c r="F8865" t="inlineStr">
        <is>
          <t>Violations were cited in the following area(s).</t>
        </is>
      </c>
      <c r="G8865" t="inlineStr">
        <is>
          <t>10F</t>
        </is>
      </c>
      <c r="H8865" t="inlineStr">
        <is>
          <t>Non-food contact surface or equipment made of unacceptable material, not kept clean, or not properly sealed, raised, spaced or movable to allow accessibility for cleaning on all sides, above and underneath the unit.</t>
        </is>
      </c>
      <c r="I8865" t="inlineStr">
        <is>
          <t>Not Critical</t>
        </is>
      </c>
      <c r="J8865" t="n">
        <v>9</v>
      </c>
      <c r="K8865" t="inlineStr">
        <is>
          <t>A</t>
        </is>
      </c>
      <c r="L8865" s="9">
        <f>A8865&amp;"-"&amp;TEXT(E8865,"yyyymmdd")</f>
        <v/>
      </c>
    </row>
    <row r="8866">
      <c r="A8866" t="n">
        <v>50147240</v>
      </c>
      <c r="B8866" t="inlineStr">
        <is>
          <t>Manhattan</t>
        </is>
      </c>
      <c r="C8866" t="inlineStr">
        <is>
          <t>10013</t>
        </is>
      </c>
      <c r="D8866" t="inlineStr">
        <is>
          <t>Caribbean</t>
        </is>
      </c>
      <c r="E8866" s="8" t="n">
        <v>46170</v>
      </c>
      <c r="F8866" t="inlineStr">
        <is>
          <t>Violations were cited in the following area(s).</t>
        </is>
      </c>
      <c r="G8866" t="inlineStr">
        <is>
          <t>02B</t>
        </is>
      </c>
      <c r="H8866" t="inlineStr">
        <is>
          <t>Hot TCS food item not held at or above 140 °F.</t>
        </is>
      </c>
      <c r="I8866" t="inlineStr">
        <is>
          <t>Critical</t>
        </is>
      </c>
      <c r="J8866" t="n">
        <v>43</v>
      </c>
      <c r="L8866" s="9">
        <f>A8866&amp;"-"&amp;TEXT(E8866,"yyyymmdd")</f>
        <v/>
      </c>
    </row>
    <row r="8867">
      <c r="A8867" t="n">
        <v>50147240</v>
      </c>
      <c r="B8867" t="inlineStr">
        <is>
          <t>Manhattan</t>
        </is>
      </c>
      <c r="C8867" t="inlineStr">
        <is>
          <t>10013</t>
        </is>
      </c>
      <c r="D8867" t="inlineStr">
        <is>
          <t>Caribbean</t>
        </is>
      </c>
      <c r="E8867" s="8" t="n">
        <v>46170</v>
      </c>
      <c r="F8867" t="inlineStr">
        <is>
          <t>Violations were cited in the following area(s).</t>
        </is>
      </c>
      <c r="G8867" t="inlineStr">
        <is>
          <t>02G</t>
        </is>
      </c>
      <c r="H8867" t="inlineStr">
        <is>
          <t>Cold TCS food item held above 41 °F; smoked or processed fish held above 38 °F; intact raw eggs held above 45 °F; or reduced oxygen packaged (ROP) TCS foods held above required temperatures except during active necessary preparation.</t>
        </is>
      </c>
      <c r="I8867" t="inlineStr">
        <is>
          <t>Critical</t>
        </is>
      </c>
      <c r="J8867" t="n">
        <v>43</v>
      </c>
      <c r="L8867" s="9">
        <f>A8867&amp;"-"&amp;TEXT(E8867,"yyyymmdd")</f>
        <v/>
      </c>
    </row>
    <row r="8868">
      <c r="A8868" t="n">
        <v>50147240</v>
      </c>
      <c r="B8868" t="inlineStr">
        <is>
          <t>Manhattan</t>
        </is>
      </c>
      <c r="C8868" t="inlineStr">
        <is>
          <t>10013</t>
        </is>
      </c>
      <c r="D8868" t="inlineStr">
        <is>
          <t>Caribbean</t>
        </is>
      </c>
      <c r="E8868" s="8" t="n">
        <v>46170</v>
      </c>
      <c r="F8868" t="inlineStr">
        <is>
          <t>Violations were cited in the following area(s).</t>
        </is>
      </c>
      <c r="G8868" t="inlineStr">
        <is>
          <t>05D</t>
        </is>
      </c>
      <c r="H886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868" t="inlineStr">
        <is>
          <t>Critical</t>
        </is>
      </c>
      <c r="J8868" t="n">
        <v>43</v>
      </c>
      <c r="L8868" s="9">
        <f>A8868&amp;"-"&amp;TEXT(E8868,"yyyymmdd")</f>
        <v/>
      </c>
    </row>
    <row r="8869">
      <c r="A8869" t="n">
        <v>50147240</v>
      </c>
      <c r="B8869" t="inlineStr">
        <is>
          <t>Manhattan</t>
        </is>
      </c>
      <c r="C8869" t="inlineStr">
        <is>
          <t>10013</t>
        </is>
      </c>
      <c r="D8869" t="inlineStr">
        <is>
          <t>Caribbean</t>
        </is>
      </c>
      <c r="E8869" s="8" t="n">
        <v>46170</v>
      </c>
      <c r="F8869" t="inlineStr">
        <is>
          <t>Violations were cited in the following area(s).</t>
        </is>
      </c>
      <c r="G8869" t="inlineStr">
        <is>
          <t>06C</t>
        </is>
      </c>
      <c r="H886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869" t="inlineStr">
        <is>
          <t>Critical</t>
        </is>
      </c>
      <c r="J8869" t="n">
        <v>43</v>
      </c>
      <c r="L8869" s="9">
        <f>A8869&amp;"-"&amp;TEXT(E8869,"yyyymmdd")</f>
        <v/>
      </c>
    </row>
    <row r="8870">
      <c r="A8870" t="n">
        <v>50147240</v>
      </c>
      <c r="B8870" t="inlineStr">
        <is>
          <t>Manhattan</t>
        </is>
      </c>
      <c r="C8870" t="inlineStr">
        <is>
          <t>10013</t>
        </is>
      </c>
      <c r="D8870" t="inlineStr">
        <is>
          <t>Caribbean</t>
        </is>
      </c>
      <c r="E8870" s="8" t="n">
        <v>46170</v>
      </c>
      <c r="F8870" t="inlineStr">
        <is>
          <t>Violations were cited in the following area(s).</t>
        </is>
      </c>
      <c r="G8870" t="inlineStr">
        <is>
          <t>06D</t>
        </is>
      </c>
      <c r="H8870" t="inlineStr">
        <is>
          <t>Food contact surface not properly washed, rinsed and sanitized after each use and following any activity when contamination may have occurred.</t>
        </is>
      </c>
      <c r="I8870" t="inlineStr">
        <is>
          <t>Critical</t>
        </is>
      </c>
      <c r="J8870" t="n">
        <v>43</v>
      </c>
      <c r="L8870" s="9">
        <f>A8870&amp;"-"&amp;TEXT(E8870,"yyyymmdd")</f>
        <v/>
      </c>
    </row>
    <row r="8871">
      <c r="A8871" t="n">
        <v>50147240</v>
      </c>
      <c r="B8871" t="inlineStr">
        <is>
          <t>Manhattan</t>
        </is>
      </c>
      <c r="C8871" t="inlineStr">
        <is>
          <t>10013</t>
        </is>
      </c>
      <c r="D8871" t="inlineStr">
        <is>
          <t>Caribbean</t>
        </is>
      </c>
      <c r="E8871" s="8" t="n">
        <v>46170</v>
      </c>
      <c r="F8871" t="inlineStr">
        <is>
          <t>Violations were cited in the following area(s).</t>
        </is>
      </c>
      <c r="G8871" t="inlineStr">
        <is>
          <t>06F</t>
        </is>
      </c>
      <c r="H8871" t="inlineStr">
        <is>
          <t>Wiping cloths not stored clean and dry, or in a sanitizing solution, between uses.</t>
        </is>
      </c>
      <c r="I8871" t="inlineStr">
        <is>
          <t>Critical</t>
        </is>
      </c>
      <c r="J8871" t="n">
        <v>43</v>
      </c>
      <c r="L8871" s="9">
        <f>A8871&amp;"-"&amp;TEXT(E8871,"yyyymmdd")</f>
        <v/>
      </c>
    </row>
    <row r="8872">
      <c r="A8872" t="n">
        <v>50147240</v>
      </c>
      <c r="B8872" t="inlineStr">
        <is>
          <t>Manhattan</t>
        </is>
      </c>
      <c r="C8872" t="inlineStr">
        <is>
          <t>10013</t>
        </is>
      </c>
      <c r="D8872" t="inlineStr">
        <is>
          <t>Caribbean</t>
        </is>
      </c>
      <c r="E8872" s="8" t="n">
        <v>46170</v>
      </c>
      <c r="F8872" t="inlineStr">
        <is>
          <t>Violations were cited in the following area(s).</t>
        </is>
      </c>
      <c r="G8872" t="inlineStr">
        <is>
          <t>10B</t>
        </is>
      </c>
      <c r="H8872" t="inlineStr">
        <is>
          <t>Anti-siphonage or back-flow prevention device not provided where required; equipment or floor not properly drained; sewage disposal system in disrepair or not functioning properly. Condensation or liquid waste improperly disposed of.</t>
        </is>
      </c>
      <c r="I8872" t="inlineStr">
        <is>
          <t>Not Critical</t>
        </is>
      </c>
      <c r="J8872" t="n">
        <v>43</v>
      </c>
      <c r="L8872" s="9">
        <f>A8872&amp;"-"&amp;TEXT(E8872,"yyyymmdd")</f>
        <v/>
      </c>
    </row>
    <row r="8873">
      <c r="A8873" t="n">
        <v>50147240</v>
      </c>
      <c r="B8873" t="inlineStr">
        <is>
          <t>Manhattan</t>
        </is>
      </c>
      <c r="C8873" t="inlineStr">
        <is>
          <t>10013</t>
        </is>
      </c>
      <c r="D8873" t="inlineStr">
        <is>
          <t>Caribbean</t>
        </is>
      </c>
      <c r="E8873" s="8" t="n">
        <v>46170</v>
      </c>
      <c r="F8873" t="inlineStr">
        <is>
          <t>Violations were cited in the following area(s).</t>
        </is>
      </c>
      <c r="G8873" t="inlineStr">
        <is>
          <t>10F</t>
        </is>
      </c>
      <c r="H8873" t="inlineStr">
        <is>
          <t>Non-food contact surface or equipment made of unacceptable material, not kept clean, or not properly sealed, raised, spaced or movable to allow accessibility for cleaning on all sides, above and underneath the unit.</t>
        </is>
      </c>
      <c r="I8873" t="inlineStr">
        <is>
          <t>Not Critical</t>
        </is>
      </c>
      <c r="J8873" t="n">
        <v>43</v>
      </c>
      <c r="L8873" s="9">
        <f>A8873&amp;"-"&amp;TEXT(E8873,"yyyymmdd")</f>
        <v/>
      </c>
    </row>
    <row r="8874">
      <c r="A8874" t="n">
        <v>50147280</v>
      </c>
      <c r="B8874" t="inlineStr">
        <is>
          <t>Queens</t>
        </is>
      </c>
      <c r="C8874" t="inlineStr">
        <is>
          <t>11361</t>
        </is>
      </c>
      <c r="D8874" t="inlineStr">
        <is>
          <t>Chinese</t>
        </is>
      </c>
      <c r="E8874" s="8" t="n">
        <v>46170</v>
      </c>
      <c r="F8874" t="inlineStr">
        <is>
          <t>Violations were cited in the following area(s).</t>
        </is>
      </c>
      <c r="G8874" t="inlineStr">
        <is>
          <t>02G</t>
        </is>
      </c>
      <c r="H8874" t="inlineStr">
        <is>
          <t>Cold TCS food item held above 41 °F; smoked or processed fish held above 38 °F; intact raw eggs held above 45 °F; or reduced oxygen packaged (ROP) TCS foods held above required temperatures except during active necessary preparation.</t>
        </is>
      </c>
      <c r="I8874" t="inlineStr">
        <is>
          <t>Critical</t>
        </is>
      </c>
      <c r="J8874" t="n">
        <v>29</v>
      </c>
      <c r="L8874" s="9">
        <f>A8874&amp;"-"&amp;TEXT(E8874,"yyyymmdd")</f>
        <v/>
      </c>
    </row>
    <row r="8875">
      <c r="A8875" t="n">
        <v>50147280</v>
      </c>
      <c r="B8875" t="inlineStr">
        <is>
          <t>Queens</t>
        </is>
      </c>
      <c r="C8875" t="inlineStr">
        <is>
          <t>11361</t>
        </is>
      </c>
      <c r="D8875" t="inlineStr">
        <is>
          <t>Chinese</t>
        </is>
      </c>
      <c r="E8875" s="8" t="n">
        <v>46170</v>
      </c>
      <c r="F8875" t="inlineStr">
        <is>
          <t>Violations were cited in the following area(s).</t>
        </is>
      </c>
      <c r="G8875" t="inlineStr">
        <is>
          <t>06B</t>
        </is>
      </c>
      <c r="H8875" t="inlineStr">
        <is>
          <t>Tobacco or electronic cigarette use, eating, or drinking from open container in food preparation, food storage or dishwashing area.</t>
        </is>
      </c>
      <c r="I8875" t="inlineStr">
        <is>
          <t>Critical</t>
        </is>
      </c>
      <c r="J8875" t="n">
        <v>29</v>
      </c>
      <c r="L8875" s="9">
        <f>A8875&amp;"-"&amp;TEXT(E8875,"yyyymmdd")</f>
        <v/>
      </c>
    </row>
    <row r="8876">
      <c r="A8876" t="n">
        <v>50147280</v>
      </c>
      <c r="B8876" t="inlineStr">
        <is>
          <t>Queens</t>
        </is>
      </c>
      <c r="C8876" t="inlineStr">
        <is>
          <t>11361</t>
        </is>
      </c>
      <c r="D8876" t="inlineStr">
        <is>
          <t>Chinese</t>
        </is>
      </c>
      <c r="E8876" s="8" t="n">
        <v>46170</v>
      </c>
      <c r="F8876" t="inlineStr">
        <is>
          <t>Violations were cited in the following area(s).</t>
        </is>
      </c>
      <c r="G8876" t="inlineStr">
        <is>
          <t>06C</t>
        </is>
      </c>
      <c r="H887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876" t="inlineStr">
        <is>
          <t>Critical</t>
        </is>
      </c>
      <c r="J8876" t="n">
        <v>29</v>
      </c>
      <c r="L8876" s="9">
        <f>A8876&amp;"-"&amp;TEXT(E8876,"yyyymmdd")</f>
        <v/>
      </c>
    </row>
    <row r="8877">
      <c r="A8877" t="n">
        <v>50147280</v>
      </c>
      <c r="B8877" t="inlineStr">
        <is>
          <t>Queens</t>
        </is>
      </c>
      <c r="C8877" t="inlineStr">
        <is>
          <t>11361</t>
        </is>
      </c>
      <c r="D8877" t="inlineStr">
        <is>
          <t>Chinese</t>
        </is>
      </c>
      <c r="E8877" s="8" t="n">
        <v>46170</v>
      </c>
      <c r="F8877" t="inlineStr">
        <is>
          <t>Violations were cited in the following area(s).</t>
        </is>
      </c>
      <c r="G8877" t="inlineStr">
        <is>
          <t>06D</t>
        </is>
      </c>
      <c r="H8877" t="inlineStr">
        <is>
          <t>Food contact surface not properly washed, rinsed and sanitized after each use and following any activity when contamination may have occurred.</t>
        </is>
      </c>
      <c r="I8877" t="inlineStr">
        <is>
          <t>Critical</t>
        </is>
      </c>
      <c r="J8877" t="n">
        <v>29</v>
      </c>
      <c r="L8877" s="9">
        <f>A8877&amp;"-"&amp;TEXT(E8877,"yyyymmdd")</f>
        <v/>
      </c>
    </row>
    <row r="8878">
      <c r="A8878" t="n">
        <v>50147280</v>
      </c>
      <c r="B8878" t="inlineStr">
        <is>
          <t>Queens</t>
        </is>
      </c>
      <c r="C8878" t="inlineStr">
        <is>
          <t>11361</t>
        </is>
      </c>
      <c r="D8878" t="inlineStr">
        <is>
          <t>Chinese</t>
        </is>
      </c>
      <c r="E8878" s="8" t="n">
        <v>46170</v>
      </c>
      <c r="F8878" t="inlineStr">
        <is>
          <t>Violations were cited in the following area(s).</t>
        </is>
      </c>
      <c r="G8878" t="inlineStr">
        <is>
          <t>06E</t>
        </is>
      </c>
      <c r="H8878" t="inlineStr">
        <is>
          <t>Sanitized equipment or utensil, including in-use food dispensing utensil, improperly used or stored.</t>
        </is>
      </c>
      <c r="I8878" t="inlineStr">
        <is>
          <t>Critical</t>
        </is>
      </c>
      <c r="J8878" t="n">
        <v>29</v>
      </c>
      <c r="L8878" s="9">
        <f>A8878&amp;"-"&amp;TEXT(E8878,"yyyymmdd")</f>
        <v/>
      </c>
    </row>
    <row r="8879">
      <c r="A8879" t="n">
        <v>50148418</v>
      </c>
      <c r="B8879" t="inlineStr">
        <is>
          <t>Queens</t>
        </is>
      </c>
      <c r="C8879" t="inlineStr">
        <is>
          <t>11103</t>
        </is>
      </c>
      <c r="D8879" t="inlineStr">
        <is>
          <t>Latin American</t>
        </is>
      </c>
      <c r="E8879" s="8" t="n">
        <v>46170</v>
      </c>
      <c r="F8879" t="inlineStr">
        <is>
          <t>Violations were cited in the following area(s).</t>
        </is>
      </c>
      <c r="G8879" t="inlineStr">
        <is>
          <t>06D</t>
        </is>
      </c>
      <c r="H8879" t="inlineStr">
        <is>
          <t>Food contact surface not properly washed, rinsed and sanitized after each use and following any activity when contamination may have occurred.</t>
        </is>
      </c>
      <c r="I8879" t="inlineStr">
        <is>
          <t>Critical</t>
        </is>
      </c>
      <c r="J8879" t="n">
        <v>20</v>
      </c>
      <c r="L8879" s="9">
        <f>A8879&amp;"-"&amp;TEXT(E8879,"yyyymmdd")</f>
        <v/>
      </c>
    </row>
    <row r="8880">
      <c r="A8880" t="n">
        <v>50148418</v>
      </c>
      <c r="B8880" t="inlineStr">
        <is>
          <t>Queens</t>
        </is>
      </c>
      <c r="C8880" t="inlineStr">
        <is>
          <t>11103</t>
        </is>
      </c>
      <c r="D8880" t="inlineStr">
        <is>
          <t>Latin American</t>
        </is>
      </c>
      <c r="E8880" s="8" t="n">
        <v>46170</v>
      </c>
      <c r="F8880" t="inlineStr">
        <is>
          <t>Violations were cited in the following area(s).</t>
        </is>
      </c>
      <c r="G8880" t="inlineStr">
        <is>
          <t>06F</t>
        </is>
      </c>
      <c r="H8880" t="inlineStr">
        <is>
          <t>Wiping cloths not stored clean and dry, or in a sanitizing solution, between uses.</t>
        </is>
      </c>
      <c r="I8880" t="inlineStr">
        <is>
          <t>Critical</t>
        </is>
      </c>
      <c r="J8880" t="n">
        <v>20</v>
      </c>
      <c r="L8880" s="9">
        <f>A8880&amp;"-"&amp;TEXT(E8880,"yyyymmdd")</f>
        <v/>
      </c>
    </row>
    <row r="8881">
      <c r="A8881" t="n">
        <v>50148418</v>
      </c>
      <c r="B8881" t="inlineStr">
        <is>
          <t>Queens</t>
        </is>
      </c>
      <c r="C8881" t="inlineStr">
        <is>
          <t>11103</t>
        </is>
      </c>
      <c r="D8881" t="inlineStr">
        <is>
          <t>Latin American</t>
        </is>
      </c>
      <c r="E8881" s="8" t="n">
        <v>46170</v>
      </c>
      <c r="F8881" t="inlineStr">
        <is>
          <t>Violations were cited in the following area(s).</t>
        </is>
      </c>
      <c r="G8881" t="inlineStr">
        <is>
          <t>09C</t>
        </is>
      </c>
      <c r="H8881" t="inlineStr">
        <is>
          <t>Design, construction, materials used or maintenance of food contact surface improper. Surface not easily cleanable, sanitized and maintained.</t>
        </is>
      </c>
      <c r="I8881" t="inlineStr">
        <is>
          <t>Not Critical</t>
        </is>
      </c>
      <c r="J8881" t="n">
        <v>20</v>
      </c>
      <c r="L8881" s="9">
        <f>A8881&amp;"-"&amp;TEXT(E8881,"yyyymmdd")</f>
        <v/>
      </c>
    </row>
    <row r="8882">
      <c r="A8882" t="n">
        <v>50148418</v>
      </c>
      <c r="B8882" t="inlineStr">
        <is>
          <t>Queens</t>
        </is>
      </c>
      <c r="C8882" t="inlineStr">
        <is>
          <t>11103</t>
        </is>
      </c>
      <c r="D8882" t="inlineStr">
        <is>
          <t>Latin American</t>
        </is>
      </c>
      <c r="E8882" s="8" t="n">
        <v>46170</v>
      </c>
      <c r="F8882" t="inlineStr">
        <is>
          <t>Violations were cited in the following area(s).</t>
        </is>
      </c>
      <c r="G8882" t="inlineStr">
        <is>
          <t>10F</t>
        </is>
      </c>
      <c r="H8882" t="inlineStr">
        <is>
          <t>Non-food contact surface or equipment made of unacceptable material, not kept clean, or not properly sealed, raised, spaced or movable to allow accessibility for cleaning on all sides, above and underneath the unit.</t>
        </is>
      </c>
      <c r="I8882" t="inlineStr">
        <is>
          <t>Not Critical</t>
        </is>
      </c>
      <c r="J8882" t="n">
        <v>20</v>
      </c>
      <c r="L8882" s="9">
        <f>A8882&amp;"-"&amp;TEXT(E8882,"yyyymmdd")</f>
        <v/>
      </c>
    </row>
    <row r="8883">
      <c r="A8883" t="n">
        <v>50148418</v>
      </c>
      <c r="B8883" t="inlineStr">
        <is>
          <t>Queens</t>
        </is>
      </c>
      <c r="C8883" t="inlineStr">
        <is>
          <t>11103</t>
        </is>
      </c>
      <c r="D8883" t="inlineStr">
        <is>
          <t>Latin American</t>
        </is>
      </c>
      <c r="E8883" s="8" t="n">
        <v>46170</v>
      </c>
      <c r="F8883" t="inlineStr">
        <is>
          <t>Violations were cited in the following area(s).</t>
        </is>
      </c>
      <c r="G8883" t="inlineStr">
        <is>
          <t>10G</t>
        </is>
      </c>
      <c r="H8883" t="inlineStr">
        <is>
          <t>Dishwashing and ware washing: Cleaning and sanitizing of tableware, including dishes, utensils, and equipment deficient.</t>
        </is>
      </c>
      <c r="I8883" t="inlineStr">
        <is>
          <t>Not Critical</t>
        </is>
      </c>
      <c r="J8883" t="n">
        <v>20</v>
      </c>
      <c r="L8883" s="9">
        <f>A8883&amp;"-"&amp;TEXT(E8883,"yyyymmdd")</f>
        <v/>
      </c>
    </row>
    <row r="8884">
      <c r="A8884" t="n">
        <v>50148982</v>
      </c>
      <c r="B8884" t="inlineStr">
        <is>
          <t>Queens</t>
        </is>
      </c>
      <c r="C8884" t="inlineStr">
        <is>
          <t>11354</t>
        </is>
      </c>
      <c r="D8884" t="inlineStr">
        <is>
          <t>Pizza</t>
        </is>
      </c>
      <c r="E8884" s="8" t="n">
        <v>46170</v>
      </c>
      <c r="F8884" t="inlineStr">
        <is>
          <t>Violations were cited in the following area(s).</t>
        </is>
      </c>
      <c r="G8884" t="inlineStr">
        <is>
          <t>04H</t>
        </is>
      </c>
      <c r="H8884" t="inlineStr">
        <is>
          <t>Raw, cooked or prepared food is adulterated, contaminated, cross-contaminated, or not discarded in accordance with HACCP plan.</t>
        </is>
      </c>
      <c r="I8884" t="inlineStr">
        <is>
          <t>Critical</t>
        </is>
      </c>
      <c r="J8884" t="n">
        <v>35</v>
      </c>
      <c r="L8884" s="9">
        <f>A8884&amp;"-"&amp;TEXT(E8884,"yyyymmdd")</f>
        <v/>
      </c>
    </row>
    <row r="8885">
      <c r="A8885" t="n">
        <v>50148982</v>
      </c>
      <c r="B8885" t="inlineStr">
        <is>
          <t>Queens</t>
        </is>
      </c>
      <c r="C8885" t="inlineStr">
        <is>
          <t>11354</t>
        </is>
      </c>
      <c r="D8885" t="inlineStr">
        <is>
          <t>Pizza</t>
        </is>
      </c>
      <c r="E8885" s="8" t="n">
        <v>46170</v>
      </c>
      <c r="F8885" t="inlineStr">
        <is>
          <t>Violations were cited in the following area(s).</t>
        </is>
      </c>
      <c r="G8885" t="inlineStr">
        <is>
          <t>05D</t>
        </is>
      </c>
      <c r="H888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8885" t="inlineStr">
        <is>
          <t>Critical</t>
        </is>
      </c>
      <c r="J8885" t="n">
        <v>35</v>
      </c>
      <c r="L8885" s="9">
        <f>A8885&amp;"-"&amp;TEXT(E8885,"yyyymmdd")</f>
        <v/>
      </c>
    </row>
    <row r="8886">
      <c r="A8886" t="n">
        <v>50148982</v>
      </c>
      <c r="B8886" t="inlineStr">
        <is>
          <t>Queens</t>
        </is>
      </c>
      <c r="C8886" t="inlineStr">
        <is>
          <t>11354</t>
        </is>
      </c>
      <c r="D8886" t="inlineStr">
        <is>
          <t>Pizza</t>
        </is>
      </c>
      <c r="E8886" s="8" t="n">
        <v>46170</v>
      </c>
      <c r="F8886" t="inlineStr">
        <is>
          <t>Violations were cited in the following area(s).</t>
        </is>
      </c>
      <c r="G8886" t="inlineStr">
        <is>
          <t>06A</t>
        </is>
      </c>
      <c r="H8886" t="inlineStr">
        <is>
          <t>Personal cleanliness is inadequate. Outer garment soiled with possible contaminant. Effective hair restraint not worn where required. Jewelry worn on hands or arms. Fingernail polish worn or fingernails not kept clean and trimmed.</t>
        </is>
      </c>
      <c r="I8886" t="inlineStr">
        <is>
          <t>Critical</t>
        </is>
      </c>
      <c r="J8886" t="n">
        <v>35</v>
      </c>
      <c r="L8886" s="9">
        <f>A8886&amp;"-"&amp;TEXT(E8886,"yyyymmdd")</f>
        <v/>
      </c>
    </row>
    <row r="8887">
      <c r="A8887" t="n">
        <v>50148982</v>
      </c>
      <c r="B8887" t="inlineStr">
        <is>
          <t>Queens</t>
        </is>
      </c>
      <c r="C8887" t="inlineStr">
        <is>
          <t>11354</t>
        </is>
      </c>
      <c r="D8887" t="inlineStr">
        <is>
          <t>Pizza</t>
        </is>
      </c>
      <c r="E8887" s="8" t="n">
        <v>46170</v>
      </c>
      <c r="F8887" t="inlineStr">
        <is>
          <t>Violations were cited in the following area(s).</t>
        </is>
      </c>
      <c r="G8887" t="inlineStr">
        <is>
          <t>06D</t>
        </is>
      </c>
      <c r="H8887" t="inlineStr">
        <is>
          <t>Food contact surface not properly washed, rinsed and sanitized after each use and following any activity when contamination may have occurred.</t>
        </is>
      </c>
      <c r="I8887" t="inlineStr">
        <is>
          <t>Critical</t>
        </is>
      </c>
      <c r="J8887" t="n">
        <v>35</v>
      </c>
      <c r="L8887" s="9">
        <f>A8887&amp;"-"&amp;TEXT(E8887,"yyyymmdd")</f>
        <v/>
      </c>
    </row>
    <row r="8888">
      <c r="A8888" t="n">
        <v>50148982</v>
      </c>
      <c r="B8888" t="inlineStr">
        <is>
          <t>Queens</t>
        </is>
      </c>
      <c r="C8888" t="inlineStr">
        <is>
          <t>11354</t>
        </is>
      </c>
      <c r="D8888" t="inlineStr">
        <is>
          <t>Pizza</t>
        </is>
      </c>
      <c r="E8888" s="8" t="n">
        <v>46170</v>
      </c>
      <c r="F8888" t="inlineStr">
        <is>
          <t>Violations were cited in the following area(s).</t>
        </is>
      </c>
      <c r="G8888" t="inlineStr">
        <is>
          <t>06F</t>
        </is>
      </c>
      <c r="H8888" t="inlineStr">
        <is>
          <t>Wiping cloths not stored clean and dry, or in a sanitizing solution, between uses.</t>
        </is>
      </c>
      <c r="I8888" t="inlineStr">
        <is>
          <t>Critical</t>
        </is>
      </c>
      <c r="J8888" t="n">
        <v>35</v>
      </c>
      <c r="L8888" s="9">
        <f>A8888&amp;"-"&amp;TEXT(E8888,"yyyymmdd")</f>
        <v/>
      </c>
    </row>
    <row r="8889">
      <c r="A8889" t="n">
        <v>50148982</v>
      </c>
      <c r="B8889" t="inlineStr">
        <is>
          <t>Queens</t>
        </is>
      </c>
      <c r="C8889" t="inlineStr">
        <is>
          <t>11354</t>
        </is>
      </c>
      <c r="D8889" t="inlineStr">
        <is>
          <t>Pizza</t>
        </is>
      </c>
      <c r="E8889" s="8" t="n">
        <v>46170</v>
      </c>
      <c r="F8889" t="inlineStr">
        <is>
          <t>Violations were cited in the following area(s).</t>
        </is>
      </c>
      <c r="G8889" t="inlineStr">
        <is>
          <t>10F</t>
        </is>
      </c>
      <c r="H8889" t="inlineStr">
        <is>
          <t>Non-food contact surface or equipment made of unacceptable material, not kept clean, or not properly sealed, raised, spaced or movable to allow accessibility for cleaning on all sides, above and underneath the unit.</t>
        </is>
      </c>
      <c r="I8889" t="inlineStr">
        <is>
          <t>Not Critical</t>
        </is>
      </c>
      <c r="J8889" t="n">
        <v>35</v>
      </c>
      <c r="L8889" s="9">
        <f>A8889&amp;"-"&amp;TEXT(E8889,"yyyymmdd")</f>
        <v/>
      </c>
    </row>
    <row r="8890">
      <c r="A8890" t="n">
        <v>50151960</v>
      </c>
      <c r="B8890" t="inlineStr">
        <is>
          <t>Manhattan</t>
        </is>
      </c>
      <c r="D8890" t="inlineStr">
        <is>
          <t>Thai</t>
        </is>
      </c>
      <c r="E8890" s="8" t="n">
        <v>46170</v>
      </c>
      <c r="F8890" t="inlineStr">
        <is>
          <t>Violations were cited in the following area(s).</t>
        </is>
      </c>
      <c r="G8890" t="inlineStr">
        <is>
          <t>02G</t>
        </is>
      </c>
      <c r="H8890" t="inlineStr">
        <is>
          <t>Cold TCS food item held above 41 °F; smoked or processed fish held above 38 °F; intact raw eggs held above 45 °F; or reduced oxygen packaged (ROP) TCS foods held above required temperatures except during active necessary preparation.</t>
        </is>
      </c>
      <c r="I8890" t="inlineStr">
        <is>
          <t>Critical</t>
        </is>
      </c>
      <c r="J8890" t="n">
        <v>21</v>
      </c>
      <c r="L8890" s="9">
        <f>A8890&amp;"-"&amp;TEXT(E8890,"yyyymmdd")</f>
        <v/>
      </c>
    </row>
    <row r="8891">
      <c r="A8891" t="n">
        <v>50151960</v>
      </c>
      <c r="B8891" t="inlineStr">
        <is>
          <t>Manhattan</t>
        </is>
      </c>
      <c r="D8891" t="inlineStr">
        <is>
          <t>Thai</t>
        </is>
      </c>
      <c r="E8891" s="8" t="n">
        <v>46170</v>
      </c>
      <c r="F8891" t="inlineStr">
        <is>
          <t>Violations were cited in the following area(s).</t>
        </is>
      </c>
      <c r="G8891" t="inlineStr">
        <is>
          <t>06D</t>
        </is>
      </c>
      <c r="H8891" t="inlineStr">
        <is>
          <t>Food contact surface not properly washed, rinsed and sanitized after each use and following any activity when contamination may have occurred.</t>
        </is>
      </c>
      <c r="I8891" t="inlineStr">
        <is>
          <t>Critical</t>
        </is>
      </c>
      <c r="J8891" t="n">
        <v>21</v>
      </c>
      <c r="L8891" s="9">
        <f>A8891&amp;"-"&amp;TEXT(E8891,"yyyymmdd")</f>
        <v/>
      </c>
    </row>
    <row r="8892">
      <c r="A8892" t="n">
        <v>50151960</v>
      </c>
      <c r="B8892" t="inlineStr">
        <is>
          <t>Manhattan</t>
        </is>
      </c>
      <c r="D8892" t="inlineStr">
        <is>
          <t>Thai</t>
        </is>
      </c>
      <c r="E8892" s="8" t="n">
        <v>46170</v>
      </c>
      <c r="F8892" t="inlineStr">
        <is>
          <t>Violations were cited in the following area(s).</t>
        </is>
      </c>
      <c r="G8892" t="inlineStr">
        <is>
          <t>10F</t>
        </is>
      </c>
      <c r="H8892" t="inlineStr">
        <is>
          <t>Non-food contact surface or equipment made of unacceptable material, not kept clean, or not properly sealed, raised, spaced or movable to allow accessibility for cleaning on all sides, above and underneath the unit.</t>
        </is>
      </c>
      <c r="I8892" t="inlineStr">
        <is>
          <t>Not Critical</t>
        </is>
      </c>
      <c r="J8892" t="n">
        <v>21</v>
      </c>
      <c r="L8892" s="9">
        <f>A8892&amp;"-"&amp;TEXT(E8892,"yyyymmdd")</f>
        <v/>
      </c>
    </row>
    <row r="8893">
      <c r="A8893" t="n">
        <v>50151960</v>
      </c>
      <c r="B8893" t="inlineStr">
        <is>
          <t>Manhattan</t>
        </is>
      </c>
      <c r="D8893" t="inlineStr">
        <is>
          <t>Thai</t>
        </is>
      </c>
      <c r="E8893" s="8" t="n">
        <v>46170</v>
      </c>
      <c r="F8893" t="inlineStr">
        <is>
          <t>Violations were cited in the following area(s).</t>
        </is>
      </c>
      <c r="G8893" t="inlineStr">
        <is>
          <t>10G</t>
        </is>
      </c>
      <c r="H8893" t="inlineStr">
        <is>
          <t>Dishwashing and ware washing: Cleaning and sanitizing of tableware, including dishes, utensils, and equipment deficient.</t>
        </is>
      </c>
      <c r="I8893" t="inlineStr">
        <is>
          <t>Not Critical</t>
        </is>
      </c>
      <c r="J8893" t="n">
        <v>21</v>
      </c>
      <c r="L8893" s="9">
        <f>A8893&amp;"-"&amp;TEXT(E8893,"yyyymmdd")</f>
        <v/>
      </c>
    </row>
    <row r="8894">
      <c r="A8894" t="n">
        <v>50158099</v>
      </c>
      <c r="B8894" t="inlineStr">
        <is>
          <t>Bronx</t>
        </is>
      </c>
      <c r="C8894" t="inlineStr">
        <is>
          <t>10475</t>
        </is>
      </c>
      <c r="D8894" t="inlineStr">
        <is>
          <t>Bakery Products/Desserts</t>
        </is>
      </c>
      <c r="E8894" s="8" t="n">
        <v>46170</v>
      </c>
      <c r="F8894" t="inlineStr">
        <is>
          <t>Violations were cited in the following area(s).</t>
        </is>
      </c>
      <c r="G8894" t="inlineStr">
        <is>
          <t>06C</t>
        </is>
      </c>
      <c r="H889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894" t="inlineStr">
        <is>
          <t>Critical</t>
        </is>
      </c>
      <c r="J8894" t="n">
        <v>12</v>
      </c>
      <c r="K8894" t="inlineStr">
        <is>
          <t>A</t>
        </is>
      </c>
      <c r="L8894" s="9">
        <f>A8894&amp;"-"&amp;TEXT(E8894,"yyyymmdd")</f>
        <v/>
      </c>
    </row>
    <row r="8895">
      <c r="A8895" t="n">
        <v>50158099</v>
      </c>
      <c r="B8895" t="inlineStr">
        <is>
          <t>Bronx</t>
        </is>
      </c>
      <c r="C8895" t="inlineStr">
        <is>
          <t>10475</t>
        </is>
      </c>
      <c r="D8895" t="inlineStr">
        <is>
          <t>Bakery Products/Desserts</t>
        </is>
      </c>
      <c r="E8895" s="8" t="n">
        <v>46170</v>
      </c>
      <c r="F8895" t="inlineStr">
        <is>
          <t>Violations were cited in the following area(s).</t>
        </is>
      </c>
      <c r="G8895" t="inlineStr">
        <is>
          <t>10F</t>
        </is>
      </c>
      <c r="H8895" t="inlineStr">
        <is>
          <t>Non-food contact surface or equipment made of unacceptable material, not kept clean, or not properly sealed, raised, spaced or movable to allow accessibility for cleaning on all sides, above and underneath the unit.</t>
        </is>
      </c>
      <c r="I8895" t="inlineStr">
        <is>
          <t>Not Critical</t>
        </is>
      </c>
      <c r="J8895" t="n">
        <v>12</v>
      </c>
      <c r="K8895" t="inlineStr">
        <is>
          <t>A</t>
        </is>
      </c>
      <c r="L8895" s="9">
        <f>A8895&amp;"-"&amp;TEXT(E8895,"yyyymmdd")</f>
        <v/>
      </c>
    </row>
    <row r="8896">
      <c r="A8896" t="n">
        <v>50158099</v>
      </c>
      <c r="B8896" t="inlineStr">
        <is>
          <t>Bronx</t>
        </is>
      </c>
      <c r="C8896" t="inlineStr">
        <is>
          <t>10475</t>
        </is>
      </c>
      <c r="D8896" t="inlineStr">
        <is>
          <t>Bakery Products/Desserts</t>
        </is>
      </c>
      <c r="E8896" s="8" t="n">
        <v>46170</v>
      </c>
      <c r="F8896" t="inlineStr">
        <is>
          <t>Violations were cited in the following area(s).</t>
        </is>
      </c>
      <c r="G8896" t="inlineStr">
        <is>
          <t>10G</t>
        </is>
      </c>
      <c r="H8896" t="inlineStr">
        <is>
          <t>Dishwashing and ware washing: Cleaning and sanitizing of tableware, including dishes, utensils, and equipment deficient.</t>
        </is>
      </c>
      <c r="I8896" t="inlineStr">
        <is>
          <t>Not Critical</t>
        </is>
      </c>
      <c r="J8896" t="n">
        <v>12</v>
      </c>
      <c r="K8896" t="inlineStr">
        <is>
          <t>A</t>
        </is>
      </c>
      <c r="L8896" s="9">
        <f>A8896&amp;"-"&amp;TEXT(E8896,"yyyymmdd")</f>
        <v/>
      </c>
    </row>
    <row r="8897">
      <c r="A8897" t="n">
        <v>50158855</v>
      </c>
      <c r="B8897" t="inlineStr">
        <is>
          <t>Bronx</t>
        </is>
      </c>
      <c r="C8897" t="inlineStr">
        <is>
          <t>10454</t>
        </is>
      </c>
      <c r="D8897" t="inlineStr">
        <is>
          <t>American</t>
        </is>
      </c>
      <c r="E8897" s="8" t="n">
        <v>46170</v>
      </c>
      <c r="F8897" t="inlineStr">
        <is>
          <t>Violations were cited in the following area(s).</t>
        </is>
      </c>
      <c r="G8897" t="inlineStr">
        <is>
          <t>02G</t>
        </is>
      </c>
      <c r="H8897" t="inlineStr">
        <is>
          <t>Cold TCS food item held above 41 °F; smoked or processed fish held above 38 °F; intact raw eggs held above 45 °F; or reduced oxygen packaged (ROP) TCS foods held above required temperatures except during active necessary preparation.</t>
        </is>
      </c>
      <c r="I8897" t="inlineStr">
        <is>
          <t>Critical</t>
        </is>
      </c>
      <c r="J8897" t="n">
        <v>30</v>
      </c>
      <c r="L8897" s="9">
        <f>A8897&amp;"-"&amp;TEXT(E8897,"yyyymmdd")</f>
        <v/>
      </c>
    </row>
    <row r="8898">
      <c r="A8898" t="n">
        <v>50158855</v>
      </c>
      <c r="B8898" t="inlineStr">
        <is>
          <t>Bronx</t>
        </is>
      </c>
      <c r="C8898" t="inlineStr">
        <is>
          <t>10454</t>
        </is>
      </c>
      <c r="D8898" t="inlineStr">
        <is>
          <t>American</t>
        </is>
      </c>
      <c r="E8898" s="8" t="n">
        <v>46170</v>
      </c>
      <c r="F8898" t="inlineStr">
        <is>
          <t>Violations were cited in the following area(s).</t>
        </is>
      </c>
      <c r="G8898" t="inlineStr">
        <is>
          <t>04N</t>
        </is>
      </c>
      <c r="H8898" t="inlineStr">
        <is>
          <t>Filth flies or food/refuse/sewage associated with (FRSA) flies or other nuisance pests in establishment’s food and/or non-food areas. FRSA flies include house flies, blow flies, bottle flies, flesh flies, drain flies, Phorid flies and fruit flies.</t>
        </is>
      </c>
      <c r="I8898" t="inlineStr">
        <is>
          <t>Critical</t>
        </is>
      </c>
      <c r="J8898" t="n">
        <v>30</v>
      </c>
      <c r="L8898" s="9">
        <f>A8898&amp;"-"&amp;TEXT(E8898,"yyyymmdd")</f>
        <v/>
      </c>
    </row>
    <row r="8899">
      <c r="A8899" t="n">
        <v>50158855</v>
      </c>
      <c r="B8899" t="inlineStr">
        <is>
          <t>Bronx</t>
        </is>
      </c>
      <c r="C8899" t="inlineStr">
        <is>
          <t>10454</t>
        </is>
      </c>
      <c r="D8899" t="inlineStr">
        <is>
          <t>American</t>
        </is>
      </c>
      <c r="E8899" s="8" t="n">
        <v>46170</v>
      </c>
      <c r="F8899" t="inlineStr">
        <is>
          <t>Violations were cited in the following area(s).</t>
        </is>
      </c>
      <c r="G8899" t="inlineStr">
        <is>
          <t>06A</t>
        </is>
      </c>
      <c r="H8899" t="inlineStr">
        <is>
          <t>Personal cleanliness is inadequate. Outer garment soiled with possible contaminant. Effective hair restraint not worn where required. Jewelry worn on hands or arms. Fingernail polish worn or fingernails not kept clean and trimmed.</t>
        </is>
      </c>
      <c r="I8899" t="inlineStr">
        <is>
          <t>Critical</t>
        </is>
      </c>
      <c r="J8899" t="n">
        <v>30</v>
      </c>
      <c r="L8899" s="9">
        <f>A8899&amp;"-"&amp;TEXT(E8899,"yyyymmdd")</f>
        <v/>
      </c>
    </row>
    <row r="8900">
      <c r="A8900" t="n">
        <v>50158855</v>
      </c>
      <c r="B8900" t="inlineStr">
        <is>
          <t>Bronx</t>
        </is>
      </c>
      <c r="C8900" t="inlineStr">
        <is>
          <t>10454</t>
        </is>
      </c>
      <c r="D8900" t="inlineStr">
        <is>
          <t>American</t>
        </is>
      </c>
      <c r="E8900" s="8" t="n">
        <v>46170</v>
      </c>
      <c r="F8900" t="inlineStr">
        <is>
          <t>Violations were cited in the following area(s).</t>
        </is>
      </c>
      <c r="G8900" t="inlineStr">
        <is>
          <t>08A</t>
        </is>
      </c>
      <c r="H8900" t="inlineStr">
        <is>
          <t>Establishment is not free of harborage or conditions conducive to rodents, insects or other pests.</t>
        </is>
      </c>
      <c r="I8900" t="inlineStr">
        <is>
          <t>Not Critical</t>
        </is>
      </c>
      <c r="J8900" t="n">
        <v>30</v>
      </c>
      <c r="L8900" s="9">
        <f>A8900&amp;"-"&amp;TEXT(E8900,"yyyymmdd")</f>
        <v/>
      </c>
    </row>
    <row r="8901">
      <c r="A8901" t="n">
        <v>50158855</v>
      </c>
      <c r="B8901" t="inlineStr">
        <is>
          <t>Bronx</t>
        </is>
      </c>
      <c r="C8901" t="inlineStr">
        <is>
          <t>10454</t>
        </is>
      </c>
      <c r="D8901" t="inlineStr">
        <is>
          <t>American</t>
        </is>
      </c>
      <c r="E8901" s="8" t="n">
        <v>46170</v>
      </c>
      <c r="F8901" t="inlineStr">
        <is>
          <t>Violations were cited in the following area(s).</t>
        </is>
      </c>
      <c r="G8901" t="inlineStr">
        <is>
          <t>10F</t>
        </is>
      </c>
      <c r="H8901" t="inlineStr">
        <is>
          <t>Non-food contact surface or equipment made of unacceptable material, not kept clean, or not properly sealed, raised, spaced or movable to allow accessibility for cleaning on all sides, above and underneath the unit.</t>
        </is>
      </c>
      <c r="I8901" t="inlineStr">
        <is>
          <t>Not Critical</t>
        </is>
      </c>
      <c r="J8901" t="n">
        <v>30</v>
      </c>
      <c r="L8901" s="9">
        <f>A8901&amp;"-"&amp;TEXT(E8901,"yyyymmdd")</f>
        <v/>
      </c>
    </row>
    <row r="8902">
      <c r="A8902" t="n">
        <v>50160092</v>
      </c>
      <c r="B8902" t="inlineStr">
        <is>
          <t>Manhattan</t>
        </is>
      </c>
      <c r="C8902" t="inlineStr">
        <is>
          <t>10009</t>
        </is>
      </c>
      <c r="D8902" t="inlineStr">
        <is>
          <t>Italian</t>
        </is>
      </c>
      <c r="E8902" s="8" t="n">
        <v>46170</v>
      </c>
      <c r="F8902" t="inlineStr">
        <is>
          <t>Violations were cited in the following area(s).</t>
        </is>
      </c>
      <c r="G8902" t="inlineStr">
        <is>
          <t>02B</t>
        </is>
      </c>
      <c r="H8902" t="inlineStr">
        <is>
          <t>Hot TCS food item not held at or above 140 °F.</t>
        </is>
      </c>
      <c r="I8902" t="inlineStr">
        <is>
          <t>Critical</t>
        </is>
      </c>
      <c r="J8902" t="n">
        <v>48</v>
      </c>
      <c r="L8902" s="9">
        <f>A8902&amp;"-"&amp;TEXT(E8902,"yyyymmdd")</f>
        <v/>
      </c>
    </row>
    <row r="8903">
      <c r="A8903" t="n">
        <v>50160092</v>
      </c>
      <c r="B8903" t="inlineStr">
        <is>
          <t>Manhattan</t>
        </is>
      </c>
      <c r="C8903" t="inlineStr">
        <is>
          <t>10009</t>
        </is>
      </c>
      <c r="D8903" t="inlineStr">
        <is>
          <t>Italian</t>
        </is>
      </c>
      <c r="E8903" s="8" t="n">
        <v>46170</v>
      </c>
      <c r="F8903" t="inlineStr">
        <is>
          <t>Violations were cited in the following area(s).</t>
        </is>
      </c>
      <c r="G8903" t="inlineStr">
        <is>
          <t>04A</t>
        </is>
      </c>
      <c r="H8903" t="inlineStr">
        <is>
          <t>Food Protection Certificate (FPC) not held by manager or supervisor of food operations.</t>
        </is>
      </c>
      <c r="I8903" t="inlineStr">
        <is>
          <t>Critical</t>
        </is>
      </c>
      <c r="J8903" t="n">
        <v>48</v>
      </c>
      <c r="L8903" s="9">
        <f>A8903&amp;"-"&amp;TEXT(E8903,"yyyymmdd")</f>
        <v/>
      </c>
    </row>
    <row r="8904">
      <c r="A8904" t="n">
        <v>50160092</v>
      </c>
      <c r="B8904" t="inlineStr">
        <is>
          <t>Manhattan</t>
        </is>
      </c>
      <c r="C8904" t="inlineStr">
        <is>
          <t>10009</t>
        </is>
      </c>
      <c r="D8904" t="inlineStr">
        <is>
          <t>Italian</t>
        </is>
      </c>
      <c r="E8904" s="8" t="n">
        <v>46170</v>
      </c>
      <c r="F8904" t="inlineStr">
        <is>
          <t>Violations were cited in the following area(s).</t>
        </is>
      </c>
      <c r="G8904" t="inlineStr">
        <is>
          <t>04K</t>
        </is>
      </c>
      <c r="H8904" t="inlineStr">
        <is>
          <t>Evidence of rats or live rats in establishment's food or non-food areas.</t>
        </is>
      </c>
      <c r="I8904" t="inlineStr">
        <is>
          <t>Critical</t>
        </is>
      </c>
      <c r="J8904" t="n">
        <v>48</v>
      </c>
      <c r="L8904" s="9">
        <f>A8904&amp;"-"&amp;TEXT(E8904,"yyyymmdd")</f>
        <v/>
      </c>
    </row>
    <row r="8905">
      <c r="A8905" t="n">
        <v>50160092</v>
      </c>
      <c r="B8905" t="inlineStr">
        <is>
          <t>Manhattan</t>
        </is>
      </c>
      <c r="C8905" t="inlineStr">
        <is>
          <t>10009</t>
        </is>
      </c>
      <c r="D8905" t="inlineStr">
        <is>
          <t>Italian</t>
        </is>
      </c>
      <c r="E8905" s="8" t="n">
        <v>46170</v>
      </c>
      <c r="F8905" t="inlineStr">
        <is>
          <t>Violations were cited in the following area(s).</t>
        </is>
      </c>
      <c r="G8905" t="inlineStr">
        <is>
          <t>04L</t>
        </is>
      </c>
      <c r="H8905" t="inlineStr">
        <is>
          <t>Evidence of mice or live mice in establishment's food or non-food areas.</t>
        </is>
      </c>
      <c r="I8905" t="inlineStr">
        <is>
          <t>Critical</t>
        </is>
      </c>
      <c r="J8905" t="n">
        <v>48</v>
      </c>
      <c r="L8905" s="9">
        <f>A8905&amp;"-"&amp;TEXT(E8905,"yyyymmdd")</f>
        <v/>
      </c>
    </row>
    <row r="8906">
      <c r="A8906" t="n">
        <v>50160092</v>
      </c>
      <c r="B8906" t="inlineStr">
        <is>
          <t>Manhattan</t>
        </is>
      </c>
      <c r="C8906" t="inlineStr">
        <is>
          <t>10009</t>
        </is>
      </c>
      <c r="D8906" t="inlineStr">
        <is>
          <t>Italian</t>
        </is>
      </c>
      <c r="E8906" s="8" t="n">
        <v>46170</v>
      </c>
      <c r="F8906" t="inlineStr">
        <is>
          <t>Violations were cited in the following area(s).</t>
        </is>
      </c>
      <c r="G8906" t="inlineStr">
        <is>
          <t>06C</t>
        </is>
      </c>
      <c r="H890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906" t="inlineStr">
        <is>
          <t>Critical</t>
        </is>
      </c>
      <c r="J8906" t="n">
        <v>48</v>
      </c>
      <c r="L8906" s="9">
        <f>A8906&amp;"-"&amp;TEXT(E8906,"yyyymmdd")</f>
        <v/>
      </c>
    </row>
    <row r="8907">
      <c r="A8907" t="n">
        <v>50160092</v>
      </c>
      <c r="B8907" t="inlineStr">
        <is>
          <t>Manhattan</t>
        </is>
      </c>
      <c r="C8907" t="inlineStr">
        <is>
          <t>10009</t>
        </is>
      </c>
      <c r="D8907" t="inlineStr">
        <is>
          <t>Italian</t>
        </is>
      </c>
      <c r="E8907" s="8" t="n">
        <v>46170</v>
      </c>
      <c r="F8907" t="inlineStr">
        <is>
          <t>Violations were cited in the following area(s).</t>
        </is>
      </c>
      <c r="G8907" t="inlineStr">
        <is>
          <t>06E</t>
        </is>
      </c>
      <c r="H8907" t="inlineStr">
        <is>
          <t>Sanitized equipment or utensil, including in-use food dispensing utensil, improperly used or stored.</t>
        </is>
      </c>
      <c r="I8907" t="inlineStr">
        <is>
          <t>Critical</t>
        </is>
      </c>
      <c r="J8907" t="n">
        <v>48</v>
      </c>
      <c r="L8907" s="9">
        <f>A8907&amp;"-"&amp;TEXT(E8907,"yyyymmdd")</f>
        <v/>
      </c>
    </row>
    <row r="8908">
      <c r="A8908" t="n">
        <v>50160092</v>
      </c>
      <c r="B8908" t="inlineStr">
        <is>
          <t>Manhattan</t>
        </is>
      </c>
      <c r="C8908" t="inlineStr">
        <is>
          <t>10009</t>
        </is>
      </c>
      <c r="D8908" t="inlineStr">
        <is>
          <t>Italian</t>
        </is>
      </c>
      <c r="E8908" s="8" t="n">
        <v>46170</v>
      </c>
      <c r="F8908" t="inlineStr">
        <is>
          <t>Violations were cited in the following area(s).</t>
        </is>
      </c>
      <c r="G8908" t="inlineStr">
        <is>
          <t>08A</t>
        </is>
      </c>
      <c r="H8908" t="inlineStr">
        <is>
          <t>Establishment is not free of harborage or conditions conducive to rodents, insects or other pests.</t>
        </is>
      </c>
      <c r="I8908" t="inlineStr">
        <is>
          <t>Not Critical</t>
        </is>
      </c>
      <c r="J8908" t="n">
        <v>48</v>
      </c>
      <c r="L8908" s="9">
        <f>A8908&amp;"-"&amp;TEXT(E8908,"yyyymmdd")</f>
        <v/>
      </c>
    </row>
    <row r="8909">
      <c r="A8909" t="n">
        <v>50160092</v>
      </c>
      <c r="B8909" t="inlineStr">
        <is>
          <t>Manhattan</t>
        </is>
      </c>
      <c r="C8909" t="inlineStr">
        <is>
          <t>10009</t>
        </is>
      </c>
      <c r="D8909" t="inlineStr">
        <is>
          <t>Italian</t>
        </is>
      </c>
      <c r="E8909" s="8" t="n">
        <v>46170</v>
      </c>
      <c r="F8909" t="inlineStr">
        <is>
          <t>Violations were cited in the following area(s).</t>
        </is>
      </c>
      <c r="G8909" t="inlineStr">
        <is>
          <t>09C</t>
        </is>
      </c>
      <c r="H8909" t="inlineStr">
        <is>
          <t>Design, construction, materials used or maintenance of food contact surface improper. Surface not easily cleanable, sanitized and maintained.</t>
        </is>
      </c>
      <c r="I8909" t="inlineStr">
        <is>
          <t>Not Critical</t>
        </is>
      </c>
      <c r="J8909" t="n">
        <v>48</v>
      </c>
      <c r="L8909" s="9">
        <f>A8909&amp;"-"&amp;TEXT(E8909,"yyyymmdd")</f>
        <v/>
      </c>
    </row>
    <row r="8910">
      <c r="A8910" t="n">
        <v>50160415</v>
      </c>
      <c r="B8910" t="inlineStr">
        <is>
          <t>Manhattan</t>
        </is>
      </c>
      <c r="C8910" t="inlineStr">
        <is>
          <t>10014</t>
        </is>
      </c>
      <c r="D8910" t="inlineStr">
        <is>
          <t>Mediterranean</t>
        </is>
      </c>
      <c r="E8910" s="8" t="n">
        <v>46170</v>
      </c>
      <c r="F8910" t="inlineStr">
        <is>
          <t>Violations were cited in the following area(s).</t>
        </is>
      </c>
      <c r="G8910" t="inlineStr">
        <is>
          <t>06D</t>
        </is>
      </c>
      <c r="H8910" t="inlineStr">
        <is>
          <t>Food contact surface not properly washed, rinsed and sanitized after each use and following any activity when contamination may have occurred.</t>
        </is>
      </c>
      <c r="I8910" t="inlineStr">
        <is>
          <t>Critical</t>
        </is>
      </c>
      <c r="J8910" t="n">
        <v>13</v>
      </c>
      <c r="K8910" t="inlineStr">
        <is>
          <t>A</t>
        </is>
      </c>
      <c r="L8910" s="9">
        <f>A8910&amp;"-"&amp;TEXT(E8910,"yyyymmdd")</f>
        <v/>
      </c>
    </row>
    <row r="8911">
      <c r="A8911" t="n">
        <v>50160415</v>
      </c>
      <c r="B8911" t="inlineStr">
        <is>
          <t>Manhattan</t>
        </is>
      </c>
      <c r="C8911" t="inlineStr">
        <is>
          <t>10014</t>
        </is>
      </c>
      <c r="D8911" t="inlineStr">
        <is>
          <t>Mediterranean</t>
        </is>
      </c>
      <c r="E8911" s="8" t="n">
        <v>46170</v>
      </c>
      <c r="F8911" t="inlineStr">
        <is>
          <t>Violations were cited in the following area(s).</t>
        </is>
      </c>
      <c r="G8911" t="inlineStr">
        <is>
          <t>06E</t>
        </is>
      </c>
      <c r="H8911" t="inlineStr">
        <is>
          <t>Sanitized equipment or utensil, including in-use food dispensing utensil, improperly used or stored.</t>
        </is>
      </c>
      <c r="I8911" t="inlineStr">
        <is>
          <t>Critical</t>
        </is>
      </c>
      <c r="J8911" t="n">
        <v>13</v>
      </c>
      <c r="K8911" t="inlineStr">
        <is>
          <t>A</t>
        </is>
      </c>
      <c r="L8911" s="9">
        <f>A8911&amp;"-"&amp;TEXT(E8911,"yyyymmdd")</f>
        <v/>
      </c>
    </row>
    <row r="8912">
      <c r="A8912" t="n">
        <v>50160787</v>
      </c>
      <c r="B8912" t="inlineStr">
        <is>
          <t>Queens</t>
        </is>
      </c>
      <c r="C8912" t="inlineStr">
        <is>
          <t>11354</t>
        </is>
      </c>
      <c r="D8912" t="inlineStr">
        <is>
          <t>Chinese</t>
        </is>
      </c>
      <c r="E8912" s="8" t="n">
        <v>46170</v>
      </c>
      <c r="F8912" t="inlineStr">
        <is>
          <t>Violations were cited in the following area(s).</t>
        </is>
      </c>
      <c r="G8912" t="inlineStr">
        <is>
          <t>02B</t>
        </is>
      </c>
      <c r="H8912" t="inlineStr">
        <is>
          <t>Hot TCS food item not held at or above 140 °F.</t>
        </is>
      </c>
      <c r="I8912" t="inlineStr">
        <is>
          <t>Critical</t>
        </is>
      </c>
      <c r="J8912" t="n">
        <v>41</v>
      </c>
      <c r="L8912" s="9">
        <f>A8912&amp;"-"&amp;TEXT(E8912,"yyyymmdd")</f>
        <v/>
      </c>
    </row>
    <row r="8913">
      <c r="A8913" t="n">
        <v>50160787</v>
      </c>
      <c r="B8913" t="inlineStr">
        <is>
          <t>Queens</t>
        </is>
      </c>
      <c r="C8913" t="inlineStr">
        <is>
          <t>11354</t>
        </is>
      </c>
      <c r="D8913" t="inlineStr">
        <is>
          <t>Chinese</t>
        </is>
      </c>
      <c r="E8913" s="8" t="n">
        <v>46170</v>
      </c>
      <c r="F8913" t="inlineStr">
        <is>
          <t>Violations were cited in the following area(s).</t>
        </is>
      </c>
      <c r="G8913" t="inlineStr">
        <is>
          <t>02G</t>
        </is>
      </c>
      <c r="H8913" t="inlineStr">
        <is>
          <t>Cold TCS food item held above 41 °F; smoked or processed fish held above 38 °F; intact raw eggs held above 45 °F; or reduced oxygen packaged (ROP) TCS foods held above required temperatures except during active necessary preparation.</t>
        </is>
      </c>
      <c r="I8913" t="inlineStr">
        <is>
          <t>Critical</t>
        </is>
      </c>
      <c r="J8913" t="n">
        <v>41</v>
      </c>
      <c r="L8913" s="9">
        <f>A8913&amp;"-"&amp;TEXT(E8913,"yyyymmdd")</f>
        <v/>
      </c>
    </row>
    <row r="8914">
      <c r="A8914" t="n">
        <v>50160787</v>
      </c>
      <c r="B8914" t="inlineStr">
        <is>
          <t>Queens</t>
        </is>
      </c>
      <c r="C8914" t="inlineStr">
        <is>
          <t>11354</t>
        </is>
      </c>
      <c r="D8914" t="inlineStr">
        <is>
          <t>Chinese</t>
        </is>
      </c>
      <c r="E8914" s="8" t="n">
        <v>46170</v>
      </c>
      <c r="F8914" t="inlineStr">
        <is>
          <t>Violations were cited in the following area(s).</t>
        </is>
      </c>
      <c r="G8914" t="inlineStr">
        <is>
          <t>06A</t>
        </is>
      </c>
      <c r="H8914" t="inlineStr">
        <is>
          <t>Personal cleanliness is inadequate. Outer garment soiled with possible contaminant. Effective hair restraint not worn where required. Jewelry worn on hands or arms. Fingernail polish worn or fingernails not kept clean and trimmed.</t>
        </is>
      </c>
      <c r="I8914" t="inlineStr">
        <is>
          <t>Critical</t>
        </is>
      </c>
      <c r="J8914" t="n">
        <v>41</v>
      </c>
      <c r="L8914" s="9">
        <f>A8914&amp;"-"&amp;TEXT(E8914,"yyyymmdd")</f>
        <v/>
      </c>
    </row>
    <row r="8915">
      <c r="A8915" t="n">
        <v>50160787</v>
      </c>
      <c r="B8915" t="inlineStr">
        <is>
          <t>Queens</t>
        </is>
      </c>
      <c r="C8915" t="inlineStr">
        <is>
          <t>11354</t>
        </is>
      </c>
      <c r="D8915" t="inlineStr">
        <is>
          <t>Chinese</t>
        </is>
      </c>
      <c r="E8915" s="8" t="n">
        <v>46170</v>
      </c>
      <c r="F8915" t="inlineStr">
        <is>
          <t>Violations were cited in the following area(s).</t>
        </is>
      </c>
      <c r="G8915" t="inlineStr">
        <is>
          <t>06C</t>
        </is>
      </c>
      <c r="H891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915" t="inlineStr">
        <is>
          <t>Critical</t>
        </is>
      </c>
      <c r="J8915" t="n">
        <v>41</v>
      </c>
      <c r="L8915" s="9">
        <f>A8915&amp;"-"&amp;TEXT(E8915,"yyyymmdd")</f>
        <v/>
      </c>
    </row>
    <row r="8916">
      <c r="A8916" t="n">
        <v>50160787</v>
      </c>
      <c r="B8916" t="inlineStr">
        <is>
          <t>Queens</t>
        </is>
      </c>
      <c r="C8916" t="inlineStr">
        <is>
          <t>11354</t>
        </is>
      </c>
      <c r="D8916" t="inlineStr">
        <is>
          <t>Chinese</t>
        </is>
      </c>
      <c r="E8916" s="8" t="n">
        <v>46170</v>
      </c>
      <c r="F8916" t="inlineStr">
        <is>
          <t>Violations were cited in the following area(s).</t>
        </is>
      </c>
      <c r="G8916" t="inlineStr">
        <is>
          <t>06D</t>
        </is>
      </c>
      <c r="H8916" t="inlineStr">
        <is>
          <t>Food contact surface not properly washed, rinsed and sanitized after each use and following any activity when contamination may have occurred.</t>
        </is>
      </c>
      <c r="I8916" t="inlineStr">
        <is>
          <t>Critical</t>
        </is>
      </c>
      <c r="J8916" t="n">
        <v>41</v>
      </c>
      <c r="L8916" s="9">
        <f>A8916&amp;"-"&amp;TEXT(E8916,"yyyymmdd")</f>
        <v/>
      </c>
    </row>
    <row r="8917">
      <c r="A8917" t="n">
        <v>50160787</v>
      </c>
      <c r="B8917" t="inlineStr">
        <is>
          <t>Queens</t>
        </is>
      </c>
      <c r="C8917" t="inlineStr">
        <is>
          <t>11354</t>
        </is>
      </c>
      <c r="D8917" t="inlineStr">
        <is>
          <t>Chinese</t>
        </is>
      </c>
      <c r="E8917" s="8" t="n">
        <v>46170</v>
      </c>
      <c r="F8917" t="inlineStr">
        <is>
          <t>Violations were cited in the following area(s).</t>
        </is>
      </c>
      <c r="G8917" t="inlineStr">
        <is>
          <t>10F</t>
        </is>
      </c>
      <c r="H8917" t="inlineStr">
        <is>
          <t>Non-food contact surface or equipment made of unacceptable material, not kept clean, or not properly sealed, raised, spaced or movable to allow accessibility for cleaning on all sides, above and underneath the unit.</t>
        </is>
      </c>
      <c r="I8917" t="inlineStr">
        <is>
          <t>Not Critical</t>
        </is>
      </c>
      <c r="J8917" t="n">
        <v>41</v>
      </c>
      <c r="L8917" s="9">
        <f>A8917&amp;"-"&amp;TEXT(E8917,"yyyymmdd")</f>
        <v/>
      </c>
    </row>
    <row r="8918">
      <c r="A8918" t="n">
        <v>50160787</v>
      </c>
      <c r="B8918" t="inlineStr">
        <is>
          <t>Queens</t>
        </is>
      </c>
      <c r="C8918" t="inlineStr">
        <is>
          <t>11354</t>
        </is>
      </c>
      <c r="D8918" t="inlineStr">
        <is>
          <t>Chinese</t>
        </is>
      </c>
      <c r="E8918" s="8" t="n">
        <v>46170</v>
      </c>
      <c r="F8918" t="inlineStr">
        <is>
          <t>Violations were cited in the following area(s).</t>
        </is>
      </c>
      <c r="G8918" t="inlineStr">
        <is>
          <t>10H</t>
        </is>
      </c>
      <c r="H8918" t="inlineStr">
        <is>
          <t>Single service article not provided. Single service article reused or not protected from contamination when transported, stored, dispensed. Drinking straws not completely enclosed in wrapper or dispensed from a sanitary device.</t>
        </is>
      </c>
      <c r="I8918" t="inlineStr">
        <is>
          <t>Not Critical</t>
        </is>
      </c>
      <c r="J8918" t="n">
        <v>41</v>
      </c>
      <c r="L8918" s="9">
        <f>A8918&amp;"-"&amp;TEXT(E8918,"yyyymmdd")</f>
        <v/>
      </c>
    </row>
    <row r="8919">
      <c r="A8919" t="n">
        <v>50161136</v>
      </c>
      <c r="B8919" t="inlineStr">
        <is>
          <t>Brooklyn</t>
        </is>
      </c>
      <c r="C8919" t="inlineStr">
        <is>
          <t>11230</t>
        </is>
      </c>
      <c r="D8919" t="inlineStr">
        <is>
          <t>Mexican</t>
        </is>
      </c>
      <c r="E8919" s="8" t="n">
        <v>46170</v>
      </c>
      <c r="F8919" t="inlineStr">
        <is>
          <t>Violations were cited in the following area(s).</t>
        </is>
      </c>
      <c r="G8919" t="inlineStr">
        <is>
          <t>02B</t>
        </is>
      </c>
      <c r="H8919" t="inlineStr">
        <is>
          <t>Hot TCS food item not held at or above 140 °F.</t>
        </is>
      </c>
      <c r="I8919" t="inlineStr">
        <is>
          <t>Critical</t>
        </is>
      </c>
      <c r="J8919" t="n">
        <v>34</v>
      </c>
      <c r="L8919" s="9">
        <f>A8919&amp;"-"&amp;TEXT(E8919,"yyyymmdd")</f>
        <v/>
      </c>
    </row>
    <row r="8920">
      <c r="A8920" t="n">
        <v>50161136</v>
      </c>
      <c r="B8920" t="inlineStr">
        <is>
          <t>Brooklyn</t>
        </is>
      </c>
      <c r="C8920" t="inlineStr">
        <is>
          <t>11230</t>
        </is>
      </c>
      <c r="D8920" t="inlineStr">
        <is>
          <t>Mexican</t>
        </is>
      </c>
      <c r="E8920" s="8" t="n">
        <v>46170</v>
      </c>
      <c r="F8920" t="inlineStr">
        <is>
          <t>Violations were cited in the following area(s).</t>
        </is>
      </c>
      <c r="G8920" t="inlineStr">
        <is>
          <t>02G</t>
        </is>
      </c>
      <c r="H8920" t="inlineStr">
        <is>
          <t>Cold TCS food item held above 41 °F; smoked or processed fish held above 38 °F; intact raw eggs held above 45 °F; or reduced oxygen packaged (ROP) TCS foods held above required temperatures except during active necessary preparation.</t>
        </is>
      </c>
      <c r="I8920" t="inlineStr">
        <is>
          <t>Critical</t>
        </is>
      </c>
      <c r="J8920" t="n">
        <v>34</v>
      </c>
      <c r="L8920" s="9">
        <f>A8920&amp;"-"&amp;TEXT(E8920,"yyyymmdd")</f>
        <v/>
      </c>
    </row>
    <row r="8921">
      <c r="A8921" t="n">
        <v>50161136</v>
      </c>
      <c r="B8921" t="inlineStr">
        <is>
          <t>Brooklyn</t>
        </is>
      </c>
      <c r="C8921" t="inlineStr">
        <is>
          <t>11230</t>
        </is>
      </c>
      <c r="D8921" t="inlineStr">
        <is>
          <t>Mexican</t>
        </is>
      </c>
      <c r="E8921" s="8" t="n">
        <v>46170</v>
      </c>
      <c r="F8921" t="inlineStr">
        <is>
          <t>Violations were cited in the following area(s).</t>
        </is>
      </c>
      <c r="G8921" t="inlineStr">
        <is>
          <t>06C</t>
        </is>
      </c>
      <c r="H892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921" t="inlineStr">
        <is>
          <t>Critical</t>
        </is>
      </c>
      <c r="J8921" t="n">
        <v>34</v>
      </c>
      <c r="L8921" s="9">
        <f>A8921&amp;"-"&amp;TEXT(E8921,"yyyymmdd")</f>
        <v/>
      </c>
    </row>
    <row r="8922">
      <c r="A8922" t="n">
        <v>50161136</v>
      </c>
      <c r="B8922" t="inlineStr">
        <is>
          <t>Brooklyn</t>
        </is>
      </c>
      <c r="C8922" t="inlineStr">
        <is>
          <t>11230</t>
        </is>
      </c>
      <c r="D8922" t="inlineStr">
        <is>
          <t>Mexican</t>
        </is>
      </c>
      <c r="E8922" s="8" t="n">
        <v>46170</v>
      </c>
      <c r="F8922" t="inlineStr">
        <is>
          <t>Violations were cited in the following area(s).</t>
        </is>
      </c>
      <c r="G8922" t="inlineStr">
        <is>
          <t>06D</t>
        </is>
      </c>
      <c r="H8922" t="inlineStr">
        <is>
          <t>Food contact surface not properly washed, rinsed and sanitized after each use and following any activity when contamination may have occurred.</t>
        </is>
      </c>
      <c r="I8922" t="inlineStr">
        <is>
          <t>Critical</t>
        </is>
      </c>
      <c r="J8922" t="n">
        <v>34</v>
      </c>
      <c r="L8922" s="9">
        <f>A8922&amp;"-"&amp;TEXT(E8922,"yyyymmdd")</f>
        <v/>
      </c>
    </row>
    <row r="8923">
      <c r="A8923" t="n">
        <v>50161136</v>
      </c>
      <c r="B8923" t="inlineStr">
        <is>
          <t>Brooklyn</t>
        </is>
      </c>
      <c r="C8923" t="inlineStr">
        <is>
          <t>11230</t>
        </is>
      </c>
      <c r="D8923" t="inlineStr">
        <is>
          <t>Mexican</t>
        </is>
      </c>
      <c r="E8923" s="8" t="n">
        <v>46170</v>
      </c>
      <c r="F8923" t="inlineStr">
        <is>
          <t>Violations were cited in the following area(s).</t>
        </is>
      </c>
      <c r="G8923" t="inlineStr">
        <is>
          <t>10F</t>
        </is>
      </c>
      <c r="H8923" t="inlineStr">
        <is>
          <t>Non-food contact surface or equipment made of unacceptable material, not kept clean, or not properly sealed, raised, spaced or movable to allow accessibility for cleaning on all sides, above and underneath the unit.</t>
        </is>
      </c>
      <c r="I8923" t="inlineStr">
        <is>
          <t>Not Critical</t>
        </is>
      </c>
      <c r="J8923" t="n">
        <v>34</v>
      </c>
      <c r="L8923" s="9">
        <f>A8923&amp;"-"&amp;TEXT(E8923,"yyyymmdd")</f>
        <v/>
      </c>
    </row>
    <row r="8924">
      <c r="A8924" t="n">
        <v>50161674</v>
      </c>
      <c r="B8924" t="inlineStr">
        <is>
          <t>Queens</t>
        </is>
      </c>
      <c r="C8924" t="inlineStr">
        <is>
          <t>11415</t>
        </is>
      </c>
      <c r="D8924" t="inlineStr">
        <is>
          <t>Mexican</t>
        </is>
      </c>
      <c r="E8924" s="8" t="n">
        <v>46170</v>
      </c>
      <c r="F8924" t="inlineStr">
        <is>
          <t>Violations were cited in the following area(s).</t>
        </is>
      </c>
      <c r="G8924" t="inlineStr">
        <is>
          <t>02G</t>
        </is>
      </c>
      <c r="H8924" t="inlineStr">
        <is>
          <t>Cold TCS food item held above 41 °F; smoked or processed fish held above 38 °F; intact raw eggs held above 45 °F; or reduced oxygen packaged (ROP) TCS foods held above required temperatures except during active necessary preparation.</t>
        </is>
      </c>
      <c r="I8924" t="inlineStr">
        <is>
          <t>Critical</t>
        </is>
      </c>
      <c r="J8924" t="n">
        <v>28</v>
      </c>
      <c r="L8924" s="9">
        <f>A8924&amp;"-"&amp;TEXT(E8924,"yyyymmdd")</f>
        <v/>
      </c>
    </row>
    <row r="8925">
      <c r="A8925" t="n">
        <v>50161674</v>
      </c>
      <c r="B8925" t="inlineStr">
        <is>
          <t>Queens</t>
        </is>
      </c>
      <c r="C8925" t="inlineStr">
        <is>
          <t>11415</t>
        </is>
      </c>
      <c r="D8925" t="inlineStr">
        <is>
          <t>Mexican</t>
        </is>
      </c>
      <c r="E8925" s="8" t="n">
        <v>46170</v>
      </c>
      <c r="F8925" t="inlineStr">
        <is>
          <t>Violations were cited in the following area(s).</t>
        </is>
      </c>
      <c r="G8925" t="inlineStr">
        <is>
          <t>04E</t>
        </is>
      </c>
      <c r="H8925" t="inlineStr">
        <is>
          <t>Toxic chemical or pesticide improperly stored or used such that food contamination may occur.</t>
        </is>
      </c>
      <c r="I8925" t="inlineStr">
        <is>
          <t>Critical</t>
        </is>
      </c>
      <c r="J8925" t="n">
        <v>28</v>
      </c>
      <c r="L8925" s="9">
        <f>A8925&amp;"-"&amp;TEXT(E8925,"yyyymmdd")</f>
        <v/>
      </c>
    </row>
    <row r="8926">
      <c r="A8926" t="n">
        <v>50161674</v>
      </c>
      <c r="B8926" t="inlineStr">
        <is>
          <t>Queens</t>
        </is>
      </c>
      <c r="C8926" t="inlineStr">
        <is>
          <t>11415</t>
        </is>
      </c>
      <c r="D8926" t="inlineStr">
        <is>
          <t>Mexican</t>
        </is>
      </c>
      <c r="E8926" s="8" t="n">
        <v>46170</v>
      </c>
      <c r="F8926" t="inlineStr">
        <is>
          <t>Violations were cited in the following area(s).</t>
        </is>
      </c>
      <c r="G8926" t="inlineStr">
        <is>
          <t>08C</t>
        </is>
      </c>
      <c r="H8926" t="inlineStr">
        <is>
          <t>Pesticide not properly labeled or used by unlicensed individual. Pesticide, other toxic chemical improperly used/stored. Unprotected, unlocked bait station used.</t>
        </is>
      </c>
      <c r="I8926" t="inlineStr">
        <is>
          <t>Not Critical</t>
        </is>
      </c>
      <c r="J8926" t="n">
        <v>28</v>
      </c>
      <c r="L8926" s="9">
        <f>A8926&amp;"-"&amp;TEXT(E8926,"yyyymmdd")</f>
        <v/>
      </c>
    </row>
    <row r="8927">
      <c r="A8927" t="n">
        <v>50161674</v>
      </c>
      <c r="B8927" t="inlineStr">
        <is>
          <t>Queens</t>
        </is>
      </c>
      <c r="C8927" t="inlineStr">
        <is>
          <t>11415</t>
        </is>
      </c>
      <c r="D8927" t="inlineStr">
        <is>
          <t>Mexican</t>
        </is>
      </c>
      <c r="E8927" s="8" t="n">
        <v>46170</v>
      </c>
      <c r="F8927" t="inlineStr">
        <is>
          <t>Violations were cited in the following area(s).</t>
        </is>
      </c>
      <c r="G8927" t="inlineStr">
        <is>
          <t>09C</t>
        </is>
      </c>
      <c r="H8927" t="inlineStr">
        <is>
          <t>Design, construction, materials used or maintenance of food contact surface improper. Surface not easily cleanable, sanitized and maintained.</t>
        </is>
      </c>
      <c r="I8927" t="inlineStr">
        <is>
          <t>Not Critical</t>
        </is>
      </c>
      <c r="J8927" t="n">
        <v>28</v>
      </c>
      <c r="L8927" s="9">
        <f>A8927&amp;"-"&amp;TEXT(E8927,"yyyymmdd")</f>
        <v/>
      </c>
    </row>
    <row r="8928">
      <c r="A8928" t="n">
        <v>50161674</v>
      </c>
      <c r="B8928" t="inlineStr">
        <is>
          <t>Queens</t>
        </is>
      </c>
      <c r="C8928" t="inlineStr">
        <is>
          <t>11415</t>
        </is>
      </c>
      <c r="D8928" t="inlineStr">
        <is>
          <t>Mexican</t>
        </is>
      </c>
      <c r="E8928" s="8" t="n">
        <v>46170</v>
      </c>
      <c r="F8928" t="inlineStr">
        <is>
          <t>Violations were cited in the following area(s).</t>
        </is>
      </c>
      <c r="G8928" t="inlineStr">
        <is>
          <t>10B</t>
        </is>
      </c>
      <c r="H8928" t="inlineStr">
        <is>
          <t>Anti-siphonage or back-flow prevention device not provided where required; equipment or floor not properly drained; sewage disposal system in disrepair or not functioning properly. Condensation or liquid waste improperly disposed of.</t>
        </is>
      </c>
      <c r="I8928" t="inlineStr">
        <is>
          <t>Not Critical</t>
        </is>
      </c>
      <c r="J8928" t="n">
        <v>28</v>
      </c>
      <c r="L8928" s="9">
        <f>A8928&amp;"-"&amp;TEXT(E8928,"yyyymmdd")</f>
        <v/>
      </c>
    </row>
    <row r="8929">
      <c r="A8929" t="n">
        <v>50161674</v>
      </c>
      <c r="B8929" t="inlineStr">
        <is>
          <t>Queens</t>
        </is>
      </c>
      <c r="C8929" t="inlineStr">
        <is>
          <t>11415</t>
        </is>
      </c>
      <c r="D8929" t="inlineStr">
        <is>
          <t>Mexican</t>
        </is>
      </c>
      <c r="E8929" s="8" t="n">
        <v>46170</v>
      </c>
      <c r="F8929" t="inlineStr">
        <is>
          <t>Violations were cited in the following area(s).</t>
        </is>
      </c>
      <c r="G8929" t="inlineStr">
        <is>
          <t>10F</t>
        </is>
      </c>
      <c r="H8929" t="inlineStr">
        <is>
          <t>Non-food contact surface or equipment made of unacceptable material, not kept clean, or not properly sealed, raised, spaced or movable to allow accessibility for cleaning on all sides, above and underneath the unit.</t>
        </is>
      </c>
      <c r="I8929" t="inlineStr">
        <is>
          <t>Not Critical</t>
        </is>
      </c>
      <c r="J8929" t="n">
        <v>28</v>
      </c>
      <c r="L8929" s="9">
        <f>A8929&amp;"-"&amp;TEXT(E8929,"yyyymmdd")</f>
        <v/>
      </c>
    </row>
    <row r="8930">
      <c r="A8930" t="n">
        <v>50161674</v>
      </c>
      <c r="B8930" t="inlineStr">
        <is>
          <t>Queens</t>
        </is>
      </c>
      <c r="C8930" t="inlineStr">
        <is>
          <t>11415</t>
        </is>
      </c>
      <c r="D8930" t="inlineStr">
        <is>
          <t>Mexican</t>
        </is>
      </c>
      <c r="E8930" s="8" t="n">
        <v>46170</v>
      </c>
      <c r="F8930" t="inlineStr">
        <is>
          <t>Violations were cited in the following area(s).</t>
        </is>
      </c>
      <c r="G8930" t="inlineStr">
        <is>
          <t>10G</t>
        </is>
      </c>
      <c r="H8930" t="inlineStr">
        <is>
          <t>Dishwashing and ware washing: Cleaning and sanitizing of tableware, including dishes, utensils, and equipment deficient.</t>
        </is>
      </c>
      <c r="I8930" t="inlineStr">
        <is>
          <t>Not Critical</t>
        </is>
      </c>
      <c r="J8930" t="n">
        <v>28</v>
      </c>
      <c r="L8930" s="9">
        <f>A8930&amp;"-"&amp;TEXT(E8930,"yyyymmdd")</f>
        <v/>
      </c>
    </row>
    <row r="8931">
      <c r="A8931" t="n">
        <v>50166819</v>
      </c>
      <c r="B8931" t="inlineStr">
        <is>
          <t>Queens</t>
        </is>
      </c>
      <c r="C8931" t="inlineStr">
        <is>
          <t>11354</t>
        </is>
      </c>
      <c r="D8931" t="inlineStr">
        <is>
          <t>Coffee/Tea</t>
        </is>
      </c>
      <c r="E8931" s="8" t="n">
        <v>46170</v>
      </c>
      <c r="F8931" t="inlineStr">
        <is>
          <t>Violations were cited in the following area(s).</t>
        </is>
      </c>
      <c r="G8931" t="inlineStr">
        <is>
          <t>06C</t>
        </is>
      </c>
      <c r="H893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931" t="inlineStr">
        <is>
          <t>Critical</t>
        </is>
      </c>
      <c r="J8931" t="n">
        <v>20</v>
      </c>
      <c r="L8931" s="9">
        <f>A8931&amp;"-"&amp;TEXT(E8931,"yyyymmdd")</f>
        <v/>
      </c>
    </row>
    <row r="8932">
      <c r="A8932" t="n">
        <v>50166819</v>
      </c>
      <c r="B8932" t="inlineStr">
        <is>
          <t>Queens</t>
        </is>
      </c>
      <c r="C8932" t="inlineStr">
        <is>
          <t>11354</t>
        </is>
      </c>
      <c r="D8932" t="inlineStr">
        <is>
          <t>Coffee/Tea</t>
        </is>
      </c>
      <c r="E8932" s="8" t="n">
        <v>46170</v>
      </c>
      <c r="F8932" t="inlineStr">
        <is>
          <t>Violations were cited in the following area(s).</t>
        </is>
      </c>
      <c r="G8932" t="inlineStr">
        <is>
          <t>06D</t>
        </is>
      </c>
      <c r="H8932" t="inlineStr">
        <is>
          <t>Food contact surface not properly washed, rinsed and sanitized after each use and following any activity when contamination may have occurred.</t>
        </is>
      </c>
      <c r="I8932" t="inlineStr">
        <is>
          <t>Critical</t>
        </is>
      </c>
      <c r="J8932" t="n">
        <v>20</v>
      </c>
      <c r="L8932" s="9">
        <f>A8932&amp;"-"&amp;TEXT(E8932,"yyyymmdd")</f>
        <v/>
      </c>
    </row>
    <row r="8933">
      <c r="A8933" t="n">
        <v>50166819</v>
      </c>
      <c r="B8933" t="inlineStr">
        <is>
          <t>Queens</t>
        </is>
      </c>
      <c r="C8933" t="inlineStr">
        <is>
          <t>11354</t>
        </is>
      </c>
      <c r="D8933" t="inlineStr">
        <is>
          <t>Coffee/Tea</t>
        </is>
      </c>
      <c r="E8933" s="8" t="n">
        <v>46170</v>
      </c>
      <c r="F8933" t="inlineStr">
        <is>
          <t>Violations were cited in the following area(s).</t>
        </is>
      </c>
      <c r="G8933" t="inlineStr">
        <is>
          <t>06E</t>
        </is>
      </c>
      <c r="H8933" t="inlineStr">
        <is>
          <t>Sanitized equipment or utensil, including in-use food dispensing utensil, improperly used or stored.</t>
        </is>
      </c>
      <c r="I8933" t="inlineStr">
        <is>
          <t>Critical</t>
        </is>
      </c>
      <c r="J8933" t="n">
        <v>20</v>
      </c>
      <c r="L8933" s="9">
        <f>A8933&amp;"-"&amp;TEXT(E8933,"yyyymmdd")</f>
        <v/>
      </c>
    </row>
    <row r="8934">
      <c r="A8934" t="n">
        <v>50166819</v>
      </c>
      <c r="B8934" t="inlineStr">
        <is>
          <t>Queens</t>
        </is>
      </c>
      <c r="C8934" t="inlineStr">
        <is>
          <t>11354</t>
        </is>
      </c>
      <c r="D8934" t="inlineStr">
        <is>
          <t>Coffee/Tea</t>
        </is>
      </c>
      <c r="E8934" s="8" t="n">
        <v>46170</v>
      </c>
      <c r="F8934" t="inlineStr">
        <is>
          <t>Violations were cited in the following area(s).</t>
        </is>
      </c>
      <c r="G8934" t="inlineStr">
        <is>
          <t>10F</t>
        </is>
      </c>
      <c r="H8934" t="inlineStr">
        <is>
          <t>Non-food contact surface or equipment made of unacceptable material, not kept clean, or not properly sealed, raised, spaced or movable to allow accessibility for cleaning on all sides, above and underneath the unit.</t>
        </is>
      </c>
      <c r="I8934" t="inlineStr">
        <is>
          <t>Not Critical</t>
        </is>
      </c>
      <c r="J8934" t="n">
        <v>20</v>
      </c>
      <c r="L8934" s="9">
        <f>A8934&amp;"-"&amp;TEXT(E8934,"yyyymmdd")</f>
        <v/>
      </c>
    </row>
    <row r="8935">
      <c r="A8935" t="n">
        <v>50168462</v>
      </c>
      <c r="B8935" t="inlineStr">
        <is>
          <t>Brooklyn</t>
        </is>
      </c>
      <c r="C8935" t="inlineStr">
        <is>
          <t>11201</t>
        </is>
      </c>
      <c r="D8935" t="inlineStr">
        <is>
          <t>Pizza</t>
        </is>
      </c>
      <c r="E8935" s="8" t="n">
        <v>46170</v>
      </c>
      <c r="F8935" t="inlineStr">
        <is>
          <t>Violations were cited in the following area(s).</t>
        </is>
      </c>
      <c r="G8935" t="inlineStr">
        <is>
          <t>02B</t>
        </is>
      </c>
      <c r="H8935" t="inlineStr">
        <is>
          <t>Hot TCS food item not held at or above 140 °F.</t>
        </is>
      </c>
      <c r="I8935" t="inlineStr">
        <is>
          <t>Critical</t>
        </is>
      </c>
      <c r="J8935" t="n">
        <v>22</v>
      </c>
      <c r="L8935" s="9">
        <f>A8935&amp;"-"&amp;TEXT(E8935,"yyyymmdd")</f>
        <v/>
      </c>
    </row>
    <row r="8936">
      <c r="A8936" t="n">
        <v>50168462</v>
      </c>
      <c r="B8936" t="inlineStr">
        <is>
          <t>Brooklyn</t>
        </is>
      </c>
      <c r="C8936" t="inlineStr">
        <is>
          <t>11201</t>
        </is>
      </c>
      <c r="D8936" t="inlineStr">
        <is>
          <t>Pizza</t>
        </is>
      </c>
      <c r="E8936" s="8" t="n">
        <v>46170</v>
      </c>
      <c r="F8936" t="inlineStr">
        <is>
          <t>Violations were cited in the following area(s).</t>
        </is>
      </c>
      <c r="G8936" t="inlineStr">
        <is>
          <t>04L</t>
        </is>
      </c>
      <c r="H8936" t="inlineStr">
        <is>
          <t>Evidence of mice or live mice in establishment's food or non-food areas.</t>
        </is>
      </c>
      <c r="I8936" t="inlineStr">
        <is>
          <t>Critical</t>
        </is>
      </c>
      <c r="J8936" t="n">
        <v>22</v>
      </c>
      <c r="L8936" s="9">
        <f>A8936&amp;"-"&amp;TEXT(E8936,"yyyymmdd")</f>
        <v/>
      </c>
    </row>
    <row r="8937">
      <c r="A8937" t="n">
        <v>50168462</v>
      </c>
      <c r="B8937" t="inlineStr">
        <is>
          <t>Brooklyn</t>
        </is>
      </c>
      <c r="C8937" t="inlineStr">
        <is>
          <t>11201</t>
        </is>
      </c>
      <c r="D8937" t="inlineStr">
        <is>
          <t>Pizza</t>
        </is>
      </c>
      <c r="E8937" s="8" t="n">
        <v>46170</v>
      </c>
      <c r="F8937" t="inlineStr">
        <is>
          <t>Violations were cited in the following area(s).</t>
        </is>
      </c>
      <c r="G8937" t="inlineStr">
        <is>
          <t>08A</t>
        </is>
      </c>
      <c r="H8937" t="inlineStr">
        <is>
          <t>Establishment is not free of harborage or conditions conducive to rodents, insects or other pests.</t>
        </is>
      </c>
      <c r="I8937" t="inlineStr">
        <is>
          <t>Not Critical</t>
        </is>
      </c>
      <c r="J8937" t="n">
        <v>22</v>
      </c>
      <c r="L8937" s="9">
        <f>A8937&amp;"-"&amp;TEXT(E8937,"yyyymmdd")</f>
        <v/>
      </c>
    </row>
    <row r="8938">
      <c r="A8938" t="n">
        <v>50168462</v>
      </c>
      <c r="B8938" t="inlineStr">
        <is>
          <t>Brooklyn</t>
        </is>
      </c>
      <c r="C8938" t="inlineStr">
        <is>
          <t>11201</t>
        </is>
      </c>
      <c r="D8938" t="inlineStr">
        <is>
          <t>Pizza</t>
        </is>
      </c>
      <c r="E8938" s="8" t="n">
        <v>46170</v>
      </c>
      <c r="F8938" t="inlineStr">
        <is>
          <t>Violations were cited in the following area(s).</t>
        </is>
      </c>
      <c r="G8938" t="inlineStr">
        <is>
          <t>10B</t>
        </is>
      </c>
      <c r="H8938" t="inlineStr">
        <is>
          <t>Anti-siphonage or back-flow prevention device not provided where required; equipment or floor not properly drained; sewage disposal system in disrepair or not functioning properly. Condensation or liquid waste improperly disposed of.</t>
        </is>
      </c>
      <c r="I8938" t="inlineStr">
        <is>
          <t>Not Critical</t>
        </is>
      </c>
      <c r="J8938" t="n">
        <v>22</v>
      </c>
      <c r="L8938" s="9">
        <f>A8938&amp;"-"&amp;TEXT(E8938,"yyyymmdd")</f>
        <v/>
      </c>
    </row>
    <row r="8939">
      <c r="A8939" t="n">
        <v>41124515</v>
      </c>
      <c r="B8939" t="inlineStr">
        <is>
          <t>Manhattan</t>
        </is>
      </c>
      <c r="C8939" t="inlineStr">
        <is>
          <t>10038</t>
        </is>
      </c>
      <c r="D8939" t="inlineStr">
        <is>
          <t>Italian</t>
        </is>
      </c>
      <c r="E8939" s="8" t="n">
        <v>46171</v>
      </c>
      <c r="F8939" t="inlineStr">
        <is>
          <t>Violations were cited in the following area(s).</t>
        </is>
      </c>
      <c r="G8939" t="inlineStr">
        <is>
          <t>04L</t>
        </is>
      </c>
      <c r="H8939" t="inlineStr">
        <is>
          <t>Evidence of mice or live mice in establishment's food or non-food areas.</t>
        </is>
      </c>
      <c r="I8939" t="inlineStr">
        <is>
          <t>Critical</t>
        </is>
      </c>
      <c r="J8939" t="n">
        <v>27</v>
      </c>
      <c r="K8939" t="inlineStr">
        <is>
          <t>N</t>
        </is>
      </c>
      <c r="L8939" s="9">
        <f>A8939&amp;"-"&amp;TEXT(E8939,"yyyymmdd")</f>
        <v/>
      </c>
    </row>
    <row r="8940">
      <c r="A8940" t="n">
        <v>41124515</v>
      </c>
      <c r="B8940" t="inlineStr">
        <is>
          <t>Manhattan</t>
        </is>
      </c>
      <c r="C8940" t="inlineStr">
        <is>
          <t>10038</t>
        </is>
      </c>
      <c r="D8940" t="inlineStr">
        <is>
          <t>Italian</t>
        </is>
      </c>
      <c r="E8940" s="8" t="n">
        <v>46171</v>
      </c>
      <c r="F8940" t="inlineStr">
        <is>
          <t>Violations were cited in the following area(s).</t>
        </is>
      </c>
      <c r="G8940" t="inlineStr">
        <is>
          <t>06F</t>
        </is>
      </c>
      <c r="H8940" t="inlineStr">
        <is>
          <t>Wiping cloths not stored clean and dry, or in a sanitizing solution, between uses.</t>
        </is>
      </c>
      <c r="I8940" t="inlineStr">
        <is>
          <t>Critical</t>
        </is>
      </c>
      <c r="J8940" t="n">
        <v>27</v>
      </c>
      <c r="K8940" t="inlineStr">
        <is>
          <t>N</t>
        </is>
      </c>
      <c r="L8940" s="9">
        <f>A8940&amp;"-"&amp;TEXT(E8940,"yyyymmdd")</f>
        <v/>
      </c>
    </row>
    <row r="8941">
      <c r="A8941" t="n">
        <v>41124515</v>
      </c>
      <c r="B8941" t="inlineStr">
        <is>
          <t>Manhattan</t>
        </is>
      </c>
      <c r="C8941" t="inlineStr">
        <is>
          <t>10038</t>
        </is>
      </c>
      <c r="D8941" t="inlineStr">
        <is>
          <t>Italian</t>
        </is>
      </c>
      <c r="E8941" s="8" t="n">
        <v>46171</v>
      </c>
      <c r="F8941" t="inlineStr">
        <is>
          <t>Violations were cited in the following area(s).</t>
        </is>
      </c>
      <c r="G8941" t="inlineStr">
        <is>
          <t>08A</t>
        </is>
      </c>
      <c r="H8941" t="inlineStr">
        <is>
          <t>Establishment is not free of harborage or conditions conducive to rodents, insects or other pests.</t>
        </is>
      </c>
      <c r="I8941" t="inlineStr">
        <is>
          <t>Not Critical</t>
        </is>
      </c>
      <c r="J8941" t="n">
        <v>27</v>
      </c>
      <c r="K8941" t="inlineStr">
        <is>
          <t>N</t>
        </is>
      </c>
      <c r="L8941" s="9">
        <f>A8941&amp;"-"&amp;TEXT(E8941,"yyyymmdd")</f>
        <v/>
      </c>
    </row>
    <row r="8942">
      <c r="A8942" t="n">
        <v>41124515</v>
      </c>
      <c r="B8942" t="inlineStr">
        <is>
          <t>Manhattan</t>
        </is>
      </c>
      <c r="C8942" t="inlineStr">
        <is>
          <t>10038</t>
        </is>
      </c>
      <c r="D8942" t="inlineStr">
        <is>
          <t>Italian</t>
        </is>
      </c>
      <c r="E8942" s="8" t="n">
        <v>46171</v>
      </c>
      <c r="F8942" t="inlineStr">
        <is>
          <t>Violations were cited in the following area(s).</t>
        </is>
      </c>
      <c r="G8942" t="inlineStr">
        <is>
          <t>08C</t>
        </is>
      </c>
      <c r="H8942" t="inlineStr">
        <is>
          <t>Pesticide not properly labeled or used by unlicensed individual. Pesticide, other toxic chemical improperly used/stored. Unprotected, unlocked bait station used.</t>
        </is>
      </c>
      <c r="I8942" t="inlineStr">
        <is>
          <t>Not Critical</t>
        </is>
      </c>
      <c r="J8942" t="n">
        <v>27</v>
      </c>
      <c r="K8942" t="inlineStr">
        <is>
          <t>N</t>
        </is>
      </c>
      <c r="L8942" s="9">
        <f>A8942&amp;"-"&amp;TEXT(E8942,"yyyymmdd")</f>
        <v/>
      </c>
    </row>
    <row r="8943">
      <c r="A8943" t="n">
        <v>41124515</v>
      </c>
      <c r="B8943" t="inlineStr">
        <is>
          <t>Manhattan</t>
        </is>
      </c>
      <c r="C8943" t="inlineStr">
        <is>
          <t>10038</t>
        </is>
      </c>
      <c r="D8943" t="inlineStr">
        <is>
          <t>Italian</t>
        </is>
      </c>
      <c r="E8943" s="8" t="n">
        <v>46171</v>
      </c>
      <c r="F8943" t="inlineStr">
        <is>
          <t>Violations were cited in the following area(s).</t>
        </is>
      </c>
      <c r="G8943" t="inlineStr">
        <is>
          <t>10B</t>
        </is>
      </c>
      <c r="H8943" t="inlineStr">
        <is>
          <t>Anti-siphonage or back-flow prevention device not provided where required; equipment or floor not properly drained; sewage disposal system in disrepair or not functioning properly. Condensation or liquid waste improperly disposed of.</t>
        </is>
      </c>
      <c r="I8943" t="inlineStr">
        <is>
          <t>Not Critical</t>
        </is>
      </c>
      <c r="J8943" t="n">
        <v>27</v>
      </c>
      <c r="K8943" t="inlineStr">
        <is>
          <t>N</t>
        </is>
      </c>
      <c r="L8943" s="9">
        <f>A8943&amp;"-"&amp;TEXT(E8943,"yyyymmdd")</f>
        <v/>
      </c>
    </row>
    <row r="8944">
      <c r="A8944" t="n">
        <v>41124515</v>
      </c>
      <c r="B8944" t="inlineStr">
        <is>
          <t>Manhattan</t>
        </is>
      </c>
      <c r="C8944" t="inlineStr">
        <is>
          <t>10038</t>
        </is>
      </c>
      <c r="D8944" t="inlineStr">
        <is>
          <t>Italian</t>
        </is>
      </c>
      <c r="E8944" s="8" t="n">
        <v>46171</v>
      </c>
      <c r="F8944" t="inlineStr">
        <is>
          <t>Violations were cited in the following area(s).</t>
        </is>
      </c>
      <c r="G8944" t="inlineStr">
        <is>
          <t>10F</t>
        </is>
      </c>
      <c r="H8944" t="inlineStr">
        <is>
          <t>Non-food contact surface or equipment made of unacceptable material, not kept clean, or not properly sealed, raised, spaced or movable to allow accessibility for cleaning on all sides, above and underneath the unit.</t>
        </is>
      </c>
      <c r="I8944" t="inlineStr">
        <is>
          <t>Not Critical</t>
        </is>
      </c>
      <c r="J8944" t="n">
        <v>27</v>
      </c>
      <c r="K8944" t="inlineStr">
        <is>
          <t>N</t>
        </is>
      </c>
      <c r="L8944" s="9">
        <f>A8944&amp;"-"&amp;TEXT(E8944,"yyyymmdd")</f>
        <v/>
      </c>
    </row>
    <row r="8945">
      <c r="A8945" t="n">
        <v>41182288</v>
      </c>
      <c r="B8945" t="inlineStr">
        <is>
          <t>Queens</t>
        </is>
      </c>
      <c r="C8945" t="inlineStr">
        <is>
          <t>11375</t>
        </is>
      </c>
      <c r="D8945" t="inlineStr">
        <is>
          <t>Hamburgers</t>
        </is>
      </c>
      <c r="E8945" s="8" t="n">
        <v>46171</v>
      </c>
      <c r="F8945" t="inlineStr">
        <is>
          <t>Violations were cited in the following area(s).</t>
        </is>
      </c>
      <c r="G8945" t="inlineStr">
        <is>
          <t>02G</t>
        </is>
      </c>
      <c r="H8945" t="inlineStr">
        <is>
          <t>Cold TCS food item held above 41 °F; smoked or processed fish held above 38 °F; intact raw eggs held above 45 °F; or reduced oxygen packaged (ROP) TCS foods held above required temperatures except during active necessary preparation.</t>
        </is>
      </c>
      <c r="I8945" t="inlineStr">
        <is>
          <t>Critical</t>
        </is>
      </c>
      <c r="J8945" t="n">
        <v>13</v>
      </c>
      <c r="K8945" t="inlineStr">
        <is>
          <t>A</t>
        </is>
      </c>
      <c r="L8945" s="9">
        <f>A8945&amp;"-"&amp;TEXT(E8945,"yyyymmdd")</f>
        <v/>
      </c>
    </row>
    <row r="8946">
      <c r="A8946" t="n">
        <v>41182288</v>
      </c>
      <c r="B8946" t="inlineStr">
        <is>
          <t>Queens</t>
        </is>
      </c>
      <c r="C8946" t="inlineStr">
        <is>
          <t>11375</t>
        </is>
      </c>
      <c r="D8946" t="inlineStr">
        <is>
          <t>Hamburgers</t>
        </is>
      </c>
      <c r="E8946" s="8" t="n">
        <v>46171</v>
      </c>
      <c r="F8946" t="inlineStr">
        <is>
          <t>Violations were cited in the following area(s).</t>
        </is>
      </c>
      <c r="G8946" t="inlineStr">
        <is>
          <t>06C</t>
        </is>
      </c>
      <c r="H894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946" t="inlineStr">
        <is>
          <t>Critical</t>
        </is>
      </c>
      <c r="J8946" t="n">
        <v>13</v>
      </c>
      <c r="K8946" t="inlineStr">
        <is>
          <t>A</t>
        </is>
      </c>
      <c r="L8946" s="9">
        <f>A8946&amp;"-"&amp;TEXT(E8946,"yyyymmdd")</f>
        <v/>
      </c>
    </row>
    <row r="8947">
      <c r="A8947" t="n">
        <v>41237926</v>
      </c>
      <c r="B8947" t="inlineStr">
        <is>
          <t>Manhattan</t>
        </is>
      </c>
      <c r="C8947" t="inlineStr">
        <is>
          <t>10028</t>
        </is>
      </c>
      <c r="D8947" t="inlineStr">
        <is>
          <t>Coffee/Tea</t>
        </is>
      </c>
      <c r="E8947" s="8" t="n">
        <v>46171</v>
      </c>
      <c r="F8947" t="inlineStr">
        <is>
          <t>Violations were cited in the following area(s).</t>
        </is>
      </c>
      <c r="G8947" t="inlineStr">
        <is>
          <t>10F</t>
        </is>
      </c>
      <c r="H8947" t="inlineStr">
        <is>
          <t>Non-food contact surface or equipment made of unacceptable material, not kept clean, or not properly sealed, raised, spaced or movable to allow accessibility for cleaning on all sides, above and underneath the unit.</t>
        </is>
      </c>
      <c r="I8947" t="inlineStr">
        <is>
          <t>Not Critical</t>
        </is>
      </c>
      <c r="J8947" t="n">
        <v>4</v>
      </c>
      <c r="K8947" t="inlineStr">
        <is>
          <t>A</t>
        </is>
      </c>
      <c r="L8947" s="9">
        <f>A8947&amp;"-"&amp;TEXT(E8947,"yyyymmdd")</f>
        <v/>
      </c>
    </row>
    <row r="8948">
      <c r="A8948" t="n">
        <v>41302178</v>
      </c>
      <c r="B8948" t="inlineStr">
        <is>
          <t>Brooklyn</t>
        </is>
      </c>
      <c r="C8948" t="inlineStr">
        <is>
          <t>11231</t>
        </is>
      </c>
      <c r="D8948" t="inlineStr">
        <is>
          <t>Donuts</t>
        </is>
      </c>
      <c r="E8948" s="8" t="n">
        <v>46171</v>
      </c>
      <c r="F8948" t="inlineStr">
        <is>
          <t>Violations were cited in the following area(s).</t>
        </is>
      </c>
      <c r="G8948" t="inlineStr">
        <is>
          <t>02B</t>
        </is>
      </c>
      <c r="H8948" t="inlineStr">
        <is>
          <t>Hot TCS food item not held at or above 140 °F.</t>
        </is>
      </c>
      <c r="I8948" t="inlineStr">
        <is>
          <t>Critical</t>
        </is>
      </c>
      <c r="J8948" t="n">
        <v>9</v>
      </c>
      <c r="K8948" t="inlineStr">
        <is>
          <t>A</t>
        </is>
      </c>
      <c r="L8948" s="9">
        <f>A8948&amp;"-"&amp;TEXT(E8948,"yyyymmdd")</f>
        <v/>
      </c>
    </row>
    <row r="8949">
      <c r="A8949" t="n">
        <v>41302178</v>
      </c>
      <c r="B8949" t="inlineStr">
        <is>
          <t>Brooklyn</t>
        </is>
      </c>
      <c r="C8949" t="inlineStr">
        <is>
          <t>11231</t>
        </is>
      </c>
      <c r="D8949" t="inlineStr">
        <is>
          <t>Donuts</t>
        </is>
      </c>
      <c r="E8949" s="8" t="n">
        <v>46171</v>
      </c>
      <c r="F8949" t="inlineStr">
        <is>
          <t>Violations were cited in the following area(s).</t>
        </is>
      </c>
      <c r="G8949" t="inlineStr">
        <is>
          <t>10F</t>
        </is>
      </c>
      <c r="H8949" t="inlineStr">
        <is>
          <t>Non-food contact surface or equipment made of unacceptable material, not kept clean, or not properly sealed, raised, spaced or movable to allow accessibility for cleaning on all sides, above and underneath the unit.</t>
        </is>
      </c>
      <c r="I8949" t="inlineStr">
        <is>
          <t>Not Critical</t>
        </is>
      </c>
      <c r="J8949" t="n">
        <v>9</v>
      </c>
      <c r="K8949" t="inlineStr">
        <is>
          <t>A</t>
        </is>
      </c>
      <c r="L8949" s="9">
        <f>A8949&amp;"-"&amp;TEXT(E8949,"yyyymmdd")</f>
        <v/>
      </c>
    </row>
    <row r="8950">
      <c r="A8950" t="n">
        <v>41569764</v>
      </c>
      <c r="B8950" t="inlineStr">
        <is>
          <t>Brooklyn</t>
        </is>
      </c>
      <c r="D8950" t="inlineStr">
        <is>
          <t>French</t>
        </is>
      </c>
      <c r="E8950" s="8" t="n">
        <v>46171</v>
      </c>
      <c r="F8950" t="inlineStr">
        <is>
          <t>Violations were cited in the following area(s).</t>
        </is>
      </c>
      <c r="G8950" t="inlineStr">
        <is>
          <t>02B</t>
        </is>
      </c>
      <c r="H8950" t="inlineStr">
        <is>
          <t>Hot TCS food item not held at or above 140 °F.</t>
        </is>
      </c>
      <c r="I8950" t="inlineStr">
        <is>
          <t>Critical</t>
        </is>
      </c>
      <c r="J8950" t="n">
        <v>23</v>
      </c>
      <c r="L8950" s="9">
        <f>A8950&amp;"-"&amp;TEXT(E8950,"yyyymmdd")</f>
        <v/>
      </c>
    </row>
    <row r="8951">
      <c r="A8951" t="n">
        <v>41569764</v>
      </c>
      <c r="B8951" t="inlineStr">
        <is>
          <t>Brooklyn</t>
        </is>
      </c>
      <c r="D8951" t="inlineStr">
        <is>
          <t>French</t>
        </is>
      </c>
      <c r="E8951" s="8" t="n">
        <v>46171</v>
      </c>
      <c r="F8951" t="inlineStr">
        <is>
          <t>Violations were cited in the following area(s).</t>
        </is>
      </c>
      <c r="G8951" t="inlineStr">
        <is>
          <t>02G</t>
        </is>
      </c>
      <c r="H8951" t="inlineStr">
        <is>
          <t>Cold TCS food item held above 41 °F; smoked or processed fish held above 38 °F; intact raw eggs held above 45 °F; or reduced oxygen packaged (ROP) TCS foods held above required temperatures except during active necessary preparation.</t>
        </is>
      </c>
      <c r="I8951" t="inlineStr">
        <is>
          <t>Critical</t>
        </is>
      </c>
      <c r="J8951" t="n">
        <v>23</v>
      </c>
      <c r="L8951" s="9">
        <f>A8951&amp;"-"&amp;TEXT(E8951,"yyyymmdd")</f>
        <v/>
      </c>
    </row>
    <row r="8952">
      <c r="A8952" t="n">
        <v>41569764</v>
      </c>
      <c r="B8952" t="inlineStr">
        <is>
          <t>Brooklyn</t>
        </is>
      </c>
      <c r="D8952" t="inlineStr">
        <is>
          <t>French</t>
        </is>
      </c>
      <c r="E8952" s="8" t="n">
        <v>46171</v>
      </c>
      <c r="F8952" t="inlineStr">
        <is>
          <t>Violations were cited in the following area(s).</t>
        </is>
      </c>
      <c r="G8952" t="inlineStr">
        <is>
          <t>06C</t>
        </is>
      </c>
      <c r="H895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952" t="inlineStr">
        <is>
          <t>Critical</t>
        </is>
      </c>
      <c r="J8952" t="n">
        <v>23</v>
      </c>
      <c r="L8952" s="9">
        <f>A8952&amp;"-"&amp;TEXT(E8952,"yyyymmdd")</f>
        <v/>
      </c>
    </row>
    <row r="8953">
      <c r="A8953" t="n">
        <v>41569764</v>
      </c>
      <c r="B8953" t="inlineStr">
        <is>
          <t>Brooklyn</t>
        </is>
      </c>
      <c r="D8953" t="inlineStr">
        <is>
          <t>French</t>
        </is>
      </c>
      <c r="E8953" s="8" t="n">
        <v>46171</v>
      </c>
      <c r="F8953" t="inlineStr">
        <is>
          <t>Violations were cited in the following area(s).</t>
        </is>
      </c>
      <c r="G8953" t="inlineStr">
        <is>
          <t>09B</t>
        </is>
      </c>
      <c r="H8953" t="inlineStr">
        <is>
          <t>Thawing procedure improper.</t>
        </is>
      </c>
      <c r="I8953" t="inlineStr">
        <is>
          <t>Not Critical</t>
        </is>
      </c>
      <c r="J8953" t="n">
        <v>23</v>
      </c>
      <c r="L8953" s="9">
        <f>A8953&amp;"-"&amp;TEXT(E8953,"yyyymmdd")</f>
        <v/>
      </c>
    </row>
    <row r="8954">
      <c r="A8954" t="n">
        <v>41569764</v>
      </c>
      <c r="B8954" t="inlineStr">
        <is>
          <t>Brooklyn</t>
        </is>
      </c>
      <c r="D8954" t="inlineStr">
        <is>
          <t>French</t>
        </is>
      </c>
      <c r="E8954" s="8" t="n">
        <v>46171</v>
      </c>
      <c r="F8954" t="inlineStr">
        <is>
          <t>Violations were cited in the following area(s).</t>
        </is>
      </c>
      <c r="G8954" t="inlineStr">
        <is>
          <t>10F</t>
        </is>
      </c>
      <c r="H8954" t="inlineStr">
        <is>
          <t>Non-food contact surface or equipment made of unacceptable material, not kept clean, or not properly sealed, raised, spaced or movable to allow accessibility for cleaning on all sides, above and underneath the unit.</t>
        </is>
      </c>
      <c r="I8954" t="inlineStr">
        <is>
          <t>Not Critical</t>
        </is>
      </c>
      <c r="J8954" t="n">
        <v>23</v>
      </c>
      <c r="L8954" s="9">
        <f>A8954&amp;"-"&amp;TEXT(E8954,"yyyymmdd")</f>
        <v/>
      </c>
    </row>
    <row r="8955">
      <c r="A8955" t="n">
        <v>41575411</v>
      </c>
      <c r="B8955" t="inlineStr">
        <is>
          <t>Brooklyn</t>
        </is>
      </c>
      <c r="C8955" t="inlineStr">
        <is>
          <t>11225</t>
        </is>
      </c>
      <c r="D8955" t="inlineStr">
        <is>
          <t>Caribbean</t>
        </is>
      </c>
      <c r="E8955" s="8" t="n">
        <v>46171</v>
      </c>
      <c r="F8955" t="inlineStr">
        <is>
          <t>Violations were cited in the following area(s).</t>
        </is>
      </c>
      <c r="G8955" t="inlineStr">
        <is>
          <t>04A</t>
        </is>
      </c>
      <c r="H8955" t="inlineStr">
        <is>
          <t>Food Protection Certificate (FPC) not held by manager or supervisor of food operations.</t>
        </is>
      </c>
      <c r="I8955" t="inlineStr">
        <is>
          <t>Critical</t>
        </is>
      </c>
      <c r="J8955" t="n">
        <v>12</v>
      </c>
      <c r="K8955" t="inlineStr">
        <is>
          <t>A</t>
        </is>
      </c>
      <c r="L8955" s="9">
        <f>A8955&amp;"-"&amp;TEXT(E8955,"yyyymmdd")</f>
        <v/>
      </c>
    </row>
    <row r="8956">
      <c r="A8956" t="n">
        <v>41575411</v>
      </c>
      <c r="B8956" t="inlineStr">
        <is>
          <t>Brooklyn</t>
        </is>
      </c>
      <c r="C8956" t="inlineStr">
        <is>
          <t>11225</t>
        </is>
      </c>
      <c r="D8956" t="inlineStr">
        <is>
          <t>Caribbean</t>
        </is>
      </c>
      <c r="E8956" s="8" t="n">
        <v>46171</v>
      </c>
      <c r="F8956" t="inlineStr">
        <is>
          <t>Violations were cited in the following area(s).</t>
        </is>
      </c>
      <c r="G8956" t="inlineStr">
        <is>
          <t>10F</t>
        </is>
      </c>
      <c r="H8956" t="inlineStr">
        <is>
          <t>Non-food contact surface or equipment made of unacceptable material, not kept clean, or not properly sealed, raised, spaced or movable to allow accessibility for cleaning on all sides, above and underneath the unit.</t>
        </is>
      </c>
      <c r="I8956" t="inlineStr">
        <is>
          <t>Not Critical</t>
        </is>
      </c>
      <c r="J8956" t="n">
        <v>12</v>
      </c>
      <c r="K8956" t="inlineStr">
        <is>
          <t>A</t>
        </is>
      </c>
      <c r="L8956" s="9">
        <f>A8956&amp;"-"&amp;TEXT(E8956,"yyyymmdd")</f>
        <v/>
      </c>
    </row>
    <row r="8957">
      <c r="A8957" t="n">
        <v>41575411</v>
      </c>
      <c r="B8957" t="inlineStr">
        <is>
          <t>Brooklyn</t>
        </is>
      </c>
      <c r="C8957" t="inlineStr">
        <is>
          <t>11225</t>
        </is>
      </c>
      <c r="D8957" t="inlineStr">
        <is>
          <t>Caribbean</t>
        </is>
      </c>
      <c r="E8957" s="8" t="n">
        <v>46171</v>
      </c>
      <c r="F8957" t="inlineStr">
        <is>
          <t>Violations were cited in the following area(s).</t>
        </is>
      </c>
      <c r="G8957" t="inlineStr">
        <is>
          <t>28-05</t>
        </is>
      </c>
      <c r="H8957" t="inlineStr">
        <is>
          <t>Food adulterated or misbranded. Adulterated or misbranded food possessed, being manufactured, produced, packed, sold, offered for sale, delivered or given away</t>
        </is>
      </c>
      <c r="I8957" t="inlineStr">
        <is>
          <t>Not Critical</t>
        </is>
      </c>
      <c r="J8957" t="n">
        <v>12</v>
      </c>
      <c r="K8957" t="inlineStr">
        <is>
          <t>A</t>
        </is>
      </c>
      <c r="L8957" s="9">
        <f>A8957&amp;"-"&amp;TEXT(E8957,"yyyymmdd")</f>
        <v/>
      </c>
    </row>
    <row r="8958">
      <c r="A8958" t="n">
        <v>50048403</v>
      </c>
      <c r="B8958" t="inlineStr">
        <is>
          <t>Brooklyn</t>
        </is>
      </c>
      <c r="C8958" t="inlineStr">
        <is>
          <t>11236</t>
        </is>
      </c>
      <c r="D8958" t="inlineStr">
        <is>
          <t>Latin American</t>
        </is>
      </c>
      <c r="E8958" s="8" t="n">
        <v>46171</v>
      </c>
      <c r="F8958" t="inlineStr">
        <is>
          <t>Violations were cited in the following area(s).</t>
        </is>
      </c>
      <c r="G8958" t="inlineStr">
        <is>
          <t>02G</t>
        </is>
      </c>
      <c r="H8958" t="inlineStr">
        <is>
          <t>Cold TCS food item held above 41 °F; smoked or processed fish held above 38 °F; intact raw eggs held above 45 °F; or reduced oxygen packaged (ROP) TCS foods held above required temperatures except during active necessary preparation.</t>
        </is>
      </c>
      <c r="I8958" t="inlineStr">
        <is>
          <t>Critical</t>
        </is>
      </c>
      <c r="J8958" t="n">
        <v>12</v>
      </c>
      <c r="K8958" t="inlineStr">
        <is>
          <t>A</t>
        </is>
      </c>
      <c r="L8958" s="9">
        <f>A8958&amp;"-"&amp;TEXT(E8958,"yyyymmdd")</f>
        <v/>
      </c>
    </row>
    <row r="8959">
      <c r="A8959" t="n">
        <v>50048403</v>
      </c>
      <c r="B8959" t="inlineStr">
        <is>
          <t>Brooklyn</t>
        </is>
      </c>
      <c r="C8959" t="inlineStr">
        <is>
          <t>11236</t>
        </is>
      </c>
      <c r="D8959" t="inlineStr">
        <is>
          <t>Latin American</t>
        </is>
      </c>
      <c r="E8959" s="8" t="n">
        <v>46171</v>
      </c>
      <c r="F8959" t="inlineStr">
        <is>
          <t>Violations were cited in the following area(s).</t>
        </is>
      </c>
      <c r="G8959" t="inlineStr">
        <is>
          <t>10F</t>
        </is>
      </c>
      <c r="H8959" t="inlineStr">
        <is>
          <t>Non-food contact surface or equipment made of unacceptable material, not kept clean, or not properly sealed, raised, spaced or movable to allow accessibility for cleaning on all sides, above and underneath the unit.</t>
        </is>
      </c>
      <c r="I8959" t="inlineStr">
        <is>
          <t>Not Critical</t>
        </is>
      </c>
      <c r="J8959" t="n">
        <v>12</v>
      </c>
      <c r="K8959" t="inlineStr">
        <is>
          <t>A</t>
        </is>
      </c>
      <c r="L8959" s="9">
        <f>A8959&amp;"-"&amp;TEXT(E8959,"yyyymmdd")</f>
        <v/>
      </c>
    </row>
    <row r="8960">
      <c r="A8960" t="n">
        <v>50051455</v>
      </c>
      <c r="B8960" t="inlineStr">
        <is>
          <t>Queens</t>
        </is>
      </c>
      <c r="C8960" t="inlineStr">
        <is>
          <t>11385</t>
        </is>
      </c>
      <c r="D8960" t="inlineStr">
        <is>
          <t>Mexican</t>
        </is>
      </c>
      <c r="E8960" s="8" t="n">
        <v>46171</v>
      </c>
      <c r="F8960" t="inlineStr">
        <is>
          <t>Violations were cited in the following area(s).</t>
        </is>
      </c>
      <c r="G8960" t="inlineStr">
        <is>
          <t>06F</t>
        </is>
      </c>
      <c r="H8960" t="inlineStr">
        <is>
          <t>Wiping cloths not stored clean and dry, or in a sanitizing solution, between uses.</t>
        </is>
      </c>
      <c r="I8960" t="inlineStr">
        <is>
          <t>Critical</t>
        </is>
      </c>
      <c r="J8960" t="n">
        <v>13</v>
      </c>
      <c r="K8960" t="inlineStr">
        <is>
          <t>A</t>
        </is>
      </c>
      <c r="L8960" s="9">
        <f>A8960&amp;"-"&amp;TEXT(E8960,"yyyymmdd")</f>
        <v/>
      </c>
    </row>
    <row r="8961">
      <c r="A8961" t="n">
        <v>50051455</v>
      </c>
      <c r="B8961" t="inlineStr">
        <is>
          <t>Queens</t>
        </is>
      </c>
      <c r="C8961" t="inlineStr">
        <is>
          <t>11385</t>
        </is>
      </c>
      <c r="D8961" t="inlineStr">
        <is>
          <t>Mexican</t>
        </is>
      </c>
      <c r="E8961" s="8" t="n">
        <v>46171</v>
      </c>
      <c r="F8961" t="inlineStr">
        <is>
          <t>Violations were cited in the following area(s).</t>
        </is>
      </c>
      <c r="G8961" t="inlineStr">
        <is>
          <t>10F</t>
        </is>
      </c>
      <c r="H8961" t="inlineStr">
        <is>
          <t>Non-food contact surface or equipment made of unacceptable material, not kept clean, or not properly sealed, raised, spaced or movable to allow accessibility for cleaning on all sides, above and underneath the unit.</t>
        </is>
      </c>
      <c r="I8961" t="inlineStr">
        <is>
          <t>Not Critical</t>
        </is>
      </c>
      <c r="J8961" t="n">
        <v>13</v>
      </c>
      <c r="K8961" t="inlineStr">
        <is>
          <t>A</t>
        </is>
      </c>
      <c r="L8961" s="9">
        <f>A8961&amp;"-"&amp;TEXT(E8961,"yyyymmdd")</f>
        <v/>
      </c>
    </row>
    <row r="8962">
      <c r="A8962" t="n">
        <v>50051455</v>
      </c>
      <c r="B8962" t="inlineStr">
        <is>
          <t>Queens</t>
        </is>
      </c>
      <c r="C8962" t="inlineStr">
        <is>
          <t>11385</t>
        </is>
      </c>
      <c r="D8962" t="inlineStr">
        <is>
          <t>Mexican</t>
        </is>
      </c>
      <c r="E8962" s="8" t="n">
        <v>46171</v>
      </c>
      <c r="F8962" t="inlineStr">
        <is>
          <t>Violations were cited in the following area(s).</t>
        </is>
      </c>
      <c r="G8962" t="inlineStr">
        <is>
          <t>10G</t>
        </is>
      </c>
      <c r="H8962" t="inlineStr">
        <is>
          <t>Dishwashing and ware washing: Cleaning and sanitizing of tableware, including dishes, utensils, and equipment deficient.</t>
        </is>
      </c>
      <c r="I8962" t="inlineStr">
        <is>
          <t>Not Critical</t>
        </is>
      </c>
      <c r="J8962" t="n">
        <v>13</v>
      </c>
      <c r="K8962" t="inlineStr">
        <is>
          <t>A</t>
        </is>
      </c>
      <c r="L8962" s="9">
        <f>A8962&amp;"-"&amp;TEXT(E8962,"yyyymmdd")</f>
        <v/>
      </c>
    </row>
    <row r="8963">
      <c r="A8963" t="n">
        <v>50056819</v>
      </c>
      <c r="B8963" t="inlineStr">
        <is>
          <t>Brooklyn</t>
        </is>
      </c>
      <c r="C8963" t="inlineStr">
        <is>
          <t>11220</t>
        </is>
      </c>
      <c r="D8963" t="inlineStr">
        <is>
          <t>Chinese</t>
        </is>
      </c>
      <c r="E8963" s="8" t="n">
        <v>46171</v>
      </c>
      <c r="F8963" t="inlineStr">
        <is>
          <t>Violations were cited in the following area(s).</t>
        </is>
      </c>
      <c r="G8963" t="inlineStr">
        <is>
          <t>02G</t>
        </is>
      </c>
      <c r="H8963" t="inlineStr">
        <is>
          <t>Cold TCS food item held above 41 °F; smoked or processed fish held above 38 °F; intact raw eggs held above 45 °F; or reduced oxygen packaged (ROP) TCS foods held above required temperatures except during active necessary preparation.</t>
        </is>
      </c>
      <c r="I8963" t="inlineStr">
        <is>
          <t>Critical</t>
        </is>
      </c>
      <c r="J8963" t="n">
        <v>19</v>
      </c>
      <c r="L8963" s="9">
        <f>A8963&amp;"-"&amp;TEXT(E8963,"yyyymmdd")</f>
        <v/>
      </c>
    </row>
    <row r="8964">
      <c r="A8964" t="n">
        <v>50056819</v>
      </c>
      <c r="B8964" t="inlineStr">
        <is>
          <t>Brooklyn</t>
        </is>
      </c>
      <c r="C8964" t="inlineStr">
        <is>
          <t>11220</t>
        </is>
      </c>
      <c r="D8964" t="inlineStr">
        <is>
          <t>Chinese</t>
        </is>
      </c>
      <c r="E8964" s="8" t="n">
        <v>46171</v>
      </c>
      <c r="F8964" t="inlineStr">
        <is>
          <t>Violations were cited in the following area(s).</t>
        </is>
      </c>
      <c r="G8964" t="inlineStr">
        <is>
          <t>06C</t>
        </is>
      </c>
      <c r="H896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964" t="inlineStr">
        <is>
          <t>Critical</t>
        </is>
      </c>
      <c r="J8964" t="n">
        <v>19</v>
      </c>
      <c r="L8964" s="9">
        <f>A8964&amp;"-"&amp;TEXT(E8964,"yyyymmdd")</f>
        <v/>
      </c>
    </row>
    <row r="8965">
      <c r="A8965" t="n">
        <v>50056819</v>
      </c>
      <c r="B8965" t="inlineStr">
        <is>
          <t>Brooklyn</t>
        </is>
      </c>
      <c r="C8965" t="inlineStr">
        <is>
          <t>11220</t>
        </is>
      </c>
      <c r="D8965" t="inlineStr">
        <is>
          <t>Chinese</t>
        </is>
      </c>
      <c r="E8965" s="8" t="n">
        <v>46171</v>
      </c>
      <c r="F8965" t="inlineStr">
        <is>
          <t>Violations were cited in the following area(s).</t>
        </is>
      </c>
      <c r="G8965" t="inlineStr">
        <is>
          <t>06E</t>
        </is>
      </c>
      <c r="H8965" t="inlineStr">
        <is>
          <t>Sanitized equipment or utensil, including in-use food dispensing utensil, improperly used or stored.</t>
        </is>
      </c>
      <c r="I8965" t="inlineStr">
        <is>
          <t>Critical</t>
        </is>
      </c>
      <c r="J8965" t="n">
        <v>19</v>
      </c>
      <c r="L8965" s="9">
        <f>A8965&amp;"-"&amp;TEXT(E8965,"yyyymmdd")</f>
        <v/>
      </c>
    </row>
    <row r="8966">
      <c r="A8966" t="n">
        <v>50056819</v>
      </c>
      <c r="B8966" t="inlineStr">
        <is>
          <t>Brooklyn</t>
        </is>
      </c>
      <c r="C8966" t="inlineStr">
        <is>
          <t>11220</t>
        </is>
      </c>
      <c r="D8966" t="inlineStr">
        <is>
          <t>Chinese</t>
        </is>
      </c>
      <c r="E8966" s="8" t="n">
        <v>46171</v>
      </c>
      <c r="F8966" t="inlineStr">
        <is>
          <t>Violations were cited in the following area(s).</t>
        </is>
      </c>
      <c r="G8966" t="inlineStr">
        <is>
          <t>10F</t>
        </is>
      </c>
      <c r="H8966" t="inlineStr">
        <is>
          <t>Non-food contact surface or equipment made of unacceptable material, not kept clean, or not properly sealed, raised, spaced or movable to allow accessibility for cleaning on all sides, above and underneath the unit.</t>
        </is>
      </c>
      <c r="I8966" t="inlineStr">
        <is>
          <t>Not Critical</t>
        </is>
      </c>
      <c r="J8966" t="n">
        <v>19</v>
      </c>
      <c r="L8966" s="9">
        <f>A8966&amp;"-"&amp;TEXT(E8966,"yyyymmdd")</f>
        <v/>
      </c>
    </row>
    <row r="8967">
      <c r="A8967" t="n">
        <v>50069478</v>
      </c>
      <c r="B8967" t="inlineStr">
        <is>
          <t>Brooklyn</t>
        </is>
      </c>
      <c r="C8967" t="inlineStr">
        <is>
          <t>11222</t>
        </is>
      </c>
      <c r="D8967" t="inlineStr">
        <is>
          <t>Japanese</t>
        </is>
      </c>
      <c r="E8967" s="8" t="n">
        <v>46171</v>
      </c>
      <c r="F8967" t="inlineStr">
        <is>
          <t>Violations were cited in the following area(s).</t>
        </is>
      </c>
      <c r="G8967" t="inlineStr">
        <is>
          <t>06C</t>
        </is>
      </c>
      <c r="H896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967" t="inlineStr">
        <is>
          <t>Critical</t>
        </is>
      </c>
      <c r="J8967" t="n">
        <v>11</v>
      </c>
      <c r="K8967" t="inlineStr">
        <is>
          <t>A</t>
        </is>
      </c>
      <c r="L8967" s="9">
        <f>A8967&amp;"-"&amp;TEXT(E8967,"yyyymmdd")</f>
        <v/>
      </c>
    </row>
    <row r="8968">
      <c r="A8968" t="n">
        <v>50069478</v>
      </c>
      <c r="B8968" t="inlineStr">
        <is>
          <t>Brooklyn</t>
        </is>
      </c>
      <c r="C8968" t="inlineStr">
        <is>
          <t>11222</t>
        </is>
      </c>
      <c r="D8968" t="inlineStr">
        <is>
          <t>Japanese</t>
        </is>
      </c>
      <c r="E8968" s="8" t="n">
        <v>46171</v>
      </c>
      <c r="F8968" t="inlineStr">
        <is>
          <t>Violations were cited in the following area(s).</t>
        </is>
      </c>
      <c r="G8968" t="inlineStr">
        <is>
          <t>06D</t>
        </is>
      </c>
      <c r="H8968" t="inlineStr">
        <is>
          <t>Food contact surface not properly washed, rinsed and sanitized after each use and following any activity when contamination may have occurred.</t>
        </is>
      </c>
      <c r="I8968" t="inlineStr">
        <is>
          <t>Critical</t>
        </is>
      </c>
      <c r="J8968" t="n">
        <v>11</v>
      </c>
      <c r="K8968" t="inlineStr">
        <is>
          <t>A</t>
        </is>
      </c>
      <c r="L8968" s="9">
        <f>A8968&amp;"-"&amp;TEXT(E8968,"yyyymmdd")</f>
        <v/>
      </c>
    </row>
    <row r="8969">
      <c r="A8969" t="n">
        <v>50073256</v>
      </c>
      <c r="B8969" t="inlineStr">
        <is>
          <t>Bronx</t>
        </is>
      </c>
      <c r="C8969" t="inlineStr">
        <is>
          <t>10461</t>
        </is>
      </c>
      <c r="D8969" t="inlineStr">
        <is>
          <t>Mexican</t>
        </is>
      </c>
      <c r="E8969" s="8" t="n">
        <v>46171</v>
      </c>
      <c r="F8969" t="inlineStr">
        <is>
          <t>Violations were cited in the following area(s).</t>
        </is>
      </c>
      <c r="G8969" t="inlineStr">
        <is>
          <t>06D</t>
        </is>
      </c>
      <c r="H8969" t="inlineStr">
        <is>
          <t>Food contact surface not properly washed, rinsed and sanitized after each use and following any activity when contamination may have occurred.</t>
        </is>
      </c>
      <c r="I8969" t="inlineStr">
        <is>
          <t>Critical</t>
        </is>
      </c>
      <c r="J8969" t="n">
        <v>11</v>
      </c>
      <c r="K8969" t="inlineStr">
        <is>
          <t>A</t>
        </is>
      </c>
      <c r="L8969" s="9">
        <f>A8969&amp;"-"&amp;TEXT(E8969,"yyyymmdd")</f>
        <v/>
      </c>
    </row>
    <row r="8970">
      <c r="A8970" t="n">
        <v>50073256</v>
      </c>
      <c r="B8970" t="inlineStr">
        <is>
          <t>Bronx</t>
        </is>
      </c>
      <c r="C8970" t="inlineStr">
        <is>
          <t>10461</t>
        </is>
      </c>
      <c r="D8970" t="inlineStr">
        <is>
          <t>Mexican</t>
        </is>
      </c>
      <c r="E8970" s="8" t="n">
        <v>46171</v>
      </c>
      <c r="F8970" t="inlineStr">
        <is>
          <t>Violations were cited in the following area(s).</t>
        </is>
      </c>
      <c r="G8970" t="inlineStr">
        <is>
          <t>09C</t>
        </is>
      </c>
      <c r="H8970" t="inlineStr">
        <is>
          <t>Design, construction, materials used or maintenance of food contact surface improper. Surface not easily cleanable, sanitized and maintained.</t>
        </is>
      </c>
      <c r="I8970" t="inlineStr">
        <is>
          <t>Not Critical</t>
        </is>
      </c>
      <c r="J8970" t="n">
        <v>11</v>
      </c>
      <c r="K8970" t="inlineStr">
        <is>
          <t>A</t>
        </is>
      </c>
      <c r="L8970" s="9">
        <f>A8970&amp;"-"&amp;TEXT(E8970,"yyyymmdd")</f>
        <v/>
      </c>
    </row>
    <row r="8971">
      <c r="A8971" t="n">
        <v>50073256</v>
      </c>
      <c r="B8971" t="inlineStr">
        <is>
          <t>Bronx</t>
        </is>
      </c>
      <c r="C8971" t="inlineStr">
        <is>
          <t>10461</t>
        </is>
      </c>
      <c r="D8971" t="inlineStr">
        <is>
          <t>Mexican</t>
        </is>
      </c>
      <c r="E8971" s="8" t="n">
        <v>46171</v>
      </c>
      <c r="F8971" t="inlineStr">
        <is>
          <t>Violations were cited in the following area(s).</t>
        </is>
      </c>
      <c r="G8971" t="inlineStr">
        <is>
          <t>10F</t>
        </is>
      </c>
      <c r="H8971" t="inlineStr">
        <is>
          <t>Non-food contact surface or equipment made of unacceptable material, not kept clean, or not properly sealed, raised, spaced or movable to allow accessibility for cleaning on all sides, above and underneath the unit.</t>
        </is>
      </c>
      <c r="I8971" t="inlineStr">
        <is>
          <t>Not Critical</t>
        </is>
      </c>
      <c r="J8971" t="n">
        <v>11</v>
      </c>
      <c r="K8971" t="inlineStr">
        <is>
          <t>A</t>
        </is>
      </c>
      <c r="L8971" s="9">
        <f>A8971&amp;"-"&amp;TEXT(E8971,"yyyymmdd")</f>
        <v/>
      </c>
    </row>
    <row r="8972">
      <c r="A8972" t="n">
        <v>50075523</v>
      </c>
      <c r="B8972" t="inlineStr">
        <is>
          <t>Queens</t>
        </is>
      </c>
      <c r="C8972" t="inlineStr">
        <is>
          <t>11385</t>
        </is>
      </c>
      <c r="D8972" t="inlineStr">
        <is>
          <t>Chinese/Japanese</t>
        </is>
      </c>
      <c r="E8972" s="8" t="n">
        <v>46171</v>
      </c>
      <c r="F8972" t="inlineStr">
        <is>
          <t>Violations were cited in the following area(s).</t>
        </is>
      </c>
      <c r="G8972" t="inlineStr">
        <is>
          <t>02H</t>
        </is>
      </c>
      <c r="H8972" t="inlineStr">
        <is>
          <t>After cooking or removal from hot holding, TCS food not cooled by an approved method whereby the internal temperature is reduced from 140 °F to 70 °F or less within 2 hours, and from 70 °F to 41 °F or less within 4 additional hours.</t>
        </is>
      </c>
      <c r="I8972" t="inlineStr">
        <is>
          <t>Critical</t>
        </is>
      </c>
      <c r="J8972" t="n">
        <v>13</v>
      </c>
      <c r="K8972" t="inlineStr">
        <is>
          <t>A</t>
        </is>
      </c>
      <c r="L8972" s="9">
        <f>A8972&amp;"-"&amp;TEXT(E8972,"yyyymmdd")</f>
        <v/>
      </c>
    </row>
    <row r="8973">
      <c r="A8973" t="n">
        <v>50075523</v>
      </c>
      <c r="B8973" t="inlineStr">
        <is>
          <t>Queens</t>
        </is>
      </c>
      <c r="C8973" t="inlineStr">
        <is>
          <t>11385</t>
        </is>
      </c>
      <c r="D8973" t="inlineStr">
        <is>
          <t>Chinese/Japanese</t>
        </is>
      </c>
      <c r="E8973" s="8" t="n">
        <v>46171</v>
      </c>
      <c r="F8973" t="inlineStr">
        <is>
          <t>Violations were cited in the following area(s).</t>
        </is>
      </c>
      <c r="G8973" t="inlineStr">
        <is>
          <t>08C</t>
        </is>
      </c>
      <c r="H8973" t="inlineStr">
        <is>
          <t>Pesticide not properly labeled or used by unlicensed individual. Pesticide, other toxic chemical improperly used/stored. Unprotected, unlocked bait station used.</t>
        </is>
      </c>
      <c r="I8973" t="inlineStr">
        <is>
          <t>Not Critical</t>
        </is>
      </c>
      <c r="J8973" t="n">
        <v>13</v>
      </c>
      <c r="K8973" t="inlineStr">
        <is>
          <t>A</t>
        </is>
      </c>
      <c r="L8973" s="9">
        <f>A8973&amp;"-"&amp;TEXT(E8973,"yyyymmdd")</f>
        <v/>
      </c>
    </row>
    <row r="8974">
      <c r="A8974" t="n">
        <v>50075523</v>
      </c>
      <c r="B8974" t="inlineStr">
        <is>
          <t>Queens</t>
        </is>
      </c>
      <c r="C8974" t="inlineStr">
        <is>
          <t>11385</t>
        </is>
      </c>
      <c r="D8974" t="inlineStr">
        <is>
          <t>Chinese/Japanese</t>
        </is>
      </c>
      <c r="E8974" s="8" t="n">
        <v>46171</v>
      </c>
      <c r="F8974" t="inlineStr">
        <is>
          <t>Violations were cited in the following area(s).</t>
        </is>
      </c>
      <c r="G8974" t="inlineStr">
        <is>
          <t>10F</t>
        </is>
      </c>
      <c r="H8974" t="inlineStr">
        <is>
          <t>Non-food contact surface or equipment made of unacceptable material, not kept clean, or not properly sealed, raised, spaced or movable to allow accessibility for cleaning on all sides, above and underneath the unit.</t>
        </is>
      </c>
      <c r="I8974" t="inlineStr">
        <is>
          <t>Not Critical</t>
        </is>
      </c>
      <c r="J8974" t="n">
        <v>13</v>
      </c>
      <c r="K8974" t="inlineStr">
        <is>
          <t>A</t>
        </is>
      </c>
      <c r="L8974" s="9">
        <f>A8974&amp;"-"&amp;TEXT(E8974,"yyyymmdd")</f>
        <v/>
      </c>
    </row>
    <row r="8975">
      <c r="A8975" t="n">
        <v>50075523</v>
      </c>
      <c r="B8975" t="inlineStr">
        <is>
          <t>Queens</t>
        </is>
      </c>
      <c r="C8975" t="inlineStr">
        <is>
          <t>11385</t>
        </is>
      </c>
      <c r="D8975" t="inlineStr">
        <is>
          <t>Chinese/Japanese</t>
        </is>
      </c>
      <c r="E8975" s="8" t="n">
        <v>46171</v>
      </c>
      <c r="F8975" t="inlineStr">
        <is>
          <t>Violations were cited in the following area(s).</t>
        </is>
      </c>
      <c r="G8975" t="inlineStr">
        <is>
          <t>10H</t>
        </is>
      </c>
      <c r="H8975" t="inlineStr">
        <is>
          <t>Single service article not provided. Single service article reused or not protected from contamination when transported, stored, dispensed. Drinking straws not completely enclosed in wrapper or dispensed from a sanitary device.</t>
        </is>
      </c>
      <c r="I8975" t="inlineStr">
        <is>
          <t>Not Critical</t>
        </is>
      </c>
      <c r="J8975" t="n">
        <v>13</v>
      </c>
      <c r="K8975" t="inlineStr">
        <is>
          <t>A</t>
        </is>
      </c>
      <c r="L8975" s="9">
        <f>A8975&amp;"-"&amp;TEXT(E8975,"yyyymmdd")</f>
        <v/>
      </c>
    </row>
    <row r="8976">
      <c r="A8976" t="n">
        <v>50081520</v>
      </c>
      <c r="B8976" t="inlineStr">
        <is>
          <t>Brooklyn</t>
        </is>
      </c>
      <c r="C8976" t="inlineStr">
        <is>
          <t>11222</t>
        </is>
      </c>
      <c r="D8976" t="inlineStr">
        <is>
          <t>American</t>
        </is>
      </c>
      <c r="E8976" s="8" t="n">
        <v>46171</v>
      </c>
      <c r="F8976" t="inlineStr">
        <is>
          <t>Violations were cited in the following area(s).</t>
        </is>
      </c>
      <c r="G8976" t="inlineStr">
        <is>
          <t>04H</t>
        </is>
      </c>
      <c r="H8976" t="inlineStr">
        <is>
          <t>Raw, cooked or prepared food is adulterated, contaminated, cross-contaminated, or not discarded in accordance with HACCP plan.</t>
        </is>
      </c>
      <c r="I8976" t="inlineStr">
        <is>
          <t>Critical</t>
        </is>
      </c>
      <c r="J8976" t="n">
        <v>22</v>
      </c>
      <c r="L8976" s="9">
        <f>A8976&amp;"-"&amp;TEXT(E8976,"yyyymmdd")</f>
        <v/>
      </c>
    </row>
    <row r="8977">
      <c r="A8977" t="n">
        <v>50081520</v>
      </c>
      <c r="B8977" t="inlineStr">
        <is>
          <t>Brooklyn</t>
        </is>
      </c>
      <c r="C8977" t="inlineStr">
        <is>
          <t>11222</t>
        </is>
      </c>
      <c r="D8977" t="inlineStr">
        <is>
          <t>American</t>
        </is>
      </c>
      <c r="E8977" s="8" t="n">
        <v>46171</v>
      </c>
      <c r="F8977" t="inlineStr">
        <is>
          <t>Violations were cited in the following area(s).</t>
        </is>
      </c>
      <c r="G8977" t="inlineStr">
        <is>
          <t>04L</t>
        </is>
      </c>
      <c r="H8977" t="inlineStr">
        <is>
          <t>Evidence of mice or live mice in establishment's food or non-food areas.</t>
        </is>
      </c>
      <c r="I8977" t="inlineStr">
        <is>
          <t>Critical</t>
        </is>
      </c>
      <c r="J8977" t="n">
        <v>22</v>
      </c>
      <c r="L8977" s="9">
        <f>A8977&amp;"-"&amp;TEXT(E8977,"yyyymmdd")</f>
        <v/>
      </c>
    </row>
    <row r="8978">
      <c r="A8978" t="n">
        <v>50081520</v>
      </c>
      <c r="B8978" t="inlineStr">
        <is>
          <t>Brooklyn</t>
        </is>
      </c>
      <c r="C8978" t="inlineStr">
        <is>
          <t>11222</t>
        </is>
      </c>
      <c r="D8978" t="inlineStr">
        <is>
          <t>American</t>
        </is>
      </c>
      <c r="E8978" s="8" t="n">
        <v>46171</v>
      </c>
      <c r="F8978" t="inlineStr">
        <is>
          <t>Violations were cited in the following area(s).</t>
        </is>
      </c>
      <c r="G8978" t="inlineStr">
        <is>
          <t>06C</t>
        </is>
      </c>
      <c r="H897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978" t="inlineStr">
        <is>
          <t>Critical</t>
        </is>
      </c>
      <c r="J8978" t="n">
        <v>22</v>
      </c>
      <c r="L8978" s="9">
        <f>A8978&amp;"-"&amp;TEXT(E8978,"yyyymmdd")</f>
        <v/>
      </c>
    </row>
    <row r="8979">
      <c r="A8979" t="n">
        <v>50081520</v>
      </c>
      <c r="B8979" t="inlineStr">
        <is>
          <t>Brooklyn</t>
        </is>
      </c>
      <c r="C8979" t="inlineStr">
        <is>
          <t>11222</t>
        </is>
      </c>
      <c r="D8979" t="inlineStr">
        <is>
          <t>American</t>
        </is>
      </c>
      <c r="E8979" s="8" t="n">
        <v>46171</v>
      </c>
      <c r="F8979" t="inlineStr">
        <is>
          <t>Violations were cited in the following area(s).</t>
        </is>
      </c>
      <c r="G8979" t="inlineStr">
        <is>
          <t>08A</t>
        </is>
      </c>
      <c r="H8979" t="inlineStr">
        <is>
          <t>Establishment is not free of harborage or conditions conducive to rodents, insects or other pests.</t>
        </is>
      </c>
      <c r="I8979" t="inlineStr">
        <is>
          <t>Not Critical</t>
        </is>
      </c>
      <c r="J8979" t="n">
        <v>22</v>
      </c>
      <c r="L8979" s="9">
        <f>A8979&amp;"-"&amp;TEXT(E8979,"yyyymmdd")</f>
        <v/>
      </c>
    </row>
    <row r="8980">
      <c r="A8980" t="n">
        <v>50082789</v>
      </c>
      <c r="B8980" t="inlineStr">
        <is>
          <t>Queens</t>
        </is>
      </c>
      <c r="C8980" t="inlineStr">
        <is>
          <t>11356</t>
        </is>
      </c>
      <c r="D8980" t="inlineStr">
        <is>
          <t>Latin American</t>
        </is>
      </c>
      <c r="E8980" s="8" t="n">
        <v>46171</v>
      </c>
      <c r="F8980" t="inlineStr">
        <is>
          <t>Violations were cited in the following area(s).</t>
        </is>
      </c>
      <c r="G8980" t="inlineStr">
        <is>
          <t>02B</t>
        </is>
      </c>
      <c r="H8980" t="inlineStr">
        <is>
          <t>Hot TCS food item not held at or above 140 °F.</t>
        </is>
      </c>
      <c r="I8980" t="inlineStr">
        <is>
          <t>Critical</t>
        </is>
      </c>
      <c r="J8980" t="n">
        <v>32</v>
      </c>
      <c r="L8980" s="9">
        <f>A8980&amp;"-"&amp;TEXT(E8980,"yyyymmdd")</f>
        <v/>
      </c>
    </row>
    <row r="8981">
      <c r="A8981" t="n">
        <v>50082789</v>
      </c>
      <c r="B8981" t="inlineStr">
        <is>
          <t>Queens</t>
        </is>
      </c>
      <c r="C8981" t="inlineStr">
        <is>
          <t>11356</t>
        </is>
      </c>
      <c r="D8981" t="inlineStr">
        <is>
          <t>Latin American</t>
        </is>
      </c>
      <c r="E8981" s="8" t="n">
        <v>46171</v>
      </c>
      <c r="F8981" t="inlineStr">
        <is>
          <t>Violations were cited in the following area(s).</t>
        </is>
      </c>
      <c r="G8981" t="inlineStr">
        <is>
          <t>02G</t>
        </is>
      </c>
      <c r="H8981" t="inlineStr">
        <is>
          <t>Cold TCS food item held above 41 °F; smoked or processed fish held above 38 °F; intact raw eggs held above 45 °F; or reduced oxygen packaged (ROP) TCS foods held above required temperatures except during active necessary preparation.</t>
        </is>
      </c>
      <c r="I8981" t="inlineStr">
        <is>
          <t>Critical</t>
        </is>
      </c>
      <c r="J8981" t="n">
        <v>32</v>
      </c>
      <c r="L8981" s="9">
        <f>A8981&amp;"-"&amp;TEXT(E8981,"yyyymmdd")</f>
        <v/>
      </c>
    </row>
    <row r="8982">
      <c r="A8982" t="n">
        <v>50082789</v>
      </c>
      <c r="B8982" t="inlineStr">
        <is>
          <t>Queens</t>
        </is>
      </c>
      <c r="C8982" t="inlineStr">
        <is>
          <t>11356</t>
        </is>
      </c>
      <c r="D8982" t="inlineStr">
        <is>
          <t>Latin American</t>
        </is>
      </c>
      <c r="E8982" s="8" t="n">
        <v>46171</v>
      </c>
      <c r="F8982" t="inlineStr">
        <is>
          <t>Violations were cited in the following area(s).</t>
        </is>
      </c>
      <c r="G8982" t="inlineStr">
        <is>
          <t>04L</t>
        </is>
      </c>
      <c r="H8982" t="inlineStr">
        <is>
          <t>Evidence of mice or live mice in establishment's food or non-food areas.</t>
        </is>
      </c>
      <c r="I8982" t="inlineStr">
        <is>
          <t>Critical</t>
        </is>
      </c>
      <c r="J8982" t="n">
        <v>32</v>
      </c>
      <c r="L8982" s="9">
        <f>A8982&amp;"-"&amp;TEXT(E8982,"yyyymmdd")</f>
        <v/>
      </c>
    </row>
    <row r="8983">
      <c r="A8983" t="n">
        <v>50082789</v>
      </c>
      <c r="B8983" t="inlineStr">
        <is>
          <t>Queens</t>
        </is>
      </c>
      <c r="C8983" t="inlineStr">
        <is>
          <t>11356</t>
        </is>
      </c>
      <c r="D8983" t="inlineStr">
        <is>
          <t>Latin American</t>
        </is>
      </c>
      <c r="E8983" s="8" t="n">
        <v>46171</v>
      </c>
      <c r="F8983" t="inlineStr">
        <is>
          <t>Violations were cited in the following area(s).</t>
        </is>
      </c>
      <c r="G8983" t="inlineStr">
        <is>
          <t>06D</t>
        </is>
      </c>
      <c r="H8983" t="inlineStr">
        <is>
          <t>Food contact surface not properly washed, rinsed and sanitized after each use and following any activity when contamination may have occurred.</t>
        </is>
      </c>
      <c r="I8983" t="inlineStr">
        <is>
          <t>Critical</t>
        </is>
      </c>
      <c r="J8983" t="n">
        <v>32</v>
      </c>
      <c r="L8983" s="9">
        <f>A8983&amp;"-"&amp;TEXT(E8983,"yyyymmdd")</f>
        <v/>
      </c>
    </row>
    <row r="8984">
      <c r="A8984" t="n">
        <v>50082789</v>
      </c>
      <c r="B8984" t="inlineStr">
        <is>
          <t>Queens</t>
        </is>
      </c>
      <c r="C8984" t="inlineStr">
        <is>
          <t>11356</t>
        </is>
      </c>
      <c r="D8984" t="inlineStr">
        <is>
          <t>Latin American</t>
        </is>
      </c>
      <c r="E8984" s="8" t="n">
        <v>46171</v>
      </c>
      <c r="F8984" t="inlineStr">
        <is>
          <t>Violations were cited in the following area(s).</t>
        </is>
      </c>
      <c r="G8984" t="inlineStr">
        <is>
          <t>08A</t>
        </is>
      </c>
      <c r="H8984" t="inlineStr">
        <is>
          <t>Establishment is not free of harborage or conditions conducive to rodents, insects or other pests.</t>
        </is>
      </c>
      <c r="I8984" t="inlineStr">
        <is>
          <t>Not Critical</t>
        </is>
      </c>
      <c r="J8984" t="n">
        <v>32</v>
      </c>
      <c r="L8984" s="9">
        <f>A8984&amp;"-"&amp;TEXT(E8984,"yyyymmdd")</f>
        <v/>
      </c>
    </row>
    <row r="8985">
      <c r="A8985" t="n">
        <v>50102396</v>
      </c>
      <c r="B8985" t="inlineStr">
        <is>
          <t>Manhattan</t>
        </is>
      </c>
      <c r="C8985" t="inlineStr">
        <is>
          <t>10011</t>
        </is>
      </c>
      <c r="D8985" t="inlineStr">
        <is>
          <t>Coffee/Tea</t>
        </is>
      </c>
      <c r="E8985" s="8" t="n">
        <v>46171</v>
      </c>
      <c r="F8985" t="inlineStr">
        <is>
          <t>Violations were cited in the following area(s).</t>
        </is>
      </c>
      <c r="G8985" t="inlineStr">
        <is>
          <t>04N</t>
        </is>
      </c>
      <c r="H8985" t="inlineStr">
        <is>
          <t>Filth flies or food/refuse/sewage associated with (FRSA) flies or other nuisance pests in establishment’s food and/or non-food areas. FRSA flies include house flies, blow flies, bottle flies, flesh flies, drain flies, Phorid flies and fruit flies.</t>
        </is>
      </c>
      <c r="I8985" t="inlineStr">
        <is>
          <t>Critical</t>
        </is>
      </c>
      <c r="J8985" t="n">
        <v>50</v>
      </c>
      <c r="L8985" s="9">
        <f>A8985&amp;"-"&amp;TEXT(E8985,"yyyymmdd")</f>
        <v/>
      </c>
    </row>
    <row r="8986">
      <c r="A8986" t="n">
        <v>50102396</v>
      </c>
      <c r="B8986" t="inlineStr">
        <is>
          <t>Manhattan</t>
        </is>
      </c>
      <c r="C8986" t="inlineStr">
        <is>
          <t>10011</t>
        </is>
      </c>
      <c r="D8986" t="inlineStr">
        <is>
          <t>Coffee/Tea</t>
        </is>
      </c>
      <c r="E8986" s="8" t="n">
        <v>46171</v>
      </c>
      <c r="F8986" t="inlineStr">
        <is>
          <t>Violations were cited in the following area(s).</t>
        </is>
      </c>
      <c r="G8986" t="inlineStr">
        <is>
          <t>05H</t>
        </is>
      </c>
      <c r="H8986" t="inlineStr">
        <is>
          <t>No approved written standard operating procedure for avoiding contamination by refillable returnable containers.</t>
        </is>
      </c>
      <c r="I8986" t="inlineStr">
        <is>
          <t>Critical</t>
        </is>
      </c>
      <c r="J8986" t="n">
        <v>50</v>
      </c>
      <c r="L8986" s="9">
        <f>A8986&amp;"-"&amp;TEXT(E8986,"yyyymmdd")</f>
        <v/>
      </c>
    </row>
    <row r="8987">
      <c r="A8987" t="n">
        <v>50102396</v>
      </c>
      <c r="B8987" t="inlineStr">
        <is>
          <t>Manhattan</t>
        </is>
      </c>
      <c r="C8987" t="inlineStr">
        <is>
          <t>10011</t>
        </is>
      </c>
      <c r="D8987" t="inlineStr">
        <is>
          <t>Coffee/Tea</t>
        </is>
      </c>
      <c r="E8987" s="8" t="n">
        <v>46171</v>
      </c>
      <c r="F8987" t="inlineStr">
        <is>
          <t>Violations were cited in the following area(s).</t>
        </is>
      </c>
      <c r="G8987" t="inlineStr">
        <is>
          <t>06C</t>
        </is>
      </c>
      <c r="H898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8987" t="inlineStr">
        <is>
          <t>Critical</t>
        </is>
      </c>
      <c r="J8987" t="n">
        <v>50</v>
      </c>
      <c r="L8987" s="9">
        <f>A8987&amp;"-"&amp;TEXT(E8987,"yyyymmdd")</f>
        <v/>
      </c>
    </row>
    <row r="8988">
      <c r="A8988" t="n">
        <v>50102396</v>
      </c>
      <c r="B8988" t="inlineStr">
        <is>
          <t>Manhattan</t>
        </is>
      </c>
      <c r="C8988" t="inlineStr">
        <is>
          <t>10011</t>
        </is>
      </c>
      <c r="D8988" t="inlineStr">
        <is>
          <t>Coffee/Tea</t>
        </is>
      </c>
      <c r="E8988" s="8" t="n">
        <v>46171</v>
      </c>
      <c r="F8988" t="inlineStr">
        <is>
          <t>Violations were cited in the following area(s).</t>
        </is>
      </c>
      <c r="G8988" t="inlineStr">
        <is>
          <t>06D</t>
        </is>
      </c>
      <c r="H8988" t="inlineStr">
        <is>
          <t>Food contact surface not properly washed, rinsed and sanitized after each use and following any activity when contamination may have occurred.</t>
        </is>
      </c>
      <c r="I8988" t="inlineStr">
        <is>
          <t>Critical</t>
        </is>
      </c>
      <c r="J8988" t="n">
        <v>50</v>
      </c>
      <c r="L8988" s="9">
        <f>A8988&amp;"-"&amp;TEXT(E8988,"yyyymmdd")</f>
        <v/>
      </c>
    </row>
    <row r="8989">
      <c r="A8989" t="n">
        <v>50102396</v>
      </c>
      <c r="B8989" t="inlineStr">
        <is>
          <t>Manhattan</t>
        </is>
      </c>
      <c r="C8989" t="inlineStr">
        <is>
          <t>10011</t>
        </is>
      </c>
      <c r="D8989" t="inlineStr">
        <is>
          <t>Coffee/Tea</t>
        </is>
      </c>
      <c r="E8989" s="8" t="n">
        <v>46171</v>
      </c>
      <c r="F8989" t="inlineStr">
        <is>
          <t>Violations were cited in the following area(s).</t>
        </is>
      </c>
      <c r="G8989" t="inlineStr">
        <is>
          <t>08A</t>
        </is>
      </c>
      <c r="H8989" t="inlineStr">
        <is>
          <t>Establishment is not free of harborage or conditions conducive to rodents, insects or other pests.</t>
        </is>
      </c>
      <c r="I8989" t="inlineStr">
        <is>
          <t>Not Critical</t>
        </is>
      </c>
      <c r="J8989" t="n">
        <v>50</v>
      </c>
      <c r="L8989" s="9">
        <f>A8989&amp;"-"&amp;TEXT(E8989,"yyyymmdd")</f>
        <v/>
      </c>
    </row>
    <row r="8990">
      <c r="A8990" t="n">
        <v>50104268</v>
      </c>
      <c r="B8990" t="inlineStr">
        <is>
          <t>Queens</t>
        </is>
      </c>
      <c r="C8990" t="inlineStr">
        <is>
          <t>11434</t>
        </is>
      </c>
      <c r="D8990" t="inlineStr">
        <is>
          <t>Spanish</t>
        </is>
      </c>
      <c r="E8990" s="8" t="n">
        <v>46171</v>
      </c>
      <c r="F8990" t="inlineStr">
        <is>
          <t>Violations were cited in the following area(s).</t>
        </is>
      </c>
      <c r="G8990" t="inlineStr">
        <is>
          <t>04L</t>
        </is>
      </c>
      <c r="H8990" t="inlineStr">
        <is>
          <t>Evidence of mice or live mice in establishment's food or non-food areas.</t>
        </is>
      </c>
      <c r="I8990" t="inlineStr">
        <is>
          <t>Critical</t>
        </is>
      </c>
      <c r="J8990" t="n">
        <v>12</v>
      </c>
      <c r="K8990" t="inlineStr">
        <is>
          <t>A</t>
        </is>
      </c>
      <c r="L8990" s="9">
        <f>A8990&amp;"-"&amp;TEXT(E8990,"yyyymmdd")</f>
        <v/>
      </c>
    </row>
    <row r="8991">
      <c r="A8991" t="n">
        <v>50104268</v>
      </c>
      <c r="B8991" t="inlineStr">
        <is>
          <t>Queens</t>
        </is>
      </c>
      <c r="C8991" t="inlineStr">
        <is>
          <t>11434</t>
        </is>
      </c>
      <c r="D8991" t="inlineStr">
        <is>
          <t>Spanish</t>
        </is>
      </c>
      <c r="E8991" s="8" t="n">
        <v>46171</v>
      </c>
      <c r="F8991" t="inlineStr">
        <is>
          <t>Violations were cited in the following area(s).</t>
        </is>
      </c>
      <c r="G8991" t="inlineStr">
        <is>
          <t>08A</t>
        </is>
      </c>
      <c r="H8991" t="inlineStr">
        <is>
          <t>Establishment is not free of harborage or conditions conducive to rodents, insects or other pests.</t>
        </is>
      </c>
      <c r="I8991" t="inlineStr">
        <is>
          <t>Not Critical</t>
        </is>
      </c>
      <c r="J8991" t="n">
        <v>12</v>
      </c>
      <c r="K8991" t="inlineStr">
        <is>
          <t>A</t>
        </is>
      </c>
      <c r="L8991" s="9">
        <f>A8991&amp;"-"&amp;TEXT(E8991,"yyyymmdd")</f>
        <v/>
      </c>
    </row>
    <row r="8992">
      <c r="A8992" t="n">
        <v>50104268</v>
      </c>
      <c r="B8992" t="inlineStr">
        <is>
          <t>Queens</t>
        </is>
      </c>
      <c r="C8992" t="inlineStr">
        <is>
          <t>11434</t>
        </is>
      </c>
      <c r="D8992" t="inlineStr">
        <is>
          <t>Spanish</t>
        </is>
      </c>
      <c r="E8992" s="8" t="n">
        <v>46171</v>
      </c>
      <c r="F8992" t="inlineStr">
        <is>
          <t>Violations were cited in the following area(s).</t>
        </is>
      </c>
      <c r="G8992" t="inlineStr">
        <is>
          <t>10F</t>
        </is>
      </c>
      <c r="H8992" t="inlineStr">
        <is>
          <t>Non-food contact surface or equipment made of unacceptable material, not kept clean, or not properly sealed, raised, spaced or movable to allow accessibility for cleaning on all sides, above and underneath the unit.</t>
        </is>
      </c>
      <c r="I8992" t="inlineStr">
        <is>
          <t>Not Critical</t>
        </is>
      </c>
      <c r="J8992" t="n">
        <v>12</v>
      </c>
      <c r="K8992" t="inlineStr">
        <is>
          <t>A</t>
        </is>
      </c>
      <c r="L8992" s="9">
        <f>A8992&amp;"-"&amp;TEXT(E8992,"yyyymmdd")</f>
        <v/>
      </c>
    </row>
    <row r="8993">
      <c r="A8993" t="n">
        <v>50106032</v>
      </c>
      <c r="B8993" t="inlineStr">
        <is>
          <t>Bronx</t>
        </is>
      </c>
      <c r="C8993" t="inlineStr">
        <is>
          <t>10461</t>
        </is>
      </c>
      <c r="D8993" t="inlineStr">
        <is>
          <t>American</t>
        </is>
      </c>
      <c r="E8993" s="8" t="n">
        <v>46171</v>
      </c>
      <c r="F8993" t="inlineStr">
        <is>
          <t>Violations were cited in the following area(s).</t>
        </is>
      </c>
      <c r="G8993" t="inlineStr">
        <is>
          <t>02G</t>
        </is>
      </c>
      <c r="H8993" t="inlineStr">
        <is>
          <t>Cold TCS food item held above 41 °F; smoked or processed fish held above 38 °F; intact raw eggs held above 45 °F; or reduced oxygen packaged (ROP) TCS foods held above required temperatures except during active necessary preparation.</t>
        </is>
      </c>
      <c r="I8993" t="inlineStr">
        <is>
          <t>Critical</t>
        </is>
      </c>
      <c r="J8993" t="n">
        <v>13</v>
      </c>
      <c r="K8993" t="inlineStr">
        <is>
          <t>A</t>
        </is>
      </c>
      <c r="L8993" s="9">
        <f>A8993&amp;"-"&amp;TEXT(E8993,"yyyymmdd")</f>
        <v/>
      </c>
    </row>
    <row r="8994">
      <c r="A8994" t="n">
        <v>50106032</v>
      </c>
      <c r="B8994" t="inlineStr">
        <is>
          <t>Bronx</t>
        </is>
      </c>
      <c r="C8994" t="inlineStr">
        <is>
          <t>10461</t>
        </is>
      </c>
      <c r="D8994" t="inlineStr">
        <is>
          <t>American</t>
        </is>
      </c>
      <c r="E8994" s="8" t="n">
        <v>46171</v>
      </c>
      <c r="F8994" t="inlineStr">
        <is>
          <t>Violations were cited in the following area(s).</t>
        </is>
      </c>
      <c r="G8994" t="inlineStr">
        <is>
          <t>06E</t>
        </is>
      </c>
      <c r="H8994" t="inlineStr">
        <is>
          <t>Sanitized equipment or utensil, including in-use food dispensing utensil, improperly used or stored.</t>
        </is>
      </c>
      <c r="I8994" t="inlineStr">
        <is>
          <t>Critical</t>
        </is>
      </c>
      <c r="J8994" t="n">
        <v>13</v>
      </c>
      <c r="K8994" t="inlineStr">
        <is>
          <t>A</t>
        </is>
      </c>
      <c r="L8994" s="9">
        <f>A8994&amp;"-"&amp;TEXT(E8994,"yyyymmdd")</f>
        <v/>
      </c>
    </row>
    <row r="8995">
      <c r="A8995" t="n">
        <v>50112595</v>
      </c>
      <c r="B8995" t="inlineStr">
        <is>
          <t>Manhattan</t>
        </is>
      </c>
      <c r="C8995" t="inlineStr">
        <is>
          <t>10019</t>
        </is>
      </c>
      <c r="D8995" t="inlineStr">
        <is>
          <t>American</t>
        </is>
      </c>
      <c r="E8995" s="8" t="n">
        <v>46171</v>
      </c>
      <c r="F8995" t="inlineStr">
        <is>
          <t>Violations were cited in the following area(s).</t>
        </is>
      </c>
      <c r="G8995" t="inlineStr">
        <is>
          <t>04K</t>
        </is>
      </c>
      <c r="H8995" t="inlineStr">
        <is>
          <t>Evidence of rats or live rats in establishment's food or non-food areas.</t>
        </is>
      </c>
      <c r="I8995" t="inlineStr">
        <is>
          <t>Critical</t>
        </is>
      </c>
      <c r="J8995" t="n">
        <v>12</v>
      </c>
      <c r="K8995" t="inlineStr">
        <is>
          <t>A</t>
        </is>
      </c>
      <c r="L8995" s="9">
        <f>A8995&amp;"-"&amp;TEXT(E8995,"yyyymmdd")</f>
        <v/>
      </c>
    </row>
    <row r="8996">
      <c r="A8996" t="n">
        <v>50112595</v>
      </c>
      <c r="B8996" t="inlineStr">
        <is>
          <t>Manhattan</t>
        </is>
      </c>
      <c r="C8996" t="inlineStr">
        <is>
          <t>10019</t>
        </is>
      </c>
      <c r="D8996" t="inlineStr">
        <is>
          <t>American</t>
        </is>
      </c>
      <c r="E8996" s="8" t="n">
        <v>46171</v>
      </c>
      <c r="F8996" t="inlineStr">
        <is>
          <t>Violations were cited in the following area(s).</t>
        </is>
      </c>
      <c r="G8996" t="inlineStr">
        <is>
          <t>04L</t>
        </is>
      </c>
      <c r="H8996" t="inlineStr">
        <is>
          <t>Evidence of mice or live mice in establishment's food or non-food areas.</t>
        </is>
      </c>
      <c r="I8996" t="inlineStr">
        <is>
          <t>Critical</t>
        </is>
      </c>
      <c r="J8996" t="n">
        <v>12</v>
      </c>
      <c r="K8996" t="inlineStr">
        <is>
          <t>A</t>
        </is>
      </c>
      <c r="L8996" s="9">
        <f>A8996&amp;"-"&amp;TEXT(E8996,"yyyymmdd")</f>
        <v/>
      </c>
    </row>
    <row r="8997">
      <c r="A8997" t="n">
        <v>50112595</v>
      </c>
      <c r="B8997" t="inlineStr">
        <is>
          <t>Manhattan</t>
        </is>
      </c>
      <c r="C8997" t="inlineStr">
        <is>
          <t>10019</t>
        </is>
      </c>
      <c r="D8997" t="inlineStr">
        <is>
          <t>American</t>
        </is>
      </c>
      <c r="E8997" s="8" t="n">
        <v>46171</v>
      </c>
      <c r="F8997" t="inlineStr">
        <is>
          <t>Violations were cited in the following area(s).</t>
        </is>
      </c>
      <c r="G8997" t="inlineStr">
        <is>
          <t>08A</t>
        </is>
      </c>
      <c r="H8997" t="inlineStr">
        <is>
          <t>Establishment is not free of harborage or conditions conducive to rodents, insects or other pests.</t>
        </is>
      </c>
      <c r="I8997" t="inlineStr">
        <is>
          <t>Not Critical</t>
        </is>
      </c>
      <c r="J8997" t="n">
        <v>12</v>
      </c>
      <c r="K8997" t="inlineStr">
        <is>
          <t>A</t>
        </is>
      </c>
      <c r="L8997" s="9">
        <f>A8997&amp;"-"&amp;TEXT(E8997,"yyyymmdd")</f>
        <v/>
      </c>
    </row>
    <row r="8998">
      <c r="A8998" t="n">
        <v>50112595</v>
      </c>
      <c r="B8998" t="inlineStr">
        <is>
          <t>Manhattan</t>
        </is>
      </c>
      <c r="C8998" t="inlineStr">
        <is>
          <t>10019</t>
        </is>
      </c>
      <c r="D8998" t="inlineStr">
        <is>
          <t>American</t>
        </is>
      </c>
      <c r="E8998" s="8" t="n">
        <v>46171</v>
      </c>
      <c r="F8998" t="inlineStr">
        <is>
          <t>Violations were cited in the following area(s).</t>
        </is>
      </c>
      <c r="G8998" t="inlineStr">
        <is>
          <t>10F</t>
        </is>
      </c>
      <c r="H8998" t="inlineStr">
        <is>
          <t>Non-food contact surface or equipment made of unacceptable material, not kept clean, or not properly sealed, raised, spaced or movable to allow accessibility for cleaning on all sides, above and underneath the unit.</t>
        </is>
      </c>
      <c r="I8998" t="inlineStr">
        <is>
          <t>Not Critical</t>
        </is>
      </c>
      <c r="J8998" t="n">
        <v>12</v>
      </c>
      <c r="K8998" t="inlineStr">
        <is>
          <t>A</t>
        </is>
      </c>
      <c r="L8998" s="9">
        <f>A8998&amp;"-"&amp;TEXT(E8998,"yyyymmdd")</f>
        <v/>
      </c>
    </row>
    <row r="8999">
      <c r="A8999" t="n">
        <v>50112851</v>
      </c>
      <c r="B8999" t="inlineStr">
        <is>
          <t>Manhattan</t>
        </is>
      </c>
      <c r="C8999" t="inlineStr">
        <is>
          <t>10013</t>
        </is>
      </c>
      <c r="D8999" t="inlineStr">
        <is>
          <t>Chinese</t>
        </is>
      </c>
      <c r="E8999" s="8" t="n">
        <v>46171</v>
      </c>
      <c r="F8999" t="inlineStr">
        <is>
          <t>Violations were cited in the following area(s).</t>
        </is>
      </c>
      <c r="G8999" t="inlineStr">
        <is>
          <t>04H</t>
        </is>
      </c>
      <c r="H8999" t="inlineStr">
        <is>
          <t>Raw, cooked or prepared food is adulterated, contaminated, cross-contaminated, or not discarded in accordance with HACCP plan.</t>
        </is>
      </c>
      <c r="I8999" t="inlineStr">
        <is>
          <t>Critical</t>
        </is>
      </c>
      <c r="J8999" t="n">
        <v>25</v>
      </c>
      <c r="L8999" s="9">
        <f>A8999&amp;"-"&amp;TEXT(E8999,"yyyymmdd")</f>
        <v/>
      </c>
    </row>
    <row r="9000">
      <c r="A9000" t="n">
        <v>50112851</v>
      </c>
      <c r="B9000" t="inlineStr">
        <is>
          <t>Manhattan</t>
        </is>
      </c>
      <c r="C9000" t="inlineStr">
        <is>
          <t>10013</t>
        </is>
      </c>
      <c r="D9000" t="inlineStr">
        <is>
          <t>Chinese</t>
        </is>
      </c>
      <c r="E9000" s="8" t="n">
        <v>46171</v>
      </c>
      <c r="F9000" t="inlineStr">
        <is>
          <t>Violations were cited in the following area(s).</t>
        </is>
      </c>
      <c r="G9000" t="inlineStr">
        <is>
          <t>06C</t>
        </is>
      </c>
      <c r="H900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000" t="inlineStr">
        <is>
          <t>Critical</t>
        </is>
      </c>
      <c r="J9000" t="n">
        <v>25</v>
      </c>
      <c r="L9000" s="9">
        <f>A9000&amp;"-"&amp;TEXT(E9000,"yyyymmdd")</f>
        <v/>
      </c>
    </row>
    <row r="9001">
      <c r="A9001" t="n">
        <v>50112851</v>
      </c>
      <c r="B9001" t="inlineStr">
        <is>
          <t>Manhattan</t>
        </is>
      </c>
      <c r="C9001" t="inlineStr">
        <is>
          <t>10013</t>
        </is>
      </c>
      <c r="D9001" t="inlineStr">
        <is>
          <t>Chinese</t>
        </is>
      </c>
      <c r="E9001" s="8" t="n">
        <v>46171</v>
      </c>
      <c r="F9001" t="inlineStr">
        <is>
          <t>Violations were cited in the following area(s).</t>
        </is>
      </c>
      <c r="G9001" t="inlineStr">
        <is>
          <t>06D</t>
        </is>
      </c>
      <c r="H9001" t="inlineStr">
        <is>
          <t>Food contact surface not properly washed, rinsed and sanitized after each use and following any activity when contamination may have occurred.</t>
        </is>
      </c>
      <c r="I9001" t="inlineStr">
        <is>
          <t>Critical</t>
        </is>
      </c>
      <c r="J9001" t="n">
        <v>25</v>
      </c>
      <c r="L9001" s="9">
        <f>A9001&amp;"-"&amp;TEXT(E9001,"yyyymmdd")</f>
        <v/>
      </c>
    </row>
    <row r="9002">
      <c r="A9002" t="n">
        <v>50112851</v>
      </c>
      <c r="B9002" t="inlineStr">
        <is>
          <t>Manhattan</t>
        </is>
      </c>
      <c r="C9002" t="inlineStr">
        <is>
          <t>10013</t>
        </is>
      </c>
      <c r="D9002" t="inlineStr">
        <is>
          <t>Chinese</t>
        </is>
      </c>
      <c r="E9002" s="8" t="n">
        <v>46171</v>
      </c>
      <c r="F9002" t="inlineStr">
        <is>
          <t>Violations were cited in the following area(s).</t>
        </is>
      </c>
      <c r="G9002" t="inlineStr">
        <is>
          <t>09A</t>
        </is>
      </c>
      <c r="H9002" t="inlineStr">
        <is>
          <t>Swollen, leaking, rusted or otherwise damaged canned food to be returned to distributor not segregated from intact product and clearly labeled DO NOT USE</t>
        </is>
      </c>
      <c r="I9002" t="inlineStr">
        <is>
          <t>Not Critical</t>
        </is>
      </c>
      <c r="J9002" t="n">
        <v>25</v>
      </c>
      <c r="L9002" s="9">
        <f>A9002&amp;"-"&amp;TEXT(E9002,"yyyymmdd")</f>
        <v/>
      </c>
    </row>
    <row r="9003">
      <c r="A9003" t="n">
        <v>50112851</v>
      </c>
      <c r="B9003" t="inlineStr">
        <is>
          <t>Manhattan</t>
        </is>
      </c>
      <c r="C9003" t="inlineStr">
        <is>
          <t>10013</t>
        </is>
      </c>
      <c r="D9003" t="inlineStr">
        <is>
          <t>Chinese</t>
        </is>
      </c>
      <c r="E9003" s="8" t="n">
        <v>46171</v>
      </c>
      <c r="F9003" t="inlineStr">
        <is>
          <t>Violations were cited in the following area(s).</t>
        </is>
      </c>
      <c r="G9003" t="inlineStr">
        <is>
          <t>09B</t>
        </is>
      </c>
      <c r="H9003" t="inlineStr">
        <is>
          <t>Thawing procedure improper.</t>
        </is>
      </c>
      <c r="I9003" t="inlineStr">
        <is>
          <t>Not Critical</t>
        </is>
      </c>
      <c r="J9003" t="n">
        <v>25</v>
      </c>
      <c r="L9003" s="9">
        <f>A9003&amp;"-"&amp;TEXT(E9003,"yyyymmdd")</f>
        <v/>
      </c>
    </row>
    <row r="9004">
      <c r="A9004" t="n">
        <v>50112851</v>
      </c>
      <c r="B9004" t="inlineStr">
        <is>
          <t>Manhattan</t>
        </is>
      </c>
      <c r="C9004" t="inlineStr">
        <is>
          <t>10013</t>
        </is>
      </c>
      <c r="D9004" t="inlineStr">
        <is>
          <t>Chinese</t>
        </is>
      </c>
      <c r="E9004" s="8" t="n">
        <v>46171</v>
      </c>
      <c r="F9004" t="inlineStr">
        <is>
          <t>Violations were cited in the following area(s).</t>
        </is>
      </c>
      <c r="G9004" t="inlineStr">
        <is>
          <t>09E</t>
        </is>
      </c>
      <c r="H9004" t="inlineStr">
        <is>
          <t>Wash hands sign not posted near or above hand washing sink.</t>
        </is>
      </c>
      <c r="I9004" t="inlineStr">
        <is>
          <t>Not Critical</t>
        </is>
      </c>
      <c r="J9004" t="n">
        <v>25</v>
      </c>
      <c r="L9004" s="9">
        <f>A9004&amp;"-"&amp;TEXT(E9004,"yyyymmdd")</f>
        <v/>
      </c>
    </row>
    <row r="9005">
      <c r="A9005" t="n">
        <v>50112851</v>
      </c>
      <c r="B9005" t="inlineStr">
        <is>
          <t>Manhattan</t>
        </is>
      </c>
      <c r="C9005" t="inlineStr">
        <is>
          <t>10013</t>
        </is>
      </c>
      <c r="D9005" t="inlineStr">
        <is>
          <t>Chinese</t>
        </is>
      </c>
      <c r="E9005" s="8" t="n">
        <v>46171</v>
      </c>
      <c r="F9005" t="inlineStr">
        <is>
          <t>Violations were cited in the following area(s).</t>
        </is>
      </c>
      <c r="G9005" t="inlineStr">
        <is>
          <t>10F</t>
        </is>
      </c>
      <c r="H9005" t="inlineStr">
        <is>
          <t>Non-food contact surface or equipment made of unacceptable material, not kept clean, or not properly sealed, raised, spaced or movable to allow accessibility for cleaning on all sides, above and underneath the unit.</t>
        </is>
      </c>
      <c r="I9005" t="inlineStr">
        <is>
          <t>Not Critical</t>
        </is>
      </c>
      <c r="J9005" t="n">
        <v>25</v>
      </c>
      <c r="L9005" s="9">
        <f>A9005&amp;"-"&amp;TEXT(E9005,"yyyymmdd")</f>
        <v/>
      </c>
    </row>
    <row r="9006">
      <c r="A9006" t="n">
        <v>50120801</v>
      </c>
      <c r="B9006" t="inlineStr">
        <is>
          <t>Brooklyn</t>
        </is>
      </c>
      <c r="C9006" t="inlineStr">
        <is>
          <t>11216</t>
        </is>
      </c>
      <c r="D9006" t="inlineStr">
        <is>
          <t>American</t>
        </is>
      </c>
      <c r="E9006" s="8" t="n">
        <v>46171</v>
      </c>
      <c r="F9006" t="inlineStr">
        <is>
          <t>Violations were cited in the following area(s).</t>
        </is>
      </c>
      <c r="G9006" t="inlineStr">
        <is>
          <t>05D</t>
        </is>
      </c>
      <c r="H900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006" t="inlineStr">
        <is>
          <t>Critical</t>
        </is>
      </c>
      <c r="J9006" t="n">
        <v>27</v>
      </c>
      <c r="L9006" s="9">
        <f>A9006&amp;"-"&amp;TEXT(E9006,"yyyymmdd")</f>
        <v/>
      </c>
    </row>
    <row r="9007">
      <c r="A9007" t="n">
        <v>50120801</v>
      </c>
      <c r="B9007" t="inlineStr">
        <is>
          <t>Brooklyn</t>
        </is>
      </c>
      <c r="C9007" t="inlineStr">
        <is>
          <t>11216</t>
        </is>
      </c>
      <c r="D9007" t="inlineStr">
        <is>
          <t>American</t>
        </is>
      </c>
      <c r="E9007" s="8" t="n">
        <v>46171</v>
      </c>
      <c r="F9007" t="inlineStr">
        <is>
          <t>Violations were cited in the following area(s).</t>
        </is>
      </c>
      <c r="G9007" t="inlineStr">
        <is>
          <t>06C</t>
        </is>
      </c>
      <c r="H900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007" t="inlineStr">
        <is>
          <t>Critical</t>
        </is>
      </c>
      <c r="J9007" t="n">
        <v>27</v>
      </c>
      <c r="L9007" s="9">
        <f>A9007&amp;"-"&amp;TEXT(E9007,"yyyymmdd")</f>
        <v/>
      </c>
    </row>
    <row r="9008">
      <c r="A9008" t="n">
        <v>50120801</v>
      </c>
      <c r="B9008" t="inlineStr">
        <is>
          <t>Brooklyn</t>
        </is>
      </c>
      <c r="C9008" t="inlineStr">
        <is>
          <t>11216</t>
        </is>
      </c>
      <c r="D9008" t="inlineStr">
        <is>
          <t>American</t>
        </is>
      </c>
      <c r="E9008" s="8" t="n">
        <v>46171</v>
      </c>
      <c r="F9008" t="inlineStr">
        <is>
          <t>Violations were cited in the following area(s).</t>
        </is>
      </c>
      <c r="G9008" t="inlineStr">
        <is>
          <t>08C</t>
        </is>
      </c>
      <c r="H9008" t="inlineStr">
        <is>
          <t>Pesticide not properly labeled or used by unlicensed individual. Pesticide, other toxic chemical improperly used/stored. Unprotected, unlocked bait station used.</t>
        </is>
      </c>
      <c r="I9008" t="inlineStr">
        <is>
          <t>Not Critical</t>
        </is>
      </c>
      <c r="J9008" t="n">
        <v>27</v>
      </c>
      <c r="L9008" s="9">
        <f>A9008&amp;"-"&amp;TEXT(E9008,"yyyymmdd")</f>
        <v/>
      </c>
    </row>
    <row r="9009">
      <c r="A9009" t="n">
        <v>50120801</v>
      </c>
      <c r="B9009" t="inlineStr">
        <is>
          <t>Brooklyn</t>
        </is>
      </c>
      <c r="C9009" t="inlineStr">
        <is>
          <t>11216</t>
        </is>
      </c>
      <c r="D9009" t="inlineStr">
        <is>
          <t>American</t>
        </is>
      </c>
      <c r="E9009" s="8" t="n">
        <v>46171</v>
      </c>
      <c r="F9009" t="inlineStr">
        <is>
          <t>Violations were cited in the following area(s).</t>
        </is>
      </c>
      <c r="G9009" t="inlineStr">
        <is>
          <t>10F</t>
        </is>
      </c>
      <c r="H9009" t="inlineStr">
        <is>
          <t>Non-food contact surface or equipment made of unacceptable material, not kept clean, or not properly sealed, raised, spaced or movable to allow accessibility for cleaning on all sides, above and underneath the unit.</t>
        </is>
      </c>
      <c r="I9009" t="inlineStr">
        <is>
          <t>Not Critical</t>
        </is>
      </c>
      <c r="J9009" t="n">
        <v>27</v>
      </c>
      <c r="L9009" s="9">
        <f>A9009&amp;"-"&amp;TEXT(E9009,"yyyymmdd")</f>
        <v/>
      </c>
    </row>
    <row r="9010">
      <c r="A9010" t="n">
        <v>50120801</v>
      </c>
      <c r="B9010" t="inlineStr">
        <is>
          <t>Brooklyn</t>
        </is>
      </c>
      <c r="C9010" t="inlineStr">
        <is>
          <t>11216</t>
        </is>
      </c>
      <c r="D9010" t="inlineStr">
        <is>
          <t>American</t>
        </is>
      </c>
      <c r="E9010" s="8" t="n">
        <v>46171</v>
      </c>
      <c r="F9010" t="inlineStr">
        <is>
          <t>Violations were cited in the following area(s).</t>
        </is>
      </c>
      <c r="G9010" t="inlineStr">
        <is>
          <t>10G</t>
        </is>
      </c>
      <c r="H9010" t="inlineStr">
        <is>
          <t>Dishwashing and ware washing: Cleaning and sanitizing of tableware, including dishes, utensils, and equipment deficient.</t>
        </is>
      </c>
      <c r="I9010" t="inlineStr">
        <is>
          <t>Not Critical</t>
        </is>
      </c>
      <c r="J9010" t="n">
        <v>27</v>
      </c>
      <c r="L9010" s="9">
        <f>A9010&amp;"-"&amp;TEXT(E9010,"yyyymmdd")</f>
        <v/>
      </c>
    </row>
    <row r="9011">
      <c r="A9011" t="n">
        <v>50125902</v>
      </c>
      <c r="B9011" t="inlineStr">
        <is>
          <t>Manhattan</t>
        </is>
      </c>
      <c r="C9011" t="inlineStr">
        <is>
          <t>10019</t>
        </is>
      </c>
      <c r="D9011" t="inlineStr">
        <is>
          <t>Coffee/Tea</t>
        </is>
      </c>
      <c r="E9011" s="8" t="n">
        <v>46171</v>
      </c>
      <c r="F9011" t="inlineStr">
        <is>
          <t>Violations were cited in the following area(s).</t>
        </is>
      </c>
      <c r="G9011" t="inlineStr">
        <is>
          <t>06C</t>
        </is>
      </c>
      <c r="H901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011" t="inlineStr">
        <is>
          <t>Critical</t>
        </is>
      </c>
      <c r="J9011" t="n">
        <v>12</v>
      </c>
      <c r="K9011" t="inlineStr">
        <is>
          <t>A</t>
        </is>
      </c>
      <c r="L9011" s="9">
        <f>A9011&amp;"-"&amp;TEXT(E9011,"yyyymmdd")</f>
        <v/>
      </c>
    </row>
    <row r="9012">
      <c r="A9012" t="n">
        <v>50125902</v>
      </c>
      <c r="B9012" t="inlineStr">
        <is>
          <t>Manhattan</t>
        </is>
      </c>
      <c r="C9012" t="inlineStr">
        <is>
          <t>10019</t>
        </is>
      </c>
      <c r="D9012" t="inlineStr">
        <is>
          <t>Coffee/Tea</t>
        </is>
      </c>
      <c r="E9012" s="8" t="n">
        <v>46171</v>
      </c>
      <c r="F9012" t="inlineStr">
        <is>
          <t>Violations were cited in the following area(s).</t>
        </is>
      </c>
      <c r="G9012" t="inlineStr">
        <is>
          <t>10B</t>
        </is>
      </c>
      <c r="H9012" t="inlineStr">
        <is>
          <t>Anti-siphonage or back-flow prevention device not provided where required; equipment or floor not properly drained; sewage disposal system in disrepair or not functioning properly. Condensation or liquid waste improperly disposed of.</t>
        </is>
      </c>
      <c r="I9012" t="inlineStr">
        <is>
          <t>Not Critical</t>
        </is>
      </c>
      <c r="J9012" t="n">
        <v>12</v>
      </c>
      <c r="K9012" t="inlineStr">
        <is>
          <t>A</t>
        </is>
      </c>
      <c r="L9012" s="9">
        <f>A9012&amp;"-"&amp;TEXT(E9012,"yyyymmdd")</f>
        <v/>
      </c>
    </row>
    <row r="9013">
      <c r="A9013" t="n">
        <v>50125902</v>
      </c>
      <c r="B9013" t="inlineStr">
        <is>
          <t>Manhattan</t>
        </is>
      </c>
      <c r="C9013" t="inlineStr">
        <is>
          <t>10019</t>
        </is>
      </c>
      <c r="D9013" t="inlineStr">
        <is>
          <t>Coffee/Tea</t>
        </is>
      </c>
      <c r="E9013" s="8" t="n">
        <v>46171</v>
      </c>
      <c r="F9013" t="inlineStr">
        <is>
          <t>Violations were cited in the following area(s).</t>
        </is>
      </c>
      <c r="G9013" t="inlineStr">
        <is>
          <t>10F</t>
        </is>
      </c>
      <c r="H9013" t="inlineStr">
        <is>
          <t>Non-food contact surface or equipment made of unacceptable material, not kept clean, or not properly sealed, raised, spaced or movable to allow accessibility for cleaning on all sides, above and underneath the unit.</t>
        </is>
      </c>
      <c r="I9013" t="inlineStr">
        <is>
          <t>Not Critical</t>
        </is>
      </c>
      <c r="J9013" t="n">
        <v>12</v>
      </c>
      <c r="K9013" t="inlineStr">
        <is>
          <t>A</t>
        </is>
      </c>
      <c r="L9013" s="9">
        <f>A9013&amp;"-"&amp;TEXT(E9013,"yyyymmdd")</f>
        <v/>
      </c>
    </row>
    <row r="9014">
      <c r="A9014" t="n">
        <v>50128926</v>
      </c>
      <c r="B9014" t="inlineStr">
        <is>
          <t>Manhattan</t>
        </is>
      </c>
      <c r="C9014" t="inlineStr">
        <is>
          <t>10075</t>
        </is>
      </c>
      <c r="D9014" t="inlineStr">
        <is>
          <t>French</t>
        </is>
      </c>
      <c r="E9014" s="8" t="n">
        <v>46171</v>
      </c>
      <c r="F9014" t="inlineStr">
        <is>
          <t>Violations were cited in the following area(s).</t>
        </is>
      </c>
      <c r="G9014" t="inlineStr">
        <is>
          <t>04A</t>
        </is>
      </c>
      <c r="H9014" t="inlineStr">
        <is>
          <t>Food Protection Certificate (FPC) not held by manager or supervisor of food operations.</t>
        </is>
      </c>
      <c r="I9014" t="inlineStr">
        <is>
          <t>Critical</t>
        </is>
      </c>
      <c r="J9014" t="n">
        <v>24</v>
      </c>
      <c r="L9014" s="9">
        <f>A9014&amp;"-"&amp;TEXT(E9014,"yyyymmdd")</f>
        <v/>
      </c>
    </row>
    <row r="9015">
      <c r="A9015" t="n">
        <v>50128926</v>
      </c>
      <c r="B9015" t="inlineStr">
        <is>
          <t>Manhattan</t>
        </is>
      </c>
      <c r="C9015" t="inlineStr">
        <is>
          <t>10075</t>
        </is>
      </c>
      <c r="D9015" t="inlineStr">
        <is>
          <t>French</t>
        </is>
      </c>
      <c r="E9015" s="8" t="n">
        <v>46171</v>
      </c>
      <c r="F9015" t="inlineStr">
        <is>
          <t>Violations were cited in the following area(s).</t>
        </is>
      </c>
      <c r="G9015" t="inlineStr">
        <is>
          <t>04L</t>
        </is>
      </c>
      <c r="H9015" t="inlineStr">
        <is>
          <t>Evidence of mice or live mice in establishment's food or non-food areas.</t>
        </is>
      </c>
      <c r="I9015" t="inlineStr">
        <is>
          <t>Critical</t>
        </is>
      </c>
      <c r="J9015" t="n">
        <v>24</v>
      </c>
      <c r="L9015" s="9">
        <f>A9015&amp;"-"&amp;TEXT(E9015,"yyyymmdd")</f>
        <v/>
      </c>
    </row>
    <row r="9016">
      <c r="A9016" t="n">
        <v>50128926</v>
      </c>
      <c r="B9016" t="inlineStr">
        <is>
          <t>Manhattan</t>
        </is>
      </c>
      <c r="C9016" t="inlineStr">
        <is>
          <t>10075</t>
        </is>
      </c>
      <c r="D9016" t="inlineStr">
        <is>
          <t>French</t>
        </is>
      </c>
      <c r="E9016" s="8" t="n">
        <v>46171</v>
      </c>
      <c r="F9016" t="inlineStr">
        <is>
          <t>Violations were cited in the following area(s).</t>
        </is>
      </c>
      <c r="G9016" t="inlineStr">
        <is>
          <t>06D</t>
        </is>
      </c>
      <c r="H9016" t="inlineStr">
        <is>
          <t>Food contact surface not properly washed, rinsed and sanitized after each use and following any activity when contamination may have occurred.</t>
        </is>
      </c>
      <c r="I9016" t="inlineStr">
        <is>
          <t>Critical</t>
        </is>
      </c>
      <c r="J9016" t="n">
        <v>24</v>
      </c>
      <c r="L9016" s="9">
        <f>A9016&amp;"-"&amp;TEXT(E9016,"yyyymmdd")</f>
        <v/>
      </c>
    </row>
    <row r="9017">
      <c r="A9017" t="n">
        <v>50128926</v>
      </c>
      <c r="B9017" t="inlineStr">
        <is>
          <t>Manhattan</t>
        </is>
      </c>
      <c r="C9017" t="inlineStr">
        <is>
          <t>10075</t>
        </is>
      </c>
      <c r="D9017" t="inlineStr">
        <is>
          <t>French</t>
        </is>
      </c>
      <c r="E9017" s="8" t="n">
        <v>46171</v>
      </c>
      <c r="F9017" t="inlineStr">
        <is>
          <t>Violations were cited in the following area(s).</t>
        </is>
      </c>
      <c r="G9017" t="inlineStr">
        <is>
          <t>08A</t>
        </is>
      </c>
      <c r="H9017" t="inlineStr">
        <is>
          <t>Establishment is not free of harborage or conditions conducive to rodents, insects or other pests.</t>
        </is>
      </c>
      <c r="I9017" t="inlineStr">
        <is>
          <t>Not Critical</t>
        </is>
      </c>
      <c r="J9017" t="n">
        <v>24</v>
      </c>
      <c r="L9017" s="9">
        <f>A9017&amp;"-"&amp;TEXT(E9017,"yyyymmdd")</f>
        <v/>
      </c>
    </row>
    <row r="9018">
      <c r="A9018" t="n">
        <v>50133192</v>
      </c>
      <c r="B9018" t="inlineStr">
        <is>
          <t>Manhattan</t>
        </is>
      </c>
      <c r="C9018" t="inlineStr">
        <is>
          <t>10007</t>
        </is>
      </c>
      <c r="D9018" t="inlineStr">
        <is>
          <t>American</t>
        </is>
      </c>
      <c r="E9018" s="8" t="n">
        <v>46171</v>
      </c>
      <c r="F9018" t="inlineStr">
        <is>
          <t>Violations were cited in the following area(s).</t>
        </is>
      </c>
      <c r="G9018" t="inlineStr">
        <is>
          <t>02G</t>
        </is>
      </c>
      <c r="H9018" t="inlineStr">
        <is>
          <t>Cold TCS food item held above 41 °F; smoked or processed fish held above 38 °F; intact raw eggs held above 45 °F; or reduced oxygen packaged (ROP) TCS foods held above required temperatures except during active necessary preparation.</t>
        </is>
      </c>
      <c r="I9018" t="inlineStr">
        <is>
          <t>Critical</t>
        </is>
      </c>
      <c r="J9018" t="n">
        <v>25</v>
      </c>
      <c r="L9018" s="9">
        <f>A9018&amp;"-"&amp;TEXT(E9018,"yyyymmdd")</f>
        <v/>
      </c>
    </row>
    <row r="9019">
      <c r="A9019" t="n">
        <v>50133192</v>
      </c>
      <c r="B9019" t="inlineStr">
        <is>
          <t>Manhattan</t>
        </is>
      </c>
      <c r="C9019" t="inlineStr">
        <is>
          <t>10007</t>
        </is>
      </c>
      <c r="D9019" t="inlineStr">
        <is>
          <t>American</t>
        </is>
      </c>
      <c r="E9019" s="8" t="n">
        <v>46171</v>
      </c>
      <c r="F9019" t="inlineStr">
        <is>
          <t>Violations were cited in the following area(s).</t>
        </is>
      </c>
      <c r="G9019" t="inlineStr">
        <is>
          <t>05D</t>
        </is>
      </c>
      <c r="H901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019" t="inlineStr">
        <is>
          <t>Critical</t>
        </is>
      </c>
      <c r="J9019" t="n">
        <v>25</v>
      </c>
      <c r="L9019" s="9">
        <f>A9019&amp;"-"&amp;TEXT(E9019,"yyyymmdd")</f>
        <v/>
      </c>
    </row>
    <row r="9020">
      <c r="A9020" t="n">
        <v>50133192</v>
      </c>
      <c r="B9020" t="inlineStr">
        <is>
          <t>Manhattan</t>
        </is>
      </c>
      <c r="C9020" t="inlineStr">
        <is>
          <t>10007</t>
        </is>
      </c>
      <c r="D9020" t="inlineStr">
        <is>
          <t>American</t>
        </is>
      </c>
      <c r="E9020" s="8" t="n">
        <v>46171</v>
      </c>
      <c r="F9020" t="inlineStr">
        <is>
          <t>Violations were cited in the following area(s).</t>
        </is>
      </c>
      <c r="G9020" t="inlineStr">
        <is>
          <t>10F</t>
        </is>
      </c>
      <c r="H9020" t="inlineStr">
        <is>
          <t>Non-food contact surface or equipment made of unacceptable material, not kept clean, or not properly sealed, raised, spaced or movable to allow accessibility for cleaning on all sides, above and underneath the unit.</t>
        </is>
      </c>
      <c r="I9020" t="inlineStr">
        <is>
          <t>Not Critical</t>
        </is>
      </c>
      <c r="J9020" t="n">
        <v>25</v>
      </c>
      <c r="L9020" s="9">
        <f>A9020&amp;"-"&amp;TEXT(E9020,"yyyymmdd")</f>
        <v/>
      </c>
    </row>
    <row r="9021">
      <c r="A9021" t="n">
        <v>50133641</v>
      </c>
      <c r="B9021" t="inlineStr">
        <is>
          <t>Brooklyn</t>
        </is>
      </c>
      <c r="C9021" t="inlineStr">
        <is>
          <t>11221</t>
        </is>
      </c>
      <c r="D9021" t="inlineStr">
        <is>
          <t>New American</t>
        </is>
      </c>
      <c r="E9021" s="8" t="n">
        <v>46171</v>
      </c>
      <c r="F9021" t="inlineStr">
        <is>
          <t>Establishment Closed by DOHMH. Violations were cited in the following area(s) and those requiring immediate action were addressed.</t>
        </is>
      </c>
      <c r="G9021" t="inlineStr">
        <is>
          <t>04L</t>
        </is>
      </c>
      <c r="H9021" t="inlineStr">
        <is>
          <t>Evidence of mice or live mice in establishment's food or non-food areas.</t>
        </is>
      </c>
      <c r="I9021" t="inlineStr">
        <is>
          <t>Critical</t>
        </is>
      </c>
      <c r="J9021" t="n">
        <v>110</v>
      </c>
      <c r="L9021" s="9">
        <f>A9021&amp;"-"&amp;TEXT(E9021,"yyyymmdd")</f>
        <v/>
      </c>
    </row>
    <row r="9022">
      <c r="A9022" t="n">
        <v>50133641</v>
      </c>
      <c r="B9022" t="inlineStr">
        <is>
          <t>Brooklyn</t>
        </is>
      </c>
      <c r="C9022" t="inlineStr">
        <is>
          <t>11221</t>
        </is>
      </c>
      <c r="D9022" t="inlineStr">
        <is>
          <t>New American</t>
        </is>
      </c>
      <c r="E9022" s="8" t="n">
        <v>46171</v>
      </c>
      <c r="F9022" t="inlineStr">
        <is>
          <t>Establishment Closed by DOHMH. Violations were cited in the following area(s) and those requiring immediate action were addressed.</t>
        </is>
      </c>
      <c r="G9022" t="inlineStr">
        <is>
          <t>05C</t>
        </is>
      </c>
      <c r="H9022" t="inlineStr">
        <is>
          <t>Food contact surface, refillable, reusable containers, or equipment improperly constructed, placed or maintained. Unacceptable material used. Culinary sink or other acceptable method not provided for washing food.</t>
        </is>
      </c>
      <c r="I9022" t="inlineStr">
        <is>
          <t>Critical</t>
        </is>
      </c>
      <c r="J9022" t="n">
        <v>110</v>
      </c>
      <c r="L9022" s="9">
        <f>A9022&amp;"-"&amp;TEXT(E9022,"yyyymmdd")</f>
        <v/>
      </c>
    </row>
    <row r="9023">
      <c r="A9023" t="n">
        <v>50133641</v>
      </c>
      <c r="B9023" t="inlineStr">
        <is>
          <t>Brooklyn</t>
        </is>
      </c>
      <c r="C9023" t="inlineStr">
        <is>
          <t>11221</t>
        </is>
      </c>
      <c r="D9023" t="inlineStr">
        <is>
          <t>New American</t>
        </is>
      </c>
      <c r="E9023" s="8" t="n">
        <v>46171</v>
      </c>
      <c r="F9023" t="inlineStr">
        <is>
          <t>Establishment Closed by DOHMH. Violations were cited in the following area(s) and those requiring immediate action were addressed.</t>
        </is>
      </c>
      <c r="G9023" t="inlineStr">
        <is>
          <t>05D</t>
        </is>
      </c>
      <c r="H902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023" t="inlineStr">
        <is>
          <t>Critical</t>
        </is>
      </c>
      <c r="J9023" t="n">
        <v>110</v>
      </c>
      <c r="L9023" s="9">
        <f>A9023&amp;"-"&amp;TEXT(E9023,"yyyymmdd")</f>
        <v/>
      </c>
    </row>
    <row r="9024">
      <c r="A9024" t="n">
        <v>50133641</v>
      </c>
      <c r="B9024" t="inlineStr">
        <is>
          <t>Brooklyn</t>
        </is>
      </c>
      <c r="C9024" t="inlineStr">
        <is>
          <t>11221</t>
        </is>
      </c>
      <c r="D9024" t="inlineStr">
        <is>
          <t>New American</t>
        </is>
      </c>
      <c r="E9024" s="8" t="n">
        <v>46171</v>
      </c>
      <c r="F9024" t="inlineStr">
        <is>
          <t>Establishment Closed by DOHMH. Violations were cited in the following area(s) and those requiring immediate action were addressed.</t>
        </is>
      </c>
      <c r="G9024" t="inlineStr">
        <is>
          <t>05F</t>
        </is>
      </c>
      <c r="H9024" t="inlineStr">
        <is>
          <t>Insufficient or no hot holding, cold storage or cold holding equipment provided to maintain Time/Temperature Control for Safety Foods (TCS) at required temperatures</t>
        </is>
      </c>
      <c r="I9024" t="inlineStr">
        <is>
          <t>Critical</t>
        </is>
      </c>
      <c r="J9024" t="n">
        <v>110</v>
      </c>
      <c r="L9024" s="9">
        <f>A9024&amp;"-"&amp;TEXT(E9024,"yyyymmdd")</f>
        <v/>
      </c>
    </row>
    <row r="9025">
      <c r="A9025" t="n">
        <v>50133641</v>
      </c>
      <c r="B9025" t="inlineStr">
        <is>
          <t>Brooklyn</t>
        </is>
      </c>
      <c r="C9025" t="inlineStr">
        <is>
          <t>11221</t>
        </is>
      </c>
      <c r="D9025" t="inlineStr">
        <is>
          <t>New American</t>
        </is>
      </c>
      <c r="E9025" s="8" t="n">
        <v>46171</v>
      </c>
      <c r="F9025" t="inlineStr">
        <is>
          <t>Establishment Closed by DOHMH. Violations were cited in the following area(s) and those requiring immediate action were addressed.</t>
        </is>
      </c>
      <c r="G9025" t="inlineStr">
        <is>
          <t>06A</t>
        </is>
      </c>
      <c r="H9025" t="inlineStr">
        <is>
          <t>Personal cleanliness is inadequate. Outer garment soiled with possible contaminant. Effective hair restraint not worn where required. Jewelry worn on hands or arms. Fingernail polish worn or fingernails not kept clean and trimmed.</t>
        </is>
      </c>
      <c r="I9025" t="inlineStr">
        <is>
          <t>Critical</t>
        </is>
      </c>
      <c r="J9025" t="n">
        <v>110</v>
      </c>
      <c r="L9025" s="9">
        <f>A9025&amp;"-"&amp;TEXT(E9025,"yyyymmdd")</f>
        <v/>
      </c>
    </row>
    <row r="9026">
      <c r="A9026" t="n">
        <v>50133641</v>
      </c>
      <c r="B9026" t="inlineStr">
        <is>
          <t>Brooklyn</t>
        </is>
      </c>
      <c r="C9026" t="inlineStr">
        <is>
          <t>11221</t>
        </is>
      </c>
      <c r="D9026" t="inlineStr">
        <is>
          <t>New American</t>
        </is>
      </c>
      <c r="E9026" s="8" t="n">
        <v>46171</v>
      </c>
      <c r="F9026" t="inlineStr">
        <is>
          <t>Establishment Closed by DOHMH. Violations were cited in the following area(s) and those requiring immediate action were addressed.</t>
        </is>
      </c>
      <c r="G9026" t="inlineStr">
        <is>
          <t>06C</t>
        </is>
      </c>
      <c r="H902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026" t="inlineStr">
        <is>
          <t>Critical</t>
        </is>
      </c>
      <c r="J9026" t="n">
        <v>110</v>
      </c>
      <c r="L9026" s="9">
        <f>A9026&amp;"-"&amp;TEXT(E9026,"yyyymmdd")</f>
        <v/>
      </c>
    </row>
    <row r="9027">
      <c r="A9027" t="n">
        <v>50133641</v>
      </c>
      <c r="B9027" t="inlineStr">
        <is>
          <t>Brooklyn</t>
        </is>
      </c>
      <c r="C9027" t="inlineStr">
        <is>
          <t>11221</t>
        </is>
      </c>
      <c r="D9027" t="inlineStr">
        <is>
          <t>New American</t>
        </is>
      </c>
      <c r="E9027" s="8" t="n">
        <v>46171</v>
      </c>
      <c r="F9027" t="inlineStr">
        <is>
          <t>Establishment Closed by DOHMH. Violations were cited in the following area(s) and those requiring immediate action were addressed.</t>
        </is>
      </c>
      <c r="G9027" t="inlineStr">
        <is>
          <t>08A</t>
        </is>
      </c>
      <c r="H9027" t="inlineStr">
        <is>
          <t>Establishment is not free of harborage or conditions conducive to rodents, insects or other pests.</t>
        </is>
      </c>
      <c r="I9027" t="inlineStr">
        <is>
          <t>Not Critical</t>
        </is>
      </c>
      <c r="J9027" t="n">
        <v>110</v>
      </c>
      <c r="L9027" s="9">
        <f>A9027&amp;"-"&amp;TEXT(E9027,"yyyymmdd")</f>
        <v/>
      </c>
    </row>
    <row r="9028">
      <c r="A9028" t="n">
        <v>50134602</v>
      </c>
      <c r="B9028" t="inlineStr">
        <is>
          <t>Brooklyn</t>
        </is>
      </c>
      <c r="C9028" t="inlineStr">
        <is>
          <t>11206</t>
        </is>
      </c>
      <c r="D9028" t="inlineStr">
        <is>
          <t>American</t>
        </is>
      </c>
      <c r="E9028" s="8" t="n">
        <v>46171</v>
      </c>
      <c r="F9028" t="inlineStr">
        <is>
          <t>Violations were cited in the following area(s).</t>
        </is>
      </c>
      <c r="G9028" t="inlineStr">
        <is>
          <t>06D</t>
        </is>
      </c>
      <c r="H9028" t="inlineStr">
        <is>
          <t>Food contact surface not properly washed, rinsed and sanitized after each use and following any activity when contamination may have occurred.</t>
        </is>
      </c>
      <c r="I9028" t="inlineStr">
        <is>
          <t>Critical</t>
        </is>
      </c>
      <c r="J9028" t="n">
        <v>7</v>
      </c>
      <c r="K9028" t="inlineStr">
        <is>
          <t>A</t>
        </is>
      </c>
      <c r="L9028" s="9">
        <f>A9028&amp;"-"&amp;TEXT(E9028,"yyyymmdd")</f>
        <v/>
      </c>
    </row>
    <row r="9029">
      <c r="A9029" t="n">
        <v>50134602</v>
      </c>
      <c r="B9029" t="inlineStr">
        <is>
          <t>Brooklyn</t>
        </is>
      </c>
      <c r="C9029" t="inlineStr">
        <is>
          <t>11206</t>
        </is>
      </c>
      <c r="D9029" t="inlineStr">
        <is>
          <t>American</t>
        </is>
      </c>
      <c r="E9029" s="8" t="n">
        <v>46171</v>
      </c>
      <c r="F9029" t="inlineStr">
        <is>
          <t>Violations were cited in the following area(s).</t>
        </is>
      </c>
      <c r="G9029" t="inlineStr">
        <is>
          <t>10F</t>
        </is>
      </c>
      <c r="H9029" t="inlineStr">
        <is>
          <t>Non-food contact surface or equipment made of unacceptable material, not kept clean, or not properly sealed, raised, spaced or movable to allow accessibility for cleaning on all sides, above and underneath the unit.</t>
        </is>
      </c>
      <c r="I9029" t="inlineStr">
        <is>
          <t>Not Critical</t>
        </is>
      </c>
      <c r="J9029" t="n">
        <v>7</v>
      </c>
      <c r="K9029" t="inlineStr">
        <is>
          <t>A</t>
        </is>
      </c>
      <c r="L9029" s="9">
        <f>A9029&amp;"-"&amp;TEXT(E9029,"yyyymmdd")</f>
        <v/>
      </c>
    </row>
    <row r="9030">
      <c r="A9030" t="n">
        <v>40751057</v>
      </c>
      <c r="B9030" t="inlineStr">
        <is>
          <t>Queens</t>
        </is>
      </c>
      <c r="C9030" t="inlineStr">
        <is>
          <t>11377</t>
        </is>
      </c>
      <c r="D9030" t="inlineStr">
        <is>
          <t>Irish</t>
        </is>
      </c>
      <c r="E9030" s="8" t="n">
        <v>46172</v>
      </c>
      <c r="F9030" t="inlineStr">
        <is>
          <t>Violations were cited in the following area(s).</t>
        </is>
      </c>
      <c r="G9030" t="inlineStr">
        <is>
          <t>04L</t>
        </is>
      </c>
      <c r="H9030" t="inlineStr">
        <is>
          <t>Evidence of mice or live mice in establishment's food or non-food areas.</t>
        </is>
      </c>
      <c r="I9030" t="inlineStr">
        <is>
          <t>Critical</t>
        </is>
      </c>
      <c r="J9030" t="n">
        <v>21</v>
      </c>
      <c r="L9030" s="9">
        <f>A9030&amp;"-"&amp;TEXT(E9030,"yyyymmdd")</f>
        <v/>
      </c>
    </row>
    <row r="9031">
      <c r="A9031" t="n">
        <v>40751057</v>
      </c>
      <c r="B9031" t="inlineStr">
        <is>
          <t>Queens</t>
        </is>
      </c>
      <c r="C9031" t="inlineStr">
        <is>
          <t>11377</t>
        </is>
      </c>
      <c r="D9031" t="inlineStr">
        <is>
          <t>Irish</t>
        </is>
      </c>
      <c r="E9031" s="8" t="n">
        <v>46172</v>
      </c>
      <c r="F9031" t="inlineStr">
        <is>
          <t>Violations were cited in the following area(s).</t>
        </is>
      </c>
      <c r="G9031" t="inlineStr">
        <is>
          <t>05D</t>
        </is>
      </c>
      <c r="H903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031" t="inlineStr">
        <is>
          <t>Critical</t>
        </is>
      </c>
      <c r="J9031" t="n">
        <v>21</v>
      </c>
      <c r="L9031" s="9">
        <f>A9031&amp;"-"&amp;TEXT(E9031,"yyyymmdd")</f>
        <v/>
      </c>
    </row>
    <row r="9032">
      <c r="A9032" t="n">
        <v>40751057</v>
      </c>
      <c r="B9032" t="inlineStr">
        <is>
          <t>Queens</t>
        </is>
      </c>
      <c r="C9032" t="inlineStr">
        <is>
          <t>11377</t>
        </is>
      </c>
      <c r="D9032" t="inlineStr">
        <is>
          <t>Irish</t>
        </is>
      </c>
      <c r="E9032" s="8" t="n">
        <v>46172</v>
      </c>
      <c r="F9032" t="inlineStr">
        <is>
          <t>Violations were cited in the following area(s).</t>
        </is>
      </c>
      <c r="G9032" t="inlineStr">
        <is>
          <t>08A</t>
        </is>
      </c>
      <c r="H9032" t="inlineStr">
        <is>
          <t>Establishment is not free of harborage or conditions conducive to rodents, insects or other pests.</t>
        </is>
      </c>
      <c r="I9032" t="inlineStr">
        <is>
          <t>Not Critical</t>
        </is>
      </c>
      <c r="J9032" t="n">
        <v>21</v>
      </c>
      <c r="L9032" s="9">
        <f>A9032&amp;"-"&amp;TEXT(E9032,"yyyymmdd")</f>
        <v/>
      </c>
    </row>
    <row r="9033">
      <c r="A9033" t="n">
        <v>40756088</v>
      </c>
      <c r="B9033" t="inlineStr">
        <is>
          <t>Queens</t>
        </is>
      </c>
      <c r="C9033" t="inlineStr">
        <is>
          <t>11377</t>
        </is>
      </c>
      <c r="D9033" t="inlineStr">
        <is>
          <t>Latin American</t>
        </is>
      </c>
      <c r="E9033" s="8" t="n">
        <v>46172</v>
      </c>
      <c r="F9033" t="inlineStr">
        <is>
          <t>Violations were cited in the following area(s).</t>
        </is>
      </c>
      <c r="G9033" t="inlineStr">
        <is>
          <t>06D</t>
        </is>
      </c>
      <c r="H9033" t="inlineStr">
        <is>
          <t>Food contact surface not properly washed, rinsed and sanitized after each use and following any activity when contamination may have occurred.</t>
        </is>
      </c>
      <c r="I9033" t="inlineStr">
        <is>
          <t>Critical</t>
        </is>
      </c>
      <c r="J9033" t="n">
        <v>7</v>
      </c>
      <c r="K9033" t="inlineStr">
        <is>
          <t>A</t>
        </is>
      </c>
      <c r="L9033" s="9">
        <f>A9033&amp;"-"&amp;TEXT(E9033,"yyyymmdd")</f>
        <v/>
      </c>
    </row>
    <row r="9034">
      <c r="A9034" t="n">
        <v>40756088</v>
      </c>
      <c r="B9034" t="inlineStr">
        <is>
          <t>Queens</t>
        </is>
      </c>
      <c r="C9034" t="inlineStr">
        <is>
          <t>11377</t>
        </is>
      </c>
      <c r="D9034" t="inlineStr">
        <is>
          <t>Latin American</t>
        </is>
      </c>
      <c r="E9034" s="8" t="n">
        <v>46172</v>
      </c>
      <c r="F9034" t="inlineStr">
        <is>
          <t>Violations were cited in the following area(s).</t>
        </is>
      </c>
      <c r="G9034" t="inlineStr">
        <is>
          <t>09C</t>
        </is>
      </c>
      <c r="H9034" t="inlineStr">
        <is>
          <t>Design, construction, materials used or maintenance of food contact surface improper. Surface not easily cleanable, sanitized and maintained.</t>
        </is>
      </c>
      <c r="I9034" t="inlineStr">
        <is>
          <t>Not Critical</t>
        </is>
      </c>
      <c r="J9034" t="n">
        <v>7</v>
      </c>
      <c r="K9034" t="inlineStr">
        <is>
          <t>A</t>
        </is>
      </c>
      <c r="L9034" s="9">
        <f>A9034&amp;"-"&amp;TEXT(E9034,"yyyymmdd")</f>
        <v/>
      </c>
    </row>
    <row r="9035">
      <c r="A9035" t="n">
        <v>40756088</v>
      </c>
      <c r="B9035" t="inlineStr">
        <is>
          <t>Queens</t>
        </is>
      </c>
      <c r="C9035" t="inlineStr">
        <is>
          <t>11377</t>
        </is>
      </c>
      <c r="D9035" t="inlineStr">
        <is>
          <t>Latin American</t>
        </is>
      </c>
      <c r="E9035" s="8" t="n">
        <v>46172</v>
      </c>
      <c r="F9035" t="inlineStr">
        <is>
          <t>Violations were cited in the following area(s).</t>
        </is>
      </c>
      <c r="G9035" t="inlineStr">
        <is>
          <t>28-06</t>
        </is>
      </c>
      <c r="H9035" t="inlineStr">
        <is>
          <t>Contract with a pest management professional not in place. Record of extermination activities not kept on premises.</t>
        </is>
      </c>
      <c r="I9035" t="inlineStr">
        <is>
          <t>Not Critical</t>
        </is>
      </c>
      <c r="J9035" t="n">
        <v>7</v>
      </c>
      <c r="K9035" t="inlineStr">
        <is>
          <t>A</t>
        </is>
      </c>
      <c r="L9035" s="9">
        <f>A9035&amp;"-"&amp;TEXT(E9035,"yyyymmdd")</f>
        <v/>
      </c>
    </row>
    <row r="9036">
      <c r="A9036" t="n">
        <v>41044538</v>
      </c>
      <c r="B9036" t="inlineStr">
        <is>
          <t>Staten Island</t>
        </is>
      </c>
      <c r="C9036" t="inlineStr">
        <is>
          <t>10314</t>
        </is>
      </c>
      <c r="D9036" t="inlineStr">
        <is>
          <t>Frozen Desserts</t>
        </is>
      </c>
      <c r="E9036" s="8" t="n">
        <v>46172</v>
      </c>
      <c r="F9036" t="inlineStr">
        <is>
          <t>Violations were cited in the following area(s).</t>
        </is>
      </c>
      <c r="G9036" t="inlineStr">
        <is>
          <t>06E</t>
        </is>
      </c>
      <c r="H9036" t="inlineStr">
        <is>
          <t>Sanitized equipment or utensil, including in-use food dispensing utensil, improperly used or stored.</t>
        </is>
      </c>
      <c r="I9036" t="inlineStr">
        <is>
          <t>Critical</t>
        </is>
      </c>
      <c r="J9036" t="n">
        <v>7</v>
      </c>
      <c r="K9036" t="inlineStr">
        <is>
          <t>A</t>
        </is>
      </c>
      <c r="L9036" s="9">
        <f>A9036&amp;"-"&amp;TEXT(E9036,"yyyymmdd")</f>
        <v/>
      </c>
    </row>
    <row r="9037">
      <c r="A9037" t="n">
        <v>41380245</v>
      </c>
      <c r="B9037" t="inlineStr">
        <is>
          <t>Queens</t>
        </is>
      </c>
      <c r="C9037" t="inlineStr">
        <is>
          <t>11362</t>
        </is>
      </c>
      <c r="D9037" t="inlineStr">
        <is>
          <t>Chinese</t>
        </is>
      </c>
      <c r="E9037" s="8" t="n">
        <v>46172</v>
      </c>
      <c r="F9037" t="inlineStr">
        <is>
          <t>Violations were cited in the following area(s).</t>
        </is>
      </c>
      <c r="G9037" t="inlineStr">
        <is>
          <t>02B</t>
        </is>
      </c>
      <c r="H9037" t="inlineStr">
        <is>
          <t>Hot TCS food item not held at or above 140 °F.</t>
        </is>
      </c>
      <c r="I9037" t="inlineStr">
        <is>
          <t>Critical</t>
        </is>
      </c>
      <c r="J9037" t="n">
        <v>27</v>
      </c>
      <c r="L9037" s="9">
        <f>A9037&amp;"-"&amp;TEXT(E9037,"yyyymmdd")</f>
        <v/>
      </c>
    </row>
    <row r="9038">
      <c r="A9038" t="n">
        <v>41380245</v>
      </c>
      <c r="B9038" t="inlineStr">
        <is>
          <t>Queens</t>
        </is>
      </c>
      <c r="C9038" t="inlineStr">
        <is>
          <t>11362</t>
        </is>
      </c>
      <c r="D9038" t="inlineStr">
        <is>
          <t>Chinese</t>
        </is>
      </c>
      <c r="E9038" s="8" t="n">
        <v>46172</v>
      </c>
      <c r="F9038" t="inlineStr">
        <is>
          <t>Violations were cited in the following area(s).</t>
        </is>
      </c>
      <c r="G9038" t="inlineStr">
        <is>
          <t>06A</t>
        </is>
      </c>
      <c r="H9038" t="inlineStr">
        <is>
          <t>Personal cleanliness is inadequate. Outer garment soiled with possible contaminant. Effective hair restraint not worn where required. Jewelry worn on hands or arms. Fingernail polish worn or fingernails not kept clean and trimmed.</t>
        </is>
      </c>
      <c r="I9038" t="inlineStr">
        <is>
          <t>Critical</t>
        </is>
      </c>
      <c r="J9038" t="n">
        <v>27</v>
      </c>
      <c r="L9038" s="9">
        <f>A9038&amp;"-"&amp;TEXT(E9038,"yyyymmdd")</f>
        <v/>
      </c>
    </row>
    <row r="9039">
      <c r="A9039" t="n">
        <v>41380245</v>
      </c>
      <c r="B9039" t="inlineStr">
        <is>
          <t>Queens</t>
        </is>
      </c>
      <c r="C9039" t="inlineStr">
        <is>
          <t>11362</t>
        </is>
      </c>
      <c r="D9039" t="inlineStr">
        <is>
          <t>Chinese</t>
        </is>
      </c>
      <c r="E9039" s="8" t="n">
        <v>46172</v>
      </c>
      <c r="F9039" t="inlineStr">
        <is>
          <t>Violations were cited in the following area(s).</t>
        </is>
      </c>
      <c r="G9039" t="inlineStr">
        <is>
          <t>06D</t>
        </is>
      </c>
      <c r="H9039" t="inlineStr">
        <is>
          <t>Food contact surface not properly washed, rinsed and sanitized after each use and following any activity when contamination may have occurred.</t>
        </is>
      </c>
      <c r="I9039" t="inlineStr">
        <is>
          <t>Critical</t>
        </is>
      </c>
      <c r="J9039" t="n">
        <v>27</v>
      </c>
      <c r="L9039" s="9">
        <f>A9039&amp;"-"&amp;TEXT(E9039,"yyyymmdd")</f>
        <v/>
      </c>
    </row>
    <row r="9040">
      <c r="A9040" t="n">
        <v>41380245</v>
      </c>
      <c r="B9040" t="inlineStr">
        <is>
          <t>Queens</t>
        </is>
      </c>
      <c r="C9040" t="inlineStr">
        <is>
          <t>11362</t>
        </is>
      </c>
      <c r="D9040" t="inlineStr">
        <is>
          <t>Chinese</t>
        </is>
      </c>
      <c r="E9040" s="8" t="n">
        <v>46172</v>
      </c>
      <c r="F9040" t="inlineStr">
        <is>
          <t>Violations were cited in the following area(s).</t>
        </is>
      </c>
      <c r="G9040" t="inlineStr">
        <is>
          <t>06E</t>
        </is>
      </c>
      <c r="H9040" t="inlineStr">
        <is>
          <t>Sanitized equipment or utensil, including in-use food dispensing utensil, improperly used or stored.</t>
        </is>
      </c>
      <c r="I9040" t="inlineStr">
        <is>
          <t>Critical</t>
        </is>
      </c>
      <c r="J9040" t="n">
        <v>27</v>
      </c>
      <c r="L9040" s="9">
        <f>A9040&amp;"-"&amp;TEXT(E9040,"yyyymmdd")</f>
        <v/>
      </c>
    </row>
    <row r="9041">
      <c r="A9041" t="n">
        <v>41380245</v>
      </c>
      <c r="B9041" t="inlineStr">
        <is>
          <t>Queens</t>
        </is>
      </c>
      <c r="C9041" t="inlineStr">
        <is>
          <t>11362</t>
        </is>
      </c>
      <c r="D9041" t="inlineStr">
        <is>
          <t>Chinese</t>
        </is>
      </c>
      <c r="E9041" s="8" t="n">
        <v>46172</v>
      </c>
      <c r="F9041" t="inlineStr">
        <is>
          <t>Violations were cited in the following area(s).</t>
        </is>
      </c>
      <c r="G9041" t="inlineStr">
        <is>
          <t>10F</t>
        </is>
      </c>
      <c r="H9041" t="inlineStr">
        <is>
          <t>Non-food contact surface or equipment made of unacceptable material, not kept clean, or not properly sealed, raised, spaced or movable to allow accessibility for cleaning on all sides, above and underneath the unit.</t>
        </is>
      </c>
      <c r="I9041" t="inlineStr">
        <is>
          <t>Not Critical</t>
        </is>
      </c>
      <c r="J9041" t="n">
        <v>27</v>
      </c>
      <c r="L9041" s="9">
        <f>A9041&amp;"-"&amp;TEXT(E9041,"yyyymmdd")</f>
        <v/>
      </c>
    </row>
    <row r="9042">
      <c r="A9042" t="n">
        <v>41420397</v>
      </c>
      <c r="B9042" t="inlineStr">
        <is>
          <t>Queens</t>
        </is>
      </c>
      <c r="C9042" t="inlineStr">
        <is>
          <t>11377</t>
        </is>
      </c>
      <c r="D9042" t="inlineStr">
        <is>
          <t>Bottled Beverages</t>
        </is>
      </c>
      <c r="E9042" s="8" t="n">
        <v>46172</v>
      </c>
      <c r="F9042" t="inlineStr">
        <is>
          <t>Violations were cited in the following area(s).</t>
        </is>
      </c>
      <c r="G9042" t="inlineStr">
        <is>
          <t>04A</t>
        </is>
      </c>
      <c r="H9042" t="inlineStr">
        <is>
          <t>Food Protection Certificate (FPC) not held by manager or supervisor of food operations.</t>
        </is>
      </c>
      <c r="I9042" t="inlineStr">
        <is>
          <t>Critical</t>
        </is>
      </c>
      <c r="J9042" t="n">
        <v>30</v>
      </c>
      <c r="L9042" s="9">
        <f>A9042&amp;"-"&amp;TEXT(E9042,"yyyymmdd")</f>
        <v/>
      </c>
    </row>
    <row r="9043">
      <c r="A9043" t="n">
        <v>41420397</v>
      </c>
      <c r="B9043" t="inlineStr">
        <is>
          <t>Queens</t>
        </is>
      </c>
      <c r="C9043" t="inlineStr">
        <is>
          <t>11377</t>
        </is>
      </c>
      <c r="D9043" t="inlineStr">
        <is>
          <t>Bottled Beverages</t>
        </is>
      </c>
      <c r="E9043" s="8" t="n">
        <v>46172</v>
      </c>
      <c r="F9043" t="inlineStr">
        <is>
          <t>Violations were cited in the following area(s).</t>
        </is>
      </c>
      <c r="G9043" t="inlineStr">
        <is>
          <t>05D</t>
        </is>
      </c>
      <c r="H904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043" t="inlineStr">
        <is>
          <t>Critical</t>
        </is>
      </c>
      <c r="J9043" t="n">
        <v>30</v>
      </c>
      <c r="L9043" s="9">
        <f>A9043&amp;"-"&amp;TEXT(E9043,"yyyymmdd")</f>
        <v/>
      </c>
    </row>
    <row r="9044">
      <c r="A9044" t="n">
        <v>41420397</v>
      </c>
      <c r="B9044" t="inlineStr">
        <is>
          <t>Queens</t>
        </is>
      </c>
      <c r="C9044" t="inlineStr">
        <is>
          <t>11377</t>
        </is>
      </c>
      <c r="D9044" t="inlineStr">
        <is>
          <t>Bottled Beverages</t>
        </is>
      </c>
      <c r="E9044" s="8" t="n">
        <v>46172</v>
      </c>
      <c r="F9044" t="inlineStr">
        <is>
          <t>Violations were cited in the following area(s).</t>
        </is>
      </c>
      <c r="G9044" t="inlineStr">
        <is>
          <t>06D</t>
        </is>
      </c>
      <c r="H9044" t="inlineStr">
        <is>
          <t>Food contact surface not properly washed, rinsed and sanitized after each use and following any activity when contamination may have occurred.</t>
        </is>
      </c>
      <c r="I9044" t="inlineStr">
        <is>
          <t>Critical</t>
        </is>
      </c>
      <c r="J9044" t="n">
        <v>30</v>
      </c>
      <c r="L9044" s="9">
        <f>A9044&amp;"-"&amp;TEXT(E9044,"yyyymmdd")</f>
        <v/>
      </c>
    </row>
    <row r="9045">
      <c r="A9045" t="n">
        <v>41420397</v>
      </c>
      <c r="B9045" t="inlineStr">
        <is>
          <t>Queens</t>
        </is>
      </c>
      <c r="C9045" t="inlineStr">
        <is>
          <t>11377</t>
        </is>
      </c>
      <c r="D9045" t="inlineStr">
        <is>
          <t>Bottled Beverages</t>
        </is>
      </c>
      <c r="E9045" s="8" t="n">
        <v>46172</v>
      </c>
      <c r="F9045" t="inlineStr">
        <is>
          <t>Violations were cited in the following area(s).</t>
        </is>
      </c>
      <c r="G9045" t="inlineStr">
        <is>
          <t>06E</t>
        </is>
      </c>
      <c r="H9045" t="inlineStr">
        <is>
          <t>Sanitized equipment or utensil, including in-use food dispensing utensil, improperly used or stored.</t>
        </is>
      </c>
      <c r="I9045" t="inlineStr">
        <is>
          <t>Critical</t>
        </is>
      </c>
      <c r="J9045" t="n">
        <v>30</v>
      </c>
      <c r="L9045" s="9">
        <f>A9045&amp;"-"&amp;TEXT(E9045,"yyyymmdd")</f>
        <v/>
      </c>
    </row>
    <row r="9046">
      <c r="A9046" t="n">
        <v>41435037</v>
      </c>
      <c r="B9046" t="inlineStr">
        <is>
          <t>Bronx</t>
        </is>
      </c>
      <c r="C9046" t="inlineStr">
        <is>
          <t>10454</t>
        </is>
      </c>
      <c r="D9046" t="inlineStr">
        <is>
          <t>Latin American</t>
        </is>
      </c>
      <c r="E9046" s="8" t="n">
        <v>46172</v>
      </c>
      <c r="F9046" t="inlineStr">
        <is>
          <t>Violations were cited in the following area(s).</t>
        </is>
      </c>
      <c r="G9046" t="inlineStr">
        <is>
          <t>05D</t>
        </is>
      </c>
      <c r="H904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046" t="inlineStr">
        <is>
          <t>Critical</t>
        </is>
      </c>
      <c r="J9046" t="n">
        <v>10</v>
      </c>
      <c r="K9046" t="inlineStr">
        <is>
          <t>A</t>
        </is>
      </c>
      <c r="L9046" s="9">
        <f>A9046&amp;"-"&amp;TEXT(E9046,"yyyymmdd")</f>
        <v/>
      </c>
    </row>
    <row r="9047">
      <c r="A9047" t="n">
        <v>41564788</v>
      </c>
      <c r="B9047" t="inlineStr">
        <is>
          <t>Staten Island</t>
        </is>
      </c>
      <c r="D9047" t="inlineStr">
        <is>
          <t>American</t>
        </is>
      </c>
      <c r="E9047" s="8" t="n">
        <v>46172</v>
      </c>
      <c r="F9047" t="inlineStr">
        <is>
          <t>Violations were cited in the following area(s).</t>
        </is>
      </c>
      <c r="G9047" t="inlineStr">
        <is>
          <t>02G</t>
        </is>
      </c>
      <c r="H9047" t="inlineStr">
        <is>
          <t>Cold TCS food item held above 41 °F; smoked or processed fish held above 38 °F; intact raw eggs held above 45 °F; or reduced oxygen packaged (ROP) TCS foods held above required temperatures except during active necessary preparation.</t>
        </is>
      </c>
      <c r="I9047" t="inlineStr">
        <is>
          <t>Critical</t>
        </is>
      </c>
      <c r="J9047" t="n">
        <v>23</v>
      </c>
      <c r="L9047" s="9">
        <f>A9047&amp;"-"&amp;TEXT(E9047,"yyyymmdd")</f>
        <v/>
      </c>
    </row>
    <row r="9048">
      <c r="A9048" t="n">
        <v>41564788</v>
      </c>
      <c r="B9048" t="inlineStr">
        <is>
          <t>Staten Island</t>
        </is>
      </c>
      <c r="D9048" t="inlineStr">
        <is>
          <t>American</t>
        </is>
      </c>
      <c r="E9048" s="8" t="n">
        <v>46172</v>
      </c>
      <c r="F9048" t="inlineStr">
        <is>
          <t>Violations were cited in the following area(s).</t>
        </is>
      </c>
      <c r="G9048" t="inlineStr">
        <is>
          <t>04L</t>
        </is>
      </c>
      <c r="H9048" t="inlineStr">
        <is>
          <t>Evidence of mice or live mice in establishment's food or non-food areas.</t>
        </is>
      </c>
      <c r="I9048" t="inlineStr">
        <is>
          <t>Critical</t>
        </is>
      </c>
      <c r="J9048" t="n">
        <v>23</v>
      </c>
      <c r="L9048" s="9">
        <f>A9048&amp;"-"&amp;TEXT(E9048,"yyyymmdd")</f>
        <v/>
      </c>
    </row>
    <row r="9049">
      <c r="A9049" t="n">
        <v>41564788</v>
      </c>
      <c r="B9049" t="inlineStr">
        <is>
          <t>Staten Island</t>
        </is>
      </c>
      <c r="D9049" t="inlineStr">
        <is>
          <t>American</t>
        </is>
      </c>
      <c r="E9049" s="8" t="n">
        <v>46172</v>
      </c>
      <c r="F9049" t="inlineStr">
        <is>
          <t>Violations were cited in the following area(s).</t>
        </is>
      </c>
      <c r="G9049" t="inlineStr">
        <is>
          <t>08A</t>
        </is>
      </c>
      <c r="H9049" t="inlineStr">
        <is>
          <t>Establishment is not free of harborage or conditions conducive to rodents, insects or other pests.</t>
        </is>
      </c>
      <c r="I9049" t="inlineStr">
        <is>
          <t>Not Critical</t>
        </is>
      </c>
      <c r="J9049" t="n">
        <v>23</v>
      </c>
      <c r="L9049" s="9">
        <f>A9049&amp;"-"&amp;TEXT(E9049,"yyyymmdd")</f>
        <v/>
      </c>
    </row>
    <row r="9050">
      <c r="A9050" t="n">
        <v>41564788</v>
      </c>
      <c r="B9050" t="inlineStr">
        <is>
          <t>Staten Island</t>
        </is>
      </c>
      <c r="D9050" t="inlineStr">
        <is>
          <t>American</t>
        </is>
      </c>
      <c r="E9050" s="8" t="n">
        <v>46172</v>
      </c>
      <c r="F9050" t="inlineStr">
        <is>
          <t>Violations were cited in the following area(s).</t>
        </is>
      </c>
      <c r="G9050" t="inlineStr">
        <is>
          <t>10B</t>
        </is>
      </c>
      <c r="H9050" t="inlineStr">
        <is>
          <t>Anti-siphonage or back-flow prevention device not provided where required; equipment or floor not properly drained; sewage disposal system in disrepair or not functioning properly. Condensation or liquid waste improperly disposed of.</t>
        </is>
      </c>
      <c r="I9050" t="inlineStr">
        <is>
          <t>Not Critical</t>
        </is>
      </c>
      <c r="J9050" t="n">
        <v>23</v>
      </c>
      <c r="L9050" s="9">
        <f>A9050&amp;"-"&amp;TEXT(E9050,"yyyymmdd")</f>
        <v/>
      </c>
    </row>
    <row r="9051">
      <c r="A9051" t="n">
        <v>41564788</v>
      </c>
      <c r="B9051" t="inlineStr">
        <is>
          <t>Staten Island</t>
        </is>
      </c>
      <c r="D9051" t="inlineStr">
        <is>
          <t>American</t>
        </is>
      </c>
      <c r="E9051" s="8" t="n">
        <v>46172</v>
      </c>
      <c r="F9051" t="inlineStr">
        <is>
          <t>Violations were cited in the following area(s).</t>
        </is>
      </c>
      <c r="G9051" t="inlineStr">
        <is>
          <t>10G</t>
        </is>
      </c>
      <c r="H9051" t="inlineStr">
        <is>
          <t>Dishwashing and ware washing: Cleaning and sanitizing of tableware, including dishes, utensils, and equipment deficient.</t>
        </is>
      </c>
      <c r="I9051" t="inlineStr">
        <is>
          <t>Not Critical</t>
        </is>
      </c>
      <c r="J9051" t="n">
        <v>23</v>
      </c>
      <c r="L9051" s="9">
        <f>A9051&amp;"-"&amp;TEXT(E9051,"yyyymmdd")</f>
        <v/>
      </c>
    </row>
    <row r="9052">
      <c r="A9052" t="n">
        <v>50003556</v>
      </c>
      <c r="B9052" t="inlineStr">
        <is>
          <t>Brooklyn</t>
        </is>
      </c>
      <c r="C9052" t="inlineStr">
        <is>
          <t>11236</t>
        </is>
      </c>
      <c r="D9052" t="inlineStr">
        <is>
          <t>Chinese</t>
        </is>
      </c>
      <c r="E9052" s="8" t="n">
        <v>46172</v>
      </c>
      <c r="F9052" t="inlineStr">
        <is>
          <t>Violations were cited in the following area(s).</t>
        </is>
      </c>
      <c r="G9052" t="inlineStr">
        <is>
          <t>02G</t>
        </is>
      </c>
      <c r="H9052" t="inlineStr">
        <is>
          <t>Cold TCS food item held above 41 °F; smoked or processed fish held above 38 °F; intact raw eggs held above 45 °F; or reduced oxygen packaged (ROP) TCS foods held above required temperatures except during active necessary preparation.</t>
        </is>
      </c>
      <c r="I9052" t="inlineStr">
        <is>
          <t>Critical</t>
        </is>
      </c>
      <c r="J9052" t="n">
        <v>19</v>
      </c>
      <c r="L9052" s="9">
        <f>A9052&amp;"-"&amp;TEXT(E9052,"yyyymmdd")</f>
        <v/>
      </c>
    </row>
    <row r="9053">
      <c r="A9053" t="n">
        <v>50003556</v>
      </c>
      <c r="B9053" t="inlineStr">
        <is>
          <t>Brooklyn</t>
        </is>
      </c>
      <c r="C9053" t="inlineStr">
        <is>
          <t>11236</t>
        </is>
      </c>
      <c r="D9053" t="inlineStr">
        <is>
          <t>Chinese</t>
        </is>
      </c>
      <c r="E9053" s="8" t="n">
        <v>46172</v>
      </c>
      <c r="F9053" t="inlineStr">
        <is>
          <t>Violations were cited in the following area(s).</t>
        </is>
      </c>
      <c r="G9053" t="inlineStr">
        <is>
          <t>06C</t>
        </is>
      </c>
      <c r="H905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053" t="inlineStr">
        <is>
          <t>Critical</t>
        </is>
      </c>
      <c r="J9053" t="n">
        <v>19</v>
      </c>
      <c r="L9053" s="9">
        <f>A9053&amp;"-"&amp;TEXT(E9053,"yyyymmdd")</f>
        <v/>
      </c>
    </row>
    <row r="9054">
      <c r="A9054" t="n">
        <v>50003556</v>
      </c>
      <c r="B9054" t="inlineStr">
        <is>
          <t>Brooklyn</t>
        </is>
      </c>
      <c r="C9054" t="inlineStr">
        <is>
          <t>11236</t>
        </is>
      </c>
      <c r="D9054" t="inlineStr">
        <is>
          <t>Chinese</t>
        </is>
      </c>
      <c r="E9054" s="8" t="n">
        <v>46172</v>
      </c>
      <c r="F9054" t="inlineStr">
        <is>
          <t>Violations were cited in the following area(s).</t>
        </is>
      </c>
      <c r="G9054" t="inlineStr">
        <is>
          <t>06D</t>
        </is>
      </c>
      <c r="H9054" t="inlineStr">
        <is>
          <t>Food contact surface not properly washed, rinsed and sanitized after each use and following any activity when contamination may have occurred.</t>
        </is>
      </c>
      <c r="I9054" t="inlineStr">
        <is>
          <t>Critical</t>
        </is>
      </c>
      <c r="J9054" t="n">
        <v>19</v>
      </c>
      <c r="L9054" s="9">
        <f>A9054&amp;"-"&amp;TEXT(E9054,"yyyymmdd")</f>
        <v/>
      </c>
    </row>
    <row r="9055">
      <c r="A9055" t="n">
        <v>50003556</v>
      </c>
      <c r="B9055" t="inlineStr">
        <is>
          <t>Brooklyn</t>
        </is>
      </c>
      <c r="C9055" t="inlineStr">
        <is>
          <t>11236</t>
        </is>
      </c>
      <c r="D9055" t="inlineStr">
        <is>
          <t>Chinese</t>
        </is>
      </c>
      <c r="E9055" s="8" t="n">
        <v>46172</v>
      </c>
      <c r="F9055" t="inlineStr">
        <is>
          <t>Violations were cited in the following area(s).</t>
        </is>
      </c>
      <c r="G9055" t="inlineStr">
        <is>
          <t>10F</t>
        </is>
      </c>
      <c r="H9055" t="inlineStr">
        <is>
          <t>Non-food contact surface or equipment made of unacceptable material, not kept clean, or not properly sealed, raised, spaced or movable to allow accessibility for cleaning on all sides, above and underneath the unit.</t>
        </is>
      </c>
      <c r="I9055" t="inlineStr">
        <is>
          <t>Not Critical</t>
        </is>
      </c>
      <c r="J9055" t="n">
        <v>19</v>
      </c>
      <c r="L9055" s="9">
        <f>A9055&amp;"-"&amp;TEXT(E9055,"yyyymmdd")</f>
        <v/>
      </c>
    </row>
    <row r="9056">
      <c r="A9056" t="n">
        <v>50004512</v>
      </c>
      <c r="B9056" t="inlineStr">
        <is>
          <t>Manhattan</t>
        </is>
      </c>
      <c r="C9056" t="inlineStr">
        <is>
          <t>10037</t>
        </is>
      </c>
      <c r="D9056" t="inlineStr">
        <is>
          <t>Spanish</t>
        </is>
      </c>
      <c r="E9056" s="8" t="n">
        <v>46172</v>
      </c>
      <c r="F9056" t="inlineStr">
        <is>
          <t>Violations were cited in the following area(s).</t>
        </is>
      </c>
      <c r="G9056" t="inlineStr">
        <is>
          <t>02B</t>
        </is>
      </c>
      <c r="H9056" t="inlineStr">
        <is>
          <t>Hot TCS food item not held at or above 140 °F.</t>
        </is>
      </c>
      <c r="I9056" t="inlineStr">
        <is>
          <t>Critical</t>
        </is>
      </c>
      <c r="J9056" t="n">
        <v>47</v>
      </c>
      <c r="K9056" t="inlineStr">
        <is>
          <t>N</t>
        </is>
      </c>
      <c r="L9056" s="9">
        <f>A9056&amp;"-"&amp;TEXT(E9056,"yyyymmdd")</f>
        <v/>
      </c>
    </row>
    <row r="9057">
      <c r="A9057" t="n">
        <v>50004512</v>
      </c>
      <c r="B9057" t="inlineStr">
        <is>
          <t>Manhattan</t>
        </is>
      </c>
      <c r="C9057" t="inlineStr">
        <is>
          <t>10037</t>
        </is>
      </c>
      <c r="D9057" t="inlineStr">
        <is>
          <t>Spanish</t>
        </is>
      </c>
      <c r="E9057" s="8" t="n">
        <v>46172</v>
      </c>
      <c r="F9057" t="inlineStr">
        <is>
          <t>Violations were cited in the following area(s).</t>
        </is>
      </c>
      <c r="G9057" t="inlineStr">
        <is>
          <t>04A</t>
        </is>
      </c>
      <c r="H9057" t="inlineStr">
        <is>
          <t>Food Protection Certificate (FPC) not held by manager or supervisor of food operations.</t>
        </is>
      </c>
      <c r="I9057" t="inlineStr">
        <is>
          <t>Critical</t>
        </is>
      </c>
      <c r="J9057" t="n">
        <v>47</v>
      </c>
      <c r="K9057" t="inlineStr">
        <is>
          <t>N</t>
        </is>
      </c>
      <c r="L9057" s="9">
        <f>A9057&amp;"-"&amp;TEXT(E9057,"yyyymmdd")</f>
        <v/>
      </c>
    </row>
    <row r="9058">
      <c r="A9058" t="n">
        <v>50004512</v>
      </c>
      <c r="B9058" t="inlineStr">
        <is>
          <t>Manhattan</t>
        </is>
      </c>
      <c r="C9058" t="inlineStr">
        <is>
          <t>10037</t>
        </is>
      </c>
      <c r="D9058" t="inlineStr">
        <is>
          <t>Spanish</t>
        </is>
      </c>
      <c r="E9058" s="8" t="n">
        <v>46172</v>
      </c>
      <c r="F9058" t="inlineStr">
        <is>
          <t>Violations were cited in the following area(s).</t>
        </is>
      </c>
      <c r="G9058" t="inlineStr">
        <is>
          <t>07A</t>
        </is>
      </c>
      <c r="H9058" t="inlineStr">
        <is>
          <t>Duties of an officer of the Department interfered with or obstructed.</t>
        </is>
      </c>
      <c r="I9058" t="inlineStr">
        <is>
          <t>Critical</t>
        </is>
      </c>
      <c r="J9058" t="n">
        <v>47</v>
      </c>
      <c r="K9058" t="inlineStr">
        <is>
          <t>N</t>
        </is>
      </c>
      <c r="L9058" s="9">
        <f>A9058&amp;"-"&amp;TEXT(E9058,"yyyymmdd")</f>
        <v/>
      </c>
    </row>
    <row r="9059">
      <c r="A9059" t="n">
        <v>50004512</v>
      </c>
      <c r="B9059" t="inlineStr">
        <is>
          <t>Manhattan</t>
        </is>
      </c>
      <c r="C9059" t="inlineStr">
        <is>
          <t>10037</t>
        </is>
      </c>
      <c r="D9059" t="inlineStr">
        <is>
          <t>Spanish</t>
        </is>
      </c>
      <c r="E9059" s="8" t="n">
        <v>46172</v>
      </c>
      <c r="F9059" t="inlineStr">
        <is>
          <t>Violations were cited in the following area(s).</t>
        </is>
      </c>
      <c r="G9059" t="inlineStr">
        <is>
          <t>09B</t>
        </is>
      </c>
      <c r="H9059" t="inlineStr">
        <is>
          <t>Thawing procedure improper.</t>
        </is>
      </c>
      <c r="I9059" t="inlineStr">
        <is>
          <t>Not Critical</t>
        </is>
      </c>
      <c r="J9059" t="n">
        <v>47</v>
      </c>
      <c r="K9059" t="inlineStr">
        <is>
          <t>N</t>
        </is>
      </c>
      <c r="L9059" s="9">
        <f>A9059&amp;"-"&amp;TEXT(E9059,"yyyymmdd")</f>
        <v/>
      </c>
    </row>
    <row r="9060">
      <c r="A9060" t="n">
        <v>50005249</v>
      </c>
      <c r="B9060" t="inlineStr">
        <is>
          <t>Brooklyn</t>
        </is>
      </c>
      <c r="C9060" t="inlineStr">
        <is>
          <t>11225</t>
        </is>
      </c>
      <c r="D9060" t="inlineStr">
        <is>
          <t>American</t>
        </is>
      </c>
      <c r="E9060" s="8" t="n">
        <v>46172</v>
      </c>
      <c r="F9060" t="inlineStr">
        <is>
          <t>Violations were cited in the following area(s).</t>
        </is>
      </c>
      <c r="G9060" t="inlineStr">
        <is>
          <t>02G</t>
        </is>
      </c>
      <c r="H9060" t="inlineStr">
        <is>
          <t>Cold TCS food item held above 41 °F; smoked or processed fish held above 38 °F; intact raw eggs held above 45 °F; or reduced oxygen packaged (ROP) TCS foods held above required temperatures except during active necessary preparation.</t>
        </is>
      </c>
      <c r="I9060" t="inlineStr">
        <is>
          <t>Critical</t>
        </is>
      </c>
      <c r="J9060" t="n">
        <v>20</v>
      </c>
      <c r="L9060" s="9">
        <f>A9060&amp;"-"&amp;TEXT(E9060,"yyyymmdd")</f>
        <v/>
      </c>
    </row>
    <row r="9061">
      <c r="A9061" t="n">
        <v>50005249</v>
      </c>
      <c r="B9061" t="inlineStr">
        <is>
          <t>Brooklyn</t>
        </is>
      </c>
      <c r="C9061" t="inlineStr">
        <is>
          <t>11225</t>
        </is>
      </c>
      <c r="D9061" t="inlineStr">
        <is>
          <t>American</t>
        </is>
      </c>
      <c r="E9061" s="8" t="n">
        <v>46172</v>
      </c>
      <c r="F9061" t="inlineStr">
        <is>
          <t>Violations were cited in the following area(s).</t>
        </is>
      </c>
      <c r="G9061" t="inlineStr">
        <is>
          <t>04L</t>
        </is>
      </c>
      <c r="H9061" t="inlineStr">
        <is>
          <t>Evidence of mice or live mice in establishment's food or non-food areas.</t>
        </is>
      </c>
      <c r="I9061" t="inlineStr">
        <is>
          <t>Critical</t>
        </is>
      </c>
      <c r="J9061" t="n">
        <v>20</v>
      </c>
      <c r="L9061" s="9">
        <f>A9061&amp;"-"&amp;TEXT(E9061,"yyyymmdd")</f>
        <v/>
      </c>
    </row>
    <row r="9062">
      <c r="A9062" t="n">
        <v>50005249</v>
      </c>
      <c r="B9062" t="inlineStr">
        <is>
          <t>Brooklyn</t>
        </is>
      </c>
      <c r="C9062" t="inlineStr">
        <is>
          <t>11225</t>
        </is>
      </c>
      <c r="D9062" t="inlineStr">
        <is>
          <t>American</t>
        </is>
      </c>
      <c r="E9062" s="8" t="n">
        <v>46172</v>
      </c>
      <c r="F9062" t="inlineStr">
        <is>
          <t>Violations were cited in the following area(s).</t>
        </is>
      </c>
      <c r="G9062" t="inlineStr">
        <is>
          <t>08A</t>
        </is>
      </c>
      <c r="H9062" t="inlineStr">
        <is>
          <t>Establishment is not free of harborage or conditions conducive to rodents, insects or other pests.</t>
        </is>
      </c>
      <c r="I9062" t="inlineStr">
        <is>
          <t>Not Critical</t>
        </is>
      </c>
      <c r="J9062" t="n">
        <v>20</v>
      </c>
      <c r="L9062" s="9">
        <f>A9062&amp;"-"&amp;TEXT(E9062,"yyyymmdd")</f>
        <v/>
      </c>
    </row>
    <row r="9063">
      <c r="A9063" t="n">
        <v>50015757</v>
      </c>
      <c r="B9063" t="inlineStr">
        <is>
          <t>Queens</t>
        </is>
      </c>
      <c r="C9063" t="inlineStr">
        <is>
          <t>11362</t>
        </is>
      </c>
      <c r="D9063" t="inlineStr">
        <is>
          <t>Pizza</t>
        </is>
      </c>
      <c r="E9063" s="8" t="n">
        <v>46172</v>
      </c>
      <c r="F9063" t="inlineStr">
        <is>
          <t>Violations were cited in the following area(s).</t>
        </is>
      </c>
      <c r="G9063" t="inlineStr">
        <is>
          <t>02B</t>
        </is>
      </c>
      <c r="H9063" t="inlineStr">
        <is>
          <t>Hot TCS food item not held at or above 140 °F.</t>
        </is>
      </c>
      <c r="I9063" t="inlineStr">
        <is>
          <t>Critical</t>
        </is>
      </c>
      <c r="J9063" t="n">
        <v>20</v>
      </c>
      <c r="L9063" s="9">
        <f>A9063&amp;"-"&amp;TEXT(E9063,"yyyymmdd")</f>
        <v/>
      </c>
    </row>
    <row r="9064">
      <c r="A9064" t="n">
        <v>50015757</v>
      </c>
      <c r="B9064" t="inlineStr">
        <is>
          <t>Queens</t>
        </is>
      </c>
      <c r="C9064" t="inlineStr">
        <is>
          <t>11362</t>
        </is>
      </c>
      <c r="D9064" t="inlineStr">
        <is>
          <t>Pizza</t>
        </is>
      </c>
      <c r="E9064" s="8" t="n">
        <v>46172</v>
      </c>
      <c r="F9064" t="inlineStr">
        <is>
          <t>Violations were cited in the following area(s).</t>
        </is>
      </c>
      <c r="G9064" t="inlineStr">
        <is>
          <t>06C</t>
        </is>
      </c>
      <c r="H906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064" t="inlineStr">
        <is>
          <t>Critical</t>
        </is>
      </c>
      <c r="J9064" t="n">
        <v>20</v>
      </c>
      <c r="L9064" s="9">
        <f>A9064&amp;"-"&amp;TEXT(E9064,"yyyymmdd")</f>
        <v/>
      </c>
    </row>
    <row r="9065">
      <c r="A9065" t="n">
        <v>50015757</v>
      </c>
      <c r="B9065" t="inlineStr">
        <is>
          <t>Queens</t>
        </is>
      </c>
      <c r="C9065" t="inlineStr">
        <is>
          <t>11362</t>
        </is>
      </c>
      <c r="D9065" t="inlineStr">
        <is>
          <t>Pizza</t>
        </is>
      </c>
      <c r="E9065" s="8" t="n">
        <v>46172</v>
      </c>
      <c r="F9065" t="inlineStr">
        <is>
          <t>Violations were cited in the following area(s).</t>
        </is>
      </c>
      <c r="G9065" t="inlineStr">
        <is>
          <t>10G</t>
        </is>
      </c>
      <c r="H9065" t="inlineStr">
        <is>
          <t>Dishwashing and ware washing: Cleaning and sanitizing of tableware, including dishes, utensils, and equipment deficient.</t>
        </is>
      </c>
      <c r="I9065" t="inlineStr">
        <is>
          <t>Not Critical</t>
        </is>
      </c>
      <c r="J9065" t="n">
        <v>20</v>
      </c>
      <c r="L9065" s="9">
        <f>A9065&amp;"-"&amp;TEXT(E9065,"yyyymmdd")</f>
        <v/>
      </c>
    </row>
    <row r="9066">
      <c r="A9066" t="n">
        <v>50072011</v>
      </c>
      <c r="B9066" t="inlineStr">
        <is>
          <t>Brooklyn</t>
        </is>
      </c>
      <c r="C9066" t="inlineStr">
        <is>
          <t>11215</t>
        </is>
      </c>
      <c r="D9066" t="inlineStr">
        <is>
          <t>Chicken</t>
        </is>
      </c>
      <c r="E9066" s="8" t="n">
        <v>46172</v>
      </c>
      <c r="F9066" t="inlineStr">
        <is>
          <t>Violations were cited in the following area(s).</t>
        </is>
      </c>
      <c r="G9066" t="inlineStr">
        <is>
          <t>06D</t>
        </is>
      </c>
      <c r="H9066" t="inlineStr">
        <is>
          <t>Food contact surface not properly washed, rinsed and sanitized after each use and following any activity when contamination may have occurred.</t>
        </is>
      </c>
      <c r="I9066" t="inlineStr">
        <is>
          <t>Critical</t>
        </is>
      </c>
      <c r="J9066" t="n">
        <v>7</v>
      </c>
      <c r="K9066" t="inlineStr">
        <is>
          <t>A</t>
        </is>
      </c>
      <c r="L9066" s="9">
        <f>A9066&amp;"-"&amp;TEXT(E9066,"yyyymmdd")</f>
        <v/>
      </c>
    </row>
    <row r="9067">
      <c r="A9067" t="n">
        <v>50072011</v>
      </c>
      <c r="B9067" t="inlineStr">
        <is>
          <t>Brooklyn</t>
        </is>
      </c>
      <c r="C9067" t="inlineStr">
        <is>
          <t>11215</t>
        </is>
      </c>
      <c r="D9067" t="inlineStr">
        <is>
          <t>Chicken</t>
        </is>
      </c>
      <c r="E9067" s="8" t="n">
        <v>46172</v>
      </c>
      <c r="F9067" t="inlineStr">
        <is>
          <t>Violations were cited in the following area(s).</t>
        </is>
      </c>
      <c r="G9067" t="inlineStr">
        <is>
          <t>09E</t>
        </is>
      </c>
      <c r="H9067" t="inlineStr">
        <is>
          <t>Wash hands sign not posted near or above hand washing sink.</t>
        </is>
      </c>
      <c r="I9067" t="inlineStr">
        <is>
          <t>Not Critical</t>
        </is>
      </c>
      <c r="J9067" t="n">
        <v>7</v>
      </c>
      <c r="K9067" t="inlineStr">
        <is>
          <t>A</t>
        </is>
      </c>
      <c r="L9067" s="9">
        <f>A9067&amp;"-"&amp;TEXT(E9067,"yyyymmdd")</f>
        <v/>
      </c>
    </row>
    <row r="9068">
      <c r="A9068" t="n">
        <v>50082929</v>
      </c>
      <c r="B9068" t="inlineStr">
        <is>
          <t>Queens</t>
        </is>
      </c>
      <c r="C9068" t="inlineStr">
        <is>
          <t>11372</t>
        </is>
      </c>
      <c r="D9068" t="inlineStr">
        <is>
          <t>Pizza</t>
        </is>
      </c>
      <c r="E9068" s="8" t="n">
        <v>46172</v>
      </c>
      <c r="F9068" t="inlineStr">
        <is>
          <t>Violations were cited in the following area(s).</t>
        </is>
      </c>
      <c r="G9068" t="inlineStr">
        <is>
          <t>02B</t>
        </is>
      </c>
      <c r="H9068" t="inlineStr">
        <is>
          <t>Hot TCS food item not held at or above 140 °F.</t>
        </is>
      </c>
      <c r="I9068" t="inlineStr">
        <is>
          <t>Critical</t>
        </is>
      </c>
      <c r="J9068" t="n">
        <v>29</v>
      </c>
      <c r="L9068" s="9">
        <f>A9068&amp;"-"&amp;TEXT(E9068,"yyyymmdd")</f>
        <v/>
      </c>
    </row>
    <row r="9069">
      <c r="A9069" t="n">
        <v>50082929</v>
      </c>
      <c r="B9069" t="inlineStr">
        <is>
          <t>Queens</t>
        </is>
      </c>
      <c r="C9069" t="inlineStr">
        <is>
          <t>11372</t>
        </is>
      </c>
      <c r="D9069" t="inlineStr">
        <is>
          <t>Pizza</t>
        </is>
      </c>
      <c r="E9069" s="8" t="n">
        <v>46172</v>
      </c>
      <c r="F9069" t="inlineStr">
        <is>
          <t>Violations were cited in the following area(s).</t>
        </is>
      </c>
      <c r="G9069" t="inlineStr">
        <is>
          <t>04H</t>
        </is>
      </c>
      <c r="H9069" t="inlineStr">
        <is>
          <t>Raw, cooked or prepared food is adulterated, contaminated, cross-contaminated, or not discarded in accordance with HACCP plan.</t>
        </is>
      </c>
      <c r="I9069" t="inlineStr">
        <is>
          <t>Critical</t>
        </is>
      </c>
      <c r="J9069" t="n">
        <v>29</v>
      </c>
      <c r="L9069" s="9">
        <f>A9069&amp;"-"&amp;TEXT(E9069,"yyyymmdd")</f>
        <v/>
      </c>
    </row>
    <row r="9070">
      <c r="A9070" t="n">
        <v>50082929</v>
      </c>
      <c r="B9070" t="inlineStr">
        <is>
          <t>Queens</t>
        </is>
      </c>
      <c r="C9070" t="inlineStr">
        <is>
          <t>11372</t>
        </is>
      </c>
      <c r="D9070" t="inlineStr">
        <is>
          <t>Pizza</t>
        </is>
      </c>
      <c r="E9070" s="8" t="n">
        <v>46172</v>
      </c>
      <c r="F9070" t="inlineStr">
        <is>
          <t>Violations were cited in the following area(s).</t>
        </is>
      </c>
      <c r="G9070" t="inlineStr">
        <is>
          <t>04L</t>
        </is>
      </c>
      <c r="H9070" t="inlineStr">
        <is>
          <t>Evidence of mice or live mice in establishment's food or non-food areas.</t>
        </is>
      </c>
      <c r="I9070" t="inlineStr">
        <is>
          <t>Critical</t>
        </is>
      </c>
      <c r="J9070" t="n">
        <v>29</v>
      </c>
      <c r="L9070" s="9">
        <f>A9070&amp;"-"&amp;TEXT(E9070,"yyyymmdd")</f>
        <v/>
      </c>
    </row>
    <row r="9071">
      <c r="A9071" t="n">
        <v>50082929</v>
      </c>
      <c r="B9071" t="inlineStr">
        <is>
          <t>Queens</t>
        </is>
      </c>
      <c r="C9071" t="inlineStr">
        <is>
          <t>11372</t>
        </is>
      </c>
      <c r="D9071" t="inlineStr">
        <is>
          <t>Pizza</t>
        </is>
      </c>
      <c r="E9071" s="8" t="n">
        <v>46172</v>
      </c>
      <c r="F9071" t="inlineStr">
        <is>
          <t>Violations were cited in the following area(s).</t>
        </is>
      </c>
      <c r="G9071" t="inlineStr">
        <is>
          <t>04N</t>
        </is>
      </c>
      <c r="H9071" t="inlineStr">
        <is>
          <t>Filth flies or food/refuse/sewage associated with (FRSA) flies or other nuisance pests in establishment’s food and/or non-food areas. FRSA flies include house flies, blow flies, bottle flies, flesh flies, drain flies, Phorid flies and fruit flies.</t>
        </is>
      </c>
      <c r="I9071" t="inlineStr">
        <is>
          <t>Critical</t>
        </is>
      </c>
      <c r="J9071" t="n">
        <v>29</v>
      </c>
      <c r="L9071" s="9">
        <f>A9071&amp;"-"&amp;TEXT(E9071,"yyyymmdd")</f>
        <v/>
      </c>
    </row>
    <row r="9072">
      <c r="A9072" t="n">
        <v>50082929</v>
      </c>
      <c r="B9072" t="inlineStr">
        <is>
          <t>Queens</t>
        </is>
      </c>
      <c r="C9072" t="inlineStr">
        <is>
          <t>11372</t>
        </is>
      </c>
      <c r="D9072" t="inlineStr">
        <is>
          <t>Pizza</t>
        </is>
      </c>
      <c r="E9072" s="8" t="n">
        <v>46172</v>
      </c>
      <c r="F9072" t="inlineStr">
        <is>
          <t>Violations were cited in the following area(s).</t>
        </is>
      </c>
      <c r="G9072" t="inlineStr">
        <is>
          <t>08A</t>
        </is>
      </c>
      <c r="H9072" t="inlineStr">
        <is>
          <t>Establishment is not free of harborage or conditions conducive to rodents, insects or other pests.</t>
        </is>
      </c>
      <c r="I9072" t="inlineStr">
        <is>
          <t>Not Critical</t>
        </is>
      </c>
      <c r="J9072" t="n">
        <v>29</v>
      </c>
      <c r="L9072" s="9">
        <f>A9072&amp;"-"&amp;TEXT(E9072,"yyyymmdd")</f>
        <v/>
      </c>
    </row>
    <row r="9073">
      <c r="A9073" t="n">
        <v>50104204</v>
      </c>
      <c r="B9073" t="inlineStr">
        <is>
          <t>Queens</t>
        </is>
      </c>
      <c r="C9073" t="inlineStr">
        <is>
          <t>11101</t>
        </is>
      </c>
      <c r="D9073" t="inlineStr">
        <is>
          <t>American</t>
        </is>
      </c>
      <c r="E9073" s="8" t="n">
        <v>46172</v>
      </c>
      <c r="F9073" t="inlineStr">
        <is>
          <t>Violations were cited in the following area(s).</t>
        </is>
      </c>
      <c r="G9073" t="inlineStr">
        <is>
          <t>05D</t>
        </is>
      </c>
      <c r="H907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073" t="inlineStr">
        <is>
          <t>Critical</t>
        </is>
      </c>
      <c r="J9073" t="n">
        <v>31</v>
      </c>
      <c r="L9073" s="9">
        <f>A9073&amp;"-"&amp;TEXT(E9073,"yyyymmdd")</f>
        <v/>
      </c>
    </row>
    <row r="9074">
      <c r="A9074" t="n">
        <v>50104204</v>
      </c>
      <c r="B9074" t="inlineStr">
        <is>
          <t>Queens</t>
        </is>
      </c>
      <c r="C9074" t="inlineStr">
        <is>
          <t>11101</t>
        </is>
      </c>
      <c r="D9074" t="inlineStr">
        <is>
          <t>American</t>
        </is>
      </c>
      <c r="E9074" s="8" t="n">
        <v>46172</v>
      </c>
      <c r="F9074" t="inlineStr">
        <is>
          <t>Violations were cited in the following area(s).</t>
        </is>
      </c>
      <c r="G9074" t="inlineStr">
        <is>
          <t>06C</t>
        </is>
      </c>
      <c r="H907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074" t="inlineStr">
        <is>
          <t>Critical</t>
        </is>
      </c>
      <c r="J9074" t="n">
        <v>31</v>
      </c>
      <c r="L9074" s="9">
        <f>A9074&amp;"-"&amp;TEXT(E9074,"yyyymmdd")</f>
        <v/>
      </c>
    </row>
    <row r="9075">
      <c r="A9075" t="n">
        <v>50104204</v>
      </c>
      <c r="B9075" t="inlineStr">
        <is>
          <t>Queens</t>
        </is>
      </c>
      <c r="C9075" t="inlineStr">
        <is>
          <t>11101</t>
        </is>
      </c>
      <c r="D9075" t="inlineStr">
        <is>
          <t>American</t>
        </is>
      </c>
      <c r="E9075" s="8" t="n">
        <v>46172</v>
      </c>
      <c r="F9075" t="inlineStr">
        <is>
          <t>Violations were cited in the following area(s).</t>
        </is>
      </c>
      <c r="G9075" t="inlineStr">
        <is>
          <t>06D</t>
        </is>
      </c>
      <c r="H9075" t="inlineStr">
        <is>
          <t>Food contact surface not properly washed, rinsed and sanitized after each use and following any activity when contamination may have occurred.</t>
        </is>
      </c>
      <c r="I9075" t="inlineStr">
        <is>
          <t>Critical</t>
        </is>
      </c>
      <c r="J9075" t="n">
        <v>31</v>
      </c>
      <c r="L9075" s="9">
        <f>A9075&amp;"-"&amp;TEXT(E9075,"yyyymmdd")</f>
        <v/>
      </c>
    </row>
    <row r="9076">
      <c r="A9076" t="n">
        <v>50104204</v>
      </c>
      <c r="B9076" t="inlineStr">
        <is>
          <t>Queens</t>
        </is>
      </c>
      <c r="C9076" t="inlineStr">
        <is>
          <t>11101</t>
        </is>
      </c>
      <c r="D9076" t="inlineStr">
        <is>
          <t>American</t>
        </is>
      </c>
      <c r="E9076" s="8" t="n">
        <v>46172</v>
      </c>
      <c r="F9076" t="inlineStr">
        <is>
          <t>Violations were cited in the following area(s).</t>
        </is>
      </c>
      <c r="G9076" t="inlineStr">
        <is>
          <t>06E</t>
        </is>
      </c>
      <c r="H9076" t="inlineStr">
        <is>
          <t>Sanitized equipment or utensil, including in-use food dispensing utensil, improperly used or stored.</t>
        </is>
      </c>
      <c r="I9076" t="inlineStr">
        <is>
          <t>Critical</t>
        </is>
      </c>
      <c r="J9076" t="n">
        <v>31</v>
      </c>
      <c r="L9076" s="9">
        <f>A9076&amp;"-"&amp;TEXT(E9076,"yyyymmdd")</f>
        <v/>
      </c>
    </row>
    <row r="9077">
      <c r="A9077" t="n">
        <v>50104204</v>
      </c>
      <c r="B9077" t="inlineStr">
        <is>
          <t>Queens</t>
        </is>
      </c>
      <c r="C9077" t="inlineStr">
        <is>
          <t>11101</t>
        </is>
      </c>
      <c r="D9077" t="inlineStr">
        <is>
          <t>American</t>
        </is>
      </c>
      <c r="E9077" s="8" t="n">
        <v>46172</v>
      </c>
      <c r="F9077" t="inlineStr">
        <is>
          <t>Violations were cited in the following area(s).</t>
        </is>
      </c>
      <c r="G9077" t="inlineStr">
        <is>
          <t>09E</t>
        </is>
      </c>
      <c r="H9077" t="inlineStr">
        <is>
          <t>Wash hands sign not posted near or above hand washing sink.</t>
        </is>
      </c>
      <c r="I9077" t="inlineStr">
        <is>
          <t>Not Critical</t>
        </is>
      </c>
      <c r="J9077" t="n">
        <v>31</v>
      </c>
      <c r="L9077" s="9">
        <f>A9077&amp;"-"&amp;TEXT(E9077,"yyyymmdd")</f>
        <v/>
      </c>
    </row>
    <row r="9078">
      <c r="A9078" t="n">
        <v>50104907</v>
      </c>
      <c r="B9078" t="inlineStr">
        <is>
          <t>Brooklyn</t>
        </is>
      </c>
      <c r="C9078" t="inlineStr">
        <is>
          <t>11236</t>
        </is>
      </c>
      <c r="D9078" t="inlineStr">
        <is>
          <t>Caribbean</t>
        </is>
      </c>
      <c r="E9078" s="8" t="n">
        <v>46172</v>
      </c>
      <c r="F9078" t="inlineStr">
        <is>
          <t>Violations were cited in the following area(s).</t>
        </is>
      </c>
      <c r="G9078" t="inlineStr">
        <is>
          <t>06A</t>
        </is>
      </c>
      <c r="H9078" t="inlineStr">
        <is>
          <t>Personal cleanliness is inadequate. Outer garment soiled with possible contaminant. Effective hair restraint not worn where required. Jewelry worn on hands or arms. Fingernail polish worn or fingernails not kept clean and trimmed.</t>
        </is>
      </c>
      <c r="I9078" t="inlineStr">
        <is>
          <t>Critical</t>
        </is>
      </c>
      <c r="J9078" t="n">
        <v>7</v>
      </c>
      <c r="K9078" t="inlineStr">
        <is>
          <t>A</t>
        </is>
      </c>
      <c r="L9078" s="9">
        <f>A9078&amp;"-"&amp;TEXT(E9078,"yyyymmdd")</f>
        <v/>
      </c>
    </row>
    <row r="9079">
      <c r="A9079" t="n">
        <v>50104907</v>
      </c>
      <c r="B9079" t="inlineStr">
        <is>
          <t>Brooklyn</t>
        </is>
      </c>
      <c r="C9079" t="inlineStr">
        <is>
          <t>11236</t>
        </is>
      </c>
      <c r="D9079" t="inlineStr">
        <is>
          <t>Caribbean</t>
        </is>
      </c>
      <c r="E9079" s="8" t="n">
        <v>46172</v>
      </c>
      <c r="F9079" t="inlineStr">
        <is>
          <t>Violations were cited in the following area(s).</t>
        </is>
      </c>
      <c r="G9079" t="inlineStr">
        <is>
          <t>10F</t>
        </is>
      </c>
      <c r="H9079" t="inlineStr">
        <is>
          <t>Non-food contact surface or equipment made of unacceptable material, not kept clean, or not properly sealed, raised, spaced or movable to allow accessibility for cleaning on all sides, above and underneath the unit.</t>
        </is>
      </c>
      <c r="I9079" t="inlineStr">
        <is>
          <t>Not Critical</t>
        </is>
      </c>
      <c r="J9079" t="n">
        <v>7</v>
      </c>
      <c r="K9079" t="inlineStr">
        <is>
          <t>A</t>
        </is>
      </c>
      <c r="L9079" s="9">
        <f>A9079&amp;"-"&amp;TEXT(E9079,"yyyymmdd")</f>
        <v/>
      </c>
    </row>
    <row r="9080">
      <c r="A9080" t="n">
        <v>50106051</v>
      </c>
      <c r="B9080" t="inlineStr">
        <is>
          <t>Queens</t>
        </is>
      </c>
      <c r="C9080" t="inlineStr">
        <is>
          <t>11372</t>
        </is>
      </c>
      <c r="D9080" t="inlineStr">
        <is>
          <t>Middle Eastern</t>
        </is>
      </c>
      <c r="E9080" s="8" t="n">
        <v>46172</v>
      </c>
      <c r="F9080" t="inlineStr">
        <is>
          <t>Violations were cited in the following area(s).</t>
        </is>
      </c>
      <c r="G9080" t="inlineStr">
        <is>
          <t>02B</t>
        </is>
      </c>
      <c r="H9080" t="inlineStr">
        <is>
          <t>Hot TCS food item not held at or above 140 °F.</t>
        </is>
      </c>
      <c r="I9080" t="inlineStr">
        <is>
          <t>Critical</t>
        </is>
      </c>
      <c r="J9080" t="n">
        <v>10</v>
      </c>
      <c r="K9080" t="inlineStr">
        <is>
          <t>A</t>
        </is>
      </c>
      <c r="L9080" s="9">
        <f>A9080&amp;"-"&amp;TEXT(E9080,"yyyymmdd")</f>
        <v/>
      </c>
    </row>
    <row r="9081">
      <c r="A9081" t="n">
        <v>50106051</v>
      </c>
      <c r="B9081" t="inlineStr">
        <is>
          <t>Queens</t>
        </is>
      </c>
      <c r="C9081" t="inlineStr">
        <is>
          <t>11372</t>
        </is>
      </c>
      <c r="D9081" t="inlineStr">
        <is>
          <t>Middle Eastern</t>
        </is>
      </c>
      <c r="E9081" s="8" t="n">
        <v>46172</v>
      </c>
      <c r="F9081" t="inlineStr">
        <is>
          <t>Violations were cited in the following area(s).</t>
        </is>
      </c>
      <c r="G9081" t="inlineStr">
        <is>
          <t>10D</t>
        </is>
      </c>
      <c r="H9081" t="inlineStr">
        <is>
          <t>Mechanical or natural ventilation not provided, inadequate, improperly installed, in disrepair or fails to prevent and control excessive build-up of grease, heat, steam condensation, vapors, odors, smoke or fumes.</t>
        </is>
      </c>
      <c r="I9081" t="inlineStr">
        <is>
          <t>Not Critical</t>
        </is>
      </c>
      <c r="J9081" t="n">
        <v>10</v>
      </c>
      <c r="K9081" t="inlineStr">
        <is>
          <t>A</t>
        </is>
      </c>
      <c r="L9081" s="9">
        <f>A9081&amp;"-"&amp;TEXT(E9081,"yyyymmdd")</f>
        <v/>
      </c>
    </row>
    <row r="9082">
      <c r="A9082" t="n">
        <v>50117756</v>
      </c>
      <c r="B9082" t="inlineStr">
        <is>
          <t>Bronx</t>
        </is>
      </c>
      <c r="C9082" t="inlineStr">
        <is>
          <t>10454</t>
        </is>
      </c>
      <c r="D9082" t="inlineStr">
        <is>
          <t>American</t>
        </is>
      </c>
      <c r="E9082" s="8" t="n">
        <v>46172</v>
      </c>
      <c r="F9082" t="inlineStr">
        <is>
          <t>Violations were cited in the following area(s).</t>
        </is>
      </c>
      <c r="G9082" t="inlineStr">
        <is>
          <t>10B</t>
        </is>
      </c>
      <c r="H9082" t="inlineStr">
        <is>
          <t>Anti-siphonage or back-flow prevention device not provided where required; equipment or floor not properly drained; sewage disposal system in disrepair or not functioning properly. Condensation or liquid waste improperly disposed of.</t>
        </is>
      </c>
      <c r="I9082" t="inlineStr">
        <is>
          <t>Not Critical</t>
        </is>
      </c>
      <c r="J9082" t="n">
        <v>3</v>
      </c>
      <c r="K9082" t="inlineStr">
        <is>
          <t>A</t>
        </is>
      </c>
      <c r="L9082" s="9">
        <f>A9082&amp;"-"&amp;TEXT(E9082,"yyyymmdd")</f>
        <v/>
      </c>
    </row>
    <row r="9083">
      <c r="A9083" t="n">
        <v>50122880</v>
      </c>
      <c r="B9083" t="inlineStr">
        <is>
          <t>Brooklyn</t>
        </is>
      </c>
      <c r="C9083" t="inlineStr">
        <is>
          <t>11215</t>
        </is>
      </c>
      <c r="D9083" t="inlineStr">
        <is>
          <t>Mexican</t>
        </is>
      </c>
      <c r="E9083" s="8" t="n">
        <v>46172</v>
      </c>
      <c r="F9083" t="inlineStr">
        <is>
          <t>Violations were cited in the following area(s).</t>
        </is>
      </c>
      <c r="G9083" t="inlineStr">
        <is>
          <t>06C</t>
        </is>
      </c>
      <c r="H908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083" t="inlineStr">
        <is>
          <t>Critical</t>
        </is>
      </c>
      <c r="J9083" t="n">
        <v>10</v>
      </c>
      <c r="K9083" t="inlineStr">
        <is>
          <t>A</t>
        </is>
      </c>
      <c r="L9083" s="9">
        <f>A9083&amp;"-"&amp;TEXT(E9083,"yyyymmdd")</f>
        <v/>
      </c>
    </row>
    <row r="9084">
      <c r="A9084" t="n">
        <v>50122880</v>
      </c>
      <c r="B9084" t="inlineStr">
        <is>
          <t>Brooklyn</t>
        </is>
      </c>
      <c r="C9084" t="inlineStr">
        <is>
          <t>11215</t>
        </is>
      </c>
      <c r="D9084" t="inlineStr">
        <is>
          <t>Mexican</t>
        </is>
      </c>
      <c r="E9084" s="8" t="n">
        <v>46172</v>
      </c>
      <c r="F9084" t="inlineStr">
        <is>
          <t>Violations were cited in the following area(s).</t>
        </is>
      </c>
      <c r="G9084" t="inlineStr">
        <is>
          <t>10G</t>
        </is>
      </c>
      <c r="H9084" t="inlineStr">
        <is>
          <t>Dishwashing and ware washing: Cleaning and sanitizing of tableware, including dishes, utensils, and equipment deficient.</t>
        </is>
      </c>
      <c r="I9084" t="inlineStr">
        <is>
          <t>Not Critical</t>
        </is>
      </c>
      <c r="J9084" t="n">
        <v>10</v>
      </c>
      <c r="K9084" t="inlineStr">
        <is>
          <t>A</t>
        </is>
      </c>
      <c r="L9084" s="9">
        <f>A9084&amp;"-"&amp;TEXT(E9084,"yyyymmdd")</f>
        <v/>
      </c>
    </row>
    <row r="9085">
      <c r="A9085" t="n">
        <v>50135260</v>
      </c>
      <c r="B9085" t="inlineStr">
        <is>
          <t>Brooklyn</t>
        </is>
      </c>
      <c r="C9085" t="inlineStr">
        <is>
          <t>11226</t>
        </is>
      </c>
      <c r="D9085" t="inlineStr">
        <is>
          <t>Tex-Mex</t>
        </is>
      </c>
      <c r="E9085" s="8" t="n">
        <v>46172</v>
      </c>
      <c r="F9085" t="inlineStr">
        <is>
          <t>Violations were cited in the following area(s).</t>
        </is>
      </c>
      <c r="G9085" t="inlineStr">
        <is>
          <t>02B</t>
        </is>
      </c>
      <c r="H9085" t="inlineStr">
        <is>
          <t>Hot TCS food item not held at or above 140 °F.</t>
        </is>
      </c>
      <c r="I9085" t="inlineStr">
        <is>
          <t>Critical</t>
        </is>
      </c>
      <c r="J9085" t="n">
        <v>7</v>
      </c>
      <c r="K9085" t="inlineStr">
        <is>
          <t>A</t>
        </is>
      </c>
      <c r="L9085" s="9">
        <f>A9085&amp;"-"&amp;TEXT(E9085,"yyyymmdd")</f>
        <v/>
      </c>
    </row>
    <row r="9086">
      <c r="A9086" t="n">
        <v>50137079</v>
      </c>
      <c r="B9086" t="inlineStr">
        <is>
          <t>Manhattan</t>
        </is>
      </c>
      <c r="C9086" t="inlineStr">
        <is>
          <t>10010</t>
        </is>
      </c>
      <c r="D9086" t="inlineStr">
        <is>
          <t>Mexican</t>
        </is>
      </c>
      <c r="E9086" s="8" t="n">
        <v>46172</v>
      </c>
      <c r="F9086" t="inlineStr">
        <is>
          <t>Violations were cited in the following area(s).</t>
        </is>
      </c>
      <c r="G9086" t="inlineStr">
        <is>
          <t>06D</t>
        </is>
      </c>
      <c r="H9086" t="inlineStr">
        <is>
          <t>Food contact surface not properly washed, rinsed and sanitized after each use and following any activity when contamination may have occurred.</t>
        </is>
      </c>
      <c r="I9086" t="inlineStr">
        <is>
          <t>Critical</t>
        </is>
      </c>
      <c r="J9086" t="n">
        <v>11</v>
      </c>
      <c r="K9086" t="inlineStr">
        <is>
          <t>A</t>
        </is>
      </c>
      <c r="L9086" s="9">
        <f>A9086&amp;"-"&amp;TEXT(E9086,"yyyymmdd")</f>
        <v/>
      </c>
    </row>
    <row r="9087">
      <c r="A9087" t="n">
        <v>50137079</v>
      </c>
      <c r="B9087" t="inlineStr">
        <is>
          <t>Manhattan</t>
        </is>
      </c>
      <c r="C9087" t="inlineStr">
        <is>
          <t>10010</t>
        </is>
      </c>
      <c r="D9087" t="inlineStr">
        <is>
          <t>Mexican</t>
        </is>
      </c>
      <c r="E9087" s="8" t="n">
        <v>46172</v>
      </c>
      <c r="F9087" t="inlineStr">
        <is>
          <t>Violations were cited in the following area(s).</t>
        </is>
      </c>
      <c r="G9087" t="inlineStr">
        <is>
          <t>06E</t>
        </is>
      </c>
      <c r="H9087" t="inlineStr">
        <is>
          <t>Sanitized equipment or utensil, including in-use food dispensing utensil, improperly used or stored.</t>
        </is>
      </c>
      <c r="I9087" t="inlineStr">
        <is>
          <t>Critical</t>
        </is>
      </c>
      <c r="J9087" t="n">
        <v>11</v>
      </c>
      <c r="K9087" t="inlineStr">
        <is>
          <t>A</t>
        </is>
      </c>
      <c r="L9087" s="9">
        <f>A9087&amp;"-"&amp;TEXT(E9087,"yyyymmdd")</f>
        <v/>
      </c>
    </row>
    <row r="9088">
      <c r="A9088" t="n">
        <v>50156680</v>
      </c>
      <c r="B9088" t="inlineStr">
        <is>
          <t>Queens</t>
        </is>
      </c>
      <c r="C9088" t="inlineStr">
        <is>
          <t>11362</t>
        </is>
      </c>
      <c r="D9088" t="inlineStr">
        <is>
          <t>Chicken</t>
        </is>
      </c>
      <c r="E9088" s="8" t="n">
        <v>46172</v>
      </c>
      <c r="F9088" t="inlineStr">
        <is>
          <t>Violations were cited in the following area(s).</t>
        </is>
      </c>
      <c r="G9088" t="inlineStr">
        <is>
          <t>04L</t>
        </is>
      </c>
      <c r="H9088" t="inlineStr">
        <is>
          <t>Evidence of mice or live mice in establishment's food or non-food areas.</t>
        </is>
      </c>
      <c r="I9088" t="inlineStr">
        <is>
          <t>Critical</t>
        </is>
      </c>
      <c r="J9088" t="n">
        <v>21</v>
      </c>
      <c r="L9088" s="9">
        <f>A9088&amp;"-"&amp;TEXT(E9088,"yyyymmdd")</f>
        <v/>
      </c>
    </row>
    <row r="9089">
      <c r="A9089" t="n">
        <v>50156680</v>
      </c>
      <c r="B9089" t="inlineStr">
        <is>
          <t>Queens</t>
        </is>
      </c>
      <c r="C9089" t="inlineStr">
        <is>
          <t>11362</t>
        </is>
      </c>
      <c r="D9089" t="inlineStr">
        <is>
          <t>Chicken</t>
        </is>
      </c>
      <c r="E9089" s="8" t="n">
        <v>46172</v>
      </c>
      <c r="F9089" t="inlineStr">
        <is>
          <t>Violations were cited in the following area(s).</t>
        </is>
      </c>
      <c r="G9089" t="inlineStr">
        <is>
          <t>06C</t>
        </is>
      </c>
      <c r="H908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089" t="inlineStr">
        <is>
          <t>Critical</t>
        </is>
      </c>
      <c r="J9089" t="n">
        <v>21</v>
      </c>
      <c r="L9089" s="9">
        <f>A9089&amp;"-"&amp;TEXT(E9089,"yyyymmdd")</f>
        <v/>
      </c>
    </row>
    <row r="9090">
      <c r="A9090" t="n">
        <v>50156680</v>
      </c>
      <c r="B9090" t="inlineStr">
        <is>
          <t>Queens</t>
        </is>
      </c>
      <c r="C9090" t="inlineStr">
        <is>
          <t>11362</t>
        </is>
      </c>
      <c r="D9090" t="inlineStr">
        <is>
          <t>Chicken</t>
        </is>
      </c>
      <c r="E9090" s="8" t="n">
        <v>46172</v>
      </c>
      <c r="F9090" t="inlineStr">
        <is>
          <t>Violations were cited in the following area(s).</t>
        </is>
      </c>
      <c r="G9090" t="inlineStr">
        <is>
          <t>06D</t>
        </is>
      </c>
      <c r="H9090" t="inlineStr">
        <is>
          <t>Food contact surface not properly washed, rinsed and sanitized after each use and following any activity when contamination may have occurred.</t>
        </is>
      </c>
      <c r="I9090" t="inlineStr">
        <is>
          <t>Critical</t>
        </is>
      </c>
      <c r="J9090" t="n">
        <v>21</v>
      </c>
      <c r="L9090" s="9">
        <f>A9090&amp;"-"&amp;TEXT(E9090,"yyyymmdd")</f>
        <v/>
      </c>
    </row>
    <row r="9091">
      <c r="A9091" t="n">
        <v>50156680</v>
      </c>
      <c r="B9091" t="inlineStr">
        <is>
          <t>Queens</t>
        </is>
      </c>
      <c r="C9091" t="inlineStr">
        <is>
          <t>11362</t>
        </is>
      </c>
      <c r="D9091" t="inlineStr">
        <is>
          <t>Chicken</t>
        </is>
      </c>
      <c r="E9091" s="8" t="n">
        <v>46172</v>
      </c>
      <c r="F9091" t="inlineStr">
        <is>
          <t>Violations were cited in the following area(s).</t>
        </is>
      </c>
      <c r="G9091" t="inlineStr">
        <is>
          <t>08A</t>
        </is>
      </c>
      <c r="H9091" t="inlineStr">
        <is>
          <t>Establishment is not free of harborage or conditions conducive to rodents, insects or other pests.</t>
        </is>
      </c>
      <c r="I9091" t="inlineStr">
        <is>
          <t>Not Critical</t>
        </is>
      </c>
      <c r="J9091" t="n">
        <v>21</v>
      </c>
      <c r="L9091" s="9">
        <f>A9091&amp;"-"&amp;TEXT(E9091,"yyyymmdd")</f>
        <v/>
      </c>
    </row>
    <row r="9092">
      <c r="A9092" t="n">
        <v>50156680</v>
      </c>
      <c r="B9092" t="inlineStr">
        <is>
          <t>Queens</t>
        </is>
      </c>
      <c r="C9092" t="inlineStr">
        <is>
          <t>11362</t>
        </is>
      </c>
      <c r="D9092" t="inlineStr">
        <is>
          <t>Chicken</t>
        </is>
      </c>
      <c r="E9092" s="8" t="n">
        <v>46172</v>
      </c>
      <c r="F9092" t="inlineStr">
        <is>
          <t>Violations were cited in the following area(s).</t>
        </is>
      </c>
      <c r="G9092" t="inlineStr">
        <is>
          <t>10F</t>
        </is>
      </c>
      <c r="H9092" t="inlineStr">
        <is>
          <t>Non-food contact surface or equipment made of unacceptable material, not kept clean, or not properly sealed, raised, spaced or movable to allow accessibility for cleaning on all sides, above and underneath the unit.</t>
        </is>
      </c>
      <c r="I9092" t="inlineStr">
        <is>
          <t>Not Critical</t>
        </is>
      </c>
      <c r="J9092" t="n">
        <v>21</v>
      </c>
      <c r="L9092" s="9">
        <f>A9092&amp;"-"&amp;TEXT(E9092,"yyyymmdd")</f>
        <v/>
      </c>
    </row>
    <row r="9093">
      <c r="A9093" t="n">
        <v>40369158</v>
      </c>
      <c r="B9093" t="inlineStr">
        <is>
          <t>Staten Island</t>
        </is>
      </c>
      <c r="C9093" t="inlineStr">
        <is>
          <t>10301</t>
        </is>
      </c>
      <c r="D9093" t="inlineStr">
        <is>
          <t>American</t>
        </is>
      </c>
      <c r="E9093" s="8" t="n">
        <v>46174</v>
      </c>
      <c r="F9093" t="inlineStr">
        <is>
          <t>Violations were cited in the following area(s).</t>
        </is>
      </c>
      <c r="G9093" t="inlineStr">
        <is>
          <t>04L</t>
        </is>
      </c>
      <c r="H9093" t="inlineStr">
        <is>
          <t>Evidence of mice or live mice in establishment's food or non-food areas.</t>
        </is>
      </c>
      <c r="I9093" t="inlineStr">
        <is>
          <t>Critical</t>
        </is>
      </c>
      <c r="J9093" t="n">
        <v>10</v>
      </c>
      <c r="K9093" t="inlineStr">
        <is>
          <t>A</t>
        </is>
      </c>
      <c r="L9093" s="9">
        <f>A9093&amp;"-"&amp;TEXT(E9093,"yyyymmdd")</f>
        <v/>
      </c>
    </row>
    <row r="9094">
      <c r="A9094" t="n">
        <v>40369158</v>
      </c>
      <c r="B9094" t="inlineStr">
        <is>
          <t>Staten Island</t>
        </is>
      </c>
      <c r="C9094" t="inlineStr">
        <is>
          <t>10301</t>
        </is>
      </c>
      <c r="D9094" t="inlineStr">
        <is>
          <t>American</t>
        </is>
      </c>
      <c r="E9094" s="8" t="n">
        <v>46174</v>
      </c>
      <c r="F9094" t="inlineStr">
        <is>
          <t>Violations were cited in the following area(s).</t>
        </is>
      </c>
      <c r="G9094" t="inlineStr">
        <is>
          <t>08A</t>
        </is>
      </c>
      <c r="H9094" t="inlineStr">
        <is>
          <t>Establishment is not free of harborage or conditions conducive to rodents, insects or other pests.</t>
        </is>
      </c>
      <c r="I9094" t="inlineStr">
        <is>
          <t>Not Critical</t>
        </is>
      </c>
      <c r="J9094" t="n">
        <v>10</v>
      </c>
      <c r="K9094" t="inlineStr">
        <is>
          <t>A</t>
        </is>
      </c>
      <c r="L9094" s="9">
        <f>A9094&amp;"-"&amp;TEXT(E9094,"yyyymmdd")</f>
        <v/>
      </c>
    </row>
    <row r="9095">
      <c r="A9095" t="n">
        <v>40369983</v>
      </c>
      <c r="B9095" t="inlineStr">
        <is>
          <t>Queens</t>
        </is>
      </c>
      <c r="C9095" t="inlineStr">
        <is>
          <t>11432</t>
        </is>
      </c>
      <c r="D9095" t="inlineStr">
        <is>
          <t>American</t>
        </is>
      </c>
      <c r="E9095" s="8" t="n">
        <v>46174</v>
      </c>
      <c r="F9095" t="inlineStr">
        <is>
          <t>Violations were cited in the following area(s).</t>
        </is>
      </c>
      <c r="G9095" t="inlineStr">
        <is>
          <t>04A</t>
        </is>
      </c>
      <c r="H9095" t="inlineStr">
        <is>
          <t>Food Protection Certificate (FPC) not held by manager or supervisor of food operations.</t>
        </is>
      </c>
      <c r="I9095" t="inlineStr">
        <is>
          <t>Critical</t>
        </is>
      </c>
      <c r="J9095" t="n">
        <v>38</v>
      </c>
      <c r="L9095" s="9">
        <f>A9095&amp;"-"&amp;TEXT(E9095,"yyyymmdd")</f>
        <v/>
      </c>
    </row>
    <row r="9096">
      <c r="A9096" t="n">
        <v>40369983</v>
      </c>
      <c r="B9096" t="inlineStr">
        <is>
          <t>Queens</t>
        </is>
      </c>
      <c r="C9096" t="inlineStr">
        <is>
          <t>11432</t>
        </is>
      </c>
      <c r="D9096" t="inlineStr">
        <is>
          <t>American</t>
        </is>
      </c>
      <c r="E9096" s="8" t="n">
        <v>46174</v>
      </c>
      <c r="F9096" t="inlineStr">
        <is>
          <t>Violations were cited in the following area(s).</t>
        </is>
      </c>
      <c r="G9096" t="inlineStr">
        <is>
          <t>04H</t>
        </is>
      </c>
      <c r="H9096" t="inlineStr">
        <is>
          <t>Raw, cooked or prepared food is adulterated, contaminated, cross-contaminated, or not discarded in accordance with HACCP plan.</t>
        </is>
      </c>
      <c r="I9096" t="inlineStr">
        <is>
          <t>Critical</t>
        </is>
      </c>
      <c r="J9096" t="n">
        <v>38</v>
      </c>
      <c r="L9096" s="9">
        <f>A9096&amp;"-"&amp;TEXT(E9096,"yyyymmdd")</f>
        <v/>
      </c>
    </row>
    <row r="9097">
      <c r="A9097" t="n">
        <v>40369983</v>
      </c>
      <c r="B9097" t="inlineStr">
        <is>
          <t>Queens</t>
        </is>
      </c>
      <c r="C9097" t="inlineStr">
        <is>
          <t>11432</t>
        </is>
      </c>
      <c r="D9097" t="inlineStr">
        <is>
          <t>American</t>
        </is>
      </c>
      <c r="E9097" s="8" t="n">
        <v>46174</v>
      </c>
      <c r="F9097" t="inlineStr">
        <is>
          <t>Violations were cited in the following area(s).</t>
        </is>
      </c>
      <c r="G9097" t="inlineStr">
        <is>
          <t>04L</t>
        </is>
      </c>
      <c r="H9097" t="inlineStr">
        <is>
          <t>Evidence of mice or live mice in establishment's food or non-food areas.</t>
        </is>
      </c>
      <c r="I9097" t="inlineStr">
        <is>
          <t>Critical</t>
        </is>
      </c>
      <c r="J9097" t="n">
        <v>38</v>
      </c>
      <c r="L9097" s="9">
        <f>A9097&amp;"-"&amp;TEXT(E9097,"yyyymmdd")</f>
        <v/>
      </c>
    </row>
    <row r="9098">
      <c r="A9098" t="n">
        <v>40369983</v>
      </c>
      <c r="B9098" t="inlineStr">
        <is>
          <t>Queens</t>
        </is>
      </c>
      <c r="C9098" t="inlineStr">
        <is>
          <t>11432</t>
        </is>
      </c>
      <c r="D9098" t="inlineStr">
        <is>
          <t>American</t>
        </is>
      </c>
      <c r="E9098" s="8" t="n">
        <v>46174</v>
      </c>
      <c r="F9098" t="inlineStr">
        <is>
          <t>Violations were cited in the following area(s).</t>
        </is>
      </c>
      <c r="G9098" t="inlineStr">
        <is>
          <t>08A</t>
        </is>
      </c>
      <c r="H9098" t="inlineStr">
        <is>
          <t>Establishment is not free of harborage or conditions conducive to rodents, insects or other pests.</t>
        </is>
      </c>
      <c r="I9098" t="inlineStr">
        <is>
          <t>Not Critical</t>
        </is>
      </c>
      <c r="J9098" t="n">
        <v>38</v>
      </c>
      <c r="L9098" s="9">
        <f>A9098&amp;"-"&amp;TEXT(E9098,"yyyymmdd")</f>
        <v/>
      </c>
    </row>
    <row r="9099">
      <c r="A9099" t="n">
        <v>40369983</v>
      </c>
      <c r="B9099" t="inlineStr">
        <is>
          <t>Queens</t>
        </is>
      </c>
      <c r="C9099" t="inlineStr">
        <is>
          <t>11432</t>
        </is>
      </c>
      <c r="D9099" t="inlineStr">
        <is>
          <t>American</t>
        </is>
      </c>
      <c r="E9099" s="8" t="n">
        <v>46174</v>
      </c>
      <c r="F9099" t="inlineStr">
        <is>
          <t>Violations were cited in the following area(s).</t>
        </is>
      </c>
      <c r="G9099" t="inlineStr">
        <is>
          <t>10F</t>
        </is>
      </c>
      <c r="H9099" t="inlineStr">
        <is>
          <t>Non-food contact surface or equipment made of unacceptable material, not kept clean, or not properly sealed, raised, spaced or movable to allow accessibility for cleaning on all sides, above and underneath the unit.</t>
        </is>
      </c>
      <c r="I9099" t="inlineStr">
        <is>
          <t>Not Critical</t>
        </is>
      </c>
      <c r="J9099" t="n">
        <v>38</v>
      </c>
      <c r="L9099" s="9">
        <f>A9099&amp;"-"&amp;TEXT(E9099,"yyyymmdd")</f>
        <v/>
      </c>
    </row>
    <row r="9100">
      <c r="A9100" t="n">
        <v>40369983</v>
      </c>
      <c r="B9100" t="inlineStr">
        <is>
          <t>Queens</t>
        </is>
      </c>
      <c r="C9100" t="inlineStr">
        <is>
          <t>11432</t>
        </is>
      </c>
      <c r="D9100" t="inlineStr">
        <is>
          <t>American</t>
        </is>
      </c>
      <c r="E9100" s="8" t="n">
        <v>46174</v>
      </c>
      <c r="F9100" t="inlineStr">
        <is>
          <t>Violations were cited in the following area(s).</t>
        </is>
      </c>
      <c r="G9100" t="inlineStr">
        <is>
          <t>10G</t>
        </is>
      </c>
      <c r="H9100" t="inlineStr">
        <is>
          <t>Dishwashing and ware washing: Cleaning and sanitizing of tableware, including dishes, utensils, and equipment deficient.</t>
        </is>
      </c>
      <c r="I9100" t="inlineStr">
        <is>
          <t>Not Critical</t>
        </is>
      </c>
      <c r="J9100" t="n">
        <v>38</v>
      </c>
      <c r="L9100" s="9">
        <f>A9100&amp;"-"&amp;TEXT(E9100,"yyyymmdd")</f>
        <v/>
      </c>
    </row>
    <row r="9101">
      <c r="A9101" t="n">
        <v>40387143</v>
      </c>
      <c r="B9101" t="inlineStr">
        <is>
          <t>Bronx</t>
        </is>
      </c>
      <c r="C9101" t="inlineStr">
        <is>
          <t>10472</t>
        </is>
      </c>
      <c r="D9101" t="inlineStr">
        <is>
          <t>Hamburgers</t>
        </is>
      </c>
      <c r="E9101" s="8" t="n">
        <v>46174</v>
      </c>
      <c r="F9101" t="inlineStr">
        <is>
          <t>Violations were cited in the following area(s).</t>
        </is>
      </c>
      <c r="G9101" t="inlineStr">
        <is>
          <t>06C</t>
        </is>
      </c>
      <c r="H910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101" t="inlineStr">
        <is>
          <t>Critical</t>
        </is>
      </c>
      <c r="J9101" t="n">
        <v>13</v>
      </c>
      <c r="K9101" t="inlineStr">
        <is>
          <t>A</t>
        </is>
      </c>
      <c r="L9101" s="9">
        <f>A9101&amp;"-"&amp;TEXT(E9101,"yyyymmdd")</f>
        <v/>
      </c>
    </row>
    <row r="9102">
      <c r="A9102" t="n">
        <v>40387143</v>
      </c>
      <c r="B9102" t="inlineStr">
        <is>
          <t>Bronx</t>
        </is>
      </c>
      <c r="C9102" t="inlineStr">
        <is>
          <t>10472</t>
        </is>
      </c>
      <c r="D9102" t="inlineStr">
        <is>
          <t>Hamburgers</t>
        </is>
      </c>
      <c r="E9102" s="8" t="n">
        <v>46174</v>
      </c>
      <c r="F9102" t="inlineStr">
        <is>
          <t>Violations were cited in the following area(s).</t>
        </is>
      </c>
      <c r="G9102" t="inlineStr">
        <is>
          <t>10B</t>
        </is>
      </c>
      <c r="H9102" t="inlineStr">
        <is>
          <t>Anti-siphonage or back-flow prevention device not provided where required; equipment or floor not properly drained; sewage disposal system in disrepair or not functioning properly. Condensation or liquid waste improperly disposed of.</t>
        </is>
      </c>
      <c r="I9102" t="inlineStr">
        <is>
          <t>Not Critical</t>
        </is>
      </c>
      <c r="J9102" t="n">
        <v>13</v>
      </c>
      <c r="K9102" t="inlineStr">
        <is>
          <t>A</t>
        </is>
      </c>
      <c r="L9102" s="9">
        <f>A9102&amp;"-"&amp;TEXT(E9102,"yyyymmdd")</f>
        <v/>
      </c>
    </row>
    <row r="9103">
      <c r="A9103" t="n">
        <v>40387143</v>
      </c>
      <c r="B9103" t="inlineStr">
        <is>
          <t>Bronx</t>
        </is>
      </c>
      <c r="C9103" t="inlineStr">
        <is>
          <t>10472</t>
        </is>
      </c>
      <c r="D9103" t="inlineStr">
        <is>
          <t>Hamburgers</t>
        </is>
      </c>
      <c r="E9103" s="8" t="n">
        <v>46174</v>
      </c>
      <c r="F9103" t="inlineStr">
        <is>
          <t>Violations were cited in the following area(s).</t>
        </is>
      </c>
      <c r="G9103" t="inlineStr">
        <is>
          <t>10F</t>
        </is>
      </c>
      <c r="H9103" t="inlineStr">
        <is>
          <t>Non-food contact surface or equipment made of unacceptable material, not kept clean, or not properly sealed, raised, spaced or movable to allow accessibility for cleaning on all sides, above and underneath the unit.</t>
        </is>
      </c>
      <c r="I9103" t="inlineStr">
        <is>
          <t>Not Critical</t>
        </is>
      </c>
      <c r="J9103" t="n">
        <v>13</v>
      </c>
      <c r="K9103" t="inlineStr">
        <is>
          <t>A</t>
        </is>
      </c>
      <c r="L9103" s="9">
        <f>A9103&amp;"-"&amp;TEXT(E9103,"yyyymmdd")</f>
        <v/>
      </c>
    </row>
    <row r="9104">
      <c r="A9104" t="n">
        <v>40858719</v>
      </c>
      <c r="B9104" t="inlineStr">
        <is>
          <t>Brooklyn</t>
        </is>
      </c>
      <c r="C9104" t="inlineStr">
        <is>
          <t>11215</t>
        </is>
      </c>
      <c r="D9104" t="inlineStr">
        <is>
          <t>Italian</t>
        </is>
      </c>
      <c r="E9104" s="8" t="n">
        <v>46174</v>
      </c>
      <c r="F9104" t="inlineStr">
        <is>
          <t>Violations were cited in the following area(s).</t>
        </is>
      </c>
      <c r="G9104" t="inlineStr">
        <is>
          <t>02G</t>
        </is>
      </c>
      <c r="H9104" t="inlineStr">
        <is>
          <t>Cold TCS food item held above 41 °F; smoked or processed fish held above 38 °F; intact raw eggs held above 45 °F; or reduced oxygen packaged (ROP) TCS foods held above required temperatures except during active necessary preparation.</t>
        </is>
      </c>
      <c r="I9104" t="inlineStr">
        <is>
          <t>Critical</t>
        </is>
      </c>
      <c r="J9104" t="n">
        <v>13</v>
      </c>
      <c r="K9104" t="inlineStr">
        <is>
          <t>A</t>
        </is>
      </c>
      <c r="L9104" s="9">
        <f>A9104&amp;"-"&amp;TEXT(E9104,"yyyymmdd")</f>
        <v/>
      </c>
    </row>
    <row r="9105">
      <c r="A9105" t="n">
        <v>40858719</v>
      </c>
      <c r="B9105" t="inlineStr">
        <is>
          <t>Brooklyn</t>
        </is>
      </c>
      <c r="C9105" t="inlineStr">
        <is>
          <t>11215</t>
        </is>
      </c>
      <c r="D9105" t="inlineStr">
        <is>
          <t>Italian</t>
        </is>
      </c>
      <c r="E9105" s="8" t="n">
        <v>46174</v>
      </c>
      <c r="F9105" t="inlineStr">
        <is>
          <t>Violations were cited in the following area(s).</t>
        </is>
      </c>
      <c r="G9105" t="inlineStr">
        <is>
          <t>06C</t>
        </is>
      </c>
      <c r="H910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105" t="inlineStr">
        <is>
          <t>Critical</t>
        </is>
      </c>
      <c r="J9105" t="n">
        <v>13</v>
      </c>
      <c r="K9105" t="inlineStr">
        <is>
          <t>A</t>
        </is>
      </c>
      <c r="L9105" s="9">
        <f>A9105&amp;"-"&amp;TEXT(E9105,"yyyymmdd")</f>
        <v/>
      </c>
    </row>
    <row r="9106">
      <c r="A9106" t="n">
        <v>41060193</v>
      </c>
      <c r="B9106" t="inlineStr">
        <is>
          <t>Manhattan</t>
        </is>
      </c>
      <c r="C9106" t="inlineStr">
        <is>
          <t>10002</t>
        </is>
      </c>
      <c r="D9106" t="inlineStr">
        <is>
          <t>Australian</t>
        </is>
      </c>
      <c r="E9106" s="8" t="n">
        <v>46174</v>
      </c>
      <c r="F9106" t="inlineStr">
        <is>
          <t>Violations were cited in the following area(s).</t>
        </is>
      </c>
      <c r="G9106" t="inlineStr">
        <is>
          <t>02G</t>
        </is>
      </c>
      <c r="H9106" t="inlineStr">
        <is>
          <t>Cold TCS food item held above 41 °F; smoked or processed fish held above 38 °F; intact raw eggs held above 45 °F; or reduced oxygen packaged (ROP) TCS foods held above required temperatures except during active necessary preparation.</t>
        </is>
      </c>
      <c r="I9106" t="inlineStr">
        <is>
          <t>Critical</t>
        </is>
      </c>
      <c r="J9106" t="n">
        <v>13</v>
      </c>
      <c r="K9106" t="inlineStr">
        <is>
          <t>A</t>
        </is>
      </c>
      <c r="L9106" s="9">
        <f>A9106&amp;"-"&amp;TEXT(E9106,"yyyymmdd")</f>
        <v/>
      </c>
    </row>
    <row r="9107">
      <c r="A9107" t="n">
        <v>41060193</v>
      </c>
      <c r="B9107" t="inlineStr">
        <is>
          <t>Manhattan</t>
        </is>
      </c>
      <c r="C9107" t="inlineStr">
        <is>
          <t>10002</t>
        </is>
      </c>
      <c r="D9107" t="inlineStr">
        <is>
          <t>Australian</t>
        </is>
      </c>
      <c r="E9107" s="8" t="n">
        <v>46174</v>
      </c>
      <c r="F9107" t="inlineStr">
        <is>
          <t>Violations were cited in the following area(s).</t>
        </is>
      </c>
      <c r="G9107" t="inlineStr">
        <is>
          <t>10F</t>
        </is>
      </c>
      <c r="H9107" t="inlineStr">
        <is>
          <t>Non-food contact surface or equipment made of unacceptable material, not kept clean, or not properly sealed, raised, spaced or movable to allow accessibility for cleaning on all sides, above and underneath the unit.</t>
        </is>
      </c>
      <c r="I9107" t="inlineStr">
        <is>
          <t>Not Critical</t>
        </is>
      </c>
      <c r="J9107" t="n">
        <v>13</v>
      </c>
      <c r="K9107" t="inlineStr">
        <is>
          <t>A</t>
        </is>
      </c>
      <c r="L9107" s="9">
        <f>A9107&amp;"-"&amp;TEXT(E9107,"yyyymmdd")</f>
        <v/>
      </c>
    </row>
    <row r="9108">
      <c r="A9108" t="n">
        <v>41186285</v>
      </c>
      <c r="B9108" t="inlineStr">
        <is>
          <t>Brooklyn</t>
        </is>
      </c>
      <c r="C9108" t="inlineStr">
        <is>
          <t>11215</t>
        </is>
      </c>
      <c r="D9108" t="inlineStr">
        <is>
          <t>Bakery Products/Desserts</t>
        </is>
      </c>
      <c r="E9108" s="8" t="n">
        <v>46174</v>
      </c>
      <c r="F9108" t="inlineStr">
        <is>
          <t>Violations were cited in the following area(s).</t>
        </is>
      </c>
      <c r="G9108" t="inlineStr">
        <is>
          <t>04L</t>
        </is>
      </c>
      <c r="H9108" t="inlineStr">
        <is>
          <t>Evidence of mice or live mice in establishment's food or non-food areas.</t>
        </is>
      </c>
      <c r="I9108" t="inlineStr">
        <is>
          <t>Critical</t>
        </is>
      </c>
      <c r="J9108" t="n">
        <v>10</v>
      </c>
      <c r="K9108" t="inlineStr">
        <is>
          <t>A</t>
        </is>
      </c>
      <c r="L9108" s="9">
        <f>A9108&amp;"-"&amp;TEXT(E9108,"yyyymmdd")</f>
        <v/>
      </c>
    </row>
    <row r="9109">
      <c r="A9109" t="n">
        <v>41186285</v>
      </c>
      <c r="B9109" t="inlineStr">
        <is>
          <t>Brooklyn</t>
        </is>
      </c>
      <c r="C9109" t="inlineStr">
        <is>
          <t>11215</t>
        </is>
      </c>
      <c r="D9109" t="inlineStr">
        <is>
          <t>Bakery Products/Desserts</t>
        </is>
      </c>
      <c r="E9109" s="8" t="n">
        <v>46174</v>
      </c>
      <c r="F9109" t="inlineStr">
        <is>
          <t>Violations were cited in the following area(s).</t>
        </is>
      </c>
      <c r="G9109" t="inlineStr">
        <is>
          <t>10G</t>
        </is>
      </c>
      <c r="H9109" t="inlineStr">
        <is>
          <t>Dishwashing and ware washing: Cleaning and sanitizing of tableware, including dishes, utensils, and equipment deficient.</t>
        </is>
      </c>
      <c r="I9109" t="inlineStr">
        <is>
          <t>Not Critical</t>
        </is>
      </c>
      <c r="J9109" t="n">
        <v>10</v>
      </c>
      <c r="K9109" t="inlineStr">
        <is>
          <t>A</t>
        </is>
      </c>
      <c r="L9109" s="9">
        <f>A9109&amp;"-"&amp;TEXT(E9109,"yyyymmdd")</f>
        <v/>
      </c>
    </row>
    <row r="9110">
      <c r="A9110" t="n">
        <v>41248845</v>
      </c>
      <c r="B9110" t="inlineStr">
        <is>
          <t>Brooklyn</t>
        </is>
      </c>
      <c r="C9110" t="inlineStr">
        <is>
          <t>11201</t>
        </is>
      </c>
      <c r="D9110" t="inlineStr">
        <is>
          <t>Thai</t>
        </is>
      </c>
      <c r="E9110" s="8" t="n">
        <v>46174</v>
      </c>
      <c r="F9110" t="inlineStr">
        <is>
          <t>Violations were cited in the following area(s).</t>
        </is>
      </c>
      <c r="G9110" t="inlineStr">
        <is>
          <t>06C</t>
        </is>
      </c>
      <c r="H911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110" t="inlineStr">
        <is>
          <t>Critical</t>
        </is>
      </c>
      <c r="J9110" t="n">
        <v>12</v>
      </c>
      <c r="K9110" t="inlineStr">
        <is>
          <t>A</t>
        </is>
      </c>
      <c r="L9110" s="9">
        <f>A9110&amp;"-"&amp;TEXT(E9110,"yyyymmdd")</f>
        <v/>
      </c>
    </row>
    <row r="9111">
      <c r="A9111" t="n">
        <v>41248845</v>
      </c>
      <c r="B9111" t="inlineStr">
        <is>
          <t>Brooklyn</t>
        </is>
      </c>
      <c r="C9111" t="inlineStr">
        <is>
          <t>11201</t>
        </is>
      </c>
      <c r="D9111" t="inlineStr">
        <is>
          <t>Thai</t>
        </is>
      </c>
      <c r="E9111" s="8" t="n">
        <v>46174</v>
      </c>
      <c r="F9111" t="inlineStr">
        <is>
          <t>Violations were cited in the following area(s).</t>
        </is>
      </c>
      <c r="G9111" t="inlineStr">
        <is>
          <t>06F</t>
        </is>
      </c>
      <c r="H9111" t="inlineStr">
        <is>
          <t>Wiping cloths not stored clean and dry, or in a sanitizing solution, between uses.</t>
        </is>
      </c>
      <c r="I9111" t="inlineStr">
        <is>
          <t>Critical</t>
        </is>
      </c>
      <c r="J9111" t="n">
        <v>12</v>
      </c>
      <c r="K9111" t="inlineStr">
        <is>
          <t>A</t>
        </is>
      </c>
      <c r="L9111" s="9">
        <f>A9111&amp;"-"&amp;TEXT(E9111,"yyyymmdd")</f>
        <v/>
      </c>
    </row>
    <row r="9112">
      <c r="A9112" t="n">
        <v>41248845</v>
      </c>
      <c r="B9112" t="inlineStr">
        <is>
          <t>Brooklyn</t>
        </is>
      </c>
      <c r="C9112" t="inlineStr">
        <is>
          <t>11201</t>
        </is>
      </c>
      <c r="D9112" t="inlineStr">
        <is>
          <t>Thai</t>
        </is>
      </c>
      <c r="E9112" s="8" t="n">
        <v>46174</v>
      </c>
      <c r="F9112" t="inlineStr">
        <is>
          <t>Violations were cited in the following area(s).</t>
        </is>
      </c>
      <c r="G9112" t="inlineStr">
        <is>
          <t>10F</t>
        </is>
      </c>
      <c r="H9112" t="inlineStr">
        <is>
          <t>Non-food contact surface or equipment made of unacceptable material, not kept clean, or not properly sealed, raised, spaced or movable to allow accessibility for cleaning on all sides, above and underneath the unit.</t>
        </is>
      </c>
      <c r="I9112" t="inlineStr">
        <is>
          <t>Not Critical</t>
        </is>
      </c>
      <c r="J9112" t="n">
        <v>12</v>
      </c>
      <c r="K9112" t="inlineStr">
        <is>
          <t>A</t>
        </is>
      </c>
      <c r="L9112" s="9">
        <f>A9112&amp;"-"&amp;TEXT(E9112,"yyyymmdd")</f>
        <v/>
      </c>
    </row>
    <row r="9113">
      <c r="A9113" t="n">
        <v>41258145</v>
      </c>
      <c r="B9113" t="inlineStr">
        <is>
          <t>Queens</t>
        </is>
      </c>
      <c r="C9113" t="inlineStr">
        <is>
          <t>11375</t>
        </is>
      </c>
      <c r="D9113" t="inlineStr">
        <is>
          <t>Japanese</t>
        </is>
      </c>
      <c r="E9113" s="8" t="n">
        <v>46174</v>
      </c>
      <c r="F9113" t="inlineStr">
        <is>
          <t>Violations were cited in the following area(s).</t>
        </is>
      </c>
      <c r="G9113" t="inlineStr">
        <is>
          <t>04L</t>
        </is>
      </c>
      <c r="H9113" t="inlineStr">
        <is>
          <t>Evidence of mice or live mice in establishment's food or non-food areas.</t>
        </is>
      </c>
      <c r="I9113" t="inlineStr">
        <is>
          <t>Critical</t>
        </is>
      </c>
      <c r="J9113" t="n">
        <v>11</v>
      </c>
      <c r="K9113" t="inlineStr">
        <is>
          <t>A</t>
        </is>
      </c>
      <c r="L9113" s="9">
        <f>A9113&amp;"-"&amp;TEXT(E9113,"yyyymmdd")</f>
        <v/>
      </c>
    </row>
    <row r="9114">
      <c r="A9114" t="n">
        <v>41258145</v>
      </c>
      <c r="B9114" t="inlineStr">
        <is>
          <t>Queens</t>
        </is>
      </c>
      <c r="C9114" t="inlineStr">
        <is>
          <t>11375</t>
        </is>
      </c>
      <c r="D9114" t="inlineStr">
        <is>
          <t>Japanese</t>
        </is>
      </c>
      <c r="E9114" s="8" t="n">
        <v>46174</v>
      </c>
      <c r="F9114" t="inlineStr">
        <is>
          <t>Violations were cited in the following area(s).</t>
        </is>
      </c>
      <c r="G9114" t="inlineStr">
        <is>
          <t>08A</t>
        </is>
      </c>
      <c r="H9114" t="inlineStr">
        <is>
          <t>Establishment is not free of harborage or conditions conducive to rodents, insects or other pests.</t>
        </is>
      </c>
      <c r="I9114" t="inlineStr">
        <is>
          <t>Not Critical</t>
        </is>
      </c>
      <c r="J9114" t="n">
        <v>11</v>
      </c>
      <c r="K9114" t="inlineStr">
        <is>
          <t>A</t>
        </is>
      </c>
      <c r="L9114" s="9">
        <f>A9114&amp;"-"&amp;TEXT(E9114,"yyyymmdd")</f>
        <v/>
      </c>
    </row>
    <row r="9115">
      <c r="A9115" t="n">
        <v>41263738</v>
      </c>
      <c r="B9115" t="inlineStr">
        <is>
          <t>Bronx</t>
        </is>
      </c>
      <c r="C9115" t="inlineStr">
        <is>
          <t>10468</t>
        </is>
      </c>
      <c r="D9115" t="inlineStr">
        <is>
          <t>Mexican</t>
        </is>
      </c>
      <c r="E9115" s="8" t="n">
        <v>46174</v>
      </c>
      <c r="F9115" t="inlineStr">
        <is>
          <t>Violations were cited in the following area(s).</t>
        </is>
      </c>
      <c r="G9115" t="inlineStr">
        <is>
          <t>02G</t>
        </is>
      </c>
      <c r="H9115" t="inlineStr">
        <is>
          <t>Cold TCS food item held above 41 °F; smoked or processed fish held above 38 °F; intact raw eggs held above 45 °F; or reduced oxygen packaged (ROP) TCS foods held above required temperatures except during active necessary preparation.</t>
        </is>
      </c>
      <c r="I9115" t="inlineStr">
        <is>
          <t>Critical</t>
        </is>
      </c>
      <c r="J9115" t="n">
        <v>19</v>
      </c>
      <c r="L9115" s="9">
        <f>A9115&amp;"-"&amp;TEXT(E9115,"yyyymmdd")</f>
        <v/>
      </c>
    </row>
    <row r="9116">
      <c r="A9116" t="n">
        <v>41263738</v>
      </c>
      <c r="B9116" t="inlineStr">
        <is>
          <t>Bronx</t>
        </is>
      </c>
      <c r="C9116" t="inlineStr">
        <is>
          <t>10468</t>
        </is>
      </c>
      <c r="D9116" t="inlineStr">
        <is>
          <t>Mexican</t>
        </is>
      </c>
      <c r="E9116" s="8" t="n">
        <v>46174</v>
      </c>
      <c r="F9116" t="inlineStr">
        <is>
          <t>Violations were cited in the following area(s).</t>
        </is>
      </c>
      <c r="G9116" t="inlineStr">
        <is>
          <t>06C</t>
        </is>
      </c>
      <c r="H911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116" t="inlineStr">
        <is>
          <t>Critical</t>
        </is>
      </c>
      <c r="J9116" t="n">
        <v>19</v>
      </c>
      <c r="L9116" s="9">
        <f>A9116&amp;"-"&amp;TEXT(E9116,"yyyymmdd")</f>
        <v/>
      </c>
    </row>
    <row r="9117">
      <c r="A9117" t="n">
        <v>41263738</v>
      </c>
      <c r="B9117" t="inlineStr">
        <is>
          <t>Bronx</t>
        </is>
      </c>
      <c r="C9117" t="inlineStr">
        <is>
          <t>10468</t>
        </is>
      </c>
      <c r="D9117" t="inlineStr">
        <is>
          <t>Mexican</t>
        </is>
      </c>
      <c r="E9117" s="8" t="n">
        <v>46174</v>
      </c>
      <c r="F9117" t="inlineStr">
        <is>
          <t>Violations were cited in the following area(s).</t>
        </is>
      </c>
      <c r="G9117" t="inlineStr">
        <is>
          <t>06E</t>
        </is>
      </c>
      <c r="H9117" t="inlineStr">
        <is>
          <t>Sanitized equipment or utensil, including in-use food dispensing utensil, improperly used or stored.</t>
        </is>
      </c>
      <c r="I9117" t="inlineStr">
        <is>
          <t>Critical</t>
        </is>
      </c>
      <c r="J9117" t="n">
        <v>19</v>
      </c>
      <c r="L9117" s="9">
        <f>A9117&amp;"-"&amp;TEXT(E9117,"yyyymmdd")</f>
        <v/>
      </c>
    </row>
    <row r="9118">
      <c r="A9118" t="n">
        <v>41263738</v>
      </c>
      <c r="B9118" t="inlineStr">
        <is>
          <t>Bronx</t>
        </is>
      </c>
      <c r="C9118" t="inlineStr">
        <is>
          <t>10468</t>
        </is>
      </c>
      <c r="D9118" t="inlineStr">
        <is>
          <t>Mexican</t>
        </is>
      </c>
      <c r="E9118" s="8" t="n">
        <v>46174</v>
      </c>
      <c r="F9118" t="inlineStr">
        <is>
          <t>Violations were cited in the following area(s).</t>
        </is>
      </c>
      <c r="G9118" t="inlineStr">
        <is>
          <t>10B</t>
        </is>
      </c>
      <c r="H9118" t="inlineStr">
        <is>
          <t>Anti-siphonage or back-flow prevention device not provided where required; equipment or floor not properly drained; sewage disposal system in disrepair or not functioning properly. Condensation or liquid waste improperly disposed of.</t>
        </is>
      </c>
      <c r="I9118" t="inlineStr">
        <is>
          <t>Not Critical</t>
        </is>
      </c>
      <c r="J9118" t="n">
        <v>19</v>
      </c>
      <c r="L9118" s="9">
        <f>A9118&amp;"-"&amp;TEXT(E9118,"yyyymmdd")</f>
        <v/>
      </c>
    </row>
    <row r="9119">
      <c r="A9119" t="n">
        <v>41275015</v>
      </c>
      <c r="B9119" t="inlineStr">
        <is>
          <t>Brooklyn</t>
        </is>
      </c>
      <c r="C9119" t="inlineStr">
        <is>
          <t>11235</t>
        </is>
      </c>
      <c r="D9119" t="inlineStr">
        <is>
          <t>Russian</t>
        </is>
      </c>
      <c r="E9119" s="8" t="n">
        <v>46174</v>
      </c>
      <c r="F9119" t="inlineStr">
        <is>
          <t>Violations were cited in the following area(s).</t>
        </is>
      </c>
      <c r="G9119" t="inlineStr">
        <is>
          <t>02G</t>
        </is>
      </c>
      <c r="H9119" t="inlineStr">
        <is>
          <t>Cold TCS food item held above 41 °F; smoked or processed fish held above 38 °F; intact raw eggs held above 45 °F; or reduced oxygen packaged (ROP) TCS foods held above required temperatures except during active necessary preparation.</t>
        </is>
      </c>
      <c r="I9119" t="inlineStr">
        <is>
          <t>Critical</t>
        </is>
      </c>
      <c r="J9119" t="n">
        <v>39</v>
      </c>
      <c r="L9119" s="9">
        <f>A9119&amp;"-"&amp;TEXT(E9119,"yyyymmdd")</f>
        <v/>
      </c>
    </row>
    <row r="9120">
      <c r="A9120" t="n">
        <v>41275015</v>
      </c>
      <c r="B9120" t="inlineStr">
        <is>
          <t>Brooklyn</t>
        </is>
      </c>
      <c r="C9120" t="inlineStr">
        <is>
          <t>11235</t>
        </is>
      </c>
      <c r="D9120" t="inlineStr">
        <is>
          <t>Russian</t>
        </is>
      </c>
      <c r="E9120" s="8" t="n">
        <v>46174</v>
      </c>
      <c r="F9120" t="inlineStr">
        <is>
          <t>Violations were cited in the following area(s).</t>
        </is>
      </c>
      <c r="G9120" t="inlineStr">
        <is>
          <t>04H</t>
        </is>
      </c>
      <c r="H9120" t="inlineStr">
        <is>
          <t>Raw, cooked or prepared food is adulterated, contaminated, cross-contaminated, or not discarded in accordance with HACCP plan.</t>
        </is>
      </c>
      <c r="I9120" t="inlineStr">
        <is>
          <t>Critical</t>
        </is>
      </c>
      <c r="J9120" t="n">
        <v>39</v>
      </c>
      <c r="L9120" s="9">
        <f>A9120&amp;"-"&amp;TEXT(E9120,"yyyymmdd")</f>
        <v/>
      </c>
    </row>
    <row r="9121">
      <c r="A9121" t="n">
        <v>41275015</v>
      </c>
      <c r="B9121" t="inlineStr">
        <is>
          <t>Brooklyn</t>
        </is>
      </c>
      <c r="C9121" t="inlineStr">
        <is>
          <t>11235</t>
        </is>
      </c>
      <c r="D9121" t="inlineStr">
        <is>
          <t>Russian</t>
        </is>
      </c>
      <c r="E9121" s="8" t="n">
        <v>46174</v>
      </c>
      <c r="F9121" t="inlineStr">
        <is>
          <t>Violations were cited in the following area(s).</t>
        </is>
      </c>
      <c r="G9121" t="inlineStr">
        <is>
          <t>04N</t>
        </is>
      </c>
      <c r="H9121" t="inlineStr">
        <is>
          <t>Filth flies or food/refuse/sewage associated with (FRSA) flies or other nuisance pests in establishment’s food and/or non-food areas. FRSA flies include house flies, blow flies, bottle flies, flesh flies, drain flies, Phorid flies and fruit flies.</t>
        </is>
      </c>
      <c r="I9121" t="inlineStr">
        <is>
          <t>Critical</t>
        </is>
      </c>
      <c r="J9121" t="n">
        <v>39</v>
      </c>
      <c r="L9121" s="9">
        <f>A9121&amp;"-"&amp;TEXT(E9121,"yyyymmdd")</f>
        <v/>
      </c>
    </row>
    <row r="9122">
      <c r="A9122" t="n">
        <v>41275015</v>
      </c>
      <c r="B9122" t="inlineStr">
        <is>
          <t>Brooklyn</t>
        </is>
      </c>
      <c r="C9122" t="inlineStr">
        <is>
          <t>11235</t>
        </is>
      </c>
      <c r="D9122" t="inlineStr">
        <is>
          <t>Russian</t>
        </is>
      </c>
      <c r="E9122" s="8" t="n">
        <v>46174</v>
      </c>
      <c r="F9122" t="inlineStr">
        <is>
          <t>Violations were cited in the following area(s).</t>
        </is>
      </c>
      <c r="G9122" t="inlineStr">
        <is>
          <t>06D</t>
        </is>
      </c>
      <c r="H9122" t="inlineStr">
        <is>
          <t>Food contact surface not properly washed, rinsed and sanitized after each use and following any activity when contamination may have occurred.</t>
        </is>
      </c>
      <c r="I9122" t="inlineStr">
        <is>
          <t>Critical</t>
        </is>
      </c>
      <c r="J9122" t="n">
        <v>39</v>
      </c>
      <c r="L9122" s="9">
        <f>A9122&amp;"-"&amp;TEXT(E9122,"yyyymmdd")</f>
        <v/>
      </c>
    </row>
    <row r="9123">
      <c r="A9123" t="n">
        <v>41275015</v>
      </c>
      <c r="B9123" t="inlineStr">
        <is>
          <t>Brooklyn</t>
        </is>
      </c>
      <c r="C9123" t="inlineStr">
        <is>
          <t>11235</t>
        </is>
      </c>
      <c r="D9123" t="inlineStr">
        <is>
          <t>Russian</t>
        </is>
      </c>
      <c r="E9123" s="8" t="n">
        <v>46174</v>
      </c>
      <c r="F9123" t="inlineStr">
        <is>
          <t>Violations were cited in the following area(s).</t>
        </is>
      </c>
      <c r="G9123" t="inlineStr">
        <is>
          <t>06F</t>
        </is>
      </c>
      <c r="H9123" t="inlineStr">
        <is>
          <t>Wiping cloths not stored clean and dry, or in a sanitizing solution, between uses.</t>
        </is>
      </c>
      <c r="I9123" t="inlineStr">
        <is>
          <t>Critical</t>
        </is>
      </c>
      <c r="J9123" t="n">
        <v>39</v>
      </c>
      <c r="L9123" s="9">
        <f>A9123&amp;"-"&amp;TEXT(E9123,"yyyymmdd")</f>
        <v/>
      </c>
    </row>
    <row r="9124">
      <c r="A9124" t="n">
        <v>41275015</v>
      </c>
      <c r="B9124" t="inlineStr">
        <is>
          <t>Brooklyn</t>
        </is>
      </c>
      <c r="C9124" t="inlineStr">
        <is>
          <t>11235</t>
        </is>
      </c>
      <c r="D9124" t="inlineStr">
        <is>
          <t>Russian</t>
        </is>
      </c>
      <c r="E9124" s="8" t="n">
        <v>46174</v>
      </c>
      <c r="F9124" t="inlineStr">
        <is>
          <t>Violations were cited in the following area(s).</t>
        </is>
      </c>
      <c r="G9124" t="inlineStr">
        <is>
          <t>08A</t>
        </is>
      </c>
      <c r="H9124" t="inlineStr">
        <is>
          <t>Establishment is not free of harborage or conditions conducive to rodents, insects or other pests.</t>
        </is>
      </c>
      <c r="I9124" t="inlineStr">
        <is>
          <t>Not Critical</t>
        </is>
      </c>
      <c r="J9124" t="n">
        <v>39</v>
      </c>
      <c r="L9124" s="9">
        <f>A9124&amp;"-"&amp;TEXT(E9124,"yyyymmdd")</f>
        <v/>
      </c>
    </row>
    <row r="9125">
      <c r="A9125" t="n">
        <v>41275015</v>
      </c>
      <c r="B9125" t="inlineStr">
        <is>
          <t>Brooklyn</t>
        </is>
      </c>
      <c r="C9125" t="inlineStr">
        <is>
          <t>11235</t>
        </is>
      </c>
      <c r="D9125" t="inlineStr">
        <is>
          <t>Russian</t>
        </is>
      </c>
      <c r="E9125" s="8" t="n">
        <v>46174</v>
      </c>
      <c r="F9125" t="inlineStr">
        <is>
          <t>Violations were cited in the following area(s).</t>
        </is>
      </c>
      <c r="G9125" t="inlineStr">
        <is>
          <t>10F</t>
        </is>
      </c>
      <c r="H9125" t="inlineStr">
        <is>
          <t>Non-food contact surface or equipment made of unacceptable material, not kept clean, or not properly sealed, raised, spaced or movable to allow accessibility for cleaning on all sides, above and underneath the unit.</t>
        </is>
      </c>
      <c r="I9125" t="inlineStr">
        <is>
          <t>Not Critical</t>
        </is>
      </c>
      <c r="J9125" t="n">
        <v>39</v>
      </c>
      <c r="L9125" s="9">
        <f>A9125&amp;"-"&amp;TEXT(E9125,"yyyymmdd")</f>
        <v/>
      </c>
    </row>
    <row r="9126">
      <c r="A9126" t="n">
        <v>41461165</v>
      </c>
      <c r="B9126" t="inlineStr">
        <is>
          <t>Queens</t>
        </is>
      </c>
      <c r="C9126" t="inlineStr">
        <is>
          <t>11420</t>
        </is>
      </c>
      <c r="D9126" t="inlineStr">
        <is>
          <t>Spanish</t>
        </is>
      </c>
      <c r="E9126" s="8" t="n">
        <v>46174</v>
      </c>
      <c r="F9126" t="inlineStr">
        <is>
          <t>Violations were cited in the following area(s).</t>
        </is>
      </c>
      <c r="G9126" t="inlineStr">
        <is>
          <t>10F</t>
        </is>
      </c>
      <c r="H9126" t="inlineStr">
        <is>
          <t>Non-food contact surface or equipment made of unacceptable material, not kept clean, or not properly sealed, raised, spaced or movable to allow accessibility for cleaning on all sides, above and underneath the unit.</t>
        </is>
      </c>
      <c r="I9126" t="inlineStr">
        <is>
          <t>Not Critical</t>
        </is>
      </c>
      <c r="J9126" t="n">
        <v>2</v>
      </c>
      <c r="K9126" t="inlineStr">
        <is>
          <t>A</t>
        </is>
      </c>
      <c r="L9126" s="9">
        <f>A9126&amp;"-"&amp;TEXT(E9126,"yyyymmdd")</f>
        <v/>
      </c>
    </row>
    <row r="9127">
      <c r="A9127" t="n">
        <v>41557136</v>
      </c>
      <c r="B9127" t="inlineStr">
        <is>
          <t>Brooklyn</t>
        </is>
      </c>
      <c r="C9127" t="inlineStr">
        <is>
          <t>11223</t>
        </is>
      </c>
      <c r="D9127" t="inlineStr">
        <is>
          <t>Jewish/Kosher</t>
        </is>
      </c>
      <c r="E9127" s="8" t="n">
        <v>46174</v>
      </c>
      <c r="F9127" t="inlineStr">
        <is>
          <t>Violations were cited in the following area(s).</t>
        </is>
      </c>
      <c r="G9127" t="inlineStr">
        <is>
          <t>06C</t>
        </is>
      </c>
      <c r="H912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127" t="inlineStr">
        <is>
          <t>Critical</t>
        </is>
      </c>
      <c r="J9127" t="n">
        <v>31</v>
      </c>
      <c r="L9127" s="9">
        <f>A9127&amp;"-"&amp;TEXT(E9127,"yyyymmdd")</f>
        <v/>
      </c>
    </row>
    <row r="9128">
      <c r="A9128" t="n">
        <v>41557136</v>
      </c>
      <c r="B9128" t="inlineStr">
        <is>
          <t>Brooklyn</t>
        </is>
      </c>
      <c r="C9128" t="inlineStr">
        <is>
          <t>11223</t>
        </is>
      </c>
      <c r="D9128" t="inlineStr">
        <is>
          <t>Jewish/Kosher</t>
        </is>
      </c>
      <c r="E9128" s="8" t="n">
        <v>46174</v>
      </c>
      <c r="F9128" t="inlineStr">
        <is>
          <t>Violations were cited in the following area(s).</t>
        </is>
      </c>
      <c r="G9128" t="inlineStr">
        <is>
          <t>06D</t>
        </is>
      </c>
      <c r="H9128" t="inlineStr">
        <is>
          <t>Food contact surface not properly washed, rinsed and sanitized after each use and following any activity when contamination may have occurred.</t>
        </is>
      </c>
      <c r="I9128" t="inlineStr">
        <is>
          <t>Critical</t>
        </is>
      </c>
      <c r="J9128" t="n">
        <v>31</v>
      </c>
      <c r="L9128" s="9">
        <f>A9128&amp;"-"&amp;TEXT(E9128,"yyyymmdd")</f>
        <v/>
      </c>
    </row>
    <row r="9129">
      <c r="A9129" t="n">
        <v>41557136</v>
      </c>
      <c r="B9129" t="inlineStr">
        <is>
          <t>Brooklyn</t>
        </is>
      </c>
      <c r="C9129" t="inlineStr">
        <is>
          <t>11223</t>
        </is>
      </c>
      <c r="D9129" t="inlineStr">
        <is>
          <t>Jewish/Kosher</t>
        </is>
      </c>
      <c r="E9129" s="8" t="n">
        <v>46174</v>
      </c>
      <c r="F9129" t="inlineStr">
        <is>
          <t>Violations were cited in the following area(s).</t>
        </is>
      </c>
      <c r="G9129" t="inlineStr">
        <is>
          <t>09B</t>
        </is>
      </c>
      <c r="H9129" t="inlineStr">
        <is>
          <t>Thawing procedure improper.</t>
        </is>
      </c>
      <c r="I9129" t="inlineStr">
        <is>
          <t>Not Critical</t>
        </is>
      </c>
      <c r="J9129" t="n">
        <v>31</v>
      </c>
      <c r="L9129" s="9">
        <f>A9129&amp;"-"&amp;TEXT(E9129,"yyyymmdd")</f>
        <v/>
      </c>
    </row>
    <row r="9130">
      <c r="A9130" t="n">
        <v>41557136</v>
      </c>
      <c r="B9130" t="inlineStr">
        <is>
          <t>Brooklyn</t>
        </is>
      </c>
      <c r="C9130" t="inlineStr">
        <is>
          <t>11223</t>
        </is>
      </c>
      <c r="D9130" t="inlineStr">
        <is>
          <t>Jewish/Kosher</t>
        </is>
      </c>
      <c r="E9130" s="8" t="n">
        <v>46174</v>
      </c>
      <c r="F9130" t="inlineStr">
        <is>
          <t>Violations were cited in the following area(s).</t>
        </is>
      </c>
      <c r="G9130" t="inlineStr">
        <is>
          <t>09C</t>
        </is>
      </c>
      <c r="H9130" t="inlineStr">
        <is>
          <t>Design, construction, materials used or maintenance of food contact surface improper. Surface not easily cleanable, sanitized and maintained.</t>
        </is>
      </c>
      <c r="I9130" t="inlineStr">
        <is>
          <t>Not Critical</t>
        </is>
      </c>
      <c r="J9130" t="n">
        <v>31</v>
      </c>
      <c r="L9130" s="9">
        <f>A9130&amp;"-"&amp;TEXT(E9130,"yyyymmdd")</f>
        <v/>
      </c>
    </row>
    <row r="9131">
      <c r="A9131" t="n">
        <v>41557136</v>
      </c>
      <c r="B9131" t="inlineStr">
        <is>
          <t>Brooklyn</t>
        </is>
      </c>
      <c r="C9131" t="inlineStr">
        <is>
          <t>11223</t>
        </is>
      </c>
      <c r="D9131" t="inlineStr">
        <is>
          <t>Jewish/Kosher</t>
        </is>
      </c>
      <c r="E9131" s="8" t="n">
        <v>46174</v>
      </c>
      <c r="F9131" t="inlineStr">
        <is>
          <t>Violations were cited in the following area(s).</t>
        </is>
      </c>
      <c r="G9131" t="inlineStr">
        <is>
          <t>09E</t>
        </is>
      </c>
      <c r="H9131" t="inlineStr">
        <is>
          <t>Wash hands sign not posted near or above hand washing sink.</t>
        </is>
      </c>
      <c r="I9131" t="inlineStr">
        <is>
          <t>Not Critical</t>
        </is>
      </c>
      <c r="J9131" t="n">
        <v>31</v>
      </c>
      <c r="L9131" s="9">
        <f>A9131&amp;"-"&amp;TEXT(E9131,"yyyymmdd")</f>
        <v/>
      </c>
    </row>
    <row r="9132">
      <c r="A9132" t="n">
        <v>41557136</v>
      </c>
      <c r="B9132" t="inlineStr">
        <is>
          <t>Brooklyn</t>
        </is>
      </c>
      <c r="C9132" t="inlineStr">
        <is>
          <t>11223</t>
        </is>
      </c>
      <c r="D9132" t="inlineStr">
        <is>
          <t>Jewish/Kosher</t>
        </is>
      </c>
      <c r="E9132" s="8" t="n">
        <v>46174</v>
      </c>
      <c r="F9132" t="inlineStr">
        <is>
          <t>Violations were cited in the following area(s).</t>
        </is>
      </c>
      <c r="G9132" t="inlineStr">
        <is>
          <t>10B</t>
        </is>
      </c>
      <c r="H9132" t="inlineStr">
        <is>
          <t>Anti-siphonage or back-flow prevention device not provided where required; equipment or floor not properly drained; sewage disposal system in disrepair or not functioning properly. Condensation or liquid waste improperly disposed of.</t>
        </is>
      </c>
      <c r="I9132" t="inlineStr">
        <is>
          <t>Not Critical</t>
        </is>
      </c>
      <c r="J9132" t="n">
        <v>31</v>
      </c>
      <c r="L9132" s="9">
        <f>A9132&amp;"-"&amp;TEXT(E9132,"yyyymmdd")</f>
        <v/>
      </c>
    </row>
    <row r="9133">
      <c r="A9133" t="n">
        <v>41557136</v>
      </c>
      <c r="B9133" t="inlineStr">
        <is>
          <t>Brooklyn</t>
        </is>
      </c>
      <c r="C9133" t="inlineStr">
        <is>
          <t>11223</t>
        </is>
      </c>
      <c r="D9133" t="inlineStr">
        <is>
          <t>Jewish/Kosher</t>
        </is>
      </c>
      <c r="E9133" s="8" t="n">
        <v>46174</v>
      </c>
      <c r="F9133" t="inlineStr">
        <is>
          <t>Violations were cited in the following area(s).</t>
        </is>
      </c>
      <c r="G9133" t="inlineStr">
        <is>
          <t>10F</t>
        </is>
      </c>
      <c r="H9133" t="inlineStr">
        <is>
          <t>Non-food contact surface or equipment made of unacceptable material, not kept clean, or not properly sealed, raised, spaced or movable to allow accessibility for cleaning on all sides, above and underneath the unit.</t>
        </is>
      </c>
      <c r="I9133" t="inlineStr">
        <is>
          <t>Not Critical</t>
        </is>
      </c>
      <c r="J9133" t="n">
        <v>31</v>
      </c>
      <c r="L9133" s="9">
        <f>A9133&amp;"-"&amp;TEXT(E9133,"yyyymmdd")</f>
        <v/>
      </c>
    </row>
    <row r="9134">
      <c r="A9134" t="n">
        <v>41557136</v>
      </c>
      <c r="B9134" t="inlineStr">
        <is>
          <t>Brooklyn</t>
        </is>
      </c>
      <c r="C9134" t="inlineStr">
        <is>
          <t>11223</t>
        </is>
      </c>
      <c r="D9134" t="inlineStr">
        <is>
          <t>Jewish/Kosher</t>
        </is>
      </c>
      <c r="E9134" s="8" t="n">
        <v>46174</v>
      </c>
      <c r="F9134" t="inlineStr">
        <is>
          <t>Violations were cited in the following area(s).</t>
        </is>
      </c>
      <c r="G9134" t="inlineStr">
        <is>
          <t>10G</t>
        </is>
      </c>
      <c r="H9134" t="inlineStr">
        <is>
          <t>Dishwashing and ware washing: Cleaning and sanitizing of tableware, including dishes, utensils, and equipment deficient.</t>
        </is>
      </c>
      <c r="I9134" t="inlineStr">
        <is>
          <t>Not Critical</t>
        </is>
      </c>
      <c r="J9134" t="n">
        <v>31</v>
      </c>
      <c r="L9134" s="9">
        <f>A9134&amp;"-"&amp;TEXT(E9134,"yyyymmdd")</f>
        <v/>
      </c>
    </row>
    <row r="9135">
      <c r="A9135" t="n">
        <v>41577737</v>
      </c>
      <c r="B9135" t="inlineStr">
        <is>
          <t>Brooklyn</t>
        </is>
      </c>
      <c r="C9135" t="inlineStr">
        <is>
          <t>11215</t>
        </is>
      </c>
      <c r="D9135" t="inlineStr">
        <is>
          <t>Coffee/Tea</t>
        </is>
      </c>
      <c r="E9135" s="8" t="n">
        <v>46174</v>
      </c>
      <c r="F9135" t="inlineStr">
        <is>
          <t>Violations were cited in the following area(s).</t>
        </is>
      </c>
      <c r="G9135" t="inlineStr">
        <is>
          <t>04L</t>
        </is>
      </c>
      <c r="H9135" t="inlineStr">
        <is>
          <t>Evidence of mice or live mice in establishment's food or non-food areas.</t>
        </is>
      </c>
      <c r="I9135" t="inlineStr">
        <is>
          <t>Critical</t>
        </is>
      </c>
      <c r="J9135" t="n">
        <v>5</v>
      </c>
      <c r="K9135" t="inlineStr">
        <is>
          <t>A</t>
        </is>
      </c>
      <c r="L9135" s="9">
        <f>A9135&amp;"-"&amp;TEXT(E9135,"yyyymmdd")</f>
        <v/>
      </c>
    </row>
    <row r="9136">
      <c r="A9136" t="n">
        <v>41599083</v>
      </c>
      <c r="B9136" t="inlineStr">
        <is>
          <t>Brooklyn</t>
        </is>
      </c>
      <c r="C9136" t="inlineStr">
        <is>
          <t>11217</t>
        </is>
      </c>
      <c r="D9136" t="inlineStr">
        <is>
          <t>American</t>
        </is>
      </c>
      <c r="E9136" s="8" t="n">
        <v>46174</v>
      </c>
      <c r="F9136" t="inlineStr">
        <is>
          <t>Violations were cited in the following area(s).</t>
        </is>
      </c>
      <c r="G9136" t="inlineStr">
        <is>
          <t>06F</t>
        </is>
      </c>
      <c r="H9136" t="inlineStr">
        <is>
          <t>Wiping cloths not stored clean and dry, or in a sanitizing solution, between uses.</t>
        </is>
      </c>
      <c r="I9136" t="inlineStr">
        <is>
          <t>Critical</t>
        </is>
      </c>
      <c r="J9136" t="n">
        <v>13</v>
      </c>
      <c r="K9136" t="inlineStr">
        <is>
          <t>A</t>
        </is>
      </c>
      <c r="L9136" s="9">
        <f>A9136&amp;"-"&amp;TEXT(E9136,"yyyymmdd")</f>
        <v/>
      </c>
    </row>
    <row r="9137">
      <c r="A9137" t="n">
        <v>41599083</v>
      </c>
      <c r="B9137" t="inlineStr">
        <is>
          <t>Brooklyn</t>
        </is>
      </c>
      <c r="C9137" t="inlineStr">
        <is>
          <t>11217</t>
        </is>
      </c>
      <c r="D9137" t="inlineStr">
        <is>
          <t>American</t>
        </is>
      </c>
      <c r="E9137" s="8" t="n">
        <v>46174</v>
      </c>
      <c r="F9137" t="inlineStr">
        <is>
          <t>Violations were cited in the following area(s).</t>
        </is>
      </c>
      <c r="G9137" t="inlineStr">
        <is>
          <t>08B</t>
        </is>
      </c>
      <c r="H9137"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9137" t="inlineStr">
        <is>
          <t>Not Critical</t>
        </is>
      </c>
      <c r="J9137" t="n">
        <v>13</v>
      </c>
      <c r="K9137" t="inlineStr">
        <is>
          <t>A</t>
        </is>
      </c>
      <c r="L9137" s="9">
        <f>A9137&amp;"-"&amp;TEXT(E9137,"yyyymmdd")</f>
        <v/>
      </c>
    </row>
    <row r="9138">
      <c r="A9138" t="n">
        <v>41599083</v>
      </c>
      <c r="B9138" t="inlineStr">
        <is>
          <t>Brooklyn</t>
        </is>
      </c>
      <c r="C9138" t="inlineStr">
        <is>
          <t>11217</t>
        </is>
      </c>
      <c r="D9138" t="inlineStr">
        <is>
          <t>American</t>
        </is>
      </c>
      <c r="E9138" s="8" t="n">
        <v>46174</v>
      </c>
      <c r="F9138" t="inlineStr">
        <is>
          <t>Violations were cited in the following area(s).</t>
        </is>
      </c>
      <c r="G9138" t="inlineStr">
        <is>
          <t>10D</t>
        </is>
      </c>
      <c r="H9138" t="inlineStr">
        <is>
          <t>Mechanical or natural ventilation not provided, inadequate, improperly installed, in disrepair or fails to prevent and control excessive build-up of grease, heat, steam condensation, vapors, odors, smoke or fumes.</t>
        </is>
      </c>
      <c r="I9138" t="inlineStr">
        <is>
          <t>Not Critical</t>
        </is>
      </c>
      <c r="J9138" t="n">
        <v>13</v>
      </c>
      <c r="K9138" t="inlineStr">
        <is>
          <t>A</t>
        </is>
      </c>
      <c r="L9138" s="9">
        <f>A9138&amp;"-"&amp;TEXT(E9138,"yyyymmdd")</f>
        <v/>
      </c>
    </row>
    <row r="9139">
      <c r="A9139" t="n">
        <v>41599083</v>
      </c>
      <c r="B9139" t="inlineStr">
        <is>
          <t>Brooklyn</t>
        </is>
      </c>
      <c r="C9139" t="inlineStr">
        <is>
          <t>11217</t>
        </is>
      </c>
      <c r="D9139" t="inlineStr">
        <is>
          <t>American</t>
        </is>
      </c>
      <c r="E9139" s="8" t="n">
        <v>46174</v>
      </c>
      <c r="F9139" t="inlineStr">
        <is>
          <t>Violations were cited in the following area(s).</t>
        </is>
      </c>
      <c r="G9139" t="inlineStr">
        <is>
          <t>10F</t>
        </is>
      </c>
      <c r="H9139" t="inlineStr">
        <is>
          <t>Non-food contact surface or equipment made of unacceptable material, not kept clean, or not properly sealed, raised, spaced or movable to allow accessibility for cleaning on all sides, above and underneath the unit.</t>
        </is>
      </c>
      <c r="I9139" t="inlineStr">
        <is>
          <t>Not Critical</t>
        </is>
      </c>
      <c r="J9139" t="n">
        <v>13</v>
      </c>
      <c r="K9139" t="inlineStr">
        <is>
          <t>A</t>
        </is>
      </c>
      <c r="L9139" s="9">
        <f>A9139&amp;"-"&amp;TEXT(E9139,"yyyymmdd")</f>
        <v/>
      </c>
    </row>
    <row r="9140">
      <c r="A9140" t="n">
        <v>41718481</v>
      </c>
      <c r="B9140" t="inlineStr">
        <is>
          <t>Queens</t>
        </is>
      </c>
      <c r="C9140" t="inlineStr">
        <is>
          <t>11368</t>
        </is>
      </c>
      <c r="D9140" t="inlineStr">
        <is>
          <t>Latin American</t>
        </is>
      </c>
      <c r="E9140" s="8" t="n">
        <v>46174</v>
      </c>
      <c r="F9140" t="inlineStr">
        <is>
          <t>Violations were cited in the following area(s).</t>
        </is>
      </c>
      <c r="G9140" t="inlineStr">
        <is>
          <t>06B</t>
        </is>
      </c>
      <c r="H9140" t="inlineStr">
        <is>
          <t>Tobacco or electronic cigarette use, eating, or drinking from open container in food preparation, food storage or dishwashing area.</t>
        </is>
      </c>
      <c r="I9140" t="inlineStr">
        <is>
          <t>Critical</t>
        </is>
      </c>
      <c r="J9140" t="n">
        <v>10</v>
      </c>
      <c r="K9140" t="inlineStr">
        <is>
          <t>A</t>
        </is>
      </c>
      <c r="L9140" s="9">
        <f>A9140&amp;"-"&amp;TEXT(E9140,"yyyymmdd")</f>
        <v/>
      </c>
    </row>
    <row r="9141">
      <c r="A9141" t="n">
        <v>41718481</v>
      </c>
      <c r="B9141" t="inlineStr">
        <is>
          <t>Queens</t>
        </is>
      </c>
      <c r="C9141" t="inlineStr">
        <is>
          <t>11368</t>
        </is>
      </c>
      <c r="D9141" t="inlineStr">
        <is>
          <t>Latin American</t>
        </is>
      </c>
      <c r="E9141" s="8" t="n">
        <v>46174</v>
      </c>
      <c r="F9141" t="inlineStr">
        <is>
          <t>Violations were cited in the following area(s).</t>
        </is>
      </c>
      <c r="G9141" t="inlineStr">
        <is>
          <t>10G</t>
        </is>
      </c>
      <c r="H9141" t="inlineStr">
        <is>
          <t>Dishwashing and ware washing: Cleaning and sanitizing of tableware, including dishes, utensils, and equipment deficient.</t>
        </is>
      </c>
      <c r="I9141" t="inlineStr">
        <is>
          <t>Not Critical</t>
        </is>
      </c>
      <c r="J9141" t="n">
        <v>10</v>
      </c>
      <c r="K9141" t="inlineStr">
        <is>
          <t>A</t>
        </is>
      </c>
      <c r="L9141" s="9">
        <f>A9141&amp;"-"&amp;TEXT(E9141,"yyyymmdd")</f>
        <v/>
      </c>
    </row>
    <row r="9142">
      <c r="A9142" t="n">
        <v>50002803</v>
      </c>
      <c r="B9142" t="inlineStr">
        <is>
          <t>Bronx</t>
        </is>
      </c>
      <c r="C9142" t="inlineStr">
        <is>
          <t>10458</t>
        </is>
      </c>
      <c r="D9142" t="inlineStr">
        <is>
          <t>Mexican</t>
        </is>
      </c>
      <c r="E9142" s="8" t="n">
        <v>46174</v>
      </c>
      <c r="F9142" t="inlineStr">
        <is>
          <t>Violations were cited in the following area(s).</t>
        </is>
      </c>
      <c r="G9142" t="inlineStr">
        <is>
          <t>06D</t>
        </is>
      </c>
      <c r="H9142" t="inlineStr">
        <is>
          <t>Food contact surface not properly washed, rinsed and sanitized after each use and following any activity when contamination may have occurred.</t>
        </is>
      </c>
      <c r="I9142" t="inlineStr">
        <is>
          <t>Critical</t>
        </is>
      </c>
      <c r="J9142" t="n">
        <v>10</v>
      </c>
      <c r="K9142" t="inlineStr">
        <is>
          <t>A</t>
        </is>
      </c>
      <c r="L9142" s="9">
        <f>A9142&amp;"-"&amp;TEXT(E9142,"yyyymmdd")</f>
        <v/>
      </c>
    </row>
    <row r="9143">
      <c r="A9143" t="n">
        <v>50002803</v>
      </c>
      <c r="B9143" t="inlineStr">
        <is>
          <t>Bronx</t>
        </is>
      </c>
      <c r="C9143" t="inlineStr">
        <is>
          <t>10458</t>
        </is>
      </c>
      <c r="D9143" t="inlineStr">
        <is>
          <t>Mexican</t>
        </is>
      </c>
      <c r="E9143" s="8" t="n">
        <v>46174</v>
      </c>
      <c r="F9143" t="inlineStr">
        <is>
          <t>Violations were cited in the following area(s).</t>
        </is>
      </c>
      <c r="G9143" t="inlineStr">
        <is>
          <t>08C</t>
        </is>
      </c>
      <c r="H9143" t="inlineStr">
        <is>
          <t>Pesticide not properly labeled or used by unlicensed individual. Pesticide, other toxic chemical improperly used/stored. Unprotected, unlocked bait station used.</t>
        </is>
      </c>
      <c r="I9143" t="inlineStr">
        <is>
          <t>Not Critical</t>
        </is>
      </c>
      <c r="J9143" t="n">
        <v>10</v>
      </c>
      <c r="K9143" t="inlineStr">
        <is>
          <t>A</t>
        </is>
      </c>
      <c r="L9143" s="9">
        <f>A9143&amp;"-"&amp;TEXT(E9143,"yyyymmdd")</f>
        <v/>
      </c>
    </row>
    <row r="9144">
      <c r="A9144" t="n">
        <v>50002803</v>
      </c>
      <c r="B9144" t="inlineStr">
        <is>
          <t>Bronx</t>
        </is>
      </c>
      <c r="C9144" t="inlineStr">
        <is>
          <t>10458</t>
        </is>
      </c>
      <c r="D9144" t="inlineStr">
        <is>
          <t>Mexican</t>
        </is>
      </c>
      <c r="E9144" s="8" t="n">
        <v>46174</v>
      </c>
      <c r="F9144" t="inlineStr">
        <is>
          <t>Violations were cited in the following area(s).</t>
        </is>
      </c>
      <c r="G9144" t="inlineStr">
        <is>
          <t>10F</t>
        </is>
      </c>
      <c r="H9144" t="inlineStr">
        <is>
          <t>Non-food contact surface or equipment made of unacceptable material, not kept clean, or not properly sealed, raised, spaced or movable to allow accessibility for cleaning on all sides, above and underneath the unit.</t>
        </is>
      </c>
      <c r="I9144" t="inlineStr">
        <is>
          <t>Not Critical</t>
        </is>
      </c>
      <c r="J9144" t="n">
        <v>10</v>
      </c>
      <c r="K9144" t="inlineStr">
        <is>
          <t>A</t>
        </is>
      </c>
      <c r="L9144" s="9">
        <f>A9144&amp;"-"&amp;TEXT(E9144,"yyyymmdd")</f>
        <v/>
      </c>
    </row>
    <row r="9145">
      <c r="A9145" t="n">
        <v>50004334</v>
      </c>
      <c r="B9145" t="inlineStr">
        <is>
          <t>Manhattan</t>
        </is>
      </c>
      <c r="C9145" t="inlineStr">
        <is>
          <t>10075</t>
        </is>
      </c>
      <c r="D9145" t="inlineStr">
        <is>
          <t>Salads</t>
        </is>
      </c>
      <c r="E9145" s="8" t="n">
        <v>46174</v>
      </c>
      <c r="F9145" t="inlineStr">
        <is>
          <t>Violations were cited in the following area(s).</t>
        </is>
      </c>
      <c r="G9145" t="inlineStr">
        <is>
          <t>10F</t>
        </is>
      </c>
      <c r="H9145" t="inlineStr">
        <is>
          <t>Non-food contact surface or equipment made of unacceptable material, not kept clean, or not properly sealed, raised, spaced or movable to allow accessibility for cleaning on all sides, above and underneath the unit.</t>
        </is>
      </c>
      <c r="I9145" t="inlineStr">
        <is>
          <t>Not Critical</t>
        </is>
      </c>
      <c r="J9145" t="n">
        <v>5</v>
      </c>
      <c r="K9145" t="inlineStr">
        <is>
          <t>A</t>
        </is>
      </c>
      <c r="L9145" s="9">
        <f>A9145&amp;"-"&amp;TEXT(E9145,"yyyymmdd")</f>
        <v/>
      </c>
    </row>
    <row r="9146">
      <c r="A9146" t="n">
        <v>50009798</v>
      </c>
      <c r="B9146" t="inlineStr">
        <is>
          <t>Brooklyn</t>
        </is>
      </c>
      <c r="C9146" t="inlineStr">
        <is>
          <t>11222</t>
        </is>
      </c>
      <c r="D9146" t="inlineStr">
        <is>
          <t>Italian</t>
        </is>
      </c>
      <c r="E9146" s="8" t="n">
        <v>46174</v>
      </c>
      <c r="F9146" t="inlineStr">
        <is>
          <t>Violations were cited in the following area(s).</t>
        </is>
      </c>
      <c r="G9146" t="inlineStr">
        <is>
          <t>02G</t>
        </is>
      </c>
      <c r="H9146" t="inlineStr">
        <is>
          <t>Cold TCS food item held above 41 °F; smoked or processed fish held above 38 °F; intact raw eggs held above 45 °F; or reduced oxygen packaged (ROP) TCS foods held above required temperatures except during active necessary preparation.</t>
        </is>
      </c>
      <c r="I9146" t="inlineStr">
        <is>
          <t>Critical</t>
        </is>
      </c>
      <c r="J9146" t="n">
        <v>44</v>
      </c>
      <c r="L9146" s="9">
        <f>A9146&amp;"-"&amp;TEXT(E9146,"yyyymmdd")</f>
        <v/>
      </c>
    </row>
    <row r="9147">
      <c r="A9147" t="n">
        <v>50009798</v>
      </c>
      <c r="B9147" t="inlineStr">
        <is>
          <t>Brooklyn</t>
        </is>
      </c>
      <c r="C9147" t="inlineStr">
        <is>
          <t>11222</t>
        </is>
      </c>
      <c r="D9147" t="inlineStr">
        <is>
          <t>Italian</t>
        </is>
      </c>
      <c r="E9147" s="8" t="n">
        <v>46174</v>
      </c>
      <c r="F9147" t="inlineStr">
        <is>
          <t>Violations were cited in the following area(s).</t>
        </is>
      </c>
      <c r="G9147" t="inlineStr">
        <is>
          <t>04L</t>
        </is>
      </c>
      <c r="H9147" t="inlineStr">
        <is>
          <t>Evidence of mice or live mice in establishment's food or non-food areas.</t>
        </is>
      </c>
      <c r="I9147" t="inlineStr">
        <is>
          <t>Critical</t>
        </is>
      </c>
      <c r="J9147" t="n">
        <v>44</v>
      </c>
      <c r="L9147" s="9">
        <f>A9147&amp;"-"&amp;TEXT(E9147,"yyyymmdd")</f>
        <v/>
      </c>
    </row>
    <row r="9148">
      <c r="A9148" t="n">
        <v>50009798</v>
      </c>
      <c r="B9148" t="inlineStr">
        <is>
          <t>Brooklyn</t>
        </is>
      </c>
      <c r="C9148" t="inlineStr">
        <is>
          <t>11222</t>
        </is>
      </c>
      <c r="D9148" t="inlineStr">
        <is>
          <t>Italian</t>
        </is>
      </c>
      <c r="E9148" s="8" t="n">
        <v>46174</v>
      </c>
      <c r="F9148" t="inlineStr">
        <is>
          <t>Violations were cited in the following area(s).</t>
        </is>
      </c>
      <c r="G9148" t="inlineStr">
        <is>
          <t>04M</t>
        </is>
      </c>
      <c r="H9148" t="inlineStr">
        <is>
          <t>Live roaches in facility's food or non-food area.</t>
        </is>
      </c>
      <c r="I9148" t="inlineStr">
        <is>
          <t>Critical</t>
        </is>
      </c>
      <c r="J9148" t="n">
        <v>44</v>
      </c>
      <c r="L9148" s="9">
        <f>A9148&amp;"-"&amp;TEXT(E9148,"yyyymmdd")</f>
        <v/>
      </c>
    </row>
    <row r="9149">
      <c r="A9149" t="n">
        <v>50009798</v>
      </c>
      <c r="B9149" t="inlineStr">
        <is>
          <t>Brooklyn</t>
        </is>
      </c>
      <c r="C9149" t="inlineStr">
        <is>
          <t>11222</t>
        </is>
      </c>
      <c r="D9149" t="inlineStr">
        <is>
          <t>Italian</t>
        </is>
      </c>
      <c r="E9149" s="8" t="n">
        <v>46174</v>
      </c>
      <c r="F9149" t="inlineStr">
        <is>
          <t>Violations were cited in the following area(s).</t>
        </is>
      </c>
      <c r="G9149" t="inlineStr">
        <is>
          <t>08A</t>
        </is>
      </c>
      <c r="H9149" t="inlineStr">
        <is>
          <t>Establishment is not free of harborage or conditions conducive to rodents, insects or other pests.</t>
        </is>
      </c>
      <c r="I9149" t="inlineStr">
        <is>
          <t>Not Critical</t>
        </is>
      </c>
      <c r="J9149" t="n">
        <v>44</v>
      </c>
      <c r="L9149" s="9">
        <f>A9149&amp;"-"&amp;TEXT(E9149,"yyyymmdd")</f>
        <v/>
      </c>
    </row>
    <row r="9150">
      <c r="A9150" t="n">
        <v>50009798</v>
      </c>
      <c r="B9150" t="inlineStr">
        <is>
          <t>Brooklyn</t>
        </is>
      </c>
      <c r="C9150" t="inlineStr">
        <is>
          <t>11222</t>
        </is>
      </c>
      <c r="D9150" t="inlineStr">
        <is>
          <t>Italian</t>
        </is>
      </c>
      <c r="E9150" s="8" t="n">
        <v>46174</v>
      </c>
      <c r="F9150" t="inlineStr">
        <is>
          <t>Violations were cited in the following area(s).</t>
        </is>
      </c>
      <c r="G9150" t="inlineStr">
        <is>
          <t>10F</t>
        </is>
      </c>
      <c r="H9150" t="inlineStr">
        <is>
          <t>Non-food contact surface or equipment made of unacceptable material, not kept clean, or not properly sealed, raised, spaced or movable to allow accessibility for cleaning on all sides, above and underneath the unit.</t>
        </is>
      </c>
      <c r="I9150" t="inlineStr">
        <is>
          <t>Not Critical</t>
        </is>
      </c>
      <c r="J9150" t="n">
        <v>44</v>
      </c>
      <c r="L9150" s="9">
        <f>A9150&amp;"-"&amp;TEXT(E9150,"yyyymmdd")</f>
        <v/>
      </c>
    </row>
    <row r="9151">
      <c r="A9151" t="n">
        <v>50011353</v>
      </c>
      <c r="B9151" t="inlineStr">
        <is>
          <t>Manhattan</t>
        </is>
      </c>
      <c r="C9151" t="inlineStr">
        <is>
          <t>10038</t>
        </is>
      </c>
      <c r="D9151" t="inlineStr">
        <is>
          <t>American</t>
        </is>
      </c>
      <c r="E9151" s="8" t="n">
        <v>46174</v>
      </c>
      <c r="F9151" t="inlineStr">
        <is>
          <t>Violations were cited in the following area(s).</t>
        </is>
      </c>
      <c r="G9151" t="inlineStr">
        <is>
          <t>04L</t>
        </is>
      </c>
      <c r="H9151" t="inlineStr">
        <is>
          <t>Evidence of mice or live mice in establishment's food or non-food areas.</t>
        </is>
      </c>
      <c r="I9151" t="inlineStr">
        <is>
          <t>Critical</t>
        </is>
      </c>
      <c r="J9151" t="n">
        <v>25</v>
      </c>
      <c r="L9151" s="9">
        <f>A9151&amp;"-"&amp;TEXT(E9151,"yyyymmdd")</f>
        <v/>
      </c>
    </row>
    <row r="9152">
      <c r="A9152" t="n">
        <v>50011353</v>
      </c>
      <c r="B9152" t="inlineStr">
        <is>
          <t>Manhattan</t>
        </is>
      </c>
      <c r="C9152" t="inlineStr">
        <is>
          <t>10038</t>
        </is>
      </c>
      <c r="D9152" t="inlineStr">
        <is>
          <t>American</t>
        </is>
      </c>
      <c r="E9152" s="8" t="n">
        <v>46174</v>
      </c>
      <c r="F9152" t="inlineStr">
        <is>
          <t>Violations were cited in the following area(s).</t>
        </is>
      </c>
      <c r="G9152" t="inlineStr">
        <is>
          <t>06A</t>
        </is>
      </c>
      <c r="H9152" t="inlineStr">
        <is>
          <t>Personal cleanliness is inadequate. Outer garment soiled with possible contaminant. Effective hair restraint not worn where required. Jewelry worn on hands or arms. Fingernail polish worn or fingernails not kept clean and trimmed.</t>
        </is>
      </c>
      <c r="I9152" t="inlineStr">
        <is>
          <t>Critical</t>
        </is>
      </c>
      <c r="J9152" t="n">
        <v>25</v>
      </c>
      <c r="L9152" s="9">
        <f>A9152&amp;"-"&amp;TEXT(E9152,"yyyymmdd")</f>
        <v/>
      </c>
    </row>
    <row r="9153">
      <c r="A9153" t="n">
        <v>50011353</v>
      </c>
      <c r="B9153" t="inlineStr">
        <is>
          <t>Manhattan</t>
        </is>
      </c>
      <c r="C9153" t="inlineStr">
        <is>
          <t>10038</t>
        </is>
      </c>
      <c r="D9153" t="inlineStr">
        <is>
          <t>American</t>
        </is>
      </c>
      <c r="E9153" s="8" t="n">
        <v>46174</v>
      </c>
      <c r="F9153" t="inlineStr">
        <is>
          <t>Violations were cited in the following area(s).</t>
        </is>
      </c>
      <c r="G9153" t="inlineStr">
        <is>
          <t>06C</t>
        </is>
      </c>
      <c r="H915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153" t="inlineStr">
        <is>
          <t>Critical</t>
        </is>
      </c>
      <c r="J9153" t="n">
        <v>25</v>
      </c>
      <c r="L9153" s="9">
        <f>A9153&amp;"-"&amp;TEXT(E9153,"yyyymmdd")</f>
        <v/>
      </c>
    </row>
    <row r="9154">
      <c r="A9154" t="n">
        <v>50011353</v>
      </c>
      <c r="B9154" t="inlineStr">
        <is>
          <t>Manhattan</t>
        </is>
      </c>
      <c r="C9154" t="inlineStr">
        <is>
          <t>10038</t>
        </is>
      </c>
      <c r="D9154" t="inlineStr">
        <is>
          <t>American</t>
        </is>
      </c>
      <c r="E9154" s="8" t="n">
        <v>46174</v>
      </c>
      <c r="F9154" t="inlineStr">
        <is>
          <t>Violations were cited in the following area(s).</t>
        </is>
      </c>
      <c r="G9154" t="inlineStr">
        <is>
          <t>06D</t>
        </is>
      </c>
      <c r="H9154" t="inlineStr">
        <is>
          <t>Food contact surface not properly washed, rinsed and sanitized after each use and following any activity when contamination may have occurred.</t>
        </is>
      </c>
      <c r="I9154" t="inlineStr">
        <is>
          <t>Critical</t>
        </is>
      </c>
      <c r="J9154" t="n">
        <v>25</v>
      </c>
      <c r="L9154" s="9">
        <f>A9154&amp;"-"&amp;TEXT(E9154,"yyyymmdd")</f>
        <v/>
      </c>
    </row>
    <row r="9155">
      <c r="A9155" t="n">
        <v>50011353</v>
      </c>
      <c r="B9155" t="inlineStr">
        <is>
          <t>Manhattan</t>
        </is>
      </c>
      <c r="C9155" t="inlineStr">
        <is>
          <t>10038</t>
        </is>
      </c>
      <c r="D9155" t="inlineStr">
        <is>
          <t>American</t>
        </is>
      </c>
      <c r="E9155" s="8" t="n">
        <v>46174</v>
      </c>
      <c r="F9155" t="inlineStr">
        <is>
          <t>Violations were cited in the following area(s).</t>
        </is>
      </c>
      <c r="G9155" t="inlineStr">
        <is>
          <t>08A</t>
        </is>
      </c>
      <c r="H9155" t="inlineStr">
        <is>
          <t>Establishment is not free of harborage or conditions conducive to rodents, insects or other pests.</t>
        </is>
      </c>
      <c r="I9155" t="inlineStr">
        <is>
          <t>Not Critical</t>
        </is>
      </c>
      <c r="J9155" t="n">
        <v>25</v>
      </c>
      <c r="L9155" s="9">
        <f>A9155&amp;"-"&amp;TEXT(E9155,"yyyymmdd")</f>
        <v/>
      </c>
    </row>
    <row r="9156">
      <c r="A9156" t="n">
        <v>50015196</v>
      </c>
      <c r="B9156" t="inlineStr">
        <is>
          <t>Queens</t>
        </is>
      </c>
      <c r="C9156" t="inlineStr">
        <is>
          <t>11101</t>
        </is>
      </c>
      <c r="D9156" t="inlineStr">
        <is>
          <t>Latin American</t>
        </is>
      </c>
      <c r="E9156" s="8" t="n">
        <v>46174</v>
      </c>
      <c r="F9156" t="inlineStr">
        <is>
          <t>Violations were cited in the following area(s).</t>
        </is>
      </c>
      <c r="G9156" t="inlineStr">
        <is>
          <t>05D</t>
        </is>
      </c>
      <c r="H915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156" t="inlineStr">
        <is>
          <t>Critical</t>
        </is>
      </c>
      <c r="J9156" t="n">
        <v>12</v>
      </c>
      <c r="K9156" t="inlineStr">
        <is>
          <t>A</t>
        </is>
      </c>
      <c r="L9156" s="9">
        <f>A9156&amp;"-"&amp;TEXT(E9156,"yyyymmdd")</f>
        <v/>
      </c>
    </row>
    <row r="9157">
      <c r="A9157" t="n">
        <v>50015196</v>
      </c>
      <c r="B9157" t="inlineStr">
        <is>
          <t>Queens</t>
        </is>
      </c>
      <c r="C9157" t="inlineStr">
        <is>
          <t>11101</t>
        </is>
      </c>
      <c r="D9157" t="inlineStr">
        <is>
          <t>Latin American</t>
        </is>
      </c>
      <c r="E9157" s="8" t="n">
        <v>46174</v>
      </c>
      <c r="F9157" t="inlineStr">
        <is>
          <t>Violations were cited in the following area(s).</t>
        </is>
      </c>
      <c r="G9157" t="inlineStr">
        <is>
          <t>10D</t>
        </is>
      </c>
      <c r="H9157" t="inlineStr">
        <is>
          <t>Mechanical or natural ventilation not provided, inadequate, improperly installed, in disrepair or fails to prevent and control excessive build-up of grease, heat, steam condensation, vapors, odors, smoke or fumes.</t>
        </is>
      </c>
      <c r="I9157" t="inlineStr">
        <is>
          <t>Not Critical</t>
        </is>
      </c>
      <c r="J9157" t="n">
        <v>12</v>
      </c>
      <c r="K9157" t="inlineStr">
        <is>
          <t>A</t>
        </is>
      </c>
      <c r="L9157" s="9">
        <f>A9157&amp;"-"&amp;TEXT(E9157,"yyyymmdd")</f>
        <v/>
      </c>
    </row>
    <row r="9158">
      <c r="A9158" t="n">
        <v>50017538</v>
      </c>
      <c r="B9158" t="inlineStr">
        <is>
          <t>Manhattan</t>
        </is>
      </c>
      <c r="C9158" t="inlineStr">
        <is>
          <t>10075</t>
        </is>
      </c>
      <c r="D9158" t="inlineStr">
        <is>
          <t>American</t>
        </is>
      </c>
      <c r="E9158" s="8" t="n">
        <v>46174</v>
      </c>
      <c r="F9158" t="inlineStr">
        <is>
          <t>Violations were cited in the following area(s).</t>
        </is>
      </c>
      <c r="G9158" t="inlineStr">
        <is>
          <t>06D</t>
        </is>
      </c>
      <c r="H9158" t="inlineStr">
        <is>
          <t>Food contact surface not properly washed, rinsed and sanitized after each use and following any activity when contamination may have occurred.</t>
        </is>
      </c>
      <c r="I9158" t="inlineStr">
        <is>
          <t>Critical</t>
        </is>
      </c>
      <c r="J9158" t="n">
        <v>13</v>
      </c>
      <c r="K9158" t="inlineStr">
        <is>
          <t>A</t>
        </is>
      </c>
      <c r="L9158" s="9">
        <f>A9158&amp;"-"&amp;TEXT(E9158,"yyyymmdd")</f>
        <v/>
      </c>
    </row>
    <row r="9159">
      <c r="A9159" t="n">
        <v>50017538</v>
      </c>
      <c r="B9159" t="inlineStr">
        <is>
          <t>Manhattan</t>
        </is>
      </c>
      <c r="C9159" t="inlineStr">
        <is>
          <t>10075</t>
        </is>
      </c>
      <c r="D9159" t="inlineStr">
        <is>
          <t>American</t>
        </is>
      </c>
      <c r="E9159" s="8" t="n">
        <v>46174</v>
      </c>
      <c r="F9159" t="inlineStr">
        <is>
          <t>Violations were cited in the following area(s).</t>
        </is>
      </c>
      <c r="G9159" t="inlineStr">
        <is>
          <t>10B</t>
        </is>
      </c>
      <c r="H9159" t="inlineStr">
        <is>
          <t>Anti-siphonage or back-flow prevention device not provided where required; equipment or floor not properly drained; sewage disposal system in disrepair or not functioning properly. Condensation or liquid waste improperly disposed of.</t>
        </is>
      </c>
      <c r="I9159" t="inlineStr">
        <is>
          <t>Not Critical</t>
        </is>
      </c>
      <c r="J9159" t="n">
        <v>13</v>
      </c>
      <c r="K9159" t="inlineStr">
        <is>
          <t>A</t>
        </is>
      </c>
      <c r="L9159" s="9">
        <f>A9159&amp;"-"&amp;TEXT(E9159,"yyyymmdd")</f>
        <v/>
      </c>
    </row>
    <row r="9160">
      <c r="A9160" t="n">
        <v>50017538</v>
      </c>
      <c r="B9160" t="inlineStr">
        <is>
          <t>Manhattan</t>
        </is>
      </c>
      <c r="C9160" t="inlineStr">
        <is>
          <t>10075</t>
        </is>
      </c>
      <c r="D9160" t="inlineStr">
        <is>
          <t>American</t>
        </is>
      </c>
      <c r="E9160" s="8" t="n">
        <v>46174</v>
      </c>
      <c r="F9160" t="inlineStr">
        <is>
          <t>Violations were cited in the following area(s).</t>
        </is>
      </c>
      <c r="G9160" t="inlineStr">
        <is>
          <t>10G</t>
        </is>
      </c>
      <c r="H9160" t="inlineStr">
        <is>
          <t>Dishwashing and ware washing: Cleaning and sanitizing of tableware, including dishes, utensils, and equipment deficient.</t>
        </is>
      </c>
      <c r="I9160" t="inlineStr">
        <is>
          <t>Not Critical</t>
        </is>
      </c>
      <c r="J9160" t="n">
        <v>13</v>
      </c>
      <c r="K9160" t="inlineStr">
        <is>
          <t>A</t>
        </is>
      </c>
      <c r="L9160" s="9">
        <f>A9160&amp;"-"&amp;TEXT(E9160,"yyyymmdd")</f>
        <v/>
      </c>
    </row>
    <row r="9161">
      <c r="A9161" t="n">
        <v>50040490</v>
      </c>
      <c r="B9161" t="inlineStr">
        <is>
          <t>Queens</t>
        </is>
      </c>
      <c r="C9161" t="inlineStr">
        <is>
          <t>11101</t>
        </is>
      </c>
      <c r="D9161" t="inlineStr">
        <is>
          <t>Pizza</t>
        </is>
      </c>
      <c r="E9161" s="8" t="n">
        <v>46174</v>
      </c>
      <c r="F9161" t="inlineStr">
        <is>
          <t>Violations were cited in the following area(s).</t>
        </is>
      </c>
      <c r="G9161" t="inlineStr">
        <is>
          <t>04L</t>
        </is>
      </c>
      <c r="H9161" t="inlineStr">
        <is>
          <t>Evidence of mice or live mice in establishment's food or non-food areas.</t>
        </is>
      </c>
      <c r="I9161" t="inlineStr">
        <is>
          <t>Critical</t>
        </is>
      </c>
      <c r="J9161" t="n">
        <v>18</v>
      </c>
      <c r="L9161" s="9">
        <f>A9161&amp;"-"&amp;TEXT(E9161,"yyyymmdd")</f>
        <v/>
      </c>
    </row>
    <row r="9162">
      <c r="A9162" t="n">
        <v>50040490</v>
      </c>
      <c r="B9162" t="inlineStr">
        <is>
          <t>Queens</t>
        </is>
      </c>
      <c r="C9162" t="inlineStr">
        <is>
          <t>11101</t>
        </is>
      </c>
      <c r="D9162" t="inlineStr">
        <is>
          <t>Pizza</t>
        </is>
      </c>
      <c r="E9162" s="8" t="n">
        <v>46174</v>
      </c>
      <c r="F9162" t="inlineStr">
        <is>
          <t>Violations were cited in the following area(s).</t>
        </is>
      </c>
      <c r="G9162" t="inlineStr">
        <is>
          <t>04N</t>
        </is>
      </c>
      <c r="H9162" t="inlineStr">
        <is>
          <t>Filth flies or food/refuse/sewage associated with (FRSA) flies or other nuisance pests in establishment’s food and/or non-food areas. FRSA flies include house flies, blow flies, bottle flies, flesh flies, drain flies, Phorid flies and fruit flies.</t>
        </is>
      </c>
      <c r="I9162" t="inlineStr">
        <is>
          <t>Critical</t>
        </is>
      </c>
      <c r="J9162" t="n">
        <v>18</v>
      </c>
      <c r="L9162" s="9">
        <f>A9162&amp;"-"&amp;TEXT(E9162,"yyyymmdd")</f>
        <v/>
      </c>
    </row>
    <row r="9163">
      <c r="A9163" t="n">
        <v>50040490</v>
      </c>
      <c r="B9163" t="inlineStr">
        <is>
          <t>Queens</t>
        </is>
      </c>
      <c r="C9163" t="inlineStr">
        <is>
          <t>11101</t>
        </is>
      </c>
      <c r="D9163" t="inlineStr">
        <is>
          <t>Pizza</t>
        </is>
      </c>
      <c r="E9163" s="8" t="n">
        <v>46174</v>
      </c>
      <c r="F9163" t="inlineStr">
        <is>
          <t>Violations were cited in the following area(s).</t>
        </is>
      </c>
      <c r="G9163" t="inlineStr">
        <is>
          <t>06D</t>
        </is>
      </c>
      <c r="H9163" t="inlineStr">
        <is>
          <t>Food contact surface not properly washed, rinsed and sanitized after each use and following any activity when contamination may have occurred.</t>
        </is>
      </c>
      <c r="I9163" t="inlineStr">
        <is>
          <t>Critical</t>
        </is>
      </c>
      <c r="J9163" t="n">
        <v>18</v>
      </c>
      <c r="L9163" s="9">
        <f>A9163&amp;"-"&amp;TEXT(E9163,"yyyymmdd")</f>
        <v/>
      </c>
    </row>
    <row r="9164">
      <c r="A9164" t="n">
        <v>50040490</v>
      </c>
      <c r="B9164" t="inlineStr">
        <is>
          <t>Queens</t>
        </is>
      </c>
      <c r="C9164" t="inlineStr">
        <is>
          <t>11101</t>
        </is>
      </c>
      <c r="D9164" t="inlineStr">
        <is>
          <t>Pizza</t>
        </is>
      </c>
      <c r="E9164" s="8" t="n">
        <v>46174</v>
      </c>
      <c r="F9164" t="inlineStr">
        <is>
          <t>Violations were cited in the following area(s).</t>
        </is>
      </c>
      <c r="G9164" t="inlineStr">
        <is>
          <t>08A</t>
        </is>
      </c>
      <c r="H9164" t="inlineStr">
        <is>
          <t>Establishment is not free of harborage or conditions conducive to rodents, insects or other pests.</t>
        </is>
      </c>
      <c r="I9164" t="inlineStr">
        <is>
          <t>Not Critical</t>
        </is>
      </c>
      <c r="J9164" t="n">
        <v>18</v>
      </c>
      <c r="L9164" s="9">
        <f>A9164&amp;"-"&amp;TEXT(E9164,"yyyymmdd")</f>
        <v/>
      </c>
    </row>
    <row r="9165">
      <c r="A9165" t="n">
        <v>50040490</v>
      </c>
      <c r="B9165" t="inlineStr">
        <is>
          <t>Queens</t>
        </is>
      </c>
      <c r="C9165" t="inlineStr">
        <is>
          <t>11101</t>
        </is>
      </c>
      <c r="D9165" t="inlineStr">
        <is>
          <t>Pizza</t>
        </is>
      </c>
      <c r="E9165" s="8" t="n">
        <v>46174</v>
      </c>
      <c r="F9165" t="inlineStr">
        <is>
          <t>Violations were cited in the following area(s).</t>
        </is>
      </c>
      <c r="G9165" t="inlineStr">
        <is>
          <t>10B</t>
        </is>
      </c>
      <c r="H9165" t="inlineStr">
        <is>
          <t>Anti-siphonage or back-flow prevention device not provided where required; equipment or floor not properly drained; sewage disposal system in disrepair or not functioning properly. Condensation or liquid waste improperly disposed of.</t>
        </is>
      </c>
      <c r="I9165" t="inlineStr">
        <is>
          <t>Not Critical</t>
        </is>
      </c>
      <c r="J9165" t="n">
        <v>18</v>
      </c>
      <c r="L9165" s="9">
        <f>A9165&amp;"-"&amp;TEXT(E9165,"yyyymmdd")</f>
        <v/>
      </c>
    </row>
    <row r="9166">
      <c r="A9166" t="n">
        <v>50043868</v>
      </c>
      <c r="B9166" t="inlineStr">
        <is>
          <t>Brooklyn</t>
        </is>
      </c>
      <c r="C9166" t="inlineStr">
        <is>
          <t>11223</t>
        </is>
      </c>
      <c r="D9166" t="inlineStr">
        <is>
          <t>Jewish/Kosher</t>
        </is>
      </c>
      <c r="E9166" s="8" t="n">
        <v>46174</v>
      </c>
      <c r="F9166" t="inlineStr">
        <is>
          <t>Violations were cited in the following area(s).</t>
        </is>
      </c>
      <c r="G9166" t="inlineStr">
        <is>
          <t>06C</t>
        </is>
      </c>
      <c r="H916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166" t="inlineStr">
        <is>
          <t>Critical</t>
        </is>
      </c>
      <c r="J9166" t="n">
        <v>5</v>
      </c>
      <c r="K9166" t="inlineStr">
        <is>
          <t>A</t>
        </is>
      </c>
      <c r="L9166" s="9">
        <f>A9166&amp;"-"&amp;TEXT(E9166,"yyyymmdd")</f>
        <v/>
      </c>
    </row>
    <row r="9167">
      <c r="A9167" t="n">
        <v>50045196</v>
      </c>
      <c r="B9167" t="inlineStr">
        <is>
          <t>Queens</t>
        </is>
      </c>
      <c r="C9167" t="inlineStr">
        <is>
          <t>11432</t>
        </is>
      </c>
      <c r="D9167" t="inlineStr">
        <is>
          <t>Sandwiches</t>
        </is>
      </c>
      <c r="E9167" s="8" t="n">
        <v>46174</v>
      </c>
      <c r="F9167" t="inlineStr">
        <is>
          <t>Violations were cited in the following area(s).</t>
        </is>
      </c>
      <c r="G9167" t="inlineStr">
        <is>
          <t>02B</t>
        </is>
      </c>
      <c r="H9167" t="inlineStr">
        <is>
          <t>Hot TCS food item not held at or above 140 °F.</t>
        </is>
      </c>
      <c r="I9167" t="inlineStr">
        <is>
          <t>Critical</t>
        </is>
      </c>
      <c r="J9167" t="n">
        <v>29</v>
      </c>
      <c r="L9167" s="9">
        <f>A9167&amp;"-"&amp;TEXT(E9167,"yyyymmdd")</f>
        <v/>
      </c>
    </row>
    <row r="9168">
      <c r="A9168" t="n">
        <v>50045196</v>
      </c>
      <c r="B9168" t="inlineStr">
        <is>
          <t>Queens</t>
        </is>
      </c>
      <c r="C9168" t="inlineStr">
        <is>
          <t>11432</t>
        </is>
      </c>
      <c r="D9168" t="inlineStr">
        <is>
          <t>Sandwiches</t>
        </is>
      </c>
      <c r="E9168" s="8" t="n">
        <v>46174</v>
      </c>
      <c r="F9168" t="inlineStr">
        <is>
          <t>Violations were cited in the following area(s).</t>
        </is>
      </c>
      <c r="G9168" t="inlineStr">
        <is>
          <t>02G</t>
        </is>
      </c>
      <c r="H9168" t="inlineStr">
        <is>
          <t>Cold TCS food item held above 41 °F; smoked or processed fish held above 38 °F; intact raw eggs held above 45 °F; or reduced oxygen packaged (ROP) TCS foods held above required temperatures except during active necessary preparation.</t>
        </is>
      </c>
      <c r="I9168" t="inlineStr">
        <is>
          <t>Critical</t>
        </is>
      </c>
      <c r="J9168" t="n">
        <v>29</v>
      </c>
      <c r="L9168" s="9">
        <f>A9168&amp;"-"&amp;TEXT(E9168,"yyyymmdd")</f>
        <v/>
      </c>
    </row>
    <row r="9169">
      <c r="A9169" t="n">
        <v>50045196</v>
      </c>
      <c r="B9169" t="inlineStr">
        <is>
          <t>Queens</t>
        </is>
      </c>
      <c r="C9169" t="inlineStr">
        <is>
          <t>11432</t>
        </is>
      </c>
      <c r="D9169" t="inlineStr">
        <is>
          <t>Sandwiches</t>
        </is>
      </c>
      <c r="E9169" s="8" t="n">
        <v>46174</v>
      </c>
      <c r="F9169" t="inlineStr">
        <is>
          <t>Violations were cited in the following area(s).</t>
        </is>
      </c>
      <c r="G9169" t="inlineStr">
        <is>
          <t>06C</t>
        </is>
      </c>
      <c r="H916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169" t="inlineStr">
        <is>
          <t>Critical</t>
        </is>
      </c>
      <c r="J9169" t="n">
        <v>29</v>
      </c>
      <c r="L9169" s="9">
        <f>A9169&amp;"-"&amp;TEXT(E9169,"yyyymmdd")</f>
        <v/>
      </c>
    </row>
    <row r="9170">
      <c r="A9170" t="n">
        <v>50045196</v>
      </c>
      <c r="B9170" t="inlineStr">
        <is>
          <t>Queens</t>
        </is>
      </c>
      <c r="C9170" t="inlineStr">
        <is>
          <t>11432</t>
        </is>
      </c>
      <c r="D9170" t="inlineStr">
        <is>
          <t>Sandwiches</t>
        </is>
      </c>
      <c r="E9170" s="8" t="n">
        <v>46174</v>
      </c>
      <c r="F9170" t="inlineStr">
        <is>
          <t>Violations were cited in the following area(s).</t>
        </is>
      </c>
      <c r="G9170" t="inlineStr">
        <is>
          <t>08C</t>
        </is>
      </c>
      <c r="H9170" t="inlineStr">
        <is>
          <t>Pesticide not properly labeled or used by unlicensed individual. Pesticide, other toxic chemical improperly used/stored. Unprotected, unlocked bait station used.</t>
        </is>
      </c>
      <c r="I9170" t="inlineStr">
        <is>
          <t>Not Critical</t>
        </is>
      </c>
      <c r="J9170" t="n">
        <v>29</v>
      </c>
      <c r="L9170" s="9">
        <f>A9170&amp;"-"&amp;TEXT(E9170,"yyyymmdd")</f>
        <v/>
      </c>
    </row>
    <row r="9171">
      <c r="A9171" t="n">
        <v>50045196</v>
      </c>
      <c r="B9171" t="inlineStr">
        <is>
          <t>Queens</t>
        </is>
      </c>
      <c r="C9171" t="inlineStr">
        <is>
          <t>11432</t>
        </is>
      </c>
      <c r="D9171" t="inlineStr">
        <is>
          <t>Sandwiches</t>
        </is>
      </c>
      <c r="E9171" s="8" t="n">
        <v>46174</v>
      </c>
      <c r="F9171" t="inlineStr">
        <is>
          <t>Violations were cited in the following area(s).</t>
        </is>
      </c>
      <c r="G9171" t="inlineStr">
        <is>
          <t>09C</t>
        </is>
      </c>
      <c r="H9171" t="inlineStr">
        <is>
          <t>Design, construction, materials used or maintenance of food contact surface improper. Surface not easily cleanable, sanitized and maintained.</t>
        </is>
      </c>
      <c r="I9171" t="inlineStr">
        <is>
          <t>Not Critical</t>
        </is>
      </c>
      <c r="J9171" t="n">
        <v>29</v>
      </c>
      <c r="L9171" s="9">
        <f>A9171&amp;"-"&amp;TEXT(E9171,"yyyymmdd")</f>
        <v/>
      </c>
    </row>
    <row r="9172">
      <c r="A9172" t="n">
        <v>50045884</v>
      </c>
      <c r="B9172" t="inlineStr">
        <is>
          <t>Manhattan</t>
        </is>
      </c>
      <c r="C9172" t="inlineStr">
        <is>
          <t>10018</t>
        </is>
      </c>
      <c r="D9172" t="inlineStr">
        <is>
          <t>Mexican</t>
        </is>
      </c>
      <c r="E9172" s="8" t="n">
        <v>46174</v>
      </c>
      <c r="F9172" t="inlineStr">
        <is>
          <t>Violations were cited in the following area(s).</t>
        </is>
      </c>
      <c r="G9172" t="inlineStr">
        <is>
          <t>03I</t>
        </is>
      </c>
      <c r="H9172" t="inlineStr">
        <is>
          <t>Juice packaged on premises with no or incomplete label, no warning statement</t>
        </is>
      </c>
      <c r="I9172" t="inlineStr">
        <is>
          <t>Critical</t>
        </is>
      </c>
      <c r="J9172" t="n">
        <v>17</v>
      </c>
      <c r="L9172" s="9">
        <f>A9172&amp;"-"&amp;TEXT(E9172,"yyyymmdd")</f>
        <v/>
      </c>
    </row>
    <row r="9173">
      <c r="A9173" t="n">
        <v>50045884</v>
      </c>
      <c r="B9173" t="inlineStr">
        <is>
          <t>Manhattan</t>
        </is>
      </c>
      <c r="C9173" t="inlineStr">
        <is>
          <t>10018</t>
        </is>
      </c>
      <c r="D9173" t="inlineStr">
        <is>
          <t>Mexican</t>
        </is>
      </c>
      <c r="E9173" s="8" t="n">
        <v>46174</v>
      </c>
      <c r="F9173" t="inlineStr">
        <is>
          <t>Violations were cited in the following area(s).</t>
        </is>
      </c>
      <c r="G9173" t="inlineStr">
        <is>
          <t>06C</t>
        </is>
      </c>
      <c r="H917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173" t="inlineStr">
        <is>
          <t>Critical</t>
        </is>
      </c>
      <c r="J9173" t="n">
        <v>17</v>
      </c>
      <c r="L9173" s="9">
        <f>A9173&amp;"-"&amp;TEXT(E9173,"yyyymmdd")</f>
        <v/>
      </c>
    </row>
    <row r="9174">
      <c r="A9174" t="n">
        <v>50045884</v>
      </c>
      <c r="B9174" t="inlineStr">
        <is>
          <t>Manhattan</t>
        </is>
      </c>
      <c r="C9174" t="inlineStr">
        <is>
          <t>10018</t>
        </is>
      </c>
      <c r="D9174" t="inlineStr">
        <is>
          <t>Mexican</t>
        </is>
      </c>
      <c r="E9174" s="8" t="n">
        <v>46174</v>
      </c>
      <c r="F9174" t="inlineStr">
        <is>
          <t>Violations were cited in the following area(s).</t>
        </is>
      </c>
      <c r="G9174" t="inlineStr">
        <is>
          <t>10F</t>
        </is>
      </c>
      <c r="H9174" t="inlineStr">
        <is>
          <t>Non-food contact surface or equipment made of unacceptable material, not kept clean, or not properly sealed, raised, spaced or movable to allow accessibility for cleaning on all sides, above and underneath the unit.</t>
        </is>
      </c>
      <c r="I9174" t="inlineStr">
        <is>
          <t>Not Critical</t>
        </is>
      </c>
      <c r="J9174" t="n">
        <v>17</v>
      </c>
      <c r="L9174" s="9">
        <f>A9174&amp;"-"&amp;TEXT(E9174,"yyyymmdd")</f>
        <v/>
      </c>
    </row>
    <row r="9175">
      <c r="A9175" t="n">
        <v>50048823</v>
      </c>
      <c r="B9175" t="inlineStr">
        <is>
          <t>Manhattan</t>
        </is>
      </c>
      <c r="C9175" t="inlineStr">
        <is>
          <t>10012</t>
        </is>
      </c>
      <c r="D9175" t="inlineStr">
        <is>
          <t>American</t>
        </is>
      </c>
      <c r="E9175" s="8" t="n">
        <v>46174</v>
      </c>
      <c r="F9175" t="inlineStr">
        <is>
          <t>Violations were cited in the following area(s).</t>
        </is>
      </c>
      <c r="G9175" t="inlineStr">
        <is>
          <t>02G</t>
        </is>
      </c>
      <c r="H9175" t="inlineStr">
        <is>
          <t>Cold TCS food item held above 41 °F; smoked or processed fish held above 38 °F; intact raw eggs held above 45 °F; or reduced oxygen packaged (ROP) TCS foods held above required temperatures except during active necessary preparation.</t>
        </is>
      </c>
      <c r="I9175" t="inlineStr">
        <is>
          <t>Critical</t>
        </is>
      </c>
      <c r="J9175" t="n">
        <v>12</v>
      </c>
      <c r="K9175" t="inlineStr">
        <is>
          <t>A</t>
        </is>
      </c>
      <c r="L9175" s="9">
        <f>A9175&amp;"-"&amp;TEXT(E9175,"yyyymmdd")</f>
        <v/>
      </c>
    </row>
    <row r="9176">
      <c r="A9176" t="n">
        <v>50048823</v>
      </c>
      <c r="B9176" t="inlineStr">
        <is>
          <t>Manhattan</t>
        </is>
      </c>
      <c r="C9176" t="inlineStr">
        <is>
          <t>10012</t>
        </is>
      </c>
      <c r="D9176" t="inlineStr">
        <is>
          <t>American</t>
        </is>
      </c>
      <c r="E9176" s="8" t="n">
        <v>46174</v>
      </c>
      <c r="F9176" t="inlineStr">
        <is>
          <t>Violations were cited in the following area(s).</t>
        </is>
      </c>
      <c r="G9176" t="inlineStr">
        <is>
          <t>10B</t>
        </is>
      </c>
      <c r="H9176" t="inlineStr">
        <is>
          <t>Anti-siphonage or back-flow prevention device not provided where required; equipment or floor not properly drained; sewage disposal system in disrepair or not functioning properly. Condensation or liquid waste improperly disposed of.</t>
        </is>
      </c>
      <c r="I9176" t="inlineStr">
        <is>
          <t>Not Critical</t>
        </is>
      </c>
      <c r="J9176" t="n">
        <v>12</v>
      </c>
      <c r="K9176" t="inlineStr">
        <is>
          <t>A</t>
        </is>
      </c>
      <c r="L9176" s="9">
        <f>A9176&amp;"-"&amp;TEXT(E9176,"yyyymmdd")</f>
        <v/>
      </c>
    </row>
    <row r="9177">
      <c r="A9177" t="n">
        <v>50048823</v>
      </c>
      <c r="B9177" t="inlineStr">
        <is>
          <t>Manhattan</t>
        </is>
      </c>
      <c r="C9177" t="inlineStr">
        <is>
          <t>10012</t>
        </is>
      </c>
      <c r="D9177" t="inlineStr">
        <is>
          <t>American</t>
        </is>
      </c>
      <c r="E9177" s="8" t="n">
        <v>46174</v>
      </c>
      <c r="F9177" t="inlineStr">
        <is>
          <t>Violations were cited in the following area(s).</t>
        </is>
      </c>
      <c r="G9177" t="inlineStr">
        <is>
          <t>10F</t>
        </is>
      </c>
      <c r="H9177" t="inlineStr">
        <is>
          <t>Non-food contact surface or equipment made of unacceptable material, not kept clean, or not properly sealed, raised, spaced or movable to allow accessibility for cleaning on all sides, above and underneath the unit.</t>
        </is>
      </c>
      <c r="I9177" t="inlineStr">
        <is>
          <t>Not Critical</t>
        </is>
      </c>
      <c r="J9177" t="n">
        <v>12</v>
      </c>
      <c r="K9177" t="inlineStr">
        <is>
          <t>A</t>
        </is>
      </c>
      <c r="L9177" s="9">
        <f>A9177&amp;"-"&amp;TEXT(E9177,"yyyymmdd")</f>
        <v/>
      </c>
    </row>
    <row r="9178">
      <c r="A9178" t="n">
        <v>50049320</v>
      </c>
      <c r="B9178" t="inlineStr">
        <is>
          <t>Brooklyn</t>
        </is>
      </c>
      <c r="D9178" t="inlineStr">
        <is>
          <t>Japanese</t>
        </is>
      </c>
      <c r="E9178" s="8" t="n">
        <v>46174</v>
      </c>
      <c r="F9178" t="inlineStr">
        <is>
          <t>Violations were cited in the following area(s).</t>
        </is>
      </c>
      <c r="G9178" t="inlineStr">
        <is>
          <t>10B</t>
        </is>
      </c>
      <c r="H9178" t="inlineStr">
        <is>
          <t>Anti-siphonage or back-flow prevention device not provided where required; equipment or floor not properly drained; sewage disposal system in disrepair or not functioning properly. Condensation or liquid waste improperly disposed of.</t>
        </is>
      </c>
      <c r="I9178" t="inlineStr">
        <is>
          <t>Not Critical</t>
        </is>
      </c>
      <c r="J9178" t="n">
        <v>4</v>
      </c>
      <c r="K9178" t="inlineStr">
        <is>
          <t>A</t>
        </is>
      </c>
      <c r="L9178" s="9">
        <f>A9178&amp;"-"&amp;TEXT(E9178,"yyyymmdd")</f>
        <v/>
      </c>
    </row>
    <row r="9179">
      <c r="A9179" t="n">
        <v>50049320</v>
      </c>
      <c r="B9179" t="inlineStr">
        <is>
          <t>Brooklyn</t>
        </is>
      </c>
      <c r="D9179" t="inlineStr">
        <is>
          <t>Japanese</t>
        </is>
      </c>
      <c r="E9179" s="8" t="n">
        <v>46174</v>
      </c>
      <c r="F9179" t="inlineStr">
        <is>
          <t>Violations were cited in the following area(s).</t>
        </is>
      </c>
      <c r="G9179" t="inlineStr">
        <is>
          <t>10F</t>
        </is>
      </c>
      <c r="H9179" t="inlineStr">
        <is>
          <t>Non-food contact surface or equipment made of unacceptable material, not kept clean, or not properly sealed, raised, spaced or movable to allow accessibility for cleaning on all sides, above and underneath the unit.</t>
        </is>
      </c>
      <c r="I9179" t="inlineStr">
        <is>
          <t>Not Critical</t>
        </is>
      </c>
      <c r="J9179" t="n">
        <v>4</v>
      </c>
      <c r="K9179" t="inlineStr">
        <is>
          <t>A</t>
        </is>
      </c>
      <c r="L9179" s="9">
        <f>A9179&amp;"-"&amp;TEXT(E9179,"yyyymmdd")</f>
        <v/>
      </c>
    </row>
    <row r="9180">
      <c r="A9180" t="n">
        <v>50052824</v>
      </c>
      <c r="B9180" t="inlineStr">
        <is>
          <t>Brooklyn</t>
        </is>
      </c>
      <c r="C9180" t="inlineStr">
        <is>
          <t>11216</t>
        </is>
      </c>
      <c r="D9180" t="inlineStr">
        <is>
          <t>Coffee/Tea</t>
        </is>
      </c>
      <c r="E9180" s="8" t="n">
        <v>46174</v>
      </c>
      <c r="F9180" t="inlineStr">
        <is>
          <t>Violations were cited in the following area(s).</t>
        </is>
      </c>
      <c r="G9180" t="inlineStr">
        <is>
          <t>04A</t>
        </is>
      </c>
      <c r="H9180" t="inlineStr">
        <is>
          <t>Food Protection Certificate (FPC) not held by manager or supervisor of food operations.</t>
        </is>
      </c>
      <c r="I9180" t="inlineStr">
        <is>
          <t>Critical</t>
        </is>
      </c>
      <c r="J9180" t="n">
        <v>24</v>
      </c>
      <c r="L9180" s="9">
        <f>A9180&amp;"-"&amp;TEXT(E9180,"yyyymmdd")</f>
        <v/>
      </c>
    </row>
    <row r="9181">
      <c r="A9181" t="n">
        <v>50052824</v>
      </c>
      <c r="B9181" t="inlineStr">
        <is>
          <t>Brooklyn</t>
        </is>
      </c>
      <c r="C9181" t="inlineStr">
        <is>
          <t>11216</t>
        </is>
      </c>
      <c r="D9181" t="inlineStr">
        <is>
          <t>Coffee/Tea</t>
        </is>
      </c>
      <c r="E9181" s="8" t="n">
        <v>46174</v>
      </c>
      <c r="F9181" t="inlineStr">
        <is>
          <t>Violations were cited in the following area(s).</t>
        </is>
      </c>
      <c r="G9181" t="inlineStr">
        <is>
          <t>04K</t>
        </is>
      </c>
      <c r="H9181" t="inlineStr">
        <is>
          <t>Evidence of rats or live rats in establishment's food or non-food areas.</t>
        </is>
      </c>
      <c r="I9181" t="inlineStr">
        <is>
          <t>Critical</t>
        </is>
      </c>
      <c r="J9181" t="n">
        <v>24</v>
      </c>
      <c r="L9181" s="9">
        <f>A9181&amp;"-"&amp;TEXT(E9181,"yyyymmdd")</f>
        <v/>
      </c>
    </row>
    <row r="9182">
      <c r="A9182" t="n">
        <v>50052824</v>
      </c>
      <c r="B9182" t="inlineStr">
        <is>
          <t>Brooklyn</t>
        </is>
      </c>
      <c r="C9182" t="inlineStr">
        <is>
          <t>11216</t>
        </is>
      </c>
      <c r="D9182" t="inlineStr">
        <is>
          <t>Coffee/Tea</t>
        </is>
      </c>
      <c r="E9182" s="8" t="n">
        <v>46174</v>
      </c>
      <c r="F9182" t="inlineStr">
        <is>
          <t>Violations were cited in the following area(s).</t>
        </is>
      </c>
      <c r="G9182" t="inlineStr">
        <is>
          <t>06D</t>
        </is>
      </c>
      <c r="H9182" t="inlineStr">
        <is>
          <t>Food contact surface not properly washed, rinsed and sanitized after each use and following any activity when contamination may have occurred.</t>
        </is>
      </c>
      <c r="I9182" t="inlineStr">
        <is>
          <t>Critical</t>
        </is>
      </c>
      <c r="J9182" t="n">
        <v>24</v>
      </c>
      <c r="L9182" s="9">
        <f>A9182&amp;"-"&amp;TEXT(E9182,"yyyymmdd")</f>
        <v/>
      </c>
    </row>
    <row r="9183">
      <c r="A9183" t="n">
        <v>50052824</v>
      </c>
      <c r="B9183" t="inlineStr">
        <is>
          <t>Brooklyn</t>
        </is>
      </c>
      <c r="C9183" t="inlineStr">
        <is>
          <t>11216</t>
        </is>
      </c>
      <c r="D9183" t="inlineStr">
        <is>
          <t>Coffee/Tea</t>
        </is>
      </c>
      <c r="E9183" s="8" t="n">
        <v>46174</v>
      </c>
      <c r="F9183" t="inlineStr">
        <is>
          <t>Violations were cited in the following area(s).</t>
        </is>
      </c>
      <c r="G9183" t="inlineStr">
        <is>
          <t>08A</t>
        </is>
      </c>
      <c r="H9183" t="inlineStr">
        <is>
          <t>Establishment is not free of harborage or conditions conducive to rodents, insects or other pests.</t>
        </is>
      </c>
      <c r="I9183" t="inlineStr">
        <is>
          <t>Not Critical</t>
        </is>
      </c>
      <c r="J9183" t="n">
        <v>24</v>
      </c>
      <c r="L9183" s="9">
        <f>A9183&amp;"-"&amp;TEXT(E9183,"yyyymmdd")</f>
        <v/>
      </c>
    </row>
    <row r="9184">
      <c r="A9184" t="n">
        <v>50052865</v>
      </c>
      <c r="B9184" t="inlineStr">
        <is>
          <t>Manhattan</t>
        </is>
      </c>
      <c r="C9184" t="inlineStr">
        <is>
          <t>10018</t>
        </is>
      </c>
      <c r="D9184" t="inlineStr">
        <is>
          <t>American</t>
        </is>
      </c>
      <c r="E9184" s="8" t="n">
        <v>46174</v>
      </c>
      <c r="F9184" t="inlineStr">
        <is>
          <t>Violations were cited in the following area(s).</t>
        </is>
      </c>
      <c r="G9184" t="inlineStr">
        <is>
          <t>04H</t>
        </is>
      </c>
      <c r="H9184" t="inlineStr">
        <is>
          <t>Raw, cooked or prepared food is adulterated, contaminated, cross-contaminated, or not discarded in accordance with HACCP plan.</t>
        </is>
      </c>
      <c r="I9184" t="inlineStr">
        <is>
          <t>Critical</t>
        </is>
      </c>
      <c r="J9184" t="n">
        <v>28</v>
      </c>
      <c r="L9184" s="9">
        <f>A9184&amp;"-"&amp;TEXT(E9184,"yyyymmdd")</f>
        <v/>
      </c>
    </row>
    <row r="9185">
      <c r="A9185" t="n">
        <v>50052865</v>
      </c>
      <c r="B9185" t="inlineStr">
        <is>
          <t>Manhattan</t>
        </is>
      </c>
      <c r="C9185" t="inlineStr">
        <is>
          <t>10018</t>
        </is>
      </c>
      <c r="D9185" t="inlineStr">
        <is>
          <t>American</t>
        </is>
      </c>
      <c r="E9185" s="8" t="n">
        <v>46174</v>
      </c>
      <c r="F9185" t="inlineStr">
        <is>
          <t>Violations were cited in the following area(s).</t>
        </is>
      </c>
      <c r="G9185" t="inlineStr">
        <is>
          <t>04N</t>
        </is>
      </c>
      <c r="H9185" t="inlineStr">
        <is>
          <t>Filth flies or food/refuse/sewage associated with (FRSA) flies or other nuisance pests in establishment’s food and/or non-food areas. FRSA flies include house flies, blow flies, bottle flies, flesh flies, drain flies, Phorid flies and fruit flies.</t>
        </is>
      </c>
      <c r="I9185" t="inlineStr">
        <is>
          <t>Critical</t>
        </is>
      </c>
      <c r="J9185" t="n">
        <v>28</v>
      </c>
      <c r="L9185" s="9">
        <f>A9185&amp;"-"&amp;TEXT(E9185,"yyyymmdd")</f>
        <v/>
      </c>
    </row>
    <row r="9186">
      <c r="A9186" t="n">
        <v>50052865</v>
      </c>
      <c r="B9186" t="inlineStr">
        <is>
          <t>Manhattan</t>
        </is>
      </c>
      <c r="C9186" t="inlineStr">
        <is>
          <t>10018</t>
        </is>
      </c>
      <c r="D9186" t="inlineStr">
        <is>
          <t>American</t>
        </is>
      </c>
      <c r="E9186" s="8" t="n">
        <v>46174</v>
      </c>
      <c r="F9186" t="inlineStr">
        <is>
          <t>Violations were cited in the following area(s).</t>
        </is>
      </c>
      <c r="G9186" t="inlineStr">
        <is>
          <t>06C</t>
        </is>
      </c>
      <c r="H918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186" t="inlineStr">
        <is>
          <t>Critical</t>
        </is>
      </c>
      <c r="J9186" t="n">
        <v>28</v>
      </c>
      <c r="L9186" s="9">
        <f>A9186&amp;"-"&amp;TEXT(E9186,"yyyymmdd")</f>
        <v/>
      </c>
    </row>
    <row r="9187">
      <c r="A9187" t="n">
        <v>50052865</v>
      </c>
      <c r="B9187" t="inlineStr">
        <is>
          <t>Manhattan</t>
        </is>
      </c>
      <c r="C9187" t="inlineStr">
        <is>
          <t>10018</t>
        </is>
      </c>
      <c r="D9187" t="inlineStr">
        <is>
          <t>American</t>
        </is>
      </c>
      <c r="E9187" s="8" t="n">
        <v>46174</v>
      </c>
      <c r="F9187" t="inlineStr">
        <is>
          <t>Violations were cited in the following area(s).</t>
        </is>
      </c>
      <c r="G9187" t="inlineStr">
        <is>
          <t>08A</t>
        </is>
      </c>
      <c r="H9187" t="inlineStr">
        <is>
          <t>Establishment is not free of harborage or conditions conducive to rodents, insects or other pests.</t>
        </is>
      </c>
      <c r="I9187" t="inlineStr">
        <is>
          <t>Not Critical</t>
        </is>
      </c>
      <c r="J9187" t="n">
        <v>28</v>
      </c>
      <c r="L9187" s="9">
        <f>A9187&amp;"-"&amp;TEXT(E9187,"yyyymmdd")</f>
        <v/>
      </c>
    </row>
    <row r="9188">
      <c r="A9188" t="n">
        <v>50052865</v>
      </c>
      <c r="B9188" t="inlineStr">
        <is>
          <t>Manhattan</t>
        </is>
      </c>
      <c r="C9188" t="inlineStr">
        <is>
          <t>10018</t>
        </is>
      </c>
      <c r="D9188" t="inlineStr">
        <is>
          <t>American</t>
        </is>
      </c>
      <c r="E9188" s="8" t="n">
        <v>46174</v>
      </c>
      <c r="F9188" t="inlineStr">
        <is>
          <t>Violations were cited in the following area(s).</t>
        </is>
      </c>
      <c r="G9188" t="inlineStr">
        <is>
          <t>10F</t>
        </is>
      </c>
      <c r="H9188" t="inlineStr">
        <is>
          <t>Non-food contact surface or equipment made of unacceptable material, not kept clean, or not properly sealed, raised, spaced or movable to allow accessibility for cleaning on all sides, above and underneath the unit.</t>
        </is>
      </c>
      <c r="I9188" t="inlineStr">
        <is>
          <t>Not Critical</t>
        </is>
      </c>
      <c r="J9188" t="n">
        <v>28</v>
      </c>
      <c r="L9188" s="9">
        <f>A9188&amp;"-"&amp;TEXT(E9188,"yyyymmdd")</f>
        <v/>
      </c>
    </row>
    <row r="9189">
      <c r="A9189" t="n">
        <v>50056280</v>
      </c>
      <c r="B9189" t="inlineStr">
        <is>
          <t>Staten Island</t>
        </is>
      </c>
      <c r="C9189" t="inlineStr">
        <is>
          <t>10307</t>
        </is>
      </c>
      <c r="D9189" t="inlineStr">
        <is>
          <t>Pizza</t>
        </is>
      </c>
      <c r="E9189" s="8" t="n">
        <v>46174</v>
      </c>
      <c r="F9189" t="inlineStr">
        <is>
          <t>Violations were cited in the following area(s).</t>
        </is>
      </c>
      <c r="G9189" t="inlineStr">
        <is>
          <t>04N</t>
        </is>
      </c>
      <c r="H9189" t="inlineStr">
        <is>
          <t>Filth flies or food/refuse/sewage associated with (FRSA) flies or other nuisance pests in establishment’s food and/or non-food areas. FRSA flies include house flies, blow flies, bottle flies, flesh flies, drain flies, Phorid flies and fruit flies.</t>
        </is>
      </c>
      <c r="I9189" t="inlineStr">
        <is>
          <t>Critical</t>
        </is>
      </c>
      <c r="J9189" t="n">
        <v>10</v>
      </c>
      <c r="K9189" t="inlineStr">
        <is>
          <t>A</t>
        </is>
      </c>
      <c r="L9189" s="9">
        <f>A9189&amp;"-"&amp;TEXT(E9189,"yyyymmdd")</f>
        <v/>
      </c>
    </row>
    <row r="9190">
      <c r="A9190" t="n">
        <v>50056280</v>
      </c>
      <c r="B9190" t="inlineStr">
        <is>
          <t>Staten Island</t>
        </is>
      </c>
      <c r="C9190" t="inlineStr">
        <is>
          <t>10307</t>
        </is>
      </c>
      <c r="D9190" t="inlineStr">
        <is>
          <t>Pizza</t>
        </is>
      </c>
      <c r="E9190" s="8" t="n">
        <v>46174</v>
      </c>
      <c r="F9190" t="inlineStr">
        <is>
          <t>Violations were cited in the following area(s).</t>
        </is>
      </c>
      <c r="G9190" t="inlineStr">
        <is>
          <t>08A</t>
        </is>
      </c>
      <c r="H9190" t="inlineStr">
        <is>
          <t>Establishment is not free of harborage or conditions conducive to rodents, insects or other pests.</t>
        </is>
      </c>
      <c r="I9190" t="inlineStr">
        <is>
          <t>Not Critical</t>
        </is>
      </c>
      <c r="J9190" t="n">
        <v>10</v>
      </c>
      <c r="K9190" t="inlineStr">
        <is>
          <t>A</t>
        </is>
      </c>
      <c r="L9190" s="9">
        <f>A9190&amp;"-"&amp;TEXT(E9190,"yyyymmdd")</f>
        <v/>
      </c>
    </row>
    <row r="9191">
      <c r="A9191" t="n">
        <v>50057892</v>
      </c>
      <c r="B9191" t="inlineStr">
        <is>
          <t>Queens</t>
        </is>
      </c>
      <c r="C9191" t="inlineStr">
        <is>
          <t>11375</t>
        </is>
      </c>
      <c r="D9191" t="inlineStr">
        <is>
          <t>Other</t>
        </is>
      </c>
      <c r="E9191" s="8" t="n">
        <v>46174</v>
      </c>
      <c r="F9191" t="inlineStr">
        <is>
          <t>Violations were cited in the following area(s).</t>
        </is>
      </c>
      <c r="G9191" t="inlineStr">
        <is>
          <t>04A</t>
        </is>
      </c>
      <c r="H9191" t="inlineStr">
        <is>
          <t>Food Protection Certificate (FPC) not held by manager or supervisor of food operations.</t>
        </is>
      </c>
      <c r="I9191" t="inlineStr">
        <is>
          <t>Critical</t>
        </is>
      </c>
      <c r="J9191" t="n">
        <v>12</v>
      </c>
      <c r="K9191" t="inlineStr">
        <is>
          <t>A</t>
        </is>
      </c>
      <c r="L9191" s="9">
        <f>A9191&amp;"-"&amp;TEXT(E9191,"yyyymmdd")</f>
        <v/>
      </c>
    </row>
    <row r="9192">
      <c r="A9192" t="n">
        <v>50057892</v>
      </c>
      <c r="B9192" t="inlineStr">
        <is>
          <t>Queens</t>
        </is>
      </c>
      <c r="C9192" t="inlineStr">
        <is>
          <t>11375</t>
        </is>
      </c>
      <c r="D9192" t="inlineStr">
        <is>
          <t>Other</t>
        </is>
      </c>
      <c r="E9192" s="8" t="n">
        <v>46174</v>
      </c>
      <c r="F9192" t="inlineStr">
        <is>
          <t>Violations were cited in the following area(s).</t>
        </is>
      </c>
      <c r="G9192" t="inlineStr">
        <is>
          <t>10F</t>
        </is>
      </c>
      <c r="H9192" t="inlineStr">
        <is>
          <t>Non-food contact surface or equipment made of unacceptable material, not kept clean, or not properly sealed, raised, spaced or movable to allow accessibility for cleaning on all sides, above and underneath the unit.</t>
        </is>
      </c>
      <c r="I9192" t="inlineStr">
        <is>
          <t>Not Critical</t>
        </is>
      </c>
      <c r="J9192" t="n">
        <v>12</v>
      </c>
      <c r="K9192" t="inlineStr">
        <is>
          <t>A</t>
        </is>
      </c>
      <c r="L9192" s="9">
        <f>A9192&amp;"-"&amp;TEXT(E9192,"yyyymmdd")</f>
        <v/>
      </c>
    </row>
    <row r="9193">
      <c r="A9193" t="n">
        <v>50059232</v>
      </c>
      <c r="B9193" t="inlineStr">
        <is>
          <t>Bronx</t>
        </is>
      </c>
      <c r="C9193" t="inlineStr">
        <is>
          <t>10458</t>
        </is>
      </c>
      <c r="D9193" t="inlineStr">
        <is>
          <t>American</t>
        </is>
      </c>
      <c r="E9193" s="8" t="n">
        <v>46174</v>
      </c>
      <c r="F9193" t="inlineStr">
        <is>
          <t>Violations were cited in the following area(s).</t>
        </is>
      </c>
      <c r="G9193" t="inlineStr">
        <is>
          <t>06D</t>
        </is>
      </c>
      <c r="H9193" t="inlineStr">
        <is>
          <t>Food contact surface not properly washed, rinsed and sanitized after each use and following any activity when contamination may have occurred.</t>
        </is>
      </c>
      <c r="I9193" t="inlineStr">
        <is>
          <t>Critical</t>
        </is>
      </c>
      <c r="J9193" t="n">
        <v>5</v>
      </c>
      <c r="K9193" t="inlineStr">
        <is>
          <t>A</t>
        </is>
      </c>
      <c r="L9193" s="9">
        <f>A9193&amp;"-"&amp;TEXT(E9193,"yyyymmdd")</f>
        <v/>
      </c>
    </row>
    <row r="9194">
      <c r="A9194" t="n">
        <v>50071256</v>
      </c>
      <c r="B9194" t="inlineStr">
        <is>
          <t>Brooklyn</t>
        </is>
      </c>
      <c r="C9194" t="inlineStr">
        <is>
          <t>11221</t>
        </is>
      </c>
      <c r="D9194" t="inlineStr">
        <is>
          <t>Latin American</t>
        </is>
      </c>
      <c r="E9194" s="8" t="n">
        <v>46174</v>
      </c>
      <c r="F9194" t="inlineStr">
        <is>
          <t>Violations were cited in the following area(s).</t>
        </is>
      </c>
      <c r="G9194" t="inlineStr">
        <is>
          <t>02G</t>
        </is>
      </c>
      <c r="H9194" t="inlineStr">
        <is>
          <t>Cold TCS food item held above 41 °F; smoked or processed fish held above 38 °F; intact raw eggs held above 45 °F; or reduced oxygen packaged (ROP) TCS foods held above required temperatures except during active necessary preparation.</t>
        </is>
      </c>
      <c r="I9194" t="inlineStr">
        <is>
          <t>Critical</t>
        </is>
      </c>
      <c r="J9194" t="n">
        <v>13</v>
      </c>
      <c r="K9194" t="inlineStr">
        <is>
          <t>A</t>
        </is>
      </c>
      <c r="L9194" s="9">
        <f>A9194&amp;"-"&amp;TEXT(E9194,"yyyymmdd")</f>
        <v/>
      </c>
    </row>
    <row r="9195">
      <c r="A9195" t="n">
        <v>50071256</v>
      </c>
      <c r="B9195" t="inlineStr">
        <is>
          <t>Brooklyn</t>
        </is>
      </c>
      <c r="C9195" t="inlineStr">
        <is>
          <t>11221</t>
        </is>
      </c>
      <c r="D9195" t="inlineStr">
        <is>
          <t>Latin American</t>
        </is>
      </c>
      <c r="E9195" s="8" t="n">
        <v>46174</v>
      </c>
      <c r="F9195" t="inlineStr">
        <is>
          <t>Violations were cited in the following area(s).</t>
        </is>
      </c>
      <c r="G9195" t="inlineStr">
        <is>
          <t>10F</t>
        </is>
      </c>
      <c r="H9195" t="inlineStr">
        <is>
          <t>Non-food contact surface or equipment made of unacceptable material, not kept clean, or not properly sealed, raised, spaced or movable to allow accessibility for cleaning on all sides, above and underneath the unit.</t>
        </is>
      </c>
      <c r="I9195" t="inlineStr">
        <is>
          <t>Not Critical</t>
        </is>
      </c>
      <c r="J9195" t="n">
        <v>13</v>
      </c>
      <c r="K9195" t="inlineStr">
        <is>
          <t>A</t>
        </is>
      </c>
      <c r="L9195" s="9">
        <f>A9195&amp;"-"&amp;TEXT(E9195,"yyyymmdd")</f>
        <v/>
      </c>
    </row>
    <row r="9196">
      <c r="A9196" t="n">
        <v>50072002</v>
      </c>
      <c r="B9196" t="inlineStr">
        <is>
          <t>Manhattan</t>
        </is>
      </c>
      <c r="C9196" t="inlineStr">
        <is>
          <t>10002</t>
        </is>
      </c>
      <c r="D9196" t="inlineStr">
        <is>
          <t>American</t>
        </is>
      </c>
      <c r="E9196" s="8" t="n">
        <v>46174</v>
      </c>
      <c r="F9196" t="inlineStr">
        <is>
          <t>Violations were cited in the following area(s).</t>
        </is>
      </c>
      <c r="G9196" t="inlineStr">
        <is>
          <t>06E</t>
        </is>
      </c>
      <c r="H9196" t="inlineStr">
        <is>
          <t>Sanitized equipment or utensil, including in-use food dispensing utensil, improperly used or stored.</t>
        </is>
      </c>
      <c r="I9196" t="inlineStr">
        <is>
          <t>Critical</t>
        </is>
      </c>
      <c r="J9196" t="n">
        <v>13</v>
      </c>
      <c r="L9196" s="9">
        <f>A9196&amp;"-"&amp;TEXT(E9196,"yyyymmdd")</f>
        <v/>
      </c>
    </row>
    <row r="9197">
      <c r="A9197" t="n">
        <v>50072002</v>
      </c>
      <c r="B9197" t="inlineStr">
        <is>
          <t>Manhattan</t>
        </is>
      </c>
      <c r="C9197" t="inlineStr">
        <is>
          <t>10002</t>
        </is>
      </c>
      <c r="D9197" t="inlineStr">
        <is>
          <t>American</t>
        </is>
      </c>
      <c r="E9197" s="8" t="n">
        <v>46174</v>
      </c>
      <c r="F9197" t="inlineStr">
        <is>
          <t>Violations were cited in the following area(s).</t>
        </is>
      </c>
      <c r="G9197" t="inlineStr">
        <is>
          <t>08A</t>
        </is>
      </c>
      <c r="H9197" t="inlineStr">
        <is>
          <t>Establishment is not free of harborage or conditions conducive to rodents, insects or other pests.</t>
        </is>
      </c>
      <c r="I9197" t="inlineStr">
        <is>
          <t>Not Critical</t>
        </is>
      </c>
      <c r="J9197" t="n">
        <v>13</v>
      </c>
      <c r="L9197" s="9">
        <f>A9197&amp;"-"&amp;TEXT(E9197,"yyyymmdd")</f>
        <v/>
      </c>
    </row>
    <row r="9198">
      <c r="A9198" t="n">
        <v>50072002</v>
      </c>
      <c r="B9198" t="inlineStr">
        <is>
          <t>Manhattan</t>
        </is>
      </c>
      <c r="C9198" t="inlineStr">
        <is>
          <t>10002</t>
        </is>
      </c>
      <c r="D9198" t="inlineStr">
        <is>
          <t>American</t>
        </is>
      </c>
      <c r="E9198" s="8" t="n">
        <v>46174</v>
      </c>
      <c r="F9198" t="inlineStr">
        <is>
          <t>Violations were cited in the following area(s).</t>
        </is>
      </c>
      <c r="G9198" t="inlineStr">
        <is>
          <t>09C</t>
        </is>
      </c>
      <c r="H9198" t="inlineStr">
        <is>
          <t>Design, construction, materials used or maintenance of food contact surface improper. Surface not easily cleanable, sanitized and maintained.</t>
        </is>
      </c>
      <c r="I9198" t="inlineStr">
        <is>
          <t>Not Critical</t>
        </is>
      </c>
      <c r="J9198" t="n">
        <v>13</v>
      </c>
      <c r="L9198" s="9">
        <f>A9198&amp;"-"&amp;TEXT(E9198,"yyyymmdd")</f>
        <v/>
      </c>
    </row>
    <row r="9199">
      <c r="A9199" t="n">
        <v>50072002</v>
      </c>
      <c r="B9199" t="inlineStr">
        <is>
          <t>Manhattan</t>
        </is>
      </c>
      <c r="C9199" t="inlineStr">
        <is>
          <t>10002</t>
        </is>
      </c>
      <c r="D9199" t="inlineStr">
        <is>
          <t>American</t>
        </is>
      </c>
      <c r="E9199" s="8" t="n">
        <v>46174</v>
      </c>
      <c r="F9199" t="inlineStr">
        <is>
          <t>Violations were cited in the following area(s).</t>
        </is>
      </c>
      <c r="G9199" t="inlineStr">
        <is>
          <t>10F</t>
        </is>
      </c>
      <c r="H9199" t="inlineStr">
        <is>
          <t>Non-food contact surface or equipment made of unacceptable material, not kept clean, or not properly sealed, raised, spaced or movable to allow accessibility for cleaning on all sides, above and underneath the unit.</t>
        </is>
      </c>
      <c r="I9199" t="inlineStr">
        <is>
          <t>Not Critical</t>
        </is>
      </c>
      <c r="J9199" t="n">
        <v>13</v>
      </c>
      <c r="L9199" s="9">
        <f>A9199&amp;"-"&amp;TEXT(E9199,"yyyymmdd")</f>
        <v/>
      </c>
    </row>
    <row r="9200">
      <c r="A9200" t="n">
        <v>50072210</v>
      </c>
      <c r="B9200" t="inlineStr">
        <is>
          <t>Bronx</t>
        </is>
      </c>
      <c r="C9200" t="inlineStr">
        <is>
          <t>10465</t>
        </is>
      </c>
      <c r="D9200" t="inlineStr">
        <is>
          <t>Sandwiches</t>
        </is>
      </c>
      <c r="E9200" s="8" t="n">
        <v>46174</v>
      </c>
      <c r="F9200" t="inlineStr">
        <is>
          <t>Violations were cited in the following area(s).</t>
        </is>
      </c>
      <c r="G9200" t="inlineStr">
        <is>
          <t>02G</t>
        </is>
      </c>
      <c r="H9200" t="inlineStr">
        <is>
          <t>Cold TCS food item held above 41 °F; smoked or processed fish held above 38 °F; intact raw eggs held above 45 °F; or reduced oxygen packaged (ROP) TCS foods held above required temperatures except during active necessary preparation.</t>
        </is>
      </c>
      <c r="I9200" t="inlineStr">
        <is>
          <t>Critical</t>
        </is>
      </c>
      <c r="J9200" t="n">
        <v>12</v>
      </c>
      <c r="K9200" t="inlineStr">
        <is>
          <t>A</t>
        </is>
      </c>
      <c r="L9200" s="9">
        <f>A9200&amp;"-"&amp;TEXT(E9200,"yyyymmdd")</f>
        <v/>
      </c>
    </row>
    <row r="9201">
      <c r="A9201" t="n">
        <v>50072210</v>
      </c>
      <c r="B9201" t="inlineStr">
        <is>
          <t>Bronx</t>
        </is>
      </c>
      <c r="C9201" t="inlineStr">
        <is>
          <t>10465</t>
        </is>
      </c>
      <c r="D9201" t="inlineStr">
        <is>
          <t>Sandwiches</t>
        </is>
      </c>
      <c r="E9201" s="8" t="n">
        <v>46174</v>
      </c>
      <c r="F9201" t="inlineStr">
        <is>
          <t>Violations were cited in the following area(s).</t>
        </is>
      </c>
      <c r="G9201" t="inlineStr">
        <is>
          <t>06C</t>
        </is>
      </c>
      <c r="H920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201" t="inlineStr">
        <is>
          <t>Critical</t>
        </is>
      </c>
      <c r="J9201" t="n">
        <v>12</v>
      </c>
      <c r="K9201" t="inlineStr">
        <is>
          <t>A</t>
        </is>
      </c>
      <c r="L9201" s="9">
        <f>A9201&amp;"-"&amp;TEXT(E9201,"yyyymmdd")</f>
        <v/>
      </c>
    </row>
    <row r="9202">
      <c r="A9202" t="n">
        <v>50073053</v>
      </c>
      <c r="B9202" t="inlineStr">
        <is>
          <t>Brooklyn</t>
        </is>
      </c>
      <c r="C9202" t="inlineStr">
        <is>
          <t>11207</t>
        </is>
      </c>
      <c r="D9202" t="inlineStr">
        <is>
          <t>Pizza</t>
        </is>
      </c>
      <c r="E9202" s="8" t="n">
        <v>46174</v>
      </c>
      <c r="F9202" t="inlineStr">
        <is>
          <t>Violations were cited in the following area(s).</t>
        </is>
      </c>
      <c r="G9202" t="inlineStr">
        <is>
          <t>02B</t>
        </is>
      </c>
      <c r="H9202" t="inlineStr">
        <is>
          <t>Hot TCS food item not held at or above 140 °F.</t>
        </is>
      </c>
      <c r="I9202" t="inlineStr">
        <is>
          <t>Critical</t>
        </is>
      </c>
      <c r="J9202" t="n">
        <v>62</v>
      </c>
      <c r="L9202" s="9">
        <f>A9202&amp;"-"&amp;TEXT(E9202,"yyyymmdd")</f>
        <v/>
      </c>
    </row>
    <row r="9203">
      <c r="A9203" t="n">
        <v>50073053</v>
      </c>
      <c r="B9203" t="inlineStr">
        <is>
          <t>Brooklyn</t>
        </is>
      </c>
      <c r="C9203" t="inlineStr">
        <is>
          <t>11207</t>
        </is>
      </c>
      <c r="D9203" t="inlineStr">
        <is>
          <t>Pizza</t>
        </is>
      </c>
      <c r="E9203" s="8" t="n">
        <v>46174</v>
      </c>
      <c r="F9203" t="inlineStr">
        <is>
          <t>Violations were cited in the following area(s).</t>
        </is>
      </c>
      <c r="G9203" t="inlineStr">
        <is>
          <t>02G</t>
        </is>
      </c>
      <c r="H9203" t="inlineStr">
        <is>
          <t>Cold TCS food item held above 41 °F; smoked or processed fish held above 38 °F; intact raw eggs held above 45 °F; or reduced oxygen packaged (ROP) TCS foods held above required temperatures except during active necessary preparation.</t>
        </is>
      </c>
      <c r="I9203" t="inlineStr">
        <is>
          <t>Critical</t>
        </is>
      </c>
      <c r="J9203" t="n">
        <v>62</v>
      </c>
      <c r="L9203" s="9">
        <f>A9203&amp;"-"&amp;TEXT(E9203,"yyyymmdd")</f>
        <v/>
      </c>
    </row>
    <row r="9204">
      <c r="A9204" t="n">
        <v>50073053</v>
      </c>
      <c r="B9204" t="inlineStr">
        <is>
          <t>Brooklyn</t>
        </is>
      </c>
      <c r="C9204" t="inlineStr">
        <is>
          <t>11207</t>
        </is>
      </c>
      <c r="D9204" t="inlineStr">
        <is>
          <t>Pizza</t>
        </is>
      </c>
      <c r="E9204" s="8" t="n">
        <v>46174</v>
      </c>
      <c r="F9204" t="inlineStr">
        <is>
          <t>Violations were cited in the following area(s).</t>
        </is>
      </c>
      <c r="G9204" t="inlineStr">
        <is>
          <t>04M</t>
        </is>
      </c>
      <c r="H9204" t="inlineStr">
        <is>
          <t>Live roaches in facility's food or non-food area.</t>
        </is>
      </c>
      <c r="I9204" t="inlineStr">
        <is>
          <t>Critical</t>
        </is>
      </c>
      <c r="J9204" t="n">
        <v>62</v>
      </c>
      <c r="L9204" s="9">
        <f>A9204&amp;"-"&amp;TEXT(E9204,"yyyymmdd")</f>
        <v/>
      </c>
    </row>
    <row r="9205">
      <c r="A9205" t="n">
        <v>50073053</v>
      </c>
      <c r="B9205" t="inlineStr">
        <is>
          <t>Brooklyn</t>
        </is>
      </c>
      <c r="C9205" t="inlineStr">
        <is>
          <t>11207</t>
        </is>
      </c>
      <c r="D9205" t="inlineStr">
        <is>
          <t>Pizza</t>
        </is>
      </c>
      <c r="E9205" s="8" t="n">
        <v>46174</v>
      </c>
      <c r="F9205" t="inlineStr">
        <is>
          <t>Violations were cited in the following area(s).</t>
        </is>
      </c>
      <c r="G9205" t="inlineStr">
        <is>
          <t>05D</t>
        </is>
      </c>
      <c r="H920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205" t="inlineStr">
        <is>
          <t>Critical</t>
        </is>
      </c>
      <c r="J9205" t="n">
        <v>62</v>
      </c>
      <c r="L9205" s="9">
        <f>A9205&amp;"-"&amp;TEXT(E9205,"yyyymmdd")</f>
        <v/>
      </c>
    </row>
    <row r="9206">
      <c r="A9206" t="n">
        <v>50073053</v>
      </c>
      <c r="B9206" t="inlineStr">
        <is>
          <t>Brooklyn</t>
        </is>
      </c>
      <c r="C9206" t="inlineStr">
        <is>
          <t>11207</t>
        </is>
      </c>
      <c r="D9206" t="inlineStr">
        <is>
          <t>Pizza</t>
        </is>
      </c>
      <c r="E9206" s="8" t="n">
        <v>46174</v>
      </c>
      <c r="F9206" t="inlineStr">
        <is>
          <t>Violations were cited in the following area(s).</t>
        </is>
      </c>
      <c r="G9206" t="inlineStr">
        <is>
          <t>06D</t>
        </is>
      </c>
      <c r="H9206" t="inlineStr">
        <is>
          <t>Food contact surface not properly washed, rinsed and sanitized after each use and following any activity when contamination may have occurred.</t>
        </is>
      </c>
      <c r="I9206" t="inlineStr">
        <is>
          <t>Critical</t>
        </is>
      </c>
      <c r="J9206" t="n">
        <v>62</v>
      </c>
      <c r="L9206" s="9">
        <f>A9206&amp;"-"&amp;TEXT(E9206,"yyyymmdd")</f>
        <v/>
      </c>
    </row>
    <row r="9207">
      <c r="A9207" t="n">
        <v>50073053</v>
      </c>
      <c r="B9207" t="inlineStr">
        <is>
          <t>Brooklyn</t>
        </is>
      </c>
      <c r="C9207" t="inlineStr">
        <is>
          <t>11207</t>
        </is>
      </c>
      <c r="D9207" t="inlineStr">
        <is>
          <t>Pizza</t>
        </is>
      </c>
      <c r="E9207" s="8" t="n">
        <v>46174</v>
      </c>
      <c r="F9207" t="inlineStr">
        <is>
          <t>Violations were cited in the following area(s).</t>
        </is>
      </c>
      <c r="G9207" t="inlineStr">
        <is>
          <t>08A</t>
        </is>
      </c>
      <c r="H9207" t="inlineStr">
        <is>
          <t>Establishment is not free of harborage or conditions conducive to rodents, insects or other pests.</t>
        </is>
      </c>
      <c r="I9207" t="inlineStr">
        <is>
          <t>Not Critical</t>
        </is>
      </c>
      <c r="J9207" t="n">
        <v>62</v>
      </c>
      <c r="L9207" s="9">
        <f>A9207&amp;"-"&amp;TEXT(E9207,"yyyymmdd")</f>
        <v/>
      </c>
    </row>
    <row r="9208">
      <c r="A9208" t="n">
        <v>50073053</v>
      </c>
      <c r="B9208" t="inlineStr">
        <is>
          <t>Brooklyn</t>
        </is>
      </c>
      <c r="C9208" t="inlineStr">
        <is>
          <t>11207</t>
        </is>
      </c>
      <c r="D9208" t="inlineStr">
        <is>
          <t>Pizza</t>
        </is>
      </c>
      <c r="E9208" s="8" t="n">
        <v>46174</v>
      </c>
      <c r="F9208" t="inlineStr">
        <is>
          <t>Violations were cited in the following area(s).</t>
        </is>
      </c>
      <c r="G9208" t="inlineStr">
        <is>
          <t>28-06</t>
        </is>
      </c>
      <c r="H9208" t="inlineStr">
        <is>
          <t>Contract with a pest management professional not in place. Record of extermination activities not kept on premises.</t>
        </is>
      </c>
      <c r="I9208" t="inlineStr">
        <is>
          <t>Not Critical</t>
        </is>
      </c>
      <c r="J9208" t="n">
        <v>62</v>
      </c>
      <c r="L9208" s="9">
        <f>A9208&amp;"-"&amp;TEXT(E9208,"yyyymmdd")</f>
        <v/>
      </c>
    </row>
    <row r="9209">
      <c r="A9209" t="n">
        <v>50073745</v>
      </c>
      <c r="B9209" t="inlineStr">
        <is>
          <t>Queens</t>
        </is>
      </c>
      <c r="C9209" t="inlineStr">
        <is>
          <t>11432</t>
        </is>
      </c>
      <c r="D9209" t="inlineStr">
        <is>
          <t>Tex-Mex</t>
        </is>
      </c>
      <c r="E9209" s="8" t="n">
        <v>46174</v>
      </c>
      <c r="F9209" t="inlineStr">
        <is>
          <t>Violations were cited in the following area(s).</t>
        </is>
      </c>
      <c r="G9209" t="inlineStr">
        <is>
          <t>06D</t>
        </is>
      </c>
      <c r="H9209" t="inlineStr">
        <is>
          <t>Food contact surface not properly washed, rinsed and sanitized after each use and following any activity when contamination may have occurred.</t>
        </is>
      </c>
      <c r="I9209" t="inlineStr">
        <is>
          <t>Critical</t>
        </is>
      </c>
      <c r="J9209" t="n">
        <v>8</v>
      </c>
      <c r="K9209" t="inlineStr">
        <is>
          <t>A</t>
        </is>
      </c>
      <c r="L9209" s="9">
        <f>A9209&amp;"-"&amp;TEXT(E9209,"yyyymmdd")</f>
        <v/>
      </c>
    </row>
    <row r="9210">
      <c r="A9210" t="n">
        <v>50073745</v>
      </c>
      <c r="B9210" t="inlineStr">
        <is>
          <t>Queens</t>
        </is>
      </c>
      <c r="C9210" t="inlineStr">
        <is>
          <t>11432</t>
        </is>
      </c>
      <c r="D9210" t="inlineStr">
        <is>
          <t>Tex-Mex</t>
        </is>
      </c>
      <c r="E9210" s="8" t="n">
        <v>46174</v>
      </c>
      <c r="F9210" t="inlineStr">
        <is>
          <t>Violations were cited in the following area(s).</t>
        </is>
      </c>
      <c r="G9210" t="inlineStr">
        <is>
          <t>10F</t>
        </is>
      </c>
      <c r="H9210" t="inlineStr">
        <is>
          <t>Non-food contact surface or equipment made of unacceptable material, not kept clean, or not properly sealed, raised, spaced or movable to allow accessibility for cleaning on all sides, above and underneath the unit.</t>
        </is>
      </c>
      <c r="I9210" t="inlineStr">
        <is>
          <t>Not Critical</t>
        </is>
      </c>
      <c r="J9210" t="n">
        <v>8</v>
      </c>
      <c r="K9210" t="inlineStr">
        <is>
          <t>A</t>
        </is>
      </c>
      <c r="L9210" s="9">
        <f>A9210&amp;"-"&amp;TEXT(E9210,"yyyymmdd")</f>
        <v/>
      </c>
    </row>
    <row r="9211">
      <c r="A9211" t="n">
        <v>50075411</v>
      </c>
      <c r="B9211" t="inlineStr">
        <is>
          <t>Manhattan</t>
        </is>
      </c>
      <c r="C9211" t="inlineStr">
        <is>
          <t>10075</t>
        </is>
      </c>
      <c r="D9211" t="inlineStr">
        <is>
          <t>Japanese</t>
        </is>
      </c>
      <c r="E9211" s="8" t="n">
        <v>46174</v>
      </c>
      <c r="F9211" t="inlineStr">
        <is>
          <t>Violations were cited in the following area(s).</t>
        </is>
      </c>
      <c r="G9211" t="inlineStr">
        <is>
          <t>06F</t>
        </is>
      </c>
      <c r="H9211" t="inlineStr">
        <is>
          <t>Wiping cloths not stored clean and dry, or in a sanitizing solution, between uses.</t>
        </is>
      </c>
      <c r="I9211" t="inlineStr">
        <is>
          <t>Critical</t>
        </is>
      </c>
      <c r="J9211" t="n">
        <v>13</v>
      </c>
      <c r="K9211" t="inlineStr">
        <is>
          <t>A</t>
        </is>
      </c>
      <c r="L9211" s="9">
        <f>A9211&amp;"-"&amp;TEXT(E9211,"yyyymmdd")</f>
        <v/>
      </c>
    </row>
    <row r="9212">
      <c r="A9212" t="n">
        <v>50075411</v>
      </c>
      <c r="B9212" t="inlineStr">
        <is>
          <t>Manhattan</t>
        </is>
      </c>
      <c r="C9212" t="inlineStr">
        <is>
          <t>10075</t>
        </is>
      </c>
      <c r="D9212" t="inlineStr">
        <is>
          <t>Japanese</t>
        </is>
      </c>
      <c r="E9212" s="8" t="n">
        <v>46174</v>
      </c>
      <c r="F9212" t="inlineStr">
        <is>
          <t>Violations were cited in the following area(s).</t>
        </is>
      </c>
      <c r="G9212" t="inlineStr">
        <is>
          <t>10F</t>
        </is>
      </c>
      <c r="H9212" t="inlineStr">
        <is>
          <t>Non-food contact surface or equipment made of unacceptable material, not kept clean, or not properly sealed, raised, spaced or movable to allow accessibility for cleaning on all sides, above and underneath the unit.</t>
        </is>
      </c>
      <c r="I9212" t="inlineStr">
        <is>
          <t>Not Critical</t>
        </is>
      </c>
      <c r="J9212" t="n">
        <v>13</v>
      </c>
      <c r="K9212" t="inlineStr">
        <is>
          <t>A</t>
        </is>
      </c>
      <c r="L9212" s="9">
        <f>A9212&amp;"-"&amp;TEXT(E9212,"yyyymmdd")</f>
        <v/>
      </c>
    </row>
    <row r="9213">
      <c r="A9213" t="n">
        <v>50075411</v>
      </c>
      <c r="B9213" t="inlineStr">
        <is>
          <t>Manhattan</t>
        </is>
      </c>
      <c r="C9213" t="inlineStr">
        <is>
          <t>10075</t>
        </is>
      </c>
      <c r="D9213" t="inlineStr">
        <is>
          <t>Japanese</t>
        </is>
      </c>
      <c r="E9213" s="8" t="n">
        <v>46174</v>
      </c>
      <c r="F9213" t="inlineStr">
        <is>
          <t>Violations were cited in the following area(s).</t>
        </is>
      </c>
      <c r="G9213" t="inlineStr">
        <is>
          <t>10G</t>
        </is>
      </c>
      <c r="H9213" t="inlineStr">
        <is>
          <t>Dishwashing and ware washing: Cleaning and sanitizing of tableware, including dishes, utensils, and equipment deficient.</t>
        </is>
      </c>
      <c r="I9213" t="inlineStr">
        <is>
          <t>Not Critical</t>
        </is>
      </c>
      <c r="J9213" t="n">
        <v>13</v>
      </c>
      <c r="K9213" t="inlineStr">
        <is>
          <t>A</t>
        </is>
      </c>
      <c r="L9213" s="9">
        <f>A9213&amp;"-"&amp;TEXT(E9213,"yyyymmdd")</f>
        <v/>
      </c>
    </row>
    <row r="9214">
      <c r="A9214" t="n">
        <v>50078012</v>
      </c>
      <c r="B9214" t="inlineStr">
        <is>
          <t>Brooklyn</t>
        </is>
      </c>
      <c r="C9214" t="inlineStr">
        <is>
          <t>11209</t>
        </is>
      </c>
      <c r="D9214" t="inlineStr">
        <is>
          <t>American</t>
        </is>
      </c>
      <c r="E9214" s="8" t="n">
        <v>46174</v>
      </c>
      <c r="F9214" t="inlineStr">
        <is>
          <t>Violations were cited in the following area(s).</t>
        </is>
      </c>
      <c r="G9214" t="inlineStr">
        <is>
          <t>08B</t>
        </is>
      </c>
      <c r="H9214"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9214" t="inlineStr">
        <is>
          <t>Not Critical</t>
        </is>
      </c>
      <c r="J9214" t="n">
        <v>2</v>
      </c>
      <c r="K9214" t="inlineStr">
        <is>
          <t>A</t>
        </is>
      </c>
      <c r="L9214" s="9">
        <f>A9214&amp;"-"&amp;TEXT(E9214,"yyyymmdd")</f>
        <v/>
      </c>
    </row>
    <row r="9215">
      <c r="A9215" t="n">
        <v>50081605</v>
      </c>
      <c r="B9215" t="inlineStr">
        <is>
          <t>Manhattan</t>
        </is>
      </c>
      <c r="C9215" t="inlineStr">
        <is>
          <t>10075</t>
        </is>
      </c>
      <c r="D9215" t="inlineStr">
        <is>
          <t>Coffee/Tea</t>
        </is>
      </c>
      <c r="E9215" s="8" t="n">
        <v>46174</v>
      </c>
      <c r="F9215" t="inlineStr">
        <is>
          <t>Violations were cited in the following area(s).</t>
        </is>
      </c>
      <c r="G9215" t="inlineStr">
        <is>
          <t>02G</t>
        </is>
      </c>
      <c r="H9215" t="inlineStr">
        <is>
          <t>Cold TCS food item held above 41 °F; smoked or processed fish held above 38 °F; intact raw eggs held above 45 °F; or reduced oxygen packaged (ROP) TCS foods held above required temperatures except during active necessary preparation.</t>
        </is>
      </c>
      <c r="I9215" t="inlineStr">
        <is>
          <t>Critical</t>
        </is>
      </c>
      <c r="J9215" t="n">
        <v>22</v>
      </c>
      <c r="L9215" s="9">
        <f>A9215&amp;"-"&amp;TEXT(E9215,"yyyymmdd")</f>
        <v/>
      </c>
    </row>
    <row r="9216">
      <c r="A9216" t="n">
        <v>50081605</v>
      </c>
      <c r="B9216" t="inlineStr">
        <is>
          <t>Manhattan</t>
        </is>
      </c>
      <c r="C9216" t="inlineStr">
        <is>
          <t>10075</t>
        </is>
      </c>
      <c r="D9216" t="inlineStr">
        <is>
          <t>Coffee/Tea</t>
        </is>
      </c>
      <c r="E9216" s="8" t="n">
        <v>46174</v>
      </c>
      <c r="F9216" t="inlineStr">
        <is>
          <t>Violations were cited in the following area(s).</t>
        </is>
      </c>
      <c r="G9216" t="inlineStr">
        <is>
          <t>06A</t>
        </is>
      </c>
      <c r="H9216" t="inlineStr">
        <is>
          <t>Personal cleanliness is inadequate. Outer garment soiled with possible contaminant. Effective hair restraint not worn where required. Jewelry worn on hands or arms. Fingernail polish worn or fingernails not kept clean and trimmed.</t>
        </is>
      </c>
      <c r="I9216" t="inlineStr">
        <is>
          <t>Critical</t>
        </is>
      </c>
      <c r="J9216" t="n">
        <v>22</v>
      </c>
      <c r="L9216" s="9">
        <f>A9216&amp;"-"&amp;TEXT(E9216,"yyyymmdd")</f>
        <v/>
      </c>
    </row>
    <row r="9217">
      <c r="A9217" t="n">
        <v>50081605</v>
      </c>
      <c r="B9217" t="inlineStr">
        <is>
          <t>Manhattan</t>
        </is>
      </c>
      <c r="C9217" t="inlineStr">
        <is>
          <t>10075</t>
        </is>
      </c>
      <c r="D9217" t="inlineStr">
        <is>
          <t>Coffee/Tea</t>
        </is>
      </c>
      <c r="E9217" s="8" t="n">
        <v>46174</v>
      </c>
      <c r="F9217" t="inlineStr">
        <is>
          <t>Violations were cited in the following area(s).</t>
        </is>
      </c>
      <c r="G9217" t="inlineStr">
        <is>
          <t>10B</t>
        </is>
      </c>
      <c r="H9217" t="inlineStr">
        <is>
          <t>Anti-siphonage or back-flow prevention device not provided where required; equipment or floor not properly drained; sewage disposal system in disrepair or not functioning properly. Condensation or liquid waste improperly disposed of.</t>
        </is>
      </c>
      <c r="I9217" t="inlineStr">
        <is>
          <t>Not Critical</t>
        </is>
      </c>
      <c r="J9217" t="n">
        <v>22</v>
      </c>
      <c r="L9217" s="9">
        <f>A9217&amp;"-"&amp;TEXT(E9217,"yyyymmdd")</f>
        <v/>
      </c>
    </row>
    <row r="9218">
      <c r="A9218" t="n">
        <v>50081605</v>
      </c>
      <c r="B9218" t="inlineStr">
        <is>
          <t>Manhattan</t>
        </is>
      </c>
      <c r="C9218" t="inlineStr">
        <is>
          <t>10075</t>
        </is>
      </c>
      <c r="D9218" t="inlineStr">
        <is>
          <t>Coffee/Tea</t>
        </is>
      </c>
      <c r="E9218" s="8" t="n">
        <v>46174</v>
      </c>
      <c r="F9218" t="inlineStr">
        <is>
          <t>Violations were cited in the following area(s).</t>
        </is>
      </c>
      <c r="G9218" t="inlineStr">
        <is>
          <t>10F</t>
        </is>
      </c>
      <c r="H9218" t="inlineStr">
        <is>
          <t>Non-food contact surface or equipment made of unacceptable material, not kept clean, or not properly sealed, raised, spaced or movable to allow accessibility for cleaning on all sides, above and underneath the unit.</t>
        </is>
      </c>
      <c r="I9218" t="inlineStr">
        <is>
          <t>Not Critical</t>
        </is>
      </c>
      <c r="J9218" t="n">
        <v>22</v>
      </c>
      <c r="L9218" s="9">
        <f>A9218&amp;"-"&amp;TEXT(E9218,"yyyymmdd")</f>
        <v/>
      </c>
    </row>
    <row r="9219">
      <c r="A9219" t="n">
        <v>50081649</v>
      </c>
      <c r="B9219" t="inlineStr">
        <is>
          <t>Brooklyn</t>
        </is>
      </c>
      <c r="C9219" t="inlineStr">
        <is>
          <t>11222</t>
        </is>
      </c>
      <c r="D9219" t="inlineStr">
        <is>
          <t>Pizza</t>
        </is>
      </c>
      <c r="E9219" s="8" t="n">
        <v>46174</v>
      </c>
      <c r="F9219" t="inlineStr">
        <is>
          <t>Violations were cited in the following area(s).</t>
        </is>
      </c>
      <c r="G9219" t="inlineStr">
        <is>
          <t>04L</t>
        </is>
      </c>
      <c r="H9219" t="inlineStr">
        <is>
          <t>Evidence of mice or live mice in establishment's food or non-food areas.</t>
        </is>
      </c>
      <c r="I9219" t="inlineStr">
        <is>
          <t>Critical</t>
        </is>
      </c>
      <c r="J9219" t="n">
        <v>20</v>
      </c>
      <c r="L9219" s="9">
        <f>A9219&amp;"-"&amp;TEXT(E9219,"yyyymmdd")</f>
        <v/>
      </c>
    </row>
    <row r="9220">
      <c r="A9220" t="n">
        <v>50081649</v>
      </c>
      <c r="B9220" t="inlineStr">
        <is>
          <t>Brooklyn</t>
        </is>
      </c>
      <c r="C9220" t="inlineStr">
        <is>
          <t>11222</t>
        </is>
      </c>
      <c r="D9220" t="inlineStr">
        <is>
          <t>Pizza</t>
        </is>
      </c>
      <c r="E9220" s="8" t="n">
        <v>46174</v>
      </c>
      <c r="F9220" t="inlineStr">
        <is>
          <t>Violations were cited in the following area(s).</t>
        </is>
      </c>
      <c r="G9220" t="inlineStr">
        <is>
          <t>06C</t>
        </is>
      </c>
      <c r="H922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220" t="inlineStr">
        <is>
          <t>Critical</t>
        </is>
      </c>
      <c r="J9220" t="n">
        <v>20</v>
      </c>
      <c r="L9220" s="9">
        <f>A9220&amp;"-"&amp;TEXT(E9220,"yyyymmdd")</f>
        <v/>
      </c>
    </row>
    <row r="9221">
      <c r="A9221" t="n">
        <v>50081649</v>
      </c>
      <c r="B9221" t="inlineStr">
        <is>
          <t>Brooklyn</t>
        </is>
      </c>
      <c r="C9221" t="inlineStr">
        <is>
          <t>11222</t>
        </is>
      </c>
      <c r="D9221" t="inlineStr">
        <is>
          <t>Pizza</t>
        </is>
      </c>
      <c r="E9221" s="8" t="n">
        <v>46174</v>
      </c>
      <c r="F9221" t="inlineStr">
        <is>
          <t>Violations were cited in the following area(s).</t>
        </is>
      </c>
      <c r="G9221" t="inlineStr">
        <is>
          <t>08A</t>
        </is>
      </c>
      <c r="H9221" t="inlineStr">
        <is>
          <t>Establishment is not free of harborage or conditions conducive to rodents, insects or other pests.</t>
        </is>
      </c>
      <c r="I9221" t="inlineStr">
        <is>
          <t>Not Critical</t>
        </is>
      </c>
      <c r="J9221" t="n">
        <v>20</v>
      </c>
      <c r="L9221" s="9">
        <f>A9221&amp;"-"&amp;TEXT(E9221,"yyyymmdd")</f>
        <v/>
      </c>
    </row>
    <row r="9222">
      <c r="A9222" t="n">
        <v>50081649</v>
      </c>
      <c r="B9222" t="inlineStr">
        <is>
          <t>Brooklyn</t>
        </is>
      </c>
      <c r="C9222" t="inlineStr">
        <is>
          <t>11222</t>
        </is>
      </c>
      <c r="D9222" t="inlineStr">
        <is>
          <t>Pizza</t>
        </is>
      </c>
      <c r="E9222" s="8" t="n">
        <v>46174</v>
      </c>
      <c r="F9222" t="inlineStr">
        <is>
          <t>Violations were cited in the following area(s).</t>
        </is>
      </c>
      <c r="G9222" t="inlineStr">
        <is>
          <t>10H</t>
        </is>
      </c>
      <c r="H9222" t="inlineStr">
        <is>
          <t>Single service article not provided. Single service article reused or not protected from contamination when transported, stored, dispensed. Drinking straws not completely enclosed in wrapper or dispensed from a sanitary device.</t>
        </is>
      </c>
      <c r="I9222" t="inlineStr">
        <is>
          <t>Not Critical</t>
        </is>
      </c>
      <c r="J9222" t="n">
        <v>20</v>
      </c>
      <c r="L9222" s="9">
        <f>A9222&amp;"-"&amp;TEXT(E9222,"yyyymmdd")</f>
        <v/>
      </c>
    </row>
    <row r="9223">
      <c r="A9223" t="n">
        <v>50086657</v>
      </c>
      <c r="B9223" t="inlineStr">
        <is>
          <t>Brooklyn</t>
        </is>
      </c>
      <c r="C9223" t="inlineStr">
        <is>
          <t>11212</t>
        </is>
      </c>
      <c r="D9223" t="inlineStr">
        <is>
          <t>Caribbean</t>
        </is>
      </c>
      <c r="E9223" s="8" t="n">
        <v>46174</v>
      </c>
      <c r="F9223" t="inlineStr">
        <is>
          <t>Violations were cited in the following area(s).</t>
        </is>
      </c>
      <c r="G9223" t="inlineStr">
        <is>
          <t>02B</t>
        </is>
      </c>
      <c r="H9223" t="inlineStr">
        <is>
          <t>Hot TCS food item not held at or above 140 °F.</t>
        </is>
      </c>
      <c r="I9223" t="inlineStr">
        <is>
          <t>Critical</t>
        </is>
      </c>
      <c r="J9223" t="n">
        <v>21</v>
      </c>
      <c r="L9223" s="9">
        <f>A9223&amp;"-"&amp;TEXT(E9223,"yyyymmdd")</f>
        <v/>
      </c>
    </row>
    <row r="9224">
      <c r="A9224" t="n">
        <v>50086657</v>
      </c>
      <c r="B9224" t="inlineStr">
        <is>
          <t>Brooklyn</t>
        </is>
      </c>
      <c r="C9224" t="inlineStr">
        <is>
          <t>11212</t>
        </is>
      </c>
      <c r="D9224" t="inlineStr">
        <is>
          <t>Caribbean</t>
        </is>
      </c>
      <c r="E9224" s="8" t="n">
        <v>46174</v>
      </c>
      <c r="F9224" t="inlineStr">
        <is>
          <t>Violations were cited in the following area(s).</t>
        </is>
      </c>
      <c r="G9224" t="inlineStr">
        <is>
          <t>04N</t>
        </is>
      </c>
      <c r="H9224" t="inlineStr">
        <is>
          <t>Filth flies or food/refuse/sewage associated with (FRSA) flies or other nuisance pests in establishment’s food and/or non-food areas. FRSA flies include house flies, blow flies, bottle flies, flesh flies, drain flies, Phorid flies and fruit flies.</t>
        </is>
      </c>
      <c r="I9224" t="inlineStr">
        <is>
          <t>Critical</t>
        </is>
      </c>
      <c r="J9224" t="n">
        <v>21</v>
      </c>
      <c r="L9224" s="9">
        <f>A9224&amp;"-"&amp;TEXT(E9224,"yyyymmdd")</f>
        <v/>
      </c>
    </row>
    <row r="9225">
      <c r="A9225" t="n">
        <v>50086657</v>
      </c>
      <c r="B9225" t="inlineStr">
        <is>
          <t>Brooklyn</t>
        </is>
      </c>
      <c r="C9225" t="inlineStr">
        <is>
          <t>11212</t>
        </is>
      </c>
      <c r="D9225" t="inlineStr">
        <is>
          <t>Caribbean</t>
        </is>
      </c>
      <c r="E9225" s="8" t="n">
        <v>46174</v>
      </c>
      <c r="F9225" t="inlineStr">
        <is>
          <t>Violations were cited in the following area(s).</t>
        </is>
      </c>
      <c r="G9225" t="inlineStr">
        <is>
          <t>08A</t>
        </is>
      </c>
      <c r="H9225" t="inlineStr">
        <is>
          <t>Establishment is not free of harborage or conditions conducive to rodents, insects or other pests.</t>
        </is>
      </c>
      <c r="I9225" t="inlineStr">
        <is>
          <t>Not Critical</t>
        </is>
      </c>
      <c r="J9225" t="n">
        <v>21</v>
      </c>
      <c r="L9225" s="9">
        <f>A9225&amp;"-"&amp;TEXT(E9225,"yyyymmdd")</f>
        <v/>
      </c>
    </row>
    <row r="9226">
      <c r="A9226" t="n">
        <v>50093650</v>
      </c>
      <c r="B9226" t="inlineStr">
        <is>
          <t>Brooklyn</t>
        </is>
      </c>
      <c r="C9226" t="inlineStr">
        <is>
          <t>11221</t>
        </is>
      </c>
      <c r="D9226" t="inlineStr">
        <is>
          <t>Pizza</t>
        </is>
      </c>
      <c r="E9226" s="8" t="n">
        <v>46174</v>
      </c>
      <c r="F9226" t="inlineStr">
        <is>
          <t>Violations were cited in the following area(s).</t>
        </is>
      </c>
      <c r="G9226" t="inlineStr">
        <is>
          <t>05D</t>
        </is>
      </c>
      <c r="H922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226" t="inlineStr">
        <is>
          <t>Critical</t>
        </is>
      </c>
      <c r="J9226" t="n">
        <v>39</v>
      </c>
      <c r="L9226" s="9">
        <f>A9226&amp;"-"&amp;TEXT(E9226,"yyyymmdd")</f>
        <v/>
      </c>
    </row>
    <row r="9227">
      <c r="A9227" t="n">
        <v>50093650</v>
      </c>
      <c r="B9227" t="inlineStr">
        <is>
          <t>Brooklyn</t>
        </is>
      </c>
      <c r="C9227" t="inlineStr">
        <is>
          <t>11221</t>
        </is>
      </c>
      <c r="D9227" t="inlineStr">
        <is>
          <t>Pizza</t>
        </is>
      </c>
      <c r="E9227" s="8" t="n">
        <v>46174</v>
      </c>
      <c r="F9227" t="inlineStr">
        <is>
          <t>Violations were cited in the following area(s).</t>
        </is>
      </c>
      <c r="G9227" t="inlineStr">
        <is>
          <t>06C</t>
        </is>
      </c>
      <c r="H922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227" t="inlineStr">
        <is>
          <t>Critical</t>
        </is>
      </c>
      <c r="J9227" t="n">
        <v>39</v>
      </c>
      <c r="L9227" s="9">
        <f>A9227&amp;"-"&amp;TEXT(E9227,"yyyymmdd")</f>
        <v/>
      </c>
    </row>
    <row r="9228">
      <c r="A9228" t="n">
        <v>50093650</v>
      </c>
      <c r="B9228" t="inlineStr">
        <is>
          <t>Brooklyn</t>
        </is>
      </c>
      <c r="C9228" t="inlineStr">
        <is>
          <t>11221</t>
        </is>
      </c>
      <c r="D9228" t="inlineStr">
        <is>
          <t>Pizza</t>
        </is>
      </c>
      <c r="E9228" s="8" t="n">
        <v>46174</v>
      </c>
      <c r="F9228" t="inlineStr">
        <is>
          <t>Violations were cited in the following area(s).</t>
        </is>
      </c>
      <c r="G9228" t="inlineStr">
        <is>
          <t>10B</t>
        </is>
      </c>
      <c r="H9228" t="inlineStr">
        <is>
          <t>Anti-siphonage or back-flow prevention device not provided where required; equipment or floor not properly drained; sewage disposal system in disrepair or not functioning properly. Condensation or liquid waste improperly disposed of.</t>
        </is>
      </c>
      <c r="I9228" t="inlineStr">
        <is>
          <t>Not Critical</t>
        </is>
      </c>
      <c r="J9228" t="n">
        <v>39</v>
      </c>
      <c r="L9228" s="9">
        <f>A9228&amp;"-"&amp;TEXT(E9228,"yyyymmdd")</f>
        <v/>
      </c>
    </row>
    <row r="9229">
      <c r="A9229" t="n">
        <v>50093650</v>
      </c>
      <c r="B9229" t="inlineStr">
        <is>
          <t>Brooklyn</t>
        </is>
      </c>
      <c r="C9229" t="inlineStr">
        <is>
          <t>11221</t>
        </is>
      </c>
      <c r="D9229" t="inlineStr">
        <is>
          <t>Pizza</t>
        </is>
      </c>
      <c r="E9229" s="8" t="n">
        <v>46174</v>
      </c>
      <c r="F9229" t="inlineStr">
        <is>
          <t>Violations were cited in the following area(s).</t>
        </is>
      </c>
      <c r="G9229" t="inlineStr">
        <is>
          <t>10F</t>
        </is>
      </c>
      <c r="H9229" t="inlineStr">
        <is>
          <t>Non-food contact surface or equipment made of unacceptable material, not kept clean, or not properly sealed, raised, spaced or movable to allow accessibility for cleaning on all sides, above and underneath the unit.</t>
        </is>
      </c>
      <c r="I9229" t="inlineStr">
        <is>
          <t>Not Critical</t>
        </is>
      </c>
      <c r="J9229" t="n">
        <v>39</v>
      </c>
      <c r="L9229" s="9">
        <f>A9229&amp;"-"&amp;TEXT(E9229,"yyyymmdd")</f>
        <v/>
      </c>
    </row>
    <row r="9230">
      <c r="A9230" t="n">
        <v>50102310</v>
      </c>
      <c r="B9230" t="inlineStr">
        <is>
          <t>Brooklyn</t>
        </is>
      </c>
      <c r="C9230" t="inlineStr">
        <is>
          <t>11222</t>
        </is>
      </c>
      <c r="D9230" t="inlineStr">
        <is>
          <t>Coffee/Tea</t>
        </is>
      </c>
      <c r="E9230" s="8" t="n">
        <v>46174</v>
      </c>
      <c r="F9230" t="inlineStr">
        <is>
          <t>Violations were cited in the following area(s).</t>
        </is>
      </c>
      <c r="G9230" t="inlineStr">
        <is>
          <t>06C</t>
        </is>
      </c>
      <c r="H923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230" t="inlineStr">
        <is>
          <t>Critical</t>
        </is>
      </c>
      <c r="J9230" t="n">
        <v>13</v>
      </c>
      <c r="K9230" t="inlineStr">
        <is>
          <t>A</t>
        </is>
      </c>
      <c r="L9230" s="9">
        <f>A9230&amp;"-"&amp;TEXT(E9230,"yyyymmdd")</f>
        <v/>
      </c>
    </row>
    <row r="9231">
      <c r="A9231" t="n">
        <v>50102310</v>
      </c>
      <c r="B9231" t="inlineStr">
        <is>
          <t>Brooklyn</t>
        </is>
      </c>
      <c r="C9231" t="inlineStr">
        <is>
          <t>11222</t>
        </is>
      </c>
      <c r="D9231" t="inlineStr">
        <is>
          <t>Coffee/Tea</t>
        </is>
      </c>
      <c r="E9231" s="8" t="n">
        <v>46174</v>
      </c>
      <c r="F9231" t="inlineStr">
        <is>
          <t>Violations were cited in the following area(s).</t>
        </is>
      </c>
      <c r="G9231" t="inlineStr">
        <is>
          <t>10B</t>
        </is>
      </c>
      <c r="H9231" t="inlineStr">
        <is>
          <t>Anti-siphonage or back-flow prevention device not provided where required; equipment or floor not properly drained; sewage disposal system in disrepair or not functioning properly. Condensation or liquid waste improperly disposed of.</t>
        </is>
      </c>
      <c r="I9231" t="inlineStr">
        <is>
          <t>Not Critical</t>
        </is>
      </c>
      <c r="J9231" t="n">
        <v>13</v>
      </c>
      <c r="K9231" t="inlineStr">
        <is>
          <t>A</t>
        </is>
      </c>
      <c r="L9231" s="9">
        <f>A9231&amp;"-"&amp;TEXT(E9231,"yyyymmdd")</f>
        <v/>
      </c>
    </row>
    <row r="9232">
      <c r="A9232" t="n">
        <v>50102310</v>
      </c>
      <c r="B9232" t="inlineStr">
        <is>
          <t>Brooklyn</t>
        </is>
      </c>
      <c r="C9232" t="inlineStr">
        <is>
          <t>11222</t>
        </is>
      </c>
      <c r="D9232" t="inlineStr">
        <is>
          <t>Coffee/Tea</t>
        </is>
      </c>
      <c r="E9232" s="8" t="n">
        <v>46174</v>
      </c>
      <c r="F9232" t="inlineStr">
        <is>
          <t>Violations were cited in the following area(s).</t>
        </is>
      </c>
      <c r="G9232" t="inlineStr">
        <is>
          <t>10F</t>
        </is>
      </c>
      <c r="H9232" t="inlineStr">
        <is>
          <t>Non-food contact surface or equipment made of unacceptable material, not kept clean, or not properly sealed, raised, spaced or movable to allow accessibility for cleaning on all sides, above and underneath the unit.</t>
        </is>
      </c>
      <c r="I9232" t="inlineStr">
        <is>
          <t>Not Critical</t>
        </is>
      </c>
      <c r="J9232" t="n">
        <v>13</v>
      </c>
      <c r="K9232" t="inlineStr">
        <is>
          <t>A</t>
        </is>
      </c>
      <c r="L9232" s="9">
        <f>A9232&amp;"-"&amp;TEXT(E9232,"yyyymmdd")</f>
        <v/>
      </c>
    </row>
    <row r="9233">
      <c r="A9233" t="n">
        <v>50106015</v>
      </c>
      <c r="B9233" t="inlineStr">
        <is>
          <t>Bronx</t>
        </is>
      </c>
      <c r="C9233" t="inlineStr">
        <is>
          <t>10469</t>
        </is>
      </c>
      <c r="D9233" t="inlineStr">
        <is>
          <t>Pizza</t>
        </is>
      </c>
      <c r="E9233" s="8" t="n">
        <v>46174</v>
      </c>
      <c r="F9233" t="inlineStr">
        <is>
          <t>Violations were cited in the following area(s).</t>
        </is>
      </c>
      <c r="G9233" t="inlineStr">
        <is>
          <t>02B</t>
        </is>
      </c>
      <c r="H9233" t="inlineStr">
        <is>
          <t>Hot TCS food item not held at or above 140 °F.</t>
        </is>
      </c>
      <c r="I9233" t="inlineStr">
        <is>
          <t>Critical</t>
        </is>
      </c>
      <c r="J9233" t="n">
        <v>20</v>
      </c>
      <c r="L9233" s="9">
        <f>A9233&amp;"-"&amp;TEXT(E9233,"yyyymmdd")</f>
        <v/>
      </c>
    </row>
    <row r="9234">
      <c r="A9234" t="n">
        <v>50106015</v>
      </c>
      <c r="B9234" t="inlineStr">
        <is>
          <t>Bronx</t>
        </is>
      </c>
      <c r="C9234" t="inlineStr">
        <is>
          <t>10469</t>
        </is>
      </c>
      <c r="D9234" t="inlineStr">
        <is>
          <t>Pizza</t>
        </is>
      </c>
      <c r="E9234" s="8" t="n">
        <v>46174</v>
      </c>
      <c r="F9234" t="inlineStr">
        <is>
          <t>Violations were cited in the following area(s).</t>
        </is>
      </c>
      <c r="G9234" t="inlineStr">
        <is>
          <t>04L</t>
        </is>
      </c>
      <c r="H9234" t="inlineStr">
        <is>
          <t>Evidence of mice or live mice in establishment's food or non-food areas.</t>
        </is>
      </c>
      <c r="I9234" t="inlineStr">
        <is>
          <t>Critical</t>
        </is>
      </c>
      <c r="J9234" t="n">
        <v>20</v>
      </c>
      <c r="L9234" s="9">
        <f>A9234&amp;"-"&amp;TEXT(E9234,"yyyymmdd")</f>
        <v/>
      </c>
    </row>
    <row r="9235">
      <c r="A9235" t="n">
        <v>50106015</v>
      </c>
      <c r="B9235" t="inlineStr">
        <is>
          <t>Bronx</t>
        </is>
      </c>
      <c r="C9235" t="inlineStr">
        <is>
          <t>10469</t>
        </is>
      </c>
      <c r="D9235" t="inlineStr">
        <is>
          <t>Pizza</t>
        </is>
      </c>
      <c r="E9235" s="8" t="n">
        <v>46174</v>
      </c>
      <c r="F9235" t="inlineStr">
        <is>
          <t>Violations were cited in the following area(s).</t>
        </is>
      </c>
      <c r="G9235" t="inlineStr">
        <is>
          <t>08A</t>
        </is>
      </c>
      <c r="H9235" t="inlineStr">
        <is>
          <t>Establishment is not free of harborage or conditions conducive to rodents, insects or other pests.</t>
        </is>
      </c>
      <c r="I9235" t="inlineStr">
        <is>
          <t>Not Critical</t>
        </is>
      </c>
      <c r="J9235" t="n">
        <v>20</v>
      </c>
      <c r="L9235" s="9">
        <f>A9235&amp;"-"&amp;TEXT(E9235,"yyyymmdd")</f>
        <v/>
      </c>
    </row>
    <row r="9236">
      <c r="A9236" t="n">
        <v>50106015</v>
      </c>
      <c r="B9236" t="inlineStr">
        <is>
          <t>Bronx</t>
        </is>
      </c>
      <c r="C9236" t="inlineStr">
        <is>
          <t>10469</t>
        </is>
      </c>
      <c r="D9236" t="inlineStr">
        <is>
          <t>Pizza</t>
        </is>
      </c>
      <c r="E9236" s="8" t="n">
        <v>46174</v>
      </c>
      <c r="F9236" t="inlineStr">
        <is>
          <t>Violations were cited in the following area(s).</t>
        </is>
      </c>
      <c r="G9236" t="inlineStr">
        <is>
          <t>10F</t>
        </is>
      </c>
      <c r="H9236" t="inlineStr">
        <is>
          <t>Non-food contact surface or equipment made of unacceptable material, not kept clean, or not properly sealed, raised, spaced or movable to allow accessibility for cleaning on all sides, above and underneath the unit.</t>
        </is>
      </c>
      <c r="I9236" t="inlineStr">
        <is>
          <t>Not Critical</t>
        </is>
      </c>
      <c r="J9236" t="n">
        <v>20</v>
      </c>
      <c r="L9236" s="9">
        <f>A9236&amp;"-"&amp;TEXT(E9236,"yyyymmdd")</f>
        <v/>
      </c>
    </row>
    <row r="9237">
      <c r="A9237" t="n">
        <v>50110325</v>
      </c>
      <c r="B9237" t="inlineStr">
        <is>
          <t>Brooklyn</t>
        </is>
      </c>
      <c r="C9237" t="inlineStr">
        <is>
          <t>11249</t>
        </is>
      </c>
      <c r="D9237" t="inlineStr">
        <is>
          <t>Coffee/Tea</t>
        </is>
      </c>
      <c r="E9237" s="8" t="n">
        <v>46174</v>
      </c>
      <c r="F9237" t="inlineStr">
        <is>
          <t>Violations were cited in the following area(s).</t>
        </is>
      </c>
      <c r="G9237" t="inlineStr">
        <is>
          <t>06C</t>
        </is>
      </c>
      <c r="H923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237" t="inlineStr">
        <is>
          <t>Critical</t>
        </is>
      </c>
      <c r="J9237" t="n">
        <v>8</v>
      </c>
      <c r="K9237" t="inlineStr">
        <is>
          <t>A</t>
        </is>
      </c>
      <c r="L9237" s="9">
        <f>A9237&amp;"-"&amp;TEXT(E9237,"yyyymmdd")</f>
        <v/>
      </c>
    </row>
    <row r="9238">
      <c r="A9238" t="n">
        <v>50110325</v>
      </c>
      <c r="B9238" t="inlineStr">
        <is>
          <t>Brooklyn</t>
        </is>
      </c>
      <c r="C9238" t="inlineStr">
        <is>
          <t>11249</t>
        </is>
      </c>
      <c r="D9238" t="inlineStr">
        <is>
          <t>Coffee/Tea</t>
        </is>
      </c>
      <c r="E9238" s="8" t="n">
        <v>46174</v>
      </c>
      <c r="F9238" t="inlineStr">
        <is>
          <t>Violations were cited in the following area(s).</t>
        </is>
      </c>
      <c r="G9238" t="inlineStr">
        <is>
          <t>28-05</t>
        </is>
      </c>
      <c r="H9238" t="inlineStr">
        <is>
          <t>Food adulterated or misbranded. Adulterated or misbranded food possessed, being manufactured, produced, packed, sold, offered for sale, delivered or given away</t>
        </is>
      </c>
      <c r="I9238" t="inlineStr">
        <is>
          <t>Not Critical</t>
        </is>
      </c>
      <c r="J9238" t="n">
        <v>8</v>
      </c>
      <c r="K9238" t="inlineStr">
        <is>
          <t>A</t>
        </is>
      </c>
      <c r="L9238" s="9">
        <f>A9238&amp;"-"&amp;TEXT(E9238,"yyyymmdd")</f>
        <v/>
      </c>
    </row>
    <row r="9239">
      <c r="A9239" t="n">
        <v>50113986</v>
      </c>
      <c r="B9239" t="inlineStr">
        <is>
          <t>Brooklyn</t>
        </is>
      </c>
      <c r="C9239" t="inlineStr">
        <is>
          <t>11201</t>
        </is>
      </c>
      <c r="D9239" t="inlineStr">
        <is>
          <t>Salads</t>
        </is>
      </c>
      <c r="E9239" s="8" t="n">
        <v>46174</v>
      </c>
      <c r="F9239" t="inlineStr">
        <is>
          <t>Violations were cited in the following area(s).</t>
        </is>
      </c>
      <c r="G9239" t="inlineStr">
        <is>
          <t>02G</t>
        </is>
      </c>
      <c r="H9239" t="inlineStr">
        <is>
          <t>Cold TCS food item held above 41 °F; smoked or processed fish held above 38 °F; intact raw eggs held above 45 °F; or reduced oxygen packaged (ROP) TCS foods held above required temperatures except during active necessary preparation.</t>
        </is>
      </c>
      <c r="I9239" t="inlineStr">
        <is>
          <t>Critical</t>
        </is>
      </c>
      <c r="J9239" t="n">
        <v>11</v>
      </c>
      <c r="K9239" t="inlineStr">
        <is>
          <t>A</t>
        </is>
      </c>
      <c r="L9239" s="9">
        <f>A9239&amp;"-"&amp;TEXT(E9239,"yyyymmdd")</f>
        <v/>
      </c>
    </row>
    <row r="9240">
      <c r="A9240" t="n">
        <v>50113986</v>
      </c>
      <c r="B9240" t="inlineStr">
        <is>
          <t>Brooklyn</t>
        </is>
      </c>
      <c r="C9240" t="inlineStr">
        <is>
          <t>11201</t>
        </is>
      </c>
      <c r="D9240" t="inlineStr">
        <is>
          <t>Salads</t>
        </is>
      </c>
      <c r="E9240" s="8" t="n">
        <v>46174</v>
      </c>
      <c r="F9240" t="inlineStr">
        <is>
          <t>Violations were cited in the following area(s).</t>
        </is>
      </c>
      <c r="G9240" t="inlineStr">
        <is>
          <t>10E</t>
        </is>
      </c>
      <c r="H9240" t="inlineStr">
        <is>
          <t>Accurate thermometer not provided or properly located in refrigerated, cold storage or hot holding equipment</t>
        </is>
      </c>
      <c r="I9240" t="inlineStr">
        <is>
          <t>Not Critical</t>
        </is>
      </c>
      <c r="J9240" t="n">
        <v>11</v>
      </c>
      <c r="K9240" t="inlineStr">
        <is>
          <t>A</t>
        </is>
      </c>
      <c r="L9240" s="9">
        <f>A9240&amp;"-"&amp;TEXT(E9240,"yyyymmdd")</f>
        <v/>
      </c>
    </row>
    <row r="9241">
      <c r="A9241" t="n">
        <v>50113986</v>
      </c>
      <c r="B9241" t="inlineStr">
        <is>
          <t>Brooklyn</t>
        </is>
      </c>
      <c r="C9241" t="inlineStr">
        <is>
          <t>11201</t>
        </is>
      </c>
      <c r="D9241" t="inlineStr">
        <is>
          <t>Salads</t>
        </is>
      </c>
      <c r="E9241" s="8" t="n">
        <v>46174</v>
      </c>
      <c r="F9241" t="inlineStr">
        <is>
          <t>Violations were cited in the following area(s).</t>
        </is>
      </c>
      <c r="G9241" t="inlineStr">
        <is>
          <t>10F</t>
        </is>
      </c>
      <c r="H9241" t="inlineStr">
        <is>
          <t>Non-food contact surface or equipment made of unacceptable material, not kept clean, or not properly sealed, raised, spaced or movable to allow accessibility for cleaning on all sides, above and underneath the unit.</t>
        </is>
      </c>
      <c r="I9241" t="inlineStr">
        <is>
          <t>Not Critical</t>
        </is>
      </c>
      <c r="J9241" t="n">
        <v>11</v>
      </c>
      <c r="K9241" t="inlineStr">
        <is>
          <t>A</t>
        </is>
      </c>
      <c r="L9241" s="9">
        <f>A9241&amp;"-"&amp;TEXT(E9241,"yyyymmdd")</f>
        <v/>
      </c>
    </row>
    <row r="9242">
      <c r="A9242" t="n">
        <v>50116574</v>
      </c>
      <c r="B9242" t="inlineStr">
        <is>
          <t>Bronx</t>
        </is>
      </c>
      <c r="C9242" t="inlineStr">
        <is>
          <t>10465</t>
        </is>
      </c>
      <c r="D9242" t="inlineStr">
        <is>
          <t>Pizza</t>
        </is>
      </c>
      <c r="E9242" s="8" t="n">
        <v>46174</v>
      </c>
      <c r="F9242" t="inlineStr">
        <is>
          <t>Violations were cited in the following area(s).</t>
        </is>
      </c>
      <c r="G9242" t="inlineStr">
        <is>
          <t>02G</t>
        </is>
      </c>
      <c r="H9242" t="inlineStr">
        <is>
          <t>Cold TCS food item held above 41 °F; smoked or processed fish held above 38 °F; intact raw eggs held above 45 °F; or reduced oxygen packaged (ROP) TCS foods held above required temperatures except during active necessary preparation.</t>
        </is>
      </c>
      <c r="I9242" t="inlineStr">
        <is>
          <t>Critical</t>
        </is>
      </c>
      <c r="J9242" t="n">
        <v>9</v>
      </c>
      <c r="K9242" t="inlineStr">
        <is>
          <t>A</t>
        </is>
      </c>
      <c r="L9242" s="9">
        <f>A9242&amp;"-"&amp;TEXT(E9242,"yyyymmdd")</f>
        <v/>
      </c>
    </row>
    <row r="9243">
      <c r="A9243" t="n">
        <v>50116574</v>
      </c>
      <c r="B9243" t="inlineStr">
        <is>
          <t>Bronx</t>
        </is>
      </c>
      <c r="C9243" t="inlineStr">
        <is>
          <t>10465</t>
        </is>
      </c>
      <c r="D9243" t="inlineStr">
        <is>
          <t>Pizza</t>
        </is>
      </c>
      <c r="E9243" s="8" t="n">
        <v>46174</v>
      </c>
      <c r="F9243" t="inlineStr">
        <is>
          <t>Violations were cited in the following area(s).</t>
        </is>
      </c>
      <c r="G9243" t="inlineStr">
        <is>
          <t>10F</t>
        </is>
      </c>
      <c r="H9243" t="inlineStr">
        <is>
          <t>Non-food contact surface or equipment made of unacceptable material, not kept clean, or not properly sealed, raised, spaced or movable to allow accessibility for cleaning on all sides, above and underneath the unit.</t>
        </is>
      </c>
      <c r="I9243" t="inlineStr">
        <is>
          <t>Not Critical</t>
        </is>
      </c>
      <c r="J9243" t="n">
        <v>9</v>
      </c>
      <c r="K9243" t="inlineStr">
        <is>
          <t>A</t>
        </is>
      </c>
      <c r="L9243" s="9">
        <f>A9243&amp;"-"&amp;TEXT(E9243,"yyyymmdd")</f>
        <v/>
      </c>
    </row>
    <row r="9244">
      <c r="A9244" t="n">
        <v>50119839</v>
      </c>
      <c r="B9244" t="inlineStr">
        <is>
          <t>Queens</t>
        </is>
      </c>
      <c r="C9244" t="inlineStr">
        <is>
          <t>11354</t>
        </is>
      </c>
      <c r="D9244" t="inlineStr">
        <is>
          <t>Bakery Products/Desserts</t>
        </is>
      </c>
      <c r="E9244" s="8" t="n">
        <v>46174</v>
      </c>
      <c r="F9244" t="inlineStr">
        <is>
          <t>Violations were cited in the following area(s).</t>
        </is>
      </c>
      <c r="G9244" t="inlineStr">
        <is>
          <t>06D</t>
        </is>
      </c>
      <c r="H9244" t="inlineStr">
        <is>
          <t>Food contact surface not properly washed, rinsed and sanitized after each use and following any activity when contamination may have occurred.</t>
        </is>
      </c>
      <c r="I9244" t="inlineStr">
        <is>
          <t>Critical</t>
        </is>
      </c>
      <c r="J9244" t="n">
        <v>9</v>
      </c>
      <c r="K9244" t="inlineStr">
        <is>
          <t>A</t>
        </is>
      </c>
      <c r="L9244" s="9">
        <f>A9244&amp;"-"&amp;TEXT(E9244,"yyyymmdd")</f>
        <v/>
      </c>
    </row>
    <row r="9245">
      <c r="A9245" t="n">
        <v>50119839</v>
      </c>
      <c r="B9245" t="inlineStr">
        <is>
          <t>Queens</t>
        </is>
      </c>
      <c r="C9245" t="inlineStr">
        <is>
          <t>11354</t>
        </is>
      </c>
      <c r="D9245" t="inlineStr">
        <is>
          <t>Bakery Products/Desserts</t>
        </is>
      </c>
      <c r="E9245" s="8" t="n">
        <v>46174</v>
      </c>
      <c r="F9245" t="inlineStr">
        <is>
          <t>Violations were cited in the following area(s).</t>
        </is>
      </c>
      <c r="G9245" t="inlineStr">
        <is>
          <t>10B</t>
        </is>
      </c>
      <c r="H9245" t="inlineStr">
        <is>
          <t>Anti-siphonage or back-flow prevention device not provided where required; equipment or floor not properly drained; sewage disposal system in disrepair or not functioning properly. Condensation or liquid waste improperly disposed of.</t>
        </is>
      </c>
      <c r="I9245" t="inlineStr">
        <is>
          <t>Not Critical</t>
        </is>
      </c>
      <c r="J9245" t="n">
        <v>9</v>
      </c>
      <c r="K9245" t="inlineStr">
        <is>
          <t>A</t>
        </is>
      </c>
      <c r="L9245" s="9">
        <f>A9245&amp;"-"&amp;TEXT(E9245,"yyyymmdd")</f>
        <v/>
      </c>
    </row>
    <row r="9246">
      <c r="A9246" t="n">
        <v>50119839</v>
      </c>
      <c r="B9246" t="inlineStr">
        <is>
          <t>Queens</t>
        </is>
      </c>
      <c r="C9246" t="inlineStr">
        <is>
          <t>11354</t>
        </is>
      </c>
      <c r="D9246" t="inlineStr">
        <is>
          <t>Bakery Products/Desserts</t>
        </is>
      </c>
      <c r="E9246" s="8" t="n">
        <v>46174</v>
      </c>
      <c r="F9246" t="inlineStr">
        <is>
          <t>Violations were cited in the following area(s).</t>
        </is>
      </c>
      <c r="G9246" t="inlineStr">
        <is>
          <t>10F</t>
        </is>
      </c>
      <c r="H9246" t="inlineStr">
        <is>
          <t>Non-food contact surface or equipment made of unacceptable material, not kept clean, or not properly sealed, raised, spaced or movable to allow accessibility for cleaning on all sides, above and underneath the unit.</t>
        </is>
      </c>
      <c r="I9246" t="inlineStr">
        <is>
          <t>Not Critical</t>
        </is>
      </c>
      <c r="J9246" t="n">
        <v>9</v>
      </c>
      <c r="K9246" t="inlineStr">
        <is>
          <t>A</t>
        </is>
      </c>
      <c r="L9246" s="9">
        <f>A9246&amp;"-"&amp;TEXT(E9246,"yyyymmdd")</f>
        <v/>
      </c>
    </row>
    <row r="9247">
      <c r="A9247" t="n">
        <v>50122601</v>
      </c>
      <c r="B9247" t="inlineStr">
        <is>
          <t>Queens</t>
        </is>
      </c>
      <c r="C9247" t="inlineStr">
        <is>
          <t>11354</t>
        </is>
      </c>
      <c r="D9247" t="inlineStr">
        <is>
          <t>Seafood</t>
        </is>
      </c>
      <c r="E9247" s="8" t="n">
        <v>46174</v>
      </c>
      <c r="F9247" t="inlineStr">
        <is>
          <t>Violations were cited in the following area(s).</t>
        </is>
      </c>
      <c r="G9247" t="inlineStr">
        <is>
          <t>02G</t>
        </is>
      </c>
      <c r="H9247" t="inlineStr">
        <is>
          <t>Cold TCS food item held above 41 °F; smoked or processed fish held above 38 °F; intact raw eggs held above 45 °F; or reduced oxygen packaged (ROP) TCS foods held above required temperatures except during active necessary preparation.</t>
        </is>
      </c>
      <c r="I9247" t="inlineStr">
        <is>
          <t>Critical</t>
        </is>
      </c>
      <c r="J9247" t="n">
        <v>31</v>
      </c>
      <c r="L9247" s="9">
        <f>A9247&amp;"-"&amp;TEXT(E9247,"yyyymmdd")</f>
        <v/>
      </c>
    </row>
    <row r="9248">
      <c r="A9248" t="n">
        <v>50122601</v>
      </c>
      <c r="B9248" t="inlineStr">
        <is>
          <t>Queens</t>
        </is>
      </c>
      <c r="C9248" t="inlineStr">
        <is>
          <t>11354</t>
        </is>
      </c>
      <c r="D9248" t="inlineStr">
        <is>
          <t>Seafood</t>
        </is>
      </c>
      <c r="E9248" s="8" t="n">
        <v>46174</v>
      </c>
      <c r="F9248" t="inlineStr">
        <is>
          <t>Violations were cited in the following area(s).</t>
        </is>
      </c>
      <c r="G9248" t="inlineStr">
        <is>
          <t>06C</t>
        </is>
      </c>
      <c r="H924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248" t="inlineStr">
        <is>
          <t>Critical</t>
        </is>
      </c>
      <c r="J9248" t="n">
        <v>31</v>
      </c>
      <c r="L9248" s="9">
        <f>A9248&amp;"-"&amp;TEXT(E9248,"yyyymmdd")</f>
        <v/>
      </c>
    </row>
    <row r="9249">
      <c r="A9249" t="n">
        <v>50122601</v>
      </c>
      <c r="B9249" t="inlineStr">
        <is>
          <t>Queens</t>
        </is>
      </c>
      <c r="C9249" t="inlineStr">
        <is>
          <t>11354</t>
        </is>
      </c>
      <c r="D9249" t="inlineStr">
        <is>
          <t>Seafood</t>
        </is>
      </c>
      <c r="E9249" s="8" t="n">
        <v>46174</v>
      </c>
      <c r="F9249" t="inlineStr">
        <is>
          <t>Violations were cited in the following area(s).</t>
        </is>
      </c>
      <c r="G9249" t="inlineStr">
        <is>
          <t>06E</t>
        </is>
      </c>
      <c r="H9249" t="inlineStr">
        <is>
          <t>Sanitized equipment or utensil, including in-use food dispensing utensil, improperly used or stored.</t>
        </is>
      </c>
      <c r="I9249" t="inlineStr">
        <is>
          <t>Critical</t>
        </is>
      </c>
      <c r="J9249" t="n">
        <v>31</v>
      </c>
      <c r="L9249" s="9">
        <f>A9249&amp;"-"&amp;TEXT(E9249,"yyyymmdd")</f>
        <v/>
      </c>
    </row>
    <row r="9250">
      <c r="A9250" t="n">
        <v>50122601</v>
      </c>
      <c r="B9250" t="inlineStr">
        <is>
          <t>Queens</t>
        </is>
      </c>
      <c r="C9250" t="inlineStr">
        <is>
          <t>11354</t>
        </is>
      </c>
      <c r="D9250" t="inlineStr">
        <is>
          <t>Seafood</t>
        </is>
      </c>
      <c r="E9250" s="8" t="n">
        <v>46174</v>
      </c>
      <c r="F9250" t="inlineStr">
        <is>
          <t>Violations were cited in the following area(s).</t>
        </is>
      </c>
      <c r="G9250" t="inlineStr">
        <is>
          <t>09B</t>
        </is>
      </c>
      <c r="H9250" t="inlineStr">
        <is>
          <t>Thawing procedure improper.</t>
        </is>
      </c>
      <c r="I9250" t="inlineStr">
        <is>
          <t>Not Critical</t>
        </is>
      </c>
      <c r="J9250" t="n">
        <v>31</v>
      </c>
      <c r="L9250" s="9">
        <f>A9250&amp;"-"&amp;TEXT(E9250,"yyyymmdd")</f>
        <v/>
      </c>
    </row>
    <row r="9251">
      <c r="A9251" t="n">
        <v>50122601</v>
      </c>
      <c r="B9251" t="inlineStr">
        <is>
          <t>Queens</t>
        </is>
      </c>
      <c r="C9251" t="inlineStr">
        <is>
          <t>11354</t>
        </is>
      </c>
      <c r="D9251" t="inlineStr">
        <is>
          <t>Seafood</t>
        </is>
      </c>
      <c r="E9251" s="8" t="n">
        <v>46174</v>
      </c>
      <c r="F9251" t="inlineStr">
        <is>
          <t>Violations were cited in the following area(s).</t>
        </is>
      </c>
      <c r="G9251" t="inlineStr">
        <is>
          <t>09C</t>
        </is>
      </c>
      <c r="H9251" t="inlineStr">
        <is>
          <t>Design, construction, materials used or maintenance of food contact surface improper. Surface not easily cleanable, sanitized and maintained.</t>
        </is>
      </c>
      <c r="I9251" t="inlineStr">
        <is>
          <t>Not Critical</t>
        </is>
      </c>
      <c r="J9251" t="n">
        <v>31</v>
      </c>
      <c r="L9251" s="9">
        <f>A9251&amp;"-"&amp;TEXT(E9251,"yyyymmdd")</f>
        <v/>
      </c>
    </row>
    <row r="9252">
      <c r="A9252" t="n">
        <v>50122601</v>
      </c>
      <c r="B9252" t="inlineStr">
        <is>
          <t>Queens</t>
        </is>
      </c>
      <c r="C9252" t="inlineStr">
        <is>
          <t>11354</t>
        </is>
      </c>
      <c r="D9252" t="inlineStr">
        <is>
          <t>Seafood</t>
        </is>
      </c>
      <c r="E9252" s="8" t="n">
        <v>46174</v>
      </c>
      <c r="F9252" t="inlineStr">
        <is>
          <t>Violations were cited in the following area(s).</t>
        </is>
      </c>
      <c r="G9252" t="inlineStr">
        <is>
          <t>10F</t>
        </is>
      </c>
      <c r="H9252" t="inlineStr">
        <is>
          <t>Non-food contact surface or equipment made of unacceptable material, not kept clean, or not properly sealed, raised, spaced or movable to allow accessibility for cleaning on all sides, above and underneath the unit.</t>
        </is>
      </c>
      <c r="I9252" t="inlineStr">
        <is>
          <t>Not Critical</t>
        </is>
      </c>
      <c r="J9252" t="n">
        <v>31</v>
      </c>
      <c r="L9252" s="9">
        <f>A9252&amp;"-"&amp;TEXT(E9252,"yyyymmdd")</f>
        <v/>
      </c>
    </row>
    <row r="9253">
      <c r="A9253" t="n">
        <v>50122601</v>
      </c>
      <c r="B9253" t="inlineStr">
        <is>
          <t>Queens</t>
        </is>
      </c>
      <c r="C9253" t="inlineStr">
        <is>
          <t>11354</t>
        </is>
      </c>
      <c r="D9253" t="inlineStr">
        <is>
          <t>Seafood</t>
        </is>
      </c>
      <c r="E9253" s="8" t="n">
        <v>46174</v>
      </c>
      <c r="F9253" t="inlineStr">
        <is>
          <t>Violations were cited in the following area(s).</t>
        </is>
      </c>
      <c r="G9253" t="inlineStr">
        <is>
          <t>10G</t>
        </is>
      </c>
      <c r="H9253" t="inlineStr">
        <is>
          <t>Dishwashing and ware washing: Cleaning and sanitizing of tableware, including dishes, utensils, and equipment deficient.</t>
        </is>
      </c>
      <c r="I9253" t="inlineStr">
        <is>
          <t>Not Critical</t>
        </is>
      </c>
      <c r="J9253" t="n">
        <v>31</v>
      </c>
      <c r="L9253" s="9">
        <f>A9253&amp;"-"&amp;TEXT(E9253,"yyyymmdd")</f>
        <v/>
      </c>
    </row>
    <row r="9254">
      <c r="A9254" t="n">
        <v>50123686</v>
      </c>
      <c r="B9254" t="inlineStr">
        <is>
          <t>Manhattan</t>
        </is>
      </c>
      <c r="C9254" t="inlineStr">
        <is>
          <t>10022</t>
        </is>
      </c>
      <c r="D9254" t="inlineStr">
        <is>
          <t>American</t>
        </is>
      </c>
      <c r="E9254" s="8" t="n">
        <v>46174</v>
      </c>
      <c r="F9254" t="inlineStr">
        <is>
          <t>Violations were cited in the following area(s).</t>
        </is>
      </c>
      <c r="G9254" t="inlineStr">
        <is>
          <t>02G</t>
        </is>
      </c>
      <c r="H9254" t="inlineStr">
        <is>
          <t>Cold TCS food item held above 41 °F; smoked or processed fish held above 38 °F; intact raw eggs held above 45 °F; or reduced oxygen packaged (ROP) TCS foods held above required temperatures except during active necessary preparation.</t>
        </is>
      </c>
      <c r="I9254" t="inlineStr">
        <is>
          <t>Critical</t>
        </is>
      </c>
      <c r="J9254" t="n">
        <v>38</v>
      </c>
      <c r="L9254" s="9">
        <f>A9254&amp;"-"&amp;TEXT(E9254,"yyyymmdd")</f>
        <v/>
      </c>
    </row>
    <row r="9255">
      <c r="A9255" t="n">
        <v>50123686</v>
      </c>
      <c r="B9255" t="inlineStr">
        <is>
          <t>Manhattan</t>
        </is>
      </c>
      <c r="C9255" t="inlineStr">
        <is>
          <t>10022</t>
        </is>
      </c>
      <c r="D9255" t="inlineStr">
        <is>
          <t>American</t>
        </is>
      </c>
      <c r="E9255" s="8" t="n">
        <v>46174</v>
      </c>
      <c r="F9255" t="inlineStr">
        <is>
          <t>Violations were cited in the following area(s).</t>
        </is>
      </c>
      <c r="G9255" t="inlineStr">
        <is>
          <t>04A</t>
        </is>
      </c>
      <c r="H9255" t="inlineStr">
        <is>
          <t>Food Protection Certificate (FPC) not held by manager or supervisor of food operations.</t>
        </is>
      </c>
      <c r="I9255" t="inlineStr">
        <is>
          <t>Critical</t>
        </is>
      </c>
      <c r="J9255" t="n">
        <v>38</v>
      </c>
      <c r="L9255" s="9">
        <f>A9255&amp;"-"&amp;TEXT(E9255,"yyyymmdd")</f>
        <v/>
      </c>
    </row>
    <row r="9256">
      <c r="A9256" t="n">
        <v>50123686</v>
      </c>
      <c r="B9256" t="inlineStr">
        <is>
          <t>Manhattan</t>
        </is>
      </c>
      <c r="C9256" t="inlineStr">
        <is>
          <t>10022</t>
        </is>
      </c>
      <c r="D9256" t="inlineStr">
        <is>
          <t>American</t>
        </is>
      </c>
      <c r="E9256" s="8" t="n">
        <v>46174</v>
      </c>
      <c r="F9256" t="inlineStr">
        <is>
          <t>Violations were cited in the following area(s).</t>
        </is>
      </c>
      <c r="G9256" t="inlineStr">
        <is>
          <t>05D</t>
        </is>
      </c>
      <c r="H925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256" t="inlineStr">
        <is>
          <t>Critical</t>
        </is>
      </c>
      <c r="J9256" t="n">
        <v>38</v>
      </c>
      <c r="L9256" s="9">
        <f>A9256&amp;"-"&amp;TEXT(E9256,"yyyymmdd")</f>
        <v/>
      </c>
    </row>
    <row r="9257">
      <c r="A9257" t="n">
        <v>50123686</v>
      </c>
      <c r="B9257" t="inlineStr">
        <is>
          <t>Manhattan</t>
        </is>
      </c>
      <c r="C9257" t="inlineStr">
        <is>
          <t>10022</t>
        </is>
      </c>
      <c r="D9257" t="inlineStr">
        <is>
          <t>American</t>
        </is>
      </c>
      <c r="E9257" s="8" t="n">
        <v>46174</v>
      </c>
      <c r="F9257" t="inlineStr">
        <is>
          <t>Violations were cited in the following area(s).</t>
        </is>
      </c>
      <c r="G9257" t="inlineStr">
        <is>
          <t>06D</t>
        </is>
      </c>
      <c r="H9257" t="inlineStr">
        <is>
          <t>Food contact surface not properly washed, rinsed and sanitized after each use and following any activity when contamination may have occurred.</t>
        </is>
      </c>
      <c r="I9257" t="inlineStr">
        <is>
          <t>Critical</t>
        </is>
      </c>
      <c r="J9257" t="n">
        <v>38</v>
      </c>
      <c r="L9257" s="9">
        <f>A9257&amp;"-"&amp;TEXT(E9257,"yyyymmdd")</f>
        <v/>
      </c>
    </row>
    <row r="9258">
      <c r="A9258" t="n">
        <v>50123686</v>
      </c>
      <c r="B9258" t="inlineStr">
        <is>
          <t>Manhattan</t>
        </is>
      </c>
      <c r="C9258" t="inlineStr">
        <is>
          <t>10022</t>
        </is>
      </c>
      <c r="D9258" t="inlineStr">
        <is>
          <t>American</t>
        </is>
      </c>
      <c r="E9258" s="8" t="n">
        <v>46174</v>
      </c>
      <c r="F9258" t="inlineStr">
        <is>
          <t>Violations were cited in the following area(s).</t>
        </is>
      </c>
      <c r="G9258" t="inlineStr">
        <is>
          <t>10F</t>
        </is>
      </c>
      <c r="H9258" t="inlineStr">
        <is>
          <t>Non-food contact surface or equipment made of unacceptable material, not kept clean, or not properly sealed, raised, spaced or movable to allow accessibility for cleaning on all sides, above and underneath the unit.</t>
        </is>
      </c>
      <c r="I9258" t="inlineStr">
        <is>
          <t>Not Critical</t>
        </is>
      </c>
      <c r="J9258" t="n">
        <v>38</v>
      </c>
      <c r="L9258" s="9">
        <f>A9258&amp;"-"&amp;TEXT(E9258,"yyyymmdd")</f>
        <v/>
      </c>
    </row>
    <row r="9259">
      <c r="A9259" t="n">
        <v>50124631</v>
      </c>
      <c r="B9259" t="inlineStr">
        <is>
          <t>Brooklyn</t>
        </is>
      </c>
      <c r="C9259" t="inlineStr">
        <is>
          <t>11211</t>
        </is>
      </c>
      <c r="D9259" t="inlineStr">
        <is>
          <t>Pizza</t>
        </is>
      </c>
      <c r="E9259" s="8" t="n">
        <v>46174</v>
      </c>
      <c r="F9259" t="inlineStr">
        <is>
          <t>Violations were cited in the following area(s).</t>
        </is>
      </c>
      <c r="G9259" t="inlineStr">
        <is>
          <t>02B</t>
        </is>
      </c>
      <c r="H9259" t="inlineStr">
        <is>
          <t>Hot TCS food item not held at or above 140 °F.</t>
        </is>
      </c>
      <c r="I9259" t="inlineStr">
        <is>
          <t>Critical</t>
        </is>
      </c>
      <c r="J9259" t="n">
        <v>39</v>
      </c>
      <c r="L9259" s="9">
        <f>A9259&amp;"-"&amp;TEXT(E9259,"yyyymmdd")</f>
        <v/>
      </c>
    </row>
    <row r="9260">
      <c r="A9260" t="n">
        <v>50124631</v>
      </c>
      <c r="B9260" t="inlineStr">
        <is>
          <t>Brooklyn</t>
        </is>
      </c>
      <c r="C9260" t="inlineStr">
        <is>
          <t>11211</t>
        </is>
      </c>
      <c r="D9260" t="inlineStr">
        <is>
          <t>Pizza</t>
        </is>
      </c>
      <c r="E9260" s="8" t="n">
        <v>46174</v>
      </c>
      <c r="F9260" t="inlineStr">
        <is>
          <t>Violations were cited in the following area(s).</t>
        </is>
      </c>
      <c r="G9260" t="inlineStr">
        <is>
          <t>02G</t>
        </is>
      </c>
      <c r="H9260" t="inlineStr">
        <is>
          <t>Cold TCS food item held above 41 °F; smoked or processed fish held above 38 °F; intact raw eggs held above 45 °F; or reduced oxygen packaged (ROP) TCS foods held above required temperatures except during active necessary preparation.</t>
        </is>
      </c>
      <c r="I9260" t="inlineStr">
        <is>
          <t>Critical</t>
        </is>
      </c>
      <c r="J9260" t="n">
        <v>39</v>
      </c>
      <c r="L9260" s="9">
        <f>A9260&amp;"-"&amp;TEXT(E9260,"yyyymmdd")</f>
        <v/>
      </c>
    </row>
    <row r="9261">
      <c r="A9261" t="n">
        <v>50124631</v>
      </c>
      <c r="B9261" t="inlineStr">
        <is>
          <t>Brooklyn</t>
        </is>
      </c>
      <c r="C9261" t="inlineStr">
        <is>
          <t>11211</t>
        </is>
      </c>
      <c r="D9261" t="inlineStr">
        <is>
          <t>Pizza</t>
        </is>
      </c>
      <c r="E9261" s="8" t="n">
        <v>46174</v>
      </c>
      <c r="F9261" t="inlineStr">
        <is>
          <t>Violations were cited in the following area(s).</t>
        </is>
      </c>
      <c r="G9261" t="inlineStr">
        <is>
          <t>04A</t>
        </is>
      </c>
      <c r="H9261" t="inlineStr">
        <is>
          <t>Food Protection Certificate (FPC) not held by manager or supervisor of food operations.</t>
        </is>
      </c>
      <c r="I9261" t="inlineStr">
        <is>
          <t>Critical</t>
        </is>
      </c>
      <c r="J9261" t="n">
        <v>39</v>
      </c>
      <c r="L9261" s="9">
        <f>A9261&amp;"-"&amp;TEXT(E9261,"yyyymmdd")</f>
        <v/>
      </c>
    </row>
    <row r="9262">
      <c r="A9262" t="n">
        <v>50124631</v>
      </c>
      <c r="B9262" t="inlineStr">
        <is>
          <t>Brooklyn</t>
        </is>
      </c>
      <c r="C9262" t="inlineStr">
        <is>
          <t>11211</t>
        </is>
      </c>
      <c r="D9262" t="inlineStr">
        <is>
          <t>Pizza</t>
        </is>
      </c>
      <c r="E9262" s="8" t="n">
        <v>46174</v>
      </c>
      <c r="F9262" t="inlineStr">
        <is>
          <t>Violations were cited in the following area(s).</t>
        </is>
      </c>
      <c r="G9262" t="inlineStr">
        <is>
          <t>04J</t>
        </is>
      </c>
      <c r="H9262" t="inlineStr">
        <is>
          <t>Properly scaled and calibrated thermometer or thermocouple not provided or not readily accessible in food preparation and hot/cold holding areas to measure temperatures of TCS foods during cooking, cooling, reheating, and holding.</t>
        </is>
      </c>
      <c r="I9262" t="inlineStr">
        <is>
          <t>Critical</t>
        </is>
      </c>
      <c r="J9262" t="n">
        <v>39</v>
      </c>
      <c r="L9262" s="9">
        <f>A9262&amp;"-"&amp;TEXT(E9262,"yyyymmdd")</f>
        <v/>
      </c>
    </row>
    <row r="9263">
      <c r="A9263" t="n">
        <v>50124631</v>
      </c>
      <c r="B9263" t="inlineStr">
        <is>
          <t>Brooklyn</t>
        </is>
      </c>
      <c r="C9263" t="inlineStr">
        <is>
          <t>11211</t>
        </is>
      </c>
      <c r="D9263" t="inlineStr">
        <is>
          <t>Pizza</t>
        </is>
      </c>
      <c r="E9263" s="8" t="n">
        <v>46174</v>
      </c>
      <c r="F9263" t="inlineStr">
        <is>
          <t>Violations were cited in the following area(s).</t>
        </is>
      </c>
      <c r="G9263" t="inlineStr">
        <is>
          <t>06D</t>
        </is>
      </c>
      <c r="H9263" t="inlineStr">
        <is>
          <t>Food contact surface not properly washed, rinsed and sanitized after each use and following any activity when contamination may have occurred.</t>
        </is>
      </c>
      <c r="I9263" t="inlineStr">
        <is>
          <t>Critical</t>
        </is>
      </c>
      <c r="J9263" t="n">
        <v>39</v>
      </c>
      <c r="L9263" s="9">
        <f>A9263&amp;"-"&amp;TEXT(E9263,"yyyymmdd")</f>
        <v/>
      </c>
    </row>
    <row r="9264">
      <c r="A9264" t="n">
        <v>50124631</v>
      </c>
      <c r="B9264" t="inlineStr">
        <is>
          <t>Brooklyn</t>
        </is>
      </c>
      <c r="C9264" t="inlineStr">
        <is>
          <t>11211</t>
        </is>
      </c>
      <c r="D9264" t="inlineStr">
        <is>
          <t>Pizza</t>
        </is>
      </c>
      <c r="E9264" s="8" t="n">
        <v>46174</v>
      </c>
      <c r="F9264" t="inlineStr">
        <is>
          <t>Violations were cited in the following area(s).</t>
        </is>
      </c>
      <c r="G9264" t="inlineStr">
        <is>
          <t>10B</t>
        </is>
      </c>
      <c r="H9264" t="inlineStr">
        <is>
          <t>Anti-siphonage or back-flow prevention device not provided where required; equipment or floor not properly drained; sewage disposal system in disrepair or not functioning properly. Condensation or liquid waste improperly disposed of.</t>
        </is>
      </c>
      <c r="I9264" t="inlineStr">
        <is>
          <t>Not Critical</t>
        </is>
      </c>
      <c r="J9264" t="n">
        <v>39</v>
      </c>
      <c r="L9264" s="9">
        <f>A9264&amp;"-"&amp;TEXT(E9264,"yyyymmdd")</f>
        <v/>
      </c>
    </row>
    <row r="9265">
      <c r="A9265" t="n">
        <v>50124631</v>
      </c>
      <c r="B9265" t="inlineStr">
        <is>
          <t>Brooklyn</t>
        </is>
      </c>
      <c r="C9265" t="inlineStr">
        <is>
          <t>11211</t>
        </is>
      </c>
      <c r="D9265" t="inlineStr">
        <is>
          <t>Pizza</t>
        </is>
      </c>
      <c r="E9265" s="8" t="n">
        <v>46174</v>
      </c>
      <c r="F9265" t="inlineStr">
        <is>
          <t>Violations were cited in the following area(s).</t>
        </is>
      </c>
      <c r="G9265" t="inlineStr">
        <is>
          <t>10E</t>
        </is>
      </c>
      <c r="H9265" t="inlineStr">
        <is>
          <t>Accurate thermometer not provided or properly located in refrigerated, cold storage or hot holding equipment</t>
        </is>
      </c>
      <c r="I9265" t="inlineStr">
        <is>
          <t>Not Critical</t>
        </is>
      </c>
      <c r="J9265" t="n">
        <v>39</v>
      </c>
      <c r="L9265" s="9">
        <f>A9265&amp;"-"&amp;TEXT(E9265,"yyyymmdd")</f>
        <v/>
      </c>
    </row>
    <row r="9266">
      <c r="A9266" t="n">
        <v>50128551</v>
      </c>
      <c r="B9266" t="inlineStr">
        <is>
          <t>Manhattan</t>
        </is>
      </c>
      <c r="C9266" t="inlineStr">
        <is>
          <t>10038</t>
        </is>
      </c>
      <c r="D9266" t="inlineStr">
        <is>
          <t>Chicken</t>
        </is>
      </c>
      <c r="E9266" s="8" t="n">
        <v>46174</v>
      </c>
      <c r="F9266" t="inlineStr">
        <is>
          <t>Violations were cited in the following area(s).</t>
        </is>
      </c>
      <c r="G9266" t="inlineStr">
        <is>
          <t>06D</t>
        </is>
      </c>
      <c r="H9266" t="inlineStr">
        <is>
          <t>Food contact surface not properly washed, rinsed and sanitized after each use and following any activity when contamination may have occurred.</t>
        </is>
      </c>
      <c r="I9266" t="inlineStr">
        <is>
          <t>Critical</t>
        </is>
      </c>
      <c r="J9266" t="n">
        <v>7</v>
      </c>
      <c r="K9266" t="inlineStr">
        <is>
          <t>A</t>
        </is>
      </c>
      <c r="L9266" s="9">
        <f>A9266&amp;"-"&amp;TEXT(E9266,"yyyymmdd")</f>
        <v/>
      </c>
    </row>
    <row r="9267">
      <c r="A9267" t="n">
        <v>50128551</v>
      </c>
      <c r="B9267" t="inlineStr">
        <is>
          <t>Manhattan</t>
        </is>
      </c>
      <c r="C9267" t="inlineStr">
        <is>
          <t>10038</t>
        </is>
      </c>
      <c r="D9267" t="inlineStr">
        <is>
          <t>Chicken</t>
        </is>
      </c>
      <c r="E9267" s="8" t="n">
        <v>46174</v>
      </c>
      <c r="F9267" t="inlineStr">
        <is>
          <t>Violations were cited in the following area(s).</t>
        </is>
      </c>
      <c r="G9267" t="inlineStr">
        <is>
          <t>10F</t>
        </is>
      </c>
      <c r="H9267" t="inlineStr">
        <is>
          <t>Non-food contact surface or equipment made of unacceptable material, not kept clean, or not properly sealed, raised, spaced or movable to allow accessibility for cleaning on all sides, above and underneath the unit.</t>
        </is>
      </c>
      <c r="I9267" t="inlineStr">
        <is>
          <t>Not Critical</t>
        </is>
      </c>
      <c r="J9267" t="n">
        <v>7</v>
      </c>
      <c r="K9267" t="inlineStr">
        <is>
          <t>A</t>
        </is>
      </c>
      <c r="L9267" s="9">
        <f>A9267&amp;"-"&amp;TEXT(E9267,"yyyymmdd")</f>
        <v/>
      </c>
    </row>
    <row r="9268">
      <c r="A9268" t="n">
        <v>50129058</v>
      </c>
      <c r="B9268" t="inlineStr">
        <is>
          <t>Staten Island</t>
        </is>
      </c>
      <c r="C9268" t="inlineStr">
        <is>
          <t>10301</t>
        </is>
      </c>
      <c r="D9268" t="inlineStr">
        <is>
          <t>Juice, Smoothies, Fruit Salads</t>
        </is>
      </c>
      <c r="E9268" s="8" t="n">
        <v>46174</v>
      </c>
      <c r="F9268" t="inlineStr">
        <is>
          <t>Violations were cited in the following area(s).</t>
        </is>
      </c>
      <c r="G9268" t="inlineStr">
        <is>
          <t>05D</t>
        </is>
      </c>
      <c r="H926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268" t="inlineStr">
        <is>
          <t>Critical</t>
        </is>
      </c>
      <c r="J9268" t="n">
        <v>12</v>
      </c>
      <c r="K9268" t="inlineStr">
        <is>
          <t>A</t>
        </is>
      </c>
      <c r="L9268" s="9">
        <f>A9268&amp;"-"&amp;TEXT(E9268,"yyyymmdd")</f>
        <v/>
      </c>
    </row>
    <row r="9269">
      <c r="A9269" t="n">
        <v>50129058</v>
      </c>
      <c r="B9269" t="inlineStr">
        <is>
          <t>Staten Island</t>
        </is>
      </c>
      <c r="C9269" t="inlineStr">
        <is>
          <t>10301</t>
        </is>
      </c>
      <c r="D9269" t="inlineStr">
        <is>
          <t>Juice, Smoothies, Fruit Salads</t>
        </is>
      </c>
      <c r="E9269" s="8" t="n">
        <v>46174</v>
      </c>
      <c r="F9269" t="inlineStr">
        <is>
          <t>Violations were cited in the following area(s).</t>
        </is>
      </c>
      <c r="G9269" t="inlineStr">
        <is>
          <t>10F</t>
        </is>
      </c>
      <c r="H9269" t="inlineStr">
        <is>
          <t>Non-food contact surface or equipment made of unacceptable material, not kept clean, or not properly sealed, raised, spaced or movable to allow accessibility for cleaning on all sides, above and underneath the unit.</t>
        </is>
      </c>
      <c r="I9269" t="inlineStr">
        <is>
          <t>Not Critical</t>
        </is>
      </c>
      <c r="J9269" t="n">
        <v>12</v>
      </c>
      <c r="K9269" t="inlineStr">
        <is>
          <t>A</t>
        </is>
      </c>
      <c r="L9269" s="9">
        <f>A9269&amp;"-"&amp;TEXT(E9269,"yyyymmdd")</f>
        <v/>
      </c>
    </row>
    <row r="9270">
      <c r="A9270" t="n">
        <v>50131166</v>
      </c>
      <c r="B9270" t="inlineStr">
        <is>
          <t>Manhattan</t>
        </is>
      </c>
      <c r="C9270" t="inlineStr">
        <is>
          <t>10018</t>
        </is>
      </c>
      <c r="D9270" t="inlineStr">
        <is>
          <t>American</t>
        </is>
      </c>
      <c r="E9270" s="8" t="n">
        <v>46174</v>
      </c>
      <c r="F9270" t="inlineStr">
        <is>
          <t>Violations were cited in the following area(s).</t>
        </is>
      </c>
      <c r="G9270" t="inlineStr">
        <is>
          <t>06C</t>
        </is>
      </c>
      <c r="H927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270" t="inlineStr">
        <is>
          <t>Critical</t>
        </is>
      </c>
      <c r="J9270" t="n">
        <v>8</v>
      </c>
      <c r="K9270" t="inlineStr">
        <is>
          <t>A</t>
        </is>
      </c>
      <c r="L9270" s="9">
        <f>A9270&amp;"-"&amp;TEXT(E9270,"yyyymmdd")</f>
        <v/>
      </c>
    </row>
    <row r="9271">
      <c r="A9271" t="n">
        <v>50131166</v>
      </c>
      <c r="B9271" t="inlineStr">
        <is>
          <t>Manhattan</t>
        </is>
      </c>
      <c r="C9271" t="inlineStr">
        <is>
          <t>10018</t>
        </is>
      </c>
      <c r="D9271" t="inlineStr">
        <is>
          <t>American</t>
        </is>
      </c>
      <c r="E9271" s="8" t="n">
        <v>46174</v>
      </c>
      <c r="F9271" t="inlineStr">
        <is>
          <t>Violations were cited in the following area(s).</t>
        </is>
      </c>
      <c r="G9271" t="inlineStr">
        <is>
          <t>10F</t>
        </is>
      </c>
      <c r="H9271" t="inlineStr">
        <is>
          <t>Non-food contact surface or equipment made of unacceptable material, not kept clean, or not properly sealed, raised, spaced or movable to allow accessibility for cleaning on all sides, above and underneath the unit.</t>
        </is>
      </c>
      <c r="I9271" t="inlineStr">
        <is>
          <t>Not Critical</t>
        </is>
      </c>
      <c r="J9271" t="n">
        <v>8</v>
      </c>
      <c r="K9271" t="inlineStr">
        <is>
          <t>A</t>
        </is>
      </c>
      <c r="L9271" s="9">
        <f>A9271&amp;"-"&amp;TEXT(E9271,"yyyymmdd")</f>
        <v/>
      </c>
    </row>
    <row r="9272">
      <c r="A9272" t="n">
        <v>50136126</v>
      </c>
      <c r="B9272" t="inlineStr">
        <is>
          <t>Bronx</t>
        </is>
      </c>
      <c r="C9272" t="inlineStr">
        <is>
          <t>10465</t>
        </is>
      </c>
      <c r="D9272" t="inlineStr">
        <is>
          <t>Juice, Smoothies, Fruit Salads</t>
        </is>
      </c>
      <c r="E9272" s="8" t="n">
        <v>46174</v>
      </c>
      <c r="F9272" t="inlineStr">
        <is>
          <t>Violations were cited in the following area(s).</t>
        </is>
      </c>
      <c r="G9272" t="inlineStr">
        <is>
          <t>06D</t>
        </is>
      </c>
      <c r="H9272" t="inlineStr">
        <is>
          <t>Food contact surface not properly washed, rinsed and sanitized after each use and following any activity when contamination may have occurred.</t>
        </is>
      </c>
      <c r="I9272" t="inlineStr">
        <is>
          <t>Critical</t>
        </is>
      </c>
      <c r="J9272" t="n">
        <v>8</v>
      </c>
      <c r="K9272" t="inlineStr">
        <is>
          <t>A</t>
        </is>
      </c>
      <c r="L9272" s="9">
        <f>A9272&amp;"-"&amp;TEXT(E9272,"yyyymmdd")</f>
        <v/>
      </c>
    </row>
    <row r="9273">
      <c r="A9273" t="n">
        <v>50136126</v>
      </c>
      <c r="B9273" t="inlineStr">
        <is>
          <t>Bronx</t>
        </is>
      </c>
      <c r="C9273" t="inlineStr">
        <is>
          <t>10465</t>
        </is>
      </c>
      <c r="D9273" t="inlineStr">
        <is>
          <t>Juice, Smoothies, Fruit Salads</t>
        </is>
      </c>
      <c r="E9273" s="8" t="n">
        <v>46174</v>
      </c>
      <c r="F9273" t="inlineStr">
        <is>
          <t>Violations were cited in the following area(s).</t>
        </is>
      </c>
      <c r="G9273" t="inlineStr">
        <is>
          <t>10B</t>
        </is>
      </c>
      <c r="H9273" t="inlineStr">
        <is>
          <t>Anti-siphonage or back-flow prevention device not provided where required; equipment or floor not properly drained; sewage disposal system in disrepair or not functioning properly. Condensation or liquid waste improperly disposed of.</t>
        </is>
      </c>
      <c r="I9273" t="inlineStr">
        <is>
          <t>Not Critical</t>
        </is>
      </c>
      <c r="J9273" t="n">
        <v>8</v>
      </c>
      <c r="K9273" t="inlineStr">
        <is>
          <t>A</t>
        </is>
      </c>
      <c r="L9273" s="9">
        <f>A9273&amp;"-"&amp;TEXT(E9273,"yyyymmdd")</f>
        <v/>
      </c>
    </row>
    <row r="9274">
      <c r="A9274" t="n">
        <v>50137564</v>
      </c>
      <c r="B9274" t="inlineStr">
        <is>
          <t>Manhattan</t>
        </is>
      </c>
      <c r="C9274" t="inlineStr">
        <is>
          <t>10012</t>
        </is>
      </c>
      <c r="D9274" t="inlineStr">
        <is>
          <t>Juice, Smoothies, Fruit Salads</t>
        </is>
      </c>
      <c r="E9274" s="8" t="n">
        <v>46174</v>
      </c>
      <c r="F9274" t="inlineStr">
        <is>
          <t>Violations were cited in the following area(s).</t>
        </is>
      </c>
      <c r="G9274" t="inlineStr">
        <is>
          <t>04A</t>
        </is>
      </c>
      <c r="H9274" t="inlineStr">
        <is>
          <t>Food Protection Certificate (FPC) not held by manager or supervisor of food operations.</t>
        </is>
      </c>
      <c r="I9274" t="inlineStr">
        <is>
          <t>Critical</t>
        </is>
      </c>
      <c r="J9274" t="n">
        <v>15</v>
      </c>
      <c r="L9274" s="9">
        <f>A9274&amp;"-"&amp;TEXT(E9274,"yyyymmdd")</f>
        <v/>
      </c>
    </row>
    <row r="9275">
      <c r="A9275" t="n">
        <v>50137564</v>
      </c>
      <c r="B9275" t="inlineStr">
        <is>
          <t>Manhattan</t>
        </is>
      </c>
      <c r="C9275" t="inlineStr">
        <is>
          <t>10012</t>
        </is>
      </c>
      <c r="D9275" t="inlineStr">
        <is>
          <t>Juice, Smoothies, Fruit Salads</t>
        </is>
      </c>
      <c r="E9275" s="8" t="n">
        <v>46174</v>
      </c>
      <c r="F9275" t="inlineStr">
        <is>
          <t>Violations were cited in the following area(s).</t>
        </is>
      </c>
      <c r="G9275" t="inlineStr">
        <is>
          <t>06C</t>
        </is>
      </c>
      <c r="H927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275" t="inlineStr">
        <is>
          <t>Critical</t>
        </is>
      </c>
      <c r="J9275" t="n">
        <v>15</v>
      </c>
      <c r="L9275" s="9">
        <f>A9275&amp;"-"&amp;TEXT(E9275,"yyyymmdd")</f>
        <v/>
      </c>
    </row>
    <row r="9276">
      <c r="A9276" t="n">
        <v>50141926</v>
      </c>
      <c r="B9276" t="inlineStr">
        <is>
          <t>Queens</t>
        </is>
      </c>
      <c r="C9276" t="inlineStr">
        <is>
          <t>11385</t>
        </is>
      </c>
      <c r="D9276" t="inlineStr">
        <is>
          <t>Coffee/Tea</t>
        </is>
      </c>
      <c r="E9276" s="8" t="n">
        <v>46174</v>
      </c>
      <c r="F9276" t="inlineStr">
        <is>
          <t>Violations were cited in the following area(s).</t>
        </is>
      </c>
      <c r="G9276" t="inlineStr">
        <is>
          <t>06A</t>
        </is>
      </c>
      <c r="H9276" t="inlineStr">
        <is>
          <t>Personal cleanliness is inadequate. Outer garment soiled with possible contaminant. Effective hair restraint not worn where required. Jewelry worn on hands or arms. Fingernail polish worn or fingernails not kept clean and trimmed.</t>
        </is>
      </c>
      <c r="I9276" t="inlineStr">
        <is>
          <t>Critical</t>
        </is>
      </c>
      <c r="J9276" t="n">
        <v>12</v>
      </c>
      <c r="K9276" t="inlineStr">
        <is>
          <t>A</t>
        </is>
      </c>
      <c r="L9276" s="9">
        <f>A9276&amp;"-"&amp;TEXT(E9276,"yyyymmdd")</f>
        <v/>
      </c>
    </row>
    <row r="9277">
      <c r="A9277" t="n">
        <v>50141926</v>
      </c>
      <c r="B9277" t="inlineStr">
        <is>
          <t>Queens</t>
        </is>
      </c>
      <c r="C9277" t="inlineStr">
        <is>
          <t>11385</t>
        </is>
      </c>
      <c r="D9277" t="inlineStr">
        <is>
          <t>Coffee/Tea</t>
        </is>
      </c>
      <c r="E9277" s="8" t="n">
        <v>46174</v>
      </c>
      <c r="F9277" t="inlineStr">
        <is>
          <t>Violations were cited in the following area(s).</t>
        </is>
      </c>
      <c r="G9277" t="inlineStr">
        <is>
          <t>06D</t>
        </is>
      </c>
      <c r="H9277" t="inlineStr">
        <is>
          <t>Food contact surface not properly washed, rinsed and sanitized after each use and following any activity when contamination may have occurred.</t>
        </is>
      </c>
      <c r="I9277" t="inlineStr">
        <is>
          <t>Critical</t>
        </is>
      </c>
      <c r="J9277" t="n">
        <v>12</v>
      </c>
      <c r="K9277" t="inlineStr">
        <is>
          <t>A</t>
        </is>
      </c>
      <c r="L9277" s="9">
        <f>A9277&amp;"-"&amp;TEXT(E9277,"yyyymmdd")</f>
        <v/>
      </c>
    </row>
    <row r="9278">
      <c r="A9278" t="n">
        <v>50141926</v>
      </c>
      <c r="B9278" t="inlineStr">
        <is>
          <t>Queens</t>
        </is>
      </c>
      <c r="C9278" t="inlineStr">
        <is>
          <t>11385</t>
        </is>
      </c>
      <c r="D9278" t="inlineStr">
        <is>
          <t>Coffee/Tea</t>
        </is>
      </c>
      <c r="E9278" s="8" t="n">
        <v>46174</v>
      </c>
      <c r="F9278" t="inlineStr">
        <is>
          <t>Violations were cited in the following area(s).</t>
        </is>
      </c>
      <c r="G9278" t="inlineStr">
        <is>
          <t>10F</t>
        </is>
      </c>
      <c r="H9278" t="inlineStr">
        <is>
          <t>Non-food contact surface or equipment made of unacceptable material, not kept clean, or not properly sealed, raised, spaced or movable to allow accessibility for cleaning on all sides, above and underneath the unit.</t>
        </is>
      </c>
      <c r="I9278" t="inlineStr">
        <is>
          <t>Not Critical</t>
        </is>
      </c>
      <c r="J9278" t="n">
        <v>12</v>
      </c>
      <c r="K9278" t="inlineStr">
        <is>
          <t>A</t>
        </is>
      </c>
      <c r="L9278" s="9">
        <f>A9278&amp;"-"&amp;TEXT(E9278,"yyyymmdd")</f>
        <v/>
      </c>
    </row>
    <row r="9279">
      <c r="A9279" t="n">
        <v>50142136</v>
      </c>
      <c r="B9279" t="inlineStr">
        <is>
          <t>Queens</t>
        </is>
      </c>
      <c r="C9279" t="inlineStr">
        <is>
          <t>11385</t>
        </is>
      </c>
      <c r="D9279" t="inlineStr">
        <is>
          <t>Juice, Smoothies, Fruit Salads</t>
        </is>
      </c>
      <c r="E9279" s="8" t="n">
        <v>46174</v>
      </c>
      <c r="F9279" t="inlineStr">
        <is>
          <t>Violations were cited in the following area(s).</t>
        </is>
      </c>
      <c r="G9279" t="inlineStr">
        <is>
          <t>06A</t>
        </is>
      </c>
      <c r="H9279" t="inlineStr">
        <is>
          <t>Personal cleanliness is inadequate. Outer garment soiled with possible contaminant. Effective hair restraint not worn where required. Jewelry worn on hands or arms. Fingernail polish worn or fingernails not kept clean and trimmed.</t>
        </is>
      </c>
      <c r="I9279" t="inlineStr">
        <is>
          <t>Critical</t>
        </is>
      </c>
      <c r="J9279" t="n">
        <v>12</v>
      </c>
      <c r="K9279" t="inlineStr">
        <is>
          <t>A</t>
        </is>
      </c>
      <c r="L9279" s="9">
        <f>A9279&amp;"-"&amp;TEXT(E9279,"yyyymmdd")</f>
        <v/>
      </c>
    </row>
    <row r="9280">
      <c r="A9280" t="n">
        <v>50142136</v>
      </c>
      <c r="B9280" t="inlineStr">
        <is>
          <t>Queens</t>
        </is>
      </c>
      <c r="C9280" t="inlineStr">
        <is>
          <t>11385</t>
        </is>
      </c>
      <c r="D9280" t="inlineStr">
        <is>
          <t>Juice, Smoothies, Fruit Salads</t>
        </is>
      </c>
      <c r="E9280" s="8" t="n">
        <v>46174</v>
      </c>
      <c r="F9280" t="inlineStr">
        <is>
          <t>Violations were cited in the following area(s).</t>
        </is>
      </c>
      <c r="G9280" t="inlineStr">
        <is>
          <t>06D</t>
        </is>
      </c>
      <c r="H9280" t="inlineStr">
        <is>
          <t>Food contact surface not properly washed, rinsed and sanitized after each use and following any activity when contamination may have occurred.</t>
        </is>
      </c>
      <c r="I9280" t="inlineStr">
        <is>
          <t>Critical</t>
        </is>
      </c>
      <c r="J9280" t="n">
        <v>12</v>
      </c>
      <c r="K9280" t="inlineStr">
        <is>
          <t>A</t>
        </is>
      </c>
      <c r="L9280" s="9">
        <f>A9280&amp;"-"&amp;TEXT(E9280,"yyyymmdd")</f>
        <v/>
      </c>
    </row>
    <row r="9281">
      <c r="A9281" t="n">
        <v>50142136</v>
      </c>
      <c r="B9281" t="inlineStr">
        <is>
          <t>Queens</t>
        </is>
      </c>
      <c r="C9281" t="inlineStr">
        <is>
          <t>11385</t>
        </is>
      </c>
      <c r="D9281" t="inlineStr">
        <is>
          <t>Juice, Smoothies, Fruit Salads</t>
        </is>
      </c>
      <c r="E9281" s="8" t="n">
        <v>46174</v>
      </c>
      <c r="F9281" t="inlineStr">
        <is>
          <t>Violations were cited in the following area(s).</t>
        </is>
      </c>
      <c r="G9281" t="inlineStr">
        <is>
          <t>10F</t>
        </is>
      </c>
      <c r="H9281" t="inlineStr">
        <is>
          <t>Non-food contact surface or equipment made of unacceptable material, not kept clean, or not properly sealed, raised, spaced or movable to allow accessibility for cleaning on all sides, above and underneath the unit.</t>
        </is>
      </c>
      <c r="I9281" t="inlineStr">
        <is>
          <t>Not Critical</t>
        </is>
      </c>
      <c r="J9281" t="n">
        <v>12</v>
      </c>
      <c r="K9281" t="inlineStr">
        <is>
          <t>A</t>
        </is>
      </c>
      <c r="L9281" s="9">
        <f>A9281&amp;"-"&amp;TEXT(E9281,"yyyymmdd")</f>
        <v/>
      </c>
    </row>
    <row r="9282">
      <c r="A9282" t="n">
        <v>50143250</v>
      </c>
      <c r="B9282" t="inlineStr">
        <is>
          <t>Manhattan</t>
        </is>
      </c>
      <c r="C9282" t="inlineStr">
        <is>
          <t>10038</t>
        </is>
      </c>
      <c r="D9282" t="inlineStr">
        <is>
          <t>American</t>
        </is>
      </c>
      <c r="E9282" s="8" t="n">
        <v>46174</v>
      </c>
      <c r="F9282" t="inlineStr">
        <is>
          <t>Violations were cited in the following area(s).</t>
        </is>
      </c>
      <c r="G9282" t="inlineStr">
        <is>
          <t>02G</t>
        </is>
      </c>
      <c r="H9282" t="inlineStr">
        <is>
          <t>Cold TCS food item held above 41 °F; smoked or processed fish held above 38 °F; intact raw eggs held above 45 °F; or reduced oxygen packaged (ROP) TCS foods held above required temperatures except during active necessary preparation.</t>
        </is>
      </c>
      <c r="I9282" t="inlineStr">
        <is>
          <t>Critical</t>
        </is>
      </c>
      <c r="J9282" t="n">
        <v>22</v>
      </c>
      <c r="L9282" s="9">
        <f>A9282&amp;"-"&amp;TEXT(E9282,"yyyymmdd")</f>
        <v/>
      </c>
    </row>
    <row r="9283">
      <c r="A9283" t="n">
        <v>50143250</v>
      </c>
      <c r="B9283" t="inlineStr">
        <is>
          <t>Manhattan</t>
        </is>
      </c>
      <c r="C9283" t="inlineStr">
        <is>
          <t>10038</t>
        </is>
      </c>
      <c r="D9283" t="inlineStr">
        <is>
          <t>American</t>
        </is>
      </c>
      <c r="E9283" s="8" t="n">
        <v>46174</v>
      </c>
      <c r="F9283" t="inlineStr">
        <is>
          <t>Violations were cited in the following area(s).</t>
        </is>
      </c>
      <c r="G9283" t="inlineStr">
        <is>
          <t>04A</t>
        </is>
      </c>
      <c r="H9283" t="inlineStr">
        <is>
          <t>Food Protection Certificate (FPC) not held by manager or supervisor of food operations.</t>
        </is>
      </c>
      <c r="I9283" t="inlineStr">
        <is>
          <t>Critical</t>
        </is>
      </c>
      <c r="J9283" t="n">
        <v>22</v>
      </c>
      <c r="L9283" s="9">
        <f>A9283&amp;"-"&amp;TEXT(E9283,"yyyymmdd")</f>
        <v/>
      </c>
    </row>
    <row r="9284">
      <c r="A9284" t="n">
        <v>50143250</v>
      </c>
      <c r="B9284" t="inlineStr">
        <is>
          <t>Manhattan</t>
        </is>
      </c>
      <c r="C9284" t="inlineStr">
        <is>
          <t>10038</t>
        </is>
      </c>
      <c r="D9284" t="inlineStr">
        <is>
          <t>American</t>
        </is>
      </c>
      <c r="E9284" s="8" t="n">
        <v>46174</v>
      </c>
      <c r="F9284" t="inlineStr">
        <is>
          <t>Violations were cited in the following area(s).</t>
        </is>
      </c>
      <c r="G9284" t="inlineStr">
        <is>
          <t>09E</t>
        </is>
      </c>
      <c r="H9284" t="inlineStr">
        <is>
          <t>Wash hands sign not posted near or above hand washing sink.</t>
        </is>
      </c>
      <c r="I9284" t="inlineStr">
        <is>
          <t>Not Critical</t>
        </is>
      </c>
      <c r="J9284" t="n">
        <v>22</v>
      </c>
      <c r="L9284" s="9">
        <f>A9284&amp;"-"&amp;TEXT(E9284,"yyyymmdd")</f>
        <v/>
      </c>
    </row>
    <row r="9285">
      <c r="A9285" t="n">
        <v>50143250</v>
      </c>
      <c r="B9285" t="inlineStr">
        <is>
          <t>Manhattan</t>
        </is>
      </c>
      <c r="C9285" t="inlineStr">
        <is>
          <t>10038</t>
        </is>
      </c>
      <c r="D9285" t="inlineStr">
        <is>
          <t>American</t>
        </is>
      </c>
      <c r="E9285" s="8" t="n">
        <v>46174</v>
      </c>
      <c r="F9285" t="inlineStr">
        <is>
          <t>Violations were cited in the following area(s).</t>
        </is>
      </c>
      <c r="G9285" t="inlineStr">
        <is>
          <t>10F</t>
        </is>
      </c>
      <c r="H9285" t="inlineStr">
        <is>
          <t>Non-food contact surface or equipment made of unacceptable material, not kept clean, or not properly sealed, raised, spaced or movable to allow accessibility for cleaning on all sides, above and underneath the unit.</t>
        </is>
      </c>
      <c r="I9285" t="inlineStr">
        <is>
          <t>Not Critical</t>
        </is>
      </c>
      <c r="J9285" t="n">
        <v>22</v>
      </c>
      <c r="L9285" s="9">
        <f>A9285&amp;"-"&amp;TEXT(E9285,"yyyymmdd")</f>
        <v/>
      </c>
    </row>
    <row r="9286">
      <c r="A9286" t="n">
        <v>50143407</v>
      </c>
      <c r="B9286" t="inlineStr">
        <is>
          <t>Queens</t>
        </is>
      </c>
      <c r="C9286" t="inlineStr">
        <is>
          <t>11354</t>
        </is>
      </c>
      <c r="D9286" t="inlineStr">
        <is>
          <t>Chinese</t>
        </is>
      </c>
      <c r="E9286" s="8" t="n">
        <v>46174</v>
      </c>
      <c r="F9286" t="inlineStr">
        <is>
          <t>Violations were cited in the following area(s).</t>
        </is>
      </c>
      <c r="G9286" t="inlineStr">
        <is>
          <t>02G</t>
        </is>
      </c>
      <c r="H9286" t="inlineStr">
        <is>
          <t>Cold TCS food item held above 41 °F; smoked or processed fish held above 38 °F; intact raw eggs held above 45 °F; or reduced oxygen packaged (ROP) TCS foods held above required temperatures except during active necessary preparation.</t>
        </is>
      </c>
      <c r="I9286" t="inlineStr">
        <is>
          <t>Critical</t>
        </is>
      </c>
      <c r="J9286" t="n">
        <v>12</v>
      </c>
      <c r="K9286" t="inlineStr">
        <is>
          <t>A</t>
        </is>
      </c>
      <c r="L9286" s="9">
        <f>A9286&amp;"-"&amp;TEXT(E9286,"yyyymmdd")</f>
        <v/>
      </c>
    </row>
    <row r="9287">
      <c r="A9287" t="n">
        <v>50143407</v>
      </c>
      <c r="B9287" t="inlineStr">
        <is>
          <t>Queens</t>
        </is>
      </c>
      <c r="C9287" t="inlineStr">
        <is>
          <t>11354</t>
        </is>
      </c>
      <c r="D9287" t="inlineStr">
        <is>
          <t>Chinese</t>
        </is>
      </c>
      <c r="E9287" s="8" t="n">
        <v>46174</v>
      </c>
      <c r="F9287" t="inlineStr">
        <is>
          <t>Violations were cited in the following area(s).</t>
        </is>
      </c>
      <c r="G9287" t="inlineStr">
        <is>
          <t>08C</t>
        </is>
      </c>
      <c r="H9287" t="inlineStr">
        <is>
          <t>Pesticide not properly labeled or used by unlicensed individual. Pesticide, other toxic chemical improperly used/stored. Unprotected, unlocked bait station used.</t>
        </is>
      </c>
      <c r="I9287" t="inlineStr">
        <is>
          <t>Not Critical</t>
        </is>
      </c>
      <c r="J9287" t="n">
        <v>12</v>
      </c>
      <c r="K9287" t="inlineStr">
        <is>
          <t>A</t>
        </is>
      </c>
      <c r="L9287" s="9">
        <f>A9287&amp;"-"&amp;TEXT(E9287,"yyyymmdd")</f>
        <v/>
      </c>
    </row>
    <row r="9288">
      <c r="A9288" t="n">
        <v>50143407</v>
      </c>
      <c r="B9288" t="inlineStr">
        <is>
          <t>Queens</t>
        </is>
      </c>
      <c r="C9288" t="inlineStr">
        <is>
          <t>11354</t>
        </is>
      </c>
      <c r="D9288" t="inlineStr">
        <is>
          <t>Chinese</t>
        </is>
      </c>
      <c r="E9288" s="8" t="n">
        <v>46174</v>
      </c>
      <c r="F9288" t="inlineStr">
        <is>
          <t>Violations were cited in the following area(s).</t>
        </is>
      </c>
      <c r="G9288" t="inlineStr">
        <is>
          <t>10F</t>
        </is>
      </c>
      <c r="H9288" t="inlineStr">
        <is>
          <t>Non-food contact surface or equipment made of unacceptable material, not kept clean, or not properly sealed, raised, spaced or movable to allow accessibility for cleaning on all sides, above and underneath the unit.</t>
        </is>
      </c>
      <c r="I9288" t="inlineStr">
        <is>
          <t>Not Critical</t>
        </is>
      </c>
      <c r="J9288" t="n">
        <v>12</v>
      </c>
      <c r="K9288" t="inlineStr">
        <is>
          <t>A</t>
        </is>
      </c>
      <c r="L9288" s="9">
        <f>A9288&amp;"-"&amp;TEXT(E9288,"yyyymmdd")</f>
        <v/>
      </c>
    </row>
    <row r="9289">
      <c r="A9289" t="n">
        <v>50146974</v>
      </c>
      <c r="B9289" t="inlineStr">
        <is>
          <t>Queens</t>
        </is>
      </c>
      <c r="C9289" t="inlineStr">
        <is>
          <t>11368</t>
        </is>
      </c>
      <c r="D9289" t="inlineStr">
        <is>
          <t>Chinese</t>
        </is>
      </c>
      <c r="E9289" s="8" t="n">
        <v>46174</v>
      </c>
      <c r="F9289" t="inlineStr">
        <is>
          <t>Violations were cited in the following area(s).</t>
        </is>
      </c>
      <c r="G9289" t="inlineStr">
        <is>
          <t>02G</t>
        </is>
      </c>
      <c r="H9289" t="inlineStr">
        <is>
          <t>Cold TCS food item held above 41 °F; smoked or processed fish held above 38 °F; intact raw eggs held above 45 °F; or reduced oxygen packaged (ROP) TCS foods held above required temperatures except during active necessary preparation.</t>
        </is>
      </c>
      <c r="I9289" t="inlineStr">
        <is>
          <t>Critical</t>
        </is>
      </c>
      <c r="J9289" t="n">
        <v>35</v>
      </c>
      <c r="L9289" s="9">
        <f>A9289&amp;"-"&amp;TEXT(E9289,"yyyymmdd")</f>
        <v/>
      </c>
    </row>
    <row r="9290">
      <c r="A9290" t="n">
        <v>50146974</v>
      </c>
      <c r="B9290" t="inlineStr">
        <is>
          <t>Queens</t>
        </is>
      </c>
      <c r="C9290" t="inlineStr">
        <is>
          <t>11368</t>
        </is>
      </c>
      <c r="D9290" t="inlineStr">
        <is>
          <t>Chinese</t>
        </is>
      </c>
      <c r="E9290" s="8" t="n">
        <v>46174</v>
      </c>
      <c r="F9290" t="inlineStr">
        <is>
          <t>Violations were cited in the following area(s).</t>
        </is>
      </c>
      <c r="G9290" t="inlineStr">
        <is>
          <t>04M</t>
        </is>
      </c>
      <c r="H9290" t="inlineStr">
        <is>
          <t>Live roaches in facility's food or non-food area.</t>
        </is>
      </c>
      <c r="I9290" t="inlineStr">
        <is>
          <t>Critical</t>
        </is>
      </c>
      <c r="J9290" t="n">
        <v>35</v>
      </c>
      <c r="L9290" s="9">
        <f>A9290&amp;"-"&amp;TEXT(E9290,"yyyymmdd")</f>
        <v/>
      </c>
    </row>
    <row r="9291">
      <c r="A9291" t="n">
        <v>50146974</v>
      </c>
      <c r="B9291" t="inlineStr">
        <is>
          <t>Queens</t>
        </is>
      </c>
      <c r="C9291" t="inlineStr">
        <is>
          <t>11368</t>
        </is>
      </c>
      <c r="D9291" t="inlineStr">
        <is>
          <t>Chinese</t>
        </is>
      </c>
      <c r="E9291" s="8" t="n">
        <v>46174</v>
      </c>
      <c r="F9291" t="inlineStr">
        <is>
          <t>Violations were cited in the following area(s).</t>
        </is>
      </c>
      <c r="G9291" t="inlineStr">
        <is>
          <t>06B</t>
        </is>
      </c>
      <c r="H9291" t="inlineStr">
        <is>
          <t>Tobacco or electronic cigarette use, eating, or drinking from open container in food preparation, food storage or dishwashing area.</t>
        </is>
      </c>
      <c r="I9291" t="inlineStr">
        <is>
          <t>Critical</t>
        </is>
      </c>
      <c r="J9291" t="n">
        <v>35</v>
      </c>
      <c r="L9291" s="9">
        <f>A9291&amp;"-"&amp;TEXT(E9291,"yyyymmdd")</f>
        <v/>
      </c>
    </row>
    <row r="9292">
      <c r="A9292" t="n">
        <v>50146974</v>
      </c>
      <c r="B9292" t="inlineStr">
        <is>
          <t>Queens</t>
        </is>
      </c>
      <c r="C9292" t="inlineStr">
        <is>
          <t>11368</t>
        </is>
      </c>
      <c r="D9292" t="inlineStr">
        <is>
          <t>Chinese</t>
        </is>
      </c>
      <c r="E9292" s="8" t="n">
        <v>46174</v>
      </c>
      <c r="F9292" t="inlineStr">
        <is>
          <t>Violations were cited in the following area(s).</t>
        </is>
      </c>
      <c r="G9292" t="inlineStr">
        <is>
          <t>06C</t>
        </is>
      </c>
      <c r="H929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292" t="inlineStr">
        <is>
          <t>Critical</t>
        </is>
      </c>
      <c r="J9292" t="n">
        <v>35</v>
      </c>
      <c r="L9292" s="9">
        <f>A9292&amp;"-"&amp;TEXT(E9292,"yyyymmdd")</f>
        <v/>
      </c>
    </row>
    <row r="9293">
      <c r="A9293" t="n">
        <v>50146974</v>
      </c>
      <c r="B9293" t="inlineStr">
        <is>
          <t>Queens</t>
        </is>
      </c>
      <c r="C9293" t="inlineStr">
        <is>
          <t>11368</t>
        </is>
      </c>
      <c r="D9293" t="inlineStr">
        <is>
          <t>Chinese</t>
        </is>
      </c>
      <c r="E9293" s="8" t="n">
        <v>46174</v>
      </c>
      <c r="F9293" t="inlineStr">
        <is>
          <t>Violations were cited in the following area(s).</t>
        </is>
      </c>
      <c r="G9293" t="inlineStr">
        <is>
          <t>08A</t>
        </is>
      </c>
      <c r="H9293" t="inlineStr">
        <is>
          <t>Establishment is not free of harborage or conditions conducive to rodents, insects or other pests.</t>
        </is>
      </c>
      <c r="I9293" t="inlineStr">
        <is>
          <t>Not Critical</t>
        </is>
      </c>
      <c r="J9293" t="n">
        <v>35</v>
      </c>
      <c r="L9293" s="9">
        <f>A9293&amp;"-"&amp;TEXT(E9293,"yyyymmdd")</f>
        <v/>
      </c>
    </row>
    <row r="9294">
      <c r="A9294" t="n">
        <v>50146974</v>
      </c>
      <c r="B9294" t="inlineStr">
        <is>
          <t>Queens</t>
        </is>
      </c>
      <c r="C9294" t="inlineStr">
        <is>
          <t>11368</t>
        </is>
      </c>
      <c r="D9294" t="inlineStr">
        <is>
          <t>Chinese</t>
        </is>
      </c>
      <c r="E9294" s="8" t="n">
        <v>46174</v>
      </c>
      <c r="F9294" t="inlineStr">
        <is>
          <t>Violations were cited in the following area(s).</t>
        </is>
      </c>
      <c r="G9294" t="inlineStr">
        <is>
          <t>09C</t>
        </is>
      </c>
      <c r="H9294" t="inlineStr">
        <is>
          <t>Design, construction, materials used or maintenance of food contact surface improper. Surface not easily cleanable, sanitized and maintained.</t>
        </is>
      </c>
      <c r="I9294" t="inlineStr">
        <is>
          <t>Not Critical</t>
        </is>
      </c>
      <c r="J9294" t="n">
        <v>35</v>
      </c>
      <c r="L9294" s="9">
        <f>A9294&amp;"-"&amp;TEXT(E9294,"yyyymmdd")</f>
        <v/>
      </c>
    </row>
    <row r="9295">
      <c r="A9295" t="n">
        <v>50146974</v>
      </c>
      <c r="B9295" t="inlineStr">
        <is>
          <t>Queens</t>
        </is>
      </c>
      <c r="C9295" t="inlineStr">
        <is>
          <t>11368</t>
        </is>
      </c>
      <c r="D9295" t="inlineStr">
        <is>
          <t>Chinese</t>
        </is>
      </c>
      <c r="E9295" s="8" t="n">
        <v>46174</v>
      </c>
      <c r="F9295" t="inlineStr">
        <is>
          <t>Violations were cited in the following area(s).</t>
        </is>
      </c>
      <c r="G9295" t="inlineStr">
        <is>
          <t>10B</t>
        </is>
      </c>
      <c r="H9295" t="inlineStr">
        <is>
          <t>Anti-siphonage or back-flow prevention device not provided where required; equipment or floor not properly drained; sewage disposal system in disrepair or not functioning properly. Condensation or liquid waste improperly disposed of.</t>
        </is>
      </c>
      <c r="I9295" t="inlineStr">
        <is>
          <t>Not Critical</t>
        </is>
      </c>
      <c r="J9295" t="n">
        <v>35</v>
      </c>
      <c r="L9295" s="9">
        <f>A9295&amp;"-"&amp;TEXT(E9295,"yyyymmdd")</f>
        <v/>
      </c>
    </row>
    <row r="9296">
      <c r="A9296" t="n">
        <v>50146974</v>
      </c>
      <c r="B9296" t="inlineStr">
        <is>
          <t>Queens</t>
        </is>
      </c>
      <c r="C9296" t="inlineStr">
        <is>
          <t>11368</t>
        </is>
      </c>
      <c r="D9296" t="inlineStr">
        <is>
          <t>Chinese</t>
        </is>
      </c>
      <c r="E9296" s="8" t="n">
        <v>46174</v>
      </c>
      <c r="F9296" t="inlineStr">
        <is>
          <t>Violations were cited in the following area(s).</t>
        </is>
      </c>
      <c r="G9296" t="inlineStr">
        <is>
          <t>10F</t>
        </is>
      </c>
      <c r="H9296" t="inlineStr">
        <is>
          <t>Non-food contact surface or equipment made of unacceptable material, not kept clean, or not properly sealed, raised, spaced or movable to allow accessibility for cleaning on all sides, above and underneath the unit.</t>
        </is>
      </c>
      <c r="I9296" t="inlineStr">
        <is>
          <t>Not Critical</t>
        </is>
      </c>
      <c r="J9296" t="n">
        <v>35</v>
      </c>
      <c r="L9296" s="9">
        <f>A9296&amp;"-"&amp;TEXT(E9296,"yyyymmdd")</f>
        <v/>
      </c>
    </row>
    <row r="9297">
      <c r="A9297" t="n">
        <v>50146974</v>
      </c>
      <c r="B9297" t="inlineStr">
        <is>
          <t>Queens</t>
        </is>
      </c>
      <c r="C9297" t="inlineStr">
        <is>
          <t>11368</t>
        </is>
      </c>
      <c r="D9297" t="inlineStr">
        <is>
          <t>Chinese</t>
        </is>
      </c>
      <c r="E9297" s="8" t="n">
        <v>46174</v>
      </c>
      <c r="F9297" t="inlineStr">
        <is>
          <t>Violations were cited in the following area(s).</t>
        </is>
      </c>
      <c r="G9297" t="inlineStr">
        <is>
          <t>28-06</t>
        </is>
      </c>
      <c r="H9297" t="inlineStr">
        <is>
          <t>Contract with a pest management professional not in place. Record of extermination activities not kept on premises.</t>
        </is>
      </c>
      <c r="I9297" t="inlineStr">
        <is>
          <t>Not Critical</t>
        </is>
      </c>
      <c r="J9297" t="n">
        <v>35</v>
      </c>
      <c r="L9297" s="9">
        <f>A9297&amp;"-"&amp;TEXT(E9297,"yyyymmdd")</f>
        <v/>
      </c>
    </row>
    <row r="9298">
      <c r="A9298" t="n">
        <v>50147711</v>
      </c>
      <c r="B9298" t="inlineStr">
        <is>
          <t>Queens</t>
        </is>
      </c>
      <c r="C9298" t="inlineStr">
        <is>
          <t>11373</t>
        </is>
      </c>
      <c r="D9298" t="inlineStr">
        <is>
          <t>Bangladeshi</t>
        </is>
      </c>
      <c r="E9298" s="8" t="n">
        <v>46174</v>
      </c>
      <c r="F9298" t="inlineStr">
        <is>
          <t>Violations were cited in the following area(s).</t>
        </is>
      </c>
      <c r="G9298" t="inlineStr">
        <is>
          <t>02B</t>
        </is>
      </c>
      <c r="H9298" t="inlineStr">
        <is>
          <t>Hot TCS food item not held at or above 140 °F.</t>
        </is>
      </c>
      <c r="I9298" t="inlineStr">
        <is>
          <t>Critical</t>
        </is>
      </c>
      <c r="J9298" t="n">
        <v>33</v>
      </c>
      <c r="L9298" s="9">
        <f>A9298&amp;"-"&amp;TEXT(E9298,"yyyymmdd")</f>
        <v/>
      </c>
    </row>
    <row r="9299">
      <c r="A9299" t="n">
        <v>50147711</v>
      </c>
      <c r="B9299" t="inlineStr">
        <is>
          <t>Queens</t>
        </is>
      </c>
      <c r="C9299" t="inlineStr">
        <is>
          <t>11373</t>
        </is>
      </c>
      <c r="D9299" t="inlineStr">
        <is>
          <t>Bangladeshi</t>
        </is>
      </c>
      <c r="E9299" s="8" t="n">
        <v>46174</v>
      </c>
      <c r="F9299" t="inlineStr">
        <is>
          <t>Violations were cited in the following area(s).</t>
        </is>
      </c>
      <c r="G9299" t="inlineStr">
        <is>
          <t>03I</t>
        </is>
      </c>
      <c r="H9299" t="inlineStr">
        <is>
          <t>Juice packaged on premises with no or incomplete label, no warning statement</t>
        </is>
      </c>
      <c r="I9299" t="inlineStr">
        <is>
          <t>Critical</t>
        </is>
      </c>
      <c r="J9299" t="n">
        <v>33</v>
      </c>
      <c r="L9299" s="9">
        <f>A9299&amp;"-"&amp;TEXT(E9299,"yyyymmdd")</f>
        <v/>
      </c>
    </row>
    <row r="9300">
      <c r="A9300" t="n">
        <v>50147711</v>
      </c>
      <c r="B9300" t="inlineStr">
        <is>
          <t>Queens</t>
        </is>
      </c>
      <c r="C9300" t="inlineStr">
        <is>
          <t>11373</t>
        </is>
      </c>
      <c r="D9300" t="inlineStr">
        <is>
          <t>Bangladeshi</t>
        </is>
      </c>
      <c r="E9300" s="8" t="n">
        <v>46174</v>
      </c>
      <c r="F9300" t="inlineStr">
        <is>
          <t>Violations were cited in the following area(s).</t>
        </is>
      </c>
      <c r="G9300" t="inlineStr">
        <is>
          <t>06C</t>
        </is>
      </c>
      <c r="H930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300" t="inlineStr">
        <is>
          <t>Critical</t>
        </is>
      </c>
      <c r="J9300" t="n">
        <v>33</v>
      </c>
      <c r="L9300" s="9">
        <f>A9300&amp;"-"&amp;TEXT(E9300,"yyyymmdd")</f>
        <v/>
      </c>
    </row>
    <row r="9301">
      <c r="A9301" t="n">
        <v>50147711</v>
      </c>
      <c r="B9301" t="inlineStr">
        <is>
          <t>Queens</t>
        </is>
      </c>
      <c r="C9301" t="inlineStr">
        <is>
          <t>11373</t>
        </is>
      </c>
      <c r="D9301" t="inlineStr">
        <is>
          <t>Bangladeshi</t>
        </is>
      </c>
      <c r="E9301" s="8" t="n">
        <v>46174</v>
      </c>
      <c r="F9301" t="inlineStr">
        <is>
          <t>Violations were cited in the following area(s).</t>
        </is>
      </c>
      <c r="G9301" t="inlineStr">
        <is>
          <t>06D</t>
        </is>
      </c>
      <c r="H9301" t="inlineStr">
        <is>
          <t>Food contact surface not properly washed, rinsed and sanitized after each use and following any activity when contamination may have occurred.</t>
        </is>
      </c>
      <c r="I9301" t="inlineStr">
        <is>
          <t>Critical</t>
        </is>
      </c>
      <c r="J9301" t="n">
        <v>33</v>
      </c>
      <c r="L9301" s="9">
        <f>A9301&amp;"-"&amp;TEXT(E9301,"yyyymmdd")</f>
        <v/>
      </c>
    </row>
    <row r="9302">
      <c r="A9302" t="n">
        <v>50147711</v>
      </c>
      <c r="B9302" t="inlineStr">
        <is>
          <t>Queens</t>
        </is>
      </c>
      <c r="C9302" t="inlineStr">
        <is>
          <t>11373</t>
        </is>
      </c>
      <c r="D9302" t="inlineStr">
        <is>
          <t>Bangladeshi</t>
        </is>
      </c>
      <c r="E9302" s="8" t="n">
        <v>46174</v>
      </c>
      <c r="F9302" t="inlineStr">
        <is>
          <t>Violations were cited in the following area(s).</t>
        </is>
      </c>
      <c r="G9302" t="inlineStr">
        <is>
          <t>09C</t>
        </is>
      </c>
      <c r="H9302" t="inlineStr">
        <is>
          <t>Design, construction, materials used or maintenance of food contact surface improper. Surface not easily cleanable, sanitized and maintained.</t>
        </is>
      </c>
      <c r="I9302" t="inlineStr">
        <is>
          <t>Not Critical</t>
        </is>
      </c>
      <c r="J9302" t="n">
        <v>33</v>
      </c>
      <c r="L9302" s="9">
        <f>A9302&amp;"-"&amp;TEXT(E9302,"yyyymmdd")</f>
        <v/>
      </c>
    </row>
    <row r="9303">
      <c r="A9303" t="n">
        <v>50147711</v>
      </c>
      <c r="B9303" t="inlineStr">
        <is>
          <t>Queens</t>
        </is>
      </c>
      <c r="C9303" t="inlineStr">
        <is>
          <t>11373</t>
        </is>
      </c>
      <c r="D9303" t="inlineStr">
        <is>
          <t>Bangladeshi</t>
        </is>
      </c>
      <c r="E9303" s="8" t="n">
        <v>46174</v>
      </c>
      <c r="F9303" t="inlineStr">
        <is>
          <t>Violations were cited in the following area(s).</t>
        </is>
      </c>
      <c r="G9303" t="inlineStr">
        <is>
          <t>10F</t>
        </is>
      </c>
      <c r="H9303" t="inlineStr">
        <is>
          <t>Non-food contact surface or equipment made of unacceptable material, not kept clean, or not properly sealed, raised, spaced or movable to allow accessibility for cleaning on all sides, above and underneath the unit.</t>
        </is>
      </c>
      <c r="I9303" t="inlineStr">
        <is>
          <t>Not Critical</t>
        </is>
      </c>
      <c r="J9303" t="n">
        <v>33</v>
      </c>
      <c r="L9303" s="9">
        <f>A9303&amp;"-"&amp;TEXT(E9303,"yyyymmdd")</f>
        <v/>
      </c>
    </row>
    <row r="9304">
      <c r="A9304" t="n">
        <v>50152775</v>
      </c>
      <c r="B9304" t="inlineStr">
        <is>
          <t>Manhattan</t>
        </is>
      </c>
      <c r="C9304" t="inlineStr">
        <is>
          <t>10002</t>
        </is>
      </c>
      <c r="D9304" t="inlineStr">
        <is>
          <t>Chinese</t>
        </is>
      </c>
      <c r="E9304" s="8" t="n">
        <v>46174</v>
      </c>
      <c r="F9304" t="inlineStr">
        <is>
          <t>Violations were cited in the following area(s).</t>
        </is>
      </c>
      <c r="G9304" t="inlineStr">
        <is>
          <t>02B</t>
        </is>
      </c>
      <c r="H9304" t="inlineStr">
        <is>
          <t>Hot TCS food item not held at or above 140 °F.</t>
        </is>
      </c>
      <c r="I9304" t="inlineStr">
        <is>
          <t>Critical</t>
        </is>
      </c>
      <c r="J9304" t="n">
        <v>35</v>
      </c>
      <c r="L9304" s="9">
        <f>A9304&amp;"-"&amp;TEXT(E9304,"yyyymmdd")</f>
        <v/>
      </c>
    </row>
    <row r="9305">
      <c r="A9305" t="n">
        <v>50152775</v>
      </c>
      <c r="B9305" t="inlineStr">
        <is>
          <t>Manhattan</t>
        </is>
      </c>
      <c r="C9305" t="inlineStr">
        <is>
          <t>10002</t>
        </is>
      </c>
      <c r="D9305" t="inlineStr">
        <is>
          <t>Chinese</t>
        </is>
      </c>
      <c r="E9305" s="8" t="n">
        <v>46174</v>
      </c>
      <c r="F9305" t="inlineStr">
        <is>
          <t>Violations were cited in the following area(s).</t>
        </is>
      </c>
      <c r="G9305" t="inlineStr">
        <is>
          <t>04A</t>
        </is>
      </c>
      <c r="H9305" t="inlineStr">
        <is>
          <t>Food Protection Certificate (FPC) not held by manager or supervisor of food operations.</t>
        </is>
      </c>
      <c r="I9305" t="inlineStr">
        <is>
          <t>Critical</t>
        </is>
      </c>
      <c r="J9305" t="n">
        <v>35</v>
      </c>
      <c r="L9305" s="9">
        <f>A9305&amp;"-"&amp;TEXT(E9305,"yyyymmdd")</f>
        <v/>
      </c>
    </row>
    <row r="9306">
      <c r="A9306" t="n">
        <v>50152775</v>
      </c>
      <c r="B9306" t="inlineStr">
        <is>
          <t>Manhattan</t>
        </is>
      </c>
      <c r="C9306" t="inlineStr">
        <is>
          <t>10002</t>
        </is>
      </c>
      <c r="D9306" t="inlineStr">
        <is>
          <t>Chinese</t>
        </is>
      </c>
      <c r="E9306" s="8" t="n">
        <v>46174</v>
      </c>
      <c r="F9306" t="inlineStr">
        <is>
          <t>Violations were cited in the following area(s).</t>
        </is>
      </c>
      <c r="G9306" t="inlineStr">
        <is>
          <t>04H</t>
        </is>
      </c>
      <c r="H9306" t="inlineStr">
        <is>
          <t>Raw, cooked or prepared food is adulterated, contaminated, cross-contaminated, or not discarded in accordance with HACCP plan.</t>
        </is>
      </c>
      <c r="I9306" t="inlineStr">
        <is>
          <t>Critical</t>
        </is>
      </c>
      <c r="J9306" t="n">
        <v>35</v>
      </c>
      <c r="L9306" s="9">
        <f>A9306&amp;"-"&amp;TEXT(E9306,"yyyymmdd")</f>
        <v/>
      </c>
    </row>
    <row r="9307">
      <c r="A9307" t="n">
        <v>50152775</v>
      </c>
      <c r="B9307" t="inlineStr">
        <is>
          <t>Manhattan</t>
        </is>
      </c>
      <c r="C9307" t="inlineStr">
        <is>
          <t>10002</t>
        </is>
      </c>
      <c r="D9307" t="inlineStr">
        <is>
          <t>Chinese</t>
        </is>
      </c>
      <c r="E9307" s="8" t="n">
        <v>46174</v>
      </c>
      <c r="F9307" t="inlineStr">
        <is>
          <t>Violations were cited in the following area(s).</t>
        </is>
      </c>
      <c r="G9307" t="inlineStr">
        <is>
          <t>06E</t>
        </is>
      </c>
      <c r="H9307" t="inlineStr">
        <is>
          <t>Sanitized equipment or utensil, including in-use food dispensing utensil, improperly used or stored.</t>
        </is>
      </c>
      <c r="I9307" t="inlineStr">
        <is>
          <t>Critical</t>
        </is>
      </c>
      <c r="J9307" t="n">
        <v>35</v>
      </c>
      <c r="L9307" s="9">
        <f>A9307&amp;"-"&amp;TEXT(E9307,"yyyymmdd")</f>
        <v/>
      </c>
    </row>
    <row r="9308">
      <c r="A9308" t="n">
        <v>50152775</v>
      </c>
      <c r="B9308" t="inlineStr">
        <is>
          <t>Manhattan</t>
        </is>
      </c>
      <c r="C9308" t="inlineStr">
        <is>
          <t>10002</t>
        </is>
      </c>
      <c r="D9308" t="inlineStr">
        <is>
          <t>Chinese</t>
        </is>
      </c>
      <c r="E9308" s="8" t="n">
        <v>46174</v>
      </c>
      <c r="F9308" t="inlineStr">
        <is>
          <t>Violations were cited in the following area(s).</t>
        </is>
      </c>
      <c r="G9308" t="inlineStr">
        <is>
          <t>08C</t>
        </is>
      </c>
      <c r="H9308" t="inlineStr">
        <is>
          <t>Pesticide not properly labeled or used by unlicensed individual. Pesticide, other toxic chemical improperly used/stored. Unprotected, unlocked bait station used.</t>
        </is>
      </c>
      <c r="I9308" t="inlineStr">
        <is>
          <t>Not Critical</t>
        </is>
      </c>
      <c r="J9308" t="n">
        <v>35</v>
      </c>
      <c r="L9308" s="9">
        <f>A9308&amp;"-"&amp;TEXT(E9308,"yyyymmdd")</f>
        <v/>
      </c>
    </row>
    <row r="9309">
      <c r="A9309" t="n">
        <v>50152775</v>
      </c>
      <c r="B9309" t="inlineStr">
        <is>
          <t>Manhattan</t>
        </is>
      </c>
      <c r="C9309" t="inlineStr">
        <is>
          <t>10002</t>
        </is>
      </c>
      <c r="D9309" t="inlineStr">
        <is>
          <t>Chinese</t>
        </is>
      </c>
      <c r="E9309" s="8" t="n">
        <v>46174</v>
      </c>
      <c r="F9309" t="inlineStr">
        <is>
          <t>Violations were cited in the following area(s).</t>
        </is>
      </c>
      <c r="G9309" t="inlineStr">
        <is>
          <t>10F</t>
        </is>
      </c>
      <c r="H9309" t="inlineStr">
        <is>
          <t>Non-food contact surface or equipment made of unacceptable material, not kept clean, or not properly sealed, raised, spaced or movable to allow accessibility for cleaning on all sides, above and underneath the unit.</t>
        </is>
      </c>
      <c r="I9309" t="inlineStr">
        <is>
          <t>Not Critical</t>
        </is>
      </c>
      <c r="J9309" t="n">
        <v>35</v>
      </c>
      <c r="L9309" s="9">
        <f>A9309&amp;"-"&amp;TEXT(E9309,"yyyymmdd")</f>
        <v/>
      </c>
    </row>
    <row r="9310">
      <c r="A9310" t="n">
        <v>50152775</v>
      </c>
      <c r="B9310" t="inlineStr">
        <is>
          <t>Manhattan</t>
        </is>
      </c>
      <c r="C9310" t="inlineStr">
        <is>
          <t>10002</t>
        </is>
      </c>
      <c r="D9310" t="inlineStr">
        <is>
          <t>Chinese</t>
        </is>
      </c>
      <c r="E9310" s="8" t="n">
        <v>46174</v>
      </c>
      <c r="F9310" t="inlineStr">
        <is>
          <t>Violations were cited in the following area(s).</t>
        </is>
      </c>
      <c r="G9310" t="inlineStr">
        <is>
          <t>10H</t>
        </is>
      </c>
      <c r="H9310" t="inlineStr">
        <is>
          <t>Single service article not provided. Single service article reused or not protected from contamination when transported, stored, dispensed. Drinking straws not completely enclosed in wrapper or dispensed from a sanitary device.</t>
        </is>
      </c>
      <c r="I9310" t="inlineStr">
        <is>
          <t>Not Critical</t>
        </is>
      </c>
      <c r="J9310" t="n">
        <v>35</v>
      </c>
      <c r="L9310" s="9">
        <f>A9310&amp;"-"&amp;TEXT(E9310,"yyyymmdd")</f>
        <v/>
      </c>
    </row>
    <row r="9311">
      <c r="A9311" t="n">
        <v>50157935</v>
      </c>
      <c r="B9311" t="inlineStr">
        <is>
          <t>Queens</t>
        </is>
      </c>
      <c r="C9311" t="inlineStr">
        <is>
          <t>11385</t>
        </is>
      </c>
      <c r="D9311" t="inlineStr">
        <is>
          <t>Pizza</t>
        </is>
      </c>
      <c r="E9311" s="8" t="n">
        <v>46174</v>
      </c>
      <c r="F9311" t="inlineStr">
        <is>
          <t>Violations were cited in the following area(s).</t>
        </is>
      </c>
      <c r="G9311" t="inlineStr">
        <is>
          <t>06C</t>
        </is>
      </c>
      <c r="H931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311" t="inlineStr">
        <is>
          <t>Critical</t>
        </is>
      </c>
      <c r="J9311" t="n">
        <v>12</v>
      </c>
      <c r="K9311" t="inlineStr">
        <is>
          <t>A</t>
        </is>
      </c>
      <c r="L9311" s="9">
        <f>A9311&amp;"-"&amp;TEXT(E9311,"yyyymmdd")</f>
        <v/>
      </c>
    </row>
    <row r="9312">
      <c r="A9312" t="n">
        <v>50157935</v>
      </c>
      <c r="B9312" t="inlineStr">
        <is>
          <t>Queens</t>
        </is>
      </c>
      <c r="C9312" t="inlineStr">
        <is>
          <t>11385</t>
        </is>
      </c>
      <c r="D9312" t="inlineStr">
        <is>
          <t>Pizza</t>
        </is>
      </c>
      <c r="E9312" s="8" t="n">
        <v>46174</v>
      </c>
      <c r="F9312" t="inlineStr">
        <is>
          <t>Violations were cited in the following area(s).</t>
        </is>
      </c>
      <c r="G9312" t="inlineStr">
        <is>
          <t>10F</t>
        </is>
      </c>
      <c r="H9312" t="inlineStr">
        <is>
          <t>Non-food contact surface or equipment made of unacceptable material, not kept clean, or not properly sealed, raised, spaced or movable to allow accessibility for cleaning on all sides, above and underneath the unit.</t>
        </is>
      </c>
      <c r="I9312" t="inlineStr">
        <is>
          <t>Not Critical</t>
        </is>
      </c>
      <c r="J9312" t="n">
        <v>12</v>
      </c>
      <c r="K9312" t="inlineStr">
        <is>
          <t>A</t>
        </is>
      </c>
      <c r="L9312" s="9">
        <f>A9312&amp;"-"&amp;TEXT(E9312,"yyyymmdd")</f>
        <v/>
      </c>
    </row>
    <row r="9313">
      <c r="A9313" t="n">
        <v>50159012</v>
      </c>
      <c r="B9313" t="inlineStr">
        <is>
          <t>Queens</t>
        </is>
      </c>
      <c r="C9313" t="inlineStr">
        <is>
          <t>11375</t>
        </is>
      </c>
      <c r="D9313" t="inlineStr">
        <is>
          <t>Peruvian</t>
        </is>
      </c>
      <c r="E9313" s="8" t="n">
        <v>46174</v>
      </c>
      <c r="F9313" t="inlineStr">
        <is>
          <t>Violations were cited in the following area(s).</t>
        </is>
      </c>
      <c r="G9313" t="inlineStr">
        <is>
          <t>06D</t>
        </is>
      </c>
      <c r="H9313" t="inlineStr">
        <is>
          <t>Food contact surface not properly washed, rinsed and sanitized after each use and following any activity when contamination may have occurred.</t>
        </is>
      </c>
      <c r="I9313" t="inlineStr">
        <is>
          <t>Critical</t>
        </is>
      </c>
      <c r="J9313" t="n">
        <v>12</v>
      </c>
      <c r="K9313" t="inlineStr">
        <is>
          <t>A</t>
        </is>
      </c>
      <c r="L9313" s="9">
        <f>A9313&amp;"-"&amp;TEXT(E9313,"yyyymmdd")</f>
        <v/>
      </c>
    </row>
    <row r="9314">
      <c r="A9314" t="n">
        <v>50159012</v>
      </c>
      <c r="B9314" t="inlineStr">
        <is>
          <t>Queens</t>
        </is>
      </c>
      <c r="C9314" t="inlineStr">
        <is>
          <t>11375</t>
        </is>
      </c>
      <c r="D9314" t="inlineStr">
        <is>
          <t>Peruvian</t>
        </is>
      </c>
      <c r="E9314" s="8" t="n">
        <v>46174</v>
      </c>
      <c r="F9314" t="inlineStr">
        <is>
          <t>Violations were cited in the following area(s).</t>
        </is>
      </c>
      <c r="G9314" t="inlineStr">
        <is>
          <t>06E</t>
        </is>
      </c>
      <c r="H9314" t="inlineStr">
        <is>
          <t>Sanitized equipment or utensil, including in-use food dispensing utensil, improperly used or stored.</t>
        </is>
      </c>
      <c r="I9314" t="inlineStr">
        <is>
          <t>Critical</t>
        </is>
      </c>
      <c r="J9314" t="n">
        <v>12</v>
      </c>
      <c r="K9314" t="inlineStr">
        <is>
          <t>A</t>
        </is>
      </c>
      <c r="L9314" s="9">
        <f>A9314&amp;"-"&amp;TEXT(E9314,"yyyymmdd")</f>
        <v/>
      </c>
    </row>
    <row r="9315">
      <c r="A9315" t="n">
        <v>50159012</v>
      </c>
      <c r="B9315" t="inlineStr">
        <is>
          <t>Queens</t>
        </is>
      </c>
      <c r="C9315" t="inlineStr">
        <is>
          <t>11375</t>
        </is>
      </c>
      <c r="D9315" t="inlineStr">
        <is>
          <t>Peruvian</t>
        </is>
      </c>
      <c r="E9315" s="8" t="n">
        <v>46174</v>
      </c>
      <c r="F9315" t="inlineStr">
        <is>
          <t>Violations were cited in the following area(s).</t>
        </is>
      </c>
      <c r="G9315" t="inlineStr">
        <is>
          <t>10F</t>
        </is>
      </c>
      <c r="H9315" t="inlineStr">
        <is>
          <t>Non-food contact surface or equipment made of unacceptable material, not kept clean, or not properly sealed, raised, spaced or movable to allow accessibility for cleaning on all sides, above and underneath the unit.</t>
        </is>
      </c>
      <c r="I9315" t="inlineStr">
        <is>
          <t>Not Critical</t>
        </is>
      </c>
      <c r="J9315" t="n">
        <v>12</v>
      </c>
      <c r="K9315" t="inlineStr">
        <is>
          <t>A</t>
        </is>
      </c>
      <c r="L9315" s="9">
        <f>A9315&amp;"-"&amp;TEXT(E9315,"yyyymmdd")</f>
        <v/>
      </c>
    </row>
    <row r="9316">
      <c r="A9316" t="n">
        <v>50159756</v>
      </c>
      <c r="B9316" t="inlineStr">
        <is>
          <t>Bronx</t>
        </is>
      </c>
      <c r="C9316" t="inlineStr">
        <is>
          <t>10462</t>
        </is>
      </c>
      <c r="D9316" t="inlineStr">
        <is>
          <t>Juice, Smoothies, Fruit Salads</t>
        </is>
      </c>
      <c r="E9316" s="8" t="n">
        <v>46174</v>
      </c>
      <c r="F9316" t="inlineStr">
        <is>
          <t>Violations were cited in the following area(s).</t>
        </is>
      </c>
      <c r="G9316" t="inlineStr">
        <is>
          <t>04A</t>
        </is>
      </c>
      <c r="H9316" t="inlineStr">
        <is>
          <t>Food Protection Certificate (FPC) not held by manager or supervisor of food operations.</t>
        </is>
      </c>
      <c r="I9316" t="inlineStr">
        <is>
          <t>Critical</t>
        </is>
      </c>
      <c r="J9316" t="n">
        <v>21</v>
      </c>
      <c r="L9316" s="9">
        <f>A9316&amp;"-"&amp;TEXT(E9316,"yyyymmdd")</f>
        <v/>
      </c>
    </row>
    <row r="9317">
      <c r="A9317" t="n">
        <v>50159756</v>
      </c>
      <c r="B9317" t="inlineStr">
        <is>
          <t>Bronx</t>
        </is>
      </c>
      <c r="C9317" t="inlineStr">
        <is>
          <t>10462</t>
        </is>
      </c>
      <c r="D9317" t="inlineStr">
        <is>
          <t>Juice, Smoothies, Fruit Salads</t>
        </is>
      </c>
      <c r="E9317" s="8" t="n">
        <v>46174</v>
      </c>
      <c r="F9317" t="inlineStr">
        <is>
          <t>Violations were cited in the following area(s).</t>
        </is>
      </c>
      <c r="G9317" t="inlineStr">
        <is>
          <t>06D</t>
        </is>
      </c>
      <c r="H9317" t="inlineStr">
        <is>
          <t>Food contact surface not properly washed, rinsed and sanitized after each use and following any activity when contamination may have occurred.</t>
        </is>
      </c>
      <c r="I9317" t="inlineStr">
        <is>
          <t>Critical</t>
        </is>
      </c>
      <c r="J9317" t="n">
        <v>21</v>
      </c>
      <c r="L9317" s="9">
        <f>A9317&amp;"-"&amp;TEXT(E9317,"yyyymmdd")</f>
        <v/>
      </c>
    </row>
    <row r="9318">
      <c r="A9318" t="n">
        <v>50159756</v>
      </c>
      <c r="B9318" t="inlineStr">
        <is>
          <t>Bronx</t>
        </is>
      </c>
      <c r="C9318" t="inlineStr">
        <is>
          <t>10462</t>
        </is>
      </c>
      <c r="D9318" t="inlineStr">
        <is>
          <t>Juice, Smoothies, Fruit Salads</t>
        </is>
      </c>
      <c r="E9318" s="8" t="n">
        <v>46174</v>
      </c>
      <c r="F9318" t="inlineStr">
        <is>
          <t>Violations were cited in the following area(s).</t>
        </is>
      </c>
      <c r="G9318" t="inlineStr">
        <is>
          <t>06F</t>
        </is>
      </c>
      <c r="H9318" t="inlineStr">
        <is>
          <t>Wiping cloths not stored clean and dry, or in a sanitizing solution, between uses.</t>
        </is>
      </c>
      <c r="I9318" t="inlineStr">
        <is>
          <t>Critical</t>
        </is>
      </c>
      <c r="J9318" t="n">
        <v>21</v>
      </c>
      <c r="L9318" s="9">
        <f>A9318&amp;"-"&amp;TEXT(E9318,"yyyymmdd")</f>
        <v/>
      </c>
    </row>
    <row r="9319">
      <c r="A9319" t="n">
        <v>50160539</v>
      </c>
      <c r="B9319" t="inlineStr">
        <is>
          <t>Queens</t>
        </is>
      </c>
      <c r="C9319" t="inlineStr">
        <is>
          <t>11105</t>
        </is>
      </c>
      <c r="D9319" t="inlineStr">
        <is>
          <t>Coffee/Tea</t>
        </is>
      </c>
      <c r="E9319" s="8" t="n">
        <v>46174</v>
      </c>
      <c r="F9319" t="inlineStr">
        <is>
          <t>Violations were cited in the following area(s).</t>
        </is>
      </c>
      <c r="G9319" t="inlineStr">
        <is>
          <t>06F</t>
        </is>
      </c>
      <c r="H9319" t="inlineStr">
        <is>
          <t>Wiping cloths not stored clean and dry, or in a sanitizing solution, between uses.</t>
        </is>
      </c>
      <c r="I9319" t="inlineStr">
        <is>
          <t>Critical</t>
        </is>
      </c>
      <c r="J9319" t="n">
        <v>5</v>
      </c>
      <c r="K9319" t="inlineStr">
        <is>
          <t>A</t>
        </is>
      </c>
      <c r="L9319" s="9">
        <f>A9319&amp;"-"&amp;TEXT(E9319,"yyyymmdd")</f>
        <v/>
      </c>
    </row>
    <row r="9320">
      <c r="A9320" t="n">
        <v>50162573</v>
      </c>
      <c r="B9320" t="inlineStr">
        <is>
          <t>Bronx</t>
        </is>
      </c>
      <c r="C9320" t="inlineStr">
        <is>
          <t>10474</t>
        </is>
      </c>
      <c r="D9320" t="inlineStr">
        <is>
          <t>Spanish</t>
        </is>
      </c>
      <c r="E9320" s="8" t="n">
        <v>46174</v>
      </c>
      <c r="F9320" t="inlineStr">
        <is>
          <t>Violations were cited in the following area(s).</t>
        </is>
      </c>
      <c r="G9320" t="inlineStr">
        <is>
          <t>06D</t>
        </is>
      </c>
      <c r="H9320" t="inlineStr">
        <is>
          <t>Food contact surface not properly washed, rinsed and sanitized after each use and following any activity when contamination may have occurred.</t>
        </is>
      </c>
      <c r="I9320" t="inlineStr">
        <is>
          <t>Critical</t>
        </is>
      </c>
      <c r="J9320" t="n">
        <v>15</v>
      </c>
      <c r="K9320" t="inlineStr">
        <is>
          <t>N</t>
        </is>
      </c>
      <c r="L9320" s="9">
        <f>A9320&amp;"-"&amp;TEXT(E9320,"yyyymmdd")</f>
        <v/>
      </c>
    </row>
    <row r="9321">
      <c r="A9321" t="n">
        <v>50162573</v>
      </c>
      <c r="B9321" t="inlineStr">
        <is>
          <t>Bronx</t>
        </is>
      </c>
      <c r="C9321" t="inlineStr">
        <is>
          <t>10474</t>
        </is>
      </c>
      <c r="D9321" t="inlineStr">
        <is>
          <t>Spanish</t>
        </is>
      </c>
      <c r="E9321" s="8" t="n">
        <v>46174</v>
      </c>
      <c r="F9321" t="inlineStr">
        <is>
          <t>Violations were cited in the following area(s).</t>
        </is>
      </c>
      <c r="G9321" t="inlineStr">
        <is>
          <t>06F</t>
        </is>
      </c>
      <c r="H9321" t="inlineStr">
        <is>
          <t>Wiping cloths not stored clean and dry, or in a sanitizing solution, between uses.</t>
        </is>
      </c>
      <c r="I9321" t="inlineStr">
        <is>
          <t>Critical</t>
        </is>
      </c>
      <c r="J9321" t="n">
        <v>15</v>
      </c>
      <c r="K9321" t="inlineStr">
        <is>
          <t>N</t>
        </is>
      </c>
      <c r="L9321" s="9">
        <f>A9321&amp;"-"&amp;TEXT(E9321,"yyyymmdd")</f>
        <v/>
      </c>
    </row>
    <row r="9322">
      <c r="A9322" t="n">
        <v>50162573</v>
      </c>
      <c r="B9322" t="inlineStr">
        <is>
          <t>Bronx</t>
        </is>
      </c>
      <c r="C9322" t="inlineStr">
        <is>
          <t>10474</t>
        </is>
      </c>
      <c r="D9322" t="inlineStr">
        <is>
          <t>Spanish</t>
        </is>
      </c>
      <c r="E9322" s="8" t="n">
        <v>46174</v>
      </c>
      <c r="F9322" t="inlineStr">
        <is>
          <t>Violations were cited in the following area(s).</t>
        </is>
      </c>
      <c r="G9322" t="inlineStr">
        <is>
          <t>10F</t>
        </is>
      </c>
      <c r="H9322" t="inlineStr">
        <is>
          <t>Non-food contact surface or equipment made of unacceptable material, not kept clean, or not properly sealed, raised, spaced or movable to allow accessibility for cleaning on all sides, above and underneath the unit.</t>
        </is>
      </c>
      <c r="I9322" t="inlineStr">
        <is>
          <t>Not Critical</t>
        </is>
      </c>
      <c r="J9322" t="n">
        <v>15</v>
      </c>
      <c r="K9322" t="inlineStr">
        <is>
          <t>N</t>
        </is>
      </c>
      <c r="L9322" s="9">
        <f>A9322&amp;"-"&amp;TEXT(E9322,"yyyymmdd")</f>
        <v/>
      </c>
    </row>
    <row r="9323">
      <c r="A9323" t="n">
        <v>50162775</v>
      </c>
      <c r="B9323" t="inlineStr">
        <is>
          <t>Queens</t>
        </is>
      </c>
      <c r="C9323" t="inlineStr">
        <is>
          <t>11354</t>
        </is>
      </c>
      <c r="D9323" t="inlineStr">
        <is>
          <t>Chinese</t>
        </is>
      </c>
      <c r="E9323" s="8" t="n">
        <v>46174</v>
      </c>
      <c r="F9323" t="inlineStr">
        <is>
          <t>Violations were cited in the following area(s).</t>
        </is>
      </c>
      <c r="G9323" t="inlineStr">
        <is>
          <t>04M</t>
        </is>
      </c>
      <c r="H9323" t="inlineStr">
        <is>
          <t>Live roaches in facility's food or non-food area.</t>
        </is>
      </c>
      <c r="I9323" t="inlineStr">
        <is>
          <t>Critical</t>
        </is>
      </c>
      <c r="J9323" t="n">
        <v>34</v>
      </c>
      <c r="K9323" t="inlineStr">
        <is>
          <t>N</t>
        </is>
      </c>
      <c r="L9323" s="9">
        <f>A9323&amp;"-"&amp;TEXT(E9323,"yyyymmdd")</f>
        <v/>
      </c>
    </row>
    <row r="9324">
      <c r="A9324" t="n">
        <v>50162775</v>
      </c>
      <c r="B9324" t="inlineStr">
        <is>
          <t>Queens</t>
        </is>
      </c>
      <c r="C9324" t="inlineStr">
        <is>
          <t>11354</t>
        </is>
      </c>
      <c r="D9324" t="inlineStr">
        <is>
          <t>Chinese</t>
        </is>
      </c>
      <c r="E9324" s="8" t="n">
        <v>46174</v>
      </c>
      <c r="F9324" t="inlineStr">
        <is>
          <t>Violations were cited in the following area(s).</t>
        </is>
      </c>
      <c r="G9324" t="inlineStr">
        <is>
          <t>05D</t>
        </is>
      </c>
      <c r="H932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324" t="inlineStr">
        <is>
          <t>Critical</t>
        </is>
      </c>
      <c r="J9324" t="n">
        <v>34</v>
      </c>
      <c r="K9324" t="inlineStr">
        <is>
          <t>N</t>
        </is>
      </c>
      <c r="L9324" s="9">
        <f>A9324&amp;"-"&amp;TEXT(E9324,"yyyymmdd")</f>
        <v/>
      </c>
    </row>
    <row r="9325">
      <c r="A9325" t="n">
        <v>50162775</v>
      </c>
      <c r="B9325" t="inlineStr">
        <is>
          <t>Queens</t>
        </is>
      </c>
      <c r="C9325" t="inlineStr">
        <is>
          <t>11354</t>
        </is>
      </c>
      <c r="D9325" t="inlineStr">
        <is>
          <t>Chinese</t>
        </is>
      </c>
      <c r="E9325" s="8" t="n">
        <v>46174</v>
      </c>
      <c r="F9325" t="inlineStr">
        <is>
          <t>Violations were cited in the following area(s).</t>
        </is>
      </c>
      <c r="G9325" t="inlineStr">
        <is>
          <t>06B</t>
        </is>
      </c>
      <c r="H9325" t="inlineStr">
        <is>
          <t>Tobacco or electronic cigarette use, eating, or drinking from open container in food preparation, food storage or dishwashing area.</t>
        </is>
      </c>
      <c r="I9325" t="inlineStr">
        <is>
          <t>Critical</t>
        </is>
      </c>
      <c r="J9325" t="n">
        <v>34</v>
      </c>
      <c r="K9325" t="inlineStr">
        <is>
          <t>N</t>
        </is>
      </c>
      <c r="L9325" s="9">
        <f>A9325&amp;"-"&amp;TEXT(E9325,"yyyymmdd")</f>
        <v/>
      </c>
    </row>
    <row r="9326">
      <c r="A9326" t="n">
        <v>50162775</v>
      </c>
      <c r="B9326" t="inlineStr">
        <is>
          <t>Queens</t>
        </is>
      </c>
      <c r="C9326" t="inlineStr">
        <is>
          <t>11354</t>
        </is>
      </c>
      <c r="D9326" t="inlineStr">
        <is>
          <t>Chinese</t>
        </is>
      </c>
      <c r="E9326" s="8" t="n">
        <v>46174</v>
      </c>
      <c r="F9326" t="inlineStr">
        <is>
          <t>Violations were cited in the following area(s).</t>
        </is>
      </c>
      <c r="G9326" t="inlineStr">
        <is>
          <t>06D</t>
        </is>
      </c>
      <c r="H9326" t="inlineStr">
        <is>
          <t>Food contact surface not properly washed, rinsed and sanitized after each use and following any activity when contamination may have occurred.</t>
        </is>
      </c>
      <c r="I9326" t="inlineStr">
        <is>
          <t>Critical</t>
        </is>
      </c>
      <c r="J9326" t="n">
        <v>34</v>
      </c>
      <c r="K9326" t="inlineStr">
        <is>
          <t>N</t>
        </is>
      </c>
      <c r="L9326" s="9">
        <f>A9326&amp;"-"&amp;TEXT(E9326,"yyyymmdd")</f>
        <v/>
      </c>
    </row>
    <row r="9327">
      <c r="A9327" t="n">
        <v>50162775</v>
      </c>
      <c r="B9327" t="inlineStr">
        <is>
          <t>Queens</t>
        </is>
      </c>
      <c r="C9327" t="inlineStr">
        <is>
          <t>11354</t>
        </is>
      </c>
      <c r="D9327" t="inlineStr">
        <is>
          <t>Chinese</t>
        </is>
      </c>
      <c r="E9327" s="8" t="n">
        <v>46174</v>
      </c>
      <c r="F9327" t="inlineStr">
        <is>
          <t>Violations were cited in the following area(s).</t>
        </is>
      </c>
      <c r="G9327" t="inlineStr">
        <is>
          <t>08A</t>
        </is>
      </c>
      <c r="H9327" t="inlineStr">
        <is>
          <t>Establishment is not free of harborage or conditions conducive to rodents, insects or other pests.</t>
        </is>
      </c>
      <c r="I9327" t="inlineStr">
        <is>
          <t>Not Critical</t>
        </is>
      </c>
      <c r="J9327" t="n">
        <v>34</v>
      </c>
      <c r="K9327" t="inlineStr">
        <is>
          <t>N</t>
        </is>
      </c>
      <c r="L9327" s="9">
        <f>A9327&amp;"-"&amp;TEXT(E9327,"yyyymmdd")</f>
        <v/>
      </c>
    </row>
    <row r="9328">
      <c r="A9328" t="n">
        <v>50162775</v>
      </c>
      <c r="B9328" t="inlineStr">
        <is>
          <t>Queens</t>
        </is>
      </c>
      <c r="C9328" t="inlineStr">
        <is>
          <t>11354</t>
        </is>
      </c>
      <c r="D9328" t="inlineStr">
        <is>
          <t>Chinese</t>
        </is>
      </c>
      <c r="E9328" s="8" t="n">
        <v>46174</v>
      </c>
      <c r="F9328" t="inlineStr">
        <is>
          <t>Violations were cited in the following area(s).</t>
        </is>
      </c>
      <c r="G9328" t="inlineStr">
        <is>
          <t>10F</t>
        </is>
      </c>
      <c r="H9328" t="inlineStr">
        <is>
          <t>Non-food contact surface or equipment made of unacceptable material, not kept clean, or not properly sealed, raised, spaced or movable to allow accessibility for cleaning on all sides, above and underneath the unit.</t>
        </is>
      </c>
      <c r="I9328" t="inlineStr">
        <is>
          <t>Not Critical</t>
        </is>
      </c>
      <c r="J9328" t="n">
        <v>34</v>
      </c>
      <c r="K9328" t="inlineStr">
        <is>
          <t>N</t>
        </is>
      </c>
      <c r="L9328" s="9">
        <f>A9328&amp;"-"&amp;TEXT(E9328,"yyyymmdd")</f>
        <v/>
      </c>
    </row>
    <row r="9329">
      <c r="A9329" t="n">
        <v>40513414</v>
      </c>
      <c r="B9329" t="inlineStr">
        <is>
          <t>Manhattan</t>
        </is>
      </c>
      <c r="C9329" t="inlineStr">
        <is>
          <t>10003</t>
        </is>
      </c>
      <c r="D9329" t="inlineStr">
        <is>
          <t>Bottled Beverages</t>
        </is>
      </c>
      <c r="E9329" s="8" t="n">
        <v>46175</v>
      </c>
      <c r="F9329" t="inlineStr">
        <is>
          <t>Violations were cited in the following area(s).</t>
        </is>
      </c>
      <c r="G9329" t="inlineStr">
        <is>
          <t>04E</t>
        </is>
      </c>
      <c r="H9329" t="inlineStr">
        <is>
          <t>Toxic chemical or pesticide improperly stored or used such that food contamination may occur.</t>
        </is>
      </c>
      <c r="I9329" t="inlineStr">
        <is>
          <t>Critical</t>
        </is>
      </c>
      <c r="J9329" t="n">
        <v>13</v>
      </c>
      <c r="K9329" t="inlineStr">
        <is>
          <t>A</t>
        </is>
      </c>
      <c r="L9329" s="9">
        <f>A9329&amp;"-"&amp;TEXT(E9329,"yyyymmdd")</f>
        <v/>
      </c>
    </row>
    <row r="9330">
      <c r="A9330" t="n">
        <v>40513414</v>
      </c>
      <c r="B9330" t="inlineStr">
        <is>
          <t>Manhattan</t>
        </is>
      </c>
      <c r="C9330" t="inlineStr">
        <is>
          <t>10003</t>
        </is>
      </c>
      <c r="D9330" t="inlineStr">
        <is>
          <t>Bottled Beverages</t>
        </is>
      </c>
      <c r="E9330" s="8" t="n">
        <v>46175</v>
      </c>
      <c r="F9330" t="inlineStr">
        <is>
          <t>Violations were cited in the following area(s).</t>
        </is>
      </c>
      <c r="G9330" t="inlineStr">
        <is>
          <t>06C</t>
        </is>
      </c>
      <c r="H933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330" t="inlineStr">
        <is>
          <t>Critical</t>
        </is>
      </c>
      <c r="J9330" t="n">
        <v>13</v>
      </c>
      <c r="K9330" t="inlineStr">
        <is>
          <t>A</t>
        </is>
      </c>
      <c r="L9330" s="9">
        <f>A9330&amp;"-"&amp;TEXT(E9330,"yyyymmdd")</f>
        <v/>
      </c>
    </row>
    <row r="9331">
      <c r="A9331" t="n">
        <v>40599004</v>
      </c>
      <c r="B9331" t="inlineStr">
        <is>
          <t>Manhattan</t>
        </is>
      </c>
      <c r="C9331" t="inlineStr">
        <is>
          <t>10012</t>
        </is>
      </c>
      <c r="D9331" t="inlineStr">
        <is>
          <t>American</t>
        </is>
      </c>
      <c r="E9331" s="8" t="n">
        <v>46175</v>
      </c>
      <c r="F9331" t="inlineStr">
        <is>
          <t>Violations were cited in the following area(s).</t>
        </is>
      </c>
      <c r="G9331" t="inlineStr">
        <is>
          <t>04C</t>
        </is>
      </c>
      <c r="H9331" t="inlineStr">
        <is>
          <t>Food worker/food vendor does not use utensil or other barrier to eliminate bare hand contact with food that will not receive adequate additional heat treatment.</t>
        </is>
      </c>
      <c r="I9331" t="inlineStr">
        <is>
          <t>Critical</t>
        </is>
      </c>
      <c r="J9331" t="n">
        <v>13</v>
      </c>
      <c r="K9331" t="inlineStr">
        <is>
          <t>A</t>
        </is>
      </c>
      <c r="L9331" s="9">
        <f>A9331&amp;"-"&amp;TEXT(E9331,"yyyymmdd")</f>
        <v/>
      </c>
    </row>
    <row r="9332">
      <c r="A9332" t="n">
        <v>40599004</v>
      </c>
      <c r="B9332" t="inlineStr">
        <is>
          <t>Manhattan</t>
        </is>
      </c>
      <c r="C9332" t="inlineStr">
        <is>
          <t>10012</t>
        </is>
      </c>
      <c r="D9332" t="inlineStr">
        <is>
          <t>American</t>
        </is>
      </c>
      <c r="E9332" s="8" t="n">
        <v>46175</v>
      </c>
      <c r="F9332" t="inlineStr">
        <is>
          <t>Violations were cited in the following area(s).</t>
        </is>
      </c>
      <c r="G9332" t="inlineStr">
        <is>
          <t>06D</t>
        </is>
      </c>
      <c r="H9332" t="inlineStr">
        <is>
          <t>Food contact surface not properly washed, rinsed and sanitized after each use and following any activity when contamination may have occurred.</t>
        </is>
      </c>
      <c r="I9332" t="inlineStr">
        <is>
          <t>Critical</t>
        </is>
      </c>
      <c r="J9332" t="n">
        <v>13</v>
      </c>
      <c r="K9332" t="inlineStr">
        <is>
          <t>A</t>
        </is>
      </c>
      <c r="L9332" s="9">
        <f>A9332&amp;"-"&amp;TEXT(E9332,"yyyymmdd")</f>
        <v/>
      </c>
    </row>
    <row r="9333">
      <c r="A9333" t="n">
        <v>40602878</v>
      </c>
      <c r="B9333" t="inlineStr">
        <is>
          <t>Manhattan</t>
        </is>
      </c>
      <c r="C9333" t="inlineStr">
        <is>
          <t>10003</t>
        </is>
      </c>
      <c r="D9333" t="inlineStr">
        <is>
          <t>Coffee/Tea</t>
        </is>
      </c>
      <c r="E9333" s="8" t="n">
        <v>46175</v>
      </c>
      <c r="F9333" t="inlineStr">
        <is>
          <t>Violations were cited in the following area(s).</t>
        </is>
      </c>
      <c r="G9333" t="inlineStr">
        <is>
          <t>10F</t>
        </is>
      </c>
      <c r="H9333" t="inlineStr">
        <is>
          <t>Non-food contact surface or equipment made of unacceptable material, not kept clean, or not properly sealed, raised, spaced or movable to allow accessibility for cleaning on all sides, above and underneath the unit.</t>
        </is>
      </c>
      <c r="I9333" t="inlineStr">
        <is>
          <t>Not Critical</t>
        </is>
      </c>
      <c r="J9333" t="n">
        <v>2</v>
      </c>
      <c r="K9333" t="inlineStr">
        <is>
          <t>A</t>
        </is>
      </c>
      <c r="L9333" s="9">
        <f>A9333&amp;"-"&amp;TEXT(E9333,"yyyymmdd")</f>
        <v/>
      </c>
    </row>
    <row r="9334">
      <c r="A9334" t="n">
        <v>40991365</v>
      </c>
      <c r="B9334" t="inlineStr">
        <is>
          <t>Manhattan</t>
        </is>
      </c>
      <c r="C9334" t="inlineStr">
        <is>
          <t>10002</t>
        </is>
      </c>
      <c r="D9334" t="inlineStr">
        <is>
          <t>Southeast Asian</t>
        </is>
      </c>
      <c r="E9334" s="8" t="n">
        <v>46175</v>
      </c>
      <c r="F9334" t="inlineStr">
        <is>
          <t>Violations were cited in the following area(s).</t>
        </is>
      </c>
      <c r="G9334" t="inlineStr">
        <is>
          <t>02B</t>
        </is>
      </c>
      <c r="H9334" t="inlineStr">
        <is>
          <t>Hot TCS food item not held at or above 140 °F.</t>
        </is>
      </c>
      <c r="I9334" t="inlineStr">
        <is>
          <t>Critical</t>
        </is>
      </c>
      <c r="J9334" t="n">
        <v>34</v>
      </c>
      <c r="L9334" s="9">
        <f>A9334&amp;"-"&amp;TEXT(E9334,"yyyymmdd")</f>
        <v/>
      </c>
    </row>
    <row r="9335">
      <c r="A9335" t="n">
        <v>40991365</v>
      </c>
      <c r="B9335" t="inlineStr">
        <is>
          <t>Manhattan</t>
        </is>
      </c>
      <c r="C9335" t="inlineStr">
        <is>
          <t>10002</t>
        </is>
      </c>
      <c r="D9335" t="inlineStr">
        <is>
          <t>Southeast Asian</t>
        </is>
      </c>
      <c r="E9335" s="8" t="n">
        <v>46175</v>
      </c>
      <c r="F9335" t="inlineStr">
        <is>
          <t>Violations were cited in the following area(s).</t>
        </is>
      </c>
      <c r="G9335" t="inlineStr">
        <is>
          <t>02G</t>
        </is>
      </c>
      <c r="H9335" t="inlineStr">
        <is>
          <t>Cold TCS food item held above 41 °F; smoked or processed fish held above 38 °F; intact raw eggs held above 45 °F; or reduced oxygen packaged (ROP) TCS foods held above required temperatures except during active necessary preparation.</t>
        </is>
      </c>
      <c r="I9335" t="inlineStr">
        <is>
          <t>Critical</t>
        </is>
      </c>
      <c r="J9335" t="n">
        <v>34</v>
      </c>
      <c r="L9335" s="9">
        <f>A9335&amp;"-"&amp;TEXT(E9335,"yyyymmdd")</f>
        <v/>
      </c>
    </row>
    <row r="9336">
      <c r="A9336" t="n">
        <v>40991365</v>
      </c>
      <c r="B9336" t="inlineStr">
        <is>
          <t>Manhattan</t>
        </is>
      </c>
      <c r="C9336" t="inlineStr">
        <is>
          <t>10002</t>
        </is>
      </c>
      <c r="D9336" t="inlineStr">
        <is>
          <t>Southeast Asian</t>
        </is>
      </c>
      <c r="E9336" s="8" t="n">
        <v>46175</v>
      </c>
      <c r="F9336" t="inlineStr">
        <is>
          <t>Violations were cited in the following area(s).</t>
        </is>
      </c>
      <c r="G9336" t="inlineStr">
        <is>
          <t>06C</t>
        </is>
      </c>
      <c r="H933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336" t="inlineStr">
        <is>
          <t>Critical</t>
        </is>
      </c>
      <c r="J9336" t="n">
        <v>34</v>
      </c>
      <c r="L9336" s="9">
        <f>A9336&amp;"-"&amp;TEXT(E9336,"yyyymmdd")</f>
        <v/>
      </c>
    </row>
    <row r="9337">
      <c r="A9337" t="n">
        <v>40991365</v>
      </c>
      <c r="B9337" t="inlineStr">
        <is>
          <t>Manhattan</t>
        </is>
      </c>
      <c r="C9337" t="inlineStr">
        <is>
          <t>10002</t>
        </is>
      </c>
      <c r="D9337" t="inlineStr">
        <is>
          <t>Southeast Asian</t>
        </is>
      </c>
      <c r="E9337" s="8" t="n">
        <v>46175</v>
      </c>
      <c r="F9337" t="inlineStr">
        <is>
          <t>Violations were cited in the following area(s).</t>
        </is>
      </c>
      <c r="G9337" t="inlineStr">
        <is>
          <t>06F</t>
        </is>
      </c>
      <c r="H9337" t="inlineStr">
        <is>
          <t>Wiping cloths not stored clean and dry, or in a sanitizing solution, between uses.</t>
        </is>
      </c>
      <c r="I9337" t="inlineStr">
        <is>
          <t>Critical</t>
        </is>
      </c>
      <c r="J9337" t="n">
        <v>34</v>
      </c>
      <c r="L9337" s="9">
        <f>A9337&amp;"-"&amp;TEXT(E9337,"yyyymmdd")</f>
        <v/>
      </c>
    </row>
    <row r="9338">
      <c r="A9338" t="n">
        <v>40991365</v>
      </c>
      <c r="B9338" t="inlineStr">
        <is>
          <t>Manhattan</t>
        </is>
      </c>
      <c r="C9338" t="inlineStr">
        <is>
          <t>10002</t>
        </is>
      </c>
      <c r="D9338" t="inlineStr">
        <is>
          <t>Southeast Asian</t>
        </is>
      </c>
      <c r="E9338" s="8" t="n">
        <v>46175</v>
      </c>
      <c r="F9338" t="inlineStr">
        <is>
          <t>Violations were cited in the following area(s).</t>
        </is>
      </c>
      <c r="G9338" t="inlineStr">
        <is>
          <t>10B</t>
        </is>
      </c>
      <c r="H9338" t="inlineStr">
        <is>
          <t>Anti-siphonage or back-flow prevention device not provided where required; equipment or floor not properly drained; sewage disposal system in disrepair or not functioning properly. Condensation or liquid waste improperly disposed of.</t>
        </is>
      </c>
      <c r="I9338" t="inlineStr">
        <is>
          <t>Not Critical</t>
        </is>
      </c>
      <c r="J9338" t="n">
        <v>34</v>
      </c>
      <c r="L9338" s="9">
        <f>A9338&amp;"-"&amp;TEXT(E9338,"yyyymmdd")</f>
        <v/>
      </c>
    </row>
    <row r="9339">
      <c r="A9339" t="n">
        <v>40991365</v>
      </c>
      <c r="B9339" t="inlineStr">
        <is>
          <t>Manhattan</t>
        </is>
      </c>
      <c r="C9339" t="inlineStr">
        <is>
          <t>10002</t>
        </is>
      </c>
      <c r="D9339" t="inlineStr">
        <is>
          <t>Southeast Asian</t>
        </is>
      </c>
      <c r="E9339" s="8" t="n">
        <v>46175</v>
      </c>
      <c r="F9339" t="inlineStr">
        <is>
          <t>Violations were cited in the following area(s).</t>
        </is>
      </c>
      <c r="G9339" t="inlineStr">
        <is>
          <t>10F</t>
        </is>
      </c>
      <c r="H9339" t="inlineStr">
        <is>
          <t>Non-food contact surface or equipment made of unacceptable material, not kept clean, or not properly sealed, raised, spaced or movable to allow accessibility for cleaning on all sides, above and underneath the unit.</t>
        </is>
      </c>
      <c r="I9339" t="inlineStr">
        <is>
          <t>Not Critical</t>
        </is>
      </c>
      <c r="J9339" t="n">
        <v>34</v>
      </c>
      <c r="L9339" s="9">
        <f>A9339&amp;"-"&amp;TEXT(E9339,"yyyymmdd")</f>
        <v/>
      </c>
    </row>
    <row r="9340">
      <c r="A9340" t="n">
        <v>41036291</v>
      </c>
      <c r="B9340" t="inlineStr">
        <is>
          <t>Bronx</t>
        </is>
      </c>
      <c r="C9340" t="inlineStr">
        <is>
          <t>10455</t>
        </is>
      </c>
      <c r="D9340" t="inlineStr">
        <is>
          <t>Chicken</t>
        </is>
      </c>
      <c r="E9340" s="8" t="n">
        <v>46175</v>
      </c>
      <c r="F9340" t="inlineStr">
        <is>
          <t>Violations were cited in the following area(s).</t>
        </is>
      </c>
      <c r="G9340" t="inlineStr">
        <is>
          <t>06C</t>
        </is>
      </c>
      <c r="H934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340" t="inlineStr">
        <is>
          <t>Critical</t>
        </is>
      </c>
      <c r="J9340" t="n">
        <v>8</v>
      </c>
      <c r="K9340" t="inlineStr">
        <is>
          <t>A</t>
        </is>
      </c>
      <c r="L9340" s="9">
        <f>A9340&amp;"-"&amp;TEXT(E9340,"yyyymmdd")</f>
        <v/>
      </c>
    </row>
    <row r="9341">
      <c r="A9341" t="n">
        <v>41036291</v>
      </c>
      <c r="B9341" t="inlineStr">
        <is>
          <t>Bronx</t>
        </is>
      </c>
      <c r="C9341" t="inlineStr">
        <is>
          <t>10455</t>
        </is>
      </c>
      <c r="D9341" t="inlineStr">
        <is>
          <t>Chicken</t>
        </is>
      </c>
      <c r="E9341" s="8" t="n">
        <v>46175</v>
      </c>
      <c r="F9341" t="inlineStr">
        <is>
          <t>Violations were cited in the following area(s).</t>
        </is>
      </c>
      <c r="G9341" t="inlineStr">
        <is>
          <t>10F</t>
        </is>
      </c>
      <c r="H9341" t="inlineStr">
        <is>
          <t>Non-food contact surface or equipment made of unacceptable material, not kept clean, or not properly sealed, raised, spaced or movable to allow accessibility for cleaning on all sides, above and underneath the unit.</t>
        </is>
      </c>
      <c r="I9341" t="inlineStr">
        <is>
          <t>Not Critical</t>
        </is>
      </c>
      <c r="J9341" t="n">
        <v>8</v>
      </c>
      <c r="K9341" t="inlineStr">
        <is>
          <t>A</t>
        </is>
      </c>
      <c r="L9341" s="9">
        <f>A9341&amp;"-"&amp;TEXT(E9341,"yyyymmdd")</f>
        <v/>
      </c>
    </row>
    <row r="9342">
      <c r="A9342" t="n">
        <v>41262493</v>
      </c>
      <c r="B9342" t="inlineStr">
        <is>
          <t>Bronx</t>
        </is>
      </c>
      <c r="C9342" t="inlineStr">
        <is>
          <t>10455</t>
        </is>
      </c>
      <c r="D9342" t="inlineStr">
        <is>
          <t>Hamburgers</t>
        </is>
      </c>
      <c r="E9342" s="8" t="n">
        <v>46175</v>
      </c>
      <c r="F9342" t="inlineStr">
        <is>
          <t>Violations were cited in the following area(s).</t>
        </is>
      </c>
      <c r="G9342" t="inlineStr">
        <is>
          <t>06C</t>
        </is>
      </c>
      <c r="H93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342" t="inlineStr">
        <is>
          <t>Critical</t>
        </is>
      </c>
      <c r="J9342" t="n">
        <v>9</v>
      </c>
      <c r="K9342" t="inlineStr">
        <is>
          <t>A</t>
        </is>
      </c>
      <c r="L9342" s="9">
        <f>A9342&amp;"-"&amp;TEXT(E9342,"yyyymmdd")</f>
        <v/>
      </c>
    </row>
    <row r="9343">
      <c r="A9343" t="n">
        <v>41262493</v>
      </c>
      <c r="B9343" t="inlineStr">
        <is>
          <t>Bronx</t>
        </is>
      </c>
      <c r="C9343" t="inlineStr">
        <is>
          <t>10455</t>
        </is>
      </c>
      <c r="D9343" t="inlineStr">
        <is>
          <t>Hamburgers</t>
        </is>
      </c>
      <c r="E9343" s="8" t="n">
        <v>46175</v>
      </c>
      <c r="F9343" t="inlineStr">
        <is>
          <t>Violations were cited in the following area(s).</t>
        </is>
      </c>
      <c r="G9343" t="inlineStr">
        <is>
          <t>10B</t>
        </is>
      </c>
      <c r="H9343" t="inlineStr">
        <is>
          <t>Anti-siphonage or back-flow prevention device not provided where required; equipment or floor not properly drained; sewage disposal system in disrepair or not functioning properly. Condensation or liquid waste improperly disposed of.</t>
        </is>
      </c>
      <c r="I9343" t="inlineStr">
        <is>
          <t>Not Critical</t>
        </is>
      </c>
      <c r="J9343" t="n">
        <v>9</v>
      </c>
      <c r="K9343" t="inlineStr">
        <is>
          <t>A</t>
        </is>
      </c>
      <c r="L9343" s="9">
        <f>A9343&amp;"-"&amp;TEXT(E9343,"yyyymmdd")</f>
        <v/>
      </c>
    </row>
    <row r="9344">
      <c r="A9344" t="n">
        <v>41262493</v>
      </c>
      <c r="B9344" t="inlineStr">
        <is>
          <t>Bronx</t>
        </is>
      </c>
      <c r="C9344" t="inlineStr">
        <is>
          <t>10455</t>
        </is>
      </c>
      <c r="D9344" t="inlineStr">
        <is>
          <t>Hamburgers</t>
        </is>
      </c>
      <c r="E9344" s="8" t="n">
        <v>46175</v>
      </c>
      <c r="F9344" t="inlineStr">
        <is>
          <t>Violations were cited in the following area(s).</t>
        </is>
      </c>
      <c r="G9344" t="inlineStr">
        <is>
          <t>10F</t>
        </is>
      </c>
      <c r="H9344" t="inlineStr">
        <is>
          <t>Non-food contact surface or equipment made of unacceptable material, not kept clean, or not properly sealed, raised, spaced or movable to allow accessibility for cleaning on all sides, above and underneath the unit.</t>
        </is>
      </c>
      <c r="I9344" t="inlineStr">
        <is>
          <t>Not Critical</t>
        </is>
      </c>
      <c r="J9344" t="n">
        <v>9</v>
      </c>
      <c r="K9344" t="inlineStr">
        <is>
          <t>A</t>
        </is>
      </c>
      <c r="L9344" s="9">
        <f>A9344&amp;"-"&amp;TEXT(E9344,"yyyymmdd")</f>
        <v/>
      </c>
    </row>
    <row r="9345">
      <c r="A9345" t="n">
        <v>41424828</v>
      </c>
      <c r="B9345" t="inlineStr">
        <is>
          <t>Brooklyn</t>
        </is>
      </c>
      <c r="C9345" t="inlineStr">
        <is>
          <t>11225</t>
        </is>
      </c>
      <c r="D9345" t="inlineStr">
        <is>
          <t>Donuts</t>
        </is>
      </c>
      <c r="E9345" s="8" t="n">
        <v>46175</v>
      </c>
      <c r="F9345" t="inlineStr">
        <is>
          <t>Violations were cited in the following area(s).</t>
        </is>
      </c>
      <c r="G9345" t="inlineStr">
        <is>
          <t>06D</t>
        </is>
      </c>
      <c r="H9345" t="inlineStr">
        <is>
          <t>Food contact surface not properly washed, rinsed and sanitized after each use and following any activity when contamination may have occurred.</t>
        </is>
      </c>
      <c r="I9345" t="inlineStr">
        <is>
          <t>Critical</t>
        </is>
      </c>
      <c r="J9345" t="n">
        <v>9</v>
      </c>
      <c r="K9345" t="inlineStr">
        <is>
          <t>A</t>
        </is>
      </c>
      <c r="L9345" s="9">
        <f>A9345&amp;"-"&amp;TEXT(E9345,"yyyymmdd")</f>
        <v/>
      </c>
    </row>
    <row r="9346">
      <c r="A9346" t="n">
        <v>41424828</v>
      </c>
      <c r="B9346" t="inlineStr">
        <is>
          <t>Brooklyn</t>
        </is>
      </c>
      <c r="C9346" t="inlineStr">
        <is>
          <t>11225</t>
        </is>
      </c>
      <c r="D9346" t="inlineStr">
        <is>
          <t>Donuts</t>
        </is>
      </c>
      <c r="E9346" s="8" t="n">
        <v>46175</v>
      </c>
      <c r="F9346" t="inlineStr">
        <is>
          <t>Violations were cited in the following area(s).</t>
        </is>
      </c>
      <c r="G9346" t="inlineStr">
        <is>
          <t>10F</t>
        </is>
      </c>
      <c r="H9346" t="inlineStr">
        <is>
          <t>Non-food contact surface or equipment made of unacceptable material, not kept clean, or not properly sealed, raised, spaced or movable to allow accessibility for cleaning on all sides, above and underneath the unit.</t>
        </is>
      </c>
      <c r="I9346" t="inlineStr">
        <is>
          <t>Not Critical</t>
        </is>
      </c>
      <c r="J9346" t="n">
        <v>9</v>
      </c>
      <c r="K9346" t="inlineStr">
        <is>
          <t>A</t>
        </is>
      </c>
      <c r="L9346" s="9">
        <f>A9346&amp;"-"&amp;TEXT(E9346,"yyyymmdd")</f>
        <v/>
      </c>
    </row>
    <row r="9347">
      <c r="A9347" t="n">
        <v>41434872</v>
      </c>
      <c r="B9347" t="inlineStr">
        <is>
          <t>Brooklyn</t>
        </is>
      </c>
      <c r="C9347" t="inlineStr">
        <is>
          <t>11212</t>
        </is>
      </c>
      <c r="D9347" t="inlineStr">
        <is>
          <t>Pizza</t>
        </is>
      </c>
      <c r="E9347" s="8" t="n">
        <v>46175</v>
      </c>
      <c r="F9347" t="inlineStr">
        <is>
          <t>Violations were cited in the following area(s).</t>
        </is>
      </c>
      <c r="G9347" t="inlineStr">
        <is>
          <t>04L</t>
        </is>
      </c>
      <c r="H9347" t="inlineStr">
        <is>
          <t>Evidence of mice or live mice in establishment's food or non-food areas.</t>
        </is>
      </c>
      <c r="I9347" t="inlineStr">
        <is>
          <t>Critical</t>
        </is>
      </c>
      <c r="J9347" t="n">
        <v>26</v>
      </c>
      <c r="L9347" s="9">
        <f>A9347&amp;"-"&amp;TEXT(E9347,"yyyymmdd")</f>
        <v/>
      </c>
    </row>
    <row r="9348">
      <c r="A9348" t="n">
        <v>41434872</v>
      </c>
      <c r="B9348" t="inlineStr">
        <is>
          <t>Brooklyn</t>
        </is>
      </c>
      <c r="C9348" t="inlineStr">
        <is>
          <t>11212</t>
        </is>
      </c>
      <c r="D9348" t="inlineStr">
        <is>
          <t>Pizza</t>
        </is>
      </c>
      <c r="E9348" s="8" t="n">
        <v>46175</v>
      </c>
      <c r="F9348" t="inlineStr">
        <is>
          <t>Violations were cited in the following area(s).</t>
        </is>
      </c>
      <c r="G9348" t="inlineStr">
        <is>
          <t>06A</t>
        </is>
      </c>
      <c r="H9348" t="inlineStr">
        <is>
          <t>Personal cleanliness is inadequate. Outer garment soiled with possible contaminant. Effective hair restraint not worn where required. Jewelry worn on hands or arms. Fingernail polish worn or fingernails not kept clean and trimmed.</t>
        </is>
      </c>
      <c r="I9348" t="inlineStr">
        <is>
          <t>Critical</t>
        </is>
      </c>
      <c r="J9348" t="n">
        <v>26</v>
      </c>
      <c r="L9348" s="9">
        <f>A9348&amp;"-"&amp;TEXT(E9348,"yyyymmdd")</f>
        <v/>
      </c>
    </row>
    <row r="9349">
      <c r="A9349" t="n">
        <v>41434872</v>
      </c>
      <c r="B9349" t="inlineStr">
        <is>
          <t>Brooklyn</t>
        </is>
      </c>
      <c r="C9349" t="inlineStr">
        <is>
          <t>11212</t>
        </is>
      </c>
      <c r="D9349" t="inlineStr">
        <is>
          <t>Pizza</t>
        </is>
      </c>
      <c r="E9349" s="8" t="n">
        <v>46175</v>
      </c>
      <c r="F9349" t="inlineStr">
        <is>
          <t>Violations were cited in the following area(s).</t>
        </is>
      </c>
      <c r="G9349" t="inlineStr">
        <is>
          <t>06D</t>
        </is>
      </c>
      <c r="H9349" t="inlineStr">
        <is>
          <t>Food contact surface not properly washed, rinsed and sanitized after each use and following any activity when contamination may have occurred.</t>
        </is>
      </c>
      <c r="I9349" t="inlineStr">
        <is>
          <t>Critical</t>
        </is>
      </c>
      <c r="J9349" t="n">
        <v>26</v>
      </c>
      <c r="L9349" s="9">
        <f>A9349&amp;"-"&amp;TEXT(E9349,"yyyymmdd")</f>
        <v/>
      </c>
    </row>
    <row r="9350">
      <c r="A9350" t="n">
        <v>41434872</v>
      </c>
      <c r="B9350" t="inlineStr">
        <is>
          <t>Brooklyn</t>
        </is>
      </c>
      <c r="C9350" t="inlineStr">
        <is>
          <t>11212</t>
        </is>
      </c>
      <c r="D9350" t="inlineStr">
        <is>
          <t>Pizza</t>
        </is>
      </c>
      <c r="E9350" s="8" t="n">
        <v>46175</v>
      </c>
      <c r="F9350" t="inlineStr">
        <is>
          <t>Violations were cited in the following area(s).</t>
        </is>
      </c>
      <c r="G9350" t="inlineStr">
        <is>
          <t>08A</t>
        </is>
      </c>
      <c r="H9350" t="inlineStr">
        <is>
          <t>Establishment is not free of harborage or conditions conducive to rodents, insects or other pests.</t>
        </is>
      </c>
      <c r="I9350" t="inlineStr">
        <is>
          <t>Not Critical</t>
        </is>
      </c>
      <c r="J9350" t="n">
        <v>26</v>
      </c>
      <c r="L9350" s="9">
        <f>A9350&amp;"-"&amp;TEXT(E9350,"yyyymmdd")</f>
        <v/>
      </c>
    </row>
    <row r="9351">
      <c r="A9351" t="n">
        <v>41434872</v>
      </c>
      <c r="B9351" t="inlineStr">
        <is>
          <t>Brooklyn</t>
        </is>
      </c>
      <c r="C9351" t="inlineStr">
        <is>
          <t>11212</t>
        </is>
      </c>
      <c r="D9351" t="inlineStr">
        <is>
          <t>Pizza</t>
        </is>
      </c>
      <c r="E9351" s="8" t="n">
        <v>46175</v>
      </c>
      <c r="F9351" t="inlineStr">
        <is>
          <t>Violations were cited in the following area(s).</t>
        </is>
      </c>
      <c r="G9351" t="inlineStr">
        <is>
          <t>10G</t>
        </is>
      </c>
      <c r="H9351" t="inlineStr">
        <is>
          <t>Dishwashing and ware washing: Cleaning and sanitizing of tableware, including dishes, utensils, and equipment deficient.</t>
        </is>
      </c>
      <c r="I9351" t="inlineStr">
        <is>
          <t>Not Critical</t>
        </is>
      </c>
      <c r="J9351" t="n">
        <v>26</v>
      </c>
      <c r="L9351" s="9">
        <f>A9351&amp;"-"&amp;TEXT(E9351,"yyyymmdd")</f>
        <v/>
      </c>
    </row>
    <row r="9352">
      <c r="A9352" t="n">
        <v>41458340</v>
      </c>
      <c r="B9352" t="inlineStr">
        <is>
          <t>Brooklyn</t>
        </is>
      </c>
      <c r="C9352" t="inlineStr">
        <is>
          <t>11218</t>
        </is>
      </c>
      <c r="D9352" t="inlineStr">
        <is>
          <t>Chinese</t>
        </is>
      </c>
      <c r="E9352" s="8" t="n">
        <v>46175</v>
      </c>
      <c r="F9352" t="inlineStr">
        <is>
          <t>Violations were cited in the following area(s).</t>
        </is>
      </c>
      <c r="G9352" t="inlineStr">
        <is>
          <t>02G</t>
        </is>
      </c>
      <c r="H9352" t="inlineStr">
        <is>
          <t>Cold TCS food item held above 41 °F; smoked or processed fish held above 38 °F; intact raw eggs held above 45 °F; or reduced oxygen packaged (ROP) TCS foods held above required temperatures except during active necessary preparation.</t>
        </is>
      </c>
      <c r="I9352" t="inlineStr">
        <is>
          <t>Critical</t>
        </is>
      </c>
      <c r="J9352" t="n">
        <v>7</v>
      </c>
      <c r="K9352" t="inlineStr">
        <is>
          <t>A</t>
        </is>
      </c>
      <c r="L9352" s="9">
        <f>A9352&amp;"-"&amp;TEXT(E9352,"yyyymmdd")</f>
        <v/>
      </c>
    </row>
    <row r="9353">
      <c r="A9353" t="n">
        <v>41478531</v>
      </c>
      <c r="B9353" t="inlineStr">
        <is>
          <t>Manhattan</t>
        </is>
      </c>
      <c r="C9353" t="inlineStr">
        <is>
          <t>10012</t>
        </is>
      </c>
      <c r="D9353" t="inlineStr">
        <is>
          <t>American</t>
        </is>
      </c>
      <c r="E9353" s="8" t="n">
        <v>46175</v>
      </c>
      <c r="F9353" t="inlineStr">
        <is>
          <t>Violations were cited in the following area(s).</t>
        </is>
      </c>
      <c r="G9353" t="inlineStr">
        <is>
          <t>06D</t>
        </is>
      </c>
      <c r="H9353" t="inlineStr">
        <is>
          <t>Food contact surface not properly washed, rinsed and sanitized after each use and following any activity when contamination may have occurred.</t>
        </is>
      </c>
      <c r="I9353" t="inlineStr">
        <is>
          <t>Critical</t>
        </is>
      </c>
      <c r="J9353" t="n">
        <v>10</v>
      </c>
      <c r="K9353" t="inlineStr">
        <is>
          <t>A</t>
        </is>
      </c>
      <c r="L9353" s="9">
        <f>A9353&amp;"-"&amp;TEXT(E9353,"yyyymmdd")</f>
        <v/>
      </c>
    </row>
    <row r="9354">
      <c r="A9354" t="n">
        <v>41478531</v>
      </c>
      <c r="B9354" t="inlineStr">
        <is>
          <t>Manhattan</t>
        </is>
      </c>
      <c r="C9354" t="inlineStr">
        <is>
          <t>10012</t>
        </is>
      </c>
      <c r="D9354" t="inlineStr">
        <is>
          <t>American</t>
        </is>
      </c>
      <c r="E9354" s="8" t="n">
        <v>46175</v>
      </c>
      <c r="F9354" t="inlineStr">
        <is>
          <t>Violations were cited in the following area(s).</t>
        </is>
      </c>
      <c r="G9354" t="inlineStr">
        <is>
          <t>10B</t>
        </is>
      </c>
      <c r="H9354" t="inlineStr">
        <is>
          <t>Anti-siphonage or back-flow prevention device not provided where required; equipment or floor not properly drained; sewage disposal system in disrepair or not functioning properly. Condensation or liquid waste improperly disposed of.</t>
        </is>
      </c>
      <c r="I9354" t="inlineStr">
        <is>
          <t>Not Critical</t>
        </is>
      </c>
      <c r="J9354" t="n">
        <v>10</v>
      </c>
      <c r="K9354" t="inlineStr">
        <is>
          <t>A</t>
        </is>
      </c>
      <c r="L9354" s="9">
        <f>A9354&amp;"-"&amp;TEXT(E9354,"yyyymmdd")</f>
        <v/>
      </c>
    </row>
    <row r="9355">
      <c r="A9355" t="n">
        <v>41478531</v>
      </c>
      <c r="B9355" t="inlineStr">
        <is>
          <t>Manhattan</t>
        </is>
      </c>
      <c r="C9355" t="inlineStr">
        <is>
          <t>10012</t>
        </is>
      </c>
      <c r="D9355" t="inlineStr">
        <is>
          <t>American</t>
        </is>
      </c>
      <c r="E9355" s="8" t="n">
        <v>46175</v>
      </c>
      <c r="F9355" t="inlineStr">
        <is>
          <t>Violations were cited in the following area(s).</t>
        </is>
      </c>
      <c r="G9355" t="inlineStr">
        <is>
          <t>10F</t>
        </is>
      </c>
      <c r="H9355" t="inlineStr">
        <is>
          <t>Non-food contact surface or equipment made of unacceptable material, not kept clean, or not properly sealed, raised, spaced or movable to allow accessibility for cleaning on all sides, above and underneath the unit.</t>
        </is>
      </c>
      <c r="I9355" t="inlineStr">
        <is>
          <t>Not Critical</t>
        </is>
      </c>
      <c r="J9355" t="n">
        <v>10</v>
      </c>
      <c r="K9355" t="inlineStr">
        <is>
          <t>A</t>
        </is>
      </c>
      <c r="L9355" s="9">
        <f>A9355&amp;"-"&amp;TEXT(E9355,"yyyymmdd")</f>
        <v/>
      </c>
    </row>
    <row r="9356">
      <c r="A9356" t="n">
        <v>41501681</v>
      </c>
      <c r="B9356" t="inlineStr">
        <is>
          <t>Manhattan</t>
        </is>
      </c>
      <c r="C9356" t="inlineStr">
        <is>
          <t>10004</t>
        </is>
      </c>
      <c r="D9356" t="inlineStr">
        <is>
          <t>Sandwiches</t>
        </is>
      </c>
      <c r="E9356" s="8" t="n">
        <v>46175</v>
      </c>
      <c r="F9356" t="inlineStr">
        <is>
          <t>Violations were cited in the following area(s).</t>
        </is>
      </c>
      <c r="G9356" t="inlineStr">
        <is>
          <t>10F</t>
        </is>
      </c>
      <c r="H9356" t="inlineStr">
        <is>
          <t>Non-food contact surface or equipment made of unacceptable material, not kept clean, or not properly sealed, raised, spaced or movable to allow accessibility for cleaning on all sides, above and underneath the unit.</t>
        </is>
      </c>
      <c r="I9356" t="inlineStr">
        <is>
          <t>Not Critical</t>
        </is>
      </c>
      <c r="J9356" t="n">
        <v>2</v>
      </c>
      <c r="K9356" t="inlineStr">
        <is>
          <t>A</t>
        </is>
      </c>
      <c r="L9356" s="9">
        <f>A9356&amp;"-"&amp;TEXT(E9356,"yyyymmdd")</f>
        <v/>
      </c>
    </row>
    <row r="9357">
      <c r="A9357" t="n">
        <v>41514631</v>
      </c>
      <c r="B9357" t="inlineStr">
        <is>
          <t>Brooklyn</t>
        </is>
      </c>
      <c r="C9357" t="inlineStr">
        <is>
          <t>11201</t>
        </is>
      </c>
      <c r="D9357" t="inlineStr">
        <is>
          <t>Pizza</t>
        </is>
      </c>
      <c r="E9357" s="8" t="n">
        <v>46175</v>
      </c>
      <c r="F9357" t="inlineStr">
        <is>
          <t>Violations were cited in the following area(s).</t>
        </is>
      </c>
      <c r="G9357" t="inlineStr">
        <is>
          <t>10B</t>
        </is>
      </c>
      <c r="H9357" t="inlineStr">
        <is>
          <t>Anti-siphonage or back-flow prevention device not provided where required; equipment or floor not properly drained; sewage disposal system in disrepair or not functioning properly. Condensation or liquid waste improperly disposed of.</t>
        </is>
      </c>
      <c r="I9357" t="inlineStr">
        <is>
          <t>Not Critical</t>
        </is>
      </c>
      <c r="J9357" t="n">
        <v>7</v>
      </c>
      <c r="K9357" t="inlineStr">
        <is>
          <t>A</t>
        </is>
      </c>
      <c r="L9357" s="9">
        <f>A9357&amp;"-"&amp;TEXT(E9357,"yyyymmdd")</f>
        <v/>
      </c>
    </row>
    <row r="9358">
      <c r="A9358" t="n">
        <v>41514631</v>
      </c>
      <c r="B9358" t="inlineStr">
        <is>
          <t>Brooklyn</t>
        </is>
      </c>
      <c r="C9358" t="inlineStr">
        <is>
          <t>11201</t>
        </is>
      </c>
      <c r="D9358" t="inlineStr">
        <is>
          <t>Pizza</t>
        </is>
      </c>
      <c r="E9358" s="8" t="n">
        <v>46175</v>
      </c>
      <c r="F9358" t="inlineStr">
        <is>
          <t>Violations were cited in the following area(s).</t>
        </is>
      </c>
      <c r="G9358" t="inlineStr">
        <is>
          <t>10F</t>
        </is>
      </c>
      <c r="H9358" t="inlineStr">
        <is>
          <t>Non-food contact surface or equipment made of unacceptable material, not kept clean, or not properly sealed, raised, spaced or movable to allow accessibility for cleaning on all sides, above and underneath the unit.</t>
        </is>
      </c>
      <c r="I9358" t="inlineStr">
        <is>
          <t>Not Critical</t>
        </is>
      </c>
      <c r="J9358" t="n">
        <v>7</v>
      </c>
      <c r="K9358" t="inlineStr">
        <is>
          <t>A</t>
        </is>
      </c>
      <c r="L9358" s="9">
        <f>A9358&amp;"-"&amp;TEXT(E9358,"yyyymmdd")</f>
        <v/>
      </c>
    </row>
    <row r="9359">
      <c r="A9359" t="n">
        <v>41529719</v>
      </c>
      <c r="B9359" t="inlineStr">
        <is>
          <t>Brooklyn</t>
        </is>
      </c>
      <c r="C9359" t="inlineStr">
        <is>
          <t>11218</t>
        </is>
      </c>
      <c r="D9359" t="inlineStr">
        <is>
          <t>Chinese</t>
        </is>
      </c>
      <c r="E9359" s="8" t="n">
        <v>46175</v>
      </c>
      <c r="F9359" t="inlineStr">
        <is>
          <t>Violations were cited in the following area(s).</t>
        </is>
      </c>
      <c r="G9359" t="inlineStr">
        <is>
          <t>02G</t>
        </is>
      </c>
      <c r="H9359" t="inlineStr">
        <is>
          <t>Cold TCS food item held above 41 °F; smoked or processed fish held above 38 °F; intact raw eggs held above 45 °F; or reduced oxygen packaged (ROP) TCS foods held above required temperatures except during active necessary preparation.</t>
        </is>
      </c>
      <c r="I9359" t="inlineStr">
        <is>
          <t>Critical</t>
        </is>
      </c>
      <c r="J9359" t="n">
        <v>11</v>
      </c>
      <c r="K9359" t="inlineStr">
        <is>
          <t>A</t>
        </is>
      </c>
      <c r="L9359" s="9">
        <f>A9359&amp;"-"&amp;TEXT(E9359,"yyyymmdd")</f>
        <v/>
      </c>
    </row>
    <row r="9360">
      <c r="A9360" t="n">
        <v>41529719</v>
      </c>
      <c r="B9360" t="inlineStr">
        <is>
          <t>Brooklyn</t>
        </is>
      </c>
      <c r="C9360" t="inlineStr">
        <is>
          <t>11218</t>
        </is>
      </c>
      <c r="D9360" t="inlineStr">
        <is>
          <t>Chinese</t>
        </is>
      </c>
      <c r="E9360" s="8" t="n">
        <v>46175</v>
      </c>
      <c r="F9360" t="inlineStr">
        <is>
          <t>Violations were cited in the following area(s).</t>
        </is>
      </c>
      <c r="G9360" t="inlineStr">
        <is>
          <t>10F</t>
        </is>
      </c>
      <c r="H9360" t="inlineStr">
        <is>
          <t>Non-food contact surface or equipment made of unacceptable material, not kept clean, or not properly sealed, raised, spaced or movable to allow accessibility for cleaning on all sides, above and underneath the unit.</t>
        </is>
      </c>
      <c r="I9360" t="inlineStr">
        <is>
          <t>Not Critical</t>
        </is>
      </c>
      <c r="J9360" t="n">
        <v>11</v>
      </c>
      <c r="K9360" t="inlineStr">
        <is>
          <t>A</t>
        </is>
      </c>
      <c r="L9360" s="9">
        <f>A9360&amp;"-"&amp;TEXT(E9360,"yyyymmdd")</f>
        <v/>
      </c>
    </row>
    <row r="9361">
      <c r="A9361" t="n">
        <v>41532018</v>
      </c>
      <c r="B9361" t="inlineStr">
        <is>
          <t>Brooklyn</t>
        </is>
      </c>
      <c r="C9361" t="inlineStr">
        <is>
          <t>11203</t>
        </is>
      </c>
      <c r="D9361" t="inlineStr">
        <is>
          <t>Caribbean</t>
        </is>
      </c>
      <c r="E9361" s="8" t="n">
        <v>46175</v>
      </c>
      <c r="F9361" t="inlineStr">
        <is>
          <t>Violations were cited in the following area(s).</t>
        </is>
      </c>
      <c r="G9361" t="inlineStr">
        <is>
          <t>02B</t>
        </is>
      </c>
      <c r="H9361" t="inlineStr">
        <is>
          <t>Hot TCS food item not held at or above 140 °F.</t>
        </is>
      </c>
      <c r="I9361" t="inlineStr">
        <is>
          <t>Critical</t>
        </is>
      </c>
      <c r="J9361" t="n">
        <v>12</v>
      </c>
      <c r="K9361" t="inlineStr">
        <is>
          <t>A</t>
        </is>
      </c>
      <c r="L9361" s="9">
        <f>A9361&amp;"-"&amp;TEXT(E9361,"yyyymmdd")</f>
        <v/>
      </c>
    </row>
    <row r="9362">
      <c r="A9362" t="n">
        <v>41532018</v>
      </c>
      <c r="B9362" t="inlineStr">
        <is>
          <t>Brooklyn</t>
        </is>
      </c>
      <c r="C9362" t="inlineStr">
        <is>
          <t>11203</t>
        </is>
      </c>
      <c r="D9362" t="inlineStr">
        <is>
          <t>Caribbean</t>
        </is>
      </c>
      <c r="E9362" s="8" t="n">
        <v>46175</v>
      </c>
      <c r="F9362" t="inlineStr">
        <is>
          <t>Violations were cited in the following area(s).</t>
        </is>
      </c>
      <c r="G9362" t="inlineStr">
        <is>
          <t>10G</t>
        </is>
      </c>
      <c r="H9362" t="inlineStr">
        <is>
          <t>Dishwashing and ware washing: Cleaning and sanitizing of tableware, including dishes, utensils, and equipment deficient.</t>
        </is>
      </c>
      <c r="I9362" t="inlineStr">
        <is>
          <t>Not Critical</t>
        </is>
      </c>
      <c r="J9362" t="n">
        <v>12</v>
      </c>
      <c r="K9362" t="inlineStr">
        <is>
          <t>A</t>
        </is>
      </c>
      <c r="L9362" s="9">
        <f>A9362&amp;"-"&amp;TEXT(E9362,"yyyymmdd")</f>
        <v/>
      </c>
    </row>
    <row r="9363">
      <c r="A9363" t="n">
        <v>41598066</v>
      </c>
      <c r="B9363" t="inlineStr">
        <is>
          <t>Manhattan</t>
        </is>
      </c>
      <c r="C9363" t="inlineStr">
        <is>
          <t>10013</t>
        </is>
      </c>
      <c r="D9363" t="inlineStr">
        <is>
          <t>Korean</t>
        </is>
      </c>
      <c r="E9363" s="8" t="n">
        <v>46175</v>
      </c>
      <c r="F9363" t="inlineStr">
        <is>
          <t>Violations were cited in the following area(s).</t>
        </is>
      </c>
      <c r="G9363" t="inlineStr">
        <is>
          <t>05D</t>
        </is>
      </c>
      <c r="H936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363" t="inlineStr">
        <is>
          <t>Critical</t>
        </is>
      </c>
      <c r="J9363" t="n">
        <v>13</v>
      </c>
      <c r="K9363" t="inlineStr">
        <is>
          <t>A</t>
        </is>
      </c>
      <c r="L9363" s="9">
        <f>A9363&amp;"-"&amp;TEXT(E9363,"yyyymmdd")</f>
        <v/>
      </c>
    </row>
    <row r="9364">
      <c r="A9364" t="n">
        <v>41598066</v>
      </c>
      <c r="B9364" t="inlineStr">
        <is>
          <t>Manhattan</t>
        </is>
      </c>
      <c r="C9364" t="inlineStr">
        <is>
          <t>10013</t>
        </is>
      </c>
      <c r="D9364" t="inlineStr">
        <is>
          <t>Korean</t>
        </is>
      </c>
      <c r="E9364" s="8" t="n">
        <v>46175</v>
      </c>
      <c r="F9364" t="inlineStr">
        <is>
          <t>Violations were cited in the following area(s).</t>
        </is>
      </c>
      <c r="G9364" t="inlineStr">
        <is>
          <t>10F</t>
        </is>
      </c>
      <c r="H9364" t="inlineStr">
        <is>
          <t>Non-food contact surface or equipment made of unacceptable material, not kept clean, or not properly sealed, raised, spaced or movable to allow accessibility for cleaning on all sides, above and underneath the unit.</t>
        </is>
      </c>
      <c r="I9364" t="inlineStr">
        <is>
          <t>Not Critical</t>
        </is>
      </c>
      <c r="J9364" t="n">
        <v>13</v>
      </c>
      <c r="K9364" t="inlineStr">
        <is>
          <t>A</t>
        </is>
      </c>
      <c r="L9364" s="9">
        <f>A9364&amp;"-"&amp;TEXT(E9364,"yyyymmdd")</f>
        <v/>
      </c>
    </row>
    <row r="9365">
      <c r="A9365" t="n">
        <v>41695981</v>
      </c>
      <c r="B9365" t="inlineStr">
        <is>
          <t>Queens</t>
        </is>
      </c>
      <c r="C9365" t="inlineStr">
        <is>
          <t>11372</t>
        </is>
      </c>
      <c r="D9365" t="inlineStr">
        <is>
          <t>Spanish</t>
        </is>
      </c>
      <c r="E9365" s="8" t="n">
        <v>46175</v>
      </c>
      <c r="F9365" t="inlineStr">
        <is>
          <t>Violations were cited in the following area(s).</t>
        </is>
      </c>
      <c r="G9365" t="inlineStr">
        <is>
          <t>04N</t>
        </is>
      </c>
      <c r="H9365" t="inlineStr">
        <is>
          <t>Filth flies or food/refuse/sewage associated with (FRSA) flies or other nuisance pests in establishment’s food and/or non-food areas. FRSA flies include house flies, blow flies, bottle flies, flesh flies, drain flies, Phorid flies and fruit flies.</t>
        </is>
      </c>
      <c r="I9365" t="inlineStr">
        <is>
          <t>Critical</t>
        </is>
      </c>
      <c r="J9365" t="n">
        <v>36</v>
      </c>
      <c r="L9365" s="9">
        <f>A9365&amp;"-"&amp;TEXT(E9365,"yyyymmdd")</f>
        <v/>
      </c>
    </row>
    <row r="9366">
      <c r="A9366" t="n">
        <v>41695981</v>
      </c>
      <c r="B9366" t="inlineStr">
        <is>
          <t>Queens</t>
        </is>
      </c>
      <c r="C9366" t="inlineStr">
        <is>
          <t>11372</t>
        </is>
      </c>
      <c r="D9366" t="inlineStr">
        <is>
          <t>Spanish</t>
        </is>
      </c>
      <c r="E9366" s="8" t="n">
        <v>46175</v>
      </c>
      <c r="F9366" t="inlineStr">
        <is>
          <t>Violations were cited in the following area(s).</t>
        </is>
      </c>
      <c r="G9366" t="inlineStr">
        <is>
          <t>05D</t>
        </is>
      </c>
      <c r="H936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366" t="inlineStr">
        <is>
          <t>Critical</t>
        </is>
      </c>
      <c r="J9366" t="n">
        <v>36</v>
      </c>
      <c r="L9366" s="9">
        <f>A9366&amp;"-"&amp;TEXT(E9366,"yyyymmdd")</f>
        <v/>
      </c>
    </row>
    <row r="9367">
      <c r="A9367" t="n">
        <v>41695981</v>
      </c>
      <c r="B9367" t="inlineStr">
        <is>
          <t>Queens</t>
        </is>
      </c>
      <c r="C9367" t="inlineStr">
        <is>
          <t>11372</t>
        </is>
      </c>
      <c r="D9367" t="inlineStr">
        <is>
          <t>Spanish</t>
        </is>
      </c>
      <c r="E9367" s="8" t="n">
        <v>46175</v>
      </c>
      <c r="F9367" t="inlineStr">
        <is>
          <t>Violations were cited in the following area(s).</t>
        </is>
      </c>
      <c r="G9367" t="inlineStr">
        <is>
          <t>06D</t>
        </is>
      </c>
      <c r="H9367" t="inlineStr">
        <is>
          <t>Food contact surface not properly washed, rinsed and sanitized after each use and following any activity when contamination may have occurred.</t>
        </is>
      </c>
      <c r="I9367" t="inlineStr">
        <is>
          <t>Critical</t>
        </is>
      </c>
      <c r="J9367" t="n">
        <v>36</v>
      </c>
      <c r="L9367" s="9">
        <f>A9367&amp;"-"&amp;TEXT(E9367,"yyyymmdd")</f>
        <v/>
      </c>
    </row>
    <row r="9368">
      <c r="A9368" t="n">
        <v>41695981</v>
      </c>
      <c r="B9368" t="inlineStr">
        <is>
          <t>Queens</t>
        </is>
      </c>
      <c r="C9368" t="inlineStr">
        <is>
          <t>11372</t>
        </is>
      </c>
      <c r="D9368" t="inlineStr">
        <is>
          <t>Spanish</t>
        </is>
      </c>
      <c r="E9368" s="8" t="n">
        <v>46175</v>
      </c>
      <c r="F9368" t="inlineStr">
        <is>
          <t>Violations were cited in the following area(s).</t>
        </is>
      </c>
      <c r="G9368" t="inlineStr">
        <is>
          <t>08A</t>
        </is>
      </c>
      <c r="H9368" t="inlineStr">
        <is>
          <t>Establishment is not free of harborage or conditions conducive to rodents, insects or other pests.</t>
        </is>
      </c>
      <c r="I9368" t="inlineStr">
        <is>
          <t>Not Critical</t>
        </is>
      </c>
      <c r="J9368" t="n">
        <v>36</v>
      </c>
      <c r="L9368" s="9">
        <f>A9368&amp;"-"&amp;TEXT(E9368,"yyyymmdd")</f>
        <v/>
      </c>
    </row>
    <row r="9369">
      <c r="A9369" t="n">
        <v>41695981</v>
      </c>
      <c r="B9369" t="inlineStr">
        <is>
          <t>Queens</t>
        </is>
      </c>
      <c r="C9369" t="inlineStr">
        <is>
          <t>11372</t>
        </is>
      </c>
      <c r="D9369" t="inlineStr">
        <is>
          <t>Spanish</t>
        </is>
      </c>
      <c r="E9369" s="8" t="n">
        <v>46175</v>
      </c>
      <c r="F9369" t="inlineStr">
        <is>
          <t>Violations were cited in the following area(s).</t>
        </is>
      </c>
      <c r="G9369" t="inlineStr">
        <is>
          <t>08C</t>
        </is>
      </c>
      <c r="H9369" t="inlineStr">
        <is>
          <t>Pesticide not properly labeled or used by unlicensed individual. Pesticide, other toxic chemical improperly used/stored. Unprotected, unlocked bait station used.</t>
        </is>
      </c>
      <c r="I9369" t="inlineStr">
        <is>
          <t>Not Critical</t>
        </is>
      </c>
      <c r="J9369" t="n">
        <v>36</v>
      </c>
      <c r="L9369" s="9">
        <f>A9369&amp;"-"&amp;TEXT(E9369,"yyyymmdd")</f>
        <v/>
      </c>
    </row>
    <row r="9370">
      <c r="A9370" t="n">
        <v>41695981</v>
      </c>
      <c r="B9370" t="inlineStr">
        <is>
          <t>Queens</t>
        </is>
      </c>
      <c r="C9370" t="inlineStr">
        <is>
          <t>11372</t>
        </is>
      </c>
      <c r="D9370" t="inlineStr">
        <is>
          <t>Spanish</t>
        </is>
      </c>
      <c r="E9370" s="8" t="n">
        <v>46175</v>
      </c>
      <c r="F9370" t="inlineStr">
        <is>
          <t>Violations were cited in the following area(s).</t>
        </is>
      </c>
      <c r="G9370" t="inlineStr">
        <is>
          <t>10B</t>
        </is>
      </c>
      <c r="H9370" t="inlineStr">
        <is>
          <t>Anti-siphonage or back-flow prevention device not provided where required; equipment or floor not properly drained; sewage disposal system in disrepair or not functioning properly. Condensation or liquid waste improperly disposed of.</t>
        </is>
      </c>
      <c r="I9370" t="inlineStr">
        <is>
          <t>Not Critical</t>
        </is>
      </c>
      <c r="J9370" t="n">
        <v>36</v>
      </c>
      <c r="L9370" s="9">
        <f>A9370&amp;"-"&amp;TEXT(E9370,"yyyymmdd")</f>
        <v/>
      </c>
    </row>
    <row r="9371">
      <c r="A9371" t="n">
        <v>41695981</v>
      </c>
      <c r="B9371" t="inlineStr">
        <is>
          <t>Queens</t>
        </is>
      </c>
      <c r="C9371" t="inlineStr">
        <is>
          <t>11372</t>
        </is>
      </c>
      <c r="D9371" t="inlineStr">
        <is>
          <t>Spanish</t>
        </is>
      </c>
      <c r="E9371" s="8" t="n">
        <v>46175</v>
      </c>
      <c r="F9371" t="inlineStr">
        <is>
          <t>Violations were cited in the following area(s).</t>
        </is>
      </c>
      <c r="G9371" t="inlineStr">
        <is>
          <t>10G</t>
        </is>
      </c>
      <c r="H9371" t="inlineStr">
        <is>
          <t>Dishwashing and ware washing: Cleaning and sanitizing of tableware, including dishes, utensils, and equipment deficient.</t>
        </is>
      </c>
      <c r="I9371" t="inlineStr">
        <is>
          <t>Not Critical</t>
        </is>
      </c>
      <c r="J9371" t="n">
        <v>36</v>
      </c>
      <c r="L9371" s="9">
        <f>A9371&amp;"-"&amp;TEXT(E9371,"yyyymmdd")</f>
        <v/>
      </c>
    </row>
    <row r="9372">
      <c r="A9372" t="n">
        <v>41709057</v>
      </c>
      <c r="B9372" t="inlineStr">
        <is>
          <t>Manhattan</t>
        </is>
      </c>
      <c r="C9372" t="inlineStr">
        <is>
          <t>10003</t>
        </is>
      </c>
      <c r="D9372" t="inlineStr">
        <is>
          <t>Bakery Products/Desserts</t>
        </is>
      </c>
      <c r="E9372" s="8" t="n">
        <v>46175</v>
      </c>
      <c r="F9372" t="inlineStr">
        <is>
          <t>Violations were cited in the following area(s).</t>
        </is>
      </c>
      <c r="G9372" t="inlineStr">
        <is>
          <t>06C</t>
        </is>
      </c>
      <c r="H937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372" t="inlineStr">
        <is>
          <t>Critical</t>
        </is>
      </c>
      <c r="J9372" t="n">
        <v>12</v>
      </c>
      <c r="K9372" t="inlineStr">
        <is>
          <t>A</t>
        </is>
      </c>
      <c r="L9372" s="9">
        <f>A9372&amp;"-"&amp;TEXT(E9372,"yyyymmdd")</f>
        <v/>
      </c>
    </row>
    <row r="9373">
      <c r="A9373" t="n">
        <v>41709057</v>
      </c>
      <c r="B9373" t="inlineStr">
        <is>
          <t>Manhattan</t>
        </is>
      </c>
      <c r="C9373" t="inlineStr">
        <is>
          <t>10003</t>
        </is>
      </c>
      <c r="D9373" t="inlineStr">
        <is>
          <t>Bakery Products/Desserts</t>
        </is>
      </c>
      <c r="E9373" s="8" t="n">
        <v>46175</v>
      </c>
      <c r="F9373" t="inlineStr">
        <is>
          <t>Violations were cited in the following area(s).</t>
        </is>
      </c>
      <c r="G9373" t="inlineStr">
        <is>
          <t>06E</t>
        </is>
      </c>
      <c r="H9373" t="inlineStr">
        <is>
          <t>Sanitized equipment or utensil, including in-use food dispensing utensil, improperly used or stored.</t>
        </is>
      </c>
      <c r="I9373" t="inlineStr">
        <is>
          <t>Critical</t>
        </is>
      </c>
      <c r="J9373" t="n">
        <v>12</v>
      </c>
      <c r="K9373" t="inlineStr">
        <is>
          <t>A</t>
        </is>
      </c>
      <c r="L9373" s="9">
        <f>A9373&amp;"-"&amp;TEXT(E9373,"yyyymmdd")</f>
        <v/>
      </c>
    </row>
    <row r="9374">
      <c r="A9374" t="n">
        <v>41709057</v>
      </c>
      <c r="B9374" t="inlineStr">
        <is>
          <t>Manhattan</t>
        </is>
      </c>
      <c r="C9374" t="inlineStr">
        <is>
          <t>10003</t>
        </is>
      </c>
      <c r="D9374" t="inlineStr">
        <is>
          <t>Bakery Products/Desserts</t>
        </is>
      </c>
      <c r="E9374" s="8" t="n">
        <v>46175</v>
      </c>
      <c r="F9374" t="inlineStr">
        <is>
          <t>Violations were cited in the following area(s).</t>
        </is>
      </c>
      <c r="G9374" t="inlineStr">
        <is>
          <t>10H</t>
        </is>
      </c>
      <c r="H9374" t="inlineStr">
        <is>
          <t>Single service article not provided. Single service article reused or not protected from contamination when transported, stored, dispensed. Drinking straws not completely enclosed in wrapper or dispensed from a sanitary device.</t>
        </is>
      </c>
      <c r="I9374" t="inlineStr">
        <is>
          <t>Not Critical</t>
        </is>
      </c>
      <c r="J9374" t="n">
        <v>12</v>
      </c>
      <c r="K9374" t="inlineStr">
        <is>
          <t>A</t>
        </is>
      </c>
      <c r="L9374" s="9">
        <f>A9374&amp;"-"&amp;TEXT(E9374,"yyyymmdd")</f>
        <v/>
      </c>
    </row>
    <row r="9375">
      <c r="A9375" t="n">
        <v>50000268</v>
      </c>
      <c r="B9375" t="inlineStr">
        <is>
          <t>Queens</t>
        </is>
      </c>
      <c r="C9375" t="inlineStr">
        <is>
          <t>11413</t>
        </is>
      </c>
      <c r="D9375" t="inlineStr">
        <is>
          <t>Caribbean</t>
        </is>
      </c>
      <c r="E9375" s="8" t="n">
        <v>46175</v>
      </c>
      <c r="F9375" t="inlineStr">
        <is>
          <t>Violations were cited in the following area(s).</t>
        </is>
      </c>
      <c r="G9375" t="inlineStr">
        <is>
          <t>02G</t>
        </is>
      </c>
      <c r="H9375" t="inlineStr">
        <is>
          <t>Cold TCS food item held above 41 °F; smoked or processed fish held above 38 °F; intact raw eggs held above 45 °F; or reduced oxygen packaged (ROP) TCS foods held above required temperatures except during active necessary preparation.</t>
        </is>
      </c>
      <c r="I9375" t="inlineStr">
        <is>
          <t>Critical</t>
        </is>
      </c>
      <c r="J9375" t="n">
        <v>25</v>
      </c>
      <c r="L9375" s="9">
        <f>A9375&amp;"-"&amp;TEXT(E9375,"yyyymmdd")</f>
        <v/>
      </c>
    </row>
    <row r="9376">
      <c r="A9376" t="n">
        <v>50000268</v>
      </c>
      <c r="B9376" t="inlineStr">
        <is>
          <t>Queens</t>
        </is>
      </c>
      <c r="C9376" t="inlineStr">
        <is>
          <t>11413</t>
        </is>
      </c>
      <c r="D9376" t="inlineStr">
        <is>
          <t>Caribbean</t>
        </is>
      </c>
      <c r="E9376" s="8" t="n">
        <v>46175</v>
      </c>
      <c r="F9376" t="inlineStr">
        <is>
          <t>Violations were cited in the following area(s).</t>
        </is>
      </c>
      <c r="G9376" t="inlineStr">
        <is>
          <t>04A</t>
        </is>
      </c>
      <c r="H9376" t="inlineStr">
        <is>
          <t>Food Protection Certificate (FPC) not held by manager or supervisor of food operations.</t>
        </is>
      </c>
      <c r="I9376" t="inlineStr">
        <is>
          <t>Critical</t>
        </is>
      </c>
      <c r="J9376" t="n">
        <v>25</v>
      </c>
      <c r="L9376" s="9">
        <f>A9376&amp;"-"&amp;TEXT(E9376,"yyyymmdd")</f>
        <v/>
      </c>
    </row>
    <row r="9377">
      <c r="A9377" t="n">
        <v>50000268</v>
      </c>
      <c r="B9377" t="inlineStr">
        <is>
          <t>Queens</t>
        </is>
      </c>
      <c r="C9377" t="inlineStr">
        <is>
          <t>11413</t>
        </is>
      </c>
      <c r="D9377" t="inlineStr">
        <is>
          <t>Caribbean</t>
        </is>
      </c>
      <c r="E9377" s="8" t="n">
        <v>46175</v>
      </c>
      <c r="F9377" t="inlineStr">
        <is>
          <t>Violations were cited in the following area(s).</t>
        </is>
      </c>
      <c r="G9377" t="inlineStr">
        <is>
          <t>10F</t>
        </is>
      </c>
      <c r="H9377" t="inlineStr">
        <is>
          <t>Non-food contact surface or equipment made of unacceptable material, not kept clean, or not properly sealed, raised, spaced or movable to allow accessibility for cleaning on all sides, above and underneath the unit.</t>
        </is>
      </c>
      <c r="I9377" t="inlineStr">
        <is>
          <t>Not Critical</t>
        </is>
      </c>
      <c r="J9377" t="n">
        <v>25</v>
      </c>
      <c r="L9377" s="9">
        <f>A9377&amp;"-"&amp;TEXT(E9377,"yyyymmdd")</f>
        <v/>
      </c>
    </row>
    <row r="9378">
      <c r="A9378" t="n">
        <v>50006618</v>
      </c>
      <c r="B9378" t="inlineStr">
        <is>
          <t>Queens</t>
        </is>
      </c>
      <c r="C9378" t="inlineStr">
        <is>
          <t>11373</t>
        </is>
      </c>
      <c r="D9378" t="inlineStr">
        <is>
          <t>Latin American</t>
        </is>
      </c>
      <c r="E9378" s="8" t="n">
        <v>46175</v>
      </c>
      <c r="F9378" t="inlineStr">
        <is>
          <t>Violations were cited in the following area(s).</t>
        </is>
      </c>
      <c r="G9378" t="inlineStr">
        <is>
          <t>02B</t>
        </is>
      </c>
      <c r="H9378" t="inlineStr">
        <is>
          <t>Hot TCS food item not held at or above 140 °F.</t>
        </is>
      </c>
      <c r="I9378" t="inlineStr">
        <is>
          <t>Critical</t>
        </is>
      </c>
      <c r="J9378" t="n">
        <v>32</v>
      </c>
      <c r="L9378" s="9">
        <f>A9378&amp;"-"&amp;TEXT(E9378,"yyyymmdd")</f>
        <v/>
      </c>
    </row>
    <row r="9379">
      <c r="A9379" t="n">
        <v>50006618</v>
      </c>
      <c r="B9379" t="inlineStr">
        <is>
          <t>Queens</t>
        </is>
      </c>
      <c r="C9379" t="inlineStr">
        <is>
          <t>11373</t>
        </is>
      </c>
      <c r="D9379" t="inlineStr">
        <is>
          <t>Latin American</t>
        </is>
      </c>
      <c r="E9379" s="8" t="n">
        <v>46175</v>
      </c>
      <c r="F9379" t="inlineStr">
        <is>
          <t>Violations were cited in the following area(s).</t>
        </is>
      </c>
      <c r="G9379" t="inlineStr">
        <is>
          <t>04L</t>
        </is>
      </c>
      <c r="H9379" t="inlineStr">
        <is>
          <t>Evidence of mice or live mice in establishment's food or non-food areas.</t>
        </is>
      </c>
      <c r="I9379" t="inlineStr">
        <is>
          <t>Critical</t>
        </is>
      </c>
      <c r="J9379" t="n">
        <v>32</v>
      </c>
      <c r="L9379" s="9">
        <f>A9379&amp;"-"&amp;TEXT(E9379,"yyyymmdd")</f>
        <v/>
      </c>
    </row>
    <row r="9380">
      <c r="A9380" t="n">
        <v>50006618</v>
      </c>
      <c r="B9380" t="inlineStr">
        <is>
          <t>Queens</t>
        </is>
      </c>
      <c r="C9380" t="inlineStr">
        <is>
          <t>11373</t>
        </is>
      </c>
      <c r="D9380" t="inlineStr">
        <is>
          <t>Latin American</t>
        </is>
      </c>
      <c r="E9380" s="8" t="n">
        <v>46175</v>
      </c>
      <c r="F9380" t="inlineStr">
        <is>
          <t>Violations were cited in the following area(s).</t>
        </is>
      </c>
      <c r="G9380" t="inlineStr">
        <is>
          <t>06C</t>
        </is>
      </c>
      <c r="H938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380" t="inlineStr">
        <is>
          <t>Critical</t>
        </is>
      </c>
      <c r="J9380" t="n">
        <v>32</v>
      </c>
      <c r="L9380" s="9">
        <f>A9380&amp;"-"&amp;TEXT(E9380,"yyyymmdd")</f>
        <v/>
      </c>
    </row>
    <row r="9381">
      <c r="A9381" t="n">
        <v>50006618</v>
      </c>
      <c r="B9381" t="inlineStr">
        <is>
          <t>Queens</t>
        </is>
      </c>
      <c r="C9381" t="inlineStr">
        <is>
          <t>11373</t>
        </is>
      </c>
      <c r="D9381" t="inlineStr">
        <is>
          <t>Latin American</t>
        </is>
      </c>
      <c r="E9381" s="8" t="n">
        <v>46175</v>
      </c>
      <c r="F9381" t="inlineStr">
        <is>
          <t>Violations were cited in the following area(s).</t>
        </is>
      </c>
      <c r="G9381" t="inlineStr">
        <is>
          <t>06E</t>
        </is>
      </c>
      <c r="H9381" t="inlineStr">
        <is>
          <t>Sanitized equipment or utensil, including in-use food dispensing utensil, improperly used or stored.</t>
        </is>
      </c>
      <c r="I9381" t="inlineStr">
        <is>
          <t>Critical</t>
        </is>
      </c>
      <c r="J9381" t="n">
        <v>32</v>
      </c>
      <c r="L9381" s="9">
        <f>A9381&amp;"-"&amp;TEXT(E9381,"yyyymmdd")</f>
        <v/>
      </c>
    </row>
    <row r="9382">
      <c r="A9382" t="n">
        <v>50006618</v>
      </c>
      <c r="B9382" t="inlineStr">
        <is>
          <t>Queens</t>
        </is>
      </c>
      <c r="C9382" t="inlineStr">
        <is>
          <t>11373</t>
        </is>
      </c>
      <c r="D9382" t="inlineStr">
        <is>
          <t>Latin American</t>
        </is>
      </c>
      <c r="E9382" s="8" t="n">
        <v>46175</v>
      </c>
      <c r="F9382" t="inlineStr">
        <is>
          <t>Violations were cited in the following area(s).</t>
        </is>
      </c>
      <c r="G9382" t="inlineStr">
        <is>
          <t>08A</t>
        </is>
      </c>
      <c r="H9382" t="inlineStr">
        <is>
          <t>Establishment is not free of harborage or conditions conducive to rodents, insects or other pests.</t>
        </is>
      </c>
      <c r="I9382" t="inlineStr">
        <is>
          <t>Not Critical</t>
        </is>
      </c>
      <c r="J9382" t="n">
        <v>32</v>
      </c>
      <c r="L9382" s="9">
        <f>A9382&amp;"-"&amp;TEXT(E9382,"yyyymmdd")</f>
        <v/>
      </c>
    </row>
    <row r="9383">
      <c r="A9383" t="n">
        <v>50006618</v>
      </c>
      <c r="B9383" t="inlineStr">
        <is>
          <t>Queens</t>
        </is>
      </c>
      <c r="C9383" t="inlineStr">
        <is>
          <t>11373</t>
        </is>
      </c>
      <c r="D9383" t="inlineStr">
        <is>
          <t>Latin American</t>
        </is>
      </c>
      <c r="E9383" s="8" t="n">
        <v>46175</v>
      </c>
      <c r="F9383" t="inlineStr">
        <is>
          <t>Violations were cited in the following area(s).</t>
        </is>
      </c>
      <c r="G9383" t="inlineStr">
        <is>
          <t>09C</t>
        </is>
      </c>
      <c r="H9383" t="inlineStr">
        <is>
          <t>Design, construction, materials used or maintenance of food contact surface improper. Surface not easily cleanable, sanitized and maintained.</t>
        </is>
      </c>
      <c r="I9383" t="inlineStr">
        <is>
          <t>Not Critical</t>
        </is>
      </c>
      <c r="J9383" t="n">
        <v>32</v>
      </c>
      <c r="L9383" s="9">
        <f>A9383&amp;"-"&amp;TEXT(E9383,"yyyymmdd")</f>
        <v/>
      </c>
    </row>
    <row r="9384">
      <c r="A9384" t="n">
        <v>50006618</v>
      </c>
      <c r="B9384" t="inlineStr">
        <is>
          <t>Queens</t>
        </is>
      </c>
      <c r="C9384" t="inlineStr">
        <is>
          <t>11373</t>
        </is>
      </c>
      <c r="D9384" t="inlineStr">
        <is>
          <t>Latin American</t>
        </is>
      </c>
      <c r="E9384" s="8" t="n">
        <v>46175</v>
      </c>
      <c r="F9384" t="inlineStr">
        <is>
          <t>Violations were cited in the following area(s).</t>
        </is>
      </c>
      <c r="G9384" t="inlineStr">
        <is>
          <t>10F</t>
        </is>
      </c>
      <c r="H9384" t="inlineStr">
        <is>
          <t>Non-food contact surface or equipment made of unacceptable material, not kept clean, or not properly sealed, raised, spaced or movable to allow accessibility for cleaning on all sides, above and underneath the unit.</t>
        </is>
      </c>
      <c r="I9384" t="inlineStr">
        <is>
          <t>Not Critical</t>
        </is>
      </c>
      <c r="J9384" t="n">
        <v>32</v>
      </c>
      <c r="L9384" s="9">
        <f>A9384&amp;"-"&amp;TEXT(E9384,"yyyymmdd")</f>
        <v/>
      </c>
    </row>
    <row r="9385">
      <c r="A9385" t="n">
        <v>50007319</v>
      </c>
      <c r="B9385" t="inlineStr">
        <is>
          <t>Queens</t>
        </is>
      </c>
      <c r="C9385" t="inlineStr">
        <is>
          <t>11361</t>
        </is>
      </c>
      <c r="D9385" t="inlineStr">
        <is>
          <t>Korean</t>
        </is>
      </c>
      <c r="E9385" s="8" t="n">
        <v>46175</v>
      </c>
      <c r="F9385" t="inlineStr">
        <is>
          <t>Violations were cited in the following area(s).</t>
        </is>
      </c>
      <c r="G9385" t="inlineStr">
        <is>
          <t>04L</t>
        </is>
      </c>
      <c r="H9385" t="inlineStr">
        <is>
          <t>Evidence of mice or live mice in establishment's food or non-food areas.</t>
        </is>
      </c>
      <c r="I9385" t="inlineStr">
        <is>
          <t>Critical</t>
        </is>
      </c>
      <c r="J9385" t="n">
        <v>12</v>
      </c>
      <c r="K9385" t="inlineStr">
        <is>
          <t>A</t>
        </is>
      </c>
      <c r="L9385" s="9">
        <f>A9385&amp;"-"&amp;TEXT(E9385,"yyyymmdd")</f>
        <v/>
      </c>
    </row>
    <row r="9386">
      <c r="A9386" t="n">
        <v>50007319</v>
      </c>
      <c r="B9386" t="inlineStr">
        <is>
          <t>Queens</t>
        </is>
      </c>
      <c r="C9386" t="inlineStr">
        <is>
          <t>11361</t>
        </is>
      </c>
      <c r="D9386" t="inlineStr">
        <is>
          <t>Korean</t>
        </is>
      </c>
      <c r="E9386" s="8" t="n">
        <v>46175</v>
      </c>
      <c r="F9386" t="inlineStr">
        <is>
          <t>Violations were cited in the following area(s).</t>
        </is>
      </c>
      <c r="G9386" t="inlineStr">
        <is>
          <t>08A</t>
        </is>
      </c>
      <c r="H9386" t="inlineStr">
        <is>
          <t>Establishment is not free of harborage or conditions conducive to rodents, insects or other pests.</t>
        </is>
      </c>
      <c r="I9386" t="inlineStr">
        <is>
          <t>Not Critical</t>
        </is>
      </c>
      <c r="J9386" t="n">
        <v>12</v>
      </c>
      <c r="K9386" t="inlineStr">
        <is>
          <t>A</t>
        </is>
      </c>
      <c r="L9386" s="9">
        <f>A9386&amp;"-"&amp;TEXT(E9386,"yyyymmdd")</f>
        <v/>
      </c>
    </row>
    <row r="9387">
      <c r="A9387" t="n">
        <v>50007319</v>
      </c>
      <c r="B9387" t="inlineStr">
        <is>
          <t>Queens</t>
        </is>
      </c>
      <c r="C9387" t="inlineStr">
        <is>
          <t>11361</t>
        </is>
      </c>
      <c r="D9387" t="inlineStr">
        <is>
          <t>Korean</t>
        </is>
      </c>
      <c r="E9387" s="8" t="n">
        <v>46175</v>
      </c>
      <c r="F9387" t="inlineStr">
        <is>
          <t>Violations were cited in the following area(s).</t>
        </is>
      </c>
      <c r="G9387" t="inlineStr">
        <is>
          <t>10F</t>
        </is>
      </c>
      <c r="H9387" t="inlineStr">
        <is>
          <t>Non-food contact surface or equipment made of unacceptable material, not kept clean, or not properly sealed, raised, spaced or movable to allow accessibility for cleaning on all sides, above and underneath the unit.</t>
        </is>
      </c>
      <c r="I9387" t="inlineStr">
        <is>
          <t>Not Critical</t>
        </is>
      </c>
      <c r="J9387" t="n">
        <v>12</v>
      </c>
      <c r="K9387" t="inlineStr">
        <is>
          <t>A</t>
        </is>
      </c>
      <c r="L9387" s="9">
        <f>A9387&amp;"-"&amp;TEXT(E9387,"yyyymmdd")</f>
        <v/>
      </c>
    </row>
    <row r="9388">
      <c r="A9388" t="n">
        <v>50011932</v>
      </c>
      <c r="B9388" t="inlineStr">
        <is>
          <t>Manhattan</t>
        </is>
      </c>
      <c r="C9388" t="inlineStr">
        <is>
          <t>10004</t>
        </is>
      </c>
      <c r="D9388" t="inlineStr">
        <is>
          <t>Italian</t>
        </is>
      </c>
      <c r="E9388" s="8" t="n">
        <v>46175</v>
      </c>
      <c r="F9388" t="inlineStr">
        <is>
          <t>Violations were cited in the following area(s).</t>
        </is>
      </c>
      <c r="G9388" t="inlineStr">
        <is>
          <t>10F</t>
        </is>
      </c>
      <c r="H9388" t="inlineStr">
        <is>
          <t>Non-food contact surface or equipment made of unacceptable material, not kept clean, or not properly sealed, raised, spaced or movable to allow accessibility for cleaning on all sides, above and underneath the unit.</t>
        </is>
      </c>
      <c r="I9388" t="inlineStr">
        <is>
          <t>Not Critical</t>
        </is>
      </c>
      <c r="J9388" t="n">
        <v>3</v>
      </c>
      <c r="K9388" t="inlineStr">
        <is>
          <t>A</t>
        </is>
      </c>
      <c r="L9388" s="9">
        <f>A9388&amp;"-"&amp;TEXT(E9388,"yyyymmdd")</f>
        <v/>
      </c>
    </row>
    <row r="9389">
      <c r="A9389" t="n">
        <v>50035433</v>
      </c>
      <c r="B9389" t="inlineStr">
        <is>
          <t>Manhattan</t>
        </is>
      </c>
      <c r="C9389" t="inlineStr">
        <is>
          <t>10013</t>
        </is>
      </c>
      <c r="D9389" t="inlineStr">
        <is>
          <t>American</t>
        </is>
      </c>
      <c r="E9389" s="8" t="n">
        <v>46175</v>
      </c>
      <c r="F9389" t="inlineStr">
        <is>
          <t>Violations were cited in the following area(s).</t>
        </is>
      </c>
      <c r="G9389" t="inlineStr">
        <is>
          <t>06D</t>
        </is>
      </c>
      <c r="H9389" t="inlineStr">
        <is>
          <t>Food contact surface not properly washed, rinsed and sanitized after each use and following any activity when contamination may have occurred.</t>
        </is>
      </c>
      <c r="I9389" t="inlineStr">
        <is>
          <t>Critical</t>
        </is>
      </c>
      <c r="J9389" t="n">
        <v>13</v>
      </c>
      <c r="K9389" t="inlineStr">
        <is>
          <t>A</t>
        </is>
      </c>
      <c r="L9389" s="9">
        <f>A9389&amp;"-"&amp;TEXT(E9389,"yyyymmdd")</f>
        <v/>
      </c>
    </row>
    <row r="9390">
      <c r="A9390" t="n">
        <v>50035433</v>
      </c>
      <c r="B9390" t="inlineStr">
        <is>
          <t>Manhattan</t>
        </is>
      </c>
      <c r="C9390" t="inlineStr">
        <is>
          <t>10013</t>
        </is>
      </c>
      <c r="D9390" t="inlineStr">
        <is>
          <t>American</t>
        </is>
      </c>
      <c r="E9390" s="8" t="n">
        <v>46175</v>
      </c>
      <c r="F9390" t="inlineStr">
        <is>
          <t>Violations were cited in the following area(s).</t>
        </is>
      </c>
      <c r="G9390" t="inlineStr">
        <is>
          <t>06E</t>
        </is>
      </c>
      <c r="H9390" t="inlineStr">
        <is>
          <t>Sanitized equipment or utensil, including in-use food dispensing utensil, improperly used or stored.</t>
        </is>
      </c>
      <c r="I9390" t="inlineStr">
        <is>
          <t>Critical</t>
        </is>
      </c>
      <c r="J9390" t="n">
        <v>13</v>
      </c>
      <c r="K9390" t="inlineStr">
        <is>
          <t>A</t>
        </is>
      </c>
      <c r="L9390" s="9">
        <f>A9390&amp;"-"&amp;TEXT(E9390,"yyyymmdd")</f>
        <v/>
      </c>
    </row>
    <row r="9391">
      <c r="A9391" t="n">
        <v>50035433</v>
      </c>
      <c r="B9391" t="inlineStr">
        <is>
          <t>Manhattan</t>
        </is>
      </c>
      <c r="C9391" t="inlineStr">
        <is>
          <t>10013</t>
        </is>
      </c>
      <c r="D9391" t="inlineStr">
        <is>
          <t>American</t>
        </is>
      </c>
      <c r="E9391" s="8" t="n">
        <v>46175</v>
      </c>
      <c r="F9391" t="inlineStr">
        <is>
          <t>Violations were cited in the following area(s).</t>
        </is>
      </c>
      <c r="G9391" t="inlineStr">
        <is>
          <t>10F</t>
        </is>
      </c>
      <c r="H9391" t="inlineStr">
        <is>
          <t>Non-food contact surface or equipment made of unacceptable material, not kept clean, or not properly sealed, raised, spaced or movable to allow accessibility for cleaning on all sides, above and underneath the unit.</t>
        </is>
      </c>
      <c r="I9391" t="inlineStr">
        <is>
          <t>Not Critical</t>
        </is>
      </c>
      <c r="J9391" t="n">
        <v>13</v>
      </c>
      <c r="K9391" t="inlineStr">
        <is>
          <t>A</t>
        </is>
      </c>
      <c r="L9391" s="9">
        <f>A9391&amp;"-"&amp;TEXT(E9391,"yyyymmdd")</f>
        <v/>
      </c>
    </row>
    <row r="9392">
      <c r="A9392" t="n">
        <v>50039977</v>
      </c>
      <c r="B9392" t="inlineStr">
        <is>
          <t>Queens</t>
        </is>
      </c>
      <c r="C9392" t="inlineStr">
        <is>
          <t>11377</t>
        </is>
      </c>
      <c r="D9392" t="inlineStr">
        <is>
          <t>Chinese</t>
        </is>
      </c>
      <c r="E9392" s="8" t="n">
        <v>46175</v>
      </c>
      <c r="F9392" t="inlineStr">
        <is>
          <t>Violations were cited in the following area(s).</t>
        </is>
      </c>
      <c r="G9392" t="inlineStr">
        <is>
          <t>09C</t>
        </is>
      </c>
      <c r="H9392" t="inlineStr">
        <is>
          <t>Design, construction, materials used or maintenance of food contact surface improper. Surface not easily cleanable, sanitized and maintained.</t>
        </is>
      </c>
      <c r="I9392" t="inlineStr">
        <is>
          <t>Not Critical</t>
        </is>
      </c>
      <c r="J9392" t="n">
        <v>2</v>
      </c>
      <c r="K9392" t="inlineStr">
        <is>
          <t>A</t>
        </is>
      </c>
      <c r="L9392" s="9">
        <f>A9392&amp;"-"&amp;TEXT(E9392,"yyyymmdd")</f>
        <v/>
      </c>
    </row>
    <row r="9393">
      <c r="A9393" t="n">
        <v>50045356</v>
      </c>
      <c r="B9393" t="inlineStr">
        <is>
          <t>Manhattan</t>
        </is>
      </c>
      <c r="C9393" t="inlineStr">
        <is>
          <t>10029</t>
        </is>
      </c>
      <c r="D9393" t="inlineStr">
        <is>
          <t>Hamburgers</t>
        </is>
      </c>
      <c r="E9393" s="8" t="n">
        <v>46175</v>
      </c>
      <c r="F9393" t="inlineStr">
        <is>
          <t>Violations were cited in the following area(s).</t>
        </is>
      </c>
      <c r="G9393" t="inlineStr">
        <is>
          <t>10B</t>
        </is>
      </c>
      <c r="H9393" t="inlineStr">
        <is>
          <t>Anti-siphonage or back-flow prevention device not provided where required; equipment or floor not properly drained; sewage disposal system in disrepair or not functioning properly. Condensation or liquid waste improperly disposed of.</t>
        </is>
      </c>
      <c r="I9393" t="inlineStr">
        <is>
          <t>Not Critical</t>
        </is>
      </c>
      <c r="J9393" t="n">
        <v>4</v>
      </c>
      <c r="K9393" t="inlineStr">
        <is>
          <t>A</t>
        </is>
      </c>
      <c r="L9393" s="9">
        <f>A9393&amp;"-"&amp;TEXT(E9393,"yyyymmdd")</f>
        <v/>
      </c>
    </row>
    <row r="9394">
      <c r="A9394" t="n">
        <v>50045356</v>
      </c>
      <c r="B9394" t="inlineStr">
        <is>
          <t>Manhattan</t>
        </is>
      </c>
      <c r="C9394" t="inlineStr">
        <is>
          <t>10029</t>
        </is>
      </c>
      <c r="D9394" t="inlineStr">
        <is>
          <t>Hamburgers</t>
        </is>
      </c>
      <c r="E9394" s="8" t="n">
        <v>46175</v>
      </c>
      <c r="F9394" t="inlineStr">
        <is>
          <t>Violations were cited in the following area(s).</t>
        </is>
      </c>
      <c r="G9394" t="inlineStr">
        <is>
          <t>10F</t>
        </is>
      </c>
      <c r="H9394" t="inlineStr">
        <is>
          <t>Non-food contact surface or equipment made of unacceptable material, not kept clean, or not properly sealed, raised, spaced or movable to allow accessibility for cleaning on all sides, above and underneath the unit.</t>
        </is>
      </c>
      <c r="I9394" t="inlineStr">
        <is>
          <t>Not Critical</t>
        </is>
      </c>
      <c r="J9394" t="n">
        <v>4</v>
      </c>
      <c r="K9394" t="inlineStr">
        <is>
          <t>A</t>
        </is>
      </c>
      <c r="L9394" s="9">
        <f>A9394&amp;"-"&amp;TEXT(E9394,"yyyymmdd")</f>
        <v/>
      </c>
    </row>
    <row r="9395">
      <c r="A9395" t="n">
        <v>50046879</v>
      </c>
      <c r="B9395" t="inlineStr">
        <is>
          <t>Manhattan</t>
        </is>
      </c>
      <c r="C9395" t="inlineStr">
        <is>
          <t>10003</t>
        </is>
      </c>
      <c r="D9395" t="inlineStr">
        <is>
          <t>Italian</t>
        </is>
      </c>
      <c r="E9395" s="8" t="n">
        <v>46175</v>
      </c>
      <c r="F9395" t="inlineStr">
        <is>
          <t>Violations were cited in the following area(s).</t>
        </is>
      </c>
      <c r="G9395" t="inlineStr">
        <is>
          <t>02B</t>
        </is>
      </c>
      <c r="H9395" t="inlineStr">
        <is>
          <t>Hot TCS food item not held at or above 140 °F.</t>
        </is>
      </c>
      <c r="I9395" t="inlineStr">
        <is>
          <t>Critical</t>
        </is>
      </c>
      <c r="J9395" t="n">
        <v>13</v>
      </c>
      <c r="K9395" t="inlineStr">
        <is>
          <t>A</t>
        </is>
      </c>
      <c r="L9395" s="9">
        <f>A9395&amp;"-"&amp;TEXT(E9395,"yyyymmdd")</f>
        <v/>
      </c>
    </row>
    <row r="9396">
      <c r="A9396" t="n">
        <v>50046879</v>
      </c>
      <c r="B9396" t="inlineStr">
        <is>
          <t>Manhattan</t>
        </is>
      </c>
      <c r="C9396" t="inlineStr">
        <is>
          <t>10003</t>
        </is>
      </c>
      <c r="D9396" t="inlineStr">
        <is>
          <t>Italian</t>
        </is>
      </c>
      <c r="E9396" s="8" t="n">
        <v>46175</v>
      </c>
      <c r="F9396" t="inlineStr">
        <is>
          <t>Violations were cited in the following area(s).</t>
        </is>
      </c>
      <c r="G9396" t="inlineStr">
        <is>
          <t>06C</t>
        </is>
      </c>
      <c r="H939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396" t="inlineStr">
        <is>
          <t>Critical</t>
        </is>
      </c>
      <c r="J9396" t="n">
        <v>13</v>
      </c>
      <c r="K9396" t="inlineStr">
        <is>
          <t>A</t>
        </is>
      </c>
      <c r="L9396" s="9">
        <f>A9396&amp;"-"&amp;TEXT(E9396,"yyyymmdd")</f>
        <v/>
      </c>
    </row>
    <row r="9397">
      <c r="A9397" t="n">
        <v>50053441</v>
      </c>
      <c r="B9397" t="inlineStr">
        <is>
          <t>Manhattan</t>
        </is>
      </c>
      <c r="C9397" t="inlineStr">
        <is>
          <t>10036</t>
        </is>
      </c>
      <c r="D9397" t="inlineStr">
        <is>
          <t>Chinese</t>
        </is>
      </c>
      <c r="E9397" s="8" t="n">
        <v>46175</v>
      </c>
      <c r="F9397" t="inlineStr">
        <is>
          <t>Violations were cited in the following area(s).</t>
        </is>
      </c>
      <c r="G9397" t="inlineStr">
        <is>
          <t>02G</t>
        </is>
      </c>
      <c r="H9397" t="inlineStr">
        <is>
          <t>Cold TCS food item held above 41 °F; smoked or processed fish held above 38 °F; intact raw eggs held above 45 °F; or reduced oxygen packaged (ROP) TCS foods held above required temperatures except during active necessary preparation.</t>
        </is>
      </c>
      <c r="I9397" t="inlineStr">
        <is>
          <t>Critical</t>
        </is>
      </c>
      <c r="J9397" t="n">
        <v>23</v>
      </c>
      <c r="L9397" s="9">
        <f>A9397&amp;"-"&amp;TEXT(E9397,"yyyymmdd")</f>
        <v/>
      </c>
    </row>
    <row r="9398">
      <c r="A9398" t="n">
        <v>50053441</v>
      </c>
      <c r="B9398" t="inlineStr">
        <is>
          <t>Manhattan</t>
        </is>
      </c>
      <c r="C9398" t="inlineStr">
        <is>
          <t>10036</t>
        </is>
      </c>
      <c r="D9398" t="inlineStr">
        <is>
          <t>Chinese</t>
        </is>
      </c>
      <c r="E9398" s="8" t="n">
        <v>46175</v>
      </c>
      <c r="F9398" t="inlineStr">
        <is>
          <t>Violations were cited in the following area(s).</t>
        </is>
      </c>
      <c r="G9398" t="inlineStr">
        <is>
          <t>04K</t>
        </is>
      </c>
      <c r="H9398" t="inlineStr">
        <is>
          <t>Evidence of rats or live rats in establishment's food or non-food areas.</t>
        </is>
      </c>
      <c r="I9398" t="inlineStr">
        <is>
          <t>Critical</t>
        </is>
      </c>
      <c r="J9398" t="n">
        <v>23</v>
      </c>
      <c r="L9398" s="9">
        <f>A9398&amp;"-"&amp;TEXT(E9398,"yyyymmdd")</f>
        <v/>
      </c>
    </row>
    <row r="9399">
      <c r="A9399" t="n">
        <v>50053441</v>
      </c>
      <c r="B9399" t="inlineStr">
        <is>
          <t>Manhattan</t>
        </is>
      </c>
      <c r="C9399" t="inlineStr">
        <is>
          <t>10036</t>
        </is>
      </c>
      <c r="D9399" t="inlineStr">
        <is>
          <t>Chinese</t>
        </is>
      </c>
      <c r="E9399" s="8" t="n">
        <v>46175</v>
      </c>
      <c r="F9399" t="inlineStr">
        <is>
          <t>Violations were cited in the following area(s).</t>
        </is>
      </c>
      <c r="G9399" t="inlineStr">
        <is>
          <t>08A</t>
        </is>
      </c>
      <c r="H9399" t="inlineStr">
        <is>
          <t>Establishment is not free of harborage or conditions conducive to rodents, insects or other pests.</t>
        </is>
      </c>
      <c r="I9399" t="inlineStr">
        <is>
          <t>Not Critical</t>
        </is>
      </c>
      <c r="J9399" t="n">
        <v>23</v>
      </c>
      <c r="L9399" s="9">
        <f>A9399&amp;"-"&amp;TEXT(E9399,"yyyymmdd")</f>
        <v/>
      </c>
    </row>
    <row r="9400">
      <c r="A9400" t="n">
        <v>50053441</v>
      </c>
      <c r="B9400" t="inlineStr">
        <is>
          <t>Manhattan</t>
        </is>
      </c>
      <c r="C9400" t="inlineStr">
        <is>
          <t>10036</t>
        </is>
      </c>
      <c r="D9400" t="inlineStr">
        <is>
          <t>Chinese</t>
        </is>
      </c>
      <c r="E9400" s="8" t="n">
        <v>46175</v>
      </c>
      <c r="F9400" t="inlineStr">
        <is>
          <t>Violations were cited in the following area(s).</t>
        </is>
      </c>
      <c r="G9400" t="inlineStr">
        <is>
          <t>10F</t>
        </is>
      </c>
      <c r="H9400" t="inlineStr">
        <is>
          <t>Non-food contact surface or equipment made of unacceptable material, not kept clean, or not properly sealed, raised, spaced or movable to allow accessibility for cleaning on all sides, above and underneath the unit.</t>
        </is>
      </c>
      <c r="I9400" t="inlineStr">
        <is>
          <t>Not Critical</t>
        </is>
      </c>
      <c r="J9400" t="n">
        <v>23</v>
      </c>
      <c r="L9400" s="9">
        <f>A9400&amp;"-"&amp;TEXT(E9400,"yyyymmdd")</f>
        <v/>
      </c>
    </row>
    <row r="9401">
      <c r="A9401" t="n">
        <v>50056316</v>
      </c>
      <c r="B9401" t="inlineStr">
        <is>
          <t>Brooklyn</t>
        </is>
      </c>
      <c r="C9401" t="inlineStr">
        <is>
          <t>11229</t>
        </is>
      </c>
      <c r="D9401" t="inlineStr">
        <is>
          <t>American</t>
        </is>
      </c>
      <c r="E9401" s="8" t="n">
        <v>46175</v>
      </c>
      <c r="F9401" t="inlineStr">
        <is>
          <t>Violations were cited in the following area(s).</t>
        </is>
      </c>
      <c r="G9401" t="inlineStr">
        <is>
          <t>06F</t>
        </is>
      </c>
      <c r="H9401" t="inlineStr">
        <is>
          <t>Wiping cloths not stored clean and dry, or in a sanitizing solution, between uses.</t>
        </is>
      </c>
      <c r="I9401" t="inlineStr">
        <is>
          <t>Critical</t>
        </is>
      </c>
      <c r="J9401" t="n">
        <v>11</v>
      </c>
      <c r="K9401" t="inlineStr">
        <is>
          <t>A</t>
        </is>
      </c>
      <c r="L9401" s="9">
        <f>A9401&amp;"-"&amp;TEXT(E9401,"yyyymmdd")</f>
        <v/>
      </c>
    </row>
    <row r="9402">
      <c r="A9402" t="n">
        <v>50056316</v>
      </c>
      <c r="B9402" t="inlineStr">
        <is>
          <t>Brooklyn</t>
        </is>
      </c>
      <c r="C9402" t="inlineStr">
        <is>
          <t>11229</t>
        </is>
      </c>
      <c r="D9402" t="inlineStr">
        <is>
          <t>American</t>
        </is>
      </c>
      <c r="E9402" s="8" t="n">
        <v>46175</v>
      </c>
      <c r="F9402" t="inlineStr">
        <is>
          <t>Violations were cited in the following area(s).</t>
        </is>
      </c>
      <c r="G9402" t="inlineStr">
        <is>
          <t>10B</t>
        </is>
      </c>
      <c r="H9402" t="inlineStr">
        <is>
          <t>Anti-siphonage or back-flow prevention device not provided where required; equipment or floor not properly drained; sewage disposal system in disrepair or not functioning properly. Condensation or liquid waste improperly disposed of.</t>
        </is>
      </c>
      <c r="I9402" t="inlineStr">
        <is>
          <t>Not Critical</t>
        </is>
      </c>
      <c r="J9402" t="n">
        <v>11</v>
      </c>
      <c r="K9402" t="inlineStr">
        <is>
          <t>A</t>
        </is>
      </c>
      <c r="L9402" s="9">
        <f>A9402&amp;"-"&amp;TEXT(E9402,"yyyymmdd")</f>
        <v/>
      </c>
    </row>
    <row r="9403">
      <c r="A9403" t="n">
        <v>50056316</v>
      </c>
      <c r="B9403" t="inlineStr">
        <is>
          <t>Brooklyn</t>
        </is>
      </c>
      <c r="C9403" t="inlineStr">
        <is>
          <t>11229</t>
        </is>
      </c>
      <c r="D9403" t="inlineStr">
        <is>
          <t>American</t>
        </is>
      </c>
      <c r="E9403" s="8" t="n">
        <v>46175</v>
      </c>
      <c r="F9403" t="inlineStr">
        <is>
          <t>Violations were cited in the following area(s).</t>
        </is>
      </c>
      <c r="G9403" t="inlineStr">
        <is>
          <t>10F</t>
        </is>
      </c>
      <c r="H9403" t="inlineStr">
        <is>
          <t>Non-food contact surface or equipment made of unacceptable material, not kept clean, or not properly sealed, raised, spaced or movable to allow accessibility for cleaning on all sides, above and underneath the unit.</t>
        </is>
      </c>
      <c r="I9403" t="inlineStr">
        <is>
          <t>Not Critical</t>
        </is>
      </c>
      <c r="J9403" t="n">
        <v>11</v>
      </c>
      <c r="K9403" t="inlineStr">
        <is>
          <t>A</t>
        </is>
      </c>
      <c r="L9403" s="9">
        <f>A9403&amp;"-"&amp;TEXT(E9403,"yyyymmdd")</f>
        <v/>
      </c>
    </row>
    <row r="9404">
      <c r="A9404" t="n">
        <v>50056815</v>
      </c>
      <c r="B9404" t="inlineStr">
        <is>
          <t>Queens</t>
        </is>
      </c>
      <c r="C9404" t="inlineStr">
        <is>
          <t>11419</t>
        </is>
      </c>
      <c r="D9404" t="inlineStr">
        <is>
          <t>Chinese</t>
        </is>
      </c>
      <c r="E9404" s="8" t="n">
        <v>46175</v>
      </c>
      <c r="F9404" t="inlineStr">
        <is>
          <t>Violations were cited in the following area(s).</t>
        </is>
      </c>
      <c r="G9404" t="inlineStr">
        <is>
          <t>10F</t>
        </is>
      </c>
      <c r="H9404" t="inlineStr">
        <is>
          <t>Non-food contact surface or equipment made of unacceptable material, not kept clean, or not properly sealed, raised, spaced or movable to allow accessibility for cleaning on all sides, above and underneath the unit.</t>
        </is>
      </c>
      <c r="I9404" t="inlineStr">
        <is>
          <t>Not Critical</t>
        </is>
      </c>
      <c r="J9404" t="n">
        <v>5</v>
      </c>
      <c r="K9404" t="inlineStr">
        <is>
          <t>A</t>
        </is>
      </c>
      <c r="L9404" s="9">
        <f>A9404&amp;"-"&amp;TEXT(E9404,"yyyymmdd")</f>
        <v/>
      </c>
    </row>
    <row r="9405">
      <c r="A9405" t="n">
        <v>50056862</v>
      </c>
      <c r="B9405" t="inlineStr">
        <is>
          <t>Manhattan</t>
        </is>
      </c>
      <c r="C9405" t="inlineStr">
        <is>
          <t>10002</t>
        </is>
      </c>
      <c r="D9405" t="inlineStr">
        <is>
          <t>Chinese</t>
        </is>
      </c>
      <c r="E9405" s="8" t="n">
        <v>46175</v>
      </c>
      <c r="F9405" t="inlineStr">
        <is>
          <t>Violations were cited in the following area(s).</t>
        </is>
      </c>
      <c r="G9405" t="inlineStr">
        <is>
          <t>02G</t>
        </is>
      </c>
      <c r="H9405" t="inlineStr">
        <is>
          <t>Cold TCS food item held above 41 °F; smoked or processed fish held above 38 °F; intact raw eggs held above 45 °F; or reduced oxygen packaged (ROP) TCS foods held above required temperatures except during active necessary preparation.</t>
        </is>
      </c>
      <c r="I9405" t="inlineStr">
        <is>
          <t>Critical</t>
        </is>
      </c>
      <c r="J9405" t="n">
        <v>23</v>
      </c>
      <c r="L9405" s="9">
        <f>A9405&amp;"-"&amp;TEXT(E9405,"yyyymmdd")</f>
        <v/>
      </c>
    </row>
    <row r="9406">
      <c r="A9406" t="n">
        <v>50056862</v>
      </c>
      <c r="B9406" t="inlineStr">
        <is>
          <t>Manhattan</t>
        </is>
      </c>
      <c r="C9406" t="inlineStr">
        <is>
          <t>10002</t>
        </is>
      </c>
      <c r="D9406" t="inlineStr">
        <is>
          <t>Chinese</t>
        </is>
      </c>
      <c r="E9406" s="8" t="n">
        <v>46175</v>
      </c>
      <c r="F9406" t="inlineStr">
        <is>
          <t>Violations were cited in the following area(s).</t>
        </is>
      </c>
      <c r="G9406" t="inlineStr">
        <is>
          <t>03A</t>
        </is>
      </c>
      <c r="H9406"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9406" t="inlineStr">
        <is>
          <t>Critical</t>
        </is>
      </c>
      <c r="J9406" t="n">
        <v>23</v>
      </c>
      <c r="L9406" s="9">
        <f>A9406&amp;"-"&amp;TEXT(E9406,"yyyymmdd")</f>
        <v/>
      </c>
    </row>
    <row r="9407">
      <c r="A9407" t="n">
        <v>50056862</v>
      </c>
      <c r="B9407" t="inlineStr">
        <is>
          <t>Manhattan</t>
        </is>
      </c>
      <c r="C9407" t="inlineStr">
        <is>
          <t>10002</t>
        </is>
      </c>
      <c r="D9407" t="inlineStr">
        <is>
          <t>Chinese</t>
        </is>
      </c>
      <c r="E9407" s="8" t="n">
        <v>46175</v>
      </c>
      <c r="F9407" t="inlineStr">
        <is>
          <t>Violations were cited in the following area(s).</t>
        </is>
      </c>
      <c r="G9407" t="inlineStr">
        <is>
          <t>04L</t>
        </is>
      </c>
      <c r="H9407" t="inlineStr">
        <is>
          <t>Evidence of mice or live mice in establishment's food or non-food areas.</t>
        </is>
      </c>
      <c r="I9407" t="inlineStr">
        <is>
          <t>Critical</t>
        </is>
      </c>
      <c r="J9407" t="n">
        <v>23</v>
      </c>
      <c r="L9407" s="9">
        <f>A9407&amp;"-"&amp;TEXT(E9407,"yyyymmdd")</f>
        <v/>
      </c>
    </row>
    <row r="9408">
      <c r="A9408" t="n">
        <v>50059272</v>
      </c>
      <c r="B9408" t="inlineStr">
        <is>
          <t>Brooklyn</t>
        </is>
      </c>
      <c r="C9408" t="inlineStr">
        <is>
          <t>11238</t>
        </is>
      </c>
      <c r="D9408" t="inlineStr">
        <is>
          <t>New American</t>
        </is>
      </c>
      <c r="E9408" s="8" t="n">
        <v>46175</v>
      </c>
      <c r="F9408" t="inlineStr">
        <is>
          <t>Violations were cited in the following area(s).</t>
        </is>
      </c>
      <c r="G9408" t="inlineStr">
        <is>
          <t>02B</t>
        </is>
      </c>
      <c r="H9408" t="inlineStr">
        <is>
          <t>Hot TCS food item not held at or above 140 °F.</t>
        </is>
      </c>
      <c r="I9408" t="inlineStr">
        <is>
          <t>Critical</t>
        </is>
      </c>
      <c r="J9408" t="n">
        <v>46</v>
      </c>
      <c r="L9408" s="9">
        <f>A9408&amp;"-"&amp;TEXT(E9408,"yyyymmdd")</f>
        <v/>
      </c>
    </row>
    <row r="9409">
      <c r="A9409" t="n">
        <v>50059272</v>
      </c>
      <c r="B9409" t="inlineStr">
        <is>
          <t>Brooklyn</t>
        </is>
      </c>
      <c r="C9409" t="inlineStr">
        <is>
          <t>11238</t>
        </is>
      </c>
      <c r="D9409" t="inlineStr">
        <is>
          <t>New American</t>
        </is>
      </c>
      <c r="E9409" s="8" t="n">
        <v>46175</v>
      </c>
      <c r="F9409" t="inlineStr">
        <is>
          <t>Violations were cited in the following area(s).</t>
        </is>
      </c>
      <c r="G9409" t="inlineStr">
        <is>
          <t>02G</t>
        </is>
      </c>
      <c r="H9409" t="inlineStr">
        <is>
          <t>Cold TCS food item held above 41 °F; smoked or processed fish held above 38 °F; intact raw eggs held above 45 °F; or reduced oxygen packaged (ROP) TCS foods held above required temperatures except during active necessary preparation.</t>
        </is>
      </c>
      <c r="I9409" t="inlineStr">
        <is>
          <t>Critical</t>
        </is>
      </c>
      <c r="J9409" t="n">
        <v>46</v>
      </c>
      <c r="L9409" s="9">
        <f>A9409&amp;"-"&amp;TEXT(E9409,"yyyymmdd")</f>
        <v/>
      </c>
    </row>
    <row r="9410">
      <c r="A9410" t="n">
        <v>50059272</v>
      </c>
      <c r="B9410" t="inlineStr">
        <is>
          <t>Brooklyn</t>
        </is>
      </c>
      <c r="C9410" t="inlineStr">
        <is>
          <t>11238</t>
        </is>
      </c>
      <c r="D9410" t="inlineStr">
        <is>
          <t>New American</t>
        </is>
      </c>
      <c r="E9410" s="8" t="n">
        <v>46175</v>
      </c>
      <c r="F9410" t="inlineStr">
        <is>
          <t>Violations were cited in the following area(s).</t>
        </is>
      </c>
      <c r="G9410" t="inlineStr">
        <is>
          <t>04H</t>
        </is>
      </c>
      <c r="H9410" t="inlineStr">
        <is>
          <t>Raw, cooked or prepared food is adulterated, contaminated, cross-contaminated, or not discarded in accordance with HACCP plan.</t>
        </is>
      </c>
      <c r="I9410" t="inlineStr">
        <is>
          <t>Critical</t>
        </is>
      </c>
      <c r="J9410" t="n">
        <v>46</v>
      </c>
      <c r="L9410" s="9">
        <f>A9410&amp;"-"&amp;TEXT(E9410,"yyyymmdd")</f>
        <v/>
      </c>
    </row>
    <row r="9411">
      <c r="A9411" t="n">
        <v>50059272</v>
      </c>
      <c r="B9411" t="inlineStr">
        <is>
          <t>Brooklyn</t>
        </is>
      </c>
      <c r="C9411" t="inlineStr">
        <is>
          <t>11238</t>
        </is>
      </c>
      <c r="D9411" t="inlineStr">
        <is>
          <t>New American</t>
        </is>
      </c>
      <c r="E9411" s="8" t="n">
        <v>46175</v>
      </c>
      <c r="F9411" t="inlineStr">
        <is>
          <t>Violations were cited in the following area(s).</t>
        </is>
      </c>
      <c r="G9411" t="inlineStr">
        <is>
          <t>04L</t>
        </is>
      </c>
      <c r="H9411" t="inlineStr">
        <is>
          <t>Evidence of mice or live mice in establishment's food or non-food areas.</t>
        </is>
      </c>
      <c r="I9411" t="inlineStr">
        <is>
          <t>Critical</t>
        </is>
      </c>
      <c r="J9411" t="n">
        <v>46</v>
      </c>
      <c r="L9411" s="9">
        <f>A9411&amp;"-"&amp;TEXT(E9411,"yyyymmdd")</f>
        <v/>
      </c>
    </row>
    <row r="9412">
      <c r="A9412" t="n">
        <v>50059272</v>
      </c>
      <c r="B9412" t="inlineStr">
        <is>
          <t>Brooklyn</t>
        </is>
      </c>
      <c r="C9412" t="inlineStr">
        <is>
          <t>11238</t>
        </is>
      </c>
      <c r="D9412" t="inlineStr">
        <is>
          <t>New American</t>
        </is>
      </c>
      <c r="E9412" s="8" t="n">
        <v>46175</v>
      </c>
      <c r="F9412" t="inlineStr">
        <is>
          <t>Violations were cited in the following area(s).</t>
        </is>
      </c>
      <c r="G9412" t="inlineStr">
        <is>
          <t>04N</t>
        </is>
      </c>
      <c r="H9412" t="inlineStr">
        <is>
          <t>Filth flies or food/refuse/sewage associated with (FRSA) flies or other nuisance pests in establishment’s food and/or non-food areas. FRSA flies include house flies, blow flies, bottle flies, flesh flies, drain flies, Phorid flies and fruit flies.</t>
        </is>
      </c>
      <c r="I9412" t="inlineStr">
        <is>
          <t>Critical</t>
        </is>
      </c>
      <c r="J9412" t="n">
        <v>46</v>
      </c>
      <c r="L9412" s="9">
        <f>A9412&amp;"-"&amp;TEXT(E9412,"yyyymmdd")</f>
        <v/>
      </c>
    </row>
    <row r="9413">
      <c r="A9413" t="n">
        <v>50059272</v>
      </c>
      <c r="B9413" t="inlineStr">
        <is>
          <t>Brooklyn</t>
        </is>
      </c>
      <c r="C9413" t="inlineStr">
        <is>
          <t>11238</t>
        </is>
      </c>
      <c r="D9413" t="inlineStr">
        <is>
          <t>New American</t>
        </is>
      </c>
      <c r="E9413" s="8" t="n">
        <v>46175</v>
      </c>
      <c r="F9413" t="inlineStr">
        <is>
          <t>Violations were cited in the following area(s).</t>
        </is>
      </c>
      <c r="G9413" t="inlineStr">
        <is>
          <t>06C</t>
        </is>
      </c>
      <c r="H941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413" t="inlineStr">
        <is>
          <t>Critical</t>
        </is>
      </c>
      <c r="J9413" t="n">
        <v>46</v>
      </c>
      <c r="L9413" s="9">
        <f>A9413&amp;"-"&amp;TEXT(E9413,"yyyymmdd")</f>
        <v/>
      </c>
    </row>
    <row r="9414">
      <c r="A9414" t="n">
        <v>50059272</v>
      </c>
      <c r="B9414" t="inlineStr">
        <is>
          <t>Brooklyn</t>
        </is>
      </c>
      <c r="C9414" t="inlineStr">
        <is>
          <t>11238</t>
        </is>
      </c>
      <c r="D9414" t="inlineStr">
        <is>
          <t>New American</t>
        </is>
      </c>
      <c r="E9414" s="8" t="n">
        <v>46175</v>
      </c>
      <c r="F9414" t="inlineStr">
        <is>
          <t>Violations were cited in the following area(s).</t>
        </is>
      </c>
      <c r="G9414" t="inlineStr">
        <is>
          <t>08A</t>
        </is>
      </c>
      <c r="H9414" t="inlineStr">
        <is>
          <t>Establishment is not free of harborage or conditions conducive to rodents, insects or other pests.</t>
        </is>
      </c>
      <c r="I9414" t="inlineStr">
        <is>
          <t>Not Critical</t>
        </is>
      </c>
      <c r="J9414" t="n">
        <v>46</v>
      </c>
      <c r="L9414" s="9">
        <f>A9414&amp;"-"&amp;TEXT(E9414,"yyyymmdd")</f>
        <v/>
      </c>
    </row>
    <row r="9415">
      <c r="A9415" t="n">
        <v>50059272</v>
      </c>
      <c r="B9415" t="inlineStr">
        <is>
          <t>Brooklyn</t>
        </is>
      </c>
      <c r="C9415" t="inlineStr">
        <is>
          <t>11238</t>
        </is>
      </c>
      <c r="D9415" t="inlineStr">
        <is>
          <t>New American</t>
        </is>
      </c>
      <c r="E9415" s="8" t="n">
        <v>46175</v>
      </c>
      <c r="F9415" t="inlineStr">
        <is>
          <t>Violations were cited in the following area(s).</t>
        </is>
      </c>
      <c r="G9415" t="inlineStr">
        <is>
          <t>10B</t>
        </is>
      </c>
      <c r="H9415" t="inlineStr">
        <is>
          <t>Anti-siphonage or back-flow prevention device not provided where required; equipment or floor not properly drained; sewage disposal system in disrepair or not functioning properly. Condensation or liquid waste improperly disposed of.</t>
        </is>
      </c>
      <c r="I9415" t="inlineStr">
        <is>
          <t>Not Critical</t>
        </is>
      </c>
      <c r="J9415" t="n">
        <v>46</v>
      </c>
      <c r="L9415" s="9">
        <f>A9415&amp;"-"&amp;TEXT(E9415,"yyyymmdd")</f>
        <v/>
      </c>
    </row>
    <row r="9416">
      <c r="A9416" t="n">
        <v>50059272</v>
      </c>
      <c r="B9416" t="inlineStr">
        <is>
          <t>Brooklyn</t>
        </is>
      </c>
      <c r="C9416" t="inlineStr">
        <is>
          <t>11238</t>
        </is>
      </c>
      <c r="D9416" t="inlineStr">
        <is>
          <t>New American</t>
        </is>
      </c>
      <c r="E9416" s="8" t="n">
        <v>46175</v>
      </c>
      <c r="F9416" t="inlineStr">
        <is>
          <t>Violations were cited in the following area(s).</t>
        </is>
      </c>
      <c r="G9416" t="inlineStr">
        <is>
          <t>10F</t>
        </is>
      </c>
      <c r="H9416" t="inlineStr">
        <is>
          <t>Non-food contact surface or equipment made of unacceptable material, not kept clean, or not properly sealed, raised, spaced or movable to allow accessibility for cleaning on all sides, above and underneath the unit.</t>
        </is>
      </c>
      <c r="I9416" t="inlineStr">
        <is>
          <t>Not Critical</t>
        </is>
      </c>
      <c r="J9416" t="n">
        <v>46</v>
      </c>
      <c r="L9416" s="9">
        <f>A9416&amp;"-"&amp;TEXT(E9416,"yyyymmdd")</f>
        <v/>
      </c>
    </row>
    <row r="9417">
      <c r="A9417" t="n">
        <v>50059783</v>
      </c>
      <c r="B9417" t="inlineStr">
        <is>
          <t>Queens</t>
        </is>
      </c>
      <c r="C9417" t="inlineStr">
        <is>
          <t>11385</t>
        </is>
      </c>
      <c r="D9417" t="inlineStr">
        <is>
          <t>Coffee/Tea</t>
        </is>
      </c>
      <c r="E9417" s="8" t="n">
        <v>46175</v>
      </c>
      <c r="F9417" t="inlineStr">
        <is>
          <t>Violations were cited in the following area(s).</t>
        </is>
      </c>
      <c r="G9417" t="inlineStr">
        <is>
          <t>04L</t>
        </is>
      </c>
      <c r="H9417" t="inlineStr">
        <is>
          <t>Evidence of mice or live mice in establishment's food or non-food areas.</t>
        </is>
      </c>
      <c r="I9417" t="inlineStr">
        <is>
          <t>Critical</t>
        </is>
      </c>
      <c r="J9417" t="n">
        <v>11</v>
      </c>
      <c r="K9417" t="inlineStr">
        <is>
          <t>A</t>
        </is>
      </c>
      <c r="L9417" s="9">
        <f>A9417&amp;"-"&amp;TEXT(E9417,"yyyymmdd")</f>
        <v/>
      </c>
    </row>
    <row r="9418">
      <c r="A9418" t="n">
        <v>50059783</v>
      </c>
      <c r="B9418" t="inlineStr">
        <is>
          <t>Queens</t>
        </is>
      </c>
      <c r="C9418" t="inlineStr">
        <is>
          <t>11385</t>
        </is>
      </c>
      <c r="D9418" t="inlineStr">
        <is>
          <t>Coffee/Tea</t>
        </is>
      </c>
      <c r="E9418" s="8" t="n">
        <v>46175</v>
      </c>
      <c r="F9418" t="inlineStr">
        <is>
          <t>Violations were cited in the following area(s).</t>
        </is>
      </c>
      <c r="G9418" t="inlineStr">
        <is>
          <t>08A</t>
        </is>
      </c>
      <c r="H9418" t="inlineStr">
        <is>
          <t>Establishment is not free of harborage or conditions conducive to rodents, insects or other pests.</t>
        </is>
      </c>
      <c r="I9418" t="inlineStr">
        <is>
          <t>Not Critical</t>
        </is>
      </c>
      <c r="J9418" t="n">
        <v>11</v>
      </c>
      <c r="K9418" t="inlineStr">
        <is>
          <t>A</t>
        </is>
      </c>
      <c r="L9418" s="9">
        <f>A9418&amp;"-"&amp;TEXT(E9418,"yyyymmdd")</f>
        <v/>
      </c>
    </row>
    <row r="9419">
      <c r="A9419" t="n">
        <v>50059783</v>
      </c>
      <c r="B9419" t="inlineStr">
        <is>
          <t>Queens</t>
        </is>
      </c>
      <c r="C9419" t="inlineStr">
        <is>
          <t>11385</t>
        </is>
      </c>
      <c r="D9419" t="inlineStr">
        <is>
          <t>Coffee/Tea</t>
        </is>
      </c>
      <c r="E9419" s="8" t="n">
        <v>46175</v>
      </c>
      <c r="F9419" t="inlineStr">
        <is>
          <t>Violations were cited in the following area(s).</t>
        </is>
      </c>
      <c r="G9419" t="inlineStr">
        <is>
          <t>10F</t>
        </is>
      </c>
      <c r="H9419" t="inlineStr">
        <is>
          <t>Non-food contact surface or equipment made of unacceptable material, not kept clean, or not properly sealed, raised, spaced or movable to allow accessibility for cleaning on all sides, above and underneath the unit.</t>
        </is>
      </c>
      <c r="I9419" t="inlineStr">
        <is>
          <t>Not Critical</t>
        </is>
      </c>
      <c r="J9419" t="n">
        <v>11</v>
      </c>
      <c r="K9419" t="inlineStr">
        <is>
          <t>A</t>
        </is>
      </c>
      <c r="L9419" s="9">
        <f>A9419&amp;"-"&amp;TEXT(E9419,"yyyymmdd")</f>
        <v/>
      </c>
    </row>
    <row r="9420">
      <c r="A9420" t="n">
        <v>50062657</v>
      </c>
      <c r="B9420" t="inlineStr">
        <is>
          <t>Brooklyn</t>
        </is>
      </c>
      <c r="C9420" t="inlineStr">
        <is>
          <t>11229</t>
        </is>
      </c>
      <c r="D9420" t="inlineStr">
        <is>
          <t>Pizza</t>
        </is>
      </c>
      <c r="E9420" s="8" t="n">
        <v>46175</v>
      </c>
      <c r="F9420" t="inlineStr">
        <is>
          <t>Violations were cited in the following area(s).</t>
        </is>
      </c>
      <c r="G9420" t="inlineStr">
        <is>
          <t>02B</t>
        </is>
      </c>
      <c r="H9420" t="inlineStr">
        <is>
          <t>Hot TCS food item not held at or above 140 °F.</t>
        </is>
      </c>
      <c r="I9420" t="inlineStr">
        <is>
          <t>Critical</t>
        </is>
      </c>
      <c r="J9420" t="n">
        <v>13</v>
      </c>
      <c r="K9420" t="inlineStr">
        <is>
          <t>A</t>
        </is>
      </c>
      <c r="L9420" s="9">
        <f>A9420&amp;"-"&amp;TEXT(E9420,"yyyymmdd")</f>
        <v/>
      </c>
    </row>
    <row r="9421">
      <c r="A9421" t="n">
        <v>50062657</v>
      </c>
      <c r="B9421" t="inlineStr">
        <is>
          <t>Brooklyn</t>
        </is>
      </c>
      <c r="C9421" t="inlineStr">
        <is>
          <t>11229</t>
        </is>
      </c>
      <c r="D9421" t="inlineStr">
        <is>
          <t>Pizza</t>
        </is>
      </c>
      <c r="E9421" s="8" t="n">
        <v>46175</v>
      </c>
      <c r="F9421" t="inlineStr">
        <is>
          <t>Violations were cited in the following area(s).</t>
        </is>
      </c>
      <c r="G9421" t="inlineStr">
        <is>
          <t>09A</t>
        </is>
      </c>
      <c r="H9421" t="inlineStr">
        <is>
          <t>Swollen, leaking, rusted or otherwise damaged canned food to be returned to distributor not segregated from intact product and clearly labeled DO NOT USE</t>
        </is>
      </c>
      <c r="I9421" t="inlineStr">
        <is>
          <t>Not Critical</t>
        </is>
      </c>
      <c r="J9421" t="n">
        <v>13</v>
      </c>
      <c r="K9421" t="inlineStr">
        <is>
          <t>A</t>
        </is>
      </c>
      <c r="L9421" s="9">
        <f>A9421&amp;"-"&amp;TEXT(E9421,"yyyymmdd")</f>
        <v/>
      </c>
    </row>
    <row r="9422">
      <c r="A9422" t="n">
        <v>50070149</v>
      </c>
      <c r="B9422" t="inlineStr">
        <is>
          <t>Brooklyn</t>
        </is>
      </c>
      <c r="C9422" t="inlineStr">
        <is>
          <t>11226</t>
        </is>
      </c>
      <c r="D9422" t="inlineStr">
        <is>
          <t>Chicken</t>
        </is>
      </c>
      <c r="E9422" s="8" t="n">
        <v>46175</v>
      </c>
      <c r="F9422" t="inlineStr">
        <is>
          <t>Violations were cited in the following area(s).</t>
        </is>
      </c>
      <c r="G9422" t="inlineStr">
        <is>
          <t>06C</t>
        </is>
      </c>
      <c r="H942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422" t="inlineStr">
        <is>
          <t>Critical</t>
        </is>
      </c>
      <c r="J9422" t="n">
        <v>13</v>
      </c>
      <c r="K9422" t="inlineStr">
        <is>
          <t>A</t>
        </is>
      </c>
      <c r="L9422" s="9">
        <f>A9422&amp;"-"&amp;TEXT(E9422,"yyyymmdd")</f>
        <v/>
      </c>
    </row>
    <row r="9423">
      <c r="A9423" t="n">
        <v>50070149</v>
      </c>
      <c r="B9423" t="inlineStr">
        <is>
          <t>Brooklyn</t>
        </is>
      </c>
      <c r="C9423" t="inlineStr">
        <is>
          <t>11226</t>
        </is>
      </c>
      <c r="D9423" t="inlineStr">
        <is>
          <t>Chicken</t>
        </is>
      </c>
      <c r="E9423" s="8" t="n">
        <v>46175</v>
      </c>
      <c r="F9423" t="inlineStr">
        <is>
          <t>Violations were cited in the following area(s).</t>
        </is>
      </c>
      <c r="G9423" t="inlineStr">
        <is>
          <t>06E</t>
        </is>
      </c>
      <c r="H9423" t="inlineStr">
        <is>
          <t>Sanitized equipment or utensil, including in-use food dispensing utensil, improperly used or stored.</t>
        </is>
      </c>
      <c r="I9423" t="inlineStr">
        <is>
          <t>Critical</t>
        </is>
      </c>
      <c r="J9423" t="n">
        <v>13</v>
      </c>
      <c r="K9423" t="inlineStr">
        <is>
          <t>A</t>
        </is>
      </c>
      <c r="L9423" s="9">
        <f>A9423&amp;"-"&amp;TEXT(E9423,"yyyymmdd")</f>
        <v/>
      </c>
    </row>
    <row r="9424">
      <c r="A9424" t="n">
        <v>50070149</v>
      </c>
      <c r="B9424" t="inlineStr">
        <is>
          <t>Brooklyn</t>
        </is>
      </c>
      <c r="C9424" t="inlineStr">
        <is>
          <t>11226</t>
        </is>
      </c>
      <c r="D9424" t="inlineStr">
        <is>
          <t>Chicken</t>
        </is>
      </c>
      <c r="E9424" s="8" t="n">
        <v>46175</v>
      </c>
      <c r="F9424" t="inlineStr">
        <is>
          <t>Violations were cited in the following area(s).</t>
        </is>
      </c>
      <c r="G9424" t="inlineStr">
        <is>
          <t>10B</t>
        </is>
      </c>
      <c r="H9424" t="inlineStr">
        <is>
          <t>Anti-siphonage or back-flow prevention device not provided where required; equipment or floor not properly drained; sewage disposal system in disrepair or not functioning properly. Condensation or liquid waste improperly disposed of.</t>
        </is>
      </c>
      <c r="I9424" t="inlineStr">
        <is>
          <t>Not Critical</t>
        </is>
      </c>
      <c r="J9424" t="n">
        <v>13</v>
      </c>
      <c r="K9424" t="inlineStr">
        <is>
          <t>A</t>
        </is>
      </c>
      <c r="L9424" s="9">
        <f>A9424&amp;"-"&amp;TEXT(E9424,"yyyymmdd")</f>
        <v/>
      </c>
    </row>
    <row r="9425">
      <c r="A9425" t="n">
        <v>50070445</v>
      </c>
      <c r="B9425" t="inlineStr">
        <is>
          <t>Bronx</t>
        </is>
      </c>
      <c r="C9425" t="inlineStr">
        <is>
          <t>10467</t>
        </is>
      </c>
      <c r="D9425" t="inlineStr">
        <is>
          <t>Pizza</t>
        </is>
      </c>
      <c r="E9425" s="8" t="n">
        <v>46175</v>
      </c>
      <c r="F9425" t="inlineStr">
        <is>
          <t>Violations were cited in the following area(s).</t>
        </is>
      </c>
      <c r="G9425" t="inlineStr">
        <is>
          <t>06C</t>
        </is>
      </c>
      <c r="H942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425" t="inlineStr">
        <is>
          <t>Critical</t>
        </is>
      </c>
      <c r="J9425" t="n">
        <v>5</v>
      </c>
      <c r="K9425" t="inlineStr">
        <is>
          <t>A</t>
        </is>
      </c>
      <c r="L9425" s="9">
        <f>A9425&amp;"-"&amp;TEXT(E9425,"yyyymmdd")</f>
        <v/>
      </c>
    </row>
    <row r="9426">
      <c r="A9426" t="n">
        <v>50074779</v>
      </c>
      <c r="B9426" t="inlineStr">
        <is>
          <t>Queens</t>
        </is>
      </c>
      <c r="C9426" t="inlineStr">
        <is>
          <t>11385</t>
        </is>
      </c>
      <c r="D9426" t="inlineStr">
        <is>
          <t>Latin American</t>
        </is>
      </c>
      <c r="E9426" s="8" t="n">
        <v>46175</v>
      </c>
      <c r="F9426" t="inlineStr">
        <is>
          <t>Violations were cited in the following area(s).</t>
        </is>
      </c>
      <c r="G9426" t="inlineStr">
        <is>
          <t>04H</t>
        </is>
      </c>
      <c r="H9426" t="inlineStr">
        <is>
          <t>Raw, cooked or prepared food is adulterated, contaminated, cross-contaminated, or not discarded in accordance with HACCP plan.</t>
        </is>
      </c>
      <c r="I9426" t="inlineStr">
        <is>
          <t>Critical</t>
        </is>
      </c>
      <c r="J9426" t="n">
        <v>9</v>
      </c>
      <c r="K9426" t="inlineStr">
        <is>
          <t>A</t>
        </is>
      </c>
      <c r="L9426" s="9">
        <f>A9426&amp;"-"&amp;TEXT(E9426,"yyyymmdd")</f>
        <v/>
      </c>
    </row>
    <row r="9427">
      <c r="A9427" t="n">
        <v>50074779</v>
      </c>
      <c r="B9427" t="inlineStr">
        <is>
          <t>Queens</t>
        </is>
      </c>
      <c r="C9427" t="inlineStr">
        <is>
          <t>11385</t>
        </is>
      </c>
      <c r="D9427" t="inlineStr">
        <is>
          <t>Latin American</t>
        </is>
      </c>
      <c r="E9427" s="8" t="n">
        <v>46175</v>
      </c>
      <c r="F9427" t="inlineStr">
        <is>
          <t>Violations were cited in the following area(s).</t>
        </is>
      </c>
      <c r="G9427" t="inlineStr">
        <is>
          <t>10F</t>
        </is>
      </c>
      <c r="H9427" t="inlineStr">
        <is>
          <t>Non-food contact surface or equipment made of unacceptable material, not kept clean, or not properly sealed, raised, spaced or movable to allow accessibility for cleaning on all sides, above and underneath the unit.</t>
        </is>
      </c>
      <c r="I9427" t="inlineStr">
        <is>
          <t>Not Critical</t>
        </is>
      </c>
      <c r="J9427" t="n">
        <v>9</v>
      </c>
      <c r="K9427" t="inlineStr">
        <is>
          <t>A</t>
        </is>
      </c>
      <c r="L9427" s="9">
        <f>A9427&amp;"-"&amp;TEXT(E9427,"yyyymmdd")</f>
        <v/>
      </c>
    </row>
    <row r="9428">
      <c r="A9428" t="n">
        <v>50083809</v>
      </c>
      <c r="B9428" t="inlineStr">
        <is>
          <t>Queens</t>
        </is>
      </c>
      <c r="C9428" t="inlineStr">
        <is>
          <t>11373</t>
        </is>
      </c>
      <c r="D9428" t="inlineStr">
        <is>
          <t>Japanese</t>
        </is>
      </c>
      <c r="E9428" s="8" t="n">
        <v>46175</v>
      </c>
      <c r="F9428" t="inlineStr">
        <is>
          <t>Violations were cited in the following area(s).</t>
        </is>
      </c>
      <c r="G9428" t="inlineStr">
        <is>
          <t>02B</t>
        </is>
      </c>
      <c r="H9428" t="inlineStr">
        <is>
          <t>Hot TCS food item not held at or above 140 °F.</t>
        </is>
      </c>
      <c r="I9428" t="inlineStr">
        <is>
          <t>Critical</t>
        </is>
      </c>
      <c r="J9428" t="n">
        <v>40</v>
      </c>
      <c r="L9428" s="9">
        <f>A9428&amp;"-"&amp;TEXT(E9428,"yyyymmdd")</f>
        <v/>
      </c>
    </row>
    <row r="9429">
      <c r="A9429" t="n">
        <v>50083809</v>
      </c>
      <c r="B9429" t="inlineStr">
        <is>
          <t>Queens</t>
        </is>
      </c>
      <c r="C9429" t="inlineStr">
        <is>
          <t>11373</t>
        </is>
      </c>
      <c r="D9429" t="inlineStr">
        <is>
          <t>Japanese</t>
        </is>
      </c>
      <c r="E9429" s="8" t="n">
        <v>46175</v>
      </c>
      <c r="F9429" t="inlineStr">
        <is>
          <t>Violations were cited in the following area(s).</t>
        </is>
      </c>
      <c r="G9429" t="inlineStr">
        <is>
          <t>02F</t>
        </is>
      </c>
      <c r="H9429" t="inlineStr">
        <is>
          <t>Meat, fish, molluscan shellfish, unpasteurized raw shell eggs, poultry or other TCS offered or served raw or undercooked and written notice not provided to consumer.</t>
        </is>
      </c>
      <c r="I9429" t="inlineStr">
        <is>
          <t>Critical</t>
        </is>
      </c>
      <c r="J9429" t="n">
        <v>40</v>
      </c>
      <c r="L9429" s="9">
        <f>A9429&amp;"-"&amp;TEXT(E9429,"yyyymmdd")</f>
        <v/>
      </c>
    </row>
    <row r="9430">
      <c r="A9430" t="n">
        <v>50083809</v>
      </c>
      <c r="B9430" t="inlineStr">
        <is>
          <t>Queens</t>
        </is>
      </c>
      <c r="C9430" t="inlineStr">
        <is>
          <t>11373</t>
        </is>
      </c>
      <c r="D9430" t="inlineStr">
        <is>
          <t>Japanese</t>
        </is>
      </c>
      <c r="E9430" s="8" t="n">
        <v>46175</v>
      </c>
      <c r="F9430" t="inlineStr">
        <is>
          <t>Violations were cited in the following area(s).</t>
        </is>
      </c>
      <c r="G9430" t="inlineStr">
        <is>
          <t>02G</t>
        </is>
      </c>
      <c r="H9430" t="inlineStr">
        <is>
          <t>Cold TCS food item held above 41 °F; smoked or processed fish held above 38 °F; intact raw eggs held above 45 °F; or reduced oxygen packaged (ROP) TCS foods held above required temperatures except during active necessary preparation.</t>
        </is>
      </c>
      <c r="I9430" t="inlineStr">
        <is>
          <t>Critical</t>
        </is>
      </c>
      <c r="J9430" t="n">
        <v>40</v>
      </c>
      <c r="L9430" s="9">
        <f>A9430&amp;"-"&amp;TEXT(E9430,"yyyymmdd")</f>
        <v/>
      </c>
    </row>
    <row r="9431">
      <c r="A9431" t="n">
        <v>50083809</v>
      </c>
      <c r="B9431" t="inlineStr">
        <is>
          <t>Queens</t>
        </is>
      </c>
      <c r="C9431" t="inlineStr">
        <is>
          <t>11373</t>
        </is>
      </c>
      <c r="D9431" t="inlineStr">
        <is>
          <t>Japanese</t>
        </is>
      </c>
      <c r="E9431" s="8" t="n">
        <v>46175</v>
      </c>
      <c r="F9431" t="inlineStr">
        <is>
          <t>Violations were cited in the following area(s).</t>
        </is>
      </c>
      <c r="G9431" t="inlineStr">
        <is>
          <t>04B</t>
        </is>
      </c>
      <c r="H9431" t="inlineStr">
        <is>
          <t>Food worker or vendor working or is knowingly or negligently permitted to work in FSE while afflicted with infected wound or reportable communicable disease. No spitting allowed. Spitting anywhere in the establishment is prohibited.</t>
        </is>
      </c>
      <c r="I9431" t="inlineStr">
        <is>
          <t>Critical</t>
        </is>
      </c>
      <c r="J9431" t="n">
        <v>40</v>
      </c>
      <c r="L9431" s="9">
        <f>A9431&amp;"-"&amp;TEXT(E9431,"yyyymmdd")</f>
        <v/>
      </c>
    </row>
    <row r="9432">
      <c r="A9432" t="n">
        <v>50083809</v>
      </c>
      <c r="B9432" t="inlineStr">
        <is>
          <t>Queens</t>
        </is>
      </c>
      <c r="C9432" t="inlineStr">
        <is>
          <t>11373</t>
        </is>
      </c>
      <c r="D9432" t="inlineStr">
        <is>
          <t>Japanese</t>
        </is>
      </c>
      <c r="E9432" s="8" t="n">
        <v>46175</v>
      </c>
      <c r="F9432" t="inlineStr">
        <is>
          <t>Violations were cited in the following area(s).</t>
        </is>
      </c>
      <c r="G9432" t="inlineStr">
        <is>
          <t>06E</t>
        </is>
      </c>
      <c r="H9432" t="inlineStr">
        <is>
          <t>Sanitized equipment or utensil, including in-use food dispensing utensil, improperly used or stored.</t>
        </is>
      </c>
      <c r="I9432" t="inlineStr">
        <is>
          <t>Critical</t>
        </is>
      </c>
      <c r="J9432" t="n">
        <v>40</v>
      </c>
      <c r="L9432" s="9">
        <f>A9432&amp;"-"&amp;TEXT(E9432,"yyyymmdd")</f>
        <v/>
      </c>
    </row>
    <row r="9433">
      <c r="A9433" t="n">
        <v>50083809</v>
      </c>
      <c r="B9433" t="inlineStr">
        <is>
          <t>Queens</t>
        </is>
      </c>
      <c r="C9433" t="inlineStr">
        <is>
          <t>11373</t>
        </is>
      </c>
      <c r="D9433" t="inlineStr">
        <is>
          <t>Japanese</t>
        </is>
      </c>
      <c r="E9433" s="8" t="n">
        <v>46175</v>
      </c>
      <c r="F9433" t="inlineStr">
        <is>
          <t>Violations were cited in the following area(s).</t>
        </is>
      </c>
      <c r="G9433" t="inlineStr">
        <is>
          <t>10B</t>
        </is>
      </c>
      <c r="H9433" t="inlineStr">
        <is>
          <t>Anti-siphonage or back-flow prevention device not provided where required; equipment or floor not properly drained; sewage disposal system in disrepair or not functioning properly. Condensation or liquid waste improperly disposed of.</t>
        </is>
      </c>
      <c r="I9433" t="inlineStr">
        <is>
          <t>Not Critical</t>
        </is>
      </c>
      <c r="J9433" t="n">
        <v>40</v>
      </c>
      <c r="L9433" s="9">
        <f>A9433&amp;"-"&amp;TEXT(E9433,"yyyymmdd")</f>
        <v/>
      </c>
    </row>
    <row r="9434">
      <c r="A9434" t="n">
        <v>50083809</v>
      </c>
      <c r="B9434" t="inlineStr">
        <is>
          <t>Queens</t>
        </is>
      </c>
      <c r="C9434" t="inlineStr">
        <is>
          <t>11373</t>
        </is>
      </c>
      <c r="D9434" t="inlineStr">
        <is>
          <t>Japanese</t>
        </is>
      </c>
      <c r="E9434" s="8" t="n">
        <v>46175</v>
      </c>
      <c r="F9434" t="inlineStr">
        <is>
          <t>Violations were cited in the following area(s).</t>
        </is>
      </c>
      <c r="G9434" t="inlineStr">
        <is>
          <t>10F</t>
        </is>
      </c>
      <c r="H9434" t="inlineStr">
        <is>
          <t>Non-food contact surface or equipment made of unacceptable material, not kept clean, or not properly sealed, raised, spaced or movable to allow accessibility for cleaning on all sides, above and underneath the unit.</t>
        </is>
      </c>
      <c r="I9434" t="inlineStr">
        <is>
          <t>Not Critical</t>
        </is>
      </c>
      <c r="J9434" t="n">
        <v>40</v>
      </c>
      <c r="L9434" s="9">
        <f>A9434&amp;"-"&amp;TEXT(E9434,"yyyymmdd")</f>
        <v/>
      </c>
    </row>
    <row r="9435">
      <c r="A9435" t="n">
        <v>50089804</v>
      </c>
      <c r="B9435" t="inlineStr">
        <is>
          <t>Queens</t>
        </is>
      </c>
      <c r="C9435" t="inlineStr">
        <is>
          <t>11385</t>
        </is>
      </c>
      <c r="D9435" t="inlineStr">
        <is>
          <t>Mexican</t>
        </is>
      </c>
      <c r="E9435" s="8" t="n">
        <v>46175</v>
      </c>
      <c r="F9435" t="inlineStr">
        <is>
          <t>Violations were cited in the following area(s).</t>
        </is>
      </c>
      <c r="G9435" t="inlineStr">
        <is>
          <t>06B</t>
        </is>
      </c>
      <c r="H9435" t="inlineStr">
        <is>
          <t>Tobacco or electronic cigarette use, eating, or drinking from open container in food preparation, food storage or dishwashing area.</t>
        </is>
      </c>
      <c r="I9435" t="inlineStr">
        <is>
          <t>Critical</t>
        </is>
      </c>
      <c r="J9435" t="n">
        <v>7</v>
      </c>
      <c r="K9435" t="inlineStr">
        <is>
          <t>A</t>
        </is>
      </c>
      <c r="L9435" s="9">
        <f>A9435&amp;"-"&amp;TEXT(E9435,"yyyymmdd")</f>
        <v/>
      </c>
    </row>
    <row r="9436">
      <c r="A9436" t="n">
        <v>50089804</v>
      </c>
      <c r="B9436" t="inlineStr">
        <is>
          <t>Queens</t>
        </is>
      </c>
      <c r="C9436" t="inlineStr">
        <is>
          <t>11385</t>
        </is>
      </c>
      <c r="D9436" t="inlineStr">
        <is>
          <t>Mexican</t>
        </is>
      </c>
      <c r="E9436" s="8" t="n">
        <v>46175</v>
      </c>
      <c r="F9436" t="inlineStr">
        <is>
          <t>Violations were cited in the following area(s).</t>
        </is>
      </c>
      <c r="G9436" t="inlineStr">
        <is>
          <t>10F</t>
        </is>
      </c>
      <c r="H9436" t="inlineStr">
        <is>
          <t>Non-food contact surface or equipment made of unacceptable material, not kept clean, or not properly sealed, raised, spaced or movable to allow accessibility for cleaning on all sides, above and underneath the unit.</t>
        </is>
      </c>
      <c r="I9436" t="inlineStr">
        <is>
          <t>Not Critical</t>
        </is>
      </c>
      <c r="J9436" t="n">
        <v>7</v>
      </c>
      <c r="K9436" t="inlineStr">
        <is>
          <t>A</t>
        </is>
      </c>
      <c r="L9436" s="9">
        <f>A9436&amp;"-"&amp;TEXT(E9436,"yyyymmdd")</f>
        <v/>
      </c>
    </row>
    <row r="9437">
      <c r="A9437" t="n">
        <v>50092353</v>
      </c>
      <c r="B9437" t="inlineStr">
        <is>
          <t>Manhattan</t>
        </is>
      </c>
      <c r="C9437" t="inlineStr">
        <is>
          <t>10040</t>
        </is>
      </c>
      <c r="D9437" t="inlineStr">
        <is>
          <t>Coffee/Tea</t>
        </is>
      </c>
      <c r="E9437" s="8" t="n">
        <v>46175</v>
      </c>
      <c r="F9437" t="inlineStr">
        <is>
          <t>Violations were cited in the following area(s).</t>
        </is>
      </c>
      <c r="G9437" t="inlineStr">
        <is>
          <t>02G</t>
        </is>
      </c>
      <c r="H9437" t="inlineStr">
        <is>
          <t>Cold TCS food item held above 41 °F; smoked or processed fish held above 38 °F; intact raw eggs held above 45 °F; or reduced oxygen packaged (ROP) TCS foods held above required temperatures except during active necessary preparation.</t>
        </is>
      </c>
      <c r="I9437" t="inlineStr">
        <is>
          <t>Critical</t>
        </is>
      </c>
      <c r="J9437" t="n">
        <v>27</v>
      </c>
      <c r="L9437" s="9">
        <f>A9437&amp;"-"&amp;TEXT(E9437,"yyyymmdd")</f>
        <v/>
      </c>
    </row>
    <row r="9438">
      <c r="A9438" t="n">
        <v>50092353</v>
      </c>
      <c r="B9438" t="inlineStr">
        <is>
          <t>Manhattan</t>
        </is>
      </c>
      <c r="C9438" t="inlineStr">
        <is>
          <t>10040</t>
        </is>
      </c>
      <c r="D9438" t="inlineStr">
        <is>
          <t>Coffee/Tea</t>
        </is>
      </c>
      <c r="E9438" s="8" t="n">
        <v>46175</v>
      </c>
      <c r="F9438" t="inlineStr">
        <is>
          <t>Violations were cited in the following area(s).</t>
        </is>
      </c>
      <c r="G9438" t="inlineStr">
        <is>
          <t>04L</t>
        </is>
      </c>
      <c r="H9438" t="inlineStr">
        <is>
          <t>Evidence of mice or live mice in establishment's food or non-food areas.</t>
        </is>
      </c>
      <c r="I9438" t="inlineStr">
        <is>
          <t>Critical</t>
        </is>
      </c>
      <c r="J9438" t="n">
        <v>27</v>
      </c>
      <c r="L9438" s="9">
        <f>A9438&amp;"-"&amp;TEXT(E9438,"yyyymmdd")</f>
        <v/>
      </c>
    </row>
    <row r="9439">
      <c r="A9439" t="n">
        <v>50092353</v>
      </c>
      <c r="B9439" t="inlineStr">
        <is>
          <t>Manhattan</t>
        </is>
      </c>
      <c r="C9439" t="inlineStr">
        <is>
          <t>10040</t>
        </is>
      </c>
      <c r="D9439" t="inlineStr">
        <is>
          <t>Coffee/Tea</t>
        </is>
      </c>
      <c r="E9439" s="8" t="n">
        <v>46175</v>
      </c>
      <c r="F9439" t="inlineStr">
        <is>
          <t>Violations were cited in the following area(s).</t>
        </is>
      </c>
      <c r="G9439" t="inlineStr">
        <is>
          <t>04M</t>
        </is>
      </c>
      <c r="H9439" t="inlineStr">
        <is>
          <t>Live roaches in facility's food or non-food area.</t>
        </is>
      </c>
      <c r="I9439" t="inlineStr">
        <is>
          <t>Critical</t>
        </is>
      </c>
      <c r="J9439" t="n">
        <v>27</v>
      </c>
      <c r="L9439" s="9">
        <f>A9439&amp;"-"&amp;TEXT(E9439,"yyyymmdd")</f>
        <v/>
      </c>
    </row>
    <row r="9440">
      <c r="A9440" t="n">
        <v>50092353</v>
      </c>
      <c r="B9440" t="inlineStr">
        <is>
          <t>Manhattan</t>
        </is>
      </c>
      <c r="C9440" t="inlineStr">
        <is>
          <t>10040</t>
        </is>
      </c>
      <c r="D9440" t="inlineStr">
        <is>
          <t>Coffee/Tea</t>
        </is>
      </c>
      <c r="E9440" s="8" t="n">
        <v>46175</v>
      </c>
      <c r="F9440" t="inlineStr">
        <is>
          <t>Violations were cited in the following area(s).</t>
        </is>
      </c>
      <c r="G9440" t="inlineStr">
        <is>
          <t>06D</t>
        </is>
      </c>
      <c r="H9440" t="inlineStr">
        <is>
          <t>Food contact surface not properly washed, rinsed and sanitized after each use and following any activity when contamination may have occurred.</t>
        </is>
      </c>
      <c r="I9440" t="inlineStr">
        <is>
          <t>Critical</t>
        </is>
      </c>
      <c r="J9440" t="n">
        <v>27</v>
      </c>
      <c r="L9440" s="9">
        <f>A9440&amp;"-"&amp;TEXT(E9440,"yyyymmdd")</f>
        <v/>
      </c>
    </row>
    <row r="9441">
      <c r="A9441" t="n">
        <v>50092353</v>
      </c>
      <c r="B9441" t="inlineStr">
        <is>
          <t>Manhattan</t>
        </is>
      </c>
      <c r="C9441" t="inlineStr">
        <is>
          <t>10040</t>
        </is>
      </c>
      <c r="D9441" t="inlineStr">
        <is>
          <t>Coffee/Tea</t>
        </is>
      </c>
      <c r="E9441" s="8" t="n">
        <v>46175</v>
      </c>
      <c r="F9441" t="inlineStr">
        <is>
          <t>Violations were cited in the following area(s).</t>
        </is>
      </c>
      <c r="G9441" t="inlineStr">
        <is>
          <t>08A</t>
        </is>
      </c>
      <c r="H9441" t="inlineStr">
        <is>
          <t>Establishment is not free of harborage or conditions conducive to rodents, insects or other pests.</t>
        </is>
      </c>
      <c r="I9441" t="inlineStr">
        <is>
          <t>Not Critical</t>
        </is>
      </c>
      <c r="J9441" t="n">
        <v>27</v>
      </c>
      <c r="L9441" s="9">
        <f>A9441&amp;"-"&amp;TEXT(E9441,"yyyymmdd")</f>
        <v/>
      </c>
    </row>
    <row r="9442">
      <c r="A9442" t="n">
        <v>50092353</v>
      </c>
      <c r="B9442" t="inlineStr">
        <is>
          <t>Manhattan</t>
        </is>
      </c>
      <c r="C9442" t="inlineStr">
        <is>
          <t>10040</t>
        </is>
      </c>
      <c r="D9442" t="inlineStr">
        <is>
          <t>Coffee/Tea</t>
        </is>
      </c>
      <c r="E9442" s="8" t="n">
        <v>46175</v>
      </c>
      <c r="F9442" t="inlineStr">
        <is>
          <t>Violations were cited in the following area(s).</t>
        </is>
      </c>
      <c r="G9442" t="inlineStr">
        <is>
          <t>10E</t>
        </is>
      </c>
      <c r="H9442" t="inlineStr">
        <is>
          <t>Accurate thermometer not provided or properly located in refrigerated, cold storage or hot holding equipment</t>
        </is>
      </c>
      <c r="I9442" t="inlineStr">
        <is>
          <t>Not Critical</t>
        </is>
      </c>
      <c r="J9442" t="n">
        <v>27</v>
      </c>
      <c r="L9442" s="9">
        <f>A9442&amp;"-"&amp;TEXT(E9442,"yyyymmdd")</f>
        <v/>
      </c>
    </row>
    <row r="9443">
      <c r="A9443" t="n">
        <v>50092353</v>
      </c>
      <c r="B9443" t="inlineStr">
        <is>
          <t>Manhattan</t>
        </is>
      </c>
      <c r="C9443" t="inlineStr">
        <is>
          <t>10040</t>
        </is>
      </c>
      <c r="D9443" t="inlineStr">
        <is>
          <t>Coffee/Tea</t>
        </is>
      </c>
      <c r="E9443" s="8" t="n">
        <v>46175</v>
      </c>
      <c r="F9443" t="inlineStr">
        <is>
          <t>Violations were cited in the following area(s).</t>
        </is>
      </c>
      <c r="G9443" t="inlineStr">
        <is>
          <t>10F</t>
        </is>
      </c>
      <c r="H9443" t="inlineStr">
        <is>
          <t>Non-food contact surface or equipment made of unacceptable material, not kept clean, or not properly sealed, raised, spaced or movable to allow accessibility for cleaning on all sides, above and underneath the unit.</t>
        </is>
      </c>
      <c r="I9443" t="inlineStr">
        <is>
          <t>Not Critical</t>
        </is>
      </c>
      <c r="J9443" t="n">
        <v>27</v>
      </c>
      <c r="L9443" s="9">
        <f>A9443&amp;"-"&amp;TEXT(E9443,"yyyymmdd")</f>
        <v/>
      </c>
    </row>
    <row r="9444">
      <c r="A9444" t="n">
        <v>50092368</v>
      </c>
      <c r="B9444" t="inlineStr">
        <is>
          <t>Manhattan</t>
        </is>
      </c>
      <c r="C9444" t="inlineStr">
        <is>
          <t>10002</t>
        </is>
      </c>
      <c r="D9444" t="inlineStr">
        <is>
          <t>Bakery Products/Desserts</t>
        </is>
      </c>
      <c r="E9444" s="8" t="n">
        <v>46175</v>
      </c>
      <c r="F9444" t="inlineStr">
        <is>
          <t>Violations were cited in the following area(s).</t>
        </is>
      </c>
      <c r="G9444" t="inlineStr">
        <is>
          <t>10B</t>
        </is>
      </c>
      <c r="H9444" t="inlineStr">
        <is>
          <t>Anti-siphonage or back-flow prevention device not provided where required; equipment or floor not properly drained; sewage disposal system in disrepair or not functioning properly. Condensation or liquid waste improperly disposed of.</t>
        </is>
      </c>
      <c r="I9444" t="inlineStr">
        <is>
          <t>Not Critical</t>
        </is>
      </c>
      <c r="J9444" t="n">
        <v>2</v>
      </c>
      <c r="K9444" t="inlineStr">
        <is>
          <t>A</t>
        </is>
      </c>
      <c r="L9444" s="9">
        <f>A9444&amp;"-"&amp;TEXT(E9444,"yyyymmdd")</f>
        <v/>
      </c>
    </row>
    <row r="9445">
      <c r="A9445" t="n">
        <v>50092596</v>
      </c>
      <c r="B9445" t="inlineStr">
        <is>
          <t>Manhattan</t>
        </is>
      </c>
      <c r="C9445" t="inlineStr">
        <is>
          <t>10017</t>
        </is>
      </c>
      <c r="D9445" t="inlineStr">
        <is>
          <t>Japanese</t>
        </is>
      </c>
      <c r="E9445" s="8" t="n">
        <v>46175</v>
      </c>
      <c r="F9445" t="inlineStr">
        <is>
          <t>Violations were cited in the following area(s).</t>
        </is>
      </c>
      <c r="G9445" t="inlineStr">
        <is>
          <t>02G</t>
        </is>
      </c>
      <c r="H9445" t="inlineStr">
        <is>
          <t>Cold TCS food item held above 41 °F; smoked or processed fish held above 38 °F; intact raw eggs held above 45 °F; or reduced oxygen packaged (ROP) TCS foods held above required temperatures except during active necessary preparation.</t>
        </is>
      </c>
      <c r="I9445" t="inlineStr">
        <is>
          <t>Critical</t>
        </is>
      </c>
      <c r="J9445" t="n">
        <v>10</v>
      </c>
      <c r="K9445" t="inlineStr">
        <is>
          <t>A</t>
        </is>
      </c>
      <c r="L9445" s="9">
        <f>A9445&amp;"-"&amp;TEXT(E9445,"yyyymmdd")</f>
        <v/>
      </c>
    </row>
    <row r="9446">
      <c r="A9446" t="n">
        <v>50092596</v>
      </c>
      <c r="B9446" t="inlineStr">
        <is>
          <t>Manhattan</t>
        </is>
      </c>
      <c r="C9446" t="inlineStr">
        <is>
          <t>10017</t>
        </is>
      </c>
      <c r="D9446" t="inlineStr">
        <is>
          <t>Japanese</t>
        </is>
      </c>
      <c r="E9446" s="8" t="n">
        <v>46175</v>
      </c>
      <c r="F9446" t="inlineStr">
        <is>
          <t>Violations were cited in the following area(s).</t>
        </is>
      </c>
      <c r="G9446" t="inlineStr">
        <is>
          <t>10F</t>
        </is>
      </c>
      <c r="H9446" t="inlineStr">
        <is>
          <t>Non-food contact surface or equipment made of unacceptable material, not kept clean, or not properly sealed, raised, spaced or movable to allow accessibility for cleaning on all sides, above and underneath the unit.</t>
        </is>
      </c>
      <c r="I9446" t="inlineStr">
        <is>
          <t>Not Critical</t>
        </is>
      </c>
      <c r="J9446" t="n">
        <v>10</v>
      </c>
      <c r="K9446" t="inlineStr">
        <is>
          <t>A</t>
        </is>
      </c>
      <c r="L9446" s="9">
        <f>A9446&amp;"-"&amp;TEXT(E9446,"yyyymmdd")</f>
        <v/>
      </c>
    </row>
    <row r="9447">
      <c r="A9447" t="n">
        <v>50095733</v>
      </c>
      <c r="B9447" t="inlineStr">
        <is>
          <t>Manhattan</t>
        </is>
      </c>
      <c r="C9447" t="inlineStr">
        <is>
          <t>10022</t>
        </is>
      </c>
      <c r="D9447" t="inlineStr">
        <is>
          <t>French</t>
        </is>
      </c>
      <c r="E9447" s="8" t="n">
        <v>46175</v>
      </c>
      <c r="F9447" t="inlineStr">
        <is>
          <t>Violations were cited in the following area(s).</t>
        </is>
      </c>
      <c r="G9447" t="inlineStr">
        <is>
          <t>02G</t>
        </is>
      </c>
      <c r="H9447" t="inlineStr">
        <is>
          <t>Cold TCS food item held above 41 °F; smoked or processed fish held above 38 °F; intact raw eggs held above 45 °F; or reduced oxygen packaged (ROP) TCS foods held above required temperatures except during active necessary preparation.</t>
        </is>
      </c>
      <c r="I9447" t="inlineStr">
        <is>
          <t>Critical</t>
        </is>
      </c>
      <c r="J9447" t="n">
        <v>13</v>
      </c>
      <c r="K9447" t="inlineStr">
        <is>
          <t>A</t>
        </is>
      </c>
      <c r="L9447" s="9">
        <f>A9447&amp;"-"&amp;TEXT(E9447,"yyyymmdd")</f>
        <v/>
      </c>
    </row>
    <row r="9448">
      <c r="A9448" t="n">
        <v>50095733</v>
      </c>
      <c r="B9448" t="inlineStr">
        <is>
          <t>Manhattan</t>
        </is>
      </c>
      <c r="C9448" t="inlineStr">
        <is>
          <t>10022</t>
        </is>
      </c>
      <c r="D9448" t="inlineStr">
        <is>
          <t>French</t>
        </is>
      </c>
      <c r="E9448" s="8" t="n">
        <v>46175</v>
      </c>
      <c r="F9448" t="inlineStr">
        <is>
          <t>Violations were cited in the following area(s).</t>
        </is>
      </c>
      <c r="G9448" t="inlineStr">
        <is>
          <t>06D</t>
        </is>
      </c>
      <c r="H9448" t="inlineStr">
        <is>
          <t>Food contact surface not properly washed, rinsed and sanitized after each use and following any activity when contamination may have occurred.</t>
        </is>
      </c>
      <c r="I9448" t="inlineStr">
        <is>
          <t>Critical</t>
        </is>
      </c>
      <c r="J9448" t="n">
        <v>13</v>
      </c>
      <c r="K9448" t="inlineStr">
        <is>
          <t>A</t>
        </is>
      </c>
      <c r="L9448" s="9">
        <f>A9448&amp;"-"&amp;TEXT(E9448,"yyyymmdd")</f>
        <v/>
      </c>
    </row>
    <row r="9449">
      <c r="A9449" t="n">
        <v>50097590</v>
      </c>
      <c r="B9449" t="inlineStr">
        <is>
          <t>Manhattan</t>
        </is>
      </c>
      <c r="C9449" t="inlineStr">
        <is>
          <t>10003</t>
        </is>
      </c>
      <c r="D9449" t="inlineStr">
        <is>
          <t>Coffee/Tea</t>
        </is>
      </c>
      <c r="E9449" s="8" t="n">
        <v>46175</v>
      </c>
      <c r="F9449" t="inlineStr">
        <is>
          <t>Violations were cited in the following area(s).</t>
        </is>
      </c>
      <c r="G9449" t="inlineStr">
        <is>
          <t>06A</t>
        </is>
      </c>
      <c r="H9449" t="inlineStr">
        <is>
          <t>Personal cleanliness is inadequate. Outer garment soiled with possible contaminant. Effective hair restraint not worn where required. Jewelry worn on hands or arms. Fingernail polish worn or fingernails not kept clean and trimmed.</t>
        </is>
      </c>
      <c r="I9449" t="inlineStr">
        <is>
          <t>Critical</t>
        </is>
      </c>
      <c r="J9449" t="n">
        <v>7</v>
      </c>
      <c r="K9449" t="inlineStr">
        <is>
          <t>A</t>
        </is>
      </c>
      <c r="L9449" s="9">
        <f>A9449&amp;"-"&amp;TEXT(E9449,"yyyymmdd")</f>
        <v/>
      </c>
    </row>
    <row r="9450">
      <c r="A9450" t="n">
        <v>50097590</v>
      </c>
      <c r="B9450" t="inlineStr">
        <is>
          <t>Manhattan</t>
        </is>
      </c>
      <c r="C9450" t="inlineStr">
        <is>
          <t>10003</t>
        </is>
      </c>
      <c r="D9450" t="inlineStr">
        <is>
          <t>Coffee/Tea</t>
        </is>
      </c>
      <c r="E9450" s="8" t="n">
        <v>46175</v>
      </c>
      <c r="F9450" t="inlineStr">
        <is>
          <t>Violations were cited in the following area(s).</t>
        </is>
      </c>
      <c r="G9450" t="inlineStr">
        <is>
          <t>09B</t>
        </is>
      </c>
      <c r="H9450" t="inlineStr">
        <is>
          <t>Thawing procedure improper.</t>
        </is>
      </c>
      <c r="I9450" t="inlineStr">
        <is>
          <t>Not Critical</t>
        </is>
      </c>
      <c r="J9450" t="n">
        <v>7</v>
      </c>
      <c r="K9450" t="inlineStr">
        <is>
          <t>A</t>
        </is>
      </c>
      <c r="L9450" s="9">
        <f>A9450&amp;"-"&amp;TEXT(E9450,"yyyymmdd")</f>
        <v/>
      </c>
    </row>
    <row r="9451">
      <c r="A9451" t="n">
        <v>50102205</v>
      </c>
      <c r="B9451" t="inlineStr">
        <is>
          <t>Bronx</t>
        </is>
      </c>
      <c r="D9451" t="inlineStr">
        <is>
          <t>Chinese</t>
        </is>
      </c>
      <c r="E9451" s="8" t="n">
        <v>46175</v>
      </c>
      <c r="F9451" t="inlineStr">
        <is>
          <t>Violations were cited in the following area(s).</t>
        </is>
      </c>
      <c r="G9451" t="inlineStr">
        <is>
          <t>04N</t>
        </is>
      </c>
      <c r="H9451" t="inlineStr">
        <is>
          <t>Filth flies or food/refuse/sewage associated with (FRSA) flies or other nuisance pests in establishment’s food and/or non-food areas. FRSA flies include house flies, blow flies, bottle flies, flesh flies, drain flies, Phorid flies and fruit flies.</t>
        </is>
      </c>
      <c r="I9451" t="inlineStr">
        <is>
          <t>Critical</t>
        </is>
      </c>
      <c r="J9451" t="n">
        <v>24</v>
      </c>
      <c r="L9451" s="9">
        <f>A9451&amp;"-"&amp;TEXT(E9451,"yyyymmdd")</f>
        <v/>
      </c>
    </row>
    <row r="9452">
      <c r="A9452" t="n">
        <v>50102205</v>
      </c>
      <c r="B9452" t="inlineStr">
        <is>
          <t>Bronx</t>
        </is>
      </c>
      <c r="D9452" t="inlineStr">
        <is>
          <t>Chinese</t>
        </is>
      </c>
      <c r="E9452" s="8" t="n">
        <v>46175</v>
      </c>
      <c r="F9452" t="inlineStr">
        <is>
          <t>Violations were cited in the following area(s).</t>
        </is>
      </c>
      <c r="G9452" t="inlineStr">
        <is>
          <t>06C</t>
        </is>
      </c>
      <c r="H945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452" t="inlineStr">
        <is>
          <t>Critical</t>
        </is>
      </c>
      <c r="J9452" t="n">
        <v>24</v>
      </c>
      <c r="L9452" s="9">
        <f>A9452&amp;"-"&amp;TEXT(E9452,"yyyymmdd")</f>
        <v/>
      </c>
    </row>
    <row r="9453">
      <c r="A9453" t="n">
        <v>50102205</v>
      </c>
      <c r="B9453" t="inlineStr">
        <is>
          <t>Bronx</t>
        </is>
      </c>
      <c r="D9453" t="inlineStr">
        <is>
          <t>Chinese</t>
        </is>
      </c>
      <c r="E9453" s="8" t="n">
        <v>46175</v>
      </c>
      <c r="F9453" t="inlineStr">
        <is>
          <t>Violations were cited in the following area(s).</t>
        </is>
      </c>
      <c r="G9453" t="inlineStr">
        <is>
          <t>06F</t>
        </is>
      </c>
      <c r="H9453" t="inlineStr">
        <is>
          <t>Wiping cloths not stored clean and dry, or in a sanitizing solution, between uses.</t>
        </is>
      </c>
      <c r="I9453" t="inlineStr">
        <is>
          <t>Critical</t>
        </is>
      </c>
      <c r="J9453" t="n">
        <v>24</v>
      </c>
      <c r="L9453" s="9">
        <f>A9453&amp;"-"&amp;TEXT(E9453,"yyyymmdd")</f>
        <v/>
      </c>
    </row>
    <row r="9454">
      <c r="A9454" t="n">
        <v>50102205</v>
      </c>
      <c r="B9454" t="inlineStr">
        <is>
          <t>Bronx</t>
        </is>
      </c>
      <c r="D9454" t="inlineStr">
        <is>
          <t>Chinese</t>
        </is>
      </c>
      <c r="E9454" s="8" t="n">
        <v>46175</v>
      </c>
      <c r="F9454" t="inlineStr">
        <is>
          <t>Violations were cited in the following area(s).</t>
        </is>
      </c>
      <c r="G9454" t="inlineStr">
        <is>
          <t>08A</t>
        </is>
      </c>
      <c r="H9454" t="inlineStr">
        <is>
          <t>Establishment is not free of harborage or conditions conducive to rodents, insects or other pests.</t>
        </is>
      </c>
      <c r="I9454" t="inlineStr">
        <is>
          <t>Not Critical</t>
        </is>
      </c>
      <c r="J9454" t="n">
        <v>24</v>
      </c>
      <c r="L9454" s="9">
        <f>A9454&amp;"-"&amp;TEXT(E9454,"yyyymmdd")</f>
        <v/>
      </c>
    </row>
    <row r="9455">
      <c r="A9455" t="n">
        <v>50102205</v>
      </c>
      <c r="B9455" t="inlineStr">
        <is>
          <t>Bronx</t>
        </is>
      </c>
      <c r="D9455" t="inlineStr">
        <is>
          <t>Chinese</t>
        </is>
      </c>
      <c r="E9455" s="8" t="n">
        <v>46175</v>
      </c>
      <c r="F9455" t="inlineStr">
        <is>
          <t>Violations were cited in the following area(s).</t>
        </is>
      </c>
      <c r="G9455" t="inlineStr">
        <is>
          <t>08B</t>
        </is>
      </c>
      <c r="H9455"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9455" t="inlineStr">
        <is>
          <t>Not Critical</t>
        </is>
      </c>
      <c r="J9455" t="n">
        <v>24</v>
      </c>
      <c r="L9455" s="9">
        <f>A9455&amp;"-"&amp;TEXT(E9455,"yyyymmdd")</f>
        <v/>
      </c>
    </row>
    <row r="9456">
      <c r="A9456" t="n">
        <v>50102205</v>
      </c>
      <c r="B9456" t="inlineStr">
        <is>
          <t>Bronx</t>
        </is>
      </c>
      <c r="D9456" t="inlineStr">
        <is>
          <t>Chinese</t>
        </is>
      </c>
      <c r="E9456" s="8" t="n">
        <v>46175</v>
      </c>
      <c r="F9456" t="inlineStr">
        <is>
          <t>Violations were cited in the following area(s).</t>
        </is>
      </c>
      <c r="G9456" t="inlineStr">
        <is>
          <t>10F</t>
        </is>
      </c>
      <c r="H9456" t="inlineStr">
        <is>
          <t>Non-food contact surface or equipment made of unacceptable material, not kept clean, or not properly sealed, raised, spaced or movable to allow accessibility for cleaning on all sides, above and underneath the unit.</t>
        </is>
      </c>
      <c r="I9456" t="inlineStr">
        <is>
          <t>Not Critical</t>
        </is>
      </c>
      <c r="J9456" t="n">
        <v>24</v>
      </c>
      <c r="L9456" s="9">
        <f>A9456&amp;"-"&amp;TEXT(E9456,"yyyymmdd")</f>
        <v/>
      </c>
    </row>
    <row r="9457">
      <c r="A9457" t="n">
        <v>50105236</v>
      </c>
      <c r="B9457" t="inlineStr">
        <is>
          <t>Manhattan</t>
        </is>
      </c>
      <c r="C9457" t="inlineStr">
        <is>
          <t>10034</t>
        </is>
      </c>
      <c r="D9457" t="inlineStr">
        <is>
          <t>Pancakes/Waffles</t>
        </is>
      </c>
      <c r="E9457" s="8" t="n">
        <v>46175</v>
      </c>
      <c r="F9457" t="inlineStr">
        <is>
          <t>Violations were cited in the following area(s).</t>
        </is>
      </c>
      <c r="G9457" t="inlineStr">
        <is>
          <t>04A</t>
        </is>
      </c>
      <c r="H9457" t="inlineStr">
        <is>
          <t>Food Protection Certificate (FPC) not held by manager or supervisor of food operations.</t>
        </is>
      </c>
      <c r="I9457" t="inlineStr">
        <is>
          <t>Critical</t>
        </is>
      </c>
      <c r="J9457" t="n">
        <v>22</v>
      </c>
      <c r="L9457" s="9">
        <f>A9457&amp;"-"&amp;TEXT(E9457,"yyyymmdd")</f>
        <v/>
      </c>
    </row>
    <row r="9458">
      <c r="A9458" t="n">
        <v>50105236</v>
      </c>
      <c r="B9458" t="inlineStr">
        <is>
          <t>Manhattan</t>
        </is>
      </c>
      <c r="C9458" t="inlineStr">
        <is>
          <t>10034</t>
        </is>
      </c>
      <c r="D9458" t="inlineStr">
        <is>
          <t>Pancakes/Waffles</t>
        </is>
      </c>
      <c r="E9458" s="8" t="n">
        <v>46175</v>
      </c>
      <c r="F9458" t="inlineStr">
        <is>
          <t>Violations were cited in the following area(s).</t>
        </is>
      </c>
      <c r="G9458" t="inlineStr">
        <is>
          <t>06E</t>
        </is>
      </c>
      <c r="H9458" t="inlineStr">
        <is>
          <t>Sanitized equipment or utensil, including in-use food dispensing utensil, improperly used or stored.</t>
        </is>
      </c>
      <c r="I9458" t="inlineStr">
        <is>
          <t>Critical</t>
        </is>
      </c>
      <c r="J9458" t="n">
        <v>22</v>
      </c>
      <c r="L9458" s="9">
        <f>A9458&amp;"-"&amp;TEXT(E9458,"yyyymmdd")</f>
        <v/>
      </c>
    </row>
    <row r="9459">
      <c r="A9459" t="n">
        <v>50105236</v>
      </c>
      <c r="B9459" t="inlineStr">
        <is>
          <t>Manhattan</t>
        </is>
      </c>
      <c r="C9459" t="inlineStr">
        <is>
          <t>10034</t>
        </is>
      </c>
      <c r="D9459" t="inlineStr">
        <is>
          <t>Pancakes/Waffles</t>
        </is>
      </c>
      <c r="E9459" s="8" t="n">
        <v>46175</v>
      </c>
      <c r="F9459" t="inlineStr">
        <is>
          <t>Violations were cited in the following area(s).</t>
        </is>
      </c>
      <c r="G9459" t="inlineStr">
        <is>
          <t>10D</t>
        </is>
      </c>
      <c r="H9459" t="inlineStr">
        <is>
          <t>Mechanical or natural ventilation not provided, inadequate, improperly installed, in disrepair or fails to prevent and control excessive build-up of grease, heat, steam condensation, vapors, odors, smoke or fumes.</t>
        </is>
      </c>
      <c r="I9459" t="inlineStr">
        <is>
          <t>Not Critical</t>
        </is>
      </c>
      <c r="J9459" t="n">
        <v>22</v>
      </c>
      <c r="L9459" s="9">
        <f>A9459&amp;"-"&amp;TEXT(E9459,"yyyymmdd")</f>
        <v/>
      </c>
    </row>
    <row r="9460">
      <c r="A9460" t="n">
        <v>50105236</v>
      </c>
      <c r="B9460" t="inlineStr">
        <is>
          <t>Manhattan</t>
        </is>
      </c>
      <c r="C9460" t="inlineStr">
        <is>
          <t>10034</t>
        </is>
      </c>
      <c r="D9460" t="inlineStr">
        <is>
          <t>Pancakes/Waffles</t>
        </is>
      </c>
      <c r="E9460" s="8" t="n">
        <v>46175</v>
      </c>
      <c r="F9460" t="inlineStr">
        <is>
          <t>Violations were cited in the following area(s).</t>
        </is>
      </c>
      <c r="G9460" t="inlineStr">
        <is>
          <t>10F</t>
        </is>
      </c>
      <c r="H9460" t="inlineStr">
        <is>
          <t>Non-food contact surface or equipment made of unacceptable material, not kept clean, or not properly sealed, raised, spaced or movable to allow accessibility for cleaning on all sides, above and underneath the unit.</t>
        </is>
      </c>
      <c r="I9460" t="inlineStr">
        <is>
          <t>Not Critical</t>
        </is>
      </c>
      <c r="J9460" t="n">
        <v>22</v>
      </c>
      <c r="L9460" s="9">
        <f>A9460&amp;"-"&amp;TEXT(E9460,"yyyymmdd")</f>
        <v/>
      </c>
    </row>
    <row r="9461">
      <c r="A9461" t="n">
        <v>50106365</v>
      </c>
      <c r="B9461" t="inlineStr">
        <is>
          <t>Queens</t>
        </is>
      </c>
      <c r="C9461" t="inlineStr">
        <is>
          <t>11372</t>
        </is>
      </c>
      <c r="D9461" t="inlineStr">
        <is>
          <t>Frozen Desserts</t>
        </is>
      </c>
      <c r="E9461" s="8" t="n">
        <v>46175</v>
      </c>
      <c r="F9461" t="inlineStr">
        <is>
          <t>Violations were cited in the following area(s).</t>
        </is>
      </c>
      <c r="G9461" t="inlineStr">
        <is>
          <t>04J</t>
        </is>
      </c>
      <c r="H9461" t="inlineStr">
        <is>
          <t>Properly scaled and calibrated thermometer or thermocouple not provided or not readily accessible in food preparation and hot/cold holding areas to measure temperatures of TCS foods during cooking, cooling, reheating, and holding.</t>
        </is>
      </c>
      <c r="I9461" t="inlineStr">
        <is>
          <t>Critical</t>
        </is>
      </c>
      <c r="J9461" t="n">
        <v>27</v>
      </c>
      <c r="L9461" s="9">
        <f>A9461&amp;"-"&amp;TEXT(E9461,"yyyymmdd")</f>
        <v/>
      </c>
    </row>
    <row r="9462">
      <c r="A9462" t="n">
        <v>50106365</v>
      </c>
      <c r="B9462" t="inlineStr">
        <is>
          <t>Queens</t>
        </is>
      </c>
      <c r="C9462" t="inlineStr">
        <is>
          <t>11372</t>
        </is>
      </c>
      <c r="D9462" t="inlineStr">
        <is>
          <t>Frozen Desserts</t>
        </is>
      </c>
      <c r="E9462" s="8" t="n">
        <v>46175</v>
      </c>
      <c r="F9462" t="inlineStr">
        <is>
          <t>Violations were cited in the following area(s).</t>
        </is>
      </c>
      <c r="G9462" t="inlineStr">
        <is>
          <t>05D</t>
        </is>
      </c>
      <c r="H946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462" t="inlineStr">
        <is>
          <t>Critical</t>
        </is>
      </c>
      <c r="J9462" t="n">
        <v>27</v>
      </c>
      <c r="L9462" s="9">
        <f>A9462&amp;"-"&amp;TEXT(E9462,"yyyymmdd")</f>
        <v/>
      </c>
    </row>
    <row r="9463">
      <c r="A9463" t="n">
        <v>50106365</v>
      </c>
      <c r="B9463" t="inlineStr">
        <is>
          <t>Queens</t>
        </is>
      </c>
      <c r="C9463" t="inlineStr">
        <is>
          <t>11372</t>
        </is>
      </c>
      <c r="D9463" t="inlineStr">
        <is>
          <t>Frozen Desserts</t>
        </is>
      </c>
      <c r="E9463" s="8" t="n">
        <v>46175</v>
      </c>
      <c r="F9463" t="inlineStr">
        <is>
          <t>Violations were cited in the following area(s).</t>
        </is>
      </c>
      <c r="G9463" t="inlineStr">
        <is>
          <t>06C</t>
        </is>
      </c>
      <c r="H946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463" t="inlineStr">
        <is>
          <t>Critical</t>
        </is>
      </c>
      <c r="J9463" t="n">
        <v>27</v>
      </c>
      <c r="L9463" s="9">
        <f>A9463&amp;"-"&amp;TEXT(E9463,"yyyymmdd")</f>
        <v/>
      </c>
    </row>
    <row r="9464">
      <c r="A9464" t="n">
        <v>50106365</v>
      </c>
      <c r="B9464" t="inlineStr">
        <is>
          <t>Queens</t>
        </is>
      </c>
      <c r="C9464" t="inlineStr">
        <is>
          <t>11372</t>
        </is>
      </c>
      <c r="D9464" t="inlineStr">
        <is>
          <t>Frozen Desserts</t>
        </is>
      </c>
      <c r="E9464" s="8" t="n">
        <v>46175</v>
      </c>
      <c r="F9464" t="inlineStr">
        <is>
          <t>Violations were cited in the following area(s).</t>
        </is>
      </c>
      <c r="G9464" t="inlineStr">
        <is>
          <t>10B</t>
        </is>
      </c>
      <c r="H9464" t="inlineStr">
        <is>
          <t>Anti-siphonage or back-flow prevention device not provided where required; equipment or floor not properly drained; sewage disposal system in disrepair or not functioning properly. Condensation or liquid waste improperly disposed of.</t>
        </is>
      </c>
      <c r="I9464" t="inlineStr">
        <is>
          <t>Not Critical</t>
        </is>
      </c>
      <c r="J9464" t="n">
        <v>27</v>
      </c>
      <c r="L9464" s="9">
        <f>A9464&amp;"-"&amp;TEXT(E9464,"yyyymmdd")</f>
        <v/>
      </c>
    </row>
    <row r="9465">
      <c r="A9465" t="n">
        <v>50106365</v>
      </c>
      <c r="B9465" t="inlineStr">
        <is>
          <t>Queens</t>
        </is>
      </c>
      <c r="C9465" t="inlineStr">
        <is>
          <t>11372</t>
        </is>
      </c>
      <c r="D9465" t="inlineStr">
        <is>
          <t>Frozen Desserts</t>
        </is>
      </c>
      <c r="E9465" s="8" t="n">
        <v>46175</v>
      </c>
      <c r="F9465" t="inlineStr">
        <is>
          <t>Violations were cited in the following area(s).</t>
        </is>
      </c>
      <c r="G9465" t="inlineStr">
        <is>
          <t>10G</t>
        </is>
      </c>
      <c r="H9465" t="inlineStr">
        <is>
          <t>Dishwashing and ware washing: Cleaning and sanitizing of tableware, including dishes, utensils, and equipment deficient.</t>
        </is>
      </c>
      <c r="I9465" t="inlineStr">
        <is>
          <t>Not Critical</t>
        </is>
      </c>
      <c r="J9465" t="n">
        <v>27</v>
      </c>
      <c r="L9465" s="9">
        <f>A9465&amp;"-"&amp;TEXT(E9465,"yyyymmdd")</f>
        <v/>
      </c>
    </row>
    <row r="9466">
      <c r="A9466" t="n">
        <v>50107462</v>
      </c>
      <c r="B9466" t="inlineStr">
        <is>
          <t>Manhattan</t>
        </is>
      </c>
      <c r="C9466" t="inlineStr">
        <is>
          <t>10003</t>
        </is>
      </c>
      <c r="D9466" t="inlineStr">
        <is>
          <t>Italian</t>
        </is>
      </c>
      <c r="E9466" s="8" t="n">
        <v>46175</v>
      </c>
      <c r="F9466" t="inlineStr">
        <is>
          <t>Violations were cited in the following area(s).</t>
        </is>
      </c>
      <c r="G9466" t="inlineStr">
        <is>
          <t>04H</t>
        </is>
      </c>
      <c r="H9466" t="inlineStr">
        <is>
          <t>Raw, cooked or prepared food is adulterated, contaminated, cross-contaminated, or not discarded in accordance with HACCP plan.</t>
        </is>
      </c>
      <c r="I9466" t="inlineStr">
        <is>
          <t>Critical</t>
        </is>
      </c>
      <c r="J9466" t="n">
        <v>43</v>
      </c>
      <c r="L9466" s="9">
        <f>A9466&amp;"-"&amp;TEXT(E9466,"yyyymmdd")</f>
        <v/>
      </c>
    </row>
    <row r="9467">
      <c r="A9467" t="n">
        <v>50107462</v>
      </c>
      <c r="B9467" t="inlineStr">
        <is>
          <t>Manhattan</t>
        </is>
      </c>
      <c r="C9467" t="inlineStr">
        <is>
          <t>10003</t>
        </is>
      </c>
      <c r="D9467" t="inlineStr">
        <is>
          <t>Italian</t>
        </is>
      </c>
      <c r="E9467" s="8" t="n">
        <v>46175</v>
      </c>
      <c r="F9467" t="inlineStr">
        <is>
          <t>Violations were cited in the following area(s).</t>
        </is>
      </c>
      <c r="G9467" t="inlineStr">
        <is>
          <t>04L</t>
        </is>
      </c>
      <c r="H9467" t="inlineStr">
        <is>
          <t>Evidence of mice or live mice in establishment's food or non-food areas.</t>
        </is>
      </c>
      <c r="I9467" t="inlineStr">
        <is>
          <t>Critical</t>
        </is>
      </c>
      <c r="J9467" t="n">
        <v>43</v>
      </c>
      <c r="L9467" s="9">
        <f>A9467&amp;"-"&amp;TEXT(E9467,"yyyymmdd")</f>
        <v/>
      </c>
    </row>
    <row r="9468">
      <c r="A9468" t="n">
        <v>50107462</v>
      </c>
      <c r="B9468" t="inlineStr">
        <is>
          <t>Manhattan</t>
        </is>
      </c>
      <c r="C9468" t="inlineStr">
        <is>
          <t>10003</t>
        </is>
      </c>
      <c r="D9468" t="inlineStr">
        <is>
          <t>Italian</t>
        </is>
      </c>
      <c r="E9468" s="8" t="n">
        <v>46175</v>
      </c>
      <c r="F9468" t="inlineStr">
        <is>
          <t>Violations were cited in the following area(s).</t>
        </is>
      </c>
      <c r="G9468" t="inlineStr">
        <is>
          <t>05D</t>
        </is>
      </c>
      <c r="H946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468" t="inlineStr">
        <is>
          <t>Critical</t>
        </is>
      </c>
      <c r="J9468" t="n">
        <v>43</v>
      </c>
      <c r="L9468" s="9">
        <f>A9468&amp;"-"&amp;TEXT(E9468,"yyyymmdd")</f>
        <v/>
      </c>
    </row>
    <row r="9469">
      <c r="A9469" t="n">
        <v>50107462</v>
      </c>
      <c r="B9469" t="inlineStr">
        <is>
          <t>Manhattan</t>
        </is>
      </c>
      <c r="C9469" t="inlineStr">
        <is>
          <t>10003</t>
        </is>
      </c>
      <c r="D9469" t="inlineStr">
        <is>
          <t>Italian</t>
        </is>
      </c>
      <c r="E9469" s="8" t="n">
        <v>46175</v>
      </c>
      <c r="F9469" t="inlineStr">
        <is>
          <t>Violations were cited in the following area(s).</t>
        </is>
      </c>
      <c r="G9469" t="inlineStr">
        <is>
          <t>06C</t>
        </is>
      </c>
      <c r="H946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469" t="inlineStr">
        <is>
          <t>Critical</t>
        </is>
      </c>
      <c r="J9469" t="n">
        <v>43</v>
      </c>
      <c r="L9469" s="9">
        <f>A9469&amp;"-"&amp;TEXT(E9469,"yyyymmdd")</f>
        <v/>
      </c>
    </row>
    <row r="9470">
      <c r="A9470" t="n">
        <v>50107462</v>
      </c>
      <c r="B9470" t="inlineStr">
        <is>
          <t>Manhattan</t>
        </is>
      </c>
      <c r="C9470" t="inlineStr">
        <is>
          <t>10003</t>
        </is>
      </c>
      <c r="D9470" t="inlineStr">
        <is>
          <t>Italian</t>
        </is>
      </c>
      <c r="E9470" s="8" t="n">
        <v>46175</v>
      </c>
      <c r="F9470" t="inlineStr">
        <is>
          <t>Violations were cited in the following area(s).</t>
        </is>
      </c>
      <c r="G9470" t="inlineStr">
        <is>
          <t>06F</t>
        </is>
      </c>
      <c r="H9470" t="inlineStr">
        <is>
          <t>Wiping cloths not stored clean and dry, or in a sanitizing solution, between uses.</t>
        </is>
      </c>
      <c r="I9470" t="inlineStr">
        <is>
          <t>Critical</t>
        </is>
      </c>
      <c r="J9470" t="n">
        <v>43</v>
      </c>
      <c r="L9470" s="9">
        <f>A9470&amp;"-"&amp;TEXT(E9470,"yyyymmdd")</f>
        <v/>
      </c>
    </row>
    <row r="9471">
      <c r="A9471" t="n">
        <v>50107462</v>
      </c>
      <c r="B9471" t="inlineStr">
        <is>
          <t>Manhattan</t>
        </is>
      </c>
      <c r="C9471" t="inlineStr">
        <is>
          <t>10003</t>
        </is>
      </c>
      <c r="D9471" t="inlineStr">
        <is>
          <t>Italian</t>
        </is>
      </c>
      <c r="E9471" s="8" t="n">
        <v>46175</v>
      </c>
      <c r="F9471" t="inlineStr">
        <is>
          <t>Violations were cited in the following area(s).</t>
        </is>
      </c>
      <c r="G9471" t="inlineStr">
        <is>
          <t>08A</t>
        </is>
      </c>
      <c r="H9471" t="inlineStr">
        <is>
          <t>Establishment is not free of harborage or conditions conducive to rodents, insects or other pests.</t>
        </is>
      </c>
      <c r="I9471" t="inlineStr">
        <is>
          <t>Not Critical</t>
        </is>
      </c>
      <c r="J9471" t="n">
        <v>43</v>
      </c>
      <c r="L9471" s="9">
        <f>A9471&amp;"-"&amp;TEXT(E9471,"yyyymmdd")</f>
        <v/>
      </c>
    </row>
    <row r="9472">
      <c r="A9472" t="n">
        <v>50107462</v>
      </c>
      <c r="B9472" t="inlineStr">
        <is>
          <t>Manhattan</t>
        </is>
      </c>
      <c r="C9472" t="inlineStr">
        <is>
          <t>10003</t>
        </is>
      </c>
      <c r="D9472" t="inlineStr">
        <is>
          <t>Italian</t>
        </is>
      </c>
      <c r="E9472" s="8" t="n">
        <v>46175</v>
      </c>
      <c r="F9472" t="inlineStr">
        <is>
          <t>Violations were cited in the following area(s).</t>
        </is>
      </c>
      <c r="G9472" t="inlineStr">
        <is>
          <t>10F</t>
        </is>
      </c>
      <c r="H9472" t="inlineStr">
        <is>
          <t>Non-food contact surface or equipment made of unacceptable material, not kept clean, or not properly sealed, raised, spaced or movable to allow accessibility for cleaning on all sides, above and underneath the unit.</t>
        </is>
      </c>
      <c r="I9472" t="inlineStr">
        <is>
          <t>Not Critical</t>
        </is>
      </c>
      <c r="J9472" t="n">
        <v>43</v>
      </c>
      <c r="L9472" s="9">
        <f>A9472&amp;"-"&amp;TEXT(E9472,"yyyymmdd")</f>
        <v/>
      </c>
    </row>
    <row r="9473">
      <c r="A9473" t="n">
        <v>50107810</v>
      </c>
      <c r="B9473" t="inlineStr">
        <is>
          <t>Staten Island</t>
        </is>
      </c>
      <c r="C9473" t="inlineStr">
        <is>
          <t>10305</t>
        </is>
      </c>
      <c r="D9473" t="inlineStr">
        <is>
          <t>Italian</t>
        </is>
      </c>
      <c r="E9473" s="8" t="n">
        <v>46175</v>
      </c>
      <c r="F9473" t="inlineStr">
        <is>
          <t>Violations were cited in the following area(s).</t>
        </is>
      </c>
      <c r="G9473" t="inlineStr">
        <is>
          <t>02B</t>
        </is>
      </c>
      <c r="H9473" t="inlineStr">
        <is>
          <t>Hot TCS food item not held at or above 140 °F.</t>
        </is>
      </c>
      <c r="I9473" t="inlineStr">
        <is>
          <t>Critical</t>
        </is>
      </c>
      <c r="J9473" t="n">
        <v>30</v>
      </c>
      <c r="L9473" s="9">
        <f>A9473&amp;"-"&amp;TEXT(E9473,"yyyymmdd")</f>
        <v/>
      </c>
    </row>
    <row r="9474">
      <c r="A9474" t="n">
        <v>50107810</v>
      </c>
      <c r="B9474" t="inlineStr">
        <is>
          <t>Staten Island</t>
        </is>
      </c>
      <c r="C9474" t="inlineStr">
        <is>
          <t>10305</t>
        </is>
      </c>
      <c r="D9474" t="inlineStr">
        <is>
          <t>Italian</t>
        </is>
      </c>
      <c r="E9474" s="8" t="n">
        <v>46175</v>
      </c>
      <c r="F9474" t="inlineStr">
        <is>
          <t>Violations were cited in the following area(s).</t>
        </is>
      </c>
      <c r="G9474" t="inlineStr">
        <is>
          <t>02G</t>
        </is>
      </c>
      <c r="H9474" t="inlineStr">
        <is>
          <t>Cold TCS food item held above 41 °F; smoked or processed fish held above 38 °F; intact raw eggs held above 45 °F; or reduced oxygen packaged (ROP) TCS foods held above required temperatures except during active necessary preparation.</t>
        </is>
      </c>
      <c r="I9474" t="inlineStr">
        <is>
          <t>Critical</t>
        </is>
      </c>
      <c r="J9474" t="n">
        <v>30</v>
      </c>
      <c r="L9474" s="9">
        <f>A9474&amp;"-"&amp;TEXT(E9474,"yyyymmdd")</f>
        <v/>
      </c>
    </row>
    <row r="9475">
      <c r="A9475" t="n">
        <v>50107810</v>
      </c>
      <c r="B9475" t="inlineStr">
        <is>
          <t>Staten Island</t>
        </is>
      </c>
      <c r="C9475" t="inlineStr">
        <is>
          <t>10305</t>
        </is>
      </c>
      <c r="D9475" t="inlineStr">
        <is>
          <t>Italian</t>
        </is>
      </c>
      <c r="E9475" s="8" t="n">
        <v>46175</v>
      </c>
      <c r="F9475" t="inlineStr">
        <is>
          <t>Violations were cited in the following area(s).</t>
        </is>
      </c>
      <c r="G9475" t="inlineStr">
        <is>
          <t>04A</t>
        </is>
      </c>
      <c r="H9475" t="inlineStr">
        <is>
          <t>Food Protection Certificate (FPC) not held by manager or supervisor of food operations.</t>
        </is>
      </c>
      <c r="I9475" t="inlineStr">
        <is>
          <t>Critical</t>
        </is>
      </c>
      <c r="J9475" t="n">
        <v>30</v>
      </c>
      <c r="L9475" s="9">
        <f>A9475&amp;"-"&amp;TEXT(E9475,"yyyymmdd")</f>
        <v/>
      </c>
    </row>
    <row r="9476">
      <c r="A9476" t="n">
        <v>50107810</v>
      </c>
      <c r="B9476" t="inlineStr">
        <is>
          <t>Staten Island</t>
        </is>
      </c>
      <c r="C9476" t="inlineStr">
        <is>
          <t>10305</t>
        </is>
      </c>
      <c r="D9476" t="inlineStr">
        <is>
          <t>Italian</t>
        </is>
      </c>
      <c r="E9476" s="8" t="n">
        <v>46175</v>
      </c>
      <c r="F9476" t="inlineStr">
        <is>
          <t>Violations were cited in the following area(s).</t>
        </is>
      </c>
      <c r="G9476" t="inlineStr">
        <is>
          <t>10F</t>
        </is>
      </c>
      <c r="H9476" t="inlineStr">
        <is>
          <t>Non-food contact surface or equipment made of unacceptable material, not kept clean, or not properly sealed, raised, spaced or movable to allow accessibility for cleaning on all sides, above and underneath the unit.</t>
        </is>
      </c>
      <c r="I9476" t="inlineStr">
        <is>
          <t>Not Critical</t>
        </is>
      </c>
      <c r="J9476" t="n">
        <v>30</v>
      </c>
      <c r="L9476" s="9">
        <f>A9476&amp;"-"&amp;TEXT(E9476,"yyyymmdd")</f>
        <v/>
      </c>
    </row>
    <row r="9477">
      <c r="A9477" t="n">
        <v>50112918</v>
      </c>
      <c r="B9477" t="inlineStr">
        <is>
          <t>Brooklyn</t>
        </is>
      </c>
      <c r="C9477" t="inlineStr">
        <is>
          <t>11204</t>
        </is>
      </c>
      <c r="D9477" t="inlineStr">
        <is>
          <t>Spanish</t>
        </is>
      </c>
      <c r="E9477" s="8" t="n">
        <v>46175</v>
      </c>
      <c r="F9477" t="inlineStr">
        <is>
          <t>Violations were cited in the following area(s).</t>
        </is>
      </c>
      <c r="G9477" t="inlineStr">
        <is>
          <t>02B</t>
        </is>
      </c>
      <c r="H9477" t="inlineStr">
        <is>
          <t>Hot TCS food item not held at or above 140 °F.</t>
        </is>
      </c>
      <c r="I9477" t="inlineStr">
        <is>
          <t>Critical</t>
        </is>
      </c>
      <c r="J9477" t="n">
        <v>20</v>
      </c>
      <c r="L9477" s="9">
        <f>A9477&amp;"-"&amp;TEXT(E9477,"yyyymmdd")</f>
        <v/>
      </c>
    </row>
    <row r="9478">
      <c r="A9478" t="n">
        <v>50112918</v>
      </c>
      <c r="B9478" t="inlineStr">
        <is>
          <t>Brooklyn</t>
        </is>
      </c>
      <c r="C9478" t="inlineStr">
        <is>
          <t>11204</t>
        </is>
      </c>
      <c r="D9478" t="inlineStr">
        <is>
          <t>Spanish</t>
        </is>
      </c>
      <c r="E9478" s="8" t="n">
        <v>46175</v>
      </c>
      <c r="F9478" t="inlineStr">
        <is>
          <t>Violations were cited in the following area(s).</t>
        </is>
      </c>
      <c r="G9478" t="inlineStr">
        <is>
          <t>02G</t>
        </is>
      </c>
      <c r="H9478" t="inlineStr">
        <is>
          <t>Cold TCS food item held above 41 °F; smoked or processed fish held above 38 °F; intact raw eggs held above 45 °F; or reduced oxygen packaged (ROP) TCS foods held above required temperatures except during active necessary preparation.</t>
        </is>
      </c>
      <c r="I9478" t="inlineStr">
        <is>
          <t>Critical</t>
        </is>
      </c>
      <c r="J9478" t="n">
        <v>20</v>
      </c>
      <c r="L9478" s="9">
        <f>A9478&amp;"-"&amp;TEXT(E9478,"yyyymmdd")</f>
        <v/>
      </c>
    </row>
    <row r="9479">
      <c r="A9479" t="n">
        <v>50112918</v>
      </c>
      <c r="B9479" t="inlineStr">
        <is>
          <t>Brooklyn</t>
        </is>
      </c>
      <c r="C9479" t="inlineStr">
        <is>
          <t>11204</t>
        </is>
      </c>
      <c r="D9479" t="inlineStr">
        <is>
          <t>Spanish</t>
        </is>
      </c>
      <c r="E9479" s="8" t="n">
        <v>46175</v>
      </c>
      <c r="F9479" t="inlineStr">
        <is>
          <t>Violations were cited in the following area(s).</t>
        </is>
      </c>
      <c r="G9479" t="inlineStr">
        <is>
          <t>10F</t>
        </is>
      </c>
      <c r="H9479" t="inlineStr">
        <is>
          <t>Non-food contact surface or equipment made of unacceptable material, not kept clean, or not properly sealed, raised, spaced or movable to allow accessibility for cleaning on all sides, above and underneath the unit.</t>
        </is>
      </c>
      <c r="I9479" t="inlineStr">
        <is>
          <t>Not Critical</t>
        </is>
      </c>
      <c r="J9479" t="n">
        <v>20</v>
      </c>
      <c r="L9479" s="9">
        <f>A9479&amp;"-"&amp;TEXT(E9479,"yyyymmdd")</f>
        <v/>
      </c>
    </row>
    <row r="9480">
      <c r="A9480" t="n">
        <v>50114038</v>
      </c>
      <c r="B9480" t="inlineStr">
        <is>
          <t>Manhattan</t>
        </is>
      </c>
      <c r="C9480" t="inlineStr">
        <is>
          <t>10022</t>
        </is>
      </c>
      <c r="D9480" t="inlineStr">
        <is>
          <t>Mexican</t>
        </is>
      </c>
      <c r="E9480" s="8" t="n">
        <v>46175</v>
      </c>
      <c r="F9480" t="inlineStr">
        <is>
          <t>Violations were cited in the following area(s).</t>
        </is>
      </c>
      <c r="G9480" t="inlineStr">
        <is>
          <t>06D</t>
        </is>
      </c>
      <c r="H9480" t="inlineStr">
        <is>
          <t>Food contact surface not properly washed, rinsed and sanitized after each use and following any activity when contamination may have occurred.</t>
        </is>
      </c>
      <c r="I9480" t="inlineStr">
        <is>
          <t>Critical</t>
        </is>
      </c>
      <c r="J9480" t="n">
        <v>12</v>
      </c>
      <c r="K9480" t="inlineStr">
        <is>
          <t>A</t>
        </is>
      </c>
      <c r="L9480" s="9">
        <f>A9480&amp;"-"&amp;TEXT(E9480,"yyyymmdd")</f>
        <v/>
      </c>
    </row>
    <row r="9481">
      <c r="A9481" t="n">
        <v>50114038</v>
      </c>
      <c r="B9481" t="inlineStr">
        <is>
          <t>Manhattan</t>
        </is>
      </c>
      <c r="C9481" t="inlineStr">
        <is>
          <t>10022</t>
        </is>
      </c>
      <c r="D9481" t="inlineStr">
        <is>
          <t>Mexican</t>
        </is>
      </c>
      <c r="E9481" s="8" t="n">
        <v>46175</v>
      </c>
      <c r="F9481" t="inlineStr">
        <is>
          <t>Violations were cited in the following area(s).</t>
        </is>
      </c>
      <c r="G9481" t="inlineStr">
        <is>
          <t>10G</t>
        </is>
      </c>
      <c r="H9481" t="inlineStr">
        <is>
          <t>Dishwashing and ware washing: Cleaning and sanitizing of tableware, including dishes, utensils, and equipment deficient.</t>
        </is>
      </c>
      <c r="I9481" t="inlineStr">
        <is>
          <t>Not Critical</t>
        </is>
      </c>
      <c r="J9481" t="n">
        <v>12</v>
      </c>
      <c r="K9481" t="inlineStr">
        <is>
          <t>A</t>
        </is>
      </c>
      <c r="L9481" s="9">
        <f>A9481&amp;"-"&amp;TEXT(E9481,"yyyymmdd")</f>
        <v/>
      </c>
    </row>
    <row r="9482">
      <c r="A9482" t="n">
        <v>50114038</v>
      </c>
      <c r="B9482" t="inlineStr">
        <is>
          <t>Manhattan</t>
        </is>
      </c>
      <c r="C9482" t="inlineStr">
        <is>
          <t>10022</t>
        </is>
      </c>
      <c r="D9482" t="inlineStr">
        <is>
          <t>Mexican</t>
        </is>
      </c>
      <c r="E9482" s="8" t="n">
        <v>46175</v>
      </c>
      <c r="F9482" t="inlineStr">
        <is>
          <t>Violations were cited in the following area(s).</t>
        </is>
      </c>
      <c r="G9482" t="inlineStr">
        <is>
          <t>10H</t>
        </is>
      </c>
      <c r="H9482" t="inlineStr">
        <is>
          <t>Single service article not provided. Single service article reused or not protected from contamination when transported, stored, dispensed. Drinking straws not completely enclosed in wrapper or dispensed from a sanitary device.</t>
        </is>
      </c>
      <c r="I9482" t="inlineStr">
        <is>
          <t>Not Critical</t>
        </is>
      </c>
      <c r="J9482" t="n">
        <v>12</v>
      </c>
      <c r="K9482" t="inlineStr">
        <is>
          <t>A</t>
        </is>
      </c>
      <c r="L9482" s="9">
        <f>A9482&amp;"-"&amp;TEXT(E9482,"yyyymmdd")</f>
        <v/>
      </c>
    </row>
    <row r="9483">
      <c r="A9483" t="n">
        <v>50116667</v>
      </c>
      <c r="B9483" t="inlineStr">
        <is>
          <t>Queens</t>
        </is>
      </c>
      <c r="C9483" t="inlineStr">
        <is>
          <t>11355</t>
        </is>
      </c>
      <c r="D9483" t="inlineStr">
        <is>
          <t>Chinese</t>
        </is>
      </c>
      <c r="E9483" s="8" t="n">
        <v>46175</v>
      </c>
      <c r="F9483" t="inlineStr">
        <is>
          <t>Violations were cited in the following area(s).</t>
        </is>
      </c>
      <c r="G9483" t="inlineStr">
        <is>
          <t>02G</t>
        </is>
      </c>
      <c r="H9483" t="inlineStr">
        <is>
          <t>Cold TCS food item held above 41 °F; smoked or processed fish held above 38 °F; intact raw eggs held above 45 °F; or reduced oxygen packaged (ROP) TCS foods held above required temperatures except during active necessary preparation.</t>
        </is>
      </c>
      <c r="I9483" t="inlineStr">
        <is>
          <t>Critical</t>
        </is>
      </c>
      <c r="J9483" t="n">
        <v>32</v>
      </c>
      <c r="L9483" s="9">
        <f>A9483&amp;"-"&amp;TEXT(E9483,"yyyymmdd")</f>
        <v/>
      </c>
    </row>
    <row r="9484">
      <c r="A9484" t="n">
        <v>50116667</v>
      </c>
      <c r="B9484" t="inlineStr">
        <is>
          <t>Queens</t>
        </is>
      </c>
      <c r="C9484" t="inlineStr">
        <is>
          <t>11355</t>
        </is>
      </c>
      <c r="D9484" t="inlineStr">
        <is>
          <t>Chinese</t>
        </is>
      </c>
      <c r="E9484" s="8" t="n">
        <v>46175</v>
      </c>
      <c r="F9484" t="inlineStr">
        <is>
          <t>Violations were cited in the following area(s).</t>
        </is>
      </c>
      <c r="G9484" t="inlineStr">
        <is>
          <t>02H</t>
        </is>
      </c>
      <c r="H9484" t="inlineStr">
        <is>
          <t>After cooking or removal from hot holding, TCS food not cooled by an approved method whereby the internal temperature is reduced from 140 °F to 70 °F or less within 2 hours, and from 70 °F to 41 °F or less within 4 additional hours.</t>
        </is>
      </c>
      <c r="I9484" t="inlineStr">
        <is>
          <t>Critical</t>
        </is>
      </c>
      <c r="J9484" t="n">
        <v>32</v>
      </c>
      <c r="L9484" s="9">
        <f>A9484&amp;"-"&amp;TEXT(E9484,"yyyymmdd")</f>
        <v/>
      </c>
    </row>
    <row r="9485">
      <c r="A9485" t="n">
        <v>50116667</v>
      </c>
      <c r="B9485" t="inlineStr">
        <is>
          <t>Queens</t>
        </is>
      </c>
      <c r="C9485" t="inlineStr">
        <is>
          <t>11355</t>
        </is>
      </c>
      <c r="D9485" t="inlineStr">
        <is>
          <t>Chinese</t>
        </is>
      </c>
      <c r="E9485" s="8" t="n">
        <v>46175</v>
      </c>
      <c r="F9485" t="inlineStr">
        <is>
          <t>Violations were cited in the following area(s).</t>
        </is>
      </c>
      <c r="G9485" t="inlineStr">
        <is>
          <t>04K</t>
        </is>
      </c>
      <c r="H9485" t="inlineStr">
        <is>
          <t>Evidence of rats or live rats in establishment's food or non-food areas.</t>
        </is>
      </c>
      <c r="I9485" t="inlineStr">
        <is>
          <t>Critical</t>
        </is>
      </c>
      <c r="J9485" t="n">
        <v>32</v>
      </c>
      <c r="L9485" s="9">
        <f>A9485&amp;"-"&amp;TEXT(E9485,"yyyymmdd")</f>
        <v/>
      </c>
    </row>
    <row r="9486">
      <c r="A9486" t="n">
        <v>50116667</v>
      </c>
      <c r="B9486" t="inlineStr">
        <is>
          <t>Queens</t>
        </is>
      </c>
      <c r="C9486" t="inlineStr">
        <is>
          <t>11355</t>
        </is>
      </c>
      <c r="D9486" t="inlineStr">
        <is>
          <t>Chinese</t>
        </is>
      </c>
      <c r="E9486" s="8" t="n">
        <v>46175</v>
      </c>
      <c r="F9486" t="inlineStr">
        <is>
          <t>Violations were cited in the following area(s).</t>
        </is>
      </c>
      <c r="G9486" t="inlineStr">
        <is>
          <t>04N</t>
        </is>
      </c>
      <c r="H9486" t="inlineStr">
        <is>
          <t>Filth flies or food/refuse/sewage associated with (FRSA) flies or other nuisance pests in establishment’s food and/or non-food areas. FRSA flies include house flies, blow flies, bottle flies, flesh flies, drain flies, Phorid flies and fruit flies.</t>
        </is>
      </c>
      <c r="I9486" t="inlineStr">
        <is>
          <t>Critical</t>
        </is>
      </c>
      <c r="J9486" t="n">
        <v>32</v>
      </c>
      <c r="L9486" s="9">
        <f>A9486&amp;"-"&amp;TEXT(E9486,"yyyymmdd")</f>
        <v/>
      </c>
    </row>
    <row r="9487">
      <c r="A9487" t="n">
        <v>50116667</v>
      </c>
      <c r="B9487" t="inlineStr">
        <is>
          <t>Queens</t>
        </is>
      </c>
      <c r="C9487" t="inlineStr">
        <is>
          <t>11355</t>
        </is>
      </c>
      <c r="D9487" t="inlineStr">
        <is>
          <t>Chinese</t>
        </is>
      </c>
      <c r="E9487" s="8" t="n">
        <v>46175</v>
      </c>
      <c r="F9487" t="inlineStr">
        <is>
          <t>Violations were cited in the following area(s).</t>
        </is>
      </c>
      <c r="G9487" t="inlineStr">
        <is>
          <t>08A</t>
        </is>
      </c>
      <c r="H9487" t="inlineStr">
        <is>
          <t>Establishment is not free of harborage or conditions conducive to rodents, insects or other pests.</t>
        </is>
      </c>
      <c r="I9487" t="inlineStr">
        <is>
          <t>Not Critical</t>
        </is>
      </c>
      <c r="J9487" t="n">
        <v>32</v>
      </c>
      <c r="L9487" s="9">
        <f>A9487&amp;"-"&amp;TEXT(E9487,"yyyymmdd")</f>
        <v/>
      </c>
    </row>
    <row r="9488">
      <c r="A9488" t="n">
        <v>50116667</v>
      </c>
      <c r="B9488" t="inlineStr">
        <is>
          <t>Queens</t>
        </is>
      </c>
      <c r="C9488" t="inlineStr">
        <is>
          <t>11355</t>
        </is>
      </c>
      <c r="D9488" t="inlineStr">
        <is>
          <t>Chinese</t>
        </is>
      </c>
      <c r="E9488" s="8" t="n">
        <v>46175</v>
      </c>
      <c r="F9488" t="inlineStr">
        <is>
          <t>Violations were cited in the following area(s).</t>
        </is>
      </c>
      <c r="G9488" t="inlineStr">
        <is>
          <t>10F</t>
        </is>
      </c>
      <c r="H9488" t="inlineStr">
        <is>
          <t>Non-food contact surface or equipment made of unacceptable material, not kept clean, or not properly sealed, raised, spaced or movable to allow accessibility for cleaning on all sides, above and underneath the unit.</t>
        </is>
      </c>
      <c r="I9488" t="inlineStr">
        <is>
          <t>Not Critical</t>
        </is>
      </c>
      <c r="J9488" t="n">
        <v>32</v>
      </c>
      <c r="L9488" s="9">
        <f>A9488&amp;"-"&amp;TEXT(E9488,"yyyymmdd")</f>
        <v/>
      </c>
    </row>
    <row r="9489">
      <c r="A9489" t="n">
        <v>50116667</v>
      </c>
      <c r="B9489" t="inlineStr">
        <is>
          <t>Queens</t>
        </is>
      </c>
      <c r="C9489" t="inlineStr">
        <is>
          <t>11355</t>
        </is>
      </c>
      <c r="D9489" t="inlineStr">
        <is>
          <t>Chinese</t>
        </is>
      </c>
      <c r="E9489" s="8" t="n">
        <v>46175</v>
      </c>
      <c r="F9489" t="inlineStr">
        <is>
          <t>Violations were cited in the following area(s).</t>
        </is>
      </c>
      <c r="G9489" t="inlineStr">
        <is>
          <t>28-06</t>
        </is>
      </c>
      <c r="H9489" t="inlineStr">
        <is>
          <t>Contract with a pest management professional not in place. Record of extermination activities not kept on premises.</t>
        </is>
      </c>
      <c r="I9489" t="inlineStr">
        <is>
          <t>Not Critical</t>
        </is>
      </c>
      <c r="J9489" t="n">
        <v>32</v>
      </c>
      <c r="L9489" s="9">
        <f>A9489&amp;"-"&amp;TEXT(E9489,"yyyymmdd")</f>
        <v/>
      </c>
    </row>
    <row r="9490">
      <c r="A9490" t="n">
        <v>50118063</v>
      </c>
      <c r="B9490" t="inlineStr">
        <is>
          <t>Queens</t>
        </is>
      </c>
      <c r="C9490" t="inlineStr">
        <is>
          <t>11416</t>
        </is>
      </c>
      <c r="D9490" t="inlineStr">
        <is>
          <t>Pizza</t>
        </is>
      </c>
      <c r="E9490" s="8" t="n">
        <v>46175</v>
      </c>
      <c r="F9490" t="inlineStr">
        <is>
          <t>Violations were cited in the following area(s).</t>
        </is>
      </c>
      <c r="G9490" t="inlineStr">
        <is>
          <t>02B</t>
        </is>
      </c>
      <c r="H9490" t="inlineStr">
        <is>
          <t>Hot TCS food item not held at or above 140 °F.</t>
        </is>
      </c>
      <c r="I9490" t="inlineStr">
        <is>
          <t>Critical</t>
        </is>
      </c>
      <c r="J9490" t="n">
        <v>35</v>
      </c>
      <c r="L9490" s="9">
        <f>A9490&amp;"-"&amp;TEXT(E9490,"yyyymmdd")</f>
        <v/>
      </c>
    </row>
    <row r="9491">
      <c r="A9491" t="n">
        <v>50118063</v>
      </c>
      <c r="B9491" t="inlineStr">
        <is>
          <t>Queens</t>
        </is>
      </c>
      <c r="C9491" t="inlineStr">
        <is>
          <t>11416</t>
        </is>
      </c>
      <c r="D9491" t="inlineStr">
        <is>
          <t>Pizza</t>
        </is>
      </c>
      <c r="E9491" s="8" t="n">
        <v>46175</v>
      </c>
      <c r="F9491" t="inlineStr">
        <is>
          <t>Violations were cited in the following area(s).</t>
        </is>
      </c>
      <c r="G9491" t="inlineStr">
        <is>
          <t>04J</t>
        </is>
      </c>
      <c r="H9491" t="inlineStr">
        <is>
          <t>Properly scaled and calibrated thermometer or thermocouple not provided or not readily accessible in food preparation and hot/cold holding areas to measure temperatures of TCS foods during cooking, cooling, reheating, and holding.</t>
        </is>
      </c>
      <c r="I9491" t="inlineStr">
        <is>
          <t>Critical</t>
        </is>
      </c>
      <c r="J9491" t="n">
        <v>35</v>
      </c>
      <c r="L9491" s="9">
        <f>A9491&amp;"-"&amp;TEXT(E9491,"yyyymmdd")</f>
        <v/>
      </c>
    </row>
    <row r="9492">
      <c r="A9492" t="n">
        <v>50118063</v>
      </c>
      <c r="B9492" t="inlineStr">
        <is>
          <t>Queens</t>
        </is>
      </c>
      <c r="C9492" t="inlineStr">
        <is>
          <t>11416</t>
        </is>
      </c>
      <c r="D9492" t="inlineStr">
        <is>
          <t>Pizza</t>
        </is>
      </c>
      <c r="E9492" s="8" t="n">
        <v>46175</v>
      </c>
      <c r="F9492" t="inlineStr">
        <is>
          <t>Violations were cited in the following area(s).</t>
        </is>
      </c>
      <c r="G9492" t="inlineStr">
        <is>
          <t>04M</t>
        </is>
      </c>
      <c r="H9492" t="inlineStr">
        <is>
          <t>Live roaches in facility's food or non-food area.</t>
        </is>
      </c>
      <c r="I9492" t="inlineStr">
        <is>
          <t>Critical</t>
        </is>
      </c>
      <c r="J9492" t="n">
        <v>35</v>
      </c>
      <c r="L9492" s="9">
        <f>A9492&amp;"-"&amp;TEXT(E9492,"yyyymmdd")</f>
        <v/>
      </c>
    </row>
    <row r="9493">
      <c r="A9493" t="n">
        <v>50118063</v>
      </c>
      <c r="B9493" t="inlineStr">
        <is>
          <t>Queens</t>
        </is>
      </c>
      <c r="C9493" t="inlineStr">
        <is>
          <t>11416</t>
        </is>
      </c>
      <c r="D9493" t="inlineStr">
        <is>
          <t>Pizza</t>
        </is>
      </c>
      <c r="E9493" s="8" t="n">
        <v>46175</v>
      </c>
      <c r="F9493" t="inlineStr">
        <is>
          <t>Violations were cited in the following area(s).</t>
        </is>
      </c>
      <c r="G9493" t="inlineStr">
        <is>
          <t>05D</t>
        </is>
      </c>
      <c r="H949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493" t="inlineStr">
        <is>
          <t>Critical</t>
        </is>
      </c>
      <c r="J9493" t="n">
        <v>35</v>
      </c>
      <c r="L9493" s="9">
        <f>A9493&amp;"-"&amp;TEXT(E9493,"yyyymmdd")</f>
        <v/>
      </c>
    </row>
    <row r="9494">
      <c r="A9494" t="n">
        <v>50118063</v>
      </c>
      <c r="B9494" t="inlineStr">
        <is>
          <t>Queens</t>
        </is>
      </c>
      <c r="C9494" t="inlineStr">
        <is>
          <t>11416</t>
        </is>
      </c>
      <c r="D9494" t="inlineStr">
        <is>
          <t>Pizza</t>
        </is>
      </c>
      <c r="E9494" s="8" t="n">
        <v>46175</v>
      </c>
      <c r="F9494" t="inlineStr">
        <is>
          <t>Violations were cited in the following area(s).</t>
        </is>
      </c>
      <c r="G9494" t="inlineStr">
        <is>
          <t>08A</t>
        </is>
      </c>
      <c r="H9494" t="inlineStr">
        <is>
          <t>Establishment is not free of harborage or conditions conducive to rodents, insects or other pests.</t>
        </is>
      </c>
      <c r="I9494" t="inlineStr">
        <is>
          <t>Not Critical</t>
        </is>
      </c>
      <c r="J9494" t="n">
        <v>35</v>
      </c>
      <c r="L9494" s="9">
        <f>A9494&amp;"-"&amp;TEXT(E9494,"yyyymmdd")</f>
        <v/>
      </c>
    </row>
    <row r="9495">
      <c r="A9495" t="n">
        <v>50118063</v>
      </c>
      <c r="B9495" t="inlineStr">
        <is>
          <t>Queens</t>
        </is>
      </c>
      <c r="C9495" t="inlineStr">
        <is>
          <t>11416</t>
        </is>
      </c>
      <c r="D9495" t="inlineStr">
        <is>
          <t>Pizza</t>
        </is>
      </c>
      <c r="E9495" s="8" t="n">
        <v>46175</v>
      </c>
      <c r="F9495" t="inlineStr">
        <is>
          <t>Violations were cited in the following area(s).</t>
        </is>
      </c>
      <c r="G9495" t="inlineStr">
        <is>
          <t>10F</t>
        </is>
      </c>
      <c r="H9495" t="inlineStr">
        <is>
          <t>Non-food contact surface or equipment made of unacceptable material, not kept clean, or not properly sealed, raised, spaced or movable to allow accessibility for cleaning on all sides, above and underneath the unit.</t>
        </is>
      </c>
      <c r="I9495" t="inlineStr">
        <is>
          <t>Not Critical</t>
        </is>
      </c>
      <c r="J9495" t="n">
        <v>35</v>
      </c>
      <c r="L9495" s="9">
        <f>A9495&amp;"-"&amp;TEXT(E9495,"yyyymmdd")</f>
        <v/>
      </c>
    </row>
    <row r="9496">
      <c r="A9496" t="n">
        <v>50120438</v>
      </c>
      <c r="B9496" t="inlineStr">
        <is>
          <t>Manhattan</t>
        </is>
      </c>
      <c r="C9496" t="inlineStr">
        <is>
          <t>10022</t>
        </is>
      </c>
      <c r="D9496" t="inlineStr">
        <is>
          <t>Korean</t>
        </is>
      </c>
      <c r="E9496" s="8" t="n">
        <v>46175</v>
      </c>
      <c r="F9496" t="inlineStr">
        <is>
          <t>Violations were cited in the following area(s).</t>
        </is>
      </c>
      <c r="G9496" t="inlineStr">
        <is>
          <t>02G</t>
        </is>
      </c>
      <c r="H9496" t="inlineStr">
        <is>
          <t>Cold TCS food item held above 41 °F; smoked or processed fish held above 38 °F; intact raw eggs held above 45 °F; or reduced oxygen packaged (ROP) TCS foods held above required temperatures except during active necessary preparation.</t>
        </is>
      </c>
      <c r="I9496" t="inlineStr">
        <is>
          <t>Critical</t>
        </is>
      </c>
      <c r="J9496" t="n">
        <v>12</v>
      </c>
      <c r="K9496" t="inlineStr">
        <is>
          <t>A</t>
        </is>
      </c>
      <c r="L9496" s="9">
        <f>A9496&amp;"-"&amp;TEXT(E9496,"yyyymmdd")</f>
        <v/>
      </c>
    </row>
    <row r="9497">
      <c r="A9497" t="n">
        <v>50120438</v>
      </c>
      <c r="B9497" t="inlineStr">
        <is>
          <t>Manhattan</t>
        </is>
      </c>
      <c r="C9497" t="inlineStr">
        <is>
          <t>10022</t>
        </is>
      </c>
      <c r="D9497" t="inlineStr">
        <is>
          <t>Korean</t>
        </is>
      </c>
      <c r="E9497" s="8" t="n">
        <v>46175</v>
      </c>
      <c r="F9497" t="inlineStr">
        <is>
          <t>Violations were cited in the following area(s).</t>
        </is>
      </c>
      <c r="G9497" t="inlineStr">
        <is>
          <t>10B</t>
        </is>
      </c>
      <c r="H9497" t="inlineStr">
        <is>
          <t>Anti-siphonage or back-flow prevention device not provided where required; equipment or floor not properly drained; sewage disposal system in disrepair or not functioning properly. Condensation or liquid waste improperly disposed of.</t>
        </is>
      </c>
      <c r="I9497" t="inlineStr">
        <is>
          <t>Not Critical</t>
        </is>
      </c>
      <c r="J9497" t="n">
        <v>12</v>
      </c>
      <c r="K9497" t="inlineStr">
        <is>
          <t>A</t>
        </is>
      </c>
      <c r="L9497" s="9">
        <f>A9497&amp;"-"&amp;TEXT(E9497,"yyyymmdd")</f>
        <v/>
      </c>
    </row>
    <row r="9498">
      <c r="A9498" t="n">
        <v>50120438</v>
      </c>
      <c r="B9498" t="inlineStr">
        <is>
          <t>Manhattan</t>
        </is>
      </c>
      <c r="C9498" t="inlineStr">
        <is>
          <t>10022</t>
        </is>
      </c>
      <c r="D9498" t="inlineStr">
        <is>
          <t>Korean</t>
        </is>
      </c>
      <c r="E9498" s="8" t="n">
        <v>46175</v>
      </c>
      <c r="F9498" t="inlineStr">
        <is>
          <t>Violations were cited in the following area(s).</t>
        </is>
      </c>
      <c r="G9498" t="inlineStr">
        <is>
          <t>10F</t>
        </is>
      </c>
      <c r="H9498" t="inlineStr">
        <is>
          <t>Non-food contact surface or equipment made of unacceptable material, not kept clean, or not properly sealed, raised, spaced or movable to allow accessibility for cleaning on all sides, above and underneath the unit.</t>
        </is>
      </c>
      <c r="I9498" t="inlineStr">
        <is>
          <t>Not Critical</t>
        </is>
      </c>
      <c r="J9498" t="n">
        <v>12</v>
      </c>
      <c r="K9498" t="inlineStr">
        <is>
          <t>A</t>
        </is>
      </c>
      <c r="L9498" s="9">
        <f>A9498&amp;"-"&amp;TEXT(E9498,"yyyymmdd")</f>
        <v/>
      </c>
    </row>
    <row r="9499">
      <c r="A9499" t="n">
        <v>50121714</v>
      </c>
      <c r="B9499" t="inlineStr">
        <is>
          <t>Manhattan</t>
        </is>
      </c>
      <c r="C9499" t="inlineStr">
        <is>
          <t>10003</t>
        </is>
      </c>
      <c r="D9499" t="inlineStr">
        <is>
          <t>Bottled Beverages</t>
        </is>
      </c>
      <c r="E9499" s="8" t="n">
        <v>46175</v>
      </c>
      <c r="F9499" t="inlineStr">
        <is>
          <t>Violations were cited in the following area(s).</t>
        </is>
      </c>
      <c r="G9499" t="inlineStr">
        <is>
          <t>08B</t>
        </is>
      </c>
      <c r="H9499"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9499" t="inlineStr">
        <is>
          <t>Not Critical</t>
        </is>
      </c>
      <c r="J9499" t="n">
        <v>6</v>
      </c>
      <c r="K9499" t="inlineStr">
        <is>
          <t>A</t>
        </is>
      </c>
      <c r="L9499" s="9">
        <f>A9499&amp;"-"&amp;TEXT(E9499,"yyyymmdd")</f>
        <v/>
      </c>
    </row>
    <row r="9500">
      <c r="A9500" t="n">
        <v>50121714</v>
      </c>
      <c r="B9500" t="inlineStr">
        <is>
          <t>Manhattan</t>
        </is>
      </c>
      <c r="C9500" t="inlineStr">
        <is>
          <t>10003</t>
        </is>
      </c>
      <c r="D9500" t="inlineStr">
        <is>
          <t>Bottled Beverages</t>
        </is>
      </c>
      <c r="E9500" s="8" t="n">
        <v>46175</v>
      </c>
      <c r="F9500" t="inlineStr">
        <is>
          <t>Violations were cited in the following area(s).</t>
        </is>
      </c>
      <c r="G9500" t="inlineStr">
        <is>
          <t>10B</t>
        </is>
      </c>
      <c r="H9500" t="inlineStr">
        <is>
          <t>Anti-siphonage or back-flow prevention device not provided where required; equipment or floor not properly drained; sewage disposal system in disrepair or not functioning properly. Condensation or liquid waste improperly disposed of.</t>
        </is>
      </c>
      <c r="I9500" t="inlineStr">
        <is>
          <t>Not Critical</t>
        </is>
      </c>
      <c r="J9500" t="n">
        <v>6</v>
      </c>
      <c r="K9500" t="inlineStr">
        <is>
          <t>A</t>
        </is>
      </c>
      <c r="L9500" s="9">
        <f>A9500&amp;"-"&amp;TEXT(E9500,"yyyymmdd")</f>
        <v/>
      </c>
    </row>
    <row r="9501">
      <c r="A9501" t="n">
        <v>50121714</v>
      </c>
      <c r="B9501" t="inlineStr">
        <is>
          <t>Manhattan</t>
        </is>
      </c>
      <c r="C9501" t="inlineStr">
        <is>
          <t>10003</t>
        </is>
      </c>
      <c r="D9501" t="inlineStr">
        <is>
          <t>Bottled Beverages</t>
        </is>
      </c>
      <c r="E9501" s="8" t="n">
        <v>46175</v>
      </c>
      <c r="F9501" t="inlineStr">
        <is>
          <t>Violations were cited in the following area(s).</t>
        </is>
      </c>
      <c r="G9501" t="inlineStr">
        <is>
          <t>10F</t>
        </is>
      </c>
      <c r="H9501" t="inlineStr">
        <is>
          <t>Non-food contact surface or equipment made of unacceptable material, not kept clean, or not properly sealed, raised, spaced or movable to allow accessibility for cleaning on all sides, above and underneath the unit.</t>
        </is>
      </c>
      <c r="I9501" t="inlineStr">
        <is>
          <t>Not Critical</t>
        </is>
      </c>
      <c r="J9501" t="n">
        <v>6</v>
      </c>
      <c r="K9501" t="inlineStr">
        <is>
          <t>A</t>
        </is>
      </c>
      <c r="L9501" s="9">
        <f>A9501&amp;"-"&amp;TEXT(E9501,"yyyymmdd")</f>
        <v/>
      </c>
    </row>
    <row r="9502">
      <c r="A9502" t="n">
        <v>50125008</v>
      </c>
      <c r="B9502" t="inlineStr">
        <is>
          <t>Manhattan</t>
        </is>
      </c>
      <c r="C9502" t="inlineStr">
        <is>
          <t>10004</t>
        </is>
      </c>
      <c r="D9502" t="inlineStr">
        <is>
          <t>Juice, Smoothies, Fruit Salads</t>
        </is>
      </c>
      <c r="E9502" s="8" t="n">
        <v>46175</v>
      </c>
      <c r="F9502" t="inlineStr">
        <is>
          <t>Violations were cited in the following area(s).</t>
        </is>
      </c>
      <c r="G9502" t="inlineStr">
        <is>
          <t>06F</t>
        </is>
      </c>
      <c r="H9502" t="inlineStr">
        <is>
          <t>Wiping cloths not stored clean and dry, or in a sanitizing solution, between uses.</t>
        </is>
      </c>
      <c r="I9502" t="inlineStr">
        <is>
          <t>Critical</t>
        </is>
      </c>
      <c r="J9502" t="n">
        <v>5</v>
      </c>
      <c r="K9502" t="inlineStr">
        <is>
          <t>A</t>
        </is>
      </c>
      <c r="L9502" s="9">
        <f>A9502&amp;"-"&amp;TEXT(E9502,"yyyymmdd")</f>
        <v/>
      </c>
    </row>
    <row r="9503">
      <c r="A9503" t="n">
        <v>50127773</v>
      </c>
      <c r="B9503" t="inlineStr">
        <is>
          <t>Manhattan</t>
        </is>
      </c>
      <c r="C9503" t="inlineStr">
        <is>
          <t>10017</t>
        </is>
      </c>
      <c r="D9503" t="inlineStr">
        <is>
          <t>American</t>
        </is>
      </c>
      <c r="E9503" s="8" t="n">
        <v>46175</v>
      </c>
      <c r="F9503" t="inlineStr">
        <is>
          <t>Violations were cited in the following area(s).</t>
        </is>
      </c>
      <c r="G9503" t="inlineStr">
        <is>
          <t>10F</t>
        </is>
      </c>
      <c r="H9503" t="inlineStr">
        <is>
          <t>Non-food contact surface or equipment made of unacceptable material, not kept clean, or not properly sealed, raised, spaced or movable to allow accessibility for cleaning on all sides, above and underneath the unit.</t>
        </is>
      </c>
      <c r="I9503" t="inlineStr">
        <is>
          <t>Not Critical</t>
        </is>
      </c>
      <c r="J9503" t="n">
        <v>9</v>
      </c>
      <c r="K9503" t="inlineStr">
        <is>
          <t>A</t>
        </is>
      </c>
      <c r="L9503" s="9">
        <f>A9503&amp;"-"&amp;TEXT(E9503,"yyyymmdd")</f>
        <v/>
      </c>
    </row>
    <row r="9504">
      <c r="A9504" t="n">
        <v>50127773</v>
      </c>
      <c r="B9504" t="inlineStr">
        <is>
          <t>Manhattan</t>
        </is>
      </c>
      <c r="C9504" t="inlineStr">
        <is>
          <t>10017</t>
        </is>
      </c>
      <c r="D9504" t="inlineStr">
        <is>
          <t>American</t>
        </is>
      </c>
      <c r="E9504" s="8" t="n">
        <v>46175</v>
      </c>
      <c r="F9504" t="inlineStr">
        <is>
          <t>Violations were cited in the following area(s).</t>
        </is>
      </c>
      <c r="G9504" t="inlineStr">
        <is>
          <t>10G</t>
        </is>
      </c>
      <c r="H9504" t="inlineStr">
        <is>
          <t>Dishwashing and ware washing: Cleaning and sanitizing of tableware, including dishes, utensils, and equipment deficient.</t>
        </is>
      </c>
      <c r="I9504" t="inlineStr">
        <is>
          <t>Not Critical</t>
        </is>
      </c>
      <c r="J9504" t="n">
        <v>9</v>
      </c>
      <c r="K9504" t="inlineStr">
        <is>
          <t>A</t>
        </is>
      </c>
      <c r="L9504" s="9">
        <f>A9504&amp;"-"&amp;TEXT(E9504,"yyyymmdd")</f>
        <v/>
      </c>
    </row>
    <row r="9505">
      <c r="A9505" t="n">
        <v>50128911</v>
      </c>
      <c r="B9505" t="inlineStr">
        <is>
          <t>Manhattan</t>
        </is>
      </c>
      <c r="C9505" t="inlineStr">
        <is>
          <t>10002</t>
        </is>
      </c>
      <c r="D9505" t="inlineStr">
        <is>
          <t>Bakery Products/Desserts</t>
        </is>
      </c>
      <c r="E9505" s="8" t="n">
        <v>46175</v>
      </c>
      <c r="F9505" t="inlineStr">
        <is>
          <t>Violations were cited in the following area(s).</t>
        </is>
      </c>
      <c r="G9505" t="inlineStr">
        <is>
          <t>06D</t>
        </is>
      </c>
      <c r="H9505" t="inlineStr">
        <is>
          <t>Food contact surface not properly washed, rinsed and sanitized after each use and following any activity when contamination may have occurred.</t>
        </is>
      </c>
      <c r="I9505" t="inlineStr">
        <is>
          <t>Critical</t>
        </is>
      </c>
      <c r="J9505" t="n">
        <v>11</v>
      </c>
      <c r="K9505" t="inlineStr">
        <is>
          <t>A</t>
        </is>
      </c>
      <c r="L9505" s="9">
        <f>A9505&amp;"-"&amp;TEXT(E9505,"yyyymmdd")</f>
        <v/>
      </c>
    </row>
    <row r="9506">
      <c r="A9506" t="n">
        <v>50128911</v>
      </c>
      <c r="B9506" t="inlineStr">
        <is>
          <t>Manhattan</t>
        </is>
      </c>
      <c r="C9506" t="inlineStr">
        <is>
          <t>10002</t>
        </is>
      </c>
      <c r="D9506" t="inlineStr">
        <is>
          <t>Bakery Products/Desserts</t>
        </is>
      </c>
      <c r="E9506" s="8" t="n">
        <v>46175</v>
      </c>
      <c r="F9506" t="inlineStr">
        <is>
          <t>Violations were cited in the following area(s).</t>
        </is>
      </c>
      <c r="G9506" t="inlineStr">
        <is>
          <t>09C</t>
        </is>
      </c>
      <c r="H9506" t="inlineStr">
        <is>
          <t>Design, construction, materials used or maintenance of food contact surface improper. Surface not easily cleanable, sanitized and maintained.</t>
        </is>
      </c>
      <c r="I9506" t="inlineStr">
        <is>
          <t>Not Critical</t>
        </is>
      </c>
      <c r="J9506" t="n">
        <v>11</v>
      </c>
      <c r="K9506" t="inlineStr">
        <is>
          <t>A</t>
        </is>
      </c>
      <c r="L9506" s="9">
        <f>A9506&amp;"-"&amp;TEXT(E9506,"yyyymmdd")</f>
        <v/>
      </c>
    </row>
    <row r="9507">
      <c r="A9507" t="n">
        <v>50128911</v>
      </c>
      <c r="B9507" t="inlineStr">
        <is>
          <t>Manhattan</t>
        </is>
      </c>
      <c r="C9507" t="inlineStr">
        <is>
          <t>10002</t>
        </is>
      </c>
      <c r="D9507" t="inlineStr">
        <is>
          <t>Bakery Products/Desserts</t>
        </is>
      </c>
      <c r="E9507" s="8" t="n">
        <v>46175</v>
      </c>
      <c r="F9507" t="inlineStr">
        <is>
          <t>Violations were cited in the following area(s).</t>
        </is>
      </c>
      <c r="G9507" t="inlineStr">
        <is>
          <t>10F</t>
        </is>
      </c>
      <c r="H9507" t="inlineStr">
        <is>
          <t>Non-food contact surface or equipment made of unacceptable material, not kept clean, or not properly sealed, raised, spaced or movable to allow accessibility for cleaning on all sides, above and underneath the unit.</t>
        </is>
      </c>
      <c r="I9507" t="inlineStr">
        <is>
          <t>Not Critical</t>
        </is>
      </c>
      <c r="J9507" t="n">
        <v>11</v>
      </c>
      <c r="K9507" t="inlineStr">
        <is>
          <t>A</t>
        </is>
      </c>
      <c r="L9507" s="9">
        <f>A9507&amp;"-"&amp;TEXT(E9507,"yyyymmdd")</f>
        <v/>
      </c>
    </row>
    <row r="9508">
      <c r="A9508" t="n">
        <v>50128911</v>
      </c>
      <c r="B9508" t="inlineStr">
        <is>
          <t>Manhattan</t>
        </is>
      </c>
      <c r="C9508" t="inlineStr">
        <is>
          <t>10002</t>
        </is>
      </c>
      <c r="D9508" t="inlineStr">
        <is>
          <t>Bakery Products/Desserts</t>
        </is>
      </c>
      <c r="E9508" s="8" t="n">
        <v>46175</v>
      </c>
      <c r="F9508" t="inlineStr">
        <is>
          <t>Violations were cited in the following area(s).</t>
        </is>
      </c>
      <c r="G9508" t="inlineStr">
        <is>
          <t>28-05</t>
        </is>
      </c>
      <c r="H9508" t="inlineStr">
        <is>
          <t>Food adulterated or misbranded. Adulterated or misbranded food possessed, being manufactured, produced, packed, sold, offered for sale, delivered or given away</t>
        </is>
      </c>
      <c r="I9508" t="inlineStr">
        <is>
          <t>Not Critical</t>
        </is>
      </c>
      <c r="J9508" t="n">
        <v>11</v>
      </c>
      <c r="K9508" t="inlineStr">
        <is>
          <t>A</t>
        </is>
      </c>
      <c r="L9508" s="9">
        <f>A9508&amp;"-"&amp;TEXT(E9508,"yyyymmdd")</f>
        <v/>
      </c>
    </row>
    <row r="9509">
      <c r="A9509" t="n">
        <v>50129680</v>
      </c>
      <c r="B9509" t="inlineStr">
        <is>
          <t>Staten Island</t>
        </is>
      </c>
      <c r="C9509" t="inlineStr">
        <is>
          <t>10305</t>
        </is>
      </c>
      <c r="D9509" t="inlineStr">
        <is>
          <t>Middle Eastern</t>
        </is>
      </c>
      <c r="E9509" s="8" t="n">
        <v>46175</v>
      </c>
      <c r="F9509" t="inlineStr">
        <is>
          <t>Violations were cited in the following area(s).</t>
        </is>
      </c>
      <c r="G9509" t="inlineStr">
        <is>
          <t>02B</t>
        </is>
      </c>
      <c r="H9509" t="inlineStr">
        <is>
          <t>Hot TCS food item not held at or above 140 °F.</t>
        </is>
      </c>
      <c r="I9509" t="inlineStr">
        <is>
          <t>Critical</t>
        </is>
      </c>
      <c r="J9509" t="n">
        <v>23</v>
      </c>
      <c r="L9509" s="9">
        <f>A9509&amp;"-"&amp;TEXT(E9509,"yyyymmdd")</f>
        <v/>
      </c>
    </row>
    <row r="9510">
      <c r="A9510" t="n">
        <v>50129680</v>
      </c>
      <c r="B9510" t="inlineStr">
        <is>
          <t>Staten Island</t>
        </is>
      </c>
      <c r="C9510" t="inlineStr">
        <is>
          <t>10305</t>
        </is>
      </c>
      <c r="D9510" t="inlineStr">
        <is>
          <t>Middle Eastern</t>
        </is>
      </c>
      <c r="E9510" s="8" t="n">
        <v>46175</v>
      </c>
      <c r="F9510" t="inlineStr">
        <is>
          <t>Violations were cited in the following area(s).</t>
        </is>
      </c>
      <c r="G9510" t="inlineStr">
        <is>
          <t>06C</t>
        </is>
      </c>
      <c r="H951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510" t="inlineStr">
        <is>
          <t>Critical</t>
        </is>
      </c>
      <c r="J9510" t="n">
        <v>23</v>
      </c>
      <c r="L9510" s="9">
        <f>A9510&amp;"-"&amp;TEXT(E9510,"yyyymmdd")</f>
        <v/>
      </c>
    </row>
    <row r="9511">
      <c r="A9511" t="n">
        <v>50129680</v>
      </c>
      <c r="B9511" t="inlineStr">
        <is>
          <t>Staten Island</t>
        </is>
      </c>
      <c r="C9511" t="inlineStr">
        <is>
          <t>10305</t>
        </is>
      </c>
      <c r="D9511" t="inlineStr">
        <is>
          <t>Middle Eastern</t>
        </is>
      </c>
      <c r="E9511" s="8" t="n">
        <v>46175</v>
      </c>
      <c r="F9511" t="inlineStr">
        <is>
          <t>Violations were cited in the following area(s).</t>
        </is>
      </c>
      <c r="G9511" t="inlineStr">
        <is>
          <t>06F</t>
        </is>
      </c>
      <c r="H9511" t="inlineStr">
        <is>
          <t>Wiping cloths not stored clean and dry, or in a sanitizing solution, between uses.</t>
        </is>
      </c>
      <c r="I9511" t="inlineStr">
        <is>
          <t>Critical</t>
        </is>
      </c>
      <c r="J9511" t="n">
        <v>23</v>
      </c>
      <c r="L9511" s="9">
        <f>A9511&amp;"-"&amp;TEXT(E9511,"yyyymmdd")</f>
        <v/>
      </c>
    </row>
    <row r="9512">
      <c r="A9512" t="n">
        <v>50129680</v>
      </c>
      <c r="B9512" t="inlineStr">
        <is>
          <t>Staten Island</t>
        </is>
      </c>
      <c r="C9512" t="inlineStr">
        <is>
          <t>10305</t>
        </is>
      </c>
      <c r="D9512" t="inlineStr">
        <is>
          <t>Middle Eastern</t>
        </is>
      </c>
      <c r="E9512" s="8" t="n">
        <v>46175</v>
      </c>
      <c r="F9512" t="inlineStr">
        <is>
          <t>Violations were cited in the following area(s).</t>
        </is>
      </c>
      <c r="G9512" t="inlineStr">
        <is>
          <t>10G</t>
        </is>
      </c>
      <c r="H9512" t="inlineStr">
        <is>
          <t>Dishwashing and ware washing: Cleaning and sanitizing of tableware, including dishes, utensils, and equipment deficient.</t>
        </is>
      </c>
      <c r="I9512" t="inlineStr">
        <is>
          <t>Not Critical</t>
        </is>
      </c>
      <c r="J9512" t="n">
        <v>23</v>
      </c>
      <c r="L9512" s="9">
        <f>A9512&amp;"-"&amp;TEXT(E9512,"yyyymmdd")</f>
        <v/>
      </c>
    </row>
    <row r="9513">
      <c r="A9513" t="n">
        <v>50130387</v>
      </c>
      <c r="B9513" t="inlineStr">
        <is>
          <t>Queens</t>
        </is>
      </c>
      <c r="C9513" t="inlineStr">
        <is>
          <t>11361</t>
        </is>
      </c>
      <c r="D9513" t="inlineStr">
        <is>
          <t>Sandwiches</t>
        </is>
      </c>
      <c r="E9513" s="8" t="n">
        <v>46175</v>
      </c>
      <c r="F9513" t="inlineStr">
        <is>
          <t>Violations were cited in the following area(s).</t>
        </is>
      </c>
      <c r="G9513" t="inlineStr">
        <is>
          <t>04L</t>
        </is>
      </c>
      <c r="H9513" t="inlineStr">
        <is>
          <t>Evidence of mice or live mice in establishment's food or non-food areas.</t>
        </is>
      </c>
      <c r="I9513" t="inlineStr">
        <is>
          <t>Critical</t>
        </is>
      </c>
      <c r="J9513" t="n">
        <v>25</v>
      </c>
      <c r="L9513" s="9">
        <f>A9513&amp;"-"&amp;TEXT(E9513,"yyyymmdd")</f>
        <v/>
      </c>
    </row>
    <row r="9514">
      <c r="A9514" t="n">
        <v>50130387</v>
      </c>
      <c r="B9514" t="inlineStr">
        <is>
          <t>Queens</t>
        </is>
      </c>
      <c r="C9514" t="inlineStr">
        <is>
          <t>11361</t>
        </is>
      </c>
      <c r="D9514" t="inlineStr">
        <is>
          <t>Sandwiches</t>
        </is>
      </c>
      <c r="E9514" s="8" t="n">
        <v>46175</v>
      </c>
      <c r="F9514" t="inlineStr">
        <is>
          <t>Violations were cited in the following area(s).</t>
        </is>
      </c>
      <c r="G9514" t="inlineStr">
        <is>
          <t>06C</t>
        </is>
      </c>
      <c r="H951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514" t="inlineStr">
        <is>
          <t>Critical</t>
        </is>
      </c>
      <c r="J9514" t="n">
        <v>25</v>
      </c>
      <c r="L9514" s="9">
        <f>A9514&amp;"-"&amp;TEXT(E9514,"yyyymmdd")</f>
        <v/>
      </c>
    </row>
    <row r="9515">
      <c r="A9515" t="n">
        <v>50130387</v>
      </c>
      <c r="B9515" t="inlineStr">
        <is>
          <t>Queens</t>
        </is>
      </c>
      <c r="C9515" t="inlineStr">
        <is>
          <t>11361</t>
        </is>
      </c>
      <c r="D9515" t="inlineStr">
        <is>
          <t>Sandwiches</t>
        </is>
      </c>
      <c r="E9515" s="8" t="n">
        <v>46175</v>
      </c>
      <c r="F9515" t="inlineStr">
        <is>
          <t>Violations were cited in the following area(s).</t>
        </is>
      </c>
      <c r="G9515" t="inlineStr">
        <is>
          <t>06F</t>
        </is>
      </c>
      <c r="H9515" t="inlineStr">
        <is>
          <t>Wiping cloths not stored clean and dry, or in a sanitizing solution, between uses.</t>
        </is>
      </c>
      <c r="I9515" t="inlineStr">
        <is>
          <t>Critical</t>
        </is>
      </c>
      <c r="J9515" t="n">
        <v>25</v>
      </c>
      <c r="L9515" s="9">
        <f>A9515&amp;"-"&amp;TEXT(E9515,"yyyymmdd")</f>
        <v/>
      </c>
    </row>
    <row r="9516">
      <c r="A9516" t="n">
        <v>50130387</v>
      </c>
      <c r="B9516" t="inlineStr">
        <is>
          <t>Queens</t>
        </is>
      </c>
      <c r="C9516" t="inlineStr">
        <is>
          <t>11361</t>
        </is>
      </c>
      <c r="D9516" t="inlineStr">
        <is>
          <t>Sandwiches</t>
        </is>
      </c>
      <c r="E9516" s="8" t="n">
        <v>46175</v>
      </c>
      <c r="F9516" t="inlineStr">
        <is>
          <t>Violations were cited in the following area(s).</t>
        </is>
      </c>
      <c r="G9516" t="inlineStr">
        <is>
          <t>08A</t>
        </is>
      </c>
      <c r="H9516" t="inlineStr">
        <is>
          <t>Establishment is not free of harborage or conditions conducive to rodents, insects or other pests.</t>
        </is>
      </c>
      <c r="I9516" t="inlineStr">
        <is>
          <t>Not Critical</t>
        </is>
      </c>
      <c r="J9516" t="n">
        <v>25</v>
      </c>
      <c r="L9516" s="9">
        <f>A9516&amp;"-"&amp;TEXT(E9516,"yyyymmdd")</f>
        <v/>
      </c>
    </row>
    <row r="9517">
      <c r="A9517" t="n">
        <v>50130387</v>
      </c>
      <c r="B9517" t="inlineStr">
        <is>
          <t>Queens</t>
        </is>
      </c>
      <c r="C9517" t="inlineStr">
        <is>
          <t>11361</t>
        </is>
      </c>
      <c r="D9517" t="inlineStr">
        <is>
          <t>Sandwiches</t>
        </is>
      </c>
      <c r="E9517" s="8" t="n">
        <v>46175</v>
      </c>
      <c r="F9517" t="inlineStr">
        <is>
          <t>Violations were cited in the following area(s).</t>
        </is>
      </c>
      <c r="G9517" t="inlineStr">
        <is>
          <t>10F</t>
        </is>
      </c>
      <c r="H9517" t="inlineStr">
        <is>
          <t>Non-food contact surface or equipment made of unacceptable material, not kept clean, or not properly sealed, raised, spaced or movable to allow accessibility for cleaning on all sides, above and underneath the unit.</t>
        </is>
      </c>
      <c r="I9517" t="inlineStr">
        <is>
          <t>Not Critical</t>
        </is>
      </c>
      <c r="J9517" t="n">
        <v>25</v>
      </c>
      <c r="L9517" s="9">
        <f>A9517&amp;"-"&amp;TEXT(E9517,"yyyymmdd")</f>
        <v/>
      </c>
    </row>
    <row r="9518">
      <c r="A9518" t="n">
        <v>50130539</v>
      </c>
      <c r="B9518" t="inlineStr">
        <is>
          <t>Brooklyn</t>
        </is>
      </c>
      <c r="C9518" t="inlineStr">
        <is>
          <t>11236</t>
        </is>
      </c>
      <c r="D9518" t="inlineStr">
        <is>
          <t>Coffee/Tea</t>
        </is>
      </c>
      <c r="E9518" s="8" t="n">
        <v>46175</v>
      </c>
      <c r="F9518" t="inlineStr">
        <is>
          <t>Violations were cited in the following area(s).</t>
        </is>
      </c>
      <c r="G9518" t="inlineStr">
        <is>
          <t>10B</t>
        </is>
      </c>
      <c r="H9518" t="inlineStr">
        <is>
          <t>Anti-siphonage or back-flow prevention device not provided where required; equipment or floor not properly drained; sewage disposal system in disrepair or not functioning properly. Condensation or liquid waste improperly disposed of.</t>
        </is>
      </c>
      <c r="I9518" t="inlineStr">
        <is>
          <t>Not Critical</t>
        </is>
      </c>
      <c r="J9518" t="n">
        <v>4</v>
      </c>
      <c r="K9518" t="inlineStr">
        <is>
          <t>A</t>
        </is>
      </c>
      <c r="L9518" s="9">
        <f>A9518&amp;"-"&amp;TEXT(E9518,"yyyymmdd")</f>
        <v/>
      </c>
    </row>
    <row r="9519">
      <c r="A9519" t="n">
        <v>50130539</v>
      </c>
      <c r="B9519" t="inlineStr">
        <is>
          <t>Brooklyn</t>
        </is>
      </c>
      <c r="C9519" t="inlineStr">
        <is>
          <t>11236</t>
        </is>
      </c>
      <c r="D9519" t="inlineStr">
        <is>
          <t>Coffee/Tea</t>
        </is>
      </c>
      <c r="E9519" s="8" t="n">
        <v>46175</v>
      </c>
      <c r="F9519" t="inlineStr">
        <is>
          <t>Violations were cited in the following area(s).</t>
        </is>
      </c>
      <c r="G9519" t="inlineStr">
        <is>
          <t>10E</t>
        </is>
      </c>
      <c r="H9519" t="inlineStr">
        <is>
          <t>Accurate thermometer not provided or properly located in refrigerated, cold storage or hot holding equipment</t>
        </is>
      </c>
      <c r="I9519" t="inlineStr">
        <is>
          <t>Not Critical</t>
        </is>
      </c>
      <c r="J9519" t="n">
        <v>4</v>
      </c>
      <c r="K9519" t="inlineStr">
        <is>
          <t>A</t>
        </is>
      </c>
      <c r="L9519" s="9">
        <f>A9519&amp;"-"&amp;TEXT(E9519,"yyyymmdd")</f>
        <v/>
      </c>
    </row>
    <row r="9520">
      <c r="A9520" t="n">
        <v>50133208</v>
      </c>
      <c r="B9520" t="inlineStr">
        <is>
          <t>Bronx</t>
        </is>
      </c>
      <c r="C9520" t="inlineStr">
        <is>
          <t>10466</t>
        </is>
      </c>
      <c r="D9520" t="inlineStr">
        <is>
          <t>Chinese</t>
        </is>
      </c>
      <c r="E9520" s="8" t="n">
        <v>46175</v>
      </c>
      <c r="F9520" t="inlineStr">
        <is>
          <t>Violations were cited in the following area(s).</t>
        </is>
      </c>
      <c r="G9520" t="inlineStr">
        <is>
          <t>02B</t>
        </is>
      </c>
      <c r="H9520" t="inlineStr">
        <is>
          <t>Hot TCS food item not held at or above 140 °F.</t>
        </is>
      </c>
      <c r="I9520" t="inlineStr">
        <is>
          <t>Critical</t>
        </is>
      </c>
      <c r="J9520" t="n">
        <v>9</v>
      </c>
      <c r="K9520" t="inlineStr">
        <is>
          <t>A</t>
        </is>
      </c>
      <c r="L9520" s="9">
        <f>A9520&amp;"-"&amp;TEXT(E9520,"yyyymmdd")</f>
        <v/>
      </c>
    </row>
    <row r="9521">
      <c r="A9521" t="n">
        <v>50133208</v>
      </c>
      <c r="B9521" t="inlineStr">
        <is>
          <t>Bronx</t>
        </is>
      </c>
      <c r="C9521" t="inlineStr">
        <is>
          <t>10466</t>
        </is>
      </c>
      <c r="D9521" t="inlineStr">
        <is>
          <t>Chinese</t>
        </is>
      </c>
      <c r="E9521" s="8" t="n">
        <v>46175</v>
      </c>
      <c r="F9521" t="inlineStr">
        <is>
          <t>Violations were cited in the following area(s).</t>
        </is>
      </c>
      <c r="G9521" t="inlineStr">
        <is>
          <t>10F</t>
        </is>
      </c>
      <c r="H9521" t="inlineStr">
        <is>
          <t>Non-food contact surface or equipment made of unacceptable material, not kept clean, or not properly sealed, raised, spaced or movable to allow accessibility for cleaning on all sides, above and underneath the unit.</t>
        </is>
      </c>
      <c r="I9521" t="inlineStr">
        <is>
          <t>Not Critical</t>
        </is>
      </c>
      <c r="J9521" t="n">
        <v>9</v>
      </c>
      <c r="K9521" t="inlineStr">
        <is>
          <t>A</t>
        </is>
      </c>
      <c r="L9521" s="9">
        <f>A9521&amp;"-"&amp;TEXT(E9521,"yyyymmdd")</f>
        <v/>
      </c>
    </row>
    <row r="9522">
      <c r="A9522" t="n">
        <v>50133417</v>
      </c>
      <c r="B9522" t="inlineStr">
        <is>
          <t>Brooklyn</t>
        </is>
      </c>
      <c r="C9522" t="inlineStr">
        <is>
          <t>11230</t>
        </is>
      </c>
      <c r="D9522" t="inlineStr">
        <is>
          <t>Jewish/Kosher</t>
        </is>
      </c>
      <c r="E9522" s="8" t="n">
        <v>46175</v>
      </c>
      <c r="F9522" t="inlineStr">
        <is>
          <t>Violations were cited in the following area(s).</t>
        </is>
      </c>
      <c r="G9522" t="inlineStr">
        <is>
          <t>02A</t>
        </is>
      </c>
      <c r="H9522" t="inlineStr">
        <is>
          <t>Time/Temperature Control for Safety (TCS) food not cooked to required minimum internal temperature.   • Poultry, poultry parts, ground and comminuted poultry, all stuffing containing poultry, meats, fish or ratites to or above 165 °F for 15 seconds with no interruption of the cooking process   • Ground meat, and food containing ground and comminuted meat, to or above 158 °F for 15 seconds with no interruption of the cooking process, except per individual customer request  • Pork, any food containing pork to or above 150 °F for 15 seconds  • Mechanically tenderized or injected meats to or above 155 °F.  • Whole meat roasts and beef steak to or above required temperature and time except per individual customer request  • Raw animal foods cooked in microwave to or above165 °F, covered, rotated or stirred   • All other foods to or above 140 °F for 15 seconds; shell eggs to or above 145 °F for 15 seconds except per individual customer request.</t>
        </is>
      </c>
      <c r="I9522" t="inlineStr">
        <is>
          <t>Critical</t>
        </is>
      </c>
      <c r="J9522" t="n">
        <v>44</v>
      </c>
      <c r="L9522" s="9">
        <f>A9522&amp;"-"&amp;TEXT(E9522,"yyyymmdd")</f>
        <v/>
      </c>
    </row>
    <row r="9523">
      <c r="A9523" t="n">
        <v>50133417</v>
      </c>
      <c r="B9523" t="inlineStr">
        <is>
          <t>Brooklyn</t>
        </is>
      </c>
      <c r="C9523" t="inlineStr">
        <is>
          <t>11230</t>
        </is>
      </c>
      <c r="D9523" t="inlineStr">
        <is>
          <t>Jewish/Kosher</t>
        </is>
      </c>
      <c r="E9523" s="8" t="n">
        <v>46175</v>
      </c>
      <c r="F9523" t="inlineStr">
        <is>
          <t>Violations were cited in the following area(s).</t>
        </is>
      </c>
      <c r="G9523" t="inlineStr">
        <is>
          <t>02G</t>
        </is>
      </c>
      <c r="H9523" t="inlineStr">
        <is>
          <t>Cold TCS food item held above 41 °F; smoked or processed fish held above 38 °F; intact raw eggs held above 45 °F; or reduced oxygen packaged (ROP) TCS foods held above required temperatures except during active necessary preparation.</t>
        </is>
      </c>
      <c r="I9523" t="inlineStr">
        <is>
          <t>Critical</t>
        </is>
      </c>
      <c r="J9523" t="n">
        <v>44</v>
      </c>
      <c r="L9523" s="9">
        <f>A9523&amp;"-"&amp;TEXT(E9523,"yyyymmdd")</f>
        <v/>
      </c>
    </row>
    <row r="9524">
      <c r="A9524" t="n">
        <v>50133417</v>
      </c>
      <c r="B9524" t="inlineStr">
        <is>
          <t>Brooklyn</t>
        </is>
      </c>
      <c r="C9524" t="inlineStr">
        <is>
          <t>11230</t>
        </is>
      </c>
      <c r="D9524" t="inlineStr">
        <is>
          <t>Jewish/Kosher</t>
        </is>
      </c>
      <c r="E9524" s="8" t="n">
        <v>46175</v>
      </c>
      <c r="F9524" t="inlineStr">
        <is>
          <t>Violations were cited in the following area(s).</t>
        </is>
      </c>
      <c r="G9524" t="inlineStr">
        <is>
          <t>04L</t>
        </is>
      </c>
      <c r="H9524" t="inlineStr">
        <is>
          <t>Evidence of mice or live mice in establishment's food or non-food areas.</t>
        </is>
      </c>
      <c r="I9524" t="inlineStr">
        <is>
          <t>Critical</t>
        </is>
      </c>
      <c r="J9524" t="n">
        <v>44</v>
      </c>
      <c r="L9524" s="9">
        <f>A9524&amp;"-"&amp;TEXT(E9524,"yyyymmdd")</f>
        <v/>
      </c>
    </row>
    <row r="9525">
      <c r="A9525" t="n">
        <v>50133417</v>
      </c>
      <c r="B9525" t="inlineStr">
        <is>
          <t>Brooklyn</t>
        </is>
      </c>
      <c r="C9525" t="inlineStr">
        <is>
          <t>11230</t>
        </is>
      </c>
      <c r="D9525" t="inlineStr">
        <is>
          <t>Jewish/Kosher</t>
        </is>
      </c>
      <c r="E9525" s="8" t="n">
        <v>46175</v>
      </c>
      <c r="F9525" t="inlineStr">
        <is>
          <t>Violations were cited in the following area(s).</t>
        </is>
      </c>
      <c r="G9525" t="inlineStr">
        <is>
          <t>06A</t>
        </is>
      </c>
      <c r="H9525" t="inlineStr">
        <is>
          <t>Personal cleanliness is inadequate. Outer garment soiled with possible contaminant. Effective hair restraint not worn where required. Jewelry worn on hands or arms. Fingernail polish worn or fingernails not kept clean and trimmed.</t>
        </is>
      </c>
      <c r="I9525" t="inlineStr">
        <is>
          <t>Critical</t>
        </is>
      </c>
      <c r="J9525" t="n">
        <v>44</v>
      </c>
      <c r="L9525" s="9">
        <f>A9525&amp;"-"&amp;TEXT(E9525,"yyyymmdd")</f>
        <v/>
      </c>
    </row>
    <row r="9526">
      <c r="A9526" t="n">
        <v>50133417</v>
      </c>
      <c r="B9526" t="inlineStr">
        <is>
          <t>Brooklyn</t>
        </is>
      </c>
      <c r="C9526" t="inlineStr">
        <is>
          <t>11230</t>
        </is>
      </c>
      <c r="D9526" t="inlineStr">
        <is>
          <t>Jewish/Kosher</t>
        </is>
      </c>
      <c r="E9526" s="8" t="n">
        <v>46175</v>
      </c>
      <c r="F9526" t="inlineStr">
        <is>
          <t>Violations were cited in the following area(s).</t>
        </is>
      </c>
      <c r="G9526" t="inlineStr">
        <is>
          <t>08A</t>
        </is>
      </c>
      <c r="H9526" t="inlineStr">
        <is>
          <t>Establishment is not free of harborage or conditions conducive to rodents, insects or other pests.</t>
        </is>
      </c>
      <c r="I9526" t="inlineStr">
        <is>
          <t>Not Critical</t>
        </is>
      </c>
      <c r="J9526" t="n">
        <v>44</v>
      </c>
      <c r="L9526" s="9">
        <f>A9526&amp;"-"&amp;TEXT(E9526,"yyyymmdd")</f>
        <v/>
      </c>
    </row>
    <row r="9527">
      <c r="A9527" t="n">
        <v>50133417</v>
      </c>
      <c r="B9527" t="inlineStr">
        <is>
          <t>Brooklyn</t>
        </is>
      </c>
      <c r="C9527" t="inlineStr">
        <is>
          <t>11230</t>
        </is>
      </c>
      <c r="D9527" t="inlineStr">
        <is>
          <t>Jewish/Kosher</t>
        </is>
      </c>
      <c r="E9527" s="8" t="n">
        <v>46175</v>
      </c>
      <c r="F9527" t="inlineStr">
        <is>
          <t>Violations were cited in the following area(s).</t>
        </is>
      </c>
      <c r="G9527" t="inlineStr">
        <is>
          <t>08C</t>
        </is>
      </c>
      <c r="H9527" t="inlineStr">
        <is>
          <t>Pesticide not properly labeled or used by unlicensed individual. Pesticide, other toxic chemical improperly used/stored. Unprotected, unlocked bait station used.</t>
        </is>
      </c>
      <c r="I9527" t="inlineStr">
        <is>
          <t>Not Critical</t>
        </is>
      </c>
      <c r="J9527" t="n">
        <v>44</v>
      </c>
      <c r="L9527" s="9">
        <f>A9527&amp;"-"&amp;TEXT(E9527,"yyyymmdd")</f>
        <v/>
      </c>
    </row>
    <row r="9528">
      <c r="A9528" t="n">
        <v>50133417</v>
      </c>
      <c r="B9528" t="inlineStr">
        <is>
          <t>Brooklyn</t>
        </is>
      </c>
      <c r="C9528" t="inlineStr">
        <is>
          <t>11230</t>
        </is>
      </c>
      <c r="D9528" t="inlineStr">
        <is>
          <t>Jewish/Kosher</t>
        </is>
      </c>
      <c r="E9528" s="8" t="n">
        <v>46175</v>
      </c>
      <c r="F9528" t="inlineStr">
        <is>
          <t>Violations were cited in the following area(s).</t>
        </is>
      </c>
      <c r="G9528" t="inlineStr">
        <is>
          <t>09C</t>
        </is>
      </c>
      <c r="H9528" t="inlineStr">
        <is>
          <t>Design, construction, materials used or maintenance of food contact surface improper. Surface not easily cleanable, sanitized and maintained.</t>
        </is>
      </c>
      <c r="I9528" t="inlineStr">
        <is>
          <t>Not Critical</t>
        </is>
      </c>
      <c r="J9528" t="n">
        <v>44</v>
      </c>
      <c r="L9528" s="9">
        <f>A9528&amp;"-"&amp;TEXT(E9528,"yyyymmdd")</f>
        <v/>
      </c>
    </row>
    <row r="9529">
      <c r="A9529" t="n">
        <v>50133417</v>
      </c>
      <c r="B9529" t="inlineStr">
        <is>
          <t>Brooklyn</t>
        </is>
      </c>
      <c r="C9529" t="inlineStr">
        <is>
          <t>11230</t>
        </is>
      </c>
      <c r="D9529" t="inlineStr">
        <is>
          <t>Jewish/Kosher</t>
        </is>
      </c>
      <c r="E9529" s="8" t="n">
        <v>46175</v>
      </c>
      <c r="F9529" t="inlineStr">
        <is>
          <t>Violations were cited in the following area(s).</t>
        </is>
      </c>
      <c r="G9529" t="inlineStr">
        <is>
          <t>09E</t>
        </is>
      </c>
      <c r="H9529" t="inlineStr">
        <is>
          <t>Wash hands sign not posted near or above hand washing sink.</t>
        </is>
      </c>
      <c r="I9529" t="inlineStr">
        <is>
          <t>Not Critical</t>
        </is>
      </c>
      <c r="J9529" t="n">
        <v>44</v>
      </c>
      <c r="L9529" s="9">
        <f>A9529&amp;"-"&amp;TEXT(E9529,"yyyymmdd")</f>
        <v/>
      </c>
    </row>
    <row r="9530">
      <c r="A9530" t="n">
        <v>50133417</v>
      </c>
      <c r="B9530" t="inlineStr">
        <is>
          <t>Brooklyn</t>
        </is>
      </c>
      <c r="C9530" t="inlineStr">
        <is>
          <t>11230</t>
        </is>
      </c>
      <c r="D9530" t="inlineStr">
        <is>
          <t>Jewish/Kosher</t>
        </is>
      </c>
      <c r="E9530" s="8" t="n">
        <v>46175</v>
      </c>
      <c r="F9530" t="inlineStr">
        <is>
          <t>Violations were cited in the following area(s).</t>
        </is>
      </c>
      <c r="G9530" t="inlineStr">
        <is>
          <t>10F</t>
        </is>
      </c>
      <c r="H9530" t="inlineStr">
        <is>
          <t>Non-food contact surface or equipment made of unacceptable material, not kept clean, or not properly sealed, raised, spaced or movable to allow accessibility for cleaning on all sides, above and underneath the unit.</t>
        </is>
      </c>
      <c r="I9530" t="inlineStr">
        <is>
          <t>Not Critical</t>
        </is>
      </c>
      <c r="J9530" t="n">
        <v>44</v>
      </c>
      <c r="L9530" s="9">
        <f>A9530&amp;"-"&amp;TEXT(E9530,"yyyymmdd")</f>
        <v/>
      </c>
    </row>
    <row r="9531">
      <c r="A9531" t="n">
        <v>50133417</v>
      </c>
      <c r="B9531" t="inlineStr">
        <is>
          <t>Brooklyn</t>
        </is>
      </c>
      <c r="C9531" t="inlineStr">
        <is>
          <t>11230</t>
        </is>
      </c>
      <c r="D9531" t="inlineStr">
        <is>
          <t>Jewish/Kosher</t>
        </is>
      </c>
      <c r="E9531" s="8" t="n">
        <v>46175</v>
      </c>
      <c r="F9531" t="inlineStr">
        <is>
          <t>Violations were cited in the following area(s).</t>
        </is>
      </c>
      <c r="G9531" t="inlineStr">
        <is>
          <t>28-05</t>
        </is>
      </c>
      <c r="H9531" t="inlineStr">
        <is>
          <t>Food adulterated or misbranded. Adulterated or misbranded food possessed, being manufactured, produced, packed, sold, offered for sale, delivered or given away</t>
        </is>
      </c>
      <c r="I9531" t="inlineStr">
        <is>
          <t>Not Critical</t>
        </is>
      </c>
      <c r="J9531" t="n">
        <v>44</v>
      </c>
      <c r="L9531" s="9">
        <f>A9531&amp;"-"&amp;TEXT(E9531,"yyyymmdd")</f>
        <v/>
      </c>
    </row>
    <row r="9532">
      <c r="A9532" t="n">
        <v>50133417</v>
      </c>
      <c r="B9532" t="inlineStr">
        <is>
          <t>Brooklyn</t>
        </is>
      </c>
      <c r="C9532" t="inlineStr">
        <is>
          <t>11230</t>
        </is>
      </c>
      <c r="D9532" t="inlineStr">
        <is>
          <t>Jewish/Kosher</t>
        </is>
      </c>
      <c r="E9532" s="8" t="n">
        <v>46175</v>
      </c>
      <c r="F9532" t="inlineStr">
        <is>
          <t>Violations were cited in the following area(s).</t>
        </is>
      </c>
      <c r="G9532" t="inlineStr">
        <is>
          <t>28-06</t>
        </is>
      </c>
      <c r="H9532" t="inlineStr">
        <is>
          <t>Contract with a pest management professional not in place. Record of extermination activities not kept on premises.</t>
        </is>
      </c>
      <c r="I9532" t="inlineStr">
        <is>
          <t>Not Critical</t>
        </is>
      </c>
      <c r="J9532" t="n">
        <v>44</v>
      </c>
      <c r="L9532" s="9">
        <f>A9532&amp;"-"&amp;TEXT(E9532,"yyyymmdd")</f>
        <v/>
      </c>
    </row>
    <row r="9533">
      <c r="A9533" t="n">
        <v>50135889</v>
      </c>
      <c r="B9533" t="inlineStr">
        <is>
          <t>Queens</t>
        </is>
      </c>
      <c r="C9533" t="inlineStr">
        <is>
          <t>11416</t>
        </is>
      </c>
      <c r="D9533" t="inlineStr">
        <is>
          <t>Asian/Asian Fusion</t>
        </is>
      </c>
      <c r="E9533" s="8" t="n">
        <v>46175</v>
      </c>
      <c r="F9533" t="inlineStr">
        <is>
          <t>Violations were cited in the following area(s).</t>
        </is>
      </c>
      <c r="G9533" t="inlineStr">
        <is>
          <t>02B</t>
        </is>
      </c>
      <c r="H9533" t="inlineStr">
        <is>
          <t>Hot TCS food item not held at or above 140 °F.</t>
        </is>
      </c>
      <c r="I9533" t="inlineStr">
        <is>
          <t>Critical</t>
        </is>
      </c>
      <c r="J9533" t="n">
        <v>11</v>
      </c>
      <c r="K9533" t="inlineStr">
        <is>
          <t>A</t>
        </is>
      </c>
      <c r="L9533" s="9">
        <f>A9533&amp;"-"&amp;TEXT(E9533,"yyyymmdd")</f>
        <v/>
      </c>
    </row>
    <row r="9534">
      <c r="A9534" t="n">
        <v>50135889</v>
      </c>
      <c r="B9534" t="inlineStr">
        <is>
          <t>Queens</t>
        </is>
      </c>
      <c r="C9534" t="inlineStr">
        <is>
          <t>11416</t>
        </is>
      </c>
      <c r="D9534" t="inlineStr">
        <is>
          <t>Asian/Asian Fusion</t>
        </is>
      </c>
      <c r="E9534" s="8" t="n">
        <v>46175</v>
      </c>
      <c r="F9534" t="inlineStr">
        <is>
          <t>Violations were cited in the following area(s).</t>
        </is>
      </c>
      <c r="G9534" t="inlineStr">
        <is>
          <t>08C</t>
        </is>
      </c>
      <c r="H9534" t="inlineStr">
        <is>
          <t>Pesticide not properly labeled or used by unlicensed individual. Pesticide, other toxic chemical improperly used/stored. Unprotected, unlocked bait station used.</t>
        </is>
      </c>
      <c r="I9534" t="inlineStr">
        <is>
          <t>Not Critical</t>
        </is>
      </c>
      <c r="J9534" t="n">
        <v>11</v>
      </c>
      <c r="K9534" t="inlineStr">
        <is>
          <t>A</t>
        </is>
      </c>
      <c r="L9534" s="9">
        <f>A9534&amp;"-"&amp;TEXT(E9534,"yyyymmdd")</f>
        <v/>
      </c>
    </row>
    <row r="9535">
      <c r="A9535" t="n">
        <v>50137124</v>
      </c>
      <c r="B9535" t="inlineStr">
        <is>
          <t>Brooklyn</t>
        </is>
      </c>
      <c r="C9535" t="inlineStr">
        <is>
          <t>11235</t>
        </is>
      </c>
      <c r="D9535" t="inlineStr">
        <is>
          <t>Coffee/Tea</t>
        </is>
      </c>
      <c r="E9535" s="8" t="n">
        <v>46175</v>
      </c>
      <c r="F9535" t="inlineStr">
        <is>
          <t>Violations were cited in the following area(s).</t>
        </is>
      </c>
      <c r="G9535" t="inlineStr">
        <is>
          <t>02B</t>
        </is>
      </c>
      <c r="H9535" t="inlineStr">
        <is>
          <t>Hot TCS food item not held at or above 140 °F.</t>
        </is>
      </c>
      <c r="I9535" t="inlineStr">
        <is>
          <t>Critical</t>
        </is>
      </c>
      <c r="J9535" t="n">
        <v>19</v>
      </c>
      <c r="L9535" s="9">
        <f>A9535&amp;"-"&amp;TEXT(E9535,"yyyymmdd")</f>
        <v/>
      </c>
    </row>
    <row r="9536">
      <c r="A9536" t="n">
        <v>50137124</v>
      </c>
      <c r="B9536" t="inlineStr">
        <is>
          <t>Brooklyn</t>
        </is>
      </c>
      <c r="C9536" t="inlineStr">
        <is>
          <t>11235</t>
        </is>
      </c>
      <c r="D9536" t="inlineStr">
        <is>
          <t>Coffee/Tea</t>
        </is>
      </c>
      <c r="E9536" s="8" t="n">
        <v>46175</v>
      </c>
      <c r="F9536" t="inlineStr">
        <is>
          <t>Violations were cited in the following area(s).</t>
        </is>
      </c>
      <c r="G9536" t="inlineStr">
        <is>
          <t>04H</t>
        </is>
      </c>
      <c r="H9536" t="inlineStr">
        <is>
          <t>Raw, cooked or prepared food is adulterated, contaminated, cross-contaminated, or not discarded in accordance with HACCP plan.</t>
        </is>
      </c>
      <c r="I9536" t="inlineStr">
        <is>
          <t>Critical</t>
        </is>
      </c>
      <c r="J9536" t="n">
        <v>19</v>
      </c>
      <c r="L9536" s="9">
        <f>A9536&amp;"-"&amp;TEXT(E9536,"yyyymmdd")</f>
        <v/>
      </c>
    </row>
    <row r="9537">
      <c r="A9537" t="n">
        <v>50137124</v>
      </c>
      <c r="B9537" t="inlineStr">
        <is>
          <t>Brooklyn</t>
        </is>
      </c>
      <c r="C9537" t="inlineStr">
        <is>
          <t>11235</t>
        </is>
      </c>
      <c r="D9537" t="inlineStr">
        <is>
          <t>Coffee/Tea</t>
        </is>
      </c>
      <c r="E9537" s="8" t="n">
        <v>46175</v>
      </c>
      <c r="F9537" t="inlineStr">
        <is>
          <t>Violations were cited in the following area(s).</t>
        </is>
      </c>
      <c r="G9537" t="inlineStr">
        <is>
          <t>06D</t>
        </is>
      </c>
      <c r="H9537" t="inlineStr">
        <is>
          <t>Food contact surface not properly washed, rinsed and sanitized after each use and following any activity when contamination may have occurred.</t>
        </is>
      </c>
      <c r="I9537" t="inlineStr">
        <is>
          <t>Critical</t>
        </is>
      </c>
      <c r="J9537" t="n">
        <v>19</v>
      </c>
      <c r="L9537" s="9">
        <f>A9537&amp;"-"&amp;TEXT(E9537,"yyyymmdd")</f>
        <v/>
      </c>
    </row>
    <row r="9538">
      <c r="A9538" t="n">
        <v>50137124</v>
      </c>
      <c r="B9538" t="inlineStr">
        <is>
          <t>Brooklyn</t>
        </is>
      </c>
      <c r="C9538" t="inlineStr">
        <is>
          <t>11235</t>
        </is>
      </c>
      <c r="D9538" t="inlineStr">
        <is>
          <t>Coffee/Tea</t>
        </is>
      </c>
      <c r="E9538" s="8" t="n">
        <v>46175</v>
      </c>
      <c r="F9538" t="inlineStr">
        <is>
          <t>Violations were cited in the following area(s).</t>
        </is>
      </c>
      <c r="G9538" t="inlineStr">
        <is>
          <t>28-06</t>
        </is>
      </c>
      <c r="H9538" t="inlineStr">
        <is>
          <t>Contract with a pest management professional not in place. Record of extermination activities not kept on premises.</t>
        </is>
      </c>
      <c r="I9538" t="inlineStr">
        <is>
          <t>Not Critical</t>
        </is>
      </c>
      <c r="J9538" t="n">
        <v>19</v>
      </c>
      <c r="L9538" s="9">
        <f>A9538&amp;"-"&amp;TEXT(E9538,"yyyymmdd")</f>
        <v/>
      </c>
    </row>
    <row r="9539">
      <c r="A9539" t="n">
        <v>50137542</v>
      </c>
      <c r="B9539" t="inlineStr">
        <is>
          <t>Manhattan</t>
        </is>
      </c>
      <c r="C9539" t="inlineStr">
        <is>
          <t>10013</t>
        </is>
      </c>
      <c r="D9539" t="inlineStr">
        <is>
          <t>American</t>
        </is>
      </c>
      <c r="E9539" s="8" t="n">
        <v>46175</v>
      </c>
      <c r="F9539" t="inlineStr">
        <is>
          <t>Violations were cited in the following area(s).</t>
        </is>
      </c>
      <c r="G9539" t="inlineStr">
        <is>
          <t>04C</t>
        </is>
      </c>
      <c r="H9539" t="inlineStr">
        <is>
          <t>Food worker/food vendor does not use utensil or other barrier to eliminate bare hand contact with food that will not receive adequate additional heat treatment.</t>
        </is>
      </c>
      <c r="I9539" t="inlineStr">
        <is>
          <t>Critical</t>
        </is>
      </c>
      <c r="J9539" t="n">
        <v>12</v>
      </c>
      <c r="K9539" t="inlineStr">
        <is>
          <t>A</t>
        </is>
      </c>
      <c r="L9539" s="9">
        <f>A9539&amp;"-"&amp;TEXT(E9539,"yyyymmdd")</f>
        <v/>
      </c>
    </row>
    <row r="9540">
      <c r="A9540" t="n">
        <v>50137542</v>
      </c>
      <c r="B9540" t="inlineStr">
        <is>
          <t>Manhattan</t>
        </is>
      </c>
      <c r="C9540" t="inlineStr">
        <is>
          <t>10013</t>
        </is>
      </c>
      <c r="D9540" t="inlineStr">
        <is>
          <t>American</t>
        </is>
      </c>
      <c r="E9540" s="8" t="n">
        <v>46175</v>
      </c>
      <c r="F9540" t="inlineStr">
        <is>
          <t>Violations were cited in the following area(s).</t>
        </is>
      </c>
      <c r="G9540" t="inlineStr">
        <is>
          <t>10F</t>
        </is>
      </c>
      <c r="H9540" t="inlineStr">
        <is>
          <t>Non-food contact surface or equipment made of unacceptable material, not kept clean, or not properly sealed, raised, spaced or movable to allow accessibility for cleaning on all sides, above and underneath the unit.</t>
        </is>
      </c>
      <c r="I9540" t="inlineStr">
        <is>
          <t>Not Critical</t>
        </is>
      </c>
      <c r="J9540" t="n">
        <v>12</v>
      </c>
      <c r="K9540" t="inlineStr">
        <is>
          <t>A</t>
        </is>
      </c>
      <c r="L9540" s="9">
        <f>A9540&amp;"-"&amp;TEXT(E9540,"yyyymmdd")</f>
        <v/>
      </c>
    </row>
    <row r="9541">
      <c r="A9541" t="n">
        <v>50137542</v>
      </c>
      <c r="B9541" t="inlineStr">
        <is>
          <t>Manhattan</t>
        </is>
      </c>
      <c r="C9541" t="inlineStr">
        <is>
          <t>10013</t>
        </is>
      </c>
      <c r="D9541" t="inlineStr">
        <is>
          <t>American</t>
        </is>
      </c>
      <c r="E9541" s="8" t="n">
        <v>46175</v>
      </c>
      <c r="F9541" t="inlineStr">
        <is>
          <t>Violations were cited in the following area(s).</t>
        </is>
      </c>
      <c r="G9541" t="inlineStr">
        <is>
          <t>10H</t>
        </is>
      </c>
      <c r="H9541" t="inlineStr">
        <is>
          <t>Single service article not provided. Single service article reused or not protected from contamination when transported, stored, dispensed. Drinking straws not completely enclosed in wrapper or dispensed from a sanitary device.</t>
        </is>
      </c>
      <c r="I9541" t="inlineStr">
        <is>
          <t>Not Critical</t>
        </is>
      </c>
      <c r="J9541" t="n">
        <v>12</v>
      </c>
      <c r="K9541" t="inlineStr">
        <is>
          <t>A</t>
        </is>
      </c>
      <c r="L9541" s="9">
        <f>A9541&amp;"-"&amp;TEXT(E9541,"yyyymmdd")</f>
        <v/>
      </c>
    </row>
    <row r="9542">
      <c r="A9542" t="n">
        <v>50139469</v>
      </c>
      <c r="B9542" t="inlineStr">
        <is>
          <t>Manhattan</t>
        </is>
      </c>
      <c r="C9542" t="inlineStr">
        <is>
          <t>10022</t>
        </is>
      </c>
      <c r="D9542" t="inlineStr">
        <is>
          <t>Fusion</t>
        </is>
      </c>
      <c r="E9542" s="8" t="n">
        <v>46175</v>
      </c>
      <c r="F9542" t="inlineStr">
        <is>
          <t>Violations were cited in the following area(s).</t>
        </is>
      </c>
      <c r="G9542" t="inlineStr">
        <is>
          <t>06C</t>
        </is>
      </c>
      <c r="H95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542" t="inlineStr">
        <is>
          <t>Critical</t>
        </is>
      </c>
      <c r="J9542" t="n">
        <v>12</v>
      </c>
      <c r="K9542" t="inlineStr">
        <is>
          <t>A</t>
        </is>
      </c>
      <c r="L9542" s="9">
        <f>A9542&amp;"-"&amp;TEXT(E9542,"yyyymmdd")</f>
        <v/>
      </c>
    </row>
    <row r="9543">
      <c r="A9543" t="n">
        <v>50139469</v>
      </c>
      <c r="B9543" t="inlineStr">
        <is>
          <t>Manhattan</t>
        </is>
      </c>
      <c r="C9543" t="inlineStr">
        <is>
          <t>10022</t>
        </is>
      </c>
      <c r="D9543" t="inlineStr">
        <is>
          <t>Fusion</t>
        </is>
      </c>
      <c r="E9543" s="8" t="n">
        <v>46175</v>
      </c>
      <c r="F9543" t="inlineStr">
        <is>
          <t>Violations were cited in the following area(s).</t>
        </is>
      </c>
      <c r="G9543" t="inlineStr">
        <is>
          <t>06F</t>
        </is>
      </c>
      <c r="H9543" t="inlineStr">
        <is>
          <t>Wiping cloths not stored clean and dry, or in a sanitizing solution, between uses.</t>
        </is>
      </c>
      <c r="I9543" t="inlineStr">
        <is>
          <t>Critical</t>
        </is>
      </c>
      <c r="J9543" t="n">
        <v>12</v>
      </c>
      <c r="K9543" t="inlineStr">
        <is>
          <t>A</t>
        </is>
      </c>
      <c r="L9543" s="9">
        <f>A9543&amp;"-"&amp;TEXT(E9543,"yyyymmdd")</f>
        <v/>
      </c>
    </row>
    <row r="9544">
      <c r="A9544" t="n">
        <v>50141271</v>
      </c>
      <c r="B9544" t="inlineStr">
        <is>
          <t>Manhattan</t>
        </is>
      </c>
      <c r="C9544" t="inlineStr">
        <is>
          <t>10017</t>
        </is>
      </c>
      <c r="D9544" t="inlineStr">
        <is>
          <t>Bakery Products/Desserts</t>
        </is>
      </c>
      <c r="E9544" s="8" t="n">
        <v>46175</v>
      </c>
      <c r="F9544" t="inlineStr">
        <is>
          <t>Violations were cited in the following area(s).</t>
        </is>
      </c>
      <c r="G9544" t="inlineStr">
        <is>
          <t>02G</t>
        </is>
      </c>
      <c r="H9544" t="inlineStr">
        <is>
          <t>Cold TCS food item held above 41 °F; smoked or processed fish held above 38 °F; intact raw eggs held above 45 °F; or reduced oxygen packaged (ROP) TCS foods held above required temperatures except during active necessary preparation.</t>
        </is>
      </c>
      <c r="I9544" t="inlineStr">
        <is>
          <t>Critical</t>
        </is>
      </c>
      <c r="J9544" t="n">
        <v>38</v>
      </c>
      <c r="L9544" s="9">
        <f>A9544&amp;"-"&amp;TEXT(E9544,"yyyymmdd")</f>
        <v/>
      </c>
    </row>
    <row r="9545">
      <c r="A9545" t="n">
        <v>50141271</v>
      </c>
      <c r="B9545" t="inlineStr">
        <is>
          <t>Manhattan</t>
        </is>
      </c>
      <c r="C9545" t="inlineStr">
        <is>
          <t>10017</t>
        </is>
      </c>
      <c r="D9545" t="inlineStr">
        <is>
          <t>Bakery Products/Desserts</t>
        </is>
      </c>
      <c r="E9545" s="8" t="n">
        <v>46175</v>
      </c>
      <c r="F9545" t="inlineStr">
        <is>
          <t>Violations were cited in the following area(s).</t>
        </is>
      </c>
      <c r="G9545" t="inlineStr">
        <is>
          <t>03A</t>
        </is>
      </c>
      <c r="H9545"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9545" t="inlineStr">
        <is>
          <t>Critical</t>
        </is>
      </c>
      <c r="J9545" t="n">
        <v>38</v>
      </c>
      <c r="L9545" s="9">
        <f>A9545&amp;"-"&amp;TEXT(E9545,"yyyymmdd")</f>
        <v/>
      </c>
    </row>
    <row r="9546">
      <c r="A9546" t="n">
        <v>50141271</v>
      </c>
      <c r="B9546" t="inlineStr">
        <is>
          <t>Manhattan</t>
        </is>
      </c>
      <c r="C9546" t="inlineStr">
        <is>
          <t>10017</t>
        </is>
      </c>
      <c r="D9546" t="inlineStr">
        <is>
          <t>Bakery Products/Desserts</t>
        </is>
      </c>
      <c r="E9546" s="8" t="n">
        <v>46175</v>
      </c>
      <c r="F9546" t="inlineStr">
        <is>
          <t>Violations were cited in the following area(s).</t>
        </is>
      </c>
      <c r="G9546" t="inlineStr">
        <is>
          <t>04L</t>
        </is>
      </c>
      <c r="H9546" t="inlineStr">
        <is>
          <t>Evidence of mice or live mice in establishment's food or non-food areas.</t>
        </is>
      </c>
      <c r="I9546" t="inlineStr">
        <is>
          <t>Critical</t>
        </is>
      </c>
      <c r="J9546" t="n">
        <v>38</v>
      </c>
      <c r="L9546" s="9">
        <f>A9546&amp;"-"&amp;TEXT(E9546,"yyyymmdd")</f>
        <v/>
      </c>
    </row>
    <row r="9547">
      <c r="A9547" t="n">
        <v>50141271</v>
      </c>
      <c r="B9547" t="inlineStr">
        <is>
          <t>Manhattan</t>
        </is>
      </c>
      <c r="C9547" t="inlineStr">
        <is>
          <t>10017</t>
        </is>
      </c>
      <c r="D9547" t="inlineStr">
        <is>
          <t>Bakery Products/Desserts</t>
        </is>
      </c>
      <c r="E9547" s="8" t="n">
        <v>46175</v>
      </c>
      <c r="F9547" t="inlineStr">
        <is>
          <t>Violations were cited in the following area(s).</t>
        </is>
      </c>
      <c r="G9547" t="inlineStr">
        <is>
          <t>08A</t>
        </is>
      </c>
      <c r="H9547" t="inlineStr">
        <is>
          <t>Establishment is not free of harborage or conditions conducive to rodents, insects or other pests.</t>
        </is>
      </c>
      <c r="I9547" t="inlineStr">
        <is>
          <t>Not Critical</t>
        </is>
      </c>
      <c r="J9547" t="n">
        <v>38</v>
      </c>
      <c r="L9547" s="9">
        <f>A9547&amp;"-"&amp;TEXT(E9547,"yyyymmdd")</f>
        <v/>
      </c>
    </row>
    <row r="9548">
      <c r="A9548" t="n">
        <v>50141271</v>
      </c>
      <c r="B9548" t="inlineStr">
        <is>
          <t>Manhattan</t>
        </is>
      </c>
      <c r="C9548" t="inlineStr">
        <is>
          <t>10017</t>
        </is>
      </c>
      <c r="D9548" t="inlineStr">
        <is>
          <t>Bakery Products/Desserts</t>
        </is>
      </c>
      <c r="E9548" s="8" t="n">
        <v>46175</v>
      </c>
      <c r="F9548" t="inlineStr">
        <is>
          <t>Violations were cited in the following area(s).</t>
        </is>
      </c>
      <c r="G9548" t="inlineStr">
        <is>
          <t>10B</t>
        </is>
      </c>
      <c r="H9548" t="inlineStr">
        <is>
          <t>Anti-siphonage or back-flow prevention device not provided where required; equipment or floor not properly drained; sewage disposal system in disrepair or not functioning properly. Condensation or liquid waste improperly disposed of.</t>
        </is>
      </c>
      <c r="I9548" t="inlineStr">
        <is>
          <t>Not Critical</t>
        </is>
      </c>
      <c r="J9548" t="n">
        <v>38</v>
      </c>
      <c r="L9548" s="9">
        <f>A9548&amp;"-"&amp;TEXT(E9548,"yyyymmdd")</f>
        <v/>
      </c>
    </row>
    <row r="9549">
      <c r="A9549" t="n">
        <v>50141271</v>
      </c>
      <c r="B9549" t="inlineStr">
        <is>
          <t>Manhattan</t>
        </is>
      </c>
      <c r="C9549" t="inlineStr">
        <is>
          <t>10017</t>
        </is>
      </c>
      <c r="D9549" t="inlineStr">
        <is>
          <t>Bakery Products/Desserts</t>
        </is>
      </c>
      <c r="E9549" s="8" t="n">
        <v>46175</v>
      </c>
      <c r="F9549" t="inlineStr">
        <is>
          <t>Violations were cited in the following area(s).</t>
        </is>
      </c>
      <c r="G9549" t="inlineStr">
        <is>
          <t>10F</t>
        </is>
      </c>
      <c r="H9549" t="inlineStr">
        <is>
          <t>Non-food contact surface or equipment made of unacceptable material, not kept clean, or not properly sealed, raised, spaced or movable to allow accessibility for cleaning on all sides, above and underneath the unit.</t>
        </is>
      </c>
      <c r="I9549" t="inlineStr">
        <is>
          <t>Not Critical</t>
        </is>
      </c>
      <c r="J9549" t="n">
        <v>38</v>
      </c>
      <c r="L9549" s="9">
        <f>A9549&amp;"-"&amp;TEXT(E9549,"yyyymmdd")</f>
        <v/>
      </c>
    </row>
    <row r="9550">
      <c r="A9550" t="n">
        <v>50141271</v>
      </c>
      <c r="B9550" t="inlineStr">
        <is>
          <t>Manhattan</t>
        </is>
      </c>
      <c r="C9550" t="inlineStr">
        <is>
          <t>10017</t>
        </is>
      </c>
      <c r="D9550" t="inlineStr">
        <is>
          <t>Bakery Products/Desserts</t>
        </is>
      </c>
      <c r="E9550" s="8" t="n">
        <v>46175</v>
      </c>
      <c r="F9550" t="inlineStr">
        <is>
          <t>Violations were cited in the following area(s).</t>
        </is>
      </c>
      <c r="G9550" t="inlineStr">
        <is>
          <t>10G</t>
        </is>
      </c>
      <c r="H9550" t="inlineStr">
        <is>
          <t>Dishwashing and ware washing: Cleaning and sanitizing of tableware, including dishes, utensils, and equipment deficient.</t>
        </is>
      </c>
      <c r="I9550" t="inlineStr">
        <is>
          <t>Not Critical</t>
        </is>
      </c>
      <c r="J9550" t="n">
        <v>38</v>
      </c>
      <c r="L9550" s="9">
        <f>A9550&amp;"-"&amp;TEXT(E9550,"yyyymmdd")</f>
        <v/>
      </c>
    </row>
    <row r="9551">
      <c r="A9551" t="n">
        <v>50141436</v>
      </c>
      <c r="B9551" t="inlineStr">
        <is>
          <t>Queens</t>
        </is>
      </c>
      <c r="C9551" t="inlineStr">
        <is>
          <t>11416</t>
        </is>
      </c>
      <c r="D9551" t="inlineStr">
        <is>
          <t>Bangladeshi</t>
        </is>
      </c>
      <c r="E9551" s="8" t="n">
        <v>46175</v>
      </c>
      <c r="F9551" t="inlineStr">
        <is>
          <t>Violations were cited in the following area(s).</t>
        </is>
      </c>
      <c r="G9551" t="inlineStr">
        <is>
          <t>02B</t>
        </is>
      </c>
      <c r="H9551" t="inlineStr">
        <is>
          <t>Hot TCS food item not held at or above 140 °F.</t>
        </is>
      </c>
      <c r="I9551" t="inlineStr">
        <is>
          <t>Critical</t>
        </is>
      </c>
      <c r="J9551" t="n">
        <v>26</v>
      </c>
      <c r="L9551" s="9">
        <f>A9551&amp;"-"&amp;TEXT(E9551,"yyyymmdd")</f>
        <v/>
      </c>
    </row>
    <row r="9552">
      <c r="A9552" t="n">
        <v>50141436</v>
      </c>
      <c r="B9552" t="inlineStr">
        <is>
          <t>Queens</t>
        </is>
      </c>
      <c r="C9552" t="inlineStr">
        <is>
          <t>11416</t>
        </is>
      </c>
      <c r="D9552" t="inlineStr">
        <is>
          <t>Bangladeshi</t>
        </is>
      </c>
      <c r="E9552" s="8" t="n">
        <v>46175</v>
      </c>
      <c r="F9552" t="inlineStr">
        <is>
          <t>Violations were cited in the following area(s).</t>
        </is>
      </c>
      <c r="G9552" t="inlineStr">
        <is>
          <t>04A</t>
        </is>
      </c>
      <c r="H9552" t="inlineStr">
        <is>
          <t>Food Protection Certificate (FPC) not held by manager or supervisor of food operations.</t>
        </is>
      </c>
      <c r="I9552" t="inlineStr">
        <is>
          <t>Critical</t>
        </is>
      </c>
      <c r="J9552" t="n">
        <v>26</v>
      </c>
      <c r="L9552" s="9">
        <f>A9552&amp;"-"&amp;TEXT(E9552,"yyyymmdd")</f>
        <v/>
      </c>
    </row>
    <row r="9553">
      <c r="A9553" t="n">
        <v>50141436</v>
      </c>
      <c r="B9553" t="inlineStr">
        <is>
          <t>Queens</t>
        </is>
      </c>
      <c r="C9553" t="inlineStr">
        <is>
          <t>11416</t>
        </is>
      </c>
      <c r="D9553" t="inlineStr">
        <is>
          <t>Bangladeshi</t>
        </is>
      </c>
      <c r="E9553" s="8" t="n">
        <v>46175</v>
      </c>
      <c r="F9553" t="inlineStr">
        <is>
          <t>Violations were cited in the following area(s).</t>
        </is>
      </c>
      <c r="G9553" t="inlineStr">
        <is>
          <t>06C</t>
        </is>
      </c>
      <c r="H955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553" t="inlineStr">
        <is>
          <t>Critical</t>
        </is>
      </c>
      <c r="J9553" t="n">
        <v>26</v>
      </c>
      <c r="L9553" s="9">
        <f>A9553&amp;"-"&amp;TEXT(E9553,"yyyymmdd")</f>
        <v/>
      </c>
    </row>
    <row r="9554">
      <c r="A9554" t="n">
        <v>50141436</v>
      </c>
      <c r="B9554" t="inlineStr">
        <is>
          <t>Queens</t>
        </is>
      </c>
      <c r="C9554" t="inlineStr">
        <is>
          <t>11416</t>
        </is>
      </c>
      <c r="D9554" t="inlineStr">
        <is>
          <t>Bangladeshi</t>
        </is>
      </c>
      <c r="E9554" s="8" t="n">
        <v>46175</v>
      </c>
      <c r="F9554" t="inlineStr">
        <is>
          <t>Violations were cited in the following area(s).</t>
        </is>
      </c>
      <c r="G9554" t="inlineStr">
        <is>
          <t>10F</t>
        </is>
      </c>
      <c r="H9554" t="inlineStr">
        <is>
          <t>Non-food contact surface or equipment made of unacceptable material, not kept clean, or not properly sealed, raised, spaced or movable to allow accessibility for cleaning on all sides, above and underneath the unit.</t>
        </is>
      </c>
      <c r="I9554" t="inlineStr">
        <is>
          <t>Not Critical</t>
        </is>
      </c>
      <c r="J9554" t="n">
        <v>26</v>
      </c>
      <c r="L9554" s="9">
        <f>A9554&amp;"-"&amp;TEXT(E9554,"yyyymmdd")</f>
        <v/>
      </c>
    </row>
    <row r="9555">
      <c r="A9555" t="n">
        <v>50149200</v>
      </c>
      <c r="B9555" t="inlineStr">
        <is>
          <t>Queens</t>
        </is>
      </c>
      <c r="C9555" t="inlineStr">
        <is>
          <t>11416</t>
        </is>
      </c>
      <c r="D9555" t="inlineStr">
        <is>
          <t>Chinese</t>
        </is>
      </c>
      <c r="E9555" s="8" t="n">
        <v>46175</v>
      </c>
      <c r="F9555" t="inlineStr">
        <is>
          <t>Violations were cited in the following area(s).</t>
        </is>
      </c>
      <c r="G9555" t="inlineStr">
        <is>
          <t>02B</t>
        </is>
      </c>
      <c r="H9555" t="inlineStr">
        <is>
          <t>Hot TCS food item not held at or above 140 °F.</t>
        </is>
      </c>
      <c r="I9555" t="inlineStr">
        <is>
          <t>Critical</t>
        </is>
      </c>
      <c r="J9555" t="n">
        <v>30</v>
      </c>
      <c r="L9555" s="9">
        <f>A9555&amp;"-"&amp;TEXT(E9555,"yyyymmdd")</f>
        <v/>
      </c>
    </row>
    <row r="9556">
      <c r="A9556" t="n">
        <v>50149200</v>
      </c>
      <c r="B9556" t="inlineStr">
        <is>
          <t>Queens</t>
        </is>
      </c>
      <c r="C9556" t="inlineStr">
        <is>
          <t>11416</t>
        </is>
      </c>
      <c r="D9556" t="inlineStr">
        <is>
          <t>Chinese</t>
        </is>
      </c>
      <c r="E9556" s="8" t="n">
        <v>46175</v>
      </c>
      <c r="F9556" t="inlineStr">
        <is>
          <t>Violations were cited in the following area(s).</t>
        </is>
      </c>
      <c r="G9556" t="inlineStr">
        <is>
          <t>02G</t>
        </is>
      </c>
      <c r="H9556" t="inlineStr">
        <is>
          <t>Cold TCS food item held above 41 °F; smoked or processed fish held above 38 °F; intact raw eggs held above 45 °F; or reduced oxygen packaged (ROP) TCS foods held above required temperatures except during active necessary preparation.</t>
        </is>
      </c>
      <c r="I9556" t="inlineStr">
        <is>
          <t>Critical</t>
        </is>
      </c>
      <c r="J9556" t="n">
        <v>30</v>
      </c>
      <c r="L9556" s="9">
        <f>A9556&amp;"-"&amp;TEXT(E9556,"yyyymmdd")</f>
        <v/>
      </c>
    </row>
    <row r="9557">
      <c r="A9557" t="n">
        <v>50149200</v>
      </c>
      <c r="B9557" t="inlineStr">
        <is>
          <t>Queens</t>
        </is>
      </c>
      <c r="C9557" t="inlineStr">
        <is>
          <t>11416</t>
        </is>
      </c>
      <c r="D9557" t="inlineStr">
        <is>
          <t>Chinese</t>
        </is>
      </c>
      <c r="E9557" s="8" t="n">
        <v>46175</v>
      </c>
      <c r="F9557" t="inlineStr">
        <is>
          <t>Violations were cited in the following area(s).</t>
        </is>
      </c>
      <c r="G9557" t="inlineStr">
        <is>
          <t>04L</t>
        </is>
      </c>
      <c r="H9557" t="inlineStr">
        <is>
          <t>Evidence of mice or live mice in establishment's food or non-food areas.</t>
        </is>
      </c>
      <c r="I9557" t="inlineStr">
        <is>
          <t>Critical</t>
        </is>
      </c>
      <c r="J9557" t="n">
        <v>30</v>
      </c>
      <c r="L9557" s="9">
        <f>A9557&amp;"-"&amp;TEXT(E9557,"yyyymmdd")</f>
        <v/>
      </c>
    </row>
    <row r="9558">
      <c r="A9558" t="n">
        <v>50149200</v>
      </c>
      <c r="B9558" t="inlineStr">
        <is>
          <t>Queens</t>
        </is>
      </c>
      <c r="C9558" t="inlineStr">
        <is>
          <t>11416</t>
        </is>
      </c>
      <c r="D9558" t="inlineStr">
        <is>
          <t>Chinese</t>
        </is>
      </c>
      <c r="E9558" s="8" t="n">
        <v>46175</v>
      </c>
      <c r="F9558" t="inlineStr">
        <is>
          <t>Violations were cited in the following area(s).</t>
        </is>
      </c>
      <c r="G9558" t="inlineStr">
        <is>
          <t>06A</t>
        </is>
      </c>
      <c r="H9558" t="inlineStr">
        <is>
          <t>Personal cleanliness is inadequate. Outer garment soiled with possible contaminant. Effective hair restraint not worn where required. Jewelry worn on hands or arms. Fingernail polish worn or fingernails not kept clean and trimmed.</t>
        </is>
      </c>
      <c r="I9558" t="inlineStr">
        <is>
          <t>Critical</t>
        </is>
      </c>
      <c r="J9558" t="n">
        <v>30</v>
      </c>
      <c r="L9558" s="9">
        <f>A9558&amp;"-"&amp;TEXT(E9558,"yyyymmdd")</f>
        <v/>
      </c>
    </row>
    <row r="9559">
      <c r="A9559" t="n">
        <v>50149200</v>
      </c>
      <c r="B9559" t="inlineStr">
        <is>
          <t>Queens</t>
        </is>
      </c>
      <c r="C9559" t="inlineStr">
        <is>
          <t>11416</t>
        </is>
      </c>
      <c r="D9559" t="inlineStr">
        <is>
          <t>Chinese</t>
        </is>
      </c>
      <c r="E9559" s="8" t="n">
        <v>46175</v>
      </c>
      <c r="F9559" t="inlineStr">
        <is>
          <t>Violations were cited in the following area(s).</t>
        </is>
      </c>
      <c r="G9559" t="inlineStr">
        <is>
          <t>08A</t>
        </is>
      </c>
      <c r="H9559" t="inlineStr">
        <is>
          <t>Establishment is not free of harborage or conditions conducive to rodents, insects or other pests.</t>
        </is>
      </c>
      <c r="I9559" t="inlineStr">
        <is>
          <t>Not Critical</t>
        </is>
      </c>
      <c r="J9559" t="n">
        <v>30</v>
      </c>
      <c r="L9559" s="9">
        <f>A9559&amp;"-"&amp;TEXT(E9559,"yyyymmdd")</f>
        <v/>
      </c>
    </row>
    <row r="9560">
      <c r="A9560" t="n">
        <v>50149392</v>
      </c>
      <c r="B9560" t="inlineStr">
        <is>
          <t>Manhattan</t>
        </is>
      </c>
      <c r="C9560" t="inlineStr">
        <is>
          <t>10001</t>
        </is>
      </c>
      <c r="D9560" t="inlineStr">
        <is>
          <t>Other</t>
        </is>
      </c>
      <c r="E9560" s="8" t="n">
        <v>46175</v>
      </c>
      <c r="F9560" t="inlineStr">
        <is>
          <t>Violations were cited in the following area(s).</t>
        </is>
      </c>
      <c r="G9560" t="inlineStr">
        <is>
          <t>04E</t>
        </is>
      </c>
      <c r="H9560" t="inlineStr">
        <is>
          <t>Toxic chemical or pesticide improperly stored or used such that food contamination may occur.</t>
        </is>
      </c>
      <c r="I9560" t="inlineStr">
        <is>
          <t>Critical</t>
        </is>
      </c>
      <c r="J9560" t="n">
        <v>9</v>
      </c>
      <c r="K9560" t="inlineStr">
        <is>
          <t>A</t>
        </is>
      </c>
      <c r="L9560" s="9">
        <f>A9560&amp;"-"&amp;TEXT(E9560,"yyyymmdd")</f>
        <v/>
      </c>
    </row>
    <row r="9561">
      <c r="A9561" t="n">
        <v>50149392</v>
      </c>
      <c r="B9561" t="inlineStr">
        <is>
          <t>Manhattan</t>
        </is>
      </c>
      <c r="C9561" t="inlineStr">
        <is>
          <t>10001</t>
        </is>
      </c>
      <c r="D9561" t="inlineStr">
        <is>
          <t>Other</t>
        </is>
      </c>
      <c r="E9561" s="8" t="n">
        <v>46175</v>
      </c>
      <c r="F9561" t="inlineStr">
        <is>
          <t>Violations were cited in the following area(s).</t>
        </is>
      </c>
      <c r="G9561" t="inlineStr">
        <is>
          <t>10B</t>
        </is>
      </c>
      <c r="H9561" t="inlineStr">
        <is>
          <t>Anti-siphonage or back-flow prevention device not provided where required; equipment or floor not properly drained; sewage disposal system in disrepair or not functioning properly. Condensation or liquid waste improperly disposed of.</t>
        </is>
      </c>
      <c r="I9561" t="inlineStr">
        <is>
          <t>Not Critical</t>
        </is>
      </c>
      <c r="J9561" t="n">
        <v>9</v>
      </c>
      <c r="K9561" t="inlineStr">
        <is>
          <t>A</t>
        </is>
      </c>
      <c r="L9561" s="9">
        <f>A9561&amp;"-"&amp;TEXT(E9561,"yyyymmdd")</f>
        <v/>
      </c>
    </row>
    <row r="9562">
      <c r="A9562" t="n">
        <v>50151497</v>
      </c>
      <c r="B9562" t="inlineStr">
        <is>
          <t>Queens</t>
        </is>
      </c>
      <c r="C9562" t="inlineStr">
        <is>
          <t>11419</t>
        </is>
      </c>
      <c r="D9562" t="inlineStr">
        <is>
          <t>Indian</t>
        </is>
      </c>
      <c r="E9562" s="8" t="n">
        <v>46175</v>
      </c>
      <c r="F9562" t="inlineStr">
        <is>
          <t>Violations were cited in the following area(s).</t>
        </is>
      </c>
      <c r="G9562" t="inlineStr">
        <is>
          <t>02B</t>
        </is>
      </c>
      <c r="H9562" t="inlineStr">
        <is>
          <t>Hot TCS food item not held at or above 140 °F.</t>
        </is>
      </c>
      <c r="I9562" t="inlineStr">
        <is>
          <t>Critical</t>
        </is>
      </c>
      <c r="J9562" t="n">
        <v>13</v>
      </c>
      <c r="K9562" t="inlineStr">
        <is>
          <t>A</t>
        </is>
      </c>
      <c r="L9562" s="9">
        <f>A9562&amp;"-"&amp;TEXT(E9562,"yyyymmdd")</f>
        <v/>
      </c>
    </row>
    <row r="9563">
      <c r="A9563" t="n">
        <v>50151497</v>
      </c>
      <c r="B9563" t="inlineStr">
        <is>
          <t>Queens</t>
        </is>
      </c>
      <c r="C9563" t="inlineStr">
        <is>
          <t>11419</t>
        </is>
      </c>
      <c r="D9563" t="inlineStr">
        <is>
          <t>Indian</t>
        </is>
      </c>
      <c r="E9563" s="8" t="n">
        <v>46175</v>
      </c>
      <c r="F9563" t="inlineStr">
        <is>
          <t>Violations were cited in the following area(s).</t>
        </is>
      </c>
      <c r="G9563" t="inlineStr">
        <is>
          <t>10B</t>
        </is>
      </c>
      <c r="H9563" t="inlineStr">
        <is>
          <t>Anti-siphonage or back-flow prevention device not provided where required; equipment or floor not properly drained; sewage disposal system in disrepair or not functioning properly. Condensation or liquid waste improperly disposed of.</t>
        </is>
      </c>
      <c r="I9563" t="inlineStr">
        <is>
          <t>Not Critical</t>
        </is>
      </c>
      <c r="J9563" t="n">
        <v>13</v>
      </c>
      <c r="K9563" t="inlineStr">
        <is>
          <t>A</t>
        </is>
      </c>
      <c r="L9563" s="9">
        <f>A9563&amp;"-"&amp;TEXT(E9563,"yyyymmdd")</f>
        <v/>
      </c>
    </row>
    <row r="9564">
      <c r="A9564" t="n">
        <v>50151497</v>
      </c>
      <c r="B9564" t="inlineStr">
        <is>
          <t>Queens</t>
        </is>
      </c>
      <c r="C9564" t="inlineStr">
        <is>
          <t>11419</t>
        </is>
      </c>
      <c r="D9564" t="inlineStr">
        <is>
          <t>Indian</t>
        </is>
      </c>
      <c r="E9564" s="8" t="n">
        <v>46175</v>
      </c>
      <c r="F9564" t="inlineStr">
        <is>
          <t>Violations were cited in the following area(s).</t>
        </is>
      </c>
      <c r="G9564" t="inlineStr">
        <is>
          <t>10F</t>
        </is>
      </c>
      <c r="H9564" t="inlineStr">
        <is>
          <t>Non-food contact surface or equipment made of unacceptable material, not kept clean, or not properly sealed, raised, spaced or movable to allow accessibility for cleaning on all sides, above and underneath the unit.</t>
        </is>
      </c>
      <c r="I9564" t="inlineStr">
        <is>
          <t>Not Critical</t>
        </is>
      </c>
      <c r="J9564" t="n">
        <v>13</v>
      </c>
      <c r="K9564" t="inlineStr">
        <is>
          <t>A</t>
        </is>
      </c>
      <c r="L9564" s="9">
        <f>A9564&amp;"-"&amp;TEXT(E9564,"yyyymmdd")</f>
        <v/>
      </c>
    </row>
    <row r="9565">
      <c r="A9565" t="n">
        <v>50155474</v>
      </c>
      <c r="B9565" t="inlineStr">
        <is>
          <t>Brooklyn</t>
        </is>
      </c>
      <c r="C9565" t="inlineStr">
        <is>
          <t>11218</t>
        </is>
      </c>
      <c r="D9565" t="inlineStr">
        <is>
          <t>Mexican</t>
        </is>
      </c>
      <c r="E9565" s="8" t="n">
        <v>46175</v>
      </c>
      <c r="F9565" t="inlineStr">
        <is>
          <t>Violations were cited in the following area(s).</t>
        </is>
      </c>
      <c r="G9565" t="inlineStr">
        <is>
          <t>02G</t>
        </is>
      </c>
      <c r="H9565" t="inlineStr">
        <is>
          <t>Cold TCS food item held above 41 °F; smoked or processed fish held above 38 °F; intact raw eggs held above 45 °F; or reduced oxygen packaged (ROP) TCS foods held above required temperatures except during active necessary preparation.</t>
        </is>
      </c>
      <c r="I9565" t="inlineStr">
        <is>
          <t>Critical</t>
        </is>
      </c>
      <c r="J9565" t="n">
        <v>31</v>
      </c>
      <c r="L9565" s="9">
        <f>A9565&amp;"-"&amp;TEXT(E9565,"yyyymmdd")</f>
        <v/>
      </c>
    </row>
    <row r="9566">
      <c r="A9566" t="n">
        <v>50155474</v>
      </c>
      <c r="B9566" t="inlineStr">
        <is>
          <t>Brooklyn</t>
        </is>
      </c>
      <c r="C9566" t="inlineStr">
        <is>
          <t>11218</t>
        </is>
      </c>
      <c r="D9566" t="inlineStr">
        <is>
          <t>Mexican</t>
        </is>
      </c>
      <c r="E9566" s="8" t="n">
        <v>46175</v>
      </c>
      <c r="F9566" t="inlineStr">
        <is>
          <t>Violations were cited in the following area(s).</t>
        </is>
      </c>
      <c r="G9566" t="inlineStr">
        <is>
          <t>05D</t>
        </is>
      </c>
      <c r="H956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566" t="inlineStr">
        <is>
          <t>Critical</t>
        </is>
      </c>
      <c r="J9566" t="n">
        <v>31</v>
      </c>
      <c r="L9566" s="9">
        <f>A9566&amp;"-"&amp;TEXT(E9566,"yyyymmdd")</f>
        <v/>
      </c>
    </row>
    <row r="9567">
      <c r="A9567" t="n">
        <v>50155474</v>
      </c>
      <c r="B9567" t="inlineStr">
        <is>
          <t>Brooklyn</t>
        </is>
      </c>
      <c r="C9567" t="inlineStr">
        <is>
          <t>11218</t>
        </is>
      </c>
      <c r="D9567" t="inlineStr">
        <is>
          <t>Mexican</t>
        </is>
      </c>
      <c r="E9567" s="8" t="n">
        <v>46175</v>
      </c>
      <c r="F9567" t="inlineStr">
        <is>
          <t>Violations were cited in the following area(s).</t>
        </is>
      </c>
      <c r="G9567" t="inlineStr">
        <is>
          <t>06D</t>
        </is>
      </c>
      <c r="H9567" t="inlineStr">
        <is>
          <t>Food contact surface not properly washed, rinsed and sanitized after each use and following any activity when contamination may have occurred.</t>
        </is>
      </c>
      <c r="I9567" t="inlineStr">
        <is>
          <t>Critical</t>
        </is>
      </c>
      <c r="J9567" t="n">
        <v>31</v>
      </c>
      <c r="L9567" s="9">
        <f>A9567&amp;"-"&amp;TEXT(E9567,"yyyymmdd")</f>
        <v/>
      </c>
    </row>
    <row r="9568">
      <c r="A9568" t="n">
        <v>50155474</v>
      </c>
      <c r="B9568" t="inlineStr">
        <is>
          <t>Brooklyn</t>
        </is>
      </c>
      <c r="C9568" t="inlineStr">
        <is>
          <t>11218</t>
        </is>
      </c>
      <c r="D9568" t="inlineStr">
        <is>
          <t>Mexican</t>
        </is>
      </c>
      <c r="E9568" s="8" t="n">
        <v>46175</v>
      </c>
      <c r="F9568" t="inlineStr">
        <is>
          <t>Violations were cited in the following area(s).</t>
        </is>
      </c>
      <c r="G9568" t="inlineStr">
        <is>
          <t>10B</t>
        </is>
      </c>
      <c r="H9568" t="inlineStr">
        <is>
          <t>Anti-siphonage or back-flow prevention device not provided where required; equipment or floor not properly drained; sewage disposal system in disrepair or not functioning properly. Condensation or liquid waste improperly disposed of.</t>
        </is>
      </c>
      <c r="I9568" t="inlineStr">
        <is>
          <t>Not Critical</t>
        </is>
      </c>
      <c r="J9568" t="n">
        <v>31</v>
      </c>
      <c r="L9568" s="9">
        <f>A9568&amp;"-"&amp;TEXT(E9568,"yyyymmdd")</f>
        <v/>
      </c>
    </row>
    <row r="9569">
      <c r="A9569" t="n">
        <v>50155474</v>
      </c>
      <c r="B9569" t="inlineStr">
        <is>
          <t>Brooklyn</t>
        </is>
      </c>
      <c r="C9569" t="inlineStr">
        <is>
          <t>11218</t>
        </is>
      </c>
      <c r="D9569" t="inlineStr">
        <is>
          <t>Mexican</t>
        </is>
      </c>
      <c r="E9569" s="8" t="n">
        <v>46175</v>
      </c>
      <c r="F9569" t="inlineStr">
        <is>
          <t>Violations were cited in the following area(s).</t>
        </is>
      </c>
      <c r="G9569" t="inlineStr">
        <is>
          <t>10F</t>
        </is>
      </c>
      <c r="H9569" t="inlineStr">
        <is>
          <t>Non-food contact surface or equipment made of unacceptable material, not kept clean, or not properly sealed, raised, spaced or movable to allow accessibility for cleaning on all sides, above and underneath the unit.</t>
        </is>
      </c>
      <c r="I9569" t="inlineStr">
        <is>
          <t>Not Critical</t>
        </is>
      </c>
      <c r="J9569" t="n">
        <v>31</v>
      </c>
      <c r="L9569" s="9">
        <f>A9569&amp;"-"&amp;TEXT(E9569,"yyyymmdd")</f>
        <v/>
      </c>
    </row>
    <row r="9570">
      <c r="A9570" t="n">
        <v>50156919</v>
      </c>
      <c r="B9570" t="inlineStr">
        <is>
          <t>Manhattan</t>
        </is>
      </c>
      <c r="C9570" t="inlineStr">
        <is>
          <t>10034</t>
        </is>
      </c>
      <c r="D9570" t="inlineStr">
        <is>
          <t>Mexican</t>
        </is>
      </c>
      <c r="E9570" s="8" t="n">
        <v>46175</v>
      </c>
      <c r="F9570" t="inlineStr">
        <is>
          <t>Violations were cited in the following area(s).</t>
        </is>
      </c>
      <c r="G9570" t="inlineStr">
        <is>
          <t>06D</t>
        </is>
      </c>
      <c r="H9570" t="inlineStr">
        <is>
          <t>Food contact surface not properly washed, rinsed and sanitized after each use and following any activity when contamination may have occurred.</t>
        </is>
      </c>
      <c r="I9570" t="inlineStr">
        <is>
          <t>Critical</t>
        </is>
      </c>
      <c r="J9570" t="n">
        <v>9</v>
      </c>
      <c r="K9570" t="inlineStr">
        <is>
          <t>A</t>
        </is>
      </c>
      <c r="L9570" s="9">
        <f>A9570&amp;"-"&amp;TEXT(E9570,"yyyymmdd")</f>
        <v/>
      </c>
    </row>
    <row r="9571">
      <c r="A9571" t="n">
        <v>50156919</v>
      </c>
      <c r="B9571" t="inlineStr">
        <is>
          <t>Manhattan</t>
        </is>
      </c>
      <c r="C9571" t="inlineStr">
        <is>
          <t>10034</t>
        </is>
      </c>
      <c r="D9571" t="inlineStr">
        <is>
          <t>Mexican</t>
        </is>
      </c>
      <c r="E9571" s="8" t="n">
        <v>46175</v>
      </c>
      <c r="F9571" t="inlineStr">
        <is>
          <t>Violations were cited in the following area(s).</t>
        </is>
      </c>
      <c r="G9571" t="inlineStr">
        <is>
          <t>10F</t>
        </is>
      </c>
      <c r="H9571" t="inlineStr">
        <is>
          <t>Non-food contact surface or equipment made of unacceptable material, not kept clean, or not properly sealed, raised, spaced or movable to allow accessibility for cleaning on all sides, above and underneath the unit.</t>
        </is>
      </c>
      <c r="I9571" t="inlineStr">
        <is>
          <t>Not Critical</t>
        </is>
      </c>
      <c r="J9571" t="n">
        <v>9</v>
      </c>
      <c r="K9571" t="inlineStr">
        <is>
          <t>A</t>
        </is>
      </c>
      <c r="L9571" s="9">
        <f>A9571&amp;"-"&amp;TEXT(E9571,"yyyymmdd")</f>
        <v/>
      </c>
    </row>
    <row r="9572">
      <c r="A9572" t="n">
        <v>50159085</v>
      </c>
      <c r="B9572" t="inlineStr">
        <is>
          <t>Queens</t>
        </is>
      </c>
      <c r="C9572" t="inlineStr">
        <is>
          <t>11419</t>
        </is>
      </c>
      <c r="D9572" t="inlineStr">
        <is>
          <t>Fusion</t>
        </is>
      </c>
      <c r="E9572" s="8" t="n">
        <v>46175</v>
      </c>
      <c r="F9572" t="inlineStr">
        <is>
          <t>Violations were cited in the following area(s).</t>
        </is>
      </c>
      <c r="G9572" t="inlineStr">
        <is>
          <t>02G</t>
        </is>
      </c>
      <c r="H9572" t="inlineStr">
        <is>
          <t>Cold TCS food item held above 41 °F; smoked or processed fish held above 38 °F; intact raw eggs held above 45 °F; or reduced oxygen packaged (ROP) TCS foods held above required temperatures except during active necessary preparation.</t>
        </is>
      </c>
      <c r="I9572" t="inlineStr">
        <is>
          <t>Critical</t>
        </is>
      </c>
      <c r="J9572" t="n">
        <v>25</v>
      </c>
      <c r="L9572" s="9">
        <f>A9572&amp;"-"&amp;TEXT(E9572,"yyyymmdd")</f>
        <v/>
      </c>
    </row>
    <row r="9573">
      <c r="A9573" t="n">
        <v>50159085</v>
      </c>
      <c r="B9573" t="inlineStr">
        <is>
          <t>Queens</t>
        </is>
      </c>
      <c r="C9573" t="inlineStr">
        <is>
          <t>11419</t>
        </is>
      </c>
      <c r="D9573" t="inlineStr">
        <is>
          <t>Fusion</t>
        </is>
      </c>
      <c r="E9573" s="8" t="n">
        <v>46175</v>
      </c>
      <c r="F9573" t="inlineStr">
        <is>
          <t>Violations were cited in the following area(s).</t>
        </is>
      </c>
      <c r="G9573" t="inlineStr">
        <is>
          <t>04L</t>
        </is>
      </c>
      <c r="H9573" t="inlineStr">
        <is>
          <t>Evidence of mice or live mice in establishment's food or non-food areas.</t>
        </is>
      </c>
      <c r="I9573" t="inlineStr">
        <is>
          <t>Critical</t>
        </is>
      </c>
      <c r="J9573" t="n">
        <v>25</v>
      </c>
      <c r="L9573" s="9">
        <f>A9573&amp;"-"&amp;TEXT(E9573,"yyyymmdd")</f>
        <v/>
      </c>
    </row>
    <row r="9574">
      <c r="A9574" t="n">
        <v>50159085</v>
      </c>
      <c r="B9574" t="inlineStr">
        <is>
          <t>Queens</t>
        </is>
      </c>
      <c r="C9574" t="inlineStr">
        <is>
          <t>11419</t>
        </is>
      </c>
      <c r="D9574" t="inlineStr">
        <is>
          <t>Fusion</t>
        </is>
      </c>
      <c r="E9574" s="8" t="n">
        <v>46175</v>
      </c>
      <c r="F9574" t="inlineStr">
        <is>
          <t>Violations were cited in the following area(s).</t>
        </is>
      </c>
      <c r="G9574" t="inlineStr">
        <is>
          <t>08A</t>
        </is>
      </c>
      <c r="H9574" t="inlineStr">
        <is>
          <t>Establishment is not free of harborage or conditions conducive to rodents, insects or other pests.</t>
        </is>
      </c>
      <c r="I9574" t="inlineStr">
        <is>
          <t>Not Critical</t>
        </is>
      </c>
      <c r="J9574" t="n">
        <v>25</v>
      </c>
      <c r="L9574" s="9">
        <f>A9574&amp;"-"&amp;TEXT(E9574,"yyyymmdd")</f>
        <v/>
      </c>
    </row>
    <row r="9575">
      <c r="A9575" t="n">
        <v>50159085</v>
      </c>
      <c r="B9575" t="inlineStr">
        <is>
          <t>Queens</t>
        </is>
      </c>
      <c r="C9575" t="inlineStr">
        <is>
          <t>11419</t>
        </is>
      </c>
      <c r="D9575" t="inlineStr">
        <is>
          <t>Fusion</t>
        </is>
      </c>
      <c r="E9575" s="8" t="n">
        <v>46175</v>
      </c>
      <c r="F9575" t="inlineStr">
        <is>
          <t>Violations were cited in the following area(s).</t>
        </is>
      </c>
      <c r="G9575" t="inlineStr">
        <is>
          <t>10F</t>
        </is>
      </c>
      <c r="H9575" t="inlineStr">
        <is>
          <t>Non-food contact surface or equipment made of unacceptable material, not kept clean, or not properly sealed, raised, spaced or movable to allow accessibility for cleaning on all sides, above and underneath the unit.</t>
        </is>
      </c>
      <c r="I9575" t="inlineStr">
        <is>
          <t>Not Critical</t>
        </is>
      </c>
      <c r="J9575" t="n">
        <v>25</v>
      </c>
      <c r="L9575" s="9">
        <f>A9575&amp;"-"&amp;TEXT(E9575,"yyyymmdd")</f>
        <v/>
      </c>
    </row>
    <row r="9576">
      <c r="A9576" t="n">
        <v>50159085</v>
      </c>
      <c r="B9576" t="inlineStr">
        <is>
          <t>Queens</t>
        </is>
      </c>
      <c r="C9576" t="inlineStr">
        <is>
          <t>11419</t>
        </is>
      </c>
      <c r="D9576" t="inlineStr">
        <is>
          <t>Fusion</t>
        </is>
      </c>
      <c r="E9576" s="8" t="n">
        <v>46175</v>
      </c>
      <c r="F9576" t="inlineStr">
        <is>
          <t>Violations were cited in the following area(s).</t>
        </is>
      </c>
      <c r="G9576" t="inlineStr">
        <is>
          <t>10H</t>
        </is>
      </c>
      <c r="H9576" t="inlineStr">
        <is>
          <t>Single service article not provided. Single service article reused or not protected from contamination when transported, stored, dispensed. Drinking straws not completely enclosed in wrapper or dispensed from a sanitary device.</t>
        </is>
      </c>
      <c r="I9576" t="inlineStr">
        <is>
          <t>Not Critical</t>
        </is>
      </c>
      <c r="J9576" t="n">
        <v>25</v>
      </c>
      <c r="L9576" s="9">
        <f>A9576&amp;"-"&amp;TEXT(E9576,"yyyymmdd")</f>
        <v/>
      </c>
    </row>
    <row r="9577">
      <c r="A9577" t="n">
        <v>50159939</v>
      </c>
      <c r="B9577" t="inlineStr">
        <is>
          <t>Queens</t>
        </is>
      </c>
      <c r="C9577" t="inlineStr">
        <is>
          <t>11355</t>
        </is>
      </c>
      <c r="D9577" t="inlineStr">
        <is>
          <t>Chinese</t>
        </is>
      </c>
      <c r="E9577" s="8" t="n">
        <v>46175</v>
      </c>
      <c r="F9577" t="inlineStr">
        <is>
          <t>Violations were cited in the following area(s).</t>
        </is>
      </c>
      <c r="G9577" t="inlineStr">
        <is>
          <t>02B</t>
        </is>
      </c>
      <c r="H9577" t="inlineStr">
        <is>
          <t>Hot TCS food item not held at or above 140 °F.</t>
        </is>
      </c>
      <c r="I9577" t="inlineStr">
        <is>
          <t>Critical</t>
        </is>
      </c>
      <c r="J9577" t="n">
        <v>87</v>
      </c>
      <c r="L9577" s="9">
        <f>A9577&amp;"-"&amp;TEXT(E9577,"yyyymmdd")</f>
        <v/>
      </c>
    </row>
    <row r="9578">
      <c r="A9578" t="n">
        <v>50159939</v>
      </c>
      <c r="B9578" t="inlineStr">
        <is>
          <t>Queens</t>
        </is>
      </c>
      <c r="C9578" t="inlineStr">
        <is>
          <t>11355</t>
        </is>
      </c>
      <c r="D9578" t="inlineStr">
        <is>
          <t>Chinese</t>
        </is>
      </c>
      <c r="E9578" s="8" t="n">
        <v>46175</v>
      </c>
      <c r="F9578" t="inlineStr">
        <is>
          <t>Violations were cited in the following area(s).</t>
        </is>
      </c>
      <c r="G9578" t="inlineStr">
        <is>
          <t>02G</t>
        </is>
      </c>
      <c r="H9578" t="inlineStr">
        <is>
          <t>Cold TCS food item held above 41 °F; smoked or processed fish held above 38 °F; intact raw eggs held above 45 °F; or reduced oxygen packaged (ROP) TCS foods held above required temperatures except during active necessary preparation.</t>
        </is>
      </c>
      <c r="I9578" t="inlineStr">
        <is>
          <t>Critical</t>
        </is>
      </c>
      <c r="J9578" t="n">
        <v>87</v>
      </c>
      <c r="L9578" s="9">
        <f>A9578&amp;"-"&amp;TEXT(E9578,"yyyymmdd")</f>
        <v/>
      </c>
    </row>
    <row r="9579">
      <c r="A9579" t="n">
        <v>50159939</v>
      </c>
      <c r="B9579" t="inlineStr">
        <is>
          <t>Queens</t>
        </is>
      </c>
      <c r="C9579" t="inlineStr">
        <is>
          <t>11355</t>
        </is>
      </c>
      <c r="D9579" t="inlineStr">
        <is>
          <t>Chinese</t>
        </is>
      </c>
      <c r="E9579" s="8" t="n">
        <v>46175</v>
      </c>
      <c r="F9579" t="inlineStr">
        <is>
          <t>Violations were cited in the following area(s).</t>
        </is>
      </c>
      <c r="G9579" t="inlineStr">
        <is>
          <t>02H</t>
        </is>
      </c>
      <c r="H9579" t="inlineStr">
        <is>
          <t>After cooking or removal from hot holding, TCS food not cooled by an approved method whereby the internal temperature is reduced from 140 °F to 70 °F or less within 2 hours, and from 70 °F to 41 °F or less within 4 additional hours.</t>
        </is>
      </c>
      <c r="I9579" t="inlineStr">
        <is>
          <t>Critical</t>
        </is>
      </c>
      <c r="J9579" t="n">
        <v>87</v>
      </c>
      <c r="L9579" s="9">
        <f>A9579&amp;"-"&amp;TEXT(E9579,"yyyymmdd")</f>
        <v/>
      </c>
    </row>
    <row r="9580">
      <c r="A9580" t="n">
        <v>50159939</v>
      </c>
      <c r="B9580" t="inlineStr">
        <is>
          <t>Queens</t>
        </is>
      </c>
      <c r="C9580" t="inlineStr">
        <is>
          <t>11355</t>
        </is>
      </c>
      <c r="D9580" t="inlineStr">
        <is>
          <t>Chinese</t>
        </is>
      </c>
      <c r="E9580" s="8" t="n">
        <v>46175</v>
      </c>
      <c r="F9580" t="inlineStr">
        <is>
          <t>Violations were cited in the following area(s).</t>
        </is>
      </c>
      <c r="G9580" t="inlineStr">
        <is>
          <t>03A</t>
        </is>
      </c>
      <c r="H9580"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9580" t="inlineStr">
        <is>
          <t>Critical</t>
        </is>
      </c>
      <c r="J9580" t="n">
        <v>87</v>
      </c>
      <c r="L9580" s="9">
        <f>A9580&amp;"-"&amp;TEXT(E9580,"yyyymmdd")</f>
        <v/>
      </c>
    </row>
    <row r="9581">
      <c r="A9581" t="n">
        <v>50159939</v>
      </c>
      <c r="B9581" t="inlineStr">
        <is>
          <t>Queens</t>
        </is>
      </c>
      <c r="C9581" t="inlineStr">
        <is>
          <t>11355</t>
        </is>
      </c>
      <c r="D9581" t="inlineStr">
        <is>
          <t>Chinese</t>
        </is>
      </c>
      <c r="E9581" s="8" t="n">
        <v>46175</v>
      </c>
      <c r="F9581" t="inlineStr">
        <is>
          <t>Violations were cited in the following area(s).</t>
        </is>
      </c>
      <c r="G9581" t="inlineStr">
        <is>
          <t>05D</t>
        </is>
      </c>
      <c r="H958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581" t="inlineStr">
        <is>
          <t>Critical</t>
        </is>
      </c>
      <c r="J9581" t="n">
        <v>87</v>
      </c>
      <c r="L9581" s="9">
        <f>A9581&amp;"-"&amp;TEXT(E9581,"yyyymmdd")</f>
        <v/>
      </c>
    </row>
    <row r="9582">
      <c r="A9582" t="n">
        <v>50159939</v>
      </c>
      <c r="B9582" t="inlineStr">
        <is>
          <t>Queens</t>
        </is>
      </c>
      <c r="C9582" t="inlineStr">
        <is>
          <t>11355</t>
        </is>
      </c>
      <c r="D9582" t="inlineStr">
        <is>
          <t>Chinese</t>
        </is>
      </c>
      <c r="E9582" s="8" t="n">
        <v>46175</v>
      </c>
      <c r="F9582" t="inlineStr">
        <is>
          <t>Violations were cited in the following area(s).</t>
        </is>
      </c>
      <c r="G9582" t="inlineStr">
        <is>
          <t>05F</t>
        </is>
      </c>
      <c r="H9582" t="inlineStr">
        <is>
          <t>Insufficient or no hot holding, cold storage or cold holding equipment provided to maintain Time/Temperature Control for Safety Foods (TCS) at required temperatures</t>
        </is>
      </c>
      <c r="I9582" t="inlineStr">
        <is>
          <t>Critical</t>
        </is>
      </c>
      <c r="J9582" t="n">
        <v>87</v>
      </c>
      <c r="L9582" s="9">
        <f>A9582&amp;"-"&amp;TEXT(E9582,"yyyymmdd")</f>
        <v/>
      </c>
    </row>
    <row r="9583">
      <c r="A9583" t="n">
        <v>50159939</v>
      </c>
      <c r="B9583" t="inlineStr">
        <is>
          <t>Queens</t>
        </is>
      </c>
      <c r="C9583" t="inlineStr">
        <is>
          <t>11355</t>
        </is>
      </c>
      <c r="D9583" t="inlineStr">
        <is>
          <t>Chinese</t>
        </is>
      </c>
      <c r="E9583" s="8" t="n">
        <v>46175</v>
      </c>
      <c r="F9583" t="inlineStr">
        <is>
          <t>Violations were cited in the following area(s).</t>
        </is>
      </c>
      <c r="G9583" t="inlineStr">
        <is>
          <t>05H</t>
        </is>
      </c>
      <c r="H9583" t="inlineStr">
        <is>
          <t>No approved written standard operating procedure for avoiding contamination by refillable returnable containers.</t>
        </is>
      </c>
      <c r="I9583" t="inlineStr">
        <is>
          <t>Critical</t>
        </is>
      </c>
      <c r="J9583" t="n">
        <v>87</v>
      </c>
      <c r="L9583" s="9">
        <f>A9583&amp;"-"&amp;TEXT(E9583,"yyyymmdd")</f>
        <v/>
      </c>
    </row>
    <row r="9584">
      <c r="A9584" t="n">
        <v>50159939</v>
      </c>
      <c r="B9584" t="inlineStr">
        <is>
          <t>Queens</t>
        </is>
      </c>
      <c r="C9584" t="inlineStr">
        <is>
          <t>11355</t>
        </is>
      </c>
      <c r="D9584" t="inlineStr">
        <is>
          <t>Chinese</t>
        </is>
      </c>
      <c r="E9584" s="8" t="n">
        <v>46175</v>
      </c>
      <c r="F9584" t="inlineStr">
        <is>
          <t>Violations were cited in the following area(s).</t>
        </is>
      </c>
      <c r="G9584" t="inlineStr">
        <is>
          <t>10F</t>
        </is>
      </c>
      <c r="H9584" t="inlineStr">
        <is>
          <t>Non-food contact surface or equipment made of unacceptable material, not kept clean, or not properly sealed, raised, spaced or movable to allow accessibility for cleaning on all sides, above and underneath the unit.</t>
        </is>
      </c>
      <c r="I9584" t="inlineStr">
        <is>
          <t>Not Critical</t>
        </is>
      </c>
      <c r="J9584" t="n">
        <v>87</v>
      </c>
      <c r="L9584" s="9">
        <f>A9584&amp;"-"&amp;TEXT(E9584,"yyyymmdd")</f>
        <v/>
      </c>
    </row>
    <row r="9585">
      <c r="A9585" t="n">
        <v>40366054</v>
      </c>
      <c r="B9585" t="inlineStr">
        <is>
          <t>Queens</t>
        </is>
      </c>
      <c r="C9585" t="inlineStr">
        <is>
          <t>11694</t>
        </is>
      </c>
      <c r="D9585" t="inlineStr">
        <is>
          <t>American</t>
        </is>
      </c>
      <c r="E9585" s="8" t="n">
        <v>46176</v>
      </c>
      <c r="F9585" t="inlineStr">
        <is>
          <t>Violations were cited in the following area(s).</t>
        </is>
      </c>
      <c r="G9585" t="inlineStr">
        <is>
          <t>06C</t>
        </is>
      </c>
      <c r="H958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585" t="inlineStr">
        <is>
          <t>Critical</t>
        </is>
      </c>
      <c r="J9585" t="n">
        <v>13</v>
      </c>
      <c r="K9585" t="inlineStr">
        <is>
          <t>A</t>
        </is>
      </c>
      <c r="L9585" s="9">
        <f>A9585&amp;"-"&amp;TEXT(E9585,"yyyymmdd")</f>
        <v/>
      </c>
    </row>
    <row r="9586">
      <c r="A9586" t="n">
        <v>40366054</v>
      </c>
      <c r="B9586" t="inlineStr">
        <is>
          <t>Queens</t>
        </is>
      </c>
      <c r="C9586" t="inlineStr">
        <is>
          <t>11694</t>
        </is>
      </c>
      <c r="D9586" t="inlineStr">
        <is>
          <t>American</t>
        </is>
      </c>
      <c r="E9586" s="8" t="n">
        <v>46176</v>
      </c>
      <c r="F9586" t="inlineStr">
        <is>
          <t>Violations were cited in the following area(s).</t>
        </is>
      </c>
      <c r="G9586" t="inlineStr">
        <is>
          <t>10D</t>
        </is>
      </c>
      <c r="H9586" t="inlineStr">
        <is>
          <t>Mechanical or natural ventilation not provided, inadequate, improperly installed, in disrepair or fails to prevent and control excessive build-up of grease, heat, steam condensation, vapors, odors, smoke or fumes.</t>
        </is>
      </c>
      <c r="I9586" t="inlineStr">
        <is>
          <t>Not Critical</t>
        </is>
      </c>
      <c r="J9586" t="n">
        <v>13</v>
      </c>
      <c r="K9586" t="inlineStr">
        <is>
          <t>A</t>
        </is>
      </c>
      <c r="L9586" s="9">
        <f>A9586&amp;"-"&amp;TEXT(E9586,"yyyymmdd")</f>
        <v/>
      </c>
    </row>
    <row r="9587">
      <c r="A9587" t="n">
        <v>40366054</v>
      </c>
      <c r="B9587" t="inlineStr">
        <is>
          <t>Queens</t>
        </is>
      </c>
      <c r="C9587" t="inlineStr">
        <is>
          <t>11694</t>
        </is>
      </c>
      <c r="D9587" t="inlineStr">
        <is>
          <t>American</t>
        </is>
      </c>
      <c r="E9587" s="8" t="n">
        <v>46176</v>
      </c>
      <c r="F9587" t="inlineStr">
        <is>
          <t>Violations were cited in the following area(s).</t>
        </is>
      </c>
      <c r="G9587" t="inlineStr">
        <is>
          <t>10F</t>
        </is>
      </c>
      <c r="H9587" t="inlineStr">
        <is>
          <t>Non-food contact surface or equipment made of unacceptable material, not kept clean, or not properly sealed, raised, spaced or movable to allow accessibility for cleaning on all sides, above and underneath the unit.</t>
        </is>
      </c>
      <c r="I9587" t="inlineStr">
        <is>
          <t>Not Critical</t>
        </is>
      </c>
      <c r="J9587" t="n">
        <v>13</v>
      </c>
      <c r="K9587" t="inlineStr">
        <is>
          <t>A</t>
        </is>
      </c>
      <c r="L9587" s="9">
        <f>A9587&amp;"-"&amp;TEXT(E9587,"yyyymmdd")</f>
        <v/>
      </c>
    </row>
    <row r="9588">
      <c r="A9588" t="n">
        <v>40402365</v>
      </c>
      <c r="B9588" t="inlineStr">
        <is>
          <t>Manhattan</t>
        </is>
      </c>
      <c r="C9588" t="inlineStr">
        <is>
          <t>10019</t>
        </is>
      </c>
      <c r="D9588" t="inlineStr">
        <is>
          <t>American</t>
        </is>
      </c>
      <c r="E9588" s="8" t="n">
        <v>46176</v>
      </c>
      <c r="F9588" t="inlineStr">
        <is>
          <t>Violations were cited in the following area(s).</t>
        </is>
      </c>
      <c r="G9588" t="inlineStr">
        <is>
          <t>06C</t>
        </is>
      </c>
      <c r="H958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588" t="inlineStr">
        <is>
          <t>Critical</t>
        </is>
      </c>
      <c r="J9588" t="n">
        <v>13</v>
      </c>
      <c r="K9588" t="inlineStr">
        <is>
          <t>A</t>
        </is>
      </c>
      <c r="L9588" s="9">
        <f>A9588&amp;"-"&amp;TEXT(E9588,"yyyymmdd")</f>
        <v/>
      </c>
    </row>
    <row r="9589">
      <c r="A9589" t="n">
        <v>40402365</v>
      </c>
      <c r="B9589" t="inlineStr">
        <is>
          <t>Manhattan</t>
        </is>
      </c>
      <c r="C9589" t="inlineStr">
        <is>
          <t>10019</t>
        </is>
      </c>
      <c r="D9589" t="inlineStr">
        <is>
          <t>American</t>
        </is>
      </c>
      <c r="E9589" s="8" t="n">
        <v>46176</v>
      </c>
      <c r="F9589" t="inlineStr">
        <is>
          <t>Violations were cited in the following area(s).</t>
        </is>
      </c>
      <c r="G9589" t="inlineStr">
        <is>
          <t>08B</t>
        </is>
      </c>
      <c r="H9589"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9589" t="inlineStr">
        <is>
          <t>Not Critical</t>
        </is>
      </c>
      <c r="J9589" t="n">
        <v>13</v>
      </c>
      <c r="K9589" t="inlineStr">
        <is>
          <t>A</t>
        </is>
      </c>
      <c r="L9589" s="9">
        <f>A9589&amp;"-"&amp;TEXT(E9589,"yyyymmdd")</f>
        <v/>
      </c>
    </row>
    <row r="9590">
      <c r="A9590" t="n">
        <v>40402365</v>
      </c>
      <c r="B9590" t="inlineStr">
        <is>
          <t>Manhattan</t>
        </is>
      </c>
      <c r="C9590" t="inlineStr">
        <is>
          <t>10019</t>
        </is>
      </c>
      <c r="D9590" t="inlineStr">
        <is>
          <t>American</t>
        </is>
      </c>
      <c r="E9590" s="8" t="n">
        <v>46176</v>
      </c>
      <c r="F9590" t="inlineStr">
        <is>
          <t>Violations were cited in the following area(s).</t>
        </is>
      </c>
      <c r="G9590" t="inlineStr">
        <is>
          <t>10G</t>
        </is>
      </c>
      <c r="H9590" t="inlineStr">
        <is>
          <t>Dishwashing and ware washing: Cleaning and sanitizing of tableware, including dishes, utensils, and equipment deficient.</t>
        </is>
      </c>
      <c r="I9590" t="inlineStr">
        <is>
          <t>Not Critical</t>
        </is>
      </c>
      <c r="J9590" t="n">
        <v>13</v>
      </c>
      <c r="K9590" t="inlineStr">
        <is>
          <t>A</t>
        </is>
      </c>
      <c r="L9590" s="9">
        <f>A9590&amp;"-"&amp;TEXT(E9590,"yyyymmdd")</f>
        <v/>
      </c>
    </row>
    <row r="9591">
      <c r="A9591" t="n">
        <v>40551900</v>
      </c>
      <c r="B9591" t="inlineStr">
        <is>
          <t>Staten Island</t>
        </is>
      </c>
      <c r="C9591" t="inlineStr">
        <is>
          <t>10309</t>
        </is>
      </c>
      <c r="D9591" t="inlineStr">
        <is>
          <t>German</t>
        </is>
      </c>
      <c r="E9591" s="8" t="n">
        <v>46176</v>
      </c>
      <c r="F9591" t="inlineStr">
        <is>
          <t>Violations were cited in the following area(s).</t>
        </is>
      </c>
      <c r="G9591" t="inlineStr">
        <is>
          <t>02B</t>
        </is>
      </c>
      <c r="H9591" t="inlineStr">
        <is>
          <t>Hot TCS food item not held at or above 140 °F.</t>
        </is>
      </c>
      <c r="I9591" t="inlineStr">
        <is>
          <t>Critical</t>
        </is>
      </c>
      <c r="J9591" t="n">
        <v>26</v>
      </c>
      <c r="L9591" s="9">
        <f>A9591&amp;"-"&amp;TEXT(E9591,"yyyymmdd")</f>
        <v/>
      </c>
    </row>
    <row r="9592">
      <c r="A9592" t="n">
        <v>40551900</v>
      </c>
      <c r="B9592" t="inlineStr">
        <is>
          <t>Staten Island</t>
        </is>
      </c>
      <c r="C9592" t="inlineStr">
        <is>
          <t>10309</t>
        </is>
      </c>
      <c r="D9592" t="inlineStr">
        <is>
          <t>German</t>
        </is>
      </c>
      <c r="E9592" s="8" t="n">
        <v>46176</v>
      </c>
      <c r="F9592" t="inlineStr">
        <is>
          <t>Violations were cited in the following area(s).</t>
        </is>
      </c>
      <c r="G9592" t="inlineStr">
        <is>
          <t>02G</t>
        </is>
      </c>
      <c r="H9592" t="inlineStr">
        <is>
          <t>Cold TCS food item held above 41 °F; smoked or processed fish held above 38 °F; intact raw eggs held above 45 °F; or reduced oxygen packaged (ROP) TCS foods held above required temperatures except during active necessary preparation.</t>
        </is>
      </c>
      <c r="I9592" t="inlineStr">
        <is>
          <t>Critical</t>
        </is>
      </c>
      <c r="J9592" t="n">
        <v>26</v>
      </c>
      <c r="L9592" s="9">
        <f>A9592&amp;"-"&amp;TEXT(E9592,"yyyymmdd")</f>
        <v/>
      </c>
    </row>
    <row r="9593">
      <c r="A9593" t="n">
        <v>40551900</v>
      </c>
      <c r="B9593" t="inlineStr">
        <is>
          <t>Staten Island</t>
        </is>
      </c>
      <c r="C9593" t="inlineStr">
        <is>
          <t>10309</t>
        </is>
      </c>
      <c r="D9593" t="inlineStr">
        <is>
          <t>German</t>
        </is>
      </c>
      <c r="E9593" s="8" t="n">
        <v>46176</v>
      </c>
      <c r="F9593" t="inlineStr">
        <is>
          <t>Violations were cited in the following area(s).</t>
        </is>
      </c>
      <c r="G9593" t="inlineStr">
        <is>
          <t>06E</t>
        </is>
      </c>
      <c r="H9593" t="inlineStr">
        <is>
          <t>Sanitized equipment or utensil, including in-use food dispensing utensil, improperly used or stored.</t>
        </is>
      </c>
      <c r="I9593" t="inlineStr">
        <is>
          <t>Critical</t>
        </is>
      </c>
      <c r="J9593" t="n">
        <v>26</v>
      </c>
      <c r="L9593" s="9">
        <f>A9593&amp;"-"&amp;TEXT(E9593,"yyyymmdd")</f>
        <v/>
      </c>
    </row>
    <row r="9594">
      <c r="A9594" t="n">
        <v>40551900</v>
      </c>
      <c r="B9594" t="inlineStr">
        <is>
          <t>Staten Island</t>
        </is>
      </c>
      <c r="C9594" t="inlineStr">
        <is>
          <t>10309</t>
        </is>
      </c>
      <c r="D9594" t="inlineStr">
        <is>
          <t>German</t>
        </is>
      </c>
      <c r="E9594" s="8" t="n">
        <v>46176</v>
      </c>
      <c r="F9594" t="inlineStr">
        <is>
          <t>Violations were cited in the following area(s).</t>
        </is>
      </c>
      <c r="G9594" t="inlineStr">
        <is>
          <t>10B</t>
        </is>
      </c>
      <c r="H9594" t="inlineStr">
        <is>
          <t>Anti-siphonage or back-flow prevention device not provided where required; equipment or floor not properly drained; sewage disposal system in disrepair or not functioning properly. Condensation or liquid waste improperly disposed of.</t>
        </is>
      </c>
      <c r="I9594" t="inlineStr">
        <is>
          <t>Not Critical</t>
        </is>
      </c>
      <c r="J9594" t="n">
        <v>26</v>
      </c>
      <c r="L9594" s="9">
        <f>A9594&amp;"-"&amp;TEXT(E9594,"yyyymmdd")</f>
        <v/>
      </c>
    </row>
    <row r="9595">
      <c r="A9595" t="n">
        <v>40551900</v>
      </c>
      <c r="B9595" t="inlineStr">
        <is>
          <t>Staten Island</t>
        </is>
      </c>
      <c r="C9595" t="inlineStr">
        <is>
          <t>10309</t>
        </is>
      </c>
      <c r="D9595" t="inlineStr">
        <is>
          <t>German</t>
        </is>
      </c>
      <c r="E9595" s="8" t="n">
        <v>46176</v>
      </c>
      <c r="F9595" t="inlineStr">
        <is>
          <t>Violations were cited in the following area(s).</t>
        </is>
      </c>
      <c r="G9595" t="inlineStr">
        <is>
          <t>10G</t>
        </is>
      </c>
      <c r="H9595" t="inlineStr">
        <is>
          <t>Dishwashing and ware washing: Cleaning and sanitizing of tableware, including dishes, utensils, and equipment deficient.</t>
        </is>
      </c>
      <c r="I9595" t="inlineStr">
        <is>
          <t>Not Critical</t>
        </is>
      </c>
      <c r="J9595" t="n">
        <v>26</v>
      </c>
      <c r="L9595" s="9">
        <f>A9595&amp;"-"&amp;TEXT(E9595,"yyyymmdd")</f>
        <v/>
      </c>
    </row>
    <row r="9596">
      <c r="A9596" t="n">
        <v>40781412</v>
      </c>
      <c r="B9596" t="inlineStr">
        <is>
          <t>Queens</t>
        </is>
      </c>
      <c r="C9596" t="inlineStr">
        <is>
          <t>11103</t>
        </is>
      </c>
      <c r="D9596" t="inlineStr">
        <is>
          <t>Pizza</t>
        </is>
      </c>
      <c r="E9596" s="8" t="n">
        <v>46176</v>
      </c>
      <c r="F9596" t="inlineStr">
        <is>
          <t>Violations were cited in the following area(s).</t>
        </is>
      </c>
      <c r="G9596" t="inlineStr">
        <is>
          <t>02G</t>
        </is>
      </c>
      <c r="H9596" t="inlineStr">
        <is>
          <t>Cold TCS food item held above 41 °F; smoked or processed fish held above 38 °F; intact raw eggs held above 45 °F; or reduced oxygen packaged (ROP) TCS foods held above required temperatures except during active necessary preparation.</t>
        </is>
      </c>
      <c r="I9596" t="inlineStr">
        <is>
          <t>Critical</t>
        </is>
      </c>
      <c r="J9596" t="n">
        <v>24</v>
      </c>
      <c r="L9596" s="9">
        <f>A9596&amp;"-"&amp;TEXT(E9596,"yyyymmdd")</f>
        <v/>
      </c>
    </row>
    <row r="9597">
      <c r="A9597" t="n">
        <v>40781412</v>
      </c>
      <c r="B9597" t="inlineStr">
        <is>
          <t>Queens</t>
        </is>
      </c>
      <c r="C9597" t="inlineStr">
        <is>
          <t>11103</t>
        </is>
      </c>
      <c r="D9597" t="inlineStr">
        <is>
          <t>Pizza</t>
        </is>
      </c>
      <c r="E9597" s="8" t="n">
        <v>46176</v>
      </c>
      <c r="F9597" t="inlineStr">
        <is>
          <t>Violations were cited in the following area(s).</t>
        </is>
      </c>
      <c r="G9597" t="inlineStr">
        <is>
          <t>05D</t>
        </is>
      </c>
      <c r="H959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597" t="inlineStr">
        <is>
          <t>Critical</t>
        </is>
      </c>
      <c r="J9597" t="n">
        <v>24</v>
      </c>
      <c r="L9597" s="9">
        <f>A9597&amp;"-"&amp;TEXT(E9597,"yyyymmdd")</f>
        <v/>
      </c>
    </row>
    <row r="9598">
      <c r="A9598" t="n">
        <v>40781412</v>
      </c>
      <c r="B9598" t="inlineStr">
        <is>
          <t>Queens</t>
        </is>
      </c>
      <c r="C9598" t="inlineStr">
        <is>
          <t>11103</t>
        </is>
      </c>
      <c r="D9598" t="inlineStr">
        <is>
          <t>Pizza</t>
        </is>
      </c>
      <c r="E9598" s="8" t="n">
        <v>46176</v>
      </c>
      <c r="F9598" t="inlineStr">
        <is>
          <t>Violations were cited in the following area(s).</t>
        </is>
      </c>
      <c r="G9598" t="inlineStr">
        <is>
          <t>06B</t>
        </is>
      </c>
      <c r="H9598" t="inlineStr">
        <is>
          <t>Tobacco or electronic cigarette use, eating, or drinking from open container in food preparation, food storage or dishwashing area.</t>
        </is>
      </c>
      <c r="I9598" t="inlineStr">
        <is>
          <t>Critical</t>
        </is>
      </c>
      <c r="J9598" t="n">
        <v>24</v>
      </c>
      <c r="L9598" s="9">
        <f>A9598&amp;"-"&amp;TEXT(E9598,"yyyymmdd")</f>
        <v/>
      </c>
    </row>
    <row r="9599">
      <c r="A9599" t="n">
        <v>40781412</v>
      </c>
      <c r="B9599" t="inlineStr">
        <is>
          <t>Queens</t>
        </is>
      </c>
      <c r="C9599" t="inlineStr">
        <is>
          <t>11103</t>
        </is>
      </c>
      <c r="D9599" t="inlineStr">
        <is>
          <t>Pizza</t>
        </is>
      </c>
      <c r="E9599" s="8" t="n">
        <v>46176</v>
      </c>
      <c r="F9599" t="inlineStr">
        <is>
          <t>Violations were cited in the following area(s).</t>
        </is>
      </c>
      <c r="G9599" t="inlineStr">
        <is>
          <t>08B</t>
        </is>
      </c>
      <c r="H9599"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9599" t="inlineStr">
        <is>
          <t>Not Critical</t>
        </is>
      </c>
      <c r="J9599" t="n">
        <v>24</v>
      </c>
      <c r="L9599" s="9">
        <f>A9599&amp;"-"&amp;TEXT(E9599,"yyyymmdd")</f>
        <v/>
      </c>
    </row>
    <row r="9600">
      <c r="A9600" t="n">
        <v>40793030</v>
      </c>
      <c r="B9600" t="inlineStr">
        <is>
          <t>Brooklyn</t>
        </is>
      </c>
      <c r="C9600" t="inlineStr">
        <is>
          <t>11211</t>
        </is>
      </c>
      <c r="D9600" t="inlineStr">
        <is>
          <t>American</t>
        </is>
      </c>
      <c r="E9600" s="8" t="n">
        <v>46176</v>
      </c>
      <c r="F9600" t="inlineStr">
        <is>
          <t>Violations were cited in the following area(s).</t>
        </is>
      </c>
      <c r="G9600" t="inlineStr">
        <is>
          <t>06D</t>
        </is>
      </c>
      <c r="H9600" t="inlineStr">
        <is>
          <t>Food contact surface not properly washed, rinsed and sanitized after each use and following any activity when contamination may have occurred.</t>
        </is>
      </c>
      <c r="I9600" t="inlineStr">
        <is>
          <t>Critical</t>
        </is>
      </c>
      <c r="J9600" t="n">
        <v>12</v>
      </c>
      <c r="K9600" t="inlineStr">
        <is>
          <t>A</t>
        </is>
      </c>
      <c r="L9600" s="9">
        <f>A9600&amp;"-"&amp;TEXT(E9600,"yyyymmdd")</f>
        <v/>
      </c>
    </row>
    <row r="9601">
      <c r="A9601" t="n">
        <v>40793030</v>
      </c>
      <c r="B9601" t="inlineStr">
        <is>
          <t>Brooklyn</t>
        </is>
      </c>
      <c r="C9601" t="inlineStr">
        <is>
          <t>11211</t>
        </is>
      </c>
      <c r="D9601" t="inlineStr">
        <is>
          <t>American</t>
        </is>
      </c>
      <c r="E9601" s="8" t="n">
        <v>46176</v>
      </c>
      <c r="F9601" t="inlineStr">
        <is>
          <t>Violations were cited in the following area(s).</t>
        </is>
      </c>
      <c r="G9601" t="inlineStr">
        <is>
          <t>10A</t>
        </is>
      </c>
      <c r="H9601" t="inlineStr">
        <is>
          <t>Toilet facility not maintained or provided with toilet paper, waste receptacle or self-closing door.</t>
        </is>
      </c>
      <c r="I9601" t="inlineStr">
        <is>
          <t>Not Critical</t>
        </is>
      </c>
      <c r="J9601" t="n">
        <v>12</v>
      </c>
      <c r="K9601" t="inlineStr">
        <is>
          <t>A</t>
        </is>
      </c>
      <c r="L9601" s="9">
        <f>A9601&amp;"-"&amp;TEXT(E9601,"yyyymmdd")</f>
        <v/>
      </c>
    </row>
    <row r="9602">
      <c r="A9602" t="n">
        <v>40793030</v>
      </c>
      <c r="B9602" t="inlineStr">
        <is>
          <t>Brooklyn</t>
        </is>
      </c>
      <c r="C9602" t="inlineStr">
        <is>
          <t>11211</t>
        </is>
      </c>
      <c r="D9602" t="inlineStr">
        <is>
          <t>American</t>
        </is>
      </c>
      <c r="E9602" s="8" t="n">
        <v>46176</v>
      </c>
      <c r="F9602" t="inlineStr">
        <is>
          <t>Violations were cited in the following area(s).</t>
        </is>
      </c>
      <c r="G9602" t="inlineStr">
        <is>
          <t>10G</t>
        </is>
      </c>
      <c r="H9602" t="inlineStr">
        <is>
          <t>Dishwashing and ware washing: Cleaning and sanitizing of tableware, including dishes, utensils, and equipment deficient.</t>
        </is>
      </c>
      <c r="I9602" t="inlineStr">
        <is>
          <t>Not Critical</t>
        </is>
      </c>
      <c r="J9602" t="n">
        <v>12</v>
      </c>
      <c r="K9602" t="inlineStr">
        <is>
          <t>A</t>
        </is>
      </c>
      <c r="L9602" s="9">
        <f>A9602&amp;"-"&amp;TEXT(E9602,"yyyymmdd")</f>
        <v/>
      </c>
    </row>
    <row r="9603">
      <c r="A9603" t="n">
        <v>40855992</v>
      </c>
      <c r="B9603" t="inlineStr">
        <is>
          <t>Manhattan</t>
        </is>
      </c>
      <c r="C9603" t="inlineStr">
        <is>
          <t>10011</t>
        </is>
      </c>
      <c r="D9603" t="inlineStr">
        <is>
          <t>American</t>
        </is>
      </c>
      <c r="E9603" s="8" t="n">
        <v>46176</v>
      </c>
      <c r="F9603" t="inlineStr">
        <is>
          <t>Violations were cited in the following area(s).</t>
        </is>
      </c>
      <c r="G9603" t="inlineStr">
        <is>
          <t>03A</t>
        </is>
      </c>
      <c r="H9603"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9603" t="inlineStr">
        <is>
          <t>Critical</t>
        </is>
      </c>
      <c r="J9603" t="n">
        <v>17</v>
      </c>
      <c r="L9603" s="9">
        <f>A9603&amp;"-"&amp;TEXT(E9603,"yyyymmdd")</f>
        <v/>
      </c>
    </row>
    <row r="9604">
      <c r="A9604" t="n">
        <v>40855992</v>
      </c>
      <c r="B9604" t="inlineStr">
        <is>
          <t>Manhattan</t>
        </is>
      </c>
      <c r="C9604" t="inlineStr">
        <is>
          <t>10011</t>
        </is>
      </c>
      <c r="D9604" t="inlineStr">
        <is>
          <t>American</t>
        </is>
      </c>
      <c r="E9604" s="8" t="n">
        <v>46176</v>
      </c>
      <c r="F9604" t="inlineStr">
        <is>
          <t>Violations were cited in the following area(s).</t>
        </is>
      </c>
      <c r="G9604" t="inlineStr">
        <is>
          <t>06E</t>
        </is>
      </c>
      <c r="H9604" t="inlineStr">
        <is>
          <t>Sanitized equipment or utensil, including in-use food dispensing utensil, improperly used or stored.</t>
        </is>
      </c>
      <c r="I9604" t="inlineStr">
        <is>
          <t>Critical</t>
        </is>
      </c>
      <c r="J9604" t="n">
        <v>17</v>
      </c>
      <c r="L9604" s="9">
        <f>A9604&amp;"-"&amp;TEXT(E9604,"yyyymmdd")</f>
        <v/>
      </c>
    </row>
    <row r="9605">
      <c r="A9605" t="n">
        <v>40855992</v>
      </c>
      <c r="B9605" t="inlineStr">
        <is>
          <t>Manhattan</t>
        </is>
      </c>
      <c r="C9605" t="inlineStr">
        <is>
          <t>10011</t>
        </is>
      </c>
      <c r="D9605" t="inlineStr">
        <is>
          <t>American</t>
        </is>
      </c>
      <c r="E9605" s="8" t="n">
        <v>46176</v>
      </c>
      <c r="F9605" t="inlineStr">
        <is>
          <t>Violations were cited in the following area(s).</t>
        </is>
      </c>
      <c r="G9605" t="inlineStr">
        <is>
          <t>10F</t>
        </is>
      </c>
      <c r="H9605" t="inlineStr">
        <is>
          <t>Non-food contact surface or equipment made of unacceptable material, not kept clean, or not properly sealed, raised, spaced or movable to allow accessibility for cleaning on all sides, above and underneath the unit.</t>
        </is>
      </c>
      <c r="I9605" t="inlineStr">
        <is>
          <t>Not Critical</t>
        </is>
      </c>
      <c r="J9605" t="n">
        <v>17</v>
      </c>
      <c r="L9605" s="9">
        <f>A9605&amp;"-"&amp;TEXT(E9605,"yyyymmdd")</f>
        <v/>
      </c>
    </row>
    <row r="9606">
      <c r="A9606" t="n">
        <v>41015002</v>
      </c>
      <c r="B9606" t="inlineStr">
        <is>
          <t>Brooklyn</t>
        </is>
      </c>
      <c r="C9606" t="inlineStr">
        <is>
          <t>11220</t>
        </is>
      </c>
      <c r="D9606" t="inlineStr">
        <is>
          <t>Latin American</t>
        </is>
      </c>
      <c r="E9606" s="8" t="n">
        <v>46176</v>
      </c>
      <c r="F9606" t="inlineStr">
        <is>
          <t>Violations were cited in the following area(s).</t>
        </is>
      </c>
      <c r="G9606" t="inlineStr">
        <is>
          <t>02B</t>
        </is>
      </c>
      <c r="H9606" t="inlineStr">
        <is>
          <t>Hot TCS food item not held at or above 140 °F.</t>
        </is>
      </c>
      <c r="I9606" t="inlineStr">
        <is>
          <t>Critical</t>
        </is>
      </c>
      <c r="J9606" t="n">
        <v>59</v>
      </c>
      <c r="L9606" s="9">
        <f>A9606&amp;"-"&amp;TEXT(E9606,"yyyymmdd")</f>
        <v/>
      </c>
    </row>
    <row r="9607">
      <c r="A9607" t="n">
        <v>41015002</v>
      </c>
      <c r="B9607" t="inlineStr">
        <is>
          <t>Brooklyn</t>
        </is>
      </c>
      <c r="C9607" t="inlineStr">
        <is>
          <t>11220</t>
        </is>
      </c>
      <c r="D9607" t="inlineStr">
        <is>
          <t>Latin American</t>
        </is>
      </c>
      <c r="E9607" s="8" t="n">
        <v>46176</v>
      </c>
      <c r="F9607" t="inlineStr">
        <is>
          <t>Violations were cited in the following area(s).</t>
        </is>
      </c>
      <c r="G9607" t="inlineStr">
        <is>
          <t>02G</t>
        </is>
      </c>
      <c r="H9607" t="inlineStr">
        <is>
          <t>Cold TCS food item held above 41 °F; smoked or processed fish held above 38 °F; intact raw eggs held above 45 °F; or reduced oxygen packaged (ROP) TCS foods held above required temperatures except during active necessary preparation.</t>
        </is>
      </c>
      <c r="I9607" t="inlineStr">
        <is>
          <t>Critical</t>
        </is>
      </c>
      <c r="J9607" t="n">
        <v>59</v>
      </c>
      <c r="L9607" s="9">
        <f>A9607&amp;"-"&amp;TEXT(E9607,"yyyymmdd")</f>
        <v/>
      </c>
    </row>
    <row r="9608">
      <c r="A9608" t="n">
        <v>41015002</v>
      </c>
      <c r="B9608" t="inlineStr">
        <is>
          <t>Brooklyn</t>
        </is>
      </c>
      <c r="C9608" t="inlineStr">
        <is>
          <t>11220</t>
        </is>
      </c>
      <c r="D9608" t="inlineStr">
        <is>
          <t>Latin American</t>
        </is>
      </c>
      <c r="E9608" s="8" t="n">
        <v>46176</v>
      </c>
      <c r="F9608" t="inlineStr">
        <is>
          <t>Violations were cited in the following area(s).</t>
        </is>
      </c>
      <c r="G9608" t="inlineStr">
        <is>
          <t>02H</t>
        </is>
      </c>
      <c r="H9608" t="inlineStr">
        <is>
          <t>After cooking or removal from hot holding, TCS food not cooled by an approved method whereby the internal temperature is reduced from 140 °F to 70 °F or less within 2 hours, and from 70 °F to 41 °F or less within 4 additional hours.</t>
        </is>
      </c>
      <c r="I9608" t="inlineStr">
        <is>
          <t>Critical</t>
        </is>
      </c>
      <c r="J9608" t="n">
        <v>59</v>
      </c>
      <c r="L9608" s="9">
        <f>A9608&amp;"-"&amp;TEXT(E9608,"yyyymmdd")</f>
        <v/>
      </c>
    </row>
    <row r="9609">
      <c r="A9609" t="n">
        <v>41015002</v>
      </c>
      <c r="B9609" t="inlineStr">
        <is>
          <t>Brooklyn</t>
        </is>
      </c>
      <c r="C9609" t="inlineStr">
        <is>
          <t>11220</t>
        </is>
      </c>
      <c r="D9609" t="inlineStr">
        <is>
          <t>Latin American</t>
        </is>
      </c>
      <c r="E9609" s="8" t="n">
        <v>46176</v>
      </c>
      <c r="F9609" t="inlineStr">
        <is>
          <t>Violations were cited in the following area(s).</t>
        </is>
      </c>
      <c r="G9609" t="inlineStr">
        <is>
          <t>05D</t>
        </is>
      </c>
      <c r="H960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609" t="inlineStr">
        <is>
          <t>Critical</t>
        </is>
      </c>
      <c r="J9609" t="n">
        <v>59</v>
      </c>
      <c r="L9609" s="9">
        <f>A9609&amp;"-"&amp;TEXT(E9609,"yyyymmdd")</f>
        <v/>
      </c>
    </row>
    <row r="9610">
      <c r="A9610" t="n">
        <v>41015002</v>
      </c>
      <c r="B9610" t="inlineStr">
        <is>
          <t>Brooklyn</t>
        </is>
      </c>
      <c r="C9610" t="inlineStr">
        <is>
          <t>11220</t>
        </is>
      </c>
      <c r="D9610" t="inlineStr">
        <is>
          <t>Latin American</t>
        </is>
      </c>
      <c r="E9610" s="8" t="n">
        <v>46176</v>
      </c>
      <c r="F9610" t="inlineStr">
        <is>
          <t>Violations were cited in the following area(s).</t>
        </is>
      </c>
      <c r="G9610" t="inlineStr">
        <is>
          <t>06C</t>
        </is>
      </c>
      <c r="H961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610" t="inlineStr">
        <is>
          <t>Critical</t>
        </is>
      </c>
      <c r="J9610" t="n">
        <v>59</v>
      </c>
      <c r="L9610" s="9">
        <f>A9610&amp;"-"&amp;TEXT(E9610,"yyyymmdd")</f>
        <v/>
      </c>
    </row>
    <row r="9611">
      <c r="A9611" t="n">
        <v>41015002</v>
      </c>
      <c r="B9611" t="inlineStr">
        <is>
          <t>Brooklyn</t>
        </is>
      </c>
      <c r="C9611" t="inlineStr">
        <is>
          <t>11220</t>
        </is>
      </c>
      <c r="D9611" t="inlineStr">
        <is>
          <t>Latin American</t>
        </is>
      </c>
      <c r="E9611" s="8" t="n">
        <v>46176</v>
      </c>
      <c r="F9611" t="inlineStr">
        <is>
          <t>Violations were cited in the following area(s).</t>
        </is>
      </c>
      <c r="G9611" t="inlineStr">
        <is>
          <t>06D</t>
        </is>
      </c>
      <c r="H9611" t="inlineStr">
        <is>
          <t>Food contact surface not properly washed, rinsed and sanitized after each use and following any activity when contamination may have occurred.</t>
        </is>
      </c>
      <c r="I9611" t="inlineStr">
        <is>
          <t>Critical</t>
        </is>
      </c>
      <c r="J9611" t="n">
        <v>59</v>
      </c>
      <c r="L9611" s="9">
        <f>A9611&amp;"-"&amp;TEXT(E9611,"yyyymmdd")</f>
        <v/>
      </c>
    </row>
    <row r="9612">
      <c r="A9612" t="n">
        <v>41015002</v>
      </c>
      <c r="B9612" t="inlineStr">
        <is>
          <t>Brooklyn</t>
        </is>
      </c>
      <c r="C9612" t="inlineStr">
        <is>
          <t>11220</t>
        </is>
      </c>
      <c r="D9612" t="inlineStr">
        <is>
          <t>Latin American</t>
        </is>
      </c>
      <c r="E9612" s="8" t="n">
        <v>46176</v>
      </c>
      <c r="F9612" t="inlineStr">
        <is>
          <t>Violations were cited in the following area(s).</t>
        </is>
      </c>
      <c r="G9612" t="inlineStr">
        <is>
          <t>06E</t>
        </is>
      </c>
      <c r="H9612" t="inlineStr">
        <is>
          <t>Sanitized equipment or utensil, including in-use food dispensing utensil, improperly used or stored.</t>
        </is>
      </c>
      <c r="I9612" t="inlineStr">
        <is>
          <t>Critical</t>
        </is>
      </c>
      <c r="J9612" t="n">
        <v>59</v>
      </c>
      <c r="L9612" s="9">
        <f>A9612&amp;"-"&amp;TEXT(E9612,"yyyymmdd")</f>
        <v/>
      </c>
    </row>
    <row r="9613">
      <c r="A9613" t="n">
        <v>41015002</v>
      </c>
      <c r="B9613" t="inlineStr">
        <is>
          <t>Brooklyn</t>
        </is>
      </c>
      <c r="C9613" t="inlineStr">
        <is>
          <t>11220</t>
        </is>
      </c>
      <c r="D9613" t="inlineStr">
        <is>
          <t>Latin American</t>
        </is>
      </c>
      <c r="E9613" s="8" t="n">
        <v>46176</v>
      </c>
      <c r="F9613" t="inlineStr">
        <is>
          <t>Violations were cited in the following area(s).</t>
        </is>
      </c>
      <c r="G9613" t="inlineStr">
        <is>
          <t>10F</t>
        </is>
      </c>
      <c r="H9613" t="inlineStr">
        <is>
          <t>Non-food contact surface or equipment made of unacceptable material, not kept clean, or not properly sealed, raised, spaced or movable to allow accessibility for cleaning on all sides, above and underneath the unit.</t>
        </is>
      </c>
      <c r="I9613" t="inlineStr">
        <is>
          <t>Not Critical</t>
        </is>
      </c>
      <c r="J9613" t="n">
        <v>59</v>
      </c>
      <c r="L9613" s="9">
        <f>A9613&amp;"-"&amp;TEXT(E9613,"yyyymmdd")</f>
        <v/>
      </c>
    </row>
    <row r="9614">
      <c r="A9614" t="n">
        <v>41015002</v>
      </c>
      <c r="B9614" t="inlineStr">
        <is>
          <t>Brooklyn</t>
        </is>
      </c>
      <c r="C9614" t="inlineStr">
        <is>
          <t>11220</t>
        </is>
      </c>
      <c r="D9614" t="inlineStr">
        <is>
          <t>Latin American</t>
        </is>
      </c>
      <c r="E9614" s="8" t="n">
        <v>46176</v>
      </c>
      <c r="F9614" t="inlineStr">
        <is>
          <t>Violations were cited in the following area(s).</t>
        </is>
      </c>
      <c r="G9614" t="inlineStr">
        <is>
          <t>10H</t>
        </is>
      </c>
      <c r="H9614" t="inlineStr">
        <is>
          <t>Single service article not provided. Single service article reused or not protected from contamination when transported, stored, dispensed. Drinking straws not completely enclosed in wrapper or dispensed from a sanitary device.</t>
        </is>
      </c>
      <c r="I9614" t="inlineStr">
        <is>
          <t>Not Critical</t>
        </is>
      </c>
      <c r="J9614" t="n">
        <v>59</v>
      </c>
      <c r="L9614" s="9">
        <f>A9614&amp;"-"&amp;TEXT(E9614,"yyyymmdd")</f>
        <v/>
      </c>
    </row>
    <row r="9615">
      <c r="A9615" t="n">
        <v>41028321</v>
      </c>
      <c r="B9615" t="inlineStr">
        <is>
          <t>Bronx</t>
        </is>
      </c>
      <c r="C9615" t="inlineStr">
        <is>
          <t>10469</t>
        </is>
      </c>
      <c r="D9615" t="inlineStr">
        <is>
          <t>Pizza</t>
        </is>
      </c>
      <c r="E9615" s="8" t="n">
        <v>46176</v>
      </c>
      <c r="F9615" t="inlineStr">
        <is>
          <t>Violations were cited in the following area(s).</t>
        </is>
      </c>
      <c r="G9615" t="inlineStr">
        <is>
          <t>02B</t>
        </is>
      </c>
      <c r="H9615" t="inlineStr">
        <is>
          <t>Hot TCS food item not held at or above 140 °F.</t>
        </is>
      </c>
      <c r="I9615" t="inlineStr">
        <is>
          <t>Critical</t>
        </is>
      </c>
      <c r="J9615" t="n">
        <v>36</v>
      </c>
      <c r="L9615" s="9">
        <f>A9615&amp;"-"&amp;TEXT(E9615,"yyyymmdd")</f>
        <v/>
      </c>
    </row>
    <row r="9616">
      <c r="A9616" t="n">
        <v>41028321</v>
      </c>
      <c r="B9616" t="inlineStr">
        <is>
          <t>Bronx</t>
        </is>
      </c>
      <c r="C9616" t="inlineStr">
        <is>
          <t>10469</t>
        </is>
      </c>
      <c r="D9616" t="inlineStr">
        <is>
          <t>Pizza</t>
        </is>
      </c>
      <c r="E9616" s="8" t="n">
        <v>46176</v>
      </c>
      <c r="F9616" t="inlineStr">
        <is>
          <t>Violations were cited in the following area(s).</t>
        </is>
      </c>
      <c r="G9616" t="inlineStr">
        <is>
          <t>02G</t>
        </is>
      </c>
      <c r="H9616" t="inlineStr">
        <is>
          <t>Cold TCS food item held above 41 °F; smoked or processed fish held above 38 °F; intact raw eggs held above 45 °F; or reduced oxygen packaged (ROP) TCS foods held above required temperatures except during active necessary preparation.</t>
        </is>
      </c>
      <c r="I9616" t="inlineStr">
        <is>
          <t>Critical</t>
        </is>
      </c>
      <c r="J9616" t="n">
        <v>36</v>
      </c>
      <c r="L9616" s="9">
        <f>A9616&amp;"-"&amp;TEXT(E9616,"yyyymmdd")</f>
        <v/>
      </c>
    </row>
    <row r="9617">
      <c r="A9617" t="n">
        <v>41028321</v>
      </c>
      <c r="B9617" t="inlineStr">
        <is>
          <t>Bronx</t>
        </is>
      </c>
      <c r="C9617" t="inlineStr">
        <is>
          <t>10469</t>
        </is>
      </c>
      <c r="D9617" t="inlineStr">
        <is>
          <t>Pizza</t>
        </is>
      </c>
      <c r="E9617" s="8" t="n">
        <v>46176</v>
      </c>
      <c r="F9617" t="inlineStr">
        <is>
          <t>Violations were cited in the following area(s).</t>
        </is>
      </c>
      <c r="G9617" t="inlineStr">
        <is>
          <t>04A</t>
        </is>
      </c>
      <c r="H9617" t="inlineStr">
        <is>
          <t>Food Protection Certificate (FPC) not held by manager or supervisor of food operations.</t>
        </is>
      </c>
      <c r="I9617" t="inlineStr">
        <is>
          <t>Critical</t>
        </is>
      </c>
      <c r="J9617" t="n">
        <v>36</v>
      </c>
      <c r="L9617" s="9">
        <f>A9617&amp;"-"&amp;TEXT(E9617,"yyyymmdd")</f>
        <v/>
      </c>
    </row>
    <row r="9618">
      <c r="A9618" t="n">
        <v>41028321</v>
      </c>
      <c r="B9618" t="inlineStr">
        <is>
          <t>Bronx</t>
        </is>
      </c>
      <c r="C9618" t="inlineStr">
        <is>
          <t>10469</t>
        </is>
      </c>
      <c r="D9618" t="inlineStr">
        <is>
          <t>Pizza</t>
        </is>
      </c>
      <c r="E9618" s="8" t="n">
        <v>46176</v>
      </c>
      <c r="F9618" t="inlineStr">
        <is>
          <t>Violations were cited in the following area(s).</t>
        </is>
      </c>
      <c r="G9618" t="inlineStr">
        <is>
          <t>08C</t>
        </is>
      </c>
      <c r="H9618" t="inlineStr">
        <is>
          <t>Pesticide not properly labeled or used by unlicensed individual. Pesticide, other toxic chemical improperly used/stored. Unprotected, unlocked bait station used.</t>
        </is>
      </c>
      <c r="I9618" t="inlineStr">
        <is>
          <t>Not Critical</t>
        </is>
      </c>
      <c r="J9618" t="n">
        <v>36</v>
      </c>
      <c r="L9618" s="9">
        <f>A9618&amp;"-"&amp;TEXT(E9618,"yyyymmdd")</f>
        <v/>
      </c>
    </row>
    <row r="9619">
      <c r="A9619" t="n">
        <v>41028321</v>
      </c>
      <c r="B9619" t="inlineStr">
        <is>
          <t>Bronx</t>
        </is>
      </c>
      <c r="C9619" t="inlineStr">
        <is>
          <t>10469</t>
        </is>
      </c>
      <c r="D9619" t="inlineStr">
        <is>
          <t>Pizza</t>
        </is>
      </c>
      <c r="E9619" s="8" t="n">
        <v>46176</v>
      </c>
      <c r="F9619" t="inlineStr">
        <is>
          <t>Violations were cited in the following area(s).</t>
        </is>
      </c>
      <c r="G9619" t="inlineStr">
        <is>
          <t>10F</t>
        </is>
      </c>
      <c r="H9619" t="inlineStr">
        <is>
          <t>Non-food contact surface or equipment made of unacceptable material, not kept clean, or not properly sealed, raised, spaced or movable to allow accessibility for cleaning on all sides, above and underneath the unit.</t>
        </is>
      </c>
      <c r="I9619" t="inlineStr">
        <is>
          <t>Not Critical</t>
        </is>
      </c>
      <c r="J9619" t="n">
        <v>36</v>
      </c>
      <c r="L9619" s="9">
        <f>A9619&amp;"-"&amp;TEXT(E9619,"yyyymmdd")</f>
        <v/>
      </c>
    </row>
    <row r="9620">
      <c r="A9620" t="n">
        <v>41028321</v>
      </c>
      <c r="B9620" t="inlineStr">
        <is>
          <t>Bronx</t>
        </is>
      </c>
      <c r="C9620" t="inlineStr">
        <is>
          <t>10469</t>
        </is>
      </c>
      <c r="D9620" t="inlineStr">
        <is>
          <t>Pizza</t>
        </is>
      </c>
      <c r="E9620" s="8" t="n">
        <v>46176</v>
      </c>
      <c r="F9620" t="inlineStr">
        <is>
          <t>Violations were cited in the following area(s).</t>
        </is>
      </c>
      <c r="G9620" t="inlineStr">
        <is>
          <t>10G</t>
        </is>
      </c>
      <c r="H9620" t="inlineStr">
        <is>
          <t>Dishwashing and ware washing: Cleaning and sanitizing of tableware, including dishes, utensils, and equipment deficient.</t>
        </is>
      </c>
      <c r="I9620" t="inlineStr">
        <is>
          <t>Not Critical</t>
        </is>
      </c>
      <c r="J9620" t="n">
        <v>36</v>
      </c>
      <c r="L9620" s="9">
        <f>A9620&amp;"-"&amp;TEXT(E9620,"yyyymmdd")</f>
        <v/>
      </c>
    </row>
    <row r="9621">
      <c r="A9621" t="n">
        <v>41067996</v>
      </c>
      <c r="B9621" t="inlineStr">
        <is>
          <t>Bronx</t>
        </is>
      </c>
      <c r="C9621" t="inlineStr">
        <is>
          <t>10471</t>
        </is>
      </c>
      <c r="D9621" t="inlineStr">
        <is>
          <t>Pizza</t>
        </is>
      </c>
      <c r="E9621" s="8" t="n">
        <v>46176</v>
      </c>
      <c r="F9621" t="inlineStr">
        <is>
          <t>Violations were cited in the following area(s).</t>
        </is>
      </c>
      <c r="G9621" t="inlineStr">
        <is>
          <t>02B</t>
        </is>
      </c>
      <c r="H9621" t="inlineStr">
        <is>
          <t>Hot TCS food item not held at or above 140 °F.</t>
        </is>
      </c>
      <c r="I9621" t="inlineStr">
        <is>
          <t>Critical</t>
        </is>
      </c>
      <c r="J9621" t="n">
        <v>26</v>
      </c>
      <c r="L9621" s="9">
        <f>A9621&amp;"-"&amp;TEXT(E9621,"yyyymmdd")</f>
        <v/>
      </c>
    </row>
    <row r="9622">
      <c r="A9622" t="n">
        <v>41067996</v>
      </c>
      <c r="B9622" t="inlineStr">
        <is>
          <t>Bronx</t>
        </is>
      </c>
      <c r="C9622" t="inlineStr">
        <is>
          <t>10471</t>
        </is>
      </c>
      <c r="D9622" t="inlineStr">
        <is>
          <t>Pizza</t>
        </is>
      </c>
      <c r="E9622" s="8" t="n">
        <v>46176</v>
      </c>
      <c r="F9622" t="inlineStr">
        <is>
          <t>Violations were cited in the following area(s).</t>
        </is>
      </c>
      <c r="G9622" t="inlineStr">
        <is>
          <t>04A</t>
        </is>
      </c>
      <c r="H9622" t="inlineStr">
        <is>
          <t>Food Protection Certificate (FPC) not held by manager or supervisor of food operations.</t>
        </is>
      </c>
      <c r="I9622" t="inlineStr">
        <is>
          <t>Critical</t>
        </is>
      </c>
      <c r="J9622" t="n">
        <v>26</v>
      </c>
      <c r="L9622" s="9">
        <f>A9622&amp;"-"&amp;TEXT(E9622,"yyyymmdd")</f>
        <v/>
      </c>
    </row>
    <row r="9623">
      <c r="A9623" t="n">
        <v>41067996</v>
      </c>
      <c r="B9623" t="inlineStr">
        <is>
          <t>Bronx</t>
        </is>
      </c>
      <c r="C9623" t="inlineStr">
        <is>
          <t>10471</t>
        </is>
      </c>
      <c r="D9623" t="inlineStr">
        <is>
          <t>Pizza</t>
        </is>
      </c>
      <c r="E9623" s="8" t="n">
        <v>46176</v>
      </c>
      <c r="F9623" t="inlineStr">
        <is>
          <t>Violations were cited in the following area(s).</t>
        </is>
      </c>
      <c r="G9623" t="inlineStr">
        <is>
          <t>06A</t>
        </is>
      </c>
      <c r="H9623" t="inlineStr">
        <is>
          <t>Personal cleanliness is inadequate. Outer garment soiled with possible contaminant. Effective hair restraint not worn where required. Jewelry worn on hands or arms. Fingernail polish worn or fingernails not kept clean and trimmed.</t>
        </is>
      </c>
      <c r="I9623" t="inlineStr">
        <is>
          <t>Critical</t>
        </is>
      </c>
      <c r="J9623" t="n">
        <v>26</v>
      </c>
      <c r="L9623" s="9">
        <f>A9623&amp;"-"&amp;TEXT(E9623,"yyyymmdd")</f>
        <v/>
      </c>
    </row>
    <row r="9624">
      <c r="A9624" t="n">
        <v>41151989</v>
      </c>
      <c r="B9624" t="inlineStr">
        <is>
          <t>Manhattan</t>
        </is>
      </c>
      <c r="C9624" t="inlineStr">
        <is>
          <t>10032</t>
        </is>
      </c>
      <c r="D9624" t="inlineStr">
        <is>
          <t>American</t>
        </is>
      </c>
      <c r="E9624" s="8" t="n">
        <v>46176</v>
      </c>
      <c r="F9624" t="inlineStr">
        <is>
          <t>Violations were cited in the following area(s).</t>
        </is>
      </c>
      <c r="G9624" t="inlineStr">
        <is>
          <t>02G</t>
        </is>
      </c>
      <c r="H9624" t="inlineStr">
        <is>
          <t>Cold TCS food item held above 41 °F; smoked or processed fish held above 38 °F; intact raw eggs held above 45 °F; or reduced oxygen packaged (ROP) TCS foods held above required temperatures except during active necessary preparation.</t>
        </is>
      </c>
      <c r="I9624" t="inlineStr">
        <is>
          <t>Critical</t>
        </is>
      </c>
      <c r="J9624" t="n">
        <v>26</v>
      </c>
      <c r="L9624" s="9">
        <f>A9624&amp;"-"&amp;TEXT(E9624,"yyyymmdd")</f>
        <v/>
      </c>
    </row>
    <row r="9625">
      <c r="A9625" t="n">
        <v>41151989</v>
      </c>
      <c r="B9625" t="inlineStr">
        <is>
          <t>Manhattan</t>
        </is>
      </c>
      <c r="C9625" t="inlineStr">
        <is>
          <t>10032</t>
        </is>
      </c>
      <c r="D9625" t="inlineStr">
        <is>
          <t>American</t>
        </is>
      </c>
      <c r="E9625" s="8" t="n">
        <v>46176</v>
      </c>
      <c r="F9625" t="inlineStr">
        <is>
          <t>Violations were cited in the following area(s).</t>
        </is>
      </c>
      <c r="G9625" t="inlineStr">
        <is>
          <t>06C</t>
        </is>
      </c>
      <c r="H962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625" t="inlineStr">
        <is>
          <t>Critical</t>
        </is>
      </c>
      <c r="J9625" t="n">
        <v>26</v>
      </c>
      <c r="L9625" s="9">
        <f>A9625&amp;"-"&amp;TEXT(E9625,"yyyymmdd")</f>
        <v/>
      </c>
    </row>
    <row r="9626">
      <c r="A9626" t="n">
        <v>41151989</v>
      </c>
      <c r="B9626" t="inlineStr">
        <is>
          <t>Manhattan</t>
        </is>
      </c>
      <c r="C9626" t="inlineStr">
        <is>
          <t>10032</t>
        </is>
      </c>
      <c r="D9626" t="inlineStr">
        <is>
          <t>American</t>
        </is>
      </c>
      <c r="E9626" s="8" t="n">
        <v>46176</v>
      </c>
      <c r="F9626" t="inlineStr">
        <is>
          <t>Violations were cited in the following area(s).</t>
        </is>
      </c>
      <c r="G9626" t="inlineStr">
        <is>
          <t>06F</t>
        </is>
      </c>
      <c r="H9626" t="inlineStr">
        <is>
          <t>Wiping cloths not stored clean and dry, or in a sanitizing solution, between uses.</t>
        </is>
      </c>
      <c r="I9626" t="inlineStr">
        <is>
          <t>Critical</t>
        </is>
      </c>
      <c r="J9626" t="n">
        <v>26</v>
      </c>
      <c r="L9626" s="9">
        <f>A9626&amp;"-"&amp;TEXT(E9626,"yyyymmdd")</f>
        <v/>
      </c>
    </row>
    <row r="9627">
      <c r="A9627" t="n">
        <v>41151989</v>
      </c>
      <c r="B9627" t="inlineStr">
        <is>
          <t>Manhattan</t>
        </is>
      </c>
      <c r="C9627" t="inlineStr">
        <is>
          <t>10032</t>
        </is>
      </c>
      <c r="D9627" t="inlineStr">
        <is>
          <t>American</t>
        </is>
      </c>
      <c r="E9627" s="8" t="n">
        <v>46176</v>
      </c>
      <c r="F9627" t="inlineStr">
        <is>
          <t>Violations were cited in the following area(s).</t>
        </is>
      </c>
      <c r="G9627" t="inlineStr">
        <is>
          <t>10D</t>
        </is>
      </c>
      <c r="H9627" t="inlineStr">
        <is>
          <t>Mechanical or natural ventilation not provided, inadequate, improperly installed, in disrepair or fails to prevent and control excessive build-up of grease, heat, steam condensation, vapors, odors, smoke or fumes.</t>
        </is>
      </c>
      <c r="I9627" t="inlineStr">
        <is>
          <t>Not Critical</t>
        </is>
      </c>
      <c r="J9627" t="n">
        <v>26</v>
      </c>
      <c r="L9627" s="9">
        <f>A9627&amp;"-"&amp;TEXT(E9627,"yyyymmdd")</f>
        <v/>
      </c>
    </row>
    <row r="9628">
      <c r="A9628" t="n">
        <v>41151989</v>
      </c>
      <c r="B9628" t="inlineStr">
        <is>
          <t>Manhattan</t>
        </is>
      </c>
      <c r="C9628" t="inlineStr">
        <is>
          <t>10032</t>
        </is>
      </c>
      <c r="D9628" t="inlineStr">
        <is>
          <t>American</t>
        </is>
      </c>
      <c r="E9628" s="8" t="n">
        <v>46176</v>
      </c>
      <c r="F9628" t="inlineStr">
        <is>
          <t>Violations were cited in the following area(s).</t>
        </is>
      </c>
      <c r="G9628" t="inlineStr">
        <is>
          <t>10F</t>
        </is>
      </c>
      <c r="H9628" t="inlineStr">
        <is>
          <t>Non-food contact surface or equipment made of unacceptable material, not kept clean, or not properly sealed, raised, spaced or movable to allow accessibility for cleaning on all sides, above and underneath the unit.</t>
        </is>
      </c>
      <c r="I9628" t="inlineStr">
        <is>
          <t>Not Critical</t>
        </is>
      </c>
      <c r="J9628" t="n">
        <v>26</v>
      </c>
      <c r="L9628" s="9">
        <f>A9628&amp;"-"&amp;TEXT(E9628,"yyyymmdd")</f>
        <v/>
      </c>
    </row>
    <row r="9629">
      <c r="A9629" t="n">
        <v>41158108</v>
      </c>
      <c r="B9629" t="inlineStr">
        <is>
          <t>Queens</t>
        </is>
      </c>
      <c r="C9629" t="inlineStr">
        <is>
          <t>11370</t>
        </is>
      </c>
      <c r="D9629" t="inlineStr">
        <is>
          <t>Soups/Salads/Sandwiches</t>
        </is>
      </c>
      <c r="E9629" s="8" t="n">
        <v>46176</v>
      </c>
      <c r="F9629" t="inlineStr">
        <is>
          <t>Violations were cited in the following area(s).</t>
        </is>
      </c>
      <c r="G9629" t="inlineStr">
        <is>
          <t>06D</t>
        </is>
      </c>
      <c r="H9629" t="inlineStr">
        <is>
          <t>Food contact surface not properly washed, rinsed and sanitized after each use and following any activity when contamination may have occurred.</t>
        </is>
      </c>
      <c r="I9629" t="inlineStr">
        <is>
          <t>Critical</t>
        </is>
      </c>
      <c r="J9629" t="n">
        <v>10</v>
      </c>
      <c r="K9629" t="inlineStr">
        <is>
          <t>A</t>
        </is>
      </c>
      <c r="L9629" s="9">
        <f>A9629&amp;"-"&amp;TEXT(E9629,"yyyymmdd")</f>
        <v/>
      </c>
    </row>
    <row r="9630">
      <c r="A9630" t="n">
        <v>41158108</v>
      </c>
      <c r="B9630" t="inlineStr">
        <is>
          <t>Queens</t>
        </is>
      </c>
      <c r="C9630" t="inlineStr">
        <is>
          <t>11370</t>
        </is>
      </c>
      <c r="D9630" t="inlineStr">
        <is>
          <t>Soups/Salads/Sandwiches</t>
        </is>
      </c>
      <c r="E9630" s="8" t="n">
        <v>46176</v>
      </c>
      <c r="F9630" t="inlineStr">
        <is>
          <t>Violations were cited in the following area(s).</t>
        </is>
      </c>
      <c r="G9630" t="inlineStr">
        <is>
          <t>09C</t>
        </is>
      </c>
      <c r="H9630" t="inlineStr">
        <is>
          <t>Design, construction, materials used or maintenance of food contact surface improper. Surface not easily cleanable, sanitized and maintained.</t>
        </is>
      </c>
      <c r="I9630" t="inlineStr">
        <is>
          <t>Not Critical</t>
        </is>
      </c>
      <c r="J9630" t="n">
        <v>10</v>
      </c>
      <c r="K9630" t="inlineStr">
        <is>
          <t>A</t>
        </is>
      </c>
      <c r="L9630" s="9">
        <f>A9630&amp;"-"&amp;TEXT(E9630,"yyyymmdd")</f>
        <v/>
      </c>
    </row>
    <row r="9631">
      <c r="A9631" t="n">
        <v>41265902</v>
      </c>
      <c r="B9631" t="inlineStr">
        <is>
          <t>Bronx</t>
        </is>
      </c>
      <c r="D9631" t="inlineStr">
        <is>
          <t>American</t>
        </is>
      </c>
      <c r="E9631" s="8" t="n">
        <v>46176</v>
      </c>
      <c r="F9631" t="inlineStr">
        <is>
          <t>Violations were cited in the following area(s).</t>
        </is>
      </c>
      <c r="G9631" t="inlineStr">
        <is>
          <t>04H</t>
        </is>
      </c>
      <c r="H9631" t="inlineStr">
        <is>
          <t>Raw, cooked or prepared food is adulterated, contaminated, cross-contaminated, or not discarded in accordance with HACCP plan.</t>
        </is>
      </c>
      <c r="I9631" t="inlineStr">
        <is>
          <t>Critical</t>
        </is>
      </c>
      <c r="J9631" t="n">
        <v>9</v>
      </c>
      <c r="K9631" t="inlineStr">
        <is>
          <t>A</t>
        </is>
      </c>
      <c r="L9631" s="9">
        <f>A9631&amp;"-"&amp;TEXT(E9631,"yyyymmdd")</f>
        <v/>
      </c>
    </row>
    <row r="9632">
      <c r="A9632" t="n">
        <v>41265902</v>
      </c>
      <c r="B9632" t="inlineStr">
        <is>
          <t>Bronx</t>
        </is>
      </c>
      <c r="D9632" t="inlineStr">
        <is>
          <t>American</t>
        </is>
      </c>
      <c r="E9632" s="8" t="n">
        <v>46176</v>
      </c>
      <c r="F9632" t="inlineStr">
        <is>
          <t>Violations were cited in the following area(s).</t>
        </is>
      </c>
      <c r="G9632" t="inlineStr">
        <is>
          <t>10B</t>
        </is>
      </c>
      <c r="H9632" t="inlineStr">
        <is>
          <t>Anti-siphonage or back-flow prevention device not provided where required; equipment or floor not properly drained; sewage disposal system in disrepair or not functioning properly. Condensation or liquid waste improperly disposed of.</t>
        </is>
      </c>
      <c r="I9632" t="inlineStr">
        <is>
          <t>Not Critical</t>
        </is>
      </c>
      <c r="J9632" t="n">
        <v>9</v>
      </c>
      <c r="K9632" t="inlineStr">
        <is>
          <t>A</t>
        </is>
      </c>
      <c r="L9632" s="9">
        <f>A9632&amp;"-"&amp;TEXT(E9632,"yyyymmdd")</f>
        <v/>
      </c>
    </row>
    <row r="9633">
      <c r="A9633" t="n">
        <v>41389636</v>
      </c>
      <c r="B9633" t="inlineStr">
        <is>
          <t>Bronx</t>
        </is>
      </c>
      <c r="C9633" t="inlineStr">
        <is>
          <t>10471</t>
        </is>
      </c>
      <c r="D9633" t="inlineStr">
        <is>
          <t>American</t>
        </is>
      </c>
      <c r="E9633" s="8" t="n">
        <v>46176</v>
      </c>
      <c r="F9633" t="inlineStr">
        <is>
          <t>Violations were cited in the following area(s).</t>
        </is>
      </c>
      <c r="G9633" t="inlineStr">
        <is>
          <t>04H</t>
        </is>
      </c>
      <c r="H9633" t="inlineStr">
        <is>
          <t>Raw, cooked or prepared food is adulterated, contaminated, cross-contaminated, or not discarded in accordance with HACCP plan.</t>
        </is>
      </c>
      <c r="I9633" t="inlineStr">
        <is>
          <t>Critical</t>
        </is>
      </c>
      <c r="J9633" t="n">
        <v>9</v>
      </c>
      <c r="K9633" t="inlineStr">
        <is>
          <t>A</t>
        </is>
      </c>
      <c r="L9633" s="9">
        <f>A9633&amp;"-"&amp;TEXT(E9633,"yyyymmdd")</f>
        <v/>
      </c>
    </row>
    <row r="9634">
      <c r="A9634" t="n">
        <v>41389636</v>
      </c>
      <c r="B9634" t="inlineStr">
        <is>
          <t>Bronx</t>
        </is>
      </c>
      <c r="C9634" t="inlineStr">
        <is>
          <t>10471</t>
        </is>
      </c>
      <c r="D9634" t="inlineStr">
        <is>
          <t>American</t>
        </is>
      </c>
      <c r="E9634" s="8" t="n">
        <v>46176</v>
      </c>
      <c r="F9634" t="inlineStr">
        <is>
          <t>Violations were cited in the following area(s).</t>
        </is>
      </c>
      <c r="G9634" t="inlineStr">
        <is>
          <t>10F</t>
        </is>
      </c>
      <c r="H9634" t="inlineStr">
        <is>
          <t>Non-food contact surface or equipment made of unacceptable material, not kept clean, or not properly sealed, raised, spaced or movable to allow accessibility for cleaning on all sides, above and underneath the unit.</t>
        </is>
      </c>
      <c r="I9634" t="inlineStr">
        <is>
          <t>Not Critical</t>
        </is>
      </c>
      <c r="J9634" t="n">
        <v>9</v>
      </c>
      <c r="K9634" t="inlineStr">
        <is>
          <t>A</t>
        </is>
      </c>
      <c r="L9634" s="9">
        <f>A9634&amp;"-"&amp;TEXT(E9634,"yyyymmdd")</f>
        <v/>
      </c>
    </row>
    <row r="9635">
      <c r="A9635" t="n">
        <v>41464310</v>
      </c>
      <c r="B9635" t="inlineStr">
        <is>
          <t>Staten Island</t>
        </is>
      </c>
      <c r="C9635" t="inlineStr">
        <is>
          <t>10308</t>
        </is>
      </c>
      <c r="D9635" t="inlineStr">
        <is>
          <t>Italian</t>
        </is>
      </c>
      <c r="E9635" s="8" t="n">
        <v>46176</v>
      </c>
      <c r="F9635" t="inlineStr">
        <is>
          <t>Violations were cited in the following area(s).</t>
        </is>
      </c>
      <c r="G9635" t="inlineStr">
        <is>
          <t>06D</t>
        </is>
      </c>
      <c r="H9635" t="inlineStr">
        <is>
          <t>Food contact surface not properly washed, rinsed and sanitized after each use and following any activity when contamination may have occurred.</t>
        </is>
      </c>
      <c r="I9635" t="inlineStr">
        <is>
          <t>Critical</t>
        </is>
      </c>
      <c r="J9635" t="n">
        <v>11</v>
      </c>
      <c r="K9635" t="inlineStr">
        <is>
          <t>A</t>
        </is>
      </c>
      <c r="L9635" s="9">
        <f>A9635&amp;"-"&amp;TEXT(E9635,"yyyymmdd")</f>
        <v/>
      </c>
    </row>
    <row r="9636">
      <c r="A9636" t="n">
        <v>41464310</v>
      </c>
      <c r="B9636" t="inlineStr">
        <is>
          <t>Staten Island</t>
        </is>
      </c>
      <c r="C9636" t="inlineStr">
        <is>
          <t>10308</t>
        </is>
      </c>
      <c r="D9636" t="inlineStr">
        <is>
          <t>Italian</t>
        </is>
      </c>
      <c r="E9636" s="8" t="n">
        <v>46176</v>
      </c>
      <c r="F9636" t="inlineStr">
        <is>
          <t>Violations were cited in the following area(s).</t>
        </is>
      </c>
      <c r="G9636" t="inlineStr">
        <is>
          <t>06F</t>
        </is>
      </c>
      <c r="H9636" t="inlineStr">
        <is>
          <t>Wiping cloths not stored clean and dry, or in a sanitizing solution, between uses.</t>
        </is>
      </c>
      <c r="I9636" t="inlineStr">
        <is>
          <t>Critical</t>
        </is>
      </c>
      <c r="J9636" t="n">
        <v>11</v>
      </c>
      <c r="K9636" t="inlineStr">
        <is>
          <t>A</t>
        </is>
      </c>
      <c r="L9636" s="9">
        <f>A9636&amp;"-"&amp;TEXT(E9636,"yyyymmdd")</f>
        <v/>
      </c>
    </row>
    <row r="9637">
      <c r="A9637" t="n">
        <v>41495490</v>
      </c>
      <c r="B9637" t="inlineStr">
        <is>
          <t>Brooklyn</t>
        </is>
      </c>
      <c r="C9637" t="inlineStr">
        <is>
          <t>11214</t>
        </is>
      </c>
      <c r="D9637" t="inlineStr">
        <is>
          <t>Frozen Desserts</t>
        </is>
      </c>
      <c r="E9637" s="8" t="n">
        <v>46176</v>
      </c>
      <c r="F9637" t="inlineStr">
        <is>
          <t>Violations were cited in the following area(s).</t>
        </is>
      </c>
      <c r="G9637" t="inlineStr">
        <is>
          <t>06C</t>
        </is>
      </c>
      <c r="H963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637" t="inlineStr">
        <is>
          <t>Critical</t>
        </is>
      </c>
      <c r="J9637" t="n">
        <v>9</v>
      </c>
      <c r="K9637" t="inlineStr">
        <is>
          <t>A</t>
        </is>
      </c>
      <c r="L9637" s="9">
        <f>A9637&amp;"-"&amp;TEXT(E9637,"yyyymmdd")</f>
        <v/>
      </c>
    </row>
    <row r="9638">
      <c r="A9638" t="n">
        <v>41495490</v>
      </c>
      <c r="B9638" t="inlineStr">
        <is>
          <t>Brooklyn</t>
        </is>
      </c>
      <c r="C9638" t="inlineStr">
        <is>
          <t>11214</t>
        </is>
      </c>
      <c r="D9638" t="inlineStr">
        <is>
          <t>Frozen Desserts</t>
        </is>
      </c>
      <c r="E9638" s="8" t="n">
        <v>46176</v>
      </c>
      <c r="F9638" t="inlineStr">
        <is>
          <t>Violations were cited in the following area(s).</t>
        </is>
      </c>
      <c r="G9638" t="inlineStr">
        <is>
          <t>10F</t>
        </is>
      </c>
      <c r="H9638" t="inlineStr">
        <is>
          <t>Non-food contact surface or equipment made of unacceptable material, not kept clean, or not properly sealed, raised, spaced or movable to allow accessibility for cleaning on all sides, above and underneath the unit.</t>
        </is>
      </c>
      <c r="I9638" t="inlineStr">
        <is>
          <t>Not Critical</t>
        </is>
      </c>
      <c r="J9638" t="n">
        <v>9</v>
      </c>
      <c r="K9638" t="inlineStr">
        <is>
          <t>A</t>
        </is>
      </c>
      <c r="L9638" s="9">
        <f>A9638&amp;"-"&amp;TEXT(E9638,"yyyymmdd")</f>
        <v/>
      </c>
    </row>
    <row r="9639">
      <c r="A9639" t="n">
        <v>41548052</v>
      </c>
      <c r="B9639" t="inlineStr">
        <is>
          <t>Queens</t>
        </is>
      </c>
      <c r="C9639" t="inlineStr">
        <is>
          <t>11370</t>
        </is>
      </c>
      <c r="D9639" t="inlineStr">
        <is>
          <t>Donuts</t>
        </is>
      </c>
      <c r="E9639" s="8" t="n">
        <v>46176</v>
      </c>
      <c r="F9639" t="inlineStr">
        <is>
          <t>Violations were cited in the following area(s).</t>
        </is>
      </c>
      <c r="G9639" t="inlineStr">
        <is>
          <t>06D</t>
        </is>
      </c>
      <c r="H9639" t="inlineStr">
        <is>
          <t>Food contact surface not properly washed, rinsed and sanitized after each use and following any activity when contamination may have occurred.</t>
        </is>
      </c>
      <c r="I9639" t="inlineStr">
        <is>
          <t>Critical</t>
        </is>
      </c>
      <c r="J9639" t="n">
        <v>7</v>
      </c>
      <c r="K9639" t="inlineStr">
        <is>
          <t>A</t>
        </is>
      </c>
      <c r="L9639" s="9">
        <f>A9639&amp;"-"&amp;TEXT(E9639,"yyyymmdd")</f>
        <v/>
      </c>
    </row>
    <row r="9640">
      <c r="A9640" t="n">
        <v>41548052</v>
      </c>
      <c r="B9640" t="inlineStr">
        <is>
          <t>Queens</t>
        </is>
      </c>
      <c r="C9640" t="inlineStr">
        <is>
          <t>11370</t>
        </is>
      </c>
      <c r="D9640" t="inlineStr">
        <is>
          <t>Donuts</t>
        </is>
      </c>
      <c r="E9640" s="8" t="n">
        <v>46176</v>
      </c>
      <c r="F9640" t="inlineStr">
        <is>
          <t>Violations were cited in the following area(s).</t>
        </is>
      </c>
      <c r="G9640" t="inlineStr">
        <is>
          <t>10F</t>
        </is>
      </c>
      <c r="H9640" t="inlineStr">
        <is>
          <t>Non-food contact surface or equipment made of unacceptable material, not kept clean, or not properly sealed, raised, spaced or movable to allow accessibility for cleaning on all sides, above and underneath the unit.</t>
        </is>
      </c>
      <c r="I9640" t="inlineStr">
        <is>
          <t>Not Critical</t>
        </is>
      </c>
      <c r="J9640" t="n">
        <v>7</v>
      </c>
      <c r="K9640" t="inlineStr">
        <is>
          <t>A</t>
        </is>
      </c>
      <c r="L9640" s="9">
        <f>A9640&amp;"-"&amp;TEXT(E9640,"yyyymmdd")</f>
        <v/>
      </c>
    </row>
    <row r="9641">
      <c r="A9641" t="n">
        <v>41579300</v>
      </c>
      <c r="B9641" t="inlineStr">
        <is>
          <t>Bronx</t>
        </is>
      </c>
      <c r="C9641" t="inlineStr">
        <is>
          <t>10463</t>
        </is>
      </c>
      <c r="D9641" t="inlineStr">
        <is>
          <t>Mexican</t>
        </is>
      </c>
      <c r="E9641" s="8" t="n">
        <v>46176</v>
      </c>
      <c r="F9641" t="inlineStr">
        <is>
          <t>Violations were cited in the following area(s).</t>
        </is>
      </c>
      <c r="G9641" t="inlineStr">
        <is>
          <t>04M</t>
        </is>
      </c>
      <c r="H9641" t="inlineStr">
        <is>
          <t>Live roaches in facility's food or non-food area.</t>
        </is>
      </c>
      <c r="I9641" t="inlineStr">
        <is>
          <t>Critical</t>
        </is>
      </c>
      <c r="J9641" t="n">
        <v>23</v>
      </c>
      <c r="L9641" s="9">
        <f>A9641&amp;"-"&amp;TEXT(E9641,"yyyymmdd")</f>
        <v/>
      </c>
    </row>
    <row r="9642">
      <c r="A9642" t="n">
        <v>41579300</v>
      </c>
      <c r="B9642" t="inlineStr">
        <is>
          <t>Bronx</t>
        </is>
      </c>
      <c r="C9642" t="inlineStr">
        <is>
          <t>10463</t>
        </is>
      </c>
      <c r="D9642" t="inlineStr">
        <is>
          <t>Mexican</t>
        </is>
      </c>
      <c r="E9642" s="8" t="n">
        <v>46176</v>
      </c>
      <c r="F9642" t="inlineStr">
        <is>
          <t>Violations were cited in the following area(s).</t>
        </is>
      </c>
      <c r="G9642" t="inlineStr">
        <is>
          <t>06D</t>
        </is>
      </c>
      <c r="H9642" t="inlineStr">
        <is>
          <t>Food contact surface not properly washed, rinsed and sanitized after each use and following any activity when contamination may have occurred.</t>
        </is>
      </c>
      <c r="I9642" t="inlineStr">
        <is>
          <t>Critical</t>
        </is>
      </c>
      <c r="J9642" t="n">
        <v>23</v>
      </c>
      <c r="L9642" s="9">
        <f>A9642&amp;"-"&amp;TEXT(E9642,"yyyymmdd")</f>
        <v/>
      </c>
    </row>
    <row r="9643">
      <c r="A9643" t="n">
        <v>41579300</v>
      </c>
      <c r="B9643" t="inlineStr">
        <is>
          <t>Bronx</t>
        </is>
      </c>
      <c r="C9643" t="inlineStr">
        <is>
          <t>10463</t>
        </is>
      </c>
      <c r="D9643" t="inlineStr">
        <is>
          <t>Mexican</t>
        </is>
      </c>
      <c r="E9643" s="8" t="n">
        <v>46176</v>
      </c>
      <c r="F9643" t="inlineStr">
        <is>
          <t>Violations were cited in the following area(s).</t>
        </is>
      </c>
      <c r="G9643" t="inlineStr">
        <is>
          <t>08A</t>
        </is>
      </c>
      <c r="H9643" t="inlineStr">
        <is>
          <t>Establishment is not free of harborage or conditions conducive to rodents, insects or other pests.</t>
        </is>
      </c>
      <c r="I9643" t="inlineStr">
        <is>
          <t>Not Critical</t>
        </is>
      </c>
      <c r="J9643" t="n">
        <v>23</v>
      </c>
      <c r="L9643" s="9">
        <f>A9643&amp;"-"&amp;TEXT(E9643,"yyyymmdd")</f>
        <v/>
      </c>
    </row>
    <row r="9644">
      <c r="A9644" t="n">
        <v>41579300</v>
      </c>
      <c r="B9644" t="inlineStr">
        <is>
          <t>Bronx</t>
        </is>
      </c>
      <c r="C9644" t="inlineStr">
        <is>
          <t>10463</t>
        </is>
      </c>
      <c r="D9644" t="inlineStr">
        <is>
          <t>Mexican</t>
        </is>
      </c>
      <c r="E9644" s="8" t="n">
        <v>46176</v>
      </c>
      <c r="F9644" t="inlineStr">
        <is>
          <t>Violations were cited in the following area(s).</t>
        </is>
      </c>
      <c r="G9644" t="inlineStr">
        <is>
          <t>09E</t>
        </is>
      </c>
      <c r="H9644" t="inlineStr">
        <is>
          <t>Wash hands sign not posted near or above hand washing sink.</t>
        </is>
      </c>
      <c r="I9644" t="inlineStr">
        <is>
          <t>Not Critical</t>
        </is>
      </c>
      <c r="J9644" t="n">
        <v>23</v>
      </c>
      <c r="L9644" s="9">
        <f>A9644&amp;"-"&amp;TEXT(E9644,"yyyymmdd")</f>
        <v/>
      </c>
    </row>
    <row r="9645">
      <c r="A9645" t="n">
        <v>41579300</v>
      </c>
      <c r="B9645" t="inlineStr">
        <is>
          <t>Bronx</t>
        </is>
      </c>
      <c r="C9645" t="inlineStr">
        <is>
          <t>10463</t>
        </is>
      </c>
      <c r="D9645" t="inlineStr">
        <is>
          <t>Mexican</t>
        </is>
      </c>
      <c r="E9645" s="8" t="n">
        <v>46176</v>
      </c>
      <c r="F9645" t="inlineStr">
        <is>
          <t>Violations were cited in the following area(s).</t>
        </is>
      </c>
      <c r="G9645" t="inlineStr">
        <is>
          <t>10B</t>
        </is>
      </c>
      <c r="H9645" t="inlineStr">
        <is>
          <t>Anti-siphonage or back-flow prevention device not provided where required; equipment or floor not properly drained; sewage disposal system in disrepair or not functioning properly. Condensation or liquid waste improperly disposed of.</t>
        </is>
      </c>
      <c r="I9645" t="inlineStr">
        <is>
          <t>Not Critical</t>
        </is>
      </c>
      <c r="J9645" t="n">
        <v>23</v>
      </c>
      <c r="L9645" s="9">
        <f>A9645&amp;"-"&amp;TEXT(E9645,"yyyymmdd")</f>
        <v/>
      </c>
    </row>
    <row r="9646">
      <c r="A9646" t="n">
        <v>41579300</v>
      </c>
      <c r="B9646" t="inlineStr">
        <is>
          <t>Bronx</t>
        </is>
      </c>
      <c r="C9646" t="inlineStr">
        <is>
          <t>10463</t>
        </is>
      </c>
      <c r="D9646" t="inlineStr">
        <is>
          <t>Mexican</t>
        </is>
      </c>
      <c r="E9646" s="8" t="n">
        <v>46176</v>
      </c>
      <c r="F9646" t="inlineStr">
        <is>
          <t>Violations were cited in the following area(s).</t>
        </is>
      </c>
      <c r="G9646" t="inlineStr">
        <is>
          <t>10F</t>
        </is>
      </c>
      <c r="H9646" t="inlineStr">
        <is>
          <t>Non-food contact surface or equipment made of unacceptable material, not kept clean, or not properly sealed, raised, spaced or movable to allow accessibility for cleaning on all sides, above and underneath the unit.</t>
        </is>
      </c>
      <c r="I9646" t="inlineStr">
        <is>
          <t>Not Critical</t>
        </is>
      </c>
      <c r="J9646" t="n">
        <v>23</v>
      </c>
      <c r="L9646" s="9">
        <f>A9646&amp;"-"&amp;TEXT(E9646,"yyyymmdd")</f>
        <v/>
      </c>
    </row>
    <row r="9647">
      <c r="A9647" t="n">
        <v>41642251</v>
      </c>
      <c r="B9647" t="inlineStr">
        <is>
          <t>Bronx</t>
        </is>
      </c>
      <c r="C9647" t="inlineStr">
        <is>
          <t>10452</t>
        </is>
      </c>
      <c r="D9647" t="inlineStr">
        <is>
          <t>Pizza</t>
        </is>
      </c>
      <c r="E9647" s="8" t="n">
        <v>46176</v>
      </c>
      <c r="F9647" t="inlineStr">
        <is>
          <t>Violations were cited in the following area(s).</t>
        </is>
      </c>
      <c r="G9647" t="inlineStr">
        <is>
          <t>02G</t>
        </is>
      </c>
      <c r="H9647" t="inlineStr">
        <is>
          <t>Cold TCS food item held above 41 °F; smoked or processed fish held above 38 °F; intact raw eggs held above 45 °F; or reduced oxygen packaged (ROP) TCS foods held above required temperatures except during active necessary preparation.</t>
        </is>
      </c>
      <c r="I9647" t="inlineStr">
        <is>
          <t>Critical</t>
        </is>
      </c>
      <c r="J9647" t="n">
        <v>11</v>
      </c>
      <c r="K9647" t="inlineStr">
        <is>
          <t>A</t>
        </is>
      </c>
      <c r="L9647" s="9">
        <f>A9647&amp;"-"&amp;TEXT(E9647,"yyyymmdd")</f>
        <v/>
      </c>
    </row>
    <row r="9648">
      <c r="A9648" t="n">
        <v>41642251</v>
      </c>
      <c r="B9648" t="inlineStr">
        <is>
          <t>Bronx</t>
        </is>
      </c>
      <c r="C9648" t="inlineStr">
        <is>
          <t>10452</t>
        </is>
      </c>
      <c r="D9648" t="inlineStr">
        <is>
          <t>Pizza</t>
        </is>
      </c>
      <c r="E9648" s="8" t="n">
        <v>46176</v>
      </c>
      <c r="F9648" t="inlineStr">
        <is>
          <t>Violations were cited in the following area(s).</t>
        </is>
      </c>
      <c r="G9648" t="inlineStr">
        <is>
          <t>09A</t>
        </is>
      </c>
      <c r="H9648" t="inlineStr">
        <is>
          <t>Swollen, leaking, rusted or otherwise damaged canned food to be returned to distributor not segregated from intact product and clearly labeled DO NOT USE</t>
        </is>
      </c>
      <c r="I9648" t="inlineStr">
        <is>
          <t>Critical</t>
        </is>
      </c>
      <c r="J9648" t="n">
        <v>11</v>
      </c>
      <c r="K9648" t="inlineStr">
        <is>
          <t>A</t>
        </is>
      </c>
      <c r="L9648" s="9">
        <f>A9648&amp;"-"&amp;TEXT(E9648,"yyyymmdd")</f>
        <v/>
      </c>
    </row>
    <row r="9649">
      <c r="A9649" t="n">
        <v>41642251</v>
      </c>
      <c r="B9649" t="inlineStr">
        <is>
          <t>Bronx</t>
        </is>
      </c>
      <c r="C9649" t="inlineStr">
        <is>
          <t>10452</t>
        </is>
      </c>
      <c r="D9649" t="inlineStr">
        <is>
          <t>Pizza</t>
        </is>
      </c>
      <c r="E9649" s="8" t="n">
        <v>46176</v>
      </c>
      <c r="F9649" t="inlineStr">
        <is>
          <t>Violations were cited in the following area(s).</t>
        </is>
      </c>
      <c r="G9649" t="inlineStr">
        <is>
          <t>10F</t>
        </is>
      </c>
      <c r="H9649" t="inlineStr">
        <is>
          <t>Non-food contact surface or equipment made of unacceptable material, not kept clean, or not properly sealed, raised, spaced or movable to allow accessibility for cleaning on all sides, above and underneath the unit.</t>
        </is>
      </c>
      <c r="I9649" t="inlineStr">
        <is>
          <t>Not Critical</t>
        </is>
      </c>
      <c r="J9649" t="n">
        <v>11</v>
      </c>
      <c r="K9649" t="inlineStr">
        <is>
          <t>A</t>
        </is>
      </c>
      <c r="L9649" s="9">
        <f>A9649&amp;"-"&amp;TEXT(E9649,"yyyymmdd")</f>
        <v/>
      </c>
    </row>
    <row r="9650">
      <c r="A9650" t="n">
        <v>41679060</v>
      </c>
      <c r="B9650" t="inlineStr">
        <is>
          <t>Queens</t>
        </is>
      </c>
      <c r="C9650" t="inlineStr">
        <is>
          <t>11385</t>
        </is>
      </c>
      <c r="D9650" t="inlineStr">
        <is>
          <t>Asian/Asian Fusion</t>
        </is>
      </c>
      <c r="E9650" s="8" t="n">
        <v>46176</v>
      </c>
      <c r="F9650" t="inlineStr">
        <is>
          <t>Violations were cited in the following area(s).</t>
        </is>
      </c>
      <c r="G9650" t="inlineStr">
        <is>
          <t>02G</t>
        </is>
      </c>
      <c r="H9650" t="inlineStr">
        <is>
          <t>Cold TCS food item held above 41 °F; smoked or processed fish held above 38 °F; intact raw eggs held above 45 °F; or reduced oxygen packaged (ROP) TCS foods held above required temperatures except during active necessary preparation.</t>
        </is>
      </c>
      <c r="I9650" t="inlineStr">
        <is>
          <t>Critical</t>
        </is>
      </c>
      <c r="J9650" t="n">
        <v>24</v>
      </c>
      <c r="L9650" s="9">
        <f>A9650&amp;"-"&amp;TEXT(E9650,"yyyymmdd")</f>
        <v/>
      </c>
    </row>
    <row r="9651">
      <c r="A9651" t="n">
        <v>41679060</v>
      </c>
      <c r="B9651" t="inlineStr">
        <is>
          <t>Queens</t>
        </is>
      </c>
      <c r="C9651" t="inlineStr">
        <is>
          <t>11385</t>
        </is>
      </c>
      <c r="D9651" t="inlineStr">
        <is>
          <t>Asian/Asian Fusion</t>
        </is>
      </c>
      <c r="E9651" s="8" t="n">
        <v>46176</v>
      </c>
      <c r="F9651" t="inlineStr">
        <is>
          <t>Violations were cited in the following area(s).</t>
        </is>
      </c>
      <c r="G9651" t="inlineStr">
        <is>
          <t>04K</t>
        </is>
      </c>
      <c r="H9651" t="inlineStr">
        <is>
          <t>Evidence of rats or live rats in establishment's food or non-food areas.</t>
        </is>
      </c>
      <c r="I9651" t="inlineStr">
        <is>
          <t>Critical</t>
        </is>
      </c>
      <c r="J9651" t="n">
        <v>24</v>
      </c>
      <c r="L9651" s="9">
        <f>A9651&amp;"-"&amp;TEXT(E9651,"yyyymmdd")</f>
        <v/>
      </c>
    </row>
    <row r="9652">
      <c r="A9652" t="n">
        <v>41679060</v>
      </c>
      <c r="B9652" t="inlineStr">
        <is>
          <t>Queens</t>
        </is>
      </c>
      <c r="C9652" t="inlineStr">
        <is>
          <t>11385</t>
        </is>
      </c>
      <c r="D9652" t="inlineStr">
        <is>
          <t>Asian/Asian Fusion</t>
        </is>
      </c>
      <c r="E9652" s="8" t="n">
        <v>46176</v>
      </c>
      <c r="F9652" t="inlineStr">
        <is>
          <t>Violations were cited in the following area(s).</t>
        </is>
      </c>
      <c r="G9652" t="inlineStr">
        <is>
          <t>06D</t>
        </is>
      </c>
      <c r="H9652" t="inlineStr">
        <is>
          <t>Food contact surface not properly washed, rinsed and sanitized after each use and following any activity when contamination may have occurred.</t>
        </is>
      </c>
      <c r="I9652" t="inlineStr">
        <is>
          <t>Critical</t>
        </is>
      </c>
      <c r="J9652" t="n">
        <v>24</v>
      </c>
      <c r="L9652" s="9">
        <f>A9652&amp;"-"&amp;TEXT(E9652,"yyyymmdd")</f>
        <v/>
      </c>
    </row>
    <row r="9653">
      <c r="A9653" t="n">
        <v>41679060</v>
      </c>
      <c r="B9653" t="inlineStr">
        <is>
          <t>Queens</t>
        </is>
      </c>
      <c r="C9653" t="inlineStr">
        <is>
          <t>11385</t>
        </is>
      </c>
      <c r="D9653" t="inlineStr">
        <is>
          <t>Asian/Asian Fusion</t>
        </is>
      </c>
      <c r="E9653" s="8" t="n">
        <v>46176</v>
      </c>
      <c r="F9653" t="inlineStr">
        <is>
          <t>Violations were cited in the following area(s).</t>
        </is>
      </c>
      <c r="G9653" t="inlineStr">
        <is>
          <t>08A</t>
        </is>
      </c>
      <c r="H9653" t="inlineStr">
        <is>
          <t>Establishment is not free of harborage or conditions conducive to rodents, insects or other pests.</t>
        </is>
      </c>
      <c r="I9653" t="inlineStr">
        <is>
          <t>Not Critical</t>
        </is>
      </c>
      <c r="J9653" t="n">
        <v>24</v>
      </c>
      <c r="L9653" s="9">
        <f>A9653&amp;"-"&amp;TEXT(E9653,"yyyymmdd")</f>
        <v/>
      </c>
    </row>
    <row r="9654">
      <c r="A9654" t="n">
        <v>50004681</v>
      </c>
      <c r="B9654" t="inlineStr">
        <is>
          <t>Manhattan</t>
        </is>
      </c>
      <c r="C9654" t="inlineStr">
        <is>
          <t>10014</t>
        </is>
      </c>
      <c r="D9654" t="inlineStr">
        <is>
          <t>Seafood</t>
        </is>
      </c>
      <c r="E9654" s="8" t="n">
        <v>46176</v>
      </c>
      <c r="F9654" t="inlineStr">
        <is>
          <t>Violations were cited in the following area(s).</t>
        </is>
      </c>
      <c r="G9654" t="inlineStr">
        <is>
          <t>02G</t>
        </is>
      </c>
      <c r="H9654" t="inlineStr">
        <is>
          <t>Cold TCS food item held above 41 °F; smoked or processed fish held above 38 °F; intact raw eggs held above 45 °F; or reduced oxygen packaged (ROP) TCS foods held above required temperatures except during active necessary preparation.</t>
        </is>
      </c>
      <c r="I9654" t="inlineStr">
        <is>
          <t>Critical</t>
        </is>
      </c>
      <c r="J9654" t="n">
        <v>13</v>
      </c>
      <c r="K9654" t="inlineStr">
        <is>
          <t>A</t>
        </is>
      </c>
      <c r="L9654" s="9">
        <f>A9654&amp;"-"&amp;TEXT(E9654,"yyyymmdd")</f>
        <v/>
      </c>
    </row>
    <row r="9655">
      <c r="A9655" t="n">
        <v>50004681</v>
      </c>
      <c r="B9655" t="inlineStr">
        <is>
          <t>Manhattan</t>
        </is>
      </c>
      <c r="C9655" t="inlineStr">
        <is>
          <t>10014</t>
        </is>
      </c>
      <c r="D9655" t="inlineStr">
        <is>
          <t>Seafood</t>
        </is>
      </c>
      <c r="E9655" s="8" t="n">
        <v>46176</v>
      </c>
      <c r="F9655" t="inlineStr">
        <is>
          <t>Violations were cited in the following area(s).</t>
        </is>
      </c>
      <c r="G9655" t="inlineStr">
        <is>
          <t>09C</t>
        </is>
      </c>
      <c r="H9655" t="inlineStr">
        <is>
          <t>Design, construction, materials used or maintenance of food contact surface improper. Surface not easily cleanable, sanitized and maintained.</t>
        </is>
      </c>
      <c r="I9655" t="inlineStr">
        <is>
          <t>Not Critical</t>
        </is>
      </c>
      <c r="J9655" t="n">
        <v>13</v>
      </c>
      <c r="K9655" t="inlineStr">
        <is>
          <t>A</t>
        </is>
      </c>
      <c r="L9655" s="9">
        <f>A9655&amp;"-"&amp;TEXT(E9655,"yyyymmdd")</f>
        <v/>
      </c>
    </row>
    <row r="9656">
      <c r="A9656" t="n">
        <v>50004681</v>
      </c>
      <c r="B9656" t="inlineStr">
        <is>
          <t>Manhattan</t>
        </is>
      </c>
      <c r="C9656" t="inlineStr">
        <is>
          <t>10014</t>
        </is>
      </c>
      <c r="D9656" t="inlineStr">
        <is>
          <t>Seafood</t>
        </is>
      </c>
      <c r="E9656" s="8" t="n">
        <v>46176</v>
      </c>
      <c r="F9656" t="inlineStr">
        <is>
          <t>Violations were cited in the following area(s).</t>
        </is>
      </c>
      <c r="G9656" t="inlineStr">
        <is>
          <t>10F</t>
        </is>
      </c>
      <c r="H9656" t="inlineStr">
        <is>
          <t>Non-food contact surface or equipment made of unacceptable material, not kept clean, or not properly sealed, raised, spaced or movable to allow accessibility for cleaning on all sides, above and underneath the unit.</t>
        </is>
      </c>
      <c r="I9656" t="inlineStr">
        <is>
          <t>Not Critical</t>
        </is>
      </c>
      <c r="J9656" t="n">
        <v>13</v>
      </c>
      <c r="K9656" t="inlineStr">
        <is>
          <t>A</t>
        </is>
      </c>
      <c r="L9656" s="9">
        <f>A9656&amp;"-"&amp;TEXT(E9656,"yyyymmdd")</f>
        <v/>
      </c>
    </row>
    <row r="9657">
      <c r="A9657" t="n">
        <v>50006795</v>
      </c>
      <c r="B9657" t="inlineStr">
        <is>
          <t>Queens</t>
        </is>
      </c>
      <c r="C9657" t="inlineStr">
        <is>
          <t>11413</t>
        </is>
      </c>
      <c r="D9657" t="inlineStr">
        <is>
          <t>Donuts</t>
        </is>
      </c>
      <c r="E9657" s="8" t="n">
        <v>46176</v>
      </c>
      <c r="F9657" t="inlineStr">
        <is>
          <t>Violations were cited in the following area(s).</t>
        </is>
      </c>
      <c r="G9657" t="inlineStr">
        <is>
          <t>04L</t>
        </is>
      </c>
      <c r="H9657" t="inlineStr">
        <is>
          <t>Evidence of mice or live mice in establishment's food or non-food areas.</t>
        </is>
      </c>
      <c r="I9657" t="inlineStr">
        <is>
          <t>Critical</t>
        </is>
      </c>
      <c r="J9657" t="n">
        <v>12</v>
      </c>
      <c r="K9657" t="inlineStr">
        <is>
          <t>A</t>
        </is>
      </c>
      <c r="L9657" s="9">
        <f>A9657&amp;"-"&amp;TEXT(E9657,"yyyymmdd")</f>
        <v/>
      </c>
    </row>
    <row r="9658">
      <c r="A9658" t="n">
        <v>50006795</v>
      </c>
      <c r="B9658" t="inlineStr">
        <is>
          <t>Queens</t>
        </is>
      </c>
      <c r="C9658" t="inlineStr">
        <is>
          <t>11413</t>
        </is>
      </c>
      <c r="D9658" t="inlineStr">
        <is>
          <t>Donuts</t>
        </is>
      </c>
      <c r="E9658" s="8" t="n">
        <v>46176</v>
      </c>
      <c r="F9658" t="inlineStr">
        <is>
          <t>Violations were cited in the following area(s).</t>
        </is>
      </c>
      <c r="G9658" t="inlineStr">
        <is>
          <t>08A</t>
        </is>
      </c>
      <c r="H9658" t="inlineStr">
        <is>
          <t>Establishment is not free of harborage or conditions conducive to rodents, insects or other pests.</t>
        </is>
      </c>
      <c r="I9658" t="inlineStr">
        <is>
          <t>Not Critical</t>
        </is>
      </c>
      <c r="J9658" t="n">
        <v>12</v>
      </c>
      <c r="K9658" t="inlineStr">
        <is>
          <t>A</t>
        </is>
      </c>
      <c r="L9658" s="9">
        <f>A9658&amp;"-"&amp;TEXT(E9658,"yyyymmdd")</f>
        <v/>
      </c>
    </row>
    <row r="9659">
      <c r="A9659" t="n">
        <v>50007717</v>
      </c>
      <c r="B9659" t="inlineStr">
        <is>
          <t>Brooklyn</t>
        </is>
      </c>
      <c r="C9659" t="inlineStr">
        <is>
          <t>11235</t>
        </is>
      </c>
      <c r="D9659" t="inlineStr">
        <is>
          <t>American</t>
        </is>
      </c>
      <c r="E9659" s="8" t="n">
        <v>46176</v>
      </c>
      <c r="F9659" t="inlineStr">
        <is>
          <t>Violations were cited in the following area(s).</t>
        </is>
      </c>
      <c r="G9659" t="inlineStr">
        <is>
          <t>02B</t>
        </is>
      </c>
      <c r="H9659" t="inlineStr">
        <is>
          <t>Hot TCS food item not held at or above 140 °F.</t>
        </is>
      </c>
      <c r="I9659" t="inlineStr">
        <is>
          <t>Critical</t>
        </is>
      </c>
      <c r="J9659" t="n">
        <v>12</v>
      </c>
      <c r="K9659" t="inlineStr">
        <is>
          <t>A</t>
        </is>
      </c>
      <c r="L9659" s="9">
        <f>A9659&amp;"-"&amp;TEXT(E9659,"yyyymmdd")</f>
        <v/>
      </c>
    </row>
    <row r="9660">
      <c r="A9660" t="n">
        <v>50007717</v>
      </c>
      <c r="B9660" t="inlineStr">
        <is>
          <t>Brooklyn</t>
        </is>
      </c>
      <c r="C9660" t="inlineStr">
        <is>
          <t>11235</t>
        </is>
      </c>
      <c r="D9660" t="inlineStr">
        <is>
          <t>American</t>
        </is>
      </c>
      <c r="E9660" s="8" t="n">
        <v>46176</v>
      </c>
      <c r="F9660" t="inlineStr">
        <is>
          <t>Violations were cited in the following area(s).</t>
        </is>
      </c>
      <c r="G9660" t="inlineStr">
        <is>
          <t>06D</t>
        </is>
      </c>
      <c r="H9660" t="inlineStr">
        <is>
          <t>Food contact surface not properly washed, rinsed and sanitized after each use and following any activity when contamination may have occurred.</t>
        </is>
      </c>
      <c r="I9660" t="inlineStr">
        <is>
          <t>Critical</t>
        </is>
      </c>
      <c r="J9660" t="n">
        <v>12</v>
      </c>
      <c r="K9660" t="inlineStr">
        <is>
          <t>A</t>
        </is>
      </c>
      <c r="L9660" s="9">
        <f>A9660&amp;"-"&amp;TEXT(E9660,"yyyymmdd")</f>
        <v/>
      </c>
    </row>
    <row r="9661">
      <c r="A9661" t="n">
        <v>50011918</v>
      </c>
      <c r="B9661" t="inlineStr">
        <is>
          <t>Queens</t>
        </is>
      </c>
      <c r="C9661" t="inlineStr">
        <is>
          <t>11378</t>
        </is>
      </c>
      <c r="D9661" t="inlineStr">
        <is>
          <t>Pizza</t>
        </is>
      </c>
      <c r="E9661" s="8" t="n">
        <v>46176</v>
      </c>
      <c r="F9661" t="inlineStr">
        <is>
          <t>Violations were cited in the following area(s).</t>
        </is>
      </c>
      <c r="G9661" t="inlineStr">
        <is>
          <t>02G</t>
        </is>
      </c>
      <c r="H9661" t="inlineStr">
        <is>
          <t>Cold TCS food item held above 41 °F; smoked or processed fish held above 38 °F; intact raw eggs held above 45 °F; or reduced oxygen packaged (ROP) TCS foods held above required temperatures except during active necessary preparation.</t>
        </is>
      </c>
      <c r="I9661" t="inlineStr">
        <is>
          <t>Critical</t>
        </is>
      </c>
      <c r="J9661" t="n">
        <v>20</v>
      </c>
      <c r="L9661" s="9">
        <f>A9661&amp;"-"&amp;TEXT(E9661,"yyyymmdd")</f>
        <v/>
      </c>
    </row>
    <row r="9662">
      <c r="A9662" t="n">
        <v>50011918</v>
      </c>
      <c r="B9662" t="inlineStr">
        <is>
          <t>Queens</t>
        </is>
      </c>
      <c r="C9662" t="inlineStr">
        <is>
          <t>11378</t>
        </is>
      </c>
      <c r="D9662" t="inlineStr">
        <is>
          <t>Pizza</t>
        </is>
      </c>
      <c r="E9662" s="8" t="n">
        <v>46176</v>
      </c>
      <c r="F9662" t="inlineStr">
        <is>
          <t>Violations were cited in the following area(s).</t>
        </is>
      </c>
      <c r="G9662" t="inlineStr">
        <is>
          <t>06C</t>
        </is>
      </c>
      <c r="H966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662" t="inlineStr">
        <is>
          <t>Critical</t>
        </is>
      </c>
      <c r="J9662" t="n">
        <v>20</v>
      </c>
      <c r="L9662" s="9">
        <f>A9662&amp;"-"&amp;TEXT(E9662,"yyyymmdd")</f>
        <v/>
      </c>
    </row>
    <row r="9663">
      <c r="A9663" t="n">
        <v>50011918</v>
      </c>
      <c r="B9663" t="inlineStr">
        <is>
          <t>Queens</t>
        </is>
      </c>
      <c r="C9663" t="inlineStr">
        <is>
          <t>11378</t>
        </is>
      </c>
      <c r="D9663" t="inlineStr">
        <is>
          <t>Pizza</t>
        </is>
      </c>
      <c r="E9663" s="8" t="n">
        <v>46176</v>
      </c>
      <c r="F9663" t="inlineStr">
        <is>
          <t>Violations were cited in the following area(s).</t>
        </is>
      </c>
      <c r="G9663" t="inlineStr">
        <is>
          <t>10B</t>
        </is>
      </c>
      <c r="H9663" t="inlineStr">
        <is>
          <t>Anti-siphonage or back-flow prevention device not provided where required; equipment or floor not properly drained; sewage disposal system in disrepair or not functioning properly. Condensation or liquid waste improperly disposed of.</t>
        </is>
      </c>
      <c r="I9663" t="inlineStr">
        <is>
          <t>Not Critical</t>
        </is>
      </c>
      <c r="J9663" t="n">
        <v>20</v>
      </c>
      <c r="L9663" s="9">
        <f>A9663&amp;"-"&amp;TEXT(E9663,"yyyymmdd")</f>
        <v/>
      </c>
    </row>
    <row r="9664">
      <c r="A9664" t="n">
        <v>50011918</v>
      </c>
      <c r="B9664" t="inlineStr">
        <is>
          <t>Queens</t>
        </is>
      </c>
      <c r="C9664" t="inlineStr">
        <is>
          <t>11378</t>
        </is>
      </c>
      <c r="D9664" t="inlineStr">
        <is>
          <t>Pizza</t>
        </is>
      </c>
      <c r="E9664" s="8" t="n">
        <v>46176</v>
      </c>
      <c r="F9664" t="inlineStr">
        <is>
          <t>Violations were cited in the following area(s).</t>
        </is>
      </c>
      <c r="G9664" t="inlineStr">
        <is>
          <t>10F</t>
        </is>
      </c>
      <c r="H9664" t="inlineStr">
        <is>
          <t>Non-food contact surface or equipment made of unacceptable material, not kept clean, or not properly sealed, raised, spaced or movable to allow accessibility for cleaning on all sides, above and underneath the unit.</t>
        </is>
      </c>
      <c r="I9664" t="inlineStr">
        <is>
          <t>Not Critical</t>
        </is>
      </c>
      <c r="J9664" t="n">
        <v>20</v>
      </c>
      <c r="L9664" s="9">
        <f>A9664&amp;"-"&amp;TEXT(E9664,"yyyymmdd")</f>
        <v/>
      </c>
    </row>
    <row r="9665">
      <c r="A9665" t="n">
        <v>50011918</v>
      </c>
      <c r="B9665" t="inlineStr">
        <is>
          <t>Queens</t>
        </is>
      </c>
      <c r="C9665" t="inlineStr">
        <is>
          <t>11378</t>
        </is>
      </c>
      <c r="D9665" t="inlineStr">
        <is>
          <t>Pizza</t>
        </is>
      </c>
      <c r="E9665" s="8" t="n">
        <v>46176</v>
      </c>
      <c r="F9665" t="inlineStr">
        <is>
          <t>Violations were cited in the following area(s).</t>
        </is>
      </c>
      <c r="G9665" t="inlineStr">
        <is>
          <t>10H</t>
        </is>
      </c>
      <c r="H9665" t="inlineStr">
        <is>
          <t>Single service article not provided. Single service article reused or not protected from contamination when transported, stored, dispensed. Drinking straws not completely enclosed in wrapper or dispensed from a sanitary device.</t>
        </is>
      </c>
      <c r="I9665" t="inlineStr">
        <is>
          <t>Not Critical</t>
        </is>
      </c>
      <c r="J9665" t="n">
        <v>20</v>
      </c>
      <c r="L9665" s="9">
        <f>A9665&amp;"-"&amp;TEXT(E9665,"yyyymmdd")</f>
        <v/>
      </c>
    </row>
    <row r="9666">
      <c r="A9666" t="n">
        <v>50014419</v>
      </c>
      <c r="B9666" t="inlineStr">
        <is>
          <t>Brooklyn</t>
        </is>
      </c>
      <c r="C9666" t="inlineStr">
        <is>
          <t>11211</t>
        </is>
      </c>
      <c r="D9666" t="inlineStr">
        <is>
          <t>American</t>
        </is>
      </c>
      <c r="E9666" s="8" t="n">
        <v>46176</v>
      </c>
      <c r="F9666" t="inlineStr">
        <is>
          <t>Violations were cited in the following area(s).</t>
        </is>
      </c>
      <c r="G9666" t="inlineStr">
        <is>
          <t>02G</t>
        </is>
      </c>
      <c r="H9666" t="inlineStr">
        <is>
          <t>Cold TCS food item held above 41 °F; smoked or processed fish held above 38 °F; intact raw eggs held above 45 °F; or reduced oxygen packaged (ROP) TCS foods held above required temperatures except during active necessary preparation.</t>
        </is>
      </c>
      <c r="I9666" t="inlineStr">
        <is>
          <t>Critical</t>
        </is>
      </c>
      <c r="J9666" t="n">
        <v>42</v>
      </c>
      <c r="L9666" s="9">
        <f>A9666&amp;"-"&amp;TEXT(E9666,"yyyymmdd")</f>
        <v/>
      </c>
    </row>
    <row r="9667">
      <c r="A9667" t="n">
        <v>50014419</v>
      </c>
      <c r="B9667" t="inlineStr">
        <is>
          <t>Brooklyn</t>
        </is>
      </c>
      <c r="C9667" t="inlineStr">
        <is>
          <t>11211</t>
        </is>
      </c>
      <c r="D9667" t="inlineStr">
        <is>
          <t>American</t>
        </is>
      </c>
      <c r="E9667" s="8" t="n">
        <v>46176</v>
      </c>
      <c r="F9667" t="inlineStr">
        <is>
          <t>Violations were cited in the following area(s).</t>
        </is>
      </c>
      <c r="G9667" t="inlineStr">
        <is>
          <t>04M</t>
        </is>
      </c>
      <c r="H9667" t="inlineStr">
        <is>
          <t>Live roaches in facility's food or non-food area.</t>
        </is>
      </c>
      <c r="I9667" t="inlineStr">
        <is>
          <t>Critical</t>
        </is>
      </c>
      <c r="J9667" t="n">
        <v>42</v>
      </c>
      <c r="L9667" s="9">
        <f>A9667&amp;"-"&amp;TEXT(E9667,"yyyymmdd")</f>
        <v/>
      </c>
    </row>
    <row r="9668">
      <c r="A9668" t="n">
        <v>50014419</v>
      </c>
      <c r="B9668" t="inlineStr">
        <is>
          <t>Brooklyn</t>
        </is>
      </c>
      <c r="C9668" t="inlineStr">
        <is>
          <t>11211</t>
        </is>
      </c>
      <c r="D9668" t="inlineStr">
        <is>
          <t>American</t>
        </is>
      </c>
      <c r="E9668" s="8" t="n">
        <v>46176</v>
      </c>
      <c r="F9668" t="inlineStr">
        <is>
          <t>Violations were cited in the following area(s).</t>
        </is>
      </c>
      <c r="G9668" t="inlineStr">
        <is>
          <t>04N</t>
        </is>
      </c>
      <c r="H9668" t="inlineStr">
        <is>
          <t>Filth flies or food/refuse/sewage associated with (FRSA) flies or other nuisance pests in establishment’s food and/or non-food areas. FRSA flies include house flies, blow flies, bottle flies, flesh flies, drain flies, Phorid flies and fruit flies.</t>
        </is>
      </c>
      <c r="I9668" t="inlineStr">
        <is>
          <t>Critical</t>
        </is>
      </c>
      <c r="J9668" t="n">
        <v>42</v>
      </c>
      <c r="L9668" s="9">
        <f>A9668&amp;"-"&amp;TEXT(E9668,"yyyymmdd")</f>
        <v/>
      </c>
    </row>
    <row r="9669">
      <c r="A9669" t="n">
        <v>50014419</v>
      </c>
      <c r="B9669" t="inlineStr">
        <is>
          <t>Brooklyn</t>
        </is>
      </c>
      <c r="C9669" t="inlineStr">
        <is>
          <t>11211</t>
        </is>
      </c>
      <c r="D9669" t="inlineStr">
        <is>
          <t>American</t>
        </is>
      </c>
      <c r="E9669" s="8" t="n">
        <v>46176</v>
      </c>
      <c r="F9669" t="inlineStr">
        <is>
          <t>Violations were cited in the following area(s).</t>
        </is>
      </c>
      <c r="G9669" t="inlineStr">
        <is>
          <t>08A</t>
        </is>
      </c>
      <c r="H9669" t="inlineStr">
        <is>
          <t>Establishment is not free of harborage or conditions conducive to rodents, insects or other pests.</t>
        </is>
      </c>
      <c r="I9669" t="inlineStr">
        <is>
          <t>Not Critical</t>
        </is>
      </c>
      <c r="J9669" t="n">
        <v>42</v>
      </c>
      <c r="L9669" s="9">
        <f>A9669&amp;"-"&amp;TEXT(E9669,"yyyymmdd")</f>
        <v/>
      </c>
    </row>
    <row r="9670">
      <c r="A9670" t="n">
        <v>50014419</v>
      </c>
      <c r="B9670" t="inlineStr">
        <is>
          <t>Brooklyn</t>
        </is>
      </c>
      <c r="C9670" t="inlineStr">
        <is>
          <t>11211</t>
        </is>
      </c>
      <c r="D9670" t="inlineStr">
        <is>
          <t>American</t>
        </is>
      </c>
      <c r="E9670" s="8" t="n">
        <v>46176</v>
      </c>
      <c r="F9670" t="inlineStr">
        <is>
          <t>Violations were cited in the following area(s).</t>
        </is>
      </c>
      <c r="G9670" t="inlineStr">
        <is>
          <t>10F</t>
        </is>
      </c>
      <c r="H9670" t="inlineStr">
        <is>
          <t>Non-food contact surface or equipment made of unacceptable material, not kept clean, or not properly sealed, raised, spaced or movable to allow accessibility for cleaning on all sides, above and underneath the unit.</t>
        </is>
      </c>
      <c r="I9670" t="inlineStr">
        <is>
          <t>Not Critical</t>
        </is>
      </c>
      <c r="J9670" t="n">
        <v>42</v>
      </c>
      <c r="L9670" s="9">
        <f>A9670&amp;"-"&amp;TEXT(E9670,"yyyymmdd")</f>
        <v/>
      </c>
    </row>
    <row r="9671">
      <c r="A9671" t="n">
        <v>50015155</v>
      </c>
      <c r="B9671" t="inlineStr">
        <is>
          <t>Brooklyn</t>
        </is>
      </c>
      <c r="C9671" t="inlineStr">
        <is>
          <t>11217</t>
        </is>
      </c>
      <c r="D9671" t="inlineStr">
        <is>
          <t>American</t>
        </is>
      </c>
      <c r="E9671" s="8" t="n">
        <v>46176</v>
      </c>
      <c r="F9671" t="inlineStr">
        <is>
          <t>Violations were cited in the following area(s).</t>
        </is>
      </c>
      <c r="G9671" t="inlineStr">
        <is>
          <t>04N</t>
        </is>
      </c>
      <c r="H9671" t="inlineStr">
        <is>
          <t>Filth flies or food/refuse/sewage associated with (FRSA) flies or other nuisance pests in establishment’s food and/or non-food areas. FRSA flies include house flies, blow flies, bottle flies, flesh flies, drain flies, Phorid flies and fruit flies.</t>
        </is>
      </c>
      <c r="I9671" t="inlineStr">
        <is>
          <t>Critical</t>
        </is>
      </c>
      <c r="J9671" t="n">
        <v>22</v>
      </c>
      <c r="L9671" s="9">
        <f>A9671&amp;"-"&amp;TEXT(E9671,"yyyymmdd")</f>
        <v/>
      </c>
    </row>
    <row r="9672">
      <c r="A9672" t="n">
        <v>50015155</v>
      </c>
      <c r="B9672" t="inlineStr">
        <is>
          <t>Brooklyn</t>
        </is>
      </c>
      <c r="C9672" t="inlineStr">
        <is>
          <t>11217</t>
        </is>
      </c>
      <c r="D9672" t="inlineStr">
        <is>
          <t>American</t>
        </is>
      </c>
      <c r="E9672" s="8" t="n">
        <v>46176</v>
      </c>
      <c r="F9672" t="inlineStr">
        <is>
          <t>Violations were cited in the following area(s).</t>
        </is>
      </c>
      <c r="G9672" t="inlineStr">
        <is>
          <t>05D</t>
        </is>
      </c>
      <c r="H967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672" t="inlineStr">
        <is>
          <t>Critical</t>
        </is>
      </c>
      <c r="J9672" t="n">
        <v>22</v>
      </c>
      <c r="L9672" s="9">
        <f>A9672&amp;"-"&amp;TEXT(E9672,"yyyymmdd")</f>
        <v/>
      </c>
    </row>
    <row r="9673">
      <c r="A9673" t="n">
        <v>50015155</v>
      </c>
      <c r="B9673" t="inlineStr">
        <is>
          <t>Brooklyn</t>
        </is>
      </c>
      <c r="C9673" t="inlineStr">
        <is>
          <t>11217</t>
        </is>
      </c>
      <c r="D9673" t="inlineStr">
        <is>
          <t>American</t>
        </is>
      </c>
      <c r="E9673" s="8" t="n">
        <v>46176</v>
      </c>
      <c r="F9673" t="inlineStr">
        <is>
          <t>Violations were cited in the following area(s).</t>
        </is>
      </c>
      <c r="G9673" t="inlineStr">
        <is>
          <t>08A</t>
        </is>
      </c>
      <c r="H9673" t="inlineStr">
        <is>
          <t>Establishment is not free of harborage or conditions conducive to rodents, insects or other pests.</t>
        </is>
      </c>
      <c r="I9673" t="inlineStr">
        <is>
          <t>Not Critical</t>
        </is>
      </c>
      <c r="J9673" t="n">
        <v>22</v>
      </c>
      <c r="L9673" s="9">
        <f>A9673&amp;"-"&amp;TEXT(E9673,"yyyymmdd")</f>
        <v/>
      </c>
    </row>
    <row r="9674">
      <c r="A9674" t="n">
        <v>50032652</v>
      </c>
      <c r="B9674" t="inlineStr">
        <is>
          <t>Queens</t>
        </is>
      </c>
      <c r="C9674" t="inlineStr">
        <is>
          <t>11356</t>
        </is>
      </c>
      <c r="D9674" t="inlineStr">
        <is>
          <t>Spanish</t>
        </is>
      </c>
      <c r="E9674" s="8" t="n">
        <v>46176</v>
      </c>
      <c r="F9674" t="inlineStr">
        <is>
          <t>Violations were cited in the following area(s).</t>
        </is>
      </c>
      <c r="G9674" t="inlineStr">
        <is>
          <t>04N</t>
        </is>
      </c>
      <c r="H9674" t="inlineStr">
        <is>
          <t>Filth flies or food/refuse/sewage associated with (FRSA) flies or other nuisance pests in establishment’s food and/or non-food areas. FRSA flies include house flies, blow flies, bottle flies, flesh flies, drain flies, Phorid flies and fruit flies.</t>
        </is>
      </c>
      <c r="I9674" t="inlineStr">
        <is>
          <t>Critical</t>
        </is>
      </c>
      <c r="J9674" t="n">
        <v>28</v>
      </c>
      <c r="L9674" s="9">
        <f>A9674&amp;"-"&amp;TEXT(E9674,"yyyymmdd")</f>
        <v/>
      </c>
    </row>
    <row r="9675">
      <c r="A9675" t="n">
        <v>50032652</v>
      </c>
      <c r="B9675" t="inlineStr">
        <is>
          <t>Queens</t>
        </is>
      </c>
      <c r="C9675" t="inlineStr">
        <is>
          <t>11356</t>
        </is>
      </c>
      <c r="D9675" t="inlineStr">
        <is>
          <t>Spanish</t>
        </is>
      </c>
      <c r="E9675" s="8" t="n">
        <v>46176</v>
      </c>
      <c r="F9675" t="inlineStr">
        <is>
          <t>Violations were cited in the following area(s).</t>
        </is>
      </c>
      <c r="G9675" t="inlineStr">
        <is>
          <t>06C</t>
        </is>
      </c>
      <c r="H967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675" t="inlineStr">
        <is>
          <t>Critical</t>
        </is>
      </c>
      <c r="J9675" t="n">
        <v>28</v>
      </c>
      <c r="L9675" s="9">
        <f>A9675&amp;"-"&amp;TEXT(E9675,"yyyymmdd")</f>
        <v/>
      </c>
    </row>
    <row r="9676">
      <c r="A9676" t="n">
        <v>50032652</v>
      </c>
      <c r="B9676" t="inlineStr">
        <is>
          <t>Queens</t>
        </is>
      </c>
      <c r="C9676" t="inlineStr">
        <is>
          <t>11356</t>
        </is>
      </c>
      <c r="D9676" t="inlineStr">
        <is>
          <t>Spanish</t>
        </is>
      </c>
      <c r="E9676" s="8" t="n">
        <v>46176</v>
      </c>
      <c r="F9676" t="inlineStr">
        <is>
          <t>Violations were cited in the following area(s).</t>
        </is>
      </c>
      <c r="G9676" t="inlineStr">
        <is>
          <t>08A</t>
        </is>
      </c>
      <c r="H9676" t="inlineStr">
        <is>
          <t>Establishment is not free of harborage or conditions conducive to rodents, insects or other pests.</t>
        </is>
      </c>
      <c r="I9676" t="inlineStr">
        <is>
          <t>Not Critical</t>
        </is>
      </c>
      <c r="J9676" t="n">
        <v>28</v>
      </c>
      <c r="L9676" s="9">
        <f>A9676&amp;"-"&amp;TEXT(E9676,"yyyymmdd")</f>
        <v/>
      </c>
    </row>
    <row r="9677">
      <c r="A9677" t="n">
        <v>50032652</v>
      </c>
      <c r="B9677" t="inlineStr">
        <is>
          <t>Queens</t>
        </is>
      </c>
      <c r="C9677" t="inlineStr">
        <is>
          <t>11356</t>
        </is>
      </c>
      <c r="D9677" t="inlineStr">
        <is>
          <t>Spanish</t>
        </is>
      </c>
      <c r="E9677" s="8" t="n">
        <v>46176</v>
      </c>
      <c r="F9677" t="inlineStr">
        <is>
          <t>Violations were cited in the following area(s).</t>
        </is>
      </c>
      <c r="G9677" t="inlineStr">
        <is>
          <t>10B</t>
        </is>
      </c>
      <c r="H9677" t="inlineStr">
        <is>
          <t>Anti-siphonage or back-flow prevention device not provided where required; equipment or floor not properly drained; sewage disposal system in disrepair or not functioning properly. Condensation or liquid waste improperly disposed of.</t>
        </is>
      </c>
      <c r="I9677" t="inlineStr">
        <is>
          <t>Not Critical</t>
        </is>
      </c>
      <c r="J9677" t="n">
        <v>28</v>
      </c>
      <c r="L9677" s="9">
        <f>A9677&amp;"-"&amp;TEXT(E9677,"yyyymmdd")</f>
        <v/>
      </c>
    </row>
    <row r="9678">
      <c r="A9678" t="n">
        <v>50032652</v>
      </c>
      <c r="B9678" t="inlineStr">
        <is>
          <t>Queens</t>
        </is>
      </c>
      <c r="C9678" t="inlineStr">
        <is>
          <t>11356</t>
        </is>
      </c>
      <c r="D9678" t="inlineStr">
        <is>
          <t>Spanish</t>
        </is>
      </c>
      <c r="E9678" s="8" t="n">
        <v>46176</v>
      </c>
      <c r="F9678" t="inlineStr">
        <is>
          <t>Violations were cited in the following area(s).</t>
        </is>
      </c>
      <c r="G9678" t="inlineStr">
        <is>
          <t>10E</t>
        </is>
      </c>
      <c r="H9678" t="inlineStr">
        <is>
          <t>Accurate thermometer not provided or properly located in refrigerated, cold storage or hot holding equipment</t>
        </is>
      </c>
      <c r="I9678" t="inlineStr">
        <is>
          <t>Not Critical</t>
        </is>
      </c>
      <c r="J9678" t="n">
        <v>28</v>
      </c>
      <c r="L9678" s="9">
        <f>A9678&amp;"-"&amp;TEXT(E9678,"yyyymmdd")</f>
        <v/>
      </c>
    </row>
    <row r="9679">
      <c r="A9679" t="n">
        <v>50032652</v>
      </c>
      <c r="B9679" t="inlineStr">
        <is>
          <t>Queens</t>
        </is>
      </c>
      <c r="C9679" t="inlineStr">
        <is>
          <t>11356</t>
        </is>
      </c>
      <c r="D9679" t="inlineStr">
        <is>
          <t>Spanish</t>
        </is>
      </c>
      <c r="E9679" s="8" t="n">
        <v>46176</v>
      </c>
      <c r="F9679" t="inlineStr">
        <is>
          <t>Violations were cited in the following area(s).</t>
        </is>
      </c>
      <c r="G9679" t="inlineStr">
        <is>
          <t>10G</t>
        </is>
      </c>
      <c r="H9679" t="inlineStr">
        <is>
          <t>Dishwashing and ware washing: Cleaning and sanitizing of tableware, including dishes, utensils, and equipment deficient.</t>
        </is>
      </c>
      <c r="I9679" t="inlineStr">
        <is>
          <t>Not Critical</t>
        </is>
      </c>
      <c r="J9679" t="n">
        <v>28</v>
      </c>
      <c r="L9679" s="9">
        <f>A9679&amp;"-"&amp;TEXT(E9679,"yyyymmdd")</f>
        <v/>
      </c>
    </row>
    <row r="9680">
      <c r="A9680" t="n">
        <v>50032652</v>
      </c>
      <c r="B9680" t="inlineStr">
        <is>
          <t>Queens</t>
        </is>
      </c>
      <c r="C9680" t="inlineStr">
        <is>
          <t>11356</t>
        </is>
      </c>
      <c r="D9680" t="inlineStr">
        <is>
          <t>Spanish</t>
        </is>
      </c>
      <c r="E9680" s="8" t="n">
        <v>46176</v>
      </c>
      <c r="F9680" t="inlineStr">
        <is>
          <t>Violations were cited in the following area(s).</t>
        </is>
      </c>
      <c r="G9680" t="inlineStr">
        <is>
          <t>10H</t>
        </is>
      </c>
      <c r="H9680" t="inlineStr">
        <is>
          <t>Single service article not provided. Single service article reused or not protected from contamination when transported, stored, dispensed. Drinking straws not completely enclosed in wrapper or dispensed from a sanitary device.</t>
        </is>
      </c>
      <c r="I9680" t="inlineStr">
        <is>
          <t>Not Critical</t>
        </is>
      </c>
      <c r="J9680" t="n">
        <v>28</v>
      </c>
      <c r="L9680" s="9">
        <f>A9680&amp;"-"&amp;TEXT(E9680,"yyyymmdd")</f>
        <v/>
      </c>
    </row>
    <row r="9681">
      <c r="A9681" t="n">
        <v>50036454</v>
      </c>
      <c r="B9681" t="inlineStr">
        <is>
          <t>Bronx</t>
        </is>
      </c>
      <c r="C9681" t="inlineStr">
        <is>
          <t>10463</t>
        </is>
      </c>
      <c r="D9681" t="inlineStr">
        <is>
          <t>Jewish/Kosher</t>
        </is>
      </c>
      <c r="E9681" s="8" t="n">
        <v>46176</v>
      </c>
      <c r="F9681" t="inlineStr">
        <is>
          <t>Violations were cited in the following area(s).</t>
        </is>
      </c>
      <c r="G9681" t="inlineStr">
        <is>
          <t>02G</t>
        </is>
      </c>
      <c r="H9681" t="inlineStr">
        <is>
          <t>Cold TCS food item held above 41 °F; smoked or processed fish held above 38 °F; intact raw eggs held above 45 °F; or reduced oxygen packaged (ROP) TCS foods held above required temperatures except during active necessary preparation.</t>
        </is>
      </c>
      <c r="I9681" t="inlineStr">
        <is>
          <t>Critical</t>
        </is>
      </c>
      <c r="J9681" t="n">
        <v>28</v>
      </c>
      <c r="L9681" s="9">
        <f>A9681&amp;"-"&amp;TEXT(E9681,"yyyymmdd")</f>
        <v/>
      </c>
    </row>
    <row r="9682">
      <c r="A9682" t="n">
        <v>50036454</v>
      </c>
      <c r="B9682" t="inlineStr">
        <is>
          <t>Bronx</t>
        </is>
      </c>
      <c r="C9682" t="inlineStr">
        <is>
          <t>10463</t>
        </is>
      </c>
      <c r="D9682" t="inlineStr">
        <is>
          <t>Jewish/Kosher</t>
        </is>
      </c>
      <c r="E9682" s="8" t="n">
        <v>46176</v>
      </c>
      <c r="F9682" t="inlineStr">
        <is>
          <t>Violations were cited in the following area(s).</t>
        </is>
      </c>
      <c r="G9682" t="inlineStr">
        <is>
          <t>04H</t>
        </is>
      </c>
      <c r="H9682" t="inlineStr">
        <is>
          <t>Raw, cooked or prepared food is adulterated, contaminated, cross-contaminated, or not discarded in accordance with HACCP plan.</t>
        </is>
      </c>
      <c r="I9682" t="inlineStr">
        <is>
          <t>Critical</t>
        </is>
      </c>
      <c r="J9682" t="n">
        <v>28</v>
      </c>
      <c r="L9682" s="9">
        <f>A9682&amp;"-"&amp;TEXT(E9682,"yyyymmdd")</f>
        <v/>
      </c>
    </row>
    <row r="9683">
      <c r="A9683" t="n">
        <v>50036454</v>
      </c>
      <c r="B9683" t="inlineStr">
        <is>
          <t>Bronx</t>
        </is>
      </c>
      <c r="C9683" t="inlineStr">
        <is>
          <t>10463</t>
        </is>
      </c>
      <c r="D9683" t="inlineStr">
        <is>
          <t>Jewish/Kosher</t>
        </is>
      </c>
      <c r="E9683" s="8" t="n">
        <v>46176</v>
      </c>
      <c r="F9683" t="inlineStr">
        <is>
          <t>Violations were cited in the following area(s).</t>
        </is>
      </c>
      <c r="G9683" t="inlineStr">
        <is>
          <t>06A</t>
        </is>
      </c>
      <c r="H9683" t="inlineStr">
        <is>
          <t>Personal cleanliness is inadequate. Outer garment soiled with possible contaminant. Effective hair restraint not worn where required. Jewelry worn on hands or arms. Fingernail polish worn or fingernails not kept clean and trimmed.</t>
        </is>
      </c>
      <c r="I9683" t="inlineStr">
        <is>
          <t>Critical</t>
        </is>
      </c>
      <c r="J9683" t="n">
        <v>28</v>
      </c>
      <c r="L9683" s="9">
        <f>A9683&amp;"-"&amp;TEXT(E9683,"yyyymmdd")</f>
        <v/>
      </c>
    </row>
    <row r="9684">
      <c r="A9684" t="n">
        <v>50036454</v>
      </c>
      <c r="B9684" t="inlineStr">
        <is>
          <t>Bronx</t>
        </is>
      </c>
      <c r="C9684" t="inlineStr">
        <is>
          <t>10463</t>
        </is>
      </c>
      <c r="D9684" t="inlineStr">
        <is>
          <t>Jewish/Kosher</t>
        </is>
      </c>
      <c r="E9684" s="8" t="n">
        <v>46176</v>
      </c>
      <c r="F9684" t="inlineStr">
        <is>
          <t>Violations were cited in the following area(s).</t>
        </is>
      </c>
      <c r="G9684" t="inlineStr">
        <is>
          <t>10F</t>
        </is>
      </c>
      <c r="H9684" t="inlineStr">
        <is>
          <t>Non-food contact surface or equipment made of unacceptable material, not kept clean, or not properly sealed, raised, spaced or movable to allow accessibility for cleaning on all sides, above and underneath the unit.</t>
        </is>
      </c>
      <c r="I9684" t="inlineStr">
        <is>
          <t>Not Critical</t>
        </is>
      </c>
      <c r="J9684" t="n">
        <v>28</v>
      </c>
      <c r="L9684" s="9">
        <f>A9684&amp;"-"&amp;TEXT(E9684,"yyyymmdd")</f>
        <v/>
      </c>
    </row>
    <row r="9685">
      <c r="A9685" t="n">
        <v>50037375</v>
      </c>
      <c r="B9685" t="inlineStr">
        <is>
          <t>Queens</t>
        </is>
      </c>
      <c r="C9685" t="inlineStr">
        <is>
          <t>11374</t>
        </is>
      </c>
      <c r="D9685" t="inlineStr">
        <is>
          <t>Indian</t>
        </is>
      </c>
      <c r="E9685" s="8" t="n">
        <v>46176</v>
      </c>
      <c r="F9685" t="inlineStr">
        <is>
          <t>Violations were cited in the following area(s).</t>
        </is>
      </c>
      <c r="G9685" t="inlineStr">
        <is>
          <t>06A</t>
        </is>
      </c>
      <c r="H9685" t="inlineStr">
        <is>
          <t>Personal cleanliness is inadequate. Outer garment soiled with possible contaminant. Effective hair restraint not worn where required. Jewelry worn on hands or arms. Fingernail polish worn or fingernails not kept clean and trimmed.</t>
        </is>
      </c>
      <c r="I9685" t="inlineStr">
        <is>
          <t>Critical</t>
        </is>
      </c>
      <c r="J9685" t="n">
        <v>18</v>
      </c>
      <c r="L9685" s="9">
        <f>A9685&amp;"-"&amp;TEXT(E9685,"yyyymmdd")</f>
        <v/>
      </c>
    </row>
    <row r="9686">
      <c r="A9686" t="n">
        <v>50037375</v>
      </c>
      <c r="B9686" t="inlineStr">
        <is>
          <t>Queens</t>
        </is>
      </c>
      <c r="C9686" t="inlineStr">
        <is>
          <t>11374</t>
        </is>
      </c>
      <c r="D9686" t="inlineStr">
        <is>
          <t>Indian</t>
        </is>
      </c>
      <c r="E9686" s="8" t="n">
        <v>46176</v>
      </c>
      <c r="F9686" t="inlineStr">
        <is>
          <t>Violations were cited in the following area(s).</t>
        </is>
      </c>
      <c r="G9686" t="inlineStr">
        <is>
          <t>06C</t>
        </is>
      </c>
      <c r="H968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686" t="inlineStr">
        <is>
          <t>Critical</t>
        </is>
      </c>
      <c r="J9686" t="n">
        <v>18</v>
      </c>
      <c r="L9686" s="9">
        <f>A9686&amp;"-"&amp;TEXT(E9686,"yyyymmdd")</f>
        <v/>
      </c>
    </row>
    <row r="9687">
      <c r="A9687" t="n">
        <v>50037375</v>
      </c>
      <c r="B9687" t="inlineStr">
        <is>
          <t>Queens</t>
        </is>
      </c>
      <c r="C9687" t="inlineStr">
        <is>
          <t>11374</t>
        </is>
      </c>
      <c r="D9687" t="inlineStr">
        <is>
          <t>Indian</t>
        </is>
      </c>
      <c r="E9687" s="8" t="n">
        <v>46176</v>
      </c>
      <c r="F9687" t="inlineStr">
        <is>
          <t>Violations were cited in the following area(s).</t>
        </is>
      </c>
      <c r="G9687" t="inlineStr">
        <is>
          <t>08C</t>
        </is>
      </c>
      <c r="H9687" t="inlineStr">
        <is>
          <t>Pesticide not properly labeled or used by unlicensed individual. Pesticide, other toxic chemical improperly used/stored. Unprotected, unlocked bait station used.</t>
        </is>
      </c>
      <c r="I9687" t="inlineStr">
        <is>
          <t>Not Critical</t>
        </is>
      </c>
      <c r="J9687" t="n">
        <v>18</v>
      </c>
      <c r="L9687" s="9">
        <f>A9687&amp;"-"&amp;TEXT(E9687,"yyyymmdd")</f>
        <v/>
      </c>
    </row>
    <row r="9688">
      <c r="A9688" t="n">
        <v>50037375</v>
      </c>
      <c r="B9688" t="inlineStr">
        <is>
          <t>Queens</t>
        </is>
      </c>
      <c r="C9688" t="inlineStr">
        <is>
          <t>11374</t>
        </is>
      </c>
      <c r="D9688" t="inlineStr">
        <is>
          <t>Indian</t>
        </is>
      </c>
      <c r="E9688" s="8" t="n">
        <v>46176</v>
      </c>
      <c r="F9688" t="inlineStr">
        <is>
          <t>Violations were cited in the following area(s).</t>
        </is>
      </c>
      <c r="G9688" t="inlineStr">
        <is>
          <t>09B</t>
        </is>
      </c>
      <c r="H9688" t="inlineStr">
        <is>
          <t>Thawing procedure improper.</t>
        </is>
      </c>
      <c r="I9688" t="inlineStr">
        <is>
          <t>Not Critical</t>
        </is>
      </c>
      <c r="J9688" t="n">
        <v>18</v>
      </c>
      <c r="L9688" s="9">
        <f>A9688&amp;"-"&amp;TEXT(E9688,"yyyymmdd")</f>
        <v/>
      </c>
    </row>
    <row r="9689">
      <c r="A9689" t="n">
        <v>50037375</v>
      </c>
      <c r="B9689" t="inlineStr">
        <is>
          <t>Queens</t>
        </is>
      </c>
      <c r="C9689" t="inlineStr">
        <is>
          <t>11374</t>
        </is>
      </c>
      <c r="D9689" t="inlineStr">
        <is>
          <t>Indian</t>
        </is>
      </c>
      <c r="E9689" s="8" t="n">
        <v>46176</v>
      </c>
      <c r="F9689" t="inlineStr">
        <is>
          <t>Violations were cited in the following area(s).</t>
        </is>
      </c>
      <c r="G9689" t="inlineStr">
        <is>
          <t>10F</t>
        </is>
      </c>
      <c r="H9689" t="inlineStr">
        <is>
          <t>Non-food contact surface or equipment made of unacceptable material, not kept clean, or not properly sealed, raised, spaced or movable to allow accessibility for cleaning on all sides, above and underneath the unit.</t>
        </is>
      </c>
      <c r="I9689" t="inlineStr">
        <is>
          <t>Not Critical</t>
        </is>
      </c>
      <c r="J9689" t="n">
        <v>18</v>
      </c>
      <c r="L9689" s="9">
        <f>A9689&amp;"-"&amp;TEXT(E9689,"yyyymmdd")</f>
        <v/>
      </c>
    </row>
    <row r="9690">
      <c r="A9690" t="n">
        <v>50037538</v>
      </c>
      <c r="B9690" t="inlineStr">
        <is>
          <t>Brooklyn</t>
        </is>
      </c>
      <c r="C9690" t="inlineStr">
        <is>
          <t>11221</t>
        </is>
      </c>
      <c r="D9690" t="inlineStr">
        <is>
          <t>Coffee/Tea</t>
        </is>
      </c>
      <c r="E9690" s="8" t="n">
        <v>46176</v>
      </c>
      <c r="F9690" t="inlineStr">
        <is>
          <t>Violations were cited in the following area(s).</t>
        </is>
      </c>
      <c r="G9690" t="inlineStr">
        <is>
          <t>02G</t>
        </is>
      </c>
      <c r="H9690" t="inlineStr">
        <is>
          <t>Cold TCS food item held above 41 °F; smoked or processed fish held above 38 °F; intact raw eggs held above 45 °F; or reduced oxygen packaged (ROP) TCS foods held above required temperatures except during active necessary preparation.</t>
        </is>
      </c>
      <c r="I9690" t="inlineStr">
        <is>
          <t>Critical</t>
        </is>
      </c>
      <c r="J9690" t="n">
        <v>51</v>
      </c>
      <c r="L9690" s="9">
        <f>A9690&amp;"-"&amp;TEXT(E9690,"yyyymmdd")</f>
        <v/>
      </c>
    </row>
    <row r="9691">
      <c r="A9691" t="n">
        <v>50037538</v>
      </c>
      <c r="B9691" t="inlineStr">
        <is>
          <t>Brooklyn</t>
        </is>
      </c>
      <c r="C9691" t="inlineStr">
        <is>
          <t>11221</t>
        </is>
      </c>
      <c r="D9691" t="inlineStr">
        <is>
          <t>Coffee/Tea</t>
        </is>
      </c>
      <c r="E9691" s="8" t="n">
        <v>46176</v>
      </c>
      <c r="F9691" t="inlineStr">
        <is>
          <t>Violations were cited in the following area(s).</t>
        </is>
      </c>
      <c r="G9691" t="inlineStr">
        <is>
          <t>04M</t>
        </is>
      </c>
      <c r="H9691" t="inlineStr">
        <is>
          <t>Live roaches in facility's food or non-food area.</t>
        </is>
      </c>
      <c r="I9691" t="inlineStr">
        <is>
          <t>Critical</t>
        </is>
      </c>
      <c r="J9691" t="n">
        <v>51</v>
      </c>
      <c r="L9691" s="9">
        <f>A9691&amp;"-"&amp;TEXT(E9691,"yyyymmdd")</f>
        <v/>
      </c>
    </row>
    <row r="9692">
      <c r="A9692" t="n">
        <v>50037538</v>
      </c>
      <c r="B9692" t="inlineStr">
        <is>
          <t>Brooklyn</t>
        </is>
      </c>
      <c r="C9692" t="inlineStr">
        <is>
          <t>11221</t>
        </is>
      </c>
      <c r="D9692" t="inlineStr">
        <is>
          <t>Coffee/Tea</t>
        </is>
      </c>
      <c r="E9692" s="8" t="n">
        <v>46176</v>
      </c>
      <c r="F9692" t="inlineStr">
        <is>
          <t>Violations were cited in the following area(s).</t>
        </is>
      </c>
      <c r="G9692" t="inlineStr">
        <is>
          <t>08A</t>
        </is>
      </c>
      <c r="H9692" t="inlineStr">
        <is>
          <t>Establishment is not free of harborage or conditions conducive to rodents, insects or other pests.</t>
        </is>
      </c>
      <c r="I9692" t="inlineStr">
        <is>
          <t>Not Critical</t>
        </is>
      </c>
      <c r="J9692" t="n">
        <v>51</v>
      </c>
      <c r="L9692" s="9">
        <f>A9692&amp;"-"&amp;TEXT(E9692,"yyyymmdd")</f>
        <v/>
      </c>
    </row>
    <row r="9693">
      <c r="A9693" t="n">
        <v>50037538</v>
      </c>
      <c r="B9693" t="inlineStr">
        <is>
          <t>Brooklyn</t>
        </is>
      </c>
      <c r="C9693" t="inlineStr">
        <is>
          <t>11221</t>
        </is>
      </c>
      <c r="D9693" t="inlineStr">
        <is>
          <t>Coffee/Tea</t>
        </is>
      </c>
      <c r="E9693" s="8" t="n">
        <v>46176</v>
      </c>
      <c r="F9693" t="inlineStr">
        <is>
          <t>Violations were cited in the following area(s).</t>
        </is>
      </c>
      <c r="G9693" t="inlineStr">
        <is>
          <t>10B</t>
        </is>
      </c>
      <c r="H9693" t="inlineStr">
        <is>
          <t>Anti-siphonage or back-flow prevention device not provided where required; equipment or floor not properly drained; sewage disposal system in disrepair or not functioning properly. Condensation or liquid waste improperly disposed of.</t>
        </is>
      </c>
      <c r="I9693" t="inlineStr">
        <is>
          <t>Not Critical</t>
        </is>
      </c>
      <c r="J9693" t="n">
        <v>51</v>
      </c>
      <c r="L9693" s="9">
        <f>A9693&amp;"-"&amp;TEXT(E9693,"yyyymmdd")</f>
        <v/>
      </c>
    </row>
    <row r="9694">
      <c r="A9694" t="n">
        <v>50037538</v>
      </c>
      <c r="B9694" t="inlineStr">
        <is>
          <t>Brooklyn</t>
        </is>
      </c>
      <c r="C9694" t="inlineStr">
        <is>
          <t>11221</t>
        </is>
      </c>
      <c r="D9694" t="inlineStr">
        <is>
          <t>Coffee/Tea</t>
        </is>
      </c>
      <c r="E9694" s="8" t="n">
        <v>46176</v>
      </c>
      <c r="F9694" t="inlineStr">
        <is>
          <t>Violations were cited in the following area(s).</t>
        </is>
      </c>
      <c r="G9694" t="inlineStr">
        <is>
          <t>10F</t>
        </is>
      </c>
      <c r="H9694" t="inlineStr">
        <is>
          <t>Non-food contact surface or equipment made of unacceptable material, not kept clean, or not properly sealed, raised, spaced or movable to allow accessibility for cleaning on all sides, above and underneath the unit.</t>
        </is>
      </c>
      <c r="I9694" t="inlineStr">
        <is>
          <t>Not Critical</t>
        </is>
      </c>
      <c r="J9694" t="n">
        <v>51</v>
      </c>
      <c r="L9694" s="9">
        <f>A9694&amp;"-"&amp;TEXT(E9694,"yyyymmdd")</f>
        <v/>
      </c>
    </row>
    <row r="9695">
      <c r="A9695" t="n">
        <v>50039494</v>
      </c>
      <c r="B9695" t="inlineStr">
        <is>
          <t>Queens</t>
        </is>
      </c>
      <c r="C9695" t="inlineStr">
        <is>
          <t>11103</t>
        </is>
      </c>
      <c r="D9695" t="inlineStr">
        <is>
          <t>Bagels/Pretzels</t>
        </is>
      </c>
      <c r="E9695" s="8" t="n">
        <v>46176</v>
      </c>
      <c r="F9695" t="inlineStr">
        <is>
          <t>Violations were cited in the following area(s).</t>
        </is>
      </c>
      <c r="G9695" t="inlineStr">
        <is>
          <t>02B</t>
        </is>
      </c>
      <c r="H9695" t="inlineStr">
        <is>
          <t>Hot TCS food item not held at or above 140 °F.</t>
        </is>
      </c>
      <c r="I9695" t="inlineStr">
        <is>
          <t>Critical</t>
        </is>
      </c>
      <c r="J9695" t="n">
        <v>30</v>
      </c>
      <c r="L9695" s="9">
        <f>A9695&amp;"-"&amp;TEXT(E9695,"yyyymmdd")</f>
        <v/>
      </c>
    </row>
    <row r="9696">
      <c r="A9696" t="n">
        <v>50039494</v>
      </c>
      <c r="B9696" t="inlineStr">
        <is>
          <t>Queens</t>
        </is>
      </c>
      <c r="C9696" t="inlineStr">
        <is>
          <t>11103</t>
        </is>
      </c>
      <c r="D9696" t="inlineStr">
        <is>
          <t>Bagels/Pretzels</t>
        </is>
      </c>
      <c r="E9696" s="8" t="n">
        <v>46176</v>
      </c>
      <c r="F9696" t="inlineStr">
        <is>
          <t>Violations were cited in the following area(s).</t>
        </is>
      </c>
      <c r="G9696" t="inlineStr">
        <is>
          <t>02G</t>
        </is>
      </c>
      <c r="H9696" t="inlineStr">
        <is>
          <t>Cold TCS food item held above 41 °F; smoked or processed fish held above 38 °F; intact raw eggs held above 45 °F; or reduced oxygen packaged (ROP) TCS foods held above required temperatures except during active necessary preparation.</t>
        </is>
      </c>
      <c r="I9696" t="inlineStr">
        <is>
          <t>Critical</t>
        </is>
      </c>
      <c r="J9696" t="n">
        <v>30</v>
      </c>
      <c r="L9696" s="9">
        <f>A9696&amp;"-"&amp;TEXT(E9696,"yyyymmdd")</f>
        <v/>
      </c>
    </row>
    <row r="9697">
      <c r="A9697" t="n">
        <v>50039494</v>
      </c>
      <c r="B9697" t="inlineStr">
        <is>
          <t>Queens</t>
        </is>
      </c>
      <c r="C9697" t="inlineStr">
        <is>
          <t>11103</t>
        </is>
      </c>
      <c r="D9697" t="inlineStr">
        <is>
          <t>Bagels/Pretzels</t>
        </is>
      </c>
      <c r="E9697" s="8" t="n">
        <v>46176</v>
      </c>
      <c r="F9697" t="inlineStr">
        <is>
          <t>Violations were cited in the following area(s).</t>
        </is>
      </c>
      <c r="G9697" t="inlineStr">
        <is>
          <t>06C</t>
        </is>
      </c>
      <c r="H969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697" t="inlineStr">
        <is>
          <t>Critical</t>
        </is>
      </c>
      <c r="J9697" t="n">
        <v>30</v>
      </c>
      <c r="L9697" s="9">
        <f>A9697&amp;"-"&amp;TEXT(E9697,"yyyymmdd")</f>
        <v/>
      </c>
    </row>
    <row r="9698">
      <c r="A9698" t="n">
        <v>50039494</v>
      </c>
      <c r="B9698" t="inlineStr">
        <is>
          <t>Queens</t>
        </is>
      </c>
      <c r="C9698" t="inlineStr">
        <is>
          <t>11103</t>
        </is>
      </c>
      <c r="D9698" t="inlineStr">
        <is>
          <t>Bagels/Pretzels</t>
        </is>
      </c>
      <c r="E9698" s="8" t="n">
        <v>46176</v>
      </c>
      <c r="F9698" t="inlineStr">
        <is>
          <t>Violations were cited in the following area(s).</t>
        </is>
      </c>
      <c r="G9698" t="inlineStr">
        <is>
          <t>10B</t>
        </is>
      </c>
      <c r="H9698" t="inlineStr">
        <is>
          <t>Anti-siphonage or back-flow prevention device not provided where required; equipment or floor not properly drained; sewage disposal system in disrepair or not functioning properly. Condensation or liquid waste improperly disposed of.</t>
        </is>
      </c>
      <c r="I9698" t="inlineStr">
        <is>
          <t>Not Critical</t>
        </is>
      </c>
      <c r="J9698" t="n">
        <v>30</v>
      </c>
      <c r="L9698" s="9">
        <f>A9698&amp;"-"&amp;TEXT(E9698,"yyyymmdd")</f>
        <v/>
      </c>
    </row>
    <row r="9699">
      <c r="A9699" t="n">
        <v>50039494</v>
      </c>
      <c r="B9699" t="inlineStr">
        <is>
          <t>Queens</t>
        </is>
      </c>
      <c r="C9699" t="inlineStr">
        <is>
          <t>11103</t>
        </is>
      </c>
      <c r="D9699" t="inlineStr">
        <is>
          <t>Bagels/Pretzels</t>
        </is>
      </c>
      <c r="E9699" s="8" t="n">
        <v>46176</v>
      </c>
      <c r="F9699" t="inlineStr">
        <is>
          <t>Violations were cited in the following area(s).</t>
        </is>
      </c>
      <c r="G9699" t="inlineStr">
        <is>
          <t>10F</t>
        </is>
      </c>
      <c r="H9699" t="inlineStr">
        <is>
          <t>Non-food contact surface or equipment made of unacceptable material, not kept clean, or not properly sealed, raised, spaced or movable to allow accessibility for cleaning on all sides, above and underneath the unit.</t>
        </is>
      </c>
      <c r="I9699" t="inlineStr">
        <is>
          <t>Not Critical</t>
        </is>
      </c>
      <c r="J9699" t="n">
        <v>30</v>
      </c>
      <c r="L9699" s="9">
        <f>A9699&amp;"-"&amp;TEXT(E9699,"yyyymmdd")</f>
        <v/>
      </c>
    </row>
    <row r="9700">
      <c r="A9700" t="n">
        <v>50042223</v>
      </c>
      <c r="B9700" t="inlineStr">
        <is>
          <t>Queens</t>
        </is>
      </c>
      <c r="C9700" t="inlineStr">
        <is>
          <t>11374</t>
        </is>
      </c>
      <c r="D9700" t="inlineStr">
        <is>
          <t>Coffee/Tea</t>
        </is>
      </c>
      <c r="E9700" s="8" t="n">
        <v>46176</v>
      </c>
      <c r="F9700" t="inlineStr">
        <is>
          <t>Violations were cited in the following area(s).</t>
        </is>
      </c>
      <c r="G9700" t="inlineStr">
        <is>
          <t>04O</t>
        </is>
      </c>
      <c r="H9700" t="inlineStr">
        <is>
          <t>Live animal other than fish in tank or service animal present in facility’s food or non-food area.</t>
        </is>
      </c>
      <c r="I9700" t="inlineStr">
        <is>
          <t>Critical</t>
        </is>
      </c>
      <c r="J9700" t="n">
        <v>7</v>
      </c>
      <c r="K9700" t="inlineStr">
        <is>
          <t>A</t>
        </is>
      </c>
      <c r="L9700" s="9">
        <f>A9700&amp;"-"&amp;TEXT(E9700,"yyyymmdd")</f>
        <v/>
      </c>
    </row>
    <row r="9701">
      <c r="A9701" t="n">
        <v>50042223</v>
      </c>
      <c r="B9701" t="inlineStr">
        <is>
          <t>Queens</t>
        </is>
      </c>
      <c r="C9701" t="inlineStr">
        <is>
          <t>11374</t>
        </is>
      </c>
      <c r="D9701" t="inlineStr">
        <is>
          <t>Coffee/Tea</t>
        </is>
      </c>
      <c r="E9701" s="8" t="n">
        <v>46176</v>
      </c>
      <c r="F9701" t="inlineStr">
        <is>
          <t>Violations were cited in the following area(s).</t>
        </is>
      </c>
      <c r="G9701" t="inlineStr">
        <is>
          <t>10F</t>
        </is>
      </c>
      <c r="H9701" t="inlineStr">
        <is>
          <t>Non-food contact surface or equipment made of unacceptable material, not kept clean, or not properly sealed, raised, spaced or movable to allow accessibility for cleaning on all sides, above and underneath the unit.</t>
        </is>
      </c>
      <c r="I9701" t="inlineStr">
        <is>
          <t>Not Critical</t>
        </is>
      </c>
      <c r="J9701" t="n">
        <v>7</v>
      </c>
      <c r="K9701" t="inlineStr">
        <is>
          <t>A</t>
        </is>
      </c>
      <c r="L9701" s="9">
        <f>A9701&amp;"-"&amp;TEXT(E9701,"yyyymmdd")</f>
        <v/>
      </c>
    </row>
    <row r="9702">
      <c r="A9702" t="n">
        <v>50044258</v>
      </c>
      <c r="B9702" t="inlineStr">
        <is>
          <t>Bronx</t>
        </is>
      </c>
      <c r="D9702" t="inlineStr">
        <is>
          <t>Chicken</t>
        </is>
      </c>
      <c r="E9702" s="8" t="n">
        <v>46176</v>
      </c>
      <c r="F9702" t="inlineStr">
        <is>
          <t>Violations were cited in the following area(s).</t>
        </is>
      </c>
      <c r="G9702" t="inlineStr">
        <is>
          <t>10F</t>
        </is>
      </c>
      <c r="H9702" t="inlineStr">
        <is>
          <t>Non-food contact surface or equipment made of unacceptable material, not kept clean, or not properly sealed, raised, spaced or movable to allow accessibility for cleaning on all sides, above and underneath the unit.</t>
        </is>
      </c>
      <c r="I9702" t="inlineStr">
        <is>
          <t>Not Critical</t>
        </is>
      </c>
      <c r="J9702" t="n">
        <v>3</v>
      </c>
      <c r="K9702" t="inlineStr">
        <is>
          <t>A</t>
        </is>
      </c>
      <c r="L9702" s="9">
        <f>A9702&amp;"-"&amp;TEXT(E9702,"yyyymmdd")</f>
        <v/>
      </c>
    </row>
    <row r="9703">
      <c r="A9703" t="n">
        <v>50047147</v>
      </c>
      <c r="B9703" t="inlineStr">
        <is>
          <t>Manhattan</t>
        </is>
      </c>
      <c r="C9703" t="inlineStr">
        <is>
          <t>10014</t>
        </is>
      </c>
      <c r="D9703" t="inlineStr">
        <is>
          <t>American</t>
        </is>
      </c>
      <c r="E9703" s="8" t="n">
        <v>46176</v>
      </c>
      <c r="F9703" t="inlineStr">
        <is>
          <t>Violations were cited in the following area(s).</t>
        </is>
      </c>
      <c r="G9703" t="inlineStr">
        <is>
          <t>06D</t>
        </is>
      </c>
      <c r="H9703" t="inlineStr">
        <is>
          <t>Food contact surface not properly washed, rinsed and sanitized after each use and following any activity when contamination may have occurred.</t>
        </is>
      </c>
      <c r="I9703" t="inlineStr">
        <is>
          <t>Critical</t>
        </is>
      </c>
      <c r="J9703" t="n">
        <v>27</v>
      </c>
      <c r="L9703" s="9">
        <f>A9703&amp;"-"&amp;TEXT(E9703,"yyyymmdd")</f>
        <v/>
      </c>
    </row>
    <row r="9704">
      <c r="A9704" t="n">
        <v>50047147</v>
      </c>
      <c r="B9704" t="inlineStr">
        <is>
          <t>Manhattan</t>
        </is>
      </c>
      <c r="C9704" t="inlineStr">
        <is>
          <t>10014</t>
        </is>
      </c>
      <c r="D9704" t="inlineStr">
        <is>
          <t>American</t>
        </is>
      </c>
      <c r="E9704" s="8" t="n">
        <v>46176</v>
      </c>
      <c r="F9704" t="inlineStr">
        <is>
          <t>Violations were cited in the following area(s).</t>
        </is>
      </c>
      <c r="G9704" t="inlineStr">
        <is>
          <t>06E</t>
        </is>
      </c>
      <c r="H9704" t="inlineStr">
        <is>
          <t>Sanitized equipment or utensil, including in-use food dispensing utensil, improperly used or stored.</t>
        </is>
      </c>
      <c r="I9704" t="inlineStr">
        <is>
          <t>Critical</t>
        </is>
      </c>
      <c r="J9704" t="n">
        <v>27</v>
      </c>
      <c r="L9704" s="9">
        <f>A9704&amp;"-"&amp;TEXT(E9704,"yyyymmdd")</f>
        <v/>
      </c>
    </row>
    <row r="9705">
      <c r="A9705" t="n">
        <v>50047147</v>
      </c>
      <c r="B9705" t="inlineStr">
        <is>
          <t>Manhattan</t>
        </is>
      </c>
      <c r="C9705" t="inlineStr">
        <is>
          <t>10014</t>
        </is>
      </c>
      <c r="D9705" t="inlineStr">
        <is>
          <t>American</t>
        </is>
      </c>
      <c r="E9705" s="8" t="n">
        <v>46176</v>
      </c>
      <c r="F9705" t="inlineStr">
        <is>
          <t>Violations were cited in the following area(s).</t>
        </is>
      </c>
      <c r="G9705" t="inlineStr">
        <is>
          <t>09A</t>
        </is>
      </c>
      <c r="H9705" t="inlineStr">
        <is>
          <t>Swollen, leaking, rusted or otherwise damaged canned food to be returned to distributor not segregated from intact product and clearly labeled DO NOT USE</t>
        </is>
      </c>
      <c r="I9705" t="inlineStr">
        <is>
          <t>Not Critical</t>
        </is>
      </c>
      <c r="J9705" t="n">
        <v>27</v>
      </c>
      <c r="L9705" s="9">
        <f>A9705&amp;"-"&amp;TEXT(E9705,"yyyymmdd")</f>
        <v/>
      </c>
    </row>
    <row r="9706">
      <c r="A9706" t="n">
        <v>50047147</v>
      </c>
      <c r="B9706" t="inlineStr">
        <is>
          <t>Manhattan</t>
        </is>
      </c>
      <c r="C9706" t="inlineStr">
        <is>
          <t>10014</t>
        </is>
      </c>
      <c r="D9706" t="inlineStr">
        <is>
          <t>American</t>
        </is>
      </c>
      <c r="E9706" s="8" t="n">
        <v>46176</v>
      </c>
      <c r="F9706" t="inlineStr">
        <is>
          <t>Violations were cited in the following area(s).</t>
        </is>
      </c>
      <c r="G9706" t="inlineStr">
        <is>
          <t>09C</t>
        </is>
      </c>
      <c r="H9706" t="inlineStr">
        <is>
          <t>Design, construction, materials used or maintenance of food contact surface improper. Surface not easily cleanable, sanitized and maintained.</t>
        </is>
      </c>
      <c r="I9706" t="inlineStr">
        <is>
          <t>Not Critical</t>
        </is>
      </c>
      <c r="J9706" t="n">
        <v>27</v>
      </c>
      <c r="L9706" s="9">
        <f>A9706&amp;"-"&amp;TEXT(E9706,"yyyymmdd")</f>
        <v/>
      </c>
    </row>
    <row r="9707">
      <c r="A9707" t="n">
        <v>50047147</v>
      </c>
      <c r="B9707" t="inlineStr">
        <is>
          <t>Manhattan</t>
        </is>
      </c>
      <c r="C9707" t="inlineStr">
        <is>
          <t>10014</t>
        </is>
      </c>
      <c r="D9707" t="inlineStr">
        <is>
          <t>American</t>
        </is>
      </c>
      <c r="E9707" s="8" t="n">
        <v>46176</v>
      </c>
      <c r="F9707" t="inlineStr">
        <is>
          <t>Violations were cited in the following area(s).</t>
        </is>
      </c>
      <c r="G9707" t="inlineStr">
        <is>
          <t>10B</t>
        </is>
      </c>
      <c r="H9707" t="inlineStr">
        <is>
          <t>Anti-siphonage or back-flow prevention device not provided where required; equipment or floor not properly drained; sewage disposal system in disrepair or not functioning properly. Condensation or liquid waste improperly disposed of.</t>
        </is>
      </c>
      <c r="I9707" t="inlineStr">
        <is>
          <t>Not Critical</t>
        </is>
      </c>
      <c r="J9707" t="n">
        <v>27</v>
      </c>
      <c r="L9707" s="9">
        <f>A9707&amp;"-"&amp;TEXT(E9707,"yyyymmdd")</f>
        <v/>
      </c>
    </row>
    <row r="9708">
      <c r="A9708" t="n">
        <v>50047147</v>
      </c>
      <c r="B9708" t="inlineStr">
        <is>
          <t>Manhattan</t>
        </is>
      </c>
      <c r="C9708" t="inlineStr">
        <is>
          <t>10014</t>
        </is>
      </c>
      <c r="D9708" t="inlineStr">
        <is>
          <t>American</t>
        </is>
      </c>
      <c r="E9708" s="8" t="n">
        <v>46176</v>
      </c>
      <c r="F9708" t="inlineStr">
        <is>
          <t>Violations were cited in the following area(s).</t>
        </is>
      </c>
      <c r="G9708" t="inlineStr">
        <is>
          <t>10F</t>
        </is>
      </c>
      <c r="H9708" t="inlineStr">
        <is>
          <t>Non-food contact surface or equipment made of unacceptable material, not kept clean, or not properly sealed, raised, spaced or movable to allow accessibility for cleaning on all sides, above and underneath the unit.</t>
        </is>
      </c>
      <c r="I9708" t="inlineStr">
        <is>
          <t>Not Critical</t>
        </is>
      </c>
      <c r="J9708" t="n">
        <v>27</v>
      </c>
      <c r="L9708" s="9">
        <f>A9708&amp;"-"&amp;TEXT(E9708,"yyyymmdd")</f>
        <v/>
      </c>
    </row>
    <row r="9709">
      <c r="A9709" t="n">
        <v>50052963</v>
      </c>
      <c r="B9709" t="inlineStr">
        <is>
          <t>Brooklyn</t>
        </is>
      </c>
      <c r="C9709" t="inlineStr">
        <is>
          <t>11201</t>
        </is>
      </c>
      <c r="D9709" t="inlineStr">
        <is>
          <t>American</t>
        </is>
      </c>
      <c r="E9709" s="8" t="n">
        <v>46176</v>
      </c>
      <c r="F9709" t="inlineStr">
        <is>
          <t>Violations were cited in the following area(s).</t>
        </is>
      </c>
      <c r="G9709" t="inlineStr">
        <is>
          <t>04A</t>
        </is>
      </c>
      <c r="H9709" t="inlineStr">
        <is>
          <t>Food Protection Certificate (FPC) not held by manager or supervisor of food operations.</t>
        </is>
      </c>
      <c r="I9709" t="inlineStr">
        <is>
          <t>Critical</t>
        </is>
      </c>
      <c r="J9709" t="n">
        <v>27</v>
      </c>
      <c r="L9709" s="9">
        <f>A9709&amp;"-"&amp;TEXT(E9709,"yyyymmdd")</f>
        <v/>
      </c>
    </row>
    <row r="9710">
      <c r="A9710" t="n">
        <v>50052963</v>
      </c>
      <c r="B9710" t="inlineStr">
        <is>
          <t>Brooklyn</t>
        </is>
      </c>
      <c r="C9710" t="inlineStr">
        <is>
          <t>11201</t>
        </is>
      </c>
      <c r="D9710" t="inlineStr">
        <is>
          <t>American</t>
        </is>
      </c>
      <c r="E9710" s="8" t="n">
        <v>46176</v>
      </c>
      <c r="F9710" t="inlineStr">
        <is>
          <t>Violations were cited in the following area(s).</t>
        </is>
      </c>
      <c r="G9710" t="inlineStr">
        <is>
          <t>06A</t>
        </is>
      </c>
      <c r="H9710" t="inlineStr">
        <is>
          <t>Personal cleanliness is inadequate. Outer garment soiled with possible contaminant. Effective hair restraint not worn where required. Jewelry worn on hands or arms. Fingernail polish worn or fingernails not kept clean and trimmed.</t>
        </is>
      </c>
      <c r="I9710" t="inlineStr">
        <is>
          <t>Critical</t>
        </is>
      </c>
      <c r="J9710" t="n">
        <v>27</v>
      </c>
      <c r="L9710" s="9">
        <f>A9710&amp;"-"&amp;TEXT(E9710,"yyyymmdd")</f>
        <v/>
      </c>
    </row>
    <row r="9711">
      <c r="A9711" t="n">
        <v>50052963</v>
      </c>
      <c r="B9711" t="inlineStr">
        <is>
          <t>Brooklyn</t>
        </is>
      </c>
      <c r="C9711" t="inlineStr">
        <is>
          <t>11201</t>
        </is>
      </c>
      <c r="D9711" t="inlineStr">
        <is>
          <t>American</t>
        </is>
      </c>
      <c r="E9711" s="8" t="n">
        <v>46176</v>
      </c>
      <c r="F9711" t="inlineStr">
        <is>
          <t>Violations were cited in the following area(s).</t>
        </is>
      </c>
      <c r="G9711" t="inlineStr">
        <is>
          <t>06E</t>
        </is>
      </c>
      <c r="H9711" t="inlineStr">
        <is>
          <t>Sanitized equipment or utensil, including in-use food dispensing utensil, improperly used or stored.</t>
        </is>
      </c>
      <c r="I9711" t="inlineStr">
        <is>
          <t>Critical</t>
        </is>
      </c>
      <c r="J9711" t="n">
        <v>27</v>
      </c>
      <c r="L9711" s="9">
        <f>A9711&amp;"-"&amp;TEXT(E9711,"yyyymmdd")</f>
        <v/>
      </c>
    </row>
    <row r="9712">
      <c r="A9712" t="n">
        <v>50052963</v>
      </c>
      <c r="B9712" t="inlineStr">
        <is>
          <t>Brooklyn</t>
        </is>
      </c>
      <c r="C9712" t="inlineStr">
        <is>
          <t>11201</t>
        </is>
      </c>
      <c r="D9712" t="inlineStr">
        <is>
          <t>American</t>
        </is>
      </c>
      <c r="E9712" s="8" t="n">
        <v>46176</v>
      </c>
      <c r="F9712" t="inlineStr">
        <is>
          <t>Violations were cited in the following area(s).</t>
        </is>
      </c>
      <c r="G9712" t="inlineStr">
        <is>
          <t>06F</t>
        </is>
      </c>
      <c r="H9712" t="inlineStr">
        <is>
          <t>Wiping cloths not stored clean and dry, or in a sanitizing solution, between uses.</t>
        </is>
      </c>
      <c r="I9712" t="inlineStr">
        <is>
          <t>Critical</t>
        </is>
      </c>
      <c r="J9712" t="n">
        <v>27</v>
      </c>
      <c r="L9712" s="9">
        <f>A9712&amp;"-"&amp;TEXT(E9712,"yyyymmdd")</f>
        <v/>
      </c>
    </row>
    <row r="9713">
      <c r="A9713" t="n">
        <v>50066450</v>
      </c>
      <c r="B9713" t="inlineStr">
        <is>
          <t>Manhattan</t>
        </is>
      </c>
      <c r="C9713" t="inlineStr">
        <is>
          <t>10010</t>
        </is>
      </c>
      <c r="D9713" t="inlineStr">
        <is>
          <t>Mediterranean</t>
        </is>
      </c>
      <c r="E9713" s="8" t="n">
        <v>46176</v>
      </c>
      <c r="F9713" t="inlineStr">
        <is>
          <t>Violations were cited in the following area(s).</t>
        </is>
      </c>
      <c r="G9713" t="inlineStr">
        <is>
          <t>06D</t>
        </is>
      </c>
      <c r="H9713" t="inlineStr">
        <is>
          <t>Food contact surface not properly washed, rinsed and sanitized after each use and following any activity when contamination may have occurred.</t>
        </is>
      </c>
      <c r="I9713" t="inlineStr">
        <is>
          <t>Critical</t>
        </is>
      </c>
      <c r="J9713" t="n">
        <v>8</v>
      </c>
      <c r="K9713" t="inlineStr">
        <is>
          <t>A</t>
        </is>
      </c>
      <c r="L9713" s="9">
        <f>A9713&amp;"-"&amp;TEXT(E9713,"yyyymmdd")</f>
        <v/>
      </c>
    </row>
    <row r="9714">
      <c r="A9714" t="n">
        <v>50066450</v>
      </c>
      <c r="B9714" t="inlineStr">
        <is>
          <t>Manhattan</t>
        </is>
      </c>
      <c r="C9714" t="inlineStr">
        <is>
          <t>10010</t>
        </is>
      </c>
      <c r="D9714" t="inlineStr">
        <is>
          <t>Mediterranean</t>
        </is>
      </c>
      <c r="E9714" s="8" t="n">
        <v>46176</v>
      </c>
      <c r="F9714" t="inlineStr">
        <is>
          <t>Violations were cited in the following area(s).</t>
        </is>
      </c>
      <c r="G9714" t="inlineStr">
        <is>
          <t>10F</t>
        </is>
      </c>
      <c r="H9714" t="inlineStr">
        <is>
          <t>Non-food contact surface or equipment made of unacceptable material, not kept clean, or not properly sealed, raised, spaced or movable to allow accessibility for cleaning on all sides, above and underneath the unit.</t>
        </is>
      </c>
      <c r="I9714" t="inlineStr">
        <is>
          <t>Not Critical</t>
        </is>
      </c>
      <c r="J9714" t="n">
        <v>8</v>
      </c>
      <c r="K9714" t="inlineStr">
        <is>
          <t>A</t>
        </is>
      </c>
      <c r="L9714" s="9">
        <f>A9714&amp;"-"&amp;TEXT(E9714,"yyyymmdd")</f>
        <v/>
      </c>
    </row>
    <row r="9715">
      <c r="A9715" t="n">
        <v>50067958</v>
      </c>
      <c r="B9715" t="inlineStr">
        <is>
          <t>Brooklyn</t>
        </is>
      </c>
      <c r="C9715" t="inlineStr">
        <is>
          <t>11231</t>
        </is>
      </c>
      <c r="D9715" t="inlineStr">
        <is>
          <t>Japanese</t>
        </is>
      </c>
      <c r="E9715" s="8" t="n">
        <v>46176</v>
      </c>
      <c r="F9715" t="inlineStr">
        <is>
          <t>Violations were cited in the following area(s).</t>
        </is>
      </c>
      <c r="G9715" t="inlineStr">
        <is>
          <t>02B</t>
        </is>
      </c>
      <c r="H9715" t="inlineStr">
        <is>
          <t>Hot TCS food item not held at or above 140 °F.</t>
        </is>
      </c>
      <c r="I9715" t="inlineStr">
        <is>
          <t>Critical</t>
        </is>
      </c>
      <c r="J9715" t="n">
        <v>34</v>
      </c>
      <c r="L9715" s="9">
        <f>A9715&amp;"-"&amp;TEXT(E9715,"yyyymmdd")</f>
        <v/>
      </c>
    </row>
    <row r="9716">
      <c r="A9716" t="n">
        <v>50067958</v>
      </c>
      <c r="B9716" t="inlineStr">
        <is>
          <t>Brooklyn</t>
        </is>
      </c>
      <c r="C9716" t="inlineStr">
        <is>
          <t>11231</t>
        </is>
      </c>
      <c r="D9716" t="inlineStr">
        <is>
          <t>Japanese</t>
        </is>
      </c>
      <c r="E9716" s="8" t="n">
        <v>46176</v>
      </c>
      <c r="F9716" t="inlineStr">
        <is>
          <t>Violations were cited in the following area(s).</t>
        </is>
      </c>
      <c r="G9716" t="inlineStr">
        <is>
          <t>02G</t>
        </is>
      </c>
      <c r="H9716" t="inlineStr">
        <is>
          <t>Cold TCS food item held above 41 °F; smoked or processed fish held above 38 °F; intact raw eggs held above 45 °F; or reduced oxygen packaged (ROP) TCS foods held above required temperatures except during active necessary preparation.</t>
        </is>
      </c>
      <c r="I9716" t="inlineStr">
        <is>
          <t>Critical</t>
        </is>
      </c>
      <c r="J9716" t="n">
        <v>34</v>
      </c>
      <c r="L9716" s="9">
        <f>A9716&amp;"-"&amp;TEXT(E9716,"yyyymmdd")</f>
        <v/>
      </c>
    </row>
    <row r="9717">
      <c r="A9717" t="n">
        <v>50067958</v>
      </c>
      <c r="B9717" t="inlineStr">
        <is>
          <t>Brooklyn</t>
        </is>
      </c>
      <c r="C9717" t="inlineStr">
        <is>
          <t>11231</t>
        </is>
      </c>
      <c r="D9717" t="inlineStr">
        <is>
          <t>Japanese</t>
        </is>
      </c>
      <c r="E9717" s="8" t="n">
        <v>46176</v>
      </c>
      <c r="F9717" t="inlineStr">
        <is>
          <t>Violations were cited in the following area(s).</t>
        </is>
      </c>
      <c r="G9717" t="inlineStr">
        <is>
          <t>04H</t>
        </is>
      </c>
      <c r="H9717" t="inlineStr">
        <is>
          <t>Raw, cooked or prepared food is adulterated, contaminated, cross-contaminated, or not discarded in accordance with HACCP plan.</t>
        </is>
      </c>
      <c r="I9717" t="inlineStr">
        <is>
          <t>Critical</t>
        </is>
      </c>
      <c r="J9717" t="n">
        <v>34</v>
      </c>
      <c r="L9717" s="9">
        <f>A9717&amp;"-"&amp;TEXT(E9717,"yyyymmdd")</f>
        <v/>
      </c>
    </row>
    <row r="9718">
      <c r="A9718" t="n">
        <v>50067958</v>
      </c>
      <c r="B9718" t="inlineStr">
        <is>
          <t>Brooklyn</t>
        </is>
      </c>
      <c r="C9718" t="inlineStr">
        <is>
          <t>11231</t>
        </is>
      </c>
      <c r="D9718" t="inlineStr">
        <is>
          <t>Japanese</t>
        </is>
      </c>
      <c r="E9718" s="8" t="n">
        <v>46176</v>
      </c>
      <c r="F9718" t="inlineStr">
        <is>
          <t>Violations were cited in the following area(s).</t>
        </is>
      </c>
      <c r="G9718" t="inlineStr">
        <is>
          <t>06C</t>
        </is>
      </c>
      <c r="H971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718" t="inlineStr">
        <is>
          <t>Critical</t>
        </is>
      </c>
      <c r="J9718" t="n">
        <v>34</v>
      </c>
      <c r="L9718" s="9">
        <f>A9718&amp;"-"&amp;TEXT(E9718,"yyyymmdd")</f>
        <v/>
      </c>
    </row>
    <row r="9719">
      <c r="A9719" t="n">
        <v>50067958</v>
      </c>
      <c r="B9719" t="inlineStr">
        <is>
          <t>Brooklyn</t>
        </is>
      </c>
      <c r="C9719" t="inlineStr">
        <is>
          <t>11231</t>
        </is>
      </c>
      <c r="D9719" t="inlineStr">
        <is>
          <t>Japanese</t>
        </is>
      </c>
      <c r="E9719" s="8" t="n">
        <v>46176</v>
      </c>
      <c r="F9719" t="inlineStr">
        <is>
          <t>Violations were cited in the following area(s).</t>
        </is>
      </c>
      <c r="G9719" t="inlineStr">
        <is>
          <t>10F</t>
        </is>
      </c>
      <c r="H9719" t="inlineStr">
        <is>
          <t>Non-food contact surface or equipment made of unacceptable material, not kept clean, or not properly sealed, raised, spaced or movable to allow accessibility for cleaning on all sides, above and underneath the unit.</t>
        </is>
      </c>
      <c r="I9719" t="inlineStr">
        <is>
          <t>Not Critical</t>
        </is>
      </c>
      <c r="J9719" t="n">
        <v>34</v>
      </c>
      <c r="L9719" s="9">
        <f>A9719&amp;"-"&amp;TEXT(E9719,"yyyymmdd")</f>
        <v/>
      </c>
    </row>
    <row r="9720">
      <c r="A9720" t="n">
        <v>50067958</v>
      </c>
      <c r="B9720" t="inlineStr">
        <is>
          <t>Brooklyn</t>
        </is>
      </c>
      <c r="C9720" t="inlineStr">
        <is>
          <t>11231</t>
        </is>
      </c>
      <c r="D9720" t="inlineStr">
        <is>
          <t>Japanese</t>
        </is>
      </c>
      <c r="E9720" s="8" t="n">
        <v>46176</v>
      </c>
      <c r="F9720" t="inlineStr">
        <is>
          <t>Violations were cited in the following area(s).</t>
        </is>
      </c>
      <c r="G9720" t="inlineStr">
        <is>
          <t>10G</t>
        </is>
      </c>
      <c r="H9720" t="inlineStr">
        <is>
          <t>Dishwashing and ware washing: Cleaning and sanitizing of tableware, including dishes, utensils, and equipment deficient.</t>
        </is>
      </c>
      <c r="I9720" t="inlineStr">
        <is>
          <t>Not Critical</t>
        </is>
      </c>
      <c r="J9720" t="n">
        <v>34</v>
      </c>
      <c r="L9720" s="9">
        <f>A9720&amp;"-"&amp;TEXT(E9720,"yyyymmdd")</f>
        <v/>
      </c>
    </row>
    <row r="9721">
      <c r="A9721" t="n">
        <v>50070527</v>
      </c>
      <c r="B9721" t="inlineStr">
        <is>
          <t>Manhattan</t>
        </is>
      </c>
      <c r="C9721" t="inlineStr">
        <is>
          <t>10014</t>
        </is>
      </c>
      <c r="D9721" t="inlineStr">
        <is>
          <t>American</t>
        </is>
      </c>
      <c r="E9721" s="8" t="n">
        <v>46176</v>
      </c>
      <c r="F9721" t="inlineStr">
        <is>
          <t>Violations were cited in the following area(s).</t>
        </is>
      </c>
      <c r="G9721" t="inlineStr">
        <is>
          <t>06C</t>
        </is>
      </c>
      <c r="H972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721" t="inlineStr">
        <is>
          <t>Critical</t>
        </is>
      </c>
      <c r="J9721" t="n">
        <v>26</v>
      </c>
      <c r="L9721" s="9">
        <f>A9721&amp;"-"&amp;TEXT(E9721,"yyyymmdd")</f>
        <v/>
      </c>
    </row>
    <row r="9722">
      <c r="A9722" t="n">
        <v>50070527</v>
      </c>
      <c r="B9722" t="inlineStr">
        <is>
          <t>Manhattan</t>
        </is>
      </c>
      <c r="C9722" t="inlineStr">
        <is>
          <t>10014</t>
        </is>
      </c>
      <c r="D9722" t="inlineStr">
        <is>
          <t>American</t>
        </is>
      </c>
      <c r="E9722" s="8" t="n">
        <v>46176</v>
      </c>
      <c r="F9722" t="inlineStr">
        <is>
          <t>Violations were cited in the following area(s).</t>
        </is>
      </c>
      <c r="G9722" t="inlineStr">
        <is>
          <t>06F</t>
        </is>
      </c>
      <c r="H9722" t="inlineStr">
        <is>
          <t>Wiping cloths not stored clean and dry, or in a sanitizing solution, between uses.</t>
        </is>
      </c>
      <c r="I9722" t="inlineStr">
        <is>
          <t>Critical</t>
        </is>
      </c>
      <c r="J9722" t="n">
        <v>26</v>
      </c>
      <c r="L9722" s="9">
        <f>A9722&amp;"-"&amp;TEXT(E9722,"yyyymmdd")</f>
        <v/>
      </c>
    </row>
    <row r="9723">
      <c r="A9723" t="n">
        <v>50070527</v>
      </c>
      <c r="B9723" t="inlineStr">
        <is>
          <t>Manhattan</t>
        </is>
      </c>
      <c r="C9723" t="inlineStr">
        <is>
          <t>10014</t>
        </is>
      </c>
      <c r="D9723" t="inlineStr">
        <is>
          <t>American</t>
        </is>
      </c>
      <c r="E9723" s="8" t="n">
        <v>46176</v>
      </c>
      <c r="F9723" t="inlineStr">
        <is>
          <t>Violations were cited in the following area(s).</t>
        </is>
      </c>
      <c r="G9723" t="inlineStr">
        <is>
          <t>09A</t>
        </is>
      </c>
      <c r="H9723" t="inlineStr">
        <is>
          <t>Swollen, leaking, rusted or otherwise damaged canned food to be returned to distributor not segregated from intact product and clearly labeled DO NOT USE</t>
        </is>
      </c>
      <c r="I9723" t="inlineStr">
        <is>
          <t>Not Critical</t>
        </is>
      </c>
      <c r="J9723" t="n">
        <v>26</v>
      </c>
      <c r="L9723" s="9">
        <f>A9723&amp;"-"&amp;TEXT(E9723,"yyyymmdd")</f>
        <v/>
      </c>
    </row>
    <row r="9724">
      <c r="A9724" t="n">
        <v>50070527</v>
      </c>
      <c r="B9724" t="inlineStr">
        <is>
          <t>Manhattan</t>
        </is>
      </c>
      <c r="C9724" t="inlineStr">
        <is>
          <t>10014</t>
        </is>
      </c>
      <c r="D9724" t="inlineStr">
        <is>
          <t>American</t>
        </is>
      </c>
      <c r="E9724" s="8" t="n">
        <v>46176</v>
      </c>
      <c r="F9724" t="inlineStr">
        <is>
          <t>Violations were cited in the following area(s).</t>
        </is>
      </c>
      <c r="G9724" t="inlineStr">
        <is>
          <t>10B</t>
        </is>
      </c>
      <c r="H9724" t="inlineStr">
        <is>
          <t>Anti-siphonage or back-flow prevention device not provided where required; equipment or floor not properly drained; sewage disposal system in disrepair or not functioning properly. Condensation or liquid waste improperly disposed of.</t>
        </is>
      </c>
      <c r="I9724" t="inlineStr">
        <is>
          <t>Not Critical</t>
        </is>
      </c>
      <c r="J9724" t="n">
        <v>26</v>
      </c>
      <c r="L9724" s="9">
        <f>A9724&amp;"-"&amp;TEXT(E9724,"yyyymmdd")</f>
        <v/>
      </c>
    </row>
    <row r="9725">
      <c r="A9725" t="n">
        <v>50070527</v>
      </c>
      <c r="B9725" t="inlineStr">
        <is>
          <t>Manhattan</t>
        </is>
      </c>
      <c r="C9725" t="inlineStr">
        <is>
          <t>10014</t>
        </is>
      </c>
      <c r="D9725" t="inlineStr">
        <is>
          <t>American</t>
        </is>
      </c>
      <c r="E9725" s="8" t="n">
        <v>46176</v>
      </c>
      <c r="F9725" t="inlineStr">
        <is>
          <t>Violations were cited in the following area(s).</t>
        </is>
      </c>
      <c r="G9725" t="inlineStr">
        <is>
          <t>10F</t>
        </is>
      </c>
      <c r="H9725" t="inlineStr">
        <is>
          <t>Non-food contact surface or equipment made of unacceptable material, not kept clean, or not properly sealed, raised, spaced or movable to allow accessibility for cleaning on all sides, above and underneath the unit.</t>
        </is>
      </c>
      <c r="I9725" t="inlineStr">
        <is>
          <t>Not Critical</t>
        </is>
      </c>
      <c r="J9725" t="n">
        <v>26</v>
      </c>
      <c r="L9725" s="9">
        <f>A9725&amp;"-"&amp;TEXT(E9725,"yyyymmdd")</f>
        <v/>
      </c>
    </row>
    <row r="9726">
      <c r="A9726" t="n">
        <v>50070527</v>
      </c>
      <c r="B9726" t="inlineStr">
        <is>
          <t>Manhattan</t>
        </is>
      </c>
      <c r="C9726" t="inlineStr">
        <is>
          <t>10014</t>
        </is>
      </c>
      <c r="D9726" t="inlineStr">
        <is>
          <t>American</t>
        </is>
      </c>
      <c r="E9726" s="8" t="n">
        <v>46176</v>
      </c>
      <c r="F9726" t="inlineStr">
        <is>
          <t>Violations were cited in the following area(s).</t>
        </is>
      </c>
      <c r="G9726" t="inlineStr">
        <is>
          <t>10H</t>
        </is>
      </c>
      <c r="H9726" t="inlineStr">
        <is>
          <t>Single service article not provided. Single service article reused or not protected from contamination when transported, stored, dispensed. Drinking straws not completely enclosed in wrapper or dispensed from a sanitary device.</t>
        </is>
      </c>
      <c r="I9726" t="inlineStr">
        <is>
          <t>Not Critical</t>
        </is>
      </c>
      <c r="J9726" t="n">
        <v>26</v>
      </c>
      <c r="L9726" s="9">
        <f>A9726&amp;"-"&amp;TEXT(E9726,"yyyymmdd")</f>
        <v/>
      </c>
    </row>
    <row r="9727">
      <c r="A9727" t="n">
        <v>50070654</v>
      </c>
      <c r="B9727" t="inlineStr">
        <is>
          <t>Manhattan</t>
        </is>
      </c>
      <c r="C9727" t="inlineStr">
        <is>
          <t>10065</t>
        </is>
      </c>
      <c r="D9727" t="inlineStr">
        <is>
          <t>Juice, Smoothies, Fruit Salads</t>
        </is>
      </c>
      <c r="E9727" s="8" t="n">
        <v>46176</v>
      </c>
      <c r="F9727" t="inlineStr">
        <is>
          <t>Violations were cited in the following area(s).</t>
        </is>
      </c>
      <c r="G9727" t="inlineStr">
        <is>
          <t>10B</t>
        </is>
      </c>
      <c r="H9727" t="inlineStr">
        <is>
          <t>Anti-siphonage or back-flow prevention device not provided where required; equipment or floor not properly drained; sewage disposal system in disrepair or not functioning properly. Condensation or liquid waste improperly disposed of.</t>
        </is>
      </c>
      <c r="I9727" t="inlineStr">
        <is>
          <t>Not Critical</t>
        </is>
      </c>
      <c r="J9727" t="n">
        <v>4</v>
      </c>
      <c r="K9727" t="inlineStr">
        <is>
          <t>A</t>
        </is>
      </c>
      <c r="L9727" s="9">
        <f>A9727&amp;"-"&amp;TEXT(E9727,"yyyymmdd")</f>
        <v/>
      </c>
    </row>
    <row r="9728">
      <c r="A9728" t="n">
        <v>50070654</v>
      </c>
      <c r="B9728" t="inlineStr">
        <is>
          <t>Manhattan</t>
        </is>
      </c>
      <c r="C9728" t="inlineStr">
        <is>
          <t>10065</t>
        </is>
      </c>
      <c r="D9728" t="inlineStr">
        <is>
          <t>Juice, Smoothies, Fruit Salads</t>
        </is>
      </c>
      <c r="E9728" s="8" t="n">
        <v>46176</v>
      </c>
      <c r="F9728" t="inlineStr">
        <is>
          <t>Violations were cited in the following area(s).</t>
        </is>
      </c>
      <c r="G9728" t="inlineStr">
        <is>
          <t>10F</t>
        </is>
      </c>
      <c r="H9728" t="inlineStr">
        <is>
          <t>Non-food contact surface or equipment made of unacceptable material, not kept clean, or not properly sealed, raised, spaced or movable to allow accessibility for cleaning on all sides, above and underneath the unit.</t>
        </is>
      </c>
      <c r="I9728" t="inlineStr">
        <is>
          <t>Not Critical</t>
        </is>
      </c>
      <c r="J9728" t="n">
        <v>4</v>
      </c>
      <c r="K9728" t="inlineStr">
        <is>
          <t>A</t>
        </is>
      </c>
      <c r="L9728" s="9">
        <f>A9728&amp;"-"&amp;TEXT(E9728,"yyyymmdd")</f>
        <v/>
      </c>
    </row>
    <row r="9729">
      <c r="A9729" t="n">
        <v>50072048</v>
      </c>
      <c r="B9729" t="inlineStr">
        <is>
          <t>Manhattan</t>
        </is>
      </c>
      <c r="C9729" t="inlineStr">
        <is>
          <t>10011</t>
        </is>
      </c>
      <c r="D9729" t="inlineStr">
        <is>
          <t>Asian/Asian Fusion</t>
        </is>
      </c>
      <c r="E9729" s="8" t="n">
        <v>46176</v>
      </c>
      <c r="F9729" t="inlineStr">
        <is>
          <t>Violations were cited in the following area(s).</t>
        </is>
      </c>
      <c r="G9729" t="inlineStr">
        <is>
          <t>04N</t>
        </is>
      </c>
      <c r="H9729" t="inlineStr">
        <is>
          <t>Filth flies or food/refuse/sewage associated with (FRSA) flies or other nuisance pests in establishment’s food and/or non-food areas. FRSA flies include house flies, blow flies, bottle flies, flesh flies, drain flies, Phorid flies and fruit flies.</t>
        </is>
      </c>
      <c r="I9729" t="inlineStr">
        <is>
          <t>Critical</t>
        </is>
      </c>
      <c r="J9729" t="n">
        <v>18</v>
      </c>
      <c r="K9729" t="inlineStr">
        <is>
          <t>N</t>
        </is>
      </c>
      <c r="L9729" s="9">
        <f>A9729&amp;"-"&amp;TEXT(E9729,"yyyymmdd")</f>
        <v/>
      </c>
    </row>
    <row r="9730">
      <c r="A9730" t="n">
        <v>50072048</v>
      </c>
      <c r="B9730" t="inlineStr">
        <is>
          <t>Manhattan</t>
        </is>
      </c>
      <c r="C9730" t="inlineStr">
        <is>
          <t>10011</t>
        </is>
      </c>
      <c r="D9730" t="inlineStr">
        <is>
          <t>Asian/Asian Fusion</t>
        </is>
      </c>
      <c r="E9730" s="8" t="n">
        <v>46176</v>
      </c>
      <c r="F9730" t="inlineStr">
        <is>
          <t>Violations were cited in the following area(s).</t>
        </is>
      </c>
      <c r="G9730" t="inlineStr">
        <is>
          <t>06C</t>
        </is>
      </c>
      <c r="H973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730" t="inlineStr">
        <is>
          <t>Critical</t>
        </is>
      </c>
      <c r="J9730" t="n">
        <v>18</v>
      </c>
      <c r="K9730" t="inlineStr">
        <is>
          <t>N</t>
        </is>
      </c>
      <c r="L9730" s="9">
        <f>A9730&amp;"-"&amp;TEXT(E9730,"yyyymmdd")</f>
        <v/>
      </c>
    </row>
    <row r="9731">
      <c r="A9731" t="n">
        <v>50072048</v>
      </c>
      <c r="B9731" t="inlineStr">
        <is>
          <t>Manhattan</t>
        </is>
      </c>
      <c r="C9731" t="inlineStr">
        <is>
          <t>10011</t>
        </is>
      </c>
      <c r="D9731" t="inlineStr">
        <is>
          <t>Asian/Asian Fusion</t>
        </is>
      </c>
      <c r="E9731" s="8" t="n">
        <v>46176</v>
      </c>
      <c r="F9731" t="inlineStr">
        <is>
          <t>Violations were cited in the following area(s).</t>
        </is>
      </c>
      <c r="G9731" t="inlineStr">
        <is>
          <t>08A</t>
        </is>
      </c>
      <c r="H9731" t="inlineStr">
        <is>
          <t>Establishment is not free of harborage or conditions conducive to rodents, insects or other pests.</t>
        </is>
      </c>
      <c r="I9731" t="inlineStr">
        <is>
          <t>Not Critical</t>
        </is>
      </c>
      <c r="J9731" t="n">
        <v>18</v>
      </c>
      <c r="K9731" t="inlineStr">
        <is>
          <t>N</t>
        </is>
      </c>
      <c r="L9731" s="9">
        <f>A9731&amp;"-"&amp;TEXT(E9731,"yyyymmdd")</f>
        <v/>
      </c>
    </row>
    <row r="9732">
      <c r="A9732" t="n">
        <v>50072976</v>
      </c>
      <c r="B9732" t="inlineStr">
        <is>
          <t>Bronx</t>
        </is>
      </c>
      <c r="C9732" t="inlineStr">
        <is>
          <t>10465</t>
        </is>
      </c>
      <c r="D9732" t="inlineStr">
        <is>
          <t>Chicken</t>
        </is>
      </c>
      <c r="E9732" s="8" t="n">
        <v>46176</v>
      </c>
      <c r="F9732" t="inlineStr">
        <is>
          <t>Violations were cited in the following area(s).</t>
        </is>
      </c>
      <c r="G9732" t="inlineStr">
        <is>
          <t>02B</t>
        </is>
      </c>
      <c r="H9732" t="inlineStr">
        <is>
          <t>Hot TCS food item not held at or above 140 °F.</t>
        </is>
      </c>
      <c r="I9732" t="inlineStr">
        <is>
          <t>Critical</t>
        </is>
      </c>
      <c r="J9732" t="n">
        <v>9</v>
      </c>
      <c r="K9732" t="inlineStr">
        <is>
          <t>A</t>
        </is>
      </c>
      <c r="L9732" s="9">
        <f>A9732&amp;"-"&amp;TEXT(E9732,"yyyymmdd")</f>
        <v/>
      </c>
    </row>
    <row r="9733">
      <c r="A9733" t="n">
        <v>50072976</v>
      </c>
      <c r="B9733" t="inlineStr">
        <is>
          <t>Bronx</t>
        </is>
      </c>
      <c r="C9733" t="inlineStr">
        <is>
          <t>10465</t>
        </is>
      </c>
      <c r="D9733" t="inlineStr">
        <is>
          <t>Chicken</t>
        </is>
      </c>
      <c r="E9733" s="8" t="n">
        <v>46176</v>
      </c>
      <c r="F9733" t="inlineStr">
        <is>
          <t>Violations were cited in the following area(s).</t>
        </is>
      </c>
      <c r="G9733" t="inlineStr">
        <is>
          <t>10B</t>
        </is>
      </c>
      <c r="H9733" t="inlineStr">
        <is>
          <t>Anti-siphonage or back-flow prevention device not provided where required; equipment or floor not properly drained; sewage disposal system in disrepair or not functioning properly. Condensation or liquid waste improperly disposed of.</t>
        </is>
      </c>
      <c r="I9733" t="inlineStr">
        <is>
          <t>Not Critical</t>
        </is>
      </c>
      <c r="J9733" t="n">
        <v>9</v>
      </c>
      <c r="K9733" t="inlineStr">
        <is>
          <t>A</t>
        </is>
      </c>
      <c r="L9733" s="9">
        <f>A9733&amp;"-"&amp;TEXT(E9733,"yyyymmdd")</f>
        <v/>
      </c>
    </row>
    <row r="9734">
      <c r="A9734" t="n">
        <v>50073031</v>
      </c>
      <c r="B9734" t="inlineStr">
        <is>
          <t>Manhattan</t>
        </is>
      </c>
      <c r="C9734" t="inlineStr">
        <is>
          <t>10011</t>
        </is>
      </c>
      <c r="D9734" t="inlineStr">
        <is>
          <t>Chinese</t>
        </is>
      </c>
      <c r="E9734" s="8" t="n">
        <v>46176</v>
      </c>
      <c r="F9734" t="inlineStr">
        <is>
          <t>Violations were cited in the following area(s).</t>
        </is>
      </c>
      <c r="G9734" t="inlineStr">
        <is>
          <t>02B</t>
        </is>
      </c>
      <c r="H9734" t="inlineStr">
        <is>
          <t>Hot TCS food item not held at or above 140 °F.</t>
        </is>
      </c>
      <c r="I9734" t="inlineStr">
        <is>
          <t>Critical</t>
        </is>
      </c>
      <c r="J9734" t="n">
        <v>35</v>
      </c>
      <c r="L9734" s="9">
        <f>A9734&amp;"-"&amp;TEXT(E9734,"yyyymmdd")</f>
        <v/>
      </c>
    </row>
    <row r="9735">
      <c r="A9735" t="n">
        <v>50073031</v>
      </c>
      <c r="B9735" t="inlineStr">
        <is>
          <t>Manhattan</t>
        </is>
      </c>
      <c r="C9735" t="inlineStr">
        <is>
          <t>10011</t>
        </is>
      </c>
      <c r="D9735" t="inlineStr">
        <is>
          <t>Chinese</t>
        </is>
      </c>
      <c r="E9735" s="8" t="n">
        <v>46176</v>
      </c>
      <c r="F9735" t="inlineStr">
        <is>
          <t>Violations were cited in the following area(s).</t>
        </is>
      </c>
      <c r="G9735" t="inlineStr">
        <is>
          <t>02G</t>
        </is>
      </c>
      <c r="H9735" t="inlineStr">
        <is>
          <t>Cold TCS food item held above 41 °F; smoked or processed fish held above 38 °F; intact raw eggs held above 45 °F; or reduced oxygen packaged (ROP) TCS foods held above required temperatures except during active necessary preparation.</t>
        </is>
      </c>
      <c r="I9735" t="inlineStr">
        <is>
          <t>Critical</t>
        </is>
      </c>
      <c r="J9735" t="n">
        <v>35</v>
      </c>
      <c r="L9735" s="9">
        <f>A9735&amp;"-"&amp;TEXT(E9735,"yyyymmdd")</f>
        <v/>
      </c>
    </row>
    <row r="9736">
      <c r="A9736" t="n">
        <v>50073031</v>
      </c>
      <c r="B9736" t="inlineStr">
        <is>
          <t>Manhattan</t>
        </is>
      </c>
      <c r="C9736" t="inlineStr">
        <is>
          <t>10011</t>
        </is>
      </c>
      <c r="D9736" t="inlineStr">
        <is>
          <t>Chinese</t>
        </is>
      </c>
      <c r="E9736" s="8" t="n">
        <v>46176</v>
      </c>
      <c r="F9736" t="inlineStr">
        <is>
          <t>Violations were cited in the following area(s).</t>
        </is>
      </c>
      <c r="G9736" t="inlineStr">
        <is>
          <t>02H</t>
        </is>
      </c>
      <c r="H9736" t="inlineStr">
        <is>
          <t>After cooking or removal from hot holding, TCS food not cooled by an approved method whereby the internal temperature is reduced from 140 °F to 70 °F or less within 2 hours, and from 70 °F to 41 °F or less within 4 additional hours.</t>
        </is>
      </c>
      <c r="I9736" t="inlineStr">
        <is>
          <t>Critical</t>
        </is>
      </c>
      <c r="J9736" t="n">
        <v>35</v>
      </c>
      <c r="L9736" s="9">
        <f>A9736&amp;"-"&amp;TEXT(E9736,"yyyymmdd")</f>
        <v/>
      </c>
    </row>
    <row r="9737">
      <c r="A9737" t="n">
        <v>50073031</v>
      </c>
      <c r="B9737" t="inlineStr">
        <is>
          <t>Manhattan</t>
        </is>
      </c>
      <c r="C9737" t="inlineStr">
        <is>
          <t>10011</t>
        </is>
      </c>
      <c r="D9737" t="inlineStr">
        <is>
          <t>Chinese</t>
        </is>
      </c>
      <c r="E9737" s="8" t="n">
        <v>46176</v>
      </c>
      <c r="F9737" t="inlineStr">
        <is>
          <t>Violations were cited in the following area(s).</t>
        </is>
      </c>
      <c r="G9737" t="inlineStr">
        <is>
          <t>04A</t>
        </is>
      </c>
      <c r="H9737" t="inlineStr">
        <is>
          <t>Food Protection Certificate (FPC) not held by manager or supervisor of food operations.</t>
        </is>
      </c>
      <c r="I9737" t="inlineStr">
        <is>
          <t>Critical</t>
        </is>
      </c>
      <c r="J9737" t="n">
        <v>35</v>
      </c>
      <c r="L9737" s="9">
        <f>A9737&amp;"-"&amp;TEXT(E9737,"yyyymmdd")</f>
        <v/>
      </c>
    </row>
    <row r="9738">
      <c r="A9738" t="n">
        <v>50073031</v>
      </c>
      <c r="B9738" t="inlineStr">
        <is>
          <t>Manhattan</t>
        </is>
      </c>
      <c r="C9738" t="inlineStr">
        <is>
          <t>10011</t>
        </is>
      </c>
      <c r="D9738" t="inlineStr">
        <is>
          <t>Chinese</t>
        </is>
      </c>
      <c r="E9738" s="8" t="n">
        <v>46176</v>
      </c>
      <c r="F9738" t="inlineStr">
        <is>
          <t>Violations were cited in the following area(s).</t>
        </is>
      </c>
      <c r="G9738" t="inlineStr">
        <is>
          <t>09B</t>
        </is>
      </c>
      <c r="H9738" t="inlineStr">
        <is>
          <t>Thawing procedure improper.</t>
        </is>
      </c>
      <c r="I9738" t="inlineStr">
        <is>
          <t>Not Critical</t>
        </is>
      </c>
      <c r="J9738" t="n">
        <v>35</v>
      </c>
      <c r="L9738" s="9">
        <f>A9738&amp;"-"&amp;TEXT(E9738,"yyyymmdd")</f>
        <v/>
      </c>
    </row>
    <row r="9739">
      <c r="A9739" t="n">
        <v>50073031</v>
      </c>
      <c r="B9739" t="inlineStr">
        <is>
          <t>Manhattan</t>
        </is>
      </c>
      <c r="C9739" t="inlineStr">
        <is>
          <t>10011</t>
        </is>
      </c>
      <c r="D9739" t="inlineStr">
        <is>
          <t>Chinese</t>
        </is>
      </c>
      <c r="E9739" s="8" t="n">
        <v>46176</v>
      </c>
      <c r="F9739" t="inlineStr">
        <is>
          <t>Violations were cited in the following area(s).</t>
        </is>
      </c>
      <c r="G9739" t="inlineStr">
        <is>
          <t>10B</t>
        </is>
      </c>
      <c r="H9739" t="inlineStr">
        <is>
          <t>Anti-siphonage or back-flow prevention device not provided where required; equipment or floor not properly drained; sewage disposal system in disrepair or not functioning properly. Condensation or liquid waste improperly disposed of.</t>
        </is>
      </c>
      <c r="I9739" t="inlineStr">
        <is>
          <t>Not Critical</t>
        </is>
      </c>
      <c r="J9739" t="n">
        <v>35</v>
      </c>
      <c r="L9739" s="9">
        <f>A9739&amp;"-"&amp;TEXT(E9739,"yyyymmdd")</f>
        <v/>
      </c>
    </row>
    <row r="9740">
      <c r="A9740" t="n">
        <v>50074198</v>
      </c>
      <c r="B9740" t="inlineStr">
        <is>
          <t>Brooklyn</t>
        </is>
      </c>
      <c r="C9740" t="inlineStr">
        <is>
          <t>11209</t>
        </is>
      </c>
      <c r="D9740" t="inlineStr">
        <is>
          <t>Italian</t>
        </is>
      </c>
      <c r="E9740" s="8" t="n">
        <v>46176</v>
      </c>
      <c r="F9740" t="inlineStr">
        <is>
          <t>Violations were cited in the following area(s).</t>
        </is>
      </c>
      <c r="G9740" t="inlineStr">
        <is>
          <t>02B</t>
        </is>
      </c>
      <c r="H9740" t="inlineStr">
        <is>
          <t>Hot TCS food item not held at or above 140 °F.</t>
        </is>
      </c>
      <c r="I9740" t="inlineStr">
        <is>
          <t>Critical</t>
        </is>
      </c>
      <c r="J9740" t="n">
        <v>27</v>
      </c>
      <c r="L9740" s="9">
        <f>A9740&amp;"-"&amp;TEXT(E9740,"yyyymmdd")</f>
        <v/>
      </c>
    </row>
    <row r="9741">
      <c r="A9741" t="n">
        <v>50074198</v>
      </c>
      <c r="B9741" t="inlineStr">
        <is>
          <t>Brooklyn</t>
        </is>
      </c>
      <c r="C9741" t="inlineStr">
        <is>
          <t>11209</t>
        </is>
      </c>
      <c r="D9741" t="inlineStr">
        <is>
          <t>Italian</t>
        </is>
      </c>
      <c r="E9741" s="8" t="n">
        <v>46176</v>
      </c>
      <c r="F9741" t="inlineStr">
        <is>
          <t>Violations were cited in the following area(s).</t>
        </is>
      </c>
      <c r="G9741" t="inlineStr">
        <is>
          <t>04L</t>
        </is>
      </c>
      <c r="H9741" t="inlineStr">
        <is>
          <t>Evidence of mice or live mice in establishment's food or non-food areas.</t>
        </is>
      </c>
      <c r="I9741" t="inlineStr">
        <is>
          <t>Critical</t>
        </is>
      </c>
      <c r="J9741" t="n">
        <v>27</v>
      </c>
      <c r="L9741" s="9">
        <f>A9741&amp;"-"&amp;TEXT(E9741,"yyyymmdd")</f>
        <v/>
      </c>
    </row>
    <row r="9742">
      <c r="A9742" t="n">
        <v>50074198</v>
      </c>
      <c r="B9742" t="inlineStr">
        <is>
          <t>Brooklyn</t>
        </is>
      </c>
      <c r="C9742" t="inlineStr">
        <is>
          <t>11209</t>
        </is>
      </c>
      <c r="D9742" t="inlineStr">
        <is>
          <t>Italian</t>
        </is>
      </c>
      <c r="E9742" s="8" t="n">
        <v>46176</v>
      </c>
      <c r="F9742" t="inlineStr">
        <is>
          <t>Violations were cited in the following area(s).</t>
        </is>
      </c>
      <c r="G9742" t="inlineStr">
        <is>
          <t>06C</t>
        </is>
      </c>
      <c r="H97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742" t="inlineStr">
        <is>
          <t>Critical</t>
        </is>
      </c>
      <c r="J9742" t="n">
        <v>27</v>
      </c>
      <c r="L9742" s="9">
        <f>A9742&amp;"-"&amp;TEXT(E9742,"yyyymmdd")</f>
        <v/>
      </c>
    </row>
    <row r="9743">
      <c r="A9743" t="n">
        <v>50074198</v>
      </c>
      <c r="B9743" t="inlineStr">
        <is>
          <t>Brooklyn</t>
        </is>
      </c>
      <c r="C9743" t="inlineStr">
        <is>
          <t>11209</t>
        </is>
      </c>
      <c r="D9743" t="inlineStr">
        <is>
          <t>Italian</t>
        </is>
      </c>
      <c r="E9743" s="8" t="n">
        <v>46176</v>
      </c>
      <c r="F9743" t="inlineStr">
        <is>
          <t>Violations were cited in the following area(s).</t>
        </is>
      </c>
      <c r="G9743" t="inlineStr">
        <is>
          <t>08A</t>
        </is>
      </c>
      <c r="H9743" t="inlineStr">
        <is>
          <t>Establishment is not free of harborage or conditions conducive to rodents, insects or other pests.</t>
        </is>
      </c>
      <c r="I9743" t="inlineStr">
        <is>
          <t>Not Critical</t>
        </is>
      </c>
      <c r="J9743" t="n">
        <v>27</v>
      </c>
      <c r="L9743" s="9">
        <f>A9743&amp;"-"&amp;TEXT(E9743,"yyyymmdd")</f>
        <v/>
      </c>
    </row>
    <row r="9744">
      <c r="A9744" t="n">
        <v>50074198</v>
      </c>
      <c r="B9744" t="inlineStr">
        <is>
          <t>Brooklyn</t>
        </is>
      </c>
      <c r="C9744" t="inlineStr">
        <is>
          <t>11209</t>
        </is>
      </c>
      <c r="D9744" t="inlineStr">
        <is>
          <t>Italian</t>
        </is>
      </c>
      <c r="E9744" s="8" t="n">
        <v>46176</v>
      </c>
      <c r="F9744" t="inlineStr">
        <is>
          <t>Violations were cited in the following area(s).</t>
        </is>
      </c>
      <c r="G9744" t="inlineStr">
        <is>
          <t>09E</t>
        </is>
      </c>
      <c r="H9744" t="inlineStr">
        <is>
          <t>Wash hands sign not posted near or above hand washing sink.</t>
        </is>
      </c>
      <c r="I9744" t="inlineStr">
        <is>
          <t>Not Critical</t>
        </is>
      </c>
      <c r="J9744" t="n">
        <v>27</v>
      </c>
      <c r="L9744" s="9">
        <f>A9744&amp;"-"&amp;TEXT(E9744,"yyyymmdd")</f>
        <v/>
      </c>
    </row>
    <row r="9745">
      <c r="A9745" t="n">
        <v>50074198</v>
      </c>
      <c r="B9745" t="inlineStr">
        <is>
          <t>Brooklyn</t>
        </is>
      </c>
      <c r="C9745" t="inlineStr">
        <is>
          <t>11209</t>
        </is>
      </c>
      <c r="D9745" t="inlineStr">
        <is>
          <t>Italian</t>
        </is>
      </c>
      <c r="E9745" s="8" t="n">
        <v>46176</v>
      </c>
      <c r="F9745" t="inlineStr">
        <is>
          <t>Violations were cited in the following area(s).</t>
        </is>
      </c>
      <c r="G9745" t="inlineStr">
        <is>
          <t>10F</t>
        </is>
      </c>
      <c r="H9745" t="inlineStr">
        <is>
          <t>Non-food contact surface or equipment made of unacceptable material, not kept clean, or not properly sealed, raised, spaced or movable to allow accessibility for cleaning on all sides, above and underneath the unit.</t>
        </is>
      </c>
      <c r="I9745" t="inlineStr">
        <is>
          <t>Not Critical</t>
        </is>
      </c>
      <c r="J9745" t="n">
        <v>27</v>
      </c>
      <c r="L9745" s="9">
        <f>A9745&amp;"-"&amp;TEXT(E9745,"yyyymmdd")</f>
        <v/>
      </c>
    </row>
    <row r="9746">
      <c r="A9746" t="n">
        <v>50074643</v>
      </c>
      <c r="B9746" t="inlineStr">
        <is>
          <t>Bronx</t>
        </is>
      </c>
      <c r="C9746" t="inlineStr">
        <is>
          <t>10452</t>
        </is>
      </c>
      <c r="D9746" t="inlineStr">
        <is>
          <t>Hamburgers</t>
        </is>
      </c>
      <c r="E9746" s="8" t="n">
        <v>46176</v>
      </c>
      <c r="F9746" t="inlineStr">
        <is>
          <t>Violations were cited in the following area(s).</t>
        </is>
      </c>
      <c r="G9746" t="inlineStr">
        <is>
          <t>06D</t>
        </is>
      </c>
      <c r="H9746" t="inlineStr">
        <is>
          <t>Food contact surface not properly washed, rinsed and sanitized after each use and following any activity when contamination may have occurred.</t>
        </is>
      </c>
      <c r="I9746" t="inlineStr">
        <is>
          <t>Critical</t>
        </is>
      </c>
      <c r="J9746" t="n">
        <v>10</v>
      </c>
      <c r="K9746" t="inlineStr">
        <is>
          <t>A</t>
        </is>
      </c>
      <c r="L9746" s="9">
        <f>A9746&amp;"-"&amp;TEXT(E9746,"yyyymmdd")</f>
        <v/>
      </c>
    </row>
    <row r="9747">
      <c r="A9747" t="n">
        <v>50074643</v>
      </c>
      <c r="B9747" t="inlineStr">
        <is>
          <t>Bronx</t>
        </is>
      </c>
      <c r="C9747" t="inlineStr">
        <is>
          <t>10452</t>
        </is>
      </c>
      <c r="D9747" t="inlineStr">
        <is>
          <t>Hamburgers</t>
        </is>
      </c>
      <c r="E9747" s="8" t="n">
        <v>46176</v>
      </c>
      <c r="F9747" t="inlineStr">
        <is>
          <t>Violations were cited in the following area(s).</t>
        </is>
      </c>
      <c r="G9747" t="inlineStr">
        <is>
          <t>10F</t>
        </is>
      </c>
      <c r="H9747" t="inlineStr">
        <is>
          <t>Non-food contact surface or equipment made of unacceptable material, not kept clean, or not properly sealed, raised, spaced or movable to allow accessibility for cleaning on all sides, above and underneath the unit.</t>
        </is>
      </c>
      <c r="I9747" t="inlineStr">
        <is>
          <t>Not Critical</t>
        </is>
      </c>
      <c r="J9747" t="n">
        <v>10</v>
      </c>
      <c r="K9747" t="inlineStr">
        <is>
          <t>A</t>
        </is>
      </c>
      <c r="L9747" s="9">
        <f>A9747&amp;"-"&amp;TEXT(E9747,"yyyymmdd")</f>
        <v/>
      </c>
    </row>
    <row r="9748">
      <c r="A9748" t="n">
        <v>50077247</v>
      </c>
      <c r="B9748" t="inlineStr">
        <is>
          <t>Queens</t>
        </is>
      </c>
      <c r="C9748" t="inlineStr">
        <is>
          <t>11378</t>
        </is>
      </c>
      <c r="D9748" t="inlineStr">
        <is>
          <t>American</t>
        </is>
      </c>
      <c r="E9748" s="8" t="n">
        <v>46176</v>
      </c>
      <c r="F9748" t="inlineStr">
        <is>
          <t>Violations were cited in the following area(s).</t>
        </is>
      </c>
      <c r="G9748" t="inlineStr">
        <is>
          <t>02G</t>
        </is>
      </c>
      <c r="H9748" t="inlineStr">
        <is>
          <t>Cold TCS food item held above 41 °F; smoked or processed fish held above 38 °F; intact raw eggs held above 45 °F; or reduced oxygen packaged (ROP) TCS foods held above required temperatures except during active necessary preparation.</t>
        </is>
      </c>
      <c r="I9748" t="inlineStr">
        <is>
          <t>Critical</t>
        </is>
      </c>
      <c r="J9748" t="n">
        <v>22</v>
      </c>
      <c r="L9748" s="9">
        <f>A9748&amp;"-"&amp;TEXT(E9748,"yyyymmdd")</f>
        <v/>
      </c>
    </row>
    <row r="9749">
      <c r="A9749" t="n">
        <v>50077247</v>
      </c>
      <c r="B9749" t="inlineStr">
        <is>
          <t>Queens</t>
        </is>
      </c>
      <c r="C9749" t="inlineStr">
        <is>
          <t>11378</t>
        </is>
      </c>
      <c r="D9749" t="inlineStr">
        <is>
          <t>American</t>
        </is>
      </c>
      <c r="E9749" s="8" t="n">
        <v>46176</v>
      </c>
      <c r="F9749" t="inlineStr">
        <is>
          <t>Violations were cited in the following area(s).</t>
        </is>
      </c>
      <c r="G9749" t="inlineStr">
        <is>
          <t>06C</t>
        </is>
      </c>
      <c r="H974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749" t="inlineStr">
        <is>
          <t>Critical</t>
        </is>
      </c>
      <c r="J9749" t="n">
        <v>22</v>
      </c>
      <c r="L9749" s="9">
        <f>A9749&amp;"-"&amp;TEXT(E9749,"yyyymmdd")</f>
        <v/>
      </c>
    </row>
    <row r="9750">
      <c r="A9750" t="n">
        <v>50077247</v>
      </c>
      <c r="B9750" t="inlineStr">
        <is>
          <t>Queens</t>
        </is>
      </c>
      <c r="C9750" t="inlineStr">
        <is>
          <t>11378</t>
        </is>
      </c>
      <c r="D9750" t="inlineStr">
        <is>
          <t>American</t>
        </is>
      </c>
      <c r="E9750" s="8" t="n">
        <v>46176</v>
      </c>
      <c r="F9750" t="inlineStr">
        <is>
          <t>Violations were cited in the following area(s).</t>
        </is>
      </c>
      <c r="G9750" t="inlineStr">
        <is>
          <t>10B</t>
        </is>
      </c>
      <c r="H9750" t="inlineStr">
        <is>
          <t>Anti-siphonage or back-flow prevention device not provided where required; equipment or floor not properly drained; sewage disposal system in disrepair or not functioning properly. Condensation or liquid waste improperly disposed of.</t>
        </is>
      </c>
      <c r="I9750" t="inlineStr">
        <is>
          <t>Not Critical</t>
        </is>
      </c>
      <c r="J9750" t="n">
        <v>22</v>
      </c>
      <c r="L9750" s="9">
        <f>A9750&amp;"-"&amp;TEXT(E9750,"yyyymmdd")</f>
        <v/>
      </c>
    </row>
    <row r="9751">
      <c r="A9751" t="n">
        <v>50077247</v>
      </c>
      <c r="B9751" t="inlineStr">
        <is>
          <t>Queens</t>
        </is>
      </c>
      <c r="C9751" t="inlineStr">
        <is>
          <t>11378</t>
        </is>
      </c>
      <c r="D9751" t="inlineStr">
        <is>
          <t>American</t>
        </is>
      </c>
      <c r="E9751" s="8" t="n">
        <v>46176</v>
      </c>
      <c r="F9751" t="inlineStr">
        <is>
          <t>Violations were cited in the following area(s).</t>
        </is>
      </c>
      <c r="G9751" t="inlineStr">
        <is>
          <t>10F</t>
        </is>
      </c>
      <c r="H9751" t="inlineStr">
        <is>
          <t>Non-food contact surface or equipment made of unacceptable material, not kept clean, or not properly sealed, raised, spaced or movable to allow accessibility for cleaning on all sides, above and underneath the unit.</t>
        </is>
      </c>
      <c r="I9751" t="inlineStr">
        <is>
          <t>Not Critical</t>
        </is>
      </c>
      <c r="J9751" t="n">
        <v>22</v>
      </c>
      <c r="L9751" s="9">
        <f>A9751&amp;"-"&amp;TEXT(E9751,"yyyymmdd")</f>
        <v/>
      </c>
    </row>
    <row r="9752">
      <c r="A9752" t="n">
        <v>50081218</v>
      </c>
      <c r="B9752" t="inlineStr">
        <is>
          <t>Queens</t>
        </is>
      </c>
      <c r="C9752" t="inlineStr">
        <is>
          <t>11411</t>
        </is>
      </c>
      <c r="D9752" t="inlineStr">
        <is>
          <t>Chicken</t>
        </is>
      </c>
      <c r="E9752" s="8" t="n">
        <v>46176</v>
      </c>
      <c r="F9752" t="inlineStr">
        <is>
          <t>Violations were cited in the following area(s).</t>
        </is>
      </c>
      <c r="G9752" t="inlineStr">
        <is>
          <t>04L</t>
        </is>
      </c>
      <c r="H9752" t="inlineStr">
        <is>
          <t>Evidence of mice or live mice in establishment's food or non-food areas.</t>
        </is>
      </c>
      <c r="I9752" t="inlineStr">
        <is>
          <t>Critical</t>
        </is>
      </c>
      <c r="J9752" t="n">
        <v>12</v>
      </c>
      <c r="K9752" t="inlineStr">
        <is>
          <t>A</t>
        </is>
      </c>
      <c r="L9752" s="9">
        <f>A9752&amp;"-"&amp;TEXT(E9752,"yyyymmdd")</f>
        <v/>
      </c>
    </row>
    <row r="9753">
      <c r="A9753" t="n">
        <v>50081218</v>
      </c>
      <c r="B9753" t="inlineStr">
        <is>
          <t>Queens</t>
        </is>
      </c>
      <c r="C9753" t="inlineStr">
        <is>
          <t>11411</t>
        </is>
      </c>
      <c r="D9753" t="inlineStr">
        <is>
          <t>Chicken</t>
        </is>
      </c>
      <c r="E9753" s="8" t="n">
        <v>46176</v>
      </c>
      <c r="F9753" t="inlineStr">
        <is>
          <t>Violations were cited in the following area(s).</t>
        </is>
      </c>
      <c r="G9753" t="inlineStr">
        <is>
          <t>08A</t>
        </is>
      </c>
      <c r="H9753" t="inlineStr">
        <is>
          <t>Establishment is not free of harborage or conditions conducive to rodents, insects or other pests.</t>
        </is>
      </c>
      <c r="I9753" t="inlineStr">
        <is>
          <t>Not Critical</t>
        </is>
      </c>
      <c r="J9753" t="n">
        <v>12</v>
      </c>
      <c r="K9753" t="inlineStr">
        <is>
          <t>A</t>
        </is>
      </c>
      <c r="L9753" s="9">
        <f>A9753&amp;"-"&amp;TEXT(E9753,"yyyymmdd")</f>
        <v/>
      </c>
    </row>
    <row r="9754">
      <c r="A9754" t="n">
        <v>50081613</v>
      </c>
      <c r="B9754" t="inlineStr">
        <is>
          <t>Queens</t>
        </is>
      </c>
      <c r="C9754" t="inlineStr">
        <is>
          <t>11103</t>
        </is>
      </c>
      <c r="D9754" t="inlineStr">
        <is>
          <t>Bakery Products/Desserts</t>
        </is>
      </c>
      <c r="E9754" s="8" t="n">
        <v>46176</v>
      </c>
      <c r="F9754" t="inlineStr">
        <is>
          <t>Violations were cited in the following area(s).</t>
        </is>
      </c>
      <c r="G9754" t="inlineStr">
        <is>
          <t>02B</t>
        </is>
      </c>
      <c r="H9754" t="inlineStr">
        <is>
          <t>Hot TCS food item not held at or above 140 °F.</t>
        </is>
      </c>
      <c r="I9754" t="inlineStr">
        <is>
          <t>Critical</t>
        </is>
      </c>
      <c r="J9754" t="n">
        <v>13</v>
      </c>
      <c r="K9754" t="inlineStr">
        <is>
          <t>A</t>
        </is>
      </c>
      <c r="L9754" s="9">
        <f>A9754&amp;"-"&amp;TEXT(E9754,"yyyymmdd")</f>
        <v/>
      </c>
    </row>
    <row r="9755">
      <c r="A9755" t="n">
        <v>50081613</v>
      </c>
      <c r="B9755" t="inlineStr">
        <is>
          <t>Queens</t>
        </is>
      </c>
      <c r="C9755" t="inlineStr">
        <is>
          <t>11103</t>
        </is>
      </c>
      <c r="D9755" t="inlineStr">
        <is>
          <t>Bakery Products/Desserts</t>
        </is>
      </c>
      <c r="E9755" s="8" t="n">
        <v>46176</v>
      </c>
      <c r="F9755" t="inlineStr">
        <is>
          <t>Violations were cited in the following area(s).</t>
        </is>
      </c>
      <c r="G9755" t="inlineStr">
        <is>
          <t>06C</t>
        </is>
      </c>
      <c r="H975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755" t="inlineStr">
        <is>
          <t>Critical</t>
        </is>
      </c>
      <c r="J9755" t="n">
        <v>13</v>
      </c>
      <c r="K9755" t="inlineStr">
        <is>
          <t>A</t>
        </is>
      </c>
      <c r="L9755" s="9">
        <f>A9755&amp;"-"&amp;TEXT(E9755,"yyyymmdd")</f>
        <v/>
      </c>
    </row>
    <row r="9756">
      <c r="A9756" t="n">
        <v>50083894</v>
      </c>
      <c r="B9756" t="inlineStr">
        <is>
          <t>Queens</t>
        </is>
      </c>
      <c r="C9756" t="inlineStr">
        <is>
          <t>11385</t>
        </is>
      </c>
      <c r="D9756" t="inlineStr">
        <is>
          <t>Latin American</t>
        </is>
      </c>
      <c r="E9756" s="8" t="n">
        <v>46176</v>
      </c>
      <c r="F9756" t="inlineStr">
        <is>
          <t>Violations were cited in the following area(s).</t>
        </is>
      </c>
      <c r="G9756" t="inlineStr">
        <is>
          <t>04A</t>
        </is>
      </c>
      <c r="H9756" t="inlineStr">
        <is>
          <t>Food Protection Certificate (FPC) not held by manager or supervisor of food operations.</t>
        </is>
      </c>
      <c r="I9756" t="inlineStr">
        <is>
          <t>Critical</t>
        </is>
      </c>
      <c r="J9756" t="n">
        <v>26</v>
      </c>
      <c r="L9756" s="9">
        <f>A9756&amp;"-"&amp;TEXT(E9756,"yyyymmdd")</f>
        <v/>
      </c>
    </row>
    <row r="9757">
      <c r="A9757" t="n">
        <v>50083894</v>
      </c>
      <c r="B9757" t="inlineStr">
        <is>
          <t>Queens</t>
        </is>
      </c>
      <c r="C9757" t="inlineStr">
        <is>
          <t>11385</t>
        </is>
      </c>
      <c r="D9757" t="inlineStr">
        <is>
          <t>Latin American</t>
        </is>
      </c>
      <c r="E9757" s="8" t="n">
        <v>46176</v>
      </c>
      <c r="F9757" t="inlineStr">
        <is>
          <t>Violations were cited in the following area(s).</t>
        </is>
      </c>
      <c r="G9757" t="inlineStr">
        <is>
          <t>04M</t>
        </is>
      </c>
      <c r="H9757" t="inlineStr">
        <is>
          <t>Live roaches in facility's food or non-food area.</t>
        </is>
      </c>
      <c r="I9757" t="inlineStr">
        <is>
          <t>Critical</t>
        </is>
      </c>
      <c r="J9757" t="n">
        <v>26</v>
      </c>
      <c r="L9757" s="9">
        <f>A9757&amp;"-"&amp;TEXT(E9757,"yyyymmdd")</f>
        <v/>
      </c>
    </row>
    <row r="9758">
      <c r="A9758" t="n">
        <v>50083894</v>
      </c>
      <c r="B9758" t="inlineStr">
        <is>
          <t>Queens</t>
        </is>
      </c>
      <c r="C9758" t="inlineStr">
        <is>
          <t>11385</t>
        </is>
      </c>
      <c r="D9758" t="inlineStr">
        <is>
          <t>Latin American</t>
        </is>
      </c>
      <c r="E9758" s="8" t="n">
        <v>46176</v>
      </c>
      <c r="F9758" t="inlineStr">
        <is>
          <t>Violations were cited in the following area(s).</t>
        </is>
      </c>
      <c r="G9758" t="inlineStr">
        <is>
          <t>06C</t>
        </is>
      </c>
      <c r="H975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758" t="inlineStr">
        <is>
          <t>Critical</t>
        </is>
      </c>
      <c r="J9758" t="n">
        <v>26</v>
      </c>
      <c r="L9758" s="9">
        <f>A9758&amp;"-"&amp;TEXT(E9758,"yyyymmdd")</f>
        <v/>
      </c>
    </row>
    <row r="9759">
      <c r="A9759" t="n">
        <v>50083894</v>
      </c>
      <c r="B9759" t="inlineStr">
        <is>
          <t>Queens</t>
        </is>
      </c>
      <c r="C9759" t="inlineStr">
        <is>
          <t>11385</t>
        </is>
      </c>
      <c r="D9759" t="inlineStr">
        <is>
          <t>Latin American</t>
        </is>
      </c>
      <c r="E9759" s="8" t="n">
        <v>46176</v>
      </c>
      <c r="F9759" t="inlineStr">
        <is>
          <t>Violations were cited in the following area(s).</t>
        </is>
      </c>
      <c r="G9759" t="inlineStr">
        <is>
          <t>08A</t>
        </is>
      </c>
      <c r="H9759" t="inlineStr">
        <is>
          <t>Establishment is not free of harborage or conditions conducive to rodents, insects or other pests.</t>
        </is>
      </c>
      <c r="I9759" t="inlineStr">
        <is>
          <t>Not Critical</t>
        </is>
      </c>
      <c r="J9759" t="n">
        <v>26</v>
      </c>
      <c r="L9759" s="9">
        <f>A9759&amp;"-"&amp;TEXT(E9759,"yyyymmdd")</f>
        <v/>
      </c>
    </row>
    <row r="9760">
      <c r="A9760" t="n">
        <v>50083894</v>
      </c>
      <c r="B9760" t="inlineStr">
        <is>
          <t>Queens</t>
        </is>
      </c>
      <c r="C9760" t="inlineStr">
        <is>
          <t>11385</t>
        </is>
      </c>
      <c r="D9760" t="inlineStr">
        <is>
          <t>Latin American</t>
        </is>
      </c>
      <c r="E9760" s="8" t="n">
        <v>46176</v>
      </c>
      <c r="F9760" t="inlineStr">
        <is>
          <t>Violations were cited in the following area(s).</t>
        </is>
      </c>
      <c r="G9760" t="inlineStr">
        <is>
          <t>09C</t>
        </is>
      </c>
      <c r="H9760" t="inlineStr">
        <is>
          <t>Design, construction, materials used or maintenance of food contact surface improper. Surface not easily cleanable, sanitized and maintained.</t>
        </is>
      </c>
      <c r="I9760" t="inlineStr">
        <is>
          <t>Not Critical</t>
        </is>
      </c>
      <c r="J9760" t="n">
        <v>26</v>
      </c>
      <c r="L9760" s="9">
        <f>A9760&amp;"-"&amp;TEXT(E9760,"yyyymmdd")</f>
        <v/>
      </c>
    </row>
    <row r="9761">
      <c r="A9761" t="n">
        <v>50085433</v>
      </c>
      <c r="B9761" t="inlineStr">
        <is>
          <t>Manhattan</t>
        </is>
      </c>
      <c r="C9761" t="inlineStr">
        <is>
          <t>10065</t>
        </is>
      </c>
      <c r="D9761" t="inlineStr">
        <is>
          <t>Vegetarian</t>
        </is>
      </c>
      <c r="E9761" s="8" t="n">
        <v>46176</v>
      </c>
      <c r="F9761" t="inlineStr">
        <is>
          <t>Violations were cited in the following area(s).</t>
        </is>
      </c>
      <c r="G9761" t="inlineStr">
        <is>
          <t>02G</t>
        </is>
      </c>
      <c r="H9761" t="inlineStr">
        <is>
          <t>Cold TCS food item held above 41 °F; smoked or processed fish held above 38 °F; intact raw eggs held above 45 °F; or reduced oxygen packaged (ROP) TCS foods held above required temperatures except during active necessary preparation.</t>
        </is>
      </c>
      <c r="I9761" t="inlineStr">
        <is>
          <t>Critical</t>
        </is>
      </c>
      <c r="J9761" t="n">
        <v>38</v>
      </c>
      <c r="L9761" s="9">
        <f>A9761&amp;"-"&amp;TEXT(E9761,"yyyymmdd")</f>
        <v/>
      </c>
    </row>
    <row r="9762">
      <c r="A9762" t="n">
        <v>50085433</v>
      </c>
      <c r="B9762" t="inlineStr">
        <is>
          <t>Manhattan</t>
        </is>
      </c>
      <c r="C9762" t="inlineStr">
        <is>
          <t>10065</t>
        </is>
      </c>
      <c r="D9762" t="inlineStr">
        <is>
          <t>Vegetarian</t>
        </is>
      </c>
      <c r="E9762" s="8" t="n">
        <v>46176</v>
      </c>
      <c r="F9762" t="inlineStr">
        <is>
          <t>Violations were cited in the following area(s).</t>
        </is>
      </c>
      <c r="G9762" t="inlineStr">
        <is>
          <t>05D</t>
        </is>
      </c>
      <c r="H976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762" t="inlineStr">
        <is>
          <t>Critical</t>
        </is>
      </c>
      <c r="J9762" t="n">
        <v>38</v>
      </c>
      <c r="L9762" s="9">
        <f>A9762&amp;"-"&amp;TEXT(E9762,"yyyymmdd")</f>
        <v/>
      </c>
    </row>
    <row r="9763">
      <c r="A9763" t="n">
        <v>50085433</v>
      </c>
      <c r="B9763" t="inlineStr">
        <is>
          <t>Manhattan</t>
        </is>
      </c>
      <c r="C9763" t="inlineStr">
        <is>
          <t>10065</t>
        </is>
      </c>
      <c r="D9763" t="inlineStr">
        <is>
          <t>Vegetarian</t>
        </is>
      </c>
      <c r="E9763" s="8" t="n">
        <v>46176</v>
      </c>
      <c r="F9763" t="inlineStr">
        <is>
          <t>Violations were cited in the following area(s).</t>
        </is>
      </c>
      <c r="G9763" t="inlineStr">
        <is>
          <t>06C</t>
        </is>
      </c>
      <c r="H976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763" t="inlineStr">
        <is>
          <t>Critical</t>
        </is>
      </c>
      <c r="J9763" t="n">
        <v>38</v>
      </c>
      <c r="L9763" s="9">
        <f>A9763&amp;"-"&amp;TEXT(E9763,"yyyymmdd")</f>
        <v/>
      </c>
    </row>
    <row r="9764">
      <c r="A9764" t="n">
        <v>50085433</v>
      </c>
      <c r="B9764" t="inlineStr">
        <is>
          <t>Manhattan</t>
        </is>
      </c>
      <c r="C9764" t="inlineStr">
        <is>
          <t>10065</t>
        </is>
      </c>
      <c r="D9764" t="inlineStr">
        <is>
          <t>Vegetarian</t>
        </is>
      </c>
      <c r="E9764" s="8" t="n">
        <v>46176</v>
      </c>
      <c r="F9764" t="inlineStr">
        <is>
          <t>Violations were cited in the following area(s).</t>
        </is>
      </c>
      <c r="G9764" t="inlineStr">
        <is>
          <t>06E</t>
        </is>
      </c>
      <c r="H9764" t="inlineStr">
        <is>
          <t>Sanitized equipment or utensil, including in-use food dispensing utensil, improperly used or stored.</t>
        </is>
      </c>
      <c r="I9764" t="inlineStr">
        <is>
          <t>Critical</t>
        </is>
      </c>
      <c r="J9764" t="n">
        <v>38</v>
      </c>
      <c r="L9764" s="9">
        <f>A9764&amp;"-"&amp;TEXT(E9764,"yyyymmdd")</f>
        <v/>
      </c>
    </row>
    <row r="9765">
      <c r="A9765" t="n">
        <v>50085433</v>
      </c>
      <c r="B9765" t="inlineStr">
        <is>
          <t>Manhattan</t>
        </is>
      </c>
      <c r="C9765" t="inlineStr">
        <is>
          <t>10065</t>
        </is>
      </c>
      <c r="D9765" t="inlineStr">
        <is>
          <t>Vegetarian</t>
        </is>
      </c>
      <c r="E9765" s="8" t="n">
        <v>46176</v>
      </c>
      <c r="F9765" t="inlineStr">
        <is>
          <t>Violations were cited in the following area(s).</t>
        </is>
      </c>
      <c r="G9765" t="inlineStr">
        <is>
          <t>10B</t>
        </is>
      </c>
      <c r="H9765" t="inlineStr">
        <is>
          <t>Anti-siphonage or back-flow prevention device not provided where required; equipment or floor not properly drained; sewage disposal system in disrepair or not functioning properly. Condensation or liquid waste improperly disposed of.</t>
        </is>
      </c>
      <c r="I9765" t="inlineStr">
        <is>
          <t>Not Critical</t>
        </is>
      </c>
      <c r="J9765" t="n">
        <v>38</v>
      </c>
      <c r="L9765" s="9">
        <f>A9765&amp;"-"&amp;TEXT(E9765,"yyyymmdd")</f>
        <v/>
      </c>
    </row>
    <row r="9766">
      <c r="A9766" t="n">
        <v>50085433</v>
      </c>
      <c r="B9766" t="inlineStr">
        <is>
          <t>Manhattan</t>
        </is>
      </c>
      <c r="C9766" t="inlineStr">
        <is>
          <t>10065</t>
        </is>
      </c>
      <c r="D9766" t="inlineStr">
        <is>
          <t>Vegetarian</t>
        </is>
      </c>
      <c r="E9766" s="8" t="n">
        <v>46176</v>
      </c>
      <c r="F9766" t="inlineStr">
        <is>
          <t>Violations were cited in the following area(s).</t>
        </is>
      </c>
      <c r="G9766" t="inlineStr">
        <is>
          <t>10G</t>
        </is>
      </c>
      <c r="H9766" t="inlineStr">
        <is>
          <t>Dishwashing and ware washing: Cleaning and sanitizing of tableware, including dishes, utensils, and equipment deficient.</t>
        </is>
      </c>
      <c r="I9766" t="inlineStr">
        <is>
          <t>Not Critical</t>
        </is>
      </c>
      <c r="J9766" t="n">
        <v>38</v>
      </c>
      <c r="L9766" s="9">
        <f>A9766&amp;"-"&amp;TEXT(E9766,"yyyymmdd")</f>
        <v/>
      </c>
    </row>
    <row r="9767">
      <c r="A9767" t="n">
        <v>50087537</v>
      </c>
      <c r="B9767" t="inlineStr">
        <is>
          <t>Bronx</t>
        </is>
      </c>
      <c r="C9767" t="inlineStr">
        <is>
          <t>10461</t>
        </is>
      </c>
      <c r="D9767" t="inlineStr">
        <is>
          <t>Sandwiches</t>
        </is>
      </c>
      <c r="E9767" s="8" t="n">
        <v>46176</v>
      </c>
      <c r="F9767" t="inlineStr">
        <is>
          <t>Violations were cited in the following area(s).</t>
        </is>
      </c>
      <c r="G9767" t="inlineStr">
        <is>
          <t>04L</t>
        </is>
      </c>
      <c r="H9767" t="inlineStr">
        <is>
          <t>Evidence of mice or live mice in establishment's food or non-food areas.</t>
        </is>
      </c>
      <c r="I9767" t="inlineStr">
        <is>
          <t>Critical</t>
        </is>
      </c>
      <c r="J9767" t="n">
        <v>13</v>
      </c>
      <c r="K9767" t="inlineStr">
        <is>
          <t>A</t>
        </is>
      </c>
      <c r="L9767" s="9">
        <f>A9767&amp;"-"&amp;TEXT(E9767,"yyyymmdd")</f>
        <v/>
      </c>
    </row>
    <row r="9768">
      <c r="A9768" t="n">
        <v>50087537</v>
      </c>
      <c r="B9768" t="inlineStr">
        <is>
          <t>Bronx</t>
        </is>
      </c>
      <c r="C9768" t="inlineStr">
        <is>
          <t>10461</t>
        </is>
      </c>
      <c r="D9768" t="inlineStr">
        <is>
          <t>Sandwiches</t>
        </is>
      </c>
      <c r="E9768" s="8" t="n">
        <v>46176</v>
      </c>
      <c r="F9768" t="inlineStr">
        <is>
          <t>Violations were cited in the following area(s).</t>
        </is>
      </c>
      <c r="G9768" t="inlineStr">
        <is>
          <t>08A</t>
        </is>
      </c>
      <c r="H9768" t="inlineStr">
        <is>
          <t>Establishment is not free of harborage or conditions conducive to rodents, insects or other pests.</t>
        </is>
      </c>
      <c r="I9768" t="inlineStr">
        <is>
          <t>Not Critical</t>
        </is>
      </c>
      <c r="J9768" t="n">
        <v>13</v>
      </c>
      <c r="K9768" t="inlineStr">
        <is>
          <t>A</t>
        </is>
      </c>
      <c r="L9768" s="9">
        <f>A9768&amp;"-"&amp;TEXT(E9768,"yyyymmdd")</f>
        <v/>
      </c>
    </row>
    <row r="9769">
      <c r="A9769" t="n">
        <v>50087537</v>
      </c>
      <c r="B9769" t="inlineStr">
        <is>
          <t>Bronx</t>
        </is>
      </c>
      <c r="C9769" t="inlineStr">
        <is>
          <t>10461</t>
        </is>
      </c>
      <c r="D9769" t="inlineStr">
        <is>
          <t>Sandwiches</t>
        </is>
      </c>
      <c r="E9769" s="8" t="n">
        <v>46176</v>
      </c>
      <c r="F9769" t="inlineStr">
        <is>
          <t>Violations were cited in the following area(s).</t>
        </is>
      </c>
      <c r="G9769" t="inlineStr">
        <is>
          <t>10F</t>
        </is>
      </c>
      <c r="H9769" t="inlineStr">
        <is>
          <t>Non-food contact surface or equipment made of unacceptable material, not kept clean, or not properly sealed, raised, spaced or movable to allow accessibility for cleaning on all sides, above and underneath the unit.</t>
        </is>
      </c>
      <c r="I9769" t="inlineStr">
        <is>
          <t>Not Critical</t>
        </is>
      </c>
      <c r="J9769" t="n">
        <v>13</v>
      </c>
      <c r="K9769" t="inlineStr">
        <is>
          <t>A</t>
        </is>
      </c>
      <c r="L9769" s="9">
        <f>A9769&amp;"-"&amp;TEXT(E9769,"yyyymmdd")</f>
        <v/>
      </c>
    </row>
    <row r="9770">
      <c r="A9770" t="n">
        <v>50100754</v>
      </c>
      <c r="B9770" t="inlineStr">
        <is>
          <t>Bronx</t>
        </is>
      </c>
      <c r="C9770" t="inlineStr">
        <is>
          <t>10451</t>
        </is>
      </c>
      <c r="D9770" t="inlineStr">
        <is>
          <t>Southwestern</t>
        </is>
      </c>
      <c r="E9770" s="8" t="n">
        <v>46176</v>
      </c>
      <c r="F9770" t="inlineStr">
        <is>
          <t>Violations were cited in the following area(s).</t>
        </is>
      </c>
      <c r="G9770" t="inlineStr">
        <is>
          <t>02G</t>
        </is>
      </c>
      <c r="H9770" t="inlineStr">
        <is>
          <t>Cold TCS food item held above 41 °F; smoked or processed fish held above 38 °F; intact raw eggs held above 45 °F; or reduced oxygen packaged (ROP) TCS foods held above required temperatures except during active necessary preparation.</t>
        </is>
      </c>
      <c r="I9770" t="inlineStr">
        <is>
          <t>Critical</t>
        </is>
      </c>
      <c r="J9770" t="n">
        <v>40</v>
      </c>
      <c r="L9770" s="9">
        <f>A9770&amp;"-"&amp;TEXT(E9770,"yyyymmdd")</f>
        <v/>
      </c>
    </row>
    <row r="9771">
      <c r="A9771" t="n">
        <v>50100754</v>
      </c>
      <c r="B9771" t="inlineStr">
        <is>
          <t>Bronx</t>
        </is>
      </c>
      <c r="C9771" t="inlineStr">
        <is>
          <t>10451</t>
        </is>
      </c>
      <c r="D9771" t="inlineStr">
        <is>
          <t>Southwestern</t>
        </is>
      </c>
      <c r="E9771" s="8" t="n">
        <v>46176</v>
      </c>
      <c r="F9771" t="inlineStr">
        <is>
          <t>Violations were cited in the following area(s).</t>
        </is>
      </c>
      <c r="G9771" t="inlineStr">
        <is>
          <t>04L</t>
        </is>
      </c>
      <c r="H9771" t="inlineStr">
        <is>
          <t>Evidence of mice or live mice in establishment's food or non-food areas.</t>
        </is>
      </c>
      <c r="I9771" t="inlineStr">
        <is>
          <t>Critical</t>
        </is>
      </c>
      <c r="J9771" t="n">
        <v>40</v>
      </c>
      <c r="L9771" s="9">
        <f>A9771&amp;"-"&amp;TEXT(E9771,"yyyymmdd")</f>
        <v/>
      </c>
    </row>
    <row r="9772">
      <c r="A9772" t="n">
        <v>50100754</v>
      </c>
      <c r="B9772" t="inlineStr">
        <is>
          <t>Bronx</t>
        </is>
      </c>
      <c r="C9772" t="inlineStr">
        <is>
          <t>10451</t>
        </is>
      </c>
      <c r="D9772" t="inlineStr">
        <is>
          <t>Southwestern</t>
        </is>
      </c>
      <c r="E9772" s="8" t="n">
        <v>46176</v>
      </c>
      <c r="F9772" t="inlineStr">
        <is>
          <t>Violations were cited in the following area(s).</t>
        </is>
      </c>
      <c r="G9772" t="inlineStr">
        <is>
          <t>05D</t>
        </is>
      </c>
      <c r="H977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772" t="inlineStr">
        <is>
          <t>Critical</t>
        </is>
      </c>
      <c r="J9772" t="n">
        <v>40</v>
      </c>
      <c r="L9772" s="9">
        <f>A9772&amp;"-"&amp;TEXT(E9772,"yyyymmdd")</f>
        <v/>
      </c>
    </row>
    <row r="9773">
      <c r="A9773" t="n">
        <v>50100754</v>
      </c>
      <c r="B9773" t="inlineStr">
        <is>
          <t>Bronx</t>
        </is>
      </c>
      <c r="C9773" t="inlineStr">
        <is>
          <t>10451</t>
        </is>
      </c>
      <c r="D9773" t="inlineStr">
        <is>
          <t>Southwestern</t>
        </is>
      </c>
      <c r="E9773" s="8" t="n">
        <v>46176</v>
      </c>
      <c r="F9773" t="inlineStr">
        <is>
          <t>Violations were cited in the following area(s).</t>
        </is>
      </c>
      <c r="G9773" t="inlineStr">
        <is>
          <t>06C</t>
        </is>
      </c>
      <c r="H977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773" t="inlineStr">
        <is>
          <t>Critical</t>
        </is>
      </c>
      <c r="J9773" t="n">
        <v>40</v>
      </c>
      <c r="L9773" s="9">
        <f>A9773&amp;"-"&amp;TEXT(E9773,"yyyymmdd")</f>
        <v/>
      </c>
    </row>
    <row r="9774">
      <c r="A9774" t="n">
        <v>50100754</v>
      </c>
      <c r="B9774" t="inlineStr">
        <is>
          <t>Bronx</t>
        </is>
      </c>
      <c r="C9774" t="inlineStr">
        <is>
          <t>10451</t>
        </is>
      </c>
      <c r="D9774" t="inlineStr">
        <is>
          <t>Southwestern</t>
        </is>
      </c>
      <c r="E9774" s="8" t="n">
        <v>46176</v>
      </c>
      <c r="F9774" t="inlineStr">
        <is>
          <t>Violations were cited in the following area(s).</t>
        </is>
      </c>
      <c r="G9774" t="inlineStr">
        <is>
          <t>08A</t>
        </is>
      </c>
      <c r="H9774" t="inlineStr">
        <is>
          <t>Establishment is not free of harborage or conditions conducive to rodents, insects or other pests.</t>
        </is>
      </c>
      <c r="I9774" t="inlineStr">
        <is>
          <t>Not Critical</t>
        </is>
      </c>
      <c r="J9774" t="n">
        <v>40</v>
      </c>
      <c r="L9774" s="9">
        <f>A9774&amp;"-"&amp;TEXT(E9774,"yyyymmdd")</f>
        <v/>
      </c>
    </row>
    <row r="9775">
      <c r="A9775" t="n">
        <v>50100754</v>
      </c>
      <c r="B9775" t="inlineStr">
        <is>
          <t>Bronx</t>
        </is>
      </c>
      <c r="C9775" t="inlineStr">
        <is>
          <t>10451</t>
        </is>
      </c>
      <c r="D9775" t="inlineStr">
        <is>
          <t>Southwestern</t>
        </is>
      </c>
      <c r="E9775" s="8" t="n">
        <v>46176</v>
      </c>
      <c r="F9775" t="inlineStr">
        <is>
          <t>Violations were cited in the following area(s).</t>
        </is>
      </c>
      <c r="G9775" t="inlineStr">
        <is>
          <t>10B</t>
        </is>
      </c>
      <c r="H9775" t="inlineStr">
        <is>
          <t>Anti-siphonage or back-flow prevention device not provided where required; equipment or floor not properly drained; sewage disposal system in disrepair or not functioning properly. Condensation or liquid waste improperly disposed of.</t>
        </is>
      </c>
      <c r="I9775" t="inlineStr">
        <is>
          <t>Not Critical</t>
        </is>
      </c>
      <c r="J9775" t="n">
        <v>40</v>
      </c>
      <c r="L9775" s="9">
        <f>A9775&amp;"-"&amp;TEXT(E9775,"yyyymmdd")</f>
        <v/>
      </c>
    </row>
    <row r="9776">
      <c r="A9776" t="n">
        <v>50100754</v>
      </c>
      <c r="B9776" t="inlineStr">
        <is>
          <t>Bronx</t>
        </is>
      </c>
      <c r="C9776" t="inlineStr">
        <is>
          <t>10451</t>
        </is>
      </c>
      <c r="D9776" t="inlineStr">
        <is>
          <t>Southwestern</t>
        </is>
      </c>
      <c r="E9776" s="8" t="n">
        <v>46176</v>
      </c>
      <c r="F9776" t="inlineStr">
        <is>
          <t>Violations were cited in the following area(s).</t>
        </is>
      </c>
      <c r="G9776" t="inlineStr">
        <is>
          <t>10F</t>
        </is>
      </c>
      <c r="H9776" t="inlineStr">
        <is>
          <t>Non-food contact surface or equipment made of unacceptable material, not kept clean, or not properly sealed, raised, spaced or movable to allow accessibility for cleaning on all sides, above and underneath the unit.</t>
        </is>
      </c>
      <c r="I9776" t="inlineStr">
        <is>
          <t>Not Critical</t>
        </is>
      </c>
      <c r="J9776" t="n">
        <v>40</v>
      </c>
      <c r="L9776" s="9">
        <f>A9776&amp;"-"&amp;TEXT(E9776,"yyyymmdd")</f>
        <v/>
      </c>
    </row>
    <row r="9777">
      <c r="A9777" t="n">
        <v>50101863</v>
      </c>
      <c r="B9777" t="inlineStr">
        <is>
          <t>Staten Island</t>
        </is>
      </c>
      <c r="C9777" t="inlineStr">
        <is>
          <t>10309</t>
        </is>
      </c>
      <c r="D9777" t="inlineStr">
        <is>
          <t>Pizza</t>
        </is>
      </c>
      <c r="E9777" s="8" t="n">
        <v>46176</v>
      </c>
      <c r="F9777" t="inlineStr">
        <is>
          <t>Violations were cited in the following area(s).</t>
        </is>
      </c>
      <c r="G9777" t="inlineStr">
        <is>
          <t>10F</t>
        </is>
      </c>
      <c r="H9777" t="inlineStr">
        <is>
          <t>Non-food contact surface or equipment made of unacceptable material, not kept clean, or not properly sealed, raised, spaced or movable to allow accessibility for cleaning on all sides, above and underneath the unit.</t>
        </is>
      </c>
      <c r="I9777" t="inlineStr">
        <is>
          <t>Not Critical</t>
        </is>
      </c>
      <c r="J9777" t="n">
        <v>3</v>
      </c>
      <c r="K9777" t="inlineStr">
        <is>
          <t>A</t>
        </is>
      </c>
      <c r="L9777" s="9">
        <f>A9777&amp;"-"&amp;TEXT(E9777,"yyyymmdd")</f>
        <v/>
      </c>
    </row>
    <row r="9778">
      <c r="A9778" t="n">
        <v>50105207</v>
      </c>
      <c r="B9778" t="inlineStr">
        <is>
          <t>Manhattan</t>
        </is>
      </c>
      <c r="C9778" t="inlineStr">
        <is>
          <t>10014</t>
        </is>
      </c>
      <c r="D9778" t="inlineStr">
        <is>
          <t>Coffee/Tea</t>
        </is>
      </c>
      <c r="E9778" s="8" t="n">
        <v>46176</v>
      </c>
      <c r="F9778" t="inlineStr">
        <is>
          <t>Violations were cited in the following area(s).</t>
        </is>
      </c>
      <c r="G9778" t="inlineStr">
        <is>
          <t>02B</t>
        </is>
      </c>
      <c r="H9778" t="inlineStr">
        <is>
          <t>Hot TCS food item not held at or above 140 °F.</t>
        </is>
      </c>
      <c r="I9778" t="inlineStr">
        <is>
          <t>Critical</t>
        </is>
      </c>
      <c r="J9778" t="n">
        <v>54</v>
      </c>
      <c r="L9778" s="9">
        <f>A9778&amp;"-"&amp;TEXT(E9778,"yyyymmdd")</f>
        <v/>
      </c>
    </row>
    <row r="9779">
      <c r="A9779" t="n">
        <v>50105207</v>
      </c>
      <c r="B9779" t="inlineStr">
        <is>
          <t>Manhattan</t>
        </is>
      </c>
      <c r="C9779" t="inlineStr">
        <is>
          <t>10014</t>
        </is>
      </c>
      <c r="D9779" t="inlineStr">
        <is>
          <t>Coffee/Tea</t>
        </is>
      </c>
      <c r="E9779" s="8" t="n">
        <v>46176</v>
      </c>
      <c r="F9779" t="inlineStr">
        <is>
          <t>Violations were cited in the following area(s).</t>
        </is>
      </c>
      <c r="G9779" t="inlineStr">
        <is>
          <t>03I</t>
        </is>
      </c>
      <c r="H9779" t="inlineStr">
        <is>
          <t>Juice packaged on premises with no or incomplete label, no warning statement</t>
        </is>
      </c>
      <c r="I9779" t="inlineStr">
        <is>
          <t>Critical</t>
        </is>
      </c>
      <c r="J9779" t="n">
        <v>54</v>
      </c>
      <c r="L9779" s="9">
        <f>A9779&amp;"-"&amp;TEXT(E9779,"yyyymmdd")</f>
        <v/>
      </c>
    </row>
    <row r="9780">
      <c r="A9780" t="n">
        <v>50105207</v>
      </c>
      <c r="B9780" t="inlineStr">
        <is>
          <t>Manhattan</t>
        </is>
      </c>
      <c r="C9780" t="inlineStr">
        <is>
          <t>10014</t>
        </is>
      </c>
      <c r="D9780" t="inlineStr">
        <is>
          <t>Coffee/Tea</t>
        </is>
      </c>
      <c r="E9780" s="8" t="n">
        <v>46176</v>
      </c>
      <c r="F9780" t="inlineStr">
        <is>
          <t>Violations were cited in the following area(s).</t>
        </is>
      </c>
      <c r="G9780" t="inlineStr">
        <is>
          <t>04H</t>
        </is>
      </c>
      <c r="H9780" t="inlineStr">
        <is>
          <t>Raw, cooked or prepared food is adulterated, contaminated, cross-contaminated, or not discarded in accordance with HACCP plan.</t>
        </is>
      </c>
      <c r="I9780" t="inlineStr">
        <is>
          <t>Critical</t>
        </is>
      </c>
      <c r="J9780" t="n">
        <v>54</v>
      </c>
      <c r="L9780" s="9">
        <f>A9780&amp;"-"&amp;TEXT(E9780,"yyyymmdd")</f>
        <v/>
      </c>
    </row>
    <row r="9781">
      <c r="A9781" t="n">
        <v>50105207</v>
      </c>
      <c r="B9781" t="inlineStr">
        <is>
          <t>Manhattan</t>
        </is>
      </c>
      <c r="C9781" t="inlineStr">
        <is>
          <t>10014</t>
        </is>
      </c>
      <c r="D9781" t="inlineStr">
        <is>
          <t>Coffee/Tea</t>
        </is>
      </c>
      <c r="E9781" s="8" t="n">
        <v>46176</v>
      </c>
      <c r="F9781" t="inlineStr">
        <is>
          <t>Violations were cited in the following area(s).</t>
        </is>
      </c>
      <c r="G9781" t="inlineStr">
        <is>
          <t>04N</t>
        </is>
      </c>
      <c r="H9781" t="inlineStr">
        <is>
          <t>Filth flies or food/refuse/sewage associated with (FRSA) flies or other nuisance pests in establishment’s food and/or non-food areas. FRSA flies include house flies, blow flies, bottle flies, flesh flies, drain flies, Phorid flies and fruit flies.</t>
        </is>
      </c>
      <c r="I9781" t="inlineStr">
        <is>
          <t>Critical</t>
        </is>
      </c>
      <c r="J9781" t="n">
        <v>54</v>
      </c>
      <c r="L9781" s="9">
        <f>A9781&amp;"-"&amp;TEXT(E9781,"yyyymmdd")</f>
        <v/>
      </c>
    </row>
    <row r="9782">
      <c r="A9782" t="n">
        <v>50105207</v>
      </c>
      <c r="B9782" t="inlineStr">
        <is>
          <t>Manhattan</t>
        </is>
      </c>
      <c r="C9782" t="inlineStr">
        <is>
          <t>10014</t>
        </is>
      </c>
      <c r="D9782" t="inlineStr">
        <is>
          <t>Coffee/Tea</t>
        </is>
      </c>
      <c r="E9782" s="8" t="n">
        <v>46176</v>
      </c>
      <c r="F9782" t="inlineStr">
        <is>
          <t>Violations were cited in the following area(s).</t>
        </is>
      </c>
      <c r="G9782" t="inlineStr">
        <is>
          <t>06C</t>
        </is>
      </c>
      <c r="H978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782" t="inlineStr">
        <is>
          <t>Critical</t>
        </is>
      </c>
      <c r="J9782" t="n">
        <v>54</v>
      </c>
      <c r="L9782" s="9">
        <f>A9782&amp;"-"&amp;TEXT(E9782,"yyyymmdd")</f>
        <v/>
      </c>
    </row>
    <row r="9783">
      <c r="A9783" t="n">
        <v>50105207</v>
      </c>
      <c r="B9783" t="inlineStr">
        <is>
          <t>Manhattan</t>
        </is>
      </c>
      <c r="C9783" t="inlineStr">
        <is>
          <t>10014</t>
        </is>
      </c>
      <c r="D9783" t="inlineStr">
        <is>
          <t>Coffee/Tea</t>
        </is>
      </c>
      <c r="E9783" s="8" t="n">
        <v>46176</v>
      </c>
      <c r="F9783" t="inlineStr">
        <is>
          <t>Violations were cited in the following area(s).</t>
        </is>
      </c>
      <c r="G9783" t="inlineStr">
        <is>
          <t>06D</t>
        </is>
      </c>
      <c r="H9783" t="inlineStr">
        <is>
          <t>Food contact surface not properly washed, rinsed and sanitized after each use and following any activity when contamination may have occurred.</t>
        </is>
      </c>
      <c r="I9783" t="inlineStr">
        <is>
          <t>Critical</t>
        </is>
      </c>
      <c r="J9783" t="n">
        <v>54</v>
      </c>
      <c r="L9783" s="9">
        <f>A9783&amp;"-"&amp;TEXT(E9783,"yyyymmdd")</f>
        <v/>
      </c>
    </row>
    <row r="9784">
      <c r="A9784" t="n">
        <v>50105207</v>
      </c>
      <c r="B9784" t="inlineStr">
        <is>
          <t>Manhattan</t>
        </is>
      </c>
      <c r="C9784" t="inlineStr">
        <is>
          <t>10014</t>
        </is>
      </c>
      <c r="D9784" t="inlineStr">
        <is>
          <t>Coffee/Tea</t>
        </is>
      </c>
      <c r="E9784" s="8" t="n">
        <v>46176</v>
      </c>
      <c r="F9784" t="inlineStr">
        <is>
          <t>Violations were cited in the following area(s).</t>
        </is>
      </c>
      <c r="G9784" t="inlineStr">
        <is>
          <t>08A</t>
        </is>
      </c>
      <c r="H9784" t="inlineStr">
        <is>
          <t>Establishment is not free of harborage or conditions conducive to rodents, insects or other pests.</t>
        </is>
      </c>
      <c r="I9784" t="inlineStr">
        <is>
          <t>Not Critical</t>
        </is>
      </c>
      <c r="J9784" t="n">
        <v>54</v>
      </c>
      <c r="L9784" s="9">
        <f>A9784&amp;"-"&amp;TEXT(E9784,"yyyymmdd")</f>
        <v/>
      </c>
    </row>
    <row r="9785">
      <c r="A9785" t="n">
        <v>50105207</v>
      </c>
      <c r="B9785" t="inlineStr">
        <is>
          <t>Manhattan</t>
        </is>
      </c>
      <c r="C9785" t="inlineStr">
        <is>
          <t>10014</t>
        </is>
      </c>
      <c r="D9785" t="inlineStr">
        <is>
          <t>Coffee/Tea</t>
        </is>
      </c>
      <c r="E9785" s="8" t="n">
        <v>46176</v>
      </c>
      <c r="F9785" t="inlineStr">
        <is>
          <t>Violations were cited in the following area(s).</t>
        </is>
      </c>
      <c r="G9785" t="inlineStr">
        <is>
          <t>08C</t>
        </is>
      </c>
      <c r="H9785" t="inlineStr">
        <is>
          <t>Pesticide not properly labeled or used by unlicensed individual. Pesticide, other toxic chemical improperly used/stored. Unprotected, unlocked bait station used.</t>
        </is>
      </c>
      <c r="I9785" t="inlineStr">
        <is>
          <t>Not Critical</t>
        </is>
      </c>
      <c r="J9785" t="n">
        <v>54</v>
      </c>
      <c r="L9785" s="9">
        <f>A9785&amp;"-"&amp;TEXT(E9785,"yyyymmdd")</f>
        <v/>
      </c>
    </row>
    <row r="9786">
      <c r="A9786" t="n">
        <v>50105207</v>
      </c>
      <c r="B9786" t="inlineStr">
        <is>
          <t>Manhattan</t>
        </is>
      </c>
      <c r="C9786" t="inlineStr">
        <is>
          <t>10014</t>
        </is>
      </c>
      <c r="D9786" t="inlineStr">
        <is>
          <t>Coffee/Tea</t>
        </is>
      </c>
      <c r="E9786" s="8" t="n">
        <v>46176</v>
      </c>
      <c r="F9786" t="inlineStr">
        <is>
          <t>Violations were cited in the following area(s).</t>
        </is>
      </c>
      <c r="G9786" t="inlineStr">
        <is>
          <t>09C</t>
        </is>
      </c>
      <c r="H9786" t="inlineStr">
        <is>
          <t>Design, construction, materials used or maintenance of food contact surface improper. Surface not easily cleanable, sanitized and maintained.</t>
        </is>
      </c>
      <c r="I9786" t="inlineStr">
        <is>
          <t>Not Critical</t>
        </is>
      </c>
      <c r="J9786" t="n">
        <v>54</v>
      </c>
      <c r="L9786" s="9">
        <f>A9786&amp;"-"&amp;TEXT(E9786,"yyyymmdd")</f>
        <v/>
      </c>
    </row>
    <row r="9787">
      <c r="A9787" t="n">
        <v>50105778</v>
      </c>
      <c r="B9787" t="inlineStr">
        <is>
          <t>Brooklyn</t>
        </is>
      </c>
      <c r="C9787" t="inlineStr">
        <is>
          <t>11235</t>
        </is>
      </c>
      <c r="D9787" t="inlineStr">
        <is>
          <t>Bagels/Pretzels</t>
        </is>
      </c>
      <c r="E9787" s="8" t="n">
        <v>46176</v>
      </c>
      <c r="F9787" t="inlineStr">
        <is>
          <t>Violations were cited in the following area(s).</t>
        </is>
      </c>
      <c r="G9787" t="inlineStr">
        <is>
          <t>04A</t>
        </is>
      </c>
      <c r="H9787" t="inlineStr">
        <is>
          <t>Food Protection Certificate (FPC) not held by manager or supervisor of food operations.</t>
        </is>
      </c>
      <c r="I9787" t="inlineStr">
        <is>
          <t>Critical</t>
        </is>
      </c>
      <c r="J9787" t="n">
        <v>23</v>
      </c>
      <c r="L9787" s="9">
        <f>A9787&amp;"-"&amp;TEXT(E9787,"yyyymmdd")</f>
        <v/>
      </c>
    </row>
    <row r="9788">
      <c r="A9788" t="n">
        <v>50105778</v>
      </c>
      <c r="B9788" t="inlineStr">
        <is>
          <t>Brooklyn</t>
        </is>
      </c>
      <c r="C9788" t="inlineStr">
        <is>
          <t>11235</t>
        </is>
      </c>
      <c r="D9788" t="inlineStr">
        <is>
          <t>Bagels/Pretzels</t>
        </is>
      </c>
      <c r="E9788" s="8" t="n">
        <v>46176</v>
      </c>
      <c r="F9788" t="inlineStr">
        <is>
          <t>Violations were cited in the following area(s).</t>
        </is>
      </c>
      <c r="G9788" t="inlineStr">
        <is>
          <t>04N</t>
        </is>
      </c>
      <c r="H9788" t="inlineStr">
        <is>
          <t>Filth flies or food/refuse/sewage associated with (FRSA) flies or other nuisance pests in establishment’s food and/or non-food areas. FRSA flies include house flies, blow flies, bottle flies, flesh flies, drain flies, Phorid flies and fruit flies.</t>
        </is>
      </c>
      <c r="I9788" t="inlineStr">
        <is>
          <t>Critical</t>
        </is>
      </c>
      <c r="J9788" t="n">
        <v>23</v>
      </c>
      <c r="L9788" s="9">
        <f>A9788&amp;"-"&amp;TEXT(E9788,"yyyymmdd")</f>
        <v/>
      </c>
    </row>
    <row r="9789">
      <c r="A9789" t="n">
        <v>50105778</v>
      </c>
      <c r="B9789" t="inlineStr">
        <is>
          <t>Brooklyn</t>
        </is>
      </c>
      <c r="C9789" t="inlineStr">
        <is>
          <t>11235</t>
        </is>
      </c>
      <c r="D9789" t="inlineStr">
        <is>
          <t>Bagels/Pretzels</t>
        </is>
      </c>
      <c r="E9789" s="8" t="n">
        <v>46176</v>
      </c>
      <c r="F9789" t="inlineStr">
        <is>
          <t>Violations were cited in the following area(s).</t>
        </is>
      </c>
      <c r="G9789" t="inlineStr">
        <is>
          <t>08A</t>
        </is>
      </c>
      <c r="H9789" t="inlineStr">
        <is>
          <t>Establishment is not free of harborage or conditions conducive to rodents, insects or other pests.</t>
        </is>
      </c>
      <c r="I9789" t="inlineStr">
        <is>
          <t>Not Critical</t>
        </is>
      </c>
      <c r="J9789" t="n">
        <v>23</v>
      </c>
      <c r="L9789" s="9">
        <f>A9789&amp;"-"&amp;TEXT(E9789,"yyyymmdd")</f>
        <v/>
      </c>
    </row>
    <row r="9790">
      <c r="A9790" t="n">
        <v>50105778</v>
      </c>
      <c r="B9790" t="inlineStr">
        <is>
          <t>Brooklyn</t>
        </is>
      </c>
      <c r="C9790" t="inlineStr">
        <is>
          <t>11235</t>
        </is>
      </c>
      <c r="D9790" t="inlineStr">
        <is>
          <t>Bagels/Pretzels</t>
        </is>
      </c>
      <c r="E9790" s="8" t="n">
        <v>46176</v>
      </c>
      <c r="F9790" t="inlineStr">
        <is>
          <t>Violations were cited in the following area(s).</t>
        </is>
      </c>
      <c r="G9790" t="inlineStr">
        <is>
          <t>10F</t>
        </is>
      </c>
      <c r="H9790" t="inlineStr">
        <is>
          <t>Non-food contact surface or equipment made of unacceptable material, not kept clean, or not properly sealed, raised, spaced or movable to allow accessibility for cleaning on all sides, above and underneath the unit.</t>
        </is>
      </c>
      <c r="I9790" t="inlineStr">
        <is>
          <t>Not Critical</t>
        </is>
      </c>
      <c r="J9790" t="n">
        <v>23</v>
      </c>
      <c r="L9790" s="9">
        <f>A9790&amp;"-"&amp;TEXT(E9790,"yyyymmdd")</f>
        <v/>
      </c>
    </row>
    <row r="9791">
      <c r="A9791" t="n">
        <v>50106944</v>
      </c>
      <c r="B9791" t="inlineStr">
        <is>
          <t>Bronx</t>
        </is>
      </c>
      <c r="C9791" t="inlineStr">
        <is>
          <t>10451</t>
        </is>
      </c>
      <c r="D9791" t="inlineStr">
        <is>
          <t>Mexican</t>
        </is>
      </c>
      <c r="E9791" s="8" t="n">
        <v>46176</v>
      </c>
      <c r="F9791" t="inlineStr">
        <is>
          <t>Violations were cited in the following area(s).</t>
        </is>
      </c>
      <c r="G9791" t="inlineStr">
        <is>
          <t>02G</t>
        </is>
      </c>
      <c r="H9791" t="inlineStr">
        <is>
          <t>Cold TCS food item held above 41 °F; smoked or processed fish held above 38 °F; intact raw eggs held above 45 °F; or reduced oxygen packaged (ROP) TCS foods held above required temperatures except during active necessary preparation.</t>
        </is>
      </c>
      <c r="I9791" t="inlineStr">
        <is>
          <t>Critical</t>
        </is>
      </c>
      <c r="J9791" t="n">
        <v>10</v>
      </c>
      <c r="K9791" t="inlineStr">
        <is>
          <t>A</t>
        </is>
      </c>
      <c r="L9791" s="9">
        <f>A9791&amp;"-"&amp;TEXT(E9791,"yyyymmdd")</f>
        <v/>
      </c>
    </row>
    <row r="9792">
      <c r="A9792" t="n">
        <v>50106944</v>
      </c>
      <c r="B9792" t="inlineStr">
        <is>
          <t>Bronx</t>
        </is>
      </c>
      <c r="C9792" t="inlineStr">
        <is>
          <t>10451</t>
        </is>
      </c>
      <c r="D9792" t="inlineStr">
        <is>
          <t>Mexican</t>
        </is>
      </c>
      <c r="E9792" s="8" t="n">
        <v>46176</v>
      </c>
      <c r="F9792" t="inlineStr">
        <is>
          <t>Violations were cited in the following area(s).</t>
        </is>
      </c>
      <c r="G9792" t="inlineStr">
        <is>
          <t>10F</t>
        </is>
      </c>
      <c r="H9792" t="inlineStr">
        <is>
          <t>Non-food contact surface or equipment made of unacceptable material, not kept clean, or not properly sealed, raised, spaced or movable to allow accessibility for cleaning on all sides, above and underneath the unit.</t>
        </is>
      </c>
      <c r="I9792" t="inlineStr">
        <is>
          <t>Not Critical</t>
        </is>
      </c>
      <c r="J9792" t="n">
        <v>10</v>
      </c>
      <c r="K9792" t="inlineStr">
        <is>
          <t>A</t>
        </is>
      </c>
      <c r="L9792" s="9">
        <f>A9792&amp;"-"&amp;TEXT(E9792,"yyyymmdd")</f>
        <v/>
      </c>
    </row>
    <row r="9793">
      <c r="A9793" t="n">
        <v>50109902</v>
      </c>
      <c r="B9793" t="inlineStr">
        <is>
          <t>Queens</t>
        </is>
      </c>
      <c r="C9793" t="inlineStr">
        <is>
          <t>11369</t>
        </is>
      </c>
      <c r="D9793" t="inlineStr">
        <is>
          <t>Latin American</t>
        </is>
      </c>
      <c r="E9793" s="8" t="n">
        <v>46176</v>
      </c>
      <c r="F9793" t="inlineStr">
        <is>
          <t>Violations were cited in the following area(s).</t>
        </is>
      </c>
      <c r="G9793" t="inlineStr">
        <is>
          <t>06D</t>
        </is>
      </c>
      <c r="H9793" t="inlineStr">
        <is>
          <t>Food contact surface not properly washed, rinsed and sanitized after each use and following any activity when contamination may have occurred.</t>
        </is>
      </c>
      <c r="I9793" t="inlineStr">
        <is>
          <t>Critical</t>
        </is>
      </c>
      <c r="J9793" t="n">
        <v>10</v>
      </c>
      <c r="K9793" t="inlineStr">
        <is>
          <t>A</t>
        </is>
      </c>
      <c r="L9793" s="9">
        <f>A9793&amp;"-"&amp;TEXT(E9793,"yyyymmdd")</f>
        <v/>
      </c>
    </row>
    <row r="9794">
      <c r="A9794" t="n">
        <v>50109902</v>
      </c>
      <c r="B9794" t="inlineStr">
        <is>
          <t>Queens</t>
        </is>
      </c>
      <c r="C9794" t="inlineStr">
        <is>
          <t>11369</t>
        </is>
      </c>
      <c r="D9794" t="inlineStr">
        <is>
          <t>Latin American</t>
        </is>
      </c>
      <c r="E9794" s="8" t="n">
        <v>46176</v>
      </c>
      <c r="F9794" t="inlineStr">
        <is>
          <t>Violations were cited in the following area(s).</t>
        </is>
      </c>
      <c r="G9794" t="inlineStr">
        <is>
          <t>09C</t>
        </is>
      </c>
      <c r="H9794" t="inlineStr">
        <is>
          <t>Design, construction, materials used or maintenance of food contact surface improper. Surface not easily cleanable, sanitized and maintained.</t>
        </is>
      </c>
      <c r="I9794" t="inlineStr">
        <is>
          <t>Not Critical</t>
        </is>
      </c>
      <c r="J9794" t="n">
        <v>10</v>
      </c>
      <c r="K9794" t="inlineStr">
        <is>
          <t>A</t>
        </is>
      </c>
      <c r="L9794" s="9">
        <f>A9794&amp;"-"&amp;TEXT(E9794,"yyyymmdd")</f>
        <v/>
      </c>
    </row>
    <row r="9795">
      <c r="A9795" t="n">
        <v>50109902</v>
      </c>
      <c r="B9795" t="inlineStr">
        <is>
          <t>Queens</t>
        </is>
      </c>
      <c r="C9795" t="inlineStr">
        <is>
          <t>11369</t>
        </is>
      </c>
      <c r="D9795" t="inlineStr">
        <is>
          <t>Latin American</t>
        </is>
      </c>
      <c r="E9795" s="8" t="n">
        <v>46176</v>
      </c>
      <c r="F9795" t="inlineStr">
        <is>
          <t>Violations were cited in the following area(s).</t>
        </is>
      </c>
      <c r="G9795" t="inlineStr">
        <is>
          <t>10F</t>
        </is>
      </c>
      <c r="H9795" t="inlineStr">
        <is>
          <t>Non-food contact surface or equipment made of unacceptable material, not kept clean, or not properly sealed, raised, spaced or movable to allow accessibility for cleaning on all sides, above and underneath the unit.</t>
        </is>
      </c>
      <c r="I9795" t="inlineStr">
        <is>
          <t>Not Critical</t>
        </is>
      </c>
      <c r="J9795" t="n">
        <v>10</v>
      </c>
      <c r="K9795" t="inlineStr">
        <is>
          <t>A</t>
        </is>
      </c>
      <c r="L9795" s="9">
        <f>A9795&amp;"-"&amp;TEXT(E9795,"yyyymmdd")</f>
        <v/>
      </c>
    </row>
    <row r="9796">
      <c r="A9796" t="n">
        <v>50110002</v>
      </c>
      <c r="B9796" t="inlineStr">
        <is>
          <t>Queens</t>
        </is>
      </c>
      <c r="C9796" t="inlineStr">
        <is>
          <t>11374</t>
        </is>
      </c>
      <c r="D9796" t="inlineStr">
        <is>
          <t>Asian/Asian Fusion</t>
        </is>
      </c>
      <c r="E9796" s="8" t="n">
        <v>46176</v>
      </c>
      <c r="F9796" t="inlineStr">
        <is>
          <t>Violations were cited in the following area(s).</t>
        </is>
      </c>
      <c r="G9796" t="inlineStr">
        <is>
          <t>02B</t>
        </is>
      </c>
      <c r="H9796" t="inlineStr">
        <is>
          <t>Hot TCS food item not held at or above 140 °F.</t>
        </is>
      </c>
      <c r="I9796" t="inlineStr">
        <is>
          <t>Critical</t>
        </is>
      </c>
      <c r="J9796" t="n">
        <v>36</v>
      </c>
      <c r="L9796" s="9">
        <f>A9796&amp;"-"&amp;TEXT(E9796,"yyyymmdd")</f>
        <v/>
      </c>
    </row>
    <row r="9797">
      <c r="A9797" t="n">
        <v>50110002</v>
      </c>
      <c r="B9797" t="inlineStr">
        <is>
          <t>Queens</t>
        </is>
      </c>
      <c r="C9797" t="inlineStr">
        <is>
          <t>11374</t>
        </is>
      </c>
      <c r="D9797" t="inlineStr">
        <is>
          <t>Asian/Asian Fusion</t>
        </is>
      </c>
      <c r="E9797" s="8" t="n">
        <v>46176</v>
      </c>
      <c r="F9797" t="inlineStr">
        <is>
          <t>Violations were cited in the following area(s).</t>
        </is>
      </c>
      <c r="G9797" t="inlineStr">
        <is>
          <t>04L</t>
        </is>
      </c>
      <c r="H9797" t="inlineStr">
        <is>
          <t>Evidence of mice or live mice in establishment's food or non-food areas.</t>
        </is>
      </c>
      <c r="I9797" t="inlineStr">
        <is>
          <t>Critical</t>
        </is>
      </c>
      <c r="J9797" t="n">
        <v>36</v>
      </c>
      <c r="L9797" s="9">
        <f>A9797&amp;"-"&amp;TEXT(E9797,"yyyymmdd")</f>
        <v/>
      </c>
    </row>
    <row r="9798">
      <c r="A9798" t="n">
        <v>50110002</v>
      </c>
      <c r="B9798" t="inlineStr">
        <is>
          <t>Queens</t>
        </is>
      </c>
      <c r="C9798" t="inlineStr">
        <is>
          <t>11374</t>
        </is>
      </c>
      <c r="D9798" t="inlineStr">
        <is>
          <t>Asian/Asian Fusion</t>
        </is>
      </c>
      <c r="E9798" s="8" t="n">
        <v>46176</v>
      </c>
      <c r="F9798" t="inlineStr">
        <is>
          <t>Violations were cited in the following area(s).</t>
        </is>
      </c>
      <c r="G9798" t="inlineStr">
        <is>
          <t>05D</t>
        </is>
      </c>
      <c r="H979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798" t="inlineStr">
        <is>
          <t>Critical</t>
        </is>
      </c>
      <c r="J9798" t="n">
        <v>36</v>
      </c>
      <c r="L9798" s="9">
        <f>A9798&amp;"-"&amp;TEXT(E9798,"yyyymmdd")</f>
        <v/>
      </c>
    </row>
    <row r="9799">
      <c r="A9799" t="n">
        <v>50110002</v>
      </c>
      <c r="B9799" t="inlineStr">
        <is>
          <t>Queens</t>
        </is>
      </c>
      <c r="C9799" t="inlineStr">
        <is>
          <t>11374</t>
        </is>
      </c>
      <c r="D9799" t="inlineStr">
        <is>
          <t>Asian/Asian Fusion</t>
        </is>
      </c>
      <c r="E9799" s="8" t="n">
        <v>46176</v>
      </c>
      <c r="F9799" t="inlineStr">
        <is>
          <t>Violations were cited in the following area(s).</t>
        </is>
      </c>
      <c r="G9799" t="inlineStr">
        <is>
          <t>08A</t>
        </is>
      </c>
      <c r="H9799" t="inlineStr">
        <is>
          <t>Establishment is not free of harborage or conditions conducive to rodents, insects or other pests.</t>
        </is>
      </c>
      <c r="I9799" t="inlineStr">
        <is>
          <t>Not Critical</t>
        </is>
      </c>
      <c r="J9799" t="n">
        <v>36</v>
      </c>
      <c r="L9799" s="9">
        <f>A9799&amp;"-"&amp;TEXT(E9799,"yyyymmdd")</f>
        <v/>
      </c>
    </row>
    <row r="9800">
      <c r="A9800" t="n">
        <v>50110002</v>
      </c>
      <c r="B9800" t="inlineStr">
        <is>
          <t>Queens</t>
        </is>
      </c>
      <c r="C9800" t="inlineStr">
        <is>
          <t>11374</t>
        </is>
      </c>
      <c r="D9800" t="inlineStr">
        <is>
          <t>Asian/Asian Fusion</t>
        </is>
      </c>
      <c r="E9800" s="8" t="n">
        <v>46176</v>
      </c>
      <c r="F9800" t="inlineStr">
        <is>
          <t>Violations were cited in the following area(s).</t>
        </is>
      </c>
      <c r="G9800" t="inlineStr">
        <is>
          <t>09B</t>
        </is>
      </c>
      <c r="H9800" t="inlineStr">
        <is>
          <t>Thawing procedure improper.</t>
        </is>
      </c>
      <c r="I9800" t="inlineStr">
        <is>
          <t>Not Critical</t>
        </is>
      </c>
      <c r="J9800" t="n">
        <v>36</v>
      </c>
      <c r="L9800" s="9">
        <f>A9800&amp;"-"&amp;TEXT(E9800,"yyyymmdd")</f>
        <v/>
      </c>
    </row>
    <row r="9801">
      <c r="A9801" t="n">
        <v>50110002</v>
      </c>
      <c r="B9801" t="inlineStr">
        <is>
          <t>Queens</t>
        </is>
      </c>
      <c r="C9801" t="inlineStr">
        <is>
          <t>11374</t>
        </is>
      </c>
      <c r="D9801" t="inlineStr">
        <is>
          <t>Asian/Asian Fusion</t>
        </is>
      </c>
      <c r="E9801" s="8" t="n">
        <v>46176</v>
      </c>
      <c r="F9801" t="inlineStr">
        <is>
          <t>Violations were cited in the following area(s).</t>
        </is>
      </c>
      <c r="G9801" t="inlineStr">
        <is>
          <t>10G</t>
        </is>
      </c>
      <c r="H9801" t="inlineStr">
        <is>
          <t>Dishwashing and ware washing: Cleaning and sanitizing of tableware, including dishes, utensils, and equipment deficient.</t>
        </is>
      </c>
      <c r="I9801" t="inlineStr">
        <is>
          <t>Not Critical</t>
        </is>
      </c>
      <c r="J9801" t="n">
        <v>36</v>
      </c>
      <c r="L9801" s="9">
        <f>A9801&amp;"-"&amp;TEXT(E9801,"yyyymmdd")</f>
        <v/>
      </c>
    </row>
    <row r="9802">
      <c r="A9802" t="n">
        <v>50111502</v>
      </c>
      <c r="B9802" t="inlineStr">
        <is>
          <t>Staten Island</t>
        </is>
      </c>
      <c r="C9802" t="inlineStr">
        <is>
          <t>10301</t>
        </is>
      </c>
      <c r="D9802" t="inlineStr">
        <is>
          <t>Chinese</t>
        </is>
      </c>
      <c r="E9802" s="8" t="n">
        <v>46176</v>
      </c>
      <c r="F9802" t="inlineStr">
        <is>
          <t>Violations were cited in the following area(s).</t>
        </is>
      </c>
      <c r="G9802" t="inlineStr">
        <is>
          <t>06C</t>
        </is>
      </c>
      <c r="H980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802" t="inlineStr">
        <is>
          <t>Critical</t>
        </is>
      </c>
      <c r="J9802" t="n">
        <v>11</v>
      </c>
      <c r="K9802" t="inlineStr">
        <is>
          <t>A</t>
        </is>
      </c>
      <c r="L9802" s="9">
        <f>A9802&amp;"-"&amp;TEXT(E9802,"yyyymmdd")</f>
        <v/>
      </c>
    </row>
    <row r="9803">
      <c r="A9803" t="n">
        <v>50111502</v>
      </c>
      <c r="B9803" t="inlineStr">
        <is>
          <t>Staten Island</t>
        </is>
      </c>
      <c r="C9803" t="inlineStr">
        <is>
          <t>10301</t>
        </is>
      </c>
      <c r="D9803" t="inlineStr">
        <is>
          <t>Chinese</t>
        </is>
      </c>
      <c r="E9803" s="8" t="n">
        <v>46176</v>
      </c>
      <c r="F9803" t="inlineStr">
        <is>
          <t>Violations were cited in the following area(s).</t>
        </is>
      </c>
      <c r="G9803" t="inlineStr">
        <is>
          <t>06E</t>
        </is>
      </c>
      <c r="H9803" t="inlineStr">
        <is>
          <t>Sanitized equipment or utensil, including in-use food dispensing utensil, improperly used or stored.</t>
        </is>
      </c>
      <c r="I9803" t="inlineStr">
        <is>
          <t>Critical</t>
        </is>
      </c>
      <c r="J9803" t="n">
        <v>11</v>
      </c>
      <c r="K9803" t="inlineStr">
        <is>
          <t>A</t>
        </is>
      </c>
      <c r="L9803" s="9">
        <f>A9803&amp;"-"&amp;TEXT(E9803,"yyyymmdd")</f>
        <v/>
      </c>
    </row>
    <row r="9804">
      <c r="A9804" t="n">
        <v>50111936</v>
      </c>
      <c r="B9804" t="inlineStr">
        <is>
          <t>Manhattan</t>
        </is>
      </c>
      <c r="C9804" t="inlineStr">
        <is>
          <t>10003</t>
        </is>
      </c>
      <c r="D9804" t="inlineStr">
        <is>
          <t>American</t>
        </is>
      </c>
      <c r="E9804" s="8" t="n">
        <v>46176</v>
      </c>
      <c r="F9804" t="inlineStr">
        <is>
          <t>Violations were cited in the following area(s).</t>
        </is>
      </c>
      <c r="G9804" t="inlineStr">
        <is>
          <t>06C</t>
        </is>
      </c>
      <c r="H98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804" t="inlineStr">
        <is>
          <t>Critical</t>
        </is>
      </c>
      <c r="J9804" t="n">
        <v>7</v>
      </c>
      <c r="L9804" s="9">
        <f>A9804&amp;"-"&amp;TEXT(E9804,"yyyymmdd")</f>
        <v/>
      </c>
    </row>
    <row r="9805">
      <c r="A9805" t="n">
        <v>50111936</v>
      </c>
      <c r="B9805" t="inlineStr">
        <is>
          <t>Manhattan</t>
        </is>
      </c>
      <c r="C9805" t="inlineStr">
        <is>
          <t>10003</t>
        </is>
      </c>
      <c r="D9805" t="inlineStr">
        <is>
          <t>American</t>
        </is>
      </c>
      <c r="E9805" s="8" t="n">
        <v>46176</v>
      </c>
      <c r="F9805" t="inlineStr">
        <is>
          <t>Violations were cited in the following area(s).</t>
        </is>
      </c>
      <c r="G9805" t="inlineStr">
        <is>
          <t>09E</t>
        </is>
      </c>
      <c r="H9805" t="inlineStr">
        <is>
          <t>Wash hands sign not posted near or above hand washing sink.</t>
        </is>
      </c>
      <c r="I9805" t="inlineStr">
        <is>
          <t>Not Critical</t>
        </is>
      </c>
      <c r="J9805" t="n">
        <v>7</v>
      </c>
      <c r="L9805" s="9">
        <f>A9805&amp;"-"&amp;TEXT(E9805,"yyyymmdd")</f>
        <v/>
      </c>
    </row>
    <row r="9806">
      <c r="A9806" t="n">
        <v>50112470</v>
      </c>
      <c r="B9806" t="inlineStr">
        <is>
          <t>Brooklyn</t>
        </is>
      </c>
      <c r="C9806" t="inlineStr">
        <is>
          <t>11201</t>
        </is>
      </c>
      <c r="D9806" t="inlineStr">
        <is>
          <t>American</t>
        </is>
      </c>
      <c r="E9806" s="8" t="n">
        <v>46176</v>
      </c>
      <c r="F9806" t="inlineStr">
        <is>
          <t>Violations were cited in the following area(s).</t>
        </is>
      </c>
      <c r="G9806" t="inlineStr">
        <is>
          <t>06F</t>
        </is>
      </c>
      <c r="H9806" t="inlineStr">
        <is>
          <t>Wiping cloths not stored clean and dry, or in a sanitizing solution, between uses.</t>
        </is>
      </c>
      <c r="I9806" t="inlineStr">
        <is>
          <t>Critical</t>
        </is>
      </c>
      <c r="J9806" t="n">
        <v>8</v>
      </c>
      <c r="K9806" t="inlineStr">
        <is>
          <t>A</t>
        </is>
      </c>
      <c r="L9806" s="9">
        <f>A9806&amp;"-"&amp;TEXT(E9806,"yyyymmdd")</f>
        <v/>
      </c>
    </row>
    <row r="9807">
      <c r="A9807" t="n">
        <v>50112470</v>
      </c>
      <c r="B9807" t="inlineStr">
        <is>
          <t>Brooklyn</t>
        </is>
      </c>
      <c r="C9807" t="inlineStr">
        <is>
          <t>11201</t>
        </is>
      </c>
      <c r="D9807" t="inlineStr">
        <is>
          <t>American</t>
        </is>
      </c>
      <c r="E9807" s="8" t="n">
        <v>46176</v>
      </c>
      <c r="F9807" t="inlineStr">
        <is>
          <t>Violations were cited in the following area(s).</t>
        </is>
      </c>
      <c r="G9807" t="inlineStr">
        <is>
          <t>10F</t>
        </is>
      </c>
      <c r="H9807" t="inlineStr">
        <is>
          <t>Non-food contact surface or equipment made of unacceptable material, not kept clean, or not properly sealed, raised, spaced or movable to allow accessibility for cleaning on all sides, above and underneath the unit.</t>
        </is>
      </c>
      <c r="I9807" t="inlineStr">
        <is>
          <t>Not Critical</t>
        </is>
      </c>
      <c r="J9807" t="n">
        <v>8</v>
      </c>
      <c r="K9807" t="inlineStr">
        <is>
          <t>A</t>
        </is>
      </c>
      <c r="L9807" s="9">
        <f>A9807&amp;"-"&amp;TEXT(E9807,"yyyymmdd")</f>
        <v/>
      </c>
    </row>
    <row r="9808">
      <c r="A9808" t="n">
        <v>50115613</v>
      </c>
      <c r="B9808" t="inlineStr">
        <is>
          <t>Brooklyn</t>
        </is>
      </c>
      <c r="C9808" t="inlineStr">
        <is>
          <t>11214</t>
        </is>
      </c>
      <c r="D9808" t="inlineStr">
        <is>
          <t>Japanese</t>
        </is>
      </c>
      <c r="E9808" s="8" t="n">
        <v>46176</v>
      </c>
      <c r="F9808" t="inlineStr">
        <is>
          <t>Violations were cited in the following area(s).</t>
        </is>
      </c>
      <c r="G9808" t="inlineStr">
        <is>
          <t>04M</t>
        </is>
      </c>
      <c r="H9808" t="inlineStr">
        <is>
          <t>Live roaches in facility's food or non-food area.</t>
        </is>
      </c>
      <c r="I9808" t="inlineStr">
        <is>
          <t>Critical</t>
        </is>
      </c>
      <c r="J9808" t="n">
        <v>16</v>
      </c>
      <c r="L9808" s="9">
        <f>A9808&amp;"-"&amp;TEXT(E9808,"yyyymmdd")</f>
        <v/>
      </c>
    </row>
    <row r="9809">
      <c r="A9809" t="n">
        <v>50115613</v>
      </c>
      <c r="B9809" t="inlineStr">
        <is>
          <t>Brooklyn</t>
        </is>
      </c>
      <c r="C9809" t="inlineStr">
        <is>
          <t>11214</t>
        </is>
      </c>
      <c r="D9809" t="inlineStr">
        <is>
          <t>Japanese</t>
        </is>
      </c>
      <c r="E9809" s="8" t="n">
        <v>46176</v>
      </c>
      <c r="F9809" t="inlineStr">
        <is>
          <t>Violations were cited in the following area(s).</t>
        </is>
      </c>
      <c r="G9809" t="inlineStr">
        <is>
          <t>06D</t>
        </is>
      </c>
      <c r="H9809" t="inlineStr">
        <is>
          <t>Food contact surface not properly washed, rinsed and sanitized after each use and following any activity when contamination may have occurred.</t>
        </is>
      </c>
      <c r="I9809" t="inlineStr">
        <is>
          <t>Critical</t>
        </is>
      </c>
      <c r="J9809" t="n">
        <v>16</v>
      </c>
      <c r="L9809" s="9">
        <f>A9809&amp;"-"&amp;TEXT(E9809,"yyyymmdd")</f>
        <v/>
      </c>
    </row>
    <row r="9810">
      <c r="A9810" t="n">
        <v>50115613</v>
      </c>
      <c r="B9810" t="inlineStr">
        <is>
          <t>Brooklyn</t>
        </is>
      </c>
      <c r="C9810" t="inlineStr">
        <is>
          <t>11214</t>
        </is>
      </c>
      <c r="D9810" t="inlineStr">
        <is>
          <t>Japanese</t>
        </is>
      </c>
      <c r="E9810" s="8" t="n">
        <v>46176</v>
      </c>
      <c r="F9810" t="inlineStr">
        <is>
          <t>Violations were cited in the following area(s).</t>
        </is>
      </c>
      <c r="G9810" t="inlineStr">
        <is>
          <t>08A</t>
        </is>
      </c>
      <c r="H9810" t="inlineStr">
        <is>
          <t>Establishment is not free of harborage or conditions conducive to rodents, insects or other pests.</t>
        </is>
      </c>
      <c r="I9810" t="inlineStr">
        <is>
          <t>Not Critical</t>
        </is>
      </c>
      <c r="J9810" t="n">
        <v>16</v>
      </c>
      <c r="L9810" s="9">
        <f>A9810&amp;"-"&amp;TEXT(E9810,"yyyymmdd")</f>
        <v/>
      </c>
    </row>
    <row r="9811">
      <c r="A9811" t="n">
        <v>50115613</v>
      </c>
      <c r="B9811" t="inlineStr">
        <is>
          <t>Brooklyn</t>
        </is>
      </c>
      <c r="C9811" t="inlineStr">
        <is>
          <t>11214</t>
        </is>
      </c>
      <c r="D9811" t="inlineStr">
        <is>
          <t>Japanese</t>
        </is>
      </c>
      <c r="E9811" s="8" t="n">
        <v>46176</v>
      </c>
      <c r="F9811" t="inlineStr">
        <is>
          <t>Violations were cited in the following area(s).</t>
        </is>
      </c>
      <c r="G9811" t="inlineStr">
        <is>
          <t>10B</t>
        </is>
      </c>
      <c r="H9811" t="inlineStr">
        <is>
          <t>Anti-siphonage or back-flow prevention device not provided where required; equipment or floor not properly drained; sewage disposal system in disrepair or not functioning properly. Condensation or liquid waste improperly disposed of.</t>
        </is>
      </c>
      <c r="I9811" t="inlineStr">
        <is>
          <t>Not Critical</t>
        </is>
      </c>
      <c r="J9811" t="n">
        <v>16</v>
      </c>
      <c r="L9811" s="9">
        <f>A9811&amp;"-"&amp;TEXT(E9811,"yyyymmdd")</f>
        <v/>
      </c>
    </row>
    <row r="9812">
      <c r="A9812" t="n">
        <v>50116832</v>
      </c>
      <c r="B9812" t="inlineStr">
        <is>
          <t>Brooklyn</t>
        </is>
      </c>
      <c r="C9812" t="inlineStr">
        <is>
          <t>11238</t>
        </is>
      </c>
      <c r="D9812" t="inlineStr">
        <is>
          <t>Coffee/Tea</t>
        </is>
      </c>
      <c r="E9812" s="8" t="n">
        <v>46176</v>
      </c>
      <c r="F9812" t="inlineStr">
        <is>
          <t>Violations were cited in the following area(s).</t>
        </is>
      </c>
      <c r="G9812" t="inlineStr">
        <is>
          <t>06D</t>
        </is>
      </c>
      <c r="H9812" t="inlineStr">
        <is>
          <t>Food contact surface not properly washed, rinsed and sanitized after each use and following any activity when contamination may have occurred.</t>
        </is>
      </c>
      <c r="I9812" t="inlineStr">
        <is>
          <t>Critical</t>
        </is>
      </c>
      <c r="J9812" t="n">
        <v>9</v>
      </c>
      <c r="K9812" t="inlineStr">
        <is>
          <t>A</t>
        </is>
      </c>
      <c r="L9812" s="9">
        <f>A9812&amp;"-"&amp;TEXT(E9812,"yyyymmdd")</f>
        <v/>
      </c>
    </row>
    <row r="9813">
      <c r="A9813" t="n">
        <v>50116832</v>
      </c>
      <c r="B9813" t="inlineStr">
        <is>
          <t>Brooklyn</t>
        </is>
      </c>
      <c r="C9813" t="inlineStr">
        <is>
          <t>11238</t>
        </is>
      </c>
      <c r="D9813" t="inlineStr">
        <is>
          <t>Coffee/Tea</t>
        </is>
      </c>
      <c r="E9813" s="8" t="n">
        <v>46176</v>
      </c>
      <c r="F9813" t="inlineStr">
        <is>
          <t>Violations were cited in the following area(s).</t>
        </is>
      </c>
      <c r="G9813" t="inlineStr">
        <is>
          <t>10B</t>
        </is>
      </c>
      <c r="H9813" t="inlineStr">
        <is>
          <t>Anti-siphonage or back-flow prevention device not provided where required; equipment or floor not properly drained; sewage disposal system in disrepair or not functioning properly. Condensation or liquid waste improperly disposed of.</t>
        </is>
      </c>
      <c r="I9813" t="inlineStr">
        <is>
          <t>Not Critical</t>
        </is>
      </c>
      <c r="J9813" t="n">
        <v>9</v>
      </c>
      <c r="K9813" t="inlineStr">
        <is>
          <t>A</t>
        </is>
      </c>
      <c r="L9813" s="9">
        <f>A9813&amp;"-"&amp;TEXT(E9813,"yyyymmdd")</f>
        <v/>
      </c>
    </row>
    <row r="9814">
      <c r="A9814" t="n">
        <v>50116832</v>
      </c>
      <c r="B9814" t="inlineStr">
        <is>
          <t>Brooklyn</t>
        </is>
      </c>
      <c r="C9814" t="inlineStr">
        <is>
          <t>11238</t>
        </is>
      </c>
      <c r="D9814" t="inlineStr">
        <is>
          <t>Coffee/Tea</t>
        </is>
      </c>
      <c r="E9814" s="8" t="n">
        <v>46176</v>
      </c>
      <c r="F9814" t="inlineStr">
        <is>
          <t>Violations were cited in the following area(s).</t>
        </is>
      </c>
      <c r="G9814" t="inlineStr">
        <is>
          <t>10F</t>
        </is>
      </c>
      <c r="H9814" t="inlineStr">
        <is>
          <t>Non-food contact surface or equipment made of unacceptable material, not kept clean, or not properly sealed, raised, spaced or movable to allow accessibility for cleaning on all sides, above and underneath the unit.</t>
        </is>
      </c>
      <c r="I9814" t="inlineStr">
        <is>
          <t>Not Critical</t>
        </is>
      </c>
      <c r="J9814" t="n">
        <v>9</v>
      </c>
      <c r="K9814" t="inlineStr">
        <is>
          <t>A</t>
        </is>
      </c>
      <c r="L9814" s="9">
        <f>A9814&amp;"-"&amp;TEXT(E9814,"yyyymmdd")</f>
        <v/>
      </c>
    </row>
    <row r="9815">
      <c r="A9815" t="n">
        <v>50118688</v>
      </c>
      <c r="B9815" t="inlineStr">
        <is>
          <t>Brooklyn</t>
        </is>
      </c>
      <c r="C9815" t="inlineStr">
        <is>
          <t>11209</t>
        </is>
      </c>
      <c r="D9815" t="inlineStr">
        <is>
          <t>Chinese</t>
        </is>
      </c>
      <c r="E9815" s="8" t="n">
        <v>46176</v>
      </c>
      <c r="F9815" t="inlineStr">
        <is>
          <t>Violations were cited in the following area(s).</t>
        </is>
      </c>
      <c r="G9815" t="inlineStr">
        <is>
          <t>02B</t>
        </is>
      </c>
      <c r="H9815" t="inlineStr">
        <is>
          <t>Hot TCS food item not held at or above 140 °F.</t>
        </is>
      </c>
      <c r="I9815" t="inlineStr">
        <is>
          <t>Critical</t>
        </is>
      </c>
      <c r="J9815" t="n">
        <v>32</v>
      </c>
      <c r="L9815" s="9">
        <f>A9815&amp;"-"&amp;TEXT(E9815,"yyyymmdd")</f>
        <v/>
      </c>
    </row>
    <row r="9816">
      <c r="A9816" t="n">
        <v>50118688</v>
      </c>
      <c r="B9816" t="inlineStr">
        <is>
          <t>Brooklyn</t>
        </is>
      </c>
      <c r="C9816" t="inlineStr">
        <is>
          <t>11209</t>
        </is>
      </c>
      <c r="D9816" t="inlineStr">
        <is>
          <t>Chinese</t>
        </is>
      </c>
      <c r="E9816" s="8" t="n">
        <v>46176</v>
      </c>
      <c r="F9816" t="inlineStr">
        <is>
          <t>Violations were cited in the following area(s).</t>
        </is>
      </c>
      <c r="G9816" t="inlineStr">
        <is>
          <t>02G</t>
        </is>
      </c>
      <c r="H9816" t="inlineStr">
        <is>
          <t>Cold TCS food item held above 41 °F; smoked or processed fish held above 38 °F; intact raw eggs held above 45 °F; or reduced oxygen packaged (ROP) TCS foods held above required temperatures except during active necessary preparation.</t>
        </is>
      </c>
      <c r="I9816" t="inlineStr">
        <is>
          <t>Critical</t>
        </is>
      </c>
      <c r="J9816" t="n">
        <v>32</v>
      </c>
      <c r="L9816" s="9">
        <f>A9816&amp;"-"&amp;TEXT(E9816,"yyyymmdd")</f>
        <v/>
      </c>
    </row>
    <row r="9817">
      <c r="A9817" t="n">
        <v>50118688</v>
      </c>
      <c r="B9817" t="inlineStr">
        <is>
          <t>Brooklyn</t>
        </is>
      </c>
      <c r="C9817" t="inlineStr">
        <is>
          <t>11209</t>
        </is>
      </c>
      <c r="D9817" t="inlineStr">
        <is>
          <t>Chinese</t>
        </is>
      </c>
      <c r="E9817" s="8" t="n">
        <v>46176</v>
      </c>
      <c r="F9817" t="inlineStr">
        <is>
          <t>Violations were cited in the following area(s).</t>
        </is>
      </c>
      <c r="G9817" t="inlineStr">
        <is>
          <t>04L</t>
        </is>
      </c>
      <c r="H9817" t="inlineStr">
        <is>
          <t>Evidence of mice or live mice in establishment's food or non-food areas.</t>
        </is>
      </c>
      <c r="I9817" t="inlineStr">
        <is>
          <t>Critical</t>
        </is>
      </c>
      <c r="J9817" t="n">
        <v>32</v>
      </c>
      <c r="L9817" s="9">
        <f>A9817&amp;"-"&amp;TEXT(E9817,"yyyymmdd")</f>
        <v/>
      </c>
    </row>
    <row r="9818">
      <c r="A9818" t="n">
        <v>50118688</v>
      </c>
      <c r="B9818" t="inlineStr">
        <is>
          <t>Brooklyn</t>
        </is>
      </c>
      <c r="C9818" t="inlineStr">
        <is>
          <t>11209</t>
        </is>
      </c>
      <c r="D9818" t="inlineStr">
        <is>
          <t>Chinese</t>
        </is>
      </c>
      <c r="E9818" s="8" t="n">
        <v>46176</v>
      </c>
      <c r="F9818" t="inlineStr">
        <is>
          <t>Violations were cited in the following area(s).</t>
        </is>
      </c>
      <c r="G9818" t="inlineStr">
        <is>
          <t>06D</t>
        </is>
      </c>
      <c r="H9818" t="inlineStr">
        <is>
          <t>Food contact surface not properly washed, rinsed and sanitized after each use and following any activity when contamination may have occurred.</t>
        </is>
      </c>
      <c r="I9818" t="inlineStr">
        <is>
          <t>Critical</t>
        </is>
      </c>
      <c r="J9818" t="n">
        <v>32</v>
      </c>
      <c r="L9818" s="9">
        <f>A9818&amp;"-"&amp;TEXT(E9818,"yyyymmdd")</f>
        <v/>
      </c>
    </row>
    <row r="9819">
      <c r="A9819" t="n">
        <v>50118688</v>
      </c>
      <c r="B9819" t="inlineStr">
        <is>
          <t>Brooklyn</t>
        </is>
      </c>
      <c r="C9819" t="inlineStr">
        <is>
          <t>11209</t>
        </is>
      </c>
      <c r="D9819" t="inlineStr">
        <is>
          <t>Chinese</t>
        </is>
      </c>
      <c r="E9819" s="8" t="n">
        <v>46176</v>
      </c>
      <c r="F9819" t="inlineStr">
        <is>
          <t>Violations were cited in the following area(s).</t>
        </is>
      </c>
      <c r="G9819" t="inlineStr">
        <is>
          <t>08A</t>
        </is>
      </c>
      <c r="H9819" t="inlineStr">
        <is>
          <t>Establishment is not free of harborage or conditions conducive to rodents, insects or other pests.</t>
        </is>
      </c>
      <c r="I9819" t="inlineStr">
        <is>
          <t>Not Critical</t>
        </is>
      </c>
      <c r="J9819" t="n">
        <v>32</v>
      </c>
      <c r="L9819" s="9">
        <f>A9819&amp;"-"&amp;TEXT(E9819,"yyyymmdd")</f>
        <v/>
      </c>
    </row>
    <row r="9820">
      <c r="A9820" t="n">
        <v>50119829</v>
      </c>
      <c r="B9820" t="inlineStr">
        <is>
          <t>Manhattan</t>
        </is>
      </c>
      <c r="C9820" t="inlineStr">
        <is>
          <t>10011</t>
        </is>
      </c>
      <c r="D9820" t="inlineStr">
        <is>
          <t>Spanish</t>
        </is>
      </c>
      <c r="E9820" s="8" t="n">
        <v>46176</v>
      </c>
      <c r="F9820" t="inlineStr">
        <is>
          <t>Violations were cited in the following area(s).</t>
        </is>
      </c>
      <c r="G9820" t="inlineStr">
        <is>
          <t>06A</t>
        </is>
      </c>
      <c r="H9820" t="inlineStr">
        <is>
          <t>Personal cleanliness is inadequate. Outer garment soiled with possible contaminant. Effective hair restraint not worn where required. Jewelry worn on hands or arms. Fingernail polish worn or fingernails not kept clean and trimmed.</t>
        </is>
      </c>
      <c r="I9820" t="inlineStr">
        <is>
          <t>Critical</t>
        </is>
      </c>
      <c r="J9820" t="n">
        <v>13</v>
      </c>
      <c r="K9820" t="inlineStr">
        <is>
          <t>A</t>
        </is>
      </c>
      <c r="L9820" s="9">
        <f>A9820&amp;"-"&amp;TEXT(E9820,"yyyymmdd")</f>
        <v/>
      </c>
    </row>
    <row r="9821">
      <c r="A9821" t="n">
        <v>50119829</v>
      </c>
      <c r="B9821" t="inlineStr">
        <is>
          <t>Manhattan</t>
        </is>
      </c>
      <c r="C9821" t="inlineStr">
        <is>
          <t>10011</t>
        </is>
      </c>
      <c r="D9821" t="inlineStr">
        <is>
          <t>Spanish</t>
        </is>
      </c>
      <c r="E9821" s="8" t="n">
        <v>46176</v>
      </c>
      <c r="F9821" t="inlineStr">
        <is>
          <t>Violations were cited in the following area(s).</t>
        </is>
      </c>
      <c r="G9821" t="inlineStr">
        <is>
          <t>06D</t>
        </is>
      </c>
      <c r="H9821" t="inlineStr">
        <is>
          <t>Food contact surface not properly washed, rinsed and sanitized after each use and following any activity when contamination may have occurred.</t>
        </is>
      </c>
      <c r="I9821" t="inlineStr">
        <is>
          <t>Critical</t>
        </is>
      </c>
      <c r="J9821" t="n">
        <v>13</v>
      </c>
      <c r="K9821" t="inlineStr">
        <is>
          <t>A</t>
        </is>
      </c>
      <c r="L9821" s="9">
        <f>A9821&amp;"-"&amp;TEXT(E9821,"yyyymmdd")</f>
        <v/>
      </c>
    </row>
    <row r="9822">
      <c r="A9822" t="n">
        <v>50119829</v>
      </c>
      <c r="B9822" t="inlineStr">
        <is>
          <t>Manhattan</t>
        </is>
      </c>
      <c r="C9822" t="inlineStr">
        <is>
          <t>10011</t>
        </is>
      </c>
      <c r="D9822" t="inlineStr">
        <is>
          <t>Spanish</t>
        </is>
      </c>
      <c r="E9822" s="8" t="n">
        <v>46176</v>
      </c>
      <c r="F9822" t="inlineStr">
        <is>
          <t>Violations were cited in the following area(s).</t>
        </is>
      </c>
      <c r="G9822" t="inlineStr">
        <is>
          <t>10F</t>
        </is>
      </c>
      <c r="H9822" t="inlineStr">
        <is>
          <t>Non-food contact surface or equipment made of unacceptable material, not kept clean, or not properly sealed, raised, spaced or movable to allow accessibility for cleaning on all sides, above and underneath the unit.</t>
        </is>
      </c>
      <c r="I9822" t="inlineStr">
        <is>
          <t>Not Critical</t>
        </is>
      </c>
      <c r="J9822" t="n">
        <v>13</v>
      </c>
      <c r="K9822" t="inlineStr">
        <is>
          <t>A</t>
        </is>
      </c>
      <c r="L9822" s="9">
        <f>A9822&amp;"-"&amp;TEXT(E9822,"yyyymmdd")</f>
        <v/>
      </c>
    </row>
    <row r="9823">
      <c r="A9823" t="n">
        <v>50124034</v>
      </c>
      <c r="B9823" t="inlineStr">
        <is>
          <t>Manhattan</t>
        </is>
      </c>
      <c r="C9823" t="inlineStr">
        <is>
          <t>10011</t>
        </is>
      </c>
      <c r="D9823" t="inlineStr">
        <is>
          <t>Coffee/Tea</t>
        </is>
      </c>
      <c r="E9823" s="8" t="n">
        <v>46176</v>
      </c>
      <c r="F9823" t="inlineStr">
        <is>
          <t>Violations were cited in the following area(s).</t>
        </is>
      </c>
      <c r="G9823" t="inlineStr">
        <is>
          <t>04L</t>
        </is>
      </c>
      <c r="H9823" t="inlineStr">
        <is>
          <t>Evidence of mice or live mice in establishment's food or non-food areas.</t>
        </is>
      </c>
      <c r="I9823" t="inlineStr">
        <is>
          <t>Critical</t>
        </is>
      </c>
      <c r="J9823" t="n">
        <v>24</v>
      </c>
      <c r="L9823" s="9">
        <f>A9823&amp;"-"&amp;TEXT(E9823,"yyyymmdd")</f>
        <v/>
      </c>
    </row>
    <row r="9824">
      <c r="A9824" t="n">
        <v>50124034</v>
      </c>
      <c r="B9824" t="inlineStr">
        <is>
          <t>Manhattan</t>
        </is>
      </c>
      <c r="C9824" t="inlineStr">
        <is>
          <t>10011</t>
        </is>
      </c>
      <c r="D9824" t="inlineStr">
        <is>
          <t>Coffee/Tea</t>
        </is>
      </c>
      <c r="E9824" s="8" t="n">
        <v>46176</v>
      </c>
      <c r="F9824" t="inlineStr">
        <is>
          <t>Violations were cited in the following area(s).</t>
        </is>
      </c>
      <c r="G9824" t="inlineStr">
        <is>
          <t>04N</t>
        </is>
      </c>
      <c r="H9824" t="inlineStr">
        <is>
          <t>Filth flies or food/refuse/sewage associated with (FRSA) flies or other nuisance pests in establishment’s food and/or non-food areas. FRSA flies include house flies, blow flies, bottle flies, flesh flies, drain flies, Phorid flies and fruit flies.</t>
        </is>
      </c>
      <c r="I9824" t="inlineStr">
        <is>
          <t>Critical</t>
        </is>
      </c>
      <c r="J9824" t="n">
        <v>24</v>
      </c>
      <c r="L9824" s="9">
        <f>A9824&amp;"-"&amp;TEXT(E9824,"yyyymmdd")</f>
        <v/>
      </c>
    </row>
    <row r="9825">
      <c r="A9825" t="n">
        <v>50124034</v>
      </c>
      <c r="B9825" t="inlineStr">
        <is>
          <t>Manhattan</t>
        </is>
      </c>
      <c r="C9825" t="inlineStr">
        <is>
          <t>10011</t>
        </is>
      </c>
      <c r="D9825" t="inlineStr">
        <is>
          <t>Coffee/Tea</t>
        </is>
      </c>
      <c r="E9825" s="8" t="n">
        <v>46176</v>
      </c>
      <c r="F9825" t="inlineStr">
        <is>
          <t>Violations were cited in the following area(s).</t>
        </is>
      </c>
      <c r="G9825" t="inlineStr">
        <is>
          <t>06F</t>
        </is>
      </c>
      <c r="H9825" t="inlineStr">
        <is>
          <t>Wiping cloths not stored clean and dry, or in a sanitizing solution, between uses.</t>
        </is>
      </c>
      <c r="I9825" t="inlineStr">
        <is>
          <t>Critical</t>
        </is>
      </c>
      <c r="J9825" t="n">
        <v>24</v>
      </c>
      <c r="L9825" s="9">
        <f>A9825&amp;"-"&amp;TEXT(E9825,"yyyymmdd")</f>
        <v/>
      </c>
    </row>
    <row r="9826">
      <c r="A9826" t="n">
        <v>50124034</v>
      </c>
      <c r="B9826" t="inlineStr">
        <is>
          <t>Manhattan</t>
        </is>
      </c>
      <c r="C9826" t="inlineStr">
        <is>
          <t>10011</t>
        </is>
      </c>
      <c r="D9826" t="inlineStr">
        <is>
          <t>Coffee/Tea</t>
        </is>
      </c>
      <c r="E9826" s="8" t="n">
        <v>46176</v>
      </c>
      <c r="F9826" t="inlineStr">
        <is>
          <t>Violations were cited in the following area(s).</t>
        </is>
      </c>
      <c r="G9826" t="inlineStr">
        <is>
          <t>08A</t>
        </is>
      </c>
      <c r="H9826" t="inlineStr">
        <is>
          <t>Establishment is not free of harborage or conditions conducive to rodents, insects or other pests.</t>
        </is>
      </c>
      <c r="I9826" t="inlineStr">
        <is>
          <t>Not Critical</t>
        </is>
      </c>
      <c r="J9826" t="n">
        <v>24</v>
      </c>
      <c r="L9826" s="9">
        <f>A9826&amp;"-"&amp;TEXT(E9826,"yyyymmdd")</f>
        <v/>
      </c>
    </row>
    <row r="9827">
      <c r="A9827" t="n">
        <v>50124034</v>
      </c>
      <c r="B9827" t="inlineStr">
        <is>
          <t>Manhattan</t>
        </is>
      </c>
      <c r="C9827" t="inlineStr">
        <is>
          <t>10011</t>
        </is>
      </c>
      <c r="D9827" t="inlineStr">
        <is>
          <t>Coffee/Tea</t>
        </is>
      </c>
      <c r="E9827" s="8" t="n">
        <v>46176</v>
      </c>
      <c r="F9827" t="inlineStr">
        <is>
          <t>Violations were cited in the following area(s).</t>
        </is>
      </c>
      <c r="G9827" t="inlineStr">
        <is>
          <t>10F</t>
        </is>
      </c>
      <c r="H9827" t="inlineStr">
        <is>
          <t>Non-food contact surface or equipment made of unacceptable material, not kept clean, or not properly sealed, raised, spaced or movable to allow accessibility for cleaning on all sides, above and underneath the unit.</t>
        </is>
      </c>
      <c r="I9827" t="inlineStr">
        <is>
          <t>Not Critical</t>
        </is>
      </c>
      <c r="J9827" t="n">
        <v>24</v>
      </c>
      <c r="L9827" s="9">
        <f>A9827&amp;"-"&amp;TEXT(E9827,"yyyymmdd")</f>
        <v/>
      </c>
    </row>
    <row r="9828">
      <c r="A9828" t="n">
        <v>50124034</v>
      </c>
      <c r="B9828" t="inlineStr">
        <is>
          <t>Manhattan</t>
        </is>
      </c>
      <c r="C9828" t="inlineStr">
        <is>
          <t>10011</t>
        </is>
      </c>
      <c r="D9828" t="inlineStr">
        <is>
          <t>Coffee/Tea</t>
        </is>
      </c>
      <c r="E9828" s="8" t="n">
        <v>46176</v>
      </c>
      <c r="F9828" t="inlineStr">
        <is>
          <t>Violations were cited in the following area(s).</t>
        </is>
      </c>
      <c r="G9828" t="inlineStr">
        <is>
          <t>10G</t>
        </is>
      </c>
      <c r="H9828" t="inlineStr">
        <is>
          <t>Dishwashing and ware washing: Cleaning and sanitizing of tableware, including dishes, utensils, and equipment deficient.</t>
        </is>
      </c>
      <c r="I9828" t="inlineStr">
        <is>
          <t>Not Critical</t>
        </is>
      </c>
      <c r="J9828" t="n">
        <v>24</v>
      </c>
      <c r="L9828" s="9">
        <f>A9828&amp;"-"&amp;TEXT(E9828,"yyyymmdd")</f>
        <v/>
      </c>
    </row>
    <row r="9829">
      <c r="A9829" t="n">
        <v>50125059</v>
      </c>
      <c r="B9829" t="inlineStr">
        <is>
          <t>Manhattan</t>
        </is>
      </c>
      <c r="C9829" t="inlineStr">
        <is>
          <t>10044</t>
        </is>
      </c>
      <c r="D9829" t="inlineStr">
        <is>
          <t>Mediterranean</t>
        </is>
      </c>
      <c r="E9829" s="8" t="n">
        <v>46176</v>
      </c>
      <c r="F9829" t="inlineStr">
        <is>
          <t>Violations were cited in the following area(s).</t>
        </is>
      </c>
      <c r="G9829" t="inlineStr">
        <is>
          <t>06E</t>
        </is>
      </c>
      <c r="H9829" t="inlineStr">
        <is>
          <t>Sanitized equipment or utensil, including in-use food dispensing utensil, improperly used or stored.</t>
        </is>
      </c>
      <c r="I9829" t="inlineStr">
        <is>
          <t>Critical</t>
        </is>
      </c>
      <c r="J9829" t="n">
        <v>5</v>
      </c>
      <c r="K9829" t="inlineStr">
        <is>
          <t>A</t>
        </is>
      </c>
      <c r="L9829" s="9">
        <f>A9829&amp;"-"&amp;TEXT(E9829,"yyyymmdd")</f>
        <v/>
      </c>
    </row>
    <row r="9830">
      <c r="A9830" t="n">
        <v>50126601</v>
      </c>
      <c r="B9830" t="inlineStr">
        <is>
          <t>Brooklyn</t>
        </is>
      </c>
      <c r="C9830" t="inlineStr">
        <is>
          <t>11231</t>
        </is>
      </c>
      <c r="D9830" t="inlineStr">
        <is>
          <t>Bakery Products/Desserts</t>
        </is>
      </c>
      <c r="E9830" s="8" t="n">
        <v>46176</v>
      </c>
      <c r="F9830" t="inlineStr">
        <is>
          <t>Violations were cited in the following area(s).</t>
        </is>
      </c>
      <c r="G9830" t="inlineStr">
        <is>
          <t>02G</t>
        </is>
      </c>
      <c r="H9830" t="inlineStr">
        <is>
          <t>Cold TCS food item held above 41 °F; smoked or processed fish held above 38 °F; intact raw eggs held above 45 °F; or reduced oxygen packaged (ROP) TCS foods held above required temperatures except during active necessary preparation.</t>
        </is>
      </c>
      <c r="I9830" t="inlineStr">
        <is>
          <t>Critical</t>
        </is>
      </c>
      <c r="J9830" t="n">
        <v>23</v>
      </c>
      <c r="L9830" s="9">
        <f>A9830&amp;"-"&amp;TEXT(E9830,"yyyymmdd")</f>
        <v/>
      </c>
    </row>
    <row r="9831">
      <c r="A9831" t="n">
        <v>50126601</v>
      </c>
      <c r="B9831" t="inlineStr">
        <is>
          <t>Brooklyn</t>
        </is>
      </c>
      <c r="C9831" t="inlineStr">
        <is>
          <t>11231</t>
        </is>
      </c>
      <c r="D9831" t="inlineStr">
        <is>
          <t>Bakery Products/Desserts</t>
        </is>
      </c>
      <c r="E9831" s="8" t="n">
        <v>46176</v>
      </c>
      <c r="F9831" t="inlineStr">
        <is>
          <t>Violations were cited in the following area(s).</t>
        </is>
      </c>
      <c r="G9831" t="inlineStr">
        <is>
          <t>04K</t>
        </is>
      </c>
      <c r="H9831" t="inlineStr">
        <is>
          <t>Evidence of rats or live rats in establishment's food or non-food areas.</t>
        </is>
      </c>
      <c r="I9831" t="inlineStr">
        <is>
          <t>Critical</t>
        </is>
      </c>
      <c r="J9831" t="n">
        <v>23</v>
      </c>
      <c r="L9831" s="9">
        <f>A9831&amp;"-"&amp;TEXT(E9831,"yyyymmdd")</f>
        <v/>
      </c>
    </row>
    <row r="9832">
      <c r="A9832" t="n">
        <v>50126601</v>
      </c>
      <c r="B9832" t="inlineStr">
        <is>
          <t>Brooklyn</t>
        </is>
      </c>
      <c r="C9832" t="inlineStr">
        <is>
          <t>11231</t>
        </is>
      </c>
      <c r="D9832" t="inlineStr">
        <is>
          <t>Bakery Products/Desserts</t>
        </is>
      </c>
      <c r="E9832" s="8" t="n">
        <v>46176</v>
      </c>
      <c r="F9832" t="inlineStr">
        <is>
          <t>Violations were cited in the following area(s).</t>
        </is>
      </c>
      <c r="G9832" t="inlineStr">
        <is>
          <t>04L</t>
        </is>
      </c>
      <c r="H9832" t="inlineStr">
        <is>
          <t>Evidence of mice or live mice in establishment's food or non-food areas.</t>
        </is>
      </c>
      <c r="I9832" t="inlineStr">
        <is>
          <t>Critical</t>
        </is>
      </c>
      <c r="J9832" t="n">
        <v>23</v>
      </c>
      <c r="L9832" s="9">
        <f>A9832&amp;"-"&amp;TEXT(E9832,"yyyymmdd")</f>
        <v/>
      </c>
    </row>
    <row r="9833">
      <c r="A9833" t="n">
        <v>50126601</v>
      </c>
      <c r="B9833" t="inlineStr">
        <is>
          <t>Brooklyn</t>
        </is>
      </c>
      <c r="C9833" t="inlineStr">
        <is>
          <t>11231</t>
        </is>
      </c>
      <c r="D9833" t="inlineStr">
        <is>
          <t>Bakery Products/Desserts</t>
        </is>
      </c>
      <c r="E9833" s="8" t="n">
        <v>46176</v>
      </c>
      <c r="F9833" t="inlineStr">
        <is>
          <t>Violations were cited in the following area(s).</t>
        </is>
      </c>
      <c r="G9833" t="inlineStr">
        <is>
          <t>06C</t>
        </is>
      </c>
      <c r="H983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833" t="inlineStr">
        <is>
          <t>Critical</t>
        </is>
      </c>
      <c r="J9833" t="n">
        <v>23</v>
      </c>
      <c r="L9833" s="9">
        <f>A9833&amp;"-"&amp;TEXT(E9833,"yyyymmdd")</f>
        <v/>
      </c>
    </row>
    <row r="9834">
      <c r="A9834" t="n">
        <v>50126601</v>
      </c>
      <c r="B9834" t="inlineStr">
        <is>
          <t>Brooklyn</t>
        </is>
      </c>
      <c r="C9834" t="inlineStr">
        <is>
          <t>11231</t>
        </is>
      </c>
      <c r="D9834" t="inlineStr">
        <is>
          <t>Bakery Products/Desserts</t>
        </is>
      </c>
      <c r="E9834" s="8" t="n">
        <v>46176</v>
      </c>
      <c r="F9834" t="inlineStr">
        <is>
          <t>Violations were cited in the following area(s).</t>
        </is>
      </c>
      <c r="G9834" t="inlineStr">
        <is>
          <t>08A</t>
        </is>
      </c>
      <c r="H9834" t="inlineStr">
        <is>
          <t>Establishment is not free of harborage or conditions conducive to rodents, insects or other pests.</t>
        </is>
      </c>
      <c r="I9834" t="inlineStr">
        <is>
          <t>Not Critical</t>
        </is>
      </c>
      <c r="J9834" t="n">
        <v>23</v>
      </c>
      <c r="L9834" s="9">
        <f>A9834&amp;"-"&amp;TEXT(E9834,"yyyymmdd")</f>
        <v/>
      </c>
    </row>
    <row r="9835">
      <c r="A9835" t="n">
        <v>50126601</v>
      </c>
      <c r="B9835" t="inlineStr">
        <is>
          <t>Brooklyn</t>
        </is>
      </c>
      <c r="C9835" t="inlineStr">
        <is>
          <t>11231</t>
        </is>
      </c>
      <c r="D9835" t="inlineStr">
        <is>
          <t>Bakery Products/Desserts</t>
        </is>
      </c>
      <c r="E9835" s="8" t="n">
        <v>46176</v>
      </c>
      <c r="F9835" t="inlineStr">
        <is>
          <t>Violations were cited in the following area(s).</t>
        </is>
      </c>
      <c r="G9835" t="inlineStr">
        <is>
          <t>10F</t>
        </is>
      </c>
      <c r="H9835" t="inlineStr">
        <is>
          <t>Non-food contact surface or equipment made of unacceptable material, not kept clean, or not properly sealed, raised, spaced or movable to allow accessibility for cleaning on all sides, above and underneath the unit.</t>
        </is>
      </c>
      <c r="I9835" t="inlineStr">
        <is>
          <t>Not Critical</t>
        </is>
      </c>
      <c r="J9835" t="n">
        <v>23</v>
      </c>
      <c r="L9835" s="9">
        <f>A9835&amp;"-"&amp;TEXT(E9835,"yyyymmdd")</f>
        <v/>
      </c>
    </row>
    <row r="9836">
      <c r="A9836" t="n">
        <v>50131503</v>
      </c>
      <c r="B9836" t="inlineStr">
        <is>
          <t>Manhattan</t>
        </is>
      </c>
      <c r="C9836" t="inlineStr">
        <is>
          <t>10002</t>
        </is>
      </c>
      <c r="D9836" t="inlineStr">
        <is>
          <t>Chinese</t>
        </is>
      </c>
      <c r="E9836" s="8" t="n">
        <v>46176</v>
      </c>
      <c r="F9836" t="inlineStr">
        <is>
          <t>Violations were cited in the following area(s).</t>
        </is>
      </c>
      <c r="G9836" t="inlineStr">
        <is>
          <t>04P</t>
        </is>
      </c>
      <c r="H9836" t="inlineStr">
        <is>
          <t>Food containing a prohibited substance held, kept, offered, prepared, processed, packaged, or served.</t>
        </is>
      </c>
      <c r="I9836" t="inlineStr">
        <is>
          <t>Critical</t>
        </is>
      </c>
      <c r="J9836" t="n">
        <v>13</v>
      </c>
      <c r="K9836" t="inlineStr">
        <is>
          <t>A</t>
        </is>
      </c>
      <c r="L9836" s="9">
        <f>A9836&amp;"-"&amp;TEXT(E9836,"yyyymmdd")</f>
        <v/>
      </c>
    </row>
    <row r="9837">
      <c r="A9837" t="n">
        <v>50131503</v>
      </c>
      <c r="B9837" t="inlineStr">
        <is>
          <t>Manhattan</t>
        </is>
      </c>
      <c r="C9837" t="inlineStr">
        <is>
          <t>10002</t>
        </is>
      </c>
      <c r="D9837" t="inlineStr">
        <is>
          <t>Chinese</t>
        </is>
      </c>
      <c r="E9837" s="8" t="n">
        <v>46176</v>
      </c>
      <c r="F9837" t="inlineStr">
        <is>
          <t>Violations were cited in the following area(s).</t>
        </is>
      </c>
      <c r="G9837" t="inlineStr">
        <is>
          <t>09C</t>
        </is>
      </c>
      <c r="H9837" t="inlineStr">
        <is>
          <t>Design, construction, materials used or maintenance of food contact surface improper. Surface not easily cleanable, sanitized and maintained.</t>
        </is>
      </c>
      <c r="I9837" t="inlineStr">
        <is>
          <t>Not Critical</t>
        </is>
      </c>
      <c r="J9837" t="n">
        <v>13</v>
      </c>
      <c r="K9837" t="inlineStr">
        <is>
          <t>A</t>
        </is>
      </c>
      <c r="L9837" s="9">
        <f>A9837&amp;"-"&amp;TEXT(E9837,"yyyymmdd")</f>
        <v/>
      </c>
    </row>
    <row r="9838">
      <c r="A9838" t="n">
        <v>50133580</v>
      </c>
      <c r="B9838" t="inlineStr">
        <is>
          <t>Brooklyn</t>
        </is>
      </c>
      <c r="C9838" t="inlineStr">
        <is>
          <t>11213</t>
        </is>
      </c>
      <c r="D9838" t="inlineStr">
        <is>
          <t>American</t>
        </is>
      </c>
      <c r="E9838" s="8" t="n">
        <v>46176</v>
      </c>
      <c r="F9838" t="inlineStr">
        <is>
          <t>Violations were cited in the following area(s).</t>
        </is>
      </c>
      <c r="G9838" t="inlineStr">
        <is>
          <t>04N</t>
        </is>
      </c>
      <c r="H9838" t="inlineStr">
        <is>
          <t>Filth flies or food/refuse/sewage associated with (FRSA) flies or other nuisance pests in establishment’s food and/or non-food areas. FRSA flies include house flies, blow flies, bottle flies, flesh flies, drain flies, Phorid flies and fruit flies.</t>
        </is>
      </c>
      <c r="I9838" t="inlineStr">
        <is>
          <t>Critical</t>
        </is>
      </c>
      <c r="J9838" t="n">
        <v>13</v>
      </c>
      <c r="K9838" t="inlineStr">
        <is>
          <t>A</t>
        </is>
      </c>
      <c r="L9838" s="9">
        <f>A9838&amp;"-"&amp;TEXT(E9838,"yyyymmdd")</f>
        <v/>
      </c>
    </row>
    <row r="9839">
      <c r="A9839" t="n">
        <v>50133580</v>
      </c>
      <c r="B9839" t="inlineStr">
        <is>
          <t>Brooklyn</t>
        </is>
      </c>
      <c r="C9839" t="inlineStr">
        <is>
          <t>11213</t>
        </is>
      </c>
      <c r="D9839" t="inlineStr">
        <is>
          <t>American</t>
        </is>
      </c>
      <c r="E9839" s="8" t="n">
        <v>46176</v>
      </c>
      <c r="F9839" t="inlineStr">
        <is>
          <t>Violations were cited in the following area(s).</t>
        </is>
      </c>
      <c r="G9839" t="inlineStr">
        <is>
          <t>08A</t>
        </is>
      </c>
      <c r="H9839" t="inlineStr">
        <is>
          <t>Establishment is not free of harborage or conditions conducive to rodents, insects or other pests.</t>
        </is>
      </c>
      <c r="I9839" t="inlineStr">
        <is>
          <t>Not Critical</t>
        </is>
      </c>
      <c r="J9839" t="n">
        <v>13</v>
      </c>
      <c r="K9839" t="inlineStr">
        <is>
          <t>A</t>
        </is>
      </c>
      <c r="L9839" s="9">
        <f>A9839&amp;"-"&amp;TEXT(E9839,"yyyymmdd")</f>
        <v/>
      </c>
    </row>
    <row r="9840">
      <c r="A9840" t="n">
        <v>50133580</v>
      </c>
      <c r="B9840" t="inlineStr">
        <is>
          <t>Brooklyn</t>
        </is>
      </c>
      <c r="C9840" t="inlineStr">
        <is>
          <t>11213</t>
        </is>
      </c>
      <c r="D9840" t="inlineStr">
        <is>
          <t>American</t>
        </is>
      </c>
      <c r="E9840" s="8" t="n">
        <v>46176</v>
      </c>
      <c r="F9840" t="inlineStr">
        <is>
          <t>Violations were cited in the following area(s).</t>
        </is>
      </c>
      <c r="G9840" t="inlineStr">
        <is>
          <t>10F</t>
        </is>
      </c>
      <c r="H9840" t="inlineStr">
        <is>
          <t>Non-food contact surface or equipment made of unacceptable material, not kept clean, or not properly sealed, raised, spaced or movable to allow accessibility for cleaning on all sides, above and underneath the unit.</t>
        </is>
      </c>
      <c r="I9840" t="inlineStr">
        <is>
          <t>Not Critical</t>
        </is>
      </c>
      <c r="J9840" t="n">
        <v>13</v>
      </c>
      <c r="K9840" t="inlineStr">
        <is>
          <t>A</t>
        </is>
      </c>
      <c r="L9840" s="9">
        <f>A9840&amp;"-"&amp;TEXT(E9840,"yyyymmdd")</f>
        <v/>
      </c>
    </row>
    <row r="9841">
      <c r="A9841" t="n">
        <v>50139385</v>
      </c>
      <c r="B9841" t="inlineStr">
        <is>
          <t>Manhattan</t>
        </is>
      </c>
      <c r="C9841" t="inlineStr">
        <is>
          <t>10011</t>
        </is>
      </c>
      <c r="D9841" t="inlineStr">
        <is>
          <t>American</t>
        </is>
      </c>
      <c r="E9841" s="8" t="n">
        <v>46176</v>
      </c>
      <c r="F9841" t="inlineStr">
        <is>
          <t>Violations were cited in the following area(s).</t>
        </is>
      </c>
      <c r="G9841" t="inlineStr">
        <is>
          <t>05D</t>
        </is>
      </c>
      <c r="H984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841" t="inlineStr">
        <is>
          <t>Critical</t>
        </is>
      </c>
      <c r="J9841" t="n">
        <v>23</v>
      </c>
      <c r="L9841" s="9">
        <f>A9841&amp;"-"&amp;TEXT(E9841,"yyyymmdd")</f>
        <v/>
      </c>
    </row>
    <row r="9842">
      <c r="A9842" t="n">
        <v>50139385</v>
      </c>
      <c r="B9842" t="inlineStr">
        <is>
          <t>Manhattan</t>
        </is>
      </c>
      <c r="C9842" t="inlineStr">
        <is>
          <t>10011</t>
        </is>
      </c>
      <c r="D9842" t="inlineStr">
        <is>
          <t>American</t>
        </is>
      </c>
      <c r="E9842" s="8" t="n">
        <v>46176</v>
      </c>
      <c r="F9842" t="inlineStr">
        <is>
          <t>Violations were cited in the following area(s).</t>
        </is>
      </c>
      <c r="G9842" t="inlineStr">
        <is>
          <t>06C</t>
        </is>
      </c>
      <c r="H98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842" t="inlineStr">
        <is>
          <t>Critical</t>
        </is>
      </c>
      <c r="J9842" t="n">
        <v>23</v>
      </c>
      <c r="L9842" s="9">
        <f>A9842&amp;"-"&amp;TEXT(E9842,"yyyymmdd")</f>
        <v/>
      </c>
    </row>
    <row r="9843">
      <c r="A9843" t="n">
        <v>50139385</v>
      </c>
      <c r="B9843" t="inlineStr">
        <is>
          <t>Manhattan</t>
        </is>
      </c>
      <c r="C9843" t="inlineStr">
        <is>
          <t>10011</t>
        </is>
      </c>
      <c r="D9843" t="inlineStr">
        <is>
          <t>American</t>
        </is>
      </c>
      <c r="E9843" s="8" t="n">
        <v>46176</v>
      </c>
      <c r="F9843" t="inlineStr">
        <is>
          <t>Violations were cited in the following area(s).</t>
        </is>
      </c>
      <c r="G9843" t="inlineStr">
        <is>
          <t>06D</t>
        </is>
      </c>
      <c r="H9843" t="inlineStr">
        <is>
          <t>Food contact surface not properly washed, rinsed and sanitized after each use and following any activity when contamination may have occurred.</t>
        </is>
      </c>
      <c r="I9843" t="inlineStr">
        <is>
          <t>Critical</t>
        </is>
      </c>
      <c r="J9843" t="n">
        <v>23</v>
      </c>
      <c r="L9843" s="9">
        <f>A9843&amp;"-"&amp;TEXT(E9843,"yyyymmdd")</f>
        <v/>
      </c>
    </row>
    <row r="9844">
      <c r="A9844" t="n">
        <v>50139385</v>
      </c>
      <c r="B9844" t="inlineStr">
        <is>
          <t>Manhattan</t>
        </is>
      </c>
      <c r="C9844" t="inlineStr">
        <is>
          <t>10011</t>
        </is>
      </c>
      <c r="D9844" t="inlineStr">
        <is>
          <t>American</t>
        </is>
      </c>
      <c r="E9844" s="8" t="n">
        <v>46176</v>
      </c>
      <c r="F9844" t="inlineStr">
        <is>
          <t>Violations were cited in the following area(s).</t>
        </is>
      </c>
      <c r="G9844" t="inlineStr">
        <is>
          <t>10F</t>
        </is>
      </c>
      <c r="H9844" t="inlineStr">
        <is>
          <t>Non-food contact surface or equipment made of unacceptable material, not kept clean, or not properly sealed, raised, spaced or movable to allow accessibility for cleaning on all sides, above and underneath the unit.</t>
        </is>
      </c>
      <c r="I9844" t="inlineStr">
        <is>
          <t>Not Critical</t>
        </is>
      </c>
      <c r="J9844" t="n">
        <v>23</v>
      </c>
      <c r="L9844" s="9">
        <f>A9844&amp;"-"&amp;TEXT(E9844,"yyyymmdd")</f>
        <v/>
      </c>
    </row>
    <row r="9845">
      <c r="A9845" t="n">
        <v>50139454</v>
      </c>
      <c r="B9845" t="inlineStr">
        <is>
          <t>Brooklyn</t>
        </is>
      </c>
      <c r="C9845" t="inlineStr">
        <is>
          <t>11238</t>
        </is>
      </c>
      <c r="D9845" t="inlineStr">
        <is>
          <t>Indian</t>
        </is>
      </c>
      <c r="E9845" s="8" t="n">
        <v>46176</v>
      </c>
      <c r="F9845" t="inlineStr">
        <is>
          <t>Violations were cited in the following area(s).</t>
        </is>
      </c>
      <c r="G9845" t="inlineStr">
        <is>
          <t>02G</t>
        </is>
      </c>
      <c r="H9845" t="inlineStr">
        <is>
          <t>Cold TCS food item held above 41 °F; smoked or processed fish held above 38 °F; intact raw eggs held above 45 °F; or reduced oxygen packaged (ROP) TCS foods held above required temperatures except during active necessary preparation.</t>
        </is>
      </c>
      <c r="I9845" t="inlineStr">
        <is>
          <t>Critical</t>
        </is>
      </c>
      <c r="J9845" t="n">
        <v>36</v>
      </c>
      <c r="L9845" s="9">
        <f>A9845&amp;"-"&amp;TEXT(E9845,"yyyymmdd")</f>
        <v/>
      </c>
    </row>
    <row r="9846">
      <c r="A9846" t="n">
        <v>50139454</v>
      </c>
      <c r="B9846" t="inlineStr">
        <is>
          <t>Brooklyn</t>
        </is>
      </c>
      <c r="C9846" t="inlineStr">
        <is>
          <t>11238</t>
        </is>
      </c>
      <c r="D9846" t="inlineStr">
        <is>
          <t>Indian</t>
        </is>
      </c>
      <c r="E9846" s="8" t="n">
        <v>46176</v>
      </c>
      <c r="F9846" t="inlineStr">
        <is>
          <t>Violations were cited in the following area(s).</t>
        </is>
      </c>
      <c r="G9846" t="inlineStr">
        <is>
          <t>04K</t>
        </is>
      </c>
      <c r="H9846" t="inlineStr">
        <is>
          <t>Evidence of rats or live rats in establishment's food or non-food areas.</t>
        </is>
      </c>
      <c r="I9846" t="inlineStr">
        <is>
          <t>Critical</t>
        </is>
      </c>
      <c r="J9846" t="n">
        <v>36</v>
      </c>
      <c r="L9846" s="9">
        <f>A9846&amp;"-"&amp;TEXT(E9846,"yyyymmdd")</f>
        <v/>
      </c>
    </row>
    <row r="9847">
      <c r="A9847" t="n">
        <v>50139454</v>
      </c>
      <c r="B9847" t="inlineStr">
        <is>
          <t>Brooklyn</t>
        </is>
      </c>
      <c r="C9847" t="inlineStr">
        <is>
          <t>11238</t>
        </is>
      </c>
      <c r="D9847" t="inlineStr">
        <is>
          <t>Indian</t>
        </is>
      </c>
      <c r="E9847" s="8" t="n">
        <v>46176</v>
      </c>
      <c r="F9847" t="inlineStr">
        <is>
          <t>Violations were cited in the following area(s).</t>
        </is>
      </c>
      <c r="G9847" t="inlineStr">
        <is>
          <t>04M</t>
        </is>
      </c>
      <c r="H9847" t="inlineStr">
        <is>
          <t>Live roaches in facility's food or non-food area.</t>
        </is>
      </c>
      <c r="I9847" t="inlineStr">
        <is>
          <t>Critical</t>
        </is>
      </c>
      <c r="J9847" t="n">
        <v>36</v>
      </c>
      <c r="L9847" s="9">
        <f>A9847&amp;"-"&amp;TEXT(E9847,"yyyymmdd")</f>
        <v/>
      </c>
    </row>
    <row r="9848">
      <c r="A9848" t="n">
        <v>50139454</v>
      </c>
      <c r="B9848" t="inlineStr">
        <is>
          <t>Brooklyn</t>
        </is>
      </c>
      <c r="C9848" t="inlineStr">
        <is>
          <t>11238</t>
        </is>
      </c>
      <c r="D9848" t="inlineStr">
        <is>
          <t>Indian</t>
        </is>
      </c>
      <c r="E9848" s="8" t="n">
        <v>46176</v>
      </c>
      <c r="F9848" t="inlineStr">
        <is>
          <t>Violations were cited in the following area(s).</t>
        </is>
      </c>
      <c r="G9848" t="inlineStr">
        <is>
          <t>04N</t>
        </is>
      </c>
      <c r="H9848" t="inlineStr">
        <is>
          <t>Filth flies or food/refuse/sewage associated with (FRSA) flies or other nuisance pests in establishment’s food and/or non-food areas. FRSA flies include house flies, blow flies, bottle flies, flesh flies, drain flies, Phorid flies and fruit flies.</t>
        </is>
      </c>
      <c r="I9848" t="inlineStr">
        <is>
          <t>Critical</t>
        </is>
      </c>
      <c r="J9848" t="n">
        <v>36</v>
      </c>
      <c r="L9848" s="9">
        <f>A9848&amp;"-"&amp;TEXT(E9848,"yyyymmdd")</f>
        <v/>
      </c>
    </row>
    <row r="9849">
      <c r="A9849" t="n">
        <v>50139454</v>
      </c>
      <c r="B9849" t="inlineStr">
        <is>
          <t>Brooklyn</t>
        </is>
      </c>
      <c r="C9849" t="inlineStr">
        <is>
          <t>11238</t>
        </is>
      </c>
      <c r="D9849" t="inlineStr">
        <is>
          <t>Indian</t>
        </is>
      </c>
      <c r="E9849" s="8" t="n">
        <v>46176</v>
      </c>
      <c r="F9849" t="inlineStr">
        <is>
          <t>Violations were cited in the following area(s).</t>
        </is>
      </c>
      <c r="G9849" t="inlineStr">
        <is>
          <t>05D</t>
        </is>
      </c>
      <c r="H984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849" t="inlineStr">
        <is>
          <t>Critical</t>
        </is>
      </c>
      <c r="J9849" t="n">
        <v>36</v>
      </c>
      <c r="L9849" s="9">
        <f>A9849&amp;"-"&amp;TEXT(E9849,"yyyymmdd")</f>
        <v/>
      </c>
    </row>
    <row r="9850">
      <c r="A9850" t="n">
        <v>50139454</v>
      </c>
      <c r="B9850" t="inlineStr">
        <is>
          <t>Brooklyn</t>
        </is>
      </c>
      <c r="C9850" t="inlineStr">
        <is>
          <t>11238</t>
        </is>
      </c>
      <c r="D9850" t="inlineStr">
        <is>
          <t>Indian</t>
        </is>
      </c>
      <c r="E9850" s="8" t="n">
        <v>46176</v>
      </c>
      <c r="F9850" t="inlineStr">
        <is>
          <t>Violations were cited in the following area(s).</t>
        </is>
      </c>
      <c r="G9850" t="inlineStr">
        <is>
          <t>08A</t>
        </is>
      </c>
      <c r="H9850" t="inlineStr">
        <is>
          <t>Establishment is not free of harborage or conditions conducive to rodents, insects or other pests.</t>
        </is>
      </c>
      <c r="I9850" t="inlineStr">
        <is>
          <t>Not Critical</t>
        </is>
      </c>
      <c r="J9850" t="n">
        <v>36</v>
      </c>
      <c r="L9850" s="9">
        <f>A9850&amp;"-"&amp;TEXT(E9850,"yyyymmdd")</f>
        <v/>
      </c>
    </row>
    <row r="9851">
      <c r="A9851" t="n">
        <v>50139454</v>
      </c>
      <c r="B9851" t="inlineStr">
        <is>
          <t>Brooklyn</t>
        </is>
      </c>
      <c r="C9851" t="inlineStr">
        <is>
          <t>11238</t>
        </is>
      </c>
      <c r="D9851" t="inlineStr">
        <is>
          <t>Indian</t>
        </is>
      </c>
      <c r="E9851" s="8" t="n">
        <v>46176</v>
      </c>
      <c r="F9851" t="inlineStr">
        <is>
          <t>Violations were cited in the following area(s).</t>
        </is>
      </c>
      <c r="G9851" t="inlineStr">
        <is>
          <t>10D</t>
        </is>
      </c>
      <c r="H9851" t="inlineStr">
        <is>
          <t>Mechanical or natural ventilation not provided, inadequate, improperly installed, in disrepair or fails to prevent and control excessive build-up of grease, heat, steam condensation, vapors, odors, smoke or fumes.</t>
        </is>
      </c>
      <c r="I9851" t="inlineStr">
        <is>
          <t>Not Critical</t>
        </is>
      </c>
      <c r="J9851" t="n">
        <v>36</v>
      </c>
      <c r="L9851" s="9">
        <f>A9851&amp;"-"&amp;TEXT(E9851,"yyyymmdd")</f>
        <v/>
      </c>
    </row>
    <row r="9852">
      <c r="A9852" t="n">
        <v>50139454</v>
      </c>
      <c r="B9852" t="inlineStr">
        <is>
          <t>Brooklyn</t>
        </is>
      </c>
      <c r="C9852" t="inlineStr">
        <is>
          <t>11238</t>
        </is>
      </c>
      <c r="D9852" t="inlineStr">
        <is>
          <t>Indian</t>
        </is>
      </c>
      <c r="E9852" s="8" t="n">
        <v>46176</v>
      </c>
      <c r="F9852" t="inlineStr">
        <is>
          <t>Violations were cited in the following area(s).</t>
        </is>
      </c>
      <c r="G9852" t="inlineStr">
        <is>
          <t>10F</t>
        </is>
      </c>
      <c r="H9852" t="inlineStr">
        <is>
          <t>Non-food contact surface or equipment made of unacceptable material, not kept clean, or not properly sealed, raised, spaced or movable to allow accessibility for cleaning on all sides, above and underneath the unit.</t>
        </is>
      </c>
      <c r="I9852" t="inlineStr">
        <is>
          <t>Not Critical</t>
        </is>
      </c>
      <c r="J9852" t="n">
        <v>36</v>
      </c>
      <c r="L9852" s="9">
        <f>A9852&amp;"-"&amp;TEXT(E9852,"yyyymmdd")</f>
        <v/>
      </c>
    </row>
    <row r="9853">
      <c r="A9853" t="n">
        <v>50139454</v>
      </c>
      <c r="B9853" t="inlineStr">
        <is>
          <t>Brooklyn</t>
        </is>
      </c>
      <c r="C9853" t="inlineStr">
        <is>
          <t>11238</t>
        </is>
      </c>
      <c r="D9853" t="inlineStr">
        <is>
          <t>Indian</t>
        </is>
      </c>
      <c r="E9853" s="8" t="n">
        <v>46176</v>
      </c>
      <c r="F9853" t="inlineStr">
        <is>
          <t>Violations were cited in the following area(s).</t>
        </is>
      </c>
      <c r="G9853" t="inlineStr">
        <is>
          <t>28-06</t>
        </is>
      </c>
      <c r="H9853" t="inlineStr">
        <is>
          <t>Contract with a pest management professional not in place. Record of extermination activities not kept on premises.</t>
        </is>
      </c>
      <c r="I9853" t="inlineStr">
        <is>
          <t>Not Critical</t>
        </is>
      </c>
      <c r="J9853" t="n">
        <v>36</v>
      </c>
      <c r="L9853" s="9">
        <f>A9853&amp;"-"&amp;TEXT(E9853,"yyyymmdd")</f>
        <v/>
      </c>
    </row>
    <row r="9854">
      <c r="A9854" t="n">
        <v>50145136</v>
      </c>
      <c r="B9854" t="inlineStr">
        <is>
          <t>Queens</t>
        </is>
      </c>
      <c r="C9854" t="inlineStr">
        <is>
          <t>11377</t>
        </is>
      </c>
      <c r="D9854" t="inlineStr">
        <is>
          <t>Latin American</t>
        </is>
      </c>
      <c r="E9854" s="8" t="n">
        <v>46176</v>
      </c>
      <c r="F9854" t="inlineStr">
        <is>
          <t>Violations were cited in the following area(s).</t>
        </is>
      </c>
      <c r="G9854" t="inlineStr">
        <is>
          <t>02G</t>
        </is>
      </c>
      <c r="H9854" t="inlineStr">
        <is>
          <t>Cold TCS food item held above 41 °F; smoked or processed fish held above 38 °F; intact raw eggs held above 45 °F; or reduced oxygen packaged (ROP) TCS foods held above required temperatures except during active necessary preparation.</t>
        </is>
      </c>
      <c r="I9854" t="inlineStr">
        <is>
          <t>Critical</t>
        </is>
      </c>
      <c r="J9854" t="n">
        <v>27</v>
      </c>
      <c r="L9854" s="9">
        <f>A9854&amp;"-"&amp;TEXT(E9854,"yyyymmdd")</f>
        <v/>
      </c>
    </row>
    <row r="9855">
      <c r="A9855" t="n">
        <v>50145136</v>
      </c>
      <c r="B9855" t="inlineStr">
        <is>
          <t>Queens</t>
        </is>
      </c>
      <c r="C9855" t="inlineStr">
        <is>
          <t>11377</t>
        </is>
      </c>
      <c r="D9855" t="inlineStr">
        <is>
          <t>Latin American</t>
        </is>
      </c>
      <c r="E9855" s="8" t="n">
        <v>46176</v>
      </c>
      <c r="F9855" t="inlineStr">
        <is>
          <t>Violations were cited in the following area(s).</t>
        </is>
      </c>
      <c r="G9855" t="inlineStr">
        <is>
          <t>06C</t>
        </is>
      </c>
      <c r="H985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855" t="inlineStr">
        <is>
          <t>Critical</t>
        </is>
      </c>
      <c r="J9855" t="n">
        <v>27</v>
      </c>
      <c r="L9855" s="9">
        <f>A9855&amp;"-"&amp;TEXT(E9855,"yyyymmdd")</f>
        <v/>
      </c>
    </row>
    <row r="9856">
      <c r="A9856" t="n">
        <v>50145136</v>
      </c>
      <c r="B9856" t="inlineStr">
        <is>
          <t>Queens</t>
        </is>
      </c>
      <c r="C9856" t="inlineStr">
        <is>
          <t>11377</t>
        </is>
      </c>
      <c r="D9856" t="inlineStr">
        <is>
          <t>Latin American</t>
        </is>
      </c>
      <c r="E9856" s="8" t="n">
        <v>46176</v>
      </c>
      <c r="F9856" t="inlineStr">
        <is>
          <t>Violations were cited in the following area(s).</t>
        </is>
      </c>
      <c r="G9856" t="inlineStr">
        <is>
          <t>06F</t>
        </is>
      </c>
      <c r="H9856" t="inlineStr">
        <is>
          <t>Wiping cloths not stored clean and dry, or in a sanitizing solution, between uses.</t>
        </is>
      </c>
      <c r="I9856" t="inlineStr">
        <is>
          <t>Critical</t>
        </is>
      </c>
      <c r="J9856" t="n">
        <v>27</v>
      </c>
      <c r="L9856" s="9">
        <f>A9856&amp;"-"&amp;TEXT(E9856,"yyyymmdd")</f>
        <v/>
      </c>
    </row>
    <row r="9857">
      <c r="A9857" t="n">
        <v>50145136</v>
      </c>
      <c r="B9857" t="inlineStr">
        <is>
          <t>Queens</t>
        </is>
      </c>
      <c r="C9857" t="inlineStr">
        <is>
          <t>11377</t>
        </is>
      </c>
      <c r="D9857" t="inlineStr">
        <is>
          <t>Latin American</t>
        </is>
      </c>
      <c r="E9857" s="8" t="n">
        <v>46176</v>
      </c>
      <c r="F9857" t="inlineStr">
        <is>
          <t>Violations were cited in the following area(s).</t>
        </is>
      </c>
      <c r="G9857" t="inlineStr">
        <is>
          <t>10B</t>
        </is>
      </c>
      <c r="H9857" t="inlineStr">
        <is>
          <t>Anti-siphonage or back-flow prevention device not provided where required; equipment or floor not properly drained; sewage disposal system in disrepair or not functioning properly. Condensation or liquid waste improperly disposed of.</t>
        </is>
      </c>
      <c r="I9857" t="inlineStr">
        <is>
          <t>Not Critical</t>
        </is>
      </c>
      <c r="J9857" t="n">
        <v>27</v>
      </c>
      <c r="L9857" s="9">
        <f>A9857&amp;"-"&amp;TEXT(E9857,"yyyymmdd")</f>
        <v/>
      </c>
    </row>
    <row r="9858">
      <c r="A9858" t="n">
        <v>50145136</v>
      </c>
      <c r="B9858" t="inlineStr">
        <is>
          <t>Queens</t>
        </is>
      </c>
      <c r="C9858" t="inlineStr">
        <is>
          <t>11377</t>
        </is>
      </c>
      <c r="D9858" t="inlineStr">
        <is>
          <t>Latin American</t>
        </is>
      </c>
      <c r="E9858" s="8" t="n">
        <v>46176</v>
      </c>
      <c r="F9858" t="inlineStr">
        <is>
          <t>Violations were cited in the following area(s).</t>
        </is>
      </c>
      <c r="G9858" t="inlineStr">
        <is>
          <t>10F</t>
        </is>
      </c>
      <c r="H9858" t="inlineStr">
        <is>
          <t>Non-food contact surface or equipment made of unacceptable material, not kept clean, or not properly sealed, raised, spaced or movable to allow accessibility for cleaning on all sides, above and underneath the unit.</t>
        </is>
      </c>
      <c r="I9858" t="inlineStr">
        <is>
          <t>Not Critical</t>
        </is>
      </c>
      <c r="J9858" t="n">
        <v>27</v>
      </c>
      <c r="L9858" s="9">
        <f>A9858&amp;"-"&amp;TEXT(E9858,"yyyymmdd")</f>
        <v/>
      </c>
    </row>
    <row r="9859">
      <c r="A9859" t="n">
        <v>50145136</v>
      </c>
      <c r="B9859" t="inlineStr">
        <is>
          <t>Queens</t>
        </is>
      </c>
      <c r="C9859" t="inlineStr">
        <is>
          <t>11377</t>
        </is>
      </c>
      <c r="D9859" t="inlineStr">
        <is>
          <t>Latin American</t>
        </is>
      </c>
      <c r="E9859" s="8" t="n">
        <v>46176</v>
      </c>
      <c r="F9859" t="inlineStr">
        <is>
          <t>Violations were cited in the following area(s).</t>
        </is>
      </c>
      <c r="G9859" t="inlineStr">
        <is>
          <t>10H</t>
        </is>
      </c>
      <c r="H9859" t="inlineStr">
        <is>
          <t>Single service article not provided. Single service article reused or not protected from contamination when transported, stored, dispensed. Drinking straws not completely enclosed in wrapper or dispensed from a sanitary device.</t>
        </is>
      </c>
      <c r="I9859" t="inlineStr">
        <is>
          <t>Not Critical</t>
        </is>
      </c>
      <c r="J9859" t="n">
        <v>27</v>
      </c>
      <c r="L9859" s="9">
        <f>A9859&amp;"-"&amp;TEXT(E9859,"yyyymmdd")</f>
        <v/>
      </c>
    </row>
    <row r="9860">
      <c r="A9860" t="n">
        <v>50146155</v>
      </c>
      <c r="B9860" t="inlineStr">
        <is>
          <t>Manhattan</t>
        </is>
      </c>
      <c r="C9860" t="inlineStr">
        <is>
          <t>10019</t>
        </is>
      </c>
      <c r="D9860" t="inlineStr">
        <is>
          <t>American</t>
        </is>
      </c>
      <c r="E9860" s="8" t="n">
        <v>46176</v>
      </c>
      <c r="F9860" t="inlineStr">
        <is>
          <t>Violations were cited in the following area(s).</t>
        </is>
      </c>
      <c r="G9860" t="inlineStr">
        <is>
          <t>04A</t>
        </is>
      </c>
      <c r="H9860" t="inlineStr">
        <is>
          <t>Food Protection Certificate (FPC) not held by manager or supervisor of food operations.</t>
        </is>
      </c>
      <c r="I9860" t="inlineStr">
        <is>
          <t>Critical</t>
        </is>
      </c>
      <c r="J9860" t="n">
        <v>12</v>
      </c>
      <c r="K9860" t="inlineStr">
        <is>
          <t>A</t>
        </is>
      </c>
      <c r="L9860" s="9">
        <f>A9860&amp;"-"&amp;TEXT(E9860,"yyyymmdd")</f>
        <v/>
      </c>
    </row>
    <row r="9861">
      <c r="A9861" t="n">
        <v>50146155</v>
      </c>
      <c r="B9861" t="inlineStr">
        <is>
          <t>Manhattan</t>
        </is>
      </c>
      <c r="C9861" t="inlineStr">
        <is>
          <t>10019</t>
        </is>
      </c>
      <c r="D9861" t="inlineStr">
        <is>
          <t>American</t>
        </is>
      </c>
      <c r="E9861" s="8" t="n">
        <v>46176</v>
      </c>
      <c r="F9861" t="inlineStr">
        <is>
          <t>Violations were cited in the following area(s).</t>
        </is>
      </c>
      <c r="G9861" t="inlineStr">
        <is>
          <t>10B</t>
        </is>
      </c>
      <c r="H9861" t="inlineStr">
        <is>
          <t>Anti-siphonage or back-flow prevention device not provided where required; equipment or floor not properly drained; sewage disposal system in disrepair or not functioning properly. Condensation or liquid waste improperly disposed of.</t>
        </is>
      </c>
      <c r="I9861" t="inlineStr">
        <is>
          <t>Not Critical</t>
        </is>
      </c>
      <c r="J9861" t="n">
        <v>12</v>
      </c>
      <c r="K9861" t="inlineStr">
        <is>
          <t>A</t>
        </is>
      </c>
      <c r="L9861" s="9">
        <f>A9861&amp;"-"&amp;TEXT(E9861,"yyyymmdd")</f>
        <v/>
      </c>
    </row>
    <row r="9862">
      <c r="A9862" t="n">
        <v>50146517</v>
      </c>
      <c r="B9862" t="inlineStr">
        <is>
          <t>Bronx</t>
        </is>
      </c>
      <c r="C9862" t="inlineStr">
        <is>
          <t>10461</t>
        </is>
      </c>
      <c r="D9862" t="inlineStr">
        <is>
          <t>Coffee/Tea</t>
        </is>
      </c>
      <c r="E9862" s="8" t="n">
        <v>46176</v>
      </c>
      <c r="F9862" t="inlineStr">
        <is>
          <t>Violations were cited in the following area(s).</t>
        </is>
      </c>
      <c r="G9862" t="inlineStr">
        <is>
          <t>02G</t>
        </is>
      </c>
      <c r="H9862" t="inlineStr">
        <is>
          <t>Cold TCS food item held above 41 °F; smoked or processed fish held above 38 °F; intact raw eggs held above 45 °F; or reduced oxygen packaged (ROP) TCS foods held above required temperatures except during active necessary preparation.</t>
        </is>
      </c>
      <c r="I9862" t="inlineStr">
        <is>
          <t>Critical</t>
        </is>
      </c>
      <c r="J9862" t="n">
        <v>13</v>
      </c>
      <c r="K9862" t="inlineStr">
        <is>
          <t>A</t>
        </is>
      </c>
      <c r="L9862" s="9">
        <f>A9862&amp;"-"&amp;TEXT(E9862,"yyyymmdd")</f>
        <v/>
      </c>
    </row>
    <row r="9863">
      <c r="A9863" t="n">
        <v>50146517</v>
      </c>
      <c r="B9863" t="inlineStr">
        <is>
          <t>Bronx</t>
        </is>
      </c>
      <c r="C9863" t="inlineStr">
        <is>
          <t>10461</t>
        </is>
      </c>
      <c r="D9863" t="inlineStr">
        <is>
          <t>Coffee/Tea</t>
        </is>
      </c>
      <c r="E9863" s="8" t="n">
        <v>46176</v>
      </c>
      <c r="F9863" t="inlineStr">
        <is>
          <t>Violations were cited in the following area(s).</t>
        </is>
      </c>
      <c r="G9863" t="inlineStr">
        <is>
          <t>06D</t>
        </is>
      </c>
      <c r="H9863" t="inlineStr">
        <is>
          <t>Food contact surface not properly washed, rinsed and sanitized after each use and following any activity when contamination may have occurred.</t>
        </is>
      </c>
      <c r="I9863" t="inlineStr">
        <is>
          <t>Critical</t>
        </is>
      </c>
      <c r="J9863" t="n">
        <v>13</v>
      </c>
      <c r="K9863" t="inlineStr">
        <is>
          <t>A</t>
        </is>
      </c>
      <c r="L9863" s="9">
        <f>A9863&amp;"-"&amp;TEXT(E9863,"yyyymmdd")</f>
        <v/>
      </c>
    </row>
    <row r="9864">
      <c r="A9864" t="n">
        <v>50148417</v>
      </c>
      <c r="B9864" t="inlineStr">
        <is>
          <t>Manhattan</t>
        </is>
      </c>
      <c r="C9864" t="inlineStr">
        <is>
          <t>10036</t>
        </is>
      </c>
      <c r="D9864" t="inlineStr">
        <is>
          <t>Fusion</t>
        </is>
      </c>
      <c r="E9864" s="8" t="n">
        <v>46176</v>
      </c>
      <c r="F9864" t="inlineStr">
        <is>
          <t>Violations were cited in the following area(s).</t>
        </is>
      </c>
      <c r="G9864" t="inlineStr">
        <is>
          <t>02G</t>
        </is>
      </c>
      <c r="H9864" t="inlineStr">
        <is>
          <t>Cold TCS food item held above 41 °F; smoked or processed fish held above 38 °F; intact raw eggs held above 45 °F; or reduced oxygen packaged (ROP) TCS foods held above required temperatures except during active necessary preparation.</t>
        </is>
      </c>
      <c r="I9864" t="inlineStr">
        <is>
          <t>Critical</t>
        </is>
      </c>
      <c r="J9864" t="n">
        <v>46</v>
      </c>
      <c r="L9864" s="9">
        <f>A9864&amp;"-"&amp;TEXT(E9864,"yyyymmdd")</f>
        <v/>
      </c>
    </row>
    <row r="9865">
      <c r="A9865" t="n">
        <v>50148417</v>
      </c>
      <c r="B9865" t="inlineStr">
        <is>
          <t>Manhattan</t>
        </is>
      </c>
      <c r="C9865" t="inlineStr">
        <is>
          <t>10036</t>
        </is>
      </c>
      <c r="D9865" t="inlineStr">
        <is>
          <t>Fusion</t>
        </is>
      </c>
      <c r="E9865" s="8" t="n">
        <v>46176</v>
      </c>
      <c r="F9865" t="inlineStr">
        <is>
          <t>Violations were cited in the following area(s).</t>
        </is>
      </c>
      <c r="G9865" t="inlineStr">
        <is>
          <t>02H</t>
        </is>
      </c>
      <c r="H9865" t="inlineStr">
        <is>
          <t>After cooking or removal from hot holding, TCS food not cooled by an approved method whereby the internal temperature is reduced from 140 °F to 70 °F or less within 2 hours, and from 70 °F to 41 °F or less within 4 additional hours.</t>
        </is>
      </c>
      <c r="I9865" t="inlineStr">
        <is>
          <t>Critical</t>
        </is>
      </c>
      <c r="J9865" t="n">
        <v>46</v>
      </c>
      <c r="L9865" s="9">
        <f>A9865&amp;"-"&amp;TEXT(E9865,"yyyymmdd")</f>
        <v/>
      </c>
    </row>
    <row r="9866">
      <c r="A9866" t="n">
        <v>50148417</v>
      </c>
      <c r="B9866" t="inlineStr">
        <is>
          <t>Manhattan</t>
        </is>
      </c>
      <c r="C9866" t="inlineStr">
        <is>
          <t>10036</t>
        </is>
      </c>
      <c r="D9866" t="inlineStr">
        <is>
          <t>Fusion</t>
        </is>
      </c>
      <c r="E9866" s="8" t="n">
        <v>46176</v>
      </c>
      <c r="F9866" t="inlineStr">
        <is>
          <t>Violations were cited in the following area(s).</t>
        </is>
      </c>
      <c r="G9866" t="inlineStr">
        <is>
          <t>04A</t>
        </is>
      </c>
      <c r="H9866" t="inlineStr">
        <is>
          <t>Food Protection Certificate (FPC) not held by manager or supervisor of food operations.</t>
        </is>
      </c>
      <c r="I9866" t="inlineStr">
        <is>
          <t>Critical</t>
        </is>
      </c>
      <c r="J9866" t="n">
        <v>46</v>
      </c>
      <c r="L9866" s="9">
        <f>A9866&amp;"-"&amp;TEXT(E9866,"yyyymmdd")</f>
        <v/>
      </c>
    </row>
    <row r="9867">
      <c r="A9867" t="n">
        <v>50148417</v>
      </c>
      <c r="B9867" t="inlineStr">
        <is>
          <t>Manhattan</t>
        </is>
      </c>
      <c r="C9867" t="inlineStr">
        <is>
          <t>10036</t>
        </is>
      </c>
      <c r="D9867" t="inlineStr">
        <is>
          <t>Fusion</t>
        </is>
      </c>
      <c r="E9867" s="8" t="n">
        <v>46176</v>
      </c>
      <c r="F9867" t="inlineStr">
        <is>
          <t>Violations were cited in the following area(s).</t>
        </is>
      </c>
      <c r="G9867" t="inlineStr">
        <is>
          <t>06D</t>
        </is>
      </c>
      <c r="H9867" t="inlineStr">
        <is>
          <t>Food contact surface not properly washed, rinsed and sanitized after each use and following any activity when contamination may have occurred.</t>
        </is>
      </c>
      <c r="I9867" t="inlineStr">
        <is>
          <t>Critical</t>
        </is>
      </c>
      <c r="J9867" t="n">
        <v>46</v>
      </c>
      <c r="L9867" s="9">
        <f>A9867&amp;"-"&amp;TEXT(E9867,"yyyymmdd")</f>
        <v/>
      </c>
    </row>
    <row r="9868">
      <c r="A9868" t="n">
        <v>50148417</v>
      </c>
      <c r="B9868" t="inlineStr">
        <is>
          <t>Manhattan</t>
        </is>
      </c>
      <c r="C9868" t="inlineStr">
        <is>
          <t>10036</t>
        </is>
      </c>
      <c r="D9868" t="inlineStr">
        <is>
          <t>Fusion</t>
        </is>
      </c>
      <c r="E9868" s="8" t="n">
        <v>46176</v>
      </c>
      <c r="F9868" t="inlineStr">
        <is>
          <t>Violations were cited in the following area(s).</t>
        </is>
      </c>
      <c r="G9868" t="inlineStr">
        <is>
          <t>06E</t>
        </is>
      </c>
      <c r="H9868" t="inlineStr">
        <is>
          <t>Sanitized equipment or utensil, including in-use food dispensing utensil, improperly used or stored.</t>
        </is>
      </c>
      <c r="I9868" t="inlineStr">
        <is>
          <t>Critical</t>
        </is>
      </c>
      <c r="J9868" t="n">
        <v>46</v>
      </c>
      <c r="L9868" s="9">
        <f>A9868&amp;"-"&amp;TEXT(E9868,"yyyymmdd")</f>
        <v/>
      </c>
    </row>
    <row r="9869">
      <c r="A9869" t="n">
        <v>50148417</v>
      </c>
      <c r="B9869" t="inlineStr">
        <is>
          <t>Manhattan</t>
        </is>
      </c>
      <c r="C9869" t="inlineStr">
        <is>
          <t>10036</t>
        </is>
      </c>
      <c r="D9869" t="inlineStr">
        <is>
          <t>Fusion</t>
        </is>
      </c>
      <c r="E9869" s="8" t="n">
        <v>46176</v>
      </c>
      <c r="F9869" t="inlineStr">
        <is>
          <t>Violations were cited in the following area(s).</t>
        </is>
      </c>
      <c r="G9869" t="inlineStr">
        <is>
          <t>10B</t>
        </is>
      </c>
      <c r="H9869" t="inlineStr">
        <is>
          <t>Anti-siphonage or back-flow prevention device not provided where required; equipment or floor not properly drained; sewage disposal system in disrepair or not functioning properly. Condensation or liquid waste improperly disposed of.</t>
        </is>
      </c>
      <c r="I9869" t="inlineStr">
        <is>
          <t>Not Critical</t>
        </is>
      </c>
      <c r="J9869" t="n">
        <v>46</v>
      </c>
      <c r="L9869" s="9">
        <f>A9869&amp;"-"&amp;TEXT(E9869,"yyyymmdd")</f>
        <v/>
      </c>
    </row>
    <row r="9870">
      <c r="A9870" t="n">
        <v>50148417</v>
      </c>
      <c r="B9870" t="inlineStr">
        <is>
          <t>Manhattan</t>
        </is>
      </c>
      <c r="C9870" t="inlineStr">
        <is>
          <t>10036</t>
        </is>
      </c>
      <c r="D9870" t="inlineStr">
        <is>
          <t>Fusion</t>
        </is>
      </c>
      <c r="E9870" s="8" t="n">
        <v>46176</v>
      </c>
      <c r="F9870" t="inlineStr">
        <is>
          <t>Violations were cited in the following area(s).</t>
        </is>
      </c>
      <c r="G9870" t="inlineStr">
        <is>
          <t>10F</t>
        </is>
      </c>
      <c r="H9870" t="inlineStr">
        <is>
          <t>Non-food contact surface or equipment made of unacceptable material, not kept clean, or not properly sealed, raised, spaced or movable to allow accessibility for cleaning on all sides, above and underneath the unit.</t>
        </is>
      </c>
      <c r="I9870" t="inlineStr">
        <is>
          <t>Not Critical</t>
        </is>
      </c>
      <c r="J9870" t="n">
        <v>46</v>
      </c>
      <c r="L9870" s="9">
        <f>A9870&amp;"-"&amp;TEXT(E9870,"yyyymmdd")</f>
        <v/>
      </c>
    </row>
    <row r="9871">
      <c r="A9871" t="n">
        <v>50148417</v>
      </c>
      <c r="B9871" t="inlineStr">
        <is>
          <t>Manhattan</t>
        </is>
      </c>
      <c r="C9871" t="inlineStr">
        <is>
          <t>10036</t>
        </is>
      </c>
      <c r="D9871" t="inlineStr">
        <is>
          <t>Fusion</t>
        </is>
      </c>
      <c r="E9871" s="8" t="n">
        <v>46176</v>
      </c>
      <c r="F9871" t="inlineStr">
        <is>
          <t>Violations were cited in the following area(s).</t>
        </is>
      </c>
      <c r="G9871" t="inlineStr">
        <is>
          <t>10H</t>
        </is>
      </c>
      <c r="H9871" t="inlineStr">
        <is>
          <t>Single service article not provided. Single service article reused or not protected from contamination when transported, stored, dispensed. Drinking straws not completely enclosed in wrapper or dispensed from a sanitary device.</t>
        </is>
      </c>
      <c r="I9871" t="inlineStr">
        <is>
          <t>Not Critical</t>
        </is>
      </c>
      <c r="J9871" t="n">
        <v>46</v>
      </c>
      <c r="L9871" s="9">
        <f>A9871&amp;"-"&amp;TEXT(E9871,"yyyymmdd")</f>
        <v/>
      </c>
    </row>
    <row r="9872">
      <c r="A9872" t="n">
        <v>50148756</v>
      </c>
      <c r="B9872" t="inlineStr">
        <is>
          <t>Brooklyn</t>
        </is>
      </c>
      <c r="C9872" t="inlineStr">
        <is>
          <t>11238</t>
        </is>
      </c>
      <c r="D9872" t="inlineStr">
        <is>
          <t>Turkish</t>
        </is>
      </c>
      <c r="E9872" s="8" t="n">
        <v>46176</v>
      </c>
      <c r="F9872" t="inlineStr">
        <is>
          <t>Violations were cited in the following area(s).</t>
        </is>
      </c>
      <c r="G9872" t="inlineStr">
        <is>
          <t>02B</t>
        </is>
      </c>
      <c r="H9872" t="inlineStr">
        <is>
          <t>Hot TCS food item not held at or above 140 °F.</t>
        </is>
      </c>
      <c r="I9872" t="inlineStr">
        <is>
          <t>Critical</t>
        </is>
      </c>
      <c r="J9872" t="n">
        <v>35</v>
      </c>
      <c r="L9872" s="9">
        <f>A9872&amp;"-"&amp;TEXT(E9872,"yyyymmdd")</f>
        <v/>
      </c>
    </row>
    <row r="9873">
      <c r="A9873" t="n">
        <v>50148756</v>
      </c>
      <c r="B9873" t="inlineStr">
        <is>
          <t>Brooklyn</t>
        </is>
      </c>
      <c r="C9873" t="inlineStr">
        <is>
          <t>11238</t>
        </is>
      </c>
      <c r="D9873" t="inlineStr">
        <is>
          <t>Turkish</t>
        </is>
      </c>
      <c r="E9873" s="8" t="n">
        <v>46176</v>
      </c>
      <c r="F9873" t="inlineStr">
        <is>
          <t>Violations were cited in the following area(s).</t>
        </is>
      </c>
      <c r="G9873" t="inlineStr">
        <is>
          <t>02G</t>
        </is>
      </c>
      <c r="H9873" t="inlineStr">
        <is>
          <t>Cold TCS food item held above 41 °F; smoked or processed fish held above 38 °F; intact raw eggs held above 45 °F; or reduced oxygen packaged (ROP) TCS foods held above required temperatures except during active necessary preparation.</t>
        </is>
      </c>
      <c r="I9873" t="inlineStr">
        <is>
          <t>Critical</t>
        </is>
      </c>
      <c r="J9873" t="n">
        <v>35</v>
      </c>
      <c r="L9873" s="9">
        <f>A9873&amp;"-"&amp;TEXT(E9873,"yyyymmdd")</f>
        <v/>
      </c>
    </row>
    <row r="9874">
      <c r="A9874" t="n">
        <v>50148756</v>
      </c>
      <c r="B9874" t="inlineStr">
        <is>
          <t>Brooklyn</t>
        </is>
      </c>
      <c r="C9874" t="inlineStr">
        <is>
          <t>11238</t>
        </is>
      </c>
      <c r="D9874" t="inlineStr">
        <is>
          <t>Turkish</t>
        </is>
      </c>
      <c r="E9874" s="8" t="n">
        <v>46176</v>
      </c>
      <c r="F9874" t="inlineStr">
        <is>
          <t>Violations were cited in the following area(s).</t>
        </is>
      </c>
      <c r="G9874" t="inlineStr">
        <is>
          <t>04A</t>
        </is>
      </c>
      <c r="H9874" t="inlineStr">
        <is>
          <t>Food Protection Certificate (FPC) not held by manager or supervisor of food operations.</t>
        </is>
      </c>
      <c r="I9874" t="inlineStr">
        <is>
          <t>Critical</t>
        </is>
      </c>
      <c r="J9874" t="n">
        <v>35</v>
      </c>
      <c r="L9874" s="9">
        <f>A9874&amp;"-"&amp;TEXT(E9874,"yyyymmdd")</f>
        <v/>
      </c>
    </row>
    <row r="9875">
      <c r="A9875" t="n">
        <v>50148756</v>
      </c>
      <c r="B9875" t="inlineStr">
        <is>
          <t>Brooklyn</t>
        </is>
      </c>
      <c r="C9875" t="inlineStr">
        <is>
          <t>11238</t>
        </is>
      </c>
      <c r="D9875" t="inlineStr">
        <is>
          <t>Turkish</t>
        </is>
      </c>
      <c r="E9875" s="8" t="n">
        <v>46176</v>
      </c>
      <c r="F9875" t="inlineStr">
        <is>
          <t>Violations were cited in the following area(s).</t>
        </is>
      </c>
      <c r="G9875" t="inlineStr">
        <is>
          <t>09C</t>
        </is>
      </c>
      <c r="H9875" t="inlineStr">
        <is>
          <t>Design, construction, materials used or maintenance of food contact surface improper. Surface not easily cleanable, sanitized and maintained.</t>
        </is>
      </c>
      <c r="I9875" t="inlineStr">
        <is>
          <t>Not Critical</t>
        </is>
      </c>
      <c r="J9875" t="n">
        <v>35</v>
      </c>
      <c r="L9875" s="9">
        <f>A9875&amp;"-"&amp;TEXT(E9875,"yyyymmdd")</f>
        <v/>
      </c>
    </row>
    <row r="9876">
      <c r="A9876" t="n">
        <v>50148756</v>
      </c>
      <c r="B9876" t="inlineStr">
        <is>
          <t>Brooklyn</t>
        </is>
      </c>
      <c r="C9876" t="inlineStr">
        <is>
          <t>11238</t>
        </is>
      </c>
      <c r="D9876" t="inlineStr">
        <is>
          <t>Turkish</t>
        </is>
      </c>
      <c r="E9876" s="8" t="n">
        <v>46176</v>
      </c>
      <c r="F9876" t="inlineStr">
        <is>
          <t>Violations were cited in the following area(s).</t>
        </is>
      </c>
      <c r="G9876" t="inlineStr">
        <is>
          <t>10B</t>
        </is>
      </c>
      <c r="H9876" t="inlineStr">
        <is>
          <t>Anti-siphonage or back-flow prevention device not provided where required; equipment or floor not properly drained; sewage disposal system in disrepair or not functioning properly. Condensation or liquid waste improperly disposed of.</t>
        </is>
      </c>
      <c r="I9876" t="inlineStr">
        <is>
          <t>Not Critical</t>
        </is>
      </c>
      <c r="J9876" t="n">
        <v>35</v>
      </c>
      <c r="L9876" s="9">
        <f>A9876&amp;"-"&amp;TEXT(E9876,"yyyymmdd")</f>
        <v/>
      </c>
    </row>
    <row r="9877">
      <c r="A9877" t="n">
        <v>50148756</v>
      </c>
      <c r="B9877" t="inlineStr">
        <is>
          <t>Brooklyn</t>
        </is>
      </c>
      <c r="C9877" t="inlineStr">
        <is>
          <t>11238</t>
        </is>
      </c>
      <c r="D9877" t="inlineStr">
        <is>
          <t>Turkish</t>
        </is>
      </c>
      <c r="E9877" s="8" t="n">
        <v>46176</v>
      </c>
      <c r="F9877" t="inlineStr">
        <is>
          <t>Violations were cited in the following area(s).</t>
        </is>
      </c>
      <c r="G9877" t="inlineStr">
        <is>
          <t>10F</t>
        </is>
      </c>
      <c r="H9877" t="inlineStr">
        <is>
          <t>Non-food contact surface or equipment made of unacceptable material, not kept clean, or not properly sealed, raised, spaced or movable to allow accessibility for cleaning on all sides, above and underneath the unit.</t>
        </is>
      </c>
      <c r="I9877" t="inlineStr">
        <is>
          <t>Not Critical</t>
        </is>
      </c>
      <c r="J9877" t="n">
        <v>35</v>
      </c>
      <c r="L9877" s="9">
        <f>A9877&amp;"-"&amp;TEXT(E9877,"yyyymmdd")</f>
        <v/>
      </c>
    </row>
    <row r="9878">
      <c r="A9878" t="n">
        <v>50151749</v>
      </c>
      <c r="B9878" t="inlineStr">
        <is>
          <t>Brooklyn</t>
        </is>
      </c>
      <c r="C9878" t="inlineStr">
        <is>
          <t>11213</t>
        </is>
      </c>
      <c r="D9878" t="inlineStr">
        <is>
          <t>American</t>
        </is>
      </c>
      <c r="E9878" s="8" t="n">
        <v>46176</v>
      </c>
      <c r="F9878" t="inlineStr">
        <is>
          <t>Violations were cited in the following area(s).</t>
        </is>
      </c>
      <c r="G9878" t="inlineStr">
        <is>
          <t>02G</t>
        </is>
      </c>
      <c r="H9878" t="inlineStr">
        <is>
          <t>Cold TCS food item held above 41 °F; smoked or processed fish held above 38 °F; intact raw eggs held above 45 °F; or reduced oxygen packaged (ROP) TCS foods held above required temperatures except during active necessary preparation.</t>
        </is>
      </c>
      <c r="I9878" t="inlineStr">
        <is>
          <t>Critical</t>
        </is>
      </c>
      <c r="J9878" t="n">
        <v>9</v>
      </c>
      <c r="K9878" t="inlineStr">
        <is>
          <t>A</t>
        </is>
      </c>
      <c r="L9878" s="9">
        <f>A9878&amp;"-"&amp;TEXT(E9878,"yyyymmdd")</f>
        <v/>
      </c>
    </row>
    <row r="9879">
      <c r="A9879" t="n">
        <v>50151749</v>
      </c>
      <c r="B9879" t="inlineStr">
        <is>
          <t>Brooklyn</t>
        </is>
      </c>
      <c r="C9879" t="inlineStr">
        <is>
          <t>11213</t>
        </is>
      </c>
      <c r="D9879" t="inlineStr">
        <is>
          <t>American</t>
        </is>
      </c>
      <c r="E9879" s="8" t="n">
        <v>46176</v>
      </c>
      <c r="F9879" t="inlineStr">
        <is>
          <t>Violations were cited in the following area(s).</t>
        </is>
      </c>
      <c r="G9879" t="inlineStr">
        <is>
          <t>10F</t>
        </is>
      </c>
      <c r="H9879" t="inlineStr">
        <is>
          <t>Non-food contact surface or equipment made of unacceptable material, not kept clean, or not properly sealed, raised, spaced or movable to allow accessibility for cleaning on all sides, above and underneath the unit.</t>
        </is>
      </c>
      <c r="I9879" t="inlineStr">
        <is>
          <t>Not Critical</t>
        </is>
      </c>
      <c r="J9879" t="n">
        <v>9</v>
      </c>
      <c r="K9879" t="inlineStr">
        <is>
          <t>A</t>
        </is>
      </c>
      <c r="L9879" s="9">
        <f>A9879&amp;"-"&amp;TEXT(E9879,"yyyymmdd")</f>
        <v/>
      </c>
    </row>
    <row r="9880">
      <c r="A9880" t="n">
        <v>50152832</v>
      </c>
      <c r="B9880" t="inlineStr">
        <is>
          <t>Brooklyn</t>
        </is>
      </c>
      <c r="C9880" t="inlineStr">
        <is>
          <t>11201</t>
        </is>
      </c>
      <c r="D9880" t="inlineStr">
        <is>
          <t>Pizza</t>
        </is>
      </c>
      <c r="E9880" s="8" t="n">
        <v>46176</v>
      </c>
      <c r="F9880" t="inlineStr">
        <is>
          <t>Violations were cited in the following area(s).</t>
        </is>
      </c>
      <c r="G9880" t="inlineStr">
        <is>
          <t>06C</t>
        </is>
      </c>
      <c r="H988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880" t="inlineStr">
        <is>
          <t>Critical</t>
        </is>
      </c>
      <c r="J9880" t="n">
        <v>12</v>
      </c>
      <c r="K9880" t="inlineStr">
        <is>
          <t>A</t>
        </is>
      </c>
      <c r="L9880" s="9">
        <f>A9880&amp;"-"&amp;TEXT(E9880,"yyyymmdd")</f>
        <v/>
      </c>
    </row>
    <row r="9881">
      <c r="A9881" t="n">
        <v>50152832</v>
      </c>
      <c r="B9881" t="inlineStr">
        <is>
          <t>Brooklyn</t>
        </is>
      </c>
      <c r="C9881" t="inlineStr">
        <is>
          <t>11201</t>
        </is>
      </c>
      <c r="D9881" t="inlineStr">
        <is>
          <t>Pizza</t>
        </is>
      </c>
      <c r="E9881" s="8" t="n">
        <v>46176</v>
      </c>
      <c r="F9881" t="inlineStr">
        <is>
          <t>Violations were cited in the following area(s).</t>
        </is>
      </c>
      <c r="G9881" t="inlineStr">
        <is>
          <t>08C</t>
        </is>
      </c>
      <c r="H9881" t="inlineStr">
        <is>
          <t>Pesticide not properly labeled or used by unlicensed individual. Pesticide, other toxic chemical improperly used/stored. Unprotected, unlocked bait station used.</t>
        </is>
      </c>
      <c r="I9881" t="inlineStr">
        <is>
          <t>Not Critical</t>
        </is>
      </c>
      <c r="J9881" t="n">
        <v>12</v>
      </c>
      <c r="K9881" t="inlineStr">
        <is>
          <t>A</t>
        </is>
      </c>
      <c r="L9881" s="9">
        <f>A9881&amp;"-"&amp;TEXT(E9881,"yyyymmdd")</f>
        <v/>
      </c>
    </row>
    <row r="9882">
      <c r="A9882" t="n">
        <v>50152832</v>
      </c>
      <c r="B9882" t="inlineStr">
        <is>
          <t>Brooklyn</t>
        </is>
      </c>
      <c r="C9882" t="inlineStr">
        <is>
          <t>11201</t>
        </is>
      </c>
      <c r="D9882" t="inlineStr">
        <is>
          <t>Pizza</t>
        </is>
      </c>
      <c r="E9882" s="8" t="n">
        <v>46176</v>
      </c>
      <c r="F9882" t="inlineStr">
        <is>
          <t>Violations were cited in the following area(s).</t>
        </is>
      </c>
      <c r="G9882" t="inlineStr">
        <is>
          <t>10B</t>
        </is>
      </c>
      <c r="H9882" t="inlineStr">
        <is>
          <t>Anti-siphonage or back-flow prevention device not provided where required; equipment or floor not properly drained; sewage disposal system in disrepair or not functioning properly. Condensation or liquid waste improperly disposed of.</t>
        </is>
      </c>
      <c r="I9882" t="inlineStr">
        <is>
          <t>Not Critical</t>
        </is>
      </c>
      <c r="J9882" t="n">
        <v>12</v>
      </c>
      <c r="K9882" t="inlineStr">
        <is>
          <t>A</t>
        </is>
      </c>
      <c r="L9882" s="9">
        <f>A9882&amp;"-"&amp;TEXT(E9882,"yyyymmdd")</f>
        <v/>
      </c>
    </row>
    <row r="9883">
      <c r="A9883" t="n">
        <v>50152832</v>
      </c>
      <c r="B9883" t="inlineStr">
        <is>
          <t>Brooklyn</t>
        </is>
      </c>
      <c r="C9883" t="inlineStr">
        <is>
          <t>11201</t>
        </is>
      </c>
      <c r="D9883" t="inlineStr">
        <is>
          <t>Pizza</t>
        </is>
      </c>
      <c r="E9883" s="8" t="n">
        <v>46176</v>
      </c>
      <c r="F9883" t="inlineStr">
        <is>
          <t>Violations were cited in the following area(s).</t>
        </is>
      </c>
      <c r="G9883" t="inlineStr">
        <is>
          <t>10F</t>
        </is>
      </c>
      <c r="H9883" t="inlineStr">
        <is>
          <t>Non-food contact surface or equipment made of unacceptable material, not kept clean, or not properly sealed, raised, spaced or movable to allow accessibility for cleaning on all sides, above and underneath the unit.</t>
        </is>
      </c>
      <c r="I9883" t="inlineStr">
        <is>
          <t>Not Critical</t>
        </is>
      </c>
      <c r="J9883" t="n">
        <v>12</v>
      </c>
      <c r="K9883" t="inlineStr">
        <is>
          <t>A</t>
        </is>
      </c>
      <c r="L9883" s="9">
        <f>A9883&amp;"-"&amp;TEXT(E9883,"yyyymmdd")</f>
        <v/>
      </c>
    </row>
    <row r="9884">
      <c r="A9884" t="n">
        <v>50154878</v>
      </c>
      <c r="B9884" t="inlineStr">
        <is>
          <t>Manhattan</t>
        </is>
      </c>
      <c r="C9884" t="inlineStr">
        <is>
          <t>10065</t>
        </is>
      </c>
      <c r="D9884" t="inlineStr">
        <is>
          <t>Salads</t>
        </is>
      </c>
      <c r="E9884" s="8" t="n">
        <v>46176</v>
      </c>
      <c r="F9884" t="inlineStr">
        <is>
          <t>Violations were cited in the following area(s).</t>
        </is>
      </c>
      <c r="G9884" t="inlineStr">
        <is>
          <t>04H</t>
        </is>
      </c>
      <c r="H9884" t="inlineStr">
        <is>
          <t>Raw, cooked or prepared food is adulterated, contaminated, cross-contaminated, or not discarded in accordance with HACCP plan.</t>
        </is>
      </c>
      <c r="I9884" t="inlineStr">
        <is>
          <t>Critical</t>
        </is>
      </c>
      <c r="J9884" t="n">
        <v>9</v>
      </c>
      <c r="K9884" t="inlineStr">
        <is>
          <t>A</t>
        </is>
      </c>
      <c r="L9884" s="9">
        <f>A9884&amp;"-"&amp;TEXT(E9884,"yyyymmdd")</f>
        <v/>
      </c>
    </row>
    <row r="9885">
      <c r="A9885" t="n">
        <v>50154878</v>
      </c>
      <c r="B9885" t="inlineStr">
        <is>
          <t>Manhattan</t>
        </is>
      </c>
      <c r="C9885" t="inlineStr">
        <is>
          <t>10065</t>
        </is>
      </c>
      <c r="D9885" t="inlineStr">
        <is>
          <t>Salads</t>
        </is>
      </c>
      <c r="E9885" s="8" t="n">
        <v>46176</v>
      </c>
      <c r="F9885" t="inlineStr">
        <is>
          <t>Violations were cited in the following area(s).</t>
        </is>
      </c>
      <c r="G9885" t="inlineStr">
        <is>
          <t>10H</t>
        </is>
      </c>
      <c r="H9885" t="inlineStr">
        <is>
          <t>Single service article not provided. Single service article reused or not protected from contamination when transported, stored, dispensed. Drinking straws not completely enclosed in wrapper or dispensed from a sanitary device.</t>
        </is>
      </c>
      <c r="I9885" t="inlineStr">
        <is>
          <t>Not Critical</t>
        </is>
      </c>
      <c r="J9885" t="n">
        <v>9</v>
      </c>
      <c r="K9885" t="inlineStr">
        <is>
          <t>A</t>
        </is>
      </c>
      <c r="L9885" s="9">
        <f>A9885&amp;"-"&amp;TEXT(E9885,"yyyymmdd")</f>
        <v/>
      </c>
    </row>
    <row r="9886">
      <c r="A9886" t="n">
        <v>50159057</v>
      </c>
      <c r="B9886" t="inlineStr">
        <is>
          <t>Brooklyn</t>
        </is>
      </c>
      <c r="C9886" t="inlineStr">
        <is>
          <t>11214</t>
        </is>
      </c>
      <c r="D9886" t="inlineStr">
        <is>
          <t>Bakery Products/Desserts</t>
        </is>
      </c>
      <c r="E9886" s="8" t="n">
        <v>46176</v>
      </c>
      <c r="F9886" t="inlineStr">
        <is>
          <t>Violations were cited in the following area(s).</t>
        </is>
      </c>
      <c r="G9886" t="inlineStr">
        <is>
          <t>10F</t>
        </is>
      </c>
      <c r="H9886" t="inlineStr">
        <is>
          <t>Non-food contact surface or equipment made of unacceptable material, not kept clean, or not properly sealed, raised, spaced or movable to allow accessibility for cleaning on all sides, above and underneath the unit.</t>
        </is>
      </c>
      <c r="I9886" t="inlineStr">
        <is>
          <t>Not Critical</t>
        </is>
      </c>
      <c r="J9886" t="n">
        <v>2</v>
      </c>
      <c r="K9886" t="inlineStr">
        <is>
          <t>A</t>
        </is>
      </c>
      <c r="L9886" s="9">
        <f>A9886&amp;"-"&amp;TEXT(E9886,"yyyymmdd")</f>
        <v/>
      </c>
    </row>
    <row r="9887">
      <c r="A9887" t="n">
        <v>50160542</v>
      </c>
      <c r="B9887" t="inlineStr">
        <is>
          <t>Brooklyn</t>
        </is>
      </c>
      <c r="C9887" t="inlineStr">
        <is>
          <t>11213</t>
        </is>
      </c>
      <c r="D9887" t="inlineStr">
        <is>
          <t>Spanish</t>
        </is>
      </c>
      <c r="E9887" s="8" t="n">
        <v>46176</v>
      </c>
      <c r="F9887" t="inlineStr">
        <is>
          <t>Violations were cited in the following area(s).</t>
        </is>
      </c>
      <c r="G9887" t="inlineStr">
        <is>
          <t>02G</t>
        </is>
      </c>
      <c r="H9887" t="inlineStr">
        <is>
          <t>Cold TCS food item held above 41 °F; smoked or processed fish held above 38 °F; intact raw eggs held above 45 °F; or reduced oxygen packaged (ROP) TCS foods held above required temperatures except during active necessary preparation.</t>
        </is>
      </c>
      <c r="I9887" t="inlineStr">
        <is>
          <t>Critical</t>
        </is>
      </c>
      <c r="J9887" t="n">
        <v>13</v>
      </c>
      <c r="K9887" t="inlineStr">
        <is>
          <t>A</t>
        </is>
      </c>
      <c r="L9887" s="9">
        <f>A9887&amp;"-"&amp;TEXT(E9887,"yyyymmdd")</f>
        <v/>
      </c>
    </row>
    <row r="9888">
      <c r="A9888" t="n">
        <v>50160542</v>
      </c>
      <c r="B9888" t="inlineStr">
        <is>
          <t>Brooklyn</t>
        </is>
      </c>
      <c r="C9888" t="inlineStr">
        <is>
          <t>11213</t>
        </is>
      </c>
      <c r="D9888" t="inlineStr">
        <is>
          <t>Spanish</t>
        </is>
      </c>
      <c r="E9888" s="8" t="n">
        <v>46176</v>
      </c>
      <c r="F9888" t="inlineStr">
        <is>
          <t>Violations were cited in the following area(s).</t>
        </is>
      </c>
      <c r="G9888" t="inlineStr">
        <is>
          <t>06C</t>
        </is>
      </c>
      <c r="H988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888" t="inlineStr">
        <is>
          <t>Critical</t>
        </is>
      </c>
      <c r="J9888" t="n">
        <v>13</v>
      </c>
      <c r="K9888" t="inlineStr">
        <is>
          <t>A</t>
        </is>
      </c>
      <c r="L9888" s="9">
        <f>A9888&amp;"-"&amp;TEXT(E9888,"yyyymmdd")</f>
        <v/>
      </c>
    </row>
    <row r="9889">
      <c r="A9889" t="n">
        <v>50161173</v>
      </c>
      <c r="B9889" t="inlineStr">
        <is>
          <t>Brooklyn</t>
        </is>
      </c>
      <c r="C9889" t="inlineStr">
        <is>
          <t>11214</t>
        </is>
      </c>
      <c r="D9889" t="inlineStr">
        <is>
          <t>Donuts</t>
        </is>
      </c>
      <c r="E9889" s="8" t="n">
        <v>46176</v>
      </c>
      <c r="F9889" t="inlineStr">
        <is>
          <t>Violations were cited in the following area(s).</t>
        </is>
      </c>
      <c r="G9889" t="inlineStr">
        <is>
          <t>02G</t>
        </is>
      </c>
      <c r="H9889" t="inlineStr">
        <is>
          <t>Cold TCS food item held above 41 °F; smoked or processed fish held above 38 °F; intact raw eggs held above 45 °F; or reduced oxygen packaged (ROP) TCS foods held above required temperatures except during active necessary preparation.</t>
        </is>
      </c>
      <c r="I9889" t="inlineStr">
        <is>
          <t>Critical</t>
        </is>
      </c>
      <c r="J9889" t="n">
        <v>7</v>
      </c>
      <c r="K9889" t="inlineStr">
        <is>
          <t>A</t>
        </is>
      </c>
      <c r="L9889" s="9">
        <f>A9889&amp;"-"&amp;TEXT(E9889,"yyyymmdd")</f>
        <v/>
      </c>
    </row>
    <row r="9890">
      <c r="A9890" t="n">
        <v>50162467</v>
      </c>
      <c r="B9890" t="inlineStr">
        <is>
          <t>Queens</t>
        </is>
      </c>
      <c r="C9890" t="inlineStr">
        <is>
          <t>11419</t>
        </is>
      </c>
      <c r="D9890" t="inlineStr">
        <is>
          <t>Pizza</t>
        </is>
      </c>
      <c r="E9890" s="8" t="n">
        <v>46176</v>
      </c>
      <c r="F9890" t="inlineStr">
        <is>
          <t>Violations were cited in the following area(s).</t>
        </is>
      </c>
      <c r="G9890" t="inlineStr">
        <is>
          <t>04A</t>
        </is>
      </c>
      <c r="H9890" t="inlineStr">
        <is>
          <t>Food Protection Certificate (FPC) not held by manager or supervisor of food operations.</t>
        </is>
      </c>
      <c r="I9890" t="inlineStr">
        <is>
          <t>Critical</t>
        </is>
      </c>
      <c r="J9890" t="n">
        <v>39</v>
      </c>
      <c r="L9890" s="9">
        <f>A9890&amp;"-"&amp;TEXT(E9890,"yyyymmdd")</f>
        <v/>
      </c>
    </row>
    <row r="9891">
      <c r="A9891" t="n">
        <v>50162467</v>
      </c>
      <c r="B9891" t="inlineStr">
        <is>
          <t>Queens</t>
        </is>
      </c>
      <c r="C9891" t="inlineStr">
        <is>
          <t>11419</t>
        </is>
      </c>
      <c r="D9891" t="inlineStr">
        <is>
          <t>Pizza</t>
        </is>
      </c>
      <c r="E9891" s="8" t="n">
        <v>46176</v>
      </c>
      <c r="F9891" t="inlineStr">
        <is>
          <t>Violations were cited in the following area(s).</t>
        </is>
      </c>
      <c r="G9891" t="inlineStr">
        <is>
          <t>05D</t>
        </is>
      </c>
      <c r="H989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9891" t="inlineStr">
        <is>
          <t>Critical</t>
        </is>
      </c>
      <c r="J9891" t="n">
        <v>39</v>
      </c>
      <c r="L9891" s="9">
        <f>A9891&amp;"-"&amp;TEXT(E9891,"yyyymmdd")</f>
        <v/>
      </c>
    </row>
    <row r="9892">
      <c r="A9892" t="n">
        <v>50162467</v>
      </c>
      <c r="B9892" t="inlineStr">
        <is>
          <t>Queens</t>
        </is>
      </c>
      <c r="C9892" t="inlineStr">
        <is>
          <t>11419</t>
        </is>
      </c>
      <c r="D9892" t="inlineStr">
        <is>
          <t>Pizza</t>
        </is>
      </c>
      <c r="E9892" s="8" t="n">
        <v>46176</v>
      </c>
      <c r="F9892" t="inlineStr">
        <is>
          <t>Violations were cited in the following area(s).</t>
        </is>
      </c>
      <c r="G9892" t="inlineStr">
        <is>
          <t>06C</t>
        </is>
      </c>
      <c r="H989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892" t="inlineStr">
        <is>
          <t>Critical</t>
        </is>
      </c>
      <c r="J9892" t="n">
        <v>39</v>
      </c>
      <c r="L9892" s="9">
        <f>A9892&amp;"-"&amp;TEXT(E9892,"yyyymmdd")</f>
        <v/>
      </c>
    </row>
    <row r="9893">
      <c r="A9893" t="n">
        <v>50162467</v>
      </c>
      <c r="B9893" t="inlineStr">
        <is>
          <t>Queens</t>
        </is>
      </c>
      <c r="C9893" t="inlineStr">
        <is>
          <t>11419</t>
        </is>
      </c>
      <c r="D9893" t="inlineStr">
        <is>
          <t>Pizza</t>
        </is>
      </c>
      <c r="E9893" s="8" t="n">
        <v>46176</v>
      </c>
      <c r="F9893" t="inlineStr">
        <is>
          <t>Violations were cited in the following area(s).</t>
        </is>
      </c>
      <c r="G9893" t="inlineStr">
        <is>
          <t>08C</t>
        </is>
      </c>
      <c r="H9893" t="inlineStr">
        <is>
          <t>Pesticide not properly labeled or used by unlicensed individual. Pesticide, other toxic chemical improperly used/stored. Unprotected, unlocked bait station used.</t>
        </is>
      </c>
      <c r="I9893" t="inlineStr">
        <is>
          <t>Not Critical</t>
        </is>
      </c>
      <c r="J9893" t="n">
        <v>39</v>
      </c>
      <c r="L9893" s="9">
        <f>A9893&amp;"-"&amp;TEXT(E9893,"yyyymmdd")</f>
        <v/>
      </c>
    </row>
    <row r="9894">
      <c r="A9894" t="n">
        <v>50162467</v>
      </c>
      <c r="B9894" t="inlineStr">
        <is>
          <t>Queens</t>
        </is>
      </c>
      <c r="C9894" t="inlineStr">
        <is>
          <t>11419</t>
        </is>
      </c>
      <c r="D9894" t="inlineStr">
        <is>
          <t>Pizza</t>
        </is>
      </c>
      <c r="E9894" s="8" t="n">
        <v>46176</v>
      </c>
      <c r="F9894" t="inlineStr">
        <is>
          <t>Violations were cited in the following area(s).</t>
        </is>
      </c>
      <c r="G9894" t="inlineStr">
        <is>
          <t>09C</t>
        </is>
      </c>
      <c r="H9894" t="inlineStr">
        <is>
          <t>Design, construction, materials used or maintenance of food contact surface improper. Surface not easily cleanable, sanitized and maintained.</t>
        </is>
      </c>
      <c r="I9894" t="inlineStr">
        <is>
          <t>Not Critical</t>
        </is>
      </c>
      <c r="J9894" t="n">
        <v>39</v>
      </c>
      <c r="L9894" s="9">
        <f>A9894&amp;"-"&amp;TEXT(E9894,"yyyymmdd")</f>
        <v/>
      </c>
    </row>
    <row r="9895">
      <c r="A9895" t="n">
        <v>50162467</v>
      </c>
      <c r="B9895" t="inlineStr">
        <is>
          <t>Queens</t>
        </is>
      </c>
      <c r="C9895" t="inlineStr">
        <is>
          <t>11419</t>
        </is>
      </c>
      <c r="D9895" t="inlineStr">
        <is>
          <t>Pizza</t>
        </is>
      </c>
      <c r="E9895" s="8" t="n">
        <v>46176</v>
      </c>
      <c r="F9895" t="inlineStr">
        <is>
          <t>Violations were cited in the following area(s).</t>
        </is>
      </c>
      <c r="G9895" t="inlineStr">
        <is>
          <t>09E</t>
        </is>
      </c>
      <c r="H9895" t="inlineStr">
        <is>
          <t>Wash hands sign not posted near or above hand washing sink.</t>
        </is>
      </c>
      <c r="I9895" t="inlineStr">
        <is>
          <t>Not Critical</t>
        </is>
      </c>
      <c r="J9895" t="n">
        <v>39</v>
      </c>
      <c r="L9895" s="9">
        <f>A9895&amp;"-"&amp;TEXT(E9895,"yyyymmdd")</f>
        <v/>
      </c>
    </row>
    <row r="9896">
      <c r="A9896" t="n">
        <v>50162467</v>
      </c>
      <c r="B9896" t="inlineStr">
        <is>
          <t>Queens</t>
        </is>
      </c>
      <c r="C9896" t="inlineStr">
        <is>
          <t>11419</t>
        </is>
      </c>
      <c r="D9896" t="inlineStr">
        <is>
          <t>Pizza</t>
        </is>
      </c>
      <c r="E9896" s="8" t="n">
        <v>46176</v>
      </c>
      <c r="F9896" t="inlineStr">
        <is>
          <t>Violations were cited in the following area(s).</t>
        </is>
      </c>
      <c r="G9896" t="inlineStr">
        <is>
          <t>10B</t>
        </is>
      </c>
      <c r="H9896" t="inlineStr">
        <is>
          <t>Anti-siphonage or back-flow prevention device not provided where required; equipment or floor not properly drained; sewage disposal system in disrepair or not functioning properly. Condensation or liquid waste improperly disposed of.</t>
        </is>
      </c>
      <c r="I9896" t="inlineStr">
        <is>
          <t>Not Critical</t>
        </is>
      </c>
      <c r="J9896" t="n">
        <v>39</v>
      </c>
      <c r="L9896" s="9">
        <f>A9896&amp;"-"&amp;TEXT(E9896,"yyyymmdd")</f>
        <v/>
      </c>
    </row>
    <row r="9897">
      <c r="A9897" t="n">
        <v>50162467</v>
      </c>
      <c r="B9897" t="inlineStr">
        <is>
          <t>Queens</t>
        </is>
      </c>
      <c r="C9897" t="inlineStr">
        <is>
          <t>11419</t>
        </is>
      </c>
      <c r="D9897" t="inlineStr">
        <is>
          <t>Pizza</t>
        </is>
      </c>
      <c r="E9897" s="8" t="n">
        <v>46176</v>
      </c>
      <c r="F9897" t="inlineStr">
        <is>
          <t>Violations were cited in the following area(s).</t>
        </is>
      </c>
      <c r="G9897" t="inlineStr">
        <is>
          <t>10G</t>
        </is>
      </c>
      <c r="H9897" t="inlineStr">
        <is>
          <t>Dishwashing and ware washing: Cleaning and sanitizing of tableware, including dishes, utensils, and equipment deficient.</t>
        </is>
      </c>
      <c r="I9897" t="inlineStr">
        <is>
          <t>Not Critical</t>
        </is>
      </c>
      <c r="J9897" t="n">
        <v>39</v>
      </c>
      <c r="L9897" s="9">
        <f>A9897&amp;"-"&amp;TEXT(E9897,"yyyymmdd")</f>
        <v/>
      </c>
    </row>
    <row r="9898">
      <c r="A9898" t="n">
        <v>50162562</v>
      </c>
      <c r="B9898" t="inlineStr">
        <is>
          <t>Queens</t>
        </is>
      </c>
      <c r="C9898" t="inlineStr">
        <is>
          <t>11356</t>
        </is>
      </c>
      <c r="D9898" t="inlineStr">
        <is>
          <t>Juice, Smoothies, Fruit Salads</t>
        </is>
      </c>
      <c r="E9898" s="8" t="n">
        <v>46176</v>
      </c>
      <c r="F9898" t="inlineStr">
        <is>
          <t>Violations were cited in the following area(s).</t>
        </is>
      </c>
      <c r="G9898" t="inlineStr">
        <is>
          <t>04A</t>
        </is>
      </c>
      <c r="H9898" t="inlineStr">
        <is>
          <t>Food Protection Certificate (FPC) not held by manager or supervisor of food operations.</t>
        </is>
      </c>
      <c r="I9898" t="inlineStr">
        <is>
          <t>Critical</t>
        </is>
      </c>
      <c r="J9898" t="n">
        <v>25</v>
      </c>
      <c r="L9898" s="9">
        <f>A9898&amp;"-"&amp;TEXT(E9898,"yyyymmdd")</f>
        <v/>
      </c>
    </row>
    <row r="9899">
      <c r="A9899" t="n">
        <v>50162562</v>
      </c>
      <c r="B9899" t="inlineStr">
        <is>
          <t>Queens</t>
        </is>
      </c>
      <c r="C9899" t="inlineStr">
        <is>
          <t>11356</t>
        </is>
      </c>
      <c r="D9899" t="inlineStr">
        <is>
          <t>Juice, Smoothies, Fruit Salads</t>
        </is>
      </c>
      <c r="E9899" s="8" t="n">
        <v>46176</v>
      </c>
      <c r="F9899" t="inlineStr">
        <is>
          <t>Violations were cited in the following area(s).</t>
        </is>
      </c>
      <c r="G9899" t="inlineStr">
        <is>
          <t>04L</t>
        </is>
      </c>
      <c r="H9899" t="inlineStr">
        <is>
          <t>Evidence of mice or live mice in establishment's food or non-food areas.</t>
        </is>
      </c>
      <c r="I9899" t="inlineStr">
        <is>
          <t>Critical</t>
        </is>
      </c>
      <c r="J9899" t="n">
        <v>25</v>
      </c>
      <c r="L9899" s="9">
        <f>A9899&amp;"-"&amp;TEXT(E9899,"yyyymmdd")</f>
        <v/>
      </c>
    </row>
    <row r="9900">
      <c r="A9900" t="n">
        <v>50162562</v>
      </c>
      <c r="B9900" t="inlineStr">
        <is>
          <t>Queens</t>
        </is>
      </c>
      <c r="C9900" t="inlineStr">
        <is>
          <t>11356</t>
        </is>
      </c>
      <c r="D9900" t="inlineStr">
        <is>
          <t>Juice, Smoothies, Fruit Salads</t>
        </is>
      </c>
      <c r="E9900" s="8" t="n">
        <v>46176</v>
      </c>
      <c r="F9900" t="inlineStr">
        <is>
          <t>Violations were cited in the following area(s).</t>
        </is>
      </c>
      <c r="G9900" t="inlineStr">
        <is>
          <t>06D</t>
        </is>
      </c>
      <c r="H9900" t="inlineStr">
        <is>
          <t>Food contact surface not properly washed, rinsed and sanitized after each use and following any activity when contamination may have occurred.</t>
        </is>
      </c>
      <c r="I9900" t="inlineStr">
        <is>
          <t>Critical</t>
        </is>
      </c>
      <c r="J9900" t="n">
        <v>25</v>
      </c>
      <c r="L9900" s="9">
        <f>A9900&amp;"-"&amp;TEXT(E9900,"yyyymmdd")</f>
        <v/>
      </c>
    </row>
    <row r="9901">
      <c r="A9901" t="n">
        <v>50162562</v>
      </c>
      <c r="B9901" t="inlineStr">
        <is>
          <t>Queens</t>
        </is>
      </c>
      <c r="C9901" t="inlineStr">
        <is>
          <t>11356</t>
        </is>
      </c>
      <c r="D9901" t="inlineStr">
        <is>
          <t>Juice, Smoothies, Fruit Salads</t>
        </is>
      </c>
      <c r="E9901" s="8" t="n">
        <v>46176</v>
      </c>
      <c r="F9901" t="inlineStr">
        <is>
          <t>Violations were cited in the following area(s).</t>
        </is>
      </c>
      <c r="G9901" t="inlineStr">
        <is>
          <t>08A</t>
        </is>
      </c>
      <c r="H9901" t="inlineStr">
        <is>
          <t>Establishment is not free of harborage or conditions conducive to rodents, insects or other pests.</t>
        </is>
      </c>
      <c r="I9901" t="inlineStr">
        <is>
          <t>Not Critical</t>
        </is>
      </c>
      <c r="J9901" t="n">
        <v>25</v>
      </c>
      <c r="L9901" s="9">
        <f>A9901&amp;"-"&amp;TEXT(E9901,"yyyymmdd")</f>
        <v/>
      </c>
    </row>
    <row r="9902">
      <c r="A9902" t="n">
        <v>50166683</v>
      </c>
      <c r="B9902" t="inlineStr">
        <is>
          <t>Bronx</t>
        </is>
      </c>
      <c r="C9902" t="inlineStr">
        <is>
          <t>10468</t>
        </is>
      </c>
      <c r="D9902" t="inlineStr">
        <is>
          <t>Mexican</t>
        </is>
      </c>
      <c r="E9902" s="8" t="n">
        <v>46176</v>
      </c>
      <c r="F9902" t="inlineStr">
        <is>
          <t>Violations were cited in the following area(s).</t>
        </is>
      </c>
      <c r="G9902" t="inlineStr">
        <is>
          <t>06D</t>
        </is>
      </c>
      <c r="H9902" t="inlineStr">
        <is>
          <t>Food contact surface not properly washed, rinsed and sanitized after each use and following any activity when contamination may have occurred.</t>
        </is>
      </c>
      <c r="I9902" t="inlineStr">
        <is>
          <t>Critical</t>
        </is>
      </c>
      <c r="J9902" t="n">
        <v>5</v>
      </c>
      <c r="K9902" t="inlineStr">
        <is>
          <t>A</t>
        </is>
      </c>
      <c r="L9902" s="9">
        <f>A9902&amp;"-"&amp;TEXT(E9902,"yyyymmdd")</f>
        <v/>
      </c>
    </row>
    <row r="9903">
      <c r="A9903" t="n">
        <v>50171661</v>
      </c>
      <c r="B9903" t="inlineStr">
        <is>
          <t>Brooklyn</t>
        </is>
      </c>
      <c r="C9903" t="inlineStr">
        <is>
          <t>11205</t>
        </is>
      </c>
      <c r="D9903" t="inlineStr">
        <is>
          <t>American</t>
        </is>
      </c>
      <c r="E9903" s="8" t="n">
        <v>46176</v>
      </c>
      <c r="F9903" t="inlineStr">
        <is>
          <t>Violations were cited in the following area(s).</t>
        </is>
      </c>
      <c r="G9903" t="inlineStr">
        <is>
          <t>10F</t>
        </is>
      </c>
      <c r="H9903" t="inlineStr">
        <is>
          <t>Non-food contact surface or equipment made of unacceptable material, not kept clean, or not properly sealed, raised, spaced or movable to allow accessibility for cleaning on all sides, above and underneath the unit.</t>
        </is>
      </c>
      <c r="I9903" t="inlineStr">
        <is>
          <t>Not Critical</t>
        </is>
      </c>
      <c r="J9903" t="n">
        <v>8</v>
      </c>
      <c r="K9903" t="inlineStr">
        <is>
          <t>A</t>
        </is>
      </c>
      <c r="L9903" s="9">
        <f>A9903&amp;"-"&amp;TEXT(E9903,"yyyymmdd")</f>
        <v/>
      </c>
    </row>
    <row r="9904">
      <c r="A9904" t="n">
        <v>50171661</v>
      </c>
      <c r="B9904" t="inlineStr">
        <is>
          <t>Brooklyn</t>
        </is>
      </c>
      <c r="C9904" t="inlineStr">
        <is>
          <t>11205</t>
        </is>
      </c>
      <c r="D9904" t="inlineStr">
        <is>
          <t>American</t>
        </is>
      </c>
      <c r="E9904" s="8" t="n">
        <v>46176</v>
      </c>
      <c r="F9904" t="inlineStr">
        <is>
          <t>Violations were cited in the following area(s).</t>
        </is>
      </c>
      <c r="G9904" t="inlineStr">
        <is>
          <t>10G</t>
        </is>
      </c>
      <c r="H9904" t="inlineStr">
        <is>
          <t>Dishwashing and ware washing: Cleaning and sanitizing of tableware, including dishes, utensils, and equipment deficient.</t>
        </is>
      </c>
      <c r="I9904" t="inlineStr">
        <is>
          <t>Not Critical</t>
        </is>
      </c>
      <c r="J9904" t="n">
        <v>8</v>
      </c>
      <c r="K9904" t="inlineStr">
        <is>
          <t>A</t>
        </is>
      </c>
      <c r="L9904" s="9">
        <f>A9904&amp;"-"&amp;TEXT(E9904,"yyyymmdd")</f>
        <v/>
      </c>
    </row>
    <row r="9905">
      <c r="A9905" t="n">
        <v>40483540</v>
      </c>
      <c r="B9905" t="inlineStr">
        <is>
          <t>Manhattan</t>
        </is>
      </c>
      <c r="C9905" t="inlineStr">
        <is>
          <t>10023</t>
        </is>
      </c>
      <c r="D9905" t="inlineStr">
        <is>
          <t>American</t>
        </is>
      </c>
      <c r="E9905" s="8" t="n">
        <v>46177</v>
      </c>
      <c r="F9905" t="inlineStr">
        <is>
          <t>Violations were cited in the following area(s).</t>
        </is>
      </c>
      <c r="G9905" t="inlineStr">
        <is>
          <t>06D</t>
        </is>
      </c>
      <c r="H9905" t="inlineStr">
        <is>
          <t>Food contact surface not properly washed, rinsed and sanitized after each use and following any activity when contamination may have occurred.</t>
        </is>
      </c>
      <c r="I9905" t="inlineStr">
        <is>
          <t>Critical</t>
        </is>
      </c>
      <c r="J9905" t="n">
        <v>12</v>
      </c>
      <c r="K9905" t="inlineStr">
        <is>
          <t>A</t>
        </is>
      </c>
      <c r="L9905" s="9">
        <f>A9905&amp;"-"&amp;TEXT(E9905,"yyyymmdd")</f>
        <v/>
      </c>
    </row>
    <row r="9906">
      <c r="A9906" t="n">
        <v>40483540</v>
      </c>
      <c r="B9906" t="inlineStr">
        <is>
          <t>Manhattan</t>
        </is>
      </c>
      <c r="C9906" t="inlineStr">
        <is>
          <t>10023</t>
        </is>
      </c>
      <c r="D9906" t="inlineStr">
        <is>
          <t>American</t>
        </is>
      </c>
      <c r="E9906" s="8" t="n">
        <v>46177</v>
      </c>
      <c r="F9906" t="inlineStr">
        <is>
          <t>Violations were cited in the following area(s).</t>
        </is>
      </c>
      <c r="G9906" t="inlineStr">
        <is>
          <t>10F</t>
        </is>
      </c>
      <c r="H9906" t="inlineStr">
        <is>
          <t>Non-food contact surface or equipment made of unacceptable material, not kept clean, or not properly sealed, raised, spaced or movable to allow accessibility for cleaning on all sides, above and underneath the unit.</t>
        </is>
      </c>
      <c r="I9906" t="inlineStr">
        <is>
          <t>Not Critical</t>
        </is>
      </c>
      <c r="J9906" t="n">
        <v>12</v>
      </c>
      <c r="K9906" t="inlineStr">
        <is>
          <t>A</t>
        </is>
      </c>
      <c r="L9906" s="9">
        <f>A9906&amp;"-"&amp;TEXT(E9906,"yyyymmdd")</f>
        <v/>
      </c>
    </row>
    <row r="9907">
      <c r="A9907" t="n">
        <v>40483540</v>
      </c>
      <c r="B9907" t="inlineStr">
        <is>
          <t>Manhattan</t>
        </is>
      </c>
      <c r="C9907" t="inlineStr">
        <is>
          <t>10023</t>
        </is>
      </c>
      <c r="D9907" t="inlineStr">
        <is>
          <t>American</t>
        </is>
      </c>
      <c r="E9907" s="8" t="n">
        <v>46177</v>
      </c>
      <c r="F9907" t="inlineStr">
        <is>
          <t>Violations were cited in the following area(s).</t>
        </is>
      </c>
      <c r="G9907" t="inlineStr">
        <is>
          <t>10H</t>
        </is>
      </c>
      <c r="H9907" t="inlineStr">
        <is>
          <t>Single service article not provided. Single service article reused or not protected from contamination when transported, stored, dispensed. Drinking straws not completely enclosed in wrapper or dispensed from a sanitary device.</t>
        </is>
      </c>
      <c r="I9907" t="inlineStr">
        <is>
          <t>Not Critical</t>
        </is>
      </c>
      <c r="J9907" t="n">
        <v>12</v>
      </c>
      <c r="K9907" t="inlineStr">
        <is>
          <t>A</t>
        </is>
      </c>
      <c r="L9907" s="9">
        <f>A9907&amp;"-"&amp;TEXT(E9907,"yyyymmdd")</f>
        <v/>
      </c>
    </row>
    <row r="9908">
      <c r="A9908" t="n">
        <v>40609087</v>
      </c>
      <c r="B9908" t="inlineStr">
        <is>
          <t>Brooklyn</t>
        </is>
      </c>
      <c r="C9908" t="inlineStr">
        <is>
          <t>11219</t>
        </is>
      </c>
      <c r="D9908" t="inlineStr">
        <is>
          <t>Jewish/Kosher</t>
        </is>
      </c>
      <c r="E9908" s="8" t="n">
        <v>46177</v>
      </c>
      <c r="F9908" t="inlineStr">
        <is>
          <t>Violations were cited in the following area(s).</t>
        </is>
      </c>
      <c r="G9908" t="inlineStr">
        <is>
          <t>02B</t>
        </is>
      </c>
      <c r="H9908" t="inlineStr">
        <is>
          <t>Hot TCS food item not held at or above 140 °F.</t>
        </is>
      </c>
      <c r="I9908" t="inlineStr">
        <is>
          <t>Critical</t>
        </is>
      </c>
      <c r="J9908" t="n">
        <v>43</v>
      </c>
      <c r="L9908" s="9">
        <f>A9908&amp;"-"&amp;TEXT(E9908,"yyyymmdd")</f>
        <v/>
      </c>
    </row>
    <row r="9909">
      <c r="A9909" t="n">
        <v>40609087</v>
      </c>
      <c r="B9909" t="inlineStr">
        <is>
          <t>Brooklyn</t>
        </is>
      </c>
      <c r="C9909" t="inlineStr">
        <is>
          <t>11219</t>
        </is>
      </c>
      <c r="D9909" t="inlineStr">
        <is>
          <t>Jewish/Kosher</t>
        </is>
      </c>
      <c r="E9909" s="8" t="n">
        <v>46177</v>
      </c>
      <c r="F9909" t="inlineStr">
        <is>
          <t>Violations were cited in the following area(s).</t>
        </is>
      </c>
      <c r="G9909" t="inlineStr">
        <is>
          <t>04A</t>
        </is>
      </c>
      <c r="H9909" t="inlineStr">
        <is>
          <t>Food Protection Certificate (FPC) not held by manager or supervisor of food operations.</t>
        </is>
      </c>
      <c r="I9909" t="inlineStr">
        <is>
          <t>Critical</t>
        </is>
      </c>
      <c r="J9909" t="n">
        <v>43</v>
      </c>
      <c r="L9909" s="9">
        <f>A9909&amp;"-"&amp;TEXT(E9909,"yyyymmdd")</f>
        <v/>
      </c>
    </row>
    <row r="9910">
      <c r="A9910" t="n">
        <v>40609087</v>
      </c>
      <c r="B9910" t="inlineStr">
        <is>
          <t>Brooklyn</t>
        </is>
      </c>
      <c r="C9910" t="inlineStr">
        <is>
          <t>11219</t>
        </is>
      </c>
      <c r="D9910" t="inlineStr">
        <is>
          <t>Jewish/Kosher</t>
        </is>
      </c>
      <c r="E9910" s="8" t="n">
        <v>46177</v>
      </c>
      <c r="F9910" t="inlineStr">
        <is>
          <t>Violations were cited in the following area(s).</t>
        </is>
      </c>
      <c r="G9910" t="inlineStr">
        <is>
          <t>04H</t>
        </is>
      </c>
      <c r="H9910" t="inlineStr">
        <is>
          <t>Raw, cooked or prepared food is adulterated, contaminated, cross-contaminated, or not discarded in accordance with HACCP plan.</t>
        </is>
      </c>
      <c r="I9910" t="inlineStr">
        <is>
          <t>Critical</t>
        </is>
      </c>
      <c r="J9910" t="n">
        <v>43</v>
      </c>
      <c r="L9910" s="9">
        <f>A9910&amp;"-"&amp;TEXT(E9910,"yyyymmdd")</f>
        <v/>
      </c>
    </row>
    <row r="9911">
      <c r="A9911" t="n">
        <v>40609087</v>
      </c>
      <c r="B9911" t="inlineStr">
        <is>
          <t>Brooklyn</t>
        </is>
      </c>
      <c r="C9911" t="inlineStr">
        <is>
          <t>11219</t>
        </is>
      </c>
      <c r="D9911" t="inlineStr">
        <is>
          <t>Jewish/Kosher</t>
        </is>
      </c>
      <c r="E9911" s="8" t="n">
        <v>46177</v>
      </c>
      <c r="F9911" t="inlineStr">
        <is>
          <t>Violations were cited in the following area(s).</t>
        </is>
      </c>
      <c r="G9911" t="inlineStr">
        <is>
          <t>04L</t>
        </is>
      </c>
      <c r="H9911" t="inlineStr">
        <is>
          <t>Evidence of mice or live mice in establishment's food or non-food areas.</t>
        </is>
      </c>
      <c r="I9911" t="inlineStr">
        <is>
          <t>Critical</t>
        </is>
      </c>
      <c r="J9911" t="n">
        <v>43</v>
      </c>
      <c r="L9911" s="9">
        <f>A9911&amp;"-"&amp;TEXT(E9911,"yyyymmdd")</f>
        <v/>
      </c>
    </row>
    <row r="9912">
      <c r="A9912" t="n">
        <v>40609087</v>
      </c>
      <c r="B9912" t="inlineStr">
        <is>
          <t>Brooklyn</t>
        </is>
      </c>
      <c r="C9912" t="inlineStr">
        <is>
          <t>11219</t>
        </is>
      </c>
      <c r="D9912" t="inlineStr">
        <is>
          <t>Jewish/Kosher</t>
        </is>
      </c>
      <c r="E9912" s="8" t="n">
        <v>46177</v>
      </c>
      <c r="F9912" t="inlineStr">
        <is>
          <t>Violations were cited in the following area(s).</t>
        </is>
      </c>
      <c r="G9912" t="inlineStr">
        <is>
          <t>04N</t>
        </is>
      </c>
      <c r="H9912" t="inlineStr">
        <is>
          <t>Filth flies or food/refuse/sewage associated with (FRSA) flies or other nuisance pests in establishment’s food and/or non-food areas. FRSA flies include house flies, blow flies, bottle flies, flesh flies, drain flies, Phorid flies and fruit flies.</t>
        </is>
      </c>
      <c r="I9912" t="inlineStr">
        <is>
          <t>Critical</t>
        </is>
      </c>
      <c r="J9912" t="n">
        <v>43</v>
      </c>
      <c r="L9912" s="9">
        <f>A9912&amp;"-"&amp;TEXT(E9912,"yyyymmdd")</f>
        <v/>
      </c>
    </row>
    <row r="9913">
      <c r="A9913" t="n">
        <v>40609087</v>
      </c>
      <c r="B9913" t="inlineStr">
        <is>
          <t>Brooklyn</t>
        </is>
      </c>
      <c r="C9913" t="inlineStr">
        <is>
          <t>11219</t>
        </is>
      </c>
      <c r="D9913" t="inlineStr">
        <is>
          <t>Jewish/Kosher</t>
        </is>
      </c>
      <c r="E9913" s="8" t="n">
        <v>46177</v>
      </c>
      <c r="F9913" t="inlineStr">
        <is>
          <t>Violations were cited in the following area(s).</t>
        </is>
      </c>
      <c r="G9913" t="inlineStr">
        <is>
          <t>08A</t>
        </is>
      </c>
      <c r="H9913" t="inlineStr">
        <is>
          <t>Establishment is not free of harborage or conditions conducive to rodents, insects or other pests.</t>
        </is>
      </c>
      <c r="I9913" t="inlineStr">
        <is>
          <t>Not Critical</t>
        </is>
      </c>
      <c r="J9913" t="n">
        <v>43</v>
      </c>
      <c r="L9913" s="9">
        <f>A9913&amp;"-"&amp;TEXT(E9913,"yyyymmdd")</f>
        <v/>
      </c>
    </row>
    <row r="9914">
      <c r="A9914" t="n">
        <v>40609087</v>
      </c>
      <c r="B9914" t="inlineStr">
        <is>
          <t>Brooklyn</t>
        </is>
      </c>
      <c r="C9914" t="inlineStr">
        <is>
          <t>11219</t>
        </is>
      </c>
      <c r="D9914" t="inlineStr">
        <is>
          <t>Jewish/Kosher</t>
        </is>
      </c>
      <c r="E9914" s="8" t="n">
        <v>46177</v>
      </c>
      <c r="F9914" t="inlineStr">
        <is>
          <t>Violations were cited in the following area(s).</t>
        </is>
      </c>
      <c r="G9914" t="inlineStr">
        <is>
          <t>08C</t>
        </is>
      </c>
      <c r="H9914" t="inlineStr">
        <is>
          <t>Pesticide not properly labeled or used by unlicensed individual. Pesticide, other toxic chemical improperly used/stored. Unprotected, unlocked bait station used.</t>
        </is>
      </c>
      <c r="I9914" t="inlineStr">
        <is>
          <t>Not Critical</t>
        </is>
      </c>
      <c r="J9914" t="n">
        <v>43</v>
      </c>
      <c r="L9914" s="9">
        <f>A9914&amp;"-"&amp;TEXT(E9914,"yyyymmdd")</f>
        <v/>
      </c>
    </row>
    <row r="9915">
      <c r="A9915" t="n">
        <v>40609087</v>
      </c>
      <c r="B9915" t="inlineStr">
        <is>
          <t>Brooklyn</t>
        </is>
      </c>
      <c r="C9915" t="inlineStr">
        <is>
          <t>11219</t>
        </is>
      </c>
      <c r="D9915" t="inlineStr">
        <is>
          <t>Jewish/Kosher</t>
        </is>
      </c>
      <c r="E9915" s="8" t="n">
        <v>46177</v>
      </c>
      <c r="F9915" t="inlineStr">
        <is>
          <t>Violations were cited in the following area(s).</t>
        </is>
      </c>
      <c r="G9915" t="inlineStr">
        <is>
          <t>10B</t>
        </is>
      </c>
      <c r="H9915" t="inlineStr">
        <is>
          <t>Anti-siphonage or back-flow prevention device not provided where required; equipment or floor not properly drained; sewage disposal system in disrepair or not functioning properly. Condensation or liquid waste improperly disposed of.</t>
        </is>
      </c>
      <c r="I9915" t="inlineStr">
        <is>
          <t>Not Critical</t>
        </is>
      </c>
      <c r="J9915" t="n">
        <v>43</v>
      </c>
      <c r="L9915" s="9">
        <f>A9915&amp;"-"&amp;TEXT(E9915,"yyyymmdd")</f>
        <v/>
      </c>
    </row>
    <row r="9916">
      <c r="A9916" t="n">
        <v>40691110</v>
      </c>
      <c r="B9916" t="inlineStr">
        <is>
          <t>Bronx</t>
        </is>
      </c>
      <c r="C9916" t="inlineStr">
        <is>
          <t>10464</t>
        </is>
      </c>
      <c r="D9916" t="inlineStr">
        <is>
          <t>Seafood</t>
        </is>
      </c>
      <c r="E9916" s="8" t="n">
        <v>46177</v>
      </c>
      <c r="F9916" t="inlineStr">
        <is>
          <t>Violations were cited in the following area(s).</t>
        </is>
      </c>
      <c r="G9916" t="inlineStr">
        <is>
          <t>02G</t>
        </is>
      </c>
      <c r="H9916" t="inlineStr">
        <is>
          <t>Cold TCS food item held above 41 °F; smoked or processed fish held above 38 °F; intact raw eggs held above 45 °F; or reduced oxygen packaged (ROP) TCS foods held above required temperatures except during active necessary preparation.</t>
        </is>
      </c>
      <c r="I9916" t="inlineStr">
        <is>
          <t>Critical</t>
        </is>
      </c>
      <c r="J9916" t="n">
        <v>16</v>
      </c>
      <c r="L9916" s="9">
        <f>A9916&amp;"-"&amp;TEXT(E9916,"yyyymmdd")</f>
        <v/>
      </c>
    </row>
    <row r="9917">
      <c r="A9917" t="n">
        <v>40691110</v>
      </c>
      <c r="B9917" t="inlineStr">
        <is>
          <t>Bronx</t>
        </is>
      </c>
      <c r="C9917" t="inlineStr">
        <is>
          <t>10464</t>
        </is>
      </c>
      <c r="D9917" t="inlineStr">
        <is>
          <t>Seafood</t>
        </is>
      </c>
      <c r="E9917" s="8" t="n">
        <v>46177</v>
      </c>
      <c r="F9917" t="inlineStr">
        <is>
          <t>Violations were cited in the following area(s).</t>
        </is>
      </c>
      <c r="G9917" t="inlineStr">
        <is>
          <t>10B</t>
        </is>
      </c>
      <c r="H9917" t="inlineStr">
        <is>
          <t>Anti-siphonage or back-flow prevention device not provided where required; equipment or floor not properly drained; sewage disposal system in disrepair or not functioning properly. Condensation or liquid waste improperly disposed of.</t>
        </is>
      </c>
      <c r="I9917" t="inlineStr">
        <is>
          <t>Not Critical</t>
        </is>
      </c>
      <c r="J9917" t="n">
        <v>16</v>
      </c>
      <c r="L9917" s="9">
        <f>A9917&amp;"-"&amp;TEXT(E9917,"yyyymmdd")</f>
        <v/>
      </c>
    </row>
    <row r="9918">
      <c r="A9918" t="n">
        <v>40691110</v>
      </c>
      <c r="B9918" t="inlineStr">
        <is>
          <t>Bronx</t>
        </is>
      </c>
      <c r="C9918" t="inlineStr">
        <is>
          <t>10464</t>
        </is>
      </c>
      <c r="D9918" t="inlineStr">
        <is>
          <t>Seafood</t>
        </is>
      </c>
      <c r="E9918" s="8" t="n">
        <v>46177</v>
      </c>
      <c r="F9918" t="inlineStr">
        <is>
          <t>Violations were cited in the following area(s).</t>
        </is>
      </c>
      <c r="G9918" t="inlineStr">
        <is>
          <t>10F</t>
        </is>
      </c>
      <c r="H9918" t="inlineStr">
        <is>
          <t>Non-food contact surface or equipment made of unacceptable material, not kept clean, or not properly sealed, raised, spaced or movable to allow accessibility for cleaning on all sides, above and underneath the unit.</t>
        </is>
      </c>
      <c r="I9918" t="inlineStr">
        <is>
          <t>Not Critical</t>
        </is>
      </c>
      <c r="J9918" t="n">
        <v>16</v>
      </c>
      <c r="L9918" s="9">
        <f>A9918&amp;"-"&amp;TEXT(E9918,"yyyymmdd")</f>
        <v/>
      </c>
    </row>
    <row r="9919">
      <c r="A9919" t="n">
        <v>40691110</v>
      </c>
      <c r="B9919" t="inlineStr">
        <is>
          <t>Bronx</t>
        </is>
      </c>
      <c r="C9919" t="inlineStr">
        <is>
          <t>10464</t>
        </is>
      </c>
      <c r="D9919" t="inlineStr">
        <is>
          <t>Seafood</t>
        </is>
      </c>
      <c r="E9919" s="8" t="n">
        <v>46177</v>
      </c>
      <c r="F9919" t="inlineStr">
        <is>
          <t>Violations were cited in the following area(s).</t>
        </is>
      </c>
      <c r="G9919" t="inlineStr">
        <is>
          <t>10G</t>
        </is>
      </c>
      <c r="H9919" t="inlineStr">
        <is>
          <t>Dishwashing and ware washing: Cleaning and sanitizing of tableware, including dishes, utensils, and equipment deficient.</t>
        </is>
      </c>
      <c r="I9919" t="inlineStr">
        <is>
          <t>Not Critical</t>
        </is>
      </c>
      <c r="J9919" t="n">
        <v>16</v>
      </c>
      <c r="L9919" s="9">
        <f>A9919&amp;"-"&amp;TEXT(E9919,"yyyymmdd")</f>
        <v/>
      </c>
    </row>
    <row r="9920">
      <c r="A9920" t="n">
        <v>40703795</v>
      </c>
      <c r="B9920" t="inlineStr">
        <is>
          <t>Manhattan</t>
        </is>
      </c>
      <c r="C9920" t="inlineStr">
        <is>
          <t>10019</t>
        </is>
      </c>
      <c r="D9920" t="inlineStr">
        <is>
          <t>Coffee/Tea</t>
        </is>
      </c>
      <c r="E9920" s="8" t="n">
        <v>46177</v>
      </c>
      <c r="F9920" t="inlineStr">
        <is>
          <t>Violations were cited in the following area(s).</t>
        </is>
      </c>
      <c r="G9920" t="inlineStr">
        <is>
          <t>06D</t>
        </is>
      </c>
      <c r="H9920" t="inlineStr">
        <is>
          <t>Food contact surface not properly washed, rinsed and sanitized after each use and following any activity when contamination may have occurred.</t>
        </is>
      </c>
      <c r="I9920" t="inlineStr">
        <is>
          <t>Critical</t>
        </is>
      </c>
      <c r="J9920" t="n">
        <v>13</v>
      </c>
      <c r="K9920" t="inlineStr">
        <is>
          <t>A</t>
        </is>
      </c>
      <c r="L9920" s="9">
        <f>A9920&amp;"-"&amp;TEXT(E9920,"yyyymmdd")</f>
        <v/>
      </c>
    </row>
    <row r="9921">
      <c r="A9921" t="n">
        <v>40703795</v>
      </c>
      <c r="B9921" t="inlineStr">
        <is>
          <t>Manhattan</t>
        </is>
      </c>
      <c r="C9921" t="inlineStr">
        <is>
          <t>10019</t>
        </is>
      </c>
      <c r="D9921" t="inlineStr">
        <is>
          <t>Coffee/Tea</t>
        </is>
      </c>
      <c r="E9921" s="8" t="n">
        <v>46177</v>
      </c>
      <c r="F9921" t="inlineStr">
        <is>
          <t>Violations were cited in the following area(s).</t>
        </is>
      </c>
      <c r="G9921" t="inlineStr">
        <is>
          <t>08B</t>
        </is>
      </c>
      <c r="H9921"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9921" t="inlineStr">
        <is>
          <t>Not Critical</t>
        </is>
      </c>
      <c r="J9921" t="n">
        <v>13</v>
      </c>
      <c r="K9921" t="inlineStr">
        <is>
          <t>A</t>
        </is>
      </c>
      <c r="L9921" s="9">
        <f>A9921&amp;"-"&amp;TEXT(E9921,"yyyymmdd")</f>
        <v/>
      </c>
    </row>
    <row r="9922">
      <c r="A9922" t="n">
        <v>40703795</v>
      </c>
      <c r="B9922" t="inlineStr">
        <is>
          <t>Manhattan</t>
        </is>
      </c>
      <c r="C9922" t="inlineStr">
        <is>
          <t>10019</t>
        </is>
      </c>
      <c r="D9922" t="inlineStr">
        <is>
          <t>Coffee/Tea</t>
        </is>
      </c>
      <c r="E9922" s="8" t="n">
        <v>46177</v>
      </c>
      <c r="F9922" t="inlineStr">
        <is>
          <t>Violations were cited in the following area(s).</t>
        </is>
      </c>
      <c r="G9922" t="inlineStr">
        <is>
          <t>10B</t>
        </is>
      </c>
      <c r="H9922" t="inlineStr">
        <is>
          <t>Anti-siphonage or back-flow prevention device not provided where required; equipment or floor not properly drained; sewage disposal system in disrepair or not functioning properly. Condensation or liquid waste improperly disposed of.</t>
        </is>
      </c>
      <c r="I9922" t="inlineStr">
        <is>
          <t>Not Critical</t>
        </is>
      </c>
      <c r="J9922" t="n">
        <v>13</v>
      </c>
      <c r="K9922" t="inlineStr">
        <is>
          <t>A</t>
        </is>
      </c>
      <c r="L9922" s="9">
        <f>A9922&amp;"-"&amp;TEXT(E9922,"yyyymmdd")</f>
        <v/>
      </c>
    </row>
    <row r="9923">
      <c r="A9923" t="n">
        <v>40703795</v>
      </c>
      <c r="B9923" t="inlineStr">
        <is>
          <t>Manhattan</t>
        </is>
      </c>
      <c r="C9923" t="inlineStr">
        <is>
          <t>10019</t>
        </is>
      </c>
      <c r="D9923" t="inlineStr">
        <is>
          <t>Coffee/Tea</t>
        </is>
      </c>
      <c r="E9923" s="8" t="n">
        <v>46177</v>
      </c>
      <c r="F9923" t="inlineStr">
        <is>
          <t>Violations were cited in the following area(s).</t>
        </is>
      </c>
      <c r="G9923" t="inlineStr">
        <is>
          <t>10H</t>
        </is>
      </c>
      <c r="H9923" t="inlineStr">
        <is>
          <t>Single service article not provided. Single service article reused or not protected from contamination when transported, stored, dispensed. Drinking straws not completely enclosed in wrapper or dispensed from a sanitary device.</t>
        </is>
      </c>
      <c r="I9923" t="inlineStr">
        <is>
          <t>Not Critical</t>
        </is>
      </c>
      <c r="J9923" t="n">
        <v>13</v>
      </c>
      <c r="K9923" t="inlineStr">
        <is>
          <t>A</t>
        </is>
      </c>
      <c r="L9923" s="9">
        <f>A9923&amp;"-"&amp;TEXT(E9923,"yyyymmdd")</f>
        <v/>
      </c>
    </row>
    <row r="9924">
      <c r="A9924" t="n">
        <v>40809390</v>
      </c>
      <c r="B9924" t="inlineStr">
        <is>
          <t>Brooklyn</t>
        </is>
      </c>
      <c r="C9924" t="inlineStr">
        <is>
          <t>11225</t>
        </is>
      </c>
      <c r="D9924" t="inlineStr">
        <is>
          <t>Caribbean</t>
        </is>
      </c>
      <c r="E9924" s="8" t="n">
        <v>46177</v>
      </c>
      <c r="F9924" t="inlineStr">
        <is>
          <t>Violations were cited in the following area(s).</t>
        </is>
      </c>
      <c r="G9924" t="inlineStr">
        <is>
          <t>10F</t>
        </is>
      </c>
      <c r="H9924" t="inlineStr">
        <is>
          <t>Non-food contact surface or equipment made of unacceptable material, not kept clean, or not properly sealed, raised, spaced or movable to allow accessibility for cleaning on all sides, above and underneath the unit.</t>
        </is>
      </c>
      <c r="I9924" t="inlineStr">
        <is>
          <t>Not Critical</t>
        </is>
      </c>
      <c r="J9924" t="n">
        <v>2</v>
      </c>
      <c r="L9924" s="9">
        <f>A9924&amp;"-"&amp;TEXT(E9924,"yyyymmdd")</f>
        <v/>
      </c>
    </row>
    <row r="9925">
      <c r="A9925" t="n">
        <v>40857661</v>
      </c>
      <c r="B9925" t="inlineStr">
        <is>
          <t>Manhattan</t>
        </is>
      </c>
      <c r="C9925" t="inlineStr">
        <is>
          <t>10001</t>
        </is>
      </c>
      <c r="D9925" t="inlineStr">
        <is>
          <t>American</t>
        </is>
      </c>
      <c r="E9925" s="8" t="n">
        <v>46177</v>
      </c>
      <c r="F9925" t="inlineStr">
        <is>
          <t>Violations were cited in the following area(s).</t>
        </is>
      </c>
      <c r="G9925" t="inlineStr">
        <is>
          <t>04L</t>
        </is>
      </c>
      <c r="H9925" t="inlineStr">
        <is>
          <t>Evidence of mice or live mice in establishment's food or non-food areas.</t>
        </is>
      </c>
      <c r="I9925" t="inlineStr">
        <is>
          <t>Critical</t>
        </is>
      </c>
      <c r="J9925" t="n">
        <v>13</v>
      </c>
      <c r="K9925" t="inlineStr">
        <is>
          <t>A</t>
        </is>
      </c>
      <c r="L9925" s="9">
        <f>A9925&amp;"-"&amp;TEXT(E9925,"yyyymmdd")</f>
        <v/>
      </c>
    </row>
    <row r="9926">
      <c r="A9926" t="n">
        <v>40857661</v>
      </c>
      <c r="B9926" t="inlineStr">
        <is>
          <t>Manhattan</t>
        </is>
      </c>
      <c r="C9926" t="inlineStr">
        <is>
          <t>10001</t>
        </is>
      </c>
      <c r="D9926" t="inlineStr">
        <is>
          <t>American</t>
        </is>
      </c>
      <c r="E9926" s="8" t="n">
        <v>46177</v>
      </c>
      <c r="F9926" t="inlineStr">
        <is>
          <t>Violations were cited in the following area(s).</t>
        </is>
      </c>
      <c r="G9926" t="inlineStr">
        <is>
          <t>04N</t>
        </is>
      </c>
      <c r="H9926" t="inlineStr">
        <is>
          <t>Filth flies or food/refuse/sewage associated with (FRSA) flies or other nuisance pests in establishment’s food and/or non-food areas. FRSA flies include house flies, blow flies, bottle flies, flesh flies, drain flies, Phorid flies and fruit flies.</t>
        </is>
      </c>
      <c r="I9926" t="inlineStr">
        <is>
          <t>Critical</t>
        </is>
      </c>
      <c r="J9926" t="n">
        <v>13</v>
      </c>
      <c r="K9926" t="inlineStr">
        <is>
          <t>A</t>
        </is>
      </c>
      <c r="L9926" s="9">
        <f>A9926&amp;"-"&amp;TEXT(E9926,"yyyymmdd")</f>
        <v/>
      </c>
    </row>
    <row r="9927">
      <c r="A9927" t="n">
        <v>40857661</v>
      </c>
      <c r="B9927" t="inlineStr">
        <is>
          <t>Manhattan</t>
        </is>
      </c>
      <c r="C9927" t="inlineStr">
        <is>
          <t>10001</t>
        </is>
      </c>
      <c r="D9927" t="inlineStr">
        <is>
          <t>American</t>
        </is>
      </c>
      <c r="E9927" s="8" t="n">
        <v>46177</v>
      </c>
      <c r="F9927" t="inlineStr">
        <is>
          <t>Violations were cited in the following area(s).</t>
        </is>
      </c>
      <c r="G9927" t="inlineStr">
        <is>
          <t>08A</t>
        </is>
      </c>
      <c r="H9927" t="inlineStr">
        <is>
          <t>Establishment is not free of harborage or conditions conducive to rodents, insects or other pests.</t>
        </is>
      </c>
      <c r="I9927" t="inlineStr">
        <is>
          <t>Not Critical</t>
        </is>
      </c>
      <c r="J9927" t="n">
        <v>13</v>
      </c>
      <c r="K9927" t="inlineStr">
        <is>
          <t>A</t>
        </is>
      </c>
      <c r="L9927" s="9">
        <f>A9927&amp;"-"&amp;TEXT(E9927,"yyyymmdd")</f>
        <v/>
      </c>
    </row>
    <row r="9928">
      <c r="A9928" t="n">
        <v>40857661</v>
      </c>
      <c r="B9928" t="inlineStr">
        <is>
          <t>Manhattan</t>
        </is>
      </c>
      <c r="C9928" t="inlineStr">
        <is>
          <t>10001</t>
        </is>
      </c>
      <c r="D9928" t="inlineStr">
        <is>
          <t>American</t>
        </is>
      </c>
      <c r="E9928" s="8" t="n">
        <v>46177</v>
      </c>
      <c r="F9928" t="inlineStr">
        <is>
          <t>Violations were cited in the following area(s).</t>
        </is>
      </c>
      <c r="G9928" t="inlineStr">
        <is>
          <t>10B</t>
        </is>
      </c>
      <c r="H9928" t="inlineStr">
        <is>
          <t>Anti-siphonage or back-flow prevention device not provided where required; equipment or floor not properly drained; sewage disposal system in disrepair or not functioning properly. Condensation or liquid waste improperly disposed of.</t>
        </is>
      </c>
      <c r="I9928" t="inlineStr">
        <is>
          <t>Not Critical</t>
        </is>
      </c>
      <c r="J9928" t="n">
        <v>13</v>
      </c>
      <c r="K9928" t="inlineStr">
        <is>
          <t>A</t>
        </is>
      </c>
      <c r="L9928" s="9">
        <f>A9928&amp;"-"&amp;TEXT(E9928,"yyyymmdd")</f>
        <v/>
      </c>
    </row>
    <row r="9929">
      <c r="A9929" t="n">
        <v>40927832</v>
      </c>
      <c r="B9929" t="inlineStr">
        <is>
          <t>Brooklyn</t>
        </is>
      </c>
      <c r="C9929" t="inlineStr">
        <is>
          <t>11226</t>
        </is>
      </c>
      <c r="D9929" t="inlineStr">
        <is>
          <t>Caribbean</t>
        </is>
      </c>
      <c r="E9929" s="8" t="n">
        <v>46177</v>
      </c>
      <c r="F9929" t="inlineStr">
        <is>
          <t>Violations were cited in the following area(s).</t>
        </is>
      </c>
      <c r="G9929" t="inlineStr">
        <is>
          <t>02G</t>
        </is>
      </c>
      <c r="H9929" t="inlineStr">
        <is>
          <t>Cold TCS food item held above 41 °F; smoked or processed fish held above 38 °F; intact raw eggs held above 45 °F; or reduced oxygen packaged (ROP) TCS foods held above required temperatures except during active necessary preparation.</t>
        </is>
      </c>
      <c r="I9929" t="inlineStr">
        <is>
          <t>Critical</t>
        </is>
      </c>
      <c r="J9929" t="n">
        <v>19</v>
      </c>
      <c r="L9929" s="9">
        <f>A9929&amp;"-"&amp;TEXT(E9929,"yyyymmdd")</f>
        <v/>
      </c>
    </row>
    <row r="9930">
      <c r="A9930" t="n">
        <v>40927832</v>
      </c>
      <c r="B9930" t="inlineStr">
        <is>
          <t>Brooklyn</t>
        </is>
      </c>
      <c r="C9930" t="inlineStr">
        <is>
          <t>11226</t>
        </is>
      </c>
      <c r="D9930" t="inlineStr">
        <is>
          <t>Caribbean</t>
        </is>
      </c>
      <c r="E9930" s="8" t="n">
        <v>46177</v>
      </c>
      <c r="F9930" t="inlineStr">
        <is>
          <t>Violations were cited in the following area(s).</t>
        </is>
      </c>
      <c r="G9930" t="inlineStr">
        <is>
          <t>04L</t>
        </is>
      </c>
      <c r="H9930" t="inlineStr">
        <is>
          <t>Evidence of mice or live mice in establishment's food or non-food areas.</t>
        </is>
      </c>
      <c r="I9930" t="inlineStr">
        <is>
          <t>Critical</t>
        </is>
      </c>
      <c r="J9930" t="n">
        <v>19</v>
      </c>
      <c r="L9930" s="9">
        <f>A9930&amp;"-"&amp;TEXT(E9930,"yyyymmdd")</f>
        <v/>
      </c>
    </row>
    <row r="9931">
      <c r="A9931" t="n">
        <v>40927832</v>
      </c>
      <c r="B9931" t="inlineStr">
        <is>
          <t>Brooklyn</t>
        </is>
      </c>
      <c r="C9931" t="inlineStr">
        <is>
          <t>11226</t>
        </is>
      </c>
      <c r="D9931" t="inlineStr">
        <is>
          <t>Caribbean</t>
        </is>
      </c>
      <c r="E9931" s="8" t="n">
        <v>46177</v>
      </c>
      <c r="F9931" t="inlineStr">
        <is>
          <t>Violations were cited in the following area(s).</t>
        </is>
      </c>
      <c r="G9931" t="inlineStr">
        <is>
          <t>08A</t>
        </is>
      </c>
      <c r="H9931" t="inlineStr">
        <is>
          <t>Establishment is not free of harborage or conditions conducive to rodents, insects or other pests.</t>
        </is>
      </c>
      <c r="I9931" t="inlineStr">
        <is>
          <t>Not Critical</t>
        </is>
      </c>
      <c r="J9931" t="n">
        <v>19</v>
      </c>
      <c r="L9931" s="9">
        <f>A9931&amp;"-"&amp;TEXT(E9931,"yyyymmdd")</f>
        <v/>
      </c>
    </row>
    <row r="9932">
      <c r="A9932" t="n">
        <v>40941849</v>
      </c>
      <c r="B9932" t="inlineStr">
        <is>
          <t>Brooklyn</t>
        </is>
      </c>
      <c r="C9932" t="inlineStr">
        <is>
          <t>11220</t>
        </is>
      </c>
      <c r="D9932" t="inlineStr">
        <is>
          <t>Bakery Products/Desserts</t>
        </is>
      </c>
      <c r="E9932" s="8" t="n">
        <v>46177</v>
      </c>
      <c r="F9932" t="inlineStr">
        <is>
          <t>Violations were cited in the following area(s).</t>
        </is>
      </c>
      <c r="G9932" t="inlineStr">
        <is>
          <t>02G</t>
        </is>
      </c>
      <c r="H9932" t="inlineStr">
        <is>
          <t>Cold TCS food item held above 41 °F; smoked or processed fish held above 38 °F; intact raw eggs held above 45 °F; or reduced oxygen packaged (ROP) TCS foods held above required temperatures except during active necessary preparation.</t>
        </is>
      </c>
      <c r="I9932" t="inlineStr">
        <is>
          <t>Critical</t>
        </is>
      </c>
      <c r="J9932" t="n">
        <v>12</v>
      </c>
      <c r="K9932" t="inlineStr">
        <is>
          <t>A</t>
        </is>
      </c>
      <c r="L9932" s="9">
        <f>A9932&amp;"-"&amp;TEXT(E9932,"yyyymmdd")</f>
        <v/>
      </c>
    </row>
    <row r="9933">
      <c r="A9933" t="n">
        <v>40941849</v>
      </c>
      <c r="B9933" t="inlineStr">
        <is>
          <t>Brooklyn</t>
        </is>
      </c>
      <c r="C9933" t="inlineStr">
        <is>
          <t>11220</t>
        </is>
      </c>
      <c r="D9933" t="inlineStr">
        <is>
          <t>Bakery Products/Desserts</t>
        </is>
      </c>
      <c r="E9933" s="8" t="n">
        <v>46177</v>
      </c>
      <c r="F9933" t="inlineStr">
        <is>
          <t>Violations were cited in the following area(s).</t>
        </is>
      </c>
      <c r="G9933" t="inlineStr">
        <is>
          <t>10F</t>
        </is>
      </c>
      <c r="H9933" t="inlineStr">
        <is>
          <t>Non-food contact surface or equipment made of unacceptable material, not kept clean, or not properly sealed, raised, spaced or movable to allow accessibility for cleaning on all sides, above and underneath the unit.</t>
        </is>
      </c>
      <c r="I9933" t="inlineStr">
        <is>
          <t>Not Critical</t>
        </is>
      </c>
      <c r="J9933" t="n">
        <v>12</v>
      </c>
      <c r="K9933" t="inlineStr">
        <is>
          <t>A</t>
        </is>
      </c>
      <c r="L9933" s="9">
        <f>A9933&amp;"-"&amp;TEXT(E9933,"yyyymmdd")</f>
        <v/>
      </c>
    </row>
    <row r="9934">
      <c r="A9934" t="n">
        <v>40977390</v>
      </c>
      <c r="B9934" t="inlineStr">
        <is>
          <t>Bronx</t>
        </is>
      </c>
      <c r="C9934" t="inlineStr">
        <is>
          <t>10471</t>
        </is>
      </c>
      <c r="D9934" t="inlineStr">
        <is>
          <t>American</t>
        </is>
      </c>
      <c r="E9934" s="8" t="n">
        <v>46177</v>
      </c>
      <c r="F9934" t="inlineStr">
        <is>
          <t>Violations were cited in the following area(s).</t>
        </is>
      </c>
      <c r="G9934" t="inlineStr">
        <is>
          <t>06D</t>
        </is>
      </c>
      <c r="H9934" t="inlineStr">
        <is>
          <t>Food contact surface not properly washed, rinsed and sanitized after each use and following any activity when contamination may have occurred.</t>
        </is>
      </c>
      <c r="I9934" t="inlineStr">
        <is>
          <t>Critical</t>
        </is>
      </c>
      <c r="J9934" t="n">
        <v>11</v>
      </c>
      <c r="K9934" t="inlineStr">
        <is>
          <t>A</t>
        </is>
      </c>
      <c r="L9934" s="9">
        <f>A9934&amp;"-"&amp;TEXT(E9934,"yyyymmdd")</f>
        <v/>
      </c>
    </row>
    <row r="9935">
      <c r="A9935" t="n">
        <v>40977390</v>
      </c>
      <c r="B9935" t="inlineStr">
        <is>
          <t>Bronx</t>
        </is>
      </c>
      <c r="C9935" t="inlineStr">
        <is>
          <t>10471</t>
        </is>
      </c>
      <c r="D9935" t="inlineStr">
        <is>
          <t>American</t>
        </is>
      </c>
      <c r="E9935" s="8" t="n">
        <v>46177</v>
      </c>
      <c r="F9935" t="inlineStr">
        <is>
          <t>Violations were cited in the following area(s).</t>
        </is>
      </c>
      <c r="G9935" t="inlineStr">
        <is>
          <t>09E</t>
        </is>
      </c>
      <c r="H9935" t="inlineStr">
        <is>
          <t>Wash hands sign not posted near or above hand washing sink.</t>
        </is>
      </c>
      <c r="I9935" t="inlineStr">
        <is>
          <t>Not Critical</t>
        </is>
      </c>
      <c r="J9935" t="n">
        <v>11</v>
      </c>
      <c r="K9935" t="inlineStr">
        <is>
          <t>A</t>
        </is>
      </c>
      <c r="L9935" s="9">
        <f>A9935&amp;"-"&amp;TEXT(E9935,"yyyymmdd")</f>
        <v/>
      </c>
    </row>
    <row r="9936">
      <c r="A9936" t="n">
        <v>40977390</v>
      </c>
      <c r="B9936" t="inlineStr">
        <is>
          <t>Bronx</t>
        </is>
      </c>
      <c r="C9936" t="inlineStr">
        <is>
          <t>10471</t>
        </is>
      </c>
      <c r="D9936" t="inlineStr">
        <is>
          <t>American</t>
        </is>
      </c>
      <c r="E9936" s="8" t="n">
        <v>46177</v>
      </c>
      <c r="F9936" t="inlineStr">
        <is>
          <t>Violations were cited in the following area(s).</t>
        </is>
      </c>
      <c r="G9936" t="inlineStr">
        <is>
          <t>10B</t>
        </is>
      </c>
      <c r="H9936" t="inlineStr">
        <is>
          <t>Anti-siphonage or back-flow prevention device not provided where required; equipment or floor not properly drained; sewage disposal system in disrepair or not functioning properly. Condensation or liquid waste improperly disposed of.</t>
        </is>
      </c>
      <c r="I9936" t="inlineStr">
        <is>
          <t>Not Critical</t>
        </is>
      </c>
      <c r="J9936" t="n">
        <v>11</v>
      </c>
      <c r="K9936" t="inlineStr">
        <is>
          <t>A</t>
        </is>
      </c>
      <c r="L9936" s="9">
        <f>A9936&amp;"-"&amp;TEXT(E9936,"yyyymmdd")</f>
        <v/>
      </c>
    </row>
    <row r="9937">
      <c r="A9937" t="n">
        <v>40977390</v>
      </c>
      <c r="B9937" t="inlineStr">
        <is>
          <t>Bronx</t>
        </is>
      </c>
      <c r="C9937" t="inlineStr">
        <is>
          <t>10471</t>
        </is>
      </c>
      <c r="D9937" t="inlineStr">
        <is>
          <t>American</t>
        </is>
      </c>
      <c r="E9937" s="8" t="n">
        <v>46177</v>
      </c>
      <c r="F9937" t="inlineStr">
        <is>
          <t>Violations were cited in the following area(s).</t>
        </is>
      </c>
      <c r="G9937" t="inlineStr">
        <is>
          <t>10F</t>
        </is>
      </c>
      <c r="H9937" t="inlineStr">
        <is>
          <t>Non-food contact surface or equipment made of unacceptable material, not kept clean, or not properly sealed, raised, spaced or movable to allow accessibility for cleaning on all sides, above and underneath the unit.</t>
        </is>
      </c>
      <c r="I9937" t="inlineStr">
        <is>
          <t>Not Critical</t>
        </is>
      </c>
      <c r="J9937" t="n">
        <v>11</v>
      </c>
      <c r="K9937" t="inlineStr">
        <is>
          <t>A</t>
        </is>
      </c>
      <c r="L9937" s="9">
        <f>A9937&amp;"-"&amp;TEXT(E9937,"yyyymmdd")</f>
        <v/>
      </c>
    </row>
    <row r="9938">
      <c r="A9938" t="n">
        <v>41017954</v>
      </c>
      <c r="B9938" t="inlineStr">
        <is>
          <t>Manhattan</t>
        </is>
      </c>
      <c r="C9938" t="inlineStr">
        <is>
          <t>10033</t>
        </is>
      </c>
      <c r="D9938" t="inlineStr">
        <is>
          <t>Bakery Products/Desserts</t>
        </is>
      </c>
      <c r="E9938" s="8" t="n">
        <v>46177</v>
      </c>
      <c r="F9938" t="inlineStr">
        <is>
          <t>Violations were cited in the following area(s).</t>
        </is>
      </c>
      <c r="G9938" t="inlineStr">
        <is>
          <t>02B</t>
        </is>
      </c>
      <c r="H9938" t="inlineStr">
        <is>
          <t>Hot TCS food item not held at or above 140 °F.</t>
        </is>
      </c>
      <c r="I9938" t="inlineStr">
        <is>
          <t>Critical</t>
        </is>
      </c>
      <c r="J9938" t="n">
        <v>11</v>
      </c>
      <c r="K9938" t="inlineStr">
        <is>
          <t>A</t>
        </is>
      </c>
      <c r="L9938" s="9">
        <f>A9938&amp;"-"&amp;TEXT(E9938,"yyyymmdd")</f>
        <v/>
      </c>
    </row>
    <row r="9939">
      <c r="A9939" t="n">
        <v>41017954</v>
      </c>
      <c r="B9939" t="inlineStr">
        <is>
          <t>Manhattan</t>
        </is>
      </c>
      <c r="C9939" t="inlineStr">
        <is>
          <t>10033</t>
        </is>
      </c>
      <c r="D9939" t="inlineStr">
        <is>
          <t>Bakery Products/Desserts</t>
        </is>
      </c>
      <c r="E9939" s="8" t="n">
        <v>46177</v>
      </c>
      <c r="F9939" t="inlineStr">
        <is>
          <t>Violations were cited in the following area(s).</t>
        </is>
      </c>
      <c r="G9939" t="inlineStr">
        <is>
          <t>10B</t>
        </is>
      </c>
      <c r="H9939" t="inlineStr">
        <is>
          <t>Anti-siphonage or back-flow prevention device not provided where required; equipment or floor not properly drained; sewage disposal system in disrepair or not functioning properly. Condensation or liquid waste improperly disposed of.</t>
        </is>
      </c>
      <c r="I9939" t="inlineStr">
        <is>
          <t>Not Critical</t>
        </is>
      </c>
      <c r="J9939" t="n">
        <v>11</v>
      </c>
      <c r="K9939" t="inlineStr">
        <is>
          <t>A</t>
        </is>
      </c>
      <c r="L9939" s="9">
        <f>A9939&amp;"-"&amp;TEXT(E9939,"yyyymmdd")</f>
        <v/>
      </c>
    </row>
    <row r="9940">
      <c r="A9940" t="n">
        <v>41017954</v>
      </c>
      <c r="B9940" t="inlineStr">
        <is>
          <t>Manhattan</t>
        </is>
      </c>
      <c r="C9940" t="inlineStr">
        <is>
          <t>10033</t>
        </is>
      </c>
      <c r="D9940" t="inlineStr">
        <is>
          <t>Bakery Products/Desserts</t>
        </is>
      </c>
      <c r="E9940" s="8" t="n">
        <v>46177</v>
      </c>
      <c r="F9940" t="inlineStr">
        <is>
          <t>Violations were cited in the following area(s).</t>
        </is>
      </c>
      <c r="G9940" t="inlineStr">
        <is>
          <t>10F</t>
        </is>
      </c>
      <c r="H9940" t="inlineStr">
        <is>
          <t>Non-food contact surface or equipment made of unacceptable material, not kept clean, or not properly sealed, raised, spaced or movable to allow accessibility for cleaning on all sides, above and underneath the unit.</t>
        </is>
      </c>
      <c r="I9940" t="inlineStr">
        <is>
          <t>Not Critical</t>
        </is>
      </c>
      <c r="J9940" t="n">
        <v>11</v>
      </c>
      <c r="K9940" t="inlineStr">
        <is>
          <t>A</t>
        </is>
      </c>
      <c r="L9940" s="9">
        <f>A9940&amp;"-"&amp;TEXT(E9940,"yyyymmdd")</f>
        <v/>
      </c>
    </row>
    <row r="9941">
      <c r="A9941" t="n">
        <v>41109275</v>
      </c>
      <c r="B9941" t="inlineStr">
        <is>
          <t>Brooklyn</t>
        </is>
      </c>
      <c r="C9941" t="inlineStr">
        <is>
          <t>11209</t>
        </is>
      </c>
      <c r="D9941" t="inlineStr">
        <is>
          <t>Bakery Products/Desserts</t>
        </is>
      </c>
      <c r="E9941" s="8" t="n">
        <v>46177</v>
      </c>
      <c r="F9941" t="inlineStr">
        <is>
          <t>Violations were cited in the following area(s).</t>
        </is>
      </c>
      <c r="G9941" t="inlineStr">
        <is>
          <t>02G</t>
        </is>
      </c>
      <c r="H9941" t="inlineStr">
        <is>
          <t>Cold TCS food item held above 41 °F; smoked or processed fish held above 38 °F; intact raw eggs held above 45 °F; or reduced oxygen packaged (ROP) TCS foods held above required temperatures except during active necessary preparation.</t>
        </is>
      </c>
      <c r="I9941" t="inlineStr">
        <is>
          <t>Critical</t>
        </is>
      </c>
      <c r="J9941" t="n">
        <v>19</v>
      </c>
      <c r="L9941" s="9">
        <f>A9941&amp;"-"&amp;TEXT(E9941,"yyyymmdd")</f>
        <v/>
      </c>
    </row>
    <row r="9942">
      <c r="A9942" t="n">
        <v>41109275</v>
      </c>
      <c r="B9942" t="inlineStr">
        <is>
          <t>Brooklyn</t>
        </is>
      </c>
      <c r="C9942" t="inlineStr">
        <is>
          <t>11209</t>
        </is>
      </c>
      <c r="D9942" t="inlineStr">
        <is>
          <t>Bakery Products/Desserts</t>
        </is>
      </c>
      <c r="E9942" s="8" t="n">
        <v>46177</v>
      </c>
      <c r="F9942" t="inlineStr">
        <is>
          <t>Violations were cited in the following area(s).</t>
        </is>
      </c>
      <c r="G9942" t="inlineStr">
        <is>
          <t>06D</t>
        </is>
      </c>
      <c r="H9942" t="inlineStr">
        <is>
          <t>Food contact surface not properly washed, rinsed and sanitized after each use and following any activity when contamination may have occurred.</t>
        </is>
      </c>
      <c r="I9942" t="inlineStr">
        <is>
          <t>Critical</t>
        </is>
      </c>
      <c r="J9942" t="n">
        <v>19</v>
      </c>
      <c r="L9942" s="9">
        <f>A9942&amp;"-"&amp;TEXT(E9942,"yyyymmdd")</f>
        <v/>
      </c>
    </row>
    <row r="9943">
      <c r="A9943" t="n">
        <v>41109275</v>
      </c>
      <c r="B9943" t="inlineStr">
        <is>
          <t>Brooklyn</t>
        </is>
      </c>
      <c r="C9943" t="inlineStr">
        <is>
          <t>11209</t>
        </is>
      </c>
      <c r="D9943" t="inlineStr">
        <is>
          <t>Bakery Products/Desserts</t>
        </is>
      </c>
      <c r="E9943" s="8" t="n">
        <v>46177</v>
      </c>
      <c r="F9943" t="inlineStr">
        <is>
          <t>Violations were cited in the following area(s).</t>
        </is>
      </c>
      <c r="G9943" t="inlineStr">
        <is>
          <t>06F</t>
        </is>
      </c>
      <c r="H9943" t="inlineStr">
        <is>
          <t>Wiping cloths not stored clean and dry, or in a sanitizing solution, between uses.</t>
        </is>
      </c>
      <c r="I9943" t="inlineStr">
        <is>
          <t>Critical</t>
        </is>
      </c>
      <c r="J9943" t="n">
        <v>19</v>
      </c>
      <c r="L9943" s="9">
        <f>A9943&amp;"-"&amp;TEXT(E9943,"yyyymmdd")</f>
        <v/>
      </c>
    </row>
    <row r="9944">
      <c r="A9944" t="n">
        <v>41109275</v>
      </c>
      <c r="B9944" t="inlineStr">
        <is>
          <t>Brooklyn</t>
        </is>
      </c>
      <c r="C9944" t="inlineStr">
        <is>
          <t>11209</t>
        </is>
      </c>
      <c r="D9944" t="inlineStr">
        <is>
          <t>Bakery Products/Desserts</t>
        </is>
      </c>
      <c r="E9944" s="8" t="n">
        <v>46177</v>
      </c>
      <c r="F9944" t="inlineStr">
        <is>
          <t>Violations were cited in the following area(s).</t>
        </is>
      </c>
      <c r="G9944" t="inlineStr">
        <is>
          <t>10E</t>
        </is>
      </c>
      <c r="H9944" t="inlineStr">
        <is>
          <t>Accurate thermometer not provided or properly located in refrigerated, cold storage or hot holding equipment</t>
        </is>
      </c>
      <c r="I9944" t="inlineStr">
        <is>
          <t>Not Critical</t>
        </is>
      </c>
      <c r="J9944" t="n">
        <v>19</v>
      </c>
      <c r="L9944" s="9">
        <f>A9944&amp;"-"&amp;TEXT(E9944,"yyyymmdd")</f>
        <v/>
      </c>
    </row>
    <row r="9945">
      <c r="A9945" t="n">
        <v>41174643</v>
      </c>
      <c r="B9945" t="inlineStr">
        <is>
          <t>Bronx</t>
        </is>
      </c>
      <c r="C9945" t="inlineStr">
        <is>
          <t>10453</t>
        </is>
      </c>
      <c r="D9945" t="inlineStr">
        <is>
          <t>Latin American</t>
        </is>
      </c>
      <c r="E9945" s="8" t="n">
        <v>46177</v>
      </c>
      <c r="F9945" t="inlineStr">
        <is>
          <t>Violations were cited in the following area(s).</t>
        </is>
      </c>
      <c r="G9945" t="inlineStr">
        <is>
          <t>02B</t>
        </is>
      </c>
      <c r="H9945" t="inlineStr">
        <is>
          <t>Hot TCS food item not held at or above 140 °F.</t>
        </is>
      </c>
      <c r="I9945" t="inlineStr">
        <is>
          <t>Critical</t>
        </is>
      </c>
      <c r="J9945" t="n">
        <v>23</v>
      </c>
      <c r="L9945" s="9">
        <f>A9945&amp;"-"&amp;TEXT(E9945,"yyyymmdd")</f>
        <v/>
      </c>
    </row>
    <row r="9946">
      <c r="A9946" t="n">
        <v>41174643</v>
      </c>
      <c r="B9946" t="inlineStr">
        <is>
          <t>Bronx</t>
        </is>
      </c>
      <c r="C9946" t="inlineStr">
        <is>
          <t>10453</t>
        </is>
      </c>
      <c r="D9946" t="inlineStr">
        <is>
          <t>Latin American</t>
        </is>
      </c>
      <c r="E9946" s="8" t="n">
        <v>46177</v>
      </c>
      <c r="F9946" t="inlineStr">
        <is>
          <t>Violations were cited in the following area(s).</t>
        </is>
      </c>
      <c r="G9946" t="inlineStr">
        <is>
          <t>02G</t>
        </is>
      </c>
      <c r="H9946" t="inlineStr">
        <is>
          <t>Cold TCS food item held above 41 °F; smoked or processed fish held above 38 °F; intact raw eggs held above 45 °F; or reduced oxygen packaged (ROP) TCS foods held above required temperatures except during active necessary preparation.</t>
        </is>
      </c>
      <c r="I9946" t="inlineStr">
        <is>
          <t>Critical</t>
        </is>
      </c>
      <c r="J9946" t="n">
        <v>23</v>
      </c>
      <c r="L9946" s="9">
        <f>A9946&amp;"-"&amp;TEXT(E9946,"yyyymmdd")</f>
        <v/>
      </c>
    </row>
    <row r="9947">
      <c r="A9947" t="n">
        <v>41174643</v>
      </c>
      <c r="B9947" t="inlineStr">
        <is>
          <t>Bronx</t>
        </is>
      </c>
      <c r="C9947" t="inlineStr">
        <is>
          <t>10453</t>
        </is>
      </c>
      <c r="D9947" t="inlineStr">
        <is>
          <t>Latin American</t>
        </is>
      </c>
      <c r="E9947" s="8" t="n">
        <v>46177</v>
      </c>
      <c r="F9947" t="inlineStr">
        <is>
          <t>Violations were cited in the following area(s).</t>
        </is>
      </c>
      <c r="G9947" t="inlineStr">
        <is>
          <t>06C</t>
        </is>
      </c>
      <c r="H994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947" t="inlineStr">
        <is>
          <t>Critical</t>
        </is>
      </c>
      <c r="J9947" t="n">
        <v>23</v>
      </c>
      <c r="L9947" s="9">
        <f>A9947&amp;"-"&amp;TEXT(E9947,"yyyymmdd")</f>
        <v/>
      </c>
    </row>
    <row r="9948">
      <c r="A9948" t="n">
        <v>41174643</v>
      </c>
      <c r="B9948" t="inlineStr">
        <is>
          <t>Bronx</t>
        </is>
      </c>
      <c r="C9948" t="inlineStr">
        <is>
          <t>10453</t>
        </is>
      </c>
      <c r="D9948" t="inlineStr">
        <is>
          <t>Latin American</t>
        </is>
      </c>
      <c r="E9948" s="8" t="n">
        <v>46177</v>
      </c>
      <c r="F9948" t="inlineStr">
        <is>
          <t>Violations were cited in the following area(s).</t>
        </is>
      </c>
      <c r="G9948" t="inlineStr">
        <is>
          <t>08C</t>
        </is>
      </c>
      <c r="H9948" t="inlineStr">
        <is>
          <t>Pesticide not properly labeled or used by unlicensed individual. Pesticide, other toxic chemical improperly used/stored. Unprotected, unlocked bait station used.</t>
        </is>
      </c>
      <c r="I9948" t="inlineStr">
        <is>
          <t>Not Critical</t>
        </is>
      </c>
      <c r="J9948" t="n">
        <v>23</v>
      </c>
      <c r="L9948" s="9">
        <f>A9948&amp;"-"&amp;TEXT(E9948,"yyyymmdd")</f>
        <v/>
      </c>
    </row>
    <row r="9949">
      <c r="A9949" t="n">
        <v>41174643</v>
      </c>
      <c r="B9949" t="inlineStr">
        <is>
          <t>Bronx</t>
        </is>
      </c>
      <c r="C9949" t="inlineStr">
        <is>
          <t>10453</t>
        </is>
      </c>
      <c r="D9949" t="inlineStr">
        <is>
          <t>Latin American</t>
        </is>
      </c>
      <c r="E9949" s="8" t="n">
        <v>46177</v>
      </c>
      <c r="F9949" t="inlineStr">
        <is>
          <t>Violations were cited in the following area(s).</t>
        </is>
      </c>
      <c r="G9949" t="inlineStr">
        <is>
          <t>10F</t>
        </is>
      </c>
      <c r="H9949" t="inlineStr">
        <is>
          <t>Non-food contact surface or equipment made of unacceptable material, not kept clean, or not properly sealed, raised, spaced or movable to allow accessibility for cleaning on all sides, above and underneath the unit.</t>
        </is>
      </c>
      <c r="I9949" t="inlineStr">
        <is>
          <t>Not Critical</t>
        </is>
      </c>
      <c r="J9949" t="n">
        <v>23</v>
      </c>
      <c r="L9949" s="9">
        <f>A9949&amp;"-"&amp;TEXT(E9949,"yyyymmdd")</f>
        <v/>
      </c>
    </row>
    <row r="9950">
      <c r="A9950" t="n">
        <v>41272855</v>
      </c>
      <c r="B9950" t="inlineStr">
        <is>
          <t>Manhattan</t>
        </is>
      </c>
      <c r="C9950" t="inlineStr">
        <is>
          <t>10014</t>
        </is>
      </c>
      <c r="D9950" t="inlineStr">
        <is>
          <t>French</t>
        </is>
      </c>
      <c r="E9950" s="8" t="n">
        <v>46177</v>
      </c>
      <c r="F9950" t="inlineStr">
        <is>
          <t>Violations were cited in the following area(s).</t>
        </is>
      </c>
      <c r="G9950" t="inlineStr">
        <is>
          <t>02B</t>
        </is>
      </c>
      <c r="H9950" t="inlineStr">
        <is>
          <t>Hot TCS food item not held at or above 140 °F.</t>
        </is>
      </c>
      <c r="I9950" t="inlineStr">
        <is>
          <t>Critical</t>
        </is>
      </c>
      <c r="J9950" t="n">
        <v>10</v>
      </c>
      <c r="K9950" t="inlineStr">
        <is>
          <t>A</t>
        </is>
      </c>
      <c r="L9950" s="9">
        <f>A9950&amp;"-"&amp;TEXT(E9950,"yyyymmdd")</f>
        <v/>
      </c>
    </row>
    <row r="9951">
      <c r="A9951" t="n">
        <v>41272855</v>
      </c>
      <c r="B9951" t="inlineStr">
        <is>
          <t>Manhattan</t>
        </is>
      </c>
      <c r="C9951" t="inlineStr">
        <is>
          <t>10014</t>
        </is>
      </c>
      <c r="D9951" t="inlineStr">
        <is>
          <t>French</t>
        </is>
      </c>
      <c r="E9951" s="8" t="n">
        <v>46177</v>
      </c>
      <c r="F9951" t="inlineStr">
        <is>
          <t>Violations were cited in the following area(s).</t>
        </is>
      </c>
      <c r="G9951" t="inlineStr">
        <is>
          <t>10D</t>
        </is>
      </c>
      <c r="H9951" t="inlineStr">
        <is>
          <t>Mechanical or natural ventilation not provided, inadequate, improperly installed, in disrepair or fails to prevent and control excessive build-up of grease, heat, steam condensation, vapors, odors, smoke or fumes.</t>
        </is>
      </c>
      <c r="I9951" t="inlineStr">
        <is>
          <t>Not Critical</t>
        </is>
      </c>
      <c r="J9951" t="n">
        <v>10</v>
      </c>
      <c r="K9951" t="inlineStr">
        <is>
          <t>A</t>
        </is>
      </c>
      <c r="L9951" s="9">
        <f>A9951&amp;"-"&amp;TEXT(E9951,"yyyymmdd")</f>
        <v/>
      </c>
    </row>
    <row r="9952">
      <c r="A9952" t="n">
        <v>41297989</v>
      </c>
      <c r="B9952" t="inlineStr">
        <is>
          <t>Bronx</t>
        </is>
      </c>
      <c r="C9952" t="inlineStr">
        <is>
          <t>10464</t>
        </is>
      </c>
      <c r="D9952" t="inlineStr">
        <is>
          <t>Donuts</t>
        </is>
      </c>
      <c r="E9952" s="8" t="n">
        <v>46177</v>
      </c>
      <c r="F9952" t="inlineStr">
        <is>
          <t>Violations were cited in the following area(s).</t>
        </is>
      </c>
      <c r="G9952" t="inlineStr">
        <is>
          <t>04L</t>
        </is>
      </c>
      <c r="H9952" t="inlineStr">
        <is>
          <t>Evidence of mice or live mice in establishment's food or non-food areas.</t>
        </is>
      </c>
      <c r="I9952" t="inlineStr">
        <is>
          <t>Critical</t>
        </is>
      </c>
      <c r="J9952" t="n">
        <v>13</v>
      </c>
      <c r="K9952" t="inlineStr">
        <is>
          <t>A</t>
        </is>
      </c>
      <c r="L9952" s="9">
        <f>A9952&amp;"-"&amp;TEXT(E9952,"yyyymmdd")</f>
        <v/>
      </c>
    </row>
    <row r="9953">
      <c r="A9953" t="n">
        <v>41297989</v>
      </c>
      <c r="B9953" t="inlineStr">
        <is>
          <t>Bronx</t>
        </is>
      </c>
      <c r="C9953" t="inlineStr">
        <is>
          <t>10464</t>
        </is>
      </c>
      <c r="D9953" t="inlineStr">
        <is>
          <t>Donuts</t>
        </is>
      </c>
      <c r="E9953" s="8" t="n">
        <v>46177</v>
      </c>
      <c r="F9953" t="inlineStr">
        <is>
          <t>Violations were cited in the following area(s).</t>
        </is>
      </c>
      <c r="G9953" t="inlineStr">
        <is>
          <t>08A</t>
        </is>
      </c>
      <c r="H9953" t="inlineStr">
        <is>
          <t>Establishment is not free of harborage or conditions conducive to rodents, insects or other pests.</t>
        </is>
      </c>
      <c r="I9953" t="inlineStr">
        <is>
          <t>Not Critical</t>
        </is>
      </c>
      <c r="J9953" t="n">
        <v>13</v>
      </c>
      <c r="K9953" t="inlineStr">
        <is>
          <t>A</t>
        </is>
      </c>
      <c r="L9953" s="9">
        <f>A9953&amp;"-"&amp;TEXT(E9953,"yyyymmdd")</f>
        <v/>
      </c>
    </row>
    <row r="9954">
      <c r="A9954" t="n">
        <v>41297989</v>
      </c>
      <c r="B9954" t="inlineStr">
        <is>
          <t>Bronx</t>
        </is>
      </c>
      <c r="C9954" t="inlineStr">
        <is>
          <t>10464</t>
        </is>
      </c>
      <c r="D9954" t="inlineStr">
        <is>
          <t>Donuts</t>
        </is>
      </c>
      <c r="E9954" s="8" t="n">
        <v>46177</v>
      </c>
      <c r="F9954" t="inlineStr">
        <is>
          <t>Violations were cited in the following area(s).</t>
        </is>
      </c>
      <c r="G9954" t="inlineStr">
        <is>
          <t>10H</t>
        </is>
      </c>
      <c r="H9954" t="inlineStr">
        <is>
          <t>Single service article not provided. Single service article reused or not protected from contamination when transported, stored, dispensed. Drinking straws not completely enclosed in wrapper or dispensed from a sanitary device.</t>
        </is>
      </c>
      <c r="I9954" t="inlineStr">
        <is>
          <t>Not Critical</t>
        </is>
      </c>
      <c r="J9954" t="n">
        <v>13</v>
      </c>
      <c r="K9954" t="inlineStr">
        <is>
          <t>A</t>
        </is>
      </c>
      <c r="L9954" s="9">
        <f>A9954&amp;"-"&amp;TEXT(E9954,"yyyymmdd")</f>
        <v/>
      </c>
    </row>
    <row r="9955">
      <c r="A9955" t="n">
        <v>41428706</v>
      </c>
      <c r="B9955" t="inlineStr">
        <is>
          <t>Brooklyn</t>
        </is>
      </c>
      <c r="C9955" t="inlineStr">
        <is>
          <t>11229</t>
        </is>
      </c>
      <c r="D9955" t="inlineStr">
        <is>
          <t>Bakery Products/Desserts</t>
        </is>
      </c>
      <c r="E9955" s="8" t="n">
        <v>46177</v>
      </c>
      <c r="F9955" t="inlineStr">
        <is>
          <t>Violations were cited in the following area(s).</t>
        </is>
      </c>
      <c r="G9955" t="inlineStr">
        <is>
          <t>02G</t>
        </is>
      </c>
      <c r="H9955" t="inlineStr">
        <is>
          <t>Cold TCS food item held above 41 °F; smoked or processed fish held above 38 °F; intact raw eggs held above 45 °F; or reduced oxygen packaged (ROP) TCS foods held above required temperatures except during active necessary preparation.</t>
        </is>
      </c>
      <c r="I9955" t="inlineStr">
        <is>
          <t>Critical</t>
        </is>
      </c>
      <c r="J9955" t="n">
        <v>10</v>
      </c>
      <c r="K9955" t="inlineStr">
        <is>
          <t>A</t>
        </is>
      </c>
      <c r="L9955" s="9">
        <f>A9955&amp;"-"&amp;TEXT(E9955,"yyyymmdd")</f>
        <v/>
      </c>
    </row>
    <row r="9956">
      <c r="A9956" t="n">
        <v>41428706</v>
      </c>
      <c r="B9956" t="inlineStr">
        <is>
          <t>Brooklyn</t>
        </is>
      </c>
      <c r="C9956" t="inlineStr">
        <is>
          <t>11229</t>
        </is>
      </c>
      <c r="D9956" t="inlineStr">
        <is>
          <t>Bakery Products/Desserts</t>
        </is>
      </c>
      <c r="E9956" s="8" t="n">
        <v>46177</v>
      </c>
      <c r="F9956" t="inlineStr">
        <is>
          <t>Violations were cited in the following area(s).</t>
        </is>
      </c>
      <c r="G9956" t="inlineStr">
        <is>
          <t>10F</t>
        </is>
      </c>
      <c r="H9956" t="inlineStr">
        <is>
          <t>Non-food contact surface or equipment made of unacceptable material, not kept clean, or not properly sealed, raised, spaced or movable to allow accessibility for cleaning on all sides, above and underneath the unit.</t>
        </is>
      </c>
      <c r="I9956" t="inlineStr">
        <is>
          <t>Not Critical</t>
        </is>
      </c>
      <c r="J9956" t="n">
        <v>10</v>
      </c>
      <c r="K9956" t="inlineStr">
        <is>
          <t>A</t>
        </is>
      </c>
      <c r="L9956" s="9">
        <f>A9956&amp;"-"&amp;TEXT(E9956,"yyyymmdd")</f>
        <v/>
      </c>
    </row>
    <row r="9957">
      <c r="A9957" t="n">
        <v>41428706</v>
      </c>
      <c r="B9957" t="inlineStr">
        <is>
          <t>Brooklyn</t>
        </is>
      </c>
      <c r="C9957" t="inlineStr">
        <is>
          <t>11229</t>
        </is>
      </c>
      <c r="D9957" t="inlineStr">
        <is>
          <t>Bakery Products/Desserts</t>
        </is>
      </c>
      <c r="E9957" s="8" t="n">
        <v>46177</v>
      </c>
      <c r="F9957" t="inlineStr">
        <is>
          <t>Violations were cited in the following area(s).</t>
        </is>
      </c>
      <c r="G9957" t="inlineStr">
        <is>
          <t>28-05</t>
        </is>
      </c>
      <c r="H9957" t="inlineStr">
        <is>
          <t>Food adulterated or misbranded. Adulterated or misbranded food possessed, being manufactured, produced, packed, sold, offered for sale, delivered or given away</t>
        </is>
      </c>
      <c r="I9957" t="inlineStr">
        <is>
          <t>Not Critical</t>
        </is>
      </c>
      <c r="J9957" t="n">
        <v>10</v>
      </c>
      <c r="K9957" t="inlineStr">
        <is>
          <t>A</t>
        </is>
      </c>
      <c r="L9957" s="9">
        <f>A9957&amp;"-"&amp;TEXT(E9957,"yyyymmdd")</f>
        <v/>
      </c>
    </row>
    <row r="9958">
      <c r="A9958" t="n">
        <v>41559846</v>
      </c>
      <c r="B9958" t="inlineStr">
        <is>
          <t>Queens</t>
        </is>
      </c>
      <c r="C9958" t="inlineStr">
        <is>
          <t>11379</t>
        </is>
      </c>
      <c r="D9958" t="inlineStr">
        <is>
          <t>American</t>
        </is>
      </c>
      <c r="E9958" s="8" t="n">
        <v>46177</v>
      </c>
      <c r="F9958" t="inlineStr">
        <is>
          <t>Violations were cited in the following area(s).</t>
        </is>
      </c>
      <c r="G9958" t="inlineStr">
        <is>
          <t>04H</t>
        </is>
      </c>
      <c r="H9958" t="inlineStr">
        <is>
          <t>Raw, cooked or prepared food is adulterated, contaminated, cross-contaminated, or not discarded in accordance with HACCP plan.</t>
        </is>
      </c>
      <c r="I9958" t="inlineStr">
        <is>
          <t>Critical</t>
        </is>
      </c>
      <c r="J9958" t="n">
        <v>9</v>
      </c>
      <c r="K9958" t="inlineStr">
        <is>
          <t>A</t>
        </is>
      </c>
      <c r="L9958" s="9">
        <f>A9958&amp;"-"&amp;TEXT(E9958,"yyyymmdd")</f>
        <v/>
      </c>
    </row>
    <row r="9959">
      <c r="A9959" t="n">
        <v>41559846</v>
      </c>
      <c r="B9959" t="inlineStr">
        <is>
          <t>Queens</t>
        </is>
      </c>
      <c r="C9959" t="inlineStr">
        <is>
          <t>11379</t>
        </is>
      </c>
      <c r="D9959" t="inlineStr">
        <is>
          <t>American</t>
        </is>
      </c>
      <c r="E9959" s="8" t="n">
        <v>46177</v>
      </c>
      <c r="F9959" t="inlineStr">
        <is>
          <t>Violations were cited in the following area(s).</t>
        </is>
      </c>
      <c r="G9959" t="inlineStr">
        <is>
          <t>10E</t>
        </is>
      </c>
      <c r="H9959" t="inlineStr">
        <is>
          <t>Accurate thermometer not provided or properly located in refrigerated, cold storage or hot holding equipment</t>
        </is>
      </c>
      <c r="I9959" t="inlineStr">
        <is>
          <t>Not Critical</t>
        </is>
      </c>
      <c r="J9959" t="n">
        <v>9</v>
      </c>
      <c r="K9959" t="inlineStr">
        <is>
          <t>A</t>
        </is>
      </c>
      <c r="L9959" s="9">
        <f>A9959&amp;"-"&amp;TEXT(E9959,"yyyymmdd")</f>
        <v/>
      </c>
    </row>
    <row r="9960">
      <c r="A9960" t="n">
        <v>41569979</v>
      </c>
      <c r="B9960" t="inlineStr">
        <is>
          <t>Manhattan</t>
        </is>
      </c>
      <c r="C9960" t="inlineStr">
        <is>
          <t>10282</t>
        </is>
      </c>
      <c r="D9960" t="inlineStr">
        <is>
          <t>Hamburgers</t>
        </is>
      </c>
      <c r="E9960" s="8" t="n">
        <v>46177</v>
      </c>
      <c r="F9960" t="inlineStr">
        <is>
          <t>Violations were cited in the following area(s).</t>
        </is>
      </c>
      <c r="G9960" t="inlineStr">
        <is>
          <t>10F</t>
        </is>
      </c>
      <c r="H9960" t="inlineStr">
        <is>
          <t>Non-food contact surface or equipment made of unacceptable material, not kept clean, or not properly sealed, raised, spaced or movable to allow accessibility for cleaning on all sides, above and underneath the unit.</t>
        </is>
      </c>
      <c r="I9960" t="inlineStr">
        <is>
          <t>Not Critical</t>
        </is>
      </c>
      <c r="J9960" t="n">
        <v>2</v>
      </c>
      <c r="K9960" t="inlineStr">
        <is>
          <t>A</t>
        </is>
      </c>
      <c r="L9960" s="9">
        <f>A9960&amp;"-"&amp;TEXT(E9960,"yyyymmdd")</f>
        <v/>
      </c>
    </row>
    <row r="9961">
      <c r="A9961" t="n">
        <v>41616953</v>
      </c>
      <c r="B9961" t="inlineStr">
        <is>
          <t>Queens</t>
        </is>
      </c>
      <c r="C9961" t="inlineStr">
        <is>
          <t>11375</t>
        </is>
      </c>
      <c r="D9961" t="inlineStr">
        <is>
          <t>American</t>
        </is>
      </c>
      <c r="E9961" s="8" t="n">
        <v>46177</v>
      </c>
      <c r="F9961" t="inlineStr">
        <is>
          <t>Violations were cited in the following area(s).</t>
        </is>
      </c>
      <c r="G9961" t="inlineStr">
        <is>
          <t>02G</t>
        </is>
      </c>
      <c r="H9961" t="inlineStr">
        <is>
          <t>Cold TCS food item held above 41 °F; smoked or processed fish held above 38 °F; intact raw eggs held above 45 °F; or reduced oxygen packaged (ROP) TCS foods held above required temperatures except during active necessary preparation.</t>
        </is>
      </c>
      <c r="I9961" t="inlineStr">
        <is>
          <t>Critical</t>
        </is>
      </c>
      <c r="J9961" t="n">
        <v>23</v>
      </c>
      <c r="L9961" s="9">
        <f>A9961&amp;"-"&amp;TEXT(E9961,"yyyymmdd")</f>
        <v/>
      </c>
    </row>
    <row r="9962">
      <c r="A9962" t="n">
        <v>41616953</v>
      </c>
      <c r="B9962" t="inlineStr">
        <is>
          <t>Queens</t>
        </is>
      </c>
      <c r="C9962" t="inlineStr">
        <is>
          <t>11375</t>
        </is>
      </c>
      <c r="D9962" t="inlineStr">
        <is>
          <t>American</t>
        </is>
      </c>
      <c r="E9962" s="8" t="n">
        <v>46177</v>
      </c>
      <c r="F9962" t="inlineStr">
        <is>
          <t>Violations were cited in the following area(s).</t>
        </is>
      </c>
      <c r="G9962" t="inlineStr">
        <is>
          <t>06C</t>
        </is>
      </c>
      <c r="H996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962" t="inlineStr">
        <is>
          <t>Critical</t>
        </is>
      </c>
      <c r="J9962" t="n">
        <v>23</v>
      </c>
      <c r="L9962" s="9">
        <f>A9962&amp;"-"&amp;TEXT(E9962,"yyyymmdd")</f>
        <v/>
      </c>
    </row>
    <row r="9963">
      <c r="A9963" t="n">
        <v>41616953</v>
      </c>
      <c r="B9963" t="inlineStr">
        <is>
          <t>Queens</t>
        </is>
      </c>
      <c r="C9963" t="inlineStr">
        <is>
          <t>11375</t>
        </is>
      </c>
      <c r="D9963" t="inlineStr">
        <is>
          <t>American</t>
        </is>
      </c>
      <c r="E9963" s="8" t="n">
        <v>46177</v>
      </c>
      <c r="F9963" t="inlineStr">
        <is>
          <t>Violations were cited in the following area(s).</t>
        </is>
      </c>
      <c r="G9963" t="inlineStr">
        <is>
          <t>06D</t>
        </is>
      </c>
      <c r="H9963" t="inlineStr">
        <is>
          <t>Food contact surface not properly washed, rinsed and sanitized after each use and following any activity when contamination may have occurred.</t>
        </is>
      </c>
      <c r="I9963" t="inlineStr">
        <is>
          <t>Critical</t>
        </is>
      </c>
      <c r="J9963" t="n">
        <v>23</v>
      </c>
      <c r="L9963" s="9">
        <f>A9963&amp;"-"&amp;TEXT(E9963,"yyyymmdd")</f>
        <v/>
      </c>
    </row>
    <row r="9964">
      <c r="A9964" t="n">
        <v>41616953</v>
      </c>
      <c r="B9964" t="inlineStr">
        <is>
          <t>Queens</t>
        </is>
      </c>
      <c r="C9964" t="inlineStr">
        <is>
          <t>11375</t>
        </is>
      </c>
      <c r="D9964" t="inlineStr">
        <is>
          <t>American</t>
        </is>
      </c>
      <c r="E9964" s="8" t="n">
        <v>46177</v>
      </c>
      <c r="F9964" t="inlineStr">
        <is>
          <t>Violations were cited in the following area(s).</t>
        </is>
      </c>
      <c r="G9964" t="inlineStr">
        <is>
          <t>10F</t>
        </is>
      </c>
      <c r="H9964" t="inlineStr">
        <is>
          <t>Non-food contact surface or equipment made of unacceptable material, not kept clean, or not properly sealed, raised, spaced or movable to allow accessibility for cleaning on all sides, above and underneath the unit.</t>
        </is>
      </c>
      <c r="I9964" t="inlineStr">
        <is>
          <t>Not Critical</t>
        </is>
      </c>
      <c r="J9964" t="n">
        <v>23</v>
      </c>
      <c r="L9964" s="9">
        <f>A9964&amp;"-"&amp;TEXT(E9964,"yyyymmdd")</f>
        <v/>
      </c>
    </row>
    <row r="9965">
      <c r="A9965" t="n">
        <v>41666383</v>
      </c>
      <c r="B9965" t="inlineStr">
        <is>
          <t>Manhattan</t>
        </is>
      </c>
      <c r="C9965" t="inlineStr">
        <is>
          <t>10011</t>
        </is>
      </c>
      <c r="D9965" t="inlineStr">
        <is>
          <t>Italian</t>
        </is>
      </c>
      <c r="E9965" s="8" t="n">
        <v>46177</v>
      </c>
      <c r="F9965" t="inlineStr">
        <is>
          <t>Violations were cited in the following area(s).</t>
        </is>
      </c>
      <c r="G9965" t="inlineStr">
        <is>
          <t>02B</t>
        </is>
      </c>
      <c r="H9965" t="inlineStr">
        <is>
          <t>Hot TCS food item not held at or above 140 °F.</t>
        </is>
      </c>
      <c r="I9965" t="inlineStr">
        <is>
          <t>Critical</t>
        </is>
      </c>
      <c r="J9965" t="n">
        <v>13</v>
      </c>
      <c r="K9965" t="inlineStr">
        <is>
          <t>A</t>
        </is>
      </c>
      <c r="L9965" s="9">
        <f>A9965&amp;"-"&amp;TEXT(E9965,"yyyymmdd")</f>
        <v/>
      </c>
    </row>
    <row r="9966">
      <c r="A9966" t="n">
        <v>41666383</v>
      </c>
      <c r="B9966" t="inlineStr">
        <is>
          <t>Manhattan</t>
        </is>
      </c>
      <c r="C9966" t="inlineStr">
        <is>
          <t>10011</t>
        </is>
      </c>
      <c r="D9966" t="inlineStr">
        <is>
          <t>Italian</t>
        </is>
      </c>
      <c r="E9966" s="8" t="n">
        <v>46177</v>
      </c>
      <c r="F9966" t="inlineStr">
        <is>
          <t>Violations were cited in the following area(s).</t>
        </is>
      </c>
      <c r="G9966" t="inlineStr">
        <is>
          <t>10B</t>
        </is>
      </c>
      <c r="H9966" t="inlineStr">
        <is>
          <t>Anti-siphonage or back-flow prevention device not provided where required; equipment or floor not properly drained; sewage disposal system in disrepair or not functioning properly. Condensation or liquid waste improperly disposed of.</t>
        </is>
      </c>
      <c r="I9966" t="inlineStr">
        <is>
          <t>Not Critical</t>
        </is>
      </c>
      <c r="J9966" t="n">
        <v>13</v>
      </c>
      <c r="K9966" t="inlineStr">
        <is>
          <t>A</t>
        </is>
      </c>
      <c r="L9966" s="9">
        <f>A9966&amp;"-"&amp;TEXT(E9966,"yyyymmdd")</f>
        <v/>
      </c>
    </row>
    <row r="9967">
      <c r="A9967" t="n">
        <v>41689872</v>
      </c>
      <c r="B9967" t="inlineStr">
        <is>
          <t>Manhattan</t>
        </is>
      </c>
      <c r="C9967" t="inlineStr">
        <is>
          <t>10003</t>
        </is>
      </c>
      <c r="D9967" t="inlineStr">
        <is>
          <t>Coffee/Tea</t>
        </is>
      </c>
      <c r="E9967" s="8" t="n">
        <v>46177</v>
      </c>
      <c r="F9967" t="inlineStr">
        <is>
          <t>Violations were cited in the following area(s).</t>
        </is>
      </c>
      <c r="G9967" t="inlineStr">
        <is>
          <t>04A</t>
        </is>
      </c>
      <c r="H9967" t="inlineStr">
        <is>
          <t>Food Protection Certificate (FPC) not held by manager or supervisor of food operations.</t>
        </is>
      </c>
      <c r="I9967" t="inlineStr">
        <is>
          <t>Critical</t>
        </is>
      </c>
      <c r="J9967" t="n">
        <v>10</v>
      </c>
      <c r="K9967" t="inlineStr">
        <is>
          <t>A</t>
        </is>
      </c>
      <c r="L9967" s="9">
        <f>A9967&amp;"-"&amp;TEXT(E9967,"yyyymmdd")</f>
        <v/>
      </c>
    </row>
    <row r="9968">
      <c r="A9968" t="n">
        <v>50001348</v>
      </c>
      <c r="B9968" t="inlineStr">
        <is>
          <t>Manhattan</t>
        </is>
      </c>
      <c r="C9968" t="inlineStr">
        <is>
          <t>10019</t>
        </is>
      </c>
      <c r="D9968" t="inlineStr">
        <is>
          <t>American</t>
        </is>
      </c>
      <c r="E9968" s="8" t="n">
        <v>46177</v>
      </c>
      <c r="F9968" t="inlineStr">
        <is>
          <t>Violations were cited in the following area(s).</t>
        </is>
      </c>
      <c r="G9968" t="inlineStr">
        <is>
          <t>06C</t>
        </is>
      </c>
      <c r="H996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968" t="inlineStr">
        <is>
          <t>Critical</t>
        </is>
      </c>
      <c r="J9968" t="n">
        <v>13</v>
      </c>
      <c r="K9968" t="inlineStr">
        <is>
          <t>A</t>
        </is>
      </c>
      <c r="L9968" s="9">
        <f>A9968&amp;"-"&amp;TEXT(E9968,"yyyymmdd")</f>
        <v/>
      </c>
    </row>
    <row r="9969">
      <c r="A9969" t="n">
        <v>50001348</v>
      </c>
      <c r="B9969" t="inlineStr">
        <is>
          <t>Manhattan</t>
        </is>
      </c>
      <c r="C9969" t="inlineStr">
        <is>
          <t>10019</t>
        </is>
      </c>
      <c r="D9969" t="inlineStr">
        <is>
          <t>American</t>
        </is>
      </c>
      <c r="E9969" s="8" t="n">
        <v>46177</v>
      </c>
      <c r="F9969" t="inlineStr">
        <is>
          <t>Violations were cited in the following area(s).</t>
        </is>
      </c>
      <c r="G9969" t="inlineStr">
        <is>
          <t>09C</t>
        </is>
      </c>
      <c r="H9969" t="inlineStr">
        <is>
          <t>Design, construction, materials used or maintenance of food contact surface improper. Surface not easily cleanable, sanitized and maintained.</t>
        </is>
      </c>
      <c r="I9969" t="inlineStr">
        <is>
          <t>Not Critical</t>
        </is>
      </c>
      <c r="J9969" t="n">
        <v>13</v>
      </c>
      <c r="K9969" t="inlineStr">
        <is>
          <t>A</t>
        </is>
      </c>
      <c r="L9969" s="9">
        <f>A9969&amp;"-"&amp;TEXT(E9969,"yyyymmdd")</f>
        <v/>
      </c>
    </row>
    <row r="9970">
      <c r="A9970" t="n">
        <v>50001348</v>
      </c>
      <c r="B9970" t="inlineStr">
        <is>
          <t>Manhattan</t>
        </is>
      </c>
      <c r="C9970" t="inlineStr">
        <is>
          <t>10019</t>
        </is>
      </c>
      <c r="D9970" t="inlineStr">
        <is>
          <t>American</t>
        </is>
      </c>
      <c r="E9970" s="8" t="n">
        <v>46177</v>
      </c>
      <c r="F9970" t="inlineStr">
        <is>
          <t>Violations were cited in the following area(s).</t>
        </is>
      </c>
      <c r="G9970" t="inlineStr">
        <is>
          <t>10F</t>
        </is>
      </c>
      <c r="H9970" t="inlineStr">
        <is>
          <t>Non-food contact surface or equipment made of unacceptable material, not kept clean, or not properly sealed, raised, spaced or movable to allow accessibility for cleaning on all sides, above and underneath the unit.</t>
        </is>
      </c>
      <c r="I9970" t="inlineStr">
        <is>
          <t>Not Critical</t>
        </is>
      </c>
      <c r="J9970" t="n">
        <v>13</v>
      </c>
      <c r="K9970" t="inlineStr">
        <is>
          <t>A</t>
        </is>
      </c>
      <c r="L9970" s="9">
        <f>A9970&amp;"-"&amp;TEXT(E9970,"yyyymmdd")</f>
        <v/>
      </c>
    </row>
    <row r="9971">
      <c r="A9971" t="n">
        <v>50002380</v>
      </c>
      <c r="B9971" t="inlineStr">
        <is>
          <t>Manhattan</t>
        </is>
      </c>
      <c r="C9971" t="inlineStr">
        <is>
          <t>10022</t>
        </is>
      </c>
      <c r="D9971" t="inlineStr">
        <is>
          <t>American</t>
        </is>
      </c>
      <c r="E9971" s="8" t="n">
        <v>46177</v>
      </c>
      <c r="F9971" t="inlineStr">
        <is>
          <t>Violations were cited in the following area(s).</t>
        </is>
      </c>
      <c r="G9971" t="inlineStr">
        <is>
          <t>02F</t>
        </is>
      </c>
      <c r="H9971" t="inlineStr">
        <is>
          <t>Meat, fish, molluscan shellfish, unpasteurized raw shell eggs, poultry or other TCS offered or served raw or undercooked and written notice not provided to consumer.</t>
        </is>
      </c>
      <c r="I9971" t="inlineStr">
        <is>
          <t>Critical</t>
        </is>
      </c>
      <c r="J9971" t="n">
        <v>11</v>
      </c>
      <c r="K9971" t="inlineStr">
        <is>
          <t>A</t>
        </is>
      </c>
      <c r="L9971" s="9">
        <f>A9971&amp;"-"&amp;TEXT(E9971,"yyyymmdd")</f>
        <v/>
      </c>
    </row>
    <row r="9972">
      <c r="A9972" t="n">
        <v>50002380</v>
      </c>
      <c r="B9972" t="inlineStr">
        <is>
          <t>Manhattan</t>
        </is>
      </c>
      <c r="C9972" t="inlineStr">
        <is>
          <t>10022</t>
        </is>
      </c>
      <c r="D9972" t="inlineStr">
        <is>
          <t>American</t>
        </is>
      </c>
      <c r="E9972" s="8" t="n">
        <v>46177</v>
      </c>
      <c r="F9972" t="inlineStr">
        <is>
          <t>Violations were cited in the following area(s).</t>
        </is>
      </c>
      <c r="G9972" t="inlineStr">
        <is>
          <t>04L</t>
        </is>
      </c>
      <c r="H9972" t="inlineStr">
        <is>
          <t>Evidence of mice or live mice in establishment's food or non-food areas.</t>
        </is>
      </c>
      <c r="I9972" t="inlineStr">
        <is>
          <t>Critical</t>
        </is>
      </c>
      <c r="J9972" t="n">
        <v>11</v>
      </c>
      <c r="K9972" t="inlineStr">
        <is>
          <t>A</t>
        </is>
      </c>
      <c r="L9972" s="9">
        <f>A9972&amp;"-"&amp;TEXT(E9972,"yyyymmdd")</f>
        <v/>
      </c>
    </row>
    <row r="9973">
      <c r="A9973" t="n">
        <v>50004623</v>
      </c>
      <c r="B9973" t="inlineStr">
        <is>
          <t>Manhattan</t>
        </is>
      </c>
      <c r="C9973" t="inlineStr">
        <is>
          <t>10022</t>
        </is>
      </c>
      <c r="D9973" t="inlineStr">
        <is>
          <t>American</t>
        </is>
      </c>
      <c r="E9973" s="8" t="n">
        <v>46177</v>
      </c>
      <c r="F9973" t="inlineStr">
        <is>
          <t>Violations were cited in the following area(s).</t>
        </is>
      </c>
      <c r="G9973" t="inlineStr">
        <is>
          <t>06D</t>
        </is>
      </c>
      <c r="H9973" t="inlineStr">
        <is>
          <t>Food contact surface not properly washed, rinsed and sanitized after each use and following any activity when contamination may have occurred.</t>
        </is>
      </c>
      <c r="I9973" t="inlineStr">
        <is>
          <t>Critical</t>
        </is>
      </c>
      <c r="J9973" t="n">
        <v>12</v>
      </c>
      <c r="K9973" t="inlineStr">
        <is>
          <t>A</t>
        </is>
      </c>
      <c r="L9973" s="9">
        <f>A9973&amp;"-"&amp;TEXT(E9973,"yyyymmdd")</f>
        <v/>
      </c>
    </row>
    <row r="9974">
      <c r="A9974" t="n">
        <v>50004623</v>
      </c>
      <c r="B9974" t="inlineStr">
        <is>
          <t>Manhattan</t>
        </is>
      </c>
      <c r="C9974" t="inlineStr">
        <is>
          <t>10022</t>
        </is>
      </c>
      <c r="D9974" t="inlineStr">
        <is>
          <t>American</t>
        </is>
      </c>
      <c r="E9974" s="8" t="n">
        <v>46177</v>
      </c>
      <c r="F9974" t="inlineStr">
        <is>
          <t>Violations were cited in the following area(s).</t>
        </is>
      </c>
      <c r="G9974" t="inlineStr">
        <is>
          <t>10B</t>
        </is>
      </c>
      <c r="H9974" t="inlineStr">
        <is>
          <t>Anti-siphonage or back-flow prevention device not provided where required; equipment or floor not properly drained; sewage disposal system in disrepair or not functioning properly. Condensation or liquid waste improperly disposed of.</t>
        </is>
      </c>
      <c r="I9974" t="inlineStr">
        <is>
          <t>Not Critical</t>
        </is>
      </c>
      <c r="J9974" t="n">
        <v>12</v>
      </c>
      <c r="K9974" t="inlineStr">
        <is>
          <t>A</t>
        </is>
      </c>
      <c r="L9974" s="9">
        <f>A9974&amp;"-"&amp;TEXT(E9974,"yyyymmdd")</f>
        <v/>
      </c>
    </row>
    <row r="9975">
      <c r="A9975" t="n">
        <v>50004623</v>
      </c>
      <c r="B9975" t="inlineStr">
        <is>
          <t>Manhattan</t>
        </is>
      </c>
      <c r="C9975" t="inlineStr">
        <is>
          <t>10022</t>
        </is>
      </c>
      <c r="D9975" t="inlineStr">
        <is>
          <t>American</t>
        </is>
      </c>
      <c r="E9975" s="8" t="n">
        <v>46177</v>
      </c>
      <c r="F9975" t="inlineStr">
        <is>
          <t>Violations were cited in the following area(s).</t>
        </is>
      </c>
      <c r="G9975" t="inlineStr">
        <is>
          <t>10F</t>
        </is>
      </c>
      <c r="H9975" t="inlineStr">
        <is>
          <t>Non-food contact surface or equipment made of unacceptable material, not kept clean, or not properly sealed, raised, spaced or movable to allow accessibility for cleaning on all sides, above and underneath the unit.</t>
        </is>
      </c>
      <c r="I9975" t="inlineStr">
        <is>
          <t>Not Critical</t>
        </is>
      </c>
      <c r="J9975" t="n">
        <v>12</v>
      </c>
      <c r="K9975" t="inlineStr">
        <is>
          <t>A</t>
        </is>
      </c>
      <c r="L9975" s="9">
        <f>A9975&amp;"-"&amp;TEXT(E9975,"yyyymmdd")</f>
        <v/>
      </c>
    </row>
    <row r="9976">
      <c r="A9976" t="n">
        <v>50007907</v>
      </c>
      <c r="B9976" t="inlineStr">
        <is>
          <t>Brooklyn</t>
        </is>
      </c>
      <c r="C9976" t="inlineStr">
        <is>
          <t>11226</t>
        </is>
      </c>
      <c r="D9976" t="inlineStr">
        <is>
          <t>Hamburgers</t>
        </is>
      </c>
      <c r="E9976" s="8" t="n">
        <v>46177</v>
      </c>
      <c r="F9976" t="inlineStr">
        <is>
          <t>Violations were cited in the following area(s).</t>
        </is>
      </c>
      <c r="G9976" t="inlineStr">
        <is>
          <t>06D</t>
        </is>
      </c>
      <c r="H9976" t="inlineStr">
        <is>
          <t>Food contact surface not properly washed, rinsed and sanitized after each use and following any activity when contamination may have occurred.</t>
        </is>
      </c>
      <c r="I9976" t="inlineStr">
        <is>
          <t>Critical</t>
        </is>
      </c>
      <c r="J9976" t="n">
        <v>10</v>
      </c>
      <c r="K9976" t="inlineStr">
        <is>
          <t>A</t>
        </is>
      </c>
      <c r="L9976" s="9">
        <f>A9976&amp;"-"&amp;TEXT(E9976,"yyyymmdd")</f>
        <v/>
      </c>
    </row>
    <row r="9977">
      <c r="A9977" t="n">
        <v>50007907</v>
      </c>
      <c r="B9977" t="inlineStr">
        <is>
          <t>Brooklyn</t>
        </is>
      </c>
      <c r="C9977" t="inlineStr">
        <is>
          <t>11226</t>
        </is>
      </c>
      <c r="D9977" t="inlineStr">
        <is>
          <t>Hamburgers</t>
        </is>
      </c>
      <c r="E9977" s="8" t="n">
        <v>46177</v>
      </c>
      <c r="F9977" t="inlineStr">
        <is>
          <t>Violations were cited in the following area(s).</t>
        </is>
      </c>
      <c r="G9977" t="inlineStr">
        <is>
          <t>10F</t>
        </is>
      </c>
      <c r="H9977" t="inlineStr">
        <is>
          <t>Non-food contact surface or equipment made of unacceptable material, not kept clean, or not properly sealed, raised, spaced or movable to allow accessibility for cleaning on all sides, above and underneath the unit.</t>
        </is>
      </c>
      <c r="I9977" t="inlineStr">
        <is>
          <t>Not Critical</t>
        </is>
      </c>
      <c r="J9977" t="n">
        <v>10</v>
      </c>
      <c r="K9977" t="inlineStr">
        <is>
          <t>A</t>
        </is>
      </c>
      <c r="L9977" s="9">
        <f>A9977&amp;"-"&amp;TEXT(E9977,"yyyymmdd")</f>
        <v/>
      </c>
    </row>
    <row r="9978">
      <c r="A9978" t="n">
        <v>50008263</v>
      </c>
      <c r="B9978" t="inlineStr">
        <is>
          <t>Queens</t>
        </is>
      </c>
      <c r="C9978" t="inlineStr">
        <is>
          <t>11375</t>
        </is>
      </c>
      <c r="D9978" t="inlineStr">
        <is>
          <t>Seafood</t>
        </is>
      </c>
      <c r="E9978" s="8" t="n">
        <v>46177</v>
      </c>
      <c r="F9978" t="inlineStr">
        <is>
          <t>Violations were cited in the following area(s).</t>
        </is>
      </c>
      <c r="G9978" t="inlineStr">
        <is>
          <t>02F</t>
        </is>
      </c>
      <c r="H9978" t="inlineStr">
        <is>
          <t>Meat, fish, molluscan shellfish, unpasteurized raw shell eggs, poultry or other TCS offered or served raw or undercooked and written notice not provided to consumer.</t>
        </is>
      </c>
      <c r="I9978" t="inlineStr">
        <is>
          <t>Critical</t>
        </is>
      </c>
      <c r="J9978" t="n">
        <v>39</v>
      </c>
      <c r="L9978" s="9">
        <f>A9978&amp;"-"&amp;TEXT(E9978,"yyyymmdd")</f>
        <v/>
      </c>
    </row>
    <row r="9979">
      <c r="A9979" t="n">
        <v>50008263</v>
      </c>
      <c r="B9979" t="inlineStr">
        <is>
          <t>Queens</t>
        </is>
      </c>
      <c r="C9979" t="inlineStr">
        <is>
          <t>11375</t>
        </is>
      </c>
      <c r="D9979" t="inlineStr">
        <is>
          <t>Seafood</t>
        </is>
      </c>
      <c r="E9979" s="8" t="n">
        <v>46177</v>
      </c>
      <c r="F9979" t="inlineStr">
        <is>
          <t>Violations were cited in the following area(s).</t>
        </is>
      </c>
      <c r="G9979" t="inlineStr">
        <is>
          <t>04H</t>
        </is>
      </c>
      <c r="H9979" t="inlineStr">
        <is>
          <t>Raw, cooked or prepared food is adulterated, contaminated, cross-contaminated, or not discarded in accordance with HACCP plan.</t>
        </is>
      </c>
      <c r="I9979" t="inlineStr">
        <is>
          <t>Critical</t>
        </is>
      </c>
      <c r="J9979" t="n">
        <v>39</v>
      </c>
      <c r="L9979" s="9">
        <f>A9979&amp;"-"&amp;TEXT(E9979,"yyyymmdd")</f>
        <v/>
      </c>
    </row>
    <row r="9980">
      <c r="A9980" t="n">
        <v>50008263</v>
      </c>
      <c r="B9980" t="inlineStr">
        <is>
          <t>Queens</t>
        </is>
      </c>
      <c r="C9980" t="inlineStr">
        <is>
          <t>11375</t>
        </is>
      </c>
      <c r="D9980" t="inlineStr">
        <is>
          <t>Seafood</t>
        </is>
      </c>
      <c r="E9980" s="8" t="n">
        <v>46177</v>
      </c>
      <c r="F9980" t="inlineStr">
        <is>
          <t>Violations were cited in the following area(s).</t>
        </is>
      </c>
      <c r="G9980" t="inlineStr">
        <is>
          <t>06C</t>
        </is>
      </c>
      <c r="H998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980" t="inlineStr">
        <is>
          <t>Critical</t>
        </is>
      </c>
      <c r="J9980" t="n">
        <v>39</v>
      </c>
      <c r="L9980" s="9">
        <f>A9980&amp;"-"&amp;TEXT(E9980,"yyyymmdd")</f>
        <v/>
      </c>
    </row>
    <row r="9981">
      <c r="A9981" t="n">
        <v>50008263</v>
      </c>
      <c r="B9981" t="inlineStr">
        <is>
          <t>Queens</t>
        </is>
      </c>
      <c r="C9981" t="inlineStr">
        <is>
          <t>11375</t>
        </is>
      </c>
      <c r="D9981" t="inlineStr">
        <is>
          <t>Seafood</t>
        </is>
      </c>
      <c r="E9981" s="8" t="n">
        <v>46177</v>
      </c>
      <c r="F9981" t="inlineStr">
        <is>
          <t>Violations were cited in the following area(s).</t>
        </is>
      </c>
      <c r="G9981" t="inlineStr">
        <is>
          <t>06D</t>
        </is>
      </c>
      <c r="H9981" t="inlineStr">
        <is>
          <t>Food contact surface not properly washed, rinsed and sanitized after each use and following any activity when contamination may have occurred.</t>
        </is>
      </c>
      <c r="I9981" t="inlineStr">
        <is>
          <t>Critical</t>
        </is>
      </c>
      <c r="J9981" t="n">
        <v>39</v>
      </c>
      <c r="L9981" s="9">
        <f>A9981&amp;"-"&amp;TEXT(E9981,"yyyymmdd")</f>
        <v/>
      </c>
    </row>
    <row r="9982">
      <c r="A9982" t="n">
        <v>50008263</v>
      </c>
      <c r="B9982" t="inlineStr">
        <is>
          <t>Queens</t>
        </is>
      </c>
      <c r="C9982" t="inlineStr">
        <is>
          <t>11375</t>
        </is>
      </c>
      <c r="D9982" t="inlineStr">
        <is>
          <t>Seafood</t>
        </is>
      </c>
      <c r="E9982" s="8" t="n">
        <v>46177</v>
      </c>
      <c r="F9982" t="inlineStr">
        <is>
          <t>Violations were cited in the following area(s).</t>
        </is>
      </c>
      <c r="G9982" t="inlineStr">
        <is>
          <t>08B</t>
        </is>
      </c>
      <c r="H9982"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9982" t="inlineStr">
        <is>
          <t>Not Critical</t>
        </is>
      </c>
      <c r="J9982" t="n">
        <v>39</v>
      </c>
      <c r="L9982" s="9">
        <f>A9982&amp;"-"&amp;TEXT(E9982,"yyyymmdd")</f>
        <v/>
      </c>
    </row>
    <row r="9983">
      <c r="A9983" t="n">
        <v>50008263</v>
      </c>
      <c r="B9983" t="inlineStr">
        <is>
          <t>Queens</t>
        </is>
      </c>
      <c r="C9983" t="inlineStr">
        <is>
          <t>11375</t>
        </is>
      </c>
      <c r="D9983" t="inlineStr">
        <is>
          <t>Seafood</t>
        </is>
      </c>
      <c r="E9983" s="8" t="n">
        <v>46177</v>
      </c>
      <c r="F9983" t="inlineStr">
        <is>
          <t>Violations were cited in the following area(s).</t>
        </is>
      </c>
      <c r="G9983" t="inlineStr">
        <is>
          <t>08C</t>
        </is>
      </c>
      <c r="H9983" t="inlineStr">
        <is>
          <t>Pesticide not properly labeled or used by unlicensed individual. Pesticide, other toxic chemical improperly used/stored. Unprotected, unlocked bait station used.</t>
        </is>
      </c>
      <c r="I9983" t="inlineStr">
        <is>
          <t>Not Critical</t>
        </is>
      </c>
      <c r="J9983" t="n">
        <v>39</v>
      </c>
      <c r="L9983" s="9">
        <f>A9983&amp;"-"&amp;TEXT(E9983,"yyyymmdd")</f>
        <v/>
      </c>
    </row>
    <row r="9984">
      <c r="A9984" t="n">
        <v>50008263</v>
      </c>
      <c r="B9984" t="inlineStr">
        <is>
          <t>Queens</t>
        </is>
      </c>
      <c r="C9984" t="inlineStr">
        <is>
          <t>11375</t>
        </is>
      </c>
      <c r="D9984" t="inlineStr">
        <is>
          <t>Seafood</t>
        </is>
      </c>
      <c r="E9984" s="8" t="n">
        <v>46177</v>
      </c>
      <c r="F9984" t="inlineStr">
        <is>
          <t>Violations were cited in the following area(s).</t>
        </is>
      </c>
      <c r="G9984" t="inlineStr">
        <is>
          <t>09C</t>
        </is>
      </c>
      <c r="H9984" t="inlineStr">
        <is>
          <t>Design, construction, materials used or maintenance of food contact surface improper. Surface not easily cleanable, sanitized and maintained.</t>
        </is>
      </c>
      <c r="I9984" t="inlineStr">
        <is>
          <t>Not Critical</t>
        </is>
      </c>
      <c r="J9984" t="n">
        <v>39</v>
      </c>
      <c r="L9984" s="9">
        <f>A9984&amp;"-"&amp;TEXT(E9984,"yyyymmdd")</f>
        <v/>
      </c>
    </row>
    <row r="9985">
      <c r="A9985" t="n">
        <v>50008263</v>
      </c>
      <c r="B9985" t="inlineStr">
        <is>
          <t>Queens</t>
        </is>
      </c>
      <c r="C9985" t="inlineStr">
        <is>
          <t>11375</t>
        </is>
      </c>
      <c r="D9985" t="inlineStr">
        <is>
          <t>Seafood</t>
        </is>
      </c>
      <c r="E9985" s="8" t="n">
        <v>46177</v>
      </c>
      <c r="F9985" t="inlineStr">
        <is>
          <t>Violations were cited in the following area(s).</t>
        </is>
      </c>
      <c r="G9985" t="inlineStr">
        <is>
          <t>10B</t>
        </is>
      </c>
      <c r="H9985" t="inlineStr">
        <is>
          <t>Anti-siphonage or back-flow prevention device not provided where required; equipment or floor not properly drained; sewage disposal system in disrepair or not functioning properly. Condensation or liquid waste improperly disposed of.</t>
        </is>
      </c>
      <c r="I9985" t="inlineStr">
        <is>
          <t>Not Critical</t>
        </is>
      </c>
      <c r="J9985" t="n">
        <v>39</v>
      </c>
      <c r="L9985" s="9">
        <f>A9985&amp;"-"&amp;TEXT(E9985,"yyyymmdd")</f>
        <v/>
      </c>
    </row>
    <row r="9986">
      <c r="A9986" t="n">
        <v>50008263</v>
      </c>
      <c r="B9986" t="inlineStr">
        <is>
          <t>Queens</t>
        </is>
      </c>
      <c r="C9986" t="inlineStr">
        <is>
          <t>11375</t>
        </is>
      </c>
      <c r="D9986" t="inlineStr">
        <is>
          <t>Seafood</t>
        </is>
      </c>
      <c r="E9986" s="8" t="n">
        <v>46177</v>
      </c>
      <c r="F9986" t="inlineStr">
        <is>
          <t>Violations were cited in the following area(s).</t>
        </is>
      </c>
      <c r="G9986" t="inlineStr">
        <is>
          <t>10G</t>
        </is>
      </c>
      <c r="H9986" t="inlineStr">
        <is>
          <t>Dishwashing and ware washing: Cleaning and sanitizing of tableware, including dishes, utensils, and equipment deficient.</t>
        </is>
      </c>
      <c r="I9986" t="inlineStr">
        <is>
          <t>Not Critical</t>
        </is>
      </c>
      <c r="J9986" t="n">
        <v>39</v>
      </c>
      <c r="L9986" s="9">
        <f>A9986&amp;"-"&amp;TEXT(E9986,"yyyymmdd")</f>
        <v/>
      </c>
    </row>
    <row r="9987">
      <c r="A9987" t="n">
        <v>50008334</v>
      </c>
      <c r="B9987" t="inlineStr">
        <is>
          <t>Brooklyn</t>
        </is>
      </c>
      <c r="C9987" t="inlineStr">
        <is>
          <t>11209</t>
        </is>
      </c>
      <c r="D9987" t="inlineStr">
        <is>
          <t>Coffee/Tea</t>
        </is>
      </c>
      <c r="E9987" s="8" t="n">
        <v>46177</v>
      </c>
      <c r="F9987" t="inlineStr">
        <is>
          <t>Violations were cited in the following area(s).</t>
        </is>
      </c>
      <c r="G9987" t="inlineStr">
        <is>
          <t>04M</t>
        </is>
      </c>
      <c r="H9987" t="inlineStr">
        <is>
          <t>Live roaches in facility's food or non-food area.</t>
        </is>
      </c>
      <c r="I9987" t="inlineStr">
        <is>
          <t>Critical</t>
        </is>
      </c>
      <c r="J9987" t="n">
        <v>19</v>
      </c>
      <c r="L9987" s="9">
        <f>A9987&amp;"-"&amp;TEXT(E9987,"yyyymmdd")</f>
        <v/>
      </c>
    </row>
    <row r="9988">
      <c r="A9988" t="n">
        <v>50008334</v>
      </c>
      <c r="B9988" t="inlineStr">
        <is>
          <t>Brooklyn</t>
        </is>
      </c>
      <c r="C9988" t="inlineStr">
        <is>
          <t>11209</t>
        </is>
      </c>
      <c r="D9988" t="inlineStr">
        <is>
          <t>Coffee/Tea</t>
        </is>
      </c>
      <c r="E9988" s="8" t="n">
        <v>46177</v>
      </c>
      <c r="F9988" t="inlineStr">
        <is>
          <t>Violations were cited in the following area(s).</t>
        </is>
      </c>
      <c r="G9988" t="inlineStr">
        <is>
          <t>06D</t>
        </is>
      </c>
      <c r="H9988" t="inlineStr">
        <is>
          <t>Food contact surface not properly washed, rinsed and sanitized after each use and following any activity when contamination may have occurred.</t>
        </is>
      </c>
      <c r="I9988" t="inlineStr">
        <is>
          <t>Critical</t>
        </is>
      </c>
      <c r="J9988" t="n">
        <v>19</v>
      </c>
      <c r="L9988" s="9">
        <f>A9988&amp;"-"&amp;TEXT(E9988,"yyyymmdd")</f>
        <v/>
      </c>
    </row>
    <row r="9989">
      <c r="A9989" t="n">
        <v>50008334</v>
      </c>
      <c r="B9989" t="inlineStr">
        <is>
          <t>Brooklyn</t>
        </is>
      </c>
      <c r="C9989" t="inlineStr">
        <is>
          <t>11209</t>
        </is>
      </c>
      <c r="D9989" t="inlineStr">
        <is>
          <t>Coffee/Tea</t>
        </is>
      </c>
      <c r="E9989" s="8" t="n">
        <v>46177</v>
      </c>
      <c r="F9989" t="inlineStr">
        <is>
          <t>Violations were cited in the following area(s).</t>
        </is>
      </c>
      <c r="G9989" t="inlineStr">
        <is>
          <t>06F</t>
        </is>
      </c>
      <c r="H9989" t="inlineStr">
        <is>
          <t>Wiping cloths not stored clean and dry, or in a sanitizing solution, between uses.</t>
        </is>
      </c>
      <c r="I9989" t="inlineStr">
        <is>
          <t>Critical</t>
        </is>
      </c>
      <c r="J9989" t="n">
        <v>19</v>
      </c>
      <c r="L9989" s="9">
        <f>A9989&amp;"-"&amp;TEXT(E9989,"yyyymmdd")</f>
        <v/>
      </c>
    </row>
    <row r="9990">
      <c r="A9990" t="n">
        <v>50008334</v>
      </c>
      <c r="B9990" t="inlineStr">
        <is>
          <t>Brooklyn</t>
        </is>
      </c>
      <c r="C9990" t="inlineStr">
        <is>
          <t>11209</t>
        </is>
      </c>
      <c r="D9990" t="inlineStr">
        <is>
          <t>Coffee/Tea</t>
        </is>
      </c>
      <c r="E9990" s="8" t="n">
        <v>46177</v>
      </c>
      <c r="F9990" t="inlineStr">
        <is>
          <t>Violations were cited in the following area(s).</t>
        </is>
      </c>
      <c r="G9990" t="inlineStr">
        <is>
          <t>08A</t>
        </is>
      </c>
      <c r="H9990" t="inlineStr">
        <is>
          <t>Establishment is not free of harborage or conditions conducive to rodents, insects or other pests.</t>
        </is>
      </c>
      <c r="I9990" t="inlineStr">
        <is>
          <t>Not Critical</t>
        </is>
      </c>
      <c r="J9990" t="n">
        <v>19</v>
      </c>
      <c r="L9990" s="9">
        <f>A9990&amp;"-"&amp;TEXT(E9990,"yyyymmdd")</f>
        <v/>
      </c>
    </row>
    <row r="9991">
      <c r="A9991" t="n">
        <v>50009019</v>
      </c>
      <c r="B9991" t="inlineStr">
        <is>
          <t>Manhattan</t>
        </is>
      </c>
      <c r="C9991" t="inlineStr">
        <is>
          <t>10021</t>
        </is>
      </c>
      <c r="D9991" t="inlineStr">
        <is>
          <t>Salads</t>
        </is>
      </c>
      <c r="E9991" s="8" t="n">
        <v>46177</v>
      </c>
      <c r="F9991" t="inlineStr">
        <is>
          <t>Violations were cited in the following area(s).</t>
        </is>
      </c>
      <c r="G9991" t="inlineStr">
        <is>
          <t>02G</t>
        </is>
      </c>
      <c r="H9991" t="inlineStr">
        <is>
          <t>Cold TCS food item held above 41 °F; smoked or processed fish held above 38 °F; intact raw eggs held above 45 °F; or reduced oxygen packaged (ROP) TCS foods held above required temperatures except during active necessary preparation.</t>
        </is>
      </c>
      <c r="I9991" t="inlineStr">
        <is>
          <t>Critical</t>
        </is>
      </c>
      <c r="J9991" t="n">
        <v>13</v>
      </c>
      <c r="K9991" t="inlineStr">
        <is>
          <t>A</t>
        </is>
      </c>
      <c r="L9991" s="9">
        <f>A9991&amp;"-"&amp;TEXT(E9991,"yyyymmdd")</f>
        <v/>
      </c>
    </row>
    <row r="9992">
      <c r="A9992" t="n">
        <v>50009019</v>
      </c>
      <c r="B9992" t="inlineStr">
        <is>
          <t>Manhattan</t>
        </is>
      </c>
      <c r="C9992" t="inlineStr">
        <is>
          <t>10021</t>
        </is>
      </c>
      <c r="D9992" t="inlineStr">
        <is>
          <t>Salads</t>
        </is>
      </c>
      <c r="E9992" s="8" t="n">
        <v>46177</v>
      </c>
      <c r="F9992" t="inlineStr">
        <is>
          <t>Violations were cited in the following area(s).</t>
        </is>
      </c>
      <c r="G9992" t="inlineStr">
        <is>
          <t>06D</t>
        </is>
      </c>
      <c r="H9992" t="inlineStr">
        <is>
          <t>Food contact surface not properly washed, rinsed and sanitized after each use and following any activity when contamination may have occurred.</t>
        </is>
      </c>
      <c r="I9992" t="inlineStr">
        <is>
          <t>Critical</t>
        </is>
      </c>
      <c r="J9992" t="n">
        <v>13</v>
      </c>
      <c r="K9992" t="inlineStr">
        <is>
          <t>A</t>
        </is>
      </c>
      <c r="L9992" s="9">
        <f>A9992&amp;"-"&amp;TEXT(E9992,"yyyymmdd")</f>
        <v/>
      </c>
    </row>
    <row r="9993">
      <c r="A9993" t="n">
        <v>50011968</v>
      </c>
      <c r="B9993" t="inlineStr">
        <is>
          <t>Brooklyn</t>
        </is>
      </c>
      <c r="C9993" t="inlineStr">
        <is>
          <t>11226</t>
        </is>
      </c>
      <c r="D9993" t="inlineStr">
        <is>
          <t>Pizza</t>
        </is>
      </c>
      <c r="E9993" s="8" t="n">
        <v>46177</v>
      </c>
      <c r="F9993" t="inlineStr">
        <is>
          <t>Violations were cited in the following area(s).</t>
        </is>
      </c>
      <c r="G9993" t="inlineStr">
        <is>
          <t>02B</t>
        </is>
      </c>
      <c r="H9993" t="inlineStr">
        <is>
          <t>Hot TCS food item not held at or above 140 °F.</t>
        </is>
      </c>
      <c r="I9993" t="inlineStr">
        <is>
          <t>Critical</t>
        </is>
      </c>
      <c r="J9993" t="n">
        <v>9</v>
      </c>
      <c r="K9993" t="inlineStr">
        <is>
          <t>A</t>
        </is>
      </c>
      <c r="L9993" s="9">
        <f>A9993&amp;"-"&amp;TEXT(E9993,"yyyymmdd")</f>
        <v/>
      </c>
    </row>
    <row r="9994">
      <c r="A9994" t="n">
        <v>50011968</v>
      </c>
      <c r="B9994" t="inlineStr">
        <is>
          <t>Brooklyn</t>
        </is>
      </c>
      <c r="C9994" t="inlineStr">
        <is>
          <t>11226</t>
        </is>
      </c>
      <c r="D9994" t="inlineStr">
        <is>
          <t>Pizza</t>
        </is>
      </c>
      <c r="E9994" s="8" t="n">
        <v>46177</v>
      </c>
      <c r="F9994" t="inlineStr">
        <is>
          <t>Violations were cited in the following area(s).</t>
        </is>
      </c>
      <c r="G9994" t="inlineStr">
        <is>
          <t>08C</t>
        </is>
      </c>
      <c r="H9994" t="inlineStr">
        <is>
          <t>Pesticide not properly labeled or used by unlicensed individual. Pesticide, other toxic chemical improperly used/stored. Unprotected, unlocked bait station used.</t>
        </is>
      </c>
      <c r="I9994" t="inlineStr">
        <is>
          <t>Not Critical</t>
        </is>
      </c>
      <c r="J9994" t="n">
        <v>9</v>
      </c>
      <c r="K9994" t="inlineStr">
        <is>
          <t>A</t>
        </is>
      </c>
      <c r="L9994" s="9">
        <f>A9994&amp;"-"&amp;TEXT(E9994,"yyyymmdd")</f>
        <v/>
      </c>
    </row>
    <row r="9995">
      <c r="A9995" t="n">
        <v>50014650</v>
      </c>
      <c r="B9995" t="inlineStr">
        <is>
          <t>Staten Island</t>
        </is>
      </c>
      <c r="C9995" t="inlineStr">
        <is>
          <t>10305</t>
        </is>
      </c>
      <c r="D9995" t="inlineStr">
        <is>
          <t>Chinese</t>
        </is>
      </c>
      <c r="E9995" s="8" t="n">
        <v>46177</v>
      </c>
      <c r="F9995" t="inlineStr">
        <is>
          <t>Violations were cited in the following area(s).</t>
        </is>
      </c>
      <c r="G9995" t="inlineStr">
        <is>
          <t>02G</t>
        </is>
      </c>
      <c r="H9995" t="inlineStr">
        <is>
          <t>Cold TCS food item held above 41 °F; smoked or processed fish held above 38 °F; intact raw eggs held above 45 °F; or reduced oxygen packaged (ROP) TCS foods held above required temperatures except during active necessary preparation.</t>
        </is>
      </c>
      <c r="I9995" t="inlineStr">
        <is>
          <t>Critical</t>
        </is>
      </c>
      <c r="J9995" t="n">
        <v>17</v>
      </c>
      <c r="L9995" s="9">
        <f>A9995&amp;"-"&amp;TEXT(E9995,"yyyymmdd")</f>
        <v/>
      </c>
    </row>
    <row r="9996">
      <c r="A9996" t="n">
        <v>50014650</v>
      </c>
      <c r="B9996" t="inlineStr">
        <is>
          <t>Staten Island</t>
        </is>
      </c>
      <c r="C9996" t="inlineStr">
        <is>
          <t>10305</t>
        </is>
      </c>
      <c r="D9996" t="inlineStr">
        <is>
          <t>Chinese</t>
        </is>
      </c>
      <c r="E9996" s="8" t="n">
        <v>46177</v>
      </c>
      <c r="F9996" t="inlineStr">
        <is>
          <t>Violations were cited in the following area(s).</t>
        </is>
      </c>
      <c r="G9996" t="inlineStr">
        <is>
          <t>06C</t>
        </is>
      </c>
      <c r="H999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996" t="inlineStr">
        <is>
          <t>Critical</t>
        </is>
      </c>
      <c r="J9996" t="n">
        <v>17</v>
      </c>
      <c r="L9996" s="9">
        <f>A9996&amp;"-"&amp;TEXT(E9996,"yyyymmdd")</f>
        <v/>
      </c>
    </row>
    <row r="9997">
      <c r="A9997" t="n">
        <v>50014650</v>
      </c>
      <c r="B9997" t="inlineStr">
        <is>
          <t>Staten Island</t>
        </is>
      </c>
      <c r="C9997" t="inlineStr">
        <is>
          <t>10305</t>
        </is>
      </c>
      <c r="D9997" t="inlineStr">
        <is>
          <t>Chinese</t>
        </is>
      </c>
      <c r="E9997" s="8" t="n">
        <v>46177</v>
      </c>
      <c r="F9997" t="inlineStr">
        <is>
          <t>Violations were cited in the following area(s).</t>
        </is>
      </c>
      <c r="G9997" t="inlineStr">
        <is>
          <t>10F</t>
        </is>
      </c>
      <c r="H9997" t="inlineStr">
        <is>
          <t>Non-food contact surface or equipment made of unacceptable material, not kept clean, or not properly sealed, raised, spaced or movable to allow accessibility for cleaning on all sides, above and underneath the unit.</t>
        </is>
      </c>
      <c r="I9997" t="inlineStr">
        <is>
          <t>Not Critical</t>
        </is>
      </c>
      <c r="J9997" t="n">
        <v>17</v>
      </c>
      <c r="L9997" s="9">
        <f>A9997&amp;"-"&amp;TEXT(E9997,"yyyymmdd")</f>
        <v/>
      </c>
    </row>
    <row r="9998">
      <c r="A9998" t="n">
        <v>50018278</v>
      </c>
      <c r="B9998" t="inlineStr">
        <is>
          <t>Brooklyn</t>
        </is>
      </c>
      <c r="C9998" t="inlineStr">
        <is>
          <t>11210</t>
        </is>
      </c>
      <c r="D9998" t="inlineStr">
        <is>
          <t>Chinese</t>
        </is>
      </c>
      <c r="E9998" s="8" t="n">
        <v>46177</v>
      </c>
      <c r="F9998" t="inlineStr">
        <is>
          <t>Violations were cited in the following area(s).</t>
        </is>
      </c>
      <c r="G9998" t="inlineStr">
        <is>
          <t>06C</t>
        </is>
      </c>
      <c r="H999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9998" t="inlineStr">
        <is>
          <t>Critical</t>
        </is>
      </c>
      <c r="J9998" t="n">
        <v>6</v>
      </c>
      <c r="K9998" t="inlineStr">
        <is>
          <t>A</t>
        </is>
      </c>
      <c r="L9998" s="9">
        <f>A9998&amp;"-"&amp;TEXT(E9998,"yyyymmdd")</f>
        <v/>
      </c>
    </row>
    <row r="9999">
      <c r="A9999" t="n">
        <v>50035849</v>
      </c>
      <c r="B9999" t="inlineStr">
        <is>
          <t>Queens</t>
        </is>
      </c>
      <c r="C9999" t="inlineStr">
        <is>
          <t>11103</t>
        </is>
      </c>
      <c r="D9999" t="inlineStr">
        <is>
          <t>Frozen Desserts</t>
        </is>
      </c>
      <c r="E9999" s="8" t="n">
        <v>46177</v>
      </c>
      <c r="F9999" t="inlineStr">
        <is>
          <t>Violations were cited in the following area(s).</t>
        </is>
      </c>
      <c r="G9999" t="inlineStr">
        <is>
          <t>04A</t>
        </is>
      </c>
      <c r="H9999" t="inlineStr">
        <is>
          <t>Food Protection Certificate (FPC) not held by manager or supervisor of food operations.</t>
        </is>
      </c>
      <c r="I9999" t="inlineStr">
        <is>
          <t>Critical</t>
        </is>
      </c>
      <c r="J9999" t="n">
        <v>12</v>
      </c>
      <c r="K9999" t="inlineStr">
        <is>
          <t>A</t>
        </is>
      </c>
      <c r="L9999" s="9">
        <f>A9999&amp;"-"&amp;TEXT(E9999,"yyyymmdd")</f>
        <v/>
      </c>
    </row>
    <row r="10000">
      <c r="A10000" t="n">
        <v>50035849</v>
      </c>
      <c r="B10000" t="inlineStr">
        <is>
          <t>Queens</t>
        </is>
      </c>
      <c r="C10000" t="inlineStr">
        <is>
          <t>11103</t>
        </is>
      </c>
      <c r="D10000" t="inlineStr">
        <is>
          <t>Frozen Desserts</t>
        </is>
      </c>
      <c r="E10000" s="8" t="n">
        <v>46177</v>
      </c>
      <c r="F10000" t="inlineStr">
        <is>
          <t>Violations were cited in the following area(s).</t>
        </is>
      </c>
      <c r="G10000" t="inlineStr">
        <is>
          <t>10F</t>
        </is>
      </c>
      <c r="H10000" t="inlineStr">
        <is>
          <t>Non-food contact surface or equipment made of unacceptable material, not kept clean, or not properly sealed, raised, spaced or movable to allow accessibility for cleaning on all sides, above and underneath the unit.</t>
        </is>
      </c>
      <c r="I10000" t="inlineStr">
        <is>
          <t>Not Critical</t>
        </is>
      </c>
      <c r="J10000" t="n">
        <v>12</v>
      </c>
      <c r="K10000" t="inlineStr">
        <is>
          <t>A</t>
        </is>
      </c>
      <c r="L10000" s="9">
        <f>A10000&amp;"-"&amp;TEXT(E10000,"yyyymmdd")</f>
        <v/>
      </c>
    </row>
    <row r="10001">
      <c r="A10001" t="n">
        <v>50038065</v>
      </c>
      <c r="B10001" t="inlineStr">
        <is>
          <t>Manhattan</t>
        </is>
      </c>
      <c r="C10001" t="inlineStr">
        <is>
          <t>10033</t>
        </is>
      </c>
      <c r="D10001" t="inlineStr">
        <is>
          <t>Spanish</t>
        </is>
      </c>
      <c r="E10001" s="8" t="n">
        <v>46177</v>
      </c>
      <c r="F10001" t="inlineStr">
        <is>
          <t>Violations were cited in the following area(s).</t>
        </is>
      </c>
      <c r="G10001" t="inlineStr">
        <is>
          <t>02G</t>
        </is>
      </c>
      <c r="H10001" t="inlineStr">
        <is>
          <t>Cold TCS food item held above 41 °F; smoked or processed fish held above 38 °F; intact raw eggs held above 45 °F; or reduced oxygen packaged (ROP) TCS foods held above required temperatures except during active necessary preparation.</t>
        </is>
      </c>
      <c r="I10001" t="inlineStr">
        <is>
          <t>Critical</t>
        </is>
      </c>
      <c r="J10001" t="n">
        <v>31</v>
      </c>
      <c r="L10001" s="9">
        <f>A10001&amp;"-"&amp;TEXT(E10001,"yyyymmdd")</f>
        <v/>
      </c>
    </row>
    <row r="10002">
      <c r="A10002" t="n">
        <v>50038065</v>
      </c>
      <c r="B10002" t="inlineStr">
        <is>
          <t>Manhattan</t>
        </is>
      </c>
      <c r="C10002" t="inlineStr">
        <is>
          <t>10033</t>
        </is>
      </c>
      <c r="D10002" t="inlineStr">
        <is>
          <t>Spanish</t>
        </is>
      </c>
      <c r="E10002" s="8" t="n">
        <v>46177</v>
      </c>
      <c r="F10002" t="inlineStr">
        <is>
          <t>Violations were cited in the following area(s).</t>
        </is>
      </c>
      <c r="G10002" t="inlineStr">
        <is>
          <t>04H</t>
        </is>
      </c>
      <c r="H10002" t="inlineStr">
        <is>
          <t>Raw, cooked or prepared food is adulterated, contaminated, cross-contaminated, or not discarded in accordance with HACCP plan.</t>
        </is>
      </c>
      <c r="I10002" t="inlineStr">
        <is>
          <t>Critical</t>
        </is>
      </c>
      <c r="J10002" t="n">
        <v>31</v>
      </c>
      <c r="L10002" s="9">
        <f>A10002&amp;"-"&amp;TEXT(E10002,"yyyymmdd")</f>
        <v/>
      </c>
    </row>
    <row r="10003">
      <c r="A10003" t="n">
        <v>50038065</v>
      </c>
      <c r="B10003" t="inlineStr">
        <is>
          <t>Manhattan</t>
        </is>
      </c>
      <c r="C10003" t="inlineStr">
        <is>
          <t>10033</t>
        </is>
      </c>
      <c r="D10003" t="inlineStr">
        <is>
          <t>Spanish</t>
        </is>
      </c>
      <c r="E10003" s="8" t="n">
        <v>46177</v>
      </c>
      <c r="F10003" t="inlineStr">
        <is>
          <t>Violations were cited in the following area(s).</t>
        </is>
      </c>
      <c r="G10003" t="inlineStr">
        <is>
          <t>04M</t>
        </is>
      </c>
      <c r="H10003" t="inlineStr">
        <is>
          <t>Live roaches in facility's food or non-food area.</t>
        </is>
      </c>
      <c r="I10003" t="inlineStr">
        <is>
          <t>Critical</t>
        </is>
      </c>
      <c r="J10003" t="n">
        <v>31</v>
      </c>
      <c r="L10003" s="9">
        <f>A10003&amp;"-"&amp;TEXT(E10003,"yyyymmdd")</f>
        <v/>
      </c>
    </row>
    <row r="10004">
      <c r="A10004" t="n">
        <v>50038065</v>
      </c>
      <c r="B10004" t="inlineStr">
        <is>
          <t>Manhattan</t>
        </is>
      </c>
      <c r="C10004" t="inlineStr">
        <is>
          <t>10033</t>
        </is>
      </c>
      <c r="D10004" t="inlineStr">
        <is>
          <t>Spanish</t>
        </is>
      </c>
      <c r="E10004" s="8" t="n">
        <v>46177</v>
      </c>
      <c r="F10004" t="inlineStr">
        <is>
          <t>Violations were cited in the following area(s).</t>
        </is>
      </c>
      <c r="G10004" t="inlineStr">
        <is>
          <t>08A</t>
        </is>
      </c>
      <c r="H10004" t="inlineStr">
        <is>
          <t>Establishment is not free of harborage or conditions conducive to rodents, insects or other pests.</t>
        </is>
      </c>
      <c r="I10004" t="inlineStr">
        <is>
          <t>Not Critical</t>
        </is>
      </c>
      <c r="J10004" t="n">
        <v>31</v>
      </c>
      <c r="L10004" s="9">
        <f>A10004&amp;"-"&amp;TEXT(E10004,"yyyymmdd")</f>
        <v/>
      </c>
    </row>
    <row r="10005">
      <c r="A10005" t="n">
        <v>50038065</v>
      </c>
      <c r="B10005" t="inlineStr">
        <is>
          <t>Manhattan</t>
        </is>
      </c>
      <c r="C10005" t="inlineStr">
        <is>
          <t>10033</t>
        </is>
      </c>
      <c r="D10005" t="inlineStr">
        <is>
          <t>Spanish</t>
        </is>
      </c>
      <c r="E10005" s="8" t="n">
        <v>46177</v>
      </c>
      <c r="F10005" t="inlineStr">
        <is>
          <t>Violations were cited in the following area(s).</t>
        </is>
      </c>
      <c r="G10005" t="inlineStr">
        <is>
          <t>10F</t>
        </is>
      </c>
      <c r="H10005" t="inlineStr">
        <is>
          <t>Non-food contact surface or equipment made of unacceptable material, not kept clean, or not properly sealed, raised, spaced or movable to allow accessibility for cleaning on all sides, above and underneath the unit.</t>
        </is>
      </c>
      <c r="I10005" t="inlineStr">
        <is>
          <t>Not Critical</t>
        </is>
      </c>
      <c r="J10005" t="n">
        <v>31</v>
      </c>
      <c r="L10005" s="9">
        <f>A10005&amp;"-"&amp;TEXT(E10005,"yyyymmdd")</f>
        <v/>
      </c>
    </row>
    <row r="10006">
      <c r="A10006" t="n">
        <v>50038374</v>
      </c>
      <c r="B10006" t="inlineStr">
        <is>
          <t>Queens</t>
        </is>
      </c>
      <c r="C10006" t="inlineStr">
        <is>
          <t>11101</t>
        </is>
      </c>
      <c r="D10006" t="inlineStr">
        <is>
          <t>Thai</t>
        </is>
      </c>
      <c r="E10006" s="8" t="n">
        <v>46177</v>
      </c>
      <c r="F10006" t="inlineStr">
        <is>
          <t>Violations were cited in the following area(s).</t>
        </is>
      </c>
      <c r="G10006" t="inlineStr">
        <is>
          <t>04J</t>
        </is>
      </c>
      <c r="H10006" t="inlineStr">
        <is>
          <t>Properly scaled and calibrated thermometer or thermocouple not provided or not readily accessible in food preparation and hot/cold holding areas to measure temperatures of TCS foods during cooking, cooling, reheating, and holding.</t>
        </is>
      </c>
      <c r="I10006" t="inlineStr">
        <is>
          <t>Critical</t>
        </is>
      </c>
      <c r="J10006" t="n">
        <v>13</v>
      </c>
      <c r="K10006" t="inlineStr">
        <is>
          <t>A</t>
        </is>
      </c>
      <c r="L10006" s="9">
        <f>A10006&amp;"-"&amp;TEXT(E10006,"yyyymmdd")</f>
        <v/>
      </c>
    </row>
    <row r="10007">
      <c r="A10007" t="n">
        <v>50038374</v>
      </c>
      <c r="B10007" t="inlineStr">
        <is>
          <t>Queens</t>
        </is>
      </c>
      <c r="C10007" t="inlineStr">
        <is>
          <t>11101</t>
        </is>
      </c>
      <c r="D10007" t="inlineStr">
        <is>
          <t>Thai</t>
        </is>
      </c>
      <c r="E10007" s="8" t="n">
        <v>46177</v>
      </c>
      <c r="F10007" t="inlineStr">
        <is>
          <t>Violations were cited in the following area(s).</t>
        </is>
      </c>
      <c r="G10007" t="inlineStr">
        <is>
          <t>08C</t>
        </is>
      </c>
      <c r="H10007" t="inlineStr">
        <is>
          <t>Pesticide not properly labeled or used by unlicensed individual. Pesticide, other toxic chemical improperly used/stored. Unprotected, unlocked bait station used.</t>
        </is>
      </c>
      <c r="I10007" t="inlineStr">
        <is>
          <t>Not Critical</t>
        </is>
      </c>
      <c r="J10007" t="n">
        <v>13</v>
      </c>
      <c r="K10007" t="inlineStr">
        <is>
          <t>A</t>
        </is>
      </c>
      <c r="L10007" s="9">
        <f>A10007&amp;"-"&amp;TEXT(E10007,"yyyymmdd")</f>
        <v/>
      </c>
    </row>
    <row r="10008">
      <c r="A10008" t="n">
        <v>50038374</v>
      </c>
      <c r="B10008" t="inlineStr">
        <is>
          <t>Queens</t>
        </is>
      </c>
      <c r="C10008" t="inlineStr">
        <is>
          <t>11101</t>
        </is>
      </c>
      <c r="D10008" t="inlineStr">
        <is>
          <t>Thai</t>
        </is>
      </c>
      <c r="E10008" s="8" t="n">
        <v>46177</v>
      </c>
      <c r="F10008" t="inlineStr">
        <is>
          <t>Violations were cited in the following area(s).</t>
        </is>
      </c>
      <c r="G10008" t="inlineStr">
        <is>
          <t>10G</t>
        </is>
      </c>
      <c r="H10008" t="inlineStr">
        <is>
          <t>Dishwashing and ware washing: Cleaning and sanitizing of tableware, including dishes, utensils, and equipment deficient.</t>
        </is>
      </c>
      <c r="I10008" t="inlineStr">
        <is>
          <t>Not Critical</t>
        </is>
      </c>
      <c r="J10008" t="n">
        <v>13</v>
      </c>
      <c r="K10008" t="inlineStr">
        <is>
          <t>A</t>
        </is>
      </c>
      <c r="L10008" s="9">
        <f>A10008&amp;"-"&amp;TEXT(E10008,"yyyymmdd")</f>
        <v/>
      </c>
    </row>
    <row r="10009">
      <c r="A10009" t="n">
        <v>50038886</v>
      </c>
      <c r="B10009" t="inlineStr">
        <is>
          <t>Manhattan</t>
        </is>
      </c>
      <c r="C10009" t="inlineStr">
        <is>
          <t>10012</t>
        </is>
      </c>
      <c r="D10009" t="inlineStr">
        <is>
          <t>Japanese</t>
        </is>
      </c>
      <c r="E10009" s="8" t="n">
        <v>46177</v>
      </c>
      <c r="F10009" t="inlineStr">
        <is>
          <t>Violations were cited in the following area(s).</t>
        </is>
      </c>
      <c r="G10009" t="inlineStr">
        <is>
          <t>02B</t>
        </is>
      </c>
      <c r="H10009" t="inlineStr">
        <is>
          <t>Hot TCS food item not held at or above 140 °F.</t>
        </is>
      </c>
      <c r="I10009" t="inlineStr">
        <is>
          <t>Critical</t>
        </is>
      </c>
      <c r="J10009" t="n">
        <v>12</v>
      </c>
      <c r="K10009" t="inlineStr">
        <is>
          <t>A</t>
        </is>
      </c>
      <c r="L10009" s="9">
        <f>A10009&amp;"-"&amp;TEXT(E10009,"yyyymmdd")</f>
        <v/>
      </c>
    </row>
    <row r="10010">
      <c r="A10010" t="n">
        <v>50038886</v>
      </c>
      <c r="B10010" t="inlineStr">
        <is>
          <t>Manhattan</t>
        </is>
      </c>
      <c r="C10010" t="inlineStr">
        <is>
          <t>10012</t>
        </is>
      </c>
      <c r="D10010" t="inlineStr">
        <is>
          <t>Japanese</t>
        </is>
      </c>
      <c r="E10010" s="8" t="n">
        <v>46177</v>
      </c>
      <c r="F10010" t="inlineStr">
        <is>
          <t>Violations were cited in the following area(s).</t>
        </is>
      </c>
      <c r="G10010" t="inlineStr">
        <is>
          <t>06A</t>
        </is>
      </c>
      <c r="H10010" t="inlineStr">
        <is>
          <t>Personal cleanliness is inadequate. Outer garment soiled with possible contaminant. Effective hair restraint not worn where required. Jewelry worn on hands or arms. Fingernail polish worn or fingernails not kept clean and trimmed.</t>
        </is>
      </c>
      <c r="I10010" t="inlineStr">
        <is>
          <t>Critical</t>
        </is>
      </c>
      <c r="J10010" t="n">
        <v>12</v>
      </c>
      <c r="K10010" t="inlineStr">
        <is>
          <t>A</t>
        </is>
      </c>
      <c r="L10010" s="9">
        <f>A10010&amp;"-"&amp;TEXT(E10010,"yyyymmdd")</f>
        <v/>
      </c>
    </row>
    <row r="10011">
      <c r="A10011" t="n">
        <v>50043823</v>
      </c>
      <c r="B10011" t="inlineStr">
        <is>
          <t>Queens</t>
        </is>
      </c>
      <c r="C10011" t="inlineStr">
        <is>
          <t>11375</t>
        </is>
      </c>
      <c r="D10011" t="inlineStr">
        <is>
          <t>Japanese</t>
        </is>
      </c>
      <c r="E10011" s="8" t="n">
        <v>46177</v>
      </c>
      <c r="F10011" t="inlineStr">
        <is>
          <t>Violations were cited in the following area(s).</t>
        </is>
      </c>
      <c r="G10011" t="inlineStr">
        <is>
          <t>02G</t>
        </is>
      </c>
      <c r="H10011" t="inlineStr">
        <is>
          <t>Cold TCS food item held above 41 °F; smoked or processed fish held above 38 °F; intact raw eggs held above 45 °F; or reduced oxygen packaged (ROP) TCS foods held above required temperatures except during active necessary preparation.</t>
        </is>
      </c>
      <c r="I10011" t="inlineStr">
        <is>
          <t>Critical</t>
        </is>
      </c>
      <c r="J10011" t="n">
        <v>52</v>
      </c>
      <c r="L10011" s="9">
        <f>A10011&amp;"-"&amp;TEXT(E10011,"yyyymmdd")</f>
        <v/>
      </c>
    </row>
    <row r="10012">
      <c r="A10012" t="n">
        <v>50043823</v>
      </c>
      <c r="B10012" t="inlineStr">
        <is>
          <t>Queens</t>
        </is>
      </c>
      <c r="C10012" t="inlineStr">
        <is>
          <t>11375</t>
        </is>
      </c>
      <c r="D10012" t="inlineStr">
        <is>
          <t>Japanese</t>
        </is>
      </c>
      <c r="E10012" s="8" t="n">
        <v>46177</v>
      </c>
      <c r="F10012" t="inlineStr">
        <is>
          <t>Violations were cited in the following area(s).</t>
        </is>
      </c>
      <c r="G10012" t="inlineStr">
        <is>
          <t>04H</t>
        </is>
      </c>
      <c r="H10012" t="inlineStr">
        <is>
          <t>Raw, cooked or prepared food is adulterated, contaminated, cross-contaminated, or not discarded in accordance with HACCP plan.</t>
        </is>
      </c>
      <c r="I10012" t="inlineStr">
        <is>
          <t>Critical</t>
        </is>
      </c>
      <c r="J10012" t="n">
        <v>52</v>
      </c>
      <c r="L10012" s="9">
        <f>A10012&amp;"-"&amp;TEXT(E10012,"yyyymmdd")</f>
        <v/>
      </c>
    </row>
    <row r="10013">
      <c r="A10013" t="n">
        <v>50043823</v>
      </c>
      <c r="B10013" t="inlineStr">
        <is>
          <t>Queens</t>
        </is>
      </c>
      <c r="C10013" t="inlineStr">
        <is>
          <t>11375</t>
        </is>
      </c>
      <c r="D10013" t="inlineStr">
        <is>
          <t>Japanese</t>
        </is>
      </c>
      <c r="E10013" s="8" t="n">
        <v>46177</v>
      </c>
      <c r="F10013" t="inlineStr">
        <is>
          <t>Violations were cited in the following area(s).</t>
        </is>
      </c>
      <c r="G10013" t="inlineStr">
        <is>
          <t>04N</t>
        </is>
      </c>
      <c r="H10013" t="inlineStr">
        <is>
          <t>Filth flies or food/refuse/sewage associated with (FRSA) flies or other nuisance pests in establishment’s food and/or non-food areas. FRSA flies include house flies, blow flies, bottle flies, flesh flies, drain flies, Phorid flies and fruit flies.</t>
        </is>
      </c>
      <c r="I10013" t="inlineStr">
        <is>
          <t>Critical</t>
        </is>
      </c>
      <c r="J10013" t="n">
        <v>52</v>
      </c>
      <c r="L10013" s="9">
        <f>A10013&amp;"-"&amp;TEXT(E10013,"yyyymmdd")</f>
        <v/>
      </c>
    </row>
    <row r="10014">
      <c r="A10014" t="n">
        <v>50043823</v>
      </c>
      <c r="B10014" t="inlineStr">
        <is>
          <t>Queens</t>
        </is>
      </c>
      <c r="C10014" t="inlineStr">
        <is>
          <t>11375</t>
        </is>
      </c>
      <c r="D10014" t="inlineStr">
        <is>
          <t>Japanese</t>
        </is>
      </c>
      <c r="E10014" s="8" t="n">
        <v>46177</v>
      </c>
      <c r="F10014" t="inlineStr">
        <is>
          <t>Violations were cited in the following area(s).</t>
        </is>
      </c>
      <c r="G10014" t="inlineStr">
        <is>
          <t>06A</t>
        </is>
      </c>
      <c r="H10014" t="inlineStr">
        <is>
          <t>Personal cleanliness is inadequate. Outer garment soiled with possible contaminant. Effective hair restraint not worn where required. Jewelry worn on hands or arms. Fingernail polish worn or fingernails not kept clean and trimmed.</t>
        </is>
      </c>
      <c r="I10014" t="inlineStr">
        <is>
          <t>Critical</t>
        </is>
      </c>
      <c r="J10014" t="n">
        <v>52</v>
      </c>
      <c r="L10014" s="9">
        <f>A10014&amp;"-"&amp;TEXT(E10014,"yyyymmdd")</f>
        <v/>
      </c>
    </row>
    <row r="10015">
      <c r="A10015" t="n">
        <v>50043823</v>
      </c>
      <c r="B10015" t="inlineStr">
        <is>
          <t>Queens</t>
        </is>
      </c>
      <c r="C10015" t="inlineStr">
        <is>
          <t>11375</t>
        </is>
      </c>
      <c r="D10015" t="inlineStr">
        <is>
          <t>Japanese</t>
        </is>
      </c>
      <c r="E10015" s="8" t="n">
        <v>46177</v>
      </c>
      <c r="F10015" t="inlineStr">
        <is>
          <t>Violations were cited in the following area(s).</t>
        </is>
      </c>
      <c r="G10015" t="inlineStr">
        <is>
          <t>06C</t>
        </is>
      </c>
      <c r="H1001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015" t="inlineStr">
        <is>
          <t>Critical</t>
        </is>
      </c>
      <c r="J10015" t="n">
        <v>52</v>
      </c>
      <c r="L10015" s="9">
        <f>A10015&amp;"-"&amp;TEXT(E10015,"yyyymmdd")</f>
        <v/>
      </c>
    </row>
    <row r="10016">
      <c r="A10016" t="n">
        <v>50043823</v>
      </c>
      <c r="B10016" t="inlineStr">
        <is>
          <t>Queens</t>
        </is>
      </c>
      <c r="C10016" t="inlineStr">
        <is>
          <t>11375</t>
        </is>
      </c>
      <c r="D10016" t="inlineStr">
        <is>
          <t>Japanese</t>
        </is>
      </c>
      <c r="E10016" s="8" t="n">
        <v>46177</v>
      </c>
      <c r="F10016" t="inlineStr">
        <is>
          <t>Violations were cited in the following area(s).</t>
        </is>
      </c>
      <c r="G10016" t="inlineStr">
        <is>
          <t>06E</t>
        </is>
      </c>
      <c r="H10016" t="inlineStr">
        <is>
          <t>Sanitized equipment or utensil, including in-use food dispensing utensil, improperly used or stored.</t>
        </is>
      </c>
      <c r="I10016" t="inlineStr">
        <is>
          <t>Critical</t>
        </is>
      </c>
      <c r="J10016" t="n">
        <v>52</v>
      </c>
      <c r="L10016" s="9">
        <f>A10016&amp;"-"&amp;TEXT(E10016,"yyyymmdd")</f>
        <v/>
      </c>
    </row>
    <row r="10017">
      <c r="A10017" t="n">
        <v>50043823</v>
      </c>
      <c r="B10017" t="inlineStr">
        <is>
          <t>Queens</t>
        </is>
      </c>
      <c r="C10017" t="inlineStr">
        <is>
          <t>11375</t>
        </is>
      </c>
      <c r="D10017" t="inlineStr">
        <is>
          <t>Japanese</t>
        </is>
      </c>
      <c r="E10017" s="8" t="n">
        <v>46177</v>
      </c>
      <c r="F10017" t="inlineStr">
        <is>
          <t>Violations were cited in the following area(s).</t>
        </is>
      </c>
      <c r="G10017" t="inlineStr">
        <is>
          <t>06F</t>
        </is>
      </c>
      <c r="H10017" t="inlineStr">
        <is>
          <t>Wiping cloths not stored clean and dry, or in a sanitizing solution, between uses.</t>
        </is>
      </c>
      <c r="I10017" t="inlineStr">
        <is>
          <t>Critical</t>
        </is>
      </c>
      <c r="J10017" t="n">
        <v>52</v>
      </c>
      <c r="L10017" s="9">
        <f>A10017&amp;"-"&amp;TEXT(E10017,"yyyymmdd")</f>
        <v/>
      </c>
    </row>
    <row r="10018">
      <c r="A10018" t="n">
        <v>50043823</v>
      </c>
      <c r="B10018" t="inlineStr">
        <is>
          <t>Queens</t>
        </is>
      </c>
      <c r="C10018" t="inlineStr">
        <is>
          <t>11375</t>
        </is>
      </c>
      <c r="D10018" t="inlineStr">
        <is>
          <t>Japanese</t>
        </is>
      </c>
      <c r="E10018" s="8" t="n">
        <v>46177</v>
      </c>
      <c r="F10018" t="inlineStr">
        <is>
          <t>Violations were cited in the following area(s).</t>
        </is>
      </c>
      <c r="G10018" t="inlineStr">
        <is>
          <t>08A</t>
        </is>
      </c>
      <c r="H10018" t="inlineStr">
        <is>
          <t>Establishment is not free of harborage or conditions conducive to rodents, insects or other pests.</t>
        </is>
      </c>
      <c r="I10018" t="inlineStr">
        <is>
          <t>Not Critical</t>
        </is>
      </c>
      <c r="J10018" t="n">
        <v>52</v>
      </c>
      <c r="L10018" s="9">
        <f>A10018&amp;"-"&amp;TEXT(E10018,"yyyymmdd")</f>
        <v/>
      </c>
    </row>
    <row r="10019">
      <c r="A10019" t="n">
        <v>50043823</v>
      </c>
      <c r="B10019" t="inlineStr">
        <is>
          <t>Queens</t>
        </is>
      </c>
      <c r="C10019" t="inlineStr">
        <is>
          <t>11375</t>
        </is>
      </c>
      <c r="D10019" t="inlineStr">
        <is>
          <t>Japanese</t>
        </is>
      </c>
      <c r="E10019" s="8" t="n">
        <v>46177</v>
      </c>
      <c r="F10019" t="inlineStr">
        <is>
          <t>Violations were cited in the following area(s).</t>
        </is>
      </c>
      <c r="G10019" t="inlineStr">
        <is>
          <t>08C</t>
        </is>
      </c>
      <c r="H10019" t="inlineStr">
        <is>
          <t>Pesticide not properly labeled or used by unlicensed individual. Pesticide, other toxic chemical improperly used/stored. Unprotected, unlocked bait station used.</t>
        </is>
      </c>
      <c r="I10019" t="inlineStr">
        <is>
          <t>Not Critical</t>
        </is>
      </c>
      <c r="J10019" t="n">
        <v>52</v>
      </c>
      <c r="L10019" s="9">
        <f>A10019&amp;"-"&amp;TEXT(E10019,"yyyymmdd")</f>
        <v/>
      </c>
    </row>
    <row r="10020">
      <c r="A10020" t="n">
        <v>50043823</v>
      </c>
      <c r="B10020" t="inlineStr">
        <is>
          <t>Queens</t>
        </is>
      </c>
      <c r="C10020" t="inlineStr">
        <is>
          <t>11375</t>
        </is>
      </c>
      <c r="D10020" t="inlineStr">
        <is>
          <t>Japanese</t>
        </is>
      </c>
      <c r="E10020" s="8" t="n">
        <v>46177</v>
      </c>
      <c r="F10020" t="inlineStr">
        <is>
          <t>Violations were cited in the following area(s).</t>
        </is>
      </c>
      <c r="G10020" t="inlineStr">
        <is>
          <t>10E</t>
        </is>
      </c>
      <c r="H10020" t="inlineStr">
        <is>
          <t>Accurate thermometer not provided or properly located in refrigerated, cold storage or hot holding equipment</t>
        </is>
      </c>
      <c r="I10020" t="inlineStr">
        <is>
          <t>Not Critical</t>
        </is>
      </c>
      <c r="J10020" t="n">
        <v>52</v>
      </c>
      <c r="L10020" s="9">
        <f>A10020&amp;"-"&amp;TEXT(E10020,"yyyymmdd")</f>
        <v/>
      </c>
    </row>
    <row r="10021">
      <c r="A10021" t="n">
        <v>50045384</v>
      </c>
      <c r="B10021" t="inlineStr">
        <is>
          <t>Brooklyn</t>
        </is>
      </c>
      <c r="C10021" t="inlineStr">
        <is>
          <t>11234</t>
        </is>
      </c>
      <c r="D10021" t="inlineStr">
        <is>
          <t>Jewish/Kosher</t>
        </is>
      </c>
      <c r="E10021" s="8" t="n">
        <v>46177</v>
      </c>
      <c r="F10021" t="inlineStr">
        <is>
          <t>Violations were cited in the following area(s).</t>
        </is>
      </c>
      <c r="G10021" t="inlineStr">
        <is>
          <t>04H</t>
        </is>
      </c>
      <c r="H10021" t="inlineStr">
        <is>
          <t>Raw, cooked or prepared food is adulterated, contaminated, cross-contaminated, or not discarded in accordance with HACCP plan.</t>
        </is>
      </c>
      <c r="I10021" t="inlineStr">
        <is>
          <t>Critical</t>
        </is>
      </c>
      <c r="J10021" t="n">
        <v>34</v>
      </c>
      <c r="L10021" s="9">
        <f>A10021&amp;"-"&amp;TEXT(E10021,"yyyymmdd")</f>
        <v/>
      </c>
    </row>
    <row r="10022">
      <c r="A10022" t="n">
        <v>50045384</v>
      </c>
      <c r="B10022" t="inlineStr">
        <is>
          <t>Brooklyn</t>
        </is>
      </c>
      <c r="C10022" t="inlineStr">
        <is>
          <t>11234</t>
        </is>
      </c>
      <c r="D10022" t="inlineStr">
        <is>
          <t>Jewish/Kosher</t>
        </is>
      </c>
      <c r="E10022" s="8" t="n">
        <v>46177</v>
      </c>
      <c r="F10022" t="inlineStr">
        <is>
          <t>Violations were cited in the following area(s).</t>
        </is>
      </c>
      <c r="G10022" t="inlineStr">
        <is>
          <t>04L</t>
        </is>
      </c>
      <c r="H10022" t="inlineStr">
        <is>
          <t>Evidence of mice or live mice in establishment's food or non-food areas.</t>
        </is>
      </c>
      <c r="I10022" t="inlineStr">
        <is>
          <t>Critical</t>
        </is>
      </c>
      <c r="J10022" t="n">
        <v>34</v>
      </c>
      <c r="L10022" s="9">
        <f>A10022&amp;"-"&amp;TEXT(E10022,"yyyymmdd")</f>
        <v/>
      </c>
    </row>
    <row r="10023">
      <c r="A10023" t="n">
        <v>50045384</v>
      </c>
      <c r="B10023" t="inlineStr">
        <is>
          <t>Brooklyn</t>
        </is>
      </c>
      <c r="C10023" t="inlineStr">
        <is>
          <t>11234</t>
        </is>
      </c>
      <c r="D10023" t="inlineStr">
        <is>
          <t>Jewish/Kosher</t>
        </is>
      </c>
      <c r="E10023" s="8" t="n">
        <v>46177</v>
      </c>
      <c r="F10023" t="inlineStr">
        <is>
          <t>Violations were cited in the following area(s).</t>
        </is>
      </c>
      <c r="G10023" t="inlineStr">
        <is>
          <t>06C</t>
        </is>
      </c>
      <c r="H1002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023" t="inlineStr">
        <is>
          <t>Critical</t>
        </is>
      </c>
      <c r="J10023" t="n">
        <v>34</v>
      </c>
      <c r="L10023" s="9">
        <f>A10023&amp;"-"&amp;TEXT(E10023,"yyyymmdd")</f>
        <v/>
      </c>
    </row>
    <row r="10024">
      <c r="A10024" t="n">
        <v>50045384</v>
      </c>
      <c r="B10024" t="inlineStr">
        <is>
          <t>Brooklyn</t>
        </is>
      </c>
      <c r="C10024" t="inlineStr">
        <is>
          <t>11234</t>
        </is>
      </c>
      <c r="D10024" t="inlineStr">
        <is>
          <t>Jewish/Kosher</t>
        </is>
      </c>
      <c r="E10024" s="8" t="n">
        <v>46177</v>
      </c>
      <c r="F10024" t="inlineStr">
        <is>
          <t>Violations were cited in the following area(s).</t>
        </is>
      </c>
      <c r="G10024" t="inlineStr">
        <is>
          <t>06F</t>
        </is>
      </c>
      <c r="H10024" t="inlineStr">
        <is>
          <t>Wiping cloths not stored clean and dry, or in a sanitizing solution, between uses.</t>
        </is>
      </c>
      <c r="I10024" t="inlineStr">
        <is>
          <t>Critical</t>
        </is>
      </c>
      <c r="J10024" t="n">
        <v>34</v>
      </c>
      <c r="L10024" s="9">
        <f>A10024&amp;"-"&amp;TEXT(E10024,"yyyymmdd")</f>
        <v/>
      </c>
    </row>
    <row r="10025">
      <c r="A10025" t="n">
        <v>50045384</v>
      </c>
      <c r="B10025" t="inlineStr">
        <is>
          <t>Brooklyn</t>
        </is>
      </c>
      <c r="C10025" t="inlineStr">
        <is>
          <t>11234</t>
        </is>
      </c>
      <c r="D10025" t="inlineStr">
        <is>
          <t>Jewish/Kosher</t>
        </is>
      </c>
      <c r="E10025" s="8" t="n">
        <v>46177</v>
      </c>
      <c r="F10025" t="inlineStr">
        <is>
          <t>Violations were cited in the following area(s).</t>
        </is>
      </c>
      <c r="G10025" t="inlineStr">
        <is>
          <t>08A</t>
        </is>
      </c>
      <c r="H10025" t="inlineStr">
        <is>
          <t>Establishment is not free of harborage or conditions conducive to rodents, insects or other pests.</t>
        </is>
      </c>
      <c r="I10025" t="inlineStr">
        <is>
          <t>Not Critical</t>
        </is>
      </c>
      <c r="J10025" t="n">
        <v>34</v>
      </c>
      <c r="L10025" s="9">
        <f>A10025&amp;"-"&amp;TEXT(E10025,"yyyymmdd")</f>
        <v/>
      </c>
    </row>
    <row r="10026">
      <c r="A10026" t="n">
        <v>50045384</v>
      </c>
      <c r="B10026" t="inlineStr">
        <is>
          <t>Brooklyn</t>
        </is>
      </c>
      <c r="C10026" t="inlineStr">
        <is>
          <t>11234</t>
        </is>
      </c>
      <c r="D10026" t="inlineStr">
        <is>
          <t>Jewish/Kosher</t>
        </is>
      </c>
      <c r="E10026" s="8" t="n">
        <v>46177</v>
      </c>
      <c r="F10026" t="inlineStr">
        <is>
          <t>Violations were cited in the following area(s).</t>
        </is>
      </c>
      <c r="G10026" t="inlineStr">
        <is>
          <t>10F</t>
        </is>
      </c>
      <c r="H10026" t="inlineStr">
        <is>
          <t>Non-food contact surface or equipment made of unacceptable material, not kept clean, or not properly sealed, raised, spaced or movable to allow accessibility for cleaning on all sides, above and underneath the unit.</t>
        </is>
      </c>
      <c r="I10026" t="inlineStr">
        <is>
          <t>Not Critical</t>
        </is>
      </c>
      <c r="J10026" t="n">
        <v>34</v>
      </c>
      <c r="L10026" s="9">
        <f>A10026&amp;"-"&amp;TEXT(E10026,"yyyymmdd")</f>
        <v/>
      </c>
    </row>
    <row r="10027">
      <c r="A10027" t="n">
        <v>50048030</v>
      </c>
      <c r="B10027" t="inlineStr">
        <is>
          <t>Manhattan</t>
        </is>
      </c>
      <c r="C10027" t="inlineStr">
        <is>
          <t>10018</t>
        </is>
      </c>
      <c r="D10027" t="inlineStr">
        <is>
          <t>Juice, Smoothies, Fruit Salads</t>
        </is>
      </c>
      <c r="E10027" s="8" t="n">
        <v>46177</v>
      </c>
      <c r="F10027" t="inlineStr">
        <is>
          <t>Violations were cited in the following area(s).</t>
        </is>
      </c>
      <c r="G10027" t="inlineStr">
        <is>
          <t>02G</t>
        </is>
      </c>
      <c r="H10027" t="inlineStr">
        <is>
          <t>Cold TCS food item held above 41 °F; smoked or processed fish held above 38 °F; intact raw eggs held above 45 °F; or reduced oxygen packaged (ROP) TCS foods held above required temperatures except during active necessary preparation.</t>
        </is>
      </c>
      <c r="I10027" t="inlineStr">
        <is>
          <t>Critical</t>
        </is>
      </c>
      <c r="J10027" t="n">
        <v>24</v>
      </c>
      <c r="L10027" s="9">
        <f>A10027&amp;"-"&amp;TEXT(E10027,"yyyymmdd")</f>
        <v/>
      </c>
    </row>
    <row r="10028">
      <c r="A10028" t="n">
        <v>50048030</v>
      </c>
      <c r="B10028" t="inlineStr">
        <is>
          <t>Manhattan</t>
        </is>
      </c>
      <c r="C10028" t="inlineStr">
        <is>
          <t>10018</t>
        </is>
      </c>
      <c r="D10028" t="inlineStr">
        <is>
          <t>Juice, Smoothies, Fruit Salads</t>
        </is>
      </c>
      <c r="E10028" s="8" t="n">
        <v>46177</v>
      </c>
      <c r="F10028" t="inlineStr">
        <is>
          <t>Violations were cited in the following area(s).</t>
        </is>
      </c>
      <c r="G10028" t="inlineStr">
        <is>
          <t>04H</t>
        </is>
      </c>
      <c r="H10028" t="inlineStr">
        <is>
          <t>Raw, cooked or prepared food is adulterated, contaminated, cross-contaminated, or not discarded in accordance with HACCP plan.</t>
        </is>
      </c>
      <c r="I10028" t="inlineStr">
        <is>
          <t>Critical</t>
        </is>
      </c>
      <c r="J10028" t="n">
        <v>24</v>
      </c>
      <c r="L10028" s="9">
        <f>A10028&amp;"-"&amp;TEXT(E10028,"yyyymmdd")</f>
        <v/>
      </c>
    </row>
    <row r="10029">
      <c r="A10029" t="n">
        <v>50048030</v>
      </c>
      <c r="B10029" t="inlineStr">
        <is>
          <t>Manhattan</t>
        </is>
      </c>
      <c r="C10029" t="inlineStr">
        <is>
          <t>10018</t>
        </is>
      </c>
      <c r="D10029" t="inlineStr">
        <is>
          <t>Juice, Smoothies, Fruit Salads</t>
        </is>
      </c>
      <c r="E10029" s="8" t="n">
        <v>46177</v>
      </c>
      <c r="F10029" t="inlineStr">
        <is>
          <t>Violations were cited in the following area(s).</t>
        </is>
      </c>
      <c r="G10029" t="inlineStr">
        <is>
          <t>06D</t>
        </is>
      </c>
      <c r="H10029" t="inlineStr">
        <is>
          <t>Food contact surface not properly washed, rinsed and sanitized after each use and following any activity when contamination may have occurred.</t>
        </is>
      </c>
      <c r="I10029" t="inlineStr">
        <is>
          <t>Critical</t>
        </is>
      </c>
      <c r="J10029" t="n">
        <v>24</v>
      </c>
      <c r="L10029" s="9">
        <f>A10029&amp;"-"&amp;TEXT(E10029,"yyyymmdd")</f>
        <v/>
      </c>
    </row>
    <row r="10030">
      <c r="A10030" t="n">
        <v>50048030</v>
      </c>
      <c r="B10030" t="inlineStr">
        <is>
          <t>Manhattan</t>
        </is>
      </c>
      <c r="C10030" t="inlineStr">
        <is>
          <t>10018</t>
        </is>
      </c>
      <c r="D10030" t="inlineStr">
        <is>
          <t>Juice, Smoothies, Fruit Salads</t>
        </is>
      </c>
      <c r="E10030" s="8" t="n">
        <v>46177</v>
      </c>
      <c r="F10030" t="inlineStr">
        <is>
          <t>Violations were cited in the following area(s).</t>
        </is>
      </c>
      <c r="G10030" t="inlineStr">
        <is>
          <t>09C</t>
        </is>
      </c>
      <c r="H10030" t="inlineStr">
        <is>
          <t>Design, construction, materials used or maintenance of food contact surface improper. Surface not easily cleanable, sanitized and maintained.</t>
        </is>
      </c>
      <c r="I10030" t="inlineStr">
        <is>
          <t>Not Critical</t>
        </is>
      </c>
      <c r="J10030" t="n">
        <v>24</v>
      </c>
      <c r="L10030" s="9">
        <f>A10030&amp;"-"&amp;TEXT(E10030,"yyyymmdd")</f>
        <v/>
      </c>
    </row>
    <row r="10031">
      <c r="A10031" t="n">
        <v>50048030</v>
      </c>
      <c r="B10031" t="inlineStr">
        <is>
          <t>Manhattan</t>
        </is>
      </c>
      <c r="C10031" t="inlineStr">
        <is>
          <t>10018</t>
        </is>
      </c>
      <c r="D10031" t="inlineStr">
        <is>
          <t>Juice, Smoothies, Fruit Salads</t>
        </is>
      </c>
      <c r="E10031" s="8" t="n">
        <v>46177</v>
      </c>
      <c r="F10031" t="inlineStr">
        <is>
          <t>Violations were cited in the following area(s).</t>
        </is>
      </c>
      <c r="G10031" t="inlineStr">
        <is>
          <t>10F</t>
        </is>
      </c>
      <c r="H10031" t="inlineStr">
        <is>
          <t>Non-food contact surface or equipment made of unacceptable material, not kept clean, or not properly sealed, raised, spaced or movable to allow accessibility for cleaning on all sides, above and underneath the unit.</t>
        </is>
      </c>
      <c r="I10031" t="inlineStr">
        <is>
          <t>Not Critical</t>
        </is>
      </c>
      <c r="J10031" t="n">
        <v>24</v>
      </c>
      <c r="L10031" s="9">
        <f>A10031&amp;"-"&amp;TEXT(E10031,"yyyymmdd")</f>
        <v/>
      </c>
    </row>
    <row r="10032">
      <c r="A10032" t="n">
        <v>50051269</v>
      </c>
      <c r="B10032" t="inlineStr">
        <is>
          <t>Brooklyn</t>
        </is>
      </c>
      <c r="C10032" t="inlineStr">
        <is>
          <t>11211</t>
        </is>
      </c>
      <c r="D10032" t="inlineStr">
        <is>
          <t>Bakery Products/Desserts</t>
        </is>
      </c>
      <c r="E10032" s="8" t="n">
        <v>46177</v>
      </c>
      <c r="F10032" t="inlineStr">
        <is>
          <t>Violations were cited in the following area(s).</t>
        </is>
      </c>
      <c r="G10032" t="inlineStr">
        <is>
          <t>02G</t>
        </is>
      </c>
      <c r="H10032" t="inlineStr">
        <is>
          <t>Cold TCS food item held above 41 °F; smoked or processed fish held above 38 °F; intact raw eggs held above 45 °F; or reduced oxygen packaged (ROP) TCS foods held above required temperatures except during active necessary preparation.</t>
        </is>
      </c>
      <c r="I10032" t="inlineStr">
        <is>
          <t>Critical</t>
        </is>
      </c>
      <c r="J10032" t="n">
        <v>38</v>
      </c>
      <c r="L10032" s="9">
        <f>A10032&amp;"-"&amp;TEXT(E10032,"yyyymmdd")</f>
        <v/>
      </c>
    </row>
    <row r="10033">
      <c r="A10033" t="n">
        <v>50051269</v>
      </c>
      <c r="B10033" t="inlineStr">
        <is>
          <t>Brooklyn</t>
        </is>
      </c>
      <c r="C10033" t="inlineStr">
        <is>
          <t>11211</t>
        </is>
      </c>
      <c r="D10033" t="inlineStr">
        <is>
          <t>Bakery Products/Desserts</t>
        </is>
      </c>
      <c r="E10033" s="8" t="n">
        <v>46177</v>
      </c>
      <c r="F10033" t="inlineStr">
        <is>
          <t>Violations were cited in the following area(s).</t>
        </is>
      </c>
      <c r="G10033" t="inlineStr">
        <is>
          <t>04N</t>
        </is>
      </c>
      <c r="H10033" t="inlineStr">
        <is>
          <t>Filth flies or food/refuse/sewage associated with (FRSA) flies or other nuisance pests in establishment’s food and/or non-food areas. FRSA flies include house flies, blow flies, bottle flies, flesh flies, drain flies, Phorid flies and fruit flies.</t>
        </is>
      </c>
      <c r="I10033" t="inlineStr">
        <is>
          <t>Critical</t>
        </is>
      </c>
      <c r="J10033" t="n">
        <v>38</v>
      </c>
      <c r="L10033" s="9">
        <f>A10033&amp;"-"&amp;TEXT(E10033,"yyyymmdd")</f>
        <v/>
      </c>
    </row>
    <row r="10034">
      <c r="A10034" t="n">
        <v>50051269</v>
      </c>
      <c r="B10034" t="inlineStr">
        <is>
          <t>Brooklyn</t>
        </is>
      </c>
      <c r="C10034" t="inlineStr">
        <is>
          <t>11211</t>
        </is>
      </c>
      <c r="D10034" t="inlineStr">
        <is>
          <t>Bakery Products/Desserts</t>
        </is>
      </c>
      <c r="E10034" s="8" t="n">
        <v>46177</v>
      </c>
      <c r="F10034" t="inlineStr">
        <is>
          <t>Violations were cited in the following area(s).</t>
        </is>
      </c>
      <c r="G10034" t="inlineStr">
        <is>
          <t>05D</t>
        </is>
      </c>
      <c r="H1003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034" t="inlineStr">
        <is>
          <t>Critical</t>
        </is>
      </c>
      <c r="J10034" t="n">
        <v>38</v>
      </c>
      <c r="L10034" s="9">
        <f>A10034&amp;"-"&amp;TEXT(E10034,"yyyymmdd")</f>
        <v/>
      </c>
    </row>
    <row r="10035">
      <c r="A10035" t="n">
        <v>50051269</v>
      </c>
      <c r="B10035" t="inlineStr">
        <is>
          <t>Brooklyn</t>
        </is>
      </c>
      <c r="C10035" t="inlineStr">
        <is>
          <t>11211</t>
        </is>
      </c>
      <c r="D10035" t="inlineStr">
        <is>
          <t>Bakery Products/Desserts</t>
        </is>
      </c>
      <c r="E10035" s="8" t="n">
        <v>46177</v>
      </c>
      <c r="F10035" t="inlineStr">
        <is>
          <t>Violations were cited in the following area(s).</t>
        </is>
      </c>
      <c r="G10035" t="inlineStr">
        <is>
          <t>06A</t>
        </is>
      </c>
      <c r="H10035" t="inlineStr">
        <is>
          <t>Personal cleanliness is inadequate. Outer garment soiled with possible contaminant. Effective hair restraint not worn where required. Jewelry worn on hands or arms. Fingernail polish worn or fingernails not kept clean and trimmed.</t>
        </is>
      </c>
      <c r="I10035" t="inlineStr">
        <is>
          <t>Critical</t>
        </is>
      </c>
      <c r="J10035" t="n">
        <v>38</v>
      </c>
      <c r="L10035" s="9">
        <f>A10035&amp;"-"&amp;TEXT(E10035,"yyyymmdd")</f>
        <v/>
      </c>
    </row>
    <row r="10036">
      <c r="A10036" t="n">
        <v>50051269</v>
      </c>
      <c r="B10036" t="inlineStr">
        <is>
          <t>Brooklyn</t>
        </is>
      </c>
      <c r="C10036" t="inlineStr">
        <is>
          <t>11211</t>
        </is>
      </c>
      <c r="D10036" t="inlineStr">
        <is>
          <t>Bakery Products/Desserts</t>
        </is>
      </c>
      <c r="E10036" s="8" t="n">
        <v>46177</v>
      </c>
      <c r="F10036" t="inlineStr">
        <is>
          <t>Violations were cited in the following area(s).</t>
        </is>
      </c>
      <c r="G10036" t="inlineStr">
        <is>
          <t>06F</t>
        </is>
      </c>
      <c r="H10036" t="inlineStr">
        <is>
          <t>Wiping cloths not stored clean and dry, or in a sanitizing solution, between uses.</t>
        </is>
      </c>
      <c r="I10036" t="inlineStr">
        <is>
          <t>Critical</t>
        </is>
      </c>
      <c r="J10036" t="n">
        <v>38</v>
      </c>
      <c r="L10036" s="9">
        <f>A10036&amp;"-"&amp;TEXT(E10036,"yyyymmdd")</f>
        <v/>
      </c>
    </row>
    <row r="10037">
      <c r="A10037" t="n">
        <v>50051269</v>
      </c>
      <c r="B10037" t="inlineStr">
        <is>
          <t>Brooklyn</t>
        </is>
      </c>
      <c r="C10037" t="inlineStr">
        <is>
          <t>11211</t>
        </is>
      </c>
      <c r="D10037" t="inlineStr">
        <is>
          <t>Bakery Products/Desserts</t>
        </is>
      </c>
      <c r="E10037" s="8" t="n">
        <v>46177</v>
      </c>
      <c r="F10037" t="inlineStr">
        <is>
          <t>Violations were cited in the following area(s).</t>
        </is>
      </c>
      <c r="G10037" t="inlineStr">
        <is>
          <t>08A</t>
        </is>
      </c>
      <c r="H10037" t="inlineStr">
        <is>
          <t>Establishment is not free of harborage or conditions conducive to rodents, insects or other pests.</t>
        </is>
      </c>
      <c r="I10037" t="inlineStr">
        <is>
          <t>Not Critical</t>
        </is>
      </c>
      <c r="J10037" t="n">
        <v>38</v>
      </c>
      <c r="L10037" s="9">
        <f>A10037&amp;"-"&amp;TEXT(E10037,"yyyymmdd")</f>
        <v/>
      </c>
    </row>
    <row r="10038">
      <c r="A10038" t="n">
        <v>50051269</v>
      </c>
      <c r="B10038" t="inlineStr">
        <is>
          <t>Brooklyn</t>
        </is>
      </c>
      <c r="C10038" t="inlineStr">
        <is>
          <t>11211</t>
        </is>
      </c>
      <c r="D10038" t="inlineStr">
        <is>
          <t>Bakery Products/Desserts</t>
        </is>
      </c>
      <c r="E10038" s="8" t="n">
        <v>46177</v>
      </c>
      <c r="F10038" t="inlineStr">
        <is>
          <t>Violations were cited in the following area(s).</t>
        </is>
      </c>
      <c r="G10038" t="inlineStr">
        <is>
          <t>28-05</t>
        </is>
      </c>
      <c r="H10038" t="inlineStr">
        <is>
          <t>Food adulterated or misbranded. Adulterated or misbranded food possessed, being manufactured, produced, packed, sold, offered for sale, delivered or given away</t>
        </is>
      </c>
      <c r="I10038" t="inlineStr">
        <is>
          <t>Not Critical</t>
        </is>
      </c>
      <c r="J10038" t="n">
        <v>38</v>
      </c>
      <c r="L10038" s="9">
        <f>A10038&amp;"-"&amp;TEXT(E10038,"yyyymmdd")</f>
        <v/>
      </c>
    </row>
    <row r="10039">
      <c r="A10039" t="n">
        <v>50051749</v>
      </c>
      <c r="B10039" t="inlineStr">
        <is>
          <t>Bronx</t>
        </is>
      </c>
      <c r="C10039" t="inlineStr">
        <is>
          <t>10471</t>
        </is>
      </c>
      <c r="D10039" t="inlineStr">
        <is>
          <t>American</t>
        </is>
      </c>
      <c r="E10039" s="8" t="n">
        <v>46177</v>
      </c>
      <c r="F10039" t="inlineStr">
        <is>
          <t>Violations were cited in the following area(s).</t>
        </is>
      </c>
      <c r="G10039" t="inlineStr">
        <is>
          <t>06D</t>
        </is>
      </c>
      <c r="H10039" t="inlineStr">
        <is>
          <t>Food contact surface not properly washed, rinsed and sanitized after each use and following any activity when contamination may have occurred.</t>
        </is>
      </c>
      <c r="I10039" t="inlineStr">
        <is>
          <t>Critical</t>
        </is>
      </c>
      <c r="J10039" t="n">
        <v>6</v>
      </c>
      <c r="K10039" t="inlineStr">
        <is>
          <t>A</t>
        </is>
      </c>
      <c r="L10039" s="9">
        <f>A10039&amp;"-"&amp;TEXT(E10039,"yyyymmdd")</f>
        <v/>
      </c>
    </row>
    <row r="10040">
      <c r="A10040" t="n">
        <v>50051839</v>
      </c>
      <c r="B10040" t="inlineStr">
        <is>
          <t>Brooklyn</t>
        </is>
      </c>
      <c r="C10040" t="inlineStr">
        <is>
          <t>11209</t>
        </is>
      </c>
      <c r="D10040" t="inlineStr">
        <is>
          <t>Chinese</t>
        </is>
      </c>
      <c r="E10040" s="8" t="n">
        <v>46177</v>
      </c>
      <c r="F10040" t="inlineStr">
        <is>
          <t>Violations were cited in the following area(s).</t>
        </is>
      </c>
      <c r="G10040" t="inlineStr">
        <is>
          <t>06C</t>
        </is>
      </c>
      <c r="H1004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040" t="inlineStr">
        <is>
          <t>Critical</t>
        </is>
      </c>
      <c r="J10040" t="n">
        <v>8</v>
      </c>
      <c r="K10040" t="inlineStr">
        <is>
          <t>A</t>
        </is>
      </c>
      <c r="L10040" s="9">
        <f>A10040&amp;"-"&amp;TEXT(E10040,"yyyymmdd")</f>
        <v/>
      </c>
    </row>
    <row r="10041">
      <c r="A10041" t="n">
        <v>50051839</v>
      </c>
      <c r="B10041" t="inlineStr">
        <is>
          <t>Brooklyn</t>
        </is>
      </c>
      <c r="C10041" t="inlineStr">
        <is>
          <t>11209</t>
        </is>
      </c>
      <c r="D10041" t="inlineStr">
        <is>
          <t>Chinese</t>
        </is>
      </c>
      <c r="E10041" s="8" t="n">
        <v>46177</v>
      </c>
      <c r="F10041" t="inlineStr">
        <is>
          <t>Violations were cited in the following area(s).</t>
        </is>
      </c>
      <c r="G10041" t="inlineStr">
        <is>
          <t>10F</t>
        </is>
      </c>
      <c r="H10041" t="inlineStr">
        <is>
          <t>Non-food contact surface or equipment made of unacceptable material, not kept clean, or not properly sealed, raised, spaced or movable to allow accessibility for cleaning on all sides, above and underneath the unit.</t>
        </is>
      </c>
      <c r="I10041" t="inlineStr">
        <is>
          <t>Not Critical</t>
        </is>
      </c>
      <c r="J10041" t="n">
        <v>8</v>
      </c>
      <c r="K10041" t="inlineStr">
        <is>
          <t>A</t>
        </is>
      </c>
      <c r="L10041" s="9">
        <f>A10041&amp;"-"&amp;TEXT(E10041,"yyyymmdd")</f>
        <v/>
      </c>
    </row>
    <row r="10042">
      <c r="A10042" t="n">
        <v>50054031</v>
      </c>
      <c r="B10042" t="inlineStr">
        <is>
          <t>Queens</t>
        </is>
      </c>
      <c r="C10042" t="inlineStr">
        <is>
          <t>11418</t>
        </is>
      </c>
      <c r="D10042" t="inlineStr">
        <is>
          <t>Bakery Products/Desserts</t>
        </is>
      </c>
      <c r="E10042" s="8" t="n">
        <v>46177</v>
      </c>
      <c r="F10042" t="inlineStr">
        <is>
          <t>Violations were cited in the following area(s).</t>
        </is>
      </c>
      <c r="G10042" t="inlineStr">
        <is>
          <t>04H</t>
        </is>
      </c>
      <c r="H10042" t="inlineStr">
        <is>
          <t>Raw, cooked or prepared food is adulterated, contaminated, cross-contaminated, or not discarded in accordance with HACCP plan.</t>
        </is>
      </c>
      <c r="I10042" t="inlineStr">
        <is>
          <t>Critical</t>
        </is>
      </c>
      <c r="J10042" t="n">
        <v>31</v>
      </c>
      <c r="L10042" s="9">
        <f>A10042&amp;"-"&amp;TEXT(E10042,"yyyymmdd")</f>
        <v/>
      </c>
    </row>
    <row r="10043">
      <c r="A10043" t="n">
        <v>50054031</v>
      </c>
      <c r="B10043" t="inlineStr">
        <is>
          <t>Queens</t>
        </is>
      </c>
      <c r="C10043" t="inlineStr">
        <is>
          <t>11418</t>
        </is>
      </c>
      <c r="D10043" t="inlineStr">
        <is>
          <t>Bakery Products/Desserts</t>
        </is>
      </c>
      <c r="E10043" s="8" t="n">
        <v>46177</v>
      </c>
      <c r="F10043" t="inlineStr">
        <is>
          <t>Violations were cited in the following area(s).</t>
        </is>
      </c>
      <c r="G10043" t="inlineStr">
        <is>
          <t>04L</t>
        </is>
      </c>
      <c r="H10043" t="inlineStr">
        <is>
          <t>Evidence of mice or live mice in establishment's food or non-food areas.</t>
        </is>
      </c>
      <c r="I10043" t="inlineStr">
        <is>
          <t>Critical</t>
        </is>
      </c>
      <c r="J10043" t="n">
        <v>31</v>
      </c>
      <c r="L10043" s="9">
        <f>A10043&amp;"-"&amp;TEXT(E10043,"yyyymmdd")</f>
        <v/>
      </c>
    </row>
    <row r="10044">
      <c r="A10044" t="n">
        <v>50054031</v>
      </c>
      <c r="B10044" t="inlineStr">
        <is>
          <t>Queens</t>
        </is>
      </c>
      <c r="C10044" t="inlineStr">
        <is>
          <t>11418</t>
        </is>
      </c>
      <c r="D10044" t="inlineStr">
        <is>
          <t>Bakery Products/Desserts</t>
        </is>
      </c>
      <c r="E10044" s="8" t="n">
        <v>46177</v>
      </c>
      <c r="F10044" t="inlineStr">
        <is>
          <t>Violations were cited in the following area(s).</t>
        </is>
      </c>
      <c r="G10044" t="inlineStr">
        <is>
          <t>04M</t>
        </is>
      </c>
      <c r="H10044" t="inlineStr">
        <is>
          <t>Live roaches in facility's food or non-food area.</t>
        </is>
      </c>
      <c r="I10044" t="inlineStr">
        <is>
          <t>Critical</t>
        </is>
      </c>
      <c r="J10044" t="n">
        <v>31</v>
      </c>
      <c r="L10044" s="9">
        <f>A10044&amp;"-"&amp;TEXT(E10044,"yyyymmdd")</f>
        <v/>
      </c>
    </row>
    <row r="10045">
      <c r="A10045" t="n">
        <v>50054031</v>
      </c>
      <c r="B10045" t="inlineStr">
        <is>
          <t>Queens</t>
        </is>
      </c>
      <c r="C10045" t="inlineStr">
        <is>
          <t>11418</t>
        </is>
      </c>
      <c r="D10045" t="inlineStr">
        <is>
          <t>Bakery Products/Desserts</t>
        </is>
      </c>
      <c r="E10045" s="8" t="n">
        <v>46177</v>
      </c>
      <c r="F10045" t="inlineStr">
        <is>
          <t>Violations were cited in the following area(s).</t>
        </is>
      </c>
      <c r="G10045" t="inlineStr">
        <is>
          <t>05D</t>
        </is>
      </c>
      <c r="H1004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045" t="inlineStr">
        <is>
          <t>Critical</t>
        </is>
      </c>
      <c r="J10045" t="n">
        <v>31</v>
      </c>
      <c r="L10045" s="9">
        <f>A10045&amp;"-"&amp;TEXT(E10045,"yyyymmdd")</f>
        <v/>
      </c>
    </row>
    <row r="10046">
      <c r="A10046" t="n">
        <v>50054031</v>
      </c>
      <c r="B10046" t="inlineStr">
        <is>
          <t>Queens</t>
        </is>
      </c>
      <c r="C10046" t="inlineStr">
        <is>
          <t>11418</t>
        </is>
      </c>
      <c r="D10046" t="inlineStr">
        <is>
          <t>Bakery Products/Desserts</t>
        </is>
      </c>
      <c r="E10046" s="8" t="n">
        <v>46177</v>
      </c>
      <c r="F10046" t="inlineStr">
        <is>
          <t>Violations were cited in the following area(s).</t>
        </is>
      </c>
      <c r="G10046" t="inlineStr">
        <is>
          <t>08A</t>
        </is>
      </c>
      <c r="H10046" t="inlineStr">
        <is>
          <t>Establishment is not free of harborage or conditions conducive to rodents, insects or other pests.</t>
        </is>
      </c>
      <c r="I10046" t="inlineStr">
        <is>
          <t>Not Critical</t>
        </is>
      </c>
      <c r="J10046" t="n">
        <v>31</v>
      </c>
      <c r="L10046" s="9">
        <f>A10046&amp;"-"&amp;TEXT(E10046,"yyyymmdd")</f>
        <v/>
      </c>
    </row>
    <row r="10047">
      <c r="A10047" t="n">
        <v>50054031</v>
      </c>
      <c r="B10047" t="inlineStr">
        <is>
          <t>Queens</t>
        </is>
      </c>
      <c r="C10047" t="inlineStr">
        <is>
          <t>11418</t>
        </is>
      </c>
      <c r="D10047" t="inlineStr">
        <is>
          <t>Bakery Products/Desserts</t>
        </is>
      </c>
      <c r="E10047" s="8" t="n">
        <v>46177</v>
      </c>
      <c r="F10047" t="inlineStr">
        <is>
          <t>Violations were cited in the following area(s).</t>
        </is>
      </c>
      <c r="G10047" t="inlineStr">
        <is>
          <t>08C</t>
        </is>
      </c>
      <c r="H10047" t="inlineStr">
        <is>
          <t>Pesticide not properly labeled or used by unlicensed individual. Pesticide, other toxic chemical improperly used/stored. Unprotected, unlocked bait station used.</t>
        </is>
      </c>
      <c r="I10047" t="inlineStr">
        <is>
          <t>Not Critical</t>
        </is>
      </c>
      <c r="J10047" t="n">
        <v>31</v>
      </c>
      <c r="L10047" s="9">
        <f>A10047&amp;"-"&amp;TEXT(E10047,"yyyymmdd")</f>
        <v/>
      </c>
    </row>
    <row r="10048">
      <c r="A10048" t="n">
        <v>50054031</v>
      </c>
      <c r="B10048" t="inlineStr">
        <is>
          <t>Queens</t>
        </is>
      </c>
      <c r="C10048" t="inlineStr">
        <is>
          <t>11418</t>
        </is>
      </c>
      <c r="D10048" t="inlineStr">
        <is>
          <t>Bakery Products/Desserts</t>
        </is>
      </c>
      <c r="E10048" s="8" t="n">
        <v>46177</v>
      </c>
      <c r="F10048" t="inlineStr">
        <is>
          <t>Violations were cited in the following area(s).</t>
        </is>
      </c>
      <c r="G10048" t="inlineStr">
        <is>
          <t>28-06</t>
        </is>
      </c>
      <c r="H10048" t="inlineStr">
        <is>
          <t>Contract with a pest management professional not in place. Record of extermination activities not kept on premises.</t>
        </is>
      </c>
      <c r="I10048" t="inlineStr">
        <is>
          <t>Not Critical</t>
        </is>
      </c>
      <c r="J10048" t="n">
        <v>31</v>
      </c>
      <c r="L10048" s="9">
        <f>A10048&amp;"-"&amp;TEXT(E10048,"yyyymmdd")</f>
        <v/>
      </c>
    </row>
    <row r="10049">
      <c r="A10049" t="n">
        <v>50054535</v>
      </c>
      <c r="B10049" t="inlineStr">
        <is>
          <t>Manhattan</t>
        </is>
      </c>
      <c r="C10049" t="inlineStr">
        <is>
          <t>10003</t>
        </is>
      </c>
      <c r="D10049" t="inlineStr">
        <is>
          <t>American</t>
        </is>
      </c>
      <c r="E10049" s="8" t="n">
        <v>46177</v>
      </c>
      <c r="F10049" t="inlineStr">
        <is>
          <t>Violations were cited in the following area(s).</t>
        </is>
      </c>
      <c r="G10049" t="inlineStr">
        <is>
          <t>06D</t>
        </is>
      </c>
      <c r="H10049" t="inlineStr">
        <is>
          <t>Food contact surface not properly washed, rinsed and sanitized after each use and following any activity when contamination may have occurred.</t>
        </is>
      </c>
      <c r="I10049" t="inlineStr">
        <is>
          <t>Critical</t>
        </is>
      </c>
      <c r="J10049" t="n">
        <v>13</v>
      </c>
      <c r="K10049" t="inlineStr">
        <is>
          <t>A</t>
        </is>
      </c>
      <c r="L10049" s="9">
        <f>A10049&amp;"-"&amp;TEXT(E10049,"yyyymmdd")</f>
        <v/>
      </c>
    </row>
    <row r="10050">
      <c r="A10050" t="n">
        <v>50054535</v>
      </c>
      <c r="B10050" t="inlineStr">
        <is>
          <t>Manhattan</t>
        </is>
      </c>
      <c r="C10050" t="inlineStr">
        <is>
          <t>10003</t>
        </is>
      </c>
      <c r="D10050" t="inlineStr">
        <is>
          <t>American</t>
        </is>
      </c>
      <c r="E10050" s="8" t="n">
        <v>46177</v>
      </c>
      <c r="F10050" t="inlineStr">
        <is>
          <t>Violations were cited in the following area(s).</t>
        </is>
      </c>
      <c r="G10050" t="inlineStr">
        <is>
          <t>10A</t>
        </is>
      </c>
      <c r="H10050" t="inlineStr">
        <is>
          <t>Toilet facility not maintained or provided with toilet paper, waste receptacle or self-closing door.</t>
        </is>
      </c>
      <c r="I10050" t="inlineStr">
        <is>
          <t>Not Critical</t>
        </is>
      </c>
      <c r="J10050" t="n">
        <v>13</v>
      </c>
      <c r="K10050" t="inlineStr">
        <is>
          <t>A</t>
        </is>
      </c>
      <c r="L10050" s="9">
        <f>A10050&amp;"-"&amp;TEXT(E10050,"yyyymmdd")</f>
        <v/>
      </c>
    </row>
    <row r="10051">
      <c r="A10051" t="n">
        <v>50054535</v>
      </c>
      <c r="B10051" t="inlineStr">
        <is>
          <t>Manhattan</t>
        </is>
      </c>
      <c r="C10051" t="inlineStr">
        <is>
          <t>10003</t>
        </is>
      </c>
      <c r="D10051" t="inlineStr">
        <is>
          <t>American</t>
        </is>
      </c>
      <c r="E10051" s="8" t="n">
        <v>46177</v>
      </c>
      <c r="F10051" t="inlineStr">
        <is>
          <t>Violations were cited in the following area(s).</t>
        </is>
      </c>
      <c r="G10051" t="inlineStr">
        <is>
          <t>10G</t>
        </is>
      </c>
      <c r="H10051" t="inlineStr">
        <is>
          <t>Dishwashing and ware washing: Cleaning and sanitizing of tableware, including dishes, utensils, and equipment deficient.</t>
        </is>
      </c>
      <c r="I10051" t="inlineStr">
        <is>
          <t>Not Critical</t>
        </is>
      </c>
      <c r="J10051" t="n">
        <v>13</v>
      </c>
      <c r="K10051" t="inlineStr">
        <is>
          <t>A</t>
        </is>
      </c>
      <c r="L10051" s="9">
        <f>A10051&amp;"-"&amp;TEXT(E10051,"yyyymmdd")</f>
        <v/>
      </c>
    </row>
    <row r="10052">
      <c r="A10052" t="n">
        <v>50054535</v>
      </c>
      <c r="B10052" t="inlineStr">
        <is>
          <t>Manhattan</t>
        </is>
      </c>
      <c r="C10052" t="inlineStr">
        <is>
          <t>10003</t>
        </is>
      </c>
      <c r="D10052" t="inlineStr">
        <is>
          <t>American</t>
        </is>
      </c>
      <c r="E10052" s="8" t="n">
        <v>46177</v>
      </c>
      <c r="F10052" t="inlineStr">
        <is>
          <t>Violations were cited in the following area(s).</t>
        </is>
      </c>
      <c r="G10052" t="inlineStr">
        <is>
          <t>28-06</t>
        </is>
      </c>
      <c r="H10052" t="inlineStr">
        <is>
          <t>Contract with a pest management professional not in place. Record of extermination activities not kept on premises.</t>
        </is>
      </c>
      <c r="I10052" t="inlineStr">
        <is>
          <t>Not Critical</t>
        </is>
      </c>
      <c r="J10052" t="n">
        <v>13</v>
      </c>
      <c r="K10052" t="inlineStr">
        <is>
          <t>A</t>
        </is>
      </c>
      <c r="L10052" s="9">
        <f>A10052&amp;"-"&amp;TEXT(E10052,"yyyymmdd")</f>
        <v/>
      </c>
    </row>
    <row r="10053">
      <c r="A10053" t="n">
        <v>50057973</v>
      </c>
      <c r="B10053" t="inlineStr">
        <is>
          <t>Bronx</t>
        </is>
      </c>
      <c r="C10053" t="inlineStr">
        <is>
          <t>10458</t>
        </is>
      </c>
      <c r="D10053" t="inlineStr">
        <is>
          <t>African</t>
        </is>
      </c>
      <c r="E10053" s="8" t="n">
        <v>46177</v>
      </c>
      <c r="F10053" t="inlineStr">
        <is>
          <t>Violations were cited in the following area(s).</t>
        </is>
      </c>
      <c r="G10053" t="inlineStr">
        <is>
          <t>02B</t>
        </is>
      </c>
      <c r="H10053" t="inlineStr">
        <is>
          <t>Hot TCS food item not held at or above 140 °F.</t>
        </is>
      </c>
      <c r="I10053" t="inlineStr">
        <is>
          <t>Critical</t>
        </is>
      </c>
      <c r="J10053" t="n">
        <v>67</v>
      </c>
      <c r="L10053" s="9">
        <f>A10053&amp;"-"&amp;TEXT(E10053,"yyyymmdd")</f>
        <v/>
      </c>
    </row>
    <row r="10054">
      <c r="A10054" t="n">
        <v>50057973</v>
      </c>
      <c r="B10054" t="inlineStr">
        <is>
          <t>Bronx</t>
        </is>
      </c>
      <c r="C10054" t="inlineStr">
        <is>
          <t>10458</t>
        </is>
      </c>
      <c r="D10054" t="inlineStr">
        <is>
          <t>African</t>
        </is>
      </c>
      <c r="E10054" s="8" t="n">
        <v>46177</v>
      </c>
      <c r="F10054" t="inlineStr">
        <is>
          <t>Violations were cited in the following area(s).</t>
        </is>
      </c>
      <c r="G10054" t="inlineStr">
        <is>
          <t>02H</t>
        </is>
      </c>
      <c r="H10054" t="inlineStr">
        <is>
          <t>After cooking or removal from hot holding, TCS food not cooled by an approved method whereby the internal temperature is reduced from 140 °F to 70 °F or less within 2 hours, and from 70 °F to 41 °F or less within 4 additional hours.</t>
        </is>
      </c>
      <c r="I10054" t="inlineStr">
        <is>
          <t>Critical</t>
        </is>
      </c>
      <c r="J10054" t="n">
        <v>67</v>
      </c>
      <c r="L10054" s="9">
        <f>A10054&amp;"-"&amp;TEXT(E10054,"yyyymmdd")</f>
        <v/>
      </c>
    </row>
    <row r="10055">
      <c r="A10055" t="n">
        <v>50057973</v>
      </c>
      <c r="B10055" t="inlineStr">
        <is>
          <t>Bronx</t>
        </is>
      </c>
      <c r="C10055" t="inlineStr">
        <is>
          <t>10458</t>
        </is>
      </c>
      <c r="D10055" t="inlineStr">
        <is>
          <t>African</t>
        </is>
      </c>
      <c r="E10055" s="8" t="n">
        <v>46177</v>
      </c>
      <c r="F10055" t="inlineStr">
        <is>
          <t>Violations were cited in the following area(s).</t>
        </is>
      </c>
      <c r="G10055" t="inlineStr">
        <is>
          <t>04H</t>
        </is>
      </c>
      <c r="H10055" t="inlineStr">
        <is>
          <t>Raw, cooked or prepared food is adulterated, contaminated, cross-contaminated, or not discarded in accordance with HACCP plan.</t>
        </is>
      </c>
      <c r="I10055" t="inlineStr">
        <is>
          <t>Critical</t>
        </is>
      </c>
      <c r="J10055" t="n">
        <v>67</v>
      </c>
      <c r="L10055" s="9">
        <f>A10055&amp;"-"&amp;TEXT(E10055,"yyyymmdd")</f>
        <v/>
      </c>
    </row>
    <row r="10056">
      <c r="A10056" t="n">
        <v>50057973</v>
      </c>
      <c r="B10056" t="inlineStr">
        <is>
          <t>Bronx</t>
        </is>
      </c>
      <c r="C10056" t="inlineStr">
        <is>
          <t>10458</t>
        </is>
      </c>
      <c r="D10056" t="inlineStr">
        <is>
          <t>African</t>
        </is>
      </c>
      <c r="E10056" s="8" t="n">
        <v>46177</v>
      </c>
      <c r="F10056" t="inlineStr">
        <is>
          <t>Violations were cited in the following area(s).</t>
        </is>
      </c>
      <c r="G10056" t="inlineStr">
        <is>
          <t>04M</t>
        </is>
      </c>
      <c r="H10056" t="inlineStr">
        <is>
          <t>Live roaches in facility's food or non-food area.</t>
        </is>
      </c>
      <c r="I10056" t="inlineStr">
        <is>
          <t>Critical</t>
        </is>
      </c>
      <c r="J10056" t="n">
        <v>67</v>
      </c>
      <c r="L10056" s="9">
        <f>A10056&amp;"-"&amp;TEXT(E10056,"yyyymmdd")</f>
        <v/>
      </c>
    </row>
    <row r="10057">
      <c r="A10057" t="n">
        <v>50057973</v>
      </c>
      <c r="B10057" t="inlineStr">
        <is>
          <t>Bronx</t>
        </is>
      </c>
      <c r="C10057" t="inlineStr">
        <is>
          <t>10458</t>
        </is>
      </c>
      <c r="D10057" t="inlineStr">
        <is>
          <t>African</t>
        </is>
      </c>
      <c r="E10057" s="8" t="n">
        <v>46177</v>
      </c>
      <c r="F10057" t="inlineStr">
        <is>
          <t>Violations were cited in the following area(s).</t>
        </is>
      </c>
      <c r="G10057" t="inlineStr">
        <is>
          <t>04N</t>
        </is>
      </c>
      <c r="H10057" t="inlineStr">
        <is>
          <t>Filth flies or food/refuse/sewage associated with (FRSA) flies or other nuisance pests in establishment’s food and/or non-food areas. FRSA flies include house flies, blow flies, bottle flies, flesh flies, drain flies, Phorid flies and fruit flies.</t>
        </is>
      </c>
      <c r="I10057" t="inlineStr">
        <is>
          <t>Critical</t>
        </is>
      </c>
      <c r="J10057" t="n">
        <v>67</v>
      </c>
      <c r="L10057" s="9">
        <f>A10057&amp;"-"&amp;TEXT(E10057,"yyyymmdd")</f>
        <v/>
      </c>
    </row>
    <row r="10058">
      <c r="A10058" t="n">
        <v>50057973</v>
      </c>
      <c r="B10058" t="inlineStr">
        <is>
          <t>Bronx</t>
        </is>
      </c>
      <c r="C10058" t="inlineStr">
        <is>
          <t>10458</t>
        </is>
      </c>
      <c r="D10058" t="inlineStr">
        <is>
          <t>African</t>
        </is>
      </c>
      <c r="E10058" s="8" t="n">
        <v>46177</v>
      </c>
      <c r="F10058" t="inlineStr">
        <is>
          <t>Violations were cited in the following area(s).</t>
        </is>
      </c>
      <c r="G10058" t="inlineStr">
        <is>
          <t>05H</t>
        </is>
      </c>
      <c r="H10058" t="inlineStr">
        <is>
          <t>No approved written standard operating procedure for avoiding contamination by refillable returnable containers.</t>
        </is>
      </c>
      <c r="I10058" t="inlineStr">
        <is>
          <t>Critical</t>
        </is>
      </c>
      <c r="J10058" t="n">
        <v>67</v>
      </c>
      <c r="L10058" s="9">
        <f>A10058&amp;"-"&amp;TEXT(E10058,"yyyymmdd")</f>
        <v/>
      </c>
    </row>
    <row r="10059">
      <c r="A10059" t="n">
        <v>50057973</v>
      </c>
      <c r="B10059" t="inlineStr">
        <is>
          <t>Bronx</t>
        </is>
      </c>
      <c r="C10059" t="inlineStr">
        <is>
          <t>10458</t>
        </is>
      </c>
      <c r="D10059" t="inlineStr">
        <is>
          <t>African</t>
        </is>
      </c>
      <c r="E10059" s="8" t="n">
        <v>46177</v>
      </c>
      <c r="F10059" t="inlineStr">
        <is>
          <t>Violations were cited in the following area(s).</t>
        </is>
      </c>
      <c r="G10059" t="inlineStr">
        <is>
          <t>08A</t>
        </is>
      </c>
      <c r="H10059" t="inlineStr">
        <is>
          <t>Establishment is not free of harborage or conditions conducive to rodents, insects or other pests.</t>
        </is>
      </c>
      <c r="I10059" t="inlineStr">
        <is>
          <t>Not Critical</t>
        </is>
      </c>
      <c r="J10059" t="n">
        <v>67</v>
      </c>
      <c r="L10059" s="9">
        <f>A10059&amp;"-"&amp;TEXT(E10059,"yyyymmdd")</f>
        <v/>
      </c>
    </row>
    <row r="10060">
      <c r="A10060" t="n">
        <v>50057973</v>
      </c>
      <c r="B10060" t="inlineStr">
        <is>
          <t>Bronx</t>
        </is>
      </c>
      <c r="C10060" t="inlineStr">
        <is>
          <t>10458</t>
        </is>
      </c>
      <c r="D10060" t="inlineStr">
        <is>
          <t>African</t>
        </is>
      </c>
      <c r="E10060" s="8" t="n">
        <v>46177</v>
      </c>
      <c r="F10060" t="inlineStr">
        <is>
          <t>Violations were cited in the following area(s).</t>
        </is>
      </c>
      <c r="G10060" t="inlineStr">
        <is>
          <t>10B</t>
        </is>
      </c>
      <c r="H10060" t="inlineStr">
        <is>
          <t>Anti-siphonage or back-flow prevention device not provided where required; equipment or floor not properly drained; sewage disposal system in disrepair or not functioning properly. Condensation or liquid waste improperly disposed of.</t>
        </is>
      </c>
      <c r="I10060" t="inlineStr">
        <is>
          <t>Not Critical</t>
        </is>
      </c>
      <c r="J10060" t="n">
        <v>67</v>
      </c>
      <c r="L10060" s="9">
        <f>A10060&amp;"-"&amp;TEXT(E10060,"yyyymmdd")</f>
        <v/>
      </c>
    </row>
    <row r="10061">
      <c r="A10061" t="n">
        <v>50057973</v>
      </c>
      <c r="B10061" t="inlineStr">
        <is>
          <t>Bronx</t>
        </is>
      </c>
      <c r="C10061" t="inlineStr">
        <is>
          <t>10458</t>
        </is>
      </c>
      <c r="D10061" t="inlineStr">
        <is>
          <t>African</t>
        </is>
      </c>
      <c r="E10061" s="8" t="n">
        <v>46177</v>
      </c>
      <c r="F10061" t="inlineStr">
        <is>
          <t>Violations were cited in the following area(s).</t>
        </is>
      </c>
      <c r="G10061" t="inlineStr">
        <is>
          <t>10F</t>
        </is>
      </c>
      <c r="H10061" t="inlineStr">
        <is>
          <t>Non-food contact surface or equipment made of unacceptable material, not kept clean, or not properly sealed, raised, spaced or movable to allow accessibility for cleaning on all sides, above and underneath the unit.</t>
        </is>
      </c>
      <c r="I10061" t="inlineStr">
        <is>
          <t>Not Critical</t>
        </is>
      </c>
      <c r="J10061" t="n">
        <v>67</v>
      </c>
      <c r="L10061" s="9">
        <f>A10061&amp;"-"&amp;TEXT(E10061,"yyyymmdd")</f>
        <v/>
      </c>
    </row>
    <row r="10062">
      <c r="A10062" t="n">
        <v>50058113</v>
      </c>
      <c r="B10062" t="inlineStr">
        <is>
          <t>Manhattan</t>
        </is>
      </c>
      <c r="C10062" t="inlineStr">
        <is>
          <t>10014</t>
        </is>
      </c>
      <c r="D10062" t="inlineStr">
        <is>
          <t>Steakhouse</t>
        </is>
      </c>
      <c r="E10062" s="8" t="n">
        <v>46177</v>
      </c>
      <c r="F10062" t="inlineStr">
        <is>
          <t>Violations were cited in the following area(s).</t>
        </is>
      </c>
      <c r="G10062" t="inlineStr">
        <is>
          <t>04H</t>
        </is>
      </c>
      <c r="H10062" t="inlineStr">
        <is>
          <t>Raw, cooked or prepared food is adulterated, contaminated, cross-contaminated, or not discarded in accordance with HACCP plan.</t>
        </is>
      </c>
      <c r="I10062" t="inlineStr">
        <is>
          <t>Critical</t>
        </is>
      </c>
      <c r="J10062" t="n">
        <v>12</v>
      </c>
      <c r="K10062" t="inlineStr">
        <is>
          <t>A</t>
        </is>
      </c>
      <c r="L10062" s="9">
        <f>A10062&amp;"-"&amp;TEXT(E10062,"yyyymmdd")</f>
        <v/>
      </c>
    </row>
    <row r="10063">
      <c r="A10063" t="n">
        <v>50058113</v>
      </c>
      <c r="B10063" t="inlineStr">
        <is>
          <t>Manhattan</t>
        </is>
      </c>
      <c r="C10063" t="inlineStr">
        <is>
          <t>10014</t>
        </is>
      </c>
      <c r="D10063" t="inlineStr">
        <is>
          <t>Steakhouse</t>
        </is>
      </c>
      <c r="E10063" s="8" t="n">
        <v>46177</v>
      </c>
      <c r="F10063" t="inlineStr">
        <is>
          <t>Violations were cited in the following area(s).</t>
        </is>
      </c>
      <c r="G10063" t="inlineStr">
        <is>
          <t>06A</t>
        </is>
      </c>
      <c r="H10063" t="inlineStr">
        <is>
          <t>Personal cleanliness is inadequate. Outer garment soiled with possible contaminant. Effective hair restraint not worn where required. Jewelry worn on hands or arms. Fingernail polish worn or fingernails not kept clean and trimmed.</t>
        </is>
      </c>
      <c r="I10063" t="inlineStr">
        <is>
          <t>Critical</t>
        </is>
      </c>
      <c r="J10063" t="n">
        <v>12</v>
      </c>
      <c r="K10063" t="inlineStr">
        <is>
          <t>A</t>
        </is>
      </c>
      <c r="L10063" s="9">
        <f>A10063&amp;"-"&amp;TEXT(E10063,"yyyymmdd")</f>
        <v/>
      </c>
    </row>
    <row r="10064">
      <c r="A10064" t="n">
        <v>50067708</v>
      </c>
      <c r="B10064" t="inlineStr">
        <is>
          <t>Manhattan</t>
        </is>
      </c>
      <c r="C10064" t="inlineStr">
        <is>
          <t>10022</t>
        </is>
      </c>
      <c r="D10064" t="inlineStr">
        <is>
          <t>Pizza</t>
        </is>
      </c>
      <c r="E10064" s="8" t="n">
        <v>46177</v>
      </c>
      <c r="F10064" t="inlineStr">
        <is>
          <t>Violations were cited in the following area(s).</t>
        </is>
      </c>
      <c r="G10064" t="inlineStr">
        <is>
          <t>02G</t>
        </is>
      </c>
      <c r="H10064" t="inlineStr">
        <is>
          <t>Cold TCS food item held above 41 °F; smoked or processed fish held above 38 °F; intact raw eggs held above 45 °F; or reduced oxygen packaged (ROP) TCS foods held above required temperatures except during active necessary preparation.</t>
        </is>
      </c>
      <c r="I10064" t="inlineStr">
        <is>
          <t>Critical</t>
        </is>
      </c>
      <c r="J10064" t="n">
        <v>9</v>
      </c>
      <c r="K10064" t="inlineStr">
        <is>
          <t>A</t>
        </is>
      </c>
      <c r="L10064" s="9">
        <f>A10064&amp;"-"&amp;TEXT(E10064,"yyyymmdd")</f>
        <v/>
      </c>
    </row>
    <row r="10065">
      <c r="A10065" t="n">
        <v>50067708</v>
      </c>
      <c r="B10065" t="inlineStr">
        <is>
          <t>Manhattan</t>
        </is>
      </c>
      <c r="C10065" t="inlineStr">
        <is>
          <t>10022</t>
        </is>
      </c>
      <c r="D10065" t="inlineStr">
        <is>
          <t>Pizza</t>
        </is>
      </c>
      <c r="E10065" s="8" t="n">
        <v>46177</v>
      </c>
      <c r="F10065" t="inlineStr">
        <is>
          <t>Violations were cited in the following area(s).</t>
        </is>
      </c>
      <c r="G10065" t="inlineStr">
        <is>
          <t>10F</t>
        </is>
      </c>
      <c r="H10065" t="inlineStr">
        <is>
          <t>Non-food contact surface or equipment made of unacceptable material, not kept clean, or not properly sealed, raised, spaced or movable to allow accessibility for cleaning on all sides, above and underneath the unit.</t>
        </is>
      </c>
      <c r="I10065" t="inlineStr">
        <is>
          <t>Not Critical</t>
        </is>
      </c>
      <c r="J10065" t="n">
        <v>9</v>
      </c>
      <c r="K10065" t="inlineStr">
        <is>
          <t>A</t>
        </is>
      </c>
      <c r="L10065" s="9">
        <f>A10065&amp;"-"&amp;TEXT(E10065,"yyyymmdd")</f>
        <v/>
      </c>
    </row>
    <row r="10066">
      <c r="A10066" t="n">
        <v>50069967</v>
      </c>
      <c r="B10066" t="inlineStr">
        <is>
          <t>Manhattan</t>
        </is>
      </c>
      <c r="C10066" t="inlineStr">
        <is>
          <t>10018</t>
        </is>
      </c>
      <c r="D10066" t="inlineStr">
        <is>
          <t>American</t>
        </is>
      </c>
      <c r="E10066" s="8" t="n">
        <v>46177</v>
      </c>
      <c r="F10066" t="inlineStr">
        <is>
          <t>Violations were cited in the following area(s).</t>
        </is>
      </c>
      <c r="G10066" t="inlineStr">
        <is>
          <t>02B</t>
        </is>
      </c>
      <c r="H10066" t="inlineStr">
        <is>
          <t>Hot TCS food item not held at or above 140 °F.</t>
        </is>
      </c>
      <c r="I10066" t="inlineStr">
        <is>
          <t>Critical</t>
        </is>
      </c>
      <c r="J10066" t="n">
        <v>20</v>
      </c>
      <c r="L10066" s="9">
        <f>A10066&amp;"-"&amp;TEXT(E10066,"yyyymmdd")</f>
        <v/>
      </c>
    </row>
    <row r="10067">
      <c r="A10067" t="n">
        <v>50069967</v>
      </c>
      <c r="B10067" t="inlineStr">
        <is>
          <t>Manhattan</t>
        </is>
      </c>
      <c r="C10067" t="inlineStr">
        <is>
          <t>10018</t>
        </is>
      </c>
      <c r="D10067" t="inlineStr">
        <is>
          <t>American</t>
        </is>
      </c>
      <c r="E10067" s="8" t="n">
        <v>46177</v>
      </c>
      <c r="F10067" t="inlineStr">
        <is>
          <t>Violations were cited in the following area(s).</t>
        </is>
      </c>
      <c r="G10067" t="inlineStr">
        <is>
          <t>02H</t>
        </is>
      </c>
      <c r="H10067" t="inlineStr">
        <is>
          <t>After cooking or removal from hot holding, TCS food not cooled by an approved method whereby the internal temperature is reduced from 140 °F to 70 °F or less within 2 hours, and from 70 °F to 41 °F or less within 4 additional hours.</t>
        </is>
      </c>
      <c r="I10067" t="inlineStr">
        <is>
          <t>Critical</t>
        </is>
      </c>
      <c r="J10067" t="n">
        <v>20</v>
      </c>
      <c r="L10067" s="9">
        <f>A10067&amp;"-"&amp;TEXT(E10067,"yyyymmdd")</f>
        <v/>
      </c>
    </row>
    <row r="10068">
      <c r="A10068" t="n">
        <v>50069967</v>
      </c>
      <c r="B10068" t="inlineStr">
        <is>
          <t>Manhattan</t>
        </is>
      </c>
      <c r="C10068" t="inlineStr">
        <is>
          <t>10018</t>
        </is>
      </c>
      <c r="D10068" t="inlineStr">
        <is>
          <t>American</t>
        </is>
      </c>
      <c r="E10068" s="8" t="n">
        <v>46177</v>
      </c>
      <c r="F10068" t="inlineStr">
        <is>
          <t>Violations were cited in the following area(s).</t>
        </is>
      </c>
      <c r="G10068" t="inlineStr">
        <is>
          <t>06D</t>
        </is>
      </c>
      <c r="H10068" t="inlineStr">
        <is>
          <t>Food contact surface not properly washed, rinsed and sanitized after each use and following any activity when contamination may have occurred.</t>
        </is>
      </c>
      <c r="I10068" t="inlineStr">
        <is>
          <t>Critical</t>
        </is>
      </c>
      <c r="J10068" t="n">
        <v>20</v>
      </c>
      <c r="L10068" s="9">
        <f>A10068&amp;"-"&amp;TEXT(E10068,"yyyymmdd")</f>
        <v/>
      </c>
    </row>
    <row r="10069">
      <c r="A10069" t="n">
        <v>50070789</v>
      </c>
      <c r="B10069" t="inlineStr">
        <is>
          <t>Queens</t>
        </is>
      </c>
      <c r="C10069" t="inlineStr">
        <is>
          <t>11373</t>
        </is>
      </c>
      <c r="D10069" t="inlineStr">
        <is>
          <t>Bakery Products/Desserts</t>
        </is>
      </c>
      <c r="E10069" s="8" t="n">
        <v>46177</v>
      </c>
      <c r="F10069" t="inlineStr">
        <is>
          <t>Violations were cited in the following area(s).</t>
        </is>
      </c>
      <c r="G10069" t="inlineStr">
        <is>
          <t>02G</t>
        </is>
      </c>
      <c r="H10069" t="inlineStr">
        <is>
          <t>Cold TCS food item held above 41 °F; smoked or processed fish held above 38 °F; intact raw eggs held above 45 °F; or reduced oxygen packaged (ROP) TCS foods held above required temperatures except during active necessary preparation.</t>
        </is>
      </c>
      <c r="I10069" t="inlineStr">
        <is>
          <t>Critical</t>
        </is>
      </c>
      <c r="J10069" t="n">
        <v>12</v>
      </c>
      <c r="K10069" t="inlineStr">
        <is>
          <t>A</t>
        </is>
      </c>
      <c r="L10069" s="9">
        <f>A10069&amp;"-"&amp;TEXT(E10069,"yyyymmdd")</f>
        <v/>
      </c>
    </row>
    <row r="10070">
      <c r="A10070" t="n">
        <v>50070789</v>
      </c>
      <c r="B10070" t="inlineStr">
        <is>
          <t>Queens</t>
        </is>
      </c>
      <c r="C10070" t="inlineStr">
        <is>
          <t>11373</t>
        </is>
      </c>
      <c r="D10070" t="inlineStr">
        <is>
          <t>Bakery Products/Desserts</t>
        </is>
      </c>
      <c r="E10070" s="8" t="n">
        <v>46177</v>
      </c>
      <c r="F10070" t="inlineStr">
        <is>
          <t>Violations were cited in the following area(s).</t>
        </is>
      </c>
      <c r="G10070" t="inlineStr">
        <is>
          <t>06F</t>
        </is>
      </c>
      <c r="H10070" t="inlineStr">
        <is>
          <t>Wiping cloths not stored clean and dry, or in a sanitizing solution, between uses.</t>
        </is>
      </c>
      <c r="I10070" t="inlineStr">
        <is>
          <t>Critical</t>
        </is>
      </c>
      <c r="J10070" t="n">
        <v>12</v>
      </c>
      <c r="K10070" t="inlineStr">
        <is>
          <t>A</t>
        </is>
      </c>
      <c r="L10070" s="9">
        <f>A10070&amp;"-"&amp;TEXT(E10070,"yyyymmdd")</f>
        <v/>
      </c>
    </row>
    <row r="10071">
      <c r="A10071" t="n">
        <v>50072645</v>
      </c>
      <c r="B10071" t="inlineStr">
        <is>
          <t>Brooklyn</t>
        </is>
      </c>
      <c r="C10071" t="inlineStr">
        <is>
          <t>11210</t>
        </is>
      </c>
      <c r="D10071" t="inlineStr">
        <is>
          <t>Mexican</t>
        </is>
      </c>
      <c r="E10071" s="8" t="n">
        <v>46177</v>
      </c>
      <c r="F10071" t="inlineStr">
        <is>
          <t>Violations were cited in the following area(s).</t>
        </is>
      </c>
      <c r="G10071" t="inlineStr">
        <is>
          <t>02I</t>
        </is>
      </c>
      <c r="H10071" t="inlineStr">
        <is>
          <t>TCS food removed from cold holding or prepared from or combined with ingredients at room temperature not cooled by an approved method to 41 °F or below within 4 hours.</t>
        </is>
      </c>
      <c r="I10071" t="inlineStr">
        <is>
          <t>Critical</t>
        </is>
      </c>
      <c r="J10071" t="n">
        <v>5</v>
      </c>
      <c r="K10071" t="inlineStr">
        <is>
          <t>A</t>
        </is>
      </c>
      <c r="L10071" s="9">
        <f>A10071&amp;"-"&amp;TEXT(E10071,"yyyymmdd")</f>
        <v/>
      </c>
    </row>
    <row r="10072">
      <c r="A10072" t="n">
        <v>50074184</v>
      </c>
      <c r="B10072" t="inlineStr">
        <is>
          <t>Manhattan</t>
        </is>
      </c>
      <c r="C10072" t="inlineStr">
        <is>
          <t>10012</t>
        </is>
      </c>
      <c r="D10072" t="inlineStr">
        <is>
          <t>Coffee/Tea</t>
        </is>
      </c>
      <c r="E10072" s="8" t="n">
        <v>46177</v>
      </c>
      <c r="F10072" t="inlineStr">
        <is>
          <t>Violations were cited in the following area(s).</t>
        </is>
      </c>
      <c r="G10072" t="inlineStr">
        <is>
          <t>02B</t>
        </is>
      </c>
      <c r="H10072" t="inlineStr">
        <is>
          <t>Hot TCS food item not held at or above 140 °F.</t>
        </is>
      </c>
      <c r="I10072" t="inlineStr">
        <is>
          <t>Critical</t>
        </is>
      </c>
      <c r="J10072" t="n">
        <v>13</v>
      </c>
      <c r="K10072" t="inlineStr">
        <is>
          <t>A</t>
        </is>
      </c>
      <c r="L10072" s="9">
        <f>A10072&amp;"-"&amp;TEXT(E10072,"yyyymmdd")</f>
        <v/>
      </c>
    </row>
    <row r="10073">
      <c r="A10073" t="n">
        <v>50074184</v>
      </c>
      <c r="B10073" t="inlineStr">
        <is>
          <t>Manhattan</t>
        </is>
      </c>
      <c r="C10073" t="inlineStr">
        <is>
          <t>10012</t>
        </is>
      </c>
      <c r="D10073" t="inlineStr">
        <is>
          <t>Coffee/Tea</t>
        </is>
      </c>
      <c r="E10073" s="8" t="n">
        <v>46177</v>
      </c>
      <c r="F10073" t="inlineStr">
        <is>
          <t>Violations were cited in the following area(s).</t>
        </is>
      </c>
      <c r="G10073" t="inlineStr">
        <is>
          <t>06C</t>
        </is>
      </c>
      <c r="H1007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073" t="inlineStr">
        <is>
          <t>Critical</t>
        </is>
      </c>
      <c r="J10073" t="n">
        <v>13</v>
      </c>
      <c r="K10073" t="inlineStr">
        <is>
          <t>A</t>
        </is>
      </c>
      <c r="L10073" s="9">
        <f>A10073&amp;"-"&amp;TEXT(E10073,"yyyymmdd")</f>
        <v/>
      </c>
    </row>
    <row r="10074">
      <c r="A10074" t="n">
        <v>50077476</v>
      </c>
      <c r="B10074" t="inlineStr">
        <is>
          <t>Queens</t>
        </is>
      </c>
      <c r="C10074" t="inlineStr">
        <is>
          <t>11101</t>
        </is>
      </c>
      <c r="D10074" t="inlineStr">
        <is>
          <t>American</t>
        </is>
      </c>
      <c r="E10074" s="8" t="n">
        <v>46177</v>
      </c>
      <c r="F10074" t="inlineStr">
        <is>
          <t>Violations were cited in the following area(s).</t>
        </is>
      </c>
      <c r="G10074" t="inlineStr">
        <is>
          <t>02B</t>
        </is>
      </c>
      <c r="H10074" t="inlineStr">
        <is>
          <t>Hot TCS food item not held at or above 140 °F.</t>
        </is>
      </c>
      <c r="I10074" t="inlineStr">
        <is>
          <t>Critical</t>
        </is>
      </c>
      <c r="J10074" t="n">
        <v>13</v>
      </c>
      <c r="K10074" t="inlineStr">
        <is>
          <t>A</t>
        </is>
      </c>
      <c r="L10074" s="9">
        <f>A10074&amp;"-"&amp;TEXT(E10074,"yyyymmdd")</f>
        <v/>
      </c>
    </row>
    <row r="10075">
      <c r="A10075" t="n">
        <v>50077476</v>
      </c>
      <c r="B10075" t="inlineStr">
        <is>
          <t>Queens</t>
        </is>
      </c>
      <c r="C10075" t="inlineStr">
        <is>
          <t>11101</t>
        </is>
      </c>
      <c r="D10075" t="inlineStr">
        <is>
          <t>American</t>
        </is>
      </c>
      <c r="E10075" s="8" t="n">
        <v>46177</v>
      </c>
      <c r="F10075" t="inlineStr">
        <is>
          <t>Violations were cited in the following area(s).</t>
        </is>
      </c>
      <c r="G10075" t="inlineStr">
        <is>
          <t>06D</t>
        </is>
      </c>
      <c r="H10075" t="inlineStr">
        <is>
          <t>Food contact surface not properly washed, rinsed and sanitized after each use and following any activity when contamination may have occurred.</t>
        </is>
      </c>
      <c r="I10075" t="inlineStr">
        <is>
          <t>Critical</t>
        </is>
      </c>
      <c r="J10075" t="n">
        <v>13</v>
      </c>
      <c r="K10075" t="inlineStr">
        <is>
          <t>A</t>
        </is>
      </c>
      <c r="L10075" s="9">
        <f>A10075&amp;"-"&amp;TEXT(E10075,"yyyymmdd")</f>
        <v/>
      </c>
    </row>
    <row r="10076">
      <c r="A10076" t="n">
        <v>50082290</v>
      </c>
      <c r="B10076" t="inlineStr">
        <is>
          <t>Manhattan</t>
        </is>
      </c>
      <c r="C10076" t="inlineStr">
        <is>
          <t>10022</t>
        </is>
      </c>
      <c r="D10076" t="inlineStr">
        <is>
          <t>American</t>
        </is>
      </c>
      <c r="E10076" s="8" t="n">
        <v>46177</v>
      </c>
      <c r="F10076" t="inlineStr">
        <is>
          <t>Violations were cited in the following area(s).</t>
        </is>
      </c>
      <c r="G10076" t="inlineStr">
        <is>
          <t>10F</t>
        </is>
      </c>
      <c r="H10076" t="inlineStr">
        <is>
          <t>Non-food contact surface or equipment made of unacceptable material, not kept clean, or not properly sealed, raised, spaced or movable to allow accessibility for cleaning on all sides, above and underneath the unit.</t>
        </is>
      </c>
      <c r="I10076" t="inlineStr">
        <is>
          <t>Not Critical</t>
        </is>
      </c>
      <c r="J10076" t="n">
        <v>3</v>
      </c>
      <c r="K10076" t="inlineStr">
        <is>
          <t>A</t>
        </is>
      </c>
      <c r="L10076" s="9">
        <f>A10076&amp;"-"&amp;TEXT(E10076,"yyyymmdd")</f>
        <v/>
      </c>
    </row>
    <row r="10077">
      <c r="A10077" t="n">
        <v>50086804</v>
      </c>
      <c r="B10077" t="inlineStr">
        <is>
          <t>Manhattan</t>
        </is>
      </c>
      <c r="D10077" t="inlineStr">
        <is>
          <t>American</t>
        </is>
      </c>
      <c r="E10077" s="8" t="n">
        <v>46177</v>
      </c>
      <c r="F10077" t="inlineStr">
        <is>
          <t>Violations were cited in the following area(s).</t>
        </is>
      </c>
      <c r="G10077" t="inlineStr">
        <is>
          <t>02B</t>
        </is>
      </c>
      <c r="H10077" t="inlineStr">
        <is>
          <t>Hot TCS food item not held at or above 140 °F.</t>
        </is>
      </c>
      <c r="I10077" t="inlineStr">
        <is>
          <t>Critical</t>
        </is>
      </c>
      <c r="J10077" t="n">
        <v>27</v>
      </c>
      <c r="K10077" t="inlineStr">
        <is>
          <t>N</t>
        </is>
      </c>
      <c r="L10077" s="9">
        <f>A10077&amp;"-"&amp;TEXT(E10077,"yyyymmdd")</f>
        <v/>
      </c>
    </row>
    <row r="10078">
      <c r="A10078" t="n">
        <v>50086804</v>
      </c>
      <c r="B10078" t="inlineStr">
        <is>
          <t>Manhattan</t>
        </is>
      </c>
      <c r="D10078" t="inlineStr">
        <is>
          <t>American</t>
        </is>
      </c>
      <c r="E10078" s="8" t="n">
        <v>46177</v>
      </c>
      <c r="F10078" t="inlineStr">
        <is>
          <t>Violations were cited in the following area(s).</t>
        </is>
      </c>
      <c r="G10078" t="inlineStr">
        <is>
          <t>02G</t>
        </is>
      </c>
      <c r="H10078" t="inlineStr">
        <is>
          <t>Cold TCS food item held above 41 °F; smoked or processed fish held above 38 °F; intact raw eggs held above 45 °F; or reduced oxygen packaged (ROP) TCS foods held above required temperatures except during active necessary preparation.</t>
        </is>
      </c>
      <c r="I10078" t="inlineStr">
        <is>
          <t>Critical</t>
        </is>
      </c>
      <c r="J10078" t="n">
        <v>27</v>
      </c>
      <c r="K10078" t="inlineStr">
        <is>
          <t>N</t>
        </is>
      </c>
      <c r="L10078" s="9">
        <f>A10078&amp;"-"&amp;TEXT(E10078,"yyyymmdd")</f>
        <v/>
      </c>
    </row>
    <row r="10079">
      <c r="A10079" t="n">
        <v>50086804</v>
      </c>
      <c r="B10079" t="inlineStr">
        <is>
          <t>Manhattan</t>
        </is>
      </c>
      <c r="D10079" t="inlineStr">
        <is>
          <t>American</t>
        </is>
      </c>
      <c r="E10079" s="8" t="n">
        <v>46177</v>
      </c>
      <c r="F10079" t="inlineStr">
        <is>
          <t>Violations were cited in the following area(s).</t>
        </is>
      </c>
      <c r="G10079" t="inlineStr">
        <is>
          <t>04H</t>
        </is>
      </c>
      <c r="H10079" t="inlineStr">
        <is>
          <t>Raw, cooked or prepared food is adulterated, contaminated, cross-contaminated, or not discarded in accordance with HACCP plan.</t>
        </is>
      </c>
      <c r="I10079" t="inlineStr">
        <is>
          <t>Critical</t>
        </is>
      </c>
      <c r="J10079" t="n">
        <v>27</v>
      </c>
      <c r="K10079" t="inlineStr">
        <is>
          <t>N</t>
        </is>
      </c>
      <c r="L10079" s="9">
        <f>A10079&amp;"-"&amp;TEXT(E10079,"yyyymmdd")</f>
        <v/>
      </c>
    </row>
    <row r="10080">
      <c r="A10080" t="n">
        <v>50086804</v>
      </c>
      <c r="B10080" t="inlineStr">
        <is>
          <t>Manhattan</t>
        </is>
      </c>
      <c r="D10080" t="inlineStr">
        <is>
          <t>American</t>
        </is>
      </c>
      <c r="E10080" s="8" t="n">
        <v>46177</v>
      </c>
      <c r="F10080" t="inlineStr">
        <is>
          <t>Violations were cited in the following area(s).</t>
        </is>
      </c>
      <c r="G10080" t="inlineStr">
        <is>
          <t>04J</t>
        </is>
      </c>
      <c r="H10080" t="inlineStr">
        <is>
          <t>Properly scaled and calibrated thermometer or thermocouple not provided or not readily accessible in food preparation and hot/cold holding areas to measure temperatures of TCS foods during cooking, cooling, reheating, and holding.</t>
        </is>
      </c>
      <c r="I10080" t="inlineStr">
        <is>
          <t>Critical</t>
        </is>
      </c>
      <c r="J10080" t="n">
        <v>27</v>
      </c>
      <c r="K10080" t="inlineStr">
        <is>
          <t>N</t>
        </is>
      </c>
      <c r="L10080" s="9">
        <f>A10080&amp;"-"&amp;TEXT(E10080,"yyyymmdd")</f>
        <v/>
      </c>
    </row>
    <row r="10081">
      <c r="A10081" t="n">
        <v>50095830</v>
      </c>
      <c r="B10081" t="inlineStr">
        <is>
          <t>Bronx</t>
        </is>
      </c>
      <c r="C10081" t="inlineStr">
        <is>
          <t>10469</t>
        </is>
      </c>
      <c r="D10081" t="inlineStr">
        <is>
          <t>Pizza</t>
        </is>
      </c>
      <c r="E10081" s="8" t="n">
        <v>46177</v>
      </c>
      <c r="F10081" t="inlineStr">
        <is>
          <t>Violations were cited in the following area(s).</t>
        </is>
      </c>
      <c r="G10081" t="inlineStr">
        <is>
          <t>02B</t>
        </is>
      </c>
      <c r="H10081" t="inlineStr">
        <is>
          <t>Hot TCS food item not held at or above 140 °F.</t>
        </is>
      </c>
      <c r="I10081" t="inlineStr">
        <is>
          <t>Critical</t>
        </is>
      </c>
      <c r="J10081" t="n">
        <v>8</v>
      </c>
      <c r="K10081" t="inlineStr">
        <is>
          <t>A</t>
        </is>
      </c>
      <c r="L10081" s="9">
        <f>A10081&amp;"-"&amp;TEXT(E10081,"yyyymmdd")</f>
        <v/>
      </c>
    </row>
    <row r="10082">
      <c r="A10082" t="n">
        <v>50096535</v>
      </c>
      <c r="B10082" t="inlineStr">
        <is>
          <t>Manhattan</t>
        </is>
      </c>
      <c r="C10082" t="inlineStr">
        <is>
          <t>10023</t>
        </is>
      </c>
      <c r="D10082" t="inlineStr">
        <is>
          <t>Asian/Asian Fusion</t>
        </is>
      </c>
      <c r="E10082" s="8" t="n">
        <v>46177</v>
      </c>
      <c r="F10082" t="inlineStr">
        <is>
          <t>Violations were cited in the following area(s).</t>
        </is>
      </c>
      <c r="G10082" t="inlineStr">
        <is>
          <t>02B</t>
        </is>
      </c>
      <c r="H10082" t="inlineStr">
        <is>
          <t>Hot TCS food item not held at or above 140 °F.</t>
        </is>
      </c>
      <c r="I10082" t="inlineStr">
        <is>
          <t>Critical</t>
        </is>
      </c>
      <c r="J10082" t="n">
        <v>36</v>
      </c>
      <c r="L10082" s="9">
        <f>A10082&amp;"-"&amp;TEXT(E10082,"yyyymmdd")</f>
        <v/>
      </c>
    </row>
    <row r="10083">
      <c r="A10083" t="n">
        <v>50096535</v>
      </c>
      <c r="B10083" t="inlineStr">
        <is>
          <t>Manhattan</t>
        </is>
      </c>
      <c r="C10083" t="inlineStr">
        <is>
          <t>10023</t>
        </is>
      </c>
      <c r="D10083" t="inlineStr">
        <is>
          <t>Asian/Asian Fusion</t>
        </is>
      </c>
      <c r="E10083" s="8" t="n">
        <v>46177</v>
      </c>
      <c r="F10083" t="inlineStr">
        <is>
          <t>Violations were cited in the following area(s).</t>
        </is>
      </c>
      <c r="G10083" t="inlineStr">
        <is>
          <t>02G</t>
        </is>
      </c>
      <c r="H10083" t="inlineStr">
        <is>
          <t>Cold TCS food item held above 41 °F; smoked or processed fish held above 38 °F; intact raw eggs held above 45 °F; or reduced oxygen packaged (ROP) TCS foods held above required temperatures except during active necessary preparation.</t>
        </is>
      </c>
      <c r="I10083" t="inlineStr">
        <is>
          <t>Critical</t>
        </is>
      </c>
      <c r="J10083" t="n">
        <v>36</v>
      </c>
      <c r="L10083" s="9">
        <f>A10083&amp;"-"&amp;TEXT(E10083,"yyyymmdd")</f>
        <v/>
      </c>
    </row>
    <row r="10084">
      <c r="A10084" t="n">
        <v>50096535</v>
      </c>
      <c r="B10084" t="inlineStr">
        <is>
          <t>Manhattan</t>
        </is>
      </c>
      <c r="C10084" t="inlineStr">
        <is>
          <t>10023</t>
        </is>
      </c>
      <c r="D10084" t="inlineStr">
        <is>
          <t>Asian/Asian Fusion</t>
        </is>
      </c>
      <c r="E10084" s="8" t="n">
        <v>46177</v>
      </c>
      <c r="F10084" t="inlineStr">
        <is>
          <t>Violations were cited in the following area(s).</t>
        </is>
      </c>
      <c r="G10084" t="inlineStr">
        <is>
          <t>04L</t>
        </is>
      </c>
      <c r="H10084" t="inlineStr">
        <is>
          <t>Evidence of mice or live mice in establishment's food or non-food areas.</t>
        </is>
      </c>
      <c r="I10084" t="inlineStr">
        <is>
          <t>Critical</t>
        </is>
      </c>
      <c r="J10084" t="n">
        <v>36</v>
      </c>
      <c r="L10084" s="9">
        <f>A10084&amp;"-"&amp;TEXT(E10084,"yyyymmdd")</f>
        <v/>
      </c>
    </row>
    <row r="10085">
      <c r="A10085" t="n">
        <v>50096535</v>
      </c>
      <c r="B10085" t="inlineStr">
        <is>
          <t>Manhattan</t>
        </is>
      </c>
      <c r="C10085" t="inlineStr">
        <is>
          <t>10023</t>
        </is>
      </c>
      <c r="D10085" t="inlineStr">
        <is>
          <t>Asian/Asian Fusion</t>
        </is>
      </c>
      <c r="E10085" s="8" t="n">
        <v>46177</v>
      </c>
      <c r="F10085" t="inlineStr">
        <is>
          <t>Violations were cited in the following area(s).</t>
        </is>
      </c>
      <c r="G10085" t="inlineStr">
        <is>
          <t>04N</t>
        </is>
      </c>
      <c r="H10085" t="inlineStr">
        <is>
          <t>Filth flies or food/refuse/sewage associated with (FRSA) flies or other nuisance pests in establishment’s food and/or non-food areas. FRSA flies include house flies, blow flies, bottle flies, flesh flies, drain flies, Phorid flies and fruit flies.</t>
        </is>
      </c>
      <c r="I10085" t="inlineStr">
        <is>
          <t>Critical</t>
        </is>
      </c>
      <c r="J10085" t="n">
        <v>36</v>
      </c>
      <c r="L10085" s="9">
        <f>A10085&amp;"-"&amp;TEXT(E10085,"yyyymmdd")</f>
        <v/>
      </c>
    </row>
    <row r="10086">
      <c r="A10086" t="n">
        <v>50096535</v>
      </c>
      <c r="B10086" t="inlineStr">
        <is>
          <t>Manhattan</t>
        </is>
      </c>
      <c r="C10086" t="inlineStr">
        <is>
          <t>10023</t>
        </is>
      </c>
      <c r="D10086" t="inlineStr">
        <is>
          <t>Asian/Asian Fusion</t>
        </is>
      </c>
      <c r="E10086" s="8" t="n">
        <v>46177</v>
      </c>
      <c r="F10086" t="inlineStr">
        <is>
          <t>Violations were cited in the following area(s).</t>
        </is>
      </c>
      <c r="G10086" t="inlineStr">
        <is>
          <t>06C</t>
        </is>
      </c>
      <c r="H1008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086" t="inlineStr">
        <is>
          <t>Critical</t>
        </is>
      </c>
      <c r="J10086" t="n">
        <v>36</v>
      </c>
      <c r="L10086" s="9">
        <f>A10086&amp;"-"&amp;TEXT(E10086,"yyyymmdd")</f>
        <v/>
      </c>
    </row>
    <row r="10087">
      <c r="A10087" t="n">
        <v>50096535</v>
      </c>
      <c r="B10087" t="inlineStr">
        <is>
          <t>Manhattan</t>
        </is>
      </c>
      <c r="C10087" t="inlineStr">
        <is>
          <t>10023</t>
        </is>
      </c>
      <c r="D10087" t="inlineStr">
        <is>
          <t>Asian/Asian Fusion</t>
        </is>
      </c>
      <c r="E10087" s="8" t="n">
        <v>46177</v>
      </c>
      <c r="F10087" t="inlineStr">
        <is>
          <t>Violations were cited in the following area(s).</t>
        </is>
      </c>
      <c r="G10087" t="inlineStr">
        <is>
          <t>08A</t>
        </is>
      </c>
      <c r="H10087" t="inlineStr">
        <is>
          <t>Establishment is not free of harborage or conditions conducive to rodents, insects or other pests.</t>
        </is>
      </c>
      <c r="I10087" t="inlineStr">
        <is>
          <t>Not Critical</t>
        </is>
      </c>
      <c r="J10087" t="n">
        <v>36</v>
      </c>
      <c r="L10087" s="9">
        <f>A10087&amp;"-"&amp;TEXT(E10087,"yyyymmdd")</f>
        <v/>
      </c>
    </row>
    <row r="10088">
      <c r="A10088" t="n">
        <v>50096535</v>
      </c>
      <c r="B10088" t="inlineStr">
        <is>
          <t>Manhattan</t>
        </is>
      </c>
      <c r="C10088" t="inlineStr">
        <is>
          <t>10023</t>
        </is>
      </c>
      <c r="D10088" t="inlineStr">
        <is>
          <t>Asian/Asian Fusion</t>
        </is>
      </c>
      <c r="E10088" s="8" t="n">
        <v>46177</v>
      </c>
      <c r="F10088" t="inlineStr">
        <is>
          <t>Violations were cited in the following area(s).</t>
        </is>
      </c>
      <c r="G10088" t="inlineStr">
        <is>
          <t>08B</t>
        </is>
      </c>
      <c r="H10088"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0088" t="inlineStr">
        <is>
          <t>Not Critical</t>
        </is>
      </c>
      <c r="J10088" t="n">
        <v>36</v>
      </c>
      <c r="L10088" s="9">
        <f>A10088&amp;"-"&amp;TEXT(E10088,"yyyymmdd")</f>
        <v/>
      </c>
    </row>
    <row r="10089">
      <c r="A10089" t="n">
        <v>50096880</v>
      </c>
      <c r="B10089" t="inlineStr">
        <is>
          <t>Manhattan</t>
        </is>
      </c>
      <c r="C10089" t="inlineStr">
        <is>
          <t>10034</t>
        </is>
      </c>
      <c r="D10089" t="inlineStr">
        <is>
          <t>Latin American</t>
        </is>
      </c>
      <c r="E10089" s="8" t="n">
        <v>46177</v>
      </c>
      <c r="F10089" t="inlineStr">
        <is>
          <t>Violations were cited in the following area(s).</t>
        </is>
      </c>
      <c r="G10089" t="inlineStr">
        <is>
          <t>04H</t>
        </is>
      </c>
      <c r="H10089" t="inlineStr">
        <is>
          <t>Raw, cooked or prepared food is adulterated, contaminated, cross-contaminated, or not discarded in accordance with HACCP plan.</t>
        </is>
      </c>
      <c r="I10089" t="inlineStr">
        <is>
          <t>Critical</t>
        </is>
      </c>
      <c r="J10089" t="n">
        <v>54</v>
      </c>
      <c r="L10089" s="9">
        <f>A10089&amp;"-"&amp;TEXT(E10089,"yyyymmdd")</f>
        <v/>
      </c>
    </row>
    <row r="10090">
      <c r="A10090" t="n">
        <v>50096880</v>
      </c>
      <c r="B10090" t="inlineStr">
        <is>
          <t>Manhattan</t>
        </is>
      </c>
      <c r="C10090" t="inlineStr">
        <is>
          <t>10034</t>
        </is>
      </c>
      <c r="D10090" t="inlineStr">
        <is>
          <t>Latin American</t>
        </is>
      </c>
      <c r="E10090" s="8" t="n">
        <v>46177</v>
      </c>
      <c r="F10090" t="inlineStr">
        <is>
          <t>Violations were cited in the following area(s).</t>
        </is>
      </c>
      <c r="G10090" t="inlineStr">
        <is>
          <t>04M</t>
        </is>
      </c>
      <c r="H10090" t="inlineStr">
        <is>
          <t>Live roaches in facility's food or non-food area.</t>
        </is>
      </c>
      <c r="I10090" t="inlineStr">
        <is>
          <t>Critical</t>
        </is>
      </c>
      <c r="J10090" t="n">
        <v>54</v>
      </c>
      <c r="L10090" s="9">
        <f>A10090&amp;"-"&amp;TEXT(E10090,"yyyymmdd")</f>
        <v/>
      </c>
    </row>
    <row r="10091">
      <c r="A10091" t="n">
        <v>50096880</v>
      </c>
      <c r="B10091" t="inlineStr">
        <is>
          <t>Manhattan</t>
        </is>
      </c>
      <c r="C10091" t="inlineStr">
        <is>
          <t>10034</t>
        </is>
      </c>
      <c r="D10091" t="inlineStr">
        <is>
          <t>Latin American</t>
        </is>
      </c>
      <c r="E10091" s="8" t="n">
        <v>46177</v>
      </c>
      <c r="F10091" t="inlineStr">
        <is>
          <t>Violations were cited in the following area(s).</t>
        </is>
      </c>
      <c r="G10091" t="inlineStr">
        <is>
          <t>04N</t>
        </is>
      </c>
      <c r="H10091" t="inlineStr">
        <is>
          <t>Filth flies or food/refuse/sewage associated with (FRSA) flies or other nuisance pests in establishment’s food and/or non-food areas. FRSA flies include house flies, blow flies, bottle flies, flesh flies, drain flies, Phorid flies and fruit flies.</t>
        </is>
      </c>
      <c r="I10091" t="inlineStr">
        <is>
          <t>Critical</t>
        </is>
      </c>
      <c r="J10091" t="n">
        <v>54</v>
      </c>
      <c r="L10091" s="9">
        <f>A10091&amp;"-"&amp;TEXT(E10091,"yyyymmdd")</f>
        <v/>
      </c>
    </row>
    <row r="10092">
      <c r="A10092" t="n">
        <v>50096880</v>
      </c>
      <c r="B10092" t="inlineStr">
        <is>
          <t>Manhattan</t>
        </is>
      </c>
      <c r="C10092" t="inlineStr">
        <is>
          <t>10034</t>
        </is>
      </c>
      <c r="D10092" t="inlineStr">
        <is>
          <t>Latin American</t>
        </is>
      </c>
      <c r="E10092" s="8" t="n">
        <v>46177</v>
      </c>
      <c r="F10092" t="inlineStr">
        <is>
          <t>Violations were cited in the following area(s).</t>
        </is>
      </c>
      <c r="G10092" t="inlineStr">
        <is>
          <t>05D</t>
        </is>
      </c>
      <c r="H1009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092" t="inlineStr">
        <is>
          <t>Critical</t>
        </is>
      </c>
      <c r="J10092" t="n">
        <v>54</v>
      </c>
      <c r="L10092" s="9">
        <f>A10092&amp;"-"&amp;TEXT(E10092,"yyyymmdd")</f>
        <v/>
      </c>
    </row>
    <row r="10093">
      <c r="A10093" t="n">
        <v>50096880</v>
      </c>
      <c r="B10093" t="inlineStr">
        <is>
          <t>Manhattan</t>
        </is>
      </c>
      <c r="C10093" t="inlineStr">
        <is>
          <t>10034</t>
        </is>
      </c>
      <c r="D10093" t="inlineStr">
        <is>
          <t>Latin American</t>
        </is>
      </c>
      <c r="E10093" s="8" t="n">
        <v>46177</v>
      </c>
      <c r="F10093" t="inlineStr">
        <is>
          <t>Violations were cited in the following area(s).</t>
        </is>
      </c>
      <c r="G10093" t="inlineStr">
        <is>
          <t>06C</t>
        </is>
      </c>
      <c r="H1009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093" t="inlineStr">
        <is>
          <t>Critical</t>
        </is>
      </c>
      <c r="J10093" t="n">
        <v>54</v>
      </c>
      <c r="L10093" s="9">
        <f>A10093&amp;"-"&amp;TEXT(E10093,"yyyymmdd")</f>
        <v/>
      </c>
    </row>
    <row r="10094">
      <c r="A10094" t="n">
        <v>50096880</v>
      </c>
      <c r="B10094" t="inlineStr">
        <is>
          <t>Manhattan</t>
        </is>
      </c>
      <c r="C10094" t="inlineStr">
        <is>
          <t>10034</t>
        </is>
      </c>
      <c r="D10094" t="inlineStr">
        <is>
          <t>Latin American</t>
        </is>
      </c>
      <c r="E10094" s="8" t="n">
        <v>46177</v>
      </c>
      <c r="F10094" t="inlineStr">
        <is>
          <t>Violations were cited in the following area(s).</t>
        </is>
      </c>
      <c r="G10094" t="inlineStr">
        <is>
          <t>06D</t>
        </is>
      </c>
      <c r="H10094" t="inlineStr">
        <is>
          <t>Food contact surface not properly washed, rinsed and sanitized after each use and following any activity when contamination may have occurred.</t>
        </is>
      </c>
      <c r="I10094" t="inlineStr">
        <is>
          <t>Critical</t>
        </is>
      </c>
      <c r="J10094" t="n">
        <v>54</v>
      </c>
      <c r="L10094" s="9">
        <f>A10094&amp;"-"&amp;TEXT(E10094,"yyyymmdd")</f>
        <v/>
      </c>
    </row>
    <row r="10095">
      <c r="A10095" t="n">
        <v>50096880</v>
      </c>
      <c r="B10095" t="inlineStr">
        <is>
          <t>Manhattan</t>
        </is>
      </c>
      <c r="C10095" t="inlineStr">
        <is>
          <t>10034</t>
        </is>
      </c>
      <c r="D10095" t="inlineStr">
        <is>
          <t>Latin American</t>
        </is>
      </c>
      <c r="E10095" s="8" t="n">
        <v>46177</v>
      </c>
      <c r="F10095" t="inlineStr">
        <is>
          <t>Violations were cited in the following area(s).</t>
        </is>
      </c>
      <c r="G10095" t="inlineStr">
        <is>
          <t>06F</t>
        </is>
      </c>
      <c r="H10095" t="inlineStr">
        <is>
          <t>Wiping cloths not stored clean and dry, or in a sanitizing solution, between uses.</t>
        </is>
      </c>
      <c r="I10095" t="inlineStr">
        <is>
          <t>Critical</t>
        </is>
      </c>
      <c r="J10095" t="n">
        <v>54</v>
      </c>
      <c r="L10095" s="9">
        <f>A10095&amp;"-"&amp;TEXT(E10095,"yyyymmdd")</f>
        <v/>
      </c>
    </row>
    <row r="10096">
      <c r="A10096" t="n">
        <v>50096880</v>
      </c>
      <c r="B10096" t="inlineStr">
        <is>
          <t>Manhattan</t>
        </is>
      </c>
      <c r="C10096" t="inlineStr">
        <is>
          <t>10034</t>
        </is>
      </c>
      <c r="D10096" t="inlineStr">
        <is>
          <t>Latin American</t>
        </is>
      </c>
      <c r="E10096" s="8" t="n">
        <v>46177</v>
      </c>
      <c r="F10096" t="inlineStr">
        <is>
          <t>Violations were cited in the following area(s).</t>
        </is>
      </c>
      <c r="G10096" t="inlineStr">
        <is>
          <t>08A</t>
        </is>
      </c>
      <c r="H10096" t="inlineStr">
        <is>
          <t>Establishment is not free of harborage or conditions conducive to rodents, insects or other pests.</t>
        </is>
      </c>
      <c r="I10096" t="inlineStr">
        <is>
          <t>Not Critical</t>
        </is>
      </c>
      <c r="J10096" t="n">
        <v>54</v>
      </c>
      <c r="L10096" s="9">
        <f>A10096&amp;"-"&amp;TEXT(E10096,"yyyymmdd")</f>
        <v/>
      </c>
    </row>
    <row r="10097">
      <c r="A10097" t="n">
        <v>50096880</v>
      </c>
      <c r="B10097" t="inlineStr">
        <is>
          <t>Manhattan</t>
        </is>
      </c>
      <c r="C10097" t="inlineStr">
        <is>
          <t>10034</t>
        </is>
      </c>
      <c r="D10097" t="inlineStr">
        <is>
          <t>Latin American</t>
        </is>
      </c>
      <c r="E10097" s="8" t="n">
        <v>46177</v>
      </c>
      <c r="F10097" t="inlineStr">
        <is>
          <t>Violations were cited in the following area(s).</t>
        </is>
      </c>
      <c r="G10097" t="inlineStr">
        <is>
          <t>10F</t>
        </is>
      </c>
      <c r="H10097" t="inlineStr">
        <is>
          <t>Non-food contact surface or equipment made of unacceptable material, not kept clean, or not properly sealed, raised, spaced or movable to allow accessibility for cleaning on all sides, above and underneath the unit.</t>
        </is>
      </c>
      <c r="I10097" t="inlineStr">
        <is>
          <t>Not Critical</t>
        </is>
      </c>
      <c r="J10097" t="n">
        <v>54</v>
      </c>
      <c r="L10097" s="9">
        <f>A10097&amp;"-"&amp;TEXT(E10097,"yyyymmdd")</f>
        <v/>
      </c>
    </row>
    <row r="10098">
      <c r="A10098" t="n">
        <v>50098072</v>
      </c>
      <c r="B10098" t="inlineStr">
        <is>
          <t>Brooklyn</t>
        </is>
      </c>
      <c r="C10098" t="inlineStr">
        <is>
          <t>11217</t>
        </is>
      </c>
      <c r="D10098" t="inlineStr">
        <is>
          <t>Chicken</t>
        </is>
      </c>
      <c r="E10098" s="8" t="n">
        <v>46177</v>
      </c>
      <c r="F10098" t="inlineStr">
        <is>
          <t>Violations were cited in the following area(s).</t>
        </is>
      </c>
      <c r="G10098" t="inlineStr">
        <is>
          <t>02G</t>
        </is>
      </c>
      <c r="H10098" t="inlineStr">
        <is>
          <t>Cold TCS food item held above 41 °F; smoked or processed fish held above 38 °F; intact raw eggs held above 45 °F; or reduced oxygen packaged (ROP) TCS foods held above required temperatures except during active necessary preparation.</t>
        </is>
      </c>
      <c r="I10098" t="inlineStr">
        <is>
          <t>Critical</t>
        </is>
      </c>
      <c r="J10098" t="n">
        <v>16</v>
      </c>
      <c r="L10098" s="9">
        <f>A10098&amp;"-"&amp;TEXT(E10098,"yyyymmdd")</f>
        <v/>
      </c>
    </row>
    <row r="10099">
      <c r="A10099" t="n">
        <v>50098072</v>
      </c>
      <c r="B10099" t="inlineStr">
        <is>
          <t>Brooklyn</t>
        </is>
      </c>
      <c r="C10099" t="inlineStr">
        <is>
          <t>11217</t>
        </is>
      </c>
      <c r="D10099" t="inlineStr">
        <is>
          <t>Chicken</t>
        </is>
      </c>
      <c r="E10099" s="8" t="n">
        <v>46177</v>
      </c>
      <c r="F10099" t="inlineStr">
        <is>
          <t>Violations were cited in the following area(s).</t>
        </is>
      </c>
      <c r="G10099" t="inlineStr">
        <is>
          <t>06C</t>
        </is>
      </c>
      <c r="H1009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099" t="inlineStr">
        <is>
          <t>Critical</t>
        </is>
      </c>
      <c r="J10099" t="n">
        <v>16</v>
      </c>
      <c r="L10099" s="9">
        <f>A10099&amp;"-"&amp;TEXT(E10099,"yyyymmdd")</f>
        <v/>
      </c>
    </row>
    <row r="10100">
      <c r="A10100" t="n">
        <v>50098072</v>
      </c>
      <c r="B10100" t="inlineStr">
        <is>
          <t>Brooklyn</t>
        </is>
      </c>
      <c r="C10100" t="inlineStr">
        <is>
          <t>11217</t>
        </is>
      </c>
      <c r="D10100" t="inlineStr">
        <is>
          <t>Chicken</t>
        </is>
      </c>
      <c r="E10100" s="8" t="n">
        <v>46177</v>
      </c>
      <c r="F10100" t="inlineStr">
        <is>
          <t>Violations were cited in the following area(s).</t>
        </is>
      </c>
      <c r="G10100" t="inlineStr">
        <is>
          <t>10F</t>
        </is>
      </c>
      <c r="H10100" t="inlineStr">
        <is>
          <t>Non-food contact surface or equipment made of unacceptable material, not kept clean, or not properly sealed, raised, spaced or movable to allow accessibility for cleaning on all sides, above and underneath the unit.</t>
        </is>
      </c>
      <c r="I10100" t="inlineStr">
        <is>
          <t>Not Critical</t>
        </is>
      </c>
      <c r="J10100" t="n">
        <v>16</v>
      </c>
      <c r="L10100" s="9">
        <f>A10100&amp;"-"&amp;TEXT(E10100,"yyyymmdd")</f>
        <v/>
      </c>
    </row>
    <row r="10101">
      <c r="A10101" t="n">
        <v>50099923</v>
      </c>
      <c r="B10101" t="inlineStr">
        <is>
          <t>Brooklyn</t>
        </is>
      </c>
      <c r="C10101" t="inlineStr">
        <is>
          <t>11207</t>
        </is>
      </c>
      <c r="D10101" t="inlineStr">
        <is>
          <t>American</t>
        </is>
      </c>
      <c r="E10101" s="8" t="n">
        <v>46177</v>
      </c>
      <c r="F10101" t="inlineStr">
        <is>
          <t>Violations were cited in the following area(s).</t>
        </is>
      </c>
      <c r="G10101" t="inlineStr">
        <is>
          <t>06C</t>
        </is>
      </c>
      <c r="H1010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101" t="inlineStr">
        <is>
          <t>Critical</t>
        </is>
      </c>
      <c r="J10101" t="n">
        <v>7</v>
      </c>
      <c r="K10101" t="inlineStr">
        <is>
          <t>A</t>
        </is>
      </c>
      <c r="L10101" s="9">
        <f>A10101&amp;"-"&amp;TEXT(E10101,"yyyymmdd")</f>
        <v/>
      </c>
    </row>
    <row r="10102">
      <c r="A10102" t="n">
        <v>50099923</v>
      </c>
      <c r="B10102" t="inlineStr">
        <is>
          <t>Brooklyn</t>
        </is>
      </c>
      <c r="C10102" t="inlineStr">
        <is>
          <t>11207</t>
        </is>
      </c>
      <c r="D10102" t="inlineStr">
        <is>
          <t>American</t>
        </is>
      </c>
      <c r="E10102" s="8" t="n">
        <v>46177</v>
      </c>
      <c r="F10102" t="inlineStr">
        <is>
          <t>Violations were cited in the following area(s).</t>
        </is>
      </c>
      <c r="G10102" t="inlineStr">
        <is>
          <t>10B</t>
        </is>
      </c>
      <c r="H10102" t="inlineStr">
        <is>
          <t>Anti-siphonage or back-flow prevention device not provided where required; equipment or floor not properly drained; sewage disposal system in disrepair or not functioning properly. Condensation or liquid waste improperly disposed of.</t>
        </is>
      </c>
      <c r="I10102" t="inlineStr">
        <is>
          <t>Not Critical</t>
        </is>
      </c>
      <c r="J10102" t="n">
        <v>7</v>
      </c>
      <c r="K10102" t="inlineStr">
        <is>
          <t>A</t>
        </is>
      </c>
      <c r="L10102" s="9">
        <f>A10102&amp;"-"&amp;TEXT(E10102,"yyyymmdd")</f>
        <v/>
      </c>
    </row>
    <row r="10103">
      <c r="A10103" t="n">
        <v>50101773</v>
      </c>
      <c r="B10103" t="inlineStr">
        <is>
          <t>Manhattan</t>
        </is>
      </c>
      <c r="C10103" t="inlineStr">
        <is>
          <t>10019</t>
        </is>
      </c>
      <c r="D10103" t="inlineStr">
        <is>
          <t>Hamburgers</t>
        </is>
      </c>
      <c r="E10103" s="8" t="n">
        <v>46177</v>
      </c>
      <c r="F10103" t="inlineStr">
        <is>
          <t>Violations were cited in the following area(s).</t>
        </is>
      </c>
      <c r="G10103" t="inlineStr">
        <is>
          <t>02G</t>
        </is>
      </c>
      <c r="H10103" t="inlineStr">
        <is>
          <t>Cold TCS food item held above 41 °F; smoked or processed fish held above 38 °F; intact raw eggs held above 45 °F; or reduced oxygen packaged (ROP) TCS foods held above required temperatures except during active necessary preparation.</t>
        </is>
      </c>
      <c r="I10103" t="inlineStr">
        <is>
          <t>Critical</t>
        </is>
      </c>
      <c r="J10103" t="n">
        <v>12</v>
      </c>
      <c r="K10103" t="inlineStr">
        <is>
          <t>A</t>
        </is>
      </c>
      <c r="L10103" s="9">
        <f>A10103&amp;"-"&amp;TEXT(E10103,"yyyymmdd")</f>
        <v/>
      </c>
    </row>
    <row r="10104">
      <c r="A10104" t="n">
        <v>50101773</v>
      </c>
      <c r="B10104" t="inlineStr">
        <is>
          <t>Manhattan</t>
        </is>
      </c>
      <c r="C10104" t="inlineStr">
        <is>
          <t>10019</t>
        </is>
      </c>
      <c r="D10104" t="inlineStr">
        <is>
          <t>Hamburgers</t>
        </is>
      </c>
      <c r="E10104" s="8" t="n">
        <v>46177</v>
      </c>
      <c r="F10104" t="inlineStr">
        <is>
          <t>Violations were cited in the following area(s).</t>
        </is>
      </c>
      <c r="G10104" t="inlineStr">
        <is>
          <t>06D</t>
        </is>
      </c>
      <c r="H10104" t="inlineStr">
        <is>
          <t>Food contact surface not properly washed, rinsed and sanitized after each use and following any activity when contamination may have occurred.</t>
        </is>
      </c>
      <c r="I10104" t="inlineStr">
        <is>
          <t>Critical</t>
        </is>
      </c>
      <c r="J10104" t="n">
        <v>12</v>
      </c>
      <c r="K10104" t="inlineStr">
        <is>
          <t>A</t>
        </is>
      </c>
      <c r="L10104" s="9">
        <f>A10104&amp;"-"&amp;TEXT(E10104,"yyyymmdd")</f>
        <v/>
      </c>
    </row>
    <row r="10105">
      <c r="A10105" t="n">
        <v>50104480</v>
      </c>
      <c r="B10105" t="inlineStr">
        <is>
          <t>Bronx</t>
        </is>
      </c>
      <c r="C10105" t="inlineStr">
        <is>
          <t>10462</t>
        </is>
      </c>
      <c r="D10105" t="inlineStr">
        <is>
          <t>American</t>
        </is>
      </c>
      <c r="E10105" s="8" t="n">
        <v>46177</v>
      </c>
      <c r="F10105" t="inlineStr">
        <is>
          <t>Violations were cited in the following area(s).</t>
        </is>
      </c>
      <c r="G10105" t="inlineStr">
        <is>
          <t>10F</t>
        </is>
      </c>
      <c r="H10105" t="inlineStr">
        <is>
          <t>Non-food contact surface or equipment made of unacceptable material, not kept clean, or not properly sealed, raised, spaced or movable to allow accessibility for cleaning on all sides, above and underneath the unit.</t>
        </is>
      </c>
      <c r="I10105" t="inlineStr">
        <is>
          <t>Not Critical</t>
        </is>
      </c>
      <c r="J10105" t="n">
        <v>4</v>
      </c>
      <c r="K10105" t="inlineStr">
        <is>
          <t>A</t>
        </is>
      </c>
      <c r="L10105" s="9">
        <f>A10105&amp;"-"&amp;TEXT(E10105,"yyyymmdd")</f>
        <v/>
      </c>
    </row>
    <row r="10106">
      <c r="A10106" t="n">
        <v>50108636</v>
      </c>
      <c r="B10106" t="inlineStr">
        <is>
          <t>Staten Island</t>
        </is>
      </c>
      <c r="C10106" t="inlineStr">
        <is>
          <t>10302</t>
        </is>
      </c>
      <c r="D10106" t="inlineStr">
        <is>
          <t>Mediterranean</t>
        </is>
      </c>
      <c r="E10106" s="8" t="n">
        <v>46177</v>
      </c>
      <c r="F10106" t="inlineStr">
        <is>
          <t>Violations were cited in the following area(s).</t>
        </is>
      </c>
      <c r="G10106" t="inlineStr">
        <is>
          <t>02B</t>
        </is>
      </c>
      <c r="H10106" t="inlineStr">
        <is>
          <t>Hot TCS food item not held at or above 140 °F.</t>
        </is>
      </c>
      <c r="I10106" t="inlineStr">
        <is>
          <t>Critical</t>
        </is>
      </c>
      <c r="J10106" t="n">
        <v>9</v>
      </c>
      <c r="K10106" t="inlineStr">
        <is>
          <t>A</t>
        </is>
      </c>
      <c r="L10106" s="9">
        <f>A10106&amp;"-"&amp;TEXT(E10106,"yyyymmdd")</f>
        <v/>
      </c>
    </row>
    <row r="10107">
      <c r="A10107" t="n">
        <v>50108636</v>
      </c>
      <c r="B10107" t="inlineStr">
        <is>
          <t>Staten Island</t>
        </is>
      </c>
      <c r="C10107" t="inlineStr">
        <is>
          <t>10302</t>
        </is>
      </c>
      <c r="D10107" t="inlineStr">
        <is>
          <t>Mediterranean</t>
        </is>
      </c>
      <c r="E10107" s="8" t="n">
        <v>46177</v>
      </c>
      <c r="F10107" t="inlineStr">
        <is>
          <t>Violations were cited in the following area(s).</t>
        </is>
      </c>
      <c r="G10107" t="inlineStr">
        <is>
          <t>10D</t>
        </is>
      </c>
      <c r="H10107" t="inlineStr">
        <is>
          <t>Mechanical or natural ventilation not provided, inadequate, improperly installed, in disrepair or fails to prevent and control excessive build-up of grease, heat, steam condensation, vapors, odors, smoke or fumes.</t>
        </is>
      </c>
      <c r="I10107" t="inlineStr">
        <is>
          <t>Not Critical</t>
        </is>
      </c>
      <c r="J10107" t="n">
        <v>9</v>
      </c>
      <c r="K10107" t="inlineStr">
        <is>
          <t>A</t>
        </is>
      </c>
      <c r="L10107" s="9">
        <f>A10107&amp;"-"&amp;TEXT(E10107,"yyyymmdd")</f>
        <v/>
      </c>
    </row>
    <row r="10108">
      <c r="A10108" t="n">
        <v>50109701</v>
      </c>
      <c r="B10108" t="inlineStr">
        <is>
          <t>Manhattan</t>
        </is>
      </c>
      <c r="C10108" t="inlineStr">
        <is>
          <t>10018</t>
        </is>
      </c>
      <c r="D10108" t="inlineStr">
        <is>
          <t>Mexican</t>
        </is>
      </c>
      <c r="E10108" s="8" t="n">
        <v>46177</v>
      </c>
      <c r="F10108" t="inlineStr">
        <is>
          <t>Violations were cited in the following area(s).</t>
        </is>
      </c>
      <c r="G10108" t="inlineStr">
        <is>
          <t>09C</t>
        </is>
      </c>
      <c r="H10108" t="inlineStr">
        <is>
          <t>Design, construction, materials used or maintenance of food contact surface improper. Surface not easily cleanable, sanitized and maintained.</t>
        </is>
      </c>
      <c r="I10108" t="inlineStr">
        <is>
          <t>Not Critical</t>
        </is>
      </c>
      <c r="J10108" t="n">
        <v>6</v>
      </c>
      <c r="K10108" t="inlineStr">
        <is>
          <t>A</t>
        </is>
      </c>
      <c r="L10108" s="9">
        <f>A10108&amp;"-"&amp;TEXT(E10108,"yyyymmdd")</f>
        <v/>
      </c>
    </row>
    <row r="10109">
      <c r="A10109" t="n">
        <v>50109701</v>
      </c>
      <c r="B10109" t="inlineStr">
        <is>
          <t>Manhattan</t>
        </is>
      </c>
      <c r="C10109" t="inlineStr">
        <is>
          <t>10018</t>
        </is>
      </c>
      <c r="D10109" t="inlineStr">
        <is>
          <t>Mexican</t>
        </is>
      </c>
      <c r="E10109" s="8" t="n">
        <v>46177</v>
      </c>
      <c r="F10109" t="inlineStr">
        <is>
          <t>Violations were cited in the following area(s).</t>
        </is>
      </c>
      <c r="G10109" t="inlineStr">
        <is>
          <t>10F</t>
        </is>
      </c>
      <c r="H10109" t="inlineStr">
        <is>
          <t>Non-food contact surface or equipment made of unacceptable material, not kept clean, or not properly sealed, raised, spaced or movable to allow accessibility for cleaning on all sides, above and underneath the unit.</t>
        </is>
      </c>
      <c r="I10109" t="inlineStr">
        <is>
          <t>Not Critical</t>
        </is>
      </c>
      <c r="J10109" t="n">
        <v>6</v>
      </c>
      <c r="K10109" t="inlineStr">
        <is>
          <t>A</t>
        </is>
      </c>
      <c r="L10109" s="9">
        <f>A10109&amp;"-"&amp;TEXT(E10109,"yyyymmdd")</f>
        <v/>
      </c>
    </row>
    <row r="10110">
      <c r="A10110" t="n">
        <v>50111484</v>
      </c>
      <c r="B10110" t="inlineStr">
        <is>
          <t>Queens</t>
        </is>
      </c>
      <c r="C10110" t="inlineStr">
        <is>
          <t>11102</t>
        </is>
      </c>
      <c r="D10110" t="inlineStr">
        <is>
          <t>Mexican</t>
        </is>
      </c>
      <c r="E10110" s="8" t="n">
        <v>46177</v>
      </c>
      <c r="F10110" t="inlineStr">
        <is>
          <t>Violations were cited in the following area(s).</t>
        </is>
      </c>
      <c r="G10110" t="inlineStr">
        <is>
          <t>06C</t>
        </is>
      </c>
      <c r="H1011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110" t="inlineStr">
        <is>
          <t>Critical</t>
        </is>
      </c>
      <c r="J10110" t="n">
        <v>11</v>
      </c>
      <c r="K10110" t="inlineStr">
        <is>
          <t>A</t>
        </is>
      </c>
      <c r="L10110" s="9">
        <f>A10110&amp;"-"&amp;TEXT(E10110,"yyyymmdd")</f>
        <v/>
      </c>
    </row>
    <row r="10111">
      <c r="A10111" t="n">
        <v>50111484</v>
      </c>
      <c r="B10111" t="inlineStr">
        <is>
          <t>Queens</t>
        </is>
      </c>
      <c r="C10111" t="inlineStr">
        <is>
          <t>11102</t>
        </is>
      </c>
      <c r="D10111" t="inlineStr">
        <is>
          <t>Mexican</t>
        </is>
      </c>
      <c r="E10111" s="8" t="n">
        <v>46177</v>
      </c>
      <c r="F10111" t="inlineStr">
        <is>
          <t>Violations were cited in the following area(s).</t>
        </is>
      </c>
      <c r="G10111" t="inlineStr">
        <is>
          <t>09C</t>
        </is>
      </c>
      <c r="H10111" t="inlineStr">
        <is>
          <t>Design, construction, materials used or maintenance of food contact surface improper. Surface not easily cleanable, sanitized and maintained.</t>
        </is>
      </c>
      <c r="I10111" t="inlineStr">
        <is>
          <t>Not Critical</t>
        </is>
      </c>
      <c r="J10111" t="n">
        <v>11</v>
      </c>
      <c r="K10111" t="inlineStr">
        <is>
          <t>A</t>
        </is>
      </c>
      <c r="L10111" s="9">
        <f>A10111&amp;"-"&amp;TEXT(E10111,"yyyymmdd")</f>
        <v/>
      </c>
    </row>
    <row r="10112">
      <c r="A10112" t="n">
        <v>50111484</v>
      </c>
      <c r="B10112" t="inlineStr">
        <is>
          <t>Queens</t>
        </is>
      </c>
      <c r="C10112" t="inlineStr">
        <is>
          <t>11102</t>
        </is>
      </c>
      <c r="D10112" t="inlineStr">
        <is>
          <t>Mexican</t>
        </is>
      </c>
      <c r="E10112" s="8" t="n">
        <v>46177</v>
      </c>
      <c r="F10112" t="inlineStr">
        <is>
          <t>Violations were cited in the following area(s).</t>
        </is>
      </c>
      <c r="G10112" t="inlineStr">
        <is>
          <t>10F</t>
        </is>
      </c>
      <c r="H10112" t="inlineStr">
        <is>
          <t>Non-food contact surface or equipment made of unacceptable material, not kept clean, or not properly sealed, raised, spaced or movable to allow accessibility for cleaning on all sides, above and underneath the unit.</t>
        </is>
      </c>
      <c r="I10112" t="inlineStr">
        <is>
          <t>Not Critical</t>
        </is>
      </c>
      <c r="J10112" t="n">
        <v>11</v>
      </c>
      <c r="K10112" t="inlineStr">
        <is>
          <t>A</t>
        </is>
      </c>
      <c r="L10112" s="9">
        <f>A10112&amp;"-"&amp;TEXT(E10112,"yyyymmdd")</f>
        <v/>
      </c>
    </row>
    <row r="10113">
      <c r="A10113" t="n">
        <v>50113547</v>
      </c>
      <c r="B10113" t="inlineStr">
        <is>
          <t>Manhattan</t>
        </is>
      </c>
      <c r="C10113" t="inlineStr">
        <is>
          <t>10003</t>
        </is>
      </c>
      <c r="D10113" t="inlineStr">
        <is>
          <t>Italian</t>
        </is>
      </c>
      <c r="E10113" s="8" t="n">
        <v>46177</v>
      </c>
      <c r="F10113" t="inlineStr">
        <is>
          <t>Violations were cited in the following area(s).</t>
        </is>
      </c>
      <c r="G10113" t="inlineStr">
        <is>
          <t>02G</t>
        </is>
      </c>
      <c r="H10113" t="inlineStr">
        <is>
          <t>Cold TCS food item held above 41 °F; smoked or processed fish held above 38 °F; intact raw eggs held above 45 °F; or reduced oxygen packaged (ROP) TCS foods held above required temperatures except during active necessary preparation.</t>
        </is>
      </c>
      <c r="I10113" t="inlineStr">
        <is>
          <t>Critical</t>
        </is>
      </c>
      <c r="J10113" t="n">
        <v>13</v>
      </c>
      <c r="K10113" t="inlineStr">
        <is>
          <t>A</t>
        </is>
      </c>
      <c r="L10113" s="9">
        <f>A10113&amp;"-"&amp;TEXT(E10113,"yyyymmdd")</f>
        <v/>
      </c>
    </row>
    <row r="10114">
      <c r="A10114" t="n">
        <v>50113547</v>
      </c>
      <c r="B10114" t="inlineStr">
        <is>
          <t>Manhattan</t>
        </is>
      </c>
      <c r="C10114" t="inlineStr">
        <is>
          <t>10003</t>
        </is>
      </c>
      <c r="D10114" t="inlineStr">
        <is>
          <t>Italian</t>
        </is>
      </c>
      <c r="E10114" s="8" t="n">
        <v>46177</v>
      </c>
      <c r="F10114" t="inlineStr">
        <is>
          <t>Violations were cited in the following area(s).</t>
        </is>
      </c>
      <c r="G10114" t="inlineStr">
        <is>
          <t>06F</t>
        </is>
      </c>
      <c r="H10114" t="inlineStr">
        <is>
          <t>Wiping cloths not stored clean and dry, or in a sanitizing solution, between uses.</t>
        </is>
      </c>
      <c r="I10114" t="inlineStr">
        <is>
          <t>Critical</t>
        </is>
      </c>
      <c r="J10114" t="n">
        <v>13</v>
      </c>
      <c r="K10114" t="inlineStr">
        <is>
          <t>A</t>
        </is>
      </c>
      <c r="L10114" s="9">
        <f>A10114&amp;"-"&amp;TEXT(E10114,"yyyymmdd")</f>
        <v/>
      </c>
    </row>
    <row r="10115">
      <c r="A10115" t="n">
        <v>50113641</v>
      </c>
      <c r="B10115" t="inlineStr">
        <is>
          <t>Queens</t>
        </is>
      </c>
      <c r="C10115" t="inlineStr">
        <is>
          <t>11379</t>
        </is>
      </c>
      <c r="D10115" t="inlineStr">
        <is>
          <t>Tex-Mex</t>
        </is>
      </c>
      <c r="E10115" s="8" t="n">
        <v>46177</v>
      </c>
      <c r="F10115" t="inlineStr">
        <is>
          <t>Violations were cited in the following area(s).</t>
        </is>
      </c>
      <c r="G10115" t="inlineStr">
        <is>
          <t>06D</t>
        </is>
      </c>
      <c r="H10115" t="inlineStr">
        <is>
          <t>Food contact surface not properly washed, rinsed and sanitized after each use and following any activity when contamination may have occurred.</t>
        </is>
      </c>
      <c r="I10115" t="inlineStr">
        <is>
          <t>Critical</t>
        </is>
      </c>
      <c r="J10115" t="n">
        <v>7</v>
      </c>
      <c r="K10115" t="inlineStr">
        <is>
          <t>A</t>
        </is>
      </c>
      <c r="L10115" s="9">
        <f>A10115&amp;"-"&amp;TEXT(E10115,"yyyymmdd")</f>
        <v/>
      </c>
    </row>
    <row r="10116">
      <c r="A10116" t="n">
        <v>50113641</v>
      </c>
      <c r="B10116" t="inlineStr">
        <is>
          <t>Queens</t>
        </is>
      </c>
      <c r="C10116" t="inlineStr">
        <is>
          <t>11379</t>
        </is>
      </c>
      <c r="D10116" t="inlineStr">
        <is>
          <t>Tex-Mex</t>
        </is>
      </c>
      <c r="E10116" s="8" t="n">
        <v>46177</v>
      </c>
      <c r="F10116" t="inlineStr">
        <is>
          <t>Violations were cited in the following area(s).</t>
        </is>
      </c>
      <c r="G10116" t="inlineStr">
        <is>
          <t>10F</t>
        </is>
      </c>
      <c r="H10116" t="inlineStr">
        <is>
          <t>Non-food contact surface or equipment made of unacceptable material, not kept clean, or not properly sealed, raised, spaced or movable to allow accessibility for cleaning on all sides, above and underneath the unit.</t>
        </is>
      </c>
      <c r="I10116" t="inlineStr">
        <is>
          <t>Not Critical</t>
        </is>
      </c>
      <c r="J10116" t="n">
        <v>7</v>
      </c>
      <c r="K10116" t="inlineStr">
        <is>
          <t>A</t>
        </is>
      </c>
      <c r="L10116" s="9">
        <f>A10116&amp;"-"&amp;TEXT(E10116,"yyyymmdd")</f>
        <v/>
      </c>
    </row>
    <row r="10117">
      <c r="A10117" t="n">
        <v>50115168</v>
      </c>
      <c r="B10117" t="inlineStr">
        <is>
          <t>Manhattan</t>
        </is>
      </c>
      <c r="C10117" t="inlineStr">
        <is>
          <t>10033</t>
        </is>
      </c>
      <c r="D10117" t="inlineStr">
        <is>
          <t>American</t>
        </is>
      </c>
      <c r="E10117" s="8" t="n">
        <v>46177</v>
      </c>
      <c r="F10117" t="inlineStr">
        <is>
          <t>Violations were cited in the following area(s).</t>
        </is>
      </c>
      <c r="G10117" t="inlineStr">
        <is>
          <t>09A</t>
        </is>
      </c>
      <c r="H10117" t="inlineStr">
        <is>
          <t>Swollen, leaking, rusted or otherwise damaged canned food to be returned to distributor not segregated from intact product and clearly labeled DO NOT USE</t>
        </is>
      </c>
      <c r="I10117" t="inlineStr">
        <is>
          <t>Critical</t>
        </is>
      </c>
      <c r="J10117" t="n">
        <v>7</v>
      </c>
      <c r="K10117" t="inlineStr">
        <is>
          <t>A</t>
        </is>
      </c>
      <c r="L10117" s="9">
        <f>A10117&amp;"-"&amp;TEXT(E10117,"yyyymmdd")</f>
        <v/>
      </c>
    </row>
    <row r="10118">
      <c r="A10118" t="n">
        <v>50115168</v>
      </c>
      <c r="B10118" t="inlineStr">
        <is>
          <t>Manhattan</t>
        </is>
      </c>
      <c r="C10118" t="inlineStr">
        <is>
          <t>10033</t>
        </is>
      </c>
      <c r="D10118" t="inlineStr">
        <is>
          <t>American</t>
        </is>
      </c>
      <c r="E10118" s="8" t="n">
        <v>46177</v>
      </c>
      <c r="F10118" t="inlineStr">
        <is>
          <t>Violations were cited in the following area(s).</t>
        </is>
      </c>
      <c r="G10118" t="inlineStr">
        <is>
          <t>09C</t>
        </is>
      </c>
      <c r="H10118" t="inlineStr">
        <is>
          <t>Design, construction, materials used or maintenance of food contact surface improper. Surface not easily cleanable, sanitized and maintained.</t>
        </is>
      </c>
      <c r="I10118" t="inlineStr">
        <is>
          <t>Not Critical</t>
        </is>
      </c>
      <c r="J10118" t="n">
        <v>7</v>
      </c>
      <c r="K10118" t="inlineStr">
        <is>
          <t>A</t>
        </is>
      </c>
      <c r="L10118" s="9">
        <f>A10118&amp;"-"&amp;TEXT(E10118,"yyyymmdd")</f>
        <v/>
      </c>
    </row>
    <row r="10119">
      <c r="A10119" t="n">
        <v>50115168</v>
      </c>
      <c r="B10119" t="inlineStr">
        <is>
          <t>Manhattan</t>
        </is>
      </c>
      <c r="C10119" t="inlineStr">
        <is>
          <t>10033</t>
        </is>
      </c>
      <c r="D10119" t="inlineStr">
        <is>
          <t>American</t>
        </is>
      </c>
      <c r="E10119" s="8" t="n">
        <v>46177</v>
      </c>
      <c r="F10119" t="inlineStr">
        <is>
          <t>Violations were cited in the following area(s).</t>
        </is>
      </c>
      <c r="G10119" t="inlineStr">
        <is>
          <t>10F</t>
        </is>
      </c>
      <c r="H10119" t="inlineStr">
        <is>
          <t>Non-food contact surface or equipment made of unacceptable material, not kept clean, or not properly sealed, raised, spaced or movable to allow accessibility for cleaning on all sides, above and underneath the unit.</t>
        </is>
      </c>
      <c r="I10119" t="inlineStr">
        <is>
          <t>Not Critical</t>
        </is>
      </c>
      <c r="J10119" t="n">
        <v>7</v>
      </c>
      <c r="K10119" t="inlineStr">
        <is>
          <t>A</t>
        </is>
      </c>
      <c r="L10119" s="9">
        <f>A10119&amp;"-"&amp;TEXT(E10119,"yyyymmdd")</f>
        <v/>
      </c>
    </row>
    <row r="10120">
      <c r="A10120" t="n">
        <v>50116813</v>
      </c>
      <c r="B10120" t="inlineStr">
        <is>
          <t>Brooklyn</t>
        </is>
      </c>
      <c r="C10120" t="inlineStr">
        <is>
          <t>11213</t>
        </is>
      </c>
      <c r="D10120" t="inlineStr">
        <is>
          <t>Jewish/Kosher</t>
        </is>
      </c>
      <c r="E10120" s="8" t="n">
        <v>46177</v>
      </c>
      <c r="F10120" t="inlineStr">
        <is>
          <t>Violations were cited in the following area(s).</t>
        </is>
      </c>
      <c r="G10120" t="inlineStr">
        <is>
          <t>04K</t>
        </is>
      </c>
      <c r="H10120" t="inlineStr">
        <is>
          <t>Evidence of rats or live rats in establishment's food or non-food areas.</t>
        </is>
      </c>
      <c r="I10120" t="inlineStr">
        <is>
          <t>Critical</t>
        </is>
      </c>
      <c r="J10120" t="n">
        <v>18</v>
      </c>
      <c r="L10120" s="9">
        <f>A10120&amp;"-"&amp;TEXT(E10120,"yyyymmdd")</f>
        <v/>
      </c>
    </row>
    <row r="10121">
      <c r="A10121" t="n">
        <v>50116813</v>
      </c>
      <c r="B10121" t="inlineStr">
        <is>
          <t>Brooklyn</t>
        </is>
      </c>
      <c r="C10121" t="inlineStr">
        <is>
          <t>11213</t>
        </is>
      </c>
      <c r="D10121" t="inlineStr">
        <is>
          <t>Jewish/Kosher</t>
        </is>
      </c>
      <c r="E10121" s="8" t="n">
        <v>46177</v>
      </c>
      <c r="F10121" t="inlineStr">
        <is>
          <t>Violations were cited in the following area(s).</t>
        </is>
      </c>
      <c r="G10121" t="inlineStr">
        <is>
          <t>04L</t>
        </is>
      </c>
      <c r="H10121" t="inlineStr">
        <is>
          <t>Evidence of mice or live mice in establishment's food or non-food areas.</t>
        </is>
      </c>
      <c r="I10121" t="inlineStr">
        <is>
          <t>Critical</t>
        </is>
      </c>
      <c r="J10121" t="n">
        <v>18</v>
      </c>
      <c r="L10121" s="9">
        <f>A10121&amp;"-"&amp;TEXT(E10121,"yyyymmdd")</f>
        <v/>
      </c>
    </row>
    <row r="10122">
      <c r="A10122" t="n">
        <v>50116813</v>
      </c>
      <c r="B10122" t="inlineStr">
        <is>
          <t>Brooklyn</t>
        </is>
      </c>
      <c r="C10122" t="inlineStr">
        <is>
          <t>11213</t>
        </is>
      </c>
      <c r="D10122" t="inlineStr">
        <is>
          <t>Jewish/Kosher</t>
        </is>
      </c>
      <c r="E10122" s="8" t="n">
        <v>46177</v>
      </c>
      <c r="F10122" t="inlineStr">
        <is>
          <t>Violations were cited in the following area(s).</t>
        </is>
      </c>
      <c r="G10122" t="inlineStr">
        <is>
          <t>06C</t>
        </is>
      </c>
      <c r="H1012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122" t="inlineStr">
        <is>
          <t>Critical</t>
        </is>
      </c>
      <c r="J10122" t="n">
        <v>18</v>
      </c>
      <c r="L10122" s="9">
        <f>A10122&amp;"-"&amp;TEXT(E10122,"yyyymmdd")</f>
        <v/>
      </c>
    </row>
    <row r="10123">
      <c r="A10123" t="n">
        <v>50116813</v>
      </c>
      <c r="B10123" t="inlineStr">
        <is>
          <t>Brooklyn</t>
        </is>
      </c>
      <c r="C10123" t="inlineStr">
        <is>
          <t>11213</t>
        </is>
      </c>
      <c r="D10123" t="inlineStr">
        <is>
          <t>Jewish/Kosher</t>
        </is>
      </c>
      <c r="E10123" s="8" t="n">
        <v>46177</v>
      </c>
      <c r="F10123" t="inlineStr">
        <is>
          <t>Violations were cited in the following area(s).</t>
        </is>
      </c>
      <c r="G10123" t="inlineStr">
        <is>
          <t>08A</t>
        </is>
      </c>
      <c r="H10123" t="inlineStr">
        <is>
          <t>Establishment is not free of harborage or conditions conducive to rodents, insects or other pests.</t>
        </is>
      </c>
      <c r="I10123" t="inlineStr">
        <is>
          <t>Not Critical</t>
        </is>
      </c>
      <c r="J10123" t="n">
        <v>18</v>
      </c>
      <c r="L10123" s="9">
        <f>A10123&amp;"-"&amp;TEXT(E10123,"yyyymmdd")</f>
        <v/>
      </c>
    </row>
    <row r="10124">
      <c r="A10124" t="n">
        <v>50116813</v>
      </c>
      <c r="B10124" t="inlineStr">
        <is>
          <t>Brooklyn</t>
        </is>
      </c>
      <c r="C10124" t="inlineStr">
        <is>
          <t>11213</t>
        </is>
      </c>
      <c r="D10124" t="inlineStr">
        <is>
          <t>Jewish/Kosher</t>
        </is>
      </c>
      <c r="E10124" s="8" t="n">
        <v>46177</v>
      </c>
      <c r="F10124" t="inlineStr">
        <is>
          <t>Violations were cited in the following area(s).</t>
        </is>
      </c>
      <c r="G10124" t="inlineStr">
        <is>
          <t>10F</t>
        </is>
      </c>
      <c r="H10124" t="inlineStr">
        <is>
          <t>Non-food contact surface or equipment made of unacceptable material, not kept clean, or not properly sealed, raised, spaced or movable to allow accessibility for cleaning on all sides, above and underneath the unit.</t>
        </is>
      </c>
      <c r="I10124" t="inlineStr">
        <is>
          <t>Not Critical</t>
        </is>
      </c>
      <c r="J10124" t="n">
        <v>18</v>
      </c>
      <c r="L10124" s="9">
        <f>A10124&amp;"-"&amp;TEXT(E10124,"yyyymmdd")</f>
        <v/>
      </c>
    </row>
    <row r="10125">
      <c r="A10125" t="n">
        <v>50116911</v>
      </c>
      <c r="B10125" t="inlineStr">
        <is>
          <t>Manhattan</t>
        </is>
      </c>
      <c r="C10125" t="inlineStr">
        <is>
          <t>10019</t>
        </is>
      </c>
      <c r="D10125" t="inlineStr">
        <is>
          <t>Bakery Products/Desserts</t>
        </is>
      </c>
      <c r="E10125" s="8" t="n">
        <v>46177</v>
      </c>
      <c r="F10125" t="inlineStr">
        <is>
          <t>Violations were cited in the following area(s).</t>
        </is>
      </c>
      <c r="G10125" t="inlineStr">
        <is>
          <t>04L</t>
        </is>
      </c>
      <c r="H10125" t="inlineStr">
        <is>
          <t>Evidence of mice or live mice in establishment's food or non-food areas.</t>
        </is>
      </c>
      <c r="I10125" t="inlineStr">
        <is>
          <t>Critical</t>
        </is>
      </c>
      <c r="J10125" t="n">
        <v>13</v>
      </c>
      <c r="K10125" t="inlineStr">
        <is>
          <t>A</t>
        </is>
      </c>
      <c r="L10125" s="9">
        <f>A10125&amp;"-"&amp;TEXT(E10125,"yyyymmdd")</f>
        <v/>
      </c>
    </row>
    <row r="10126">
      <c r="A10126" t="n">
        <v>50116911</v>
      </c>
      <c r="B10126" t="inlineStr">
        <is>
          <t>Manhattan</t>
        </is>
      </c>
      <c r="C10126" t="inlineStr">
        <is>
          <t>10019</t>
        </is>
      </c>
      <c r="D10126" t="inlineStr">
        <is>
          <t>Bakery Products/Desserts</t>
        </is>
      </c>
      <c r="E10126" s="8" t="n">
        <v>46177</v>
      </c>
      <c r="F10126" t="inlineStr">
        <is>
          <t>Violations were cited in the following area(s).</t>
        </is>
      </c>
      <c r="G10126" t="inlineStr">
        <is>
          <t>08A</t>
        </is>
      </c>
      <c r="H10126" t="inlineStr">
        <is>
          <t>Establishment is not free of harborage or conditions conducive to rodents, insects or other pests.</t>
        </is>
      </c>
      <c r="I10126" t="inlineStr">
        <is>
          <t>Not Critical</t>
        </is>
      </c>
      <c r="J10126" t="n">
        <v>13</v>
      </c>
      <c r="K10126" t="inlineStr">
        <is>
          <t>A</t>
        </is>
      </c>
      <c r="L10126" s="9">
        <f>A10126&amp;"-"&amp;TEXT(E10126,"yyyymmdd")</f>
        <v/>
      </c>
    </row>
    <row r="10127">
      <c r="A10127" t="n">
        <v>50116911</v>
      </c>
      <c r="B10127" t="inlineStr">
        <is>
          <t>Manhattan</t>
        </is>
      </c>
      <c r="C10127" t="inlineStr">
        <is>
          <t>10019</t>
        </is>
      </c>
      <c r="D10127" t="inlineStr">
        <is>
          <t>Bakery Products/Desserts</t>
        </is>
      </c>
      <c r="E10127" s="8" t="n">
        <v>46177</v>
      </c>
      <c r="F10127" t="inlineStr">
        <is>
          <t>Violations were cited in the following area(s).</t>
        </is>
      </c>
      <c r="G10127" t="inlineStr">
        <is>
          <t>08C</t>
        </is>
      </c>
      <c r="H10127" t="inlineStr">
        <is>
          <t>Pesticide not properly labeled or used by unlicensed individual. Pesticide, other toxic chemical improperly used/stored. Unprotected, unlocked bait station used.</t>
        </is>
      </c>
      <c r="I10127" t="inlineStr">
        <is>
          <t>Not Critical</t>
        </is>
      </c>
      <c r="J10127" t="n">
        <v>13</v>
      </c>
      <c r="K10127" t="inlineStr">
        <is>
          <t>A</t>
        </is>
      </c>
      <c r="L10127" s="9">
        <f>A10127&amp;"-"&amp;TEXT(E10127,"yyyymmdd")</f>
        <v/>
      </c>
    </row>
    <row r="10128">
      <c r="A10128" t="n">
        <v>50116911</v>
      </c>
      <c r="B10128" t="inlineStr">
        <is>
          <t>Manhattan</t>
        </is>
      </c>
      <c r="C10128" t="inlineStr">
        <is>
          <t>10019</t>
        </is>
      </c>
      <c r="D10128" t="inlineStr">
        <is>
          <t>Bakery Products/Desserts</t>
        </is>
      </c>
      <c r="E10128" s="8" t="n">
        <v>46177</v>
      </c>
      <c r="F10128" t="inlineStr">
        <is>
          <t>Violations were cited in the following area(s).</t>
        </is>
      </c>
      <c r="G10128" t="inlineStr">
        <is>
          <t>10F</t>
        </is>
      </c>
      <c r="H10128" t="inlineStr">
        <is>
          <t>Non-food contact surface or equipment made of unacceptable material, not kept clean, or not properly sealed, raised, spaced or movable to allow accessibility for cleaning on all sides, above and underneath the unit.</t>
        </is>
      </c>
      <c r="I10128" t="inlineStr">
        <is>
          <t>Not Critical</t>
        </is>
      </c>
      <c r="J10128" t="n">
        <v>13</v>
      </c>
      <c r="K10128" t="inlineStr">
        <is>
          <t>A</t>
        </is>
      </c>
      <c r="L10128" s="9">
        <f>A10128&amp;"-"&amp;TEXT(E10128,"yyyymmdd")</f>
        <v/>
      </c>
    </row>
    <row r="10129">
      <c r="A10129" t="n">
        <v>50117856</v>
      </c>
      <c r="B10129" t="inlineStr">
        <is>
          <t>Queens</t>
        </is>
      </c>
      <c r="C10129" t="inlineStr">
        <is>
          <t>11101</t>
        </is>
      </c>
      <c r="D10129" t="inlineStr">
        <is>
          <t>Turkish</t>
        </is>
      </c>
      <c r="E10129" s="8" t="n">
        <v>46177</v>
      </c>
      <c r="F10129" t="inlineStr">
        <is>
          <t>Violations were cited in the following area(s).</t>
        </is>
      </c>
      <c r="G10129" t="inlineStr">
        <is>
          <t>02A</t>
        </is>
      </c>
      <c r="H10129" t="inlineStr">
        <is>
          <t>Time/Temperature Control for Safety (TCS) food not cooked to required minimum internal temperature.   • Poultry, poultry parts, ground and comminuted poultry, all stuffing containing poultry, meats, fish or ratites to or above 165 °F for 15 seconds with no interruption of the cooking process   • Ground meat, and food containing ground and comminuted meat, to or above 158 °F for 15 seconds with no interruption of the cooking process, except per individual customer request  • Pork, any food containing pork to or above 150 °F for 15 seconds  • Mechanically tenderized or injected meats to or above 155 °F.  • Whole meat roasts and beef steak to or above required temperature and time except per individual customer request  • Raw animal foods cooked in microwave to or above165 °F, covered, rotated or stirred   • All other foods to or above 140 °F for 15 seconds; shell eggs to or above 145 °F for 15 seconds except per individual customer request.</t>
        </is>
      </c>
      <c r="I10129" t="inlineStr">
        <is>
          <t>Critical</t>
        </is>
      </c>
      <c r="J10129" t="n">
        <v>22</v>
      </c>
      <c r="L10129" s="9">
        <f>A10129&amp;"-"&amp;TEXT(E10129,"yyyymmdd")</f>
        <v/>
      </c>
    </row>
    <row r="10130">
      <c r="A10130" t="n">
        <v>50117856</v>
      </c>
      <c r="B10130" t="inlineStr">
        <is>
          <t>Queens</t>
        </is>
      </c>
      <c r="C10130" t="inlineStr">
        <is>
          <t>11101</t>
        </is>
      </c>
      <c r="D10130" t="inlineStr">
        <is>
          <t>Turkish</t>
        </is>
      </c>
      <c r="E10130" s="8" t="n">
        <v>46177</v>
      </c>
      <c r="F10130" t="inlineStr">
        <is>
          <t>Violations were cited in the following area(s).</t>
        </is>
      </c>
      <c r="G10130" t="inlineStr">
        <is>
          <t>04N</t>
        </is>
      </c>
      <c r="H10130" t="inlineStr">
        <is>
          <t>Filth flies or food/refuse/sewage associated with (FRSA) flies or other nuisance pests in establishment’s food and/or non-food areas. FRSA flies include house flies, blow flies, bottle flies, flesh flies, drain flies, Phorid flies and fruit flies.</t>
        </is>
      </c>
      <c r="I10130" t="inlineStr">
        <is>
          <t>Critical</t>
        </is>
      </c>
      <c r="J10130" t="n">
        <v>22</v>
      </c>
      <c r="L10130" s="9">
        <f>A10130&amp;"-"&amp;TEXT(E10130,"yyyymmdd")</f>
        <v/>
      </c>
    </row>
    <row r="10131">
      <c r="A10131" t="n">
        <v>50117856</v>
      </c>
      <c r="B10131" t="inlineStr">
        <is>
          <t>Queens</t>
        </is>
      </c>
      <c r="C10131" t="inlineStr">
        <is>
          <t>11101</t>
        </is>
      </c>
      <c r="D10131" t="inlineStr">
        <is>
          <t>Turkish</t>
        </is>
      </c>
      <c r="E10131" s="8" t="n">
        <v>46177</v>
      </c>
      <c r="F10131" t="inlineStr">
        <is>
          <t>Violations were cited in the following area(s).</t>
        </is>
      </c>
      <c r="G10131" t="inlineStr">
        <is>
          <t>08A</t>
        </is>
      </c>
      <c r="H10131" t="inlineStr">
        <is>
          <t>Establishment is not free of harborage or conditions conducive to rodents, insects or other pests.</t>
        </is>
      </c>
      <c r="I10131" t="inlineStr">
        <is>
          <t>Not Critical</t>
        </is>
      </c>
      <c r="J10131" t="n">
        <v>22</v>
      </c>
      <c r="L10131" s="9">
        <f>A10131&amp;"-"&amp;TEXT(E10131,"yyyymmdd")</f>
        <v/>
      </c>
    </row>
    <row r="10132">
      <c r="A10132" t="n">
        <v>50119561</v>
      </c>
      <c r="B10132" t="inlineStr">
        <is>
          <t>Brooklyn</t>
        </is>
      </c>
      <c r="C10132" t="inlineStr">
        <is>
          <t>11220</t>
        </is>
      </c>
      <c r="D10132" t="inlineStr">
        <is>
          <t>American</t>
        </is>
      </c>
      <c r="E10132" s="8" t="n">
        <v>46177</v>
      </c>
      <c r="F10132" t="inlineStr">
        <is>
          <t>Violations were cited in the following area(s).</t>
        </is>
      </c>
      <c r="G10132" t="inlineStr">
        <is>
          <t>04L</t>
        </is>
      </c>
      <c r="H10132" t="inlineStr">
        <is>
          <t>Evidence of mice or live mice in establishment's food or non-food areas.</t>
        </is>
      </c>
      <c r="I10132" t="inlineStr">
        <is>
          <t>Critical</t>
        </is>
      </c>
      <c r="J10132" t="n">
        <v>12</v>
      </c>
      <c r="K10132" t="inlineStr">
        <is>
          <t>A</t>
        </is>
      </c>
      <c r="L10132" s="9">
        <f>A10132&amp;"-"&amp;TEXT(E10132,"yyyymmdd")</f>
        <v/>
      </c>
    </row>
    <row r="10133">
      <c r="A10133" t="n">
        <v>50119561</v>
      </c>
      <c r="B10133" t="inlineStr">
        <is>
          <t>Brooklyn</t>
        </is>
      </c>
      <c r="C10133" t="inlineStr">
        <is>
          <t>11220</t>
        </is>
      </c>
      <c r="D10133" t="inlineStr">
        <is>
          <t>American</t>
        </is>
      </c>
      <c r="E10133" s="8" t="n">
        <v>46177</v>
      </c>
      <c r="F10133" t="inlineStr">
        <is>
          <t>Violations were cited in the following area(s).</t>
        </is>
      </c>
      <c r="G10133" t="inlineStr">
        <is>
          <t>04N</t>
        </is>
      </c>
      <c r="H10133" t="inlineStr">
        <is>
          <t>Filth flies or food/refuse/sewage associated with (FRSA) flies or other nuisance pests in establishment’s food and/or non-food areas. FRSA flies include house flies, blow flies, bottle flies, flesh flies, drain flies, Phorid flies and fruit flies.</t>
        </is>
      </c>
      <c r="I10133" t="inlineStr">
        <is>
          <t>Critical</t>
        </is>
      </c>
      <c r="J10133" t="n">
        <v>12</v>
      </c>
      <c r="K10133" t="inlineStr">
        <is>
          <t>A</t>
        </is>
      </c>
      <c r="L10133" s="9">
        <f>A10133&amp;"-"&amp;TEXT(E10133,"yyyymmdd")</f>
        <v/>
      </c>
    </row>
    <row r="10134">
      <c r="A10134" t="n">
        <v>50119561</v>
      </c>
      <c r="B10134" t="inlineStr">
        <is>
          <t>Brooklyn</t>
        </is>
      </c>
      <c r="C10134" t="inlineStr">
        <is>
          <t>11220</t>
        </is>
      </c>
      <c r="D10134" t="inlineStr">
        <is>
          <t>American</t>
        </is>
      </c>
      <c r="E10134" s="8" t="n">
        <v>46177</v>
      </c>
      <c r="F10134" t="inlineStr">
        <is>
          <t>Violations were cited in the following area(s).</t>
        </is>
      </c>
      <c r="G10134" t="inlineStr">
        <is>
          <t>08A</t>
        </is>
      </c>
      <c r="H10134" t="inlineStr">
        <is>
          <t>Establishment is not free of harborage or conditions conducive to rodents, insects or other pests.</t>
        </is>
      </c>
      <c r="I10134" t="inlineStr">
        <is>
          <t>Not Critical</t>
        </is>
      </c>
      <c r="J10134" t="n">
        <v>12</v>
      </c>
      <c r="K10134" t="inlineStr">
        <is>
          <t>A</t>
        </is>
      </c>
      <c r="L10134" s="9">
        <f>A10134&amp;"-"&amp;TEXT(E10134,"yyyymmdd")</f>
        <v/>
      </c>
    </row>
    <row r="10135">
      <c r="A10135" t="n">
        <v>50119561</v>
      </c>
      <c r="B10135" t="inlineStr">
        <is>
          <t>Brooklyn</t>
        </is>
      </c>
      <c r="C10135" t="inlineStr">
        <is>
          <t>11220</t>
        </is>
      </c>
      <c r="D10135" t="inlineStr">
        <is>
          <t>American</t>
        </is>
      </c>
      <c r="E10135" s="8" t="n">
        <v>46177</v>
      </c>
      <c r="F10135" t="inlineStr">
        <is>
          <t>Violations were cited in the following area(s).</t>
        </is>
      </c>
      <c r="G10135" t="inlineStr">
        <is>
          <t>28-06</t>
        </is>
      </c>
      <c r="H10135" t="inlineStr">
        <is>
          <t>Contract with a pest management professional not in place. Record of extermination activities not kept on premises.</t>
        </is>
      </c>
      <c r="I10135" t="inlineStr">
        <is>
          <t>Not Critical</t>
        </is>
      </c>
      <c r="J10135" t="n">
        <v>12</v>
      </c>
      <c r="K10135" t="inlineStr">
        <is>
          <t>A</t>
        </is>
      </c>
      <c r="L10135" s="9">
        <f>A10135&amp;"-"&amp;TEXT(E10135,"yyyymmdd")</f>
        <v/>
      </c>
    </row>
    <row r="10136">
      <c r="A10136" t="n">
        <v>50121676</v>
      </c>
      <c r="B10136" t="inlineStr">
        <is>
          <t>Brooklyn</t>
        </is>
      </c>
      <c r="C10136" t="inlineStr">
        <is>
          <t>11207</t>
        </is>
      </c>
      <c r="D10136" t="inlineStr">
        <is>
          <t>American</t>
        </is>
      </c>
      <c r="E10136" s="8" t="n">
        <v>46177</v>
      </c>
      <c r="F10136" t="inlineStr">
        <is>
          <t>Violations were cited in the following area(s).</t>
        </is>
      </c>
      <c r="G10136" t="inlineStr">
        <is>
          <t>04L</t>
        </is>
      </c>
      <c r="H10136" t="inlineStr">
        <is>
          <t>Evidence of mice or live mice in establishment's food or non-food areas.</t>
        </is>
      </c>
      <c r="I10136" t="inlineStr">
        <is>
          <t>Critical</t>
        </is>
      </c>
      <c r="J10136" t="n">
        <v>24</v>
      </c>
      <c r="L10136" s="9">
        <f>A10136&amp;"-"&amp;TEXT(E10136,"yyyymmdd")</f>
        <v/>
      </c>
    </row>
    <row r="10137">
      <c r="A10137" t="n">
        <v>50121676</v>
      </c>
      <c r="B10137" t="inlineStr">
        <is>
          <t>Brooklyn</t>
        </is>
      </c>
      <c r="C10137" t="inlineStr">
        <is>
          <t>11207</t>
        </is>
      </c>
      <c r="D10137" t="inlineStr">
        <is>
          <t>American</t>
        </is>
      </c>
      <c r="E10137" s="8" t="n">
        <v>46177</v>
      </c>
      <c r="F10137" t="inlineStr">
        <is>
          <t>Violations were cited in the following area(s).</t>
        </is>
      </c>
      <c r="G10137" t="inlineStr">
        <is>
          <t>05D</t>
        </is>
      </c>
      <c r="H1013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137" t="inlineStr">
        <is>
          <t>Critical</t>
        </is>
      </c>
      <c r="J10137" t="n">
        <v>24</v>
      </c>
      <c r="L10137" s="9">
        <f>A10137&amp;"-"&amp;TEXT(E10137,"yyyymmdd")</f>
        <v/>
      </c>
    </row>
    <row r="10138">
      <c r="A10138" t="n">
        <v>50121676</v>
      </c>
      <c r="B10138" t="inlineStr">
        <is>
          <t>Brooklyn</t>
        </is>
      </c>
      <c r="C10138" t="inlineStr">
        <is>
          <t>11207</t>
        </is>
      </c>
      <c r="D10138" t="inlineStr">
        <is>
          <t>American</t>
        </is>
      </c>
      <c r="E10138" s="8" t="n">
        <v>46177</v>
      </c>
      <c r="F10138" t="inlineStr">
        <is>
          <t>Violations were cited in the following area(s).</t>
        </is>
      </c>
      <c r="G10138" t="inlineStr">
        <is>
          <t>08A</t>
        </is>
      </c>
      <c r="H10138" t="inlineStr">
        <is>
          <t>Establishment is not free of harborage or conditions conducive to rodents, insects or other pests.</t>
        </is>
      </c>
      <c r="I10138" t="inlineStr">
        <is>
          <t>Not Critical</t>
        </is>
      </c>
      <c r="J10138" t="n">
        <v>24</v>
      </c>
      <c r="L10138" s="9">
        <f>A10138&amp;"-"&amp;TEXT(E10138,"yyyymmdd")</f>
        <v/>
      </c>
    </row>
    <row r="10139">
      <c r="A10139" t="n">
        <v>50121676</v>
      </c>
      <c r="B10139" t="inlineStr">
        <is>
          <t>Brooklyn</t>
        </is>
      </c>
      <c r="C10139" t="inlineStr">
        <is>
          <t>11207</t>
        </is>
      </c>
      <c r="D10139" t="inlineStr">
        <is>
          <t>American</t>
        </is>
      </c>
      <c r="E10139" s="8" t="n">
        <v>46177</v>
      </c>
      <c r="F10139" t="inlineStr">
        <is>
          <t>Violations were cited in the following area(s).</t>
        </is>
      </c>
      <c r="G10139" t="inlineStr">
        <is>
          <t>10F</t>
        </is>
      </c>
      <c r="H10139" t="inlineStr">
        <is>
          <t>Non-food contact surface or equipment made of unacceptable material, not kept clean, or not properly sealed, raised, spaced or movable to allow accessibility for cleaning on all sides, above and underneath the unit.</t>
        </is>
      </c>
      <c r="I10139" t="inlineStr">
        <is>
          <t>Not Critical</t>
        </is>
      </c>
      <c r="J10139" t="n">
        <v>24</v>
      </c>
      <c r="L10139" s="9">
        <f>A10139&amp;"-"&amp;TEXT(E10139,"yyyymmdd")</f>
        <v/>
      </c>
    </row>
    <row r="10140">
      <c r="A10140" t="n">
        <v>50122884</v>
      </c>
      <c r="B10140" t="inlineStr">
        <is>
          <t>Manhattan</t>
        </is>
      </c>
      <c r="C10140" t="inlineStr">
        <is>
          <t>10023</t>
        </is>
      </c>
      <c r="D10140" t="inlineStr">
        <is>
          <t>Coffee/Tea</t>
        </is>
      </c>
      <c r="E10140" s="8" t="n">
        <v>46177</v>
      </c>
      <c r="F10140" t="inlineStr">
        <is>
          <t>Violations were cited in the following area(s).</t>
        </is>
      </c>
      <c r="G10140" t="inlineStr">
        <is>
          <t>04O</t>
        </is>
      </c>
      <c r="H10140" t="inlineStr">
        <is>
          <t>Live animal other than fish in tank or service animal present in facility’s food or non-food area.</t>
        </is>
      </c>
      <c r="I10140" t="inlineStr">
        <is>
          <t>Critical</t>
        </is>
      </c>
      <c r="J10140" t="n">
        <v>30</v>
      </c>
      <c r="L10140" s="9">
        <f>A10140&amp;"-"&amp;TEXT(E10140,"yyyymmdd")</f>
        <v/>
      </c>
    </row>
    <row r="10141">
      <c r="A10141" t="n">
        <v>50122884</v>
      </c>
      <c r="B10141" t="inlineStr">
        <is>
          <t>Manhattan</t>
        </is>
      </c>
      <c r="C10141" t="inlineStr">
        <is>
          <t>10023</t>
        </is>
      </c>
      <c r="D10141" t="inlineStr">
        <is>
          <t>Coffee/Tea</t>
        </is>
      </c>
      <c r="E10141" s="8" t="n">
        <v>46177</v>
      </c>
      <c r="F10141" t="inlineStr">
        <is>
          <t>Violations were cited in the following area(s).</t>
        </is>
      </c>
      <c r="G10141" t="inlineStr">
        <is>
          <t>06C</t>
        </is>
      </c>
      <c r="H1014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141" t="inlineStr">
        <is>
          <t>Critical</t>
        </is>
      </c>
      <c r="J10141" t="n">
        <v>30</v>
      </c>
      <c r="L10141" s="9">
        <f>A10141&amp;"-"&amp;TEXT(E10141,"yyyymmdd")</f>
        <v/>
      </c>
    </row>
    <row r="10142">
      <c r="A10142" t="n">
        <v>50122884</v>
      </c>
      <c r="B10142" t="inlineStr">
        <is>
          <t>Manhattan</t>
        </is>
      </c>
      <c r="C10142" t="inlineStr">
        <is>
          <t>10023</t>
        </is>
      </c>
      <c r="D10142" t="inlineStr">
        <is>
          <t>Coffee/Tea</t>
        </is>
      </c>
      <c r="E10142" s="8" t="n">
        <v>46177</v>
      </c>
      <c r="F10142" t="inlineStr">
        <is>
          <t>Violations were cited in the following area(s).</t>
        </is>
      </c>
      <c r="G10142" t="inlineStr">
        <is>
          <t>06D</t>
        </is>
      </c>
      <c r="H10142" t="inlineStr">
        <is>
          <t>Food contact surface not properly washed, rinsed and sanitized after each use and following any activity when contamination may have occurred.</t>
        </is>
      </c>
      <c r="I10142" t="inlineStr">
        <is>
          <t>Critical</t>
        </is>
      </c>
      <c r="J10142" t="n">
        <v>30</v>
      </c>
      <c r="L10142" s="9">
        <f>A10142&amp;"-"&amp;TEXT(E10142,"yyyymmdd")</f>
        <v/>
      </c>
    </row>
    <row r="10143">
      <c r="A10143" t="n">
        <v>50122884</v>
      </c>
      <c r="B10143" t="inlineStr">
        <is>
          <t>Manhattan</t>
        </is>
      </c>
      <c r="C10143" t="inlineStr">
        <is>
          <t>10023</t>
        </is>
      </c>
      <c r="D10143" t="inlineStr">
        <is>
          <t>Coffee/Tea</t>
        </is>
      </c>
      <c r="E10143" s="8" t="n">
        <v>46177</v>
      </c>
      <c r="F10143" t="inlineStr">
        <is>
          <t>Violations were cited in the following area(s).</t>
        </is>
      </c>
      <c r="G10143" t="inlineStr">
        <is>
          <t>08C</t>
        </is>
      </c>
      <c r="H10143" t="inlineStr">
        <is>
          <t>Pesticide not properly labeled or used by unlicensed individual. Pesticide, other toxic chemical improperly used/stored. Unprotected, unlocked bait station used.</t>
        </is>
      </c>
      <c r="I10143" t="inlineStr">
        <is>
          <t>Not Critical</t>
        </is>
      </c>
      <c r="J10143" t="n">
        <v>30</v>
      </c>
      <c r="L10143" s="9">
        <f>A10143&amp;"-"&amp;TEXT(E10143,"yyyymmdd")</f>
        <v/>
      </c>
    </row>
    <row r="10144">
      <c r="A10144" t="n">
        <v>50122884</v>
      </c>
      <c r="B10144" t="inlineStr">
        <is>
          <t>Manhattan</t>
        </is>
      </c>
      <c r="C10144" t="inlineStr">
        <is>
          <t>10023</t>
        </is>
      </c>
      <c r="D10144" t="inlineStr">
        <is>
          <t>Coffee/Tea</t>
        </is>
      </c>
      <c r="E10144" s="8" t="n">
        <v>46177</v>
      </c>
      <c r="F10144" t="inlineStr">
        <is>
          <t>Violations were cited in the following area(s).</t>
        </is>
      </c>
      <c r="G10144" t="inlineStr">
        <is>
          <t>10F</t>
        </is>
      </c>
      <c r="H10144" t="inlineStr">
        <is>
          <t>Non-food contact surface or equipment made of unacceptable material, not kept clean, or not properly sealed, raised, spaced or movable to allow accessibility for cleaning on all sides, above and underneath the unit.</t>
        </is>
      </c>
      <c r="I10144" t="inlineStr">
        <is>
          <t>Not Critical</t>
        </is>
      </c>
      <c r="J10144" t="n">
        <v>30</v>
      </c>
      <c r="L10144" s="9">
        <f>A10144&amp;"-"&amp;TEXT(E10144,"yyyymmdd")</f>
        <v/>
      </c>
    </row>
    <row r="10145">
      <c r="A10145" t="n">
        <v>50122884</v>
      </c>
      <c r="B10145" t="inlineStr">
        <is>
          <t>Manhattan</t>
        </is>
      </c>
      <c r="C10145" t="inlineStr">
        <is>
          <t>10023</t>
        </is>
      </c>
      <c r="D10145" t="inlineStr">
        <is>
          <t>Coffee/Tea</t>
        </is>
      </c>
      <c r="E10145" s="8" t="n">
        <v>46177</v>
      </c>
      <c r="F10145" t="inlineStr">
        <is>
          <t>Violations were cited in the following area(s).</t>
        </is>
      </c>
      <c r="G10145" t="inlineStr">
        <is>
          <t>10G</t>
        </is>
      </c>
      <c r="H10145" t="inlineStr">
        <is>
          <t>Dishwashing and ware washing: Cleaning and sanitizing of tableware, including dishes, utensils, and equipment deficient.</t>
        </is>
      </c>
      <c r="I10145" t="inlineStr">
        <is>
          <t>Not Critical</t>
        </is>
      </c>
      <c r="J10145" t="n">
        <v>30</v>
      </c>
      <c r="L10145" s="9">
        <f>A10145&amp;"-"&amp;TEXT(E10145,"yyyymmdd")</f>
        <v/>
      </c>
    </row>
    <row r="10146">
      <c r="A10146" t="n">
        <v>50122884</v>
      </c>
      <c r="B10146" t="inlineStr">
        <is>
          <t>Manhattan</t>
        </is>
      </c>
      <c r="C10146" t="inlineStr">
        <is>
          <t>10023</t>
        </is>
      </c>
      <c r="D10146" t="inlineStr">
        <is>
          <t>Coffee/Tea</t>
        </is>
      </c>
      <c r="E10146" s="8" t="n">
        <v>46177</v>
      </c>
      <c r="F10146" t="inlineStr">
        <is>
          <t>Violations were cited in the following area(s).</t>
        </is>
      </c>
      <c r="G10146" t="inlineStr">
        <is>
          <t>10H</t>
        </is>
      </c>
      <c r="H10146" t="inlineStr">
        <is>
          <t>Single service article not provided. Single service article reused or not protected from contamination when transported, stored, dispensed. Drinking straws not completely enclosed in wrapper or dispensed from a sanitary device.</t>
        </is>
      </c>
      <c r="I10146" t="inlineStr">
        <is>
          <t>Not Critical</t>
        </is>
      </c>
      <c r="J10146" t="n">
        <v>30</v>
      </c>
      <c r="L10146" s="9">
        <f>A10146&amp;"-"&amp;TEXT(E10146,"yyyymmdd")</f>
        <v/>
      </c>
    </row>
    <row r="10147">
      <c r="A10147" t="n">
        <v>50125735</v>
      </c>
      <c r="B10147" t="inlineStr">
        <is>
          <t>Brooklyn</t>
        </is>
      </c>
      <c r="C10147" t="inlineStr">
        <is>
          <t>11226</t>
        </is>
      </c>
      <c r="D10147" t="inlineStr">
        <is>
          <t>Caribbean</t>
        </is>
      </c>
      <c r="E10147" s="8" t="n">
        <v>46177</v>
      </c>
      <c r="F10147" t="inlineStr">
        <is>
          <t>Violations were cited in the following area(s).</t>
        </is>
      </c>
      <c r="G10147" t="inlineStr">
        <is>
          <t>04J</t>
        </is>
      </c>
      <c r="H10147" t="inlineStr">
        <is>
          <t>Properly scaled and calibrated thermometer or thermocouple not provided or not readily accessible in food preparation and hot/cold holding areas to measure temperatures of TCS foods during cooking, cooling, reheating, and holding.</t>
        </is>
      </c>
      <c r="I10147" t="inlineStr">
        <is>
          <t>Critical</t>
        </is>
      </c>
      <c r="J10147" t="n">
        <v>7</v>
      </c>
      <c r="K10147" t="inlineStr">
        <is>
          <t>A</t>
        </is>
      </c>
      <c r="L10147" s="9">
        <f>A10147&amp;"-"&amp;TEXT(E10147,"yyyymmdd")</f>
        <v/>
      </c>
    </row>
    <row r="10148">
      <c r="A10148" t="n">
        <v>50125735</v>
      </c>
      <c r="B10148" t="inlineStr">
        <is>
          <t>Brooklyn</t>
        </is>
      </c>
      <c r="C10148" t="inlineStr">
        <is>
          <t>11226</t>
        </is>
      </c>
      <c r="D10148" t="inlineStr">
        <is>
          <t>Caribbean</t>
        </is>
      </c>
      <c r="E10148" s="8" t="n">
        <v>46177</v>
      </c>
      <c r="F10148" t="inlineStr">
        <is>
          <t>Violations were cited in the following area(s).</t>
        </is>
      </c>
      <c r="G10148" t="inlineStr">
        <is>
          <t>10F</t>
        </is>
      </c>
      <c r="H10148" t="inlineStr">
        <is>
          <t>Non-food contact surface or equipment made of unacceptable material, not kept clean, or not properly sealed, raised, spaced or movable to allow accessibility for cleaning on all sides, above and underneath the unit.</t>
        </is>
      </c>
      <c r="I10148" t="inlineStr">
        <is>
          <t>Not Critical</t>
        </is>
      </c>
      <c r="J10148" t="n">
        <v>7</v>
      </c>
      <c r="K10148" t="inlineStr">
        <is>
          <t>A</t>
        </is>
      </c>
      <c r="L10148" s="9">
        <f>A10148&amp;"-"&amp;TEXT(E10148,"yyyymmdd")</f>
        <v/>
      </c>
    </row>
    <row r="10149">
      <c r="A10149" t="n">
        <v>50129154</v>
      </c>
      <c r="B10149" t="inlineStr">
        <is>
          <t>Bronx</t>
        </is>
      </c>
      <c r="C10149" t="inlineStr">
        <is>
          <t>10462</t>
        </is>
      </c>
      <c r="D10149" t="inlineStr">
        <is>
          <t>Bakery Products/Desserts</t>
        </is>
      </c>
      <c r="E10149" s="8" t="n">
        <v>46177</v>
      </c>
      <c r="F10149" t="inlineStr">
        <is>
          <t>Violations were cited in the following area(s).</t>
        </is>
      </c>
      <c r="G10149" t="inlineStr">
        <is>
          <t>06D</t>
        </is>
      </c>
      <c r="H10149" t="inlineStr">
        <is>
          <t>Food contact surface not properly washed, rinsed and sanitized after each use and following any activity when contamination may have occurred.</t>
        </is>
      </c>
      <c r="I10149" t="inlineStr">
        <is>
          <t>Critical</t>
        </is>
      </c>
      <c r="J10149" t="n">
        <v>9</v>
      </c>
      <c r="K10149" t="inlineStr">
        <is>
          <t>A</t>
        </is>
      </c>
      <c r="L10149" s="9">
        <f>A10149&amp;"-"&amp;TEXT(E10149,"yyyymmdd")</f>
        <v/>
      </c>
    </row>
    <row r="10150">
      <c r="A10150" t="n">
        <v>50129154</v>
      </c>
      <c r="B10150" t="inlineStr">
        <is>
          <t>Bronx</t>
        </is>
      </c>
      <c r="C10150" t="inlineStr">
        <is>
          <t>10462</t>
        </is>
      </c>
      <c r="D10150" t="inlineStr">
        <is>
          <t>Bakery Products/Desserts</t>
        </is>
      </c>
      <c r="E10150" s="8" t="n">
        <v>46177</v>
      </c>
      <c r="F10150" t="inlineStr">
        <is>
          <t>Violations were cited in the following area(s).</t>
        </is>
      </c>
      <c r="G10150" t="inlineStr">
        <is>
          <t>10F</t>
        </is>
      </c>
      <c r="H10150" t="inlineStr">
        <is>
          <t>Non-food contact surface or equipment made of unacceptable material, not kept clean, or not properly sealed, raised, spaced or movable to allow accessibility for cleaning on all sides, above and underneath the unit.</t>
        </is>
      </c>
      <c r="I10150" t="inlineStr">
        <is>
          <t>Not Critical</t>
        </is>
      </c>
      <c r="J10150" t="n">
        <v>9</v>
      </c>
      <c r="K10150" t="inlineStr">
        <is>
          <t>A</t>
        </is>
      </c>
      <c r="L10150" s="9">
        <f>A10150&amp;"-"&amp;TEXT(E10150,"yyyymmdd")</f>
        <v/>
      </c>
    </row>
    <row r="10151">
      <c r="A10151" t="n">
        <v>50129196</v>
      </c>
      <c r="B10151" t="inlineStr">
        <is>
          <t>Queens</t>
        </is>
      </c>
      <c r="C10151" t="inlineStr">
        <is>
          <t>11377</t>
        </is>
      </c>
      <c r="D10151" t="inlineStr">
        <is>
          <t>Chinese</t>
        </is>
      </c>
      <c r="E10151" s="8" t="n">
        <v>46177</v>
      </c>
      <c r="F10151" t="inlineStr">
        <is>
          <t>Violations were cited in the following area(s).</t>
        </is>
      </c>
      <c r="G10151" t="inlineStr">
        <is>
          <t>02B</t>
        </is>
      </c>
      <c r="H10151" t="inlineStr">
        <is>
          <t>Hot TCS food item not held at or above 140 °F.</t>
        </is>
      </c>
      <c r="I10151" t="inlineStr">
        <is>
          <t>Critical</t>
        </is>
      </c>
      <c r="J10151" t="n">
        <v>30</v>
      </c>
      <c r="L10151" s="9">
        <f>A10151&amp;"-"&amp;TEXT(E10151,"yyyymmdd")</f>
        <v/>
      </c>
    </row>
    <row r="10152">
      <c r="A10152" t="n">
        <v>50129196</v>
      </c>
      <c r="B10152" t="inlineStr">
        <is>
          <t>Queens</t>
        </is>
      </c>
      <c r="C10152" t="inlineStr">
        <is>
          <t>11377</t>
        </is>
      </c>
      <c r="D10152" t="inlineStr">
        <is>
          <t>Chinese</t>
        </is>
      </c>
      <c r="E10152" s="8" t="n">
        <v>46177</v>
      </c>
      <c r="F10152" t="inlineStr">
        <is>
          <t>Violations were cited in the following area(s).</t>
        </is>
      </c>
      <c r="G10152" t="inlineStr">
        <is>
          <t>04N</t>
        </is>
      </c>
      <c r="H10152" t="inlineStr">
        <is>
          <t>Filth flies or food/refuse/sewage associated with (FRSA) flies or other nuisance pests in establishment’s food and/or non-food areas. FRSA flies include house flies, blow flies, bottle flies, flesh flies, drain flies, Phorid flies and fruit flies.</t>
        </is>
      </c>
      <c r="I10152" t="inlineStr">
        <is>
          <t>Critical</t>
        </is>
      </c>
      <c r="J10152" t="n">
        <v>30</v>
      </c>
      <c r="L10152" s="9">
        <f>A10152&amp;"-"&amp;TEXT(E10152,"yyyymmdd")</f>
        <v/>
      </c>
    </row>
    <row r="10153">
      <c r="A10153" t="n">
        <v>50129196</v>
      </c>
      <c r="B10153" t="inlineStr">
        <is>
          <t>Queens</t>
        </is>
      </c>
      <c r="C10153" t="inlineStr">
        <is>
          <t>11377</t>
        </is>
      </c>
      <c r="D10153" t="inlineStr">
        <is>
          <t>Chinese</t>
        </is>
      </c>
      <c r="E10153" s="8" t="n">
        <v>46177</v>
      </c>
      <c r="F10153" t="inlineStr">
        <is>
          <t>Violations were cited in the following area(s).</t>
        </is>
      </c>
      <c r="G10153" t="inlineStr">
        <is>
          <t>06D</t>
        </is>
      </c>
      <c r="H10153" t="inlineStr">
        <is>
          <t>Food contact surface not properly washed, rinsed and sanitized after each use and following any activity when contamination may have occurred.</t>
        </is>
      </c>
      <c r="I10153" t="inlineStr">
        <is>
          <t>Critical</t>
        </is>
      </c>
      <c r="J10153" t="n">
        <v>30</v>
      </c>
      <c r="L10153" s="9">
        <f>A10153&amp;"-"&amp;TEXT(E10153,"yyyymmdd")</f>
        <v/>
      </c>
    </row>
    <row r="10154">
      <c r="A10154" t="n">
        <v>50129196</v>
      </c>
      <c r="B10154" t="inlineStr">
        <is>
          <t>Queens</t>
        </is>
      </c>
      <c r="C10154" t="inlineStr">
        <is>
          <t>11377</t>
        </is>
      </c>
      <c r="D10154" t="inlineStr">
        <is>
          <t>Chinese</t>
        </is>
      </c>
      <c r="E10154" s="8" t="n">
        <v>46177</v>
      </c>
      <c r="F10154" t="inlineStr">
        <is>
          <t>Violations were cited in the following area(s).</t>
        </is>
      </c>
      <c r="G10154" t="inlineStr">
        <is>
          <t>08A</t>
        </is>
      </c>
      <c r="H10154" t="inlineStr">
        <is>
          <t>Establishment is not free of harborage or conditions conducive to rodents, insects or other pests.</t>
        </is>
      </c>
      <c r="I10154" t="inlineStr">
        <is>
          <t>Not Critical</t>
        </is>
      </c>
      <c r="J10154" t="n">
        <v>30</v>
      </c>
      <c r="L10154" s="9">
        <f>A10154&amp;"-"&amp;TEXT(E10154,"yyyymmdd")</f>
        <v/>
      </c>
    </row>
    <row r="10155">
      <c r="A10155" t="n">
        <v>50129196</v>
      </c>
      <c r="B10155" t="inlineStr">
        <is>
          <t>Queens</t>
        </is>
      </c>
      <c r="C10155" t="inlineStr">
        <is>
          <t>11377</t>
        </is>
      </c>
      <c r="D10155" t="inlineStr">
        <is>
          <t>Chinese</t>
        </is>
      </c>
      <c r="E10155" s="8" t="n">
        <v>46177</v>
      </c>
      <c r="F10155" t="inlineStr">
        <is>
          <t>Violations were cited in the following area(s).</t>
        </is>
      </c>
      <c r="G10155" t="inlineStr">
        <is>
          <t>09B</t>
        </is>
      </c>
      <c r="H10155" t="inlineStr">
        <is>
          <t>Thawing procedure improper.</t>
        </is>
      </c>
      <c r="I10155" t="inlineStr">
        <is>
          <t>Not Critical</t>
        </is>
      </c>
      <c r="J10155" t="n">
        <v>30</v>
      </c>
      <c r="L10155" s="9">
        <f>A10155&amp;"-"&amp;TEXT(E10155,"yyyymmdd")</f>
        <v/>
      </c>
    </row>
    <row r="10156">
      <c r="A10156" t="n">
        <v>50129196</v>
      </c>
      <c r="B10156" t="inlineStr">
        <is>
          <t>Queens</t>
        </is>
      </c>
      <c r="C10156" t="inlineStr">
        <is>
          <t>11377</t>
        </is>
      </c>
      <c r="D10156" t="inlineStr">
        <is>
          <t>Chinese</t>
        </is>
      </c>
      <c r="E10156" s="8" t="n">
        <v>46177</v>
      </c>
      <c r="F10156" t="inlineStr">
        <is>
          <t>Violations were cited in the following area(s).</t>
        </is>
      </c>
      <c r="G10156" t="inlineStr">
        <is>
          <t>10F</t>
        </is>
      </c>
      <c r="H10156" t="inlineStr">
        <is>
          <t>Non-food contact surface or equipment made of unacceptable material, not kept clean, or not properly sealed, raised, spaced or movable to allow accessibility for cleaning on all sides, above and underneath the unit.</t>
        </is>
      </c>
      <c r="I10156" t="inlineStr">
        <is>
          <t>Not Critical</t>
        </is>
      </c>
      <c r="J10156" t="n">
        <v>30</v>
      </c>
      <c r="L10156" s="9">
        <f>A10156&amp;"-"&amp;TEXT(E10156,"yyyymmdd")</f>
        <v/>
      </c>
    </row>
    <row r="10157">
      <c r="A10157" t="n">
        <v>50129196</v>
      </c>
      <c r="B10157" t="inlineStr">
        <is>
          <t>Queens</t>
        </is>
      </c>
      <c r="C10157" t="inlineStr">
        <is>
          <t>11377</t>
        </is>
      </c>
      <c r="D10157" t="inlineStr">
        <is>
          <t>Chinese</t>
        </is>
      </c>
      <c r="E10157" s="8" t="n">
        <v>46177</v>
      </c>
      <c r="F10157" t="inlineStr">
        <is>
          <t>Violations were cited in the following area(s).</t>
        </is>
      </c>
      <c r="G10157" t="inlineStr">
        <is>
          <t>28-06</t>
        </is>
      </c>
      <c r="H10157" t="inlineStr">
        <is>
          <t>Contract with a pest management professional not in place. Record of extermination activities not kept on premises.</t>
        </is>
      </c>
      <c r="I10157" t="inlineStr">
        <is>
          <t>Not Critical</t>
        </is>
      </c>
      <c r="J10157" t="n">
        <v>30</v>
      </c>
      <c r="L10157" s="9">
        <f>A10157&amp;"-"&amp;TEXT(E10157,"yyyymmdd")</f>
        <v/>
      </c>
    </row>
    <row r="10158">
      <c r="A10158" t="n">
        <v>50130882</v>
      </c>
      <c r="B10158" t="inlineStr">
        <is>
          <t>Brooklyn</t>
        </is>
      </c>
      <c r="C10158" t="inlineStr">
        <is>
          <t>11217</t>
        </is>
      </c>
      <c r="D10158" t="inlineStr">
        <is>
          <t>Salads</t>
        </is>
      </c>
      <c r="E10158" s="8" t="n">
        <v>46177</v>
      </c>
      <c r="F10158" t="inlineStr">
        <is>
          <t>Violations were cited in the following area(s).</t>
        </is>
      </c>
      <c r="G10158" t="inlineStr">
        <is>
          <t>02G</t>
        </is>
      </c>
      <c r="H10158" t="inlineStr">
        <is>
          <t>Cold TCS food item held above 41 °F; smoked or processed fish held above 38 °F; intact raw eggs held above 45 °F; or reduced oxygen packaged (ROP) TCS foods held above required temperatures except during active necessary preparation.</t>
        </is>
      </c>
      <c r="I10158" t="inlineStr">
        <is>
          <t>Critical</t>
        </is>
      </c>
      <c r="J10158" t="n">
        <v>13</v>
      </c>
      <c r="K10158" t="inlineStr">
        <is>
          <t>A</t>
        </is>
      </c>
      <c r="L10158" s="9">
        <f>A10158&amp;"-"&amp;TEXT(E10158,"yyyymmdd")</f>
        <v/>
      </c>
    </row>
    <row r="10159">
      <c r="A10159" t="n">
        <v>50130882</v>
      </c>
      <c r="B10159" t="inlineStr">
        <is>
          <t>Brooklyn</t>
        </is>
      </c>
      <c r="C10159" t="inlineStr">
        <is>
          <t>11217</t>
        </is>
      </c>
      <c r="D10159" t="inlineStr">
        <is>
          <t>Salads</t>
        </is>
      </c>
      <c r="E10159" s="8" t="n">
        <v>46177</v>
      </c>
      <c r="F10159" t="inlineStr">
        <is>
          <t>Violations were cited in the following area(s).</t>
        </is>
      </c>
      <c r="G10159" t="inlineStr">
        <is>
          <t>06C</t>
        </is>
      </c>
      <c r="H1015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159" t="inlineStr">
        <is>
          <t>Critical</t>
        </is>
      </c>
      <c r="J10159" t="n">
        <v>13</v>
      </c>
      <c r="K10159" t="inlineStr">
        <is>
          <t>A</t>
        </is>
      </c>
      <c r="L10159" s="9">
        <f>A10159&amp;"-"&amp;TEXT(E10159,"yyyymmdd")</f>
        <v/>
      </c>
    </row>
    <row r="10160">
      <c r="A10160" t="n">
        <v>50132602</v>
      </c>
      <c r="B10160" t="inlineStr">
        <is>
          <t>Manhattan</t>
        </is>
      </c>
      <c r="C10160" t="inlineStr">
        <is>
          <t>10018</t>
        </is>
      </c>
      <c r="D10160" t="inlineStr">
        <is>
          <t>Other</t>
        </is>
      </c>
      <c r="E10160" s="8" t="n">
        <v>46177</v>
      </c>
      <c r="F10160" t="inlineStr">
        <is>
          <t>Violations were cited in the following area(s).</t>
        </is>
      </c>
      <c r="G10160" t="inlineStr">
        <is>
          <t>02G</t>
        </is>
      </c>
      <c r="H10160" t="inlineStr">
        <is>
          <t>Cold TCS food item held above 41 °F; smoked or processed fish held above 38 °F; intact raw eggs held above 45 °F; or reduced oxygen packaged (ROP) TCS foods held above required temperatures except during active necessary preparation.</t>
        </is>
      </c>
      <c r="I10160" t="inlineStr">
        <is>
          <t>Critical</t>
        </is>
      </c>
      <c r="J10160" t="n">
        <v>27</v>
      </c>
      <c r="L10160" s="9">
        <f>A10160&amp;"-"&amp;TEXT(E10160,"yyyymmdd")</f>
        <v/>
      </c>
    </row>
    <row r="10161">
      <c r="A10161" t="n">
        <v>50132602</v>
      </c>
      <c r="B10161" t="inlineStr">
        <is>
          <t>Manhattan</t>
        </is>
      </c>
      <c r="C10161" t="inlineStr">
        <is>
          <t>10018</t>
        </is>
      </c>
      <c r="D10161" t="inlineStr">
        <is>
          <t>Other</t>
        </is>
      </c>
      <c r="E10161" s="8" t="n">
        <v>46177</v>
      </c>
      <c r="F10161" t="inlineStr">
        <is>
          <t>Violations were cited in the following area(s).</t>
        </is>
      </c>
      <c r="G10161" t="inlineStr">
        <is>
          <t>06C</t>
        </is>
      </c>
      <c r="H1016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161" t="inlineStr">
        <is>
          <t>Critical</t>
        </is>
      </c>
      <c r="J10161" t="n">
        <v>27</v>
      </c>
      <c r="L10161" s="9">
        <f>A10161&amp;"-"&amp;TEXT(E10161,"yyyymmdd")</f>
        <v/>
      </c>
    </row>
    <row r="10162">
      <c r="A10162" t="n">
        <v>50132602</v>
      </c>
      <c r="B10162" t="inlineStr">
        <is>
          <t>Manhattan</t>
        </is>
      </c>
      <c r="C10162" t="inlineStr">
        <is>
          <t>10018</t>
        </is>
      </c>
      <c r="D10162" t="inlineStr">
        <is>
          <t>Other</t>
        </is>
      </c>
      <c r="E10162" s="8" t="n">
        <v>46177</v>
      </c>
      <c r="F10162" t="inlineStr">
        <is>
          <t>Violations were cited in the following area(s).</t>
        </is>
      </c>
      <c r="G10162" t="inlineStr">
        <is>
          <t>06D</t>
        </is>
      </c>
      <c r="H10162" t="inlineStr">
        <is>
          <t>Food contact surface not properly washed, rinsed and sanitized after each use and following any activity when contamination may have occurred.</t>
        </is>
      </c>
      <c r="I10162" t="inlineStr">
        <is>
          <t>Critical</t>
        </is>
      </c>
      <c r="J10162" t="n">
        <v>27</v>
      </c>
      <c r="L10162" s="9">
        <f>A10162&amp;"-"&amp;TEXT(E10162,"yyyymmdd")</f>
        <v/>
      </c>
    </row>
    <row r="10163">
      <c r="A10163" t="n">
        <v>50132602</v>
      </c>
      <c r="B10163" t="inlineStr">
        <is>
          <t>Manhattan</t>
        </is>
      </c>
      <c r="C10163" t="inlineStr">
        <is>
          <t>10018</t>
        </is>
      </c>
      <c r="D10163" t="inlineStr">
        <is>
          <t>Other</t>
        </is>
      </c>
      <c r="E10163" s="8" t="n">
        <v>46177</v>
      </c>
      <c r="F10163" t="inlineStr">
        <is>
          <t>Violations were cited in the following area(s).</t>
        </is>
      </c>
      <c r="G10163" t="inlineStr">
        <is>
          <t>06F</t>
        </is>
      </c>
      <c r="H10163" t="inlineStr">
        <is>
          <t>Wiping cloths not stored clean and dry, or in a sanitizing solution, between uses.</t>
        </is>
      </c>
      <c r="I10163" t="inlineStr">
        <is>
          <t>Critical</t>
        </is>
      </c>
      <c r="J10163" t="n">
        <v>27</v>
      </c>
      <c r="L10163" s="9">
        <f>A10163&amp;"-"&amp;TEXT(E10163,"yyyymmdd")</f>
        <v/>
      </c>
    </row>
    <row r="10164">
      <c r="A10164" t="n">
        <v>50132602</v>
      </c>
      <c r="B10164" t="inlineStr">
        <is>
          <t>Manhattan</t>
        </is>
      </c>
      <c r="C10164" t="inlineStr">
        <is>
          <t>10018</t>
        </is>
      </c>
      <c r="D10164" t="inlineStr">
        <is>
          <t>Other</t>
        </is>
      </c>
      <c r="E10164" s="8" t="n">
        <v>46177</v>
      </c>
      <c r="F10164" t="inlineStr">
        <is>
          <t>Violations were cited in the following area(s).</t>
        </is>
      </c>
      <c r="G10164" t="inlineStr">
        <is>
          <t>10F</t>
        </is>
      </c>
      <c r="H10164" t="inlineStr">
        <is>
          <t>Non-food contact surface or equipment made of unacceptable material, not kept clean, or not properly sealed, raised, spaced or movable to allow accessibility for cleaning on all sides, above and underneath the unit.</t>
        </is>
      </c>
      <c r="I10164" t="inlineStr">
        <is>
          <t>Not Critical</t>
        </is>
      </c>
      <c r="J10164" t="n">
        <v>27</v>
      </c>
      <c r="L10164" s="9">
        <f>A10164&amp;"-"&amp;TEXT(E10164,"yyyymmdd")</f>
        <v/>
      </c>
    </row>
    <row r="10165">
      <c r="A10165" t="n">
        <v>50133235</v>
      </c>
      <c r="B10165" t="inlineStr">
        <is>
          <t>Queens</t>
        </is>
      </c>
      <c r="C10165" t="inlineStr">
        <is>
          <t>11103</t>
        </is>
      </c>
      <c r="D10165" t="inlineStr">
        <is>
          <t>Chicken</t>
        </is>
      </c>
      <c r="E10165" s="8" t="n">
        <v>46177</v>
      </c>
      <c r="F10165" t="inlineStr">
        <is>
          <t>Violations were cited in the following area(s).</t>
        </is>
      </c>
      <c r="G10165" t="inlineStr">
        <is>
          <t>10B</t>
        </is>
      </c>
      <c r="H10165" t="inlineStr">
        <is>
          <t>Anti-siphonage or back-flow prevention device not provided where required; equipment or floor not properly drained; sewage disposal system in disrepair or not functioning properly. Condensation or liquid waste improperly disposed of.</t>
        </is>
      </c>
      <c r="I10165" t="inlineStr">
        <is>
          <t>Not Critical</t>
        </is>
      </c>
      <c r="J10165" t="n">
        <v>6</v>
      </c>
      <c r="K10165" t="inlineStr">
        <is>
          <t>A</t>
        </is>
      </c>
      <c r="L10165" s="9">
        <f>A10165&amp;"-"&amp;TEXT(E10165,"yyyymmdd")</f>
        <v/>
      </c>
    </row>
    <row r="10166">
      <c r="A10166" t="n">
        <v>50133235</v>
      </c>
      <c r="B10166" t="inlineStr">
        <is>
          <t>Queens</t>
        </is>
      </c>
      <c r="C10166" t="inlineStr">
        <is>
          <t>11103</t>
        </is>
      </c>
      <c r="D10166" t="inlineStr">
        <is>
          <t>Chicken</t>
        </is>
      </c>
      <c r="E10166" s="8" t="n">
        <v>46177</v>
      </c>
      <c r="F10166" t="inlineStr">
        <is>
          <t>Violations were cited in the following area(s).</t>
        </is>
      </c>
      <c r="G10166" t="inlineStr">
        <is>
          <t>10E</t>
        </is>
      </c>
      <c r="H10166" t="inlineStr">
        <is>
          <t>Accurate thermometer not provided or properly located in refrigerated, cold storage or hot holding equipment</t>
        </is>
      </c>
      <c r="I10166" t="inlineStr">
        <is>
          <t>Not Critical</t>
        </is>
      </c>
      <c r="J10166" t="n">
        <v>6</v>
      </c>
      <c r="K10166" t="inlineStr">
        <is>
          <t>A</t>
        </is>
      </c>
      <c r="L10166" s="9">
        <f>A10166&amp;"-"&amp;TEXT(E10166,"yyyymmdd")</f>
        <v/>
      </c>
    </row>
    <row r="10167">
      <c r="A10167" t="n">
        <v>50133235</v>
      </c>
      <c r="B10167" t="inlineStr">
        <is>
          <t>Queens</t>
        </is>
      </c>
      <c r="C10167" t="inlineStr">
        <is>
          <t>11103</t>
        </is>
      </c>
      <c r="D10167" t="inlineStr">
        <is>
          <t>Chicken</t>
        </is>
      </c>
      <c r="E10167" s="8" t="n">
        <v>46177</v>
      </c>
      <c r="F10167" t="inlineStr">
        <is>
          <t>Violations were cited in the following area(s).</t>
        </is>
      </c>
      <c r="G10167" t="inlineStr">
        <is>
          <t>10F</t>
        </is>
      </c>
      <c r="H10167" t="inlineStr">
        <is>
          <t>Non-food contact surface or equipment made of unacceptable material, not kept clean, or not properly sealed, raised, spaced or movable to allow accessibility for cleaning on all sides, above and underneath the unit.</t>
        </is>
      </c>
      <c r="I10167" t="inlineStr">
        <is>
          <t>Not Critical</t>
        </is>
      </c>
      <c r="J10167" t="n">
        <v>6</v>
      </c>
      <c r="K10167" t="inlineStr">
        <is>
          <t>A</t>
        </is>
      </c>
      <c r="L10167" s="9">
        <f>A10167&amp;"-"&amp;TEXT(E10167,"yyyymmdd")</f>
        <v/>
      </c>
    </row>
    <row r="10168">
      <c r="A10168" t="n">
        <v>50133242</v>
      </c>
      <c r="B10168" t="inlineStr">
        <is>
          <t>Manhattan</t>
        </is>
      </c>
      <c r="C10168" t="inlineStr">
        <is>
          <t>10018</t>
        </is>
      </c>
      <c r="D10168" t="inlineStr">
        <is>
          <t>Sandwiches</t>
        </is>
      </c>
      <c r="E10168" s="8" t="n">
        <v>46177</v>
      </c>
      <c r="F10168" t="inlineStr">
        <is>
          <t>Violations were cited in the following area(s).</t>
        </is>
      </c>
      <c r="G10168" t="inlineStr">
        <is>
          <t>04N</t>
        </is>
      </c>
      <c r="H10168" t="inlineStr">
        <is>
          <t>Filth flies or food/refuse/sewage associated with (FRSA) flies or other nuisance pests in establishment’s food and/or non-food areas. FRSA flies include house flies, blow flies, bottle flies, flesh flies, drain flies, Phorid flies and fruit flies.</t>
        </is>
      </c>
      <c r="I10168" t="inlineStr">
        <is>
          <t>Critical</t>
        </is>
      </c>
      <c r="J10168" t="n">
        <v>13</v>
      </c>
      <c r="K10168" t="inlineStr">
        <is>
          <t>A</t>
        </is>
      </c>
      <c r="L10168" s="9">
        <f>A10168&amp;"-"&amp;TEXT(E10168,"yyyymmdd")</f>
        <v/>
      </c>
    </row>
    <row r="10169">
      <c r="A10169" t="n">
        <v>50133242</v>
      </c>
      <c r="B10169" t="inlineStr">
        <is>
          <t>Manhattan</t>
        </is>
      </c>
      <c r="C10169" t="inlineStr">
        <is>
          <t>10018</t>
        </is>
      </c>
      <c r="D10169" t="inlineStr">
        <is>
          <t>Sandwiches</t>
        </is>
      </c>
      <c r="E10169" s="8" t="n">
        <v>46177</v>
      </c>
      <c r="F10169" t="inlineStr">
        <is>
          <t>Violations were cited in the following area(s).</t>
        </is>
      </c>
      <c r="G10169" t="inlineStr">
        <is>
          <t>08A</t>
        </is>
      </c>
      <c r="H10169" t="inlineStr">
        <is>
          <t>Establishment is not free of harborage or conditions conducive to rodents, insects or other pests.</t>
        </is>
      </c>
      <c r="I10169" t="inlineStr">
        <is>
          <t>Not Critical</t>
        </is>
      </c>
      <c r="J10169" t="n">
        <v>13</v>
      </c>
      <c r="K10169" t="inlineStr">
        <is>
          <t>A</t>
        </is>
      </c>
      <c r="L10169" s="9">
        <f>A10169&amp;"-"&amp;TEXT(E10169,"yyyymmdd")</f>
        <v/>
      </c>
    </row>
    <row r="10170">
      <c r="A10170" t="n">
        <v>50133242</v>
      </c>
      <c r="B10170" t="inlineStr">
        <is>
          <t>Manhattan</t>
        </is>
      </c>
      <c r="C10170" t="inlineStr">
        <is>
          <t>10018</t>
        </is>
      </c>
      <c r="D10170" t="inlineStr">
        <is>
          <t>Sandwiches</t>
        </is>
      </c>
      <c r="E10170" s="8" t="n">
        <v>46177</v>
      </c>
      <c r="F10170" t="inlineStr">
        <is>
          <t>Violations were cited in the following area(s).</t>
        </is>
      </c>
      <c r="G10170" t="inlineStr">
        <is>
          <t>10F</t>
        </is>
      </c>
      <c r="H10170" t="inlineStr">
        <is>
          <t>Non-food contact surface or equipment made of unacceptable material, not kept clean, or not properly sealed, raised, spaced or movable to allow accessibility for cleaning on all sides, above and underneath the unit.</t>
        </is>
      </c>
      <c r="I10170" t="inlineStr">
        <is>
          <t>Not Critical</t>
        </is>
      </c>
      <c r="J10170" t="n">
        <v>13</v>
      </c>
      <c r="K10170" t="inlineStr">
        <is>
          <t>A</t>
        </is>
      </c>
      <c r="L10170" s="9">
        <f>A10170&amp;"-"&amp;TEXT(E10170,"yyyymmdd")</f>
        <v/>
      </c>
    </row>
    <row r="10171">
      <c r="A10171" t="n">
        <v>50134493</v>
      </c>
      <c r="B10171" t="inlineStr">
        <is>
          <t>Brooklyn</t>
        </is>
      </c>
      <c r="C10171" t="inlineStr">
        <is>
          <t>11213</t>
        </is>
      </c>
      <c r="D10171" t="inlineStr">
        <is>
          <t>Tex-Mex</t>
        </is>
      </c>
      <c r="E10171" s="8" t="n">
        <v>46177</v>
      </c>
      <c r="F10171" t="inlineStr">
        <is>
          <t>Violations were cited in the following area(s).</t>
        </is>
      </c>
      <c r="G10171" t="inlineStr">
        <is>
          <t>02G</t>
        </is>
      </c>
      <c r="H10171" t="inlineStr">
        <is>
          <t>Cold TCS food item held above 41 °F; smoked or processed fish held above 38 °F; intact raw eggs held above 45 °F; or reduced oxygen packaged (ROP) TCS foods held above required temperatures except during active necessary preparation.</t>
        </is>
      </c>
      <c r="I10171" t="inlineStr">
        <is>
          <t>Critical</t>
        </is>
      </c>
      <c r="J10171" t="n">
        <v>13</v>
      </c>
      <c r="K10171" t="inlineStr">
        <is>
          <t>A</t>
        </is>
      </c>
      <c r="L10171" s="9">
        <f>A10171&amp;"-"&amp;TEXT(E10171,"yyyymmdd")</f>
        <v/>
      </c>
    </row>
    <row r="10172">
      <c r="A10172" t="n">
        <v>50134493</v>
      </c>
      <c r="B10172" t="inlineStr">
        <is>
          <t>Brooklyn</t>
        </is>
      </c>
      <c r="C10172" t="inlineStr">
        <is>
          <t>11213</t>
        </is>
      </c>
      <c r="D10172" t="inlineStr">
        <is>
          <t>Tex-Mex</t>
        </is>
      </c>
      <c r="E10172" s="8" t="n">
        <v>46177</v>
      </c>
      <c r="F10172" t="inlineStr">
        <is>
          <t>Violations were cited in the following area(s).</t>
        </is>
      </c>
      <c r="G10172" t="inlineStr">
        <is>
          <t>10B</t>
        </is>
      </c>
      <c r="H10172" t="inlineStr">
        <is>
          <t>Anti-siphonage or back-flow prevention device not provided where required; equipment or floor not properly drained; sewage disposal system in disrepair or not functioning properly. Condensation or liquid waste improperly disposed of.</t>
        </is>
      </c>
      <c r="I10172" t="inlineStr">
        <is>
          <t>Not Critical</t>
        </is>
      </c>
      <c r="J10172" t="n">
        <v>13</v>
      </c>
      <c r="K10172" t="inlineStr">
        <is>
          <t>A</t>
        </is>
      </c>
      <c r="L10172" s="9">
        <f>A10172&amp;"-"&amp;TEXT(E10172,"yyyymmdd")</f>
        <v/>
      </c>
    </row>
    <row r="10173">
      <c r="A10173" t="n">
        <v>50134493</v>
      </c>
      <c r="B10173" t="inlineStr">
        <is>
          <t>Brooklyn</t>
        </is>
      </c>
      <c r="C10173" t="inlineStr">
        <is>
          <t>11213</t>
        </is>
      </c>
      <c r="D10173" t="inlineStr">
        <is>
          <t>Tex-Mex</t>
        </is>
      </c>
      <c r="E10173" s="8" t="n">
        <v>46177</v>
      </c>
      <c r="F10173" t="inlineStr">
        <is>
          <t>Violations were cited in the following area(s).</t>
        </is>
      </c>
      <c r="G10173" t="inlineStr">
        <is>
          <t>10F</t>
        </is>
      </c>
      <c r="H10173" t="inlineStr">
        <is>
          <t>Non-food contact surface or equipment made of unacceptable material, not kept clean, or not properly sealed, raised, spaced or movable to allow accessibility for cleaning on all sides, above and underneath the unit.</t>
        </is>
      </c>
      <c r="I10173" t="inlineStr">
        <is>
          <t>Not Critical</t>
        </is>
      </c>
      <c r="J10173" t="n">
        <v>13</v>
      </c>
      <c r="K10173" t="inlineStr">
        <is>
          <t>A</t>
        </is>
      </c>
      <c r="L10173" s="9">
        <f>A10173&amp;"-"&amp;TEXT(E10173,"yyyymmdd")</f>
        <v/>
      </c>
    </row>
    <row r="10174">
      <c r="A10174" t="n">
        <v>50134984</v>
      </c>
      <c r="B10174" t="inlineStr">
        <is>
          <t>Brooklyn</t>
        </is>
      </c>
      <c r="C10174" t="inlineStr">
        <is>
          <t>11211</t>
        </is>
      </c>
      <c r="D10174" t="inlineStr">
        <is>
          <t>American</t>
        </is>
      </c>
      <c r="E10174" s="8" t="n">
        <v>46177</v>
      </c>
      <c r="F10174" t="inlineStr">
        <is>
          <t>Violations were cited in the following area(s).</t>
        </is>
      </c>
      <c r="G10174" t="inlineStr">
        <is>
          <t>05D</t>
        </is>
      </c>
      <c r="H1017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174" t="inlineStr">
        <is>
          <t>Critical</t>
        </is>
      </c>
      <c r="J10174" t="n">
        <v>10</v>
      </c>
      <c r="K10174" t="inlineStr">
        <is>
          <t>A</t>
        </is>
      </c>
      <c r="L10174" s="9">
        <f>A10174&amp;"-"&amp;TEXT(E10174,"yyyymmdd")</f>
        <v/>
      </c>
    </row>
    <row r="10175">
      <c r="A10175" t="n">
        <v>50136020</v>
      </c>
      <c r="B10175" t="inlineStr">
        <is>
          <t>Queens</t>
        </is>
      </c>
      <c r="C10175" t="inlineStr">
        <is>
          <t>11373</t>
        </is>
      </c>
      <c r="D10175" t="inlineStr">
        <is>
          <t>Mexican</t>
        </is>
      </c>
      <c r="E10175" s="8" t="n">
        <v>46177</v>
      </c>
      <c r="F10175" t="inlineStr">
        <is>
          <t>Violations were cited in the following area(s).</t>
        </is>
      </c>
      <c r="G10175" t="inlineStr">
        <is>
          <t>02G</t>
        </is>
      </c>
      <c r="H10175" t="inlineStr">
        <is>
          <t>Cold TCS food item held above 41 °F; smoked or processed fish held above 38 °F; intact raw eggs held above 45 °F; or reduced oxygen packaged (ROP) TCS foods held above required temperatures except during active necessary preparation.</t>
        </is>
      </c>
      <c r="I10175" t="inlineStr">
        <is>
          <t>Critical</t>
        </is>
      </c>
      <c r="J10175" t="n">
        <v>12</v>
      </c>
      <c r="K10175" t="inlineStr">
        <is>
          <t>A</t>
        </is>
      </c>
      <c r="L10175" s="9">
        <f>A10175&amp;"-"&amp;TEXT(E10175,"yyyymmdd")</f>
        <v/>
      </c>
    </row>
    <row r="10176">
      <c r="A10176" t="n">
        <v>50136020</v>
      </c>
      <c r="B10176" t="inlineStr">
        <is>
          <t>Queens</t>
        </is>
      </c>
      <c r="C10176" t="inlineStr">
        <is>
          <t>11373</t>
        </is>
      </c>
      <c r="D10176" t="inlineStr">
        <is>
          <t>Mexican</t>
        </is>
      </c>
      <c r="E10176" s="8" t="n">
        <v>46177</v>
      </c>
      <c r="F10176" t="inlineStr">
        <is>
          <t>Violations were cited in the following area(s).</t>
        </is>
      </c>
      <c r="G10176" t="inlineStr">
        <is>
          <t>10F</t>
        </is>
      </c>
      <c r="H10176" t="inlineStr">
        <is>
          <t>Non-food contact surface or equipment made of unacceptable material, not kept clean, or not properly sealed, raised, spaced or movable to allow accessibility for cleaning on all sides, above and underneath the unit.</t>
        </is>
      </c>
      <c r="I10176" t="inlineStr">
        <is>
          <t>Not Critical</t>
        </is>
      </c>
      <c r="J10176" t="n">
        <v>12</v>
      </c>
      <c r="K10176" t="inlineStr">
        <is>
          <t>A</t>
        </is>
      </c>
      <c r="L10176" s="9">
        <f>A10176&amp;"-"&amp;TEXT(E10176,"yyyymmdd")</f>
        <v/>
      </c>
    </row>
    <row r="10177">
      <c r="A10177" t="n">
        <v>50138013</v>
      </c>
      <c r="B10177" t="inlineStr">
        <is>
          <t>Manhattan</t>
        </is>
      </c>
      <c r="C10177" t="inlineStr">
        <is>
          <t>10022</t>
        </is>
      </c>
      <c r="D10177" t="inlineStr">
        <is>
          <t>Coffee/Tea</t>
        </is>
      </c>
      <c r="E10177" s="8" t="n">
        <v>46177</v>
      </c>
      <c r="F10177" t="inlineStr">
        <is>
          <t>Violations were cited in the following area(s).</t>
        </is>
      </c>
      <c r="G10177" t="inlineStr">
        <is>
          <t>06A</t>
        </is>
      </c>
      <c r="H10177" t="inlineStr">
        <is>
          <t>Personal cleanliness is inadequate. Outer garment soiled with possible contaminant. Effective hair restraint not worn where required. Jewelry worn on hands or arms. Fingernail polish worn or fingernails not kept clean and trimmed.</t>
        </is>
      </c>
      <c r="I10177" t="inlineStr">
        <is>
          <t>Critical</t>
        </is>
      </c>
      <c r="J10177" t="n">
        <v>12</v>
      </c>
      <c r="K10177" t="inlineStr">
        <is>
          <t>A</t>
        </is>
      </c>
      <c r="L10177" s="9">
        <f>A10177&amp;"-"&amp;TEXT(E10177,"yyyymmdd")</f>
        <v/>
      </c>
    </row>
    <row r="10178">
      <c r="A10178" t="n">
        <v>50138013</v>
      </c>
      <c r="B10178" t="inlineStr">
        <is>
          <t>Manhattan</t>
        </is>
      </c>
      <c r="C10178" t="inlineStr">
        <is>
          <t>10022</t>
        </is>
      </c>
      <c r="D10178" t="inlineStr">
        <is>
          <t>Coffee/Tea</t>
        </is>
      </c>
      <c r="E10178" s="8" t="n">
        <v>46177</v>
      </c>
      <c r="F10178" t="inlineStr">
        <is>
          <t>Violations were cited in the following area(s).</t>
        </is>
      </c>
      <c r="G10178" t="inlineStr">
        <is>
          <t>06B</t>
        </is>
      </c>
      <c r="H10178" t="inlineStr">
        <is>
          <t>Tobacco or electronic cigarette use, eating, or drinking from open container in food preparation, food storage or dishwashing area.</t>
        </is>
      </c>
      <c r="I10178" t="inlineStr">
        <is>
          <t>Critical</t>
        </is>
      </c>
      <c r="J10178" t="n">
        <v>12</v>
      </c>
      <c r="K10178" t="inlineStr">
        <is>
          <t>A</t>
        </is>
      </c>
      <c r="L10178" s="9">
        <f>A10178&amp;"-"&amp;TEXT(E10178,"yyyymmdd")</f>
        <v/>
      </c>
    </row>
    <row r="10179">
      <c r="A10179" t="n">
        <v>50138013</v>
      </c>
      <c r="B10179" t="inlineStr">
        <is>
          <t>Manhattan</t>
        </is>
      </c>
      <c r="C10179" t="inlineStr">
        <is>
          <t>10022</t>
        </is>
      </c>
      <c r="D10179" t="inlineStr">
        <is>
          <t>Coffee/Tea</t>
        </is>
      </c>
      <c r="E10179" s="8" t="n">
        <v>46177</v>
      </c>
      <c r="F10179" t="inlineStr">
        <is>
          <t>Violations were cited in the following area(s).</t>
        </is>
      </c>
      <c r="G10179" t="inlineStr">
        <is>
          <t>10B</t>
        </is>
      </c>
      <c r="H10179" t="inlineStr">
        <is>
          <t>Anti-siphonage or back-flow prevention device not provided where required; equipment or floor not properly drained; sewage disposal system in disrepair or not functioning properly. Condensation or liquid waste improperly disposed of.</t>
        </is>
      </c>
      <c r="I10179" t="inlineStr">
        <is>
          <t>Not Critical</t>
        </is>
      </c>
      <c r="J10179" t="n">
        <v>12</v>
      </c>
      <c r="K10179" t="inlineStr">
        <is>
          <t>A</t>
        </is>
      </c>
      <c r="L10179" s="9">
        <f>A10179&amp;"-"&amp;TEXT(E10179,"yyyymmdd")</f>
        <v/>
      </c>
    </row>
    <row r="10180">
      <c r="A10180" t="n">
        <v>50139939</v>
      </c>
      <c r="B10180" t="inlineStr">
        <is>
          <t>Queens</t>
        </is>
      </c>
      <c r="C10180" t="inlineStr">
        <is>
          <t>11367</t>
        </is>
      </c>
      <c r="D10180" t="inlineStr">
        <is>
          <t>Other</t>
        </is>
      </c>
      <c r="E10180" s="8" t="n">
        <v>46177</v>
      </c>
      <c r="F10180" t="inlineStr">
        <is>
          <t>Violations were cited in the following area(s).</t>
        </is>
      </c>
      <c r="G10180" t="inlineStr">
        <is>
          <t>06C</t>
        </is>
      </c>
      <c r="H1018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180" t="inlineStr">
        <is>
          <t>Critical</t>
        </is>
      </c>
      <c r="J10180" t="n">
        <v>11</v>
      </c>
      <c r="K10180" t="inlineStr">
        <is>
          <t>A</t>
        </is>
      </c>
      <c r="L10180" s="9">
        <f>A10180&amp;"-"&amp;TEXT(E10180,"yyyymmdd")</f>
        <v/>
      </c>
    </row>
    <row r="10181">
      <c r="A10181" t="n">
        <v>50139939</v>
      </c>
      <c r="B10181" t="inlineStr">
        <is>
          <t>Queens</t>
        </is>
      </c>
      <c r="C10181" t="inlineStr">
        <is>
          <t>11367</t>
        </is>
      </c>
      <c r="D10181" t="inlineStr">
        <is>
          <t>Other</t>
        </is>
      </c>
      <c r="E10181" s="8" t="n">
        <v>46177</v>
      </c>
      <c r="F10181" t="inlineStr">
        <is>
          <t>Violations were cited in the following area(s).</t>
        </is>
      </c>
      <c r="G10181" t="inlineStr">
        <is>
          <t>10E</t>
        </is>
      </c>
      <c r="H10181" t="inlineStr">
        <is>
          <t>Accurate thermometer not provided or properly located in refrigerated, cold storage or hot holding equipment</t>
        </is>
      </c>
      <c r="I10181" t="inlineStr">
        <is>
          <t>Not Critical</t>
        </is>
      </c>
      <c r="J10181" t="n">
        <v>11</v>
      </c>
      <c r="K10181" t="inlineStr">
        <is>
          <t>A</t>
        </is>
      </c>
      <c r="L10181" s="9">
        <f>A10181&amp;"-"&amp;TEXT(E10181,"yyyymmdd")</f>
        <v/>
      </c>
    </row>
    <row r="10182">
      <c r="A10182" t="n">
        <v>50139939</v>
      </c>
      <c r="B10182" t="inlineStr">
        <is>
          <t>Queens</t>
        </is>
      </c>
      <c r="C10182" t="inlineStr">
        <is>
          <t>11367</t>
        </is>
      </c>
      <c r="D10182" t="inlineStr">
        <is>
          <t>Other</t>
        </is>
      </c>
      <c r="E10182" s="8" t="n">
        <v>46177</v>
      </c>
      <c r="F10182" t="inlineStr">
        <is>
          <t>Violations were cited in the following area(s).</t>
        </is>
      </c>
      <c r="G10182" t="inlineStr">
        <is>
          <t>10F</t>
        </is>
      </c>
      <c r="H10182" t="inlineStr">
        <is>
          <t>Non-food contact surface or equipment made of unacceptable material, not kept clean, or not properly sealed, raised, spaced or movable to allow accessibility for cleaning on all sides, above and underneath the unit.</t>
        </is>
      </c>
      <c r="I10182" t="inlineStr">
        <is>
          <t>Not Critical</t>
        </is>
      </c>
      <c r="J10182" t="n">
        <v>11</v>
      </c>
      <c r="K10182" t="inlineStr">
        <is>
          <t>A</t>
        </is>
      </c>
      <c r="L10182" s="9">
        <f>A10182&amp;"-"&amp;TEXT(E10182,"yyyymmdd")</f>
        <v/>
      </c>
    </row>
    <row r="10183">
      <c r="A10183" t="n">
        <v>50143857</v>
      </c>
      <c r="B10183" t="inlineStr">
        <is>
          <t>Brooklyn</t>
        </is>
      </c>
      <c r="C10183" t="inlineStr">
        <is>
          <t>11229</t>
        </is>
      </c>
      <c r="D10183" t="inlineStr">
        <is>
          <t>Eastern European</t>
        </is>
      </c>
      <c r="E10183" s="8" t="n">
        <v>46177</v>
      </c>
      <c r="F10183" t="inlineStr">
        <is>
          <t>Violations were cited in the following area(s).</t>
        </is>
      </c>
      <c r="G10183" t="inlineStr">
        <is>
          <t>02B</t>
        </is>
      </c>
      <c r="H10183" t="inlineStr">
        <is>
          <t>Hot TCS food item not held at or above 140 °F.</t>
        </is>
      </c>
      <c r="I10183" t="inlineStr">
        <is>
          <t>Critical</t>
        </is>
      </c>
      <c r="J10183" t="n">
        <v>7</v>
      </c>
      <c r="K10183" t="inlineStr">
        <is>
          <t>A</t>
        </is>
      </c>
      <c r="L10183" s="9">
        <f>A10183&amp;"-"&amp;TEXT(E10183,"yyyymmdd")</f>
        <v/>
      </c>
    </row>
    <row r="10184">
      <c r="A10184" t="n">
        <v>50147094</v>
      </c>
      <c r="B10184" t="inlineStr">
        <is>
          <t>Brooklyn</t>
        </is>
      </c>
      <c r="C10184" t="inlineStr">
        <is>
          <t>11232</t>
        </is>
      </c>
      <c r="D10184" t="inlineStr">
        <is>
          <t>New American</t>
        </is>
      </c>
      <c r="E10184" s="8" t="n">
        <v>46177</v>
      </c>
      <c r="F10184" t="inlineStr">
        <is>
          <t>Violations were cited in the following area(s).</t>
        </is>
      </c>
      <c r="G10184" t="inlineStr">
        <is>
          <t>06D</t>
        </is>
      </c>
      <c r="H10184" t="inlineStr">
        <is>
          <t>Food contact surface not properly washed, rinsed and sanitized after each use and following any activity when contamination may have occurred.</t>
        </is>
      </c>
      <c r="I10184" t="inlineStr">
        <is>
          <t>Critical</t>
        </is>
      </c>
      <c r="J10184" t="n">
        <v>10</v>
      </c>
      <c r="K10184" t="inlineStr">
        <is>
          <t>A</t>
        </is>
      </c>
      <c r="L10184" s="9">
        <f>A10184&amp;"-"&amp;TEXT(E10184,"yyyymmdd")</f>
        <v/>
      </c>
    </row>
    <row r="10185">
      <c r="A10185" t="n">
        <v>50147094</v>
      </c>
      <c r="B10185" t="inlineStr">
        <is>
          <t>Brooklyn</t>
        </is>
      </c>
      <c r="C10185" t="inlineStr">
        <is>
          <t>11232</t>
        </is>
      </c>
      <c r="D10185" t="inlineStr">
        <is>
          <t>New American</t>
        </is>
      </c>
      <c r="E10185" s="8" t="n">
        <v>46177</v>
      </c>
      <c r="F10185" t="inlineStr">
        <is>
          <t>Violations were cited in the following area(s).</t>
        </is>
      </c>
      <c r="G10185" t="inlineStr">
        <is>
          <t>10G</t>
        </is>
      </c>
      <c r="H10185" t="inlineStr">
        <is>
          <t>Dishwashing and ware washing: Cleaning and sanitizing of tableware, including dishes, utensils, and equipment deficient.</t>
        </is>
      </c>
      <c r="I10185" t="inlineStr">
        <is>
          <t>Not Critical</t>
        </is>
      </c>
      <c r="J10185" t="n">
        <v>10</v>
      </c>
      <c r="K10185" t="inlineStr">
        <is>
          <t>A</t>
        </is>
      </c>
      <c r="L10185" s="9">
        <f>A10185&amp;"-"&amp;TEXT(E10185,"yyyymmdd")</f>
        <v/>
      </c>
    </row>
    <row r="10186">
      <c r="A10186" t="n">
        <v>50147427</v>
      </c>
      <c r="B10186" t="inlineStr">
        <is>
          <t>Brooklyn</t>
        </is>
      </c>
      <c r="C10186" t="inlineStr">
        <is>
          <t>11223</t>
        </is>
      </c>
      <c r="D10186" t="inlineStr">
        <is>
          <t>Hamburgers</t>
        </is>
      </c>
      <c r="E10186" s="8" t="n">
        <v>46177</v>
      </c>
      <c r="F10186" t="inlineStr">
        <is>
          <t>Violations were cited in the following area(s).</t>
        </is>
      </c>
      <c r="G10186" t="inlineStr">
        <is>
          <t>10F</t>
        </is>
      </c>
      <c r="H10186" t="inlineStr">
        <is>
          <t>Non-food contact surface or equipment made of unacceptable material, not kept clean, or not properly sealed, raised, spaced or movable to allow accessibility for cleaning on all sides, above and underneath the unit.</t>
        </is>
      </c>
      <c r="I10186" t="inlineStr">
        <is>
          <t>Not Critical</t>
        </is>
      </c>
      <c r="J10186" t="n">
        <v>2</v>
      </c>
      <c r="K10186" t="inlineStr">
        <is>
          <t>A</t>
        </is>
      </c>
      <c r="L10186" s="9">
        <f>A10186&amp;"-"&amp;TEXT(E10186,"yyyymmdd")</f>
        <v/>
      </c>
    </row>
    <row r="10187">
      <c r="A10187" t="n">
        <v>50147951</v>
      </c>
      <c r="B10187" t="inlineStr">
        <is>
          <t>Bronx</t>
        </is>
      </c>
      <c r="C10187" t="inlineStr">
        <is>
          <t>10469</t>
        </is>
      </c>
      <c r="D10187" t="inlineStr">
        <is>
          <t>Caribbean</t>
        </is>
      </c>
      <c r="E10187" s="8" t="n">
        <v>46177</v>
      </c>
      <c r="F10187" t="inlineStr">
        <is>
          <t>Violations were cited in the following area(s).</t>
        </is>
      </c>
      <c r="G10187" t="inlineStr">
        <is>
          <t>04A</t>
        </is>
      </c>
      <c r="H10187" t="inlineStr">
        <is>
          <t>Food Protection Certificate (FPC) not held by manager or supervisor of food operations.</t>
        </is>
      </c>
      <c r="I10187" t="inlineStr">
        <is>
          <t>Critical</t>
        </is>
      </c>
      <c r="J10187" t="n">
        <v>15</v>
      </c>
      <c r="L10187" s="9">
        <f>A10187&amp;"-"&amp;TEXT(E10187,"yyyymmdd")</f>
        <v/>
      </c>
    </row>
    <row r="10188">
      <c r="A10188" t="n">
        <v>50147951</v>
      </c>
      <c r="B10188" t="inlineStr">
        <is>
          <t>Bronx</t>
        </is>
      </c>
      <c r="C10188" t="inlineStr">
        <is>
          <t>10469</t>
        </is>
      </c>
      <c r="D10188" t="inlineStr">
        <is>
          <t>Caribbean</t>
        </is>
      </c>
      <c r="E10188" s="8" t="n">
        <v>46177</v>
      </c>
      <c r="F10188" t="inlineStr">
        <is>
          <t>Violations were cited in the following area(s).</t>
        </is>
      </c>
      <c r="G10188" t="inlineStr">
        <is>
          <t>10G</t>
        </is>
      </c>
      <c r="H10188" t="inlineStr">
        <is>
          <t>Dishwashing and ware washing: Cleaning and sanitizing of tableware, including dishes, utensils, and equipment deficient.</t>
        </is>
      </c>
      <c r="I10188" t="inlineStr">
        <is>
          <t>Not Critical</t>
        </is>
      </c>
      <c r="J10188" t="n">
        <v>15</v>
      </c>
      <c r="L10188" s="9">
        <f>A10188&amp;"-"&amp;TEXT(E10188,"yyyymmdd")</f>
        <v/>
      </c>
    </row>
    <row r="10189">
      <c r="A10189" t="n">
        <v>50148940</v>
      </c>
      <c r="B10189" t="inlineStr">
        <is>
          <t>Queens</t>
        </is>
      </c>
      <c r="C10189" t="inlineStr">
        <is>
          <t>11367</t>
        </is>
      </c>
      <c r="D10189" t="inlineStr">
        <is>
          <t>Japanese</t>
        </is>
      </c>
      <c r="E10189" s="8" t="n">
        <v>46177</v>
      </c>
      <c r="F10189" t="inlineStr">
        <is>
          <t>Establishment Closed by DOHMH. Violations were cited in the following area(s) and those requiring immediate action were addressed.</t>
        </is>
      </c>
      <c r="G10189" t="inlineStr">
        <is>
          <t>02B</t>
        </is>
      </c>
      <c r="H10189" t="inlineStr">
        <is>
          <t>Hot TCS food item not held at or above 140 °F.</t>
        </is>
      </c>
      <c r="I10189" t="inlineStr">
        <is>
          <t>Critical</t>
        </is>
      </c>
      <c r="J10189" t="n">
        <v>63</v>
      </c>
      <c r="L10189" s="9">
        <f>A10189&amp;"-"&amp;TEXT(E10189,"yyyymmdd")</f>
        <v/>
      </c>
    </row>
    <row r="10190">
      <c r="A10190" t="n">
        <v>50148940</v>
      </c>
      <c r="B10190" t="inlineStr">
        <is>
          <t>Queens</t>
        </is>
      </c>
      <c r="C10190" t="inlineStr">
        <is>
          <t>11367</t>
        </is>
      </c>
      <c r="D10190" t="inlineStr">
        <is>
          <t>Japanese</t>
        </is>
      </c>
      <c r="E10190" s="8" t="n">
        <v>46177</v>
      </c>
      <c r="F10190" t="inlineStr">
        <is>
          <t>Establishment Closed by DOHMH. Violations were cited in the following area(s) and those requiring immediate action were addressed.</t>
        </is>
      </c>
      <c r="G10190" t="inlineStr">
        <is>
          <t>04L</t>
        </is>
      </c>
      <c r="H10190" t="inlineStr">
        <is>
          <t>Evidence of mice or live mice in establishment's food or non-food areas.</t>
        </is>
      </c>
      <c r="I10190" t="inlineStr">
        <is>
          <t>Critical</t>
        </is>
      </c>
      <c r="J10190" t="n">
        <v>63</v>
      </c>
      <c r="L10190" s="9">
        <f>A10190&amp;"-"&amp;TEXT(E10190,"yyyymmdd")</f>
        <v/>
      </c>
    </row>
    <row r="10191">
      <c r="A10191" t="n">
        <v>50148940</v>
      </c>
      <c r="B10191" t="inlineStr">
        <is>
          <t>Queens</t>
        </is>
      </c>
      <c r="C10191" t="inlineStr">
        <is>
          <t>11367</t>
        </is>
      </c>
      <c r="D10191" t="inlineStr">
        <is>
          <t>Japanese</t>
        </is>
      </c>
      <c r="E10191" s="8" t="n">
        <v>46177</v>
      </c>
      <c r="F10191" t="inlineStr">
        <is>
          <t>Establishment Closed by DOHMH. Violations were cited in the following area(s) and those requiring immediate action were addressed.</t>
        </is>
      </c>
      <c r="G10191" t="inlineStr">
        <is>
          <t>06C</t>
        </is>
      </c>
      <c r="H1019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191" t="inlineStr">
        <is>
          <t>Critical</t>
        </is>
      </c>
      <c r="J10191" t="n">
        <v>63</v>
      </c>
      <c r="L10191" s="9">
        <f>A10191&amp;"-"&amp;TEXT(E10191,"yyyymmdd")</f>
        <v/>
      </c>
    </row>
    <row r="10192">
      <c r="A10192" t="n">
        <v>50148940</v>
      </c>
      <c r="B10192" t="inlineStr">
        <is>
          <t>Queens</t>
        </is>
      </c>
      <c r="C10192" t="inlineStr">
        <is>
          <t>11367</t>
        </is>
      </c>
      <c r="D10192" t="inlineStr">
        <is>
          <t>Japanese</t>
        </is>
      </c>
      <c r="E10192" s="8" t="n">
        <v>46177</v>
      </c>
      <c r="F10192" t="inlineStr">
        <is>
          <t>Establishment Closed by DOHMH. Violations were cited in the following area(s) and those requiring immediate action were addressed.</t>
        </is>
      </c>
      <c r="G10192" t="inlineStr">
        <is>
          <t>06D</t>
        </is>
      </c>
      <c r="H10192" t="inlineStr">
        <is>
          <t>Food contact surface not properly washed, rinsed and sanitized after each use and following any activity when contamination may have occurred.</t>
        </is>
      </c>
      <c r="I10192" t="inlineStr">
        <is>
          <t>Critical</t>
        </is>
      </c>
      <c r="J10192" t="n">
        <v>63</v>
      </c>
      <c r="L10192" s="9">
        <f>A10192&amp;"-"&amp;TEXT(E10192,"yyyymmdd")</f>
        <v/>
      </c>
    </row>
    <row r="10193">
      <c r="A10193" t="n">
        <v>50148940</v>
      </c>
      <c r="B10193" t="inlineStr">
        <is>
          <t>Queens</t>
        </is>
      </c>
      <c r="C10193" t="inlineStr">
        <is>
          <t>11367</t>
        </is>
      </c>
      <c r="D10193" t="inlineStr">
        <is>
          <t>Japanese</t>
        </is>
      </c>
      <c r="E10193" s="8" t="n">
        <v>46177</v>
      </c>
      <c r="F10193" t="inlineStr">
        <is>
          <t>Establishment Closed by DOHMH. Violations were cited in the following area(s) and those requiring immediate action were addressed.</t>
        </is>
      </c>
      <c r="G10193" t="inlineStr">
        <is>
          <t>06E</t>
        </is>
      </c>
      <c r="H10193" t="inlineStr">
        <is>
          <t>Sanitized equipment or utensil, including in-use food dispensing utensil, improperly used or stored.</t>
        </is>
      </c>
      <c r="I10193" t="inlineStr">
        <is>
          <t>Critical</t>
        </is>
      </c>
      <c r="J10193" t="n">
        <v>63</v>
      </c>
      <c r="L10193" s="9">
        <f>A10193&amp;"-"&amp;TEXT(E10193,"yyyymmdd")</f>
        <v/>
      </c>
    </row>
    <row r="10194">
      <c r="A10194" t="n">
        <v>50148940</v>
      </c>
      <c r="B10194" t="inlineStr">
        <is>
          <t>Queens</t>
        </is>
      </c>
      <c r="C10194" t="inlineStr">
        <is>
          <t>11367</t>
        </is>
      </c>
      <c r="D10194" t="inlineStr">
        <is>
          <t>Japanese</t>
        </is>
      </c>
      <c r="E10194" s="8" t="n">
        <v>46177</v>
      </c>
      <c r="F10194" t="inlineStr">
        <is>
          <t>Establishment Closed by DOHMH. Violations were cited in the following area(s) and those requiring immediate action were addressed.</t>
        </is>
      </c>
      <c r="G10194" t="inlineStr">
        <is>
          <t>08A</t>
        </is>
      </c>
      <c r="H10194" t="inlineStr">
        <is>
          <t>Establishment is not free of harborage or conditions conducive to rodents, insects or other pests.</t>
        </is>
      </c>
      <c r="I10194" t="inlineStr">
        <is>
          <t>Not Critical</t>
        </is>
      </c>
      <c r="J10194" t="n">
        <v>63</v>
      </c>
      <c r="L10194" s="9">
        <f>A10194&amp;"-"&amp;TEXT(E10194,"yyyymmdd")</f>
        <v/>
      </c>
    </row>
    <row r="10195">
      <c r="A10195" t="n">
        <v>50148940</v>
      </c>
      <c r="B10195" t="inlineStr">
        <is>
          <t>Queens</t>
        </is>
      </c>
      <c r="C10195" t="inlineStr">
        <is>
          <t>11367</t>
        </is>
      </c>
      <c r="D10195" t="inlineStr">
        <is>
          <t>Japanese</t>
        </is>
      </c>
      <c r="E10195" s="8" t="n">
        <v>46177</v>
      </c>
      <c r="F10195" t="inlineStr">
        <is>
          <t>Establishment Closed by DOHMH. Violations were cited in the following area(s) and those requiring immediate action were addressed.</t>
        </is>
      </c>
      <c r="G10195" t="inlineStr">
        <is>
          <t>10F</t>
        </is>
      </c>
      <c r="H10195" t="inlineStr">
        <is>
          <t>Non-food contact surface or equipment made of unacceptable material, not kept clean, or not properly sealed, raised, spaced or movable to allow accessibility for cleaning on all sides, above and underneath the unit.</t>
        </is>
      </c>
      <c r="I10195" t="inlineStr">
        <is>
          <t>Not Critical</t>
        </is>
      </c>
      <c r="J10195" t="n">
        <v>63</v>
      </c>
      <c r="L10195" s="9">
        <f>A10195&amp;"-"&amp;TEXT(E10195,"yyyymmdd")</f>
        <v/>
      </c>
    </row>
    <row r="10196">
      <c r="A10196" t="n">
        <v>50148940</v>
      </c>
      <c r="B10196" t="inlineStr">
        <is>
          <t>Queens</t>
        </is>
      </c>
      <c r="C10196" t="inlineStr">
        <is>
          <t>11367</t>
        </is>
      </c>
      <c r="D10196" t="inlineStr">
        <is>
          <t>Japanese</t>
        </is>
      </c>
      <c r="E10196" s="8" t="n">
        <v>46177</v>
      </c>
      <c r="F10196" t="inlineStr">
        <is>
          <t>Establishment Closed by DOHMH. Violations were cited in the following area(s) and those requiring immediate action were addressed.</t>
        </is>
      </c>
      <c r="G10196" t="inlineStr">
        <is>
          <t>10H</t>
        </is>
      </c>
      <c r="H10196" t="inlineStr">
        <is>
          <t>Single service article not provided. Single service article reused or not protected from contamination when transported, stored, dispensed. Drinking straws not completely enclosed in wrapper or dispensed from a sanitary device.</t>
        </is>
      </c>
      <c r="I10196" t="inlineStr">
        <is>
          <t>Not Critical</t>
        </is>
      </c>
      <c r="J10196" t="n">
        <v>63</v>
      </c>
      <c r="L10196" s="9">
        <f>A10196&amp;"-"&amp;TEXT(E10196,"yyyymmdd")</f>
        <v/>
      </c>
    </row>
    <row r="10197">
      <c r="A10197" t="n">
        <v>50152778</v>
      </c>
      <c r="B10197" t="inlineStr">
        <is>
          <t>Manhattan</t>
        </is>
      </c>
      <c r="C10197" t="inlineStr">
        <is>
          <t>10021</t>
        </is>
      </c>
      <c r="D10197" t="inlineStr">
        <is>
          <t>Latin American</t>
        </is>
      </c>
      <c r="E10197" s="8" t="n">
        <v>46177</v>
      </c>
      <c r="F10197" t="inlineStr">
        <is>
          <t>Violations were cited in the following area(s).</t>
        </is>
      </c>
      <c r="G10197" t="inlineStr">
        <is>
          <t>04L</t>
        </is>
      </c>
      <c r="H10197" t="inlineStr">
        <is>
          <t>Evidence of mice or live mice in establishment's food or non-food areas.</t>
        </is>
      </c>
      <c r="I10197" t="inlineStr">
        <is>
          <t>Critical</t>
        </is>
      </c>
      <c r="J10197" t="n">
        <v>12</v>
      </c>
      <c r="K10197" t="inlineStr">
        <is>
          <t>A</t>
        </is>
      </c>
      <c r="L10197" s="9">
        <f>A10197&amp;"-"&amp;TEXT(E10197,"yyyymmdd")</f>
        <v/>
      </c>
    </row>
    <row r="10198">
      <c r="A10198" t="n">
        <v>50152778</v>
      </c>
      <c r="B10198" t="inlineStr">
        <is>
          <t>Manhattan</t>
        </is>
      </c>
      <c r="C10198" t="inlineStr">
        <is>
          <t>10021</t>
        </is>
      </c>
      <c r="D10198" t="inlineStr">
        <is>
          <t>Latin American</t>
        </is>
      </c>
      <c r="E10198" s="8" t="n">
        <v>46177</v>
      </c>
      <c r="F10198" t="inlineStr">
        <is>
          <t>Violations were cited in the following area(s).</t>
        </is>
      </c>
      <c r="G10198" t="inlineStr">
        <is>
          <t>08A</t>
        </is>
      </c>
      <c r="H10198" t="inlineStr">
        <is>
          <t>Establishment is not free of harborage or conditions conducive to rodents, insects or other pests.</t>
        </is>
      </c>
      <c r="I10198" t="inlineStr">
        <is>
          <t>Not Critical</t>
        </is>
      </c>
      <c r="J10198" t="n">
        <v>12</v>
      </c>
      <c r="K10198" t="inlineStr">
        <is>
          <t>A</t>
        </is>
      </c>
      <c r="L10198" s="9">
        <f>A10198&amp;"-"&amp;TEXT(E10198,"yyyymmdd")</f>
        <v/>
      </c>
    </row>
    <row r="10199">
      <c r="A10199" t="n">
        <v>50152778</v>
      </c>
      <c r="B10199" t="inlineStr">
        <is>
          <t>Manhattan</t>
        </is>
      </c>
      <c r="C10199" t="inlineStr">
        <is>
          <t>10021</t>
        </is>
      </c>
      <c r="D10199" t="inlineStr">
        <is>
          <t>Latin American</t>
        </is>
      </c>
      <c r="E10199" s="8" t="n">
        <v>46177</v>
      </c>
      <c r="F10199" t="inlineStr">
        <is>
          <t>Violations were cited in the following area(s).</t>
        </is>
      </c>
      <c r="G10199" t="inlineStr">
        <is>
          <t>09C</t>
        </is>
      </c>
      <c r="H10199" t="inlineStr">
        <is>
          <t>Design, construction, materials used or maintenance of food contact surface improper. Surface not easily cleanable, sanitized and maintained.</t>
        </is>
      </c>
      <c r="I10199" t="inlineStr">
        <is>
          <t>Not Critical</t>
        </is>
      </c>
      <c r="J10199" t="n">
        <v>12</v>
      </c>
      <c r="K10199" t="inlineStr">
        <is>
          <t>A</t>
        </is>
      </c>
      <c r="L10199" s="9">
        <f>A10199&amp;"-"&amp;TEXT(E10199,"yyyymmdd")</f>
        <v/>
      </c>
    </row>
    <row r="10200">
      <c r="A10200" t="n">
        <v>50152863</v>
      </c>
      <c r="B10200" t="inlineStr">
        <is>
          <t>Brooklyn</t>
        </is>
      </c>
      <c r="C10200" t="inlineStr">
        <is>
          <t>11213</t>
        </is>
      </c>
      <c r="D10200" t="inlineStr">
        <is>
          <t>Caribbean</t>
        </is>
      </c>
      <c r="E10200" s="8" t="n">
        <v>46177</v>
      </c>
      <c r="F10200" t="inlineStr">
        <is>
          <t>Violations were cited in the following area(s).</t>
        </is>
      </c>
      <c r="G10200" t="inlineStr">
        <is>
          <t>02G</t>
        </is>
      </c>
      <c r="H10200" t="inlineStr">
        <is>
          <t>Cold TCS food item held above 41 °F; smoked or processed fish held above 38 °F; intact raw eggs held above 45 °F; or reduced oxygen packaged (ROP) TCS foods held above required temperatures except during active necessary preparation.</t>
        </is>
      </c>
      <c r="I10200" t="inlineStr">
        <is>
          <t>Critical</t>
        </is>
      </c>
      <c r="J10200" t="n">
        <v>61</v>
      </c>
      <c r="L10200" s="9">
        <f>A10200&amp;"-"&amp;TEXT(E10200,"yyyymmdd")</f>
        <v/>
      </c>
    </row>
    <row r="10201">
      <c r="A10201" t="n">
        <v>50152863</v>
      </c>
      <c r="B10201" t="inlineStr">
        <is>
          <t>Brooklyn</t>
        </is>
      </c>
      <c r="C10201" t="inlineStr">
        <is>
          <t>11213</t>
        </is>
      </c>
      <c r="D10201" t="inlineStr">
        <is>
          <t>Caribbean</t>
        </is>
      </c>
      <c r="E10201" s="8" t="n">
        <v>46177</v>
      </c>
      <c r="F10201" t="inlineStr">
        <is>
          <t>Violations were cited in the following area(s).</t>
        </is>
      </c>
      <c r="G10201" t="inlineStr">
        <is>
          <t>04H</t>
        </is>
      </c>
      <c r="H10201" t="inlineStr">
        <is>
          <t>Raw, cooked or prepared food is adulterated, contaminated, cross-contaminated, or not discarded in accordance with HACCP plan.</t>
        </is>
      </c>
      <c r="I10201" t="inlineStr">
        <is>
          <t>Critical</t>
        </is>
      </c>
      <c r="J10201" t="n">
        <v>61</v>
      </c>
      <c r="L10201" s="9">
        <f>A10201&amp;"-"&amp;TEXT(E10201,"yyyymmdd")</f>
        <v/>
      </c>
    </row>
    <row r="10202">
      <c r="A10202" t="n">
        <v>50152863</v>
      </c>
      <c r="B10202" t="inlineStr">
        <is>
          <t>Brooklyn</t>
        </is>
      </c>
      <c r="C10202" t="inlineStr">
        <is>
          <t>11213</t>
        </is>
      </c>
      <c r="D10202" t="inlineStr">
        <is>
          <t>Caribbean</t>
        </is>
      </c>
      <c r="E10202" s="8" t="n">
        <v>46177</v>
      </c>
      <c r="F10202" t="inlineStr">
        <is>
          <t>Violations were cited in the following area(s).</t>
        </is>
      </c>
      <c r="G10202" t="inlineStr">
        <is>
          <t>04N</t>
        </is>
      </c>
      <c r="H10202" t="inlineStr">
        <is>
          <t>Filth flies or food/refuse/sewage associated with (FRSA) flies or other nuisance pests in establishment’s food and/or non-food areas. FRSA flies include house flies, blow flies, bottle flies, flesh flies, drain flies, Phorid flies and fruit flies.</t>
        </is>
      </c>
      <c r="I10202" t="inlineStr">
        <is>
          <t>Critical</t>
        </is>
      </c>
      <c r="J10202" t="n">
        <v>61</v>
      </c>
      <c r="L10202" s="9">
        <f>A10202&amp;"-"&amp;TEXT(E10202,"yyyymmdd")</f>
        <v/>
      </c>
    </row>
    <row r="10203">
      <c r="A10203" t="n">
        <v>50152863</v>
      </c>
      <c r="B10203" t="inlineStr">
        <is>
          <t>Brooklyn</t>
        </is>
      </c>
      <c r="C10203" t="inlineStr">
        <is>
          <t>11213</t>
        </is>
      </c>
      <c r="D10203" t="inlineStr">
        <is>
          <t>Caribbean</t>
        </is>
      </c>
      <c r="E10203" s="8" t="n">
        <v>46177</v>
      </c>
      <c r="F10203" t="inlineStr">
        <is>
          <t>Violations were cited in the following area(s).</t>
        </is>
      </c>
      <c r="G10203" t="inlineStr">
        <is>
          <t>05F</t>
        </is>
      </c>
      <c r="H10203" t="inlineStr">
        <is>
          <t>Insufficient or no hot holding, cold storage or cold holding equipment provided to maintain Time/Temperature Control for Safety Foods (TCS) at required temperatures</t>
        </is>
      </c>
      <c r="I10203" t="inlineStr">
        <is>
          <t>Critical</t>
        </is>
      </c>
      <c r="J10203" t="n">
        <v>61</v>
      </c>
      <c r="L10203" s="9">
        <f>A10203&amp;"-"&amp;TEXT(E10203,"yyyymmdd")</f>
        <v/>
      </c>
    </row>
    <row r="10204">
      <c r="A10204" t="n">
        <v>50152863</v>
      </c>
      <c r="B10204" t="inlineStr">
        <is>
          <t>Brooklyn</t>
        </is>
      </c>
      <c r="C10204" t="inlineStr">
        <is>
          <t>11213</t>
        </is>
      </c>
      <c r="D10204" t="inlineStr">
        <is>
          <t>Caribbean</t>
        </is>
      </c>
      <c r="E10204" s="8" t="n">
        <v>46177</v>
      </c>
      <c r="F10204" t="inlineStr">
        <is>
          <t>Violations were cited in the following area(s).</t>
        </is>
      </c>
      <c r="G10204" t="inlineStr">
        <is>
          <t>08A</t>
        </is>
      </c>
      <c r="H10204" t="inlineStr">
        <is>
          <t>Establishment is not free of harborage or conditions conducive to rodents, insects or other pests.</t>
        </is>
      </c>
      <c r="I10204" t="inlineStr">
        <is>
          <t>Not Critical</t>
        </is>
      </c>
      <c r="J10204" t="n">
        <v>61</v>
      </c>
      <c r="L10204" s="9">
        <f>A10204&amp;"-"&amp;TEXT(E10204,"yyyymmdd")</f>
        <v/>
      </c>
    </row>
    <row r="10205">
      <c r="A10205" t="n">
        <v>50154899</v>
      </c>
      <c r="B10205" t="inlineStr">
        <is>
          <t>Queens</t>
        </is>
      </c>
      <c r="C10205" t="inlineStr">
        <is>
          <t>11102</t>
        </is>
      </c>
      <c r="D10205" t="inlineStr">
        <is>
          <t>Asian/Asian Fusion</t>
        </is>
      </c>
      <c r="E10205" s="8" t="n">
        <v>46177</v>
      </c>
      <c r="F10205" t="inlineStr">
        <is>
          <t>Violations were cited in the following area(s).</t>
        </is>
      </c>
      <c r="G10205" t="inlineStr">
        <is>
          <t>06C</t>
        </is>
      </c>
      <c r="H1020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205" t="inlineStr">
        <is>
          <t>Critical</t>
        </is>
      </c>
      <c r="J10205" t="n">
        <v>11</v>
      </c>
      <c r="K10205" t="inlineStr">
        <is>
          <t>A</t>
        </is>
      </c>
      <c r="L10205" s="9">
        <f>A10205&amp;"-"&amp;TEXT(E10205,"yyyymmdd")</f>
        <v/>
      </c>
    </row>
    <row r="10206">
      <c r="A10206" t="n">
        <v>50154899</v>
      </c>
      <c r="B10206" t="inlineStr">
        <is>
          <t>Queens</t>
        </is>
      </c>
      <c r="C10206" t="inlineStr">
        <is>
          <t>11102</t>
        </is>
      </c>
      <c r="D10206" t="inlineStr">
        <is>
          <t>Asian/Asian Fusion</t>
        </is>
      </c>
      <c r="E10206" s="8" t="n">
        <v>46177</v>
      </c>
      <c r="F10206" t="inlineStr">
        <is>
          <t>Violations were cited in the following area(s).</t>
        </is>
      </c>
      <c r="G10206" t="inlineStr">
        <is>
          <t>10F</t>
        </is>
      </c>
      <c r="H10206" t="inlineStr">
        <is>
          <t>Non-food contact surface or equipment made of unacceptable material, not kept clean, or not properly sealed, raised, spaced or movable to allow accessibility for cleaning on all sides, above and underneath the unit.</t>
        </is>
      </c>
      <c r="I10206" t="inlineStr">
        <is>
          <t>Not Critical</t>
        </is>
      </c>
      <c r="J10206" t="n">
        <v>11</v>
      </c>
      <c r="K10206" t="inlineStr">
        <is>
          <t>A</t>
        </is>
      </c>
      <c r="L10206" s="9">
        <f>A10206&amp;"-"&amp;TEXT(E10206,"yyyymmdd")</f>
        <v/>
      </c>
    </row>
    <row r="10207">
      <c r="A10207" t="n">
        <v>50155289</v>
      </c>
      <c r="B10207" t="inlineStr">
        <is>
          <t>Manhattan</t>
        </is>
      </c>
      <c r="C10207" t="inlineStr">
        <is>
          <t>10007</t>
        </is>
      </c>
      <c r="D10207" t="inlineStr">
        <is>
          <t>Donuts</t>
        </is>
      </c>
      <c r="E10207" s="8" t="n">
        <v>46177</v>
      </c>
      <c r="F10207" t="inlineStr">
        <is>
          <t>Violations were cited in the following area(s).</t>
        </is>
      </c>
      <c r="G10207" t="inlineStr">
        <is>
          <t>02G</t>
        </is>
      </c>
      <c r="H10207" t="inlineStr">
        <is>
          <t>Cold TCS food item held above 41 °F; smoked or processed fish held above 38 °F; intact raw eggs held above 45 °F; or reduced oxygen packaged (ROP) TCS foods held above required temperatures except during active necessary preparation.</t>
        </is>
      </c>
      <c r="I10207" t="inlineStr">
        <is>
          <t>Critical</t>
        </is>
      </c>
      <c r="J10207" t="n">
        <v>7</v>
      </c>
      <c r="K10207" t="inlineStr">
        <is>
          <t>A</t>
        </is>
      </c>
      <c r="L10207" s="9">
        <f>A10207&amp;"-"&amp;TEXT(E10207,"yyyymmdd")</f>
        <v/>
      </c>
    </row>
    <row r="10208">
      <c r="A10208" t="n">
        <v>50162310</v>
      </c>
      <c r="B10208" t="inlineStr">
        <is>
          <t>Brooklyn</t>
        </is>
      </c>
      <c r="C10208" t="inlineStr">
        <is>
          <t>11235</t>
        </is>
      </c>
      <c r="D10208" t="inlineStr">
        <is>
          <t>Asian/Asian Fusion</t>
        </is>
      </c>
      <c r="E10208" s="8" t="n">
        <v>46177</v>
      </c>
      <c r="F10208" t="inlineStr">
        <is>
          <t>Violations were cited in the following area(s).</t>
        </is>
      </c>
      <c r="G10208" t="inlineStr">
        <is>
          <t>06C</t>
        </is>
      </c>
      <c r="H1020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208" t="inlineStr">
        <is>
          <t>Critical</t>
        </is>
      </c>
      <c r="J10208" t="n">
        <v>23</v>
      </c>
      <c r="L10208" s="9">
        <f>A10208&amp;"-"&amp;TEXT(E10208,"yyyymmdd")</f>
        <v/>
      </c>
    </row>
    <row r="10209">
      <c r="A10209" t="n">
        <v>50162310</v>
      </c>
      <c r="B10209" t="inlineStr">
        <is>
          <t>Brooklyn</t>
        </is>
      </c>
      <c r="C10209" t="inlineStr">
        <is>
          <t>11235</t>
        </is>
      </c>
      <c r="D10209" t="inlineStr">
        <is>
          <t>Asian/Asian Fusion</t>
        </is>
      </c>
      <c r="E10209" s="8" t="n">
        <v>46177</v>
      </c>
      <c r="F10209" t="inlineStr">
        <is>
          <t>Violations were cited in the following area(s).</t>
        </is>
      </c>
      <c r="G10209" t="inlineStr">
        <is>
          <t>06D</t>
        </is>
      </c>
      <c r="H10209" t="inlineStr">
        <is>
          <t>Food contact surface not properly washed, rinsed and sanitized after each use and following any activity when contamination may have occurred.</t>
        </is>
      </c>
      <c r="I10209" t="inlineStr">
        <is>
          <t>Critical</t>
        </is>
      </c>
      <c r="J10209" t="n">
        <v>23</v>
      </c>
      <c r="L10209" s="9">
        <f>A10209&amp;"-"&amp;TEXT(E10209,"yyyymmdd")</f>
        <v/>
      </c>
    </row>
    <row r="10210">
      <c r="A10210" t="n">
        <v>50162310</v>
      </c>
      <c r="B10210" t="inlineStr">
        <is>
          <t>Brooklyn</t>
        </is>
      </c>
      <c r="C10210" t="inlineStr">
        <is>
          <t>11235</t>
        </is>
      </c>
      <c r="D10210" t="inlineStr">
        <is>
          <t>Asian/Asian Fusion</t>
        </is>
      </c>
      <c r="E10210" s="8" t="n">
        <v>46177</v>
      </c>
      <c r="F10210" t="inlineStr">
        <is>
          <t>Violations were cited in the following area(s).</t>
        </is>
      </c>
      <c r="G10210" t="inlineStr">
        <is>
          <t>10B</t>
        </is>
      </c>
      <c r="H10210" t="inlineStr">
        <is>
          <t>Anti-siphonage or back-flow prevention device not provided where required; equipment or floor not properly drained; sewage disposal system in disrepair or not functioning properly. Condensation or liquid waste improperly disposed of.</t>
        </is>
      </c>
      <c r="I10210" t="inlineStr">
        <is>
          <t>Not Critical</t>
        </is>
      </c>
      <c r="J10210" t="n">
        <v>23</v>
      </c>
      <c r="L10210" s="9">
        <f>A10210&amp;"-"&amp;TEXT(E10210,"yyyymmdd")</f>
        <v/>
      </c>
    </row>
    <row r="10211">
      <c r="A10211" t="n">
        <v>50162310</v>
      </c>
      <c r="B10211" t="inlineStr">
        <is>
          <t>Brooklyn</t>
        </is>
      </c>
      <c r="C10211" t="inlineStr">
        <is>
          <t>11235</t>
        </is>
      </c>
      <c r="D10211" t="inlineStr">
        <is>
          <t>Asian/Asian Fusion</t>
        </is>
      </c>
      <c r="E10211" s="8" t="n">
        <v>46177</v>
      </c>
      <c r="F10211" t="inlineStr">
        <is>
          <t>Violations were cited in the following area(s).</t>
        </is>
      </c>
      <c r="G10211" t="inlineStr">
        <is>
          <t>10D</t>
        </is>
      </c>
      <c r="H10211" t="inlineStr">
        <is>
          <t>Mechanical or natural ventilation not provided, inadequate, improperly installed, in disrepair or fails to prevent and control excessive build-up of grease, heat, steam condensation, vapors, odors, smoke or fumes.</t>
        </is>
      </c>
      <c r="I10211" t="inlineStr">
        <is>
          <t>Not Critical</t>
        </is>
      </c>
      <c r="J10211" t="n">
        <v>23</v>
      </c>
      <c r="L10211" s="9">
        <f>A10211&amp;"-"&amp;TEXT(E10211,"yyyymmdd")</f>
        <v/>
      </c>
    </row>
    <row r="10212">
      <c r="A10212" t="n">
        <v>50162310</v>
      </c>
      <c r="B10212" t="inlineStr">
        <is>
          <t>Brooklyn</t>
        </is>
      </c>
      <c r="C10212" t="inlineStr">
        <is>
          <t>11235</t>
        </is>
      </c>
      <c r="D10212" t="inlineStr">
        <is>
          <t>Asian/Asian Fusion</t>
        </is>
      </c>
      <c r="E10212" s="8" t="n">
        <v>46177</v>
      </c>
      <c r="F10212" t="inlineStr">
        <is>
          <t>Violations were cited in the following area(s).</t>
        </is>
      </c>
      <c r="G10212" t="inlineStr">
        <is>
          <t>10G</t>
        </is>
      </c>
      <c r="H10212" t="inlineStr">
        <is>
          <t>Dishwashing and ware washing: Cleaning and sanitizing of tableware, including dishes, utensils, and equipment deficient.</t>
        </is>
      </c>
      <c r="I10212" t="inlineStr">
        <is>
          <t>Not Critical</t>
        </is>
      </c>
      <c r="J10212" t="n">
        <v>23</v>
      </c>
      <c r="L10212" s="9">
        <f>A10212&amp;"-"&amp;TEXT(E10212,"yyyymmdd")</f>
        <v/>
      </c>
    </row>
    <row r="10213">
      <c r="A10213" t="n">
        <v>50163765</v>
      </c>
      <c r="B10213" t="inlineStr">
        <is>
          <t>Queens</t>
        </is>
      </c>
      <c r="C10213" t="inlineStr">
        <is>
          <t>11373</t>
        </is>
      </c>
      <c r="D10213" t="inlineStr">
        <is>
          <t>American</t>
        </is>
      </c>
      <c r="E10213" s="8" t="n">
        <v>46177</v>
      </c>
      <c r="F10213" t="inlineStr">
        <is>
          <t>Violations were cited in the following area(s).</t>
        </is>
      </c>
      <c r="G10213" t="inlineStr">
        <is>
          <t>06D</t>
        </is>
      </c>
      <c r="H10213" t="inlineStr">
        <is>
          <t>Food contact surface not properly washed, rinsed and sanitized after each use and following any activity when contamination may have occurred.</t>
        </is>
      </c>
      <c r="I10213" t="inlineStr">
        <is>
          <t>Critical</t>
        </is>
      </c>
      <c r="J10213" t="n">
        <v>7</v>
      </c>
      <c r="K10213" t="inlineStr">
        <is>
          <t>A</t>
        </is>
      </c>
      <c r="L10213" s="9">
        <f>A10213&amp;"-"&amp;TEXT(E10213,"yyyymmdd")</f>
        <v/>
      </c>
    </row>
    <row r="10214">
      <c r="A10214" t="n">
        <v>50163765</v>
      </c>
      <c r="B10214" t="inlineStr">
        <is>
          <t>Queens</t>
        </is>
      </c>
      <c r="C10214" t="inlineStr">
        <is>
          <t>11373</t>
        </is>
      </c>
      <c r="D10214" t="inlineStr">
        <is>
          <t>American</t>
        </is>
      </c>
      <c r="E10214" s="8" t="n">
        <v>46177</v>
      </c>
      <c r="F10214" t="inlineStr">
        <is>
          <t>Violations were cited in the following area(s).</t>
        </is>
      </c>
      <c r="G10214" t="inlineStr">
        <is>
          <t>10F</t>
        </is>
      </c>
      <c r="H10214" t="inlineStr">
        <is>
          <t>Non-food contact surface or equipment made of unacceptable material, not kept clean, or not properly sealed, raised, spaced or movable to allow accessibility for cleaning on all sides, above and underneath the unit.</t>
        </is>
      </c>
      <c r="I10214" t="inlineStr">
        <is>
          <t>Not Critical</t>
        </is>
      </c>
      <c r="J10214" t="n">
        <v>7</v>
      </c>
      <c r="K10214" t="inlineStr">
        <is>
          <t>A</t>
        </is>
      </c>
      <c r="L10214" s="9">
        <f>A10214&amp;"-"&amp;TEXT(E10214,"yyyymmdd")</f>
        <v/>
      </c>
    </row>
    <row r="10215">
      <c r="A10215" t="n">
        <v>50164931</v>
      </c>
      <c r="B10215" t="inlineStr">
        <is>
          <t>Brooklyn</t>
        </is>
      </c>
      <c r="C10215" t="inlineStr">
        <is>
          <t>11235</t>
        </is>
      </c>
      <c r="D10215" t="inlineStr">
        <is>
          <t>Japanese</t>
        </is>
      </c>
      <c r="E10215" s="8" t="n">
        <v>46177</v>
      </c>
      <c r="F10215" t="inlineStr">
        <is>
          <t>Violations were cited in the following area(s).</t>
        </is>
      </c>
      <c r="G10215" t="inlineStr">
        <is>
          <t>02B</t>
        </is>
      </c>
      <c r="H10215" t="inlineStr">
        <is>
          <t>Hot TCS food item not held at or above 140 °F.</t>
        </is>
      </c>
      <c r="I10215" t="inlineStr">
        <is>
          <t>Critical</t>
        </is>
      </c>
      <c r="J10215" t="n">
        <v>13</v>
      </c>
      <c r="K10215" t="inlineStr">
        <is>
          <t>A</t>
        </is>
      </c>
      <c r="L10215" s="9">
        <f>A10215&amp;"-"&amp;TEXT(E10215,"yyyymmdd")</f>
        <v/>
      </c>
    </row>
    <row r="10216">
      <c r="A10216" t="n">
        <v>50164931</v>
      </c>
      <c r="B10216" t="inlineStr">
        <is>
          <t>Brooklyn</t>
        </is>
      </c>
      <c r="C10216" t="inlineStr">
        <is>
          <t>11235</t>
        </is>
      </c>
      <c r="D10216" t="inlineStr">
        <is>
          <t>Japanese</t>
        </is>
      </c>
      <c r="E10216" s="8" t="n">
        <v>46177</v>
      </c>
      <c r="F10216" t="inlineStr">
        <is>
          <t>Violations were cited in the following area(s).</t>
        </is>
      </c>
      <c r="G10216" t="inlineStr">
        <is>
          <t>09C</t>
        </is>
      </c>
      <c r="H10216" t="inlineStr">
        <is>
          <t>Design, construction, materials used or maintenance of food contact surface improper. Surface not easily cleanable, sanitized and maintained.</t>
        </is>
      </c>
      <c r="I10216" t="inlineStr">
        <is>
          <t>Not Critical</t>
        </is>
      </c>
      <c r="J10216" t="n">
        <v>13</v>
      </c>
      <c r="K10216" t="inlineStr">
        <is>
          <t>A</t>
        </is>
      </c>
      <c r="L10216" s="9">
        <f>A10216&amp;"-"&amp;TEXT(E10216,"yyyymmdd")</f>
        <v/>
      </c>
    </row>
    <row r="10217">
      <c r="A10217" t="n">
        <v>50164931</v>
      </c>
      <c r="B10217" t="inlineStr">
        <is>
          <t>Brooklyn</t>
        </is>
      </c>
      <c r="C10217" t="inlineStr">
        <is>
          <t>11235</t>
        </is>
      </c>
      <c r="D10217" t="inlineStr">
        <is>
          <t>Japanese</t>
        </is>
      </c>
      <c r="E10217" s="8" t="n">
        <v>46177</v>
      </c>
      <c r="F10217" t="inlineStr">
        <is>
          <t>Violations were cited in the following area(s).</t>
        </is>
      </c>
      <c r="G10217" t="inlineStr">
        <is>
          <t>10F</t>
        </is>
      </c>
      <c r="H10217" t="inlineStr">
        <is>
          <t>Non-food contact surface or equipment made of unacceptable material, not kept clean, or not properly sealed, raised, spaced or movable to allow accessibility for cleaning on all sides, above and underneath the unit.</t>
        </is>
      </c>
      <c r="I10217" t="inlineStr">
        <is>
          <t>Not Critical</t>
        </is>
      </c>
      <c r="J10217" t="n">
        <v>13</v>
      </c>
      <c r="K10217" t="inlineStr">
        <is>
          <t>A</t>
        </is>
      </c>
      <c r="L10217" s="9">
        <f>A10217&amp;"-"&amp;TEXT(E10217,"yyyymmdd")</f>
        <v/>
      </c>
    </row>
    <row r="10218">
      <c r="A10218" t="n">
        <v>50168841</v>
      </c>
      <c r="B10218" t="inlineStr">
        <is>
          <t>Manhattan</t>
        </is>
      </c>
      <c r="C10218" t="inlineStr">
        <is>
          <t>10040</t>
        </is>
      </c>
      <c r="D10218" t="inlineStr">
        <is>
          <t>Spanish</t>
        </is>
      </c>
      <c r="E10218" s="8" t="n">
        <v>46177</v>
      </c>
      <c r="F10218" t="inlineStr">
        <is>
          <t>Violations were cited in the following area(s).</t>
        </is>
      </c>
      <c r="G10218" t="inlineStr">
        <is>
          <t>02G</t>
        </is>
      </c>
      <c r="H10218" t="inlineStr">
        <is>
          <t>Cold TCS food item held above 41 °F; smoked or processed fish held above 38 °F; intact raw eggs held above 45 °F; or reduced oxygen packaged (ROP) TCS foods held above required temperatures except during active necessary preparation.</t>
        </is>
      </c>
      <c r="I10218" t="inlineStr">
        <is>
          <t>Critical</t>
        </is>
      </c>
      <c r="J10218" t="n">
        <v>11</v>
      </c>
      <c r="K10218" t="inlineStr">
        <is>
          <t>A</t>
        </is>
      </c>
      <c r="L10218" s="9">
        <f>A10218&amp;"-"&amp;TEXT(E10218,"yyyymmdd")</f>
        <v/>
      </c>
    </row>
    <row r="10219">
      <c r="A10219" t="n">
        <v>50168841</v>
      </c>
      <c r="B10219" t="inlineStr">
        <is>
          <t>Manhattan</t>
        </is>
      </c>
      <c r="C10219" t="inlineStr">
        <is>
          <t>10040</t>
        </is>
      </c>
      <c r="D10219" t="inlineStr">
        <is>
          <t>Spanish</t>
        </is>
      </c>
      <c r="E10219" s="8" t="n">
        <v>46177</v>
      </c>
      <c r="F10219" t="inlineStr">
        <is>
          <t>Violations were cited in the following area(s).</t>
        </is>
      </c>
      <c r="G10219" t="inlineStr">
        <is>
          <t>10B</t>
        </is>
      </c>
      <c r="H10219" t="inlineStr">
        <is>
          <t>Anti-siphonage or back-flow prevention device not provided where required; equipment or floor not properly drained; sewage disposal system in disrepair or not functioning properly. Condensation or liquid waste improperly disposed of.</t>
        </is>
      </c>
      <c r="I10219" t="inlineStr">
        <is>
          <t>Not Critical</t>
        </is>
      </c>
      <c r="J10219" t="n">
        <v>11</v>
      </c>
      <c r="K10219" t="inlineStr">
        <is>
          <t>A</t>
        </is>
      </c>
      <c r="L10219" s="9">
        <f>A10219&amp;"-"&amp;TEXT(E10219,"yyyymmdd")</f>
        <v/>
      </c>
    </row>
    <row r="10220">
      <c r="A10220" t="n">
        <v>50168841</v>
      </c>
      <c r="B10220" t="inlineStr">
        <is>
          <t>Manhattan</t>
        </is>
      </c>
      <c r="C10220" t="inlineStr">
        <is>
          <t>10040</t>
        </is>
      </c>
      <c r="D10220" t="inlineStr">
        <is>
          <t>Spanish</t>
        </is>
      </c>
      <c r="E10220" s="8" t="n">
        <v>46177</v>
      </c>
      <c r="F10220" t="inlineStr">
        <is>
          <t>Violations were cited in the following area(s).</t>
        </is>
      </c>
      <c r="G10220" t="inlineStr">
        <is>
          <t>10F</t>
        </is>
      </c>
      <c r="H10220" t="inlineStr">
        <is>
          <t>Non-food contact surface or equipment made of unacceptable material, not kept clean, or not properly sealed, raised, spaced or movable to allow accessibility for cleaning on all sides, above and underneath the unit.</t>
        </is>
      </c>
      <c r="I10220" t="inlineStr">
        <is>
          <t>Not Critical</t>
        </is>
      </c>
      <c r="J10220" t="n">
        <v>11</v>
      </c>
      <c r="K10220" t="inlineStr">
        <is>
          <t>A</t>
        </is>
      </c>
      <c r="L10220" s="9">
        <f>A10220&amp;"-"&amp;TEXT(E10220,"yyyymmdd")</f>
        <v/>
      </c>
    </row>
    <row r="10221">
      <c r="A10221" t="n">
        <v>50178977</v>
      </c>
      <c r="B10221" t="inlineStr">
        <is>
          <t>Bronx</t>
        </is>
      </c>
      <c r="C10221" t="inlineStr">
        <is>
          <t>10452</t>
        </is>
      </c>
      <c r="D10221" t="inlineStr">
        <is>
          <t>Juice, Smoothies, Fruit Salads</t>
        </is>
      </c>
      <c r="E10221" s="8" t="n">
        <v>46177</v>
      </c>
      <c r="F10221" t="inlineStr">
        <is>
          <t>Violations were cited in the following area(s).</t>
        </is>
      </c>
      <c r="G10221" t="inlineStr">
        <is>
          <t>02G</t>
        </is>
      </c>
      <c r="H10221" t="inlineStr">
        <is>
          <t>Cold TCS food item held above 41 °F; smoked or processed fish held above 38 °F; intact raw eggs held above 45 °F; or reduced oxygen packaged (ROP) TCS foods held above required temperatures except during active necessary preparation.</t>
        </is>
      </c>
      <c r="I10221" t="inlineStr">
        <is>
          <t>Critical</t>
        </is>
      </c>
      <c r="J10221" t="n">
        <v>49</v>
      </c>
      <c r="L10221" s="9">
        <f>A10221&amp;"-"&amp;TEXT(E10221,"yyyymmdd")</f>
        <v/>
      </c>
    </row>
    <row r="10222">
      <c r="A10222" t="n">
        <v>50178977</v>
      </c>
      <c r="B10222" t="inlineStr">
        <is>
          <t>Bronx</t>
        </is>
      </c>
      <c r="C10222" t="inlineStr">
        <is>
          <t>10452</t>
        </is>
      </c>
      <c r="D10222" t="inlineStr">
        <is>
          <t>Juice, Smoothies, Fruit Salads</t>
        </is>
      </c>
      <c r="E10222" s="8" t="n">
        <v>46177</v>
      </c>
      <c r="F10222" t="inlineStr">
        <is>
          <t>Violations were cited in the following area(s).</t>
        </is>
      </c>
      <c r="G10222" t="inlineStr">
        <is>
          <t>02H</t>
        </is>
      </c>
      <c r="H10222" t="inlineStr">
        <is>
          <t>After cooking or removal from hot holding, TCS food not cooled by an approved method whereby the internal temperature is reduced from 140 °F to 70 °F or less within 2 hours, and from 70 °F to 41 °F or less within 4 additional hours.</t>
        </is>
      </c>
      <c r="I10222" t="inlineStr">
        <is>
          <t>Critical</t>
        </is>
      </c>
      <c r="J10222" t="n">
        <v>49</v>
      </c>
      <c r="L10222" s="9">
        <f>A10222&amp;"-"&amp;TEXT(E10222,"yyyymmdd")</f>
        <v/>
      </c>
    </row>
    <row r="10223">
      <c r="A10223" t="n">
        <v>50178977</v>
      </c>
      <c r="B10223" t="inlineStr">
        <is>
          <t>Bronx</t>
        </is>
      </c>
      <c r="C10223" t="inlineStr">
        <is>
          <t>10452</t>
        </is>
      </c>
      <c r="D10223" t="inlineStr">
        <is>
          <t>Juice, Smoothies, Fruit Salads</t>
        </is>
      </c>
      <c r="E10223" s="8" t="n">
        <v>46177</v>
      </c>
      <c r="F10223" t="inlineStr">
        <is>
          <t>Violations were cited in the following area(s).</t>
        </is>
      </c>
      <c r="G10223" t="inlineStr">
        <is>
          <t>03A</t>
        </is>
      </c>
      <c r="H10223"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0223" t="inlineStr">
        <is>
          <t>Critical</t>
        </is>
      </c>
      <c r="J10223" t="n">
        <v>49</v>
      </c>
      <c r="L10223" s="9">
        <f>A10223&amp;"-"&amp;TEXT(E10223,"yyyymmdd")</f>
        <v/>
      </c>
    </row>
    <row r="10224">
      <c r="A10224" t="n">
        <v>50178977</v>
      </c>
      <c r="B10224" t="inlineStr">
        <is>
          <t>Bronx</t>
        </is>
      </c>
      <c r="C10224" t="inlineStr">
        <is>
          <t>10452</t>
        </is>
      </c>
      <c r="D10224" t="inlineStr">
        <is>
          <t>Juice, Smoothies, Fruit Salads</t>
        </is>
      </c>
      <c r="E10224" s="8" t="n">
        <v>46177</v>
      </c>
      <c r="F10224" t="inlineStr">
        <is>
          <t>Violations were cited in the following area(s).</t>
        </is>
      </c>
      <c r="G10224" t="inlineStr">
        <is>
          <t>06A</t>
        </is>
      </c>
      <c r="H10224" t="inlineStr">
        <is>
          <t>Personal cleanliness is inadequate. Outer garment soiled with possible contaminant. Effective hair restraint not worn where required. Jewelry worn on hands or arms. Fingernail polish worn or fingernails not kept clean and trimmed.</t>
        </is>
      </c>
      <c r="I10224" t="inlineStr">
        <is>
          <t>Critical</t>
        </is>
      </c>
      <c r="J10224" t="n">
        <v>49</v>
      </c>
      <c r="L10224" s="9">
        <f>A10224&amp;"-"&amp;TEXT(E10224,"yyyymmdd")</f>
        <v/>
      </c>
    </row>
    <row r="10225">
      <c r="A10225" t="n">
        <v>50178977</v>
      </c>
      <c r="B10225" t="inlineStr">
        <is>
          <t>Bronx</t>
        </is>
      </c>
      <c r="C10225" t="inlineStr">
        <is>
          <t>10452</t>
        </is>
      </c>
      <c r="D10225" t="inlineStr">
        <is>
          <t>Juice, Smoothies, Fruit Salads</t>
        </is>
      </c>
      <c r="E10225" s="8" t="n">
        <v>46177</v>
      </c>
      <c r="F10225" t="inlineStr">
        <is>
          <t>Violations were cited in the following area(s).</t>
        </is>
      </c>
      <c r="G10225" t="inlineStr">
        <is>
          <t>06C</t>
        </is>
      </c>
      <c r="H1022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225" t="inlineStr">
        <is>
          <t>Critical</t>
        </is>
      </c>
      <c r="J10225" t="n">
        <v>49</v>
      </c>
      <c r="L10225" s="9">
        <f>A10225&amp;"-"&amp;TEXT(E10225,"yyyymmdd")</f>
        <v/>
      </c>
    </row>
    <row r="10226">
      <c r="A10226" t="n">
        <v>50178977</v>
      </c>
      <c r="B10226" t="inlineStr">
        <is>
          <t>Bronx</t>
        </is>
      </c>
      <c r="C10226" t="inlineStr">
        <is>
          <t>10452</t>
        </is>
      </c>
      <c r="D10226" t="inlineStr">
        <is>
          <t>Juice, Smoothies, Fruit Salads</t>
        </is>
      </c>
      <c r="E10226" s="8" t="n">
        <v>46177</v>
      </c>
      <c r="F10226" t="inlineStr">
        <is>
          <t>Violations were cited in the following area(s).</t>
        </is>
      </c>
      <c r="G10226" t="inlineStr">
        <is>
          <t>06D</t>
        </is>
      </c>
      <c r="H10226" t="inlineStr">
        <is>
          <t>Food contact surface not properly washed, rinsed and sanitized after each use and following any activity when contamination may have occurred.</t>
        </is>
      </c>
      <c r="I10226" t="inlineStr">
        <is>
          <t>Critical</t>
        </is>
      </c>
      <c r="J10226" t="n">
        <v>49</v>
      </c>
      <c r="L10226" s="9">
        <f>A10226&amp;"-"&amp;TEXT(E10226,"yyyymmdd")</f>
        <v/>
      </c>
    </row>
    <row r="10227">
      <c r="A10227" t="n">
        <v>50178977</v>
      </c>
      <c r="B10227" t="inlineStr">
        <is>
          <t>Bronx</t>
        </is>
      </c>
      <c r="C10227" t="inlineStr">
        <is>
          <t>10452</t>
        </is>
      </c>
      <c r="D10227" t="inlineStr">
        <is>
          <t>Juice, Smoothies, Fruit Salads</t>
        </is>
      </c>
      <c r="E10227" s="8" t="n">
        <v>46177</v>
      </c>
      <c r="F10227" t="inlineStr">
        <is>
          <t>Violations were cited in the following area(s).</t>
        </is>
      </c>
      <c r="G10227" t="inlineStr">
        <is>
          <t>10B</t>
        </is>
      </c>
      <c r="H10227" t="inlineStr">
        <is>
          <t>Anti-siphonage or back-flow prevention device not provided where required; equipment or floor not properly drained; sewage disposal system in disrepair or not functioning properly. Condensation or liquid waste improperly disposed of.</t>
        </is>
      </c>
      <c r="I10227" t="inlineStr">
        <is>
          <t>Not Critical</t>
        </is>
      </c>
      <c r="J10227" t="n">
        <v>49</v>
      </c>
      <c r="L10227" s="9">
        <f>A10227&amp;"-"&amp;TEXT(E10227,"yyyymmdd")</f>
        <v/>
      </c>
    </row>
    <row r="10228">
      <c r="A10228" t="n">
        <v>50178977</v>
      </c>
      <c r="B10228" t="inlineStr">
        <is>
          <t>Bronx</t>
        </is>
      </c>
      <c r="C10228" t="inlineStr">
        <is>
          <t>10452</t>
        </is>
      </c>
      <c r="D10228" t="inlineStr">
        <is>
          <t>Juice, Smoothies, Fruit Salads</t>
        </is>
      </c>
      <c r="E10228" s="8" t="n">
        <v>46177</v>
      </c>
      <c r="F10228" t="inlineStr">
        <is>
          <t>Violations were cited in the following area(s).</t>
        </is>
      </c>
      <c r="G10228" t="inlineStr">
        <is>
          <t>10F</t>
        </is>
      </c>
      <c r="H10228" t="inlineStr">
        <is>
          <t>Non-food contact surface or equipment made of unacceptable material, not kept clean, or not properly sealed, raised, spaced or movable to allow accessibility for cleaning on all sides, above and underneath the unit.</t>
        </is>
      </c>
      <c r="I10228" t="inlineStr">
        <is>
          <t>Not Critical</t>
        </is>
      </c>
      <c r="J10228" t="n">
        <v>49</v>
      </c>
      <c r="L10228" s="9">
        <f>A10228&amp;"-"&amp;TEXT(E10228,"yyyymmdd")</f>
        <v/>
      </c>
    </row>
    <row r="10229">
      <c r="A10229" t="n">
        <v>41116617</v>
      </c>
      <c r="B10229" t="inlineStr">
        <is>
          <t>Queens</t>
        </is>
      </c>
      <c r="C10229" t="inlineStr">
        <is>
          <t>11375</t>
        </is>
      </c>
      <c r="D10229" t="inlineStr">
        <is>
          <t>Frozen Desserts</t>
        </is>
      </c>
      <c r="E10229" s="8" t="n">
        <v>46178</v>
      </c>
      <c r="F10229" t="inlineStr">
        <is>
          <t>Violations were cited in the following area(s).</t>
        </is>
      </c>
      <c r="G10229" t="inlineStr">
        <is>
          <t>04A</t>
        </is>
      </c>
      <c r="H10229" t="inlineStr">
        <is>
          <t>Food Protection Certificate (FPC) not held by manager or supervisor of food operations.</t>
        </is>
      </c>
      <c r="I10229" t="inlineStr">
        <is>
          <t>Critical</t>
        </is>
      </c>
      <c r="J10229" t="n">
        <v>31</v>
      </c>
      <c r="L10229" s="9">
        <f>A10229&amp;"-"&amp;TEXT(E10229,"yyyymmdd")</f>
        <v/>
      </c>
    </row>
    <row r="10230">
      <c r="A10230" t="n">
        <v>41116617</v>
      </c>
      <c r="B10230" t="inlineStr">
        <is>
          <t>Queens</t>
        </is>
      </c>
      <c r="C10230" t="inlineStr">
        <is>
          <t>11375</t>
        </is>
      </c>
      <c r="D10230" t="inlineStr">
        <is>
          <t>Frozen Desserts</t>
        </is>
      </c>
      <c r="E10230" s="8" t="n">
        <v>46178</v>
      </c>
      <c r="F10230" t="inlineStr">
        <is>
          <t>Violations were cited in the following area(s).</t>
        </is>
      </c>
      <c r="G10230" t="inlineStr">
        <is>
          <t>04K</t>
        </is>
      </c>
      <c r="H10230" t="inlineStr">
        <is>
          <t>Evidence of rats or live rats in establishment's food or non-food areas.</t>
        </is>
      </c>
      <c r="I10230" t="inlineStr">
        <is>
          <t>Critical</t>
        </is>
      </c>
      <c r="J10230" t="n">
        <v>31</v>
      </c>
      <c r="L10230" s="9">
        <f>A10230&amp;"-"&amp;TEXT(E10230,"yyyymmdd")</f>
        <v/>
      </c>
    </row>
    <row r="10231">
      <c r="A10231" t="n">
        <v>41116617</v>
      </c>
      <c r="B10231" t="inlineStr">
        <is>
          <t>Queens</t>
        </is>
      </c>
      <c r="C10231" t="inlineStr">
        <is>
          <t>11375</t>
        </is>
      </c>
      <c r="D10231" t="inlineStr">
        <is>
          <t>Frozen Desserts</t>
        </is>
      </c>
      <c r="E10231" s="8" t="n">
        <v>46178</v>
      </c>
      <c r="F10231" t="inlineStr">
        <is>
          <t>Violations were cited in the following area(s).</t>
        </is>
      </c>
      <c r="G10231" t="inlineStr">
        <is>
          <t>06C</t>
        </is>
      </c>
      <c r="H1023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231" t="inlineStr">
        <is>
          <t>Critical</t>
        </is>
      </c>
      <c r="J10231" t="n">
        <v>31</v>
      </c>
      <c r="L10231" s="9">
        <f>A10231&amp;"-"&amp;TEXT(E10231,"yyyymmdd")</f>
        <v/>
      </c>
    </row>
    <row r="10232">
      <c r="A10232" t="n">
        <v>41116617</v>
      </c>
      <c r="B10232" t="inlineStr">
        <is>
          <t>Queens</t>
        </is>
      </c>
      <c r="C10232" t="inlineStr">
        <is>
          <t>11375</t>
        </is>
      </c>
      <c r="D10232" t="inlineStr">
        <is>
          <t>Frozen Desserts</t>
        </is>
      </c>
      <c r="E10232" s="8" t="n">
        <v>46178</v>
      </c>
      <c r="F10232" t="inlineStr">
        <is>
          <t>Violations were cited in the following area(s).</t>
        </is>
      </c>
      <c r="G10232" t="inlineStr">
        <is>
          <t>08A</t>
        </is>
      </c>
      <c r="H10232" t="inlineStr">
        <is>
          <t>Establishment is not free of harborage or conditions conducive to rodents, insects or other pests.</t>
        </is>
      </c>
      <c r="I10232" t="inlineStr">
        <is>
          <t>Not Critical</t>
        </is>
      </c>
      <c r="J10232" t="n">
        <v>31</v>
      </c>
      <c r="L10232" s="9">
        <f>A10232&amp;"-"&amp;TEXT(E10232,"yyyymmdd")</f>
        <v/>
      </c>
    </row>
    <row r="10233">
      <c r="A10233" t="n">
        <v>41116617</v>
      </c>
      <c r="B10233" t="inlineStr">
        <is>
          <t>Queens</t>
        </is>
      </c>
      <c r="C10233" t="inlineStr">
        <is>
          <t>11375</t>
        </is>
      </c>
      <c r="D10233" t="inlineStr">
        <is>
          <t>Frozen Desserts</t>
        </is>
      </c>
      <c r="E10233" s="8" t="n">
        <v>46178</v>
      </c>
      <c r="F10233" t="inlineStr">
        <is>
          <t>Violations were cited in the following area(s).</t>
        </is>
      </c>
      <c r="G10233" t="inlineStr">
        <is>
          <t>09E</t>
        </is>
      </c>
      <c r="H10233" t="inlineStr">
        <is>
          <t>Wash hands sign not posted near or above hand washing sink.</t>
        </is>
      </c>
      <c r="I10233" t="inlineStr">
        <is>
          <t>Not Critical</t>
        </is>
      </c>
      <c r="J10233" t="n">
        <v>31</v>
      </c>
      <c r="L10233" s="9">
        <f>A10233&amp;"-"&amp;TEXT(E10233,"yyyymmdd")</f>
        <v/>
      </c>
    </row>
    <row r="10234">
      <c r="A10234" t="n">
        <v>41116617</v>
      </c>
      <c r="B10234" t="inlineStr">
        <is>
          <t>Queens</t>
        </is>
      </c>
      <c r="C10234" t="inlineStr">
        <is>
          <t>11375</t>
        </is>
      </c>
      <c r="D10234" t="inlineStr">
        <is>
          <t>Frozen Desserts</t>
        </is>
      </c>
      <c r="E10234" s="8" t="n">
        <v>46178</v>
      </c>
      <c r="F10234" t="inlineStr">
        <is>
          <t>Violations were cited in the following area(s).</t>
        </is>
      </c>
      <c r="G10234" t="inlineStr">
        <is>
          <t>10B</t>
        </is>
      </c>
      <c r="H10234" t="inlineStr">
        <is>
          <t>Anti-siphonage or back-flow prevention device not provided where required; equipment or floor not properly drained; sewage disposal system in disrepair or not functioning properly. Condensation or liquid waste improperly disposed of.</t>
        </is>
      </c>
      <c r="I10234" t="inlineStr">
        <is>
          <t>Not Critical</t>
        </is>
      </c>
      <c r="J10234" t="n">
        <v>31</v>
      </c>
      <c r="L10234" s="9">
        <f>A10234&amp;"-"&amp;TEXT(E10234,"yyyymmdd")</f>
        <v/>
      </c>
    </row>
    <row r="10235">
      <c r="A10235" t="n">
        <v>41116617</v>
      </c>
      <c r="B10235" t="inlineStr">
        <is>
          <t>Queens</t>
        </is>
      </c>
      <c r="C10235" t="inlineStr">
        <is>
          <t>11375</t>
        </is>
      </c>
      <c r="D10235" t="inlineStr">
        <is>
          <t>Frozen Desserts</t>
        </is>
      </c>
      <c r="E10235" s="8" t="n">
        <v>46178</v>
      </c>
      <c r="F10235" t="inlineStr">
        <is>
          <t>Violations were cited in the following area(s).</t>
        </is>
      </c>
      <c r="G10235" t="inlineStr">
        <is>
          <t>10F</t>
        </is>
      </c>
      <c r="H10235" t="inlineStr">
        <is>
          <t>Non-food contact surface or equipment made of unacceptable material, not kept clean, or not properly sealed, raised, spaced or movable to allow accessibility for cleaning on all sides, above and underneath the unit.</t>
        </is>
      </c>
      <c r="I10235" t="inlineStr">
        <is>
          <t>Not Critical</t>
        </is>
      </c>
      <c r="J10235" t="n">
        <v>31</v>
      </c>
      <c r="L10235" s="9">
        <f>A10235&amp;"-"&amp;TEXT(E10235,"yyyymmdd")</f>
        <v/>
      </c>
    </row>
    <row r="10236">
      <c r="A10236" t="n">
        <v>41240553</v>
      </c>
      <c r="B10236" t="inlineStr">
        <is>
          <t>Staten Island</t>
        </is>
      </c>
      <c r="C10236" t="inlineStr">
        <is>
          <t>10301</t>
        </is>
      </c>
      <c r="D10236" t="inlineStr">
        <is>
          <t>Fusion</t>
        </is>
      </c>
      <c r="E10236" s="8" t="n">
        <v>46178</v>
      </c>
      <c r="F10236" t="inlineStr">
        <is>
          <t>Violations were cited in the following area(s).</t>
        </is>
      </c>
      <c r="G10236" t="inlineStr">
        <is>
          <t>02B</t>
        </is>
      </c>
      <c r="H10236" t="inlineStr">
        <is>
          <t>Hot TCS food item not held at or above 140 °F.</t>
        </is>
      </c>
      <c r="I10236" t="inlineStr">
        <is>
          <t>Critical</t>
        </is>
      </c>
      <c r="J10236" t="n">
        <v>12</v>
      </c>
      <c r="K10236" t="inlineStr">
        <is>
          <t>A</t>
        </is>
      </c>
      <c r="L10236" s="9">
        <f>A10236&amp;"-"&amp;TEXT(E10236,"yyyymmdd")</f>
        <v/>
      </c>
    </row>
    <row r="10237">
      <c r="A10237" t="n">
        <v>41240553</v>
      </c>
      <c r="B10237" t="inlineStr">
        <is>
          <t>Staten Island</t>
        </is>
      </c>
      <c r="C10237" t="inlineStr">
        <is>
          <t>10301</t>
        </is>
      </c>
      <c r="D10237" t="inlineStr">
        <is>
          <t>Fusion</t>
        </is>
      </c>
      <c r="E10237" s="8" t="n">
        <v>46178</v>
      </c>
      <c r="F10237" t="inlineStr">
        <is>
          <t>Violations were cited in the following area(s).</t>
        </is>
      </c>
      <c r="G10237" t="inlineStr">
        <is>
          <t>06C</t>
        </is>
      </c>
      <c r="H1023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237" t="inlineStr">
        <is>
          <t>Critical</t>
        </is>
      </c>
      <c r="J10237" t="n">
        <v>12</v>
      </c>
      <c r="K10237" t="inlineStr">
        <is>
          <t>A</t>
        </is>
      </c>
      <c r="L10237" s="9">
        <f>A10237&amp;"-"&amp;TEXT(E10237,"yyyymmdd")</f>
        <v/>
      </c>
    </row>
    <row r="10238">
      <c r="A10238" t="n">
        <v>41320187</v>
      </c>
      <c r="B10238" t="inlineStr">
        <is>
          <t>Staten Island</t>
        </is>
      </c>
      <c r="D10238" t="inlineStr">
        <is>
          <t>American</t>
        </is>
      </c>
      <c r="E10238" s="8" t="n">
        <v>46178</v>
      </c>
      <c r="F10238" t="inlineStr">
        <is>
          <t>Violations were cited in the following area(s).</t>
        </is>
      </c>
      <c r="G10238" t="inlineStr">
        <is>
          <t>06D</t>
        </is>
      </c>
      <c r="H10238" t="inlineStr">
        <is>
          <t>Food contact surface not properly washed, rinsed and sanitized after each use and following any activity when contamination may have occurred.</t>
        </is>
      </c>
      <c r="I10238" t="inlineStr">
        <is>
          <t>Critical</t>
        </is>
      </c>
      <c r="J10238" t="n">
        <v>10</v>
      </c>
      <c r="K10238" t="inlineStr">
        <is>
          <t>A</t>
        </is>
      </c>
      <c r="L10238" s="9">
        <f>A10238&amp;"-"&amp;TEXT(E10238,"yyyymmdd")</f>
        <v/>
      </c>
    </row>
    <row r="10239">
      <c r="A10239" t="n">
        <v>41320187</v>
      </c>
      <c r="B10239" t="inlineStr">
        <is>
          <t>Staten Island</t>
        </is>
      </c>
      <c r="D10239" t="inlineStr">
        <is>
          <t>American</t>
        </is>
      </c>
      <c r="E10239" s="8" t="n">
        <v>46178</v>
      </c>
      <c r="F10239" t="inlineStr">
        <is>
          <t>Violations were cited in the following area(s).</t>
        </is>
      </c>
      <c r="G10239" t="inlineStr">
        <is>
          <t>10G</t>
        </is>
      </c>
      <c r="H10239" t="inlineStr">
        <is>
          <t>Dishwashing and ware washing: Cleaning and sanitizing of tableware, including dishes, utensils, and equipment deficient.</t>
        </is>
      </c>
      <c r="I10239" t="inlineStr">
        <is>
          <t>Not Critical</t>
        </is>
      </c>
      <c r="J10239" t="n">
        <v>10</v>
      </c>
      <c r="K10239" t="inlineStr">
        <is>
          <t>A</t>
        </is>
      </c>
      <c r="L10239" s="9">
        <f>A10239&amp;"-"&amp;TEXT(E10239,"yyyymmdd")</f>
        <v/>
      </c>
    </row>
    <row r="10240">
      <c r="A10240" t="n">
        <v>41449122</v>
      </c>
      <c r="B10240" t="inlineStr">
        <is>
          <t>Brooklyn</t>
        </is>
      </c>
      <c r="C10240" t="inlineStr">
        <is>
          <t>11211</t>
        </is>
      </c>
      <c r="D10240" t="inlineStr">
        <is>
          <t>Latin American</t>
        </is>
      </c>
      <c r="E10240" s="8" t="n">
        <v>46178</v>
      </c>
      <c r="F10240" t="inlineStr">
        <is>
          <t>Violations were cited in the following area(s).</t>
        </is>
      </c>
      <c r="G10240" t="inlineStr">
        <is>
          <t>02G</t>
        </is>
      </c>
      <c r="H10240" t="inlineStr">
        <is>
          <t>Cold TCS food item held above 41 °F; smoked or processed fish held above 38 °F; intact raw eggs held above 45 °F; or reduced oxygen packaged (ROP) TCS foods held above required temperatures except during active necessary preparation.</t>
        </is>
      </c>
      <c r="I10240" t="inlineStr">
        <is>
          <t>Critical</t>
        </is>
      </c>
      <c r="J10240" t="n">
        <v>24</v>
      </c>
      <c r="L10240" s="9">
        <f>A10240&amp;"-"&amp;TEXT(E10240,"yyyymmdd")</f>
        <v/>
      </c>
    </row>
    <row r="10241">
      <c r="A10241" t="n">
        <v>41449122</v>
      </c>
      <c r="B10241" t="inlineStr">
        <is>
          <t>Brooklyn</t>
        </is>
      </c>
      <c r="C10241" t="inlineStr">
        <is>
          <t>11211</t>
        </is>
      </c>
      <c r="D10241" t="inlineStr">
        <is>
          <t>Latin American</t>
        </is>
      </c>
      <c r="E10241" s="8" t="n">
        <v>46178</v>
      </c>
      <c r="F10241" t="inlineStr">
        <is>
          <t>Violations were cited in the following area(s).</t>
        </is>
      </c>
      <c r="G10241" t="inlineStr">
        <is>
          <t>06C</t>
        </is>
      </c>
      <c r="H1024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241" t="inlineStr">
        <is>
          <t>Critical</t>
        </is>
      </c>
      <c r="J10241" t="n">
        <v>24</v>
      </c>
      <c r="L10241" s="9">
        <f>A10241&amp;"-"&amp;TEXT(E10241,"yyyymmdd")</f>
        <v/>
      </c>
    </row>
    <row r="10242">
      <c r="A10242" t="n">
        <v>41449122</v>
      </c>
      <c r="B10242" t="inlineStr">
        <is>
          <t>Brooklyn</t>
        </is>
      </c>
      <c r="C10242" t="inlineStr">
        <is>
          <t>11211</t>
        </is>
      </c>
      <c r="D10242" t="inlineStr">
        <is>
          <t>Latin American</t>
        </is>
      </c>
      <c r="E10242" s="8" t="n">
        <v>46178</v>
      </c>
      <c r="F10242" t="inlineStr">
        <is>
          <t>Violations were cited in the following area(s).</t>
        </is>
      </c>
      <c r="G10242" t="inlineStr">
        <is>
          <t>06E</t>
        </is>
      </c>
      <c r="H10242" t="inlineStr">
        <is>
          <t>Sanitized equipment or utensil, including in-use food dispensing utensil, improperly used or stored.</t>
        </is>
      </c>
      <c r="I10242" t="inlineStr">
        <is>
          <t>Critical</t>
        </is>
      </c>
      <c r="J10242" t="n">
        <v>24</v>
      </c>
      <c r="L10242" s="9">
        <f>A10242&amp;"-"&amp;TEXT(E10242,"yyyymmdd")</f>
        <v/>
      </c>
    </row>
    <row r="10243">
      <c r="A10243" t="n">
        <v>41449122</v>
      </c>
      <c r="B10243" t="inlineStr">
        <is>
          <t>Brooklyn</t>
        </is>
      </c>
      <c r="C10243" t="inlineStr">
        <is>
          <t>11211</t>
        </is>
      </c>
      <c r="D10243" t="inlineStr">
        <is>
          <t>Latin American</t>
        </is>
      </c>
      <c r="E10243" s="8" t="n">
        <v>46178</v>
      </c>
      <c r="F10243" t="inlineStr">
        <is>
          <t>Violations were cited in the following area(s).</t>
        </is>
      </c>
      <c r="G10243" t="inlineStr">
        <is>
          <t>10B</t>
        </is>
      </c>
      <c r="H10243" t="inlineStr">
        <is>
          <t>Anti-siphonage or back-flow prevention device not provided where required; equipment or floor not properly drained; sewage disposal system in disrepair or not functioning properly. Condensation or liquid waste improperly disposed of.</t>
        </is>
      </c>
      <c r="I10243" t="inlineStr">
        <is>
          <t>Not Critical</t>
        </is>
      </c>
      <c r="J10243" t="n">
        <v>24</v>
      </c>
      <c r="L10243" s="9">
        <f>A10243&amp;"-"&amp;TEXT(E10243,"yyyymmdd")</f>
        <v/>
      </c>
    </row>
    <row r="10244">
      <c r="A10244" t="n">
        <v>41449122</v>
      </c>
      <c r="B10244" t="inlineStr">
        <is>
          <t>Brooklyn</t>
        </is>
      </c>
      <c r="C10244" t="inlineStr">
        <is>
          <t>11211</t>
        </is>
      </c>
      <c r="D10244" t="inlineStr">
        <is>
          <t>Latin American</t>
        </is>
      </c>
      <c r="E10244" s="8" t="n">
        <v>46178</v>
      </c>
      <c r="F10244" t="inlineStr">
        <is>
          <t>Violations were cited in the following area(s).</t>
        </is>
      </c>
      <c r="G10244" t="inlineStr">
        <is>
          <t>10D</t>
        </is>
      </c>
      <c r="H10244" t="inlineStr">
        <is>
          <t>Mechanical or natural ventilation not provided, inadequate, improperly installed, in disrepair or fails to prevent and control excessive build-up of grease, heat, steam condensation, vapors, odors, smoke or fumes.</t>
        </is>
      </c>
      <c r="I10244" t="inlineStr">
        <is>
          <t>Not Critical</t>
        </is>
      </c>
      <c r="J10244" t="n">
        <v>24</v>
      </c>
      <c r="L10244" s="9">
        <f>A10244&amp;"-"&amp;TEXT(E10244,"yyyymmdd")</f>
        <v/>
      </c>
    </row>
    <row r="10245">
      <c r="A10245" t="n">
        <v>41472695</v>
      </c>
      <c r="B10245" t="inlineStr">
        <is>
          <t>Brooklyn</t>
        </is>
      </c>
      <c r="C10245" t="inlineStr">
        <is>
          <t>11211</t>
        </is>
      </c>
      <c r="D10245" t="inlineStr">
        <is>
          <t>American</t>
        </is>
      </c>
      <c r="E10245" s="8" t="n">
        <v>46178</v>
      </c>
      <c r="F10245" t="inlineStr">
        <is>
          <t>Violations were cited in the following area(s).</t>
        </is>
      </c>
      <c r="G10245" t="inlineStr">
        <is>
          <t>06D</t>
        </is>
      </c>
      <c r="H10245" t="inlineStr">
        <is>
          <t>Food contact surface not properly washed, rinsed and sanitized after each use and following any activity when contamination may have occurred.</t>
        </is>
      </c>
      <c r="I10245" t="inlineStr">
        <is>
          <t>Critical</t>
        </is>
      </c>
      <c r="J10245" t="n">
        <v>5</v>
      </c>
      <c r="K10245" t="inlineStr">
        <is>
          <t>A</t>
        </is>
      </c>
      <c r="L10245" s="9">
        <f>A10245&amp;"-"&amp;TEXT(E10245,"yyyymmdd")</f>
        <v/>
      </c>
    </row>
    <row r="10246">
      <c r="A10246" t="n">
        <v>50046048</v>
      </c>
      <c r="B10246" t="inlineStr">
        <is>
          <t>Manhattan</t>
        </is>
      </c>
      <c r="C10246" t="inlineStr">
        <is>
          <t>10031</t>
        </is>
      </c>
      <c r="D10246" t="inlineStr">
        <is>
          <t>American</t>
        </is>
      </c>
      <c r="E10246" s="8" t="n">
        <v>46178</v>
      </c>
      <c r="F10246" t="inlineStr">
        <is>
          <t>Violations were cited in the following area(s).</t>
        </is>
      </c>
      <c r="G10246" t="inlineStr">
        <is>
          <t>04H</t>
        </is>
      </c>
      <c r="H10246" t="inlineStr">
        <is>
          <t>Raw, cooked or prepared food is adulterated, contaminated, cross-contaminated, or not discarded in accordance with HACCP plan.</t>
        </is>
      </c>
      <c r="I10246" t="inlineStr">
        <is>
          <t>Critical</t>
        </is>
      </c>
      <c r="J10246" t="n">
        <v>7</v>
      </c>
      <c r="K10246" t="inlineStr">
        <is>
          <t>A</t>
        </is>
      </c>
      <c r="L10246" s="9">
        <f>A10246&amp;"-"&amp;TEXT(E10246,"yyyymmdd")</f>
        <v/>
      </c>
    </row>
    <row r="10247">
      <c r="A10247" t="n">
        <v>50059483</v>
      </c>
      <c r="B10247" t="inlineStr">
        <is>
          <t>Staten Island</t>
        </is>
      </c>
      <c r="C10247" t="inlineStr">
        <is>
          <t>10314</t>
        </is>
      </c>
      <c r="D10247" t="inlineStr">
        <is>
          <t>American</t>
        </is>
      </c>
      <c r="E10247" s="8" t="n">
        <v>46178</v>
      </c>
      <c r="F10247" t="inlineStr">
        <is>
          <t>Violations were cited in the following area(s).</t>
        </is>
      </c>
      <c r="G10247" t="inlineStr">
        <is>
          <t>06F</t>
        </is>
      </c>
      <c r="H10247" t="inlineStr">
        <is>
          <t>Wiping cloths not stored clean and dry, or in a sanitizing solution, between uses.</t>
        </is>
      </c>
      <c r="I10247" t="inlineStr">
        <is>
          <t>Critical</t>
        </is>
      </c>
      <c r="J10247" t="n">
        <v>7</v>
      </c>
      <c r="K10247" t="inlineStr">
        <is>
          <t>A</t>
        </is>
      </c>
      <c r="L10247" s="9">
        <f>A10247&amp;"-"&amp;TEXT(E10247,"yyyymmdd")</f>
        <v/>
      </c>
    </row>
    <row r="10248">
      <c r="A10248" t="n">
        <v>50059483</v>
      </c>
      <c r="B10248" t="inlineStr">
        <is>
          <t>Staten Island</t>
        </is>
      </c>
      <c r="C10248" t="inlineStr">
        <is>
          <t>10314</t>
        </is>
      </c>
      <c r="D10248" t="inlineStr">
        <is>
          <t>American</t>
        </is>
      </c>
      <c r="E10248" s="8" t="n">
        <v>46178</v>
      </c>
      <c r="F10248" t="inlineStr">
        <is>
          <t>Violations were cited in the following area(s).</t>
        </is>
      </c>
      <c r="G10248" t="inlineStr">
        <is>
          <t>10F</t>
        </is>
      </c>
      <c r="H10248" t="inlineStr">
        <is>
          <t>Non-food contact surface or equipment made of unacceptable material, not kept clean, or not properly sealed, raised, spaced or movable to allow accessibility for cleaning on all sides, above and underneath the unit.</t>
        </is>
      </c>
      <c r="I10248" t="inlineStr">
        <is>
          <t>Not Critical</t>
        </is>
      </c>
      <c r="J10248" t="n">
        <v>7</v>
      </c>
      <c r="K10248" t="inlineStr">
        <is>
          <t>A</t>
        </is>
      </c>
      <c r="L10248" s="9">
        <f>A10248&amp;"-"&amp;TEXT(E10248,"yyyymmdd")</f>
        <v/>
      </c>
    </row>
    <row r="10249">
      <c r="A10249" t="n">
        <v>50093897</v>
      </c>
      <c r="B10249" t="inlineStr">
        <is>
          <t>Queens</t>
        </is>
      </c>
      <c r="C10249" t="inlineStr">
        <is>
          <t>11106</t>
        </is>
      </c>
      <c r="D10249" t="inlineStr">
        <is>
          <t>Italian</t>
        </is>
      </c>
      <c r="E10249" s="8" t="n">
        <v>46178</v>
      </c>
      <c r="F10249" t="inlineStr">
        <is>
          <t>Violations were cited in the following area(s).</t>
        </is>
      </c>
      <c r="G10249" t="inlineStr">
        <is>
          <t>05C</t>
        </is>
      </c>
      <c r="H10249" t="inlineStr">
        <is>
          <t>Food contact surface, refillable, reusable containers, or equipment improperly constructed, placed or maintained. Unacceptable material used. Culinary sink or other acceptable method not provided for washing food.</t>
        </is>
      </c>
      <c r="I10249" t="inlineStr">
        <is>
          <t>Critical</t>
        </is>
      </c>
      <c r="J10249" t="n">
        <v>56</v>
      </c>
      <c r="L10249" s="9">
        <f>A10249&amp;"-"&amp;TEXT(E10249,"yyyymmdd")</f>
        <v/>
      </c>
    </row>
    <row r="10250">
      <c r="A10250" t="n">
        <v>50093897</v>
      </c>
      <c r="B10250" t="inlineStr">
        <is>
          <t>Queens</t>
        </is>
      </c>
      <c r="C10250" t="inlineStr">
        <is>
          <t>11106</t>
        </is>
      </c>
      <c r="D10250" t="inlineStr">
        <is>
          <t>Italian</t>
        </is>
      </c>
      <c r="E10250" s="8" t="n">
        <v>46178</v>
      </c>
      <c r="F10250" t="inlineStr">
        <is>
          <t>Violations were cited in the following area(s).</t>
        </is>
      </c>
      <c r="G10250" t="inlineStr">
        <is>
          <t>05D</t>
        </is>
      </c>
      <c r="H1025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250" t="inlineStr">
        <is>
          <t>Critical</t>
        </is>
      </c>
      <c r="J10250" t="n">
        <v>56</v>
      </c>
      <c r="L10250" s="9">
        <f>A10250&amp;"-"&amp;TEXT(E10250,"yyyymmdd")</f>
        <v/>
      </c>
    </row>
    <row r="10251">
      <c r="A10251" t="n">
        <v>50101712</v>
      </c>
      <c r="B10251" t="inlineStr">
        <is>
          <t>Brooklyn</t>
        </is>
      </c>
      <c r="C10251" t="inlineStr">
        <is>
          <t>11205</t>
        </is>
      </c>
      <c r="D10251" t="inlineStr">
        <is>
          <t>American</t>
        </is>
      </c>
      <c r="E10251" s="8" t="n">
        <v>46178</v>
      </c>
      <c r="F10251" t="inlineStr">
        <is>
          <t>Violations were cited in the following area(s).</t>
        </is>
      </c>
      <c r="G10251" t="inlineStr">
        <is>
          <t>04H</t>
        </is>
      </c>
      <c r="H10251" t="inlineStr">
        <is>
          <t>Raw, cooked or prepared food is adulterated, contaminated, cross-contaminated, or not discarded in accordance with HACCP plan.</t>
        </is>
      </c>
      <c r="I10251" t="inlineStr">
        <is>
          <t>Critical</t>
        </is>
      </c>
      <c r="J10251" t="n">
        <v>12</v>
      </c>
      <c r="K10251" t="inlineStr">
        <is>
          <t>A</t>
        </is>
      </c>
      <c r="L10251" s="9">
        <f>A10251&amp;"-"&amp;TEXT(E10251,"yyyymmdd")</f>
        <v/>
      </c>
    </row>
    <row r="10252">
      <c r="A10252" t="n">
        <v>50101712</v>
      </c>
      <c r="B10252" t="inlineStr">
        <is>
          <t>Brooklyn</t>
        </is>
      </c>
      <c r="C10252" t="inlineStr">
        <is>
          <t>11205</t>
        </is>
      </c>
      <c r="D10252" t="inlineStr">
        <is>
          <t>American</t>
        </is>
      </c>
      <c r="E10252" s="8" t="n">
        <v>46178</v>
      </c>
      <c r="F10252" t="inlineStr">
        <is>
          <t>Violations were cited in the following area(s).</t>
        </is>
      </c>
      <c r="G10252" t="inlineStr">
        <is>
          <t>06D</t>
        </is>
      </c>
      <c r="H10252" t="inlineStr">
        <is>
          <t>Food contact surface not properly washed, rinsed and sanitized after each use and following any activity when contamination may have occurred.</t>
        </is>
      </c>
      <c r="I10252" t="inlineStr">
        <is>
          <t>Critical</t>
        </is>
      </c>
      <c r="J10252" t="n">
        <v>12</v>
      </c>
      <c r="K10252" t="inlineStr">
        <is>
          <t>A</t>
        </is>
      </c>
      <c r="L10252" s="9">
        <f>A10252&amp;"-"&amp;TEXT(E10252,"yyyymmdd")</f>
        <v/>
      </c>
    </row>
    <row r="10253">
      <c r="A10253" t="n">
        <v>50106980</v>
      </c>
      <c r="B10253" t="inlineStr">
        <is>
          <t>Queens</t>
        </is>
      </c>
      <c r="C10253" t="inlineStr">
        <is>
          <t>11104</t>
        </is>
      </c>
      <c r="D10253" t="inlineStr">
        <is>
          <t>Pizza</t>
        </is>
      </c>
      <c r="E10253" s="8" t="n">
        <v>46178</v>
      </c>
      <c r="F10253" t="inlineStr">
        <is>
          <t>Violations were cited in the following area(s).</t>
        </is>
      </c>
      <c r="G10253" t="inlineStr">
        <is>
          <t>02B</t>
        </is>
      </c>
      <c r="H10253" t="inlineStr">
        <is>
          <t>Hot TCS food item not held at or above 140 °F.</t>
        </is>
      </c>
      <c r="I10253" t="inlineStr">
        <is>
          <t>Critical</t>
        </is>
      </c>
      <c r="J10253" t="n">
        <v>11</v>
      </c>
      <c r="K10253" t="inlineStr">
        <is>
          <t>A</t>
        </is>
      </c>
      <c r="L10253" s="9">
        <f>A10253&amp;"-"&amp;TEXT(E10253,"yyyymmdd")</f>
        <v/>
      </c>
    </row>
    <row r="10254">
      <c r="A10254" t="n">
        <v>50106980</v>
      </c>
      <c r="B10254" t="inlineStr">
        <is>
          <t>Queens</t>
        </is>
      </c>
      <c r="C10254" t="inlineStr">
        <is>
          <t>11104</t>
        </is>
      </c>
      <c r="D10254" t="inlineStr">
        <is>
          <t>Pizza</t>
        </is>
      </c>
      <c r="E10254" s="8" t="n">
        <v>46178</v>
      </c>
      <c r="F10254" t="inlineStr">
        <is>
          <t>Violations were cited in the following area(s).</t>
        </is>
      </c>
      <c r="G10254" t="inlineStr">
        <is>
          <t>10F</t>
        </is>
      </c>
      <c r="H10254" t="inlineStr">
        <is>
          <t>Non-food contact surface or equipment made of unacceptable material, not kept clean, or not properly sealed, raised, spaced or movable to allow accessibility for cleaning on all sides, above and underneath the unit.</t>
        </is>
      </c>
      <c r="I10254" t="inlineStr">
        <is>
          <t>Not Critical</t>
        </is>
      </c>
      <c r="J10254" t="n">
        <v>11</v>
      </c>
      <c r="K10254" t="inlineStr">
        <is>
          <t>A</t>
        </is>
      </c>
      <c r="L10254" s="9">
        <f>A10254&amp;"-"&amp;TEXT(E10254,"yyyymmdd")</f>
        <v/>
      </c>
    </row>
    <row r="10255">
      <c r="A10255" t="n">
        <v>50107045</v>
      </c>
      <c r="B10255" t="inlineStr">
        <is>
          <t>Manhattan</t>
        </is>
      </c>
      <c r="C10255" t="inlineStr">
        <is>
          <t>10034</t>
        </is>
      </c>
      <c r="D10255" t="inlineStr">
        <is>
          <t>Tex-Mex</t>
        </is>
      </c>
      <c r="E10255" s="8" t="n">
        <v>46178</v>
      </c>
      <c r="F10255" t="inlineStr">
        <is>
          <t>Violations were cited in the following area(s).</t>
        </is>
      </c>
      <c r="G10255" t="inlineStr">
        <is>
          <t>04L</t>
        </is>
      </c>
      <c r="H10255" t="inlineStr">
        <is>
          <t>Evidence of mice or live mice in establishment's food or non-food areas.</t>
        </is>
      </c>
      <c r="I10255" t="inlineStr">
        <is>
          <t>Critical</t>
        </is>
      </c>
      <c r="J10255" t="n">
        <v>28</v>
      </c>
      <c r="L10255" s="9">
        <f>A10255&amp;"-"&amp;TEXT(E10255,"yyyymmdd")</f>
        <v/>
      </c>
    </row>
    <row r="10256">
      <c r="A10256" t="n">
        <v>50107045</v>
      </c>
      <c r="B10256" t="inlineStr">
        <is>
          <t>Manhattan</t>
        </is>
      </c>
      <c r="C10256" t="inlineStr">
        <is>
          <t>10034</t>
        </is>
      </c>
      <c r="D10256" t="inlineStr">
        <is>
          <t>Tex-Mex</t>
        </is>
      </c>
      <c r="E10256" s="8" t="n">
        <v>46178</v>
      </c>
      <c r="F10256" t="inlineStr">
        <is>
          <t>Violations were cited in the following area(s).</t>
        </is>
      </c>
      <c r="G10256" t="inlineStr">
        <is>
          <t>04N</t>
        </is>
      </c>
      <c r="H10256" t="inlineStr">
        <is>
          <t>Filth flies or food/refuse/sewage associated with (FRSA) flies or other nuisance pests in establishment’s food and/or non-food areas. FRSA flies include house flies, blow flies, bottle flies, flesh flies, drain flies, Phorid flies and fruit flies.</t>
        </is>
      </c>
      <c r="I10256" t="inlineStr">
        <is>
          <t>Critical</t>
        </is>
      </c>
      <c r="J10256" t="n">
        <v>28</v>
      </c>
      <c r="L10256" s="9">
        <f>A10256&amp;"-"&amp;TEXT(E10256,"yyyymmdd")</f>
        <v/>
      </c>
    </row>
    <row r="10257">
      <c r="A10257" t="n">
        <v>50107045</v>
      </c>
      <c r="B10257" t="inlineStr">
        <is>
          <t>Manhattan</t>
        </is>
      </c>
      <c r="C10257" t="inlineStr">
        <is>
          <t>10034</t>
        </is>
      </c>
      <c r="D10257" t="inlineStr">
        <is>
          <t>Tex-Mex</t>
        </is>
      </c>
      <c r="E10257" s="8" t="n">
        <v>46178</v>
      </c>
      <c r="F10257" t="inlineStr">
        <is>
          <t>Violations were cited in the following area(s).</t>
        </is>
      </c>
      <c r="G10257" t="inlineStr">
        <is>
          <t>06C</t>
        </is>
      </c>
      <c r="H1025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257" t="inlineStr">
        <is>
          <t>Critical</t>
        </is>
      </c>
      <c r="J10257" t="n">
        <v>28</v>
      </c>
      <c r="L10257" s="9">
        <f>A10257&amp;"-"&amp;TEXT(E10257,"yyyymmdd")</f>
        <v/>
      </c>
    </row>
    <row r="10258">
      <c r="A10258" t="n">
        <v>50107045</v>
      </c>
      <c r="B10258" t="inlineStr">
        <is>
          <t>Manhattan</t>
        </is>
      </c>
      <c r="C10258" t="inlineStr">
        <is>
          <t>10034</t>
        </is>
      </c>
      <c r="D10258" t="inlineStr">
        <is>
          <t>Tex-Mex</t>
        </is>
      </c>
      <c r="E10258" s="8" t="n">
        <v>46178</v>
      </c>
      <c r="F10258" t="inlineStr">
        <is>
          <t>Violations were cited in the following area(s).</t>
        </is>
      </c>
      <c r="G10258" t="inlineStr">
        <is>
          <t>06D</t>
        </is>
      </c>
      <c r="H10258" t="inlineStr">
        <is>
          <t>Food contact surface not properly washed, rinsed and sanitized after each use and following any activity when contamination may have occurred.</t>
        </is>
      </c>
      <c r="I10258" t="inlineStr">
        <is>
          <t>Critical</t>
        </is>
      </c>
      <c r="J10258" t="n">
        <v>28</v>
      </c>
      <c r="L10258" s="9">
        <f>A10258&amp;"-"&amp;TEXT(E10258,"yyyymmdd")</f>
        <v/>
      </c>
    </row>
    <row r="10259">
      <c r="A10259" t="n">
        <v>50107045</v>
      </c>
      <c r="B10259" t="inlineStr">
        <is>
          <t>Manhattan</t>
        </is>
      </c>
      <c r="C10259" t="inlineStr">
        <is>
          <t>10034</t>
        </is>
      </c>
      <c r="D10259" t="inlineStr">
        <is>
          <t>Tex-Mex</t>
        </is>
      </c>
      <c r="E10259" s="8" t="n">
        <v>46178</v>
      </c>
      <c r="F10259" t="inlineStr">
        <is>
          <t>Violations were cited in the following area(s).</t>
        </is>
      </c>
      <c r="G10259" t="inlineStr">
        <is>
          <t>08A</t>
        </is>
      </c>
      <c r="H10259" t="inlineStr">
        <is>
          <t>Establishment is not free of harborage or conditions conducive to rodents, insects or other pests.</t>
        </is>
      </c>
      <c r="I10259" t="inlineStr">
        <is>
          <t>Not Critical</t>
        </is>
      </c>
      <c r="J10259" t="n">
        <v>28</v>
      </c>
      <c r="L10259" s="9">
        <f>A10259&amp;"-"&amp;TEXT(E10259,"yyyymmdd")</f>
        <v/>
      </c>
    </row>
    <row r="10260">
      <c r="A10260" t="n">
        <v>50107045</v>
      </c>
      <c r="B10260" t="inlineStr">
        <is>
          <t>Manhattan</t>
        </is>
      </c>
      <c r="C10260" t="inlineStr">
        <is>
          <t>10034</t>
        </is>
      </c>
      <c r="D10260" t="inlineStr">
        <is>
          <t>Tex-Mex</t>
        </is>
      </c>
      <c r="E10260" s="8" t="n">
        <v>46178</v>
      </c>
      <c r="F10260" t="inlineStr">
        <is>
          <t>Violations were cited in the following area(s).</t>
        </is>
      </c>
      <c r="G10260" t="inlineStr">
        <is>
          <t>10G</t>
        </is>
      </c>
      <c r="H10260" t="inlineStr">
        <is>
          <t>Dishwashing and ware washing: Cleaning and sanitizing of tableware, including dishes, utensils, and equipment deficient.</t>
        </is>
      </c>
      <c r="I10260" t="inlineStr">
        <is>
          <t>Not Critical</t>
        </is>
      </c>
      <c r="J10260" t="n">
        <v>28</v>
      </c>
      <c r="L10260" s="9">
        <f>A10260&amp;"-"&amp;TEXT(E10260,"yyyymmdd")</f>
        <v/>
      </c>
    </row>
    <row r="10261">
      <c r="A10261" t="n">
        <v>50122712</v>
      </c>
      <c r="B10261" t="inlineStr">
        <is>
          <t>Brooklyn</t>
        </is>
      </c>
      <c r="C10261" t="inlineStr">
        <is>
          <t>11205</t>
        </is>
      </c>
      <c r="D10261" t="inlineStr">
        <is>
          <t>American</t>
        </is>
      </c>
      <c r="E10261" s="8" t="n">
        <v>46178</v>
      </c>
      <c r="F10261" t="inlineStr">
        <is>
          <t>Violations were cited in the following area(s).</t>
        </is>
      </c>
      <c r="G10261" t="inlineStr">
        <is>
          <t>10B</t>
        </is>
      </c>
      <c r="H10261" t="inlineStr">
        <is>
          <t>Anti-siphonage or back-flow prevention device not provided where required; equipment or floor not properly drained; sewage disposal system in disrepair or not functioning properly. Condensation or liquid waste improperly disposed of.</t>
        </is>
      </c>
      <c r="I10261" t="inlineStr">
        <is>
          <t>Not Critical</t>
        </is>
      </c>
      <c r="J10261" t="n">
        <v>12</v>
      </c>
      <c r="K10261" t="inlineStr">
        <is>
          <t>A</t>
        </is>
      </c>
      <c r="L10261" s="9">
        <f>A10261&amp;"-"&amp;TEXT(E10261,"yyyymmdd")</f>
        <v/>
      </c>
    </row>
    <row r="10262">
      <c r="A10262" t="n">
        <v>50122712</v>
      </c>
      <c r="B10262" t="inlineStr">
        <is>
          <t>Brooklyn</t>
        </is>
      </c>
      <c r="C10262" t="inlineStr">
        <is>
          <t>11205</t>
        </is>
      </c>
      <c r="D10262" t="inlineStr">
        <is>
          <t>American</t>
        </is>
      </c>
      <c r="E10262" s="8" t="n">
        <v>46178</v>
      </c>
      <c r="F10262" t="inlineStr">
        <is>
          <t>Violations were cited in the following area(s).</t>
        </is>
      </c>
      <c r="G10262" t="inlineStr">
        <is>
          <t>10F</t>
        </is>
      </c>
      <c r="H10262" t="inlineStr">
        <is>
          <t>Non-food contact surface or equipment made of unacceptable material, not kept clean, or not properly sealed, raised, spaced or movable to allow accessibility for cleaning on all sides, above and underneath the unit.</t>
        </is>
      </c>
      <c r="I10262" t="inlineStr">
        <is>
          <t>Not Critical</t>
        </is>
      </c>
      <c r="J10262" t="n">
        <v>12</v>
      </c>
      <c r="K10262" t="inlineStr">
        <is>
          <t>A</t>
        </is>
      </c>
      <c r="L10262" s="9">
        <f>A10262&amp;"-"&amp;TEXT(E10262,"yyyymmdd")</f>
        <v/>
      </c>
    </row>
    <row r="10263">
      <c r="A10263" t="n">
        <v>50122712</v>
      </c>
      <c r="B10263" t="inlineStr">
        <is>
          <t>Brooklyn</t>
        </is>
      </c>
      <c r="C10263" t="inlineStr">
        <is>
          <t>11205</t>
        </is>
      </c>
      <c r="D10263" t="inlineStr">
        <is>
          <t>American</t>
        </is>
      </c>
      <c r="E10263" s="8" t="n">
        <v>46178</v>
      </c>
      <c r="F10263" t="inlineStr">
        <is>
          <t>Violations were cited in the following area(s).</t>
        </is>
      </c>
      <c r="G10263" t="inlineStr">
        <is>
          <t>10G</t>
        </is>
      </c>
      <c r="H10263" t="inlineStr">
        <is>
          <t>Dishwashing and ware washing: Cleaning and sanitizing of tableware, including dishes, utensils, and equipment deficient.</t>
        </is>
      </c>
      <c r="I10263" t="inlineStr">
        <is>
          <t>Not Critical</t>
        </is>
      </c>
      <c r="J10263" t="n">
        <v>12</v>
      </c>
      <c r="K10263" t="inlineStr">
        <is>
          <t>A</t>
        </is>
      </c>
      <c r="L10263" s="9">
        <f>A10263&amp;"-"&amp;TEXT(E10263,"yyyymmdd")</f>
        <v/>
      </c>
    </row>
    <row r="10264">
      <c r="A10264" t="n">
        <v>50138682</v>
      </c>
      <c r="B10264" t="inlineStr">
        <is>
          <t>Brooklyn</t>
        </is>
      </c>
      <c r="C10264" t="inlineStr">
        <is>
          <t>11206</t>
        </is>
      </c>
      <c r="D10264" t="inlineStr">
        <is>
          <t>Middle Eastern</t>
        </is>
      </c>
      <c r="E10264" s="8" t="n">
        <v>46178</v>
      </c>
      <c r="F10264" t="inlineStr">
        <is>
          <t>Violations were cited in the following area(s).</t>
        </is>
      </c>
      <c r="G10264" t="inlineStr">
        <is>
          <t>02G</t>
        </is>
      </c>
      <c r="H10264" t="inlineStr">
        <is>
          <t>Cold TCS food item held above 41 °F; smoked or processed fish held above 38 °F; intact raw eggs held above 45 °F; or reduced oxygen packaged (ROP) TCS foods held above required temperatures except during active necessary preparation.</t>
        </is>
      </c>
      <c r="I10264" t="inlineStr">
        <is>
          <t>Critical</t>
        </is>
      </c>
      <c r="J10264" t="n">
        <v>13</v>
      </c>
      <c r="K10264" t="inlineStr">
        <is>
          <t>A</t>
        </is>
      </c>
      <c r="L10264" s="9">
        <f>A10264&amp;"-"&amp;TEXT(E10264,"yyyymmdd")</f>
        <v/>
      </c>
    </row>
    <row r="10265">
      <c r="A10265" t="n">
        <v>50138682</v>
      </c>
      <c r="B10265" t="inlineStr">
        <is>
          <t>Brooklyn</t>
        </is>
      </c>
      <c r="C10265" t="inlineStr">
        <is>
          <t>11206</t>
        </is>
      </c>
      <c r="D10265" t="inlineStr">
        <is>
          <t>Middle Eastern</t>
        </is>
      </c>
      <c r="E10265" s="8" t="n">
        <v>46178</v>
      </c>
      <c r="F10265" t="inlineStr">
        <is>
          <t>Violations were cited in the following area(s).</t>
        </is>
      </c>
      <c r="G10265" t="inlineStr">
        <is>
          <t>10F</t>
        </is>
      </c>
      <c r="H10265" t="inlineStr">
        <is>
          <t>Non-food contact surface or equipment made of unacceptable material, not kept clean, or not properly sealed, raised, spaced or movable to allow accessibility for cleaning on all sides, above and underneath the unit.</t>
        </is>
      </c>
      <c r="I10265" t="inlineStr">
        <is>
          <t>Not Critical</t>
        </is>
      </c>
      <c r="J10265" t="n">
        <v>13</v>
      </c>
      <c r="K10265" t="inlineStr">
        <is>
          <t>A</t>
        </is>
      </c>
      <c r="L10265" s="9">
        <f>A10265&amp;"-"&amp;TEXT(E10265,"yyyymmdd")</f>
        <v/>
      </c>
    </row>
    <row r="10266">
      <c r="A10266" t="n">
        <v>50156291</v>
      </c>
      <c r="B10266" t="inlineStr">
        <is>
          <t>Brooklyn</t>
        </is>
      </c>
      <c r="C10266" t="inlineStr">
        <is>
          <t>11211</t>
        </is>
      </c>
      <c r="D10266" t="inlineStr">
        <is>
          <t>Brazilian</t>
        </is>
      </c>
      <c r="E10266" s="8" t="n">
        <v>46178</v>
      </c>
      <c r="F10266" t="inlineStr">
        <is>
          <t>Violations were cited in the following area(s).</t>
        </is>
      </c>
      <c r="G10266" t="inlineStr">
        <is>
          <t>02A</t>
        </is>
      </c>
      <c r="H10266" t="inlineStr">
        <is>
          <t>Time/Temperature Control for Safety (TCS) food not cooked to required minimum internal temperature.   • Poultry, poultry parts, ground and comminuted poultry, all stuffing containing poultry, meats, fish or ratites to or above 165 °F for 15 seconds with no interruption of the cooking process   • Ground meat, and food containing ground and comminuted meat, to or above 158 °F for 15 seconds with no interruption of the cooking process, except per individual customer request  • Pork, any food containing pork to or above 150 °F for 15 seconds  • Mechanically tenderized or injected meats to or above 155 °F.  • Whole meat roasts and beef steak to or above required temperature and time except per individual customer request  • Raw animal foods cooked in microwave to or above165 °F, covered, rotated or stirred   • All other foods to or above 140 °F for 15 seconds; shell eggs to or above 145 °F for 15 seconds except per individual customer request.</t>
        </is>
      </c>
      <c r="I10266" t="inlineStr">
        <is>
          <t>Critical</t>
        </is>
      </c>
      <c r="J10266" t="n">
        <v>64</v>
      </c>
      <c r="L10266" s="9">
        <f>A10266&amp;"-"&amp;TEXT(E10266,"yyyymmdd")</f>
        <v/>
      </c>
    </row>
    <row r="10267">
      <c r="A10267" t="n">
        <v>50156291</v>
      </c>
      <c r="B10267" t="inlineStr">
        <is>
          <t>Brooklyn</t>
        </is>
      </c>
      <c r="C10267" t="inlineStr">
        <is>
          <t>11211</t>
        </is>
      </c>
      <c r="D10267" t="inlineStr">
        <is>
          <t>Brazilian</t>
        </is>
      </c>
      <c r="E10267" s="8" t="n">
        <v>46178</v>
      </c>
      <c r="F10267" t="inlineStr">
        <is>
          <t>Violations were cited in the following area(s).</t>
        </is>
      </c>
      <c r="G10267" t="inlineStr">
        <is>
          <t>04C</t>
        </is>
      </c>
      <c r="H10267" t="inlineStr">
        <is>
          <t>Food worker/food vendor does not use utensil or other barrier to eliminate bare hand contact with food that will not receive adequate additional heat treatment.</t>
        </is>
      </c>
      <c r="I10267" t="inlineStr">
        <is>
          <t>Critical</t>
        </is>
      </c>
      <c r="J10267" t="n">
        <v>64</v>
      </c>
      <c r="L10267" s="9">
        <f>A10267&amp;"-"&amp;TEXT(E10267,"yyyymmdd")</f>
        <v/>
      </c>
    </row>
    <row r="10268">
      <c r="A10268" t="n">
        <v>50156291</v>
      </c>
      <c r="B10268" t="inlineStr">
        <is>
          <t>Brooklyn</t>
        </is>
      </c>
      <c r="C10268" t="inlineStr">
        <is>
          <t>11211</t>
        </is>
      </c>
      <c r="D10268" t="inlineStr">
        <is>
          <t>Brazilian</t>
        </is>
      </c>
      <c r="E10268" s="8" t="n">
        <v>46178</v>
      </c>
      <c r="F10268" t="inlineStr">
        <is>
          <t>Violations were cited in the following area(s).</t>
        </is>
      </c>
      <c r="G10268" t="inlineStr">
        <is>
          <t>04H</t>
        </is>
      </c>
      <c r="H10268" t="inlineStr">
        <is>
          <t>Raw, cooked or prepared food is adulterated, contaminated, cross-contaminated, or not discarded in accordance with HACCP plan.</t>
        </is>
      </c>
      <c r="I10268" t="inlineStr">
        <is>
          <t>Critical</t>
        </is>
      </c>
      <c r="J10268" t="n">
        <v>64</v>
      </c>
      <c r="L10268" s="9">
        <f>A10268&amp;"-"&amp;TEXT(E10268,"yyyymmdd")</f>
        <v/>
      </c>
    </row>
    <row r="10269">
      <c r="A10269" t="n">
        <v>50156291</v>
      </c>
      <c r="B10269" t="inlineStr">
        <is>
          <t>Brooklyn</t>
        </is>
      </c>
      <c r="C10269" t="inlineStr">
        <is>
          <t>11211</t>
        </is>
      </c>
      <c r="D10269" t="inlineStr">
        <is>
          <t>Brazilian</t>
        </is>
      </c>
      <c r="E10269" s="8" t="n">
        <v>46178</v>
      </c>
      <c r="F10269" t="inlineStr">
        <is>
          <t>Violations were cited in the following area(s).</t>
        </is>
      </c>
      <c r="G10269" t="inlineStr">
        <is>
          <t>04K</t>
        </is>
      </c>
      <c r="H10269" t="inlineStr">
        <is>
          <t>Evidence of rats or live rats in establishment's food or non-food areas.</t>
        </is>
      </c>
      <c r="I10269" t="inlineStr">
        <is>
          <t>Critical</t>
        </is>
      </c>
      <c r="J10269" t="n">
        <v>64</v>
      </c>
      <c r="L10269" s="9">
        <f>A10269&amp;"-"&amp;TEXT(E10269,"yyyymmdd")</f>
        <v/>
      </c>
    </row>
    <row r="10270">
      <c r="A10270" t="n">
        <v>50156291</v>
      </c>
      <c r="B10270" t="inlineStr">
        <is>
          <t>Brooklyn</t>
        </is>
      </c>
      <c r="C10270" t="inlineStr">
        <is>
          <t>11211</t>
        </is>
      </c>
      <c r="D10270" t="inlineStr">
        <is>
          <t>Brazilian</t>
        </is>
      </c>
      <c r="E10270" s="8" t="n">
        <v>46178</v>
      </c>
      <c r="F10270" t="inlineStr">
        <is>
          <t>Violations were cited in the following area(s).</t>
        </is>
      </c>
      <c r="G10270" t="inlineStr">
        <is>
          <t>04N</t>
        </is>
      </c>
      <c r="H10270" t="inlineStr">
        <is>
          <t>Filth flies or food/refuse/sewage associated with (FRSA) flies or other nuisance pests in establishment’s food and/or non-food areas. FRSA flies include house flies, blow flies, bottle flies, flesh flies, drain flies, Phorid flies and fruit flies.</t>
        </is>
      </c>
      <c r="I10270" t="inlineStr">
        <is>
          <t>Critical</t>
        </is>
      </c>
      <c r="J10270" t="n">
        <v>64</v>
      </c>
      <c r="L10270" s="9">
        <f>A10270&amp;"-"&amp;TEXT(E10270,"yyyymmdd")</f>
        <v/>
      </c>
    </row>
    <row r="10271">
      <c r="A10271" t="n">
        <v>50156291</v>
      </c>
      <c r="B10271" t="inlineStr">
        <is>
          <t>Brooklyn</t>
        </is>
      </c>
      <c r="C10271" t="inlineStr">
        <is>
          <t>11211</t>
        </is>
      </c>
      <c r="D10271" t="inlineStr">
        <is>
          <t>Brazilian</t>
        </is>
      </c>
      <c r="E10271" s="8" t="n">
        <v>46178</v>
      </c>
      <c r="F10271" t="inlineStr">
        <is>
          <t>Violations were cited in the following area(s).</t>
        </is>
      </c>
      <c r="G10271" t="inlineStr">
        <is>
          <t>05D</t>
        </is>
      </c>
      <c r="H1027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271" t="inlineStr">
        <is>
          <t>Critical</t>
        </is>
      </c>
      <c r="J10271" t="n">
        <v>64</v>
      </c>
      <c r="L10271" s="9">
        <f>A10271&amp;"-"&amp;TEXT(E10271,"yyyymmdd")</f>
        <v/>
      </c>
    </row>
    <row r="10272">
      <c r="A10272" t="n">
        <v>50156291</v>
      </c>
      <c r="B10272" t="inlineStr">
        <is>
          <t>Brooklyn</t>
        </is>
      </c>
      <c r="C10272" t="inlineStr">
        <is>
          <t>11211</t>
        </is>
      </c>
      <c r="D10272" t="inlineStr">
        <is>
          <t>Brazilian</t>
        </is>
      </c>
      <c r="E10272" s="8" t="n">
        <v>46178</v>
      </c>
      <c r="F10272" t="inlineStr">
        <is>
          <t>Violations were cited in the following area(s).</t>
        </is>
      </c>
      <c r="G10272" t="inlineStr">
        <is>
          <t>06D</t>
        </is>
      </c>
      <c r="H10272" t="inlineStr">
        <is>
          <t>Food contact surface not properly washed, rinsed and sanitized after each use and following any activity when contamination may have occurred.</t>
        </is>
      </c>
      <c r="I10272" t="inlineStr">
        <is>
          <t>Critical</t>
        </is>
      </c>
      <c r="J10272" t="n">
        <v>64</v>
      </c>
      <c r="L10272" s="9">
        <f>A10272&amp;"-"&amp;TEXT(E10272,"yyyymmdd")</f>
        <v/>
      </c>
    </row>
    <row r="10273">
      <c r="A10273" t="n">
        <v>50156291</v>
      </c>
      <c r="B10273" t="inlineStr">
        <is>
          <t>Brooklyn</t>
        </is>
      </c>
      <c r="C10273" t="inlineStr">
        <is>
          <t>11211</t>
        </is>
      </c>
      <c r="D10273" t="inlineStr">
        <is>
          <t>Brazilian</t>
        </is>
      </c>
      <c r="E10273" s="8" t="n">
        <v>46178</v>
      </c>
      <c r="F10273" t="inlineStr">
        <is>
          <t>Violations were cited in the following area(s).</t>
        </is>
      </c>
      <c r="G10273" t="inlineStr">
        <is>
          <t>08A</t>
        </is>
      </c>
      <c r="H10273" t="inlineStr">
        <is>
          <t>Establishment is not free of harborage or conditions conducive to rodents, insects or other pests.</t>
        </is>
      </c>
      <c r="I10273" t="inlineStr">
        <is>
          <t>Not Critical</t>
        </is>
      </c>
      <c r="J10273" t="n">
        <v>64</v>
      </c>
      <c r="L10273" s="9">
        <f>A10273&amp;"-"&amp;TEXT(E10273,"yyyymmdd")</f>
        <v/>
      </c>
    </row>
    <row r="10274">
      <c r="A10274" t="n">
        <v>50156291</v>
      </c>
      <c r="B10274" t="inlineStr">
        <is>
          <t>Brooklyn</t>
        </is>
      </c>
      <c r="C10274" t="inlineStr">
        <is>
          <t>11211</t>
        </is>
      </c>
      <c r="D10274" t="inlineStr">
        <is>
          <t>Brazilian</t>
        </is>
      </c>
      <c r="E10274" s="8" t="n">
        <v>46178</v>
      </c>
      <c r="F10274" t="inlineStr">
        <is>
          <t>Violations were cited in the following area(s).</t>
        </is>
      </c>
      <c r="G10274" t="inlineStr">
        <is>
          <t>08C</t>
        </is>
      </c>
      <c r="H10274" t="inlineStr">
        <is>
          <t>Pesticide not properly labeled or used by unlicensed individual. Pesticide, other toxic chemical improperly used/stored. Unprotected, unlocked bait station used.</t>
        </is>
      </c>
      <c r="I10274" t="inlineStr">
        <is>
          <t>Not Critical</t>
        </is>
      </c>
      <c r="J10274" t="n">
        <v>64</v>
      </c>
      <c r="L10274" s="9">
        <f>A10274&amp;"-"&amp;TEXT(E10274,"yyyymmdd")</f>
        <v/>
      </c>
    </row>
    <row r="10275">
      <c r="A10275" t="n">
        <v>50156291</v>
      </c>
      <c r="B10275" t="inlineStr">
        <is>
          <t>Brooklyn</t>
        </is>
      </c>
      <c r="C10275" t="inlineStr">
        <is>
          <t>11211</t>
        </is>
      </c>
      <c r="D10275" t="inlineStr">
        <is>
          <t>Brazilian</t>
        </is>
      </c>
      <c r="E10275" s="8" t="n">
        <v>46178</v>
      </c>
      <c r="F10275" t="inlineStr">
        <is>
          <t>Violations were cited in the following area(s).</t>
        </is>
      </c>
      <c r="G10275" t="inlineStr">
        <is>
          <t>10B</t>
        </is>
      </c>
      <c r="H10275" t="inlineStr">
        <is>
          <t>Anti-siphonage or back-flow prevention device not provided where required; equipment or floor not properly drained; sewage disposal system in disrepair or not functioning properly. Condensation or liquid waste improperly disposed of.</t>
        </is>
      </c>
      <c r="I10275" t="inlineStr">
        <is>
          <t>Not Critical</t>
        </is>
      </c>
      <c r="J10275" t="n">
        <v>64</v>
      </c>
      <c r="L10275" s="9">
        <f>A10275&amp;"-"&amp;TEXT(E10275,"yyyymmdd")</f>
        <v/>
      </c>
    </row>
    <row r="10276">
      <c r="A10276" t="n">
        <v>50156291</v>
      </c>
      <c r="B10276" t="inlineStr">
        <is>
          <t>Brooklyn</t>
        </is>
      </c>
      <c r="C10276" t="inlineStr">
        <is>
          <t>11211</t>
        </is>
      </c>
      <c r="D10276" t="inlineStr">
        <is>
          <t>Brazilian</t>
        </is>
      </c>
      <c r="E10276" s="8" t="n">
        <v>46178</v>
      </c>
      <c r="F10276" t="inlineStr">
        <is>
          <t>Violations were cited in the following area(s).</t>
        </is>
      </c>
      <c r="G10276" t="inlineStr">
        <is>
          <t>10E</t>
        </is>
      </c>
      <c r="H10276" t="inlineStr">
        <is>
          <t>Accurate thermometer not provided or properly located in refrigerated, cold storage or hot holding equipment</t>
        </is>
      </c>
      <c r="I10276" t="inlineStr">
        <is>
          <t>Not Critical</t>
        </is>
      </c>
      <c r="J10276" t="n">
        <v>64</v>
      </c>
      <c r="L10276" s="9">
        <f>A10276&amp;"-"&amp;TEXT(E10276,"yyyymmdd")</f>
        <v/>
      </c>
    </row>
    <row r="10277">
      <c r="A10277" t="n">
        <v>50156291</v>
      </c>
      <c r="B10277" t="inlineStr">
        <is>
          <t>Brooklyn</t>
        </is>
      </c>
      <c r="C10277" t="inlineStr">
        <is>
          <t>11211</t>
        </is>
      </c>
      <c r="D10277" t="inlineStr">
        <is>
          <t>Brazilian</t>
        </is>
      </c>
      <c r="E10277" s="8" t="n">
        <v>46178</v>
      </c>
      <c r="F10277" t="inlineStr">
        <is>
          <t>Violations were cited in the following area(s).</t>
        </is>
      </c>
      <c r="G10277" t="inlineStr">
        <is>
          <t>10G</t>
        </is>
      </c>
      <c r="H10277" t="inlineStr">
        <is>
          <t>Dishwashing and ware washing: Cleaning and sanitizing of tableware, including dishes, utensils, and equipment deficient.</t>
        </is>
      </c>
      <c r="I10277" t="inlineStr">
        <is>
          <t>Not Critical</t>
        </is>
      </c>
      <c r="J10277" t="n">
        <v>64</v>
      </c>
      <c r="L10277" s="9">
        <f>A10277&amp;"-"&amp;TEXT(E10277,"yyyymmdd")</f>
        <v/>
      </c>
    </row>
    <row r="10278">
      <c r="A10278" t="n">
        <v>41126295</v>
      </c>
      <c r="B10278" t="inlineStr">
        <is>
          <t>Queens</t>
        </is>
      </c>
      <c r="C10278" t="inlineStr">
        <is>
          <t>11103</t>
        </is>
      </c>
      <c r="D10278" t="inlineStr">
        <is>
          <t>American</t>
        </is>
      </c>
      <c r="E10278" s="8" t="n">
        <v>46179</v>
      </c>
      <c r="F10278" t="inlineStr">
        <is>
          <t>Violations were cited in the following area(s).</t>
        </is>
      </c>
      <c r="G10278" t="inlineStr">
        <is>
          <t>04C</t>
        </is>
      </c>
      <c r="H10278" t="inlineStr">
        <is>
          <t>Food worker/food vendor does not use utensil or other barrier to eliminate bare hand contact with food that will not receive adequate additional heat treatment.</t>
        </is>
      </c>
      <c r="I10278" t="inlineStr">
        <is>
          <t>Critical</t>
        </is>
      </c>
      <c r="J10278" t="n">
        <v>26</v>
      </c>
      <c r="L10278" s="9">
        <f>A10278&amp;"-"&amp;TEXT(E10278,"yyyymmdd")</f>
        <v/>
      </c>
    </row>
    <row r="10279">
      <c r="A10279" t="n">
        <v>41126295</v>
      </c>
      <c r="B10279" t="inlineStr">
        <is>
          <t>Queens</t>
        </is>
      </c>
      <c r="C10279" t="inlineStr">
        <is>
          <t>11103</t>
        </is>
      </c>
      <c r="D10279" t="inlineStr">
        <is>
          <t>American</t>
        </is>
      </c>
      <c r="E10279" s="8" t="n">
        <v>46179</v>
      </c>
      <c r="F10279" t="inlineStr">
        <is>
          <t>Violations were cited in the following area(s).</t>
        </is>
      </c>
      <c r="G10279" t="inlineStr">
        <is>
          <t>04K</t>
        </is>
      </c>
      <c r="H10279" t="inlineStr">
        <is>
          <t>Evidence of rats or live rats in establishment's food or non-food areas.</t>
        </is>
      </c>
      <c r="I10279" t="inlineStr">
        <is>
          <t>Critical</t>
        </is>
      </c>
      <c r="J10279" t="n">
        <v>26</v>
      </c>
      <c r="L10279" s="9">
        <f>A10279&amp;"-"&amp;TEXT(E10279,"yyyymmdd")</f>
        <v/>
      </c>
    </row>
    <row r="10280">
      <c r="A10280" t="n">
        <v>41126295</v>
      </c>
      <c r="B10280" t="inlineStr">
        <is>
          <t>Queens</t>
        </is>
      </c>
      <c r="C10280" t="inlineStr">
        <is>
          <t>11103</t>
        </is>
      </c>
      <c r="D10280" t="inlineStr">
        <is>
          <t>American</t>
        </is>
      </c>
      <c r="E10280" s="8" t="n">
        <v>46179</v>
      </c>
      <c r="F10280" t="inlineStr">
        <is>
          <t>Violations were cited in the following area(s).</t>
        </is>
      </c>
      <c r="G10280" t="inlineStr">
        <is>
          <t>04N</t>
        </is>
      </c>
      <c r="H10280" t="inlineStr">
        <is>
          <t>Filth flies or food/refuse/sewage associated with (FRSA) flies or other nuisance pests in establishment’s food and/or non-food areas. FRSA flies include house flies, blow flies, bottle flies, flesh flies, drain flies, Phorid flies and fruit flies.</t>
        </is>
      </c>
      <c r="I10280" t="inlineStr">
        <is>
          <t>Critical</t>
        </is>
      </c>
      <c r="J10280" t="n">
        <v>26</v>
      </c>
      <c r="L10280" s="9">
        <f>A10280&amp;"-"&amp;TEXT(E10280,"yyyymmdd")</f>
        <v/>
      </c>
    </row>
    <row r="10281">
      <c r="A10281" t="n">
        <v>41126295</v>
      </c>
      <c r="B10281" t="inlineStr">
        <is>
          <t>Queens</t>
        </is>
      </c>
      <c r="C10281" t="inlineStr">
        <is>
          <t>11103</t>
        </is>
      </c>
      <c r="D10281" t="inlineStr">
        <is>
          <t>American</t>
        </is>
      </c>
      <c r="E10281" s="8" t="n">
        <v>46179</v>
      </c>
      <c r="F10281" t="inlineStr">
        <is>
          <t>Violations were cited in the following area(s).</t>
        </is>
      </c>
      <c r="G10281" t="inlineStr">
        <is>
          <t>06D</t>
        </is>
      </c>
      <c r="H10281" t="inlineStr">
        <is>
          <t>Food contact surface not properly washed, rinsed and sanitized after each use and following any activity when contamination may have occurred.</t>
        </is>
      </c>
      <c r="I10281" t="inlineStr">
        <is>
          <t>Critical</t>
        </is>
      </c>
      <c r="J10281" t="n">
        <v>26</v>
      </c>
      <c r="L10281" s="9">
        <f>A10281&amp;"-"&amp;TEXT(E10281,"yyyymmdd")</f>
        <v/>
      </c>
    </row>
    <row r="10282">
      <c r="A10282" t="n">
        <v>41126295</v>
      </c>
      <c r="B10282" t="inlineStr">
        <is>
          <t>Queens</t>
        </is>
      </c>
      <c r="C10282" t="inlineStr">
        <is>
          <t>11103</t>
        </is>
      </c>
      <c r="D10282" t="inlineStr">
        <is>
          <t>American</t>
        </is>
      </c>
      <c r="E10282" s="8" t="n">
        <v>46179</v>
      </c>
      <c r="F10282" t="inlineStr">
        <is>
          <t>Violations were cited in the following area(s).</t>
        </is>
      </c>
      <c r="G10282" t="inlineStr">
        <is>
          <t>08A</t>
        </is>
      </c>
      <c r="H10282" t="inlineStr">
        <is>
          <t>Establishment is not free of harborage or conditions conducive to rodents, insects or other pests.</t>
        </is>
      </c>
      <c r="I10282" t="inlineStr">
        <is>
          <t>Not Critical</t>
        </is>
      </c>
      <c r="J10282" t="n">
        <v>26</v>
      </c>
      <c r="L10282" s="9">
        <f>A10282&amp;"-"&amp;TEXT(E10282,"yyyymmdd")</f>
        <v/>
      </c>
    </row>
    <row r="10283">
      <c r="A10283" t="n">
        <v>41126295</v>
      </c>
      <c r="B10283" t="inlineStr">
        <is>
          <t>Queens</t>
        </is>
      </c>
      <c r="C10283" t="inlineStr">
        <is>
          <t>11103</t>
        </is>
      </c>
      <c r="D10283" t="inlineStr">
        <is>
          <t>American</t>
        </is>
      </c>
      <c r="E10283" s="8" t="n">
        <v>46179</v>
      </c>
      <c r="F10283" t="inlineStr">
        <is>
          <t>Violations were cited in the following area(s).</t>
        </is>
      </c>
      <c r="G10283" t="inlineStr">
        <is>
          <t>28-06</t>
        </is>
      </c>
      <c r="H10283" t="inlineStr">
        <is>
          <t>Contract with a pest management professional not in place. Record of extermination activities not kept on premises.</t>
        </is>
      </c>
      <c r="I10283" t="inlineStr">
        <is>
          <t>Not Critical</t>
        </is>
      </c>
      <c r="J10283" t="n">
        <v>26</v>
      </c>
      <c r="L10283" s="9">
        <f>A10283&amp;"-"&amp;TEXT(E10283,"yyyymmdd")</f>
        <v/>
      </c>
    </row>
    <row r="10284">
      <c r="A10284" t="n">
        <v>41170072</v>
      </c>
      <c r="B10284" t="inlineStr">
        <is>
          <t>Queens</t>
        </is>
      </c>
      <c r="C10284" t="inlineStr">
        <is>
          <t>11358</t>
        </is>
      </c>
      <c r="D10284" t="inlineStr">
        <is>
          <t>Latin American</t>
        </is>
      </c>
      <c r="E10284" s="8" t="n">
        <v>46179</v>
      </c>
      <c r="F10284" t="inlineStr">
        <is>
          <t>Violations were cited in the following area(s).</t>
        </is>
      </c>
      <c r="G10284" t="inlineStr">
        <is>
          <t>02B</t>
        </is>
      </c>
      <c r="H10284" t="inlineStr">
        <is>
          <t>Hot TCS food item not held at or above 140 °F.</t>
        </is>
      </c>
      <c r="I10284" t="inlineStr">
        <is>
          <t>Critical</t>
        </is>
      </c>
      <c r="J10284" t="n">
        <v>21</v>
      </c>
      <c r="L10284" s="9">
        <f>A10284&amp;"-"&amp;TEXT(E10284,"yyyymmdd")</f>
        <v/>
      </c>
    </row>
    <row r="10285">
      <c r="A10285" t="n">
        <v>41170072</v>
      </c>
      <c r="B10285" t="inlineStr">
        <is>
          <t>Queens</t>
        </is>
      </c>
      <c r="C10285" t="inlineStr">
        <is>
          <t>11358</t>
        </is>
      </c>
      <c r="D10285" t="inlineStr">
        <is>
          <t>Latin American</t>
        </is>
      </c>
      <c r="E10285" s="8" t="n">
        <v>46179</v>
      </c>
      <c r="F10285" t="inlineStr">
        <is>
          <t>Violations were cited in the following area(s).</t>
        </is>
      </c>
      <c r="G10285" t="inlineStr">
        <is>
          <t>06C</t>
        </is>
      </c>
      <c r="H1028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285" t="inlineStr">
        <is>
          <t>Critical</t>
        </is>
      </c>
      <c r="J10285" t="n">
        <v>21</v>
      </c>
      <c r="L10285" s="9">
        <f>A10285&amp;"-"&amp;TEXT(E10285,"yyyymmdd")</f>
        <v/>
      </c>
    </row>
    <row r="10286">
      <c r="A10286" t="n">
        <v>41170072</v>
      </c>
      <c r="B10286" t="inlineStr">
        <is>
          <t>Queens</t>
        </is>
      </c>
      <c r="C10286" t="inlineStr">
        <is>
          <t>11358</t>
        </is>
      </c>
      <c r="D10286" t="inlineStr">
        <is>
          <t>Latin American</t>
        </is>
      </c>
      <c r="E10286" s="8" t="n">
        <v>46179</v>
      </c>
      <c r="F10286" t="inlineStr">
        <is>
          <t>Violations were cited in the following area(s).</t>
        </is>
      </c>
      <c r="G10286" t="inlineStr">
        <is>
          <t>06F</t>
        </is>
      </c>
      <c r="H10286" t="inlineStr">
        <is>
          <t>Wiping cloths not stored clean and dry, or in a sanitizing solution, between uses.</t>
        </is>
      </c>
      <c r="I10286" t="inlineStr">
        <is>
          <t>Critical</t>
        </is>
      </c>
      <c r="J10286" t="n">
        <v>21</v>
      </c>
      <c r="L10286" s="9">
        <f>A10286&amp;"-"&amp;TEXT(E10286,"yyyymmdd")</f>
        <v/>
      </c>
    </row>
    <row r="10287">
      <c r="A10287" t="n">
        <v>41170072</v>
      </c>
      <c r="B10287" t="inlineStr">
        <is>
          <t>Queens</t>
        </is>
      </c>
      <c r="C10287" t="inlineStr">
        <is>
          <t>11358</t>
        </is>
      </c>
      <c r="D10287" t="inlineStr">
        <is>
          <t>Latin American</t>
        </is>
      </c>
      <c r="E10287" s="8" t="n">
        <v>46179</v>
      </c>
      <c r="F10287" t="inlineStr">
        <is>
          <t>Violations were cited in the following area(s).</t>
        </is>
      </c>
      <c r="G10287" t="inlineStr">
        <is>
          <t>10F</t>
        </is>
      </c>
      <c r="H10287" t="inlineStr">
        <is>
          <t>Non-food contact surface or equipment made of unacceptable material, not kept clean, or not properly sealed, raised, spaced or movable to allow accessibility for cleaning on all sides, above and underneath the unit.</t>
        </is>
      </c>
      <c r="I10287" t="inlineStr">
        <is>
          <t>Not Critical</t>
        </is>
      </c>
      <c r="J10287" t="n">
        <v>21</v>
      </c>
      <c r="L10287" s="9">
        <f>A10287&amp;"-"&amp;TEXT(E10287,"yyyymmdd")</f>
        <v/>
      </c>
    </row>
    <row r="10288">
      <c r="A10288" t="n">
        <v>41260089</v>
      </c>
      <c r="B10288" t="inlineStr">
        <is>
          <t>Queens</t>
        </is>
      </c>
      <c r="C10288" t="inlineStr">
        <is>
          <t>11434</t>
        </is>
      </c>
      <c r="D10288" t="inlineStr">
        <is>
          <t>African</t>
        </is>
      </c>
      <c r="E10288" s="8" t="n">
        <v>46179</v>
      </c>
      <c r="F10288" t="inlineStr">
        <is>
          <t>Violations were cited in the following area(s).</t>
        </is>
      </c>
      <c r="G10288" t="inlineStr">
        <is>
          <t>04L</t>
        </is>
      </c>
      <c r="H10288" t="inlineStr">
        <is>
          <t>Evidence of mice or live mice in establishment's food or non-food areas.</t>
        </is>
      </c>
      <c r="I10288" t="inlineStr">
        <is>
          <t>Critical</t>
        </is>
      </c>
      <c r="J10288" t="n">
        <v>11</v>
      </c>
      <c r="K10288" t="inlineStr">
        <is>
          <t>A</t>
        </is>
      </c>
      <c r="L10288" s="9">
        <f>A10288&amp;"-"&amp;TEXT(E10288,"yyyymmdd")</f>
        <v/>
      </c>
    </row>
    <row r="10289">
      <c r="A10289" t="n">
        <v>41260089</v>
      </c>
      <c r="B10289" t="inlineStr">
        <is>
          <t>Queens</t>
        </is>
      </c>
      <c r="C10289" t="inlineStr">
        <is>
          <t>11434</t>
        </is>
      </c>
      <c r="D10289" t="inlineStr">
        <is>
          <t>African</t>
        </is>
      </c>
      <c r="E10289" s="8" t="n">
        <v>46179</v>
      </c>
      <c r="F10289" t="inlineStr">
        <is>
          <t>Violations were cited in the following area(s).</t>
        </is>
      </c>
      <c r="G10289" t="inlineStr">
        <is>
          <t>04M</t>
        </is>
      </c>
      <c r="H10289" t="inlineStr">
        <is>
          <t>Live roaches in facility's food or non-food area.</t>
        </is>
      </c>
      <c r="I10289" t="inlineStr">
        <is>
          <t>Critical</t>
        </is>
      </c>
      <c r="J10289" t="n">
        <v>11</v>
      </c>
      <c r="K10289" t="inlineStr">
        <is>
          <t>A</t>
        </is>
      </c>
      <c r="L10289" s="9">
        <f>A10289&amp;"-"&amp;TEXT(E10289,"yyyymmdd")</f>
        <v/>
      </c>
    </row>
    <row r="10290">
      <c r="A10290" t="n">
        <v>41260089</v>
      </c>
      <c r="B10290" t="inlineStr">
        <is>
          <t>Queens</t>
        </is>
      </c>
      <c r="C10290" t="inlineStr">
        <is>
          <t>11434</t>
        </is>
      </c>
      <c r="D10290" t="inlineStr">
        <is>
          <t>African</t>
        </is>
      </c>
      <c r="E10290" s="8" t="n">
        <v>46179</v>
      </c>
      <c r="F10290" t="inlineStr">
        <is>
          <t>Violations were cited in the following area(s).</t>
        </is>
      </c>
      <c r="G10290" t="inlineStr">
        <is>
          <t>08A</t>
        </is>
      </c>
      <c r="H10290" t="inlineStr">
        <is>
          <t>Establishment is not free of harborage or conditions conducive to rodents, insects or other pests.</t>
        </is>
      </c>
      <c r="I10290" t="inlineStr">
        <is>
          <t>Not Critical</t>
        </is>
      </c>
      <c r="J10290" t="n">
        <v>11</v>
      </c>
      <c r="K10290" t="inlineStr">
        <is>
          <t>A</t>
        </is>
      </c>
      <c r="L10290" s="9">
        <f>A10290&amp;"-"&amp;TEXT(E10290,"yyyymmdd")</f>
        <v/>
      </c>
    </row>
    <row r="10291">
      <c r="A10291" t="n">
        <v>41369327</v>
      </c>
      <c r="B10291" t="inlineStr">
        <is>
          <t>Queens</t>
        </is>
      </c>
      <c r="C10291" t="inlineStr">
        <is>
          <t>11101</t>
        </is>
      </c>
      <c r="D10291" t="inlineStr">
        <is>
          <t>Italian</t>
        </is>
      </c>
      <c r="E10291" s="8" t="n">
        <v>46179</v>
      </c>
      <c r="F10291" t="inlineStr">
        <is>
          <t>Violations were cited in the following area(s).</t>
        </is>
      </c>
      <c r="G10291" t="inlineStr">
        <is>
          <t>02H</t>
        </is>
      </c>
      <c r="H10291" t="inlineStr">
        <is>
          <t>After cooking or removal from hot holding, TCS food not cooled by an approved method whereby the internal temperature is reduced from 140 °F to 70 °F or less within 2 hours, and from 70 °F to 41 °F or less within 4 additional hours.</t>
        </is>
      </c>
      <c r="I10291" t="inlineStr">
        <is>
          <t>Critical</t>
        </is>
      </c>
      <c r="J10291" t="n">
        <v>13</v>
      </c>
      <c r="K10291" t="inlineStr">
        <is>
          <t>A</t>
        </is>
      </c>
      <c r="L10291" s="9">
        <f>A10291&amp;"-"&amp;TEXT(E10291,"yyyymmdd")</f>
        <v/>
      </c>
    </row>
    <row r="10292">
      <c r="A10292" t="n">
        <v>41369327</v>
      </c>
      <c r="B10292" t="inlineStr">
        <is>
          <t>Queens</t>
        </is>
      </c>
      <c r="C10292" t="inlineStr">
        <is>
          <t>11101</t>
        </is>
      </c>
      <c r="D10292" t="inlineStr">
        <is>
          <t>Italian</t>
        </is>
      </c>
      <c r="E10292" s="8" t="n">
        <v>46179</v>
      </c>
      <c r="F10292" t="inlineStr">
        <is>
          <t>Violations were cited in the following area(s).</t>
        </is>
      </c>
      <c r="G10292" t="inlineStr">
        <is>
          <t>08C</t>
        </is>
      </c>
      <c r="H10292" t="inlineStr">
        <is>
          <t>Pesticide not properly labeled or used by unlicensed individual. Pesticide, other toxic chemical improperly used/stored. Unprotected, unlocked bait station used.</t>
        </is>
      </c>
      <c r="I10292" t="inlineStr">
        <is>
          <t>Not Critical</t>
        </is>
      </c>
      <c r="J10292" t="n">
        <v>13</v>
      </c>
      <c r="K10292" t="inlineStr">
        <is>
          <t>A</t>
        </is>
      </c>
      <c r="L10292" s="9">
        <f>A10292&amp;"-"&amp;TEXT(E10292,"yyyymmdd")</f>
        <v/>
      </c>
    </row>
    <row r="10293">
      <c r="A10293" t="n">
        <v>41369327</v>
      </c>
      <c r="B10293" t="inlineStr">
        <is>
          <t>Queens</t>
        </is>
      </c>
      <c r="C10293" t="inlineStr">
        <is>
          <t>11101</t>
        </is>
      </c>
      <c r="D10293" t="inlineStr">
        <is>
          <t>Italian</t>
        </is>
      </c>
      <c r="E10293" s="8" t="n">
        <v>46179</v>
      </c>
      <c r="F10293" t="inlineStr">
        <is>
          <t>Violations were cited in the following area(s).</t>
        </is>
      </c>
      <c r="G10293" t="inlineStr">
        <is>
          <t>10D</t>
        </is>
      </c>
      <c r="H10293" t="inlineStr">
        <is>
          <t>Mechanical or natural ventilation not provided, inadequate, improperly installed, in disrepair or fails to prevent and control excessive build-up of grease, heat, steam condensation, vapors, odors, smoke or fumes.</t>
        </is>
      </c>
      <c r="I10293" t="inlineStr">
        <is>
          <t>Not Critical</t>
        </is>
      </c>
      <c r="J10293" t="n">
        <v>13</v>
      </c>
      <c r="K10293" t="inlineStr">
        <is>
          <t>A</t>
        </is>
      </c>
      <c r="L10293" s="9">
        <f>A10293&amp;"-"&amp;TEXT(E10293,"yyyymmdd")</f>
        <v/>
      </c>
    </row>
    <row r="10294">
      <c r="A10294" t="n">
        <v>41369327</v>
      </c>
      <c r="B10294" t="inlineStr">
        <is>
          <t>Queens</t>
        </is>
      </c>
      <c r="C10294" t="inlineStr">
        <is>
          <t>11101</t>
        </is>
      </c>
      <c r="D10294" t="inlineStr">
        <is>
          <t>Italian</t>
        </is>
      </c>
      <c r="E10294" s="8" t="n">
        <v>46179</v>
      </c>
      <c r="F10294" t="inlineStr">
        <is>
          <t>Violations were cited in the following area(s).</t>
        </is>
      </c>
      <c r="G10294" t="inlineStr">
        <is>
          <t>10F</t>
        </is>
      </c>
      <c r="H10294" t="inlineStr">
        <is>
          <t>Non-food contact surface or equipment made of unacceptable material, not kept clean, or not properly sealed, raised, spaced or movable to allow accessibility for cleaning on all sides, above and underneath the unit.</t>
        </is>
      </c>
      <c r="I10294" t="inlineStr">
        <is>
          <t>Not Critical</t>
        </is>
      </c>
      <c r="J10294" t="n">
        <v>13</v>
      </c>
      <c r="K10294" t="inlineStr">
        <is>
          <t>A</t>
        </is>
      </c>
      <c r="L10294" s="9">
        <f>A10294&amp;"-"&amp;TEXT(E10294,"yyyymmdd")</f>
        <v/>
      </c>
    </row>
    <row r="10295">
      <c r="A10295" t="n">
        <v>41486945</v>
      </c>
      <c r="B10295" t="inlineStr">
        <is>
          <t>Queens</t>
        </is>
      </c>
      <c r="C10295" t="inlineStr">
        <is>
          <t>11366</t>
        </is>
      </c>
      <c r="D10295" t="inlineStr">
        <is>
          <t>Pizza</t>
        </is>
      </c>
      <c r="E10295" s="8" t="n">
        <v>46179</v>
      </c>
      <c r="F10295" t="inlineStr">
        <is>
          <t>Violations were cited in the following area(s).</t>
        </is>
      </c>
      <c r="G10295" t="inlineStr">
        <is>
          <t>02G</t>
        </is>
      </c>
      <c r="H10295" t="inlineStr">
        <is>
          <t>Cold TCS food item held above 41 °F; smoked or processed fish held above 38 °F; intact raw eggs held above 45 °F; or reduced oxygen packaged (ROP) TCS foods held above required temperatures except during active necessary preparation.</t>
        </is>
      </c>
      <c r="I10295" t="inlineStr">
        <is>
          <t>Critical</t>
        </is>
      </c>
      <c r="J10295" t="n">
        <v>25</v>
      </c>
      <c r="L10295" s="9">
        <f>A10295&amp;"-"&amp;TEXT(E10295,"yyyymmdd")</f>
        <v/>
      </c>
    </row>
    <row r="10296">
      <c r="A10296" t="n">
        <v>41486945</v>
      </c>
      <c r="B10296" t="inlineStr">
        <is>
          <t>Queens</t>
        </is>
      </c>
      <c r="C10296" t="inlineStr">
        <is>
          <t>11366</t>
        </is>
      </c>
      <c r="D10296" t="inlineStr">
        <is>
          <t>Pizza</t>
        </is>
      </c>
      <c r="E10296" s="8" t="n">
        <v>46179</v>
      </c>
      <c r="F10296" t="inlineStr">
        <is>
          <t>Violations were cited in the following area(s).</t>
        </is>
      </c>
      <c r="G10296" t="inlineStr">
        <is>
          <t>04N</t>
        </is>
      </c>
      <c r="H10296" t="inlineStr">
        <is>
          <t>Filth flies or food/refuse/sewage associated with (FRSA) flies or other nuisance pests in establishment’s food and/or non-food areas. FRSA flies include house flies, blow flies, bottle flies, flesh flies, drain flies, Phorid flies and fruit flies.</t>
        </is>
      </c>
      <c r="I10296" t="inlineStr">
        <is>
          <t>Critical</t>
        </is>
      </c>
      <c r="J10296" t="n">
        <v>25</v>
      </c>
      <c r="L10296" s="9">
        <f>A10296&amp;"-"&amp;TEXT(E10296,"yyyymmdd")</f>
        <v/>
      </c>
    </row>
    <row r="10297">
      <c r="A10297" t="n">
        <v>41486945</v>
      </c>
      <c r="B10297" t="inlineStr">
        <is>
          <t>Queens</t>
        </is>
      </c>
      <c r="C10297" t="inlineStr">
        <is>
          <t>11366</t>
        </is>
      </c>
      <c r="D10297" t="inlineStr">
        <is>
          <t>Pizza</t>
        </is>
      </c>
      <c r="E10297" s="8" t="n">
        <v>46179</v>
      </c>
      <c r="F10297" t="inlineStr">
        <is>
          <t>Violations were cited in the following area(s).</t>
        </is>
      </c>
      <c r="G10297" t="inlineStr">
        <is>
          <t>06D</t>
        </is>
      </c>
      <c r="H10297" t="inlineStr">
        <is>
          <t>Food contact surface not properly washed, rinsed and sanitized after each use and following any activity when contamination may have occurred.</t>
        </is>
      </c>
      <c r="I10297" t="inlineStr">
        <is>
          <t>Critical</t>
        </is>
      </c>
      <c r="J10297" t="n">
        <v>25</v>
      </c>
      <c r="L10297" s="9">
        <f>A10297&amp;"-"&amp;TEXT(E10297,"yyyymmdd")</f>
        <v/>
      </c>
    </row>
    <row r="10298">
      <c r="A10298" t="n">
        <v>41486945</v>
      </c>
      <c r="B10298" t="inlineStr">
        <is>
          <t>Queens</t>
        </is>
      </c>
      <c r="C10298" t="inlineStr">
        <is>
          <t>11366</t>
        </is>
      </c>
      <c r="D10298" t="inlineStr">
        <is>
          <t>Pizza</t>
        </is>
      </c>
      <c r="E10298" s="8" t="n">
        <v>46179</v>
      </c>
      <c r="F10298" t="inlineStr">
        <is>
          <t>Violations were cited in the following area(s).</t>
        </is>
      </c>
      <c r="G10298" t="inlineStr">
        <is>
          <t>08A</t>
        </is>
      </c>
      <c r="H10298" t="inlineStr">
        <is>
          <t>Establishment is not free of harborage or conditions conducive to rodents, insects or other pests.</t>
        </is>
      </c>
      <c r="I10298" t="inlineStr">
        <is>
          <t>Not Critical</t>
        </is>
      </c>
      <c r="J10298" t="n">
        <v>25</v>
      </c>
      <c r="L10298" s="9">
        <f>A10298&amp;"-"&amp;TEXT(E10298,"yyyymmdd")</f>
        <v/>
      </c>
    </row>
    <row r="10299">
      <c r="A10299" t="n">
        <v>41708751</v>
      </c>
      <c r="B10299" t="inlineStr">
        <is>
          <t>Queens</t>
        </is>
      </c>
      <c r="C10299" t="inlineStr">
        <is>
          <t>11105</t>
        </is>
      </c>
      <c r="D10299" t="inlineStr">
        <is>
          <t>American</t>
        </is>
      </c>
      <c r="E10299" s="8" t="n">
        <v>46179</v>
      </c>
      <c r="F10299" t="inlineStr">
        <is>
          <t>Violations were cited in the following area(s).</t>
        </is>
      </c>
      <c r="G10299" t="inlineStr">
        <is>
          <t>02G</t>
        </is>
      </c>
      <c r="H10299" t="inlineStr">
        <is>
          <t>Cold TCS food item held above 41 °F; smoked or processed fish held above 38 °F; intact raw eggs held above 45 °F; or reduced oxygen packaged (ROP) TCS foods held above required temperatures except during active necessary preparation.</t>
        </is>
      </c>
      <c r="I10299" t="inlineStr">
        <is>
          <t>Critical</t>
        </is>
      </c>
      <c r="J10299" t="n">
        <v>13</v>
      </c>
      <c r="K10299" t="inlineStr">
        <is>
          <t>A</t>
        </is>
      </c>
      <c r="L10299" s="9">
        <f>A10299&amp;"-"&amp;TEXT(E10299,"yyyymmdd")</f>
        <v/>
      </c>
    </row>
    <row r="10300">
      <c r="A10300" t="n">
        <v>41708751</v>
      </c>
      <c r="B10300" t="inlineStr">
        <is>
          <t>Queens</t>
        </is>
      </c>
      <c r="C10300" t="inlineStr">
        <is>
          <t>11105</t>
        </is>
      </c>
      <c r="D10300" t="inlineStr">
        <is>
          <t>American</t>
        </is>
      </c>
      <c r="E10300" s="8" t="n">
        <v>46179</v>
      </c>
      <c r="F10300" t="inlineStr">
        <is>
          <t>Violations were cited in the following area(s).</t>
        </is>
      </c>
      <c r="G10300" t="inlineStr">
        <is>
          <t>06A</t>
        </is>
      </c>
      <c r="H10300" t="inlineStr">
        <is>
          <t>Personal cleanliness is inadequate. Outer garment soiled with possible contaminant. Effective hair restraint not worn where required. Jewelry worn on hands or arms. Fingernail polish worn or fingernails not kept clean and trimmed.</t>
        </is>
      </c>
      <c r="I10300" t="inlineStr">
        <is>
          <t>Critical</t>
        </is>
      </c>
      <c r="J10300" t="n">
        <v>13</v>
      </c>
      <c r="K10300" t="inlineStr">
        <is>
          <t>A</t>
        </is>
      </c>
      <c r="L10300" s="9">
        <f>A10300&amp;"-"&amp;TEXT(E10300,"yyyymmdd")</f>
        <v/>
      </c>
    </row>
    <row r="10301">
      <c r="A10301" t="n">
        <v>50046909</v>
      </c>
      <c r="B10301" t="inlineStr">
        <is>
          <t>Queens</t>
        </is>
      </c>
      <c r="C10301" t="inlineStr">
        <is>
          <t>11373</t>
        </is>
      </c>
      <c r="D10301" t="inlineStr">
        <is>
          <t>Caribbean</t>
        </is>
      </c>
      <c r="E10301" s="8" t="n">
        <v>46179</v>
      </c>
      <c r="F10301" t="inlineStr">
        <is>
          <t>Establishment Closed by DOHMH. Violations were cited in the following area(s) and those requiring immediate action were addressed.</t>
        </is>
      </c>
      <c r="G10301" t="inlineStr">
        <is>
          <t>04H</t>
        </is>
      </c>
      <c r="H10301" t="inlineStr">
        <is>
          <t>Raw, cooked or prepared food is adulterated, contaminated, cross-contaminated, or not discarded in accordance with HACCP plan.</t>
        </is>
      </c>
      <c r="I10301" t="inlineStr">
        <is>
          <t>Critical</t>
        </is>
      </c>
      <c r="J10301" t="n">
        <v>68</v>
      </c>
      <c r="L10301" s="9">
        <f>A10301&amp;"-"&amp;TEXT(E10301,"yyyymmdd")</f>
        <v/>
      </c>
    </row>
    <row r="10302">
      <c r="A10302" t="n">
        <v>50046909</v>
      </c>
      <c r="B10302" t="inlineStr">
        <is>
          <t>Queens</t>
        </is>
      </c>
      <c r="C10302" t="inlineStr">
        <is>
          <t>11373</t>
        </is>
      </c>
      <c r="D10302" t="inlineStr">
        <is>
          <t>Caribbean</t>
        </is>
      </c>
      <c r="E10302" s="8" t="n">
        <v>46179</v>
      </c>
      <c r="F10302" t="inlineStr">
        <is>
          <t>Establishment Closed by DOHMH. Violations were cited in the following area(s) and those requiring immediate action were addressed.</t>
        </is>
      </c>
      <c r="G10302" t="inlineStr">
        <is>
          <t>04L</t>
        </is>
      </c>
      <c r="H10302" t="inlineStr">
        <is>
          <t>Evidence of mice or live mice in establishment's food or non-food areas.</t>
        </is>
      </c>
      <c r="I10302" t="inlineStr">
        <is>
          <t>Critical</t>
        </is>
      </c>
      <c r="J10302" t="n">
        <v>68</v>
      </c>
      <c r="L10302" s="9">
        <f>A10302&amp;"-"&amp;TEXT(E10302,"yyyymmdd")</f>
        <v/>
      </c>
    </row>
    <row r="10303">
      <c r="A10303" t="n">
        <v>50046909</v>
      </c>
      <c r="B10303" t="inlineStr">
        <is>
          <t>Queens</t>
        </is>
      </c>
      <c r="C10303" t="inlineStr">
        <is>
          <t>11373</t>
        </is>
      </c>
      <c r="D10303" t="inlineStr">
        <is>
          <t>Caribbean</t>
        </is>
      </c>
      <c r="E10303" s="8" t="n">
        <v>46179</v>
      </c>
      <c r="F10303" t="inlineStr">
        <is>
          <t>Establishment Closed by DOHMH. Violations were cited in the following area(s) and those requiring immediate action were addressed.</t>
        </is>
      </c>
      <c r="G10303" t="inlineStr">
        <is>
          <t>05D</t>
        </is>
      </c>
      <c r="H1030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303" t="inlineStr">
        <is>
          <t>Critical</t>
        </is>
      </c>
      <c r="J10303" t="n">
        <v>68</v>
      </c>
      <c r="L10303" s="9">
        <f>A10303&amp;"-"&amp;TEXT(E10303,"yyyymmdd")</f>
        <v/>
      </c>
    </row>
    <row r="10304">
      <c r="A10304" t="n">
        <v>50046909</v>
      </c>
      <c r="B10304" t="inlineStr">
        <is>
          <t>Queens</t>
        </is>
      </c>
      <c r="C10304" t="inlineStr">
        <is>
          <t>11373</t>
        </is>
      </c>
      <c r="D10304" t="inlineStr">
        <is>
          <t>Caribbean</t>
        </is>
      </c>
      <c r="E10304" s="8" t="n">
        <v>46179</v>
      </c>
      <c r="F10304" t="inlineStr">
        <is>
          <t>Establishment Closed by DOHMH. Violations were cited in the following area(s) and those requiring immediate action were addressed.</t>
        </is>
      </c>
      <c r="G10304" t="inlineStr">
        <is>
          <t>06C</t>
        </is>
      </c>
      <c r="H103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304" t="inlineStr">
        <is>
          <t>Critical</t>
        </is>
      </c>
      <c r="J10304" t="n">
        <v>68</v>
      </c>
      <c r="L10304" s="9">
        <f>A10304&amp;"-"&amp;TEXT(E10304,"yyyymmdd")</f>
        <v/>
      </c>
    </row>
    <row r="10305">
      <c r="A10305" t="n">
        <v>50046909</v>
      </c>
      <c r="B10305" t="inlineStr">
        <is>
          <t>Queens</t>
        </is>
      </c>
      <c r="C10305" t="inlineStr">
        <is>
          <t>11373</t>
        </is>
      </c>
      <c r="D10305" t="inlineStr">
        <is>
          <t>Caribbean</t>
        </is>
      </c>
      <c r="E10305" s="8" t="n">
        <v>46179</v>
      </c>
      <c r="F10305" t="inlineStr">
        <is>
          <t>Establishment Closed by DOHMH. Violations were cited in the following area(s) and those requiring immediate action were addressed.</t>
        </is>
      </c>
      <c r="G10305" t="inlineStr">
        <is>
          <t>06D</t>
        </is>
      </c>
      <c r="H10305" t="inlineStr">
        <is>
          <t>Food contact surface not properly washed, rinsed and sanitized after each use and following any activity when contamination may have occurred.</t>
        </is>
      </c>
      <c r="I10305" t="inlineStr">
        <is>
          <t>Critical</t>
        </is>
      </c>
      <c r="J10305" t="n">
        <v>68</v>
      </c>
      <c r="L10305" s="9">
        <f>A10305&amp;"-"&amp;TEXT(E10305,"yyyymmdd")</f>
        <v/>
      </c>
    </row>
    <row r="10306">
      <c r="A10306" t="n">
        <v>50046909</v>
      </c>
      <c r="B10306" t="inlineStr">
        <is>
          <t>Queens</t>
        </is>
      </c>
      <c r="C10306" t="inlineStr">
        <is>
          <t>11373</t>
        </is>
      </c>
      <c r="D10306" t="inlineStr">
        <is>
          <t>Caribbean</t>
        </is>
      </c>
      <c r="E10306" s="8" t="n">
        <v>46179</v>
      </c>
      <c r="F10306" t="inlineStr">
        <is>
          <t>Establishment Closed by DOHMH. Violations were cited in the following area(s) and those requiring immediate action were addressed.</t>
        </is>
      </c>
      <c r="G10306" t="inlineStr">
        <is>
          <t>08A</t>
        </is>
      </c>
      <c r="H10306" t="inlineStr">
        <is>
          <t>Establishment is not free of harborage or conditions conducive to rodents, insects or other pests.</t>
        </is>
      </c>
      <c r="I10306" t="inlineStr">
        <is>
          <t>Not Critical</t>
        </is>
      </c>
      <c r="J10306" t="n">
        <v>68</v>
      </c>
      <c r="L10306" s="9">
        <f>A10306&amp;"-"&amp;TEXT(E10306,"yyyymmdd")</f>
        <v/>
      </c>
    </row>
    <row r="10307">
      <c r="A10307" t="n">
        <v>50046909</v>
      </c>
      <c r="B10307" t="inlineStr">
        <is>
          <t>Queens</t>
        </is>
      </c>
      <c r="C10307" t="inlineStr">
        <is>
          <t>11373</t>
        </is>
      </c>
      <c r="D10307" t="inlineStr">
        <is>
          <t>Caribbean</t>
        </is>
      </c>
      <c r="E10307" s="8" t="n">
        <v>46179</v>
      </c>
      <c r="F10307" t="inlineStr">
        <is>
          <t>Establishment Closed by DOHMH. Violations were cited in the following area(s) and those requiring immediate action were addressed.</t>
        </is>
      </c>
      <c r="G10307" t="inlineStr">
        <is>
          <t>10B</t>
        </is>
      </c>
      <c r="H10307" t="inlineStr">
        <is>
          <t>Anti-siphonage or back-flow prevention device not provided where required; equipment or floor not properly drained; sewage disposal system in disrepair or not functioning properly. Condensation or liquid waste improperly disposed of.</t>
        </is>
      </c>
      <c r="I10307" t="inlineStr">
        <is>
          <t>Not Critical</t>
        </is>
      </c>
      <c r="J10307" t="n">
        <v>68</v>
      </c>
      <c r="L10307" s="9">
        <f>A10307&amp;"-"&amp;TEXT(E10307,"yyyymmdd")</f>
        <v/>
      </c>
    </row>
    <row r="10308">
      <c r="A10308" t="n">
        <v>50046909</v>
      </c>
      <c r="B10308" t="inlineStr">
        <is>
          <t>Queens</t>
        </is>
      </c>
      <c r="C10308" t="inlineStr">
        <is>
          <t>11373</t>
        </is>
      </c>
      <c r="D10308" t="inlineStr">
        <is>
          <t>Caribbean</t>
        </is>
      </c>
      <c r="E10308" s="8" t="n">
        <v>46179</v>
      </c>
      <c r="F10308" t="inlineStr">
        <is>
          <t>Establishment Closed by DOHMH. Violations were cited in the following area(s) and those requiring immediate action were addressed.</t>
        </is>
      </c>
      <c r="G10308" t="inlineStr">
        <is>
          <t>10G</t>
        </is>
      </c>
      <c r="H10308" t="inlineStr">
        <is>
          <t>Dishwashing and ware washing: Cleaning and sanitizing of tableware, including dishes, utensils, and equipment deficient.</t>
        </is>
      </c>
      <c r="I10308" t="inlineStr">
        <is>
          <t>Not Critical</t>
        </is>
      </c>
      <c r="J10308" t="n">
        <v>68</v>
      </c>
      <c r="L10308" s="9">
        <f>A10308&amp;"-"&amp;TEXT(E10308,"yyyymmdd")</f>
        <v/>
      </c>
    </row>
    <row r="10309">
      <c r="A10309" t="n">
        <v>50046909</v>
      </c>
      <c r="B10309" t="inlineStr">
        <is>
          <t>Queens</t>
        </is>
      </c>
      <c r="C10309" t="inlineStr">
        <is>
          <t>11373</t>
        </is>
      </c>
      <c r="D10309" t="inlineStr">
        <is>
          <t>Caribbean</t>
        </is>
      </c>
      <c r="E10309" s="8" t="n">
        <v>46179</v>
      </c>
      <c r="F10309" t="inlineStr">
        <is>
          <t>Establishment Closed by DOHMH. Violations were cited in the following area(s) and those requiring immediate action were addressed.</t>
        </is>
      </c>
      <c r="G10309" t="inlineStr">
        <is>
          <t>28-06</t>
        </is>
      </c>
      <c r="H10309" t="inlineStr">
        <is>
          <t>Contract with a pest management professional not in place. Record of extermination activities not kept on premises.</t>
        </is>
      </c>
      <c r="I10309" t="inlineStr">
        <is>
          <t>Not Critical</t>
        </is>
      </c>
      <c r="J10309" t="n">
        <v>68</v>
      </c>
      <c r="L10309" s="9">
        <f>A10309&amp;"-"&amp;TEXT(E10309,"yyyymmdd")</f>
        <v/>
      </c>
    </row>
    <row r="10310">
      <c r="A10310" t="n">
        <v>50057304</v>
      </c>
      <c r="B10310" t="inlineStr">
        <is>
          <t>Queens</t>
        </is>
      </c>
      <c r="C10310" t="inlineStr">
        <is>
          <t>11358</t>
        </is>
      </c>
      <c r="D10310" t="inlineStr">
        <is>
          <t>Pizza</t>
        </is>
      </c>
      <c r="E10310" s="8" t="n">
        <v>46179</v>
      </c>
      <c r="F10310" t="inlineStr">
        <is>
          <t>Violations were cited in the following area(s).</t>
        </is>
      </c>
      <c r="G10310" t="inlineStr">
        <is>
          <t>02B</t>
        </is>
      </c>
      <c r="H10310" t="inlineStr">
        <is>
          <t>Hot TCS food item not held at or above 140 °F.</t>
        </is>
      </c>
      <c r="I10310" t="inlineStr">
        <is>
          <t>Critical</t>
        </is>
      </c>
      <c r="J10310" t="n">
        <v>23</v>
      </c>
      <c r="L10310" s="9">
        <f>A10310&amp;"-"&amp;TEXT(E10310,"yyyymmdd")</f>
        <v/>
      </c>
    </row>
    <row r="10311">
      <c r="A10311" t="n">
        <v>50057304</v>
      </c>
      <c r="B10311" t="inlineStr">
        <is>
          <t>Queens</t>
        </is>
      </c>
      <c r="C10311" t="inlineStr">
        <is>
          <t>11358</t>
        </is>
      </c>
      <c r="D10311" t="inlineStr">
        <is>
          <t>Pizza</t>
        </is>
      </c>
      <c r="E10311" s="8" t="n">
        <v>46179</v>
      </c>
      <c r="F10311" t="inlineStr">
        <is>
          <t>Violations were cited in the following area(s).</t>
        </is>
      </c>
      <c r="G10311" t="inlineStr">
        <is>
          <t>05D</t>
        </is>
      </c>
      <c r="H1031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311" t="inlineStr">
        <is>
          <t>Critical</t>
        </is>
      </c>
      <c r="J10311" t="n">
        <v>23</v>
      </c>
      <c r="L10311" s="9">
        <f>A10311&amp;"-"&amp;TEXT(E10311,"yyyymmdd")</f>
        <v/>
      </c>
    </row>
    <row r="10312">
      <c r="A10312" t="n">
        <v>50057304</v>
      </c>
      <c r="B10312" t="inlineStr">
        <is>
          <t>Queens</t>
        </is>
      </c>
      <c r="C10312" t="inlineStr">
        <is>
          <t>11358</t>
        </is>
      </c>
      <c r="D10312" t="inlineStr">
        <is>
          <t>Pizza</t>
        </is>
      </c>
      <c r="E10312" s="8" t="n">
        <v>46179</v>
      </c>
      <c r="F10312" t="inlineStr">
        <is>
          <t>Violations were cited in the following area(s).</t>
        </is>
      </c>
      <c r="G10312" t="inlineStr">
        <is>
          <t>06C</t>
        </is>
      </c>
      <c r="H1031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312" t="inlineStr">
        <is>
          <t>Critical</t>
        </is>
      </c>
      <c r="J10312" t="n">
        <v>23</v>
      </c>
      <c r="L10312" s="9">
        <f>A10312&amp;"-"&amp;TEXT(E10312,"yyyymmdd")</f>
        <v/>
      </c>
    </row>
    <row r="10313">
      <c r="A10313" t="n">
        <v>50068189</v>
      </c>
      <c r="B10313" t="inlineStr">
        <is>
          <t>Brooklyn</t>
        </is>
      </c>
      <c r="C10313" t="inlineStr">
        <is>
          <t>11209</t>
        </is>
      </c>
      <c r="D10313" t="inlineStr">
        <is>
          <t>Coffee/Tea</t>
        </is>
      </c>
      <c r="E10313" s="8" t="n">
        <v>46179</v>
      </c>
      <c r="F10313" t="inlineStr">
        <is>
          <t>Violations were cited in the following area(s).</t>
        </is>
      </c>
      <c r="G10313" t="inlineStr">
        <is>
          <t>04A</t>
        </is>
      </c>
      <c r="H10313" t="inlineStr">
        <is>
          <t>Food Protection Certificate (FPC) not held by manager or supervisor of food operations.</t>
        </is>
      </c>
      <c r="I10313" t="inlineStr">
        <is>
          <t>Critical</t>
        </is>
      </c>
      <c r="J10313" t="n">
        <v>12</v>
      </c>
      <c r="K10313" t="inlineStr">
        <is>
          <t>A</t>
        </is>
      </c>
      <c r="L10313" s="9">
        <f>A10313&amp;"-"&amp;TEXT(E10313,"yyyymmdd")</f>
        <v/>
      </c>
    </row>
    <row r="10314">
      <c r="A10314" t="n">
        <v>50068189</v>
      </c>
      <c r="B10314" t="inlineStr">
        <is>
          <t>Brooklyn</t>
        </is>
      </c>
      <c r="C10314" t="inlineStr">
        <is>
          <t>11209</t>
        </is>
      </c>
      <c r="D10314" t="inlineStr">
        <is>
          <t>Coffee/Tea</t>
        </is>
      </c>
      <c r="E10314" s="8" t="n">
        <v>46179</v>
      </c>
      <c r="F10314" t="inlineStr">
        <is>
          <t>Violations were cited in the following area(s).</t>
        </is>
      </c>
      <c r="G10314" t="inlineStr">
        <is>
          <t>10A</t>
        </is>
      </c>
      <c r="H10314" t="inlineStr">
        <is>
          <t>Toilet facility not maintained or provided with toilet paper, waste receptacle or self-closing door.</t>
        </is>
      </c>
      <c r="I10314" t="inlineStr">
        <is>
          <t>Not Critical</t>
        </is>
      </c>
      <c r="J10314" t="n">
        <v>12</v>
      </c>
      <c r="K10314" t="inlineStr">
        <is>
          <t>A</t>
        </is>
      </c>
      <c r="L10314" s="9">
        <f>A10314&amp;"-"&amp;TEXT(E10314,"yyyymmdd")</f>
        <v/>
      </c>
    </row>
    <row r="10315">
      <c r="A10315" t="n">
        <v>50083378</v>
      </c>
      <c r="B10315" t="inlineStr">
        <is>
          <t>Staten Island</t>
        </is>
      </c>
      <c r="C10315" t="inlineStr">
        <is>
          <t>10308</t>
        </is>
      </c>
      <c r="D10315" t="inlineStr">
        <is>
          <t>American</t>
        </is>
      </c>
      <c r="E10315" s="8" t="n">
        <v>46179</v>
      </c>
      <c r="F10315" t="inlineStr">
        <is>
          <t>Violations were cited in the following area(s).</t>
        </is>
      </c>
      <c r="G10315" t="inlineStr">
        <is>
          <t>02B</t>
        </is>
      </c>
      <c r="H10315" t="inlineStr">
        <is>
          <t>Hot TCS food item not held at or above 140 °F.</t>
        </is>
      </c>
      <c r="I10315" t="inlineStr">
        <is>
          <t>Critical</t>
        </is>
      </c>
      <c r="J10315" t="n">
        <v>20</v>
      </c>
      <c r="K10315" t="inlineStr">
        <is>
          <t>N</t>
        </is>
      </c>
      <c r="L10315" s="9">
        <f>A10315&amp;"-"&amp;TEXT(E10315,"yyyymmdd")</f>
        <v/>
      </c>
    </row>
    <row r="10316">
      <c r="A10316" t="n">
        <v>50083378</v>
      </c>
      <c r="B10316" t="inlineStr">
        <is>
          <t>Staten Island</t>
        </is>
      </c>
      <c r="C10316" t="inlineStr">
        <is>
          <t>10308</t>
        </is>
      </c>
      <c r="D10316" t="inlineStr">
        <is>
          <t>American</t>
        </is>
      </c>
      <c r="E10316" s="8" t="n">
        <v>46179</v>
      </c>
      <c r="F10316" t="inlineStr">
        <is>
          <t>Violations were cited in the following area(s).</t>
        </is>
      </c>
      <c r="G10316" t="inlineStr">
        <is>
          <t>06C</t>
        </is>
      </c>
      <c r="H1031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316" t="inlineStr">
        <is>
          <t>Critical</t>
        </is>
      </c>
      <c r="J10316" t="n">
        <v>20</v>
      </c>
      <c r="K10316" t="inlineStr">
        <is>
          <t>N</t>
        </is>
      </c>
      <c r="L10316" s="9">
        <f>A10316&amp;"-"&amp;TEXT(E10316,"yyyymmdd")</f>
        <v/>
      </c>
    </row>
    <row r="10317">
      <c r="A10317" t="n">
        <v>50083378</v>
      </c>
      <c r="B10317" t="inlineStr">
        <is>
          <t>Staten Island</t>
        </is>
      </c>
      <c r="C10317" t="inlineStr">
        <is>
          <t>10308</t>
        </is>
      </c>
      <c r="D10317" t="inlineStr">
        <is>
          <t>American</t>
        </is>
      </c>
      <c r="E10317" s="8" t="n">
        <v>46179</v>
      </c>
      <c r="F10317" t="inlineStr">
        <is>
          <t>Violations were cited in the following area(s).</t>
        </is>
      </c>
      <c r="G10317" t="inlineStr">
        <is>
          <t>06F</t>
        </is>
      </c>
      <c r="H10317" t="inlineStr">
        <is>
          <t>Wiping cloths not stored clean and dry, or in a sanitizing solution, between uses.</t>
        </is>
      </c>
      <c r="I10317" t="inlineStr">
        <is>
          <t>Critical</t>
        </is>
      </c>
      <c r="J10317" t="n">
        <v>20</v>
      </c>
      <c r="K10317" t="inlineStr">
        <is>
          <t>N</t>
        </is>
      </c>
      <c r="L10317" s="9">
        <f>A10317&amp;"-"&amp;TEXT(E10317,"yyyymmdd")</f>
        <v/>
      </c>
    </row>
    <row r="10318">
      <c r="A10318" t="n">
        <v>50083378</v>
      </c>
      <c r="B10318" t="inlineStr">
        <is>
          <t>Staten Island</t>
        </is>
      </c>
      <c r="C10318" t="inlineStr">
        <is>
          <t>10308</t>
        </is>
      </c>
      <c r="D10318" t="inlineStr">
        <is>
          <t>American</t>
        </is>
      </c>
      <c r="E10318" s="8" t="n">
        <v>46179</v>
      </c>
      <c r="F10318" t="inlineStr">
        <is>
          <t>Violations were cited in the following area(s).</t>
        </is>
      </c>
      <c r="G10318" t="inlineStr">
        <is>
          <t>10F</t>
        </is>
      </c>
      <c r="H10318" t="inlineStr">
        <is>
          <t>Non-food contact surface or equipment made of unacceptable material, not kept clean, or not properly sealed, raised, spaced or movable to allow accessibility for cleaning on all sides, above and underneath the unit.</t>
        </is>
      </c>
      <c r="I10318" t="inlineStr">
        <is>
          <t>Not Critical</t>
        </is>
      </c>
      <c r="J10318" t="n">
        <v>20</v>
      </c>
      <c r="K10318" t="inlineStr">
        <is>
          <t>N</t>
        </is>
      </c>
      <c r="L10318" s="9">
        <f>A10318&amp;"-"&amp;TEXT(E10318,"yyyymmdd")</f>
        <v/>
      </c>
    </row>
    <row r="10319">
      <c r="A10319" t="n">
        <v>50086697</v>
      </c>
      <c r="B10319" t="inlineStr">
        <is>
          <t>Staten Island</t>
        </is>
      </c>
      <c r="C10319" t="inlineStr">
        <is>
          <t>10308</t>
        </is>
      </c>
      <c r="D10319" t="inlineStr">
        <is>
          <t>Italian</t>
        </is>
      </c>
      <c r="E10319" s="8" t="n">
        <v>46179</v>
      </c>
      <c r="F10319" t="inlineStr">
        <is>
          <t>Violations were cited in the following area(s).</t>
        </is>
      </c>
      <c r="G10319" t="inlineStr">
        <is>
          <t>02G</t>
        </is>
      </c>
      <c r="H10319" t="inlineStr">
        <is>
          <t>Cold TCS food item held above 41 °F; smoked or processed fish held above 38 °F; intact raw eggs held above 45 °F; or reduced oxygen packaged (ROP) TCS foods held above required temperatures except during active necessary preparation.</t>
        </is>
      </c>
      <c r="I10319" t="inlineStr">
        <is>
          <t>Critical</t>
        </is>
      </c>
      <c r="J10319" t="n">
        <v>27</v>
      </c>
      <c r="L10319" s="9">
        <f>A10319&amp;"-"&amp;TEXT(E10319,"yyyymmdd")</f>
        <v/>
      </c>
    </row>
    <row r="10320">
      <c r="A10320" t="n">
        <v>50086697</v>
      </c>
      <c r="B10320" t="inlineStr">
        <is>
          <t>Staten Island</t>
        </is>
      </c>
      <c r="C10320" t="inlineStr">
        <is>
          <t>10308</t>
        </is>
      </c>
      <c r="D10320" t="inlineStr">
        <is>
          <t>Italian</t>
        </is>
      </c>
      <c r="E10320" s="8" t="n">
        <v>46179</v>
      </c>
      <c r="F10320" t="inlineStr">
        <is>
          <t>Violations were cited in the following area(s).</t>
        </is>
      </c>
      <c r="G10320" t="inlineStr">
        <is>
          <t>04A</t>
        </is>
      </c>
      <c r="H10320" t="inlineStr">
        <is>
          <t>Food Protection Certificate (FPC) not held by manager or supervisor of food operations.</t>
        </is>
      </c>
      <c r="I10320" t="inlineStr">
        <is>
          <t>Critical</t>
        </is>
      </c>
      <c r="J10320" t="n">
        <v>27</v>
      </c>
      <c r="L10320" s="9">
        <f>A10320&amp;"-"&amp;TEXT(E10320,"yyyymmdd")</f>
        <v/>
      </c>
    </row>
    <row r="10321">
      <c r="A10321" t="n">
        <v>50086697</v>
      </c>
      <c r="B10321" t="inlineStr">
        <is>
          <t>Staten Island</t>
        </is>
      </c>
      <c r="C10321" t="inlineStr">
        <is>
          <t>10308</t>
        </is>
      </c>
      <c r="D10321" t="inlineStr">
        <is>
          <t>Italian</t>
        </is>
      </c>
      <c r="E10321" s="8" t="n">
        <v>46179</v>
      </c>
      <c r="F10321" t="inlineStr">
        <is>
          <t>Violations were cited in the following area(s).</t>
        </is>
      </c>
      <c r="G10321" t="inlineStr">
        <is>
          <t>06A</t>
        </is>
      </c>
      <c r="H10321" t="inlineStr">
        <is>
          <t>Personal cleanliness is inadequate. Outer garment soiled with possible contaminant. Effective hair restraint not worn where required. Jewelry worn on hands or arms. Fingernail polish worn or fingernails not kept clean and trimmed.</t>
        </is>
      </c>
      <c r="I10321" t="inlineStr">
        <is>
          <t>Critical</t>
        </is>
      </c>
      <c r="J10321" t="n">
        <v>27</v>
      </c>
      <c r="L10321" s="9">
        <f>A10321&amp;"-"&amp;TEXT(E10321,"yyyymmdd")</f>
        <v/>
      </c>
    </row>
    <row r="10322">
      <c r="A10322" t="n">
        <v>50086697</v>
      </c>
      <c r="B10322" t="inlineStr">
        <is>
          <t>Staten Island</t>
        </is>
      </c>
      <c r="C10322" t="inlineStr">
        <is>
          <t>10308</t>
        </is>
      </c>
      <c r="D10322" t="inlineStr">
        <is>
          <t>Italian</t>
        </is>
      </c>
      <c r="E10322" s="8" t="n">
        <v>46179</v>
      </c>
      <c r="F10322" t="inlineStr">
        <is>
          <t>Violations were cited in the following area(s).</t>
        </is>
      </c>
      <c r="G10322" t="inlineStr">
        <is>
          <t>06D</t>
        </is>
      </c>
      <c r="H10322" t="inlineStr">
        <is>
          <t>Food contact surface not properly washed, rinsed and sanitized after each use and following any activity when contamination may have occurred.</t>
        </is>
      </c>
      <c r="I10322" t="inlineStr">
        <is>
          <t>Critical</t>
        </is>
      </c>
      <c r="J10322" t="n">
        <v>27</v>
      </c>
      <c r="L10322" s="9">
        <f>A10322&amp;"-"&amp;TEXT(E10322,"yyyymmdd")</f>
        <v/>
      </c>
    </row>
    <row r="10323">
      <c r="A10323" t="n">
        <v>50090914</v>
      </c>
      <c r="B10323" t="inlineStr">
        <is>
          <t>Brooklyn</t>
        </is>
      </c>
      <c r="C10323" t="inlineStr">
        <is>
          <t>11209</t>
        </is>
      </c>
      <c r="D10323" t="inlineStr">
        <is>
          <t>Middle Eastern</t>
        </is>
      </c>
      <c r="E10323" s="8" t="n">
        <v>46179</v>
      </c>
      <c r="F10323" t="inlineStr">
        <is>
          <t>Violations were cited in the following area(s).</t>
        </is>
      </c>
      <c r="G10323" t="inlineStr">
        <is>
          <t>06A</t>
        </is>
      </c>
      <c r="H10323" t="inlineStr">
        <is>
          <t>Personal cleanliness is inadequate. Outer garment soiled with possible contaminant. Effective hair restraint not worn where required. Jewelry worn on hands or arms. Fingernail polish worn or fingernails not kept clean and trimmed.</t>
        </is>
      </c>
      <c r="I10323" t="inlineStr">
        <is>
          <t>Critical</t>
        </is>
      </c>
      <c r="J10323" t="n">
        <v>5</v>
      </c>
      <c r="L10323" s="9">
        <f>A10323&amp;"-"&amp;TEXT(E10323,"yyyymmdd")</f>
        <v/>
      </c>
    </row>
    <row r="10324">
      <c r="A10324" t="n">
        <v>50105076</v>
      </c>
      <c r="B10324" t="inlineStr">
        <is>
          <t>Queens</t>
        </is>
      </c>
      <c r="C10324" t="inlineStr">
        <is>
          <t>11434</t>
        </is>
      </c>
      <c r="D10324" t="inlineStr">
        <is>
          <t>American</t>
        </is>
      </c>
      <c r="E10324" s="8" t="n">
        <v>46179</v>
      </c>
      <c r="F10324" t="inlineStr">
        <is>
          <t>Violations were cited in the following area(s).</t>
        </is>
      </c>
      <c r="G10324" t="inlineStr">
        <is>
          <t>02G</t>
        </is>
      </c>
      <c r="H10324" t="inlineStr">
        <is>
          <t>Cold TCS food item held above 41 °F; smoked or processed fish held above 38 °F; intact raw eggs held above 45 °F; or reduced oxygen packaged (ROP) TCS foods held above required temperatures except during active necessary preparation.</t>
        </is>
      </c>
      <c r="I10324" t="inlineStr">
        <is>
          <t>Critical</t>
        </is>
      </c>
      <c r="J10324" t="n">
        <v>12</v>
      </c>
      <c r="K10324" t="inlineStr">
        <is>
          <t>A</t>
        </is>
      </c>
      <c r="L10324" s="9">
        <f>A10324&amp;"-"&amp;TEXT(E10324,"yyyymmdd")</f>
        <v/>
      </c>
    </row>
    <row r="10325">
      <c r="A10325" t="n">
        <v>50105076</v>
      </c>
      <c r="B10325" t="inlineStr">
        <is>
          <t>Queens</t>
        </is>
      </c>
      <c r="C10325" t="inlineStr">
        <is>
          <t>11434</t>
        </is>
      </c>
      <c r="D10325" t="inlineStr">
        <is>
          <t>American</t>
        </is>
      </c>
      <c r="E10325" s="8" t="n">
        <v>46179</v>
      </c>
      <c r="F10325" t="inlineStr">
        <is>
          <t>Violations were cited in the following area(s).</t>
        </is>
      </c>
      <c r="G10325" t="inlineStr">
        <is>
          <t>10A</t>
        </is>
      </c>
      <c r="H10325" t="inlineStr">
        <is>
          <t>Toilet facility not maintained or provided with toilet paper, waste receptacle or self-closing door.</t>
        </is>
      </c>
      <c r="I10325" t="inlineStr">
        <is>
          <t>Not Critical</t>
        </is>
      </c>
      <c r="J10325" t="n">
        <v>12</v>
      </c>
      <c r="K10325" t="inlineStr">
        <is>
          <t>A</t>
        </is>
      </c>
      <c r="L10325" s="9">
        <f>A10325&amp;"-"&amp;TEXT(E10325,"yyyymmdd")</f>
        <v/>
      </c>
    </row>
    <row r="10326">
      <c r="A10326" t="n">
        <v>50105076</v>
      </c>
      <c r="B10326" t="inlineStr">
        <is>
          <t>Queens</t>
        </is>
      </c>
      <c r="C10326" t="inlineStr">
        <is>
          <t>11434</t>
        </is>
      </c>
      <c r="D10326" t="inlineStr">
        <is>
          <t>American</t>
        </is>
      </c>
      <c r="E10326" s="8" t="n">
        <v>46179</v>
      </c>
      <c r="F10326" t="inlineStr">
        <is>
          <t>Violations were cited in the following area(s).</t>
        </is>
      </c>
      <c r="G10326" t="inlineStr">
        <is>
          <t>10F</t>
        </is>
      </c>
      <c r="H10326" t="inlineStr">
        <is>
          <t>Non-food contact surface or equipment made of unacceptable material, not kept clean, or not properly sealed, raised, spaced or movable to allow accessibility for cleaning on all sides, above and underneath the unit.</t>
        </is>
      </c>
      <c r="I10326" t="inlineStr">
        <is>
          <t>Not Critical</t>
        </is>
      </c>
      <c r="J10326" t="n">
        <v>12</v>
      </c>
      <c r="K10326" t="inlineStr">
        <is>
          <t>A</t>
        </is>
      </c>
      <c r="L10326" s="9">
        <f>A10326&amp;"-"&amp;TEXT(E10326,"yyyymmdd")</f>
        <v/>
      </c>
    </row>
    <row r="10327">
      <c r="A10327" t="n">
        <v>50119531</v>
      </c>
      <c r="B10327" t="inlineStr">
        <is>
          <t>Staten Island</t>
        </is>
      </c>
      <c r="C10327" t="inlineStr">
        <is>
          <t>10308</t>
        </is>
      </c>
      <c r="D10327" t="inlineStr">
        <is>
          <t>Italian</t>
        </is>
      </c>
      <c r="E10327" s="8" t="n">
        <v>46179</v>
      </c>
      <c r="F10327" t="inlineStr">
        <is>
          <t>Violations were cited in the following area(s).</t>
        </is>
      </c>
      <c r="G10327" t="inlineStr">
        <is>
          <t>02G</t>
        </is>
      </c>
      <c r="H10327" t="inlineStr">
        <is>
          <t>Cold TCS food item held above 41 °F; smoked or processed fish held above 38 °F; intact raw eggs held above 45 °F; or reduced oxygen packaged (ROP) TCS foods held above required temperatures except during active necessary preparation.</t>
        </is>
      </c>
      <c r="I10327" t="inlineStr">
        <is>
          <t>Critical</t>
        </is>
      </c>
      <c r="J10327" t="n">
        <v>20</v>
      </c>
      <c r="L10327" s="9">
        <f>A10327&amp;"-"&amp;TEXT(E10327,"yyyymmdd")</f>
        <v/>
      </c>
    </row>
    <row r="10328">
      <c r="A10328" t="n">
        <v>50119531</v>
      </c>
      <c r="B10328" t="inlineStr">
        <is>
          <t>Staten Island</t>
        </is>
      </c>
      <c r="C10328" t="inlineStr">
        <is>
          <t>10308</t>
        </is>
      </c>
      <c r="D10328" t="inlineStr">
        <is>
          <t>Italian</t>
        </is>
      </c>
      <c r="E10328" s="8" t="n">
        <v>46179</v>
      </c>
      <c r="F10328" t="inlineStr">
        <is>
          <t>Violations were cited in the following area(s).</t>
        </is>
      </c>
      <c r="G10328" t="inlineStr">
        <is>
          <t>04A</t>
        </is>
      </c>
      <c r="H10328" t="inlineStr">
        <is>
          <t>Food Protection Certificate (FPC) not held by manager or supervisor of food operations.</t>
        </is>
      </c>
      <c r="I10328" t="inlineStr">
        <is>
          <t>Critical</t>
        </is>
      </c>
      <c r="J10328" t="n">
        <v>20</v>
      </c>
      <c r="L10328" s="9">
        <f>A10328&amp;"-"&amp;TEXT(E10328,"yyyymmdd")</f>
        <v/>
      </c>
    </row>
    <row r="10329">
      <c r="A10329" t="n">
        <v>50119531</v>
      </c>
      <c r="B10329" t="inlineStr">
        <is>
          <t>Staten Island</t>
        </is>
      </c>
      <c r="C10329" t="inlineStr">
        <is>
          <t>10308</t>
        </is>
      </c>
      <c r="D10329" t="inlineStr">
        <is>
          <t>Italian</t>
        </is>
      </c>
      <c r="E10329" s="8" t="n">
        <v>46179</v>
      </c>
      <c r="F10329" t="inlineStr">
        <is>
          <t>Violations were cited in the following area(s).</t>
        </is>
      </c>
      <c r="G10329" t="inlineStr">
        <is>
          <t>10F</t>
        </is>
      </c>
      <c r="H10329" t="inlineStr">
        <is>
          <t>Non-food contact surface or equipment made of unacceptable material, not kept clean, or not properly sealed, raised, spaced or movable to allow accessibility for cleaning on all sides, above and underneath the unit.</t>
        </is>
      </c>
      <c r="I10329" t="inlineStr">
        <is>
          <t>Not Critical</t>
        </is>
      </c>
      <c r="J10329" t="n">
        <v>20</v>
      </c>
      <c r="L10329" s="9">
        <f>A10329&amp;"-"&amp;TEXT(E10329,"yyyymmdd")</f>
        <v/>
      </c>
    </row>
    <row r="10330">
      <c r="A10330" t="n">
        <v>50129405</v>
      </c>
      <c r="B10330" t="inlineStr">
        <is>
          <t>Brooklyn</t>
        </is>
      </c>
      <c r="C10330" t="inlineStr">
        <is>
          <t>11209</t>
        </is>
      </c>
      <c r="D10330" t="inlineStr">
        <is>
          <t>American</t>
        </is>
      </c>
      <c r="E10330" s="8" t="n">
        <v>46179</v>
      </c>
      <c r="F10330" t="inlineStr">
        <is>
          <t>Violations were cited in the following area(s).</t>
        </is>
      </c>
      <c r="G10330" t="inlineStr">
        <is>
          <t>06C</t>
        </is>
      </c>
      <c r="H1033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330" t="inlineStr">
        <is>
          <t>Critical</t>
        </is>
      </c>
      <c r="J10330" t="n">
        <v>10</v>
      </c>
      <c r="K10330" t="inlineStr">
        <is>
          <t>A</t>
        </is>
      </c>
      <c r="L10330" s="9">
        <f>A10330&amp;"-"&amp;TEXT(E10330,"yyyymmdd")</f>
        <v/>
      </c>
    </row>
    <row r="10331">
      <c r="A10331" t="n">
        <v>50129405</v>
      </c>
      <c r="B10331" t="inlineStr">
        <is>
          <t>Brooklyn</t>
        </is>
      </c>
      <c r="C10331" t="inlineStr">
        <is>
          <t>11209</t>
        </is>
      </c>
      <c r="D10331" t="inlineStr">
        <is>
          <t>American</t>
        </is>
      </c>
      <c r="E10331" s="8" t="n">
        <v>46179</v>
      </c>
      <c r="F10331" t="inlineStr">
        <is>
          <t>Violations were cited in the following area(s).</t>
        </is>
      </c>
      <c r="G10331" t="inlineStr">
        <is>
          <t>06F</t>
        </is>
      </c>
      <c r="H10331" t="inlineStr">
        <is>
          <t>Wiping cloths not stored clean and dry, or in a sanitizing solution, between uses.</t>
        </is>
      </c>
      <c r="I10331" t="inlineStr">
        <is>
          <t>Critical</t>
        </is>
      </c>
      <c r="J10331" t="n">
        <v>10</v>
      </c>
      <c r="K10331" t="inlineStr">
        <is>
          <t>A</t>
        </is>
      </c>
      <c r="L10331" s="9">
        <f>A10331&amp;"-"&amp;TEXT(E10331,"yyyymmdd")</f>
        <v/>
      </c>
    </row>
    <row r="10332">
      <c r="A10332" t="n">
        <v>50134705</v>
      </c>
      <c r="B10332" t="inlineStr">
        <is>
          <t>Queens</t>
        </is>
      </c>
      <c r="C10332" t="inlineStr">
        <is>
          <t>11358</t>
        </is>
      </c>
      <c r="D10332" t="inlineStr">
        <is>
          <t>Coffee/Tea</t>
        </is>
      </c>
      <c r="E10332" s="8" t="n">
        <v>46179</v>
      </c>
      <c r="F10332" t="inlineStr">
        <is>
          <t>Violations were cited in the following area(s).</t>
        </is>
      </c>
      <c r="G10332" t="inlineStr">
        <is>
          <t>06C</t>
        </is>
      </c>
      <c r="H1033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332" t="inlineStr">
        <is>
          <t>Critical</t>
        </is>
      </c>
      <c r="J10332" t="n">
        <v>17</v>
      </c>
      <c r="L10332" s="9">
        <f>A10332&amp;"-"&amp;TEXT(E10332,"yyyymmdd")</f>
        <v/>
      </c>
    </row>
    <row r="10333">
      <c r="A10333" t="n">
        <v>50134705</v>
      </c>
      <c r="B10333" t="inlineStr">
        <is>
          <t>Queens</t>
        </is>
      </c>
      <c r="C10333" t="inlineStr">
        <is>
          <t>11358</t>
        </is>
      </c>
      <c r="D10333" t="inlineStr">
        <is>
          <t>Coffee/Tea</t>
        </is>
      </c>
      <c r="E10333" s="8" t="n">
        <v>46179</v>
      </c>
      <c r="F10333" t="inlineStr">
        <is>
          <t>Violations were cited in the following area(s).</t>
        </is>
      </c>
      <c r="G10333" t="inlineStr">
        <is>
          <t>06D</t>
        </is>
      </c>
      <c r="H10333" t="inlineStr">
        <is>
          <t>Food contact surface not properly washed, rinsed and sanitized after each use and following any activity when contamination may have occurred.</t>
        </is>
      </c>
      <c r="I10333" t="inlineStr">
        <is>
          <t>Critical</t>
        </is>
      </c>
      <c r="J10333" t="n">
        <v>17</v>
      </c>
      <c r="L10333" s="9">
        <f>A10333&amp;"-"&amp;TEXT(E10333,"yyyymmdd")</f>
        <v/>
      </c>
    </row>
    <row r="10334">
      <c r="A10334" t="n">
        <v>50134705</v>
      </c>
      <c r="B10334" t="inlineStr">
        <is>
          <t>Queens</t>
        </is>
      </c>
      <c r="C10334" t="inlineStr">
        <is>
          <t>11358</t>
        </is>
      </c>
      <c r="D10334" t="inlineStr">
        <is>
          <t>Coffee/Tea</t>
        </is>
      </c>
      <c r="E10334" s="8" t="n">
        <v>46179</v>
      </c>
      <c r="F10334" t="inlineStr">
        <is>
          <t>Violations were cited in the following area(s).</t>
        </is>
      </c>
      <c r="G10334" t="inlineStr">
        <is>
          <t>06E</t>
        </is>
      </c>
      <c r="H10334" t="inlineStr">
        <is>
          <t>Sanitized equipment or utensil, including in-use food dispensing utensil, improperly used or stored.</t>
        </is>
      </c>
      <c r="I10334" t="inlineStr">
        <is>
          <t>Critical</t>
        </is>
      </c>
      <c r="J10334" t="n">
        <v>17</v>
      </c>
      <c r="L10334" s="9">
        <f>A10334&amp;"-"&amp;TEXT(E10334,"yyyymmdd")</f>
        <v/>
      </c>
    </row>
    <row r="10335">
      <c r="A10335" t="n">
        <v>50134705</v>
      </c>
      <c r="B10335" t="inlineStr">
        <is>
          <t>Queens</t>
        </is>
      </c>
      <c r="C10335" t="inlineStr">
        <is>
          <t>11358</t>
        </is>
      </c>
      <c r="D10335" t="inlineStr">
        <is>
          <t>Coffee/Tea</t>
        </is>
      </c>
      <c r="E10335" s="8" t="n">
        <v>46179</v>
      </c>
      <c r="F10335" t="inlineStr">
        <is>
          <t>Violations were cited in the following area(s).</t>
        </is>
      </c>
      <c r="G10335" t="inlineStr">
        <is>
          <t>08B</t>
        </is>
      </c>
      <c r="H10335"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0335" t="inlineStr">
        <is>
          <t>Not Critical</t>
        </is>
      </c>
      <c r="J10335" t="n">
        <v>17</v>
      </c>
      <c r="L10335" s="9">
        <f>A10335&amp;"-"&amp;TEXT(E10335,"yyyymmdd")</f>
        <v/>
      </c>
    </row>
    <row r="10336">
      <c r="A10336" t="n">
        <v>50135023</v>
      </c>
      <c r="B10336" t="inlineStr">
        <is>
          <t>Queens</t>
        </is>
      </c>
      <c r="C10336" t="inlineStr">
        <is>
          <t>11102</t>
        </is>
      </c>
      <c r="D10336" t="inlineStr">
        <is>
          <t>Irish</t>
        </is>
      </c>
      <c r="E10336" s="8" t="n">
        <v>46179</v>
      </c>
      <c r="F10336" t="inlineStr">
        <is>
          <t>Violations were cited in the following area(s).</t>
        </is>
      </c>
      <c r="G10336" t="inlineStr">
        <is>
          <t>06D</t>
        </is>
      </c>
      <c r="H10336" t="inlineStr">
        <is>
          <t>Food contact surface not properly washed, rinsed and sanitized after each use and following any activity when contamination may have occurred.</t>
        </is>
      </c>
      <c r="I10336" t="inlineStr">
        <is>
          <t>Critical</t>
        </is>
      </c>
      <c r="J10336" t="n">
        <v>8</v>
      </c>
      <c r="K10336" t="inlineStr">
        <is>
          <t>A</t>
        </is>
      </c>
      <c r="L10336" s="9">
        <f>A10336&amp;"-"&amp;TEXT(E10336,"yyyymmdd")</f>
        <v/>
      </c>
    </row>
    <row r="10337">
      <c r="A10337" t="n">
        <v>50135023</v>
      </c>
      <c r="B10337" t="inlineStr">
        <is>
          <t>Queens</t>
        </is>
      </c>
      <c r="C10337" t="inlineStr">
        <is>
          <t>11102</t>
        </is>
      </c>
      <c r="D10337" t="inlineStr">
        <is>
          <t>Irish</t>
        </is>
      </c>
      <c r="E10337" s="8" t="n">
        <v>46179</v>
      </c>
      <c r="F10337" t="inlineStr">
        <is>
          <t>Violations were cited in the following area(s).</t>
        </is>
      </c>
      <c r="G10337" t="inlineStr">
        <is>
          <t>10F</t>
        </is>
      </c>
      <c r="H10337" t="inlineStr">
        <is>
          <t>Non-food contact surface or equipment made of unacceptable material, not kept clean, or not properly sealed, raised, spaced or movable to allow accessibility for cleaning on all sides, above and underneath the unit.</t>
        </is>
      </c>
      <c r="I10337" t="inlineStr">
        <is>
          <t>Not Critical</t>
        </is>
      </c>
      <c r="J10337" t="n">
        <v>8</v>
      </c>
      <c r="K10337" t="inlineStr">
        <is>
          <t>A</t>
        </is>
      </c>
      <c r="L10337" s="9">
        <f>A10337&amp;"-"&amp;TEXT(E10337,"yyyymmdd")</f>
        <v/>
      </c>
    </row>
    <row r="10338">
      <c r="A10338" t="n">
        <v>50149609</v>
      </c>
      <c r="B10338" t="inlineStr">
        <is>
          <t>Brooklyn</t>
        </is>
      </c>
      <c r="C10338" t="inlineStr">
        <is>
          <t>11225</t>
        </is>
      </c>
      <c r="D10338" t="inlineStr">
        <is>
          <t>Caribbean</t>
        </is>
      </c>
      <c r="E10338" s="8" t="n">
        <v>46179</v>
      </c>
      <c r="F10338" t="inlineStr">
        <is>
          <t>Violations were cited in the following area(s).</t>
        </is>
      </c>
      <c r="G10338" t="inlineStr">
        <is>
          <t>02G</t>
        </is>
      </c>
      <c r="H10338" t="inlineStr">
        <is>
          <t>Cold TCS food item held above 41 °F; smoked or processed fish held above 38 °F; intact raw eggs held above 45 °F; or reduced oxygen packaged (ROP) TCS foods held above required temperatures except during active necessary preparation.</t>
        </is>
      </c>
      <c r="I10338" t="inlineStr">
        <is>
          <t>Critical</t>
        </is>
      </c>
      <c r="J10338" t="n">
        <v>29</v>
      </c>
      <c r="L10338" s="9">
        <f>A10338&amp;"-"&amp;TEXT(E10338,"yyyymmdd")</f>
        <v/>
      </c>
    </row>
    <row r="10339">
      <c r="A10339" t="n">
        <v>50149609</v>
      </c>
      <c r="B10339" t="inlineStr">
        <is>
          <t>Brooklyn</t>
        </is>
      </c>
      <c r="C10339" t="inlineStr">
        <is>
          <t>11225</t>
        </is>
      </c>
      <c r="D10339" t="inlineStr">
        <is>
          <t>Caribbean</t>
        </is>
      </c>
      <c r="E10339" s="8" t="n">
        <v>46179</v>
      </c>
      <c r="F10339" t="inlineStr">
        <is>
          <t>Violations were cited in the following area(s).</t>
        </is>
      </c>
      <c r="G10339" t="inlineStr">
        <is>
          <t>05F</t>
        </is>
      </c>
      <c r="H10339" t="inlineStr">
        <is>
          <t>Insufficient or no hot holding, cold storage or cold holding equipment provided to maintain Time/Temperature Control for Safety Foods (TCS) at required temperatures</t>
        </is>
      </c>
      <c r="I10339" t="inlineStr">
        <is>
          <t>Critical</t>
        </is>
      </c>
      <c r="J10339" t="n">
        <v>29</v>
      </c>
      <c r="L10339" s="9">
        <f>A10339&amp;"-"&amp;TEXT(E10339,"yyyymmdd")</f>
        <v/>
      </c>
    </row>
    <row r="10340">
      <c r="A10340" t="n">
        <v>50149609</v>
      </c>
      <c r="B10340" t="inlineStr">
        <is>
          <t>Brooklyn</t>
        </is>
      </c>
      <c r="C10340" t="inlineStr">
        <is>
          <t>11225</t>
        </is>
      </c>
      <c r="D10340" t="inlineStr">
        <is>
          <t>Caribbean</t>
        </is>
      </c>
      <c r="E10340" s="8" t="n">
        <v>46179</v>
      </c>
      <c r="F10340" t="inlineStr">
        <is>
          <t>Violations were cited in the following area(s).</t>
        </is>
      </c>
      <c r="G10340" t="inlineStr">
        <is>
          <t>08C</t>
        </is>
      </c>
      <c r="H10340" t="inlineStr">
        <is>
          <t>Pesticide not properly labeled or used by unlicensed individual. Pesticide, other toxic chemical improperly used/stored. Unprotected, unlocked bait station used.</t>
        </is>
      </c>
      <c r="I10340" t="inlineStr">
        <is>
          <t>Not Critical</t>
        </is>
      </c>
      <c r="J10340" t="n">
        <v>29</v>
      </c>
      <c r="L10340" s="9">
        <f>A10340&amp;"-"&amp;TEXT(E10340,"yyyymmdd")</f>
        <v/>
      </c>
    </row>
    <row r="10341">
      <c r="A10341" t="n">
        <v>50149609</v>
      </c>
      <c r="B10341" t="inlineStr">
        <is>
          <t>Brooklyn</t>
        </is>
      </c>
      <c r="C10341" t="inlineStr">
        <is>
          <t>11225</t>
        </is>
      </c>
      <c r="D10341" t="inlineStr">
        <is>
          <t>Caribbean</t>
        </is>
      </c>
      <c r="E10341" s="8" t="n">
        <v>46179</v>
      </c>
      <c r="F10341" t="inlineStr">
        <is>
          <t>Violations were cited in the following area(s).</t>
        </is>
      </c>
      <c r="G10341" t="inlineStr">
        <is>
          <t>10F</t>
        </is>
      </c>
      <c r="H10341" t="inlineStr">
        <is>
          <t>Non-food contact surface or equipment made of unacceptable material, not kept clean, or not properly sealed, raised, spaced or movable to allow accessibility for cleaning on all sides, above and underneath the unit.</t>
        </is>
      </c>
      <c r="I10341" t="inlineStr">
        <is>
          <t>Not Critical</t>
        </is>
      </c>
      <c r="J10341" t="n">
        <v>29</v>
      </c>
      <c r="L10341" s="9">
        <f>A10341&amp;"-"&amp;TEXT(E10341,"yyyymmdd")</f>
        <v/>
      </c>
    </row>
    <row r="10342">
      <c r="A10342" t="n">
        <v>50149609</v>
      </c>
      <c r="B10342" t="inlineStr">
        <is>
          <t>Brooklyn</t>
        </is>
      </c>
      <c r="C10342" t="inlineStr">
        <is>
          <t>11225</t>
        </is>
      </c>
      <c r="D10342" t="inlineStr">
        <is>
          <t>Caribbean</t>
        </is>
      </c>
      <c r="E10342" s="8" t="n">
        <v>46179</v>
      </c>
      <c r="F10342" t="inlineStr">
        <is>
          <t>Violations were cited in the following area(s).</t>
        </is>
      </c>
      <c r="G10342" t="inlineStr">
        <is>
          <t>10G</t>
        </is>
      </c>
      <c r="H10342" t="inlineStr">
        <is>
          <t>Dishwashing and ware washing: Cleaning and sanitizing of tableware, including dishes, utensils, and equipment deficient.</t>
        </is>
      </c>
      <c r="I10342" t="inlineStr">
        <is>
          <t>Not Critical</t>
        </is>
      </c>
      <c r="J10342" t="n">
        <v>29</v>
      </c>
      <c r="L10342" s="9">
        <f>A10342&amp;"-"&amp;TEXT(E10342,"yyyymmdd")</f>
        <v/>
      </c>
    </row>
    <row r="10343">
      <c r="A10343" t="n">
        <v>50152943</v>
      </c>
      <c r="B10343" t="inlineStr">
        <is>
          <t>Manhattan</t>
        </is>
      </c>
      <c r="C10343" t="inlineStr">
        <is>
          <t>10029</t>
        </is>
      </c>
      <c r="D10343" t="inlineStr">
        <is>
          <t>Tapas</t>
        </is>
      </c>
      <c r="E10343" s="8" t="n">
        <v>46179</v>
      </c>
      <c r="F10343" t="inlineStr">
        <is>
          <t>Violations were cited in the following area(s).</t>
        </is>
      </c>
      <c r="G10343" t="inlineStr">
        <is>
          <t>02G</t>
        </is>
      </c>
      <c r="H10343" t="inlineStr">
        <is>
          <t>Cold TCS food item held above 41 °F; smoked or processed fish held above 38 °F; intact raw eggs held above 45 °F; or reduced oxygen packaged (ROP) TCS foods held above required temperatures except during active necessary preparation.</t>
        </is>
      </c>
      <c r="I10343" t="inlineStr">
        <is>
          <t>Critical</t>
        </is>
      </c>
      <c r="J10343" t="n">
        <v>12</v>
      </c>
      <c r="K10343" t="inlineStr">
        <is>
          <t>A</t>
        </is>
      </c>
      <c r="L10343" s="9">
        <f>A10343&amp;"-"&amp;TEXT(E10343,"yyyymmdd")</f>
        <v/>
      </c>
    </row>
    <row r="10344">
      <c r="A10344" t="n">
        <v>50152943</v>
      </c>
      <c r="B10344" t="inlineStr">
        <is>
          <t>Manhattan</t>
        </is>
      </c>
      <c r="C10344" t="inlineStr">
        <is>
          <t>10029</t>
        </is>
      </c>
      <c r="D10344" t="inlineStr">
        <is>
          <t>Tapas</t>
        </is>
      </c>
      <c r="E10344" s="8" t="n">
        <v>46179</v>
      </c>
      <c r="F10344" t="inlineStr">
        <is>
          <t>Violations were cited in the following area(s).</t>
        </is>
      </c>
      <c r="G10344" t="inlineStr">
        <is>
          <t>06F</t>
        </is>
      </c>
      <c r="H10344" t="inlineStr">
        <is>
          <t>Wiping cloths not stored clean and dry, or in a sanitizing solution, between uses.</t>
        </is>
      </c>
      <c r="I10344" t="inlineStr">
        <is>
          <t>Critical</t>
        </is>
      </c>
      <c r="J10344" t="n">
        <v>12</v>
      </c>
      <c r="K10344" t="inlineStr">
        <is>
          <t>A</t>
        </is>
      </c>
      <c r="L10344" s="9">
        <f>A10344&amp;"-"&amp;TEXT(E10344,"yyyymmdd")</f>
        <v/>
      </c>
    </row>
    <row r="10345">
      <c r="A10345" t="n">
        <v>50153709</v>
      </c>
      <c r="B10345" t="inlineStr">
        <is>
          <t>Queens</t>
        </is>
      </c>
      <c r="D10345" t="inlineStr">
        <is>
          <t>Middle Eastern</t>
        </is>
      </c>
      <c r="E10345" s="8" t="n">
        <v>46179</v>
      </c>
      <c r="F10345" t="inlineStr">
        <is>
          <t>Violations were cited in the following area(s).</t>
        </is>
      </c>
      <c r="G10345" t="inlineStr">
        <is>
          <t>02B</t>
        </is>
      </c>
      <c r="H10345" t="inlineStr">
        <is>
          <t>Hot TCS food item not held at or above 140 °F.</t>
        </is>
      </c>
      <c r="I10345" t="inlineStr">
        <is>
          <t>Critical</t>
        </is>
      </c>
      <c r="J10345" t="n">
        <v>25</v>
      </c>
      <c r="L10345" s="9">
        <f>A10345&amp;"-"&amp;TEXT(E10345,"yyyymmdd")</f>
        <v/>
      </c>
    </row>
    <row r="10346">
      <c r="A10346" t="n">
        <v>50153709</v>
      </c>
      <c r="B10346" t="inlineStr">
        <is>
          <t>Queens</t>
        </is>
      </c>
      <c r="D10346" t="inlineStr">
        <is>
          <t>Middle Eastern</t>
        </is>
      </c>
      <c r="E10346" s="8" t="n">
        <v>46179</v>
      </c>
      <c r="F10346" t="inlineStr">
        <is>
          <t>Violations were cited in the following area(s).</t>
        </is>
      </c>
      <c r="G10346" t="inlineStr">
        <is>
          <t>04A</t>
        </is>
      </c>
      <c r="H10346" t="inlineStr">
        <is>
          <t>Food Protection Certificate (FPC) not held by manager or supervisor of food operations.</t>
        </is>
      </c>
      <c r="I10346" t="inlineStr">
        <is>
          <t>Critical</t>
        </is>
      </c>
      <c r="J10346" t="n">
        <v>25</v>
      </c>
      <c r="L10346" s="9">
        <f>A10346&amp;"-"&amp;TEXT(E10346,"yyyymmdd")</f>
        <v/>
      </c>
    </row>
    <row r="10347">
      <c r="A10347" t="n">
        <v>50153709</v>
      </c>
      <c r="B10347" t="inlineStr">
        <is>
          <t>Queens</t>
        </is>
      </c>
      <c r="D10347" t="inlineStr">
        <is>
          <t>Middle Eastern</t>
        </is>
      </c>
      <c r="E10347" s="8" t="n">
        <v>46179</v>
      </c>
      <c r="F10347" t="inlineStr">
        <is>
          <t>Violations were cited in the following area(s).</t>
        </is>
      </c>
      <c r="G10347" t="inlineStr">
        <is>
          <t>08C</t>
        </is>
      </c>
      <c r="H10347" t="inlineStr">
        <is>
          <t>Pesticide not properly labeled or used by unlicensed individual. Pesticide, other toxic chemical improperly used/stored. Unprotected, unlocked bait station used.</t>
        </is>
      </c>
      <c r="I10347" t="inlineStr">
        <is>
          <t>Not Critical</t>
        </is>
      </c>
      <c r="J10347" t="n">
        <v>25</v>
      </c>
      <c r="L10347" s="9">
        <f>A10347&amp;"-"&amp;TEXT(E10347,"yyyymmdd")</f>
        <v/>
      </c>
    </row>
    <row r="10348">
      <c r="A10348" t="n">
        <v>50153709</v>
      </c>
      <c r="B10348" t="inlineStr">
        <is>
          <t>Queens</t>
        </is>
      </c>
      <c r="D10348" t="inlineStr">
        <is>
          <t>Middle Eastern</t>
        </is>
      </c>
      <c r="E10348" s="8" t="n">
        <v>46179</v>
      </c>
      <c r="F10348" t="inlineStr">
        <is>
          <t>Violations were cited in the following area(s).</t>
        </is>
      </c>
      <c r="G10348" t="inlineStr">
        <is>
          <t>09B</t>
        </is>
      </c>
      <c r="H10348" t="inlineStr">
        <is>
          <t>Thawing procedure improper.</t>
        </is>
      </c>
      <c r="I10348" t="inlineStr">
        <is>
          <t>Not Critical</t>
        </is>
      </c>
      <c r="J10348" t="n">
        <v>25</v>
      </c>
      <c r="L10348" s="9">
        <f>A10348&amp;"-"&amp;TEXT(E10348,"yyyymmdd")</f>
        <v/>
      </c>
    </row>
    <row r="10349">
      <c r="A10349" t="n">
        <v>50153709</v>
      </c>
      <c r="B10349" t="inlineStr">
        <is>
          <t>Queens</t>
        </is>
      </c>
      <c r="D10349" t="inlineStr">
        <is>
          <t>Middle Eastern</t>
        </is>
      </c>
      <c r="E10349" s="8" t="n">
        <v>46179</v>
      </c>
      <c r="F10349" t="inlineStr">
        <is>
          <t>Violations were cited in the following area(s).</t>
        </is>
      </c>
      <c r="G10349" t="inlineStr">
        <is>
          <t>10F</t>
        </is>
      </c>
      <c r="H10349" t="inlineStr">
        <is>
          <t>Non-food contact surface or equipment made of unacceptable material, not kept clean, or not properly sealed, raised, spaced or movable to allow accessibility for cleaning on all sides, above and underneath the unit.</t>
        </is>
      </c>
      <c r="I10349" t="inlineStr">
        <is>
          <t>Not Critical</t>
        </is>
      </c>
      <c r="J10349" t="n">
        <v>25</v>
      </c>
      <c r="L10349" s="9">
        <f>A10349&amp;"-"&amp;TEXT(E10349,"yyyymmdd")</f>
        <v/>
      </c>
    </row>
    <row r="10350">
      <c r="A10350" t="n">
        <v>50162987</v>
      </c>
      <c r="B10350" t="inlineStr">
        <is>
          <t>Brooklyn</t>
        </is>
      </c>
      <c r="C10350" t="inlineStr">
        <is>
          <t>11209</t>
        </is>
      </c>
      <c r="D10350" t="inlineStr">
        <is>
          <t>Middle Eastern</t>
        </is>
      </c>
      <c r="E10350" s="8" t="n">
        <v>46179</v>
      </c>
      <c r="F10350" t="inlineStr">
        <is>
          <t>Violations were cited in the following area(s).</t>
        </is>
      </c>
      <c r="G10350" t="inlineStr">
        <is>
          <t>10A</t>
        </is>
      </c>
      <c r="H10350" t="inlineStr">
        <is>
          <t>Toilet facility not maintained or provided with toilet paper, waste receptacle or self-closing door.</t>
        </is>
      </c>
      <c r="I10350" t="inlineStr">
        <is>
          <t>Not Critical</t>
        </is>
      </c>
      <c r="J10350" t="n">
        <v>4</v>
      </c>
      <c r="K10350" t="inlineStr">
        <is>
          <t>A</t>
        </is>
      </c>
      <c r="L10350" s="9">
        <f>A10350&amp;"-"&amp;TEXT(E10350,"yyyymmdd")</f>
        <v/>
      </c>
    </row>
    <row r="10351">
      <c r="A10351" t="n">
        <v>50162987</v>
      </c>
      <c r="B10351" t="inlineStr">
        <is>
          <t>Brooklyn</t>
        </is>
      </c>
      <c r="C10351" t="inlineStr">
        <is>
          <t>11209</t>
        </is>
      </c>
      <c r="D10351" t="inlineStr">
        <is>
          <t>Middle Eastern</t>
        </is>
      </c>
      <c r="E10351" s="8" t="n">
        <v>46179</v>
      </c>
      <c r="F10351" t="inlineStr">
        <is>
          <t>Violations were cited in the following area(s).</t>
        </is>
      </c>
      <c r="G10351" t="inlineStr">
        <is>
          <t>10H</t>
        </is>
      </c>
      <c r="H10351" t="inlineStr">
        <is>
          <t>Single service article not provided. Single service article reused or not protected from contamination when transported, stored, dispensed. Drinking straws not completely enclosed in wrapper or dispensed from a sanitary device.</t>
        </is>
      </c>
      <c r="I10351" t="inlineStr">
        <is>
          <t>Not Critical</t>
        </is>
      </c>
      <c r="J10351" t="n">
        <v>4</v>
      </c>
      <c r="K10351" t="inlineStr">
        <is>
          <t>A</t>
        </is>
      </c>
      <c r="L10351" s="9">
        <f>A10351&amp;"-"&amp;TEXT(E10351,"yyyymmdd")</f>
        <v/>
      </c>
    </row>
    <row r="10352">
      <c r="A10352" t="n">
        <v>40716141</v>
      </c>
      <c r="B10352" t="inlineStr">
        <is>
          <t>Manhattan</t>
        </is>
      </c>
      <c r="C10352" t="inlineStr">
        <is>
          <t>10002</t>
        </is>
      </c>
      <c r="D10352" t="inlineStr">
        <is>
          <t>American</t>
        </is>
      </c>
      <c r="E10352" s="8" t="n">
        <v>46180</v>
      </c>
      <c r="F10352" t="inlineStr">
        <is>
          <t>Violations were cited in the following area(s).</t>
        </is>
      </c>
      <c r="G10352" t="inlineStr">
        <is>
          <t>04M</t>
        </is>
      </c>
      <c r="H10352" t="inlineStr">
        <is>
          <t>Live roaches in facility's food or non-food area.</t>
        </is>
      </c>
      <c r="I10352" t="inlineStr">
        <is>
          <t>Critical</t>
        </is>
      </c>
      <c r="J10352" t="n">
        <v>13</v>
      </c>
      <c r="K10352" t="inlineStr">
        <is>
          <t>A</t>
        </is>
      </c>
      <c r="L10352" s="9">
        <f>A10352&amp;"-"&amp;TEXT(E10352,"yyyymmdd")</f>
        <v/>
      </c>
    </row>
    <row r="10353">
      <c r="A10353" t="n">
        <v>40716141</v>
      </c>
      <c r="B10353" t="inlineStr">
        <is>
          <t>Manhattan</t>
        </is>
      </c>
      <c r="C10353" t="inlineStr">
        <is>
          <t>10002</t>
        </is>
      </c>
      <c r="D10353" t="inlineStr">
        <is>
          <t>American</t>
        </is>
      </c>
      <c r="E10353" s="8" t="n">
        <v>46180</v>
      </c>
      <c r="F10353" t="inlineStr">
        <is>
          <t>Violations were cited in the following area(s).</t>
        </is>
      </c>
      <c r="G10353" t="inlineStr">
        <is>
          <t>08A</t>
        </is>
      </c>
      <c r="H10353" t="inlineStr">
        <is>
          <t>Establishment is not free of harborage or conditions conducive to rodents, insects or other pests.</t>
        </is>
      </c>
      <c r="I10353" t="inlineStr">
        <is>
          <t>Not Critical</t>
        </is>
      </c>
      <c r="J10353" t="n">
        <v>13</v>
      </c>
      <c r="K10353" t="inlineStr">
        <is>
          <t>A</t>
        </is>
      </c>
      <c r="L10353" s="9">
        <f>A10353&amp;"-"&amp;TEXT(E10353,"yyyymmdd")</f>
        <v/>
      </c>
    </row>
    <row r="10354">
      <c r="A10354" t="n">
        <v>40716141</v>
      </c>
      <c r="B10354" t="inlineStr">
        <is>
          <t>Manhattan</t>
        </is>
      </c>
      <c r="C10354" t="inlineStr">
        <is>
          <t>10002</t>
        </is>
      </c>
      <c r="D10354" t="inlineStr">
        <is>
          <t>American</t>
        </is>
      </c>
      <c r="E10354" s="8" t="n">
        <v>46180</v>
      </c>
      <c r="F10354" t="inlineStr">
        <is>
          <t>Violations were cited in the following area(s).</t>
        </is>
      </c>
      <c r="G10354" t="inlineStr">
        <is>
          <t>08C</t>
        </is>
      </c>
      <c r="H10354" t="inlineStr">
        <is>
          <t>Pesticide not properly labeled or used by unlicensed individual. Pesticide, other toxic chemical improperly used/stored. Unprotected, unlocked bait station used.</t>
        </is>
      </c>
      <c r="I10354" t="inlineStr">
        <is>
          <t>Not Critical</t>
        </is>
      </c>
      <c r="J10354" t="n">
        <v>13</v>
      </c>
      <c r="K10354" t="inlineStr">
        <is>
          <t>A</t>
        </is>
      </c>
      <c r="L10354" s="9">
        <f>A10354&amp;"-"&amp;TEXT(E10354,"yyyymmdd")</f>
        <v/>
      </c>
    </row>
    <row r="10355">
      <c r="A10355" t="n">
        <v>40716141</v>
      </c>
      <c r="B10355" t="inlineStr">
        <is>
          <t>Manhattan</t>
        </is>
      </c>
      <c r="C10355" t="inlineStr">
        <is>
          <t>10002</t>
        </is>
      </c>
      <c r="D10355" t="inlineStr">
        <is>
          <t>American</t>
        </is>
      </c>
      <c r="E10355" s="8" t="n">
        <v>46180</v>
      </c>
      <c r="F10355" t="inlineStr">
        <is>
          <t>Violations were cited in the following area(s).</t>
        </is>
      </c>
      <c r="G10355" t="inlineStr">
        <is>
          <t>10F</t>
        </is>
      </c>
      <c r="H10355" t="inlineStr">
        <is>
          <t>Non-food contact surface or equipment made of unacceptable material, not kept clean, or not properly sealed, raised, spaced or movable to allow accessibility for cleaning on all sides, above and underneath the unit.</t>
        </is>
      </c>
      <c r="I10355" t="inlineStr">
        <is>
          <t>Not Critical</t>
        </is>
      </c>
      <c r="J10355" t="n">
        <v>13</v>
      </c>
      <c r="K10355" t="inlineStr">
        <is>
          <t>A</t>
        </is>
      </c>
      <c r="L10355" s="9">
        <f>A10355&amp;"-"&amp;TEXT(E10355,"yyyymmdd")</f>
        <v/>
      </c>
    </row>
    <row r="10356">
      <c r="A10356" t="n">
        <v>40716141</v>
      </c>
      <c r="B10356" t="inlineStr">
        <is>
          <t>Manhattan</t>
        </is>
      </c>
      <c r="C10356" t="inlineStr">
        <is>
          <t>10002</t>
        </is>
      </c>
      <c r="D10356" t="inlineStr">
        <is>
          <t>American</t>
        </is>
      </c>
      <c r="E10356" s="8" t="n">
        <v>46180</v>
      </c>
      <c r="F10356" t="inlineStr">
        <is>
          <t>Violations were cited in the following area(s).</t>
        </is>
      </c>
      <c r="G10356" t="inlineStr">
        <is>
          <t>28-06</t>
        </is>
      </c>
      <c r="H10356" t="inlineStr">
        <is>
          <t>Contract with a pest management professional not in place. Record of extermination activities not kept on premises.</t>
        </is>
      </c>
      <c r="I10356" t="inlineStr">
        <is>
          <t>Not Critical</t>
        </is>
      </c>
      <c r="J10356" t="n">
        <v>13</v>
      </c>
      <c r="K10356" t="inlineStr">
        <is>
          <t>A</t>
        </is>
      </c>
      <c r="L10356" s="9">
        <f>A10356&amp;"-"&amp;TEXT(E10356,"yyyymmdd")</f>
        <v/>
      </c>
    </row>
    <row r="10357">
      <c r="A10357" t="n">
        <v>50072372</v>
      </c>
      <c r="B10357" t="inlineStr">
        <is>
          <t>Manhattan</t>
        </is>
      </c>
      <c r="C10357" t="inlineStr">
        <is>
          <t>10001</t>
        </is>
      </c>
      <c r="D10357" t="inlineStr">
        <is>
          <t>Korean</t>
        </is>
      </c>
      <c r="E10357" s="8" t="n">
        <v>46180</v>
      </c>
      <c r="F10357" t="inlineStr">
        <is>
          <t>Violations were cited in the following area(s).</t>
        </is>
      </c>
      <c r="G10357" t="inlineStr">
        <is>
          <t>06D</t>
        </is>
      </c>
      <c r="H10357" t="inlineStr">
        <is>
          <t>Food contact surface not properly washed, rinsed and sanitized after each use and following any activity when contamination may have occurred.</t>
        </is>
      </c>
      <c r="I10357" t="inlineStr">
        <is>
          <t>Critical</t>
        </is>
      </c>
      <c r="J10357" t="n">
        <v>9</v>
      </c>
      <c r="K10357" t="inlineStr">
        <is>
          <t>A</t>
        </is>
      </c>
      <c r="L10357" s="9">
        <f>A10357&amp;"-"&amp;TEXT(E10357,"yyyymmdd")</f>
        <v/>
      </c>
    </row>
    <row r="10358">
      <c r="A10358" t="n">
        <v>50072372</v>
      </c>
      <c r="B10358" t="inlineStr">
        <is>
          <t>Manhattan</t>
        </is>
      </c>
      <c r="C10358" t="inlineStr">
        <is>
          <t>10001</t>
        </is>
      </c>
      <c r="D10358" t="inlineStr">
        <is>
          <t>Korean</t>
        </is>
      </c>
      <c r="E10358" s="8" t="n">
        <v>46180</v>
      </c>
      <c r="F10358" t="inlineStr">
        <is>
          <t>Violations were cited in the following area(s).</t>
        </is>
      </c>
      <c r="G10358" t="inlineStr">
        <is>
          <t>10B</t>
        </is>
      </c>
      <c r="H10358" t="inlineStr">
        <is>
          <t>Anti-siphonage or back-flow prevention device not provided where required; equipment or floor not properly drained; sewage disposal system in disrepair or not functioning properly. Condensation or liquid waste improperly disposed of.</t>
        </is>
      </c>
      <c r="I10358" t="inlineStr">
        <is>
          <t>Not Critical</t>
        </is>
      </c>
      <c r="J10358" t="n">
        <v>9</v>
      </c>
      <c r="K10358" t="inlineStr">
        <is>
          <t>A</t>
        </is>
      </c>
      <c r="L10358" s="9">
        <f>A10358&amp;"-"&amp;TEXT(E10358,"yyyymmdd")</f>
        <v/>
      </c>
    </row>
    <row r="10359">
      <c r="A10359" t="n">
        <v>40364572</v>
      </c>
      <c r="B10359" t="inlineStr">
        <is>
          <t>Manhattan</t>
        </is>
      </c>
      <c r="C10359" t="inlineStr">
        <is>
          <t>10065</t>
        </is>
      </c>
      <c r="D10359" t="inlineStr">
        <is>
          <t>Steakhouse</t>
        </is>
      </c>
      <c r="E10359" s="8" t="n">
        <v>46181</v>
      </c>
      <c r="F10359" t="inlineStr">
        <is>
          <t>Violations were cited in the following area(s).</t>
        </is>
      </c>
      <c r="G10359" t="inlineStr">
        <is>
          <t>02G</t>
        </is>
      </c>
      <c r="H10359" t="inlineStr">
        <is>
          <t>Cold TCS food item held above 41 °F; smoked or processed fish held above 38 °F; intact raw eggs held above 45 °F; or reduced oxygen packaged (ROP) TCS foods held above required temperatures except during active necessary preparation.</t>
        </is>
      </c>
      <c r="I10359" t="inlineStr">
        <is>
          <t>Critical</t>
        </is>
      </c>
      <c r="J10359" t="n">
        <v>12</v>
      </c>
      <c r="K10359" t="inlineStr">
        <is>
          <t>A</t>
        </is>
      </c>
      <c r="L10359" s="9">
        <f>A10359&amp;"-"&amp;TEXT(E10359,"yyyymmdd")</f>
        <v/>
      </c>
    </row>
    <row r="10360">
      <c r="A10360" t="n">
        <v>40364572</v>
      </c>
      <c r="B10360" t="inlineStr">
        <is>
          <t>Manhattan</t>
        </is>
      </c>
      <c r="C10360" t="inlineStr">
        <is>
          <t>10065</t>
        </is>
      </c>
      <c r="D10360" t="inlineStr">
        <is>
          <t>Steakhouse</t>
        </is>
      </c>
      <c r="E10360" s="8" t="n">
        <v>46181</v>
      </c>
      <c r="F10360" t="inlineStr">
        <is>
          <t>Violations were cited in the following area(s).</t>
        </is>
      </c>
      <c r="G10360" t="inlineStr">
        <is>
          <t>06D</t>
        </is>
      </c>
      <c r="H10360" t="inlineStr">
        <is>
          <t>Food contact surface not properly washed, rinsed and sanitized after each use and following any activity when contamination may have occurred.</t>
        </is>
      </c>
      <c r="I10360" t="inlineStr">
        <is>
          <t>Critical</t>
        </is>
      </c>
      <c r="J10360" t="n">
        <v>12</v>
      </c>
      <c r="K10360" t="inlineStr">
        <is>
          <t>A</t>
        </is>
      </c>
      <c r="L10360" s="9">
        <f>A10360&amp;"-"&amp;TEXT(E10360,"yyyymmdd")</f>
        <v/>
      </c>
    </row>
    <row r="10361">
      <c r="A10361" t="n">
        <v>40366487</v>
      </c>
      <c r="B10361" t="inlineStr">
        <is>
          <t>Brooklyn</t>
        </is>
      </c>
      <c r="C10361" t="inlineStr">
        <is>
          <t>11229</t>
        </is>
      </c>
      <c r="D10361" t="inlineStr">
        <is>
          <t>American</t>
        </is>
      </c>
      <c r="E10361" s="8" t="n">
        <v>46181</v>
      </c>
      <c r="F10361" t="inlineStr">
        <is>
          <t>Violations were cited in the following area(s).</t>
        </is>
      </c>
      <c r="G10361" t="inlineStr">
        <is>
          <t>02G</t>
        </is>
      </c>
      <c r="H10361" t="inlineStr">
        <is>
          <t>Cold TCS food item held above 41 °F; smoked or processed fish held above 38 °F; intact raw eggs held above 45 °F; or reduced oxygen packaged (ROP) TCS foods held above required temperatures except during active necessary preparation.</t>
        </is>
      </c>
      <c r="I10361" t="inlineStr">
        <is>
          <t>Critical</t>
        </is>
      </c>
      <c r="J10361" t="n">
        <v>12</v>
      </c>
      <c r="K10361" t="inlineStr">
        <is>
          <t>A</t>
        </is>
      </c>
      <c r="L10361" s="9">
        <f>A10361&amp;"-"&amp;TEXT(E10361,"yyyymmdd")</f>
        <v/>
      </c>
    </row>
    <row r="10362">
      <c r="A10362" t="n">
        <v>40366487</v>
      </c>
      <c r="B10362" t="inlineStr">
        <is>
          <t>Brooklyn</t>
        </is>
      </c>
      <c r="C10362" t="inlineStr">
        <is>
          <t>11229</t>
        </is>
      </c>
      <c r="D10362" t="inlineStr">
        <is>
          <t>American</t>
        </is>
      </c>
      <c r="E10362" s="8" t="n">
        <v>46181</v>
      </c>
      <c r="F10362" t="inlineStr">
        <is>
          <t>Violations were cited in the following area(s).</t>
        </is>
      </c>
      <c r="G10362" t="inlineStr">
        <is>
          <t>10F</t>
        </is>
      </c>
      <c r="H10362" t="inlineStr">
        <is>
          <t>Non-food contact surface or equipment made of unacceptable material, not kept clean, or not properly sealed, raised, spaced or movable to allow accessibility for cleaning on all sides, above and underneath the unit.</t>
        </is>
      </c>
      <c r="I10362" t="inlineStr">
        <is>
          <t>Not Critical</t>
        </is>
      </c>
      <c r="J10362" t="n">
        <v>12</v>
      </c>
      <c r="K10362" t="inlineStr">
        <is>
          <t>A</t>
        </is>
      </c>
      <c r="L10362" s="9">
        <f>A10362&amp;"-"&amp;TEXT(E10362,"yyyymmdd")</f>
        <v/>
      </c>
    </row>
    <row r="10363">
      <c r="A10363" t="n">
        <v>40390973</v>
      </c>
      <c r="B10363" t="inlineStr">
        <is>
          <t>Queens</t>
        </is>
      </c>
      <c r="C10363" t="inlineStr">
        <is>
          <t>11372</t>
        </is>
      </c>
      <c r="D10363" t="inlineStr">
        <is>
          <t>Bakery Products/Desserts</t>
        </is>
      </c>
      <c r="E10363" s="8" t="n">
        <v>46181</v>
      </c>
      <c r="F10363" t="inlineStr">
        <is>
          <t>Violations were cited in the following area(s).</t>
        </is>
      </c>
      <c r="G10363" t="inlineStr">
        <is>
          <t>02B</t>
        </is>
      </c>
      <c r="H10363" t="inlineStr">
        <is>
          <t>Hot TCS food item not held at or above 140 °F.</t>
        </is>
      </c>
      <c r="I10363" t="inlineStr">
        <is>
          <t>Critical</t>
        </is>
      </c>
      <c r="J10363" t="n">
        <v>35</v>
      </c>
      <c r="L10363" s="9">
        <f>A10363&amp;"-"&amp;TEXT(E10363,"yyyymmdd")</f>
        <v/>
      </c>
    </row>
    <row r="10364">
      <c r="A10364" t="n">
        <v>40390973</v>
      </c>
      <c r="B10364" t="inlineStr">
        <is>
          <t>Queens</t>
        </is>
      </c>
      <c r="C10364" t="inlineStr">
        <is>
          <t>11372</t>
        </is>
      </c>
      <c r="D10364" t="inlineStr">
        <is>
          <t>Bakery Products/Desserts</t>
        </is>
      </c>
      <c r="E10364" s="8" t="n">
        <v>46181</v>
      </c>
      <c r="F10364" t="inlineStr">
        <is>
          <t>Violations were cited in the following area(s).</t>
        </is>
      </c>
      <c r="G10364" t="inlineStr">
        <is>
          <t>02G</t>
        </is>
      </c>
      <c r="H10364" t="inlineStr">
        <is>
          <t>Cold TCS food item held above 41 °F; smoked or processed fish held above 38 °F; intact raw eggs held above 45 °F; or reduced oxygen packaged (ROP) TCS foods held above required temperatures except during active necessary preparation.</t>
        </is>
      </c>
      <c r="I10364" t="inlineStr">
        <is>
          <t>Critical</t>
        </is>
      </c>
      <c r="J10364" t="n">
        <v>35</v>
      </c>
      <c r="L10364" s="9">
        <f>A10364&amp;"-"&amp;TEXT(E10364,"yyyymmdd")</f>
        <v/>
      </c>
    </row>
    <row r="10365">
      <c r="A10365" t="n">
        <v>40390973</v>
      </c>
      <c r="B10365" t="inlineStr">
        <is>
          <t>Queens</t>
        </is>
      </c>
      <c r="C10365" t="inlineStr">
        <is>
          <t>11372</t>
        </is>
      </c>
      <c r="D10365" t="inlineStr">
        <is>
          <t>Bakery Products/Desserts</t>
        </is>
      </c>
      <c r="E10365" s="8" t="n">
        <v>46181</v>
      </c>
      <c r="F10365" t="inlineStr">
        <is>
          <t>Violations were cited in the following area(s).</t>
        </is>
      </c>
      <c r="G10365" t="inlineStr">
        <is>
          <t>06C</t>
        </is>
      </c>
      <c r="H1036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365" t="inlineStr">
        <is>
          <t>Critical</t>
        </is>
      </c>
      <c r="J10365" t="n">
        <v>35</v>
      </c>
      <c r="L10365" s="9">
        <f>A10365&amp;"-"&amp;TEXT(E10365,"yyyymmdd")</f>
        <v/>
      </c>
    </row>
    <row r="10366">
      <c r="A10366" t="n">
        <v>40390973</v>
      </c>
      <c r="B10366" t="inlineStr">
        <is>
          <t>Queens</t>
        </is>
      </c>
      <c r="C10366" t="inlineStr">
        <is>
          <t>11372</t>
        </is>
      </c>
      <c r="D10366" t="inlineStr">
        <is>
          <t>Bakery Products/Desserts</t>
        </is>
      </c>
      <c r="E10366" s="8" t="n">
        <v>46181</v>
      </c>
      <c r="F10366" t="inlineStr">
        <is>
          <t>Violations were cited in the following area(s).</t>
        </is>
      </c>
      <c r="G10366" t="inlineStr">
        <is>
          <t>06D</t>
        </is>
      </c>
      <c r="H10366" t="inlineStr">
        <is>
          <t>Food contact surface not properly washed, rinsed and sanitized after each use and following any activity when contamination may have occurred.</t>
        </is>
      </c>
      <c r="I10366" t="inlineStr">
        <is>
          <t>Critical</t>
        </is>
      </c>
      <c r="J10366" t="n">
        <v>35</v>
      </c>
      <c r="L10366" s="9">
        <f>A10366&amp;"-"&amp;TEXT(E10366,"yyyymmdd")</f>
        <v/>
      </c>
    </row>
    <row r="10367">
      <c r="A10367" t="n">
        <v>40390973</v>
      </c>
      <c r="B10367" t="inlineStr">
        <is>
          <t>Queens</t>
        </is>
      </c>
      <c r="C10367" t="inlineStr">
        <is>
          <t>11372</t>
        </is>
      </c>
      <c r="D10367" t="inlineStr">
        <is>
          <t>Bakery Products/Desserts</t>
        </is>
      </c>
      <c r="E10367" s="8" t="n">
        <v>46181</v>
      </c>
      <c r="F10367" t="inlineStr">
        <is>
          <t>Violations were cited in the following area(s).</t>
        </is>
      </c>
      <c r="G10367" t="inlineStr">
        <is>
          <t>08C</t>
        </is>
      </c>
      <c r="H10367" t="inlineStr">
        <is>
          <t>Pesticide not properly labeled or used by unlicensed individual. Pesticide, other toxic chemical improperly used/stored. Unprotected, unlocked bait station used.</t>
        </is>
      </c>
      <c r="I10367" t="inlineStr">
        <is>
          <t>Not Critical</t>
        </is>
      </c>
      <c r="J10367" t="n">
        <v>35</v>
      </c>
      <c r="L10367" s="9">
        <f>A10367&amp;"-"&amp;TEXT(E10367,"yyyymmdd")</f>
        <v/>
      </c>
    </row>
    <row r="10368">
      <c r="A10368" t="n">
        <v>40390973</v>
      </c>
      <c r="B10368" t="inlineStr">
        <is>
          <t>Queens</t>
        </is>
      </c>
      <c r="C10368" t="inlineStr">
        <is>
          <t>11372</t>
        </is>
      </c>
      <c r="D10368" t="inlineStr">
        <is>
          <t>Bakery Products/Desserts</t>
        </is>
      </c>
      <c r="E10368" s="8" t="n">
        <v>46181</v>
      </c>
      <c r="F10368" t="inlineStr">
        <is>
          <t>Violations were cited in the following area(s).</t>
        </is>
      </c>
      <c r="G10368" t="inlineStr">
        <is>
          <t>09A</t>
        </is>
      </c>
      <c r="H10368" t="inlineStr">
        <is>
          <t>Swollen, leaking, rusted or otherwise damaged canned food to be returned to distributor not segregated from intact product and clearly labeled DO NOT USE</t>
        </is>
      </c>
      <c r="I10368" t="inlineStr">
        <is>
          <t>Critical</t>
        </is>
      </c>
      <c r="J10368" t="n">
        <v>35</v>
      </c>
      <c r="L10368" s="9">
        <f>A10368&amp;"-"&amp;TEXT(E10368,"yyyymmdd")</f>
        <v/>
      </c>
    </row>
    <row r="10369">
      <c r="A10369" t="n">
        <v>40390973</v>
      </c>
      <c r="B10369" t="inlineStr">
        <is>
          <t>Queens</t>
        </is>
      </c>
      <c r="C10369" t="inlineStr">
        <is>
          <t>11372</t>
        </is>
      </c>
      <c r="D10369" t="inlineStr">
        <is>
          <t>Bakery Products/Desserts</t>
        </is>
      </c>
      <c r="E10369" s="8" t="n">
        <v>46181</v>
      </c>
      <c r="F10369" t="inlineStr">
        <is>
          <t>Violations were cited in the following area(s).</t>
        </is>
      </c>
      <c r="G10369" t="inlineStr">
        <is>
          <t>10F</t>
        </is>
      </c>
      <c r="H10369" t="inlineStr">
        <is>
          <t>Non-food contact surface or equipment made of unacceptable material, not kept clean, or not properly sealed, raised, spaced or movable to allow accessibility for cleaning on all sides, above and underneath the unit.</t>
        </is>
      </c>
      <c r="I10369" t="inlineStr">
        <is>
          <t>Not Critical</t>
        </is>
      </c>
      <c r="J10369" t="n">
        <v>35</v>
      </c>
      <c r="L10369" s="9">
        <f>A10369&amp;"-"&amp;TEXT(E10369,"yyyymmdd")</f>
        <v/>
      </c>
    </row>
    <row r="10370">
      <c r="A10370" t="n">
        <v>40635454</v>
      </c>
      <c r="B10370" t="inlineStr">
        <is>
          <t>Manhattan</t>
        </is>
      </c>
      <c r="C10370" t="inlineStr">
        <is>
          <t>10065</t>
        </is>
      </c>
      <c r="D10370" t="inlineStr">
        <is>
          <t>American</t>
        </is>
      </c>
      <c r="E10370" s="8" t="n">
        <v>46181</v>
      </c>
      <c r="F10370" t="inlineStr">
        <is>
          <t>Violations were cited in the following area(s).</t>
        </is>
      </c>
      <c r="G10370" t="inlineStr">
        <is>
          <t>02H</t>
        </is>
      </c>
      <c r="H10370" t="inlineStr">
        <is>
          <t>After cooking or removal from hot holding, TCS food not cooled by an approved method whereby the internal temperature is reduced from 140 °F to 70 °F or less within 2 hours, and from 70 °F to 41 °F or less within 4 additional hours.</t>
        </is>
      </c>
      <c r="I10370" t="inlineStr">
        <is>
          <t>Critical</t>
        </is>
      </c>
      <c r="J10370" t="n">
        <v>25</v>
      </c>
      <c r="L10370" s="9">
        <f>A10370&amp;"-"&amp;TEXT(E10370,"yyyymmdd")</f>
        <v/>
      </c>
    </row>
    <row r="10371">
      <c r="A10371" t="n">
        <v>40635454</v>
      </c>
      <c r="B10371" t="inlineStr">
        <is>
          <t>Manhattan</t>
        </is>
      </c>
      <c r="C10371" t="inlineStr">
        <is>
          <t>10065</t>
        </is>
      </c>
      <c r="D10371" t="inlineStr">
        <is>
          <t>American</t>
        </is>
      </c>
      <c r="E10371" s="8" t="n">
        <v>46181</v>
      </c>
      <c r="F10371" t="inlineStr">
        <is>
          <t>Violations were cited in the following area(s).</t>
        </is>
      </c>
      <c r="G10371" t="inlineStr">
        <is>
          <t>04H</t>
        </is>
      </c>
      <c r="H10371" t="inlineStr">
        <is>
          <t>Raw, cooked or prepared food is adulterated, contaminated, cross-contaminated, or not discarded in accordance with HACCP plan.</t>
        </is>
      </c>
      <c r="I10371" t="inlineStr">
        <is>
          <t>Critical</t>
        </is>
      </c>
      <c r="J10371" t="n">
        <v>25</v>
      </c>
      <c r="L10371" s="9">
        <f>A10371&amp;"-"&amp;TEXT(E10371,"yyyymmdd")</f>
        <v/>
      </c>
    </row>
    <row r="10372">
      <c r="A10372" t="n">
        <v>40635454</v>
      </c>
      <c r="B10372" t="inlineStr">
        <is>
          <t>Manhattan</t>
        </is>
      </c>
      <c r="C10372" t="inlineStr">
        <is>
          <t>10065</t>
        </is>
      </c>
      <c r="D10372" t="inlineStr">
        <is>
          <t>American</t>
        </is>
      </c>
      <c r="E10372" s="8" t="n">
        <v>46181</v>
      </c>
      <c r="F10372" t="inlineStr">
        <is>
          <t>Violations were cited in the following area(s).</t>
        </is>
      </c>
      <c r="G10372" t="inlineStr">
        <is>
          <t>06D</t>
        </is>
      </c>
      <c r="H10372" t="inlineStr">
        <is>
          <t>Food contact surface not properly washed, rinsed and sanitized after each use and following any activity when contamination may have occurred.</t>
        </is>
      </c>
      <c r="I10372" t="inlineStr">
        <is>
          <t>Critical</t>
        </is>
      </c>
      <c r="J10372" t="n">
        <v>25</v>
      </c>
      <c r="L10372" s="9">
        <f>A10372&amp;"-"&amp;TEXT(E10372,"yyyymmdd")</f>
        <v/>
      </c>
    </row>
    <row r="10373">
      <c r="A10373" t="n">
        <v>40635454</v>
      </c>
      <c r="B10373" t="inlineStr">
        <is>
          <t>Manhattan</t>
        </is>
      </c>
      <c r="C10373" t="inlineStr">
        <is>
          <t>10065</t>
        </is>
      </c>
      <c r="D10373" t="inlineStr">
        <is>
          <t>American</t>
        </is>
      </c>
      <c r="E10373" s="8" t="n">
        <v>46181</v>
      </c>
      <c r="F10373" t="inlineStr">
        <is>
          <t>Violations were cited in the following area(s).</t>
        </is>
      </c>
      <c r="G10373" t="inlineStr">
        <is>
          <t>09C</t>
        </is>
      </c>
      <c r="H10373" t="inlineStr">
        <is>
          <t>Design, construction, materials used or maintenance of food contact surface improper. Surface not easily cleanable, sanitized and maintained.</t>
        </is>
      </c>
      <c r="I10373" t="inlineStr">
        <is>
          <t>Not Critical</t>
        </is>
      </c>
      <c r="J10373" t="n">
        <v>25</v>
      </c>
      <c r="L10373" s="9">
        <f>A10373&amp;"-"&amp;TEXT(E10373,"yyyymmdd")</f>
        <v/>
      </c>
    </row>
    <row r="10374">
      <c r="A10374" t="n">
        <v>40635454</v>
      </c>
      <c r="B10374" t="inlineStr">
        <is>
          <t>Manhattan</t>
        </is>
      </c>
      <c r="C10374" t="inlineStr">
        <is>
          <t>10065</t>
        </is>
      </c>
      <c r="D10374" t="inlineStr">
        <is>
          <t>American</t>
        </is>
      </c>
      <c r="E10374" s="8" t="n">
        <v>46181</v>
      </c>
      <c r="F10374" t="inlineStr">
        <is>
          <t>Violations were cited in the following area(s).</t>
        </is>
      </c>
      <c r="G10374" t="inlineStr">
        <is>
          <t>10B</t>
        </is>
      </c>
      <c r="H10374" t="inlineStr">
        <is>
          <t>Anti-siphonage or back-flow prevention device not provided where required; equipment or floor not properly drained; sewage disposal system in disrepair or not functioning properly. Condensation or liquid waste improperly disposed of.</t>
        </is>
      </c>
      <c r="I10374" t="inlineStr">
        <is>
          <t>Not Critical</t>
        </is>
      </c>
      <c r="J10374" t="n">
        <v>25</v>
      </c>
      <c r="L10374" s="9">
        <f>A10374&amp;"-"&amp;TEXT(E10374,"yyyymmdd")</f>
        <v/>
      </c>
    </row>
    <row r="10375">
      <c r="A10375" t="n">
        <v>40635454</v>
      </c>
      <c r="B10375" t="inlineStr">
        <is>
          <t>Manhattan</t>
        </is>
      </c>
      <c r="C10375" t="inlineStr">
        <is>
          <t>10065</t>
        </is>
      </c>
      <c r="D10375" t="inlineStr">
        <is>
          <t>American</t>
        </is>
      </c>
      <c r="E10375" s="8" t="n">
        <v>46181</v>
      </c>
      <c r="F10375" t="inlineStr">
        <is>
          <t>Violations were cited in the following area(s).</t>
        </is>
      </c>
      <c r="G10375" t="inlineStr">
        <is>
          <t>10F</t>
        </is>
      </c>
      <c r="H10375" t="inlineStr">
        <is>
          <t>Non-food contact surface or equipment made of unacceptable material, not kept clean, or not properly sealed, raised, spaced or movable to allow accessibility for cleaning on all sides, above and underneath the unit.</t>
        </is>
      </c>
      <c r="I10375" t="inlineStr">
        <is>
          <t>Not Critical</t>
        </is>
      </c>
      <c r="J10375" t="n">
        <v>25</v>
      </c>
      <c r="L10375" s="9">
        <f>A10375&amp;"-"&amp;TEXT(E10375,"yyyymmdd")</f>
        <v/>
      </c>
    </row>
    <row r="10376">
      <c r="A10376" t="n">
        <v>41020466</v>
      </c>
      <c r="B10376" t="inlineStr">
        <is>
          <t>Manhattan</t>
        </is>
      </c>
      <c r="C10376" t="inlineStr">
        <is>
          <t>10012</t>
        </is>
      </c>
      <c r="D10376" t="inlineStr">
        <is>
          <t>Coffee/Tea</t>
        </is>
      </c>
      <c r="E10376" s="8" t="n">
        <v>46181</v>
      </c>
      <c r="F10376" t="inlineStr">
        <is>
          <t>Violations were cited in the following area(s).</t>
        </is>
      </c>
      <c r="G10376" t="inlineStr">
        <is>
          <t>02B</t>
        </is>
      </c>
      <c r="H10376" t="inlineStr">
        <is>
          <t>Hot TCS food item not held at or above 140 °F.</t>
        </is>
      </c>
      <c r="I10376" t="inlineStr">
        <is>
          <t>Critical</t>
        </is>
      </c>
      <c r="J10376" t="n">
        <v>19</v>
      </c>
      <c r="L10376" s="9">
        <f>A10376&amp;"-"&amp;TEXT(E10376,"yyyymmdd")</f>
        <v/>
      </c>
    </row>
    <row r="10377">
      <c r="A10377" t="n">
        <v>41020466</v>
      </c>
      <c r="B10377" t="inlineStr">
        <is>
          <t>Manhattan</t>
        </is>
      </c>
      <c r="C10377" t="inlineStr">
        <is>
          <t>10012</t>
        </is>
      </c>
      <c r="D10377" t="inlineStr">
        <is>
          <t>Coffee/Tea</t>
        </is>
      </c>
      <c r="E10377" s="8" t="n">
        <v>46181</v>
      </c>
      <c r="F10377" t="inlineStr">
        <is>
          <t>Violations were cited in the following area(s).</t>
        </is>
      </c>
      <c r="G10377" t="inlineStr">
        <is>
          <t>04K</t>
        </is>
      </c>
      <c r="H10377" t="inlineStr">
        <is>
          <t>Evidence of rats or live rats in establishment's food or non-food areas.</t>
        </is>
      </c>
      <c r="I10377" t="inlineStr">
        <is>
          <t>Critical</t>
        </is>
      </c>
      <c r="J10377" t="n">
        <v>19</v>
      </c>
      <c r="L10377" s="9">
        <f>A10377&amp;"-"&amp;TEXT(E10377,"yyyymmdd")</f>
        <v/>
      </c>
    </row>
    <row r="10378">
      <c r="A10378" t="n">
        <v>41020466</v>
      </c>
      <c r="B10378" t="inlineStr">
        <is>
          <t>Manhattan</t>
        </is>
      </c>
      <c r="C10378" t="inlineStr">
        <is>
          <t>10012</t>
        </is>
      </c>
      <c r="D10378" t="inlineStr">
        <is>
          <t>Coffee/Tea</t>
        </is>
      </c>
      <c r="E10378" s="8" t="n">
        <v>46181</v>
      </c>
      <c r="F10378" t="inlineStr">
        <is>
          <t>Violations were cited in the following area(s).</t>
        </is>
      </c>
      <c r="G10378" t="inlineStr">
        <is>
          <t>04L</t>
        </is>
      </c>
      <c r="H10378" t="inlineStr">
        <is>
          <t>Evidence of mice or live mice in establishment's food or non-food areas.</t>
        </is>
      </c>
      <c r="I10378" t="inlineStr">
        <is>
          <t>Critical</t>
        </is>
      </c>
      <c r="J10378" t="n">
        <v>19</v>
      </c>
      <c r="L10378" s="9">
        <f>A10378&amp;"-"&amp;TEXT(E10378,"yyyymmdd")</f>
        <v/>
      </c>
    </row>
    <row r="10379">
      <c r="A10379" t="n">
        <v>41020466</v>
      </c>
      <c r="B10379" t="inlineStr">
        <is>
          <t>Manhattan</t>
        </is>
      </c>
      <c r="C10379" t="inlineStr">
        <is>
          <t>10012</t>
        </is>
      </c>
      <c r="D10379" t="inlineStr">
        <is>
          <t>Coffee/Tea</t>
        </is>
      </c>
      <c r="E10379" s="8" t="n">
        <v>46181</v>
      </c>
      <c r="F10379" t="inlineStr">
        <is>
          <t>Violations were cited in the following area(s).</t>
        </is>
      </c>
      <c r="G10379" t="inlineStr">
        <is>
          <t>08A</t>
        </is>
      </c>
      <c r="H10379" t="inlineStr">
        <is>
          <t>Establishment is not free of harborage or conditions conducive to rodents, insects or other pests.</t>
        </is>
      </c>
      <c r="I10379" t="inlineStr">
        <is>
          <t>Not Critical</t>
        </is>
      </c>
      <c r="J10379" t="n">
        <v>19</v>
      </c>
      <c r="L10379" s="9">
        <f>A10379&amp;"-"&amp;TEXT(E10379,"yyyymmdd")</f>
        <v/>
      </c>
    </row>
    <row r="10380">
      <c r="A10380" t="n">
        <v>41136253</v>
      </c>
      <c r="B10380" t="inlineStr">
        <is>
          <t>Queens</t>
        </is>
      </c>
      <c r="C10380" t="inlineStr">
        <is>
          <t>11428</t>
        </is>
      </c>
      <c r="D10380" t="inlineStr">
        <is>
          <t>Spanish</t>
        </is>
      </c>
      <c r="E10380" s="8" t="n">
        <v>46181</v>
      </c>
      <c r="F10380" t="inlineStr">
        <is>
          <t>Violations were cited in the following area(s).</t>
        </is>
      </c>
      <c r="G10380" t="inlineStr">
        <is>
          <t>02G</t>
        </is>
      </c>
      <c r="H10380" t="inlineStr">
        <is>
          <t>Cold TCS food item held above 41 °F; smoked or processed fish held above 38 °F; intact raw eggs held above 45 °F; or reduced oxygen packaged (ROP) TCS foods held above required temperatures except during active necessary preparation.</t>
        </is>
      </c>
      <c r="I10380" t="inlineStr">
        <is>
          <t>Critical</t>
        </is>
      </c>
      <c r="J10380" t="n">
        <v>13</v>
      </c>
      <c r="K10380" t="inlineStr">
        <is>
          <t>A</t>
        </is>
      </c>
      <c r="L10380" s="9">
        <f>A10380&amp;"-"&amp;TEXT(E10380,"yyyymmdd")</f>
        <v/>
      </c>
    </row>
    <row r="10381">
      <c r="A10381" t="n">
        <v>41136253</v>
      </c>
      <c r="B10381" t="inlineStr">
        <is>
          <t>Queens</t>
        </is>
      </c>
      <c r="C10381" t="inlineStr">
        <is>
          <t>11428</t>
        </is>
      </c>
      <c r="D10381" t="inlineStr">
        <is>
          <t>Spanish</t>
        </is>
      </c>
      <c r="E10381" s="8" t="n">
        <v>46181</v>
      </c>
      <c r="F10381" t="inlineStr">
        <is>
          <t>Violations were cited in the following area(s).</t>
        </is>
      </c>
      <c r="G10381" t="inlineStr">
        <is>
          <t>10B</t>
        </is>
      </c>
      <c r="H10381" t="inlineStr">
        <is>
          <t>Anti-siphonage or back-flow prevention device not provided where required; equipment or floor not properly drained; sewage disposal system in disrepair or not functioning properly. Condensation or liquid waste improperly disposed of.</t>
        </is>
      </c>
      <c r="I10381" t="inlineStr">
        <is>
          <t>Not Critical</t>
        </is>
      </c>
      <c r="J10381" t="n">
        <v>13</v>
      </c>
      <c r="K10381" t="inlineStr">
        <is>
          <t>A</t>
        </is>
      </c>
      <c r="L10381" s="9">
        <f>A10381&amp;"-"&amp;TEXT(E10381,"yyyymmdd")</f>
        <v/>
      </c>
    </row>
    <row r="10382">
      <c r="A10382" t="n">
        <v>41136253</v>
      </c>
      <c r="B10382" t="inlineStr">
        <is>
          <t>Queens</t>
        </is>
      </c>
      <c r="C10382" t="inlineStr">
        <is>
          <t>11428</t>
        </is>
      </c>
      <c r="D10382" t="inlineStr">
        <is>
          <t>Spanish</t>
        </is>
      </c>
      <c r="E10382" s="8" t="n">
        <v>46181</v>
      </c>
      <c r="F10382" t="inlineStr">
        <is>
          <t>Violations were cited in the following area(s).</t>
        </is>
      </c>
      <c r="G10382" t="inlineStr">
        <is>
          <t>10F</t>
        </is>
      </c>
      <c r="H10382" t="inlineStr">
        <is>
          <t>Non-food contact surface or equipment made of unacceptable material, not kept clean, or not properly sealed, raised, spaced or movable to allow accessibility for cleaning on all sides, above and underneath the unit.</t>
        </is>
      </c>
      <c r="I10382" t="inlineStr">
        <is>
          <t>Not Critical</t>
        </is>
      </c>
      <c r="J10382" t="n">
        <v>13</v>
      </c>
      <c r="K10382" t="inlineStr">
        <is>
          <t>A</t>
        </is>
      </c>
      <c r="L10382" s="9">
        <f>A10382&amp;"-"&amp;TEXT(E10382,"yyyymmdd")</f>
        <v/>
      </c>
    </row>
    <row r="10383">
      <c r="A10383" t="n">
        <v>41148810</v>
      </c>
      <c r="B10383" t="inlineStr">
        <is>
          <t>Manhattan</t>
        </is>
      </c>
      <c r="C10383" t="inlineStr">
        <is>
          <t>10032</t>
        </is>
      </c>
      <c r="D10383" t="inlineStr">
        <is>
          <t>Spanish</t>
        </is>
      </c>
      <c r="E10383" s="8" t="n">
        <v>46181</v>
      </c>
      <c r="F10383" t="inlineStr">
        <is>
          <t>Violations were cited in the following area(s).</t>
        </is>
      </c>
      <c r="G10383" t="inlineStr">
        <is>
          <t>02B</t>
        </is>
      </c>
      <c r="H10383" t="inlineStr">
        <is>
          <t>Hot TCS food item not held at or above 140 °F.</t>
        </is>
      </c>
      <c r="I10383" t="inlineStr">
        <is>
          <t>Critical</t>
        </is>
      </c>
      <c r="J10383" t="n">
        <v>10</v>
      </c>
      <c r="K10383" t="inlineStr">
        <is>
          <t>A</t>
        </is>
      </c>
      <c r="L10383" s="9">
        <f>A10383&amp;"-"&amp;TEXT(E10383,"yyyymmdd")</f>
        <v/>
      </c>
    </row>
    <row r="10384">
      <c r="A10384" t="n">
        <v>41148810</v>
      </c>
      <c r="B10384" t="inlineStr">
        <is>
          <t>Manhattan</t>
        </is>
      </c>
      <c r="C10384" t="inlineStr">
        <is>
          <t>10032</t>
        </is>
      </c>
      <c r="D10384" t="inlineStr">
        <is>
          <t>Spanish</t>
        </is>
      </c>
      <c r="E10384" s="8" t="n">
        <v>46181</v>
      </c>
      <c r="F10384" t="inlineStr">
        <is>
          <t>Violations were cited in the following area(s).</t>
        </is>
      </c>
      <c r="G10384" t="inlineStr">
        <is>
          <t>09B</t>
        </is>
      </c>
      <c r="H10384" t="inlineStr">
        <is>
          <t>Thawing procedure improper.</t>
        </is>
      </c>
      <c r="I10384" t="inlineStr">
        <is>
          <t>Not Critical</t>
        </is>
      </c>
      <c r="J10384" t="n">
        <v>10</v>
      </c>
      <c r="K10384" t="inlineStr">
        <is>
          <t>A</t>
        </is>
      </c>
      <c r="L10384" s="9">
        <f>A10384&amp;"-"&amp;TEXT(E10384,"yyyymmdd")</f>
        <v/>
      </c>
    </row>
    <row r="10385">
      <c r="A10385" t="n">
        <v>41181385</v>
      </c>
      <c r="B10385" t="inlineStr">
        <is>
          <t>Bronx</t>
        </is>
      </c>
      <c r="C10385" t="inlineStr">
        <is>
          <t>10459</t>
        </is>
      </c>
      <c r="D10385" t="inlineStr">
        <is>
          <t>Latin American</t>
        </is>
      </c>
      <c r="E10385" s="8" t="n">
        <v>46181</v>
      </c>
      <c r="F10385" t="inlineStr">
        <is>
          <t>Violations were cited in the following area(s).</t>
        </is>
      </c>
      <c r="G10385" t="inlineStr">
        <is>
          <t>02B</t>
        </is>
      </c>
      <c r="H10385" t="inlineStr">
        <is>
          <t>Hot TCS food item not held at or above 140 °F.</t>
        </is>
      </c>
      <c r="I10385" t="inlineStr">
        <is>
          <t>Critical</t>
        </is>
      </c>
      <c r="J10385" t="n">
        <v>72</v>
      </c>
      <c r="L10385" s="9">
        <f>A10385&amp;"-"&amp;TEXT(E10385,"yyyymmdd")</f>
        <v/>
      </c>
    </row>
    <row r="10386">
      <c r="A10386" t="n">
        <v>41181385</v>
      </c>
      <c r="B10386" t="inlineStr">
        <is>
          <t>Bronx</t>
        </is>
      </c>
      <c r="C10386" t="inlineStr">
        <is>
          <t>10459</t>
        </is>
      </c>
      <c r="D10386" t="inlineStr">
        <is>
          <t>Latin American</t>
        </is>
      </c>
      <c r="E10386" s="8" t="n">
        <v>46181</v>
      </c>
      <c r="F10386" t="inlineStr">
        <is>
          <t>Violations were cited in the following area(s).</t>
        </is>
      </c>
      <c r="G10386" t="inlineStr">
        <is>
          <t>02G</t>
        </is>
      </c>
      <c r="H10386" t="inlineStr">
        <is>
          <t>Cold TCS food item held above 41 °F; smoked or processed fish held above 38 °F; intact raw eggs held above 45 °F; or reduced oxygen packaged (ROP) TCS foods held above required temperatures except during active necessary preparation.</t>
        </is>
      </c>
      <c r="I10386" t="inlineStr">
        <is>
          <t>Critical</t>
        </is>
      </c>
      <c r="J10386" t="n">
        <v>72</v>
      </c>
      <c r="L10386" s="9">
        <f>A10386&amp;"-"&amp;TEXT(E10386,"yyyymmdd")</f>
        <v/>
      </c>
    </row>
    <row r="10387">
      <c r="A10387" t="n">
        <v>41181385</v>
      </c>
      <c r="B10387" t="inlineStr">
        <is>
          <t>Bronx</t>
        </is>
      </c>
      <c r="C10387" t="inlineStr">
        <is>
          <t>10459</t>
        </is>
      </c>
      <c r="D10387" t="inlineStr">
        <is>
          <t>Latin American</t>
        </is>
      </c>
      <c r="E10387" s="8" t="n">
        <v>46181</v>
      </c>
      <c r="F10387" t="inlineStr">
        <is>
          <t>Violations were cited in the following area(s).</t>
        </is>
      </c>
      <c r="G10387" t="inlineStr">
        <is>
          <t>04H</t>
        </is>
      </c>
      <c r="H10387" t="inlineStr">
        <is>
          <t>Raw, cooked or prepared food is adulterated, contaminated, cross-contaminated, or not discarded in accordance with HACCP plan.</t>
        </is>
      </c>
      <c r="I10387" t="inlineStr">
        <is>
          <t>Critical</t>
        </is>
      </c>
      <c r="J10387" t="n">
        <v>72</v>
      </c>
      <c r="L10387" s="9">
        <f>A10387&amp;"-"&amp;TEXT(E10387,"yyyymmdd")</f>
        <v/>
      </c>
    </row>
    <row r="10388">
      <c r="A10388" t="n">
        <v>41181385</v>
      </c>
      <c r="B10388" t="inlineStr">
        <is>
          <t>Bronx</t>
        </is>
      </c>
      <c r="C10388" t="inlineStr">
        <is>
          <t>10459</t>
        </is>
      </c>
      <c r="D10388" t="inlineStr">
        <is>
          <t>Latin American</t>
        </is>
      </c>
      <c r="E10388" s="8" t="n">
        <v>46181</v>
      </c>
      <c r="F10388" t="inlineStr">
        <is>
          <t>Violations were cited in the following area(s).</t>
        </is>
      </c>
      <c r="G10388" t="inlineStr">
        <is>
          <t>04L</t>
        </is>
      </c>
      <c r="H10388" t="inlineStr">
        <is>
          <t>Evidence of mice or live mice in establishment's food or non-food areas.</t>
        </is>
      </c>
      <c r="I10388" t="inlineStr">
        <is>
          <t>Critical</t>
        </is>
      </c>
      <c r="J10388" t="n">
        <v>72</v>
      </c>
      <c r="L10388" s="9">
        <f>A10388&amp;"-"&amp;TEXT(E10388,"yyyymmdd")</f>
        <v/>
      </c>
    </row>
    <row r="10389">
      <c r="A10389" t="n">
        <v>41181385</v>
      </c>
      <c r="B10389" t="inlineStr">
        <is>
          <t>Bronx</t>
        </is>
      </c>
      <c r="C10389" t="inlineStr">
        <is>
          <t>10459</t>
        </is>
      </c>
      <c r="D10389" t="inlineStr">
        <is>
          <t>Latin American</t>
        </is>
      </c>
      <c r="E10389" s="8" t="n">
        <v>46181</v>
      </c>
      <c r="F10389" t="inlineStr">
        <is>
          <t>Violations were cited in the following area(s).</t>
        </is>
      </c>
      <c r="G10389" t="inlineStr">
        <is>
          <t>04O</t>
        </is>
      </c>
      <c r="H10389" t="inlineStr">
        <is>
          <t>Live animal other than fish in tank or service animal present in facility’s food or non-food area.</t>
        </is>
      </c>
      <c r="I10389" t="inlineStr">
        <is>
          <t>Critical</t>
        </is>
      </c>
      <c r="J10389" t="n">
        <v>72</v>
      </c>
      <c r="L10389" s="9">
        <f>A10389&amp;"-"&amp;TEXT(E10389,"yyyymmdd")</f>
        <v/>
      </c>
    </row>
    <row r="10390">
      <c r="A10390" t="n">
        <v>41181385</v>
      </c>
      <c r="B10390" t="inlineStr">
        <is>
          <t>Bronx</t>
        </is>
      </c>
      <c r="C10390" t="inlineStr">
        <is>
          <t>10459</t>
        </is>
      </c>
      <c r="D10390" t="inlineStr">
        <is>
          <t>Latin American</t>
        </is>
      </c>
      <c r="E10390" s="8" t="n">
        <v>46181</v>
      </c>
      <c r="F10390" t="inlineStr">
        <is>
          <t>Violations were cited in the following area(s).</t>
        </is>
      </c>
      <c r="G10390" t="inlineStr">
        <is>
          <t>05D</t>
        </is>
      </c>
      <c r="H1039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390" t="inlineStr">
        <is>
          <t>Critical</t>
        </is>
      </c>
      <c r="J10390" t="n">
        <v>72</v>
      </c>
      <c r="L10390" s="9">
        <f>A10390&amp;"-"&amp;TEXT(E10390,"yyyymmdd")</f>
        <v/>
      </c>
    </row>
    <row r="10391">
      <c r="A10391" t="n">
        <v>41181385</v>
      </c>
      <c r="B10391" t="inlineStr">
        <is>
          <t>Bronx</t>
        </is>
      </c>
      <c r="C10391" t="inlineStr">
        <is>
          <t>10459</t>
        </is>
      </c>
      <c r="D10391" t="inlineStr">
        <is>
          <t>Latin American</t>
        </is>
      </c>
      <c r="E10391" s="8" t="n">
        <v>46181</v>
      </c>
      <c r="F10391" t="inlineStr">
        <is>
          <t>Violations were cited in the following area(s).</t>
        </is>
      </c>
      <c r="G10391" t="inlineStr">
        <is>
          <t>06D</t>
        </is>
      </c>
      <c r="H10391" t="inlineStr">
        <is>
          <t>Food contact surface not properly washed, rinsed and sanitized after each use and following any activity when contamination may have occurred.</t>
        </is>
      </c>
      <c r="I10391" t="inlineStr">
        <is>
          <t>Critical</t>
        </is>
      </c>
      <c r="J10391" t="n">
        <v>72</v>
      </c>
      <c r="L10391" s="9">
        <f>A10391&amp;"-"&amp;TEXT(E10391,"yyyymmdd")</f>
        <v/>
      </c>
    </row>
    <row r="10392">
      <c r="A10392" t="n">
        <v>41181385</v>
      </c>
      <c r="B10392" t="inlineStr">
        <is>
          <t>Bronx</t>
        </is>
      </c>
      <c r="C10392" t="inlineStr">
        <is>
          <t>10459</t>
        </is>
      </c>
      <c r="D10392" t="inlineStr">
        <is>
          <t>Latin American</t>
        </is>
      </c>
      <c r="E10392" s="8" t="n">
        <v>46181</v>
      </c>
      <c r="F10392" t="inlineStr">
        <is>
          <t>Violations were cited in the following area(s).</t>
        </is>
      </c>
      <c r="G10392" t="inlineStr">
        <is>
          <t>08A</t>
        </is>
      </c>
      <c r="H10392" t="inlineStr">
        <is>
          <t>Establishment is not free of harborage or conditions conducive to rodents, insects or other pests.</t>
        </is>
      </c>
      <c r="I10392" t="inlineStr">
        <is>
          <t>Not Critical</t>
        </is>
      </c>
      <c r="J10392" t="n">
        <v>72</v>
      </c>
      <c r="L10392" s="9">
        <f>A10392&amp;"-"&amp;TEXT(E10392,"yyyymmdd")</f>
        <v/>
      </c>
    </row>
    <row r="10393">
      <c r="A10393" t="n">
        <v>41181385</v>
      </c>
      <c r="B10393" t="inlineStr">
        <is>
          <t>Bronx</t>
        </is>
      </c>
      <c r="C10393" t="inlineStr">
        <is>
          <t>10459</t>
        </is>
      </c>
      <c r="D10393" t="inlineStr">
        <is>
          <t>Latin American</t>
        </is>
      </c>
      <c r="E10393" s="8" t="n">
        <v>46181</v>
      </c>
      <c r="F10393" t="inlineStr">
        <is>
          <t>Violations were cited in the following area(s).</t>
        </is>
      </c>
      <c r="G10393" t="inlineStr">
        <is>
          <t>09C</t>
        </is>
      </c>
      <c r="H10393" t="inlineStr">
        <is>
          <t>Design, construction, materials used or maintenance of food contact surface improper. Surface not easily cleanable, sanitized and maintained.</t>
        </is>
      </c>
      <c r="I10393" t="inlineStr">
        <is>
          <t>Not Critical</t>
        </is>
      </c>
      <c r="J10393" t="n">
        <v>72</v>
      </c>
      <c r="L10393" s="9">
        <f>A10393&amp;"-"&amp;TEXT(E10393,"yyyymmdd")</f>
        <v/>
      </c>
    </row>
    <row r="10394">
      <c r="A10394" t="n">
        <v>41181385</v>
      </c>
      <c r="B10394" t="inlineStr">
        <is>
          <t>Bronx</t>
        </is>
      </c>
      <c r="C10394" t="inlineStr">
        <is>
          <t>10459</t>
        </is>
      </c>
      <c r="D10394" t="inlineStr">
        <is>
          <t>Latin American</t>
        </is>
      </c>
      <c r="E10394" s="8" t="n">
        <v>46181</v>
      </c>
      <c r="F10394" t="inlineStr">
        <is>
          <t>Violations were cited in the following area(s).</t>
        </is>
      </c>
      <c r="G10394" t="inlineStr">
        <is>
          <t>10B</t>
        </is>
      </c>
      <c r="H10394" t="inlineStr">
        <is>
          <t>Anti-siphonage or back-flow prevention device not provided where required; equipment or floor not properly drained; sewage disposal system in disrepair or not functioning properly. Condensation or liquid waste improperly disposed of.</t>
        </is>
      </c>
      <c r="I10394" t="inlineStr">
        <is>
          <t>Not Critical</t>
        </is>
      </c>
      <c r="J10394" t="n">
        <v>72</v>
      </c>
      <c r="L10394" s="9">
        <f>A10394&amp;"-"&amp;TEXT(E10394,"yyyymmdd")</f>
        <v/>
      </c>
    </row>
    <row r="10395">
      <c r="A10395" t="n">
        <v>41181385</v>
      </c>
      <c r="B10395" t="inlineStr">
        <is>
          <t>Bronx</t>
        </is>
      </c>
      <c r="C10395" t="inlineStr">
        <is>
          <t>10459</t>
        </is>
      </c>
      <c r="D10395" t="inlineStr">
        <is>
          <t>Latin American</t>
        </is>
      </c>
      <c r="E10395" s="8" t="n">
        <v>46181</v>
      </c>
      <c r="F10395" t="inlineStr">
        <is>
          <t>Violations were cited in the following area(s).</t>
        </is>
      </c>
      <c r="G10395" t="inlineStr">
        <is>
          <t>10F</t>
        </is>
      </c>
      <c r="H10395" t="inlineStr">
        <is>
          <t>Non-food contact surface or equipment made of unacceptable material, not kept clean, or not properly sealed, raised, spaced or movable to allow accessibility for cleaning on all sides, above and underneath the unit.</t>
        </is>
      </c>
      <c r="I10395" t="inlineStr">
        <is>
          <t>Not Critical</t>
        </is>
      </c>
      <c r="J10395" t="n">
        <v>72</v>
      </c>
      <c r="L10395" s="9">
        <f>A10395&amp;"-"&amp;TEXT(E10395,"yyyymmdd")</f>
        <v/>
      </c>
    </row>
    <row r="10396">
      <c r="A10396" t="n">
        <v>41181385</v>
      </c>
      <c r="B10396" t="inlineStr">
        <is>
          <t>Bronx</t>
        </is>
      </c>
      <c r="C10396" t="inlineStr">
        <is>
          <t>10459</t>
        </is>
      </c>
      <c r="D10396" t="inlineStr">
        <is>
          <t>Latin American</t>
        </is>
      </c>
      <c r="E10396" s="8" t="n">
        <v>46181</v>
      </c>
      <c r="F10396" t="inlineStr">
        <is>
          <t>Violations were cited in the following area(s).</t>
        </is>
      </c>
      <c r="G10396" t="inlineStr">
        <is>
          <t>10G</t>
        </is>
      </c>
      <c r="H10396" t="inlineStr">
        <is>
          <t>Dishwashing and ware washing: Cleaning and sanitizing of tableware, including dishes, utensils, and equipment deficient.</t>
        </is>
      </c>
      <c r="I10396" t="inlineStr">
        <is>
          <t>Not Critical</t>
        </is>
      </c>
      <c r="J10396" t="n">
        <v>72</v>
      </c>
      <c r="L10396" s="9">
        <f>A10396&amp;"-"&amp;TEXT(E10396,"yyyymmdd")</f>
        <v/>
      </c>
    </row>
    <row r="10397">
      <c r="A10397" t="n">
        <v>41230004</v>
      </c>
      <c r="B10397" t="inlineStr">
        <is>
          <t>Manhattan</t>
        </is>
      </c>
      <c r="C10397" t="inlineStr">
        <is>
          <t>10012</t>
        </is>
      </c>
      <c r="D10397" t="inlineStr">
        <is>
          <t>American</t>
        </is>
      </c>
      <c r="E10397" s="8" t="n">
        <v>46181</v>
      </c>
      <c r="F10397" t="inlineStr">
        <is>
          <t>Violations were cited in the following area(s).</t>
        </is>
      </c>
      <c r="G10397" t="inlineStr">
        <is>
          <t>02B</t>
        </is>
      </c>
      <c r="H10397" t="inlineStr">
        <is>
          <t>Hot TCS food item not held at or above 140 °F.</t>
        </is>
      </c>
      <c r="I10397" t="inlineStr">
        <is>
          <t>Critical</t>
        </is>
      </c>
      <c r="J10397" t="n">
        <v>31</v>
      </c>
      <c r="L10397" s="9">
        <f>A10397&amp;"-"&amp;TEXT(E10397,"yyyymmdd")</f>
        <v/>
      </c>
    </row>
    <row r="10398">
      <c r="A10398" t="n">
        <v>41230004</v>
      </c>
      <c r="B10398" t="inlineStr">
        <is>
          <t>Manhattan</t>
        </is>
      </c>
      <c r="C10398" t="inlineStr">
        <is>
          <t>10012</t>
        </is>
      </c>
      <c r="D10398" t="inlineStr">
        <is>
          <t>American</t>
        </is>
      </c>
      <c r="E10398" s="8" t="n">
        <v>46181</v>
      </c>
      <c r="F10398" t="inlineStr">
        <is>
          <t>Violations were cited in the following area(s).</t>
        </is>
      </c>
      <c r="G10398" t="inlineStr">
        <is>
          <t>04H</t>
        </is>
      </c>
      <c r="H10398" t="inlineStr">
        <is>
          <t>Raw, cooked or prepared food is adulterated, contaminated, cross-contaminated, or not discarded in accordance with HACCP plan.</t>
        </is>
      </c>
      <c r="I10398" t="inlineStr">
        <is>
          <t>Critical</t>
        </is>
      </c>
      <c r="J10398" t="n">
        <v>31</v>
      </c>
      <c r="L10398" s="9">
        <f>A10398&amp;"-"&amp;TEXT(E10398,"yyyymmdd")</f>
        <v/>
      </c>
    </row>
    <row r="10399">
      <c r="A10399" t="n">
        <v>41230004</v>
      </c>
      <c r="B10399" t="inlineStr">
        <is>
          <t>Manhattan</t>
        </is>
      </c>
      <c r="C10399" t="inlineStr">
        <is>
          <t>10012</t>
        </is>
      </c>
      <c r="D10399" t="inlineStr">
        <is>
          <t>American</t>
        </is>
      </c>
      <c r="E10399" s="8" t="n">
        <v>46181</v>
      </c>
      <c r="F10399" t="inlineStr">
        <is>
          <t>Violations were cited in the following area(s).</t>
        </is>
      </c>
      <c r="G10399" t="inlineStr">
        <is>
          <t>06D</t>
        </is>
      </c>
      <c r="H10399" t="inlineStr">
        <is>
          <t>Food contact surface not properly washed, rinsed and sanitized after each use and following any activity when contamination may have occurred.</t>
        </is>
      </c>
      <c r="I10399" t="inlineStr">
        <is>
          <t>Critical</t>
        </is>
      </c>
      <c r="J10399" t="n">
        <v>31</v>
      </c>
      <c r="L10399" s="9">
        <f>A10399&amp;"-"&amp;TEXT(E10399,"yyyymmdd")</f>
        <v/>
      </c>
    </row>
    <row r="10400">
      <c r="A10400" t="n">
        <v>41230004</v>
      </c>
      <c r="B10400" t="inlineStr">
        <is>
          <t>Manhattan</t>
        </is>
      </c>
      <c r="C10400" t="inlineStr">
        <is>
          <t>10012</t>
        </is>
      </c>
      <c r="D10400" t="inlineStr">
        <is>
          <t>American</t>
        </is>
      </c>
      <c r="E10400" s="8" t="n">
        <v>46181</v>
      </c>
      <c r="F10400" t="inlineStr">
        <is>
          <t>Violations were cited in the following area(s).</t>
        </is>
      </c>
      <c r="G10400" t="inlineStr">
        <is>
          <t>06E</t>
        </is>
      </c>
      <c r="H10400" t="inlineStr">
        <is>
          <t>Sanitized equipment or utensil, including in-use food dispensing utensil, improperly used or stored.</t>
        </is>
      </c>
      <c r="I10400" t="inlineStr">
        <is>
          <t>Critical</t>
        </is>
      </c>
      <c r="J10400" t="n">
        <v>31</v>
      </c>
      <c r="L10400" s="9">
        <f>A10400&amp;"-"&amp;TEXT(E10400,"yyyymmdd")</f>
        <v/>
      </c>
    </row>
    <row r="10401">
      <c r="A10401" t="n">
        <v>41230004</v>
      </c>
      <c r="B10401" t="inlineStr">
        <is>
          <t>Manhattan</t>
        </is>
      </c>
      <c r="C10401" t="inlineStr">
        <is>
          <t>10012</t>
        </is>
      </c>
      <c r="D10401" t="inlineStr">
        <is>
          <t>American</t>
        </is>
      </c>
      <c r="E10401" s="8" t="n">
        <v>46181</v>
      </c>
      <c r="F10401" t="inlineStr">
        <is>
          <t>Violations were cited in the following area(s).</t>
        </is>
      </c>
      <c r="G10401" t="inlineStr">
        <is>
          <t>08C</t>
        </is>
      </c>
      <c r="H10401" t="inlineStr">
        <is>
          <t>Pesticide not properly labeled or used by unlicensed individual. Pesticide, other toxic chemical improperly used/stored. Unprotected, unlocked bait station used.</t>
        </is>
      </c>
      <c r="I10401" t="inlineStr">
        <is>
          <t>Not Critical</t>
        </is>
      </c>
      <c r="J10401" t="n">
        <v>31</v>
      </c>
      <c r="L10401" s="9">
        <f>A10401&amp;"-"&amp;TEXT(E10401,"yyyymmdd")</f>
        <v/>
      </c>
    </row>
    <row r="10402">
      <c r="A10402" t="n">
        <v>41230004</v>
      </c>
      <c r="B10402" t="inlineStr">
        <is>
          <t>Manhattan</t>
        </is>
      </c>
      <c r="C10402" t="inlineStr">
        <is>
          <t>10012</t>
        </is>
      </c>
      <c r="D10402" t="inlineStr">
        <is>
          <t>American</t>
        </is>
      </c>
      <c r="E10402" s="8" t="n">
        <v>46181</v>
      </c>
      <c r="F10402" t="inlineStr">
        <is>
          <t>Violations were cited in the following area(s).</t>
        </is>
      </c>
      <c r="G10402" t="inlineStr">
        <is>
          <t>09E</t>
        </is>
      </c>
      <c r="H10402" t="inlineStr">
        <is>
          <t>Wash hands sign not posted near or above hand washing sink.</t>
        </is>
      </c>
      <c r="I10402" t="inlineStr">
        <is>
          <t>Not Critical</t>
        </is>
      </c>
      <c r="J10402" t="n">
        <v>31</v>
      </c>
      <c r="L10402" s="9">
        <f>A10402&amp;"-"&amp;TEXT(E10402,"yyyymmdd")</f>
        <v/>
      </c>
    </row>
    <row r="10403">
      <c r="A10403" t="n">
        <v>41308512</v>
      </c>
      <c r="B10403" t="inlineStr">
        <is>
          <t>Brooklyn</t>
        </is>
      </c>
      <c r="C10403" t="inlineStr">
        <is>
          <t>11201</t>
        </is>
      </c>
      <c r="D10403" t="inlineStr">
        <is>
          <t>Mediterranean</t>
        </is>
      </c>
      <c r="E10403" s="8" t="n">
        <v>46181</v>
      </c>
      <c r="F10403" t="inlineStr">
        <is>
          <t>Violations were cited in the following area(s).</t>
        </is>
      </c>
      <c r="G10403" t="inlineStr">
        <is>
          <t>04N</t>
        </is>
      </c>
      <c r="H10403" t="inlineStr">
        <is>
          <t>Filth flies or food/refuse/sewage associated with (FRSA) flies or other nuisance pests in establishment’s food and/or non-food areas. FRSA flies include house flies, blow flies, bottle flies, flesh flies, drain flies, Phorid flies and fruit flies.</t>
        </is>
      </c>
      <c r="I10403" t="inlineStr">
        <is>
          <t>Critical</t>
        </is>
      </c>
      <c r="J10403" t="n">
        <v>12</v>
      </c>
      <c r="K10403" t="inlineStr">
        <is>
          <t>A</t>
        </is>
      </c>
      <c r="L10403" s="9">
        <f>A10403&amp;"-"&amp;TEXT(E10403,"yyyymmdd")</f>
        <v/>
      </c>
    </row>
    <row r="10404">
      <c r="A10404" t="n">
        <v>41308512</v>
      </c>
      <c r="B10404" t="inlineStr">
        <is>
          <t>Brooklyn</t>
        </is>
      </c>
      <c r="C10404" t="inlineStr">
        <is>
          <t>11201</t>
        </is>
      </c>
      <c r="D10404" t="inlineStr">
        <is>
          <t>Mediterranean</t>
        </is>
      </c>
      <c r="E10404" s="8" t="n">
        <v>46181</v>
      </c>
      <c r="F10404" t="inlineStr">
        <is>
          <t>Violations were cited in the following area(s).</t>
        </is>
      </c>
      <c r="G10404" t="inlineStr">
        <is>
          <t>08A</t>
        </is>
      </c>
      <c r="H10404" t="inlineStr">
        <is>
          <t>Establishment is not free of harborage or conditions conducive to rodents, insects or other pests.</t>
        </is>
      </c>
      <c r="I10404" t="inlineStr">
        <is>
          <t>Not Critical</t>
        </is>
      </c>
      <c r="J10404" t="n">
        <v>12</v>
      </c>
      <c r="K10404" t="inlineStr">
        <is>
          <t>A</t>
        </is>
      </c>
      <c r="L10404" s="9">
        <f>A10404&amp;"-"&amp;TEXT(E10404,"yyyymmdd")</f>
        <v/>
      </c>
    </row>
    <row r="10405">
      <c r="A10405" t="n">
        <v>41308512</v>
      </c>
      <c r="B10405" t="inlineStr">
        <is>
          <t>Brooklyn</t>
        </is>
      </c>
      <c r="C10405" t="inlineStr">
        <is>
          <t>11201</t>
        </is>
      </c>
      <c r="D10405" t="inlineStr">
        <is>
          <t>Mediterranean</t>
        </is>
      </c>
      <c r="E10405" s="8" t="n">
        <v>46181</v>
      </c>
      <c r="F10405" t="inlineStr">
        <is>
          <t>Violations were cited in the following area(s).</t>
        </is>
      </c>
      <c r="G10405" t="inlineStr">
        <is>
          <t>28-05</t>
        </is>
      </c>
      <c r="H10405" t="inlineStr">
        <is>
          <t>Food adulterated or misbranded. Adulterated or misbranded food possessed, being manufactured, produced, packed, sold, offered for sale, delivered or given away</t>
        </is>
      </c>
      <c r="I10405" t="inlineStr">
        <is>
          <t>Not Critical</t>
        </is>
      </c>
      <c r="J10405" t="n">
        <v>12</v>
      </c>
      <c r="K10405" t="inlineStr">
        <is>
          <t>A</t>
        </is>
      </c>
      <c r="L10405" s="9">
        <f>A10405&amp;"-"&amp;TEXT(E10405,"yyyymmdd")</f>
        <v/>
      </c>
    </row>
    <row r="10406">
      <c r="A10406" t="n">
        <v>41308512</v>
      </c>
      <c r="B10406" t="inlineStr">
        <is>
          <t>Brooklyn</t>
        </is>
      </c>
      <c r="C10406" t="inlineStr">
        <is>
          <t>11201</t>
        </is>
      </c>
      <c r="D10406" t="inlineStr">
        <is>
          <t>Mediterranean</t>
        </is>
      </c>
      <c r="E10406" s="8" t="n">
        <v>46181</v>
      </c>
      <c r="F10406" t="inlineStr">
        <is>
          <t>Violations were cited in the following area(s).</t>
        </is>
      </c>
      <c r="G10406" t="inlineStr">
        <is>
          <t>28-06</t>
        </is>
      </c>
      <c r="H10406" t="inlineStr">
        <is>
          <t>Contract with a pest management professional not in place. Record of extermination activities not kept on premises.</t>
        </is>
      </c>
      <c r="I10406" t="inlineStr">
        <is>
          <t>Not Critical</t>
        </is>
      </c>
      <c r="J10406" t="n">
        <v>12</v>
      </c>
      <c r="K10406" t="inlineStr">
        <is>
          <t>A</t>
        </is>
      </c>
      <c r="L10406" s="9">
        <f>A10406&amp;"-"&amp;TEXT(E10406,"yyyymmdd")</f>
        <v/>
      </c>
    </row>
    <row r="10407">
      <c r="A10407" t="n">
        <v>41325638</v>
      </c>
      <c r="B10407" t="inlineStr">
        <is>
          <t>Manhattan</t>
        </is>
      </c>
      <c r="C10407" t="inlineStr">
        <is>
          <t>10013</t>
        </is>
      </c>
      <c r="D10407" t="inlineStr">
        <is>
          <t>Sandwiches</t>
        </is>
      </c>
      <c r="E10407" s="8" t="n">
        <v>46181</v>
      </c>
      <c r="F10407" t="inlineStr">
        <is>
          <t>Violations were cited in the following area(s).</t>
        </is>
      </c>
      <c r="G10407" t="inlineStr">
        <is>
          <t>06D</t>
        </is>
      </c>
      <c r="H10407" t="inlineStr">
        <is>
          <t>Food contact surface not properly washed, rinsed and sanitized after each use and following any activity when contamination may have occurred.</t>
        </is>
      </c>
      <c r="I10407" t="inlineStr">
        <is>
          <t>Critical</t>
        </is>
      </c>
      <c r="J10407" t="n">
        <v>11</v>
      </c>
      <c r="K10407" t="inlineStr">
        <is>
          <t>A</t>
        </is>
      </c>
      <c r="L10407" s="9">
        <f>A10407&amp;"-"&amp;TEXT(E10407,"yyyymmdd")</f>
        <v/>
      </c>
    </row>
    <row r="10408">
      <c r="A10408" t="n">
        <v>41325638</v>
      </c>
      <c r="B10408" t="inlineStr">
        <is>
          <t>Manhattan</t>
        </is>
      </c>
      <c r="C10408" t="inlineStr">
        <is>
          <t>10013</t>
        </is>
      </c>
      <c r="D10408" t="inlineStr">
        <is>
          <t>Sandwiches</t>
        </is>
      </c>
      <c r="E10408" s="8" t="n">
        <v>46181</v>
      </c>
      <c r="F10408" t="inlineStr">
        <is>
          <t>Violations were cited in the following area(s).</t>
        </is>
      </c>
      <c r="G10408" t="inlineStr">
        <is>
          <t>10B</t>
        </is>
      </c>
      <c r="H10408" t="inlineStr">
        <is>
          <t>Anti-siphonage or back-flow prevention device not provided where required; equipment or floor not properly drained; sewage disposal system in disrepair or not functioning properly. Condensation or liquid waste improperly disposed of.</t>
        </is>
      </c>
      <c r="I10408" t="inlineStr">
        <is>
          <t>Not Critical</t>
        </is>
      </c>
      <c r="J10408" t="n">
        <v>11</v>
      </c>
      <c r="K10408" t="inlineStr">
        <is>
          <t>A</t>
        </is>
      </c>
      <c r="L10408" s="9">
        <f>A10408&amp;"-"&amp;TEXT(E10408,"yyyymmdd")</f>
        <v/>
      </c>
    </row>
    <row r="10409">
      <c r="A10409" t="n">
        <v>41325638</v>
      </c>
      <c r="B10409" t="inlineStr">
        <is>
          <t>Manhattan</t>
        </is>
      </c>
      <c r="C10409" t="inlineStr">
        <is>
          <t>10013</t>
        </is>
      </c>
      <c r="D10409" t="inlineStr">
        <is>
          <t>Sandwiches</t>
        </is>
      </c>
      <c r="E10409" s="8" t="n">
        <v>46181</v>
      </c>
      <c r="F10409" t="inlineStr">
        <is>
          <t>Violations were cited in the following area(s).</t>
        </is>
      </c>
      <c r="G10409" t="inlineStr">
        <is>
          <t>10F</t>
        </is>
      </c>
      <c r="H10409" t="inlineStr">
        <is>
          <t>Non-food contact surface or equipment made of unacceptable material, not kept clean, or not properly sealed, raised, spaced or movable to allow accessibility for cleaning on all sides, above and underneath the unit.</t>
        </is>
      </c>
      <c r="I10409" t="inlineStr">
        <is>
          <t>Not Critical</t>
        </is>
      </c>
      <c r="J10409" t="n">
        <v>11</v>
      </c>
      <c r="K10409" t="inlineStr">
        <is>
          <t>A</t>
        </is>
      </c>
      <c r="L10409" s="9">
        <f>A10409&amp;"-"&amp;TEXT(E10409,"yyyymmdd")</f>
        <v/>
      </c>
    </row>
    <row r="10410">
      <c r="A10410" t="n">
        <v>41373149</v>
      </c>
      <c r="B10410" t="inlineStr">
        <is>
          <t>Manhattan</t>
        </is>
      </c>
      <c r="C10410" t="inlineStr">
        <is>
          <t>10002</t>
        </is>
      </c>
      <c r="D10410" t="inlineStr">
        <is>
          <t>Chinese</t>
        </is>
      </c>
      <c r="E10410" s="8" t="n">
        <v>46181</v>
      </c>
      <c r="F10410" t="inlineStr">
        <is>
          <t>Violations were cited in the following area(s).</t>
        </is>
      </c>
      <c r="G10410" t="inlineStr">
        <is>
          <t>02B</t>
        </is>
      </c>
      <c r="H10410" t="inlineStr">
        <is>
          <t>Hot TCS food item not held at or above 140 °F.</t>
        </is>
      </c>
      <c r="I10410" t="inlineStr">
        <is>
          <t>Critical</t>
        </is>
      </c>
      <c r="J10410" t="n">
        <v>13</v>
      </c>
      <c r="K10410" t="inlineStr">
        <is>
          <t>A</t>
        </is>
      </c>
      <c r="L10410" s="9">
        <f>A10410&amp;"-"&amp;TEXT(E10410,"yyyymmdd")</f>
        <v/>
      </c>
    </row>
    <row r="10411">
      <c r="A10411" t="n">
        <v>41373149</v>
      </c>
      <c r="B10411" t="inlineStr">
        <is>
          <t>Manhattan</t>
        </is>
      </c>
      <c r="C10411" t="inlineStr">
        <is>
          <t>10002</t>
        </is>
      </c>
      <c r="D10411" t="inlineStr">
        <is>
          <t>Chinese</t>
        </is>
      </c>
      <c r="E10411" s="8" t="n">
        <v>46181</v>
      </c>
      <c r="F10411" t="inlineStr">
        <is>
          <t>Violations were cited in the following area(s).</t>
        </is>
      </c>
      <c r="G10411" t="inlineStr">
        <is>
          <t>09A</t>
        </is>
      </c>
      <c r="H10411" t="inlineStr">
        <is>
          <t>Swollen, leaking, rusted or otherwise damaged canned food to be returned to distributor not segregated from intact product and clearly labeled DO NOT USE</t>
        </is>
      </c>
      <c r="I10411" t="inlineStr">
        <is>
          <t>Not Critical</t>
        </is>
      </c>
      <c r="J10411" t="n">
        <v>13</v>
      </c>
      <c r="K10411" t="inlineStr">
        <is>
          <t>A</t>
        </is>
      </c>
      <c r="L10411" s="9">
        <f>A10411&amp;"-"&amp;TEXT(E10411,"yyyymmdd")</f>
        <v/>
      </c>
    </row>
    <row r="10412">
      <c r="A10412" t="n">
        <v>41427508</v>
      </c>
      <c r="B10412" t="inlineStr">
        <is>
          <t>Brooklyn</t>
        </is>
      </c>
      <c r="C10412" t="inlineStr">
        <is>
          <t>11225</t>
        </is>
      </c>
      <c r="D10412" t="inlineStr">
        <is>
          <t>Indian</t>
        </is>
      </c>
      <c r="E10412" s="8" t="n">
        <v>46181</v>
      </c>
      <c r="F10412" t="inlineStr">
        <is>
          <t>Violations were cited in the following area(s).</t>
        </is>
      </c>
      <c r="G10412" t="inlineStr">
        <is>
          <t>04L</t>
        </is>
      </c>
      <c r="H10412" t="inlineStr">
        <is>
          <t>Evidence of mice or live mice in establishment's food or non-food areas.</t>
        </is>
      </c>
      <c r="I10412" t="inlineStr">
        <is>
          <t>Critical</t>
        </is>
      </c>
      <c r="J10412" t="n">
        <v>23</v>
      </c>
      <c r="L10412" s="9">
        <f>A10412&amp;"-"&amp;TEXT(E10412,"yyyymmdd")</f>
        <v/>
      </c>
    </row>
    <row r="10413">
      <c r="A10413" t="n">
        <v>41427508</v>
      </c>
      <c r="B10413" t="inlineStr">
        <is>
          <t>Brooklyn</t>
        </is>
      </c>
      <c r="C10413" t="inlineStr">
        <is>
          <t>11225</t>
        </is>
      </c>
      <c r="D10413" t="inlineStr">
        <is>
          <t>Indian</t>
        </is>
      </c>
      <c r="E10413" s="8" t="n">
        <v>46181</v>
      </c>
      <c r="F10413" t="inlineStr">
        <is>
          <t>Violations were cited in the following area(s).</t>
        </is>
      </c>
      <c r="G10413" t="inlineStr">
        <is>
          <t>06B</t>
        </is>
      </c>
      <c r="H10413" t="inlineStr">
        <is>
          <t>Tobacco or electronic cigarette use, eating, or drinking from open container in food preparation, food storage or dishwashing area.</t>
        </is>
      </c>
      <c r="I10413" t="inlineStr">
        <is>
          <t>Critical</t>
        </is>
      </c>
      <c r="J10413" t="n">
        <v>23</v>
      </c>
      <c r="L10413" s="9">
        <f>A10413&amp;"-"&amp;TEXT(E10413,"yyyymmdd")</f>
        <v/>
      </c>
    </row>
    <row r="10414">
      <c r="A10414" t="n">
        <v>41427508</v>
      </c>
      <c r="B10414" t="inlineStr">
        <is>
          <t>Brooklyn</t>
        </is>
      </c>
      <c r="C10414" t="inlineStr">
        <is>
          <t>11225</t>
        </is>
      </c>
      <c r="D10414" t="inlineStr">
        <is>
          <t>Indian</t>
        </is>
      </c>
      <c r="E10414" s="8" t="n">
        <v>46181</v>
      </c>
      <c r="F10414" t="inlineStr">
        <is>
          <t>Violations were cited in the following area(s).</t>
        </is>
      </c>
      <c r="G10414" t="inlineStr">
        <is>
          <t>08A</t>
        </is>
      </c>
      <c r="H10414" t="inlineStr">
        <is>
          <t>Establishment is not free of harborage or conditions conducive to rodents, insects or other pests.</t>
        </is>
      </c>
      <c r="I10414" t="inlineStr">
        <is>
          <t>Not Critical</t>
        </is>
      </c>
      <c r="J10414" t="n">
        <v>23</v>
      </c>
      <c r="L10414" s="9">
        <f>A10414&amp;"-"&amp;TEXT(E10414,"yyyymmdd")</f>
        <v/>
      </c>
    </row>
    <row r="10415">
      <c r="A10415" t="n">
        <v>41427508</v>
      </c>
      <c r="B10415" t="inlineStr">
        <is>
          <t>Brooklyn</t>
        </is>
      </c>
      <c r="C10415" t="inlineStr">
        <is>
          <t>11225</t>
        </is>
      </c>
      <c r="D10415" t="inlineStr">
        <is>
          <t>Indian</t>
        </is>
      </c>
      <c r="E10415" s="8" t="n">
        <v>46181</v>
      </c>
      <c r="F10415" t="inlineStr">
        <is>
          <t>Violations were cited in the following area(s).</t>
        </is>
      </c>
      <c r="G10415" t="inlineStr">
        <is>
          <t>10B</t>
        </is>
      </c>
      <c r="H10415" t="inlineStr">
        <is>
          <t>Anti-siphonage or back-flow prevention device not provided where required; equipment or floor not properly drained; sewage disposal system in disrepair or not functioning properly. Condensation or liquid waste improperly disposed of.</t>
        </is>
      </c>
      <c r="I10415" t="inlineStr">
        <is>
          <t>Not Critical</t>
        </is>
      </c>
      <c r="J10415" t="n">
        <v>23</v>
      </c>
      <c r="L10415" s="9">
        <f>A10415&amp;"-"&amp;TEXT(E10415,"yyyymmdd")</f>
        <v/>
      </c>
    </row>
    <row r="10416">
      <c r="A10416" t="n">
        <v>41427508</v>
      </c>
      <c r="B10416" t="inlineStr">
        <is>
          <t>Brooklyn</t>
        </is>
      </c>
      <c r="C10416" t="inlineStr">
        <is>
          <t>11225</t>
        </is>
      </c>
      <c r="D10416" t="inlineStr">
        <is>
          <t>Indian</t>
        </is>
      </c>
      <c r="E10416" s="8" t="n">
        <v>46181</v>
      </c>
      <c r="F10416" t="inlineStr">
        <is>
          <t>Violations were cited in the following area(s).</t>
        </is>
      </c>
      <c r="G10416" t="inlineStr">
        <is>
          <t>10G</t>
        </is>
      </c>
      <c r="H10416" t="inlineStr">
        <is>
          <t>Dishwashing and ware washing: Cleaning and sanitizing of tableware, including dishes, utensils, and equipment deficient.</t>
        </is>
      </c>
      <c r="I10416" t="inlineStr">
        <is>
          <t>Not Critical</t>
        </is>
      </c>
      <c r="J10416" t="n">
        <v>23</v>
      </c>
      <c r="L10416" s="9">
        <f>A10416&amp;"-"&amp;TEXT(E10416,"yyyymmdd")</f>
        <v/>
      </c>
    </row>
    <row r="10417">
      <c r="A10417" t="n">
        <v>41537807</v>
      </c>
      <c r="B10417" t="inlineStr">
        <is>
          <t>Bronx</t>
        </is>
      </c>
      <c r="C10417" t="inlineStr">
        <is>
          <t>10461</t>
        </is>
      </c>
      <c r="D10417" t="inlineStr">
        <is>
          <t>American</t>
        </is>
      </c>
      <c r="E10417" s="8" t="n">
        <v>46181</v>
      </c>
      <c r="F10417" t="inlineStr">
        <is>
          <t>Violations were cited in the following area(s).</t>
        </is>
      </c>
      <c r="G10417" t="inlineStr">
        <is>
          <t>02G</t>
        </is>
      </c>
      <c r="H10417" t="inlineStr">
        <is>
          <t>Cold TCS food item held above 41 °F; smoked or processed fish held above 38 °F; intact raw eggs held above 45 °F; or reduced oxygen packaged (ROP) TCS foods held above required temperatures except during active necessary preparation.</t>
        </is>
      </c>
      <c r="I10417" t="inlineStr">
        <is>
          <t>Critical</t>
        </is>
      </c>
      <c r="J10417" t="n">
        <v>21</v>
      </c>
      <c r="L10417" s="9">
        <f>A10417&amp;"-"&amp;TEXT(E10417,"yyyymmdd")</f>
        <v/>
      </c>
    </row>
    <row r="10418">
      <c r="A10418" t="n">
        <v>41537807</v>
      </c>
      <c r="B10418" t="inlineStr">
        <is>
          <t>Bronx</t>
        </is>
      </c>
      <c r="C10418" t="inlineStr">
        <is>
          <t>10461</t>
        </is>
      </c>
      <c r="D10418" t="inlineStr">
        <is>
          <t>American</t>
        </is>
      </c>
      <c r="E10418" s="8" t="n">
        <v>46181</v>
      </c>
      <c r="F10418" t="inlineStr">
        <is>
          <t>Violations were cited in the following area(s).</t>
        </is>
      </c>
      <c r="G10418" t="inlineStr">
        <is>
          <t>06D</t>
        </is>
      </c>
      <c r="H10418" t="inlineStr">
        <is>
          <t>Food contact surface not properly washed, rinsed and sanitized after each use and following any activity when contamination may have occurred.</t>
        </is>
      </c>
      <c r="I10418" t="inlineStr">
        <is>
          <t>Critical</t>
        </is>
      </c>
      <c r="J10418" t="n">
        <v>21</v>
      </c>
      <c r="L10418" s="9">
        <f>A10418&amp;"-"&amp;TEXT(E10418,"yyyymmdd")</f>
        <v/>
      </c>
    </row>
    <row r="10419">
      <c r="A10419" t="n">
        <v>41537807</v>
      </c>
      <c r="B10419" t="inlineStr">
        <is>
          <t>Bronx</t>
        </is>
      </c>
      <c r="C10419" t="inlineStr">
        <is>
          <t>10461</t>
        </is>
      </c>
      <c r="D10419" t="inlineStr">
        <is>
          <t>American</t>
        </is>
      </c>
      <c r="E10419" s="8" t="n">
        <v>46181</v>
      </c>
      <c r="F10419" t="inlineStr">
        <is>
          <t>Violations were cited in the following area(s).</t>
        </is>
      </c>
      <c r="G10419" t="inlineStr">
        <is>
          <t>10B</t>
        </is>
      </c>
      <c r="H10419" t="inlineStr">
        <is>
          <t>Anti-siphonage or back-flow prevention device not provided where required; equipment or floor not properly drained; sewage disposal system in disrepair or not functioning properly. Condensation or liquid waste improperly disposed of.</t>
        </is>
      </c>
      <c r="I10419" t="inlineStr">
        <is>
          <t>Not Critical</t>
        </is>
      </c>
      <c r="J10419" t="n">
        <v>21</v>
      </c>
      <c r="L10419" s="9">
        <f>A10419&amp;"-"&amp;TEXT(E10419,"yyyymmdd")</f>
        <v/>
      </c>
    </row>
    <row r="10420">
      <c r="A10420" t="n">
        <v>41537807</v>
      </c>
      <c r="B10420" t="inlineStr">
        <is>
          <t>Bronx</t>
        </is>
      </c>
      <c r="C10420" t="inlineStr">
        <is>
          <t>10461</t>
        </is>
      </c>
      <c r="D10420" t="inlineStr">
        <is>
          <t>American</t>
        </is>
      </c>
      <c r="E10420" s="8" t="n">
        <v>46181</v>
      </c>
      <c r="F10420" t="inlineStr">
        <is>
          <t>Violations were cited in the following area(s).</t>
        </is>
      </c>
      <c r="G10420" t="inlineStr">
        <is>
          <t>10F</t>
        </is>
      </c>
      <c r="H10420" t="inlineStr">
        <is>
          <t>Non-food contact surface or equipment made of unacceptable material, not kept clean, or not properly sealed, raised, spaced or movable to allow accessibility for cleaning on all sides, above and underneath the unit.</t>
        </is>
      </c>
      <c r="I10420" t="inlineStr">
        <is>
          <t>Not Critical</t>
        </is>
      </c>
      <c r="J10420" t="n">
        <v>21</v>
      </c>
      <c r="L10420" s="9">
        <f>A10420&amp;"-"&amp;TEXT(E10420,"yyyymmdd")</f>
        <v/>
      </c>
    </row>
    <row r="10421">
      <c r="A10421" t="n">
        <v>41541676</v>
      </c>
      <c r="B10421" t="inlineStr">
        <is>
          <t>Brooklyn</t>
        </is>
      </c>
      <c r="C10421" t="inlineStr">
        <is>
          <t>11217</t>
        </is>
      </c>
      <c r="D10421" t="inlineStr">
        <is>
          <t>Thai</t>
        </is>
      </c>
      <c r="E10421" s="8" t="n">
        <v>46181</v>
      </c>
      <c r="F10421" t="inlineStr">
        <is>
          <t>Violations were cited in the following area(s).</t>
        </is>
      </c>
      <c r="G10421" t="inlineStr">
        <is>
          <t>06F</t>
        </is>
      </c>
      <c r="H10421" t="inlineStr">
        <is>
          <t>Wiping cloths not stored clean and dry, or in a sanitizing solution, between uses.</t>
        </is>
      </c>
      <c r="I10421" t="inlineStr">
        <is>
          <t>Critical</t>
        </is>
      </c>
      <c r="J10421" t="n">
        <v>11</v>
      </c>
      <c r="K10421" t="inlineStr">
        <is>
          <t>A</t>
        </is>
      </c>
      <c r="L10421" s="9">
        <f>A10421&amp;"-"&amp;TEXT(E10421,"yyyymmdd")</f>
        <v/>
      </c>
    </row>
    <row r="10422">
      <c r="A10422" t="n">
        <v>41541676</v>
      </c>
      <c r="B10422" t="inlineStr">
        <is>
          <t>Brooklyn</t>
        </is>
      </c>
      <c r="C10422" t="inlineStr">
        <is>
          <t>11217</t>
        </is>
      </c>
      <c r="D10422" t="inlineStr">
        <is>
          <t>Thai</t>
        </is>
      </c>
      <c r="E10422" s="8" t="n">
        <v>46181</v>
      </c>
      <c r="F10422" t="inlineStr">
        <is>
          <t>Violations were cited in the following area(s).</t>
        </is>
      </c>
      <c r="G10422" t="inlineStr">
        <is>
          <t>09B</t>
        </is>
      </c>
      <c r="H10422" t="inlineStr">
        <is>
          <t>Thawing procedure improper.</t>
        </is>
      </c>
      <c r="I10422" t="inlineStr">
        <is>
          <t>Not Critical</t>
        </is>
      </c>
      <c r="J10422" t="n">
        <v>11</v>
      </c>
      <c r="K10422" t="inlineStr">
        <is>
          <t>A</t>
        </is>
      </c>
      <c r="L10422" s="9">
        <f>A10422&amp;"-"&amp;TEXT(E10422,"yyyymmdd")</f>
        <v/>
      </c>
    </row>
    <row r="10423">
      <c r="A10423" t="n">
        <v>41541676</v>
      </c>
      <c r="B10423" t="inlineStr">
        <is>
          <t>Brooklyn</t>
        </is>
      </c>
      <c r="C10423" t="inlineStr">
        <is>
          <t>11217</t>
        </is>
      </c>
      <c r="D10423" t="inlineStr">
        <is>
          <t>Thai</t>
        </is>
      </c>
      <c r="E10423" s="8" t="n">
        <v>46181</v>
      </c>
      <c r="F10423" t="inlineStr">
        <is>
          <t>Violations were cited in the following area(s).</t>
        </is>
      </c>
      <c r="G10423" t="inlineStr">
        <is>
          <t>10F</t>
        </is>
      </c>
      <c r="H10423" t="inlineStr">
        <is>
          <t>Non-food contact surface or equipment made of unacceptable material, not kept clean, or not properly sealed, raised, spaced or movable to allow accessibility for cleaning on all sides, above and underneath the unit.</t>
        </is>
      </c>
      <c r="I10423" t="inlineStr">
        <is>
          <t>Not Critical</t>
        </is>
      </c>
      <c r="J10423" t="n">
        <v>11</v>
      </c>
      <c r="K10423" t="inlineStr">
        <is>
          <t>A</t>
        </is>
      </c>
      <c r="L10423" s="9">
        <f>A10423&amp;"-"&amp;TEXT(E10423,"yyyymmdd")</f>
        <v/>
      </c>
    </row>
    <row r="10424">
      <c r="A10424" t="n">
        <v>41586126</v>
      </c>
      <c r="B10424" t="inlineStr">
        <is>
          <t>Manhattan</t>
        </is>
      </c>
      <c r="C10424" t="inlineStr">
        <is>
          <t>10002</t>
        </is>
      </c>
      <c r="D10424" t="inlineStr">
        <is>
          <t>Chinese</t>
        </is>
      </c>
      <c r="E10424" s="8" t="n">
        <v>46181</v>
      </c>
      <c r="F10424" t="inlineStr">
        <is>
          <t>Violations were cited in the following area(s).</t>
        </is>
      </c>
      <c r="G10424" t="inlineStr">
        <is>
          <t>02G</t>
        </is>
      </c>
      <c r="H10424" t="inlineStr">
        <is>
          <t>Cold TCS food item held above 41 °F; smoked or processed fish held above 38 °F; intact raw eggs held above 45 °F; or reduced oxygen packaged (ROP) TCS foods held above required temperatures except during active necessary preparation.</t>
        </is>
      </c>
      <c r="I10424" t="inlineStr">
        <is>
          <t>Critical</t>
        </is>
      </c>
      <c r="J10424" t="n">
        <v>26</v>
      </c>
      <c r="L10424" s="9">
        <f>A10424&amp;"-"&amp;TEXT(E10424,"yyyymmdd")</f>
        <v/>
      </c>
    </row>
    <row r="10425">
      <c r="A10425" t="n">
        <v>41586126</v>
      </c>
      <c r="B10425" t="inlineStr">
        <is>
          <t>Manhattan</t>
        </is>
      </c>
      <c r="C10425" t="inlineStr">
        <is>
          <t>10002</t>
        </is>
      </c>
      <c r="D10425" t="inlineStr">
        <is>
          <t>Chinese</t>
        </is>
      </c>
      <c r="E10425" s="8" t="n">
        <v>46181</v>
      </c>
      <c r="F10425" t="inlineStr">
        <is>
          <t>Violations were cited in the following area(s).</t>
        </is>
      </c>
      <c r="G10425" t="inlineStr">
        <is>
          <t>05D</t>
        </is>
      </c>
      <c r="H1042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425" t="inlineStr">
        <is>
          <t>Critical</t>
        </is>
      </c>
      <c r="J10425" t="n">
        <v>26</v>
      </c>
      <c r="L10425" s="9">
        <f>A10425&amp;"-"&amp;TEXT(E10425,"yyyymmdd")</f>
        <v/>
      </c>
    </row>
    <row r="10426">
      <c r="A10426" t="n">
        <v>41586126</v>
      </c>
      <c r="B10426" t="inlineStr">
        <is>
          <t>Manhattan</t>
        </is>
      </c>
      <c r="C10426" t="inlineStr">
        <is>
          <t>10002</t>
        </is>
      </c>
      <c r="D10426" t="inlineStr">
        <is>
          <t>Chinese</t>
        </is>
      </c>
      <c r="E10426" s="8" t="n">
        <v>46181</v>
      </c>
      <c r="F10426" t="inlineStr">
        <is>
          <t>Violations were cited in the following area(s).</t>
        </is>
      </c>
      <c r="G10426" t="inlineStr">
        <is>
          <t>06F</t>
        </is>
      </c>
      <c r="H10426" t="inlineStr">
        <is>
          <t>Wiping cloths not stored clean and dry, or in a sanitizing solution, between uses.</t>
        </is>
      </c>
      <c r="I10426" t="inlineStr">
        <is>
          <t>Critical</t>
        </is>
      </c>
      <c r="J10426" t="n">
        <v>26</v>
      </c>
      <c r="L10426" s="9">
        <f>A10426&amp;"-"&amp;TEXT(E10426,"yyyymmdd")</f>
        <v/>
      </c>
    </row>
    <row r="10427">
      <c r="A10427" t="n">
        <v>41586126</v>
      </c>
      <c r="B10427" t="inlineStr">
        <is>
          <t>Manhattan</t>
        </is>
      </c>
      <c r="C10427" t="inlineStr">
        <is>
          <t>10002</t>
        </is>
      </c>
      <c r="D10427" t="inlineStr">
        <is>
          <t>Chinese</t>
        </is>
      </c>
      <c r="E10427" s="8" t="n">
        <v>46181</v>
      </c>
      <c r="F10427" t="inlineStr">
        <is>
          <t>Violations were cited in the following area(s).</t>
        </is>
      </c>
      <c r="G10427" t="inlineStr">
        <is>
          <t>10B</t>
        </is>
      </c>
      <c r="H10427" t="inlineStr">
        <is>
          <t>Anti-siphonage or back-flow prevention device not provided where required; equipment or floor not properly drained; sewage disposal system in disrepair or not functioning properly. Condensation or liquid waste improperly disposed of.</t>
        </is>
      </c>
      <c r="I10427" t="inlineStr">
        <is>
          <t>Not Critical</t>
        </is>
      </c>
      <c r="J10427" t="n">
        <v>26</v>
      </c>
      <c r="L10427" s="9">
        <f>A10427&amp;"-"&amp;TEXT(E10427,"yyyymmdd")</f>
        <v/>
      </c>
    </row>
    <row r="10428">
      <c r="A10428" t="n">
        <v>41586126</v>
      </c>
      <c r="B10428" t="inlineStr">
        <is>
          <t>Manhattan</t>
        </is>
      </c>
      <c r="C10428" t="inlineStr">
        <is>
          <t>10002</t>
        </is>
      </c>
      <c r="D10428" t="inlineStr">
        <is>
          <t>Chinese</t>
        </is>
      </c>
      <c r="E10428" s="8" t="n">
        <v>46181</v>
      </c>
      <c r="F10428" t="inlineStr">
        <is>
          <t>Violations were cited in the following area(s).</t>
        </is>
      </c>
      <c r="G10428" t="inlineStr">
        <is>
          <t>10F</t>
        </is>
      </c>
      <c r="H10428" t="inlineStr">
        <is>
          <t>Non-food contact surface or equipment made of unacceptable material, not kept clean, or not properly sealed, raised, spaced or movable to allow accessibility for cleaning on all sides, above and underneath the unit.</t>
        </is>
      </c>
      <c r="I10428" t="inlineStr">
        <is>
          <t>Not Critical</t>
        </is>
      </c>
      <c r="J10428" t="n">
        <v>26</v>
      </c>
      <c r="L10428" s="9">
        <f>A10428&amp;"-"&amp;TEXT(E10428,"yyyymmdd")</f>
        <v/>
      </c>
    </row>
    <row r="10429">
      <c r="A10429" t="n">
        <v>41591687</v>
      </c>
      <c r="B10429" t="inlineStr">
        <is>
          <t>Manhattan</t>
        </is>
      </c>
      <c r="C10429" t="inlineStr">
        <is>
          <t>10019</t>
        </is>
      </c>
      <c r="D10429" t="inlineStr">
        <is>
          <t>Italian</t>
        </is>
      </c>
      <c r="E10429" s="8" t="n">
        <v>46181</v>
      </c>
      <c r="F10429" t="inlineStr">
        <is>
          <t>Violations were cited in the following area(s).</t>
        </is>
      </c>
      <c r="G10429" t="inlineStr">
        <is>
          <t>06E</t>
        </is>
      </c>
      <c r="H10429" t="inlineStr">
        <is>
          <t>Sanitized equipment or utensil, including in-use food dispensing utensil, improperly used or stored.</t>
        </is>
      </c>
      <c r="I10429" t="inlineStr">
        <is>
          <t>Critical</t>
        </is>
      </c>
      <c r="J10429" t="n">
        <v>11</v>
      </c>
      <c r="K10429" t="inlineStr">
        <is>
          <t>A</t>
        </is>
      </c>
      <c r="L10429" s="9">
        <f>A10429&amp;"-"&amp;TEXT(E10429,"yyyymmdd")</f>
        <v/>
      </c>
    </row>
    <row r="10430">
      <c r="A10430" t="n">
        <v>41591687</v>
      </c>
      <c r="B10430" t="inlineStr">
        <is>
          <t>Manhattan</t>
        </is>
      </c>
      <c r="C10430" t="inlineStr">
        <is>
          <t>10019</t>
        </is>
      </c>
      <c r="D10430" t="inlineStr">
        <is>
          <t>Italian</t>
        </is>
      </c>
      <c r="E10430" s="8" t="n">
        <v>46181</v>
      </c>
      <c r="F10430" t="inlineStr">
        <is>
          <t>Violations were cited in the following area(s).</t>
        </is>
      </c>
      <c r="G10430" t="inlineStr">
        <is>
          <t>09C</t>
        </is>
      </c>
      <c r="H10430" t="inlineStr">
        <is>
          <t>Design, construction, materials used or maintenance of food contact surface improper. Surface not easily cleanable, sanitized and maintained.</t>
        </is>
      </c>
      <c r="I10430" t="inlineStr">
        <is>
          <t>Not Critical</t>
        </is>
      </c>
      <c r="J10430" t="n">
        <v>11</v>
      </c>
      <c r="K10430" t="inlineStr">
        <is>
          <t>A</t>
        </is>
      </c>
      <c r="L10430" s="9">
        <f>A10430&amp;"-"&amp;TEXT(E10430,"yyyymmdd")</f>
        <v/>
      </c>
    </row>
    <row r="10431">
      <c r="A10431" t="n">
        <v>41591687</v>
      </c>
      <c r="B10431" t="inlineStr">
        <is>
          <t>Manhattan</t>
        </is>
      </c>
      <c r="C10431" t="inlineStr">
        <is>
          <t>10019</t>
        </is>
      </c>
      <c r="D10431" t="inlineStr">
        <is>
          <t>Italian</t>
        </is>
      </c>
      <c r="E10431" s="8" t="n">
        <v>46181</v>
      </c>
      <c r="F10431" t="inlineStr">
        <is>
          <t>Violations were cited in the following area(s).</t>
        </is>
      </c>
      <c r="G10431" t="inlineStr">
        <is>
          <t>10F</t>
        </is>
      </c>
      <c r="H10431" t="inlineStr">
        <is>
          <t>Non-food contact surface or equipment made of unacceptable material, not kept clean, or not properly sealed, raised, spaced or movable to allow accessibility for cleaning on all sides, above and underneath the unit.</t>
        </is>
      </c>
      <c r="I10431" t="inlineStr">
        <is>
          <t>Not Critical</t>
        </is>
      </c>
      <c r="J10431" t="n">
        <v>11</v>
      </c>
      <c r="K10431" t="inlineStr">
        <is>
          <t>A</t>
        </is>
      </c>
      <c r="L10431" s="9">
        <f>A10431&amp;"-"&amp;TEXT(E10431,"yyyymmdd")</f>
        <v/>
      </c>
    </row>
    <row r="10432">
      <c r="A10432" t="n">
        <v>41626109</v>
      </c>
      <c r="B10432" t="inlineStr">
        <is>
          <t>Brooklyn</t>
        </is>
      </c>
      <c r="C10432" t="inlineStr">
        <is>
          <t>11249</t>
        </is>
      </c>
      <c r="D10432" t="inlineStr">
        <is>
          <t>American</t>
        </is>
      </c>
      <c r="E10432" s="8" t="n">
        <v>46181</v>
      </c>
      <c r="F10432" t="inlineStr">
        <is>
          <t>Violations were cited in the following area(s).</t>
        </is>
      </c>
      <c r="G10432" t="inlineStr">
        <is>
          <t>02G</t>
        </is>
      </c>
      <c r="H10432" t="inlineStr">
        <is>
          <t>Cold TCS food item held above 41 °F; smoked or processed fish held above 38 °F; intact raw eggs held above 45 °F; or reduced oxygen packaged (ROP) TCS foods held above required temperatures except during active necessary preparation.</t>
        </is>
      </c>
      <c r="I10432" t="inlineStr">
        <is>
          <t>Critical</t>
        </is>
      </c>
      <c r="J10432" t="n">
        <v>34</v>
      </c>
      <c r="L10432" s="9">
        <f>A10432&amp;"-"&amp;TEXT(E10432,"yyyymmdd")</f>
        <v/>
      </c>
    </row>
    <row r="10433">
      <c r="A10433" t="n">
        <v>41626109</v>
      </c>
      <c r="B10433" t="inlineStr">
        <is>
          <t>Brooklyn</t>
        </is>
      </c>
      <c r="C10433" t="inlineStr">
        <is>
          <t>11249</t>
        </is>
      </c>
      <c r="D10433" t="inlineStr">
        <is>
          <t>American</t>
        </is>
      </c>
      <c r="E10433" s="8" t="n">
        <v>46181</v>
      </c>
      <c r="F10433" t="inlineStr">
        <is>
          <t>Violations were cited in the following area(s).</t>
        </is>
      </c>
      <c r="G10433" t="inlineStr">
        <is>
          <t>04N</t>
        </is>
      </c>
      <c r="H10433" t="inlineStr">
        <is>
          <t>Filth flies or food/refuse/sewage associated with (FRSA) flies or other nuisance pests in establishment’s food and/or non-food areas. FRSA flies include house flies, blow flies, bottle flies, flesh flies, drain flies, Phorid flies and fruit flies.</t>
        </is>
      </c>
      <c r="I10433" t="inlineStr">
        <is>
          <t>Critical</t>
        </is>
      </c>
      <c r="J10433" t="n">
        <v>34</v>
      </c>
      <c r="L10433" s="9">
        <f>A10433&amp;"-"&amp;TEXT(E10433,"yyyymmdd")</f>
        <v/>
      </c>
    </row>
    <row r="10434">
      <c r="A10434" t="n">
        <v>41626109</v>
      </c>
      <c r="B10434" t="inlineStr">
        <is>
          <t>Brooklyn</t>
        </is>
      </c>
      <c r="C10434" t="inlineStr">
        <is>
          <t>11249</t>
        </is>
      </c>
      <c r="D10434" t="inlineStr">
        <is>
          <t>American</t>
        </is>
      </c>
      <c r="E10434" s="8" t="n">
        <v>46181</v>
      </c>
      <c r="F10434" t="inlineStr">
        <is>
          <t>Violations were cited in the following area(s).</t>
        </is>
      </c>
      <c r="G10434" t="inlineStr">
        <is>
          <t>06C</t>
        </is>
      </c>
      <c r="H1043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434" t="inlineStr">
        <is>
          <t>Critical</t>
        </is>
      </c>
      <c r="J10434" t="n">
        <v>34</v>
      </c>
      <c r="L10434" s="9">
        <f>A10434&amp;"-"&amp;TEXT(E10434,"yyyymmdd")</f>
        <v/>
      </c>
    </row>
    <row r="10435">
      <c r="A10435" t="n">
        <v>41626109</v>
      </c>
      <c r="B10435" t="inlineStr">
        <is>
          <t>Brooklyn</t>
        </is>
      </c>
      <c r="C10435" t="inlineStr">
        <is>
          <t>11249</t>
        </is>
      </c>
      <c r="D10435" t="inlineStr">
        <is>
          <t>American</t>
        </is>
      </c>
      <c r="E10435" s="8" t="n">
        <v>46181</v>
      </c>
      <c r="F10435" t="inlineStr">
        <is>
          <t>Violations were cited in the following area(s).</t>
        </is>
      </c>
      <c r="G10435" t="inlineStr">
        <is>
          <t>08A</t>
        </is>
      </c>
      <c r="H10435" t="inlineStr">
        <is>
          <t>Establishment is not free of harborage or conditions conducive to rodents, insects or other pests.</t>
        </is>
      </c>
      <c r="I10435" t="inlineStr">
        <is>
          <t>Not Critical</t>
        </is>
      </c>
      <c r="J10435" t="n">
        <v>34</v>
      </c>
      <c r="L10435" s="9">
        <f>A10435&amp;"-"&amp;TEXT(E10435,"yyyymmdd")</f>
        <v/>
      </c>
    </row>
    <row r="10436">
      <c r="A10436" t="n">
        <v>41626109</v>
      </c>
      <c r="B10436" t="inlineStr">
        <is>
          <t>Brooklyn</t>
        </is>
      </c>
      <c r="C10436" t="inlineStr">
        <is>
          <t>11249</t>
        </is>
      </c>
      <c r="D10436" t="inlineStr">
        <is>
          <t>American</t>
        </is>
      </c>
      <c r="E10436" s="8" t="n">
        <v>46181</v>
      </c>
      <c r="F10436" t="inlineStr">
        <is>
          <t>Violations were cited in the following area(s).</t>
        </is>
      </c>
      <c r="G10436" t="inlineStr">
        <is>
          <t>10B</t>
        </is>
      </c>
      <c r="H10436" t="inlineStr">
        <is>
          <t>Anti-siphonage or back-flow prevention device not provided where required; equipment or floor not properly drained; sewage disposal system in disrepair or not functioning properly. Condensation or liquid waste improperly disposed of.</t>
        </is>
      </c>
      <c r="I10436" t="inlineStr">
        <is>
          <t>Not Critical</t>
        </is>
      </c>
      <c r="J10436" t="n">
        <v>34</v>
      </c>
      <c r="L10436" s="9">
        <f>A10436&amp;"-"&amp;TEXT(E10436,"yyyymmdd")</f>
        <v/>
      </c>
    </row>
    <row r="10437">
      <c r="A10437" t="n">
        <v>41626109</v>
      </c>
      <c r="B10437" t="inlineStr">
        <is>
          <t>Brooklyn</t>
        </is>
      </c>
      <c r="C10437" t="inlineStr">
        <is>
          <t>11249</t>
        </is>
      </c>
      <c r="D10437" t="inlineStr">
        <is>
          <t>American</t>
        </is>
      </c>
      <c r="E10437" s="8" t="n">
        <v>46181</v>
      </c>
      <c r="F10437" t="inlineStr">
        <is>
          <t>Violations were cited in the following area(s).</t>
        </is>
      </c>
      <c r="G10437" t="inlineStr">
        <is>
          <t>10F</t>
        </is>
      </c>
      <c r="H10437" t="inlineStr">
        <is>
          <t>Non-food contact surface or equipment made of unacceptable material, not kept clean, or not properly sealed, raised, spaced or movable to allow accessibility for cleaning on all sides, above and underneath the unit.</t>
        </is>
      </c>
      <c r="I10437" t="inlineStr">
        <is>
          <t>Not Critical</t>
        </is>
      </c>
      <c r="J10437" t="n">
        <v>34</v>
      </c>
      <c r="L10437" s="9">
        <f>A10437&amp;"-"&amp;TEXT(E10437,"yyyymmdd")</f>
        <v/>
      </c>
    </row>
    <row r="10438">
      <c r="A10438" t="n">
        <v>41666628</v>
      </c>
      <c r="B10438" t="inlineStr">
        <is>
          <t>Brooklyn</t>
        </is>
      </c>
      <c r="C10438" t="inlineStr">
        <is>
          <t>11214</t>
        </is>
      </c>
      <c r="D10438" t="inlineStr">
        <is>
          <t>Juice, Smoothies, Fruit Salads</t>
        </is>
      </c>
      <c r="E10438" s="8" t="n">
        <v>46181</v>
      </c>
      <c r="F10438" t="inlineStr">
        <is>
          <t>Violations were cited in the following area(s).</t>
        </is>
      </c>
      <c r="G10438" t="inlineStr">
        <is>
          <t>05H</t>
        </is>
      </c>
      <c r="H10438" t="inlineStr">
        <is>
          <t>No approved written standard operating procedure for avoiding contamination by refillable returnable containers.</t>
        </is>
      </c>
      <c r="I10438" t="inlineStr">
        <is>
          <t>Critical</t>
        </is>
      </c>
      <c r="J10438" t="n">
        <v>30</v>
      </c>
      <c r="L10438" s="9">
        <f>A10438&amp;"-"&amp;TEXT(E10438,"yyyymmdd")</f>
        <v/>
      </c>
    </row>
    <row r="10439">
      <c r="A10439" t="n">
        <v>41666628</v>
      </c>
      <c r="B10439" t="inlineStr">
        <is>
          <t>Brooklyn</t>
        </is>
      </c>
      <c r="C10439" t="inlineStr">
        <is>
          <t>11214</t>
        </is>
      </c>
      <c r="D10439" t="inlineStr">
        <is>
          <t>Juice, Smoothies, Fruit Salads</t>
        </is>
      </c>
      <c r="E10439" s="8" t="n">
        <v>46181</v>
      </c>
      <c r="F10439" t="inlineStr">
        <is>
          <t>Violations were cited in the following area(s).</t>
        </is>
      </c>
      <c r="G10439" t="inlineStr">
        <is>
          <t>10B</t>
        </is>
      </c>
      <c r="H10439" t="inlineStr">
        <is>
          <t>Anti-siphonage or back-flow prevention device not provided where required; equipment or floor not properly drained; sewage disposal system in disrepair or not functioning properly. Condensation or liquid waste improperly disposed of.</t>
        </is>
      </c>
      <c r="I10439" t="inlineStr">
        <is>
          <t>Not Critical</t>
        </is>
      </c>
      <c r="J10439" t="n">
        <v>30</v>
      </c>
      <c r="L10439" s="9">
        <f>A10439&amp;"-"&amp;TEXT(E10439,"yyyymmdd")</f>
        <v/>
      </c>
    </row>
    <row r="10440">
      <c r="A10440" t="n">
        <v>41710730</v>
      </c>
      <c r="B10440" t="inlineStr">
        <is>
          <t>Staten Island</t>
        </is>
      </c>
      <c r="C10440" t="inlineStr">
        <is>
          <t>10302</t>
        </is>
      </c>
      <c r="D10440" t="inlineStr">
        <is>
          <t>Pizza</t>
        </is>
      </c>
      <c r="E10440" s="8" t="n">
        <v>46181</v>
      </c>
      <c r="F10440" t="inlineStr">
        <is>
          <t>Violations were cited in the following area(s).</t>
        </is>
      </c>
      <c r="G10440" t="inlineStr">
        <is>
          <t>02G</t>
        </is>
      </c>
      <c r="H10440" t="inlineStr">
        <is>
          <t>Cold TCS food item held above 41 °F; smoked or processed fish held above 38 °F; intact raw eggs held above 45 °F; or reduced oxygen packaged (ROP) TCS foods held above required temperatures except during active necessary preparation.</t>
        </is>
      </c>
      <c r="I10440" t="inlineStr">
        <is>
          <t>Critical</t>
        </is>
      </c>
      <c r="J10440" t="n">
        <v>9</v>
      </c>
      <c r="K10440" t="inlineStr">
        <is>
          <t>A</t>
        </is>
      </c>
      <c r="L10440" s="9">
        <f>A10440&amp;"-"&amp;TEXT(E10440,"yyyymmdd")</f>
        <v/>
      </c>
    </row>
    <row r="10441">
      <c r="A10441" t="n">
        <v>41710730</v>
      </c>
      <c r="B10441" t="inlineStr">
        <is>
          <t>Staten Island</t>
        </is>
      </c>
      <c r="C10441" t="inlineStr">
        <is>
          <t>10302</t>
        </is>
      </c>
      <c r="D10441" t="inlineStr">
        <is>
          <t>Pizza</t>
        </is>
      </c>
      <c r="E10441" s="8" t="n">
        <v>46181</v>
      </c>
      <c r="F10441" t="inlineStr">
        <is>
          <t>Violations were cited in the following area(s).</t>
        </is>
      </c>
      <c r="G10441" t="inlineStr">
        <is>
          <t>10F</t>
        </is>
      </c>
      <c r="H10441" t="inlineStr">
        <is>
          <t>Non-food contact surface or equipment made of unacceptable material, not kept clean, or not properly sealed, raised, spaced or movable to allow accessibility for cleaning on all sides, above and underneath the unit.</t>
        </is>
      </c>
      <c r="I10441" t="inlineStr">
        <is>
          <t>Not Critical</t>
        </is>
      </c>
      <c r="J10441" t="n">
        <v>9</v>
      </c>
      <c r="K10441" t="inlineStr">
        <is>
          <t>A</t>
        </is>
      </c>
      <c r="L10441" s="9">
        <f>A10441&amp;"-"&amp;TEXT(E10441,"yyyymmdd")</f>
        <v/>
      </c>
    </row>
    <row r="10442">
      <c r="A10442" t="n">
        <v>50000711</v>
      </c>
      <c r="B10442" t="inlineStr">
        <is>
          <t>Manhattan</t>
        </is>
      </c>
      <c r="C10442" t="inlineStr">
        <is>
          <t>10019</t>
        </is>
      </c>
      <c r="D10442" t="inlineStr">
        <is>
          <t>American</t>
        </is>
      </c>
      <c r="E10442" s="8" t="n">
        <v>46181</v>
      </c>
      <c r="F10442" t="inlineStr">
        <is>
          <t>Violations were cited in the following area(s).</t>
        </is>
      </c>
      <c r="G10442" t="inlineStr">
        <is>
          <t>04K</t>
        </is>
      </c>
      <c r="H10442" t="inlineStr">
        <is>
          <t>Evidence of rats or live rats in establishment's food or non-food areas.</t>
        </is>
      </c>
      <c r="I10442" t="inlineStr">
        <is>
          <t>Critical</t>
        </is>
      </c>
      <c r="J10442" t="n">
        <v>24</v>
      </c>
      <c r="L10442" s="9">
        <f>A10442&amp;"-"&amp;TEXT(E10442,"yyyymmdd")</f>
        <v/>
      </c>
    </row>
    <row r="10443">
      <c r="A10443" t="n">
        <v>50000711</v>
      </c>
      <c r="B10443" t="inlineStr">
        <is>
          <t>Manhattan</t>
        </is>
      </c>
      <c r="C10443" t="inlineStr">
        <is>
          <t>10019</t>
        </is>
      </c>
      <c r="D10443" t="inlineStr">
        <is>
          <t>American</t>
        </is>
      </c>
      <c r="E10443" s="8" t="n">
        <v>46181</v>
      </c>
      <c r="F10443" t="inlineStr">
        <is>
          <t>Violations were cited in the following area(s).</t>
        </is>
      </c>
      <c r="G10443" t="inlineStr">
        <is>
          <t>04M</t>
        </is>
      </c>
      <c r="H10443" t="inlineStr">
        <is>
          <t>Live roaches in facility's food or non-food area.</t>
        </is>
      </c>
      <c r="I10443" t="inlineStr">
        <is>
          <t>Critical</t>
        </is>
      </c>
      <c r="J10443" t="n">
        <v>24</v>
      </c>
      <c r="L10443" s="9">
        <f>A10443&amp;"-"&amp;TEXT(E10443,"yyyymmdd")</f>
        <v/>
      </c>
    </row>
    <row r="10444">
      <c r="A10444" t="n">
        <v>50000711</v>
      </c>
      <c r="B10444" t="inlineStr">
        <is>
          <t>Manhattan</t>
        </is>
      </c>
      <c r="C10444" t="inlineStr">
        <is>
          <t>10019</t>
        </is>
      </c>
      <c r="D10444" t="inlineStr">
        <is>
          <t>American</t>
        </is>
      </c>
      <c r="E10444" s="8" t="n">
        <v>46181</v>
      </c>
      <c r="F10444" t="inlineStr">
        <is>
          <t>Violations were cited in the following area(s).</t>
        </is>
      </c>
      <c r="G10444" t="inlineStr">
        <is>
          <t>06F</t>
        </is>
      </c>
      <c r="H10444" t="inlineStr">
        <is>
          <t>Wiping cloths not stored clean and dry, or in a sanitizing solution, between uses.</t>
        </is>
      </c>
      <c r="I10444" t="inlineStr">
        <is>
          <t>Critical</t>
        </is>
      </c>
      <c r="J10444" t="n">
        <v>24</v>
      </c>
      <c r="L10444" s="9">
        <f>A10444&amp;"-"&amp;TEXT(E10444,"yyyymmdd")</f>
        <v/>
      </c>
    </row>
    <row r="10445">
      <c r="A10445" t="n">
        <v>50000711</v>
      </c>
      <c r="B10445" t="inlineStr">
        <is>
          <t>Manhattan</t>
        </is>
      </c>
      <c r="C10445" t="inlineStr">
        <is>
          <t>10019</t>
        </is>
      </c>
      <c r="D10445" t="inlineStr">
        <is>
          <t>American</t>
        </is>
      </c>
      <c r="E10445" s="8" t="n">
        <v>46181</v>
      </c>
      <c r="F10445" t="inlineStr">
        <is>
          <t>Violations were cited in the following area(s).</t>
        </is>
      </c>
      <c r="G10445" t="inlineStr">
        <is>
          <t>08A</t>
        </is>
      </c>
      <c r="H10445" t="inlineStr">
        <is>
          <t>Establishment is not free of harborage or conditions conducive to rodents, insects or other pests.</t>
        </is>
      </c>
      <c r="I10445" t="inlineStr">
        <is>
          <t>Not Critical</t>
        </is>
      </c>
      <c r="J10445" t="n">
        <v>24</v>
      </c>
      <c r="L10445" s="9">
        <f>A10445&amp;"-"&amp;TEXT(E10445,"yyyymmdd")</f>
        <v/>
      </c>
    </row>
    <row r="10446">
      <c r="A10446" t="n">
        <v>50000711</v>
      </c>
      <c r="B10446" t="inlineStr">
        <is>
          <t>Manhattan</t>
        </is>
      </c>
      <c r="C10446" t="inlineStr">
        <is>
          <t>10019</t>
        </is>
      </c>
      <c r="D10446" t="inlineStr">
        <is>
          <t>American</t>
        </is>
      </c>
      <c r="E10446" s="8" t="n">
        <v>46181</v>
      </c>
      <c r="F10446" t="inlineStr">
        <is>
          <t>Violations were cited in the following area(s).</t>
        </is>
      </c>
      <c r="G10446" t="inlineStr">
        <is>
          <t>10B</t>
        </is>
      </c>
      <c r="H10446" t="inlineStr">
        <is>
          <t>Anti-siphonage or back-flow prevention device not provided where required; equipment or floor not properly drained; sewage disposal system in disrepair or not functioning properly. Condensation or liquid waste improperly disposed of.</t>
        </is>
      </c>
      <c r="I10446" t="inlineStr">
        <is>
          <t>Not Critical</t>
        </is>
      </c>
      <c r="J10446" t="n">
        <v>24</v>
      </c>
      <c r="L10446" s="9">
        <f>A10446&amp;"-"&amp;TEXT(E10446,"yyyymmdd")</f>
        <v/>
      </c>
    </row>
    <row r="10447">
      <c r="A10447" t="n">
        <v>50000711</v>
      </c>
      <c r="B10447" t="inlineStr">
        <is>
          <t>Manhattan</t>
        </is>
      </c>
      <c r="C10447" t="inlineStr">
        <is>
          <t>10019</t>
        </is>
      </c>
      <c r="D10447" t="inlineStr">
        <is>
          <t>American</t>
        </is>
      </c>
      <c r="E10447" s="8" t="n">
        <v>46181</v>
      </c>
      <c r="F10447" t="inlineStr">
        <is>
          <t>Violations were cited in the following area(s).</t>
        </is>
      </c>
      <c r="G10447" t="inlineStr">
        <is>
          <t>10F</t>
        </is>
      </c>
      <c r="H10447" t="inlineStr">
        <is>
          <t>Non-food contact surface or equipment made of unacceptable material, not kept clean, or not properly sealed, raised, spaced or movable to allow accessibility for cleaning on all sides, above and underneath the unit.</t>
        </is>
      </c>
      <c r="I10447" t="inlineStr">
        <is>
          <t>Not Critical</t>
        </is>
      </c>
      <c r="J10447" t="n">
        <v>24</v>
      </c>
      <c r="L10447" s="9">
        <f>A10447&amp;"-"&amp;TEXT(E10447,"yyyymmdd")</f>
        <v/>
      </c>
    </row>
    <row r="10448">
      <c r="A10448" t="n">
        <v>50003600</v>
      </c>
      <c r="B10448" t="inlineStr">
        <is>
          <t>Brooklyn</t>
        </is>
      </c>
      <c r="C10448" t="inlineStr">
        <is>
          <t>11201</t>
        </is>
      </c>
      <c r="D10448" t="inlineStr">
        <is>
          <t>Hamburgers</t>
        </is>
      </c>
      <c r="E10448" s="8" t="n">
        <v>46181</v>
      </c>
      <c r="F10448" t="inlineStr">
        <is>
          <t>Violations were cited in the following area(s).</t>
        </is>
      </c>
      <c r="G10448" t="inlineStr">
        <is>
          <t>06E</t>
        </is>
      </c>
      <c r="H10448" t="inlineStr">
        <is>
          <t>Sanitized equipment or utensil, including in-use food dispensing utensil, improperly used or stored.</t>
        </is>
      </c>
      <c r="I10448" t="inlineStr">
        <is>
          <t>Critical</t>
        </is>
      </c>
      <c r="J10448" t="n">
        <v>8</v>
      </c>
      <c r="K10448" t="inlineStr">
        <is>
          <t>A</t>
        </is>
      </c>
      <c r="L10448" s="9">
        <f>A10448&amp;"-"&amp;TEXT(E10448,"yyyymmdd")</f>
        <v/>
      </c>
    </row>
    <row r="10449">
      <c r="A10449" t="n">
        <v>50003600</v>
      </c>
      <c r="B10449" t="inlineStr">
        <is>
          <t>Brooklyn</t>
        </is>
      </c>
      <c r="C10449" t="inlineStr">
        <is>
          <t>11201</t>
        </is>
      </c>
      <c r="D10449" t="inlineStr">
        <is>
          <t>Hamburgers</t>
        </is>
      </c>
      <c r="E10449" s="8" t="n">
        <v>46181</v>
      </c>
      <c r="F10449" t="inlineStr">
        <is>
          <t>Violations were cited in the following area(s).</t>
        </is>
      </c>
      <c r="G10449" t="inlineStr">
        <is>
          <t>10F</t>
        </is>
      </c>
      <c r="H10449" t="inlineStr">
        <is>
          <t>Non-food contact surface or equipment made of unacceptable material, not kept clean, or not properly sealed, raised, spaced or movable to allow accessibility for cleaning on all sides, above and underneath the unit.</t>
        </is>
      </c>
      <c r="I10449" t="inlineStr">
        <is>
          <t>Not Critical</t>
        </is>
      </c>
      <c r="J10449" t="n">
        <v>8</v>
      </c>
      <c r="K10449" t="inlineStr">
        <is>
          <t>A</t>
        </is>
      </c>
      <c r="L10449" s="9">
        <f>A10449&amp;"-"&amp;TEXT(E10449,"yyyymmdd")</f>
        <v/>
      </c>
    </row>
    <row r="10450">
      <c r="A10450" t="n">
        <v>50008732</v>
      </c>
      <c r="B10450" t="inlineStr">
        <is>
          <t>Queens</t>
        </is>
      </c>
      <c r="C10450" t="inlineStr">
        <is>
          <t>11106</t>
        </is>
      </c>
      <c r="D10450" t="inlineStr">
        <is>
          <t>Mexican</t>
        </is>
      </c>
      <c r="E10450" s="8" t="n">
        <v>46181</v>
      </c>
      <c r="F10450" t="inlineStr">
        <is>
          <t>Violations were cited in the following area(s).</t>
        </is>
      </c>
      <c r="G10450" t="inlineStr">
        <is>
          <t>02G</t>
        </is>
      </c>
      <c r="H10450" t="inlineStr">
        <is>
          <t>Cold TCS food item held above 41 °F; smoked or processed fish held above 38 °F; intact raw eggs held above 45 °F; or reduced oxygen packaged (ROP) TCS foods held above required temperatures except during active necessary preparation.</t>
        </is>
      </c>
      <c r="I10450" t="inlineStr">
        <is>
          <t>Critical</t>
        </is>
      </c>
      <c r="J10450" t="n">
        <v>20</v>
      </c>
      <c r="L10450" s="9">
        <f>A10450&amp;"-"&amp;TEXT(E10450,"yyyymmdd")</f>
        <v/>
      </c>
    </row>
    <row r="10451">
      <c r="A10451" t="n">
        <v>50008732</v>
      </c>
      <c r="B10451" t="inlineStr">
        <is>
          <t>Queens</t>
        </is>
      </c>
      <c r="C10451" t="inlineStr">
        <is>
          <t>11106</t>
        </is>
      </c>
      <c r="D10451" t="inlineStr">
        <is>
          <t>Mexican</t>
        </is>
      </c>
      <c r="E10451" s="8" t="n">
        <v>46181</v>
      </c>
      <c r="F10451" t="inlineStr">
        <is>
          <t>Violations were cited in the following area(s).</t>
        </is>
      </c>
      <c r="G10451" t="inlineStr">
        <is>
          <t>06C</t>
        </is>
      </c>
      <c r="H1045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451" t="inlineStr">
        <is>
          <t>Critical</t>
        </is>
      </c>
      <c r="J10451" t="n">
        <v>20</v>
      </c>
      <c r="L10451" s="9">
        <f>A10451&amp;"-"&amp;TEXT(E10451,"yyyymmdd")</f>
        <v/>
      </c>
    </row>
    <row r="10452">
      <c r="A10452" t="n">
        <v>50008732</v>
      </c>
      <c r="B10452" t="inlineStr">
        <is>
          <t>Queens</t>
        </is>
      </c>
      <c r="C10452" t="inlineStr">
        <is>
          <t>11106</t>
        </is>
      </c>
      <c r="D10452" t="inlineStr">
        <is>
          <t>Mexican</t>
        </is>
      </c>
      <c r="E10452" s="8" t="n">
        <v>46181</v>
      </c>
      <c r="F10452" t="inlineStr">
        <is>
          <t>Violations were cited in the following area(s).</t>
        </is>
      </c>
      <c r="G10452" t="inlineStr">
        <is>
          <t>06D</t>
        </is>
      </c>
      <c r="H10452" t="inlineStr">
        <is>
          <t>Food contact surface not properly washed, rinsed and sanitized after each use and following any activity when contamination may have occurred.</t>
        </is>
      </c>
      <c r="I10452" t="inlineStr">
        <is>
          <t>Critical</t>
        </is>
      </c>
      <c r="J10452" t="n">
        <v>20</v>
      </c>
      <c r="L10452" s="9">
        <f>A10452&amp;"-"&amp;TEXT(E10452,"yyyymmdd")</f>
        <v/>
      </c>
    </row>
    <row r="10453">
      <c r="A10453" t="n">
        <v>50008732</v>
      </c>
      <c r="B10453" t="inlineStr">
        <is>
          <t>Queens</t>
        </is>
      </c>
      <c r="C10453" t="inlineStr">
        <is>
          <t>11106</t>
        </is>
      </c>
      <c r="D10453" t="inlineStr">
        <is>
          <t>Mexican</t>
        </is>
      </c>
      <c r="E10453" s="8" t="n">
        <v>46181</v>
      </c>
      <c r="F10453" t="inlineStr">
        <is>
          <t>Violations were cited in the following area(s).</t>
        </is>
      </c>
      <c r="G10453" t="inlineStr">
        <is>
          <t>10H</t>
        </is>
      </c>
      <c r="H10453" t="inlineStr">
        <is>
          <t>Single service article not provided. Single service article reused or not protected from contamination when transported, stored, dispensed. Drinking straws not completely enclosed in wrapper or dispensed from a sanitary device.</t>
        </is>
      </c>
      <c r="I10453" t="inlineStr">
        <is>
          <t>Not Critical</t>
        </is>
      </c>
      <c r="J10453" t="n">
        <v>20</v>
      </c>
      <c r="L10453" s="9">
        <f>A10453&amp;"-"&amp;TEXT(E10453,"yyyymmdd")</f>
        <v/>
      </c>
    </row>
    <row r="10454">
      <c r="A10454" t="n">
        <v>50013978</v>
      </c>
      <c r="B10454" t="inlineStr">
        <is>
          <t>Queens</t>
        </is>
      </c>
      <c r="C10454" t="inlineStr">
        <is>
          <t>11368</t>
        </is>
      </c>
      <c r="D10454" t="inlineStr">
        <is>
          <t>Latin American</t>
        </is>
      </c>
      <c r="E10454" s="8" t="n">
        <v>46181</v>
      </c>
      <c r="F10454" t="inlineStr">
        <is>
          <t>Violations were cited in the following area(s).</t>
        </is>
      </c>
      <c r="G10454" t="inlineStr">
        <is>
          <t>02G</t>
        </is>
      </c>
      <c r="H10454" t="inlineStr">
        <is>
          <t>Cold TCS food item held above 41 °F; smoked or processed fish held above 38 °F; intact raw eggs held above 45 °F; or reduced oxygen packaged (ROP) TCS foods held above required temperatures except during active necessary preparation.</t>
        </is>
      </c>
      <c r="I10454" t="inlineStr">
        <is>
          <t>Critical</t>
        </is>
      </c>
      <c r="J10454" t="n">
        <v>20</v>
      </c>
      <c r="L10454" s="9">
        <f>A10454&amp;"-"&amp;TEXT(E10454,"yyyymmdd")</f>
        <v/>
      </c>
    </row>
    <row r="10455">
      <c r="A10455" t="n">
        <v>50013978</v>
      </c>
      <c r="B10455" t="inlineStr">
        <is>
          <t>Queens</t>
        </is>
      </c>
      <c r="C10455" t="inlineStr">
        <is>
          <t>11368</t>
        </is>
      </c>
      <c r="D10455" t="inlineStr">
        <is>
          <t>Latin American</t>
        </is>
      </c>
      <c r="E10455" s="8" t="n">
        <v>46181</v>
      </c>
      <c r="F10455" t="inlineStr">
        <is>
          <t>Violations were cited in the following area(s).</t>
        </is>
      </c>
      <c r="G10455" t="inlineStr">
        <is>
          <t>02I</t>
        </is>
      </c>
      <c r="H10455" t="inlineStr">
        <is>
          <t>TCS food removed from cold holding or prepared from or combined with ingredients at room temperature not cooled by an approved method to 41 °F or below within 4 hours.</t>
        </is>
      </c>
      <c r="I10455" t="inlineStr">
        <is>
          <t>Critical</t>
        </is>
      </c>
      <c r="J10455" t="n">
        <v>20</v>
      </c>
      <c r="L10455" s="9">
        <f>A10455&amp;"-"&amp;TEXT(E10455,"yyyymmdd")</f>
        <v/>
      </c>
    </row>
    <row r="10456">
      <c r="A10456" t="n">
        <v>50013978</v>
      </c>
      <c r="B10456" t="inlineStr">
        <is>
          <t>Queens</t>
        </is>
      </c>
      <c r="C10456" t="inlineStr">
        <is>
          <t>11368</t>
        </is>
      </c>
      <c r="D10456" t="inlineStr">
        <is>
          <t>Latin American</t>
        </is>
      </c>
      <c r="E10456" s="8" t="n">
        <v>46181</v>
      </c>
      <c r="F10456" t="inlineStr">
        <is>
          <t>Violations were cited in the following area(s).</t>
        </is>
      </c>
      <c r="G10456" t="inlineStr">
        <is>
          <t>06A</t>
        </is>
      </c>
      <c r="H10456" t="inlineStr">
        <is>
          <t>Personal cleanliness is inadequate. Outer garment soiled with possible contaminant. Effective hair restraint not worn where required. Jewelry worn on hands or arms. Fingernail polish worn or fingernails not kept clean and trimmed.</t>
        </is>
      </c>
      <c r="I10456" t="inlineStr">
        <is>
          <t>Critical</t>
        </is>
      </c>
      <c r="J10456" t="n">
        <v>20</v>
      </c>
      <c r="L10456" s="9">
        <f>A10456&amp;"-"&amp;TEXT(E10456,"yyyymmdd")</f>
        <v/>
      </c>
    </row>
    <row r="10457">
      <c r="A10457" t="n">
        <v>50013978</v>
      </c>
      <c r="B10457" t="inlineStr">
        <is>
          <t>Queens</t>
        </is>
      </c>
      <c r="C10457" t="inlineStr">
        <is>
          <t>11368</t>
        </is>
      </c>
      <c r="D10457" t="inlineStr">
        <is>
          <t>Latin American</t>
        </is>
      </c>
      <c r="E10457" s="8" t="n">
        <v>46181</v>
      </c>
      <c r="F10457" t="inlineStr">
        <is>
          <t>Violations were cited in the following area(s).</t>
        </is>
      </c>
      <c r="G10457" t="inlineStr">
        <is>
          <t>10F</t>
        </is>
      </c>
      <c r="H10457" t="inlineStr">
        <is>
          <t>Non-food contact surface or equipment made of unacceptable material, not kept clean, or not properly sealed, raised, spaced or movable to allow accessibility for cleaning on all sides, above and underneath the unit.</t>
        </is>
      </c>
      <c r="I10457" t="inlineStr">
        <is>
          <t>Not Critical</t>
        </is>
      </c>
      <c r="J10457" t="n">
        <v>20</v>
      </c>
      <c r="L10457" s="9">
        <f>A10457&amp;"-"&amp;TEXT(E10457,"yyyymmdd")</f>
        <v/>
      </c>
    </row>
    <row r="10458">
      <c r="A10458" t="n">
        <v>50037645</v>
      </c>
      <c r="B10458" t="inlineStr">
        <is>
          <t>Brooklyn</t>
        </is>
      </c>
      <c r="C10458" t="inlineStr">
        <is>
          <t>11249</t>
        </is>
      </c>
      <c r="D10458" t="inlineStr">
        <is>
          <t>Pizza</t>
        </is>
      </c>
      <c r="E10458" s="8" t="n">
        <v>46181</v>
      </c>
      <c r="F10458" t="inlineStr">
        <is>
          <t>Violations were cited in the following area(s).</t>
        </is>
      </c>
      <c r="G10458" t="inlineStr">
        <is>
          <t>02B</t>
        </is>
      </c>
      <c r="H10458" t="inlineStr">
        <is>
          <t>Hot TCS food item not held at or above 140 °F.</t>
        </is>
      </c>
      <c r="I10458" t="inlineStr">
        <is>
          <t>Critical</t>
        </is>
      </c>
      <c r="J10458" t="n">
        <v>10</v>
      </c>
      <c r="K10458" t="inlineStr">
        <is>
          <t>A</t>
        </is>
      </c>
      <c r="L10458" s="9">
        <f>A10458&amp;"-"&amp;TEXT(E10458,"yyyymmdd")</f>
        <v/>
      </c>
    </row>
    <row r="10459">
      <c r="A10459" t="n">
        <v>50037645</v>
      </c>
      <c r="B10459" t="inlineStr">
        <is>
          <t>Brooklyn</t>
        </is>
      </c>
      <c r="C10459" t="inlineStr">
        <is>
          <t>11249</t>
        </is>
      </c>
      <c r="D10459" t="inlineStr">
        <is>
          <t>Pizza</t>
        </is>
      </c>
      <c r="E10459" s="8" t="n">
        <v>46181</v>
      </c>
      <c r="F10459" t="inlineStr">
        <is>
          <t>Violations were cited in the following area(s).</t>
        </is>
      </c>
      <c r="G10459" t="inlineStr">
        <is>
          <t>10E</t>
        </is>
      </c>
      <c r="H10459" t="inlineStr">
        <is>
          <t>Accurate thermometer not provided or properly located in refrigerated, cold storage or hot holding equipment</t>
        </is>
      </c>
      <c r="I10459" t="inlineStr">
        <is>
          <t>Not Critical</t>
        </is>
      </c>
      <c r="J10459" t="n">
        <v>10</v>
      </c>
      <c r="K10459" t="inlineStr">
        <is>
          <t>A</t>
        </is>
      </c>
      <c r="L10459" s="9">
        <f>A10459&amp;"-"&amp;TEXT(E10459,"yyyymmdd")</f>
        <v/>
      </c>
    </row>
    <row r="10460">
      <c r="A10460" t="n">
        <v>50041701</v>
      </c>
      <c r="B10460" t="inlineStr">
        <is>
          <t>Manhattan</t>
        </is>
      </c>
      <c r="C10460" t="inlineStr">
        <is>
          <t>10024</t>
        </is>
      </c>
      <c r="D10460" t="inlineStr">
        <is>
          <t>Japanese</t>
        </is>
      </c>
      <c r="E10460" s="8" t="n">
        <v>46181</v>
      </c>
      <c r="F10460" t="inlineStr">
        <is>
          <t>Violations were cited in the following area(s).</t>
        </is>
      </c>
      <c r="G10460" t="inlineStr">
        <is>
          <t>02B</t>
        </is>
      </c>
      <c r="H10460" t="inlineStr">
        <is>
          <t>Hot TCS food item not held at or above 140 °F.</t>
        </is>
      </c>
      <c r="I10460" t="inlineStr">
        <is>
          <t>Critical</t>
        </is>
      </c>
      <c r="J10460" t="n">
        <v>48</v>
      </c>
      <c r="L10460" s="9">
        <f>A10460&amp;"-"&amp;TEXT(E10460,"yyyymmdd")</f>
        <v/>
      </c>
    </row>
    <row r="10461">
      <c r="A10461" t="n">
        <v>50041701</v>
      </c>
      <c r="B10461" t="inlineStr">
        <is>
          <t>Manhattan</t>
        </is>
      </c>
      <c r="C10461" t="inlineStr">
        <is>
          <t>10024</t>
        </is>
      </c>
      <c r="D10461" t="inlineStr">
        <is>
          <t>Japanese</t>
        </is>
      </c>
      <c r="E10461" s="8" t="n">
        <v>46181</v>
      </c>
      <c r="F10461" t="inlineStr">
        <is>
          <t>Violations were cited in the following area(s).</t>
        </is>
      </c>
      <c r="G10461" t="inlineStr">
        <is>
          <t>02F</t>
        </is>
      </c>
      <c r="H10461" t="inlineStr">
        <is>
          <t>Meat, fish, molluscan shellfish, unpasteurized raw shell eggs, poultry or other TCS offered or served raw or undercooked and written notice not provided to consumer.</t>
        </is>
      </c>
      <c r="I10461" t="inlineStr">
        <is>
          <t>Critical</t>
        </is>
      </c>
      <c r="J10461" t="n">
        <v>48</v>
      </c>
      <c r="L10461" s="9">
        <f>A10461&amp;"-"&amp;TEXT(E10461,"yyyymmdd")</f>
        <v/>
      </c>
    </row>
    <row r="10462">
      <c r="A10462" t="n">
        <v>50041701</v>
      </c>
      <c r="B10462" t="inlineStr">
        <is>
          <t>Manhattan</t>
        </is>
      </c>
      <c r="C10462" t="inlineStr">
        <is>
          <t>10024</t>
        </is>
      </c>
      <c r="D10462" t="inlineStr">
        <is>
          <t>Japanese</t>
        </is>
      </c>
      <c r="E10462" s="8" t="n">
        <v>46181</v>
      </c>
      <c r="F10462" t="inlineStr">
        <is>
          <t>Violations were cited in the following area(s).</t>
        </is>
      </c>
      <c r="G10462" t="inlineStr">
        <is>
          <t>02G</t>
        </is>
      </c>
      <c r="H10462" t="inlineStr">
        <is>
          <t>Cold TCS food item held above 41 °F; smoked or processed fish held above 38 °F; intact raw eggs held above 45 °F; or reduced oxygen packaged (ROP) TCS foods held above required temperatures except during active necessary preparation.</t>
        </is>
      </c>
      <c r="I10462" t="inlineStr">
        <is>
          <t>Critical</t>
        </is>
      </c>
      <c r="J10462" t="n">
        <v>48</v>
      </c>
      <c r="L10462" s="9">
        <f>A10462&amp;"-"&amp;TEXT(E10462,"yyyymmdd")</f>
        <v/>
      </c>
    </row>
    <row r="10463">
      <c r="A10463" t="n">
        <v>50041701</v>
      </c>
      <c r="B10463" t="inlineStr">
        <is>
          <t>Manhattan</t>
        </is>
      </c>
      <c r="C10463" t="inlineStr">
        <is>
          <t>10024</t>
        </is>
      </c>
      <c r="D10463" t="inlineStr">
        <is>
          <t>Japanese</t>
        </is>
      </c>
      <c r="E10463" s="8" t="n">
        <v>46181</v>
      </c>
      <c r="F10463" t="inlineStr">
        <is>
          <t>Violations were cited in the following area(s).</t>
        </is>
      </c>
      <c r="G10463" t="inlineStr">
        <is>
          <t>04L</t>
        </is>
      </c>
      <c r="H10463" t="inlineStr">
        <is>
          <t>Evidence of mice or live mice in establishment's food or non-food areas.</t>
        </is>
      </c>
      <c r="I10463" t="inlineStr">
        <is>
          <t>Critical</t>
        </is>
      </c>
      <c r="J10463" t="n">
        <v>48</v>
      </c>
      <c r="L10463" s="9">
        <f>A10463&amp;"-"&amp;TEXT(E10463,"yyyymmdd")</f>
        <v/>
      </c>
    </row>
    <row r="10464">
      <c r="A10464" t="n">
        <v>50041701</v>
      </c>
      <c r="B10464" t="inlineStr">
        <is>
          <t>Manhattan</t>
        </is>
      </c>
      <c r="C10464" t="inlineStr">
        <is>
          <t>10024</t>
        </is>
      </c>
      <c r="D10464" t="inlineStr">
        <is>
          <t>Japanese</t>
        </is>
      </c>
      <c r="E10464" s="8" t="n">
        <v>46181</v>
      </c>
      <c r="F10464" t="inlineStr">
        <is>
          <t>Violations were cited in the following area(s).</t>
        </is>
      </c>
      <c r="G10464" t="inlineStr">
        <is>
          <t>05C</t>
        </is>
      </c>
      <c r="H10464" t="inlineStr">
        <is>
          <t>Food contact surface, refillable, reusable containers, or equipment improperly constructed, placed or maintained. Unacceptable material used. Culinary sink or other acceptable method not provided for washing food.</t>
        </is>
      </c>
      <c r="I10464" t="inlineStr">
        <is>
          <t>Critical</t>
        </is>
      </c>
      <c r="J10464" t="n">
        <v>48</v>
      </c>
      <c r="L10464" s="9">
        <f>A10464&amp;"-"&amp;TEXT(E10464,"yyyymmdd")</f>
        <v/>
      </c>
    </row>
    <row r="10465">
      <c r="A10465" t="n">
        <v>50041701</v>
      </c>
      <c r="B10465" t="inlineStr">
        <is>
          <t>Manhattan</t>
        </is>
      </c>
      <c r="C10465" t="inlineStr">
        <is>
          <t>10024</t>
        </is>
      </c>
      <c r="D10465" t="inlineStr">
        <is>
          <t>Japanese</t>
        </is>
      </c>
      <c r="E10465" s="8" t="n">
        <v>46181</v>
      </c>
      <c r="F10465" t="inlineStr">
        <is>
          <t>Violations were cited in the following area(s).</t>
        </is>
      </c>
      <c r="G10465" t="inlineStr">
        <is>
          <t>06D</t>
        </is>
      </c>
      <c r="H10465" t="inlineStr">
        <is>
          <t>Food contact surface not properly washed, rinsed and sanitized after each use and following any activity when contamination may have occurred.</t>
        </is>
      </c>
      <c r="I10465" t="inlineStr">
        <is>
          <t>Critical</t>
        </is>
      </c>
      <c r="J10465" t="n">
        <v>48</v>
      </c>
      <c r="L10465" s="9">
        <f>A10465&amp;"-"&amp;TEXT(E10465,"yyyymmdd")</f>
        <v/>
      </c>
    </row>
    <row r="10466">
      <c r="A10466" t="n">
        <v>50041701</v>
      </c>
      <c r="B10466" t="inlineStr">
        <is>
          <t>Manhattan</t>
        </is>
      </c>
      <c r="C10466" t="inlineStr">
        <is>
          <t>10024</t>
        </is>
      </c>
      <c r="D10466" t="inlineStr">
        <is>
          <t>Japanese</t>
        </is>
      </c>
      <c r="E10466" s="8" t="n">
        <v>46181</v>
      </c>
      <c r="F10466" t="inlineStr">
        <is>
          <t>Violations were cited in the following area(s).</t>
        </is>
      </c>
      <c r="G10466" t="inlineStr">
        <is>
          <t>08A</t>
        </is>
      </c>
      <c r="H10466" t="inlineStr">
        <is>
          <t>Establishment is not free of harborage or conditions conducive to rodents, insects or other pests.</t>
        </is>
      </c>
      <c r="I10466" t="inlineStr">
        <is>
          <t>Not Critical</t>
        </is>
      </c>
      <c r="J10466" t="n">
        <v>48</v>
      </c>
      <c r="L10466" s="9">
        <f>A10466&amp;"-"&amp;TEXT(E10466,"yyyymmdd")</f>
        <v/>
      </c>
    </row>
    <row r="10467">
      <c r="A10467" t="n">
        <v>50041701</v>
      </c>
      <c r="B10467" t="inlineStr">
        <is>
          <t>Manhattan</t>
        </is>
      </c>
      <c r="C10467" t="inlineStr">
        <is>
          <t>10024</t>
        </is>
      </c>
      <c r="D10467" t="inlineStr">
        <is>
          <t>Japanese</t>
        </is>
      </c>
      <c r="E10467" s="8" t="n">
        <v>46181</v>
      </c>
      <c r="F10467" t="inlineStr">
        <is>
          <t>Violations were cited in the following area(s).</t>
        </is>
      </c>
      <c r="G10467" t="inlineStr">
        <is>
          <t>09B</t>
        </is>
      </c>
      <c r="H10467" t="inlineStr">
        <is>
          <t>Thawing procedure improper.</t>
        </is>
      </c>
      <c r="I10467" t="inlineStr">
        <is>
          <t>Not Critical</t>
        </is>
      </c>
      <c r="J10467" t="n">
        <v>48</v>
      </c>
      <c r="L10467" s="9">
        <f>A10467&amp;"-"&amp;TEXT(E10467,"yyyymmdd")</f>
        <v/>
      </c>
    </row>
    <row r="10468">
      <c r="A10468" t="n">
        <v>50041701</v>
      </c>
      <c r="B10468" t="inlineStr">
        <is>
          <t>Manhattan</t>
        </is>
      </c>
      <c r="C10468" t="inlineStr">
        <is>
          <t>10024</t>
        </is>
      </c>
      <c r="D10468" t="inlineStr">
        <is>
          <t>Japanese</t>
        </is>
      </c>
      <c r="E10468" s="8" t="n">
        <v>46181</v>
      </c>
      <c r="F10468" t="inlineStr">
        <is>
          <t>Violations were cited in the following area(s).</t>
        </is>
      </c>
      <c r="G10468" t="inlineStr">
        <is>
          <t>10F</t>
        </is>
      </c>
      <c r="H10468" t="inlineStr">
        <is>
          <t>Non-food contact surface or equipment made of unacceptable material, not kept clean, or not properly sealed, raised, spaced or movable to allow accessibility for cleaning on all sides, above and underneath the unit.</t>
        </is>
      </c>
      <c r="I10468" t="inlineStr">
        <is>
          <t>Not Critical</t>
        </is>
      </c>
      <c r="J10468" t="n">
        <v>48</v>
      </c>
      <c r="L10468" s="9">
        <f>A10468&amp;"-"&amp;TEXT(E10468,"yyyymmdd")</f>
        <v/>
      </c>
    </row>
    <row r="10469">
      <c r="A10469" t="n">
        <v>50052482</v>
      </c>
      <c r="B10469" t="inlineStr">
        <is>
          <t>Brooklyn</t>
        </is>
      </c>
      <c r="C10469" t="inlineStr">
        <is>
          <t>11201</t>
        </is>
      </c>
      <c r="D10469" t="inlineStr">
        <is>
          <t>Coffee/Tea</t>
        </is>
      </c>
      <c r="E10469" s="8" t="n">
        <v>46181</v>
      </c>
      <c r="F10469" t="inlineStr">
        <is>
          <t>Violations were cited in the following area(s).</t>
        </is>
      </c>
      <c r="G10469" t="inlineStr">
        <is>
          <t>02B</t>
        </is>
      </c>
      <c r="H10469" t="inlineStr">
        <is>
          <t>Hot TCS food item not held at or above 140 °F.</t>
        </is>
      </c>
      <c r="I10469" t="inlineStr">
        <is>
          <t>Critical</t>
        </is>
      </c>
      <c r="J10469" t="n">
        <v>32</v>
      </c>
      <c r="L10469" s="9">
        <f>A10469&amp;"-"&amp;TEXT(E10469,"yyyymmdd")</f>
        <v/>
      </c>
    </row>
    <row r="10470">
      <c r="A10470" t="n">
        <v>50052482</v>
      </c>
      <c r="B10470" t="inlineStr">
        <is>
          <t>Brooklyn</t>
        </is>
      </c>
      <c r="C10470" t="inlineStr">
        <is>
          <t>11201</t>
        </is>
      </c>
      <c r="D10470" t="inlineStr">
        <is>
          <t>Coffee/Tea</t>
        </is>
      </c>
      <c r="E10470" s="8" t="n">
        <v>46181</v>
      </c>
      <c r="F10470" t="inlineStr">
        <is>
          <t>Violations were cited in the following area(s).</t>
        </is>
      </c>
      <c r="G10470" t="inlineStr">
        <is>
          <t>02G</t>
        </is>
      </c>
      <c r="H10470" t="inlineStr">
        <is>
          <t>Cold TCS food item held above 41 °F; smoked or processed fish held above 38 °F; intact raw eggs held above 45 °F; or reduced oxygen packaged (ROP) TCS foods held above required temperatures except during active necessary preparation.</t>
        </is>
      </c>
      <c r="I10470" t="inlineStr">
        <is>
          <t>Critical</t>
        </is>
      </c>
      <c r="J10470" t="n">
        <v>32</v>
      </c>
      <c r="L10470" s="9">
        <f>A10470&amp;"-"&amp;TEXT(E10470,"yyyymmdd")</f>
        <v/>
      </c>
    </row>
    <row r="10471">
      <c r="A10471" t="n">
        <v>50052482</v>
      </c>
      <c r="B10471" t="inlineStr">
        <is>
          <t>Brooklyn</t>
        </is>
      </c>
      <c r="C10471" t="inlineStr">
        <is>
          <t>11201</t>
        </is>
      </c>
      <c r="D10471" t="inlineStr">
        <is>
          <t>Coffee/Tea</t>
        </is>
      </c>
      <c r="E10471" s="8" t="n">
        <v>46181</v>
      </c>
      <c r="F10471" t="inlineStr">
        <is>
          <t>Violations were cited in the following area(s).</t>
        </is>
      </c>
      <c r="G10471" t="inlineStr">
        <is>
          <t>06A</t>
        </is>
      </c>
      <c r="H10471" t="inlineStr">
        <is>
          <t>Personal cleanliness is inadequate. Outer garment soiled with possible contaminant. Effective hair restraint not worn where required. Jewelry worn on hands or arms. Fingernail polish worn or fingernails not kept clean and trimmed.</t>
        </is>
      </c>
      <c r="I10471" t="inlineStr">
        <is>
          <t>Critical</t>
        </is>
      </c>
      <c r="J10471" t="n">
        <v>32</v>
      </c>
      <c r="L10471" s="9">
        <f>A10471&amp;"-"&amp;TEXT(E10471,"yyyymmdd")</f>
        <v/>
      </c>
    </row>
    <row r="10472">
      <c r="A10472" t="n">
        <v>50052482</v>
      </c>
      <c r="B10472" t="inlineStr">
        <is>
          <t>Brooklyn</t>
        </is>
      </c>
      <c r="C10472" t="inlineStr">
        <is>
          <t>11201</t>
        </is>
      </c>
      <c r="D10472" t="inlineStr">
        <is>
          <t>Coffee/Tea</t>
        </is>
      </c>
      <c r="E10472" s="8" t="n">
        <v>46181</v>
      </c>
      <c r="F10472" t="inlineStr">
        <is>
          <t>Violations were cited in the following area(s).</t>
        </is>
      </c>
      <c r="G10472" t="inlineStr">
        <is>
          <t>06C</t>
        </is>
      </c>
      <c r="H1047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472" t="inlineStr">
        <is>
          <t>Critical</t>
        </is>
      </c>
      <c r="J10472" t="n">
        <v>32</v>
      </c>
      <c r="L10472" s="9">
        <f>A10472&amp;"-"&amp;TEXT(E10472,"yyyymmdd")</f>
        <v/>
      </c>
    </row>
    <row r="10473">
      <c r="A10473" t="n">
        <v>50052482</v>
      </c>
      <c r="B10473" t="inlineStr">
        <is>
          <t>Brooklyn</t>
        </is>
      </c>
      <c r="C10473" t="inlineStr">
        <is>
          <t>11201</t>
        </is>
      </c>
      <c r="D10473" t="inlineStr">
        <is>
          <t>Coffee/Tea</t>
        </is>
      </c>
      <c r="E10473" s="8" t="n">
        <v>46181</v>
      </c>
      <c r="F10473" t="inlineStr">
        <is>
          <t>Violations were cited in the following area(s).</t>
        </is>
      </c>
      <c r="G10473" t="inlineStr">
        <is>
          <t>06F</t>
        </is>
      </c>
      <c r="H10473" t="inlineStr">
        <is>
          <t>Wiping cloths not stored clean and dry, or in a sanitizing solution, between uses.</t>
        </is>
      </c>
      <c r="I10473" t="inlineStr">
        <is>
          <t>Critical</t>
        </is>
      </c>
      <c r="J10473" t="n">
        <v>32</v>
      </c>
      <c r="L10473" s="9">
        <f>A10473&amp;"-"&amp;TEXT(E10473,"yyyymmdd")</f>
        <v/>
      </c>
    </row>
    <row r="10474">
      <c r="A10474" t="n">
        <v>50054918</v>
      </c>
      <c r="B10474" t="inlineStr">
        <is>
          <t>Brooklyn</t>
        </is>
      </c>
      <c r="C10474" t="inlineStr">
        <is>
          <t>11218</t>
        </is>
      </c>
      <c r="D10474" t="inlineStr">
        <is>
          <t>Mexican</t>
        </is>
      </c>
      <c r="E10474" s="8" t="n">
        <v>46181</v>
      </c>
      <c r="F10474" t="inlineStr">
        <is>
          <t>Violations were cited in the following area(s).</t>
        </is>
      </c>
      <c r="G10474" t="inlineStr">
        <is>
          <t>04L</t>
        </is>
      </c>
      <c r="H10474" t="inlineStr">
        <is>
          <t>Evidence of mice or live mice in establishment's food or non-food areas.</t>
        </is>
      </c>
      <c r="I10474" t="inlineStr">
        <is>
          <t>Critical</t>
        </is>
      </c>
      <c r="J10474" t="n">
        <v>24</v>
      </c>
      <c r="L10474" s="9">
        <f>A10474&amp;"-"&amp;TEXT(E10474,"yyyymmdd")</f>
        <v/>
      </c>
    </row>
    <row r="10475">
      <c r="A10475" t="n">
        <v>50054918</v>
      </c>
      <c r="B10475" t="inlineStr">
        <is>
          <t>Brooklyn</t>
        </is>
      </c>
      <c r="C10475" t="inlineStr">
        <is>
          <t>11218</t>
        </is>
      </c>
      <c r="D10475" t="inlineStr">
        <is>
          <t>Mexican</t>
        </is>
      </c>
      <c r="E10475" s="8" t="n">
        <v>46181</v>
      </c>
      <c r="F10475" t="inlineStr">
        <is>
          <t>Violations were cited in the following area(s).</t>
        </is>
      </c>
      <c r="G10475" t="inlineStr">
        <is>
          <t>06C</t>
        </is>
      </c>
      <c r="H1047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475" t="inlineStr">
        <is>
          <t>Critical</t>
        </is>
      </c>
      <c r="J10475" t="n">
        <v>24</v>
      </c>
      <c r="L10475" s="9">
        <f>A10475&amp;"-"&amp;TEXT(E10475,"yyyymmdd")</f>
        <v/>
      </c>
    </row>
    <row r="10476">
      <c r="A10476" t="n">
        <v>50054918</v>
      </c>
      <c r="B10476" t="inlineStr">
        <is>
          <t>Brooklyn</t>
        </is>
      </c>
      <c r="C10476" t="inlineStr">
        <is>
          <t>11218</t>
        </is>
      </c>
      <c r="D10476" t="inlineStr">
        <is>
          <t>Mexican</t>
        </is>
      </c>
      <c r="E10476" s="8" t="n">
        <v>46181</v>
      </c>
      <c r="F10476" t="inlineStr">
        <is>
          <t>Violations were cited in the following area(s).</t>
        </is>
      </c>
      <c r="G10476" t="inlineStr">
        <is>
          <t>08A</t>
        </is>
      </c>
      <c r="H10476" t="inlineStr">
        <is>
          <t>Establishment is not free of harborage or conditions conducive to rodents, insects or other pests.</t>
        </is>
      </c>
      <c r="I10476" t="inlineStr">
        <is>
          <t>Not Critical</t>
        </is>
      </c>
      <c r="J10476" t="n">
        <v>24</v>
      </c>
      <c r="L10476" s="9">
        <f>A10476&amp;"-"&amp;TEXT(E10476,"yyyymmdd")</f>
        <v/>
      </c>
    </row>
    <row r="10477">
      <c r="A10477" t="n">
        <v>50054918</v>
      </c>
      <c r="B10477" t="inlineStr">
        <is>
          <t>Brooklyn</t>
        </is>
      </c>
      <c r="C10477" t="inlineStr">
        <is>
          <t>11218</t>
        </is>
      </c>
      <c r="D10477" t="inlineStr">
        <is>
          <t>Mexican</t>
        </is>
      </c>
      <c r="E10477" s="8" t="n">
        <v>46181</v>
      </c>
      <c r="F10477" t="inlineStr">
        <is>
          <t>Violations were cited in the following area(s).</t>
        </is>
      </c>
      <c r="G10477" t="inlineStr">
        <is>
          <t>10F</t>
        </is>
      </c>
      <c r="H10477" t="inlineStr">
        <is>
          <t>Non-food contact surface or equipment made of unacceptable material, not kept clean, or not properly sealed, raised, spaced or movable to allow accessibility for cleaning on all sides, above and underneath the unit.</t>
        </is>
      </c>
      <c r="I10477" t="inlineStr">
        <is>
          <t>Not Critical</t>
        </is>
      </c>
      <c r="J10477" t="n">
        <v>24</v>
      </c>
      <c r="L10477" s="9">
        <f>A10477&amp;"-"&amp;TEXT(E10477,"yyyymmdd")</f>
        <v/>
      </c>
    </row>
    <row r="10478">
      <c r="A10478" t="n">
        <v>50054918</v>
      </c>
      <c r="B10478" t="inlineStr">
        <is>
          <t>Brooklyn</t>
        </is>
      </c>
      <c r="C10478" t="inlineStr">
        <is>
          <t>11218</t>
        </is>
      </c>
      <c r="D10478" t="inlineStr">
        <is>
          <t>Mexican</t>
        </is>
      </c>
      <c r="E10478" s="8" t="n">
        <v>46181</v>
      </c>
      <c r="F10478" t="inlineStr">
        <is>
          <t>Violations were cited in the following area(s).</t>
        </is>
      </c>
      <c r="G10478" t="inlineStr">
        <is>
          <t>10G</t>
        </is>
      </c>
      <c r="H10478" t="inlineStr">
        <is>
          <t>Dishwashing and ware washing: Cleaning and sanitizing of tableware, including dishes, utensils, and equipment deficient.</t>
        </is>
      </c>
      <c r="I10478" t="inlineStr">
        <is>
          <t>Not Critical</t>
        </is>
      </c>
      <c r="J10478" t="n">
        <v>24</v>
      </c>
      <c r="L10478" s="9">
        <f>A10478&amp;"-"&amp;TEXT(E10478,"yyyymmdd")</f>
        <v/>
      </c>
    </row>
    <row r="10479">
      <c r="A10479" t="n">
        <v>50075946</v>
      </c>
      <c r="B10479" t="inlineStr">
        <is>
          <t>Manhattan</t>
        </is>
      </c>
      <c r="C10479" t="inlineStr">
        <is>
          <t>10002</t>
        </is>
      </c>
      <c r="D10479" t="inlineStr">
        <is>
          <t>Chinese</t>
        </is>
      </c>
      <c r="E10479" s="8" t="n">
        <v>46181</v>
      </c>
      <c r="F10479" t="inlineStr">
        <is>
          <t>Violations were cited in the following area(s).</t>
        </is>
      </c>
      <c r="G10479" t="inlineStr">
        <is>
          <t>04H</t>
        </is>
      </c>
      <c r="H10479" t="inlineStr">
        <is>
          <t>Raw, cooked or prepared food is adulterated, contaminated, cross-contaminated, or not discarded in accordance with HACCP plan.</t>
        </is>
      </c>
      <c r="I10479" t="inlineStr">
        <is>
          <t>Critical</t>
        </is>
      </c>
      <c r="J10479" t="n">
        <v>13</v>
      </c>
      <c r="K10479" t="inlineStr">
        <is>
          <t>A</t>
        </is>
      </c>
      <c r="L10479" s="9">
        <f>A10479&amp;"-"&amp;TEXT(E10479,"yyyymmdd")</f>
        <v/>
      </c>
    </row>
    <row r="10480">
      <c r="A10480" t="n">
        <v>50075946</v>
      </c>
      <c r="B10480" t="inlineStr">
        <is>
          <t>Manhattan</t>
        </is>
      </c>
      <c r="C10480" t="inlineStr">
        <is>
          <t>10002</t>
        </is>
      </c>
      <c r="D10480" t="inlineStr">
        <is>
          <t>Chinese</t>
        </is>
      </c>
      <c r="E10480" s="8" t="n">
        <v>46181</v>
      </c>
      <c r="F10480" t="inlineStr">
        <is>
          <t>Violations were cited in the following area(s).</t>
        </is>
      </c>
      <c r="G10480" t="inlineStr">
        <is>
          <t>08C</t>
        </is>
      </c>
      <c r="H10480" t="inlineStr">
        <is>
          <t>Pesticide not properly labeled or used by unlicensed individual. Pesticide, other toxic chemical improperly used/stored. Unprotected, unlocked bait station used.</t>
        </is>
      </c>
      <c r="I10480" t="inlineStr">
        <is>
          <t>Not Critical</t>
        </is>
      </c>
      <c r="J10480" t="n">
        <v>13</v>
      </c>
      <c r="K10480" t="inlineStr">
        <is>
          <t>A</t>
        </is>
      </c>
      <c r="L10480" s="9">
        <f>A10480&amp;"-"&amp;TEXT(E10480,"yyyymmdd")</f>
        <v/>
      </c>
    </row>
    <row r="10481">
      <c r="A10481" t="n">
        <v>50075946</v>
      </c>
      <c r="B10481" t="inlineStr">
        <is>
          <t>Manhattan</t>
        </is>
      </c>
      <c r="C10481" t="inlineStr">
        <is>
          <t>10002</t>
        </is>
      </c>
      <c r="D10481" t="inlineStr">
        <is>
          <t>Chinese</t>
        </is>
      </c>
      <c r="E10481" s="8" t="n">
        <v>46181</v>
      </c>
      <c r="F10481" t="inlineStr">
        <is>
          <t>Violations were cited in the following area(s).</t>
        </is>
      </c>
      <c r="G10481" t="inlineStr">
        <is>
          <t>10F</t>
        </is>
      </c>
      <c r="H10481" t="inlineStr">
        <is>
          <t>Non-food contact surface or equipment made of unacceptable material, not kept clean, or not properly sealed, raised, spaced or movable to allow accessibility for cleaning on all sides, above and underneath the unit.</t>
        </is>
      </c>
      <c r="I10481" t="inlineStr">
        <is>
          <t>Not Critical</t>
        </is>
      </c>
      <c r="J10481" t="n">
        <v>13</v>
      </c>
      <c r="K10481" t="inlineStr">
        <is>
          <t>A</t>
        </is>
      </c>
      <c r="L10481" s="9">
        <f>A10481&amp;"-"&amp;TEXT(E10481,"yyyymmdd")</f>
        <v/>
      </c>
    </row>
    <row r="10482">
      <c r="A10482" t="n">
        <v>50091289</v>
      </c>
      <c r="B10482" t="inlineStr">
        <is>
          <t>Bronx</t>
        </is>
      </c>
      <c r="C10482" t="inlineStr">
        <is>
          <t>10463</t>
        </is>
      </c>
      <c r="D10482" t="inlineStr">
        <is>
          <t>Bakery Products/Desserts</t>
        </is>
      </c>
      <c r="E10482" s="8" t="n">
        <v>46181</v>
      </c>
      <c r="F10482" t="inlineStr">
        <is>
          <t>Violations were cited in the following area(s).</t>
        </is>
      </c>
      <c r="G10482" t="inlineStr">
        <is>
          <t>02G</t>
        </is>
      </c>
      <c r="H10482" t="inlineStr">
        <is>
          <t>Cold TCS food item held above 41 °F; smoked or processed fish held above 38 °F; intact raw eggs held above 45 °F; or reduced oxygen packaged (ROP) TCS foods held above required temperatures except during active necessary preparation.</t>
        </is>
      </c>
      <c r="I10482" t="inlineStr">
        <is>
          <t>Critical</t>
        </is>
      </c>
      <c r="J10482" t="n">
        <v>25</v>
      </c>
      <c r="L10482" s="9">
        <f>A10482&amp;"-"&amp;TEXT(E10482,"yyyymmdd")</f>
        <v/>
      </c>
    </row>
    <row r="10483">
      <c r="A10483" t="n">
        <v>50091289</v>
      </c>
      <c r="B10483" t="inlineStr">
        <is>
          <t>Bronx</t>
        </is>
      </c>
      <c r="C10483" t="inlineStr">
        <is>
          <t>10463</t>
        </is>
      </c>
      <c r="D10483" t="inlineStr">
        <is>
          <t>Bakery Products/Desserts</t>
        </is>
      </c>
      <c r="E10483" s="8" t="n">
        <v>46181</v>
      </c>
      <c r="F10483" t="inlineStr">
        <is>
          <t>Violations were cited in the following area(s).</t>
        </is>
      </c>
      <c r="G10483" t="inlineStr">
        <is>
          <t>03A</t>
        </is>
      </c>
      <c r="H10483"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0483" t="inlineStr">
        <is>
          <t>Critical</t>
        </is>
      </c>
      <c r="J10483" t="n">
        <v>25</v>
      </c>
      <c r="L10483" s="9">
        <f>A10483&amp;"-"&amp;TEXT(E10483,"yyyymmdd")</f>
        <v/>
      </c>
    </row>
    <row r="10484">
      <c r="A10484" t="n">
        <v>50091289</v>
      </c>
      <c r="B10484" t="inlineStr">
        <is>
          <t>Bronx</t>
        </is>
      </c>
      <c r="C10484" t="inlineStr">
        <is>
          <t>10463</t>
        </is>
      </c>
      <c r="D10484" t="inlineStr">
        <is>
          <t>Bakery Products/Desserts</t>
        </is>
      </c>
      <c r="E10484" s="8" t="n">
        <v>46181</v>
      </c>
      <c r="F10484" t="inlineStr">
        <is>
          <t>Violations were cited in the following area(s).</t>
        </is>
      </c>
      <c r="G10484" t="inlineStr">
        <is>
          <t>10B</t>
        </is>
      </c>
      <c r="H10484" t="inlineStr">
        <is>
          <t>Anti-siphonage or back-flow prevention device not provided where required; equipment or floor not properly drained; sewage disposal system in disrepair or not functioning properly. Condensation or liquid waste improperly disposed of.</t>
        </is>
      </c>
      <c r="I10484" t="inlineStr">
        <is>
          <t>Not Critical</t>
        </is>
      </c>
      <c r="J10484" t="n">
        <v>25</v>
      </c>
      <c r="L10484" s="9">
        <f>A10484&amp;"-"&amp;TEXT(E10484,"yyyymmdd")</f>
        <v/>
      </c>
    </row>
    <row r="10485">
      <c r="A10485" t="n">
        <v>50091289</v>
      </c>
      <c r="B10485" t="inlineStr">
        <is>
          <t>Bronx</t>
        </is>
      </c>
      <c r="C10485" t="inlineStr">
        <is>
          <t>10463</t>
        </is>
      </c>
      <c r="D10485" t="inlineStr">
        <is>
          <t>Bakery Products/Desserts</t>
        </is>
      </c>
      <c r="E10485" s="8" t="n">
        <v>46181</v>
      </c>
      <c r="F10485" t="inlineStr">
        <is>
          <t>Violations were cited in the following area(s).</t>
        </is>
      </c>
      <c r="G10485" t="inlineStr">
        <is>
          <t>10F</t>
        </is>
      </c>
      <c r="H10485" t="inlineStr">
        <is>
          <t>Non-food contact surface or equipment made of unacceptable material, not kept clean, or not properly sealed, raised, spaced or movable to allow accessibility for cleaning on all sides, above and underneath the unit.</t>
        </is>
      </c>
      <c r="I10485" t="inlineStr">
        <is>
          <t>Not Critical</t>
        </is>
      </c>
      <c r="J10485" t="n">
        <v>25</v>
      </c>
      <c r="L10485" s="9">
        <f>A10485&amp;"-"&amp;TEXT(E10485,"yyyymmdd")</f>
        <v/>
      </c>
    </row>
    <row r="10486">
      <c r="A10486" t="n">
        <v>50095339</v>
      </c>
      <c r="B10486" t="inlineStr">
        <is>
          <t>Queens</t>
        </is>
      </c>
      <c r="C10486" t="inlineStr">
        <is>
          <t>11365</t>
        </is>
      </c>
      <c r="D10486" t="inlineStr">
        <is>
          <t>Mexican</t>
        </is>
      </c>
      <c r="E10486" s="8" t="n">
        <v>46181</v>
      </c>
      <c r="F10486" t="inlineStr">
        <is>
          <t>Violations were cited in the following area(s).</t>
        </is>
      </c>
      <c r="G10486" t="inlineStr">
        <is>
          <t>02G</t>
        </is>
      </c>
      <c r="H10486" t="inlineStr">
        <is>
          <t>Cold TCS food item held above 41 °F; smoked or processed fish held above 38 °F; intact raw eggs held above 45 °F; or reduced oxygen packaged (ROP) TCS foods held above required temperatures except during active necessary preparation.</t>
        </is>
      </c>
      <c r="I10486" t="inlineStr">
        <is>
          <t>Critical</t>
        </is>
      </c>
      <c r="J10486" t="n">
        <v>19</v>
      </c>
      <c r="L10486" s="9">
        <f>A10486&amp;"-"&amp;TEXT(E10486,"yyyymmdd")</f>
        <v/>
      </c>
    </row>
    <row r="10487">
      <c r="A10487" t="n">
        <v>50095339</v>
      </c>
      <c r="B10487" t="inlineStr">
        <is>
          <t>Queens</t>
        </is>
      </c>
      <c r="C10487" t="inlineStr">
        <is>
          <t>11365</t>
        </is>
      </c>
      <c r="D10487" t="inlineStr">
        <is>
          <t>Mexican</t>
        </is>
      </c>
      <c r="E10487" s="8" t="n">
        <v>46181</v>
      </c>
      <c r="F10487" t="inlineStr">
        <is>
          <t>Violations were cited in the following area(s).</t>
        </is>
      </c>
      <c r="G10487" t="inlineStr">
        <is>
          <t>06A</t>
        </is>
      </c>
      <c r="H10487" t="inlineStr">
        <is>
          <t>Personal cleanliness is inadequate. Outer garment soiled with possible contaminant. Effective hair restraint not worn where required. Jewelry worn on hands or arms. Fingernail polish worn or fingernails not kept clean and trimmed.</t>
        </is>
      </c>
      <c r="I10487" t="inlineStr">
        <is>
          <t>Critical</t>
        </is>
      </c>
      <c r="J10487" t="n">
        <v>19</v>
      </c>
      <c r="L10487" s="9">
        <f>A10487&amp;"-"&amp;TEXT(E10487,"yyyymmdd")</f>
        <v/>
      </c>
    </row>
    <row r="10488">
      <c r="A10488" t="n">
        <v>50095339</v>
      </c>
      <c r="B10488" t="inlineStr">
        <is>
          <t>Queens</t>
        </is>
      </c>
      <c r="C10488" t="inlineStr">
        <is>
          <t>11365</t>
        </is>
      </c>
      <c r="D10488" t="inlineStr">
        <is>
          <t>Mexican</t>
        </is>
      </c>
      <c r="E10488" s="8" t="n">
        <v>46181</v>
      </c>
      <c r="F10488" t="inlineStr">
        <is>
          <t>Violations were cited in the following area(s).</t>
        </is>
      </c>
      <c r="G10488" t="inlineStr">
        <is>
          <t>10B</t>
        </is>
      </c>
      <c r="H10488" t="inlineStr">
        <is>
          <t>Anti-siphonage or back-flow prevention device not provided where required; equipment or floor not properly drained; sewage disposal system in disrepair or not functioning properly. Condensation or liquid waste improperly disposed of.</t>
        </is>
      </c>
      <c r="I10488" t="inlineStr">
        <is>
          <t>Not Critical</t>
        </is>
      </c>
      <c r="J10488" t="n">
        <v>19</v>
      </c>
      <c r="L10488" s="9">
        <f>A10488&amp;"-"&amp;TEXT(E10488,"yyyymmdd")</f>
        <v/>
      </c>
    </row>
    <row r="10489">
      <c r="A10489" t="n">
        <v>50095339</v>
      </c>
      <c r="B10489" t="inlineStr">
        <is>
          <t>Queens</t>
        </is>
      </c>
      <c r="C10489" t="inlineStr">
        <is>
          <t>11365</t>
        </is>
      </c>
      <c r="D10489" t="inlineStr">
        <is>
          <t>Mexican</t>
        </is>
      </c>
      <c r="E10489" s="8" t="n">
        <v>46181</v>
      </c>
      <c r="F10489" t="inlineStr">
        <is>
          <t>Violations were cited in the following area(s).</t>
        </is>
      </c>
      <c r="G10489" t="inlineStr">
        <is>
          <t>10F</t>
        </is>
      </c>
      <c r="H10489" t="inlineStr">
        <is>
          <t>Non-food contact surface or equipment made of unacceptable material, not kept clean, or not properly sealed, raised, spaced or movable to allow accessibility for cleaning on all sides, above and underneath the unit.</t>
        </is>
      </c>
      <c r="I10489" t="inlineStr">
        <is>
          <t>Not Critical</t>
        </is>
      </c>
      <c r="J10489" t="n">
        <v>19</v>
      </c>
      <c r="L10489" s="9">
        <f>A10489&amp;"-"&amp;TEXT(E10489,"yyyymmdd")</f>
        <v/>
      </c>
    </row>
    <row r="10490">
      <c r="A10490" t="n">
        <v>50095965</v>
      </c>
      <c r="B10490" t="inlineStr">
        <is>
          <t>Manhattan</t>
        </is>
      </c>
      <c r="C10490" t="inlineStr">
        <is>
          <t>10003</t>
        </is>
      </c>
      <c r="D10490" t="inlineStr">
        <is>
          <t>American</t>
        </is>
      </c>
      <c r="E10490" s="8" t="n">
        <v>46181</v>
      </c>
      <c r="F10490" t="inlineStr">
        <is>
          <t>Violations were cited in the following area(s).</t>
        </is>
      </c>
      <c r="G10490" t="inlineStr">
        <is>
          <t>04A</t>
        </is>
      </c>
      <c r="H10490" t="inlineStr">
        <is>
          <t>Food Protection Certificate (FPC) not held by manager or supervisor of food operations.</t>
        </is>
      </c>
      <c r="I10490" t="inlineStr">
        <is>
          <t>Critical</t>
        </is>
      </c>
      <c r="J10490" t="n">
        <v>27</v>
      </c>
      <c r="L10490" s="9">
        <f>A10490&amp;"-"&amp;TEXT(E10490,"yyyymmdd")</f>
        <v/>
      </c>
    </row>
    <row r="10491">
      <c r="A10491" t="n">
        <v>50095965</v>
      </c>
      <c r="B10491" t="inlineStr">
        <is>
          <t>Manhattan</t>
        </is>
      </c>
      <c r="C10491" t="inlineStr">
        <is>
          <t>10003</t>
        </is>
      </c>
      <c r="D10491" t="inlineStr">
        <is>
          <t>American</t>
        </is>
      </c>
      <c r="E10491" s="8" t="n">
        <v>46181</v>
      </c>
      <c r="F10491" t="inlineStr">
        <is>
          <t>Violations were cited in the following area(s).</t>
        </is>
      </c>
      <c r="G10491" t="inlineStr">
        <is>
          <t>04H</t>
        </is>
      </c>
      <c r="H10491" t="inlineStr">
        <is>
          <t>Raw, cooked or prepared food is adulterated, contaminated, cross-contaminated, or not discarded in accordance with HACCP plan.</t>
        </is>
      </c>
      <c r="I10491" t="inlineStr">
        <is>
          <t>Critical</t>
        </is>
      </c>
      <c r="J10491" t="n">
        <v>27</v>
      </c>
      <c r="L10491" s="9">
        <f>A10491&amp;"-"&amp;TEXT(E10491,"yyyymmdd")</f>
        <v/>
      </c>
    </row>
    <row r="10492">
      <c r="A10492" t="n">
        <v>50095965</v>
      </c>
      <c r="B10492" t="inlineStr">
        <is>
          <t>Manhattan</t>
        </is>
      </c>
      <c r="C10492" t="inlineStr">
        <is>
          <t>10003</t>
        </is>
      </c>
      <c r="D10492" t="inlineStr">
        <is>
          <t>American</t>
        </is>
      </c>
      <c r="E10492" s="8" t="n">
        <v>46181</v>
      </c>
      <c r="F10492" t="inlineStr">
        <is>
          <t>Violations were cited in the following area(s).</t>
        </is>
      </c>
      <c r="G10492" t="inlineStr">
        <is>
          <t>06A</t>
        </is>
      </c>
      <c r="H10492" t="inlineStr">
        <is>
          <t>Personal cleanliness is inadequate. Outer garment soiled with possible contaminant. Effective hair restraint not worn where required. Jewelry worn on hands or arms. Fingernail polish worn or fingernails not kept clean and trimmed.</t>
        </is>
      </c>
      <c r="I10492" t="inlineStr">
        <is>
          <t>Critical</t>
        </is>
      </c>
      <c r="J10492" t="n">
        <v>27</v>
      </c>
      <c r="L10492" s="9">
        <f>A10492&amp;"-"&amp;TEXT(E10492,"yyyymmdd")</f>
        <v/>
      </c>
    </row>
    <row r="10493">
      <c r="A10493" t="n">
        <v>50095965</v>
      </c>
      <c r="B10493" t="inlineStr">
        <is>
          <t>Manhattan</t>
        </is>
      </c>
      <c r="C10493" t="inlineStr">
        <is>
          <t>10003</t>
        </is>
      </c>
      <c r="D10493" t="inlineStr">
        <is>
          <t>American</t>
        </is>
      </c>
      <c r="E10493" s="8" t="n">
        <v>46181</v>
      </c>
      <c r="F10493" t="inlineStr">
        <is>
          <t>Violations were cited in the following area(s).</t>
        </is>
      </c>
      <c r="G10493" t="inlineStr">
        <is>
          <t>10F</t>
        </is>
      </c>
      <c r="H10493" t="inlineStr">
        <is>
          <t>Non-food contact surface or equipment made of unacceptable material, not kept clean, or not properly sealed, raised, spaced or movable to allow accessibility for cleaning on all sides, above and underneath the unit.</t>
        </is>
      </c>
      <c r="I10493" t="inlineStr">
        <is>
          <t>Not Critical</t>
        </is>
      </c>
      <c r="J10493" t="n">
        <v>27</v>
      </c>
      <c r="L10493" s="9">
        <f>A10493&amp;"-"&amp;TEXT(E10493,"yyyymmdd")</f>
        <v/>
      </c>
    </row>
    <row r="10494">
      <c r="A10494" t="n">
        <v>50097045</v>
      </c>
      <c r="B10494" t="inlineStr">
        <is>
          <t>Queens</t>
        </is>
      </c>
      <c r="C10494" t="inlineStr">
        <is>
          <t>11101</t>
        </is>
      </c>
      <c r="D10494" t="inlineStr">
        <is>
          <t>Chinese</t>
        </is>
      </c>
      <c r="E10494" s="8" t="n">
        <v>46181</v>
      </c>
      <c r="F10494" t="inlineStr">
        <is>
          <t>Violations were cited in the following area(s).</t>
        </is>
      </c>
      <c r="G10494" t="inlineStr">
        <is>
          <t>02G</t>
        </is>
      </c>
      <c r="H10494" t="inlineStr">
        <is>
          <t>Cold TCS food item held above 41 °F; smoked or processed fish held above 38 °F; intact raw eggs held above 45 °F; or reduced oxygen packaged (ROP) TCS foods held above required temperatures except during active necessary preparation.</t>
        </is>
      </c>
      <c r="I10494" t="inlineStr">
        <is>
          <t>Critical</t>
        </is>
      </c>
      <c r="J10494" t="n">
        <v>65</v>
      </c>
      <c r="L10494" s="9">
        <f>A10494&amp;"-"&amp;TEXT(E10494,"yyyymmdd")</f>
        <v/>
      </c>
    </row>
    <row r="10495">
      <c r="A10495" t="n">
        <v>50097045</v>
      </c>
      <c r="B10495" t="inlineStr">
        <is>
          <t>Queens</t>
        </is>
      </c>
      <c r="C10495" t="inlineStr">
        <is>
          <t>11101</t>
        </is>
      </c>
      <c r="D10495" t="inlineStr">
        <is>
          <t>Chinese</t>
        </is>
      </c>
      <c r="E10495" s="8" t="n">
        <v>46181</v>
      </c>
      <c r="F10495" t="inlineStr">
        <is>
          <t>Violations were cited in the following area(s).</t>
        </is>
      </c>
      <c r="G10495" t="inlineStr">
        <is>
          <t>02H</t>
        </is>
      </c>
      <c r="H10495" t="inlineStr">
        <is>
          <t>After cooking or removal from hot holding, TCS food not cooled by an approved method whereby the internal temperature is reduced from 140 °F to 70 °F or less within 2 hours, and from 70 °F to 41 °F or less within 4 additional hours.</t>
        </is>
      </c>
      <c r="I10495" t="inlineStr">
        <is>
          <t>Critical</t>
        </is>
      </c>
      <c r="J10495" t="n">
        <v>65</v>
      </c>
      <c r="L10495" s="9">
        <f>A10495&amp;"-"&amp;TEXT(E10495,"yyyymmdd")</f>
        <v/>
      </c>
    </row>
    <row r="10496">
      <c r="A10496" t="n">
        <v>50097045</v>
      </c>
      <c r="B10496" t="inlineStr">
        <is>
          <t>Queens</t>
        </is>
      </c>
      <c r="C10496" t="inlineStr">
        <is>
          <t>11101</t>
        </is>
      </c>
      <c r="D10496" t="inlineStr">
        <is>
          <t>Chinese</t>
        </is>
      </c>
      <c r="E10496" s="8" t="n">
        <v>46181</v>
      </c>
      <c r="F10496" t="inlineStr">
        <is>
          <t>Violations were cited in the following area(s).</t>
        </is>
      </c>
      <c r="G10496" t="inlineStr">
        <is>
          <t>03A</t>
        </is>
      </c>
      <c r="H10496"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0496" t="inlineStr">
        <is>
          <t>Critical</t>
        </is>
      </c>
      <c r="J10496" t="n">
        <v>65</v>
      </c>
      <c r="L10496" s="9">
        <f>A10496&amp;"-"&amp;TEXT(E10496,"yyyymmdd")</f>
        <v/>
      </c>
    </row>
    <row r="10497">
      <c r="A10497" t="n">
        <v>50097045</v>
      </c>
      <c r="B10497" t="inlineStr">
        <is>
          <t>Queens</t>
        </is>
      </c>
      <c r="C10497" t="inlineStr">
        <is>
          <t>11101</t>
        </is>
      </c>
      <c r="D10497" t="inlineStr">
        <is>
          <t>Chinese</t>
        </is>
      </c>
      <c r="E10497" s="8" t="n">
        <v>46181</v>
      </c>
      <c r="F10497" t="inlineStr">
        <is>
          <t>Violations were cited in the following area(s).</t>
        </is>
      </c>
      <c r="G10497" t="inlineStr">
        <is>
          <t>04A</t>
        </is>
      </c>
      <c r="H10497" t="inlineStr">
        <is>
          <t>Food Protection Certificate (FPC) not held by manager or supervisor of food operations.</t>
        </is>
      </c>
      <c r="I10497" t="inlineStr">
        <is>
          <t>Critical</t>
        </is>
      </c>
      <c r="J10497" t="n">
        <v>65</v>
      </c>
      <c r="L10497" s="9">
        <f>A10497&amp;"-"&amp;TEXT(E10497,"yyyymmdd")</f>
        <v/>
      </c>
    </row>
    <row r="10498">
      <c r="A10498" t="n">
        <v>50097045</v>
      </c>
      <c r="B10498" t="inlineStr">
        <is>
          <t>Queens</t>
        </is>
      </c>
      <c r="C10498" t="inlineStr">
        <is>
          <t>11101</t>
        </is>
      </c>
      <c r="D10498" t="inlineStr">
        <is>
          <t>Chinese</t>
        </is>
      </c>
      <c r="E10498" s="8" t="n">
        <v>46181</v>
      </c>
      <c r="F10498" t="inlineStr">
        <is>
          <t>Violations were cited in the following area(s).</t>
        </is>
      </c>
      <c r="G10498" t="inlineStr">
        <is>
          <t>04L</t>
        </is>
      </c>
      <c r="H10498" t="inlineStr">
        <is>
          <t>Evidence of mice or live mice in establishment's food or non-food areas.</t>
        </is>
      </c>
      <c r="I10498" t="inlineStr">
        <is>
          <t>Critical</t>
        </is>
      </c>
      <c r="J10498" t="n">
        <v>65</v>
      </c>
      <c r="L10498" s="9">
        <f>A10498&amp;"-"&amp;TEXT(E10498,"yyyymmdd")</f>
        <v/>
      </c>
    </row>
    <row r="10499">
      <c r="A10499" t="n">
        <v>50097045</v>
      </c>
      <c r="B10499" t="inlineStr">
        <is>
          <t>Queens</t>
        </is>
      </c>
      <c r="C10499" t="inlineStr">
        <is>
          <t>11101</t>
        </is>
      </c>
      <c r="D10499" t="inlineStr">
        <is>
          <t>Chinese</t>
        </is>
      </c>
      <c r="E10499" s="8" t="n">
        <v>46181</v>
      </c>
      <c r="F10499" t="inlineStr">
        <is>
          <t>Violations were cited in the following area(s).</t>
        </is>
      </c>
      <c r="G10499" t="inlineStr">
        <is>
          <t>06C</t>
        </is>
      </c>
      <c r="H1049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499" t="inlineStr">
        <is>
          <t>Critical</t>
        </is>
      </c>
      <c r="J10499" t="n">
        <v>65</v>
      </c>
      <c r="L10499" s="9">
        <f>A10499&amp;"-"&amp;TEXT(E10499,"yyyymmdd")</f>
        <v/>
      </c>
    </row>
    <row r="10500">
      <c r="A10500" t="n">
        <v>50097045</v>
      </c>
      <c r="B10500" t="inlineStr">
        <is>
          <t>Queens</t>
        </is>
      </c>
      <c r="C10500" t="inlineStr">
        <is>
          <t>11101</t>
        </is>
      </c>
      <c r="D10500" t="inlineStr">
        <is>
          <t>Chinese</t>
        </is>
      </c>
      <c r="E10500" s="8" t="n">
        <v>46181</v>
      </c>
      <c r="F10500" t="inlineStr">
        <is>
          <t>Violations were cited in the following area(s).</t>
        </is>
      </c>
      <c r="G10500" t="inlineStr">
        <is>
          <t>08A</t>
        </is>
      </c>
      <c r="H10500" t="inlineStr">
        <is>
          <t>Establishment is not free of harborage or conditions conducive to rodents, insects or other pests.</t>
        </is>
      </c>
      <c r="I10500" t="inlineStr">
        <is>
          <t>Not Critical</t>
        </is>
      </c>
      <c r="J10500" t="n">
        <v>65</v>
      </c>
      <c r="L10500" s="9">
        <f>A10500&amp;"-"&amp;TEXT(E10500,"yyyymmdd")</f>
        <v/>
      </c>
    </row>
    <row r="10501">
      <c r="A10501" t="n">
        <v>50097045</v>
      </c>
      <c r="B10501" t="inlineStr">
        <is>
          <t>Queens</t>
        </is>
      </c>
      <c r="C10501" t="inlineStr">
        <is>
          <t>11101</t>
        </is>
      </c>
      <c r="D10501" t="inlineStr">
        <is>
          <t>Chinese</t>
        </is>
      </c>
      <c r="E10501" s="8" t="n">
        <v>46181</v>
      </c>
      <c r="F10501" t="inlineStr">
        <is>
          <t>Violations were cited in the following area(s).</t>
        </is>
      </c>
      <c r="G10501" t="inlineStr">
        <is>
          <t>09B</t>
        </is>
      </c>
      <c r="H10501" t="inlineStr">
        <is>
          <t>Thawing procedure improper.</t>
        </is>
      </c>
      <c r="I10501" t="inlineStr">
        <is>
          <t>Not Critical</t>
        </is>
      </c>
      <c r="J10501" t="n">
        <v>65</v>
      </c>
      <c r="L10501" s="9">
        <f>A10501&amp;"-"&amp;TEXT(E10501,"yyyymmdd")</f>
        <v/>
      </c>
    </row>
    <row r="10502">
      <c r="A10502" t="n">
        <v>50097045</v>
      </c>
      <c r="B10502" t="inlineStr">
        <is>
          <t>Queens</t>
        </is>
      </c>
      <c r="C10502" t="inlineStr">
        <is>
          <t>11101</t>
        </is>
      </c>
      <c r="D10502" t="inlineStr">
        <is>
          <t>Chinese</t>
        </is>
      </c>
      <c r="E10502" s="8" t="n">
        <v>46181</v>
      </c>
      <c r="F10502" t="inlineStr">
        <is>
          <t>Violations were cited in the following area(s).</t>
        </is>
      </c>
      <c r="G10502" t="inlineStr">
        <is>
          <t>10B</t>
        </is>
      </c>
      <c r="H10502" t="inlineStr">
        <is>
          <t>Anti-siphonage or back-flow prevention device not provided where required; equipment or floor not properly drained; sewage disposal system in disrepair or not functioning properly. Condensation or liquid waste improperly disposed of.</t>
        </is>
      </c>
      <c r="I10502" t="inlineStr">
        <is>
          <t>Not Critical</t>
        </is>
      </c>
      <c r="J10502" t="n">
        <v>65</v>
      </c>
      <c r="L10502" s="9">
        <f>A10502&amp;"-"&amp;TEXT(E10502,"yyyymmdd")</f>
        <v/>
      </c>
    </row>
    <row r="10503">
      <c r="A10503" t="n">
        <v>50097045</v>
      </c>
      <c r="B10503" t="inlineStr">
        <is>
          <t>Queens</t>
        </is>
      </c>
      <c r="C10503" t="inlineStr">
        <is>
          <t>11101</t>
        </is>
      </c>
      <c r="D10503" t="inlineStr">
        <is>
          <t>Chinese</t>
        </is>
      </c>
      <c r="E10503" s="8" t="n">
        <v>46181</v>
      </c>
      <c r="F10503" t="inlineStr">
        <is>
          <t>Violations were cited in the following area(s).</t>
        </is>
      </c>
      <c r="G10503" t="inlineStr">
        <is>
          <t>10F</t>
        </is>
      </c>
      <c r="H10503" t="inlineStr">
        <is>
          <t>Non-food contact surface or equipment made of unacceptable material, not kept clean, or not properly sealed, raised, spaced or movable to allow accessibility for cleaning on all sides, above and underneath the unit.</t>
        </is>
      </c>
      <c r="I10503" t="inlineStr">
        <is>
          <t>Not Critical</t>
        </is>
      </c>
      <c r="J10503" t="n">
        <v>65</v>
      </c>
      <c r="L10503" s="9">
        <f>A10503&amp;"-"&amp;TEXT(E10503,"yyyymmdd")</f>
        <v/>
      </c>
    </row>
    <row r="10504">
      <c r="A10504" t="n">
        <v>50102221</v>
      </c>
      <c r="B10504" t="inlineStr">
        <is>
          <t>Brooklyn</t>
        </is>
      </c>
      <c r="C10504" t="inlineStr">
        <is>
          <t>11249</t>
        </is>
      </c>
      <c r="D10504" t="inlineStr">
        <is>
          <t>Southeast Asian</t>
        </is>
      </c>
      <c r="E10504" s="8" t="n">
        <v>46181</v>
      </c>
      <c r="F10504" t="inlineStr">
        <is>
          <t>Violations were cited in the following area(s).</t>
        </is>
      </c>
      <c r="G10504" t="inlineStr">
        <is>
          <t>02B</t>
        </is>
      </c>
      <c r="H10504" t="inlineStr">
        <is>
          <t>Hot TCS food item not held at or above 140 °F.</t>
        </is>
      </c>
      <c r="I10504" t="inlineStr">
        <is>
          <t>Critical</t>
        </is>
      </c>
      <c r="J10504" t="n">
        <v>13</v>
      </c>
      <c r="K10504" t="inlineStr">
        <is>
          <t>A</t>
        </is>
      </c>
      <c r="L10504" s="9">
        <f>A10504&amp;"-"&amp;TEXT(E10504,"yyyymmdd")</f>
        <v/>
      </c>
    </row>
    <row r="10505">
      <c r="A10505" t="n">
        <v>50102221</v>
      </c>
      <c r="B10505" t="inlineStr">
        <is>
          <t>Brooklyn</t>
        </is>
      </c>
      <c r="C10505" t="inlineStr">
        <is>
          <t>11249</t>
        </is>
      </c>
      <c r="D10505" t="inlineStr">
        <is>
          <t>Southeast Asian</t>
        </is>
      </c>
      <c r="E10505" s="8" t="n">
        <v>46181</v>
      </c>
      <c r="F10505" t="inlineStr">
        <is>
          <t>Violations were cited in the following area(s).</t>
        </is>
      </c>
      <c r="G10505" t="inlineStr">
        <is>
          <t>10D</t>
        </is>
      </c>
      <c r="H10505" t="inlineStr">
        <is>
          <t>Mechanical or natural ventilation not provided, inadequate, improperly installed, in disrepair or fails to prevent and control excessive build-up of grease, heat, steam condensation, vapors, odors, smoke or fumes.</t>
        </is>
      </c>
      <c r="I10505" t="inlineStr">
        <is>
          <t>Not Critical</t>
        </is>
      </c>
      <c r="J10505" t="n">
        <v>13</v>
      </c>
      <c r="K10505" t="inlineStr">
        <is>
          <t>A</t>
        </is>
      </c>
      <c r="L10505" s="9">
        <f>A10505&amp;"-"&amp;TEXT(E10505,"yyyymmdd")</f>
        <v/>
      </c>
    </row>
    <row r="10506">
      <c r="A10506" t="n">
        <v>50102221</v>
      </c>
      <c r="B10506" t="inlineStr">
        <is>
          <t>Brooklyn</t>
        </is>
      </c>
      <c r="C10506" t="inlineStr">
        <is>
          <t>11249</t>
        </is>
      </c>
      <c r="D10506" t="inlineStr">
        <is>
          <t>Southeast Asian</t>
        </is>
      </c>
      <c r="E10506" s="8" t="n">
        <v>46181</v>
      </c>
      <c r="F10506" t="inlineStr">
        <is>
          <t>Violations were cited in the following area(s).</t>
        </is>
      </c>
      <c r="G10506" t="inlineStr">
        <is>
          <t>10F</t>
        </is>
      </c>
      <c r="H10506" t="inlineStr">
        <is>
          <t>Non-food contact surface or equipment made of unacceptable material, not kept clean, or not properly sealed, raised, spaced or movable to allow accessibility for cleaning on all sides, above and underneath the unit.</t>
        </is>
      </c>
      <c r="I10506" t="inlineStr">
        <is>
          <t>Not Critical</t>
        </is>
      </c>
      <c r="J10506" t="n">
        <v>13</v>
      </c>
      <c r="K10506" t="inlineStr">
        <is>
          <t>A</t>
        </is>
      </c>
      <c r="L10506" s="9">
        <f>A10506&amp;"-"&amp;TEXT(E10506,"yyyymmdd")</f>
        <v/>
      </c>
    </row>
    <row r="10507">
      <c r="A10507" t="n">
        <v>50108396</v>
      </c>
      <c r="B10507" t="inlineStr">
        <is>
          <t>Manhattan</t>
        </is>
      </c>
      <c r="C10507" t="inlineStr">
        <is>
          <t>10037</t>
        </is>
      </c>
      <c r="D10507" t="inlineStr">
        <is>
          <t>Chinese</t>
        </is>
      </c>
      <c r="E10507" s="8" t="n">
        <v>46181</v>
      </c>
      <c r="F10507" t="inlineStr">
        <is>
          <t>Violations were cited in the following area(s).</t>
        </is>
      </c>
      <c r="G10507" t="inlineStr">
        <is>
          <t>10B</t>
        </is>
      </c>
      <c r="H10507" t="inlineStr">
        <is>
          <t>Anti-siphonage or back-flow prevention device not provided where required; equipment or floor not properly drained; sewage disposal system in disrepair or not functioning properly. Condensation or liquid waste improperly disposed of.</t>
        </is>
      </c>
      <c r="I10507" t="inlineStr">
        <is>
          <t>Not Critical</t>
        </is>
      </c>
      <c r="J10507" t="n">
        <v>7</v>
      </c>
      <c r="K10507" t="inlineStr">
        <is>
          <t>A</t>
        </is>
      </c>
      <c r="L10507" s="9">
        <f>A10507&amp;"-"&amp;TEXT(E10507,"yyyymmdd")</f>
        <v/>
      </c>
    </row>
    <row r="10508">
      <c r="A10508" t="n">
        <v>50108396</v>
      </c>
      <c r="B10508" t="inlineStr">
        <is>
          <t>Manhattan</t>
        </is>
      </c>
      <c r="C10508" t="inlineStr">
        <is>
          <t>10037</t>
        </is>
      </c>
      <c r="D10508" t="inlineStr">
        <is>
          <t>Chinese</t>
        </is>
      </c>
      <c r="E10508" s="8" t="n">
        <v>46181</v>
      </c>
      <c r="F10508" t="inlineStr">
        <is>
          <t>Violations were cited in the following area(s).</t>
        </is>
      </c>
      <c r="G10508" t="inlineStr">
        <is>
          <t>10F</t>
        </is>
      </c>
      <c r="H10508" t="inlineStr">
        <is>
          <t>Non-food contact surface or equipment made of unacceptable material, not kept clean, or not properly sealed, raised, spaced or movable to allow accessibility for cleaning on all sides, above and underneath the unit.</t>
        </is>
      </c>
      <c r="I10508" t="inlineStr">
        <is>
          <t>Not Critical</t>
        </is>
      </c>
      <c r="J10508" t="n">
        <v>7</v>
      </c>
      <c r="K10508" t="inlineStr">
        <is>
          <t>A</t>
        </is>
      </c>
      <c r="L10508" s="9">
        <f>A10508&amp;"-"&amp;TEXT(E10508,"yyyymmdd")</f>
        <v/>
      </c>
    </row>
    <row r="10509">
      <c r="A10509" t="n">
        <v>50113143</v>
      </c>
      <c r="B10509" t="inlineStr">
        <is>
          <t>Manhattan</t>
        </is>
      </c>
      <c r="C10509" t="inlineStr">
        <is>
          <t>10014</t>
        </is>
      </c>
      <c r="D10509" t="inlineStr">
        <is>
          <t>American</t>
        </is>
      </c>
      <c r="E10509" s="8" t="n">
        <v>46181</v>
      </c>
      <c r="F10509" t="inlineStr">
        <is>
          <t>Violations were cited in the following area(s).</t>
        </is>
      </c>
      <c r="G10509" t="inlineStr">
        <is>
          <t>04L</t>
        </is>
      </c>
      <c r="H10509" t="inlineStr">
        <is>
          <t>Evidence of mice or live mice in establishment's food or non-food areas.</t>
        </is>
      </c>
      <c r="I10509" t="inlineStr">
        <is>
          <t>Critical</t>
        </is>
      </c>
      <c r="J10509" t="n">
        <v>9</v>
      </c>
      <c r="K10509" t="inlineStr">
        <is>
          <t>A</t>
        </is>
      </c>
      <c r="L10509" s="9">
        <f>A10509&amp;"-"&amp;TEXT(E10509,"yyyymmdd")</f>
        <v/>
      </c>
    </row>
    <row r="10510">
      <c r="A10510" t="n">
        <v>50113143</v>
      </c>
      <c r="B10510" t="inlineStr">
        <is>
          <t>Manhattan</t>
        </is>
      </c>
      <c r="C10510" t="inlineStr">
        <is>
          <t>10014</t>
        </is>
      </c>
      <c r="D10510" t="inlineStr">
        <is>
          <t>American</t>
        </is>
      </c>
      <c r="E10510" s="8" t="n">
        <v>46181</v>
      </c>
      <c r="F10510" t="inlineStr">
        <is>
          <t>Violations were cited in the following area(s).</t>
        </is>
      </c>
      <c r="G10510" t="inlineStr">
        <is>
          <t>08A</t>
        </is>
      </c>
      <c r="H10510" t="inlineStr">
        <is>
          <t>Establishment is not free of harborage or conditions conducive to rodents, insects or other pests.</t>
        </is>
      </c>
      <c r="I10510" t="inlineStr">
        <is>
          <t>Not Critical</t>
        </is>
      </c>
      <c r="J10510" t="n">
        <v>9</v>
      </c>
      <c r="K10510" t="inlineStr">
        <is>
          <t>A</t>
        </is>
      </c>
      <c r="L10510" s="9">
        <f>A10510&amp;"-"&amp;TEXT(E10510,"yyyymmdd")</f>
        <v/>
      </c>
    </row>
    <row r="10511">
      <c r="A10511" t="n">
        <v>50114059</v>
      </c>
      <c r="B10511" t="inlineStr">
        <is>
          <t>Bronx</t>
        </is>
      </c>
      <c r="C10511" t="inlineStr">
        <is>
          <t>10454</t>
        </is>
      </c>
      <c r="D10511" t="inlineStr">
        <is>
          <t>Latin American</t>
        </is>
      </c>
      <c r="E10511" s="8" t="n">
        <v>46181</v>
      </c>
      <c r="F10511" t="inlineStr">
        <is>
          <t>Violations were cited in the following area(s).</t>
        </is>
      </c>
      <c r="G10511" t="inlineStr">
        <is>
          <t>06D</t>
        </is>
      </c>
      <c r="H10511" t="inlineStr">
        <is>
          <t>Food contact surface not properly washed, rinsed and sanitized after each use and following any activity when contamination may have occurred.</t>
        </is>
      </c>
      <c r="I10511" t="inlineStr">
        <is>
          <t>Critical</t>
        </is>
      </c>
      <c r="J10511" t="n">
        <v>10</v>
      </c>
      <c r="K10511" t="inlineStr">
        <is>
          <t>A</t>
        </is>
      </c>
      <c r="L10511" s="9">
        <f>A10511&amp;"-"&amp;TEXT(E10511,"yyyymmdd")</f>
        <v/>
      </c>
    </row>
    <row r="10512">
      <c r="A10512" t="n">
        <v>50114059</v>
      </c>
      <c r="B10512" t="inlineStr">
        <is>
          <t>Bronx</t>
        </is>
      </c>
      <c r="C10512" t="inlineStr">
        <is>
          <t>10454</t>
        </is>
      </c>
      <c r="D10512" t="inlineStr">
        <is>
          <t>Latin American</t>
        </is>
      </c>
      <c r="E10512" s="8" t="n">
        <v>46181</v>
      </c>
      <c r="F10512" t="inlineStr">
        <is>
          <t>Violations were cited in the following area(s).</t>
        </is>
      </c>
      <c r="G10512" t="inlineStr">
        <is>
          <t>08C</t>
        </is>
      </c>
      <c r="H10512" t="inlineStr">
        <is>
          <t>Pesticide not properly labeled or used by unlicensed individual. Pesticide, other toxic chemical improperly used/stored. Unprotected, unlocked bait station used.</t>
        </is>
      </c>
      <c r="I10512" t="inlineStr">
        <is>
          <t>Not Critical</t>
        </is>
      </c>
      <c r="J10512" t="n">
        <v>10</v>
      </c>
      <c r="K10512" t="inlineStr">
        <is>
          <t>A</t>
        </is>
      </c>
      <c r="L10512" s="9">
        <f>A10512&amp;"-"&amp;TEXT(E10512,"yyyymmdd")</f>
        <v/>
      </c>
    </row>
    <row r="10513">
      <c r="A10513" t="n">
        <v>50114059</v>
      </c>
      <c r="B10513" t="inlineStr">
        <is>
          <t>Bronx</t>
        </is>
      </c>
      <c r="C10513" t="inlineStr">
        <is>
          <t>10454</t>
        </is>
      </c>
      <c r="D10513" t="inlineStr">
        <is>
          <t>Latin American</t>
        </is>
      </c>
      <c r="E10513" s="8" t="n">
        <v>46181</v>
      </c>
      <c r="F10513" t="inlineStr">
        <is>
          <t>Violations were cited in the following area(s).</t>
        </is>
      </c>
      <c r="G10513" t="inlineStr">
        <is>
          <t>10F</t>
        </is>
      </c>
      <c r="H10513" t="inlineStr">
        <is>
          <t>Non-food contact surface or equipment made of unacceptable material, not kept clean, or not properly sealed, raised, spaced or movable to allow accessibility for cleaning on all sides, above and underneath the unit.</t>
        </is>
      </c>
      <c r="I10513" t="inlineStr">
        <is>
          <t>Not Critical</t>
        </is>
      </c>
      <c r="J10513" t="n">
        <v>10</v>
      </c>
      <c r="K10513" t="inlineStr">
        <is>
          <t>A</t>
        </is>
      </c>
      <c r="L10513" s="9">
        <f>A10513&amp;"-"&amp;TEXT(E10513,"yyyymmdd")</f>
        <v/>
      </c>
    </row>
    <row r="10514">
      <c r="A10514" t="n">
        <v>50115344</v>
      </c>
      <c r="B10514" t="inlineStr">
        <is>
          <t>Brooklyn</t>
        </is>
      </c>
      <c r="C10514" t="inlineStr">
        <is>
          <t>11212</t>
        </is>
      </c>
      <c r="D10514" t="inlineStr">
        <is>
          <t>Pizza</t>
        </is>
      </c>
      <c r="E10514" s="8" t="n">
        <v>46181</v>
      </c>
      <c r="F10514" t="inlineStr">
        <is>
          <t>Violations were cited in the following area(s).</t>
        </is>
      </c>
      <c r="G10514" t="inlineStr">
        <is>
          <t>02G</t>
        </is>
      </c>
      <c r="H10514" t="inlineStr">
        <is>
          <t>Cold TCS food item held above 41 °F; smoked or processed fish held above 38 °F; intact raw eggs held above 45 °F; or reduced oxygen packaged (ROP) TCS foods held above required temperatures except during active necessary preparation.</t>
        </is>
      </c>
      <c r="I10514" t="inlineStr">
        <is>
          <t>Critical</t>
        </is>
      </c>
      <c r="J10514" t="n">
        <v>38</v>
      </c>
      <c r="L10514" s="9">
        <f>A10514&amp;"-"&amp;TEXT(E10514,"yyyymmdd")</f>
        <v/>
      </c>
    </row>
    <row r="10515">
      <c r="A10515" t="n">
        <v>50115344</v>
      </c>
      <c r="B10515" t="inlineStr">
        <is>
          <t>Brooklyn</t>
        </is>
      </c>
      <c r="C10515" t="inlineStr">
        <is>
          <t>11212</t>
        </is>
      </c>
      <c r="D10515" t="inlineStr">
        <is>
          <t>Pizza</t>
        </is>
      </c>
      <c r="E10515" s="8" t="n">
        <v>46181</v>
      </c>
      <c r="F10515" t="inlineStr">
        <is>
          <t>Violations were cited in the following area(s).</t>
        </is>
      </c>
      <c r="G10515" t="inlineStr">
        <is>
          <t>04A</t>
        </is>
      </c>
      <c r="H10515" t="inlineStr">
        <is>
          <t>Food Protection Certificate (FPC) not held by manager or supervisor of food operations.</t>
        </is>
      </c>
      <c r="I10515" t="inlineStr">
        <is>
          <t>Critical</t>
        </is>
      </c>
      <c r="J10515" t="n">
        <v>38</v>
      </c>
      <c r="L10515" s="9">
        <f>A10515&amp;"-"&amp;TEXT(E10515,"yyyymmdd")</f>
        <v/>
      </c>
    </row>
    <row r="10516">
      <c r="A10516" t="n">
        <v>50115344</v>
      </c>
      <c r="B10516" t="inlineStr">
        <is>
          <t>Brooklyn</t>
        </is>
      </c>
      <c r="C10516" t="inlineStr">
        <is>
          <t>11212</t>
        </is>
      </c>
      <c r="D10516" t="inlineStr">
        <is>
          <t>Pizza</t>
        </is>
      </c>
      <c r="E10516" s="8" t="n">
        <v>46181</v>
      </c>
      <c r="F10516" t="inlineStr">
        <is>
          <t>Violations were cited in the following area(s).</t>
        </is>
      </c>
      <c r="G10516" t="inlineStr">
        <is>
          <t>04N</t>
        </is>
      </c>
      <c r="H10516" t="inlineStr">
        <is>
          <t>Filth flies or food/refuse/sewage associated with (FRSA) flies or other nuisance pests in establishment’s food and/or non-food areas. FRSA flies include house flies, blow flies, bottle flies, flesh flies, drain flies, Phorid flies and fruit flies.</t>
        </is>
      </c>
      <c r="I10516" t="inlineStr">
        <is>
          <t>Critical</t>
        </is>
      </c>
      <c r="J10516" t="n">
        <v>38</v>
      </c>
      <c r="L10516" s="9">
        <f>A10516&amp;"-"&amp;TEXT(E10516,"yyyymmdd")</f>
        <v/>
      </c>
    </row>
    <row r="10517">
      <c r="A10517" t="n">
        <v>50115344</v>
      </c>
      <c r="B10517" t="inlineStr">
        <is>
          <t>Brooklyn</t>
        </is>
      </c>
      <c r="C10517" t="inlineStr">
        <is>
          <t>11212</t>
        </is>
      </c>
      <c r="D10517" t="inlineStr">
        <is>
          <t>Pizza</t>
        </is>
      </c>
      <c r="E10517" s="8" t="n">
        <v>46181</v>
      </c>
      <c r="F10517" t="inlineStr">
        <is>
          <t>Violations were cited in the following area(s).</t>
        </is>
      </c>
      <c r="G10517" t="inlineStr">
        <is>
          <t>08A</t>
        </is>
      </c>
      <c r="H10517" t="inlineStr">
        <is>
          <t>Establishment is not free of harborage or conditions conducive to rodents, insects or other pests.</t>
        </is>
      </c>
      <c r="I10517" t="inlineStr">
        <is>
          <t>Not Critical</t>
        </is>
      </c>
      <c r="J10517" t="n">
        <v>38</v>
      </c>
      <c r="L10517" s="9">
        <f>A10517&amp;"-"&amp;TEXT(E10517,"yyyymmdd")</f>
        <v/>
      </c>
    </row>
    <row r="10518">
      <c r="A10518" t="n">
        <v>50115344</v>
      </c>
      <c r="B10518" t="inlineStr">
        <is>
          <t>Brooklyn</t>
        </is>
      </c>
      <c r="C10518" t="inlineStr">
        <is>
          <t>11212</t>
        </is>
      </c>
      <c r="D10518" t="inlineStr">
        <is>
          <t>Pizza</t>
        </is>
      </c>
      <c r="E10518" s="8" t="n">
        <v>46181</v>
      </c>
      <c r="F10518" t="inlineStr">
        <is>
          <t>Violations were cited in the following area(s).</t>
        </is>
      </c>
      <c r="G10518" t="inlineStr">
        <is>
          <t>08B</t>
        </is>
      </c>
      <c r="H10518"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0518" t="inlineStr">
        <is>
          <t>Not Critical</t>
        </is>
      </c>
      <c r="J10518" t="n">
        <v>38</v>
      </c>
      <c r="L10518" s="9">
        <f>A10518&amp;"-"&amp;TEXT(E10518,"yyyymmdd")</f>
        <v/>
      </c>
    </row>
    <row r="10519">
      <c r="A10519" t="n">
        <v>50115344</v>
      </c>
      <c r="B10519" t="inlineStr">
        <is>
          <t>Brooklyn</t>
        </is>
      </c>
      <c r="C10519" t="inlineStr">
        <is>
          <t>11212</t>
        </is>
      </c>
      <c r="D10519" t="inlineStr">
        <is>
          <t>Pizza</t>
        </is>
      </c>
      <c r="E10519" s="8" t="n">
        <v>46181</v>
      </c>
      <c r="F10519" t="inlineStr">
        <is>
          <t>Violations were cited in the following area(s).</t>
        </is>
      </c>
      <c r="G10519" t="inlineStr">
        <is>
          <t>10B</t>
        </is>
      </c>
      <c r="H10519" t="inlineStr">
        <is>
          <t>Anti-siphonage or back-flow prevention device not provided where required; equipment or floor not properly drained; sewage disposal system in disrepair or not functioning properly. Condensation or liquid waste improperly disposed of.</t>
        </is>
      </c>
      <c r="I10519" t="inlineStr">
        <is>
          <t>Not Critical</t>
        </is>
      </c>
      <c r="J10519" t="n">
        <v>38</v>
      </c>
      <c r="L10519" s="9">
        <f>A10519&amp;"-"&amp;TEXT(E10519,"yyyymmdd")</f>
        <v/>
      </c>
    </row>
    <row r="10520">
      <c r="A10520" t="n">
        <v>50115344</v>
      </c>
      <c r="B10520" t="inlineStr">
        <is>
          <t>Brooklyn</t>
        </is>
      </c>
      <c r="C10520" t="inlineStr">
        <is>
          <t>11212</t>
        </is>
      </c>
      <c r="D10520" t="inlineStr">
        <is>
          <t>Pizza</t>
        </is>
      </c>
      <c r="E10520" s="8" t="n">
        <v>46181</v>
      </c>
      <c r="F10520" t="inlineStr">
        <is>
          <t>Violations were cited in the following area(s).</t>
        </is>
      </c>
      <c r="G10520" t="inlineStr">
        <is>
          <t>10F</t>
        </is>
      </c>
      <c r="H10520" t="inlineStr">
        <is>
          <t>Non-food contact surface or equipment made of unacceptable material, not kept clean, or not properly sealed, raised, spaced or movable to allow accessibility for cleaning on all sides, above and underneath the unit.</t>
        </is>
      </c>
      <c r="I10520" t="inlineStr">
        <is>
          <t>Not Critical</t>
        </is>
      </c>
      <c r="J10520" t="n">
        <v>38</v>
      </c>
      <c r="L10520" s="9">
        <f>A10520&amp;"-"&amp;TEXT(E10520,"yyyymmdd")</f>
        <v/>
      </c>
    </row>
    <row r="10521">
      <c r="A10521" t="n">
        <v>50117975</v>
      </c>
      <c r="B10521" t="inlineStr">
        <is>
          <t>Brooklyn</t>
        </is>
      </c>
      <c r="C10521" t="inlineStr">
        <is>
          <t>11217</t>
        </is>
      </c>
      <c r="D10521" t="inlineStr">
        <is>
          <t>Hamburgers</t>
        </is>
      </c>
      <c r="E10521" s="8" t="n">
        <v>46181</v>
      </c>
      <c r="F10521" t="inlineStr">
        <is>
          <t>Violations were cited in the following area(s).</t>
        </is>
      </c>
      <c r="G10521" t="inlineStr">
        <is>
          <t>06D</t>
        </is>
      </c>
      <c r="H10521" t="inlineStr">
        <is>
          <t>Food contact surface not properly washed, rinsed and sanitized after each use and following any activity when contamination may have occurred.</t>
        </is>
      </c>
      <c r="I10521" t="inlineStr">
        <is>
          <t>Critical</t>
        </is>
      </c>
      <c r="J10521" t="n">
        <v>7</v>
      </c>
      <c r="K10521" t="inlineStr">
        <is>
          <t>A</t>
        </is>
      </c>
      <c r="L10521" s="9">
        <f>A10521&amp;"-"&amp;TEXT(E10521,"yyyymmdd")</f>
        <v/>
      </c>
    </row>
    <row r="10522">
      <c r="A10522" t="n">
        <v>50117975</v>
      </c>
      <c r="B10522" t="inlineStr">
        <is>
          <t>Brooklyn</t>
        </is>
      </c>
      <c r="C10522" t="inlineStr">
        <is>
          <t>11217</t>
        </is>
      </c>
      <c r="D10522" t="inlineStr">
        <is>
          <t>Hamburgers</t>
        </is>
      </c>
      <c r="E10522" s="8" t="n">
        <v>46181</v>
      </c>
      <c r="F10522" t="inlineStr">
        <is>
          <t>Violations were cited in the following area(s).</t>
        </is>
      </c>
      <c r="G10522" t="inlineStr">
        <is>
          <t>10B</t>
        </is>
      </c>
      <c r="H10522" t="inlineStr">
        <is>
          <t>Anti-siphonage or back-flow prevention device not provided where required; equipment or floor not properly drained; sewage disposal system in disrepair or not functioning properly. Condensation or liquid waste improperly disposed of.</t>
        </is>
      </c>
      <c r="I10522" t="inlineStr">
        <is>
          <t>Not Critical</t>
        </is>
      </c>
      <c r="J10522" t="n">
        <v>7</v>
      </c>
      <c r="K10522" t="inlineStr">
        <is>
          <t>A</t>
        </is>
      </c>
      <c r="L10522" s="9">
        <f>A10522&amp;"-"&amp;TEXT(E10522,"yyyymmdd")</f>
        <v/>
      </c>
    </row>
    <row r="10523">
      <c r="A10523" t="n">
        <v>50119778</v>
      </c>
      <c r="B10523" t="inlineStr">
        <is>
          <t>Manhattan</t>
        </is>
      </c>
      <c r="C10523" t="inlineStr">
        <is>
          <t>10002</t>
        </is>
      </c>
      <c r="D10523" t="inlineStr">
        <is>
          <t>New American</t>
        </is>
      </c>
      <c r="E10523" s="8" t="n">
        <v>46181</v>
      </c>
      <c r="F10523" t="inlineStr">
        <is>
          <t>Violations were cited in the following area(s).</t>
        </is>
      </c>
      <c r="G10523" t="inlineStr">
        <is>
          <t>04N</t>
        </is>
      </c>
      <c r="H10523" t="inlineStr">
        <is>
          <t>Filth flies or food/refuse/sewage associated with (FRSA) flies or other nuisance pests in establishment’s food and/or non-food areas. FRSA flies include house flies, blow flies, bottle flies, flesh flies, drain flies, Phorid flies and fruit flies.</t>
        </is>
      </c>
      <c r="I10523" t="inlineStr">
        <is>
          <t>Critical</t>
        </is>
      </c>
      <c r="J10523" t="n">
        <v>7</v>
      </c>
      <c r="L10523" s="9">
        <f>A10523&amp;"-"&amp;TEXT(E10523,"yyyymmdd")</f>
        <v/>
      </c>
    </row>
    <row r="10524">
      <c r="A10524" t="n">
        <v>50119778</v>
      </c>
      <c r="B10524" t="inlineStr">
        <is>
          <t>Manhattan</t>
        </is>
      </c>
      <c r="C10524" t="inlineStr">
        <is>
          <t>10002</t>
        </is>
      </c>
      <c r="D10524" t="inlineStr">
        <is>
          <t>New American</t>
        </is>
      </c>
      <c r="E10524" s="8" t="n">
        <v>46181</v>
      </c>
      <c r="F10524" t="inlineStr">
        <is>
          <t>Violations were cited in the following area(s).</t>
        </is>
      </c>
      <c r="G10524" t="inlineStr">
        <is>
          <t>10F</t>
        </is>
      </c>
      <c r="H10524" t="inlineStr">
        <is>
          <t>Non-food contact surface or equipment made of unacceptable material, not kept clean, or not properly sealed, raised, spaced or movable to allow accessibility for cleaning on all sides, above and underneath the unit.</t>
        </is>
      </c>
      <c r="I10524" t="inlineStr">
        <is>
          <t>Not Critical</t>
        </is>
      </c>
      <c r="J10524" t="n">
        <v>7</v>
      </c>
      <c r="L10524" s="9">
        <f>A10524&amp;"-"&amp;TEXT(E10524,"yyyymmdd")</f>
        <v/>
      </c>
    </row>
    <row r="10525">
      <c r="A10525" t="n">
        <v>50123041</v>
      </c>
      <c r="B10525" t="inlineStr">
        <is>
          <t>Manhattan</t>
        </is>
      </c>
      <c r="C10525" t="inlineStr">
        <is>
          <t>10019</t>
        </is>
      </c>
      <c r="D10525" t="inlineStr">
        <is>
          <t>Coffee/Tea</t>
        </is>
      </c>
      <c r="E10525" s="8" t="n">
        <v>46181</v>
      </c>
      <c r="F10525" t="inlineStr">
        <is>
          <t>Violations were cited in the following area(s).</t>
        </is>
      </c>
      <c r="G10525" t="inlineStr">
        <is>
          <t>10F</t>
        </is>
      </c>
      <c r="H10525" t="inlineStr">
        <is>
          <t>Non-food contact surface or equipment made of unacceptable material, not kept clean, or not properly sealed, raised, spaced or movable to allow accessibility for cleaning on all sides, above and underneath the unit.</t>
        </is>
      </c>
      <c r="I10525" t="inlineStr">
        <is>
          <t>Not Critical</t>
        </is>
      </c>
      <c r="J10525" t="n">
        <v>2</v>
      </c>
      <c r="K10525" t="inlineStr">
        <is>
          <t>A</t>
        </is>
      </c>
      <c r="L10525" s="9">
        <f>A10525&amp;"-"&amp;TEXT(E10525,"yyyymmdd")</f>
        <v/>
      </c>
    </row>
    <row r="10526">
      <c r="A10526" t="n">
        <v>50128033</v>
      </c>
      <c r="B10526" t="inlineStr">
        <is>
          <t>Queens</t>
        </is>
      </c>
      <c r="C10526" t="inlineStr">
        <is>
          <t>11102</t>
        </is>
      </c>
      <c r="D10526" t="inlineStr">
        <is>
          <t>Caribbean</t>
        </is>
      </c>
      <c r="E10526" s="8" t="n">
        <v>46181</v>
      </c>
      <c r="F10526" t="inlineStr">
        <is>
          <t>Violations were cited in the following area(s).</t>
        </is>
      </c>
      <c r="G10526" t="inlineStr">
        <is>
          <t>02B</t>
        </is>
      </c>
      <c r="H10526" t="inlineStr">
        <is>
          <t>Hot TCS food item not held at or above 140 °F.</t>
        </is>
      </c>
      <c r="I10526" t="inlineStr">
        <is>
          <t>Critical</t>
        </is>
      </c>
      <c r="J10526" t="n">
        <v>21</v>
      </c>
      <c r="L10526" s="9">
        <f>A10526&amp;"-"&amp;TEXT(E10526,"yyyymmdd")</f>
        <v/>
      </c>
    </row>
    <row r="10527">
      <c r="A10527" t="n">
        <v>50128033</v>
      </c>
      <c r="B10527" t="inlineStr">
        <is>
          <t>Queens</t>
        </is>
      </c>
      <c r="C10527" t="inlineStr">
        <is>
          <t>11102</t>
        </is>
      </c>
      <c r="D10527" t="inlineStr">
        <is>
          <t>Caribbean</t>
        </is>
      </c>
      <c r="E10527" s="8" t="n">
        <v>46181</v>
      </c>
      <c r="F10527" t="inlineStr">
        <is>
          <t>Violations were cited in the following area(s).</t>
        </is>
      </c>
      <c r="G10527" t="inlineStr">
        <is>
          <t>04M</t>
        </is>
      </c>
      <c r="H10527" t="inlineStr">
        <is>
          <t>Live roaches in facility's food or non-food area.</t>
        </is>
      </c>
      <c r="I10527" t="inlineStr">
        <is>
          <t>Critical</t>
        </is>
      </c>
      <c r="J10527" t="n">
        <v>21</v>
      </c>
      <c r="L10527" s="9">
        <f>A10527&amp;"-"&amp;TEXT(E10527,"yyyymmdd")</f>
        <v/>
      </c>
    </row>
    <row r="10528">
      <c r="A10528" t="n">
        <v>50128033</v>
      </c>
      <c r="B10528" t="inlineStr">
        <is>
          <t>Queens</t>
        </is>
      </c>
      <c r="C10528" t="inlineStr">
        <is>
          <t>11102</t>
        </is>
      </c>
      <c r="D10528" t="inlineStr">
        <is>
          <t>Caribbean</t>
        </is>
      </c>
      <c r="E10528" s="8" t="n">
        <v>46181</v>
      </c>
      <c r="F10528" t="inlineStr">
        <is>
          <t>Violations were cited in the following area(s).</t>
        </is>
      </c>
      <c r="G10528" t="inlineStr">
        <is>
          <t>08A</t>
        </is>
      </c>
      <c r="H10528" t="inlineStr">
        <is>
          <t>Establishment is not free of harborage or conditions conducive to rodents, insects or other pests.</t>
        </is>
      </c>
      <c r="I10528" t="inlineStr">
        <is>
          <t>Not Critical</t>
        </is>
      </c>
      <c r="J10528" t="n">
        <v>21</v>
      </c>
      <c r="L10528" s="9">
        <f>A10528&amp;"-"&amp;TEXT(E10528,"yyyymmdd")</f>
        <v/>
      </c>
    </row>
    <row r="10529">
      <c r="A10529" t="n">
        <v>50128033</v>
      </c>
      <c r="B10529" t="inlineStr">
        <is>
          <t>Queens</t>
        </is>
      </c>
      <c r="C10529" t="inlineStr">
        <is>
          <t>11102</t>
        </is>
      </c>
      <c r="D10529" t="inlineStr">
        <is>
          <t>Caribbean</t>
        </is>
      </c>
      <c r="E10529" s="8" t="n">
        <v>46181</v>
      </c>
      <c r="F10529" t="inlineStr">
        <is>
          <t>Violations were cited in the following area(s).</t>
        </is>
      </c>
      <c r="G10529" t="inlineStr">
        <is>
          <t>09A</t>
        </is>
      </c>
      <c r="H10529" t="inlineStr">
        <is>
          <t>Swollen, leaking, rusted or otherwise damaged canned food to be returned to distributor not segregated from intact product and clearly labeled DO NOT USE</t>
        </is>
      </c>
      <c r="I10529" t="inlineStr">
        <is>
          <t>Not Critical</t>
        </is>
      </c>
      <c r="J10529" t="n">
        <v>21</v>
      </c>
      <c r="L10529" s="9">
        <f>A10529&amp;"-"&amp;TEXT(E10529,"yyyymmdd")</f>
        <v/>
      </c>
    </row>
    <row r="10530">
      <c r="A10530" t="n">
        <v>50128033</v>
      </c>
      <c r="B10530" t="inlineStr">
        <is>
          <t>Queens</t>
        </is>
      </c>
      <c r="C10530" t="inlineStr">
        <is>
          <t>11102</t>
        </is>
      </c>
      <c r="D10530" t="inlineStr">
        <is>
          <t>Caribbean</t>
        </is>
      </c>
      <c r="E10530" s="8" t="n">
        <v>46181</v>
      </c>
      <c r="F10530" t="inlineStr">
        <is>
          <t>Violations were cited in the following area(s).</t>
        </is>
      </c>
      <c r="G10530" t="inlineStr">
        <is>
          <t>10F</t>
        </is>
      </c>
      <c r="H10530" t="inlineStr">
        <is>
          <t>Non-food contact surface or equipment made of unacceptable material, not kept clean, or not properly sealed, raised, spaced or movable to allow accessibility for cleaning on all sides, above and underneath the unit.</t>
        </is>
      </c>
      <c r="I10530" t="inlineStr">
        <is>
          <t>Not Critical</t>
        </is>
      </c>
      <c r="J10530" t="n">
        <v>21</v>
      </c>
      <c r="L10530" s="9">
        <f>A10530&amp;"-"&amp;TEXT(E10530,"yyyymmdd")</f>
        <v/>
      </c>
    </row>
    <row r="10531">
      <c r="A10531" t="n">
        <v>50135554</v>
      </c>
      <c r="B10531" t="inlineStr">
        <is>
          <t>Brooklyn</t>
        </is>
      </c>
      <c r="C10531" t="inlineStr">
        <is>
          <t>11249</t>
        </is>
      </c>
      <c r="D10531" t="inlineStr">
        <is>
          <t>American</t>
        </is>
      </c>
      <c r="E10531" s="8" t="n">
        <v>46181</v>
      </c>
      <c r="F10531" t="inlineStr">
        <is>
          <t>Violations were cited in the following area(s).</t>
        </is>
      </c>
      <c r="G10531" t="inlineStr">
        <is>
          <t>02G</t>
        </is>
      </c>
      <c r="H10531" t="inlineStr">
        <is>
          <t>Cold TCS food item held above 41 °F; smoked or processed fish held above 38 °F; intact raw eggs held above 45 °F; or reduced oxygen packaged (ROP) TCS foods held above required temperatures except during active necessary preparation.</t>
        </is>
      </c>
      <c r="I10531" t="inlineStr">
        <is>
          <t>Critical</t>
        </is>
      </c>
      <c r="J10531" t="n">
        <v>34</v>
      </c>
      <c r="L10531" s="9">
        <f>A10531&amp;"-"&amp;TEXT(E10531,"yyyymmdd")</f>
        <v/>
      </c>
    </row>
    <row r="10532">
      <c r="A10532" t="n">
        <v>50135554</v>
      </c>
      <c r="B10532" t="inlineStr">
        <is>
          <t>Brooklyn</t>
        </is>
      </c>
      <c r="C10532" t="inlineStr">
        <is>
          <t>11249</t>
        </is>
      </c>
      <c r="D10532" t="inlineStr">
        <is>
          <t>American</t>
        </is>
      </c>
      <c r="E10532" s="8" t="n">
        <v>46181</v>
      </c>
      <c r="F10532" t="inlineStr">
        <is>
          <t>Violations were cited in the following area(s).</t>
        </is>
      </c>
      <c r="G10532" t="inlineStr">
        <is>
          <t>04N</t>
        </is>
      </c>
      <c r="H10532" t="inlineStr">
        <is>
          <t>Filth flies or food/refuse/sewage associated with (FRSA) flies or other nuisance pests in establishment’s food and/or non-food areas. FRSA flies include house flies, blow flies, bottle flies, flesh flies, drain flies, Phorid flies and fruit flies.</t>
        </is>
      </c>
      <c r="I10532" t="inlineStr">
        <is>
          <t>Critical</t>
        </is>
      </c>
      <c r="J10532" t="n">
        <v>34</v>
      </c>
      <c r="L10532" s="9">
        <f>A10532&amp;"-"&amp;TEXT(E10532,"yyyymmdd")</f>
        <v/>
      </c>
    </row>
    <row r="10533">
      <c r="A10533" t="n">
        <v>50135554</v>
      </c>
      <c r="B10533" t="inlineStr">
        <is>
          <t>Brooklyn</t>
        </is>
      </c>
      <c r="C10533" t="inlineStr">
        <is>
          <t>11249</t>
        </is>
      </c>
      <c r="D10533" t="inlineStr">
        <is>
          <t>American</t>
        </is>
      </c>
      <c r="E10533" s="8" t="n">
        <v>46181</v>
      </c>
      <c r="F10533" t="inlineStr">
        <is>
          <t>Violations were cited in the following area(s).</t>
        </is>
      </c>
      <c r="G10533" t="inlineStr">
        <is>
          <t>06C</t>
        </is>
      </c>
      <c r="H1053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533" t="inlineStr">
        <is>
          <t>Critical</t>
        </is>
      </c>
      <c r="J10533" t="n">
        <v>34</v>
      </c>
      <c r="L10533" s="9">
        <f>A10533&amp;"-"&amp;TEXT(E10533,"yyyymmdd")</f>
        <v/>
      </c>
    </row>
    <row r="10534">
      <c r="A10534" t="n">
        <v>50135554</v>
      </c>
      <c r="B10534" t="inlineStr">
        <is>
          <t>Brooklyn</t>
        </is>
      </c>
      <c r="C10534" t="inlineStr">
        <is>
          <t>11249</t>
        </is>
      </c>
      <c r="D10534" t="inlineStr">
        <is>
          <t>American</t>
        </is>
      </c>
      <c r="E10534" s="8" t="n">
        <v>46181</v>
      </c>
      <c r="F10534" t="inlineStr">
        <is>
          <t>Violations were cited in the following area(s).</t>
        </is>
      </c>
      <c r="G10534" t="inlineStr">
        <is>
          <t>08A</t>
        </is>
      </c>
      <c r="H10534" t="inlineStr">
        <is>
          <t>Establishment is not free of harborage or conditions conducive to rodents, insects or other pests.</t>
        </is>
      </c>
      <c r="I10534" t="inlineStr">
        <is>
          <t>Not Critical</t>
        </is>
      </c>
      <c r="J10534" t="n">
        <v>34</v>
      </c>
      <c r="L10534" s="9">
        <f>A10534&amp;"-"&amp;TEXT(E10534,"yyyymmdd")</f>
        <v/>
      </c>
    </row>
    <row r="10535">
      <c r="A10535" t="n">
        <v>50135554</v>
      </c>
      <c r="B10535" t="inlineStr">
        <is>
          <t>Brooklyn</t>
        </is>
      </c>
      <c r="C10535" t="inlineStr">
        <is>
          <t>11249</t>
        </is>
      </c>
      <c r="D10535" t="inlineStr">
        <is>
          <t>American</t>
        </is>
      </c>
      <c r="E10535" s="8" t="n">
        <v>46181</v>
      </c>
      <c r="F10535" t="inlineStr">
        <is>
          <t>Violations were cited in the following area(s).</t>
        </is>
      </c>
      <c r="G10535" t="inlineStr">
        <is>
          <t>08B</t>
        </is>
      </c>
      <c r="H10535"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0535" t="inlineStr">
        <is>
          <t>Not Critical</t>
        </is>
      </c>
      <c r="J10535" t="n">
        <v>34</v>
      </c>
      <c r="L10535" s="9">
        <f>A10535&amp;"-"&amp;TEXT(E10535,"yyyymmdd")</f>
        <v/>
      </c>
    </row>
    <row r="10536">
      <c r="A10536" t="n">
        <v>50135554</v>
      </c>
      <c r="B10536" t="inlineStr">
        <is>
          <t>Brooklyn</t>
        </is>
      </c>
      <c r="C10536" t="inlineStr">
        <is>
          <t>11249</t>
        </is>
      </c>
      <c r="D10536" t="inlineStr">
        <is>
          <t>American</t>
        </is>
      </c>
      <c r="E10536" s="8" t="n">
        <v>46181</v>
      </c>
      <c r="F10536" t="inlineStr">
        <is>
          <t>Violations were cited in the following area(s).</t>
        </is>
      </c>
      <c r="G10536" t="inlineStr">
        <is>
          <t>10F</t>
        </is>
      </c>
      <c r="H10536" t="inlineStr">
        <is>
          <t>Non-food contact surface or equipment made of unacceptable material, not kept clean, or not properly sealed, raised, spaced or movable to allow accessibility for cleaning on all sides, above and underneath the unit.</t>
        </is>
      </c>
      <c r="I10536" t="inlineStr">
        <is>
          <t>Not Critical</t>
        </is>
      </c>
      <c r="J10536" t="n">
        <v>34</v>
      </c>
      <c r="L10536" s="9">
        <f>A10536&amp;"-"&amp;TEXT(E10536,"yyyymmdd")</f>
        <v/>
      </c>
    </row>
    <row r="10537">
      <c r="A10537" t="n">
        <v>50135554</v>
      </c>
      <c r="B10537" t="inlineStr">
        <is>
          <t>Brooklyn</t>
        </is>
      </c>
      <c r="C10537" t="inlineStr">
        <is>
          <t>11249</t>
        </is>
      </c>
      <c r="D10537" t="inlineStr">
        <is>
          <t>American</t>
        </is>
      </c>
      <c r="E10537" s="8" t="n">
        <v>46181</v>
      </c>
      <c r="F10537" t="inlineStr">
        <is>
          <t>Violations were cited in the following area(s).</t>
        </is>
      </c>
      <c r="G10537" t="inlineStr">
        <is>
          <t>10G</t>
        </is>
      </c>
      <c r="H10537" t="inlineStr">
        <is>
          <t>Dishwashing and ware washing: Cleaning and sanitizing of tableware, including dishes, utensils, and equipment deficient.</t>
        </is>
      </c>
      <c r="I10537" t="inlineStr">
        <is>
          <t>Not Critical</t>
        </is>
      </c>
      <c r="J10537" t="n">
        <v>34</v>
      </c>
      <c r="L10537" s="9">
        <f>A10537&amp;"-"&amp;TEXT(E10537,"yyyymmdd")</f>
        <v/>
      </c>
    </row>
    <row r="10538">
      <c r="A10538" t="n">
        <v>50137290</v>
      </c>
      <c r="B10538" t="inlineStr">
        <is>
          <t>Manhattan</t>
        </is>
      </c>
      <c r="C10538" t="inlineStr">
        <is>
          <t>10011</t>
        </is>
      </c>
      <c r="D10538" t="inlineStr">
        <is>
          <t>Frozen Desserts</t>
        </is>
      </c>
      <c r="E10538" s="8" t="n">
        <v>46181</v>
      </c>
      <c r="F10538" t="inlineStr">
        <is>
          <t>Violations were cited in the following area(s).</t>
        </is>
      </c>
      <c r="G10538" t="inlineStr">
        <is>
          <t>04A</t>
        </is>
      </c>
      <c r="H10538" t="inlineStr">
        <is>
          <t>Food Protection Certificate (FPC) not held by manager or supervisor of food operations.</t>
        </is>
      </c>
      <c r="I10538" t="inlineStr">
        <is>
          <t>Critical</t>
        </is>
      </c>
      <c r="J10538" t="n">
        <v>10</v>
      </c>
      <c r="K10538" t="inlineStr">
        <is>
          <t>A</t>
        </is>
      </c>
      <c r="L10538" s="9">
        <f>A10538&amp;"-"&amp;TEXT(E10538,"yyyymmdd")</f>
        <v/>
      </c>
    </row>
    <row r="10539">
      <c r="A10539" t="n">
        <v>50137954</v>
      </c>
      <c r="B10539" t="inlineStr">
        <is>
          <t>Queens</t>
        </is>
      </c>
      <c r="C10539" t="inlineStr">
        <is>
          <t>11354</t>
        </is>
      </c>
      <c r="D10539" t="inlineStr">
        <is>
          <t>Bakery Products/Desserts</t>
        </is>
      </c>
      <c r="E10539" s="8" t="n">
        <v>46181</v>
      </c>
      <c r="F10539" t="inlineStr">
        <is>
          <t>Violations were cited in the following area(s).</t>
        </is>
      </c>
      <c r="G10539" t="inlineStr">
        <is>
          <t>06B</t>
        </is>
      </c>
      <c r="H10539" t="inlineStr">
        <is>
          <t>Tobacco or electronic cigarette use, eating, or drinking from open container in food preparation, food storage or dishwashing area.</t>
        </is>
      </c>
      <c r="I10539" t="inlineStr">
        <is>
          <t>Critical</t>
        </is>
      </c>
      <c r="J10539" t="n">
        <v>12</v>
      </c>
      <c r="K10539" t="inlineStr">
        <is>
          <t>A</t>
        </is>
      </c>
      <c r="L10539" s="9">
        <f>A10539&amp;"-"&amp;TEXT(E10539,"yyyymmdd")</f>
        <v/>
      </c>
    </row>
    <row r="10540">
      <c r="A10540" t="n">
        <v>50137954</v>
      </c>
      <c r="B10540" t="inlineStr">
        <is>
          <t>Queens</t>
        </is>
      </c>
      <c r="C10540" t="inlineStr">
        <is>
          <t>11354</t>
        </is>
      </c>
      <c r="D10540" t="inlineStr">
        <is>
          <t>Bakery Products/Desserts</t>
        </is>
      </c>
      <c r="E10540" s="8" t="n">
        <v>46181</v>
      </c>
      <c r="F10540" t="inlineStr">
        <is>
          <t>Violations were cited in the following area(s).</t>
        </is>
      </c>
      <c r="G10540" t="inlineStr">
        <is>
          <t>06D</t>
        </is>
      </c>
      <c r="H10540" t="inlineStr">
        <is>
          <t>Food contact surface not properly washed, rinsed and sanitized after each use and following any activity when contamination may have occurred.</t>
        </is>
      </c>
      <c r="I10540" t="inlineStr">
        <is>
          <t>Critical</t>
        </is>
      </c>
      <c r="J10540" t="n">
        <v>12</v>
      </c>
      <c r="K10540" t="inlineStr">
        <is>
          <t>A</t>
        </is>
      </c>
      <c r="L10540" s="9">
        <f>A10540&amp;"-"&amp;TEXT(E10540,"yyyymmdd")</f>
        <v/>
      </c>
    </row>
    <row r="10541">
      <c r="A10541" t="n">
        <v>50137954</v>
      </c>
      <c r="B10541" t="inlineStr">
        <is>
          <t>Queens</t>
        </is>
      </c>
      <c r="C10541" t="inlineStr">
        <is>
          <t>11354</t>
        </is>
      </c>
      <c r="D10541" t="inlineStr">
        <is>
          <t>Bakery Products/Desserts</t>
        </is>
      </c>
      <c r="E10541" s="8" t="n">
        <v>46181</v>
      </c>
      <c r="F10541" t="inlineStr">
        <is>
          <t>Violations were cited in the following area(s).</t>
        </is>
      </c>
      <c r="G10541" t="inlineStr">
        <is>
          <t>10B</t>
        </is>
      </c>
      <c r="H10541" t="inlineStr">
        <is>
          <t>Anti-siphonage or back-flow prevention device not provided where required; equipment or floor not properly drained; sewage disposal system in disrepair or not functioning properly. Condensation or liquid waste improperly disposed of.</t>
        </is>
      </c>
      <c r="I10541" t="inlineStr">
        <is>
          <t>Not Critical</t>
        </is>
      </c>
      <c r="J10541" t="n">
        <v>12</v>
      </c>
      <c r="K10541" t="inlineStr">
        <is>
          <t>A</t>
        </is>
      </c>
      <c r="L10541" s="9">
        <f>A10541&amp;"-"&amp;TEXT(E10541,"yyyymmdd")</f>
        <v/>
      </c>
    </row>
    <row r="10542">
      <c r="A10542" t="n">
        <v>50139544</v>
      </c>
      <c r="B10542" t="inlineStr">
        <is>
          <t>Queens</t>
        </is>
      </c>
      <c r="C10542" t="inlineStr">
        <is>
          <t>11354</t>
        </is>
      </c>
      <c r="D10542" t="inlineStr">
        <is>
          <t>Coffee/Tea</t>
        </is>
      </c>
      <c r="E10542" s="8" t="n">
        <v>46181</v>
      </c>
      <c r="F10542" t="inlineStr">
        <is>
          <t>Violations were cited in the following area(s).</t>
        </is>
      </c>
      <c r="G10542" t="inlineStr">
        <is>
          <t>02B</t>
        </is>
      </c>
      <c r="H10542" t="inlineStr">
        <is>
          <t>Hot TCS food item not held at or above 140 °F.</t>
        </is>
      </c>
      <c r="I10542" t="inlineStr">
        <is>
          <t>Critical</t>
        </is>
      </c>
      <c r="J10542" t="n">
        <v>9</v>
      </c>
      <c r="K10542" t="inlineStr">
        <is>
          <t>A</t>
        </is>
      </c>
      <c r="L10542" s="9">
        <f>A10542&amp;"-"&amp;TEXT(E10542,"yyyymmdd")</f>
        <v/>
      </c>
    </row>
    <row r="10543">
      <c r="A10543" t="n">
        <v>50140842</v>
      </c>
      <c r="B10543" t="inlineStr">
        <is>
          <t>Queens</t>
        </is>
      </c>
      <c r="C10543" t="inlineStr">
        <is>
          <t>11372</t>
        </is>
      </c>
      <c r="D10543" t="inlineStr">
        <is>
          <t>Bangladeshi</t>
        </is>
      </c>
      <c r="E10543" s="8" t="n">
        <v>46181</v>
      </c>
      <c r="F10543" t="inlineStr">
        <is>
          <t>Establishment Closed by DOHMH. Violations were cited in the following area(s) and those requiring immediate action were addressed.</t>
        </is>
      </c>
      <c r="G10543" t="inlineStr">
        <is>
          <t>02B</t>
        </is>
      </c>
      <c r="H10543" t="inlineStr">
        <is>
          <t>Hot TCS food item not held at or above 140 °F.</t>
        </is>
      </c>
      <c r="I10543" t="inlineStr">
        <is>
          <t>Critical</t>
        </is>
      </c>
      <c r="J10543" t="n">
        <v>90</v>
      </c>
      <c r="L10543" s="9">
        <f>A10543&amp;"-"&amp;TEXT(E10543,"yyyymmdd")</f>
        <v/>
      </c>
    </row>
    <row r="10544">
      <c r="A10544" t="n">
        <v>50140842</v>
      </c>
      <c r="B10544" t="inlineStr">
        <is>
          <t>Queens</t>
        </is>
      </c>
      <c r="C10544" t="inlineStr">
        <is>
          <t>11372</t>
        </is>
      </c>
      <c r="D10544" t="inlineStr">
        <is>
          <t>Bangladeshi</t>
        </is>
      </c>
      <c r="E10544" s="8" t="n">
        <v>46181</v>
      </c>
      <c r="F10544" t="inlineStr">
        <is>
          <t>Establishment Closed by DOHMH. Violations were cited in the following area(s) and those requiring immediate action were addressed.</t>
        </is>
      </c>
      <c r="G10544" t="inlineStr">
        <is>
          <t>02G</t>
        </is>
      </c>
      <c r="H10544" t="inlineStr">
        <is>
          <t>Cold TCS food item held above 41 °F; smoked or processed fish held above 38 °F; intact raw eggs held above 45 °F; or reduced oxygen packaged (ROP) TCS foods held above required temperatures except during active necessary preparation.</t>
        </is>
      </c>
      <c r="I10544" t="inlineStr">
        <is>
          <t>Critical</t>
        </is>
      </c>
      <c r="J10544" t="n">
        <v>90</v>
      </c>
      <c r="L10544" s="9">
        <f>A10544&amp;"-"&amp;TEXT(E10544,"yyyymmdd")</f>
        <v/>
      </c>
    </row>
    <row r="10545">
      <c r="A10545" t="n">
        <v>50140842</v>
      </c>
      <c r="B10545" t="inlineStr">
        <is>
          <t>Queens</t>
        </is>
      </c>
      <c r="C10545" t="inlineStr">
        <is>
          <t>11372</t>
        </is>
      </c>
      <c r="D10545" t="inlineStr">
        <is>
          <t>Bangladeshi</t>
        </is>
      </c>
      <c r="E10545" s="8" t="n">
        <v>46181</v>
      </c>
      <c r="F10545" t="inlineStr">
        <is>
          <t>Establishment Closed by DOHMH. Violations were cited in the following area(s) and those requiring immediate action were addressed.</t>
        </is>
      </c>
      <c r="G10545" t="inlineStr">
        <is>
          <t>04A</t>
        </is>
      </c>
      <c r="H10545" t="inlineStr">
        <is>
          <t>Food Protection Certificate (FPC) not held by manager or supervisor of food operations.</t>
        </is>
      </c>
      <c r="I10545" t="inlineStr">
        <is>
          <t>Critical</t>
        </is>
      </c>
      <c r="J10545" t="n">
        <v>90</v>
      </c>
      <c r="L10545" s="9">
        <f>A10545&amp;"-"&amp;TEXT(E10545,"yyyymmdd")</f>
        <v/>
      </c>
    </row>
    <row r="10546">
      <c r="A10546" t="n">
        <v>50140842</v>
      </c>
      <c r="B10546" t="inlineStr">
        <is>
          <t>Queens</t>
        </is>
      </c>
      <c r="C10546" t="inlineStr">
        <is>
          <t>11372</t>
        </is>
      </c>
      <c r="D10546" t="inlineStr">
        <is>
          <t>Bangladeshi</t>
        </is>
      </c>
      <c r="E10546" s="8" t="n">
        <v>46181</v>
      </c>
      <c r="F10546" t="inlineStr">
        <is>
          <t>Establishment Closed by DOHMH. Violations were cited in the following area(s) and those requiring immediate action were addressed.</t>
        </is>
      </c>
      <c r="G10546" t="inlineStr">
        <is>
          <t>05D</t>
        </is>
      </c>
      <c r="H1054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546" t="inlineStr">
        <is>
          <t>Critical</t>
        </is>
      </c>
      <c r="J10546" t="n">
        <v>90</v>
      </c>
      <c r="L10546" s="9">
        <f>A10546&amp;"-"&amp;TEXT(E10546,"yyyymmdd")</f>
        <v/>
      </c>
    </row>
    <row r="10547">
      <c r="A10547" t="n">
        <v>50140842</v>
      </c>
      <c r="B10547" t="inlineStr">
        <is>
          <t>Queens</t>
        </is>
      </c>
      <c r="C10547" t="inlineStr">
        <is>
          <t>11372</t>
        </is>
      </c>
      <c r="D10547" t="inlineStr">
        <is>
          <t>Bangladeshi</t>
        </is>
      </c>
      <c r="E10547" s="8" t="n">
        <v>46181</v>
      </c>
      <c r="F10547" t="inlineStr">
        <is>
          <t>Establishment Closed by DOHMH. Violations were cited in the following area(s) and those requiring immediate action were addressed.</t>
        </is>
      </c>
      <c r="G10547" t="inlineStr">
        <is>
          <t>05F</t>
        </is>
      </c>
      <c r="H10547" t="inlineStr">
        <is>
          <t>Insufficient or no hot holding, cold storage or cold holding equipment provided to maintain Time/Temperature Control for Safety Foods (TCS) at required temperatures</t>
        </is>
      </c>
      <c r="I10547" t="inlineStr">
        <is>
          <t>Critical</t>
        </is>
      </c>
      <c r="J10547" t="n">
        <v>90</v>
      </c>
      <c r="L10547" s="9">
        <f>A10547&amp;"-"&amp;TEXT(E10547,"yyyymmdd")</f>
        <v/>
      </c>
    </row>
    <row r="10548">
      <c r="A10548" t="n">
        <v>50140842</v>
      </c>
      <c r="B10548" t="inlineStr">
        <is>
          <t>Queens</t>
        </is>
      </c>
      <c r="C10548" t="inlineStr">
        <is>
          <t>11372</t>
        </is>
      </c>
      <c r="D10548" t="inlineStr">
        <is>
          <t>Bangladeshi</t>
        </is>
      </c>
      <c r="E10548" s="8" t="n">
        <v>46181</v>
      </c>
      <c r="F10548" t="inlineStr">
        <is>
          <t>Establishment Closed by DOHMH. Violations were cited in the following area(s) and those requiring immediate action were addressed.</t>
        </is>
      </c>
      <c r="G10548" t="inlineStr">
        <is>
          <t>06A</t>
        </is>
      </c>
      <c r="H10548" t="inlineStr">
        <is>
          <t>Personal cleanliness is inadequate. Outer garment soiled with possible contaminant. Effective hair restraint not worn where required. Jewelry worn on hands or arms. Fingernail polish worn or fingernails not kept clean and trimmed.</t>
        </is>
      </c>
      <c r="I10548" t="inlineStr">
        <is>
          <t>Critical</t>
        </is>
      </c>
      <c r="J10548" t="n">
        <v>90</v>
      </c>
      <c r="L10548" s="9">
        <f>A10548&amp;"-"&amp;TEXT(E10548,"yyyymmdd")</f>
        <v/>
      </c>
    </row>
    <row r="10549">
      <c r="A10549" t="n">
        <v>50140842</v>
      </c>
      <c r="B10549" t="inlineStr">
        <is>
          <t>Queens</t>
        </is>
      </c>
      <c r="C10549" t="inlineStr">
        <is>
          <t>11372</t>
        </is>
      </c>
      <c r="D10549" t="inlineStr">
        <is>
          <t>Bangladeshi</t>
        </is>
      </c>
      <c r="E10549" s="8" t="n">
        <v>46181</v>
      </c>
      <c r="F10549" t="inlineStr">
        <is>
          <t>Establishment Closed by DOHMH. Violations were cited in the following area(s) and those requiring immediate action were addressed.</t>
        </is>
      </c>
      <c r="G10549" t="inlineStr">
        <is>
          <t>06C</t>
        </is>
      </c>
      <c r="H1054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549" t="inlineStr">
        <is>
          <t>Critical</t>
        </is>
      </c>
      <c r="J10549" t="n">
        <v>90</v>
      </c>
      <c r="L10549" s="9">
        <f>A10549&amp;"-"&amp;TEXT(E10549,"yyyymmdd")</f>
        <v/>
      </c>
    </row>
    <row r="10550">
      <c r="A10550" t="n">
        <v>50140842</v>
      </c>
      <c r="B10550" t="inlineStr">
        <is>
          <t>Queens</t>
        </is>
      </c>
      <c r="C10550" t="inlineStr">
        <is>
          <t>11372</t>
        </is>
      </c>
      <c r="D10550" t="inlineStr">
        <is>
          <t>Bangladeshi</t>
        </is>
      </c>
      <c r="E10550" s="8" t="n">
        <v>46181</v>
      </c>
      <c r="F10550" t="inlineStr">
        <is>
          <t>Establishment Closed by DOHMH. Violations were cited in the following area(s) and those requiring immediate action were addressed.</t>
        </is>
      </c>
      <c r="G10550" t="inlineStr">
        <is>
          <t>09B</t>
        </is>
      </c>
      <c r="H10550" t="inlineStr">
        <is>
          <t>Thawing procedure improper.</t>
        </is>
      </c>
      <c r="I10550" t="inlineStr">
        <is>
          <t>Not Critical</t>
        </is>
      </c>
      <c r="J10550" t="n">
        <v>90</v>
      </c>
      <c r="L10550" s="9">
        <f>A10550&amp;"-"&amp;TEXT(E10550,"yyyymmdd")</f>
        <v/>
      </c>
    </row>
    <row r="10551">
      <c r="A10551" t="n">
        <v>50140842</v>
      </c>
      <c r="B10551" t="inlineStr">
        <is>
          <t>Queens</t>
        </is>
      </c>
      <c r="C10551" t="inlineStr">
        <is>
          <t>11372</t>
        </is>
      </c>
      <c r="D10551" t="inlineStr">
        <is>
          <t>Bangladeshi</t>
        </is>
      </c>
      <c r="E10551" s="8" t="n">
        <v>46181</v>
      </c>
      <c r="F10551" t="inlineStr">
        <is>
          <t>Establishment Closed by DOHMH. Violations were cited in the following area(s) and those requiring immediate action were addressed.</t>
        </is>
      </c>
      <c r="G10551" t="inlineStr">
        <is>
          <t>09C</t>
        </is>
      </c>
      <c r="H10551" t="inlineStr">
        <is>
          <t>Design, construction, materials used or maintenance of food contact surface improper. Surface not easily cleanable, sanitized and maintained.</t>
        </is>
      </c>
      <c r="I10551" t="inlineStr">
        <is>
          <t>Not Critical</t>
        </is>
      </c>
      <c r="J10551" t="n">
        <v>90</v>
      </c>
      <c r="L10551" s="9">
        <f>A10551&amp;"-"&amp;TEXT(E10551,"yyyymmdd")</f>
        <v/>
      </c>
    </row>
    <row r="10552">
      <c r="A10552" t="n">
        <v>50140842</v>
      </c>
      <c r="B10552" t="inlineStr">
        <is>
          <t>Queens</t>
        </is>
      </c>
      <c r="C10552" t="inlineStr">
        <is>
          <t>11372</t>
        </is>
      </c>
      <c r="D10552" t="inlineStr">
        <is>
          <t>Bangladeshi</t>
        </is>
      </c>
      <c r="E10552" s="8" t="n">
        <v>46181</v>
      </c>
      <c r="F10552" t="inlineStr">
        <is>
          <t>Establishment Closed by DOHMH. Violations were cited in the following area(s) and those requiring immediate action were addressed.</t>
        </is>
      </c>
      <c r="G10552" t="inlineStr">
        <is>
          <t>10F</t>
        </is>
      </c>
      <c r="H10552" t="inlineStr">
        <is>
          <t>Non-food contact surface or equipment made of unacceptable material, not kept clean, or not properly sealed, raised, spaced or movable to allow accessibility for cleaning on all sides, above and underneath the unit.</t>
        </is>
      </c>
      <c r="I10552" t="inlineStr">
        <is>
          <t>Not Critical</t>
        </is>
      </c>
      <c r="J10552" t="n">
        <v>90</v>
      </c>
      <c r="L10552" s="9">
        <f>A10552&amp;"-"&amp;TEXT(E10552,"yyyymmdd")</f>
        <v/>
      </c>
    </row>
    <row r="10553">
      <c r="A10553" t="n">
        <v>50140842</v>
      </c>
      <c r="B10553" t="inlineStr">
        <is>
          <t>Queens</t>
        </is>
      </c>
      <c r="C10553" t="inlineStr">
        <is>
          <t>11372</t>
        </is>
      </c>
      <c r="D10553" t="inlineStr">
        <is>
          <t>Bangladeshi</t>
        </is>
      </c>
      <c r="E10553" s="8" t="n">
        <v>46181</v>
      </c>
      <c r="F10553" t="inlineStr">
        <is>
          <t>Establishment Closed by DOHMH. Violations were cited in the following area(s) and those requiring immediate action were addressed.</t>
        </is>
      </c>
      <c r="G10553" t="inlineStr">
        <is>
          <t>10G</t>
        </is>
      </c>
      <c r="H10553" t="inlineStr">
        <is>
          <t>Dishwashing and ware washing: Cleaning and sanitizing of tableware, including dishes, utensils, and equipment deficient.</t>
        </is>
      </c>
      <c r="I10553" t="inlineStr">
        <is>
          <t>Not Critical</t>
        </is>
      </c>
      <c r="J10553" t="n">
        <v>90</v>
      </c>
      <c r="L10553" s="9">
        <f>A10553&amp;"-"&amp;TEXT(E10553,"yyyymmdd")</f>
        <v/>
      </c>
    </row>
    <row r="10554">
      <c r="A10554" t="n">
        <v>50144859</v>
      </c>
      <c r="B10554" t="inlineStr">
        <is>
          <t>Manhattan</t>
        </is>
      </c>
      <c r="C10554" t="inlineStr">
        <is>
          <t>10011</t>
        </is>
      </c>
      <c r="D10554" t="inlineStr">
        <is>
          <t>Thai</t>
        </is>
      </c>
      <c r="E10554" s="8" t="n">
        <v>46181</v>
      </c>
      <c r="F10554" t="inlineStr">
        <is>
          <t>Violations were cited in the following area(s).</t>
        </is>
      </c>
      <c r="G10554" t="inlineStr">
        <is>
          <t>10F</t>
        </is>
      </c>
      <c r="H10554" t="inlineStr">
        <is>
          <t>Non-food contact surface or equipment made of unacceptable material, not kept clean, or not properly sealed, raised, spaced or movable to allow accessibility for cleaning on all sides, above and underneath the unit.</t>
        </is>
      </c>
      <c r="I10554" t="inlineStr">
        <is>
          <t>Not Critical</t>
        </is>
      </c>
      <c r="J10554" t="n">
        <v>2</v>
      </c>
      <c r="K10554" t="inlineStr">
        <is>
          <t>A</t>
        </is>
      </c>
      <c r="L10554" s="9">
        <f>A10554&amp;"-"&amp;TEXT(E10554,"yyyymmdd")</f>
        <v/>
      </c>
    </row>
    <row r="10555">
      <c r="A10555" t="n">
        <v>50148974</v>
      </c>
      <c r="B10555" t="inlineStr">
        <is>
          <t>Brooklyn</t>
        </is>
      </c>
      <c r="C10555" t="inlineStr">
        <is>
          <t>11218</t>
        </is>
      </c>
      <c r="D10555" t="inlineStr">
        <is>
          <t>Middle Eastern</t>
        </is>
      </c>
      <c r="E10555" s="8" t="n">
        <v>46181</v>
      </c>
      <c r="F10555" t="inlineStr">
        <is>
          <t>Violations were cited in the following area(s).</t>
        </is>
      </c>
      <c r="G10555" t="inlineStr">
        <is>
          <t>02G</t>
        </is>
      </c>
      <c r="H10555" t="inlineStr">
        <is>
          <t>Cold TCS food item held above 41 °F; smoked or processed fish held above 38 °F; intact raw eggs held above 45 °F; or reduced oxygen packaged (ROP) TCS foods held above required temperatures except during active necessary preparation.</t>
        </is>
      </c>
      <c r="I10555" t="inlineStr">
        <is>
          <t>Critical</t>
        </is>
      </c>
      <c r="J10555" t="n">
        <v>57</v>
      </c>
      <c r="L10555" s="9">
        <f>A10555&amp;"-"&amp;TEXT(E10555,"yyyymmdd")</f>
        <v/>
      </c>
    </row>
    <row r="10556">
      <c r="A10556" t="n">
        <v>50148974</v>
      </c>
      <c r="B10556" t="inlineStr">
        <is>
          <t>Brooklyn</t>
        </is>
      </c>
      <c r="C10556" t="inlineStr">
        <is>
          <t>11218</t>
        </is>
      </c>
      <c r="D10556" t="inlineStr">
        <is>
          <t>Middle Eastern</t>
        </is>
      </c>
      <c r="E10556" s="8" t="n">
        <v>46181</v>
      </c>
      <c r="F10556" t="inlineStr">
        <is>
          <t>Violations were cited in the following area(s).</t>
        </is>
      </c>
      <c r="G10556" t="inlineStr">
        <is>
          <t>04H</t>
        </is>
      </c>
      <c r="H10556" t="inlineStr">
        <is>
          <t>Raw, cooked or prepared food is adulterated, contaminated, cross-contaminated, or not discarded in accordance with HACCP plan.</t>
        </is>
      </c>
      <c r="I10556" t="inlineStr">
        <is>
          <t>Critical</t>
        </is>
      </c>
      <c r="J10556" t="n">
        <v>57</v>
      </c>
      <c r="L10556" s="9">
        <f>A10556&amp;"-"&amp;TEXT(E10556,"yyyymmdd")</f>
        <v/>
      </c>
    </row>
    <row r="10557">
      <c r="A10557" t="n">
        <v>50148974</v>
      </c>
      <c r="B10557" t="inlineStr">
        <is>
          <t>Brooklyn</t>
        </is>
      </c>
      <c r="C10557" t="inlineStr">
        <is>
          <t>11218</t>
        </is>
      </c>
      <c r="D10557" t="inlineStr">
        <is>
          <t>Middle Eastern</t>
        </is>
      </c>
      <c r="E10557" s="8" t="n">
        <v>46181</v>
      </c>
      <c r="F10557" t="inlineStr">
        <is>
          <t>Violations were cited in the following area(s).</t>
        </is>
      </c>
      <c r="G10557" t="inlineStr">
        <is>
          <t>04L</t>
        </is>
      </c>
      <c r="H10557" t="inlineStr">
        <is>
          <t>Evidence of mice or live mice in establishment's food or non-food areas.</t>
        </is>
      </c>
      <c r="I10557" t="inlineStr">
        <is>
          <t>Critical</t>
        </is>
      </c>
      <c r="J10557" t="n">
        <v>57</v>
      </c>
      <c r="L10557" s="9">
        <f>A10557&amp;"-"&amp;TEXT(E10557,"yyyymmdd")</f>
        <v/>
      </c>
    </row>
    <row r="10558">
      <c r="A10558" t="n">
        <v>50148974</v>
      </c>
      <c r="B10558" t="inlineStr">
        <is>
          <t>Brooklyn</t>
        </is>
      </c>
      <c r="C10558" t="inlineStr">
        <is>
          <t>11218</t>
        </is>
      </c>
      <c r="D10558" t="inlineStr">
        <is>
          <t>Middle Eastern</t>
        </is>
      </c>
      <c r="E10558" s="8" t="n">
        <v>46181</v>
      </c>
      <c r="F10558" t="inlineStr">
        <is>
          <t>Violations were cited in the following area(s).</t>
        </is>
      </c>
      <c r="G10558" t="inlineStr">
        <is>
          <t>04M</t>
        </is>
      </c>
      <c r="H10558" t="inlineStr">
        <is>
          <t>Live roaches in facility's food or non-food area.</t>
        </is>
      </c>
      <c r="I10558" t="inlineStr">
        <is>
          <t>Critical</t>
        </is>
      </c>
      <c r="J10558" t="n">
        <v>57</v>
      </c>
      <c r="L10558" s="9">
        <f>A10558&amp;"-"&amp;TEXT(E10558,"yyyymmdd")</f>
        <v/>
      </c>
    </row>
    <row r="10559">
      <c r="A10559" t="n">
        <v>50148974</v>
      </c>
      <c r="B10559" t="inlineStr">
        <is>
          <t>Brooklyn</t>
        </is>
      </c>
      <c r="C10559" t="inlineStr">
        <is>
          <t>11218</t>
        </is>
      </c>
      <c r="D10559" t="inlineStr">
        <is>
          <t>Middle Eastern</t>
        </is>
      </c>
      <c r="E10559" s="8" t="n">
        <v>46181</v>
      </c>
      <c r="F10559" t="inlineStr">
        <is>
          <t>Violations were cited in the following area(s).</t>
        </is>
      </c>
      <c r="G10559" t="inlineStr">
        <is>
          <t>05C</t>
        </is>
      </c>
      <c r="H10559" t="inlineStr">
        <is>
          <t>Food contact surface, refillable, reusable containers, or equipment improperly constructed, placed or maintained. Unacceptable material used. Culinary sink or other acceptable method not provided for washing food.</t>
        </is>
      </c>
      <c r="I10559" t="inlineStr">
        <is>
          <t>Critical</t>
        </is>
      </c>
      <c r="J10559" t="n">
        <v>57</v>
      </c>
      <c r="L10559" s="9">
        <f>A10559&amp;"-"&amp;TEXT(E10559,"yyyymmdd")</f>
        <v/>
      </c>
    </row>
    <row r="10560">
      <c r="A10560" t="n">
        <v>50148974</v>
      </c>
      <c r="B10560" t="inlineStr">
        <is>
          <t>Brooklyn</t>
        </is>
      </c>
      <c r="C10560" t="inlineStr">
        <is>
          <t>11218</t>
        </is>
      </c>
      <c r="D10560" t="inlineStr">
        <is>
          <t>Middle Eastern</t>
        </is>
      </c>
      <c r="E10560" s="8" t="n">
        <v>46181</v>
      </c>
      <c r="F10560" t="inlineStr">
        <is>
          <t>Violations were cited in the following area(s).</t>
        </is>
      </c>
      <c r="G10560" t="inlineStr">
        <is>
          <t>06C</t>
        </is>
      </c>
      <c r="H105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560" t="inlineStr">
        <is>
          <t>Critical</t>
        </is>
      </c>
      <c r="J10560" t="n">
        <v>57</v>
      </c>
      <c r="L10560" s="9">
        <f>A10560&amp;"-"&amp;TEXT(E10560,"yyyymmdd")</f>
        <v/>
      </c>
    </row>
    <row r="10561">
      <c r="A10561" t="n">
        <v>50148974</v>
      </c>
      <c r="B10561" t="inlineStr">
        <is>
          <t>Brooklyn</t>
        </is>
      </c>
      <c r="C10561" t="inlineStr">
        <is>
          <t>11218</t>
        </is>
      </c>
      <c r="D10561" t="inlineStr">
        <is>
          <t>Middle Eastern</t>
        </is>
      </c>
      <c r="E10561" s="8" t="n">
        <v>46181</v>
      </c>
      <c r="F10561" t="inlineStr">
        <is>
          <t>Violations were cited in the following area(s).</t>
        </is>
      </c>
      <c r="G10561" t="inlineStr">
        <is>
          <t>06E</t>
        </is>
      </c>
      <c r="H10561" t="inlineStr">
        <is>
          <t>Sanitized equipment or utensil, including in-use food dispensing utensil, improperly used or stored.</t>
        </is>
      </c>
      <c r="I10561" t="inlineStr">
        <is>
          <t>Critical</t>
        </is>
      </c>
      <c r="J10561" t="n">
        <v>57</v>
      </c>
      <c r="L10561" s="9">
        <f>A10561&amp;"-"&amp;TEXT(E10561,"yyyymmdd")</f>
        <v/>
      </c>
    </row>
    <row r="10562">
      <c r="A10562" t="n">
        <v>50148974</v>
      </c>
      <c r="B10562" t="inlineStr">
        <is>
          <t>Brooklyn</t>
        </is>
      </c>
      <c r="C10562" t="inlineStr">
        <is>
          <t>11218</t>
        </is>
      </c>
      <c r="D10562" t="inlineStr">
        <is>
          <t>Middle Eastern</t>
        </is>
      </c>
      <c r="E10562" s="8" t="n">
        <v>46181</v>
      </c>
      <c r="F10562" t="inlineStr">
        <is>
          <t>Violations were cited in the following area(s).</t>
        </is>
      </c>
      <c r="G10562" t="inlineStr">
        <is>
          <t>06F</t>
        </is>
      </c>
      <c r="H10562" t="inlineStr">
        <is>
          <t>Wiping cloths not stored clean and dry, or in a sanitizing solution, between uses.</t>
        </is>
      </c>
      <c r="I10562" t="inlineStr">
        <is>
          <t>Critical</t>
        </is>
      </c>
      <c r="J10562" t="n">
        <v>57</v>
      </c>
      <c r="L10562" s="9">
        <f>A10562&amp;"-"&amp;TEXT(E10562,"yyyymmdd")</f>
        <v/>
      </c>
    </row>
    <row r="10563">
      <c r="A10563" t="n">
        <v>50148974</v>
      </c>
      <c r="B10563" t="inlineStr">
        <is>
          <t>Brooklyn</t>
        </is>
      </c>
      <c r="C10563" t="inlineStr">
        <is>
          <t>11218</t>
        </is>
      </c>
      <c r="D10563" t="inlineStr">
        <is>
          <t>Middle Eastern</t>
        </is>
      </c>
      <c r="E10563" s="8" t="n">
        <v>46181</v>
      </c>
      <c r="F10563" t="inlineStr">
        <is>
          <t>Violations were cited in the following area(s).</t>
        </is>
      </c>
      <c r="G10563" t="inlineStr">
        <is>
          <t>08A</t>
        </is>
      </c>
      <c r="H10563" t="inlineStr">
        <is>
          <t>Establishment is not free of harborage or conditions conducive to rodents, insects or other pests.</t>
        </is>
      </c>
      <c r="I10563" t="inlineStr">
        <is>
          <t>Not Critical</t>
        </is>
      </c>
      <c r="J10563" t="n">
        <v>57</v>
      </c>
      <c r="L10563" s="9">
        <f>A10563&amp;"-"&amp;TEXT(E10563,"yyyymmdd")</f>
        <v/>
      </c>
    </row>
    <row r="10564">
      <c r="A10564" t="n">
        <v>50148974</v>
      </c>
      <c r="B10564" t="inlineStr">
        <is>
          <t>Brooklyn</t>
        </is>
      </c>
      <c r="C10564" t="inlineStr">
        <is>
          <t>11218</t>
        </is>
      </c>
      <c r="D10564" t="inlineStr">
        <is>
          <t>Middle Eastern</t>
        </is>
      </c>
      <c r="E10564" s="8" t="n">
        <v>46181</v>
      </c>
      <c r="F10564" t="inlineStr">
        <is>
          <t>Violations were cited in the following area(s).</t>
        </is>
      </c>
      <c r="G10564" t="inlineStr">
        <is>
          <t>08C</t>
        </is>
      </c>
      <c r="H10564" t="inlineStr">
        <is>
          <t>Pesticide not properly labeled or used by unlicensed individual. Pesticide, other toxic chemical improperly used/stored. Unprotected, unlocked bait station used.</t>
        </is>
      </c>
      <c r="I10564" t="inlineStr">
        <is>
          <t>Not Critical</t>
        </is>
      </c>
      <c r="J10564" t="n">
        <v>57</v>
      </c>
      <c r="L10564" s="9">
        <f>A10564&amp;"-"&amp;TEXT(E10564,"yyyymmdd")</f>
        <v/>
      </c>
    </row>
    <row r="10565">
      <c r="A10565" t="n">
        <v>50148974</v>
      </c>
      <c r="B10565" t="inlineStr">
        <is>
          <t>Brooklyn</t>
        </is>
      </c>
      <c r="C10565" t="inlineStr">
        <is>
          <t>11218</t>
        </is>
      </c>
      <c r="D10565" t="inlineStr">
        <is>
          <t>Middle Eastern</t>
        </is>
      </c>
      <c r="E10565" s="8" t="n">
        <v>46181</v>
      </c>
      <c r="F10565" t="inlineStr">
        <is>
          <t>Violations were cited in the following area(s).</t>
        </is>
      </c>
      <c r="G10565" t="inlineStr">
        <is>
          <t>10B</t>
        </is>
      </c>
      <c r="H10565" t="inlineStr">
        <is>
          <t>Anti-siphonage or back-flow prevention device not provided where required; equipment or floor not properly drained; sewage disposal system in disrepair or not functioning properly. Condensation or liquid waste improperly disposed of.</t>
        </is>
      </c>
      <c r="I10565" t="inlineStr">
        <is>
          <t>Not Critical</t>
        </is>
      </c>
      <c r="J10565" t="n">
        <v>57</v>
      </c>
      <c r="L10565" s="9">
        <f>A10565&amp;"-"&amp;TEXT(E10565,"yyyymmdd")</f>
        <v/>
      </c>
    </row>
    <row r="10566">
      <c r="A10566" t="n">
        <v>50148974</v>
      </c>
      <c r="B10566" t="inlineStr">
        <is>
          <t>Brooklyn</t>
        </is>
      </c>
      <c r="C10566" t="inlineStr">
        <is>
          <t>11218</t>
        </is>
      </c>
      <c r="D10566" t="inlineStr">
        <is>
          <t>Middle Eastern</t>
        </is>
      </c>
      <c r="E10566" s="8" t="n">
        <v>46181</v>
      </c>
      <c r="F10566" t="inlineStr">
        <is>
          <t>Violations were cited in the following area(s).</t>
        </is>
      </c>
      <c r="G10566" t="inlineStr">
        <is>
          <t>10F</t>
        </is>
      </c>
      <c r="H10566" t="inlineStr">
        <is>
          <t>Non-food contact surface or equipment made of unacceptable material, not kept clean, or not properly sealed, raised, spaced or movable to allow accessibility for cleaning on all sides, above and underneath the unit.</t>
        </is>
      </c>
      <c r="I10566" t="inlineStr">
        <is>
          <t>Not Critical</t>
        </is>
      </c>
      <c r="J10566" t="n">
        <v>57</v>
      </c>
      <c r="L10566" s="9">
        <f>A10566&amp;"-"&amp;TEXT(E10566,"yyyymmdd")</f>
        <v/>
      </c>
    </row>
    <row r="10567">
      <c r="A10567" t="n">
        <v>50151952</v>
      </c>
      <c r="B10567" t="inlineStr">
        <is>
          <t>Brooklyn</t>
        </is>
      </c>
      <c r="C10567" t="inlineStr">
        <is>
          <t>11225</t>
        </is>
      </c>
      <c r="D10567" t="inlineStr">
        <is>
          <t>Coffee/Tea</t>
        </is>
      </c>
      <c r="E10567" s="8" t="n">
        <v>46181</v>
      </c>
      <c r="F10567" t="inlineStr">
        <is>
          <t>Violations were cited in the following area(s).</t>
        </is>
      </c>
      <c r="G10567" t="inlineStr">
        <is>
          <t>03A</t>
        </is>
      </c>
      <c r="H10567"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0567" t="inlineStr">
        <is>
          <t>Critical</t>
        </is>
      </c>
      <c r="J10567" t="n">
        <v>21</v>
      </c>
      <c r="L10567" s="9">
        <f>A10567&amp;"-"&amp;TEXT(E10567,"yyyymmdd")</f>
        <v/>
      </c>
    </row>
    <row r="10568">
      <c r="A10568" t="n">
        <v>50151952</v>
      </c>
      <c r="B10568" t="inlineStr">
        <is>
          <t>Brooklyn</t>
        </is>
      </c>
      <c r="C10568" t="inlineStr">
        <is>
          <t>11225</t>
        </is>
      </c>
      <c r="D10568" t="inlineStr">
        <is>
          <t>Coffee/Tea</t>
        </is>
      </c>
      <c r="E10568" s="8" t="n">
        <v>46181</v>
      </c>
      <c r="F10568" t="inlineStr">
        <is>
          <t>Violations were cited in the following area(s).</t>
        </is>
      </c>
      <c r="G10568" t="inlineStr">
        <is>
          <t>06C</t>
        </is>
      </c>
      <c r="H1056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568" t="inlineStr">
        <is>
          <t>Critical</t>
        </is>
      </c>
      <c r="J10568" t="n">
        <v>21</v>
      </c>
      <c r="L10568" s="9">
        <f>A10568&amp;"-"&amp;TEXT(E10568,"yyyymmdd")</f>
        <v/>
      </c>
    </row>
    <row r="10569">
      <c r="A10569" t="n">
        <v>50151952</v>
      </c>
      <c r="B10569" t="inlineStr">
        <is>
          <t>Brooklyn</t>
        </is>
      </c>
      <c r="C10569" t="inlineStr">
        <is>
          <t>11225</t>
        </is>
      </c>
      <c r="D10569" t="inlineStr">
        <is>
          <t>Coffee/Tea</t>
        </is>
      </c>
      <c r="E10569" s="8" t="n">
        <v>46181</v>
      </c>
      <c r="F10569" t="inlineStr">
        <is>
          <t>Violations were cited in the following area(s).</t>
        </is>
      </c>
      <c r="G10569" t="inlineStr">
        <is>
          <t>10H</t>
        </is>
      </c>
      <c r="H10569" t="inlineStr">
        <is>
          <t>Single service article not provided. Single service article reused or not protected from contamination when transported, stored, dispensed. Drinking straws not completely enclosed in wrapper or dispensed from a sanitary device.</t>
        </is>
      </c>
      <c r="I10569" t="inlineStr">
        <is>
          <t>Not Critical</t>
        </is>
      </c>
      <c r="J10569" t="n">
        <v>21</v>
      </c>
      <c r="L10569" s="9">
        <f>A10569&amp;"-"&amp;TEXT(E10569,"yyyymmdd")</f>
        <v/>
      </c>
    </row>
    <row r="10570">
      <c r="A10570" t="n">
        <v>50154929</v>
      </c>
      <c r="B10570" t="inlineStr">
        <is>
          <t>Queens</t>
        </is>
      </c>
      <c r="C10570" t="inlineStr">
        <is>
          <t>11354</t>
        </is>
      </c>
      <c r="D10570" t="inlineStr">
        <is>
          <t>Japanese</t>
        </is>
      </c>
      <c r="E10570" s="8" t="n">
        <v>46181</v>
      </c>
      <c r="F10570" t="inlineStr">
        <is>
          <t>Violations were cited in the following area(s).</t>
        </is>
      </c>
      <c r="G10570" t="inlineStr">
        <is>
          <t>02B</t>
        </is>
      </c>
      <c r="H10570" t="inlineStr">
        <is>
          <t>Hot TCS food item not held at or above 140 °F.</t>
        </is>
      </c>
      <c r="I10570" t="inlineStr">
        <is>
          <t>Critical</t>
        </is>
      </c>
      <c r="J10570" t="n">
        <v>26</v>
      </c>
      <c r="L10570" s="9">
        <f>A10570&amp;"-"&amp;TEXT(E10570,"yyyymmdd")</f>
        <v/>
      </c>
    </row>
    <row r="10571">
      <c r="A10571" t="n">
        <v>50154929</v>
      </c>
      <c r="B10571" t="inlineStr">
        <is>
          <t>Queens</t>
        </is>
      </c>
      <c r="C10571" t="inlineStr">
        <is>
          <t>11354</t>
        </is>
      </c>
      <c r="D10571" t="inlineStr">
        <is>
          <t>Japanese</t>
        </is>
      </c>
      <c r="E10571" s="8" t="n">
        <v>46181</v>
      </c>
      <c r="F10571" t="inlineStr">
        <is>
          <t>Violations were cited in the following area(s).</t>
        </is>
      </c>
      <c r="G10571" t="inlineStr">
        <is>
          <t>02G</t>
        </is>
      </c>
      <c r="H10571" t="inlineStr">
        <is>
          <t>Cold TCS food item held above 41 °F; smoked or processed fish held above 38 °F; intact raw eggs held above 45 °F; or reduced oxygen packaged (ROP) TCS foods held above required temperatures except during active necessary preparation.</t>
        </is>
      </c>
      <c r="I10571" t="inlineStr">
        <is>
          <t>Critical</t>
        </is>
      </c>
      <c r="J10571" t="n">
        <v>26</v>
      </c>
      <c r="L10571" s="9">
        <f>A10571&amp;"-"&amp;TEXT(E10571,"yyyymmdd")</f>
        <v/>
      </c>
    </row>
    <row r="10572">
      <c r="A10572" t="n">
        <v>50154929</v>
      </c>
      <c r="B10572" t="inlineStr">
        <is>
          <t>Queens</t>
        </is>
      </c>
      <c r="C10572" t="inlineStr">
        <is>
          <t>11354</t>
        </is>
      </c>
      <c r="D10572" t="inlineStr">
        <is>
          <t>Japanese</t>
        </is>
      </c>
      <c r="E10572" s="8" t="n">
        <v>46181</v>
      </c>
      <c r="F10572" t="inlineStr">
        <is>
          <t>Violations were cited in the following area(s).</t>
        </is>
      </c>
      <c r="G10572" t="inlineStr">
        <is>
          <t>06D</t>
        </is>
      </c>
      <c r="H10572" t="inlineStr">
        <is>
          <t>Food contact surface not properly washed, rinsed and sanitized after each use and following any activity when contamination may have occurred.</t>
        </is>
      </c>
      <c r="I10572" t="inlineStr">
        <is>
          <t>Critical</t>
        </is>
      </c>
      <c r="J10572" t="n">
        <v>26</v>
      </c>
      <c r="L10572" s="9">
        <f>A10572&amp;"-"&amp;TEXT(E10572,"yyyymmdd")</f>
        <v/>
      </c>
    </row>
    <row r="10573">
      <c r="A10573" t="n">
        <v>50154929</v>
      </c>
      <c r="B10573" t="inlineStr">
        <is>
          <t>Queens</t>
        </is>
      </c>
      <c r="C10573" t="inlineStr">
        <is>
          <t>11354</t>
        </is>
      </c>
      <c r="D10573" t="inlineStr">
        <is>
          <t>Japanese</t>
        </is>
      </c>
      <c r="E10573" s="8" t="n">
        <v>46181</v>
      </c>
      <c r="F10573" t="inlineStr">
        <is>
          <t>Violations were cited in the following area(s).</t>
        </is>
      </c>
      <c r="G10573" t="inlineStr">
        <is>
          <t>08B</t>
        </is>
      </c>
      <c r="H10573"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0573" t="inlineStr">
        <is>
          <t>Not Critical</t>
        </is>
      </c>
      <c r="J10573" t="n">
        <v>26</v>
      </c>
      <c r="L10573" s="9">
        <f>A10573&amp;"-"&amp;TEXT(E10573,"yyyymmdd")</f>
        <v/>
      </c>
    </row>
    <row r="10574">
      <c r="A10574" t="n">
        <v>50154929</v>
      </c>
      <c r="B10574" t="inlineStr">
        <is>
          <t>Queens</t>
        </is>
      </c>
      <c r="C10574" t="inlineStr">
        <is>
          <t>11354</t>
        </is>
      </c>
      <c r="D10574" t="inlineStr">
        <is>
          <t>Japanese</t>
        </is>
      </c>
      <c r="E10574" s="8" t="n">
        <v>46181</v>
      </c>
      <c r="F10574" t="inlineStr">
        <is>
          <t>Violations were cited in the following area(s).</t>
        </is>
      </c>
      <c r="G10574" t="inlineStr">
        <is>
          <t>10F</t>
        </is>
      </c>
      <c r="H10574" t="inlineStr">
        <is>
          <t>Non-food contact surface or equipment made of unacceptable material, not kept clean, or not properly sealed, raised, spaced or movable to allow accessibility for cleaning on all sides, above and underneath the unit.</t>
        </is>
      </c>
      <c r="I10574" t="inlineStr">
        <is>
          <t>Not Critical</t>
        </is>
      </c>
      <c r="J10574" t="n">
        <v>26</v>
      </c>
      <c r="L10574" s="9">
        <f>A10574&amp;"-"&amp;TEXT(E10574,"yyyymmdd")</f>
        <v/>
      </c>
    </row>
    <row r="10575">
      <c r="A10575" t="n">
        <v>50155371</v>
      </c>
      <c r="B10575" t="inlineStr">
        <is>
          <t>Manhattan</t>
        </is>
      </c>
      <c r="C10575" t="inlineStr">
        <is>
          <t>10002</t>
        </is>
      </c>
      <c r="D10575" t="inlineStr">
        <is>
          <t>Korean</t>
        </is>
      </c>
      <c r="E10575" s="8" t="n">
        <v>46181</v>
      </c>
      <c r="F10575" t="inlineStr">
        <is>
          <t>Violations were cited in the following area(s).</t>
        </is>
      </c>
      <c r="G10575" t="inlineStr">
        <is>
          <t>02G</t>
        </is>
      </c>
      <c r="H10575" t="inlineStr">
        <is>
          <t>Cold TCS food item held above 41 °F; smoked or processed fish held above 38 °F; intact raw eggs held above 45 °F; or reduced oxygen packaged (ROP) TCS foods held above required temperatures except during active necessary preparation.</t>
        </is>
      </c>
      <c r="I10575" t="inlineStr">
        <is>
          <t>Critical</t>
        </is>
      </c>
      <c r="J10575" t="n">
        <v>12</v>
      </c>
      <c r="K10575" t="inlineStr">
        <is>
          <t>A</t>
        </is>
      </c>
      <c r="L10575" s="9">
        <f>A10575&amp;"-"&amp;TEXT(E10575,"yyyymmdd")</f>
        <v/>
      </c>
    </row>
    <row r="10576">
      <c r="A10576" t="n">
        <v>50155371</v>
      </c>
      <c r="B10576" t="inlineStr">
        <is>
          <t>Manhattan</t>
        </is>
      </c>
      <c r="C10576" t="inlineStr">
        <is>
          <t>10002</t>
        </is>
      </c>
      <c r="D10576" t="inlineStr">
        <is>
          <t>Korean</t>
        </is>
      </c>
      <c r="E10576" s="8" t="n">
        <v>46181</v>
      </c>
      <c r="F10576" t="inlineStr">
        <is>
          <t>Violations were cited in the following area(s).</t>
        </is>
      </c>
      <c r="G10576" t="inlineStr">
        <is>
          <t>10F</t>
        </is>
      </c>
      <c r="H10576" t="inlineStr">
        <is>
          <t>Non-food contact surface or equipment made of unacceptable material, not kept clean, or not properly sealed, raised, spaced or movable to allow accessibility for cleaning on all sides, above and underneath the unit.</t>
        </is>
      </c>
      <c r="I10576" t="inlineStr">
        <is>
          <t>Not Critical</t>
        </is>
      </c>
      <c r="J10576" t="n">
        <v>12</v>
      </c>
      <c r="K10576" t="inlineStr">
        <is>
          <t>A</t>
        </is>
      </c>
      <c r="L10576" s="9">
        <f>A10576&amp;"-"&amp;TEXT(E10576,"yyyymmdd")</f>
        <v/>
      </c>
    </row>
    <row r="10577">
      <c r="A10577" t="n">
        <v>50165222</v>
      </c>
      <c r="B10577" t="inlineStr">
        <is>
          <t>Brooklyn</t>
        </is>
      </c>
      <c r="C10577" t="inlineStr">
        <is>
          <t>11218</t>
        </is>
      </c>
      <c r="D10577" t="inlineStr">
        <is>
          <t>Chinese</t>
        </is>
      </c>
      <c r="E10577" s="8" t="n">
        <v>46181</v>
      </c>
      <c r="F10577" t="inlineStr">
        <is>
          <t>Violations were cited in the following area(s).</t>
        </is>
      </c>
      <c r="G10577" t="inlineStr">
        <is>
          <t>02G</t>
        </is>
      </c>
      <c r="H10577" t="inlineStr">
        <is>
          <t>Cold TCS food item held above 41 °F; smoked or processed fish held above 38 °F; intact raw eggs held above 45 °F; or reduced oxygen packaged (ROP) TCS foods held above required temperatures except during active necessary preparation.</t>
        </is>
      </c>
      <c r="I10577" t="inlineStr">
        <is>
          <t>Critical</t>
        </is>
      </c>
      <c r="J10577" t="n">
        <v>12</v>
      </c>
      <c r="K10577" t="inlineStr">
        <is>
          <t>A</t>
        </is>
      </c>
      <c r="L10577" s="9">
        <f>A10577&amp;"-"&amp;TEXT(E10577,"yyyymmdd")</f>
        <v/>
      </c>
    </row>
    <row r="10578">
      <c r="A10578" t="n">
        <v>50165222</v>
      </c>
      <c r="B10578" t="inlineStr">
        <is>
          <t>Brooklyn</t>
        </is>
      </c>
      <c r="C10578" t="inlineStr">
        <is>
          <t>11218</t>
        </is>
      </c>
      <c r="D10578" t="inlineStr">
        <is>
          <t>Chinese</t>
        </is>
      </c>
      <c r="E10578" s="8" t="n">
        <v>46181</v>
      </c>
      <c r="F10578" t="inlineStr">
        <is>
          <t>Violations were cited in the following area(s).</t>
        </is>
      </c>
      <c r="G10578" t="inlineStr">
        <is>
          <t>06C</t>
        </is>
      </c>
      <c r="H1057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578" t="inlineStr">
        <is>
          <t>Critical</t>
        </is>
      </c>
      <c r="J10578" t="n">
        <v>12</v>
      </c>
      <c r="K10578" t="inlineStr">
        <is>
          <t>A</t>
        </is>
      </c>
      <c r="L10578" s="9">
        <f>A10578&amp;"-"&amp;TEXT(E10578,"yyyymmdd")</f>
        <v/>
      </c>
    </row>
    <row r="10579">
      <c r="A10579" t="n">
        <v>50170141</v>
      </c>
      <c r="B10579" t="inlineStr">
        <is>
          <t>Queens</t>
        </is>
      </c>
      <c r="C10579" t="inlineStr">
        <is>
          <t>11356</t>
        </is>
      </c>
      <c r="D10579" t="inlineStr">
        <is>
          <t>Latin American</t>
        </is>
      </c>
      <c r="E10579" s="8" t="n">
        <v>46181</v>
      </c>
      <c r="F10579" t="inlineStr">
        <is>
          <t>Violations were cited in the following area(s).</t>
        </is>
      </c>
      <c r="G10579" t="inlineStr">
        <is>
          <t>02B</t>
        </is>
      </c>
      <c r="H10579" t="inlineStr">
        <is>
          <t>Hot TCS food item not held at or above 140 °F.</t>
        </is>
      </c>
      <c r="I10579" t="inlineStr">
        <is>
          <t>Critical</t>
        </is>
      </c>
      <c r="J10579" t="n">
        <v>12</v>
      </c>
      <c r="K10579" t="inlineStr">
        <is>
          <t>A</t>
        </is>
      </c>
      <c r="L10579" s="9">
        <f>A10579&amp;"-"&amp;TEXT(E10579,"yyyymmdd")</f>
        <v/>
      </c>
    </row>
    <row r="10580">
      <c r="A10580" t="n">
        <v>50170141</v>
      </c>
      <c r="B10580" t="inlineStr">
        <is>
          <t>Queens</t>
        </is>
      </c>
      <c r="C10580" t="inlineStr">
        <is>
          <t>11356</t>
        </is>
      </c>
      <c r="D10580" t="inlineStr">
        <is>
          <t>Latin American</t>
        </is>
      </c>
      <c r="E10580" s="8" t="n">
        <v>46181</v>
      </c>
      <c r="F10580" t="inlineStr">
        <is>
          <t>Violations were cited in the following area(s).</t>
        </is>
      </c>
      <c r="G10580" t="inlineStr">
        <is>
          <t>10F</t>
        </is>
      </c>
      <c r="H10580" t="inlineStr">
        <is>
          <t>Non-food contact surface or equipment made of unacceptable material, not kept clean, or not properly sealed, raised, spaced or movable to allow accessibility for cleaning on all sides, above and underneath the unit.</t>
        </is>
      </c>
      <c r="I10580" t="inlineStr">
        <is>
          <t>Not Critical</t>
        </is>
      </c>
      <c r="J10580" t="n">
        <v>12</v>
      </c>
      <c r="K10580" t="inlineStr">
        <is>
          <t>A</t>
        </is>
      </c>
      <c r="L10580" s="9">
        <f>A10580&amp;"-"&amp;TEXT(E10580,"yyyymmdd")</f>
        <v/>
      </c>
    </row>
    <row r="10581">
      <c r="A10581" t="n">
        <v>50170801</v>
      </c>
      <c r="B10581" t="inlineStr">
        <is>
          <t>Brooklyn</t>
        </is>
      </c>
      <c r="C10581" t="inlineStr">
        <is>
          <t>11229</t>
        </is>
      </c>
      <c r="D10581" t="inlineStr">
        <is>
          <t>Coffee/Tea</t>
        </is>
      </c>
      <c r="E10581" s="8" t="n">
        <v>46181</v>
      </c>
      <c r="F10581" t="inlineStr">
        <is>
          <t>Violations were cited in the following area(s).</t>
        </is>
      </c>
      <c r="G10581" t="inlineStr">
        <is>
          <t>02B</t>
        </is>
      </c>
      <c r="H10581" t="inlineStr">
        <is>
          <t>Hot TCS food item not held at or above 140 °F.</t>
        </is>
      </c>
      <c r="I10581" t="inlineStr">
        <is>
          <t>Critical</t>
        </is>
      </c>
      <c r="J10581" t="n">
        <v>13</v>
      </c>
      <c r="K10581" t="inlineStr">
        <is>
          <t>A</t>
        </is>
      </c>
      <c r="L10581" s="9">
        <f>A10581&amp;"-"&amp;TEXT(E10581,"yyyymmdd")</f>
        <v/>
      </c>
    </row>
    <row r="10582">
      <c r="A10582" t="n">
        <v>50170801</v>
      </c>
      <c r="B10582" t="inlineStr">
        <is>
          <t>Brooklyn</t>
        </is>
      </c>
      <c r="C10582" t="inlineStr">
        <is>
          <t>11229</t>
        </is>
      </c>
      <c r="D10582" t="inlineStr">
        <is>
          <t>Coffee/Tea</t>
        </is>
      </c>
      <c r="E10582" s="8" t="n">
        <v>46181</v>
      </c>
      <c r="F10582" t="inlineStr">
        <is>
          <t>Violations were cited in the following area(s).</t>
        </is>
      </c>
      <c r="G10582" t="inlineStr">
        <is>
          <t>06D</t>
        </is>
      </c>
      <c r="H10582" t="inlineStr">
        <is>
          <t>Food contact surface not properly washed, rinsed and sanitized after each use and following any activity when contamination may have occurred.</t>
        </is>
      </c>
      <c r="I10582" t="inlineStr">
        <is>
          <t>Critical</t>
        </is>
      </c>
      <c r="J10582" t="n">
        <v>13</v>
      </c>
      <c r="K10582" t="inlineStr">
        <is>
          <t>A</t>
        </is>
      </c>
      <c r="L10582" s="9">
        <f>A10582&amp;"-"&amp;TEXT(E10582,"yyyymmdd")</f>
        <v/>
      </c>
    </row>
    <row r="10583">
      <c r="A10583" t="n">
        <v>50171031</v>
      </c>
      <c r="B10583" t="inlineStr">
        <is>
          <t>Staten Island</t>
        </is>
      </c>
      <c r="C10583" t="inlineStr">
        <is>
          <t>10302</t>
        </is>
      </c>
      <c r="D10583" t="inlineStr">
        <is>
          <t>American</t>
        </is>
      </c>
      <c r="E10583" s="8" t="n">
        <v>46181</v>
      </c>
      <c r="F10583" t="inlineStr">
        <is>
          <t>Violations were cited in the following area(s).</t>
        </is>
      </c>
      <c r="G10583" t="inlineStr">
        <is>
          <t>06A</t>
        </is>
      </c>
      <c r="H10583" t="inlineStr">
        <is>
          <t>Personal cleanliness is inadequate. Outer garment soiled with possible contaminant. Effective hair restraint not worn where required. Jewelry worn on hands or arms. Fingernail polish worn or fingernails not kept clean and trimmed.</t>
        </is>
      </c>
      <c r="I10583" t="inlineStr">
        <is>
          <t>Critical</t>
        </is>
      </c>
      <c r="J10583" t="n">
        <v>12</v>
      </c>
      <c r="K10583" t="inlineStr">
        <is>
          <t>A</t>
        </is>
      </c>
      <c r="L10583" s="9">
        <f>A10583&amp;"-"&amp;TEXT(E10583,"yyyymmdd")</f>
        <v/>
      </c>
    </row>
    <row r="10584">
      <c r="A10584" t="n">
        <v>50171031</v>
      </c>
      <c r="B10584" t="inlineStr">
        <is>
          <t>Staten Island</t>
        </is>
      </c>
      <c r="C10584" t="inlineStr">
        <is>
          <t>10302</t>
        </is>
      </c>
      <c r="D10584" t="inlineStr">
        <is>
          <t>American</t>
        </is>
      </c>
      <c r="E10584" s="8" t="n">
        <v>46181</v>
      </c>
      <c r="F10584" t="inlineStr">
        <is>
          <t>Violations were cited in the following area(s).</t>
        </is>
      </c>
      <c r="G10584" t="inlineStr">
        <is>
          <t>06D</t>
        </is>
      </c>
      <c r="H10584" t="inlineStr">
        <is>
          <t>Food contact surface not properly washed, rinsed and sanitized after each use and following any activity when contamination may have occurred.</t>
        </is>
      </c>
      <c r="I10584" t="inlineStr">
        <is>
          <t>Critical</t>
        </is>
      </c>
      <c r="J10584" t="n">
        <v>12</v>
      </c>
      <c r="K10584" t="inlineStr">
        <is>
          <t>A</t>
        </is>
      </c>
      <c r="L10584" s="9">
        <f>A10584&amp;"-"&amp;TEXT(E10584,"yyyymmdd")</f>
        <v/>
      </c>
    </row>
    <row r="10585">
      <c r="A10585" t="n">
        <v>50171031</v>
      </c>
      <c r="B10585" t="inlineStr">
        <is>
          <t>Staten Island</t>
        </is>
      </c>
      <c r="C10585" t="inlineStr">
        <is>
          <t>10302</t>
        </is>
      </c>
      <c r="D10585" t="inlineStr">
        <is>
          <t>American</t>
        </is>
      </c>
      <c r="E10585" s="8" t="n">
        <v>46181</v>
      </c>
      <c r="F10585" t="inlineStr">
        <is>
          <t>Violations were cited in the following area(s).</t>
        </is>
      </c>
      <c r="G10585" t="inlineStr">
        <is>
          <t>08C</t>
        </is>
      </c>
      <c r="H10585" t="inlineStr">
        <is>
          <t>Pesticide not properly labeled or used by unlicensed individual. Pesticide, other toxic chemical improperly used/stored. Unprotected, unlocked bait station used.</t>
        </is>
      </c>
      <c r="I10585" t="inlineStr">
        <is>
          <t>Not Critical</t>
        </is>
      </c>
      <c r="J10585" t="n">
        <v>12</v>
      </c>
      <c r="K10585" t="inlineStr">
        <is>
          <t>A</t>
        </is>
      </c>
      <c r="L10585" s="9">
        <f>A10585&amp;"-"&amp;TEXT(E10585,"yyyymmdd")</f>
        <v/>
      </c>
    </row>
    <row r="10586">
      <c r="A10586" t="n">
        <v>50171495</v>
      </c>
      <c r="B10586" t="inlineStr">
        <is>
          <t>Manhattan</t>
        </is>
      </c>
      <c r="C10586" t="inlineStr">
        <is>
          <t>10012</t>
        </is>
      </c>
      <c r="D10586" t="inlineStr">
        <is>
          <t>Coffee/Tea</t>
        </is>
      </c>
      <c r="E10586" s="8" t="n">
        <v>46181</v>
      </c>
      <c r="F10586" t="inlineStr">
        <is>
          <t>Violations were cited in the following area(s).</t>
        </is>
      </c>
      <c r="G10586" t="inlineStr">
        <is>
          <t>06C</t>
        </is>
      </c>
      <c r="H1058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586" t="inlineStr">
        <is>
          <t>Critical</t>
        </is>
      </c>
      <c r="J10586" t="n">
        <v>13</v>
      </c>
      <c r="K10586" t="inlineStr">
        <is>
          <t>A</t>
        </is>
      </c>
      <c r="L10586" s="9">
        <f>A10586&amp;"-"&amp;TEXT(E10586,"yyyymmdd")</f>
        <v/>
      </c>
    </row>
    <row r="10587">
      <c r="A10587" t="n">
        <v>50171495</v>
      </c>
      <c r="B10587" t="inlineStr">
        <is>
          <t>Manhattan</t>
        </is>
      </c>
      <c r="C10587" t="inlineStr">
        <is>
          <t>10012</t>
        </is>
      </c>
      <c r="D10587" t="inlineStr">
        <is>
          <t>Coffee/Tea</t>
        </is>
      </c>
      <c r="E10587" s="8" t="n">
        <v>46181</v>
      </c>
      <c r="F10587" t="inlineStr">
        <is>
          <t>Violations were cited in the following area(s).</t>
        </is>
      </c>
      <c r="G10587" t="inlineStr">
        <is>
          <t>06D</t>
        </is>
      </c>
      <c r="H10587" t="inlineStr">
        <is>
          <t>Food contact surface not properly washed, rinsed and sanitized after each use and following any activity when contamination may have occurred.</t>
        </is>
      </c>
      <c r="I10587" t="inlineStr">
        <is>
          <t>Critical</t>
        </is>
      </c>
      <c r="J10587" t="n">
        <v>13</v>
      </c>
      <c r="K10587" t="inlineStr">
        <is>
          <t>A</t>
        </is>
      </c>
      <c r="L10587" s="9">
        <f>A10587&amp;"-"&amp;TEXT(E10587,"yyyymmdd")</f>
        <v/>
      </c>
    </row>
    <row r="10588">
      <c r="A10588" t="n">
        <v>50171495</v>
      </c>
      <c r="B10588" t="inlineStr">
        <is>
          <t>Manhattan</t>
        </is>
      </c>
      <c r="C10588" t="inlineStr">
        <is>
          <t>10012</t>
        </is>
      </c>
      <c r="D10588" t="inlineStr">
        <is>
          <t>Coffee/Tea</t>
        </is>
      </c>
      <c r="E10588" s="8" t="n">
        <v>46181</v>
      </c>
      <c r="F10588" t="inlineStr">
        <is>
          <t>Violations were cited in the following area(s).</t>
        </is>
      </c>
      <c r="G10588" t="inlineStr">
        <is>
          <t>10F</t>
        </is>
      </c>
      <c r="H10588" t="inlineStr">
        <is>
          <t>Non-food contact surface or equipment made of unacceptable material, not kept clean, or not properly sealed, raised, spaced or movable to allow accessibility for cleaning on all sides, above and underneath the unit.</t>
        </is>
      </c>
      <c r="I10588" t="inlineStr">
        <is>
          <t>Not Critical</t>
        </is>
      </c>
      <c r="J10588" t="n">
        <v>13</v>
      </c>
      <c r="K10588" t="inlineStr">
        <is>
          <t>A</t>
        </is>
      </c>
      <c r="L10588" s="9">
        <f>A10588&amp;"-"&amp;TEXT(E10588,"yyyymmdd")</f>
        <v/>
      </c>
    </row>
    <row r="10589">
      <c r="A10589" t="n">
        <v>50174861</v>
      </c>
      <c r="B10589" t="inlineStr">
        <is>
          <t>Queens</t>
        </is>
      </c>
      <c r="C10589" t="inlineStr">
        <is>
          <t>11369</t>
        </is>
      </c>
      <c r="D10589" t="inlineStr">
        <is>
          <t>Mexican</t>
        </is>
      </c>
      <c r="E10589" s="8" t="n">
        <v>46181</v>
      </c>
      <c r="F10589" t="inlineStr">
        <is>
          <t>Violations were cited in the following area(s).</t>
        </is>
      </c>
      <c r="G10589" t="inlineStr">
        <is>
          <t>04L</t>
        </is>
      </c>
      <c r="H10589" t="inlineStr">
        <is>
          <t>Evidence of mice or live mice in establishment's food or non-food areas.</t>
        </is>
      </c>
      <c r="I10589" t="inlineStr">
        <is>
          <t>Critical</t>
        </is>
      </c>
      <c r="J10589" t="n">
        <v>21</v>
      </c>
      <c r="L10589" s="9">
        <f>A10589&amp;"-"&amp;TEXT(E10589,"yyyymmdd")</f>
        <v/>
      </c>
    </row>
    <row r="10590">
      <c r="A10590" t="n">
        <v>50174861</v>
      </c>
      <c r="B10590" t="inlineStr">
        <is>
          <t>Queens</t>
        </is>
      </c>
      <c r="C10590" t="inlineStr">
        <is>
          <t>11369</t>
        </is>
      </c>
      <c r="D10590" t="inlineStr">
        <is>
          <t>Mexican</t>
        </is>
      </c>
      <c r="E10590" s="8" t="n">
        <v>46181</v>
      </c>
      <c r="F10590" t="inlineStr">
        <is>
          <t>Violations were cited in the following area(s).</t>
        </is>
      </c>
      <c r="G10590" t="inlineStr">
        <is>
          <t>04N</t>
        </is>
      </c>
      <c r="H10590" t="inlineStr">
        <is>
          <t>Filth flies or food/refuse/sewage associated with (FRSA) flies or other nuisance pests in establishment’s food and/or non-food areas. FRSA flies include house flies, blow flies, bottle flies, flesh flies, drain flies, Phorid flies and fruit flies.</t>
        </is>
      </c>
      <c r="I10590" t="inlineStr">
        <is>
          <t>Critical</t>
        </is>
      </c>
      <c r="J10590" t="n">
        <v>21</v>
      </c>
      <c r="L10590" s="9">
        <f>A10590&amp;"-"&amp;TEXT(E10590,"yyyymmdd")</f>
        <v/>
      </c>
    </row>
    <row r="10591">
      <c r="A10591" t="n">
        <v>50174861</v>
      </c>
      <c r="B10591" t="inlineStr">
        <is>
          <t>Queens</t>
        </is>
      </c>
      <c r="C10591" t="inlineStr">
        <is>
          <t>11369</t>
        </is>
      </c>
      <c r="D10591" t="inlineStr">
        <is>
          <t>Mexican</t>
        </is>
      </c>
      <c r="E10591" s="8" t="n">
        <v>46181</v>
      </c>
      <c r="F10591" t="inlineStr">
        <is>
          <t>Violations were cited in the following area(s).</t>
        </is>
      </c>
      <c r="G10591" t="inlineStr">
        <is>
          <t>08A</t>
        </is>
      </c>
      <c r="H10591" t="inlineStr">
        <is>
          <t>Establishment is not free of harborage or conditions conducive to rodents, insects or other pests.</t>
        </is>
      </c>
      <c r="I10591" t="inlineStr">
        <is>
          <t>Not Critical</t>
        </is>
      </c>
      <c r="J10591" t="n">
        <v>21</v>
      </c>
      <c r="L10591" s="9">
        <f>A10591&amp;"-"&amp;TEXT(E10591,"yyyymmdd")</f>
        <v/>
      </c>
    </row>
    <row r="10592">
      <c r="A10592" t="n">
        <v>50174861</v>
      </c>
      <c r="B10592" t="inlineStr">
        <is>
          <t>Queens</t>
        </is>
      </c>
      <c r="C10592" t="inlineStr">
        <is>
          <t>11369</t>
        </is>
      </c>
      <c r="D10592" t="inlineStr">
        <is>
          <t>Mexican</t>
        </is>
      </c>
      <c r="E10592" s="8" t="n">
        <v>46181</v>
      </c>
      <c r="F10592" t="inlineStr">
        <is>
          <t>Violations were cited in the following area(s).</t>
        </is>
      </c>
      <c r="G10592" t="inlineStr">
        <is>
          <t>10E</t>
        </is>
      </c>
      <c r="H10592" t="inlineStr">
        <is>
          <t>Accurate thermometer not provided or properly located in refrigerated, cold storage or hot holding equipment</t>
        </is>
      </c>
      <c r="I10592" t="inlineStr">
        <is>
          <t>Not Critical</t>
        </is>
      </c>
      <c r="J10592" t="n">
        <v>21</v>
      </c>
      <c r="L10592" s="9">
        <f>A10592&amp;"-"&amp;TEXT(E10592,"yyyymmdd")</f>
        <v/>
      </c>
    </row>
    <row r="10593">
      <c r="A10593" t="n">
        <v>50174861</v>
      </c>
      <c r="B10593" t="inlineStr">
        <is>
          <t>Queens</t>
        </is>
      </c>
      <c r="C10593" t="inlineStr">
        <is>
          <t>11369</t>
        </is>
      </c>
      <c r="D10593" t="inlineStr">
        <is>
          <t>Mexican</t>
        </is>
      </c>
      <c r="E10593" s="8" t="n">
        <v>46181</v>
      </c>
      <c r="F10593" t="inlineStr">
        <is>
          <t>Violations were cited in the following area(s).</t>
        </is>
      </c>
      <c r="G10593" t="inlineStr">
        <is>
          <t>10F</t>
        </is>
      </c>
      <c r="H10593" t="inlineStr">
        <is>
          <t>Non-food contact surface or equipment made of unacceptable material, not kept clean, or not properly sealed, raised, spaced or movable to allow accessibility for cleaning on all sides, above and underneath the unit.</t>
        </is>
      </c>
      <c r="I10593" t="inlineStr">
        <is>
          <t>Not Critical</t>
        </is>
      </c>
      <c r="J10593" t="n">
        <v>21</v>
      </c>
      <c r="L10593" s="9">
        <f>A10593&amp;"-"&amp;TEXT(E10593,"yyyymmdd")</f>
        <v/>
      </c>
    </row>
    <row r="10594">
      <c r="A10594" t="n">
        <v>50174861</v>
      </c>
      <c r="B10594" t="inlineStr">
        <is>
          <t>Queens</t>
        </is>
      </c>
      <c r="C10594" t="inlineStr">
        <is>
          <t>11369</t>
        </is>
      </c>
      <c r="D10594" t="inlineStr">
        <is>
          <t>Mexican</t>
        </is>
      </c>
      <c r="E10594" s="8" t="n">
        <v>46181</v>
      </c>
      <c r="F10594" t="inlineStr">
        <is>
          <t>Violations were cited in the following area(s).</t>
        </is>
      </c>
      <c r="G10594" t="inlineStr">
        <is>
          <t>10G</t>
        </is>
      </c>
      <c r="H10594" t="inlineStr">
        <is>
          <t>Dishwashing and ware washing: Cleaning and sanitizing of tableware, including dishes, utensils, and equipment deficient.</t>
        </is>
      </c>
      <c r="I10594" t="inlineStr">
        <is>
          <t>Not Critical</t>
        </is>
      </c>
      <c r="J10594" t="n">
        <v>21</v>
      </c>
      <c r="L10594" s="9">
        <f>A10594&amp;"-"&amp;TEXT(E10594,"yyyymmdd")</f>
        <v/>
      </c>
    </row>
    <row r="10595">
      <c r="A10595" t="n">
        <v>40386612</v>
      </c>
      <c r="B10595" t="inlineStr">
        <is>
          <t>Queens</t>
        </is>
      </c>
      <c r="C10595" t="inlineStr">
        <is>
          <t>11361</t>
        </is>
      </c>
      <c r="D10595" t="inlineStr">
        <is>
          <t>Hamburgers</t>
        </is>
      </c>
      <c r="E10595" s="8" t="n">
        <v>46182</v>
      </c>
      <c r="F10595" t="inlineStr">
        <is>
          <t>Violations were cited in the following area(s).</t>
        </is>
      </c>
      <c r="G10595" t="inlineStr">
        <is>
          <t>06C</t>
        </is>
      </c>
      <c r="H1059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595" t="inlineStr">
        <is>
          <t>Critical</t>
        </is>
      </c>
      <c r="J10595" t="n">
        <v>9</v>
      </c>
      <c r="K10595" t="inlineStr">
        <is>
          <t>A</t>
        </is>
      </c>
      <c r="L10595" s="9">
        <f>A10595&amp;"-"&amp;TEXT(E10595,"yyyymmdd")</f>
        <v/>
      </c>
    </row>
    <row r="10596">
      <c r="A10596" t="n">
        <v>40386612</v>
      </c>
      <c r="B10596" t="inlineStr">
        <is>
          <t>Queens</t>
        </is>
      </c>
      <c r="C10596" t="inlineStr">
        <is>
          <t>11361</t>
        </is>
      </c>
      <c r="D10596" t="inlineStr">
        <is>
          <t>Hamburgers</t>
        </is>
      </c>
      <c r="E10596" s="8" t="n">
        <v>46182</v>
      </c>
      <c r="F10596" t="inlineStr">
        <is>
          <t>Violations were cited in the following area(s).</t>
        </is>
      </c>
      <c r="G10596" t="inlineStr">
        <is>
          <t>10F</t>
        </is>
      </c>
      <c r="H10596" t="inlineStr">
        <is>
          <t>Non-food contact surface or equipment made of unacceptable material, not kept clean, or not properly sealed, raised, spaced or movable to allow accessibility for cleaning on all sides, above and underneath the unit.</t>
        </is>
      </c>
      <c r="I10596" t="inlineStr">
        <is>
          <t>Not Critical</t>
        </is>
      </c>
      <c r="J10596" t="n">
        <v>9</v>
      </c>
      <c r="K10596" t="inlineStr">
        <is>
          <t>A</t>
        </is>
      </c>
      <c r="L10596" s="9">
        <f>A10596&amp;"-"&amp;TEXT(E10596,"yyyymmdd")</f>
        <v/>
      </c>
    </row>
    <row r="10597">
      <c r="A10597" t="n">
        <v>40393712</v>
      </c>
      <c r="B10597" t="inlineStr">
        <is>
          <t>Manhattan</t>
        </is>
      </c>
      <c r="C10597" t="inlineStr">
        <is>
          <t>10003</t>
        </is>
      </c>
      <c r="D10597" t="inlineStr">
        <is>
          <t>Japanese</t>
        </is>
      </c>
      <c r="E10597" s="8" t="n">
        <v>46182</v>
      </c>
      <c r="F10597" t="inlineStr">
        <is>
          <t>Violations were cited in the following area(s).</t>
        </is>
      </c>
      <c r="G10597" t="inlineStr">
        <is>
          <t>06D</t>
        </is>
      </c>
      <c r="H10597" t="inlineStr">
        <is>
          <t>Food contact surface not properly washed, rinsed and sanitized after each use and following any activity when contamination may have occurred.</t>
        </is>
      </c>
      <c r="I10597" t="inlineStr">
        <is>
          <t>Critical</t>
        </is>
      </c>
      <c r="J10597" t="n">
        <v>12</v>
      </c>
      <c r="K10597" t="inlineStr">
        <is>
          <t>A</t>
        </is>
      </c>
      <c r="L10597" s="9">
        <f>A10597&amp;"-"&amp;TEXT(E10597,"yyyymmdd")</f>
        <v/>
      </c>
    </row>
    <row r="10598">
      <c r="A10598" t="n">
        <v>40393712</v>
      </c>
      <c r="B10598" t="inlineStr">
        <is>
          <t>Manhattan</t>
        </is>
      </c>
      <c r="C10598" t="inlineStr">
        <is>
          <t>10003</t>
        </is>
      </c>
      <c r="D10598" t="inlineStr">
        <is>
          <t>Japanese</t>
        </is>
      </c>
      <c r="E10598" s="8" t="n">
        <v>46182</v>
      </c>
      <c r="F10598" t="inlineStr">
        <is>
          <t>Violations were cited in the following area(s).</t>
        </is>
      </c>
      <c r="G10598" t="inlineStr">
        <is>
          <t>10F</t>
        </is>
      </c>
      <c r="H10598" t="inlineStr">
        <is>
          <t>Non-food contact surface or equipment made of unacceptable material, not kept clean, or not properly sealed, raised, spaced or movable to allow accessibility for cleaning on all sides, above and underneath the unit.</t>
        </is>
      </c>
      <c r="I10598" t="inlineStr">
        <is>
          <t>Not Critical</t>
        </is>
      </c>
      <c r="J10598" t="n">
        <v>12</v>
      </c>
      <c r="K10598" t="inlineStr">
        <is>
          <t>A</t>
        </is>
      </c>
      <c r="L10598" s="9">
        <f>A10598&amp;"-"&amp;TEXT(E10598,"yyyymmdd")</f>
        <v/>
      </c>
    </row>
    <row r="10599">
      <c r="A10599" t="n">
        <v>40393712</v>
      </c>
      <c r="B10599" t="inlineStr">
        <is>
          <t>Manhattan</t>
        </is>
      </c>
      <c r="C10599" t="inlineStr">
        <is>
          <t>10003</t>
        </is>
      </c>
      <c r="D10599" t="inlineStr">
        <is>
          <t>Japanese</t>
        </is>
      </c>
      <c r="E10599" s="8" t="n">
        <v>46182</v>
      </c>
      <c r="F10599" t="inlineStr">
        <is>
          <t>Violations were cited in the following area(s).</t>
        </is>
      </c>
      <c r="G10599" t="inlineStr">
        <is>
          <t>10G</t>
        </is>
      </c>
      <c r="H10599" t="inlineStr">
        <is>
          <t>Dishwashing and ware washing: Cleaning and sanitizing of tableware, including dishes, utensils, and equipment deficient.</t>
        </is>
      </c>
      <c r="I10599" t="inlineStr">
        <is>
          <t>Not Critical</t>
        </is>
      </c>
      <c r="J10599" t="n">
        <v>12</v>
      </c>
      <c r="K10599" t="inlineStr">
        <is>
          <t>A</t>
        </is>
      </c>
      <c r="L10599" s="9">
        <f>A10599&amp;"-"&amp;TEXT(E10599,"yyyymmdd")</f>
        <v/>
      </c>
    </row>
    <row r="10600">
      <c r="A10600" t="n">
        <v>40394916</v>
      </c>
      <c r="B10600" t="inlineStr">
        <is>
          <t>Brooklyn</t>
        </is>
      </c>
      <c r="C10600" t="inlineStr">
        <is>
          <t>11211</t>
        </is>
      </c>
      <c r="D10600" t="inlineStr">
        <is>
          <t>Latin American</t>
        </is>
      </c>
      <c r="E10600" s="8" t="n">
        <v>46182</v>
      </c>
      <c r="F10600" t="inlineStr">
        <is>
          <t>Violations were cited in the following area(s).</t>
        </is>
      </c>
      <c r="G10600" t="inlineStr">
        <is>
          <t>02B</t>
        </is>
      </c>
      <c r="H10600" t="inlineStr">
        <is>
          <t>Hot TCS food item not held at or above 140 °F.</t>
        </is>
      </c>
      <c r="I10600" t="inlineStr">
        <is>
          <t>Critical</t>
        </is>
      </c>
      <c r="J10600" t="n">
        <v>21</v>
      </c>
      <c r="L10600" s="9">
        <f>A10600&amp;"-"&amp;TEXT(E10600,"yyyymmdd")</f>
        <v/>
      </c>
    </row>
    <row r="10601">
      <c r="A10601" t="n">
        <v>40394916</v>
      </c>
      <c r="B10601" t="inlineStr">
        <is>
          <t>Brooklyn</t>
        </is>
      </c>
      <c r="C10601" t="inlineStr">
        <is>
          <t>11211</t>
        </is>
      </c>
      <c r="D10601" t="inlineStr">
        <is>
          <t>Latin American</t>
        </is>
      </c>
      <c r="E10601" s="8" t="n">
        <v>46182</v>
      </c>
      <c r="F10601" t="inlineStr">
        <is>
          <t>Violations were cited in the following area(s).</t>
        </is>
      </c>
      <c r="G10601" t="inlineStr">
        <is>
          <t>06D</t>
        </is>
      </c>
      <c r="H10601" t="inlineStr">
        <is>
          <t>Food contact surface not properly washed, rinsed and sanitized after each use and following any activity when contamination may have occurred.</t>
        </is>
      </c>
      <c r="I10601" t="inlineStr">
        <is>
          <t>Critical</t>
        </is>
      </c>
      <c r="J10601" t="n">
        <v>21</v>
      </c>
      <c r="L10601" s="9">
        <f>A10601&amp;"-"&amp;TEXT(E10601,"yyyymmdd")</f>
        <v/>
      </c>
    </row>
    <row r="10602">
      <c r="A10602" t="n">
        <v>40394916</v>
      </c>
      <c r="B10602" t="inlineStr">
        <is>
          <t>Brooklyn</t>
        </is>
      </c>
      <c r="C10602" t="inlineStr">
        <is>
          <t>11211</t>
        </is>
      </c>
      <c r="D10602" t="inlineStr">
        <is>
          <t>Latin American</t>
        </is>
      </c>
      <c r="E10602" s="8" t="n">
        <v>46182</v>
      </c>
      <c r="F10602" t="inlineStr">
        <is>
          <t>Violations were cited in the following area(s).</t>
        </is>
      </c>
      <c r="G10602" t="inlineStr">
        <is>
          <t>06F</t>
        </is>
      </c>
      <c r="H10602" t="inlineStr">
        <is>
          <t>Wiping cloths not stored clean and dry, or in a sanitizing solution, between uses.</t>
        </is>
      </c>
      <c r="I10602" t="inlineStr">
        <is>
          <t>Critical</t>
        </is>
      </c>
      <c r="J10602" t="n">
        <v>21</v>
      </c>
      <c r="L10602" s="9">
        <f>A10602&amp;"-"&amp;TEXT(E10602,"yyyymmdd")</f>
        <v/>
      </c>
    </row>
    <row r="10603">
      <c r="A10603" t="n">
        <v>40394916</v>
      </c>
      <c r="B10603" t="inlineStr">
        <is>
          <t>Brooklyn</t>
        </is>
      </c>
      <c r="C10603" t="inlineStr">
        <is>
          <t>11211</t>
        </is>
      </c>
      <c r="D10603" t="inlineStr">
        <is>
          <t>Latin American</t>
        </is>
      </c>
      <c r="E10603" s="8" t="n">
        <v>46182</v>
      </c>
      <c r="F10603" t="inlineStr">
        <is>
          <t>Violations were cited in the following area(s).</t>
        </is>
      </c>
      <c r="G10603" t="inlineStr">
        <is>
          <t>09B</t>
        </is>
      </c>
      <c r="H10603" t="inlineStr">
        <is>
          <t>Thawing procedure improper.</t>
        </is>
      </c>
      <c r="I10603" t="inlineStr">
        <is>
          <t>Not Critical</t>
        </is>
      </c>
      <c r="J10603" t="n">
        <v>21</v>
      </c>
      <c r="L10603" s="9">
        <f>A10603&amp;"-"&amp;TEXT(E10603,"yyyymmdd")</f>
        <v/>
      </c>
    </row>
    <row r="10604">
      <c r="A10604" t="n">
        <v>40394916</v>
      </c>
      <c r="B10604" t="inlineStr">
        <is>
          <t>Brooklyn</t>
        </is>
      </c>
      <c r="C10604" t="inlineStr">
        <is>
          <t>11211</t>
        </is>
      </c>
      <c r="D10604" t="inlineStr">
        <is>
          <t>Latin American</t>
        </is>
      </c>
      <c r="E10604" s="8" t="n">
        <v>46182</v>
      </c>
      <c r="F10604" t="inlineStr">
        <is>
          <t>Violations were cited in the following area(s).</t>
        </is>
      </c>
      <c r="G10604" t="inlineStr">
        <is>
          <t>09C</t>
        </is>
      </c>
      <c r="H10604" t="inlineStr">
        <is>
          <t>Design, construction, materials used or maintenance of food contact surface improper. Surface not easily cleanable, sanitized and maintained.</t>
        </is>
      </c>
      <c r="I10604" t="inlineStr">
        <is>
          <t>Not Critical</t>
        </is>
      </c>
      <c r="J10604" t="n">
        <v>21</v>
      </c>
      <c r="L10604" s="9">
        <f>A10604&amp;"-"&amp;TEXT(E10604,"yyyymmdd")</f>
        <v/>
      </c>
    </row>
    <row r="10605">
      <c r="A10605" t="n">
        <v>40399099</v>
      </c>
      <c r="B10605" t="inlineStr">
        <is>
          <t>Manhattan</t>
        </is>
      </c>
      <c r="C10605" t="inlineStr">
        <is>
          <t>10021</t>
        </is>
      </c>
      <c r="D10605" t="inlineStr">
        <is>
          <t>Coffee/Tea</t>
        </is>
      </c>
      <c r="E10605" s="8" t="n">
        <v>46182</v>
      </c>
      <c r="F10605" t="inlineStr">
        <is>
          <t>Violations were cited in the following area(s).</t>
        </is>
      </c>
      <c r="G10605" t="inlineStr">
        <is>
          <t>06A</t>
        </is>
      </c>
      <c r="H10605" t="inlineStr">
        <is>
          <t>Personal cleanliness is inadequate. Outer garment soiled with possible contaminant. Effective hair restraint not worn where required. Jewelry worn on hands or arms. Fingernail polish worn or fingernails not kept clean and trimmed.</t>
        </is>
      </c>
      <c r="I10605" t="inlineStr">
        <is>
          <t>Critical</t>
        </is>
      </c>
      <c r="J10605" t="n">
        <v>7</v>
      </c>
      <c r="K10605" t="inlineStr">
        <is>
          <t>A</t>
        </is>
      </c>
      <c r="L10605" s="9">
        <f>A10605&amp;"-"&amp;TEXT(E10605,"yyyymmdd")</f>
        <v/>
      </c>
    </row>
    <row r="10606">
      <c r="A10606" t="n">
        <v>40399099</v>
      </c>
      <c r="B10606" t="inlineStr">
        <is>
          <t>Manhattan</t>
        </is>
      </c>
      <c r="C10606" t="inlineStr">
        <is>
          <t>10021</t>
        </is>
      </c>
      <c r="D10606" t="inlineStr">
        <is>
          <t>Coffee/Tea</t>
        </is>
      </c>
      <c r="E10606" s="8" t="n">
        <v>46182</v>
      </c>
      <c r="F10606" t="inlineStr">
        <is>
          <t>Violations were cited in the following area(s).</t>
        </is>
      </c>
      <c r="G10606" t="inlineStr">
        <is>
          <t>10F</t>
        </is>
      </c>
      <c r="H10606" t="inlineStr">
        <is>
          <t>Non-food contact surface or equipment made of unacceptable material, not kept clean, or not properly sealed, raised, spaced or movable to allow accessibility for cleaning on all sides, above and underneath the unit.</t>
        </is>
      </c>
      <c r="I10606" t="inlineStr">
        <is>
          <t>Not Critical</t>
        </is>
      </c>
      <c r="J10606" t="n">
        <v>7</v>
      </c>
      <c r="K10606" t="inlineStr">
        <is>
          <t>A</t>
        </is>
      </c>
      <c r="L10606" s="9">
        <f>A10606&amp;"-"&amp;TEXT(E10606,"yyyymmdd")</f>
        <v/>
      </c>
    </row>
    <row r="10607">
      <c r="A10607" t="n">
        <v>40579797</v>
      </c>
      <c r="B10607" t="inlineStr">
        <is>
          <t>Brooklyn</t>
        </is>
      </c>
      <c r="C10607" t="inlineStr">
        <is>
          <t>11223</t>
        </is>
      </c>
      <c r="D10607" t="inlineStr">
        <is>
          <t>Jewish/Kosher</t>
        </is>
      </c>
      <c r="E10607" s="8" t="n">
        <v>46182</v>
      </c>
      <c r="F10607" t="inlineStr">
        <is>
          <t>Violations were cited in the following area(s).</t>
        </is>
      </c>
      <c r="G10607" t="inlineStr">
        <is>
          <t>10F</t>
        </is>
      </c>
      <c r="H10607" t="inlineStr">
        <is>
          <t>Non-food contact surface or equipment made of unacceptable material, not kept clean, or not properly sealed, raised, spaced or movable to allow accessibility for cleaning on all sides, above and underneath the unit.</t>
        </is>
      </c>
      <c r="I10607" t="inlineStr">
        <is>
          <t>Not Critical</t>
        </is>
      </c>
      <c r="J10607" t="n">
        <v>2</v>
      </c>
      <c r="K10607" t="inlineStr">
        <is>
          <t>A</t>
        </is>
      </c>
      <c r="L10607" s="9">
        <f>A10607&amp;"-"&amp;TEXT(E10607,"yyyymmdd")</f>
        <v/>
      </c>
    </row>
    <row r="10608">
      <c r="A10608" t="n">
        <v>40703714</v>
      </c>
      <c r="B10608" t="inlineStr">
        <is>
          <t>Manhattan</t>
        </is>
      </c>
      <c r="C10608" t="inlineStr">
        <is>
          <t>10019</t>
        </is>
      </c>
      <c r="D10608" t="inlineStr">
        <is>
          <t>Steakhouse</t>
        </is>
      </c>
      <c r="E10608" s="8" t="n">
        <v>46182</v>
      </c>
      <c r="F10608" t="inlineStr">
        <is>
          <t>Violations were cited in the following area(s).</t>
        </is>
      </c>
      <c r="G10608" t="inlineStr">
        <is>
          <t>02B</t>
        </is>
      </c>
      <c r="H10608" t="inlineStr">
        <is>
          <t>Hot TCS food item not held at or above 140 °F.</t>
        </is>
      </c>
      <c r="I10608" t="inlineStr">
        <is>
          <t>Critical</t>
        </is>
      </c>
      <c r="J10608" t="n">
        <v>13</v>
      </c>
      <c r="K10608" t="inlineStr">
        <is>
          <t>A</t>
        </is>
      </c>
      <c r="L10608" s="9">
        <f>A10608&amp;"-"&amp;TEXT(E10608,"yyyymmdd")</f>
        <v/>
      </c>
    </row>
    <row r="10609">
      <c r="A10609" t="n">
        <v>40703714</v>
      </c>
      <c r="B10609" t="inlineStr">
        <is>
          <t>Manhattan</t>
        </is>
      </c>
      <c r="C10609" t="inlineStr">
        <is>
          <t>10019</t>
        </is>
      </c>
      <c r="D10609" t="inlineStr">
        <is>
          <t>Steakhouse</t>
        </is>
      </c>
      <c r="E10609" s="8" t="n">
        <v>46182</v>
      </c>
      <c r="F10609" t="inlineStr">
        <is>
          <t>Violations were cited in the following area(s).</t>
        </is>
      </c>
      <c r="G10609" t="inlineStr">
        <is>
          <t>06D</t>
        </is>
      </c>
      <c r="H10609" t="inlineStr">
        <is>
          <t>Food contact surface not properly washed, rinsed and sanitized after each use and following any activity when contamination may have occurred.</t>
        </is>
      </c>
      <c r="I10609" t="inlineStr">
        <is>
          <t>Critical</t>
        </is>
      </c>
      <c r="J10609" t="n">
        <v>13</v>
      </c>
      <c r="K10609" t="inlineStr">
        <is>
          <t>A</t>
        </is>
      </c>
      <c r="L10609" s="9">
        <f>A10609&amp;"-"&amp;TEXT(E10609,"yyyymmdd")</f>
        <v/>
      </c>
    </row>
    <row r="10610">
      <c r="A10610" t="n">
        <v>40971149</v>
      </c>
      <c r="B10610" t="inlineStr">
        <is>
          <t>Manhattan</t>
        </is>
      </c>
      <c r="C10610" t="inlineStr">
        <is>
          <t>10003</t>
        </is>
      </c>
      <c r="D10610" t="inlineStr">
        <is>
          <t>Japanese</t>
        </is>
      </c>
      <c r="E10610" s="8" t="n">
        <v>46182</v>
      </c>
      <c r="F10610" t="inlineStr">
        <is>
          <t>Violations were cited in the following area(s).</t>
        </is>
      </c>
      <c r="G10610" t="inlineStr">
        <is>
          <t>02G</t>
        </is>
      </c>
      <c r="H10610" t="inlineStr">
        <is>
          <t>Cold TCS food item held above 41 °F; smoked or processed fish held above 38 °F; intact raw eggs held above 45 °F; or reduced oxygen packaged (ROP) TCS foods held above required temperatures except during active necessary preparation.</t>
        </is>
      </c>
      <c r="I10610" t="inlineStr">
        <is>
          <t>Critical</t>
        </is>
      </c>
      <c r="J10610" t="n">
        <v>32</v>
      </c>
      <c r="K10610" t="inlineStr">
        <is>
          <t>N</t>
        </is>
      </c>
      <c r="L10610" s="9">
        <f>A10610&amp;"-"&amp;TEXT(E10610,"yyyymmdd")</f>
        <v/>
      </c>
    </row>
    <row r="10611">
      <c r="A10611" t="n">
        <v>40971149</v>
      </c>
      <c r="B10611" t="inlineStr">
        <is>
          <t>Manhattan</t>
        </is>
      </c>
      <c r="C10611" t="inlineStr">
        <is>
          <t>10003</t>
        </is>
      </c>
      <c r="D10611" t="inlineStr">
        <is>
          <t>Japanese</t>
        </is>
      </c>
      <c r="E10611" s="8" t="n">
        <v>46182</v>
      </c>
      <c r="F10611" t="inlineStr">
        <is>
          <t>Violations were cited in the following area(s).</t>
        </is>
      </c>
      <c r="G10611" t="inlineStr">
        <is>
          <t>02H</t>
        </is>
      </c>
      <c r="H10611" t="inlineStr">
        <is>
          <t>After cooking or removal from hot holding, TCS food not cooled by an approved method whereby the internal temperature is reduced from 140 °F to 70 °F or less within 2 hours, and from 70 °F to 41 °F or less within 4 additional hours.</t>
        </is>
      </c>
      <c r="I10611" t="inlineStr">
        <is>
          <t>Critical</t>
        </is>
      </c>
      <c r="J10611" t="n">
        <v>32</v>
      </c>
      <c r="K10611" t="inlineStr">
        <is>
          <t>N</t>
        </is>
      </c>
      <c r="L10611" s="9">
        <f>A10611&amp;"-"&amp;TEXT(E10611,"yyyymmdd")</f>
        <v/>
      </c>
    </row>
    <row r="10612">
      <c r="A10612" t="n">
        <v>40971149</v>
      </c>
      <c r="B10612" t="inlineStr">
        <is>
          <t>Manhattan</t>
        </is>
      </c>
      <c r="C10612" t="inlineStr">
        <is>
          <t>10003</t>
        </is>
      </c>
      <c r="D10612" t="inlineStr">
        <is>
          <t>Japanese</t>
        </is>
      </c>
      <c r="E10612" s="8" t="n">
        <v>46182</v>
      </c>
      <c r="F10612" t="inlineStr">
        <is>
          <t>Violations were cited in the following area(s).</t>
        </is>
      </c>
      <c r="G10612" t="inlineStr">
        <is>
          <t>04K</t>
        </is>
      </c>
      <c r="H10612" t="inlineStr">
        <is>
          <t>Evidence of rats or live rats in establishment's food or non-food areas.</t>
        </is>
      </c>
      <c r="I10612" t="inlineStr">
        <is>
          <t>Critical</t>
        </is>
      </c>
      <c r="J10612" t="n">
        <v>32</v>
      </c>
      <c r="K10612" t="inlineStr">
        <is>
          <t>N</t>
        </is>
      </c>
      <c r="L10612" s="9">
        <f>A10612&amp;"-"&amp;TEXT(E10612,"yyyymmdd")</f>
        <v/>
      </c>
    </row>
    <row r="10613">
      <c r="A10613" t="n">
        <v>40971149</v>
      </c>
      <c r="B10613" t="inlineStr">
        <is>
          <t>Manhattan</t>
        </is>
      </c>
      <c r="C10613" t="inlineStr">
        <is>
          <t>10003</t>
        </is>
      </c>
      <c r="D10613" t="inlineStr">
        <is>
          <t>Japanese</t>
        </is>
      </c>
      <c r="E10613" s="8" t="n">
        <v>46182</v>
      </c>
      <c r="F10613" t="inlineStr">
        <is>
          <t>Violations were cited in the following area(s).</t>
        </is>
      </c>
      <c r="G10613" t="inlineStr">
        <is>
          <t>06C</t>
        </is>
      </c>
      <c r="H1061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613" t="inlineStr">
        <is>
          <t>Critical</t>
        </is>
      </c>
      <c r="J10613" t="n">
        <v>32</v>
      </c>
      <c r="K10613" t="inlineStr">
        <is>
          <t>N</t>
        </is>
      </c>
      <c r="L10613" s="9">
        <f>A10613&amp;"-"&amp;TEXT(E10613,"yyyymmdd")</f>
        <v/>
      </c>
    </row>
    <row r="10614">
      <c r="A10614" t="n">
        <v>40971149</v>
      </c>
      <c r="B10614" t="inlineStr">
        <is>
          <t>Manhattan</t>
        </is>
      </c>
      <c r="C10614" t="inlineStr">
        <is>
          <t>10003</t>
        </is>
      </c>
      <c r="D10614" t="inlineStr">
        <is>
          <t>Japanese</t>
        </is>
      </c>
      <c r="E10614" s="8" t="n">
        <v>46182</v>
      </c>
      <c r="F10614" t="inlineStr">
        <is>
          <t>Violations were cited in the following area(s).</t>
        </is>
      </c>
      <c r="G10614" t="inlineStr">
        <is>
          <t>08A</t>
        </is>
      </c>
      <c r="H10614" t="inlineStr">
        <is>
          <t>Establishment is not free of harborage or conditions conducive to rodents, insects or other pests.</t>
        </is>
      </c>
      <c r="I10614" t="inlineStr">
        <is>
          <t>Not Critical</t>
        </is>
      </c>
      <c r="J10614" t="n">
        <v>32</v>
      </c>
      <c r="K10614" t="inlineStr">
        <is>
          <t>N</t>
        </is>
      </c>
      <c r="L10614" s="9">
        <f>A10614&amp;"-"&amp;TEXT(E10614,"yyyymmdd")</f>
        <v/>
      </c>
    </row>
    <row r="10615">
      <c r="A10615" t="n">
        <v>41020005</v>
      </c>
      <c r="B10615" t="inlineStr">
        <is>
          <t>Queens</t>
        </is>
      </c>
      <c r="C10615" t="inlineStr">
        <is>
          <t>11354</t>
        </is>
      </c>
      <c r="D10615" t="inlineStr">
        <is>
          <t>American</t>
        </is>
      </c>
      <c r="E10615" s="8" t="n">
        <v>46182</v>
      </c>
      <c r="F10615" t="inlineStr">
        <is>
          <t>Violations were cited in the following area(s).</t>
        </is>
      </c>
      <c r="G10615" t="inlineStr">
        <is>
          <t>06F</t>
        </is>
      </c>
      <c r="H10615" t="inlineStr">
        <is>
          <t>Wiping cloths not stored clean and dry, or in a sanitizing solution, between uses.</t>
        </is>
      </c>
      <c r="I10615" t="inlineStr">
        <is>
          <t>Critical</t>
        </is>
      </c>
      <c r="J10615" t="n">
        <v>7</v>
      </c>
      <c r="K10615" t="inlineStr">
        <is>
          <t>A</t>
        </is>
      </c>
      <c r="L10615" s="9">
        <f>A10615&amp;"-"&amp;TEXT(E10615,"yyyymmdd")</f>
        <v/>
      </c>
    </row>
    <row r="10616">
      <c r="A10616" t="n">
        <v>41020005</v>
      </c>
      <c r="B10616" t="inlineStr">
        <is>
          <t>Queens</t>
        </is>
      </c>
      <c r="C10616" t="inlineStr">
        <is>
          <t>11354</t>
        </is>
      </c>
      <c r="D10616" t="inlineStr">
        <is>
          <t>American</t>
        </is>
      </c>
      <c r="E10616" s="8" t="n">
        <v>46182</v>
      </c>
      <c r="F10616" t="inlineStr">
        <is>
          <t>Violations were cited in the following area(s).</t>
        </is>
      </c>
      <c r="G10616" t="inlineStr">
        <is>
          <t>10F</t>
        </is>
      </c>
      <c r="H10616" t="inlineStr">
        <is>
          <t>Non-food contact surface or equipment made of unacceptable material, not kept clean, or not properly sealed, raised, spaced or movable to allow accessibility for cleaning on all sides, above and underneath the unit.</t>
        </is>
      </c>
      <c r="I10616" t="inlineStr">
        <is>
          <t>Not Critical</t>
        </is>
      </c>
      <c r="J10616" t="n">
        <v>7</v>
      </c>
      <c r="K10616" t="inlineStr">
        <is>
          <t>A</t>
        </is>
      </c>
      <c r="L10616" s="9">
        <f>A10616&amp;"-"&amp;TEXT(E10616,"yyyymmdd")</f>
        <v/>
      </c>
    </row>
    <row r="10617">
      <c r="A10617" t="n">
        <v>41022993</v>
      </c>
      <c r="B10617" t="inlineStr">
        <is>
          <t>Manhattan</t>
        </is>
      </c>
      <c r="C10617" t="inlineStr">
        <is>
          <t>10003</t>
        </is>
      </c>
      <c r="D10617" t="inlineStr">
        <is>
          <t>Italian</t>
        </is>
      </c>
      <c r="E10617" s="8" t="n">
        <v>46182</v>
      </c>
      <c r="F10617" t="inlineStr">
        <is>
          <t>Violations were cited in the following area(s).</t>
        </is>
      </c>
      <c r="G10617" t="inlineStr">
        <is>
          <t>02G</t>
        </is>
      </c>
      <c r="H10617" t="inlineStr">
        <is>
          <t>Cold TCS food item held above 41 °F; smoked or processed fish held above 38 °F; intact raw eggs held above 45 °F; or reduced oxygen packaged (ROP) TCS foods held above required temperatures except during active necessary preparation.</t>
        </is>
      </c>
      <c r="I10617" t="inlineStr">
        <is>
          <t>Critical</t>
        </is>
      </c>
      <c r="J10617" t="n">
        <v>11</v>
      </c>
      <c r="K10617" t="inlineStr">
        <is>
          <t>A</t>
        </is>
      </c>
      <c r="L10617" s="9">
        <f>A10617&amp;"-"&amp;TEXT(E10617,"yyyymmdd")</f>
        <v/>
      </c>
    </row>
    <row r="10618">
      <c r="A10618" t="n">
        <v>41022993</v>
      </c>
      <c r="B10618" t="inlineStr">
        <is>
          <t>Manhattan</t>
        </is>
      </c>
      <c r="C10618" t="inlineStr">
        <is>
          <t>10003</t>
        </is>
      </c>
      <c r="D10618" t="inlineStr">
        <is>
          <t>Italian</t>
        </is>
      </c>
      <c r="E10618" s="8" t="n">
        <v>46182</v>
      </c>
      <c r="F10618" t="inlineStr">
        <is>
          <t>Violations were cited in the following area(s).</t>
        </is>
      </c>
      <c r="G10618" t="inlineStr">
        <is>
          <t>10B</t>
        </is>
      </c>
      <c r="H10618" t="inlineStr">
        <is>
          <t>Anti-siphonage or back-flow prevention device not provided where required; equipment or floor not properly drained; sewage disposal system in disrepair or not functioning properly. Condensation or liquid waste improperly disposed of.</t>
        </is>
      </c>
      <c r="I10618" t="inlineStr">
        <is>
          <t>Not Critical</t>
        </is>
      </c>
      <c r="J10618" t="n">
        <v>11</v>
      </c>
      <c r="K10618" t="inlineStr">
        <is>
          <t>A</t>
        </is>
      </c>
      <c r="L10618" s="9">
        <f>A10618&amp;"-"&amp;TEXT(E10618,"yyyymmdd")</f>
        <v/>
      </c>
    </row>
    <row r="10619">
      <c r="A10619" t="n">
        <v>41022993</v>
      </c>
      <c r="B10619" t="inlineStr">
        <is>
          <t>Manhattan</t>
        </is>
      </c>
      <c r="C10619" t="inlineStr">
        <is>
          <t>10003</t>
        </is>
      </c>
      <c r="D10619" t="inlineStr">
        <is>
          <t>Italian</t>
        </is>
      </c>
      <c r="E10619" s="8" t="n">
        <v>46182</v>
      </c>
      <c r="F10619" t="inlineStr">
        <is>
          <t>Violations were cited in the following area(s).</t>
        </is>
      </c>
      <c r="G10619" t="inlineStr">
        <is>
          <t>10F</t>
        </is>
      </c>
      <c r="H10619" t="inlineStr">
        <is>
          <t>Non-food contact surface or equipment made of unacceptable material, not kept clean, or not properly sealed, raised, spaced or movable to allow accessibility for cleaning on all sides, above and underneath the unit.</t>
        </is>
      </c>
      <c r="I10619" t="inlineStr">
        <is>
          <t>Not Critical</t>
        </is>
      </c>
      <c r="J10619" t="n">
        <v>11</v>
      </c>
      <c r="K10619" t="inlineStr">
        <is>
          <t>A</t>
        </is>
      </c>
      <c r="L10619" s="9">
        <f>A10619&amp;"-"&amp;TEXT(E10619,"yyyymmdd")</f>
        <v/>
      </c>
    </row>
    <row r="10620">
      <c r="A10620" t="n">
        <v>41219576</v>
      </c>
      <c r="B10620" t="inlineStr">
        <is>
          <t>Brooklyn</t>
        </is>
      </c>
      <c r="C10620" t="inlineStr">
        <is>
          <t>11211</t>
        </is>
      </c>
      <c r="D10620" t="inlineStr">
        <is>
          <t>Latin American</t>
        </is>
      </c>
      <c r="E10620" s="8" t="n">
        <v>46182</v>
      </c>
      <c r="F10620" t="inlineStr">
        <is>
          <t>Violations were cited in the following area(s).</t>
        </is>
      </c>
      <c r="G10620" t="inlineStr">
        <is>
          <t>02B</t>
        </is>
      </c>
      <c r="H10620" t="inlineStr">
        <is>
          <t>Hot TCS food item not held at or above 140 °F.</t>
        </is>
      </c>
      <c r="I10620" t="inlineStr">
        <is>
          <t>Critical</t>
        </is>
      </c>
      <c r="J10620" t="n">
        <v>41</v>
      </c>
      <c r="L10620" s="9">
        <f>A10620&amp;"-"&amp;TEXT(E10620,"yyyymmdd")</f>
        <v/>
      </c>
    </row>
    <row r="10621">
      <c r="A10621" t="n">
        <v>41219576</v>
      </c>
      <c r="B10621" t="inlineStr">
        <is>
          <t>Brooklyn</t>
        </is>
      </c>
      <c r="C10621" t="inlineStr">
        <is>
          <t>11211</t>
        </is>
      </c>
      <c r="D10621" t="inlineStr">
        <is>
          <t>Latin American</t>
        </is>
      </c>
      <c r="E10621" s="8" t="n">
        <v>46182</v>
      </c>
      <c r="F10621" t="inlineStr">
        <is>
          <t>Violations were cited in the following area(s).</t>
        </is>
      </c>
      <c r="G10621" t="inlineStr">
        <is>
          <t>04A</t>
        </is>
      </c>
      <c r="H10621" t="inlineStr">
        <is>
          <t>Food Protection Certificate (FPC) not held by manager or supervisor of food operations.</t>
        </is>
      </c>
      <c r="I10621" t="inlineStr">
        <is>
          <t>Critical</t>
        </is>
      </c>
      <c r="J10621" t="n">
        <v>41</v>
      </c>
      <c r="L10621" s="9">
        <f>A10621&amp;"-"&amp;TEXT(E10621,"yyyymmdd")</f>
        <v/>
      </c>
    </row>
    <row r="10622">
      <c r="A10622" t="n">
        <v>41219576</v>
      </c>
      <c r="B10622" t="inlineStr">
        <is>
          <t>Brooklyn</t>
        </is>
      </c>
      <c r="C10622" t="inlineStr">
        <is>
          <t>11211</t>
        </is>
      </c>
      <c r="D10622" t="inlineStr">
        <is>
          <t>Latin American</t>
        </is>
      </c>
      <c r="E10622" s="8" t="n">
        <v>46182</v>
      </c>
      <c r="F10622" t="inlineStr">
        <is>
          <t>Violations were cited in the following area(s).</t>
        </is>
      </c>
      <c r="G10622" t="inlineStr">
        <is>
          <t>05D</t>
        </is>
      </c>
      <c r="H1062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622" t="inlineStr">
        <is>
          <t>Critical</t>
        </is>
      </c>
      <c r="J10622" t="n">
        <v>41</v>
      </c>
      <c r="L10622" s="9">
        <f>A10622&amp;"-"&amp;TEXT(E10622,"yyyymmdd")</f>
        <v/>
      </c>
    </row>
    <row r="10623">
      <c r="A10623" t="n">
        <v>41219576</v>
      </c>
      <c r="B10623" t="inlineStr">
        <is>
          <t>Brooklyn</t>
        </is>
      </c>
      <c r="C10623" t="inlineStr">
        <is>
          <t>11211</t>
        </is>
      </c>
      <c r="D10623" t="inlineStr">
        <is>
          <t>Latin American</t>
        </is>
      </c>
      <c r="E10623" s="8" t="n">
        <v>46182</v>
      </c>
      <c r="F10623" t="inlineStr">
        <is>
          <t>Violations were cited in the following area(s).</t>
        </is>
      </c>
      <c r="G10623" t="inlineStr">
        <is>
          <t>06D</t>
        </is>
      </c>
      <c r="H10623" t="inlineStr">
        <is>
          <t>Food contact surface not properly washed, rinsed and sanitized after each use and following any activity when contamination may have occurred.</t>
        </is>
      </c>
      <c r="I10623" t="inlineStr">
        <is>
          <t>Critical</t>
        </is>
      </c>
      <c r="J10623" t="n">
        <v>41</v>
      </c>
      <c r="L10623" s="9">
        <f>A10623&amp;"-"&amp;TEXT(E10623,"yyyymmdd")</f>
        <v/>
      </c>
    </row>
    <row r="10624">
      <c r="A10624" t="n">
        <v>41219576</v>
      </c>
      <c r="B10624" t="inlineStr">
        <is>
          <t>Brooklyn</t>
        </is>
      </c>
      <c r="C10624" t="inlineStr">
        <is>
          <t>11211</t>
        </is>
      </c>
      <c r="D10624" t="inlineStr">
        <is>
          <t>Latin American</t>
        </is>
      </c>
      <c r="E10624" s="8" t="n">
        <v>46182</v>
      </c>
      <c r="F10624" t="inlineStr">
        <is>
          <t>Violations were cited in the following area(s).</t>
        </is>
      </c>
      <c r="G10624" t="inlineStr">
        <is>
          <t>09E</t>
        </is>
      </c>
      <c r="H10624" t="inlineStr">
        <is>
          <t>Wash hands sign not posted near or above hand washing sink.</t>
        </is>
      </c>
      <c r="I10624" t="inlineStr">
        <is>
          <t>Not Critical</t>
        </is>
      </c>
      <c r="J10624" t="n">
        <v>41</v>
      </c>
      <c r="L10624" s="9">
        <f>A10624&amp;"-"&amp;TEXT(E10624,"yyyymmdd")</f>
        <v/>
      </c>
    </row>
    <row r="10625">
      <c r="A10625" t="n">
        <v>41219576</v>
      </c>
      <c r="B10625" t="inlineStr">
        <is>
          <t>Brooklyn</t>
        </is>
      </c>
      <c r="C10625" t="inlineStr">
        <is>
          <t>11211</t>
        </is>
      </c>
      <c r="D10625" t="inlineStr">
        <is>
          <t>Latin American</t>
        </is>
      </c>
      <c r="E10625" s="8" t="n">
        <v>46182</v>
      </c>
      <c r="F10625" t="inlineStr">
        <is>
          <t>Violations were cited in the following area(s).</t>
        </is>
      </c>
      <c r="G10625" t="inlineStr">
        <is>
          <t>10B</t>
        </is>
      </c>
      <c r="H10625" t="inlineStr">
        <is>
          <t>Anti-siphonage or back-flow prevention device not provided where required; equipment or floor not properly drained; sewage disposal system in disrepair or not functioning properly. Condensation or liquid waste improperly disposed of.</t>
        </is>
      </c>
      <c r="I10625" t="inlineStr">
        <is>
          <t>Not Critical</t>
        </is>
      </c>
      <c r="J10625" t="n">
        <v>41</v>
      </c>
      <c r="L10625" s="9">
        <f>A10625&amp;"-"&amp;TEXT(E10625,"yyyymmdd")</f>
        <v/>
      </c>
    </row>
    <row r="10626">
      <c r="A10626" t="n">
        <v>41219576</v>
      </c>
      <c r="B10626" t="inlineStr">
        <is>
          <t>Brooklyn</t>
        </is>
      </c>
      <c r="C10626" t="inlineStr">
        <is>
          <t>11211</t>
        </is>
      </c>
      <c r="D10626" t="inlineStr">
        <is>
          <t>Latin American</t>
        </is>
      </c>
      <c r="E10626" s="8" t="n">
        <v>46182</v>
      </c>
      <c r="F10626" t="inlineStr">
        <is>
          <t>Violations were cited in the following area(s).</t>
        </is>
      </c>
      <c r="G10626" t="inlineStr">
        <is>
          <t>10F</t>
        </is>
      </c>
      <c r="H10626" t="inlineStr">
        <is>
          <t>Non-food contact surface or equipment made of unacceptable material, not kept clean, or not properly sealed, raised, spaced or movable to allow accessibility for cleaning on all sides, above and underneath the unit.</t>
        </is>
      </c>
      <c r="I10626" t="inlineStr">
        <is>
          <t>Not Critical</t>
        </is>
      </c>
      <c r="J10626" t="n">
        <v>41</v>
      </c>
      <c r="L10626" s="9">
        <f>A10626&amp;"-"&amp;TEXT(E10626,"yyyymmdd")</f>
        <v/>
      </c>
    </row>
    <row r="10627">
      <c r="A10627" t="n">
        <v>41248591</v>
      </c>
      <c r="B10627" t="inlineStr">
        <is>
          <t>Manhattan</t>
        </is>
      </c>
      <c r="C10627" t="inlineStr">
        <is>
          <t>10018</t>
        </is>
      </c>
      <c r="D10627" t="inlineStr">
        <is>
          <t>American</t>
        </is>
      </c>
      <c r="E10627" s="8" t="n">
        <v>46182</v>
      </c>
      <c r="F10627" t="inlineStr">
        <is>
          <t>Violations were cited in the following area(s).</t>
        </is>
      </c>
      <c r="G10627" t="inlineStr">
        <is>
          <t>06D</t>
        </is>
      </c>
      <c r="H10627" t="inlineStr">
        <is>
          <t>Food contact surface not properly washed, rinsed and sanitized after each use and following any activity when contamination may have occurred.</t>
        </is>
      </c>
      <c r="I10627" t="inlineStr">
        <is>
          <t>Critical</t>
        </is>
      </c>
      <c r="J10627" t="n">
        <v>9</v>
      </c>
      <c r="K10627" t="inlineStr">
        <is>
          <t>A</t>
        </is>
      </c>
      <c r="L10627" s="9">
        <f>A10627&amp;"-"&amp;TEXT(E10627,"yyyymmdd")</f>
        <v/>
      </c>
    </row>
    <row r="10628">
      <c r="A10628" t="n">
        <v>41248591</v>
      </c>
      <c r="B10628" t="inlineStr">
        <is>
          <t>Manhattan</t>
        </is>
      </c>
      <c r="C10628" t="inlineStr">
        <is>
          <t>10018</t>
        </is>
      </c>
      <c r="D10628" t="inlineStr">
        <is>
          <t>American</t>
        </is>
      </c>
      <c r="E10628" s="8" t="n">
        <v>46182</v>
      </c>
      <c r="F10628" t="inlineStr">
        <is>
          <t>Violations were cited in the following area(s).</t>
        </is>
      </c>
      <c r="G10628" t="inlineStr">
        <is>
          <t>09A</t>
        </is>
      </c>
      <c r="H10628" t="inlineStr">
        <is>
          <t>Swollen, leaking, rusted or otherwise damaged canned food to be returned to distributor not segregated from intact product and clearly labeled DO NOT USE</t>
        </is>
      </c>
      <c r="I10628" t="inlineStr">
        <is>
          <t>Critical</t>
        </is>
      </c>
      <c r="J10628" t="n">
        <v>9</v>
      </c>
      <c r="K10628" t="inlineStr">
        <is>
          <t>A</t>
        </is>
      </c>
      <c r="L10628" s="9">
        <f>A10628&amp;"-"&amp;TEXT(E10628,"yyyymmdd")</f>
        <v/>
      </c>
    </row>
    <row r="10629">
      <c r="A10629" t="n">
        <v>41248591</v>
      </c>
      <c r="B10629" t="inlineStr">
        <is>
          <t>Manhattan</t>
        </is>
      </c>
      <c r="C10629" t="inlineStr">
        <is>
          <t>10018</t>
        </is>
      </c>
      <c r="D10629" t="inlineStr">
        <is>
          <t>American</t>
        </is>
      </c>
      <c r="E10629" s="8" t="n">
        <v>46182</v>
      </c>
      <c r="F10629" t="inlineStr">
        <is>
          <t>Violations were cited in the following area(s).</t>
        </is>
      </c>
      <c r="G10629" t="inlineStr">
        <is>
          <t>10B</t>
        </is>
      </c>
      <c r="H10629" t="inlineStr">
        <is>
          <t>Anti-siphonage or back-flow prevention device not provided where required; equipment or floor not properly drained; sewage disposal system in disrepair or not functioning properly. Condensation or liquid waste improperly disposed of.</t>
        </is>
      </c>
      <c r="I10629" t="inlineStr">
        <is>
          <t>Not Critical</t>
        </is>
      </c>
      <c r="J10629" t="n">
        <v>9</v>
      </c>
      <c r="K10629" t="inlineStr">
        <is>
          <t>A</t>
        </is>
      </c>
      <c r="L10629" s="9">
        <f>A10629&amp;"-"&amp;TEXT(E10629,"yyyymmdd")</f>
        <v/>
      </c>
    </row>
    <row r="10630">
      <c r="A10630" t="n">
        <v>41285675</v>
      </c>
      <c r="B10630" t="inlineStr">
        <is>
          <t>Manhattan</t>
        </is>
      </c>
      <c r="C10630" t="inlineStr">
        <is>
          <t>10003</t>
        </is>
      </c>
      <c r="D10630" t="inlineStr">
        <is>
          <t>American</t>
        </is>
      </c>
      <c r="E10630" s="8" t="n">
        <v>46182</v>
      </c>
      <c r="F10630" t="inlineStr">
        <is>
          <t>Violations were cited in the following area(s).</t>
        </is>
      </c>
      <c r="G10630" t="inlineStr">
        <is>
          <t>06C</t>
        </is>
      </c>
      <c r="H1063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630" t="inlineStr">
        <is>
          <t>Critical</t>
        </is>
      </c>
      <c r="J10630" t="n">
        <v>13</v>
      </c>
      <c r="K10630" t="inlineStr">
        <is>
          <t>A</t>
        </is>
      </c>
      <c r="L10630" s="9">
        <f>A10630&amp;"-"&amp;TEXT(E10630,"yyyymmdd")</f>
        <v/>
      </c>
    </row>
    <row r="10631">
      <c r="A10631" t="n">
        <v>41285675</v>
      </c>
      <c r="B10631" t="inlineStr">
        <is>
          <t>Manhattan</t>
        </is>
      </c>
      <c r="C10631" t="inlineStr">
        <is>
          <t>10003</t>
        </is>
      </c>
      <c r="D10631" t="inlineStr">
        <is>
          <t>American</t>
        </is>
      </c>
      <c r="E10631" s="8" t="n">
        <v>46182</v>
      </c>
      <c r="F10631" t="inlineStr">
        <is>
          <t>Violations were cited in the following area(s).</t>
        </is>
      </c>
      <c r="G10631" t="inlineStr">
        <is>
          <t>06E</t>
        </is>
      </c>
      <c r="H10631" t="inlineStr">
        <is>
          <t>Sanitized equipment or utensil, including in-use food dispensing utensil, improperly used or stored.</t>
        </is>
      </c>
      <c r="I10631" t="inlineStr">
        <is>
          <t>Critical</t>
        </is>
      </c>
      <c r="J10631" t="n">
        <v>13</v>
      </c>
      <c r="K10631" t="inlineStr">
        <is>
          <t>A</t>
        </is>
      </c>
      <c r="L10631" s="9">
        <f>A10631&amp;"-"&amp;TEXT(E10631,"yyyymmdd")</f>
        <v/>
      </c>
    </row>
    <row r="10632">
      <c r="A10632" t="n">
        <v>41285675</v>
      </c>
      <c r="B10632" t="inlineStr">
        <is>
          <t>Manhattan</t>
        </is>
      </c>
      <c r="C10632" t="inlineStr">
        <is>
          <t>10003</t>
        </is>
      </c>
      <c r="D10632" t="inlineStr">
        <is>
          <t>American</t>
        </is>
      </c>
      <c r="E10632" s="8" t="n">
        <v>46182</v>
      </c>
      <c r="F10632" t="inlineStr">
        <is>
          <t>Violations were cited in the following area(s).</t>
        </is>
      </c>
      <c r="G10632" t="inlineStr">
        <is>
          <t>10F</t>
        </is>
      </c>
      <c r="H10632" t="inlineStr">
        <is>
          <t>Non-food contact surface or equipment made of unacceptable material, not kept clean, or not properly sealed, raised, spaced or movable to allow accessibility for cleaning on all sides, above and underneath the unit.</t>
        </is>
      </c>
      <c r="I10632" t="inlineStr">
        <is>
          <t>Not Critical</t>
        </is>
      </c>
      <c r="J10632" t="n">
        <v>13</v>
      </c>
      <c r="K10632" t="inlineStr">
        <is>
          <t>A</t>
        </is>
      </c>
      <c r="L10632" s="9">
        <f>A10632&amp;"-"&amp;TEXT(E10632,"yyyymmdd")</f>
        <v/>
      </c>
    </row>
    <row r="10633">
      <c r="A10633" t="n">
        <v>41305402</v>
      </c>
      <c r="B10633" t="inlineStr">
        <is>
          <t>Manhattan</t>
        </is>
      </c>
      <c r="C10633" t="inlineStr">
        <is>
          <t>10018</t>
        </is>
      </c>
      <c r="D10633" t="inlineStr">
        <is>
          <t>Italian</t>
        </is>
      </c>
      <c r="E10633" s="8" t="n">
        <v>46182</v>
      </c>
      <c r="F10633" t="inlineStr">
        <is>
          <t>Violations were cited in the following area(s).</t>
        </is>
      </c>
      <c r="G10633" t="inlineStr">
        <is>
          <t>02B</t>
        </is>
      </c>
      <c r="H10633" t="inlineStr">
        <is>
          <t>Hot TCS food item not held at or above 140 °F.</t>
        </is>
      </c>
      <c r="I10633" t="inlineStr">
        <is>
          <t>Critical</t>
        </is>
      </c>
      <c r="J10633" t="n">
        <v>19</v>
      </c>
      <c r="L10633" s="9">
        <f>A10633&amp;"-"&amp;TEXT(E10633,"yyyymmdd")</f>
        <v/>
      </c>
    </row>
    <row r="10634">
      <c r="A10634" t="n">
        <v>41305402</v>
      </c>
      <c r="B10634" t="inlineStr">
        <is>
          <t>Manhattan</t>
        </is>
      </c>
      <c r="C10634" t="inlineStr">
        <is>
          <t>10018</t>
        </is>
      </c>
      <c r="D10634" t="inlineStr">
        <is>
          <t>Italian</t>
        </is>
      </c>
      <c r="E10634" s="8" t="n">
        <v>46182</v>
      </c>
      <c r="F10634" t="inlineStr">
        <is>
          <t>Violations were cited in the following area(s).</t>
        </is>
      </c>
      <c r="G10634" t="inlineStr">
        <is>
          <t>04O</t>
        </is>
      </c>
      <c r="H10634" t="inlineStr">
        <is>
          <t>Live animal other than fish in tank or service animal present in facility’s food or non-food area.</t>
        </is>
      </c>
      <c r="I10634" t="inlineStr">
        <is>
          <t>Critical</t>
        </is>
      </c>
      <c r="J10634" t="n">
        <v>19</v>
      </c>
      <c r="L10634" s="9">
        <f>A10634&amp;"-"&amp;TEXT(E10634,"yyyymmdd")</f>
        <v/>
      </c>
    </row>
    <row r="10635">
      <c r="A10635" t="n">
        <v>41305402</v>
      </c>
      <c r="B10635" t="inlineStr">
        <is>
          <t>Manhattan</t>
        </is>
      </c>
      <c r="C10635" t="inlineStr">
        <is>
          <t>10018</t>
        </is>
      </c>
      <c r="D10635" t="inlineStr">
        <is>
          <t>Italian</t>
        </is>
      </c>
      <c r="E10635" s="8" t="n">
        <v>46182</v>
      </c>
      <c r="F10635" t="inlineStr">
        <is>
          <t>Violations were cited in the following area(s).</t>
        </is>
      </c>
      <c r="G10635" t="inlineStr">
        <is>
          <t>06D</t>
        </is>
      </c>
      <c r="H10635" t="inlineStr">
        <is>
          <t>Food contact surface not properly washed, rinsed and sanitized after each use and following any activity when contamination may have occurred.</t>
        </is>
      </c>
      <c r="I10635" t="inlineStr">
        <is>
          <t>Critical</t>
        </is>
      </c>
      <c r="J10635" t="n">
        <v>19</v>
      </c>
      <c r="L10635" s="9">
        <f>A10635&amp;"-"&amp;TEXT(E10635,"yyyymmdd")</f>
        <v/>
      </c>
    </row>
    <row r="10636">
      <c r="A10636" t="n">
        <v>41305402</v>
      </c>
      <c r="B10636" t="inlineStr">
        <is>
          <t>Manhattan</t>
        </is>
      </c>
      <c r="C10636" t="inlineStr">
        <is>
          <t>10018</t>
        </is>
      </c>
      <c r="D10636" t="inlineStr">
        <is>
          <t>Italian</t>
        </is>
      </c>
      <c r="E10636" s="8" t="n">
        <v>46182</v>
      </c>
      <c r="F10636" t="inlineStr">
        <is>
          <t>Violations were cited in the following area(s).</t>
        </is>
      </c>
      <c r="G10636" t="inlineStr">
        <is>
          <t>10F</t>
        </is>
      </c>
      <c r="H10636" t="inlineStr">
        <is>
          <t>Non-food contact surface or equipment made of unacceptable material, not kept clean, or not properly sealed, raised, spaced or movable to allow accessibility for cleaning on all sides, above and underneath the unit.</t>
        </is>
      </c>
      <c r="I10636" t="inlineStr">
        <is>
          <t>Not Critical</t>
        </is>
      </c>
      <c r="J10636" t="n">
        <v>19</v>
      </c>
      <c r="L10636" s="9">
        <f>A10636&amp;"-"&amp;TEXT(E10636,"yyyymmdd")</f>
        <v/>
      </c>
    </row>
    <row r="10637">
      <c r="A10637" t="n">
        <v>41559345</v>
      </c>
      <c r="B10637" t="inlineStr">
        <is>
          <t>Brooklyn</t>
        </is>
      </c>
      <c r="C10637" t="inlineStr">
        <is>
          <t>11210</t>
        </is>
      </c>
      <c r="D10637" t="inlineStr">
        <is>
          <t>Juice, Smoothies, Fruit Salads</t>
        </is>
      </c>
      <c r="E10637" s="8" t="n">
        <v>46182</v>
      </c>
      <c r="F10637" t="inlineStr">
        <is>
          <t>Violations were cited in the following area(s).</t>
        </is>
      </c>
      <c r="G10637" t="inlineStr">
        <is>
          <t>04H</t>
        </is>
      </c>
      <c r="H10637" t="inlineStr">
        <is>
          <t>Raw, cooked or prepared food is adulterated, contaminated, cross-contaminated, or not discarded in accordance with HACCP plan.</t>
        </is>
      </c>
      <c r="I10637" t="inlineStr">
        <is>
          <t>Critical</t>
        </is>
      </c>
      <c r="J10637" t="n">
        <v>19</v>
      </c>
      <c r="L10637" s="9">
        <f>A10637&amp;"-"&amp;TEXT(E10637,"yyyymmdd")</f>
        <v/>
      </c>
    </row>
    <row r="10638">
      <c r="A10638" t="n">
        <v>41559345</v>
      </c>
      <c r="B10638" t="inlineStr">
        <is>
          <t>Brooklyn</t>
        </is>
      </c>
      <c r="C10638" t="inlineStr">
        <is>
          <t>11210</t>
        </is>
      </c>
      <c r="D10638" t="inlineStr">
        <is>
          <t>Juice, Smoothies, Fruit Salads</t>
        </is>
      </c>
      <c r="E10638" s="8" t="n">
        <v>46182</v>
      </c>
      <c r="F10638" t="inlineStr">
        <is>
          <t>Violations were cited in the following area(s).</t>
        </is>
      </c>
      <c r="G10638" t="inlineStr">
        <is>
          <t>06C</t>
        </is>
      </c>
      <c r="H1063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638" t="inlineStr">
        <is>
          <t>Critical</t>
        </is>
      </c>
      <c r="J10638" t="n">
        <v>19</v>
      </c>
      <c r="L10638" s="9">
        <f>A10638&amp;"-"&amp;TEXT(E10638,"yyyymmdd")</f>
        <v/>
      </c>
    </row>
    <row r="10639">
      <c r="A10639" t="n">
        <v>41559345</v>
      </c>
      <c r="B10639" t="inlineStr">
        <is>
          <t>Brooklyn</t>
        </is>
      </c>
      <c r="C10639" t="inlineStr">
        <is>
          <t>11210</t>
        </is>
      </c>
      <c r="D10639" t="inlineStr">
        <is>
          <t>Juice, Smoothies, Fruit Salads</t>
        </is>
      </c>
      <c r="E10639" s="8" t="n">
        <v>46182</v>
      </c>
      <c r="F10639" t="inlineStr">
        <is>
          <t>Violations were cited in the following area(s).</t>
        </is>
      </c>
      <c r="G10639" t="inlineStr">
        <is>
          <t>06F</t>
        </is>
      </c>
      <c r="H10639" t="inlineStr">
        <is>
          <t>Wiping cloths not stored clean and dry, or in a sanitizing solution, between uses.</t>
        </is>
      </c>
      <c r="I10639" t="inlineStr">
        <is>
          <t>Critical</t>
        </is>
      </c>
      <c r="J10639" t="n">
        <v>19</v>
      </c>
      <c r="L10639" s="9">
        <f>A10639&amp;"-"&amp;TEXT(E10639,"yyyymmdd")</f>
        <v/>
      </c>
    </row>
    <row r="10640">
      <c r="A10640" t="n">
        <v>41559345</v>
      </c>
      <c r="B10640" t="inlineStr">
        <is>
          <t>Brooklyn</t>
        </is>
      </c>
      <c r="C10640" t="inlineStr">
        <is>
          <t>11210</t>
        </is>
      </c>
      <c r="D10640" t="inlineStr">
        <is>
          <t>Juice, Smoothies, Fruit Salads</t>
        </is>
      </c>
      <c r="E10640" s="8" t="n">
        <v>46182</v>
      </c>
      <c r="F10640" t="inlineStr">
        <is>
          <t>Violations were cited in the following area(s).</t>
        </is>
      </c>
      <c r="G10640" t="inlineStr">
        <is>
          <t>10F</t>
        </is>
      </c>
      <c r="H10640" t="inlineStr">
        <is>
          <t>Non-food contact surface or equipment made of unacceptable material, not kept clean, or not properly sealed, raised, spaced or movable to allow accessibility for cleaning on all sides, above and underneath the unit.</t>
        </is>
      </c>
      <c r="I10640" t="inlineStr">
        <is>
          <t>Not Critical</t>
        </is>
      </c>
      <c r="J10640" t="n">
        <v>19</v>
      </c>
      <c r="L10640" s="9">
        <f>A10640&amp;"-"&amp;TEXT(E10640,"yyyymmdd")</f>
        <v/>
      </c>
    </row>
    <row r="10641">
      <c r="A10641" t="n">
        <v>41712067</v>
      </c>
      <c r="B10641" t="inlineStr">
        <is>
          <t>Brooklyn</t>
        </is>
      </c>
      <c r="C10641" t="inlineStr">
        <is>
          <t>11229</t>
        </is>
      </c>
      <c r="D10641" t="inlineStr">
        <is>
          <t>Chinese</t>
        </is>
      </c>
      <c r="E10641" s="8" t="n">
        <v>46182</v>
      </c>
      <c r="F10641" t="inlineStr">
        <is>
          <t>Violations were cited in the following area(s).</t>
        </is>
      </c>
      <c r="G10641" t="inlineStr">
        <is>
          <t>02B</t>
        </is>
      </c>
      <c r="H10641" t="inlineStr">
        <is>
          <t>Hot TCS food item not held at or above 140 °F.</t>
        </is>
      </c>
      <c r="I10641" t="inlineStr">
        <is>
          <t>Critical</t>
        </is>
      </c>
      <c r="J10641" t="n">
        <v>35</v>
      </c>
      <c r="L10641" s="9">
        <f>A10641&amp;"-"&amp;TEXT(E10641,"yyyymmdd")</f>
        <v/>
      </c>
    </row>
    <row r="10642">
      <c r="A10642" t="n">
        <v>41712067</v>
      </c>
      <c r="B10642" t="inlineStr">
        <is>
          <t>Brooklyn</t>
        </is>
      </c>
      <c r="C10642" t="inlineStr">
        <is>
          <t>11229</t>
        </is>
      </c>
      <c r="D10642" t="inlineStr">
        <is>
          <t>Chinese</t>
        </is>
      </c>
      <c r="E10642" s="8" t="n">
        <v>46182</v>
      </c>
      <c r="F10642" t="inlineStr">
        <is>
          <t>Violations were cited in the following area(s).</t>
        </is>
      </c>
      <c r="G10642" t="inlineStr">
        <is>
          <t>02G</t>
        </is>
      </c>
      <c r="H10642" t="inlineStr">
        <is>
          <t>Cold TCS food item held above 41 °F; smoked or processed fish held above 38 °F; intact raw eggs held above 45 °F; or reduced oxygen packaged (ROP) TCS foods held above required temperatures except during active necessary preparation.</t>
        </is>
      </c>
      <c r="I10642" t="inlineStr">
        <is>
          <t>Critical</t>
        </is>
      </c>
      <c r="J10642" t="n">
        <v>35</v>
      </c>
      <c r="L10642" s="9">
        <f>A10642&amp;"-"&amp;TEXT(E10642,"yyyymmdd")</f>
        <v/>
      </c>
    </row>
    <row r="10643">
      <c r="A10643" t="n">
        <v>41712067</v>
      </c>
      <c r="B10643" t="inlineStr">
        <is>
          <t>Brooklyn</t>
        </is>
      </c>
      <c r="C10643" t="inlineStr">
        <is>
          <t>11229</t>
        </is>
      </c>
      <c r="D10643" t="inlineStr">
        <is>
          <t>Chinese</t>
        </is>
      </c>
      <c r="E10643" s="8" t="n">
        <v>46182</v>
      </c>
      <c r="F10643" t="inlineStr">
        <is>
          <t>Violations were cited in the following area(s).</t>
        </is>
      </c>
      <c r="G10643" t="inlineStr">
        <is>
          <t>04M</t>
        </is>
      </c>
      <c r="H10643" t="inlineStr">
        <is>
          <t>Live roaches in facility's food or non-food area.</t>
        </is>
      </c>
      <c r="I10643" t="inlineStr">
        <is>
          <t>Critical</t>
        </is>
      </c>
      <c r="J10643" t="n">
        <v>35</v>
      </c>
      <c r="L10643" s="9">
        <f>A10643&amp;"-"&amp;TEXT(E10643,"yyyymmdd")</f>
        <v/>
      </c>
    </row>
    <row r="10644">
      <c r="A10644" t="n">
        <v>41712067</v>
      </c>
      <c r="B10644" t="inlineStr">
        <is>
          <t>Brooklyn</t>
        </is>
      </c>
      <c r="C10644" t="inlineStr">
        <is>
          <t>11229</t>
        </is>
      </c>
      <c r="D10644" t="inlineStr">
        <is>
          <t>Chinese</t>
        </is>
      </c>
      <c r="E10644" s="8" t="n">
        <v>46182</v>
      </c>
      <c r="F10644" t="inlineStr">
        <is>
          <t>Violations were cited in the following area(s).</t>
        </is>
      </c>
      <c r="G10644" t="inlineStr">
        <is>
          <t>06C</t>
        </is>
      </c>
      <c r="H1064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644" t="inlineStr">
        <is>
          <t>Critical</t>
        </is>
      </c>
      <c r="J10644" t="n">
        <v>35</v>
      </c>
      <c r="L10644" s="9">
        <f>A10644&amp;"-"&amp;TEXT(E10644,"yyyymmdd")</f>
        <v/>
      </c>
    </row>
    <row r="10645">
      <c r="A10645" t="n">
        <v>41712067</v>
      </c>
      <c r="B10645" t="inlineStr">
        <is>
          <t>Brooklyn</t>
        </is>
      </c>
      <c r="C10645" t="inlineStr">
        <is>
          <t>11229</t>
        </is>
      </c>
      <c r="D10645" t="inlineStr">
        <is>
          <t>Chinese</t>
        </is>
      </c>
      <c r="E10645" s="8" t="n">
        <v>46182</v>
      </c>
      <c r="F10645" t="inlineStr">
        <is>
          <t>Violations were cited in the following area(s).</t>
        </is>
      </c>
      <c r="G10645" t="inlineStr">
        <is>
          <t>08A</t>
        </is>
      </c>
      <c r="H10645" t="inlineStr">
        <is>
          <t>Establishment is not free of harborage or conditions conducive to rodents, insects or other pests.</t>
        </is>
      </c>
      <c r="I10645" t="inlineStr">
        <is>
          <t>Not Critical</t>
        </is>
      </c>
      <c r="J10645" t="n">
        <v>35</v>
      </c>
      <c r="L10645" s="9">
        <f>A10645&amp;"-"&amp;TEXT(E10645,"yyyymmdd")</f>
        <v/>
      </c>
    </row>
    <row r="10646">
      <c r="A10646" t="n">
        <v>41712067</v>
      </c>
      <c r="B10646" t="inlineStr">
        <is>
          <t>Brooklyn</t>
        </is>
      </c>
      <c r="C10646" t="inlineStr">
        <is>
          <t>11229</t>
        </is>
      </c>
      <c r="D10646" t="inlineStr">
        <is>
          <t>Chinese</t>
        </is>
      </c>
      <c r="E10646" s="8" t="n">
        <v>46182</v>
      </c>
      <c r="F10646" t="inlineStr">
        <is>
          <t>Violations were cited in the following area(s).</t>
        </is>
      </c>
      <c r="G10646" t="inlineStr">
        <is>
          <t>10F</t>
        </is>
      </c>
      <c r="H10646" t="inlineStr">
        <is>
          <t>Non-food contact surface or equipment made of unacceptable material, not kept clean, or not properly sealed, raised, spaced or movable to allow accessibility for cleaning on all sides, above and underneath the unit.</t>
        </is>
      </c>
      <c r="I10646" t="inlineStr">
        <is>
          <t>Not Critical</t>
        </is>
      </c>
      <c r="J10646" t="n">
        <v>35</v>
      </c>
      <c r="L10646" s="9">
        <f>A10646&amp;"-"&amp;TEXT(E10646,"yyyymmdd")</f>
        <v/>
      </c>
    </row>
    <row r="10647">
      <c r="A10647" t="n">
        <v>41718530</v>
      </c>
      <c r="B10647" t="inlineStr">
        <is>
          <t>Bronx</t>
        </is>
      </c>
      <c r="C10647" t="inlineStr">
        <is>
          <t>10474</t>
        </is>
      </c>
      <c r="D10647" t="inlineStr">
        <is>
          <t>Spanish</t>
        </is>
      </c>
      <c r="E10647" s="8" t="n">
        <v>46182</v>
      </c>
      <c r="F10647" t="inlineStr">
        <is>
          <t>Violations were cited in the following area(s).</t>
        </is>
      </c>
      <c r="G10647" t="inlineStr">
        <is>
          <t>06D</t>
        </is>
      </c>
      <c r="H10647" t="inlineStr">
        <is>
          <t>Food contact surface not properly washed, rinsed and sanitized after each use and following any activity when contamination may have occurred.</t>
        </is>
      </c>
      <c r="I10647" t="inlineStr">
        <is>
          <t>Critical</t>
        </is>
      </c>
      <c r="J10647" t="n">
        <v>11</v>
      </c>
      <c r="K10647" t="inlineStr">
        <is>
          <t>A</t>
        </is>
      </c>
      <c r="L10647" s="9">
        <f>A10647&amp;"-"&amp;TEXT(E10647,"yyyymmdd")</f>
        <v/>
      </c>
    </row>
    <row r="10648">
      <c r="A10648" t="n">
        <v>41718530</v>
      </c>
      <c r="B10648" t="inlineStr">
        <is>
          <t>Bronx</t>
        </is>
      </c>
      <c r="C10648" t="inlineStr">
        <is>
          <t>10474</t>
        </is>
      </c>
      <c r="D10648" t="inlineStr">
        <is>
          <t>Spanish</t>
        </is>
      </c>
      <c r="E10648" s="8" t="n">
        <v>46182</v>
      </c>
      <c r="F10648" t="inlineStr">
        <is>
          <t>Violations were cited in the following area(s).</t>
        </is>
      </c>
      <c r="G10648" t="inlineStr">
        <is>
          <t>10F</t>
        </is>
      </c>
      <c r="H10648" t="inlineStr">
        <is>
          <t>Non-food contact surface or equipment made of unacceptable material, not kept clean, or not properly sealed, raised, spaced or movable to allow accessibility for cleaning on all sides, above and underneath the unit.</t>
        </is>
      </c>
      <c r="I10648" t="inlineStr">
        <is>
          <t>Not Critical</t>
        </is>
      </c>
      <c r="J10648" t="n">
        <v>11</v>
      </c>
      <c r="K10648" t="inlineStr">
        <is>
          <t>A</t>
        </is>
      </c>
      <c r="L10648" s="9">
        <f>A10648&amp;"-"&amp;TEXT(E10648,"yyyymmdd")</f>
        <v/>
      </c>
    </row>
    <row r="10649">
      <c r="A10649" t="n">
        <v>50001902</v>
      </c>
      <c r="B10649" t="inlineStr">
        <is>
          <t>Bronx</t>
        </is>
      </c>
      <c r="C10649" t="inlineStr">
        <is>
          <t>10461</t>
        </is>
      </c>
      <c r="D10649" t="inlineStr">
        <is>
          <t>Coffee/Tea</t>
        </is>
      </c>
      <c r="E10649" s="8" t="n">
        <v>46182</v>
      </c>
      <c r="F10649" t="inlineStr">
        <is>
          <t>Violations were cited in the following area(s).</t>
        </is>
      </c>
      <c r="G10649" t="inlineStr">
        <is>
          <t>06D</t>
        </is>
      </c>
      <c r="H10649" t="inlineStr">
        <is>
          <t>Food contact surface not properly washed, rinsed and sanitized after each use and following any activity when contamination may have occurred.</t>
        </is>
      </c>
      <c r="I10649" t="inlineStr">
        <is>
          <t>Critical</t>
        </is>
      </c>
      <c r="J10649" t="n">
        <v>10</v>
      </c>
      <c r="K10649" t="inlineStr">
        <is>
          <t>A</t>
        </is>
      </c>
      <c r="L10649" s="9">
        <f>A10649&amp;"-"&amp;TEXT(E10649,"yyyymmdd")</f>
        <v/>
      </c>
    </row>
    <row r="10650">
      <c r="A10650" t="n">
        <v>50001902</v>
      </c>
      <c r="B10650" t="inlineStr">
        <is>
          <t>Bronx</t>
        </is>
      </c>
      <c r="C10650" t="inlineStr">
        <is>
          <t>10461</t>
        </is>
      </c>
      <c r="D10650" t="inlineStr">
        <is>
          <t>Coffee/Tea</t>
        </is>
      </c>
      <c r="E10650" s="8" t="n">
        <v>46182</v>
      </c>
      <c r="F10650" t="inlineStr">
        <is>
          <t>Violations were cited in the following area(s).</t>
        </is>
      </c>
      <c r="G10650" t="inlineStr">
        <is>
          <t>10G</t>
        </is>
      </c>
      <c r="H10650" t="inlineStr">
        <is>
          <t>Dishwashing and ware washing: Cleaning and sanitizing of tableware, including dishes, utensils, and equipment deficient.</t>
        </is>
      </c>
      <c r="I10650" t="inlineStr">
        <is>
          <t>Not Critical</t>
        </is>
      </c>
      <c r="J10650" t="n">
        <v>10</v>
      </c>
      <c r="K10650" t="inlineStr">
        <is>
          <t>A</t>
        </is>
      </c>
      <c r="L10650" s="9">
        <f>A10650&amp;"-"&amp;TEXT(E10650,"yyyymmdd")</f>
        <v/>
      </c>
    </row>
    <row r="10651">
      <c r="A10651" t="n">
        <v>50004464</v>
      </c>
      <c r="B10651" t="inlineStr">
        <is>
          <t>Queens</t>
        </is>
      </c>
      <c r="C10651" t="inlineStr">
        <is>
          <t>11372</t>
        </is>
      </c>
      <c r="D10651" t="inlineStr">
        <is>
          <t>Latin American</t>
        </is>
      </c>
      <c r="E10651" s="8" t="n">
        <v>46182</v>
      </c>
      <c r="F10651" t="inlineStr">
        <is>
          <t>Violations were cited in the following area(s).</t>
        </is>
      </c>
      <c r="G10651" t="inlineStr">
        <is>
          <t>02G</t>
        </is>
      </c>
      <c r="H10651" t="inlineStr">
        <is>
          <t>Cold TCS food item held above 41 °F; smoked or processed fish held above 38 °F; intact raw eggs held above 45 °F; or reduced oxygen packaged (ROP) TCS foods held above required temperatures except during active necessary preparation.</t>
        </is>
      </c>
      <c r="I10651" t="inlineStr">
        <is>
          <t>Critical</t>
        </is>
      </c>
      <c r="J10651" t="n">
        <v>27</v>
      </c>
      <c r="L10651" s="9">
        <f>A10651&amp;"-"&amp;TEXT(E10651,"yyyymmdd")</f>
        <v/>
      </c>
    </row>
    <row r="10652">
      <c r="A10652" t="n">
        <v>50004464</v>
      </c>
      <c r="B10652" t="inlineStr">
        <is>
          <t>Queens</t>
        </is>
      </c>
      <c r="C10652" t="inlineStr">
        <is>
          <t>11372</t>
        </is>
      </c>
      <c r="D10652" t="inlineStr">
        <is>
          <t>Latin American</t>
        </is>
      </c>
      <c r="E10652" s="8" t="n">
        <v>46182</v>
      </c>
      <c r="F10652" t="inlineStr">
        <is>
          <t>Violations were cited in the following area(s).</t>
        </is>
      </c>
      <c r="G10652" t="inlineStr">
        <is>
          <t>04L</t>
        </is>
      </c>
      <c r="H10652" t="inlineStr">
        <is>
          <t>Evidence of mice or live mice in establishment's food or non-food areas.</t>
        </is>
      </c>
      <c r="I10652" t="inlineStr">
        <is>
          <t>Critical</t>
        </is>
      </c>
      <c r="J10652" t="n">
        <v>27</v>
      </c>
      <c r="L10652" s="9">
        <f>A10652&amp;"-"&amp;TEXT(E10652,"yyyymmdd")</f>
        <v/>
      </c>
    </row>
    <row r="10653">
      <c r="A10653" t="n">
        <v>50004464</v>
      </c>
      <c r="B10653" t="inlineStr">
        <is>
          <t>Queens</t>
        </is>
      </c>
      <c r="C10653" t="inlineStr">
        <is>
          <t>11372</t>
        </is>
      </c>
      <c r="D10653" t="inlineStr">
        <is>
          <t>Latin American</t>
        </is>
      </c>
      <c r="E10653" s="8" t="n">
        <v>46182</v>
      </c>
      <c r="F10653" t="inlineStr">
        <is>
          <t>Violations were cited in the following area(s).</t>
        </is>
      </c>
      <c r="G10653" t="inlineStr">
        <is>
          <t>06C</t>
        </is>
      </c>
      <c r="H1065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653" t="inlineStr">
        <is>
          <t>Critical</t>
        </is>
      </c>
      <c r="J10653" t="n">
        <v>27</v>
      </c>
      <c r="L10653" s="9">
        <f>A10653&amp;"-"&amp;TEXT(E10653,"yyyymmdd")</f>
        <v/>
      </c>
    </row>
    <row r="10654">
      <c r="A10654" t="n">
        <v>50004464</v>
      </c>
      <c r="B10654" t="inlineStr">
        <is>
          <t>Queens</t>
        </is>
      </c>
      <c r="C10654" t="inlineStr">
        <is>
          <t>11372</t>
        </is>
      </c>
      <c r="D10654" t="inlineStr">
        <is>
          <t>Latin American</t>
        </is>
      </c>
      <c r="E10654" s="8" t="n">
        <v>46182</v>
      </c>
      <c r="F10654" t="inlineStr">
        <is>
          <t>Violations were cited in the following area(s).</t>
        </is>
      </c>
      <c r="G10654" t="inlineStr">
        <is>
          <t>08A</t>
        </is>
      </c>
      <c r="H10654" t="inlineStr">
        <is>
          <t>Establishment is not free of harborage or conditions conducive to rodents, insects or other pests.</t>
        </is>
      </c>
      <c r="I10654" t="inlineStr">
        <is>
          <t>Not Critical</t>
        </is>
      </c>
      <c r="J10654" t="n">
        <v>27</v>
      </c>
      <c r="L10654" s="9">
        <f>A10654&amp;"-"&amp;TEXT(E10654,"yyyymmdd")</f>
        <v/>
      </c>
    </row>
    <row r="10655">
      <c r="A10655" t="n">
        <v>50004464</v>
      </c>
      <c r="B10655" t="inlineStr">
        <is>
          <t>Queens</t>
        </is>
      </c>
      <c r="C10655" t="inlineStr">
        <is>
          <t>11372</t>
        </is>
      </c>
      <c r="D10655" t="inlineStr">
        <is>
          <t>Latin American</t>
        </is>
      </c>
      <c r="E10655" s="8" t="n">
        <v>46182</v>
      </c>
      <c r="F10655" t="inlineStr">
        <is>
          <t>Violations were cited in the following area(s).</t>
        </is>
      </c>
      <c r="G10655" t="inlineStr">
        <is>
          <t>08C</t>
        </is>
      </c>
      <c r="H10655" t="inlineStr">
        <is>
          <t>Pesticide not properly labeled or used by unlicensed individual. Pesticide, other toxic chemical improperly used/stored. Unprotected, unlocked bait station used.</t>
        </is>
      </c>
      <c r="I10655" t="inlineStr">
        <is>
          <t>Not Critical</t>
        </is>
      </c>
      <c r="J10655" t="n">
        <v>27</v>
      </c>
      <c r="L10655" s="9">
        <f>A10655&amp;"-"&amp;TEXT(E10655,"yyyymmdd")</f>
        <v/>
      </c>
    </row>
    <row r="10656">
      <c r="A10656" t="n">
        <v>50004464</v>
      </c>
      <c r="B10656" t="inlineStr">
        <is>
          <t>Queens</t>
        </is>
      </c>
      <c r="C10656" t="inlineStr">
        <is>
          <t>11372</t>
        </is>
      </c>
      <c r="D10656" t="inlineStr">
        <is>
          <t>Latin American</t>
        </is>
      </c>
      <c r="E10656" s="8" t="n">
        <v>46182</v>
      </c>
      <c r="F10656" t="inlineStr">
        <is>
          <t>Violations were cited in the following area(s).</t>
        </is>
      </c>
      <c r="G10656" t="inlineStr">
        <is>
          <t>10B</t>
        </is>
      </c>
      <c r="H10656" t="inlineStr">
        <is>
          <t>Anti-siphonage or back-flow prevention device not provided where required; equipment or floor not properly drained; sewage disposal system in disrepair or not functioning properly. Condensation or liquid waste improperly disposed of.</t>
        </is>
      </c>
      <c r="I10656" t="inlineStr">
        <is>
          <t>Not Critical</t>
        </is>
      </c>
      <c r="J10656" t="n">
        <v>27</v>
      </c>
      <c r="L10656" s="9">
        <f>A10656&amp;"-"&amp;TEXT(E10656,"yyyymmdd")</f>
        <v/>
      </c>
    </row>
    <row r="10657">
      <c r="A10657" t="n">
        <v>50004464</v>
      </c>
      <c r="B10657" t="inlineStr">
        <is>
          <t>Queens</t>
        </is>
      </c>
      <c r="C10657" t="inlineStr">
        <is>
          <t>11372</t>
        </is>
      </c>
      <c r="D10657" t="inlineStr">
        <is>
          <t>Latin American</t>
        </is>
      </c>
      <c r="E10657" s="8" t="n">
        <v>46182</v>
      </c>
      <c r="F10657" t="inlineStr">
        <is>
          <t>Violations were cited in the following area(s).</t>
        </is>
      </c>
      <c r="G10657" t="inlineStr">
        <is>
          <t>28-06</t>
        </is>
      </c>
      <c r="H10657" t="inlineStr">
        <is>
          <t>Contract with a pest management professional not in place. Record of extermination activities not kept on premises.</t>
        </is>
      </c>
      <c r="I10657" t="inlineStr">
        <is>
          <t>Not Critical</t>
        </is>
      </c>
      <c r="J10657" t="n">
        <v>27</v>
      </c>
      <c r="L10657" s="9">
        <f>A10657&amp;"-"&amp;TEXT(E10657,"yyyymmdd")</f>
        <v/>
      </c>
    </row>
    <row r="10658">
      <c r="A10658" t="n">
        <v>50016323</v>
      </c>
      <c r="B10658" t="inlineStr">
        <is>
          <t>Brooklyn</t>
        </is>
      </c>
      <c r="C10658" t="inlineStr">
        <is>
          <t>11237</t>
        </is>
      </c>
      <c r="D10658" t="inlineStr">
        <is>
          <t>Latin American</t>
        </is>
      </c>
      <c r="E10658" s="8" t="n">
        <v>46182</v>
      </c>
      <c r="F10658" t="inlineStr">
        <is>
          <t>Violations were cited in the following area(s).</t>
        </is>
      </c>
      <c r="G10658" t="inlineStr">
        <is>
          <t>02B</t>
        </is>
      </c>
      <c r="H10658" t="inlineStr">
        <is>
          <t>Hot TCS food item not held at or above 140 °F.</t>
        </is>
      </c>
      <c r="I10658" t="inlineStr">
        <is>
          <t>Critical</t>
        </is>
      </c>
      <c r="J10658" t="n">
        <v>11</v>
      </c>
      <c r="K10658" t="inlineStr">
        <is>
          <t>A</t>
        </is>
      </c>
      <c r="L10658" s="9">
        <f>A10658&amp;"-"&amp;TEXT(E10658,"yyyymmdd")</f>
        <v/>
      </c>
    </row>
    <row r="10659">
      <c r="A10659" t="n">
        <v>50016323</v>
      </c>
      <c r="B10659" t="inlineStr">
        <is>
          <t>Brooklyn</t>
        </is>
      </c>
      <c r="C10659" t="inlineStr">
        <is>
          <t>11237</t>
        </is>
      </c>
      <c r="D10659" t="inlineStr">
        <is>
          <t>Latin American</t>
        </is>
      </c>
      <c r="E10659" s="8" t="n">
        <v>46182</v>
      </c>
      <c r="F10659" t="inlineStr">
        <is>
          <t>Violations were cited in the following area(s).</t>
        </is>
      </c>
      <c r="G10659" t="inlineStr">
        <is>
          <t>10F</t>
        </is>
      </c>
      <c r="H10659" t="inlineStr">
        <is>
          <t>Non-food contact surface or equipment made of unacceptable material, not kept clean, or not properly sealed, raised, spaced or movable to allow accessibility for cleaning on all sides, above and underneath the unit.</t>
        </is>
      </c>
      <c r="I10659" t="inlineStr">
        <is>
          <t>Not Critical</t>
        </is>
      </c>
      <c r="J10659" t="n">
        <v>11</v>
      </c>
      <c r="K10659" t="inlineStr">
        <is>
          <t>A</t>
        </is>
      </c>
      <c r="L10659" s="9">
        <f>A10659&amp;"-"&amp;TEXT(E10659,"yyyymmdd")</f>
        <v/>
      </c>
    </row>
    <row r="10660">
      <c r="A10660" t="n">
        <v>50019128</v>
      </c>
      <c r="B10660" t="inlineStr">
        <is>
          <t>Queens</t>
        </is>
      </c>
      <c r="C10660" t="inlineStr">
        <is>
          <t>11354</t>
        </is>
      </c>
      <c r="D10660" t="inlineStr">
        <is>
          <t>Japanese</t>
        </is>
      </c>
      <c r="E10660" s="8" t="n">
        <v>46182</v>
      </c>
      <c r="F10660" t="inlineStr">
        <is>
          <t>Violations were cited in the following area(s).</t>
        </is>
      </c>
      <c r="G10660" t="inlineStr">
        <is>
          <t>06D</t>
        </is>
      </c>
      <c r="H10660" t="inlineStr">
        <is>
          <t>Food contact surface not properly washed, rinsed and sanitized after each use and following any activity when contamination may have occurred.</t>
        </is>
      </c>
      <c r="I10660" t="inlineStr">
        <is>
          <t>Critical</t>
        </is>
      </c>
      <c r="J10660" t="n">
        <v>13</v>
      </c>
      <c r="K10660" t="inlineStr">
        <is>
          <t>A</t>
        </is>
      </c>
      <c r="L10660" s="9">
        <f>A10660&amp;"-"&amp;TEXT(E10660,"yyyymmdd")</f>
        <v/>
      </c>
    </row>
    <row r="10661">
      <c r="A10661" t="n">
        <v>50019128</v>
      </c>
      <c r="B10661" t="inlineStr">
        <is>
          <t>Queens</t>
        </is>
      </c>
      <c r="C10661" t="inlineStr">
        <is>
          <t>11354</t>
        </is>
      </c>
      <c r="D10661" t="inlineStr">
        <is>
          <t>Japanese</t>
        </is>
      </c>
      <c r="E10661" s="8" t="n">
        <v>46182</v>
      </c>
      <c r="F10661" t="inlineStr">
        <is>
          <t>Violations were cited in the following area(s).</t>
        </is>
      </c>
      <c r="G10661" t="inlineStr">
        <is>
          <t>06F</t>
        </is>
      </c>
      <c r="H10661" t="inlineStr">
        <is>
          <t>Wiping cloths not stored clean and dry, or in a sanitizing solution, between uses.</t>
        </is>
      </c>
      <c r="I10661" t="inlineStr">
        <is>
          <t>Critical</t>
        </is>
      </c>
      <c r="J10661" t="n">
        <v>13</v>
      </c>
      <c r="K10661" t="inlineStr">
        <is>
          <t>A</t>
        </is>
      </c>
      <c r="L10661" s="9">
        <f>A10661&amp;"-"&amp;TEXT(E10661,"yyyymmdd")</f>
        <v/>
      </c>
    </row>
    <row r="10662">
      <c r="A10662" t="n">
        <v>50019128</v>
      </c>
      <c r="B10662" t="inlineStr">
        <is>
          <t>Queens</t>
        </is>
      </c>
      <c r="C10662" t="inlineStr">
        <is>
          <t>11354</t>
        </is>
      </c>
      <c r="D10662" t="inlineStr">
        <is>
          <t>Japanese</t>
        </is>
      </c>
      <c r="E10662" s="8" t="n">
        <v>46182</v>
      </c>
      <c r="F10662" t="inlineStr">
        <is>
          <t>Violations were cited in the following area(s).</t>
        </is>
      </c>
      <c r="G10662" t="inlineStr">
        <is>
          <t>10F</t>
        </is>
      </c>
      <c r="H10662" t="inlineStr">
        <is>
          <t>Non-food contact surface or equipment made of unacceptable material, not kept clean, or not properly sealed, raised, spaced or movable to allow accessibility for cleaning on all sides, above and underneath the unit.</t>
        </is>
      </c>
      <c r="I10662" t="inlineStr">
        <is>
          <t>Not Critical</t>
        </is>
      </c>
      <c r="J10662" t="n">
        <v>13</v>
      </c>
      <c r="K10662" t="inlineStr">
        <is>
          <t>A</t>
        </is>
      </c>
      <c r="L10662" s="9">
        <f>A10662&amp;"-"&amp;TEXT(E10662,"yyyymmdd")</f>
        <v/>
      </c>
    </row>
    <row r="10663">
      <c r="A10663" t="n">
        <v>50032691</v>
      </c>
      <c r="B10663" t="inlineStr">
        <is>
          <t>Queens</t>
        </is>
      </c>
      <c r="C10663" t="inlineStr">
        <is>
          <t>11106</t>
        </is>
      </c>
      <c r="D10663" t="inlineStr">
        <is>
          <t>Japanese</t>
        </is>
      </c>
      <c r="E10663" s="8" t="n">
        <v>46182</v>
      </c>
      <c r="F10663" t="inlineStr">
        <is>
          <t>Violations were cited in the following area(s).</t>
        </is>
      </c>
      <c r="G10663" t="inlineStr">
        <is>
          <t>02G</t>
        </is>
      </c>
      <c r="H10663" t="inlineStr">
        <is>
          <t>Cold TCS food item held above 41 °F; smoked or processed fish held above 38 °F; intact raw eggs held above 45 °F; or reduced oxygen packaged (ROP) TCS foods held above required temperatures except during active necessary preparation.</t>
        </is>
      </c>
      <c r="I10663" t="inlineStr">
        <is>
          <t>Critical</t>
        </is>
      </c>
      <c r="J10663" t="n">
        <v>13</v>
      </c>
      <c r="K10663" t="inlineStr">
        <is>
          <t>A</t>
        </is>
      </c>
      <c r="L10663" s="9">
        <f>A10663&amp;"-"&amp;TEXT(E10663,"yyyymmdd")</f>
        <v/>
      </c>
    </row>
    <row r="10664">
      <c r="A10664" t="n">
        <v>50032691</v>
      </c>
      <c r="B10664" t="inlineStr">
        <is>
          <t>Queens</t>
        </is>
      </c>
      <c r="C10664" t="inlineStr">
        <is>
          <t>11106</t>
        </is>
      </c>
      <c r="D10664" t="inlineStr">
        <is>
          <t>Japanese</t>
        </is>
      </c>
      <c r="E10664" s="8" t="n">
        <v>46182</v>
      </c>
      <c r="F10664" t="inlineStr">
        <is>
          <t>Violations were cited in the following area(s).</t>
        </is>
      </c>
      <c r="G10664" t="inlineStr">
        <is>
          <t>10F</t>
        </is>
      </c>
      <c r="H10664" t="inlineStr">
        <is>
          <t>Non-food contact surface or equipment made of unacceptable material, not kept clean, or not properly sealed, raised, spaced or movable to allow accessibility for cleaning on all sides, above and underneath the unit.</t>
        </is>
      </c>
      <c r="I10664" t="inlineStr">
        <is>
          <t>Not Critical</t>
        </is>
      </c>
      <c r="J10664" t="n">
        <v>13</v>
      </c>
      <c r="K10664" t="inlineStr">
        <is>
          <t>A</t>
        </is>
      </c>
      <c r="L10664" s="9">
        <f>A10664&amp;"-"&amp;TEXT(E10664,"yyyymmdd")</f>
        <v/>
      </c>
    </row>
    <row r="10665">
      <c r="A10665" t="n">
        <v>50032969</v>
      </c>
      <c r="B10665" t="inlineStr">
        <is>
          <t>Manhattan</t>
        </is>
      </c>
      <c r="C10665" t="inlineStr">
        <is>
          <t>10029</t>
        </is>
      </c>
      <c r="D10665" t="inlineStr">
        <is>
          <t>Chinese</t>
        </is>
      </c>
      <c r="E10665" s="8" t="n">
        <v>46182</v>
      </c>
      <c r="F10665" t="inlineStr">
        <is>
          <t>Violations were cited in the following area(s).</t>
        </is>
      </c>
      <c r="G10665" t="inlineStr">
        <is>
          <t>10G</t>
        </is>
      </c>
      <c r="H10665" t="inlineStr">
        <is>
          <t>Dishwashing and ware washing: Cleaning and sanitizing of tableware, including dishes, utensils, and equipment deficient.</t>
        </is>
      </c>
      <c r="I10665" t="inlineStr">
        <is>
          <t>Not Critical</t>
        </is>
      </c>
      <c r="J10665" t="n">
        <v>5</v>
      </c>
      <c r="K10665" t="inlineStr">
        <is>
          <t>A</t>
        </is>
      </c>
      <c r="L10665" s="9">
        <f>A10665&amp;"-"&amp;TEXT(E10665,"yyyymmdd")</f>
        <v/>
      </c>
    </row>
    <row r="10666">
      <c r="A10666" t="n">
        <v>50036006</v>
      </c>
      <c r="B10666" t="inlineStr">
        <is>
          <t>Brooklyn</t>
        </is>
      </c>
      <c r="C10666" t="inlineStr">
        <is>
          <t>11219</t>
        </is>
      </c>
      <c r="D10666" t="inlineStr">
        <is>
          <t>Latin American</t>
        </is>
      </c>
      <c r="E10666" s="8" t="n">
        <v>46182</v>
      </c>
      <c r="F10666" t="inlineStr">
        <is>
          <t>Violations were cited in the following area(s).</t>
        </is>
      </c>
      <c r="G10666" t="inlineStr">
        <is>
          <t>02G</t>
        </is>
      </c>
      <c r="H10666" t="inlineStr">
        <is>
          <t>Cold TCS food item held above 41 °F; smoked or processed fish held above 38 °F; intact raw eggs held above 45 °F; or reduced oxygen packaged (ROP) TCS foods held above required temperatures except during active necessary preparation.</t>
        </is>
      </c>
      <c r="I10666" t="inlineStr">
        <is>
          <t>Critical</t>
        </is>
      </c>
      <c r="J10666" t="n">
        <v>30</v>
      </c>
      <c r="L10666" s="9">
        <f>A10666&amp;"-"&amp;TEXT(E10666,"yyyymmdd")</f>
        <v/>
      </c>
    </row>
    <row r="10667">
      <c r="A10667" t="n">
        <v>50036006</v>
      </c>
      <c r="B10667" t="inlineStr">
        <is>
          <t>Brooklyn</t>
        </is>
      </c>
      <c r="C10667" t="inlineStr">
        <is>
          <t>11219</t>
        </is>
      </c>
      <c r="D10667" t="inlineStr">
        <is>
          <t>Latin American</t>
        </is>
      </c>
      <c r="E10667" s="8" t="n">
        <v>46182</v>
      </c>
      <c r="F10667" t="inlineStr">
        <is>
          <t>Violations were cited in the following area(s).</t>
        </is>
      </c>
      <c r="G10667" t="inlineStr">
        <is>
          <t>04L</t>
        </is>
      </c>
      <c r="H10667" t="inlineStr">
        <is>
          <t>Evidence of mice or live mice in establishment's food or non-food areas.</t>
        </is>
      </c>
      <c r="I10667" t="inlineStr">
        <is>
          <t>Critical</t>
        </is>
      </c>
      <c r="J10667" t="n">
        <v>30</v>
      </c>
      <c r="L10667" s="9">
        <f>A10667&amp;"-"&amp;TEXT(E10667,"yyyymmdd")</f>
        <v/>
      </c>
    </row>
    <row r="10668">
      <c r="A10668" t="n">
        <v>50036006</v>
      </c>
      <c r="B10668" t="inlineStr">
        <is>
          <t>Brooklyn</t>
        </is>
      </c>
      <c r="C10668" t="inlineStr">
        <is>
          <t>11219</t>
        </is>
      </c>
      <c r="D10668" t="inlineStr">
        <is>
          <t>Latin American</t>
        </is>
      </c>
      <c r="E10668" s="8" t="n">
        <v>46182</v>
      </c>
      <c r="F10668" t="inlineStr">
        <is>
          <t>Violations were cited in the following area(s).</t>
        </is>
      </c>
      <c r="G10668" t="inlineStr">
        <is>
          <t>05D</t>
        </is>
      </c>
      <c r="H1066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668" t="inlineStr">
        <is>
          <t>Critical</t>
        </is>
      </c>
      <c r="J10668" t="n">
        <v>30</v>
      </c>
      <c r="L10668" s="9">
        <f>A10668&amp;"-"&amp;TEXT(E10668,"yyyymmdd")</f>
        <v/>
      </c>
    </row>
    <row r="10669">
      <c r="A10669" t="n">
        <v>50036006</v>
      </c>
      <c r="B10669" t="inlineStr">
        <is>
          <t>Brooklyn</t>
        </is>
      </c>
      <c r="C10669" t="inlineStr">
        <is>
          <t>11219</t>
        </is>
      </c>
      <c r="D10669" t="inlineStr">
        <is>
          <t>Latin American</t>
        </is>
      </c>
      <c r="E10669" s="8" t="n">
        <v>46182</v>
      </c>
      <c r="F10669" t="inlineStr">
        <is>
          <t>Violations were cited in the following area(s).</t>
        </is>
      </c>
      <c r="G10669" t="inlineStr">
        <is>
          <t>08A</t>
        </is>
      </c>
      <c r="H10669" t="inlineStr">
        <is>
          <t>Establishment is not free of harborage or conditions conducive to rodents, insects or other pests.</t>
        </is>
      </c>
      <c r="I10669" t="inlineStr">
        <is>
          <t>Not Critical</t>
        </is>
      </c>
      <c r="J10669" t="n">
        <v>30</v>
      </c>
      <c r="L10669" s="9">
        <f>A10669&amp;"-"&amp;TEXT(E10669,"yyyymmdd")</f>
        <v/>
      </c>
    </row>
    <row r="10670">
      <c r="A10670" t="n">
        <v>50036360</v>
      </c>
      <c r="B10670" t="inlineStr">
        <is>
          <t>Manhattan</t>
        </is>
      </c>
      <c r="C10670" t="inlineStr">
        <is>
          <t>10013</t>
        </is>
      </c>
      <c r="D10670" t="inlineStr">
        <is>
          <t>American</t>
        </is>
      </c>
      <c r="E10670" s="8" t="n">
        <v>46182</v>
      </c>
      <c r="F10670" t="inlineStr">
        <is>
          <t>Violations were cited in the following area(s).</t>
        </is>
      </c>
      <c r="G10670" t="inlineStr">
        <is>
          <t>04H</t>
        </is>
      </c>
      <c r="H10670" t="inlineStr">
        <is>
          <t>Raw, cooked or prepared food is adulterated, contaminated, cross-contaminated, or not discarded in accordance with HACCP plan.</t>
        </is>
      </c>
      <c r="I10670" t="inlineStr">
        <is>
          <t>Critical</t>
        </is>
      </c>
      <c r="J10670" t="n">
        <v>30</v>
      </c>
      <c r="L10670" s="9">
        <f>A10670&amp;"-"&amp;TEXT(E10670,"yyyymmdd")</f>
        <v/>
      </c>
    </row>
    <row r="10671">
      <c r="A10671" t="n">
        <v>50036360</v>
      </c>
      <c r="B10671" t="inlineStr">
        <is>
          <t>Manhattan</t>
        </is>
      </c>
      <c r="C10671" t="inlineStr">
        <is>
          <t>10013</t>
        </is>
      </c>
      <c r="D10671" t="inlineStr">
        <is>
          <t>American</t>
        </is>
      </c>
      <c r="E10671" s="8" t="n">
        <v>46182</v>
      </c>
      <c r="F10671" t="inlineStr">
        <is>
          <t>Violations were cited in the following area(s).</t>
        </is>
      </c>
      <c r="G10671" t="inlineStr">
        <is>
          <t>04N</t>
        </is>
      </c>
      <c r="H10671" t="inlineStr">
        <is>
          <t>Filth flies or food/refuse/sewage associated with (FRSA) flies or other nuisance pests in establishment’s food and/or non-food areas. FRSA flies include house flies, blow flies, bottle flies, flesh flies, drain flies, Phorid flies and fruit flies.</t>
        </is>
      </c>
      <c r="I10671" t="inlineStr">
        <is>
          <t>Critical</t>
        </is>
      </c>
      <c r="J10671" t="n">
        <v>30</v>
      </c>
      <c r="L10671" s="9">
        <f>A10671&amp;"-"&amp;TEXT(E10671,"yyyymmdd")</f>
        <v/>
      </c>
    </row>
    <row r="10672">
      <c r="A10672" t="n">
        <v>50036360</v>
      </c>
      <c r="B10672" t="inlineStr">
        <is>
          <t>Manhattan</t>
        </is>
      </c>
      <c r="C10672" t="inlineStr">
        <is>
          <t>10013</t>
        </is>
      </c>
      <c r="D10672" t="inlineStr">
        <is>
          <t>American</t>
        </is>
      </c>
      <c r="E10672" s="8" t="n">
        <v>46182</v>
      </c>
      <c r="F10672" t="inlineStr">
        <is>
          <t>Violations were cited in the following area(s).</t>
        </is>
      </c>
      <c r="G10672" t="inlineStr">
        <is>
          <t>06C</t>
        </is>
      </c>
      <c r="H1067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672" t="inlineStr">
        <is>
          <t>Critical</t>
        </is>
      </c>
      <c r="J10672" t="n">
        <v>30</v>
      </c>
      <c r="L10672" s="9">
        <f>A10672&amp;"-"&amp;TEXT(E10672,"yyyymmdd")</f>
        <v/>
      </c>
    </row>
    <row r="10673">
      <c r="A10673" t="n">
        <v>50036360</v>
      </c>
      <c r="B10673" t="inlineStr">
        <is>
          <t>Manhattan</t>
        </is>
      </c>
      <c r="C10673" t="inlineStr">
        <is>
          <t>10013</t>
        </is>
      </c>
      <c r="D10673" t="inlineStr">
        <is>
          <t>American</t>
        </is>
      </c>
      <c r="E10673" s="8" t="n">
        <v>46182</v>
      </c>
      <c r="F10673" t="inlineStr">
        <is>
          <t>Violations were cited in the following area(s).</t>
        </is>
      </c>
      <c r="G10673" t="inlineStr">
        <is>
          <t>08A</t>
        </is>
      </c>
      <c r="H10673" t="inlineStr">
        <is>
          <t>Establishment is not free of harborage or conditions conducive to rodents, insects or other pests.</t>
        </is>
      </c>
      <c r="I10673" t="inlineStr">
        <is>
          <t>Not Critical</t>
        </is>
      </c>
      <c r="J10673" t="n">
        <v>30</v>
      </c>
      <c r="L10673" s="9">
        <f>A10673&amp;"-"&amp;TEXT(E10673,"yyyymmdd")</f>
        <v/>
      </c>
    </row>
    <row r="10674">
      <c r="A10674" t="n">
        <v>50036360</v>
      </c>
      <c r="B10674" t="inlineStr">
        <is>
          <t>Manhattan</t>
        </is>
      </c>
      <c r="C10674" t="inlineStr">
        <is>
          <t>10013</t>
        </is>
      </c>
      <c r="D10674" t="inlineStr">
        <is>
          <t>American</t>
        </is>
      </c>
      <c r="E10674" s="8" t="n">
        <v>46182</v>
      </c>
      <c r="F10674" t="inlineStr">
        <is>
          <t>Violations were cited in the following area(s).</t>
        </is>
      </c>
      <c r="G10674" t="inlineStr">
        <is>
          <t>10F</t>
        </is>
      </c>
      <c r="H10674" t="inlineStr">
        <is>
          <t>Non-food contact surface or equipment made of unacceptable material, not kept clean, or not properly sealed, raised, spaced or movable to allow accessibility for cleaning on all sides, above and underneath the unit.</t>
        </is>
      </c>
      <c r="I10674" t="inlineStr">
        <is>
          <t>Not Critical</t>
        </is>
      </c>
      <c r="J10674" t="n">
        <v>30</v>
      </c>
      <c r="L10674" s="9">
        <f>A10674&amp;"-"&amp;TEXT(E10674,"yyyymmdd")</f>
        <v/>
      </c>
    </row>
    <row r="10675">
      <c r="A10675" t="n">
        <v>50047657</v>
      </c>
      <c r="B10675" t="inlineStr">
        <is>
          <t>Manhattan</t>
        </is>
      </c>
      <c r="C10675" t="inlineStr">
        <is>
          <t>10013</t>
        </is>
      </c>
      <c r="D10675" t="inlineStr">
        <is>
          <t>Tex-Mex</t>
        </is>
      </c>
      <c r="E10675" s="8" t="n">
        <v>46182</v>
      </c>
      <c r="F10675" t="inlineStr">
        <is>
          <t>Violations were cited in the following area(s).</t>
        </is>
      </c>
      <c r="G10675" t="inlineStr">
        <is>
          <t>02B</t>
        </is>
      </c>
      <c r="H10675" t="inlineStr">
        <is>
          <t>Hot TCS food item not held at or above 140 °F.</t>
        </is>
      </c>
      <c r="I10675" t="inlineStr">
        <is>
          <t>Critical</t>
        </is>
      </c>
      <c r="J10675" t="n">
        <v>12</v>
      </c>
      <c r="K10675" t="inlineStr">
        <is>
          <t>A</t>
        </is>
      </c>
      <c r="L10675" s="9">
        <f>A10675&amp;"-"&amp;TEXT(E10675,"yyyymmdd")</f>
        <v/>
      </c>
    </row>
    <row r="10676">
      <c r="A10676" t="n">
        <v>50047657</v>
      </c>
      <c r="B10676" t="inlineStr">
        <is>
          <t>Manhattan</t>
        </is>
      </c>
      <c r="C10676" t="inlineStr">
        <is>
          <t>10013</t>
        </is>
      </c>
      <c r="D10676" t="inlineStr">
        <is>
          <t>Tex-Mex</t>
        </is>
      </c>
      <c r="E10676" s="8" t="n">
        <v>46182</v>
      </c>
      <c r="F10676" t="inlineStr">
        <is>
          <t>Violations were cited in the following area(s).</t>
        </is>
      </c>
      <c r="G10676" t="inlineStr">
        <is>
          <t>10F</t>
        </is>
      </c>
      <c r="H10676" t="inlineStr">
        <is>
          <t>Non-food contact surface or equipment made of unacceptable material, not kept clean, or not properly sealed, raised, spaced or movable to allow accessibility for cleaning on all sides, above and underneath the unit.</t>
        </is>
      </c>
      <c r="I10676" t="inlineStr">
        <is>
          <t>Not Critical</t>
        </is>
      </c>
      <c r="J10676" t="n">
        <v>12</v>
      </c>
      <c r="K10676" t="inlineStr">
        <is>
          <t>A</t>
        </is>
      </c>
      <c r="L10676" s="9">
        <f>A10676&amp;"-"&amp;TEXT(E10676,"yyyymmdd")</f>
        <v/>
      </c>
    </row>
    <row r="10677">
      <c r="A10677" t="n">
        <v>50048478</v>
      </c>
      <c r="B10677" t="inlineStr">
        <is>
          <t>Queens</t>
        </is>
      </c>
      <c r="C10677" t="inlineStr">
        <is>
          <t>11375</t>
        </is>
      </c>
      <c r="D10677" t="inlineStr">
        <is>
          <t>American</t>
        </is>
      </c>
      <c r="E10677" s="8" t="n">
        <v>46182</v>
      </c>
      <c r="F10677" t="inlineStr">
        <is>
          <t>Violations were cited in the following area(s).</t>
        </is>
      </c>
      <c r="G10677" t="inlineStr">
        <is>
          <t>06C</t>
        </is>
      </c>
      <c r="H1067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677" t="inlineStr">
        <is>
          <t>Critical</t>
        </is>
      </c>
      <c r="J10677" t="n">
        <v>10</v>
      </c>
      <c r="K10677" t="inlineStr">
        <is>
          <t>A</t>
        </is>
      </c>
      <c r="L10677" s="9">
        <f>A10677&amp;"-"&amp;TEXT(E10677,"yyyymmdd")</f>
        <v/>
      </c>
    </row>
    <row r="10678">
      <c r="A10678" t="n">
        <v>50048478</v>
      </c>
      <c r="B10678" t="inlineStr">
        <is>
          <t>Queens</t>
        </is>
      </c>
      <c r="C10678" t="inlineStr">
        <is>
          <t>11375</t>
        </is>
      </c>
      <c r="D10678" t="inlineStr">
        <is>
          <t>American</t>
        </is>
      </c>
      <c r="E10678" s="8" t="n">
        <v>46182</v>
      </c>
      <c r="F10678" t="inlineStr">
        <is>
          <t>Violations were cited in the following area(s).</t>
        </is>
      </c>
      <c r="G10678" t="inlineStr">
        <is>
          <t>10B</t>
        </is>
      </c>
      <c r="H10678" t="inlineStr">
        <is>
          <t>Anti-siphonage or back-flow prevention device not provided where required; equipment or floor not properly drained; sewage disposal system in disrepair or not functioning properly. Condensation or liquid waste improperly disposed of.</t>
        </is>
      </c>
      <c r="I10678" t="inlineStr">
        <is>
          <t>Not Critical</t>
        </is>
      </c>
      <c r="J10678" t="n">
        <v>10</v>
      </c>
      <c r="K10678" t="inlineStr">
        <is>
          <t>A</t>
        </is>
      </c>
      <c r="L10678" s="9">
        <f>A10678&amp;"-"&amp;TEXT(E10678,"yyyymmdd")</f>
        <v/>
      </c>
    </row>
    <row r="10679">
      <c r="A10679" t="n">
        <v>50055125</v>
      </c>
      <c r="B10679" t="inlineStr">
        <is>
          <t>Brooklyn</t>
        </is>
      </c>
      <c r="C10679" t="inlineStr">
        <is>
          <t>11210</t>
        </is>
      </c>
      <c r="D10679" t="inlineStr">
        <is>
          <t>Tex-Mex</t>
        </is>
      </c>
      <c r="E10679" s="8" t="n">
        <v>46182</v>
      </c>
      <c r="F10679" t="inlineStr">
        <is>
          <t>Violations were cited in the following area(s).</t>
        </is>
      </c>
      <c r="G10679" t="inlineStr">
        <is>
          <t>02G</t>
        </is>
      </c>
      <c r="H10679" t="inlineStr">
        <is>
          <t>Cold TCS food item held above 41 °F; smoked or processed fish held above 38 °F; intact raw eggs held above 45 °F; or reduced oxygen packaged (ROP) TCS foods held above required temperatures except during active necessary preparation.</t>
        </is>
      </c>
      <c r="I10679" t="inlineStr">
        <is>
          <t>Critical</t>
        </is>
      </c>
      <c r="J10679" t="n">
        <v>9</v>
      </c>
      <c r="K10679" t="inlineStr">
        <is>
          <t>A</t>
        </is>
      </c>
      <c r="L10679" s="9">
        <f>A10679&amp;"-"&amp;TEXT(E10679,"yyyymmdd")</f>
        <v/>
      </c>
    </row>
    <row r="10680">
      <c r="A10680" t="n">
        <v>50055125</v>
      </c>
      <c r="B10680" t="inlineStr">
        <is>
          <t>Brooklyn</t>
        </is>
      </c>
      <c r="C10680" t="inlineStr">
        <is>
          <t>11210</t>
        </is>
      </c>
      <c r="D10680" t="inlineStr">
        <is>
          <t>Tex-Mex</t>
        </is>
      </c>
      <c r="E10680" s="8" t="n">
        <v>46182</v>
      </c>
      <c r="F10680" t="inlineStr">
        <is>
          <t>Violations were cited in the following area(s).</t>
        </is>
      </c>
      <c r="G10680" t="inlineStr">
        <is>
          <t>10F</t>
        </is>
      </c>
      <c r="H10680" t="inlineStr">
        <is>
          <t>Non-food contact surface or equipment made of unacceptable material, not kept clean, or not properly sealed, raised, spaced or movable to allow accessibility for cleaning on all sides, above and underneath the unit.</t>
        </is>
      </c>
      <c r="I10680" t="inlineStr">
        <is>
          <t>Not Critical</t>
        </is>
      </c>
      <c r="J10680" t="n">
        <v>9</v>
      </c>
      <c r="K10680" t="inlineStr">
        <is>
          <t>A</t>
        </is>
      </c>
      <c r="L10680" s="9">
        <f>A10680&amp;"-"&amp;TEXT(E10680,"yyyymmdd")</f>
        <v/>
      </c>
    </row>
    <row r="10681">
      <c r="A10681" t="n">
        <v>50060105</v>
      </c>
      <c r="B10681" t="inlineStr">
        <is>
          <t>Brooklyn</t>
        </is>
      </c>
      <c r="C10681" t="inlineStr">
        <is>
          <t>11211</t>
        </is>
      </c>
      <c r="D10681" t="inlineStr">
        <is>
          <t>Chinese</t>
        </is>
      </c>
      <c r="E10681" s="8" t="n">
        <v>46182</v>
      </c>
      <c r="F10681" t="inlineStr">
        <is>
          <t>Violations were cited in the following area(s).</t>
        </is>
      </c>
      <c r="G10681" t="inlineStr">
        <is>
          <t>02G</t>
        </is>
      </c>
      <c r="H10681" t="inlineStr">
        <is>
          <t>Cold TCS food item held above 41 °F; smoked or processed fish held above 38 °F; intact raw eggs held above 45 °F; or reduced oxygen packaged (ROP) TCS foods held above required temperatures except during active necessary preparation.</t>
        </is>
      </c>
      <c r="I10681" t="inlineStr">
        <is>
          <t>Critical</t>
        </is>
      </c>
      <c r="J10681" t="n">
        <v>13</v>
      </c>
      <c r="K10681" t="inlineStr">
        <is>
          <t>A</t>
        </is>
      </c>
      <c r="L10681" s="9">
        <f>A10681&amp;"-"&amp;TEXT(E10681,"yyyymmdd")</f>
        <v/>
      </c>
    </row>
    <row r="10682">
      <c r="A10682" t="n">
        <v>50060105</v>
      </c>
      <c r="B10682" t="inlineStr">
        <is>
          <t>Brooklyn</t>
        </is>
      </c>
      <c r="C10682" t="inlineStr">
        <is>
          <t>11211</t>
        </is>
      </c>
      <c r="D10682" t="inlineStr">
        <is>
          <t>Chinese</t>
        </is>
      </c>
      <c r="E10682" s="8" t="n">
        <v>46182</v>
      </c>
      <c r="F10682" t="inlineStr">
        <is>
          <t>Violations were cited in the following area(s).</t>
        </is>
      </c>
      <c r="G10682" t="inlineStr">
        <is>
          <t>06E</t>
        </is>
      </c>
      <c r="H10682" t="inlineStr">
        <is>
          <t>Sanitized equipment or utensil, including in-use food dispensing utensil, improperly used or stored.</t>
        </is>
      </c>
      <c r="I10682" t="inlineStr">
        <is>
          <t>Critical</t>
        </is>
      </c>
      <c r="J10682" t="n">
        <v>13</v>
      </c>
      <c r="K10682" t="inlineStr">
        <is>
          <t>A</t>
        </is>
      </c>
      <c r="L10682" s="9">
        <f>A10682&amp;"-"&amp;TEXT(E10682,"yyyymmdd")</f>
        <v/>
      </c>
    </row>
    <row r="10683">
      <c r="A10683" t="n">
        <v>50076463</v>
      </c>
      <c r="B10683" t="inlineStr">
        <is>
          <t>Queens</t>
        </is>
      </c>
      <c r="C10683" t="inlineStr">
        <is>
          <t>11354</t>
        </is>
      </c>
      <c r="D10683" t="inlineStr">
        <is>
          <t>Chinese</t>
        </is>
      </c>
      <c r="E10683" s="8" t="n">
        <v>46182</v>
      </c>
      <c r="F10683" t="inlineStr">
        <is>
          <t>Violations were cited in the following area(s).</t>
        </is>
      </c>
      <c r="G10683" t="inlineStr">
        <is>
          <t>10B</t>
        </is>
      </c>
      <c r="H10683" t="inlineStr">
        <is>
          <t>Anti-siphonage or back-flow prevention device not provided where required; equipment or floor not properly drained; sewage disposal system in disrepair or not functioning properly. Condensation or liquid waste improperly disposed of.</t>
        </is>
      </c>
      <c r="I10683" t="inlineStr">
        <is>
          <t>Not Critical</t>
        </is>
      </c>
      <c r="J10683" t="n">
        <v>5</v>
      </c>
      <c r="K10683" t="inlineStr">
        <is>
          <t>A</t>
        </is>
      </c>
      <c r="L10683" s="9">
        <f>A10683&amp;"-"&amp;TEXT(E10683,"yyyymmdd")</f>
        <v/>
      </c>
    </row>
    <row r="10684">
      <c r="A10684" t="n">
        <v>50076463</v>
      </c>
      <c r="B10684" t="inlineStr">
        <is>
          <t>Queens</t>
        </is>
      </c>
      <c r="C10684" t="inlineStr">
        <is>
          <t>11354</t>
        </is>
      </c>
      <c r="D10684" t="inlineStr">
        <is>
          <t>Chinese</t>
        </is>
      </c>
      <c r="E10684" s="8" t="n">
        <v>46182</v>
      </c>
      <c r="F10684" t="inlineStr">
        <is>
          <t>Violations were cited in the following area(s).</t>
        </is>
      </c>
      <c r="G10684" t="inlineStr">
        <is>
          <t>10F</t>
        </is>
      </c>
      <c r="H10684" t="inlineStr">
        <is>
          <t>Non-food contact surface or equipment made of unacceptable material, not kept clean, or not properly sealed, raised, spaced or movable to allow accessibility for cleaning on all sides, above and underneath the unit.</t>
        </is>
      </c>
      <c r="I10684" t="inlineStr">
        <is>
          <t>Not Critical</t>
        </is>
      </c>
      <c r="J10684" t="n">
        <v>5</v>
      </c>
      <c r="K10684" t="inlineStr">
        <is>
          <t>A</t>
        </is>
      </c>
      <c r="L10684" s="9">
        <f>A10684&amp;"-"&amp;TEXT(E10684,"yyyymmdd")</f>
        <v/>
      </c>
    </row>
    <row r="10685">
      <c r="A10685" t="n">
        <v>50086724</v>
      </c>
      <c r="B10685" t="inlineStr">
        <is>
          <t>Manhattan</t>
        </is>
      </c>
      <c r="C10685" t="inlineStr">
        <is>
          <t>10024</t>
        </is>
      </c>
      <c r="D10685" t="inlineStr">
        <is>
          <t>Pizza</t>
        </is>
      </c>
      <c r="E10685" s="8" t="n">
        <v>46182</v>
      </c>
      <c r="F10685" t="inlineStr">
        <is>
          <t>Violations were cited in the following area(s).</t>
        </is>
      </c>
      <c r="G10685" t="inlineStr">
        <is>
          <t>02B</t>
        </is>
      </c>
      <c r="H10685" t="inlineStr">
        <is>
          <t>Hot TCS food item not held at or above 140 °F.</t>
        </is>
      </c>
      <c r="I10685" t="inlineStr">
        <is>
          <t>Critical</t>
        </is>
      </c>
      <c r="J10685" t="n">
        <v>28</v>
      </c>
      <c r="L10685" s="9">
        <f>A10685&amp;"-"&amp;TEXT(E10685,"yyyymmdd")</f>
        <v/>
      </c>
    </row>
    <row r="10686">
      <c r="A10686" t="n">
        <v>50086724</v>
      </c>
      <c r="B10686" t="inlineStr">
        <is>
          <t>Manhattan</t>
        </is>
      </c>
      <c r="C10686" t="inlineStr">
        <is>
          <t>10024</t>
        </is>
      </c>
      <c r="D10686" t="inlineStr">
        <is>
          <t>Pizza</t>
        </is>
      </c>
      <c r="E10686" s="8" t="n">
        <v>46182</v>
      </c>
      <c r="F10686" t="inlineStr">
        <is>
          <t>Violations were cited in the following area(s).</t>
        </is>
      </c>
      <c r="G10686" t="inlineStr">
        <is>
          <t>02G</t>
        </is>
      </c>
      <c r="H10686" t="inlineStr">
        <is>
          <t>Cold TCS food item held above 41 °F; smoked or processed fish held above 38 °F; intact raw eggs held above 45 °F; or reduced oxygen packaged (ROP) TCS foods held above required temperatures except during active necessary preparation.</t>
        </is>
      </c>
      <c r="I10686" t="inlineStr">
        <is>
          <t>Critical</t>
        </is>
      </c>
      <c r="J10686" t="n">
        <v>28</v>
      </c>
      <c r="L10686" s="9">
        <f>A10686&amp;"-"&amp;TEXT(E10686,"yyyymmdd")</f>
        <v/>
      </c>
    </row>
    <row r="10687">
      <c r="A10687" t="n">
        <v>50086724</v>
      </c>
      <c r="B10687" t="inlineStr">
        <is>
          <t>Manhattan</t>
        </is>
      </c>
      <c r="C10687" t="inlineStr">
        <is>
          <t>10024</t>
        </is>
      </c>
      <c r="D10687" t="inlineStr">
        <is>
          <t>Pizza</t>
        </is>
      </c>
      <c r="E10687" s="8" t="n">
        <v>46182</v>
      </c>
      <c r="F10687" t="inlineStr">
        <is>
          <t>Violations were cited in the following area(s).</t>
        </is>
      </c>
      <c r="G10687" t="inlineStr">
        <is>
          <t>06C</t>
        </is>
      </c>
      <c r="H1068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687" t="inlineStr">
        <is>
          <t>Critical</t>
        </is>
      </c>
      <c r="J10687" t="n">
        <v>28</v>
      </c>
      <c r="L10687" s="9">
        <f>A10687&amp;"-"&amp;TEXT(E10687,"yyyymmdd")</f>
        <v/>
      </c>
    </row>
    <row r="10688">
      <c r="A10688" t="n">
        <v>50086724</v>
      </c>
      <c r="B10688" t="inlineStr">
        <is>
          <t>Manhattan</t>
        </is>
      </c>
      <c r="C10688" t="inlineStr">
        <is>
          <t>10024</t>
        </is>
      </c>
      <c r="D10688" t="inlineStr">
        <is>
          <t>Pizza</t>
        </is>
      </c>
      <c r="E10688" s="8" t="n">
        <v>46182</v>
      </c>
      <c r="F10688" t="inlineStr">
        <is>
          <t>Violations were cited in the following area(s).</t>
        </is>
      </c>
      <c r="G10688" t="inlineStr">
        <is>
          <t>10B</t>
        </is>
      </c>
      <c r="H10688" t="inlineStr">
        <is>
          <t>Anti-siphonage or back-flow prevention device not provided where required; equipment or floor not properly drained; sewage disposal system in disrepair or not functioning properly. Condensation or liquid waste improperly disposed of.</t>
        </is>
      </c>
      <c r="I10688" t="inlineStr">
        <is>
          <t>Not Critical</t>
        </is>
      </c>
      <c r="J10688" t="n">
        <v>28</v>
      </c>
      <c r="L10688" s="9">
        <f>A10688&amp;"-"&amp;TEXT(E10688,"yyyymmdd")</f>
        <v/>
      </c>
    </row>
    <row r="10689">
      <c r="A10689" t="n">
        <v>50086724</v>
      </c>
      <c r="B10689" t="inlineStr">
        <is>
          <t>Manhattan</t>
        </is>
      </c>
      <c r="C10689" t="inlineStr">
        <is>
          <t>10024</t>
        </is>
      </c>
      <c r="D10689" t="inlineStr">
        <is>
          <t>Pizza</t>
        </is>
      </c>
      <c r="E10689" s="8" t="n">
        <v>46182</v>
      </c>
      <c r="F10689" t="inlineStr">
        <is>
          <t>Violations were cited in the following area(s).</t>
        </is>
      </c>
      <c r="G10689" t="inlineStr">
        <is>
          <t>10F</t>
        </is>
      </c>
      <c r="H10689" t="inlineStr">
        <is>
          <t>Non-food contact surface or equipment made of unacceptable material, not kept clean, or not properly sealed, raised, spaced or movable to allow accessibility for cleaning on all sides, above and underneath the unit.</t>
        </is>
      </c>
      <c r="I10689" t="inlineStr">
        <is>
          <t>Not Critical</t>
        </is>
      </c>
      <c r="J10689" t="n">
        <v>28</v>
      </c>
      <c r="L10689" s="9">
        <f>A10689&amp;"-"&amp;TEXT(E10689,"yyyymmdd")</f>
        <v/>
      </c>
    </row>
    <row r="10690">
      <c r="A10690" t="n">
        <v>50096263</v>
      </c>
      <c r="B10690" t="inlineStr">
        <is>
          <t>Brooklyn</t>
        </is>
      </c>
      <c r="C10690" t="inlineStr">
        <is>
          <t>11201</t>
        </is>
      </c>
      <c r="D10690" t="inlineStr">
        <is>
          <t>Coffee/Tea</t>
        </is>
      </c>
      <c r="E10690" s="8" t="n">
        <v>46182</v>
      </c>
      <c r="F10690" t="inlineStr">
        <is>
          <t>Violations were cited in the following area(s).</t>
        </is>
      </c>
      <c r="G10690" t="inlineStr">
        <is>
          <t>10F</t>
        </is>
      </c>
      <c r="H10690" t="inlineStr">
        <is>
          <t>Non-food contact surface or equipment made of unacceptable material, not kept clean, or not properly sealed, raised, spaced or movable to allow accessibility for cleaning on all sides, above and underneath the unit.</t>
        </is>
      </c>
      <c r="I10690" t="inlineStr">
        <is>
          <t>Not Critical</t>
        </is>
      </c>
      <c r="J10690" t="n">
        <v>2</v>
      </c>
      <c r="K10690" t="inlineStr">
        <is>
          <t>A</t>
        </is>
      </c>
      <c r="L10690" s="9">
        <f>A10690&amp;"-"&amp;TEXT(E10690,"yyyymmdd")</f>
        <v/>
      </c>
    </row>
    <row r="10691">
      <c r="A10691" t="n">
        <v>50098523</v>
      </c>
      <c r="B10691" t="inlineStr">
        <is>
          <t>Brooklyn</t>
        </is>
      </c>
      <c r="C10691" t="inlineStr">
        <is>
          <t>11205</t>
        </is>
      </c>
      <c r="D10691" t="inlineStr">
        <is>
          <t>American</t>
        </is>
      </c>
      <c r="E10691" s="8" t="n">
        <v>46182</v>
      </c>
      <c r="F10691" t="inlineStr">
        <is>
          <t>Violations were cited in the following area(s).</t>
        </is>
      </c>
      <c r="G10691" t="inlineStr">
        <is>
          <t>06C</t>
        </is>
      </c>
      <c r="H1069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691" t="inlineStr">
        <is>
          <t>Critical</t>
        </is>
      </c>
      <c r="J10691" t="n">
        <v>8</v>
      </c>
      <c r="K10691" t="inlineStr">
        <is>
          <t>A</t>
        </is>
      </c>
      <c r="L10691" s="9">
        <f>A10691&amp;"-"&amp;TEXT(E10691,"yyyymmdd")</f>
        <v/>
      </c>
    </row>
    <row r="10692">
      <c r="A10692" t="n">
        <v>50098523</v>
      </c>
      <c r="B10692" t="inlineStr">
        <is>
          <t>Brooklyn</t>
        </is>
      </c>
      <c r="C10692" t="inlineStr">
        <is>
          <t>11205</t>
        </is>
      </c>
      <c r="D10692" t="inlineStr">
        <is>
          <t>American</t>
        </is>
      </c>
      <c r="E10692" s="8" t="n">
        <v>46182</v>
      </c>
      <c r="F10692" t="inlineStr">
        <is>
          <t>Violations were cited in the following area(s).</t>
        </is>
      </c>
      <c r="G10692" t="inlineStr">
        <is>
          <t>10B</t>
        </is>
      </c>
      <c r="H10692" t="inlineStr">
        <is>
          <t>Anti-siphonage or back-flow prevention device not provided where required; equipment or floor not properly drained; sewage disposal system in disrepair or not functioning properly. Condensation or liquid waste improperly disposed of.</t>
        </is>
      </c>
      <c r="I10692" t="inlineStr">
        <is>
          <t>Not Critical</t>
        </is>
      </c>
      <c r="J10692" t="n">
        <v>8</v>
      </c>
      <c r="K10692" t="inlineStr">
        <is>
          <t>A</t>
        </is>
      </c>
      <c r="L10692" s="9">
        <f>A10692&amp;"-"&amp;TEXT(E10692,"yyyymmdd")</f>
        <v/>
      </c>
    </row>
    <row r="10693">
      <c r="A10693" t="n">
        <v>50098945</v>
      </c>
      <c r="B10693" t="inlineStr">
        <is>
          <t>Manhattan</t>
        </is>
      </c>
      <c r="C10693" t="inlineStr">
        <is>
          <t>10033</t>
        </is>
      </c>
      <c r="D10693" t="inlineStr">
        <is>
          <t>Bakery Products/Desserts</t>
        </is>
      </c>
      <c r="E10693" s="8" t="n">
        <v>46182</v>
      </c>
      <c r="F10693" t="inlineStr">
        <is>
          <t>Violations were cited in the following area(s).</t>
        </is>
      </c>
      <c r="G10693" t="inlineStr">
        <is>
          <t>02B</t>
        </is>
      </c>
      <c r="H10693" t="inlineStr">
        <is>
          <t>Hot TCS food item not held at or above 140 °F.</t>
        </is>
      </c>
      <c r="I10693" t="inlineStr">
        <is>
          <t>Critical</t>
        </is>
      </c>
      <c r="J10693" t="n">
        <v>23</v>
      </c>
      <c r="L10693" s="9">
        <f>A10693&amp;"-"&amp;TEXT(E10693,"yyyymmdd")</f>
        <v/>
      </c>
    </row>
    <row r="10694">
      <c r="A10694" t="n">
        <v>50098945</v>
      </c>
      <c r="B10694" t="inlineStr">
        <is>
          <t>Manhattan</t>
        </is>
      </c>
      <c r="C10694" t="inlineStr">
        <is>
          <t>10033</t>
        </is>
      </c>
      <c r="D10694" t="inlineStr">
        <is>
          <t>Bakery Products/Desserts</t>
        </is>
      </c>
      <c r="E10694" s="8" t="n">
        <v>46182</v>
      </c>
      <c r="F10694" t="inlineStr">
        <is>
          <t>Violations were cited in the following area(s).</t>
        </is>
      </c>
      <c r="G10694" t="inlineStr">
        <is>
          <t>04L</t>
        </is>
      </c>
      <c r="H10694" t="inlineStr">
        <is>
          <t>Evidence of mice or live mice in establishment's food or non-food areas.</t>
        </is>
      </c>
      <c r="I10694" t="inlineStr">
        <is>
          <t>Critical</t>
        </is>
      </c>
      <c r="J10694" t="n">
        <v>23</v>
      </c>
      <c r="L10694" s="9">
        <f>A10694&amp;"-"&amp;TEXT(E10694,"yyyymmdd")</f>
        <v/>
      </c>
    </row>
    <row r="10695">
      <c r="A10695" t="n">
        <v>50098945</v>
      </c>
      <c r="B10695" t="inlineStr">
        <is>
          <t>Manhattan</t>
        </is>
      </c>
      <c r="C10695" t="inlineStr">
        <is>
          <t>10033</t>
        </is>
      </c>
      <c r="D10695" t="inlineStr">
        <is>
          <t>Bakery Products/Desserts</t>
        </is>
      </c>
      <c r="E10695" s="8" t="n">
        <v>46182</v>
      </c>
      <c r="F10695" t="inlineStr">
        <is>
          <t>Violations were cited in the following area(s).</t>
        </is>
      </c>
      <c r="G10695" t="inlineStr">
        <is>
          <t>04M</t>
        </is>
      </c>
      <c r="H10695" t="inlineStr">
        <is>
          <t>Live roaches in facility's food or non-food area.</t>
        </is>
      </c>
      <c r="I10695" t="inlineStr">
        <is>
          <t>Critical</t>
        </is>
      </c>
      <c r="J10695" t="n">
        <v>23</v>
      </c>
      <c r="L10695" s="9">
        <f>A10695&amp;"-"&amp;TEXT(E10695,"yyyymmdd")</f>
        <v/>
      </c>
    </row>
    <row r="10696">
      <c r="A10696" t="n">
        <v>50098945</v>
      </c>
      <c r="B10696" t="inlineStr">
        <is>
          <t>Manhattan</t>
        </is>
      </c>
      <c r="C10696" t="inlineStr">
        <is>
          <t>10033</t>
        </is>
      </c>
      <c r="D10696" t="inlineStr">
        <is>
          <t>Bakery Products/Desserts</t>
        </is>
      </c>
      <c r="E10696" s="8" t="n">
        <v>46182</v>
      </c>
      <c r="F10696" t="inlineStr">
        <is>
          <t>Violations were cited in the following area(s).</t>
        </is>
      </c>
      <c r="G10696" t="inlineStr">
        <is>
          <t>08A</t>
        </is>
      </c>
      <c r="H10696" t="inlineStr">
        <is>
          <t>Establishment is not free of harborage or conditions conducive to rodents, insects or other pests.</t>
        </is>
      </c>
      <c r="I10696" t="inlineStr">
        <is>
          <t>Not Critical</t>
        </is>
      </c>
      <c r="J10696" t="n">
        <v>23</v>
      </c>
      <c r="L10696" s="9">
        <f>A10696&amp;"-"&amp;TEXT(E10696,"yyyymmdd")</f>
        <v/>
      </c>
    </row>
    <row r="10697">
      <c r="A10697" t="n">
        <v>50098945</v>
      </c>
      <c r="B10697" t="inlineStr">
        <is>
          <t>Manhattan</t>
        </is>
      </c>
      <c r="C10697" t="inlineStr">
        <is>
          <t>10033</t>
        </is>
      </c>
      <c r="D10697" t="inlineStr">
        <is>
          <t>Bakery Products/Desserts</t>
        </is>
      </c>
      <c r="E10697" s="8" t="n">
        <v>46182</v>
      </c>
      <c r="F10697" t="inlineStr">
        <is>
          <t>Violations were cited in the following area(s).</t>
        </is>
      </c>
      <c r="G10697" t="inlineStr">
        <is>
          <t>10F</t>
        </is>
      </c>
      <c r="H10697" t="inlineStr">
        <is>
          <t>Non-food contact surface or equipment made of unacceptable material, not kept clean, or not properly sealed, raised, spaced or movable to allow accessibility for cleaning on all sides, above and underneath the unit.</t>
        </is>
      </c>
      <c r="I10697" t="inlineStr">
        <is>
          <t>Not Critical</t>
        </is>
      </c>
      <c r="J10697" t="n">
        <v>23</v>
      </c>
      <c r="L10697" s="9">
        <f>A10697&amp;"-"&amp;TEXT(E10697,"yyyymmdd")</f>
        <v/>
      </c>
    </row>
    <row r="10698">
      <c r="A10698" t="n">
        <v>50099760</v>
      </c>
      <c r="B10698" t="inlineStr">
        <is>
          <t>Manhattan</t>
        </is>
      </c>
      <c r="C10698" t="inlineStr">
        <is>
          <t>10002</t>
        </is>
      </c>
      <c r="D10698" t="inlineStr">
        <is>
          <t>American</t>
        </is>
      </c>
      <c r="E10698" s="8" t="n">
        <v>46182</v>
      </c>
      <c r="F10698" t="inlineStr">
        <is>
          <t>Violations were cited in the following area(s).</t>
        </is>
      </c>
      <c r="G10698" t="inlineStr">
        <is>
          <t>02B</t>
        </is>
      </c>
      <c r="H10698" t="inlineStr">
        <is>
          <t>Hot TCS food item not held at or above 140 °F.</t>
        </is>
      </c>
      <c r="I10698" t="inlineStr">
        <is>
          <t>Critical</t>
        </is>
      </c>
      <c r="J10698" t="n">
        <v>33</v>
      </c>
      <c r="L10698" s="9">
        <f>A10698&amp;"-"&amp;TEXT(E10698,"yyyymmdd")</f>
        <v/>
      </c>
    </row>
    <row r="10699">
      <c r="A10699" t="n">
        <v>50099760</v>
      </c>
      <c r="B10699" t="inlineStr">
        <is>
          <t>Manhattan</t>
        </is>
      </c>
      <c r="C10699" t="inlineStr">
        <is>
          <t>10002</t>
        </is>
      </c>
      <c r="D10699" t="inlineStr">
        <is>
          <t>American</t>
        </is>
      </c>
      <c r="E10699" s="8" t="n">
        <v>46182</v>
      </c>
      <c r="F10699" t="inlineStr">
        <is>
          <t>Violations were cited in the following area(s).</t>
        </is>
      </c>
      <c r="G10699" t="inlineStr">
        <is>
          <t>04H</t>
        </is>
      </c>
      <c r="H10699" t="inlineStr">
        <is>
          <t>Raw, cooked or prepared food is adulterated, contaminated, cross-contaminated, or not discarded in accordance with HACCP plan.</t>
        </is>
      </c>
      <c r="I10699" t="inlineStr">
        <is>
          <t>Critical</t>
        </is>
      </c>
      <c r="J10699" t="n">
        <v>33</v>
      </c>
      <c r="L10699" s="9">
        <f>A10699&amp;"-"&amp;TEXT(E10699,"yyyymmdd")</f>
        <v/>
      </c>
    </row>
    <row r="10700">
      <c r="A10700" t="n">
        <v>50099760</v>
      </c>
      <c r="B10700" t="inlineStr">
        <is>
          <t>Manhattan</t>
        </is>
      </c>
      <c r="C10700" t="inlineStr">
        <is>
          <t>10002</t>
        </is>
      </c>
      <c r="D10700" t="inlineStr">
        <is>
          <t>American</t>
        </is>
      </c>
      <c r="E10700" s="8" t="n">
        <v>46182</v>
      </c>
      <c r="F10700" t="inlineStr">
        <is>
          <t>Violations were cited in the following area(s).</t>
        </is>
      </c>
      <c r="G10700" t="inlineStr">
        <is>
          <t>04M</t>
        </is>
      </c>
      <c r="H10700" t="inlineStr">
        <is>
          <t>Live roaches in facility's food or non-food area.</t>
        </is>
      </c>
      <c r="I10700" t="inlineStr">
        <is>
          <t>Critical</t>
        </is>
      </c>
      <c r="J10700" t="n">
        <v>33</v>
      </c>
      <c r="L10700" s="9">
        <f>A10700&amp;"-"&amp;TEXT(E10700,"yyyymmdd")</f>
        <v/>
      </c>
    </row>
    <row r="10701">
      <c r="A10701" t="n">
        <v>50099760</v>
      </c>
      <c r="B10701" t="inlineStr">
        <is>
          <t>Manhattan</t>
        </is>
      </c>
      <c r="C10701" t="inlineStr">
        <is>
          <t>10002</t>
        </is>
      </c>
      <c r="D10701" t="inlineStr">
        <is>
          <t>American</t>
        </is>
      </c>
      <c r="E10701" s="8" t="n">
        <v>46182</v>
      </c>
      <c r="F10701" t="inlineStr">
        <is>
          <t>Violations were cited in the following area(s).</t>
        </is>
      </c>
      <c r="G10701" t="inlineStr">
        <is>
          <t>05D</t>
        </is>
      </c>
      <c r="H1070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701" t="inlineStr">
        <is>
          <t>Critical</t>
        </is>
      </c>
      <c r="J10701" t="n">
        <v>33</v>
      </c>
      <c r="L10701" s="9">
        <f>A10701&amp;"-"&amp;TEXT(E10701,"yyyymmdd")</f>
        <v/>
      </c>
    </row>
    <row r="10702">
      <c r="A10702" t="n">
        <v>50099760</v>
      </c>
      <c r="B10702" t="inlineStr">
        <is>
          <t>Manhattan</t>
        </is>
      </c>
      <c r="C10702" t="inlineStr">
        <is>
          <t>10002</t>
        </is>
      </c>
      <c r="D10702" t="inlineStr">
        <is>
          <t>American</t>
        </is>
      </c>
      <c r="E10702" s="8" t="n">
        <v>46182</v>
      </c>
      <c r="F10702" t="inlineStr">
        <is>
          <t>Violations were cited in the following area(s).</t>
        </is>
      </c>
      <c r="G10702" t="inlineStr">
        <is>
          <t>08A</t>
        </is>
      </c>
      <c r="H10702" t="inlineStr">
        <is>
          <t>Establishment is not free of harborage or conditions conducive to rodents, insects or other pests.</t>
        </is>
      </c>
      <c r="I10702" t="inlineStr">
        <is>
          <t>Not Critical</t>
        </is>
      </c>
      <c r="J10702" t="n">
        <v>33</v>
      </c>
      <c r="L10702" s="9">
        <f>A10702&amp;"-"&amp;TEXT(E10702,"yyyymmdd")</f>
        <v/>
      </c>
    </row>
    <row r="10703">
      <c r="A10703" t="n">
        <v>50102295</v>
      </c>
      <c r="B10703" t="inlineStr">
        <is>
          <t>Manhattan</t>
        </is>
      </c>
      <c r="C10703" t="inlineStr">
        <is>
          <t>10018</t>
        </is>
      </c>
      <c r="D10703" t="inlineStr">
        <is>
          <t>Greek</t>
        </is>
      </c>
      <c r="E10703" s="8" t="n">
        <v>46182</v>
      </c>
      <c r="F10703" t="inlineStr">
        <is>
          <t>Violations were cited in the following area(s).</t>
        </is>
      </c>
      <c r="G10703" t="inlineStr">
        <is>
          <t>02B</t>
        </is>
      </c>
      <c r="H10703" t="inlineStr">
        <is>
          <t>Hot TCS food item not held at or above 140 °F.</t>
        </is>
      </c>
      <c r="I10703" t="inlineStr">
        <is>
          <t>Critical</t>
        </is>
      </c>
      <c r="J10703" t="n">
        <v>9</v>
      </c>
      <c r="L10703" s="9">
        <f>A10703&amp;"-"&amp;TEXT(E10703,"yyyymmdd")</f>
        <v/>
      </c>
    </row>
    <row r="10704">
      <c r="A10704" t="n">
        <v>50102295</v>
      </c>
      <c r="B10704" t="inlineStr">
        <is>
          <t>Manhattan</t>
        </is>
      </c>
      <c r="C10704" t="inlineStr">
        <is>
          <t>10018</t>
        </is>
      </c>
      <c r="D10704" t="inlineStr">
        <is>
          <t>Greek</t>
        </is>
      </c>
      <c r="E10704" s="8" t="n">
        <v>46182</v>
      </c>
      <c r="F10704" t="inlineStr">
        <is>
          <t>Violations were cited in the following area(s).</t>
        </is>
      </c>
      <c r="G10704" t="inlineStr">
        <is>
          <t>09C</t>
        </is>
      </c>
      <c r="H10704" t="inlineStr">
        <is>
          <t>Design, construction, materials used or maintenance of food contact surface improper. Surface not easily cleanable, sanitized and maintained.</t>
        </is>
      </c>
      <c r="I10704" t="inlineStr">
        <is>
          <t>Not Critical</t>
        </is>
      </c>
      <c r="J10704" t="n">
        <v>9</v>
      </c>
      <c r="L10704" s="9">
        <f>A10704&amp;"-"&amp;TEXT(E10704,"yyyymmdd")</f>
        <v/>
      </c>
    </row>
    <row r="10705">
      <c r="A10705" t="n">
        <v>50102562</v>
      </c>
      <c r="B10705" t="inlineStr">
        <is>
          <t>Brooklyn</t>
        </is>
      </c>
      <c r="C10705" t="inlineStr">
        <is>
          <t>11211</t>
        </is>
      </c>
      <c r="D10705" t="inlineStr">
        <is>
          <t>Mexican</t>
        </is>
      </c>
      <c r="E10705" s="8" t="n">
        <v>46182</v>
      </c>
      <c r="F10705" t="inlineStr">
        <is>
          <t>Violations were cited in the following area(s).</t>
        </is>
      </c>
      <c r="G10705" t="inlineStr">
        <is>
          <t>04M</t>
        </is>
      </c>
      <c r="H10705" t="inlineStr">
        <is>
          <t>Live roaches in facility's food or non-food area.</t>
        </is>
      </c>
      <c r="I10705" t="inlineStr">
        <is>
          <t>Critical</t>
        </is>
      </c>
      <c r="J10705" t="n">
        <v>13</v>
      </c>
      <c r="K10705" t="inlineStr">
        <is>
          <t>A</t>
        </is>
      </c>
      <c r="L10705" s="9">
        <f>A10705&amp;"-"&amp;TEXT(E10705,"yyyymmdd")</f>
        <v/>
      </c>
    </row>
    <row r="10706">
      <c r="A10706" t="n">
        <v>50102562</v>
      </c>
      <c r="B10706" t="inlineStr">
        <is>
          <t>Brooklyn</t>
        </is>
      </c>
      <c r="C10706" t="inlineStr">
        <is>
          <t>11211</t>
        </is>
      </c>
      <c r="D10706" t="inlineStr">
        <is>
          <t>Mexican</t>
        </is>
      </c>
      <c r="E10706" s="8" t="n">
        <v>46182</v>
      </c>
      <c r="F10706" t="inlineStr">
        <is>
          <t>Violations were cited in the following area(s).</t>
        </is>
      </c>
      <c r="G10706" t="inlineStr">
        <is>
          <t>08A</t>
        </is>
      </c>
      <c r="H10706" t="inlineStr">
        <is>
          <t>Establishment is not free of harborage or conditions conducive to rodents, insects or other pests.</t>
        </is>
      </c>
      <c r="I10706" t="inlineStr">
        <is>
          <t>Not Critical</t>
        </is>
      </c>
      <c r="J10706" t="n">
        <v>13</v>
      </c>
      <c r="K10706" t="inlineStr">
        <is>
          <t>A</t>
        </is>
      </c>
      <c r="L10706" s="9">
        <f>A10706&amp;"-"&amp;TEXT(E10706,"yyyymmdd")</f>
        <v/>
      </c>
    </row>
    <row r="10707">
      <c r="A10707" t="n">
        <v>50102562</v>
      </c>
      <c r="B10707" t="inlineStr">
        <is>
          <t>Brooklyn</t>
        </is>
      </c>
      <c r="C10707" t="inlineStr">
        <is>
          <t>11211</t>
        </is>
      </c>
      <c r="D10707" t="inlineStr">
        <is>
          <t>Mexican</t>
        </is>
      </c>
      <c r="E10707" s="8" t="n">
        <v>46182</v>
      </c>
      <c r="F10707" t="inlineStr">
        <is>
          <t>Violations were cited in the following area(s).</t>
        </is>
      </c>
      <c r="G10707" t="inlineStr">
        <is>
          <t>10B</t>
        </is>
      </c>
      <c r="H10707" t="inlineStr">
        <is>
          <t>Anti-siphonage or back-flow prevention device not provided where required; equipment or floor not properly drained; sewage disposal system in disrepair or not functioning properly. Condensation or liquid waste improperly disposed of.</t>
        </is>
      </c>
      <c r="I10707" t="inlineStr">
        <is>
          <t>Not Critical</t>
        </is>
      </c>
      <c r="J10707" t="n">
        <v>13</v>
      </c>
      <c r="K10707" t="inlineStr">
        <is>
          <t>A</t>
        </is>
      </c>
      <c r="L10707" s="9">
        <f>A10707&amp;"-"&amp;TEXT(E10707,"yyyymmdd")</f>
        <v/>
      </c>
    </row>
    <row r="10708">
      <c r="A10708" t="n">
        <v>50102562</v>
      </c>
      <c r="B10708" t="inlineStr">
        <is>
          <t>Brooklyn</t>
        </is>
      </c>
      <c r="C10708" t="inlineStr">
        <is>
          <t>11211</t>
        </is>
      </c>
      <c r="D10708" t="inlineStr">
        <is>
          <t>Mexican</t>
        </is>
      </c>
      <c r="E10708" s="8" t="n">
        <v>46182</v>
      </c>
      <c r="F10708" t="inlineStr">
        <is>
          <t>Violations were cited in the following area(s).</t>
        </is>
      </c>
      <c r="G10708" t="inlineStr">
        <is>
          <t>10F</t>
        </is>
      </c>
      <c r="H10708" t="inlineStr">
        <is>
          <t>Non-food contact surface or equipment made of unacceptable material, not kept clean, or not properly sealed, raised, spaced or movable to allow accessibility for cleaning on all sides, above and underneath the unit.</t>
        </is>
      </c>
      <c r="I10708" t="inlineStr">
        <is>
          <t>Not Critical</t>
        </is>
      </c>
      <c r="J10708" t="n">
        <v>13</v>
      </c>
      <c r="K10708" t="inlineStr">
        <is>
          <t>A</t>
        </is>
      </c>
      <c r="L10708" s="9">
        <f>A10708&amp;"-"&amp;TEXT(E10708,"yyyymmdd")</f>
        <v/>
      </c>
    </row>
    <row r="10709">
      <c r="A10709" t="n">
        <v>50104893</v>
      </c>
      <c r="B10709" t="inlineStr">
        <is>
          <t>Brooklyn</t>
        </is>
      </c>
      <c r="C10709" t="inlineStr">
        <is>
          <t>11213</t>
        </is>
      </c>
      <c r="D10709" t="inlineStr">
        <is>
          <t>Frozen Desserts</t>
        </is>
      </c>
      <c r="E10709" s="8" t="n">
        <v>46182</v>
      </c>
      <c r="F10709" t="inlineStr">
        <is>
          <t>Violations were cited in the following area(s).</t>
        </is>
      </c>
      <c r="G10709" t="inlineStr">
        <is>
          <t>04C</t>
        </is>
      </c>
      <c r="H10709" t="inlineStr">
        <is>
          <t>Food worker/food vendor does not use utensil or other barrier to eliminate bare hand contact with food that will not receive adequate additional heat treatment.</t>
        </is>
      </c>
      <c r="I10709" t="inlineStr">
        <is>
          <t>Critical</t>
        </is>
      </c>
      <c r="J10709" t="n">
        <v>56</v>
      </c>
      <c r="L10709" s="9">
        <f>A10709&amp;"-"&amp;TEXT(E10709,"yyyymmdd")</f>
        <v/>
      </c>
    </row>
    <row r="10710">
      <c r="A10710" t="n">
        <v>50104893</v>
      </c>
      <c r="B10710" t="inlineStr">
        <is>
          <t>Brooklyn</t>
        </is>
      </c>
      <c r="C10710" t="inlineStr">
        <is>
          <t>11213</t>
        </is>
      </c>
      <c r="D10710" t="inlineStr">
        <is>
          <t>Frozen Desserts</t>
        </is>
      </c>
      <c r="E10710" s="8" t="n">
        <v>46182</v>
      </c>
      <c r="F10710" t="inlineStr">
        <is>
          <t>Violations were cited in the following area(s).</t>
        </is>
      </c>
      <c r="G10710" t="inlineStr">
        <is>
          <t>04E</t>
        </is>
      </c>
      <c r="H10710" t="inlineStr">
        <is>
          <t>Toxic chemical or pesticide improperly stored or used such that food contamination may occur.</t>
        </is>
      </c>
      <c r="I10710" t="inlineStr">
        <is>
          <t>Critical</t>
        </is>
      </c>
      <c r="J10710" t="n">
        <v>56</v>
      </c>
      <c r="L10710" s="9">
        <f>A10710&amp;"-"&amp;TEXT(E10710,"yyyymmdd")</f>
        <v/>
      </c>
    </row>
    <row r="10711">
      <c r="A10711" t="n">
        <v>50104893</v>
      </c>
      <c r="B10711" t="inlineStr">
        <is>
          <t>Brooklyn</t>
        </is>
      </c>
      <c r="C10711" t="inlineStr">
        <is>
          <t>11213</t>
        </is>
      </c>
      <c r="D10711" t="inlineStr">
        <is>
          <t>Frozen Desserts</t>
        </is>
      </c>
      <c r="E10711" s="8" t="n">
        <v>46182</v>
      </c>
      <c r="F10711" t="inlineStr">
        <is>
          <t>Violations were cited in the following area(s).</t>
        </is>
      </c>
      <c r="G10711" t="inlineStr">
        <is>
          <t>04K</t>
        </is>
      </c>
      <c r="H10711" t="inlineStr">
        <is>
          <t>Evidence of rats or live rats in establishment's food or non-food areas.</t>
        </is>
      </c>
      <c r="I10711" t="inlineStr">
        <is>
          <t>Critical</t>
        </is>
      </c>
      <c r="J10711" t="n">
        <v>56</v>
      </c>
      <c r="L10711" s="9">
        <f>A10711&amp;"-"&amp;TEXT(E10711,"yyyymmdd")</f>
        <v/>
      </c>
    </row>
    <row r="10712">
      <c r="A10712" t="n">
        <v>50104893</v>
      </c>
      <c r="B10712" t="inlineStr">
        <is>
          <t>Brooklyn</t>
        </is>
      </c>
      <c r="C10712" t="inlineStr">
        <is>
          <t>11213</t>
        </is>
      </c>
      <c r="D10712" t="inlineStr">
        <is>
          <t>Frozen Desserts</t>
        </is>
      </c>
      <c r="E10712" s="8" t="n">
        <v>46182</v>
      </c>
      <c r="F10712" t="inlineStr">
        <is>
          <t>Violations were cited in the following area(s).</t>
        </is>
      </c>
      <c r="G10712" t="inlineStr">
        <is>
          <t>04L</t>
        </is>
      </c>
      <c r="H10712" t="inlineStr">
        <is>
          <t>Evidence of mice or live mice in establishment's food or non-food areas.</t>
        </is>
      </c>
      <c r="I10712" t="inlineStr">
        <is>
          <t>Critical</t>
        </is>
      </c>
      <c r="J10712" t="n">
        <v>56</v>
      </c>
      <c r="L10712" s="9">
        <f>A10712&amp;"-"&amp;TEXT(E10712,"yyyymmdd")</f>
        <v/>
      </c>
    </row>
    <row r="10713">
      <c r="A10713" t="n">
        <v>50104893</v>
      </c>
      <c r="B10713" t="inlineStr">
        <is>
          <t>Brooklyn</t>
        </is>
      </c>
      <c r="C10713" t="inlineStr">
        <is>
          <t>11213</t>
        </is>
      </c>
      <c r="D10713" t="inlineStr">
        <is>
          <t>Frozen Desserts</t>
        </is>
      </c>
      <c r="E10713" s="8" t="n">
        <v>46182</v>
      </c>
      <c r="F10713" t="inlineStr">
        <is>
          <t>Violations were cited in the following area(s).</t>
        </is>
      </c>
      <c r="G10713" t="inlineStr">
        <is>
          <t>06C</t>
        </is>
      </c>
      <c r="H1071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713" t="inlineStr">
        <is>
          <t>Critical</t>
        </is>
      </c>
      <c r="J10713" t="n">
        <v>56</v>
      </c>
      <c r="L10713" s="9">
        <f>A10713&amp;"-"&amp;TEXT(E10713,"yyyymmdd")</f>
        <v/>
      </c>
    </row>
    <row r="10714">
      <c r="A10714" t="n">
        <v>50104893</v>
      </c>
      <c r="B10714" t="inlineStr">
        <is>
          <t>Brooklyn</t>
        </is>
      </c>
      <c r="C10714" t="inlineStr">
        <is>
          <t>11213</t>
        </is>
      </c>
      <c r="D10714" t="inlineStr">
        <is>
          <t>Frozen Desserts</t>
        </is>
      </c>
      <c r="E10714" s="8" t="n">
        <v>46182</v>
      </c>
      <c r="F10714" t="inlineStr">
        <is>
          <t>Violations were cited in the following area(s).</t>
        </is>
      </c>
      <c r="G10714" t="inlineStr">
        <is>
          <t>06E</t>
        </is>
      </c>
      <c r="H10714" t="inlineStr">
        <is>
          <t>Sanitized equipment or utensil, including in-use food dispensing utensil, improperly used or stored.</t>
        </is>
      </c>
      <c r="I10714" t="inlineStr">
        <is>
          <t>Critical</t>
        </is>
      </c>
      <c r="J10714" t="n">
        <v>56</v>
      </c>
      <c r="L10714" s="9">
        <f>A10714&amp;"-"&amp;TEXT(E10714,"yyyymmdd")</f>
        <v/>
      </c>
    </row>
    <row r="10715">
      <c r="A10715" t="n">
        <v>50104893</v>
      </c>
      <c r="B10715" t="inlineStr">
        <is>
          <t>Brooklyn</t>
        </is>
      </c>
      <c r="C10715" t="inlineStr">
        <is>
          <t>11213</t>
        </is>
      </c>
      <c r="D10715" t="inlineStr">
        <is>
          <t>Frozen Desserts</t>
        </is>
      </c>
      <c r="E10715" s="8" t="n">
        <v>46182</v>
      </c>
      <c r="F10715" t="inlineStr">
        <is>
          <t>Violations were cited in the following area(s).</t>
        </is>
      </c>
      <c r="G10715" t="inlineStr">
        <is>
          <t>06F</t>
        </is>
      </c>
      <c r="H10715" t="inlineStr">
        <is>
          <t>Wiping cloths not stored clean and dry, or in a sanitizing solution, between uses.</t>
        </is>
      </c>
      <c r="I10715" t="inlineStr">
        <is>
          <t>Critical</t>
        </is>
      </c>
      <c r="J10715" t="n">
        <v>56</v>
      </c>
      <c r="L10715" s="9">
        <f>A10715&amp;"-"&amp;TEXT(E10715,"yyyymmdd")</f>
        <v/>
      </c>
    </row>
    <row r="10716">
      <c r="A10716" t="n">
        <v>50104893</v>
      </c>
      <c r="B10716" t="inlineStr">
        <is>
          <t>Brooklyn</t>
        </is>
      </c>
      <c r="C10716" t="inlineStr">
        <is>
          <t>11213</t>
        </is>
      </c>
      <c r="D10716" t="inlineStr">
        <is>
          <t>Frozen Desserts</t>
        </is>
      </c>
      <c r="E10716" s="8" t="n">
        <v>46182</v>
      </c>
      <c r="F10716" t="inlineStr">
        <is>
          <t>Violations were cited in the following area(s).</t>
        </is>
      </c>
      <c r="G10716" t="inlineStr">
        <is>
          <t>08A</t>
        </is>
      </c>
      <c r="H10716" t="inlineStr">
        <is>
          <t>Establishment is not free of harborage or conditions conducive to rodents, insects or other pests.</t>
        </is>
      </c>
      <c r="I10716" t="inlineStr">
        <is>
          <t>Not Critical</t>
        </is>
      </c>
      <c r="J10716" t="n">
        <v>56</v>
      </c>
      <c r="L10716" s="9">
        <f>A10716&amp;"-"&amp;TEXT(E10716,"yyyymmdd")</f>
        <v/>
      </c>
    </row>
    <row r="10717">
      <c r="A10717" t="n">
        <v>50104893</v>
      </c>
      <c r="B10717" t="inlineStr">
        <is>
          <t>Brooklyn</t>
        </is>
      </c>
      <c r="C10717" t="inlineStr">
        <is>
          <t>11213</t>
        </is>
      </c>
      <c r="D10717" t="inlineStr">
        <is>
          <t>Frozen Desserts</t>
        </is>
      </c>
      <c r="E10717" s="8" t="n">
        <v>46182</v>
      </c>
      <c r="F10717" t="inlineStr">
        <is>
          <t>Violations were cited in the following area(s).</t>
        </is>
      </c>
      <c r="G10717" t="inlineStr">
        <is>
          <t>08C</t>
        </is>
      </c>
      <c r="H10717" t="inlineStr">
        <is>
          <t>Pesticide not properly labeled or used by unlicensed individual. Pesticide, other toxic chemical improperly used/stored. Unprotected, unlocked bait station used.</t>
        </is>
      </c>
      <c r="I10717" t="inlineStr">
        <is>
          <t>Not Critical</t>
        </is>
      </c>
      <c r="J10717" t="n">
        <v>56</v>
      </c>
      <c r="L10717" s="9">
        <f>A10717&amp;"-"&amp;TEXT(E10717,"yyyymmdd")</f>
        <v/>
      </c>
    </row>
    <row r="10718">
      <c r="A10718" t="n">
        <v>50104893</v>
      </c>
      <c r="B10718" t="inlineStr">
        <is>
          <t>Brooklyn</t>
        </is>
      </c>
      <c r="C10718" t="inlineStr">
        <is>
          <t>11213</t>
        </is>
      </c>
      <c r="D10718" t="inlineStr">
        <is>
          <t>Frozen Desserts</t>
        </is>
      </c>
      <c r="E10718" s="8" t="n">
        <v>46182</v>
      </c>
      <c r="F10718" t="inlineStr">
        <is>
          <t>Violations were cited in the following area(s).</t>
        </is>
      </c>
      <c r="G10718" t="inlineStr">
        <is>
          <t>10F</t>
        </is>
      </c>
      <c r="H10718" t="inlineStr">
        <is>
          <t>Non-food contact surface or equipment made of unacceptable material, not kept clean, or not properly sealed, raised, spaced or movable to allow accessibility for cleaning on all sides, above and underneath the unit.</t>
        </is>
      </c>
      <c r="I10718" t="inlineStr">
        <is>
          <t>Not Critical</t>
        </is>
      </c>
      <c r="J10718" t="n">
        <v>56</v>
      </c>
      <c r="L10718" s="9">
        <f>A10718&amp;"-"&amp;TEXT(E10718,"yyyymmdd")</f>
        <v/>
      </c>
    </row>
    <row r="10719">
      <c r="A10719" t="n">
        <v>50105635</v>
      </c>
      <c r="B10719" t="inlineStr">
        <is>
          <t>Manhattan</t>
        </is>
      </c>
      <c r="C10719" t="inlineStr">
        <is>
          <t>10027</t>
        </is>
      </c>
      <c r="D10719" t="inlineStr">
        <is>
          <t>Chinese</t>
        </is>
      </c>
      <c r="E10719" s="8" t="n">
        <v>46182</v>
      </c>
      <c r="F10719" t="inlineStr">
        <is>
          <t>Violations were cited in the following area(s).</t>
        </is>
      </c>
      <c r="G10719" t="inlineStr">
        <is>
          <t>02G</t>
        </is>
      </c>
      <c r="H10719" t="inlineStr">
        <is>
          <t>Cold TCS food item held above 41 °F; smoked or processed fish held above 38 °F; intact raw eggs held above 45 °F; or reduced oxygen packaged (ROP) TCS foods held above required temperatures except during active necessary preparation.</t>
        </is>
      </c>
      <c r="I10719" t="inlineStr">
        <is>
          <t>Critical</t>
        </is>
      </c>
      <c r="J10719" t="n">
        <v>20</v>
      </c>
      <c r="L10719" s="9">
        <f>A10719&amp;"-"&amp;TEXT(E10719,"yyyymmdd")</f>
        <v/>
      </c>
    </row>
    <row r="10720">
      <c r="A10720" t="n">
        <v>50105635</v>
      </c>
      <c r="B10720" t="inlineStr">
        <is>
          <t>Manhattan</t>
        </is>
      </c>
      <c r="C10720" t="inlineStr">
        <is>
          <t>10027</t>
        </is>
      </c>
      <c r="D10720" t="inlineStr">
        <is>
          <t>Chinese</t>
        </is>
      </c>
      <c r="E10720" s="8" t="n">
        <v>46182</v>
      </c>
      <c r="F10720" t="inlineStr">
        <is>
          <t>Violations were cited in the following area(s).</t>
        </is>
      </c>
      <c r="G10720" t="inlineStr">
        <is>
          <t>06C</t>
        </is>
      </c>
      <c r="H1072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720" t="inlineStr">
        <is>
          <t>Critical</t>
        </is>
      </c>
      <c r="J10720" t="n">
        <v>20</v>
      </c>
      <c r="L10720" s="9">
        <f>A10720&amp;"-"&amp;TEXT(E10720,"yyyymmdd")</f>
        <v/>
      </c>
    </row>
    <row r="10721">
      <c r="A10721" t="n">
        <v>50105635</v>
      </c>
      <c r="B10721" t="inlineStr">
        <is>
          <t>Manhattan</t>
        </is>
      </c>
      <c r="C10721" t="inlineStr">
        <is>
          <t>10027</t>
        </is>
      </c>
      <c r="D10721" t="inlineStr">
        <is>
          <t>Chinese</t>
        </is>
      </c>
      <c r="E10721" s="8" t="n">
        <v>46182</v>
      </c>
      <c r="F10721" t="inlineStr">
        <is>
          <t>Violations were cited in the following area(s).</t>
        </is>
      </c>
      <c r="G10721" t="inlineStr">
        <is>
          <t>10F</t>
        </is>
      </c>
      <c r="H10721" t="inlineStr">
        <is>
          <t>Non-food contact surface or equipment made of unacceptable material, not kept clean, or not properly sealed, raised, spaced or movable to allow accessibility for cleaning on all sides, above and underneath the unit.</t>
        </is>
      </c>
      <c r="I10721" t="inlineStr">
        <is>
          <t>Not Critical</t>
        </is>
      </c>
      <c r="J10721" t="n">
        <v>20</v>
      </c>
      <c r="L10721" s="9">
        <f>A10721&amp;"-"&amp;TEXT(E10721,"yyyymmdd")</f>
        <v/>
      </c>
    </row>
    <row r="10722">
      <c r="A10722" t="n">
        <v>50105635</v>
      </c>
      <c r="B10722" t="inlineStr">
        <is>
          <t>Manhattan</t>
        </is>
      </c>
      <c r="C10722" t="inlineStr">
        <is>
          <t>10027</t>
        </is>
      </c>
      <c r="D10722" t="inlineStr">
        <is>
          <t>Chinese</t>
        </is>
      </c>
      <c r="E10722" s="8" t="n">
        <v>46182</v>
      </c>
      <c r="F10722" t="inlineStr">
        <is>
          <t>Violations were cited in the following area(s).</t>
        </is>
      </c>
      <c r="G10722" t="inlineStr">
        <is>
          <t>10G</t>
        </is>
      </c>
      <c r="H10722" t="inlineStr">
        <is>
          <t>Dishwashing and ware washing: Cleaning and sanitizing of tableware, including dishes, utensils, and equipment deficient.</t>
        </is>
      </c>
      <c r="I10722" t="inlineStr">
        <is>
          <t>Not Critical</t>
        </is>
      </c>
      <c r="J10722" t="n">
        <v>20</v>
      </c>
      <c r="L10722" s="9">
        <f>A10722&amp;"-"&amp;TEXT(E10722,"yyyymmdd")</f>
        <v/>
      </c>
    </row>
    <row r="10723">
      <c r="A10723" t="n">
        <v>50106043</v>
      </c>
      <c r="B10723" t="inlineStr">
        <is>
          <t>Bronx</t>
        </is>
      </c>
      <c r="C10723" t="inlineStr">
        <is>
          <t>10473</t>
        </is>
      </c>
      <c r="D10723" t="inlineStr">
        <is>
          <t>Chicken</t>
        </is>
      </c>
      <c r="E10723" s="8" t="n">
        <v>46182</v>
      </c>
      <c r="F10723" t="inlineStr">
        <is>
          <t>Violations were cited in the following area(s).</t>
        </is>
      </c>
      <c r="G10723" t="inlineStr">
        <is>
          <t>10F</t>
        </is>
      </c>
      <c r="H10723" t="inlineStr">
        <is>
          <t>Non-food contact surface or equipment made of unacceptable material, not kept clean, or not properly sealed, raised, spaced or movable to allow accessibility for cleaning on all sides, above and underneath the unit.</t>
        </is>
      </c>
      <c r="I10723" t="inlineStr">
        <is>
          <t>Not Critical</t>
        </is>
      </c>
      <c r="J10723" t="n">
        <v>4</v>
      </c>
      <c r="K10723" t="inlineStr">
        <is>
          <t>A</t>
        </is>
      </c>
      <c r="L10723" s="9">
        <f>A10723&amp;"-"&amp;TEXT(E10723,"yyyymmdd")</f>
        <v/>
      </c>
    </row>
    <row r="10724">
      <c r="A10724" t="n">
        <v>50106300</v>
      </c>
      <c r="B10724" t="inlineStr">
        <is>
          <t>Queens</t>
        </is>
      </c>
      <c r="C10724" t="inlineStr">
        <is>
          <t>11357</t>
        </is>
      </c>
      <c r="D10724" t="inlineStr">
        <is>
          <t>American</t>
        </is>
      </c>
      <c r="E10724" s="8" t="n">
        <v>46182</v>
      </c>
      <c r="F10724" t="inlineStr">
        <is>
          <t>Violations were cited in the following area(s).</t>
        </is>
      </c>
      <c r="G10724" t="inlineStr">
        <is>
          <t>10B</t>
        </is>
      </c>
      <c r="H10724" t="inlineStr">
        <is>
          <t>Anti-siphonage or back-flow prevention device not provided where required; equipment or floor not properly drained; sewage disposal system in disrepair or not functioning properly. Condensation or liquid waste improperly disposed of.</t>
        </is>
      </c>
      <c r="I10724" t="inlineStr">
        <is>
          <t>Not Critical</t>
        </is>
      </c>
      <c r="J10724" t="n">
        <v>8</v>
      </c>
      <c r="K10724" t="inlineStr">
        <is>
          <t>A</t>
        </is>
      </c>
      <c r="L10724" s="9">
        <f>A10724&amp;"-"&amp;TEXT(E10724,"yyyymmdd")</f>
        <v/>
      </c>
    </row>
    <row r="10725">
      <c r="A10725" t="n">
        <v>50106300</v>
      </c>
      <c r="B10725" t="inlineStr">
        <is>
          <t>Queens</t>
        </is>
      </c>
      <c r="C10725" t="inlineStr">
        <is>
          <t>11357</t>
        </is>
      </c>
      <c r="D10725" t="inlineStr">
        <is>
          <t>American</t>
        </is>
      </c>
      <c r="E10725" s="8" t="n">
        <v>46182</v>
      </c>
      <c r="F10725" t="inlineStr">
        <is>
          <t>Violations were cited in the following area(s).</t>
        </is>
      </c>
      <c r="G10725" t="inlineStr">
        <is>
          <t>10F</t>
        </is>
      </c>
      <c r="H10725" t="inlineStr">
        <is>
          <t>Non-food contact surface or equipment made of unacceptable material, not kept clean, or not properly sealed, raised, spaced or movable to allow accessibility for cleaning on all sides, above and underneath the unit.</t>
        </is>
      </c>
      <c r="I10725" t="inlineStr">
        <is>
          <t>Not Critical</t>
        </is>
      </c>
      <c r="J10725" t="n">
        <v>8</v>
      </c>
      <c r="K10725" t="inlineStr">
        <is>
          <t>A</t>
        </is>
      </c>
      <c r="L10725" s="9">
        <f>A10725&amp;"-"&amp;TEXT(E10725,"yyyymmdd")</f>
        <v/>
      </c>
    </row>
    <row r="10726">
      <c r="A10726" t="n">
        <v>50108411</v>
      </c>
      <c r="B10726" t="inlineStr">
        <is>
          <t>Queens</t>
        </is>
      </c>
      <c r="C10726" t="inlineStr">
        <is>
          <t>11361</t>
        </is>
      </c>
      <c r="D10726" t="inlineStr">
        <is>
          <t>Korean</t>
        </is>
      </c>
      <c r="E10726" s="8" t="n">
        <v>46182</v>
      </c>
      <c r="F10726" t="inlineStr">
        <is>
          <t>Violations were cited in the following area(s).</t>
        </is>
      </c>
      <c r="G10726" t="inlineStr">
        <is>
          <t>02G</t>
        </is>
      </c>
      <c r="H10726" t="inlineStr">
        <is>
          <t>Cold TCS food item held above 41 °F; smoked or processed fish held above 38 °F; intact raw eggs held above 45 °F; or reduced oxygen packaged (ROP) TCS foods held above required temperatures except during active necessary preparation.</t>
        </is>
      </c>
      <c r="I10726" t="inlineStr">
        <is>
          <t>Critical</t>
        </is>
      </c>
      <c r="J10726" t="n">
        <v>10</v>
      </c>
      <c r="K10726" t="inlineStr">
        <is>
          <t>A</t>
        </is>
      </c>
      <c r="L10726" s="9">
        <f>A10726&amp;"-"&amp;TEXT(E10726,"yyyymmdd")</f>
        <v/>
      </c>
    </row>
    <row r="10727">
      <c r="A10727" t="n">
        <v>50108411</v>
      </c>
      <c r="B10727" t="inlineStr">
        <is>
          <t>Queens</t>
        </is>
      </c>
      <c r="C10727" t="inlineStr">
        <is>
          <t>11361</t>
        </is>
      </c>
      <c r="D10727" t="inlineStr">
        <is>
          <t>Korean</t>
        </is>
      </c>
      <c r="E10727" s="8" t="n">
        <v>46182</v>
      </c>
      <c r="F10727" t="inlineStr">
        <is>
          <t>Violations were cited in the following area(s).</t>
        </is>
      </c>
      <c r="G10727" t="inlineStr">
        <is>
          <t>10F</t>
        </is>
      </c>
      <c r="H10727" t="inlineStr">
        <is>
          <t>Non-food contact surface or equipment made of unacceptable material, not kept clean, or not properly sealed, raised, spaced or movable to allow accessibility for cleaning on all sides, above and underneath the unit.</t>
        </is>
      </c>
      <c r="I10727" t="inlineStr">
        <is>
          <t>Not Critical</t>
        </is>
      </c>
      <c r="J10727" t="n">
        <v>10</v>
      </c>
      <c r="K10727" t="inlineStr">
        <is>
          <t>A</t>
        </is>
      </c>
      <c r="L10727" s="9">
        <f>A10727&amp;"-"&amp;TEXT(E10727,"yyyymmdd")</f>
        <v/>
      </c>
    </row>
    <row r="10728">
      <c r="A10728" t="n">
        <v>50110495</v>
      </c>
      <c r="B10728" t="inlineStr">
        <is>
          <t>Brooklyn</t>
        </is>
      </c>
      <c r="C10728" t="inlineStr">
        <is>
          <t>11220</t>
        </is>
      </c>
      <c r="D10728" t="inlineStr">
        <is>
          <t>Chinese</t>
        </is>
      </c>
      <c r="E10728" s="8" t="n">
        <v>46182</v>
      </c>
      <c r="F10728" t="inlineStr">
        <is>
          <t>Violations were cited in the following area(s).</t>
        </is>
      </c>
      <c r="G10728" t="inlineStr">
        <is>
          <t>02B</t>
        </is>
      </c>
      <c r="H10728" t="inlineStr">
        <is>
          <t>Hot TCS food item not held at or above 140 °F.</t>
        </is>
      </c>
      <c r="I10728" t="inlineStr">
        <is>
          <t>Critical</t>
        </is>
      </c>
      <c r="J10728" t="n">
        <v>25</v>
      </c>
      <c r="L10728" s="9">
        <f>A10728&amp;"-"&amp;TEXT(E10728,"yyyymmdd")</f>
        <v/>
      </c>
    </row>
    <row r="10729">
      <c r="A10729" t="n">
        <v>50110495</v>
      </c>
      <c r="B10729" t="inlineStr">
        <is>
          <t>Brooklyn</t>
        </is>
      </c>
      <c r="C10729" t="inlineStr">
        <is>
          <t>11220</t>
        </is>
      </c>
      <c r="D10729" t="inlineStr">
        <is>
          <t>Chinese</t>
        </is>
      </c>
      <c r="E10729" s="8" t="n">
        <v>46182</v>
      </c>
      <c r="F10729" t="inlineStr">
        <is>
          <t>Violations were cited in the following area(s).</t>
        </is>
      </c>
      <c r="G10729" t="inlineStr">
        <is>
          <t>02G</t>
        </is>
      </c>
      <c r="H10729" t="inlineStr">
        <is>
          <t>Cold TCS food item held above 41 °F; smoked or processed fish held above 38 °F; intact raw eggs held above 45 °F; or reduced oxygen packaged (ROP) TCS foods held above required temperatures except during active necessary preparation.</t>
        </is>
      </c>
      <c r="I10729" t="inlineStr">
        <is>
          <t>Critical</t>
        </is>
      </c>
      <c r="J10729" t="n">
        <v>25</v>
      </c>
      <c r="L10729" s="9">
        <f>A10729&amp;"-"&amp;TEXT(E10729,"yyyymmdd")</f>
        <v/>
      </c>
    </row>
    <row r="10730">
      <c r="A10730" t="n">
        <v>50110495</v>
      </c>
      <c r="B10730" t="inlineStr">
        <is>
          <t>Brooklyn</t>
        </is>
      </c>
      <c r="C10730" t="inlineStr">
        <is>
          <t>11220</t>
        </is>
      </c>
      <c r="D10730" t="inlineStr">
        <is>
          <t>Chinese</t>
        </is>
      </c>
      <c r="E10730" s="8" t="n">
        <v>46182</v>
      </c>
      <c r="F10730" t="inlineStr">
        <is>
          <t>Violations were cited in the following area(s).</t>
        </is>
      </c>
      <c r="G10730" t="inlineStr">
        <is>
          <t>04L</t>
        </is>
      </c>
      <c r="H10730" t="inlineStr">
        <is>
          <t>Evidence of mice or live mice in establishment's food or non-food areas.</t>
        </is>
      </c>
      <c r="I10730" t="inlineStr">
        <is>
          <t>Critical</t>
        </is>
      </c>
      <c r="J10730" t="n">
        <v>25</v>
      </c>
      <c r="L10730" s="9">
        <f>A10730&amp;"-"&amp;TEXT(E10730,"yyyymmdd")</f>
        <v/>
      </c>
    </row>
    <row r="10731">
      <c r="A10731" t="n">
        <v>50110495</v>
      </c>
      <c r="B10731" t="inlineStr">
        <is>
          <t>Brooklyn</t>
        </is>
      </c>
      <c r="C10731" t="inlineStr">
        <is>
          <t>11220</t>
        </is>
      </c>
      <c r="D10731" t="inlineStr">
        <is>
          <t>Chinese</t>
        </is>
      </c>
      <c r="E10731" s="8" t="n">
        <v>46182</v>
      </c>
      <c r="F10731" t="inlineStr">
        <is>
          <t>Violations were cited in the following area(s).</t>
        </is>
      </c>
      <c r="G10731" t="inlineStr">
        <is>
          <t>06C</t>
        </is>
      </c>
      <c r="H1073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731" t="inlineStr">
        <is>
          <t>Critical</t>
        </is>
      </c>
      <c r="J10731" t="n">
        <v>25</v>
      </c>
      <c r="L10731" s="9">
        <f>A10731&amp;"-"&amp;TEXT(E10731,"yyyymmdd")</f>
        <v/>
      </c>
    </row>
    <row r="10732">
      <c r="A10732" t="n">
        <v>50111816</v>
      </c>
      <c r="B10732" t="inlineStr">
        <is>
          <t>Brooklyn</t>
        </is>
      </c>
      <c r="C10732" t="inlineStr">
        <is>
          <t>11223</t>
        </is>
      </c>
      <c r="D10732" t="inlineStr">
        <is>
          <t>Coffee/Tea</t>
        </is>
      </c>
      <c r="E10732" s="8" t="n">
        <v>46182</v>
      </c>
      <c r="F10732" t="inlineStr">
        <is>
          <t>Violations were cited in the following area(s).</t>
        </is>
      </c>
      <c r="G10732" t="inlineStr">
        <is>
          <t>04H</t>
        </is>
      </c>
      <c r="H10732" t="inlineStr">
        <is>
          <t>Raw, cooked or prepared food is adulterated, contaminated, cross-contaminated, or not discarded in accordance with HACCP plan.</t>
        </is>
      </c>
      <c r="I10732" t="inlineStr">
        <is>
          <t>Critical</t>
        </is>
      </c>
      <c r="J10732" t="n">
        <v>12</v>
      </c>
      <c r="K10732" t="inlineStr">
        <is>
          <t>A</t>
        </is>
      </c>
      <c r="L10732" s="9">
        <f>A10732&amp;"-"&amp;TEXT(E10732,"yyyymmdd")</f>
        <v/>
      </c>
    </row>
    <row r="10733">
      <c r="A10733" t="n">
        <v>50111816</v>
      </c>
      <c r="B10733" t="inlineStr">
        <is>
          <t>Brooklyn</t>
        </is>
      </c>
      <c r="C10733" t="inlineStr">
        <is>
          <t>11223</t>
        </is>
      </c>
      <c r="D10733" t="inlineStr">
        <is>
          <t>Coffee/Tea</t>
        </is>
      </c>
      <c r="E10733" s="8" t="n">
        <v>46182</v>
      </c>
      <c r="F10733" t="inlineStr">
        <is>
          <t>Violations were cited in the following area(s).</t>
        </is>
      </c>
      <c r="G10733" t="inlineStr">
        <is>
          <t>10G</t>
        </is>
      </c>
      <c r="H10733" t="inlineStr">
        <is>
          <t>Dishwashing and ware washing: Cleaning and sanitizing of tableware, including dishes, utensils, and equipment deficient.</t>
        </is>
      </c>
      <c r="I10733" t="inlineStr">
        <is>
          <t>Not Critical</t>
        </is>
      </c>
      <c r="J10733" t="n">
        <v>12</v>
      </c>
      <c r="K10733" t="inlineStr">
        <is>
          <t>A</t>
        </is>
      </c>
      <c r="L10733" s="9">
        <f>A10733&amp;"-"&amp;TEXT(E10733,"yyyymmdd")</f>
        <v/>
      </c>
    </row>
    <row r="10734">
      <c r="A10734" t="n">
        <v>50115776</v>
      </c>
      <c r="B10734" t="inlineStr">
        <is>
          <t>Manhattan</t>
        </is>
      </c>
      <c r="C10734" t="inlineStr">
        <is>
          <t>10003</t>
        </is>
      </c>
      <c r="D10734" t="inlineStr">
        <is>
          <t>American</t>
        </is>
      </c>
      <c r="E10734" s="8" t="n">
        <v>46182</v>
      </c>
      <c r="F10734" t="inlineStr">
        <is>
          <t>Violations were cited in the following area(s).</t>
        </is>
      </c>
      <c r="G10734" t="inlineStr">
        <is>
          <t>06C</t>
        </is>
      </c>
      <c r="H1073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734" t="inlineStr">
        <is>
          <t>Critical</t>
        </is>
      </c>
      <c r="J10734" t="n">
        <v>10</v>
      </c>
      <c r="K10734" t="inlineStr">
        <is>
          <t>A</t>
        </is>
      </c>
      <c r="L10734" s="9">
        <f>A10734&amp;"-"&amp;TEXT(E10734,"yyyymmdd")</f>
        <v/>
      </c>
    </row>
    <row r="10735">
      <c r="A10735" t="n">
        <v>50115776</v>
      </c>
      <c r="B10735" t="inlineStr">
        <is>
          <t>Manhattan</t>
        </is>
      </c>
      <c r="C10735" t="inlineStr">
        <is>
          <t>10003</t>
        </is>
      </c>
      <c r="D10735" t="inlineStr">
        <is>
          <t>American</t>
        </is>
      </c>
      <c r="E10735" s="8" t="n">
        <v>46182</v>
      </c>
      <c r="F10735" t="inlineStr">
        <is>
          <t>Violations were cited in the following area(s).</t>
        </is>
      </c>
      <c r="G10735" t="inlineStr">
        <is>
          <t>10F</t>
        </is>
      </c>
      <c r="H10735" t="inlineStr">
        <is>
          <t>Non-food contact surface or equipment made of unacceptable material, not kept clean, or not properly sealed, raised, spaced or movable to allow accessibility for cleaning on all sides, above and underneath the unit.</t>
        </is>
      </c>
      <c r="I10735" t="inlineStr">
        <is>
          <t>Not Critical</t>
        </is>
      </c>
      <c r="J10735" t="n">
        <v>10</v>
      </c>
      <c r="K10735" t="inlineStr">
        <is>
          <t>A</t>
        </is>
      </c>
      <c r="L10735" s="9">
        <f>A10735&amp;"-"&amp;TEXT(E10735,"yyyymmdd")</f>
        <v/>
      </c>
    </row>
    <row r="10736">
      <c r="A10736" t="n">
        <v>50117450</v>
      </c>
      <c r="B10736" t="inlineStr">
        <is>
          <t>Manhattan</t>
        </is>
      </c>
      <c r="C10736" t="inlineStr">
        <is>
          <t>10024</t>
        </is>
      </c>
      <c r="D10736" t="inlineStr">
        <is>
          <t>Latin American</t>
        </is>
      </c>
      <c r="E10736" s="8" t="n">
        <v>46182</v>
      </c>
      <c r="F10736" t="inlineStr">
        <is>
          <t>Violations were cited in the following area(s).</t>
        </is>
      </c>
      <c r="G10736" t="inlineStr">
        <is>
          <t>02G</t>
        </is>
      </c>
      <c r="H10736" t="inlineStr">
        <is>
          <t>Cold TCS food item held above 41 °F; smoked or processed fish held above 38 °F; intact raw eggs held above 45 °F; or reduced oxygen packaged (ROP) TCS foods held above required temperatures except during active necessary preparation.</t>
        </is>
      </c>
      <c r="I10736" t="inlineStr">
        <is>
          <t>Critical</t>
        </is>
      </c>
      <c r="J10736" t="n">
        <v>33</v>
      </c>
      <c r="L10736" s="9">
        <f>A10736&amp;"-"&amp;TEXT(E10736,"yyyymmdd")</f>
        <v/>
      </c>
    </row>
    <row r="10737">
      <c r="A10737" t="n">
        <v>50117450</v>
      </c>
      <c r="B10737" t="inlineStr">
        <is>
          <t>Manhattan</t>
        </is>
      </c>
      <c r="C10737" t="inlineStr">
        <is>
          <t>10024</t>
        </is>
      </c>
      <c r="D10737" t="inlineStr">
        <is>
          <t>Latin American</t>
        </is>
      </c>
      <c r="E10737" s="8" t="n">
        <v>46182</v>
      </c>
      <c r="F10737" t="inlineStr">
        <is>
          <t>Violations were cited in the following area(s).</t>
        </is>
      </c>
      <c r="G10737" t="inlineStr">
        <is>
          <t>03A</t>
        </is>
      </c>
      <c r="H10737"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0737" t="inlineStr">
        <is>
          <t>Critical</t>
        </is>
      </c>
      <c r="J10737" t="n">
        <v>33</v>
      </c>
      <c r="L10737" s="9">
        <f>A10737&amp;"-"&amp;TEXT(E10737,"yyyymmdd")</f>
        <v/>
      </c>
    </row>
    <row r="10738">
      <c r="A10738" t="n">
        <v>50117450</v>
      </c>
      <c r="B10738" t="inlineStr">
        <is>
          <t>Manhattan</t>
        </is>
      </c>
      <c r="C10738" t="inlineStr">
        <is>
          <t>10024</t>
        </is>
      </c>
      <c r="D10738" t="inlineStr">
        <is>
          <t>Latin American</t>
        </is>
      </c>
      <c r="E10738" s="8" t="n">
        <v>46182</v>
      </c>
      <c r="F10738" t="inlineStr">
        <is>
          <t>Violations were cited in the following area(s).</t>
        </is>
      </c>
      <c r="G10738" t="inlineStr">
        <is>
          <t>04L</t>
        </is>
      </c>
      <c r="H10738" t="inlineStr">
        <is>
          <t>Evidence of mice or live mice in establishment's food or non-food areas.</t>
        </is>
      </c>
      <c r="I10738" t="inlineStr">
        <is>
          <t>Critical</t>
        </is>
      </c>
      <c r="J10738" t="n">
        <v>33</v>
      </c>
      <c r="L10738" s="9">
        <f>A10738&amp;"-"&amp;TEXT(E10738,"yyyymmdd")</f>
        <v/>
      </c>
    </row>
    <row r="10739">
      <c r="A10739" t="n">
        <v>50117450</v>
      </c>
      <c r="B10739" t="inlineStr">
        <is>
          <t>Manhattan</t>
        </is>
      </c>
      <c r="C10739" t="inlineStr">
        <is>
          <t>10024</t>
        </is>
      </c>
      <c r="D10739" t="inlineStr">
        <is>
          <t>Latin American</t>
        </is>
      </c>
      <c r="E10739" s="8" t="n">
        <v>46182</v>
      </c>
      <c r="F10739" t="inlineStr">
        <is>
          <t>Violations were cited in the following area(s).</t>
        </is>
      </c>
      <c r="G10739" t="inlineStr">
        <is>
          <t>06C</t>
        </is>
      </c>
      <c r="H1073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739" t="inlineStr">
        <is>
          <t>Critical</t>
        </is>
      </c>
      <c r="J10739" t="n">
        <v>33</v>
      </c>
      <c r="L10739" s="9">
        <f>A10739&amp;"-"&amp;TEXT(E10739,"yyyymmdd")</f>
        <v/>
      </c>
    </row>
    <row r="10740">
      <c r="A10740" t="n">
        <v>50117450</v>
      </c>
      <c r="B10740" t="inlineStr">
        <is>
          <t>Manhattan</t>
        </is>
      </c>
      <c r="C10740" t="inlineStr">
        <is>
          <t>10024</t>
        </is>
      </c>
      <c r="D10740" t="inlineStr">
        <is>
          <t>Latin American</t>
        </is>
      </c>
      <c r="E10740" s="8" t="n">
        <v>46182</v>
      </c>
      <c r="F10740" t="inlineStr">
        <is>
          <t>Violations were cited in the following area(s).</t>
        </is>
      </c>
      <c r="G10740" t="inlineStr">
        <is>
          <t>08A</t>
        </is>
      </c>
      <c r="H10740" t="inlineStr">
        <is>
          <t>Establishment is not free of harborage or conditions conducive to rodents, insects or other pests.</t>
        </is>
      </c>
      <c r="I10740" t="inlineStr">
        <is>
          <t>Not Critical</t>
        </is>
      </c>
      <c r="J10740" t="n">
        <v>33</v>
      </c>
      <c r="L10740" s="9">
        <f>A10740&amp;"-"&amp;TEXT(E10740,"yyyymmdd")</f>
        <v/>
      </c>
    </row>
    <row r="10741">
      <c r="A10741" t="n">
        <v>50117450</v>
      </c>
      <c r="B10741" t="inlineStr">
        <is>
          <t>Manhattan</t>
        </is>
      </c>
      <c r="C10741" t="inlineStr">
        <is>
          <t>10024</t>
        </is>
      </c>
      <c r="D10741" t="inlineStr">
        <is>
          <t>Latin American</t>
        </is>
      </c>
      <c r="E10741" s="8" t="n">
        <v>46182</v>
      </c>
      <c r="F10741" t="inlineStr">
        <is>
          <t>Violations were cited in the following area(s).</t>
        </is>
      </c>
      <c r="G10741" t="inlineStr">
        <is>
          <t>10F</t>
        </is>
      </c>
      <c r="H10741" t="inlineStr">
        <is>
          <t>Non-food contact surface or equipment made of unacceptable material, not kept clean, or not properly sealed, raised, spaced or movable to allow accessibility for cleaning on all sides, above and underneath the unit.</t>
        </is>
      </c>
      <c r="I10741" t="inlineStr">
        <is>
          <t>Not Critical</t>
        </is>
      </c>
      <c r="J10741" t="n">
        <v>33</v>
      </c>
      <c r="L10741" s="9">
        <f>A10741&amp;"-"&amp;TEXT(E10741,"yyyymmdd")</f>
        <v/>
      </c>
    </row>
    <row r="10742">
      <c r="A10742" t="n">
        <v>50121603</v>
      </c>
      <c r="B10742" t="inlineStr">
        <is>
          <t>Manhattan</t>
        </is>
      </c>
      <c r="C10742" t="inlineStr">
        <is>
          <t>10016</t>
        </is>
      </c>
      <c r="D10742" t="inlineStr">
        <is>
          <t>Japanese</t>
        </is>
      </c>
      <c r="E10742" s="8" t="n">
        <v>46182</v>
      </c>
      <c r="F10742" t="inlineStr">
        <is>
          <t>Violations were cited in the following area(s).</t>
        </is>
      </c>
      <c r="G10742" t="inlineStr">
        <is>
          <t>06D</t>
        </is>
      </c>
      <c r="H10742" t="inlineStr">
        <is>
          <t>Food contact surface not properly washed, rinsed and sanitized after each use and following any activity when contamination may have occurred.</t>
        </is>
      </c>
      <c r="I10742" t="inlineStr">
        <is>
          <t>Critical</t>
        </is>
      </c>
      <c r="J10742" t="n">
        <v>9</v>
      </c>
      <c r="K10742" t="inlineStr">
        <is>
          <t>A</t>
        </is>
      </c>
      <c r="L10742" s="9">
        <f>A10742&amp;"-"&amp;TEXT(E10742,"yyyymmdd")</f>
        <v/>
      </c>
    </row>
    <row r="10743">
      <c r="A10743" t="n">
        <v>50121603</v>
      </c>
      <c r="B10743" t="inlineStr">
        <is>
          <t>Manhattan</t>
        </is>
      </c>
      <c r="C10743" t="inlineStr">
        <is>
          <t>10016</t>
        </is>
      </c>
      <c r="D10743" t="inlineStr">
        <is>
          <t>Japanese</t>
        </is>
      </c>
      <c r="E10743" s="8" t="n">
        <v>46182</v>
      </c>
      <c r="F10743" t="inlineStr">
        <is>
          <t>Violations were cited in the following area(s).</t>
        </is>
      </c>
      <c r="G10743" t="inlineStr">
        <is>
          <t>10F</t>
        </is>
      </c>
      <c r="H10743" t="inlineStr">
        <is>
          <t>Non-food contact surface or equipment made of unacceptable material, not kept clean, or not properly sealed, raised, spaced or movable to allow accessibility for cleaning on all sides, above and underneath the unit.</t>
        </is>
      </c>
      <c r="I10743" t="inlineStr">
        <is>
          <t>Not Critical</t>
        </is>
      </c>
      <c r="J10743" t="n">
        <v>9</v>
      </c>
      <c r="K10743" t="inlineStr">
        <is>
          <t>A</t>
        </is>
      </c>
      <c r="L10743" s="9">
        <f>A10743&amp;"-"&amp;TEXT(E10743,"yyyymmdd")</f>
        <v/>
      </c>
    </row>
    <row r="10744">
      <c r="A10744" t="n">
        <v>50122469</v>
      </c>
      <c r="B10744" t="inlineStr">
        <is>
          <t>Manhattan</t>
        </is>
      </c>
      <c r="C10744" t="inlineStr">
        <is>
          <t>10027</t>
        </is>
      </c>
      <c r="D10744" t="inlineStr">
        <is>
          <t>Italian</t>
        </is>
      </c>
      <c r="E10744" s="8" t="n">
        <v>46182</v>
      </c>
      <c r="F10744" t="inlineStr">
        <is>
          <t>Violations were cited in the following area(s).</t>
        </is>
      </c>
      <c r="G10744" t="inlineStr">
        <is>
          <t>06C</t>
        </is>
      </c>
      <c r="H1074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744" t="inlineStr">
        <is>
          <t>Critical</t>
        </is>
      </c>
      <c r="J10744" t="n">
        <v>13</v>
      </c>
      <c r="K10744" t="inlineStr">
        <is>
          <t>A</t>
        </is>
      </c>
      <c r="L10744" s="9">
        <f>A10744&amp;"-"&amp;TEXT(E10744,"yyyymmdd")</f>
        <v/>
      </c>
    </row>
    <row r="10745">
      <c r="A10745" t="n">
        <v>50122469</v>
      </c>
      <c r="B10745" t="inlineStr">
        <is>
          <t>Manhattan</t>
        </is>
      </c>
      <c r="C10745" t="inlineStr">
        <is>
          <t>10027</t>
        </is>
      </c>
      <c r="D10745" t="inlineStr">
        <is>
          <t>Italian</t>
        </is>
      </c>
      <c r="E10745" s="8" t="n">
        <v>46182</v>
      </c>
      <c r="F10745" t="inlineStr">
        <is>
          <t>Violations were cited in the following area(s).</t>
        </is>
      </c>
      <c r="G10745" t="inlineStr">
        <is>
          <t>09A</t>
        </is>
      </c>
      <c r="H10745" t="inlineStr">
        <is>
          <t>Swollen, leaking, rusted or otherwise damaged canned food to be returned to distributor not segregated from intact product and clearly labeled DO NOT USE</t>
        </is>
      </c>
      <c r="I10745" t="inlineStr">
        <is>
          <t>Critical</t>
        </is>
      </c>
      <c r="J10745" t="n">
        <v>13</v>
      </c>
      <c r="K10745" t="inlineStr">
        <is>
          <t>A</t>
        </is>
      </c>
      <c r="L10745" s="9">
        <f>A10745&amp;"-"&amp;TEXT(E10745,"yyyymmdd")</f>
        <v/>
      </c>
    </row>
    <row r="10746">
      <c r="A10746" t="n">
        <v>50122469</v>
      </c>
      <c r="B10746" t="inlineStr">
        <is>
          <t>Manhattan</t>
        </is>
      </c>
      <c r="C10746" t="inlineStr">
        <is>
          <t>10027</t>
        </is>
      </c>
      <c r="D10746" t="inlineStr">
        <is>
          <t>Italian</t>
        </is>
      </c>
      <c r="E10746" s="8" t="n">
        <v>46182</v>
      </c>
      <c r="F10746" t="inlineStr">
        <is>
          <t>Violations were cited in the following area(s).</t>
        </is>
      </c>
      <c r="G10746" t="inlineStr">
        <is>
          <t>09C</t>
        </is>
      </c>
      <c r="H10746" t="inlineStr">
        <is>
          <t>Design, construction, materials used or maintenance of food contact surface improper. Surface not easily cleanable, sanitized and maintained.</t>
        </is>
      </c>
      <c r="I10746" t="inlineStr">
        <is>
          <t>Not Critical</t>
        </is>
      </c>
      <c r="J10746" t="n">
        <v>13</v>
      </c>
      <c r="K10746" t="inlineStr">
        <is>
          <t>A</t>
        </is>
      </c>
      <c r="L10746" s="9">
        <f>A10746&amp;"-"&amp;TEXT(E10746,"yyyymmdd")</f>
        <v/>
      </c>
    </row>
    <row r="10747">
      <c r="A10747" t="n">
        <v>50122469</v>
      </c>
      <c r="B10747" t="inlineStr">
        <is>
          <t>Manhattan</t>
        </is>
      </c>
      <c r="C10747" t="inlineStr">
        <is>
          <t>10027</t>
        </is>
      </c>
      <c r="D10747" t="inlineStr">
        <is>
          <t>Italian</t>
        </is>
      </c>
      <c r="E10747" s="8" t="n">
        <v>46182</v>
      </c>
      <c r="F10747" t="inlineStr">
        <is>
          <t>Violations were cited in the following area(s).</t>
        </is>
      </c>
      <c r="G10747" t="inlineStr">
        <is>
          <t>10F</t>
        </is>
      </c>
      <c r="H10747" t="inlineStr">
        <is>
          <t>Non-food contact surface or equipment made of unacceptable material, not kept clean, or not properly sealed, raised, spaced or movable to allow accessibility for cleaning on all sides, above and underneath the unit.</t>
        </is>
      </c>
      <c r="I10747" t="inlineStr">
        <is>
          <t>Not Critical</t>
        </is>
      </c>
      <c r="J10747" t="n">
        <v>13</v>
      </c>
      <c r="K10747" t="inlineStr">
        <is>
          <t>A</t>
        </is>
      </c>
      <c r="L10747" s="9">
        <f>A10747&amp;"-"&amp;TEXT(E10747,"yyyymmdd")</f>
        <v/>
      </c>
    </row>
    <row r="10748">
      <c r="A10748" t="n">
        <v>50124047</v>
      </c>
      <c r="B10748" t="inlineStr">
        <is>
          <t>Queens</t>
        </is>
      </c>
      <c r="C10748" t="inlineStr">
        <is>
          <t>11354</t>
        </is>
      </c>
      <c r="D10748" t="inlineStr">
        <is>
          <t>Sandwiches</t>
        </is>
      </c>
      <c r="E10748" s="8" t="n">
        <v>46182</v>
      </c>
      <c r="F10748" t="inlineStr">
        <is>
          <t>Violations were cited in the following area(s).</t>
        </is>
      </c>
      <c r="G10748" t="inlineStr">
        <is>
          <t>06D</t>
        </is>
      </c>
      <c r="H10748" t="inlineStr">
        <is>
          <t>Food contact surface not properly washed, rinsed and sanitized after each use and following any activity when contamination may have occurred.</t>
        </is>
      </c>
      <c r="I10748" t="inlineStr">
        <is>
          <t>Critical</t>
        </is>
      </c>
      <c r="J10748" t="n">
        <v>8</v>
      </c>
      <c r="K10748" t="inlineStr">
        <is>
          <t>A</t>
        </is>
      </c>
      <c r="L10748" s="9">
        <f>A10748&amp;"-"&amp;TEXT(E10748,"yyyymmdd")</f>
        <v/>
      </c>
    </row>
    <row r="10749">
      <c r="A10749" t="n">
        <v>50124047</v>
      </c>
      <c r="B10749" t="inlineStr">
        <is>
          <t>Queens</t>
        </is>
      </c>
      <c r="C10749" t="inlineStr">
        <is>
          <t>11354</t>
        </is>
      </c>
      <c r="D10749" t="inlineStr">
        <is>
          <t>Sandwiches</t>
        </is>
      </c>
      <c r="E10749" s="8" t="n">
        <v>46182</v>
      </c>
      <c r="F10749" t="inlineStr">
        <is>
          <t>Violations were cited in the following area(s).</t>
        </is>
      </c>
      <c r="G10749" t="inlineStr">
        <is>
          <t>09C</t>
        </is>
      </c>
      <c r="H10749" t="inlineStr">
        <is>
          <t>Design, construction, materials used or maintenance of food contact surface improper. Surface not easily cleanable, sanitized and maintained.</t>
        </is>
      </c>
      <c r="I10749" t="inlineStr">
        <is>
          <t>Not Critical</t>
        </is>
      </c>
      <c r="J10749" t="n">
        <v>8</v>
      </c>
      <c r="K10749" t="inlineStr">
        <is>
          <t>A</t>
        </is>
      </c>
      <c r="L10749" s="9">
        <f>A10749&amp;"-"&amp;TEXT(E10749,"yyyymmdd")</f>
        <v/>
      </c>
    </row>
    <row r="10750">
      <c r="A10750" t="n">
        <v>50124509</v>
      </c>
      <c r="B10750" t="inlineStr">
        <is>
          <t>Manhattan</t>
        </is>
      </c>
      <c r="C10750" t="inlineStr">
        <is>
          <t>10016</t>
        </is>
      </c>
      <c r="D10750" t="inlineStr">
        <is>
          <t>American</t>
        </is>
      </c>
      <c r="E10750" s="8" t="n">
        <v>46182</v>
      </c>
      <c r="F10750" t="inlineStr">
        <is>
          <t>Violations were cited in the following area(s).</t>
        </is>
      </c>
      <c r="G10750" t="inlineStr">
        <is>
          <t>09A</t>
        </is>
      </c>
      <c r="H10750" t="inlineStr">
        <is>
          <t>Swollen, leaking, rusted or otherwise damaged canned food to be returned to distributor not segregated from intact product and clearly labeled DO NOT USE</t>
        </is>
      </c>
      <c r="I10750" t="inlineStr">
        <is>
          <t>Not Critical</t>
        </is>
      </c>
      <c r="J10750" t="n">
        <v>7</v>
      </c>
      <c r="K10750" t="inlineStr">
        <is>
          <t>A</t>
        </is>
      </c>
      <c r="L10750" s="9">
        <f>A10750&amp;"-"&amp;TEXT(E10750,"yyyymmdd")</f>
        <v/>
      </c>
    </row>
    <row r="10751">
      <c r="A10751" t="n">
        <v>50124509</v>
      </c>
      <c r="B10751" t="inlineStr">
        <is>
          <t>Manhattan</t>
        </is>
      </c>
      <c r="C10751" t="inlineStr">
        <is>
          <t>10016</t>
        </is>
      </c>
      <c r="D10751" t="inlineStr">
        <is>
          <t>American</t>
        </is>
      </c>
      <c r="E10751" s="8" t="n">
        <v>46182</v>
      </c>
      <c r="F10751" t="inlineStr">
        <is>
          <t>Violations were cited in the following area(s).</t>
        </is>
      </c>
      <c r="G10751" t="inlineStr">
        <is>
          <t>10F</t>
        </is>
      </c>
      <c r="H10751" t="inlineStr">
        <is>
          <t>Non-food contact surface or equipment made of unacceptable material, not kept clean, or not properly sealed, raised, spaced or movable to allow accessibility for cleaning on all sides, above and underneath the unit.</t>
        </is>
      </c>
      <c r="I10751" t="inlineStr">
        <is>
          <t>Not Critical</t>
        </is>
      </c>
      <c r="J10751" t="n">
        <v>7</v>
      </c>
      <c r="K10751" t="inlineStr">
        <is>
          <t>A</t>
        </is>
      </c>
      <c r="L10751" s="9">
        <f>A10751&amp;"-"&amp;TEXT(E10751,"yyyymmdd")</f>
        <v/>
      </c>
    </row>
    <row r="10752">
      <c r="A10752" t="n">
        <v>50125813</v>
      </c>
      <c r="B10752" t="inlineStr">
        <is>
          <t>Bronx</t>
        </is>
      </c>
      <c r="C10752" t="inlineStr">
        <is>
          <t>10461</t>
        </is>
      </c>
      <c r="D10752" t="inlineStr">
        <is>
          <t>Caribbean</t>
        </is>
      </c>
      <c r="E10752" s="8" t="n">
        <v>46182</v>
      </c>
      <c r="F10752" t="inlineStr">
        <is>
          <t>Violations were cited in the following area(s).</t>
        </is>
      </c>
      <c r="G10752" t="inlineStr">
        <is>
          <t>02G</t>
        </is>
      </c>
      <c r="H10752" t="inlineStr">
        <is>
          <t>Cold TCS food item held above 41 °F; smoked or processed fish held above 38 °F; intact raw eggs held above 45 °F; or reduced oxygen packaged (ROP) TCS foods held above required temperatures except during active necessary preparation.</t>
        </is>
      </c>
      <c r="I10752" t="inlineStr">
        <is>
          <t>Critical</t>
        </is>
      </c>
      <c r="J10752" t="n">
        <v>61</v>
      </c>
      <c r="L10752" s="9">
        <f>A10752&amp;"-"&amp;TEXT(E10752,"yyyymmdd")</f>
        <v/>
      </c>
    </row>
    <row r="10753">
      <c r="A10753" t="n">
        <v>50125813</v>
      </c>
      <c r="B10753" t="inlineStr">
        <is>
          <t>Bronx</t>
        </is>
      </c>
      <c r="C10753" t="inlineStr">
        <is>
          <t>10461</t>
        </is>
      </c>
      <c r="D10753" t="inlineStr">
        <is>
          <t>Caribbean</t>
        </is>
      </c>
      <c r="E10753" s="8" t="n">
        <v>46182</v>
      </c>
      <c r="F10753" t="inlineStr">
        <is>
          <t>Violations were cited in the following area(s).</t>
        </is>
      </c>
      <c r="G10753" t="inlineStr">
        <is>
          <t>02H</t>
        </is>
      </c>
      <c r="H10753" t="inlineStr">
        <is>
          <t>After cooking or removal from hot holding, TCS food not cooled by an approved method whereby the internal temperature is reduced from 140 °F to 70 °F or less within 2 hours, and from 70 °F to 41 °F or less within 4 additional hours.</t>
        </is>
      </c>
      <c r="I10753" t="inlineStr">
        <is>
          <t>Critical</t>
        </is>
      </c>
      <c r="J10753" t="n">
        <v>61</v>
      </c>
      <c r="L10753" s="9">
        <f>A10753&amp;"-"&amp;TEXT(E10753,"yyyymmdd")</f>
        <v/>
      </c>
    </row>
    <row r="10754">
      <c r="A10754" t="n">
        <v>50125813</v>
      </c>
      <c r="B10754" t="inlineStr">
        <is>
          <t>Bronx</t>
        </is>
      </c>
      <c r="C10754" t="inlineStr">
        <is>
          <t>10461</t>
        </is>
      </c>
      <c r="D10754" t="inlineStr">
        <is>
          <t>Caribbean</t>
        </is>
      </c>
      <c r="E10754" s="8" t="n">
        <v>46182</v>
      </c>
      <c r="F10754" t="inlineStr">
        <is>
          <t>Violations were cited in the following area(s).</t>
        </is>
      </c>
      <c r="G10754" t="inlineStr">
        <is>
          <t>05F</t>
        </is>
      </c>
      <c r="H10754" t="inlineStr">
        <is>
          <t>Insufficient or no hot holding, cold storage or cold holding equipment provided to maintain Time/Temperature Control for Safety Foods (TCS) at required temperatures</t>
        </is>
      </c>
      <c r="I10754" t="inlineStr">
        <is>
          <t>Critical</t>
        </is>
      </c>
      <c r="J10754" t="n">
        <v>61</v>
      </c>
      <c r="L10754" s="9">
        <f>A10754&amp;"-"&amp;TEXT(E10754,"yyyymmdd")</f>
        <v/>
      </c>
    </row>
    <row r="10755">
      <c r="A10755" t="n">
        <v>50125813</v>
      </c>
      <c r="B10755" t="inlineStr">
        <is>
          <t>Bronx</t>
        </is>
      </c>
      <c r="C10755" t="inlineStr">
        <is>
          <t>10461</t>
        </is>
      </c>
      <c r="D10755" t="inlineStr">
        <is>
          <t>Caribbean</t>
        </is>
      </c>
      <c r="E10755" s="8" t="n">
        <v>46182</v>
      </c>
      <c r="F10755" t="inlineStr">
        <is>
          <t>Violations were cited in the following area(s).</t>
        </is>
      </c>
      <c r="G10755" t="inlineStr">
        <is>
          <t>06A</t>
        </is>
      </c>
      <c r="H10755" t="inlineStr">
        <is>
          <t>Personal cleanliness is inadequate. Outer garment soiled with possible contaminant. Effective hair restraint not worn where required. Jewelry worn on hands or arms. Fingernail polish worn or fingernails not kept clean and trimmed.</t>
        </is>
      </c>
      <c r="I10755" t="inlineStr">
        <is>
          <t>Critical</t>
        </is>
      </c>
      <c r="J10755" t="n">
        <v>61</v>
      </c>
      <c r="L10755" s="9">
        <f>A10755&amp;"-"&amp;TEXT(E10755,"yyyymmdd")</f>
        <v/>
      </c>
    </row>
    <row r="10756">
      <c r="A10756" t="n">
        <v>50125813</v>
      </c>
      <c r="B10756" t="inlineStr">
        <is>
          <t>Bronx</t>
        </is>
      </c>
      <c r="C10756" t="inlineStr">
        <is>
          <t>10461</t>
        </is>
      </c>
      <c r="D10756" t="inlineStr">
        <is>
          <t>Caribbean</t>
        </is>
      </c>
      <c r="E10756" s="8" t="n">
        <v>46182</v>
      </c>
      <c r="F10756" t="inlineStr">
        <is>
          <t>Violations were cited in the following area(s).</t>
        </is>
      </c>
      <c r="G10756" t="inlineStr">
        <is>
          <t>06D</t>
        </is>
      </c>
      <c r="H10756" t="inlineStr">
        <is>
          <t>Food contact surface not properly washed, rinsed and sanitized after each use and following any activity when contamination may have occurred.</t>
        </is>
      </c>
      <c r="I10756" t="inlineStr">
        <is>
          <t>Critical</t>
        </is>
      </c>
      <c r="J10756" t="n">
        <v>61</v>
      </c>
      <c r="L10756" s="9">
        <f>A10756&amp;"-"&amp;TEXT(E10756,"yyyymmdd")</f>
        <v/>
      </c>
    </row>
    <row r="10757">
      <c r="A10757" t="n">
        <v>50125813</v>
      </c>
      <c r="B10757" t="inlineStr">
        <is>
          <t>Bronx</t>
        </is>
      </c>
      <c r="C10757" t="inlineStr">
        <is>
          <t>10461</t>
        </is>
      </c>
      <c r="D10757" t="inlineStr">
        <is>
          <t>Caribbean</t>
        </is>
      </c>
      <c r="E10757" s="8" t="n">
        <v>46182</v>
      </c>
      <c r="F10757" t="inlineStr">
        <is>
          <t>Violations were cited in the following area(s).</t>
        </is>
      </c>
      <c r="G10757" t="inlineStr">
        <is>
          <t>09C</t>
        </is>
      </c>
      <c r="H10757" t="inlineStr">
        <is>
          <t>Design, construction, materials used or maintenance of food contact surface improper. Surface not easily cleanable, sanitized and maintained.</t>
        </is>
      </c>
      <c r="I10757" t="inlineStr">
        <is>
          <t>Not Critical</t>
        </is>
      </c>
      <c r="J10757" t="n">
        <v>61</v>
      </c>
      <c r="L10757" s="9">
        <f>A10757&amp;"-"&amp;TEXT(E10757,"yyyymmdd")</f>
        <v/>
      </c>
    </row>
    <row r="10758">
      <c r="A10758" t="n">
        <v>50125813</v>
      </c>
      <c r="B10758" t="inlineStr">
        <is>
          <t>Bronx</t>
        </is>
      </c>
      <c r="C10758" t="inlineStr">
        <is>
          <t>10461</t>
        </is>
      </c>
      <c r="D10758" t="inlineStr">
        <is>
          <t>Caribbean</t>
        </is>
      </c>
      <c r="E10758" s="8" t="n">
        <v>46182</v>
      </c>
      <c r="F10758" t="inlineStr">
        <is>
          <t>Violations were cited in the following area(s).</t>
        </is>
      </c>
      <c r="G10758" t="inlineStr">
        <is>
          <t>10B</t>
        </is>
      </c>
      <c r="H10758" t="inlineStr">
        <is>
          <t>Anti-siphonage or back-flow prevention device not provided where required; equipment or floor not properly drained; sewage disposal system in disrepair or not functioning properly. Condensation or liquid waste improperly disposed of.</t>
        </is>
      </c>
      <c r="I10758" t="inlineStr">
        <is>
          <t>Not Critical</t>
        </is>
      </c>
      <c r="J10758" t="n">
        <v>61</v>
      </c>
      <c r="L10758" s="9">
        <f>A10758&amp;"-"&amp;TEXT(E10758,"yyyymmdd")</f>
        <v/>
      </c>
    </row>
    <row r="10759">
      <c r="A10759" t="n">
        <v>50125813</v>
      </c>
      <c r="B10759" t="inlineStr">
        <is>
          <t>Bronx</t>
        </is>
      </c>
      <c r="C10759" t="inlineStr">
        <is>
          <t>10461</t>
        </is>
      </c>
      <c r="D10759" t="inlineStr">
        <is>
          <t>Caribbean</t>
        </is>
      </c>
      <c r="E10759" s="8" t="n">
        <v>46182</v>
      </c>
      <c r="F10759" t="inlineStr">
        <is>
          <t>Violations were cited in the following area(s).</t>
        </is>
      </c>
      <c r="G10759" t="inlineStr">
        <is>
          <t>10F</t>
        </is>
      </c>
      <c r="H10759" t="inlineStr">
        <is>
          <t>Non-food contact surface or equipment made of unacceptable material, not kept clean, or not properly sealed, raised, spaced or movable to allow accessibility for cleaning on all sides, above and underneath the unit.</t>
        </is>
      </c>
      <c r="I10759" t="inlineStr">
        <is>
          <t>Not Critical</t>
        </is>
      </c>
      <c r="J10759" t="n">
        <v>61</v>
      </c>
      <c r="L10759" s="9">
        <f>A10759&amp;"-"&amp;TEXT(E10759,"yyyymmdd")</f>
        <v/>
      </c>
    </row>
    <row r="10760">
      <c r="A10760" t="n">
        <v>50126221</v>
      </c>
      <c r="B10760" t="inlineStr">
        <is>
          <t>Manhattan</t>
        </is>
      </c>
      <c r="C10760" t="inlineStr">
        <is>
          <t>10016</t>
        </is>
      </c>
      <c r="D10760" t="inlineStr">
        <is>
          <t>American</t>
        </is>
      </c>
      <c r="E10760" s="8" t="n">
        <v>46182</v>
      </c>
      <c r="F10760" t="inlineStr">
        <is>
          <t>Violations were cited in the following area(s).</t>
        </is>
      </c>
      <c r="G10760" t="inlineStr">
        <is>
          <t>02G</t>
        </is>
      </c>
      <c r="H10760" t="inlineStr">
        <is>
          <t>Cold TCS food item held above 41 °F; smoked or processed fish held above 38 °F; intact raw eggs held above 45 °F; or reduced oxygen packaged (ROP) TCS foods held above required temperatures except during active necessary preparation.</t>
        </is>
      </c>
      <c r="I10760" t="inlineStr">
        <is>
          <t>Critical</t>
        </is>
      </c>
      <c r="J10760" t="n">
        <v>46</v>
      </c>
      <c r="L10760" s="9">
        <f>A10760&amp;"-"&amp;TEXT(E10760,"yyyymmdd")</f>
        <v/>
      </c>
    </row>
    <row r="10761">
      <c r="A10761" t="n">
        <v>50126221</v>
      </c>
      <c r="B10761" t="inlineStr">
        <is>
          <t>Manhattan</t>
        </is>
      </c>
      <c r="C10761" t="inlineStr">
        <is>
          <t>10016</t>
        </is>
      </c>
      <c r="D10761" t="inlineStr">
        <is>
          <t>American</t>
        </is>
      </c>
      <c r="E10761" s="8" t="n">
        <v>46182</v>
      </c>
      <c r="F10761" t="inlineStr">
        <is>
          <t>Violations were cited in the following area(s).</t>
        </is>
      </c>
      <c r="G10761" t="inlineStr">
        <is>
          <t>04M</t>
        </is>
      </c>
      <c r="H10761" t="inlineStr">
        <is>
          <t>Live roaches in facility's food or non-food area.</t>
        </is>
      </c>
      <c r="I10761" t="inlineStr">
        <is>
          <t>Critical</t>
        </is>
      </c>
      <c r="J10761" t="n">
        <v>46</v>
      </c>
      <c r="L10761" s="9">
        <f>A10761&amp;"-"&amp;TEXT(E10761,"yyyymmdd")</f>
        <v/>
      </c>
    </row>
    <row r="10762">
      <c r="A10762" t="n">
        <v>50126221</v>
      </c>
      <c r="B10762" t="inlineStr">
        <is>
          <t>Manhattan</t>
        </is>
      </c>
      <c r="C10762" t="inlineStr">
        <is>
          <t>10016</t>
        </is>
      </c>
      <c r="D10762" t="inlineStr">
        <is>
          <t>American</t>
        </is>
      </c>
      <c r="E10762" s="8" t="n">
        <v>46182</v>
      </c>
      <c r="F10762" t="inlineStr">
        <is>
          <t>Violations were cited in the following area(s).</t>
        </is>
      </c>
      <c r="G10762" t="inlineStr">
        <is>
          <t>05D</t>
        </is>
      </c>
      <c r="H1076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762" t="inlineStr">
        <is>
          <t>Critical</t>
        </is>
      </c>
      <c r="J10762" t="n">
        <v>46</v>
      </c>
      <c r="L10762" s="9">
        <f>A10762&amp;"-"&amp;TEXT(E10762,"yyyymmdd")</f>
        <v/>
      </c>
    </row>
    <row r="10763">
      <c r="A10763" t="n">
        <v>50126221</v>
      </c>
      <c r="B10763" t="inlineStr">
        <is>
          <t>Manhattan</t>
        </is>
      </c>
      <c r="C10763" t="inlineStr">
        <is>
          <t>10016</t>
        </is>
      </c>
      <c r="D10763" t="inlineStr">
        <is>
          <t>American</t>
        </is>
      </c>
      <c r="E10763" s="8" t="n">
        <v>46182</v>
      </c>
      <c r="F10763" t="inlineStr">
        <is>
          <t>Violations were cited in the following area(s).</t>
        </is>
      </c>
      <c r="G10763" t="inlineStr">
        <is>
          <t>06D</t>
        </is>
      </c>
      <c r="H10763" t="inlineStr">
        <is>
          <t>Food contact surface not properly washed, rinsed and sanitized after each use and following any activity when contamination may have occurred.</t>
        </is>
      </c>
      <c r="I10763" t="inlineStr">
        <is>
          <t>Critical</t>
        </is>
      </c>
      <c r="J10763" t="n">
        <v>46</v>
      </c>
      <c r="L10763" s="9">
        <f>A10763&amp;"-"&amp;TEXT(E10763,"yyyymmdd")</f>
        <v/>
      </c>
    </row>
    <row r="10764">
      <c r="A10764" t="n">
        <v>50126221</v>
      </c>
      <c r="B10764" t="inlineStr">
        <is>
          <t>Manhattan</t>
        </is>
      </c>
      <c r="C10764" t="inlineStr">
        <is>
          <t>10016</t>
        </is>
      </c>
      <c r="D10764" t="inlineStr">
        <is>
          <t>American</t>
        </is>
      </c>
      <c r="E10764" s="8" t="n">
        <v>46182</v>
      </c>
      <c r="F10764" t="inlineStr">
        <is>
          <t>Violations were cited in the following area(s).</t>
        </is>
      </c>
      <c r="G10764" t="inlineStr">
        <is>
          <t>06F</t>
        </is>
      </c>
      <c r="H10764" t="inlineStr">
        <is>
          <t>Wiping cloths not stored clean and dry, or in a sanitizing solution, between uses.</t>
        </is>
      </c>
      <c r="I10764" t="inlineStr">
        <is>
          <t>Critical</t>
        </is>
      </c>
      <c r="J10764" t="n">
        <v>46</v>
      </c>
      <c r="L10764" s="9">
        <f>A10764&amp;"-"&amp;TEXT(E10764,"yyyymmdd")</f>
        <v/>
      </c>
    </row>
    <row r="10765">
      <c r="A10765" t="n">
        <v>50126221</v>
      </c>
      <c r="B10765" t="inlineStr">
        <is>
          <t>Manhattan</t>
        </is>
      </c>
      <c r="C10765" t="inlineStr">
        <is>
          <t>10016</t>
        </is>
      </c>
      <c r="D10765" t="inlineStr">
        <is>
          <t>American</t>
        </is>
      </c>
      <c r="E10765" s="8" t="n">
        <v>46182</v>
      </c>
      <c r="F10765" t="inlineStr">
        <is>
          <t>Violations were cited in the following area(s).</t>
        </is>
      </c>
      <c r="G10765" t="inlineStr">
        <is>
          <t>08A</t>
        </is>
      </c>
      <c r="H10765" t="inlineStr">
        <is>
          <t>Establishment is not free of harborage or conditions conducive to rodents, insects or other pests.</t>
        </is>
      </c>
      <c r="I10765" t="inlineStr">
        <is>
          <t>Not Critical</t>
        </is>
      </c>
      <c r="J10765" t="n">
        <v>46</v>
      </c>
      <c r="L10765" s="9">
        <f>A10765&amp;"-"&amp;TEXT(E10765,"yyyymmdd")</f>
        <v/>
      </c>
    </row>
    <row r="10766">
      <c r="A10766" t="n">
        <v>50126221</v>
      </c>
      <c r="B10766" t="inlineStr">
        <is>
          <t>Manhattan</t>
        </is>
      </c>
      <c r="C10766" t="inlineStr">
        <is>
          <t>10016</t>
        </is>
      </c>
      <c r="D10766" t="inlineStr">
        <is>
          <t>American</t>
        </is>
      </c>
      <c r="E10766" s="8" t="n">
        <v>46182</v>
      </c>
      <c r="F10766" t="inlineStr">
        <is>
          <t>Violations were cited in the following area(s).</t>
        </is>
      </c>
      <c r="G10766" t="inlineStr">
        <is>
          <t>09C</t>
        </is>
      </c>
      <c r="H10766" t="inlineStr">
        <is>
          <t>Design, construction, materials used or maintenance of food contact surface improper. Surface not easily cleanable, sanitized and maintained.</t>
        </is>
      </c>
      <c r="I10766" t="inlineStr">
        <is>
          <t>Not Critical</t>
        </is>
      </c>
      <c r="J10766" t="n">
        <v>46</v>
      </c>
      <c r="L10766" s="9">
        <f>A10766&amp;"-"&amp;TEXT(E10766,"yyyymmdd")</f>
        <v/>
      </c>
    </row>
    <row r="10767">
      <c r="A10767" t="n">
        <v>50126221</v>
      </c>
      <c r="B10767" t="inlineStr">
        <is>
          <t>Manhattan</t>
        </is>
      </c>
      <c r="C10767" t="inlineStr">
        <is>
          <t>10016</t>
        </is>
      </c>
      <c r="D10767" t="inlineStr">
        <is>
          <t>American</t>
        </is>
      </c>
      <c r="E10767" s="8" t="n">
        <v>46182</v>
      </c>
      <c r="F10767" t="inlineStr">
        <is>
          <t>Violations were cited in the following area(s).</t>
        </is>
      </c>
      <c r="G10767" t="inlineStr">
        <is>
          <t>10F</t>
        </is>
      </c>
      <c r="H10767" t="inlineStr">
        <is>
          <t>Non-food contact surface or equipment made of unacceptable material, not kept clean, or not properly sealed, raised, spaced or movable to allow accessibility for cleaning on all sides, above and underneath the unit.</t>
        </is>
      </c>
      <c r="I10767" t="inlineStr">
        <is>
          <t>Not Critical</t>
        </is>
      </c>
      <c r="J10767" t="n">
        <v>46</v>
      </c>
      <c r="L10767" s="9">
        <f>A10767&amp;"-"&amp;TEXT(E10767,"yyyymmdd")</f>
        <v/>
      </c>
    </row>
    <row r="10768">
      <c r="A10768" t="n">
        <v>50127403</v>
      </c>
      <c r="B10768" t="inlineStr">
        <is>
          <t>Brooklyn</t>
        </is>
      </c>
      <c r="C10768" t="inlineStr">
        <is>
          <t>11201</t>
        </is>
      </c>
      <c r="D10768" t="inlineStr">
        <is>
          <t>Thai</t>
        </is>
      </c>
      <c r="E10768" s="8" t="n">
        <v>46182</v>
      </c>
      <c r="F10768" t="inlineStr">
        <is>
          <t>Violations were cited in the following area(s).</t>
        </is>
      </c>
      <c r="G10768" t="inlineStr">
        <is>
          <t>02G</t>
        </is>
      </c>
      <c r="H10768" t="inlineStr">
        <is>
          <t>Cold TCS food item held above 41 °F; smoked or processed fish held above 38 °F; intact raw eggs held above 45 °F; or reduced oxygen packaged (ROP) TCS foods held above required temperatures except during active necessary preparation.</t>
        </is>
      </c>
      <c r="I10768" t="inlineStr">
        <is>
          <t>Critical</t>
        </is>
      </c>
      <c r="J10768" t="n">
        <v>21</v>
      </c>
      <c r="L10768" s="9">
        <f>A10768&amp;"-"&amp;TEXT(E10768,"yyyymmdd")</f>
        <v/>
      </c>
    </row>
    <row r="10769">
      <c r="A10769" t="n">
        <v>50127403</v>
      </c>
      <c r="B10769" t="inlineStr">
        <is>
          <t>Brooklyn</t>
        </is>
      </c>
      <c r="C10769" t="inlineStr">
        <is>
          <t>11201</t>
        </is>
      </c>
      <c r="D10769" t="inlineStr">
        <is>
          <t>Thai</t>
        </is>
      </c>
      <c r="E10769" s="8" t="n">
        <v>46182</v>
      </c>
      <c r="F10769" t="inlineStr">
        <is>
          <t>Violations were cited in the following area(s).</t>
        </is>
      </c>
      <c r="G10769" t="inlineStr">
        <is>
          <t>06C</t>
        </is>
      </c>
      <c r="H1076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769" t="inlineStr">
        <is>
          <t>Critical</t>
        </is>
      </c>
      <c r="J10769" t="n">
        <v>21</v>
      </c>
      <c r="L10769" s="9">
        <f>A10769&amp;"-"&amp;TEXT(E10769,"yyyymmdd")</f>
        <v/>
      </c>
    </row>
    <row r="10770">
      <c r="A10770" t="n">
        <v>50127403</v>
      </c>
      <c r="B10770" t="inlineStr">
        <is>
          <t>Brooklyn</t>
        </is>
      </c>
      <c r="C10770" t="inlineStr">
        <is>
          <t>11201</t>
        </is>
      </c>
      <c r="D10770" t="inlineStr">
        <is>
          <t>Thai</t>
        </is>
      </c>
      <c r="E10770" s="8" t="n">
        <v>46182</v>
      </c>
      <c r="F10770" t="inlineStr">
        <is>
          <t>Violations were cited in the following area(s).</t>
        </is>
      </c>
      <c r="G10770" t="inlineStr">
        <is>
          <t>06F</t>
        </is>
      </c>
      <c r="H10770" t="inlineStr">
        <is>
          <t>Wiping cloths not stored clean and dry, or in a sanitizing solution, between uses.</t>
        </is>
      </c>
      <c r="I10770" t="inlineStr">
        <is>
          <t>Critical</t>
        </is>
      </c>
      <c r="J10770" t="n">
        <v>21</v>
      </c>
      <c r="L10770" s="9">
        <f>A10770&amp;"-"&amp;TEXT(E10770,"yyyymmdd")</f>
        <v/>
      </c>
    </row>
    <row r="10771">
      <c r="A10771" t="n">
        <v>50127403</v>
      </c>
      <c r="B10771" t="inlineStr">
        <is>
          <t>Brooklyn</t>
        </is>
      </c>
      <c r="C10771" t="inlineStr">
        <is>
          <t>11201</t>
        </is>
      </c>
      <c r="D10771" t="inlineStr">
        <is>
          <t>Thai</t>
        </is>
      </c>
      <c r="E10771" s="8" t="n">
        <v>46182</v>
      </c>
      <c r="F10771" t="inlineStr">
        <is>
          <t>Violations were cited in the following area(s).</t>
        </is>
      </c>
      <c r="G10771" t="inlineStr">
        <is>
          <t>10H</t>
        </is>
      </c>
      <c r="H10771" t="inlineStr">
        <is>
          <t>Single service article not provided. Single service article reused or not protected from contamination when transported, stored, dispensed. Drinking straws not completely enclosed in wrapper or dispensed from a sanitary device.</t>
        </is>
      </c>
      <c r="I10771" t="inlineStr">
        <is>
          <t>Not Critical</t>
        </is>
      </c>
      <c r="J10771" t="n">
        <v>21</v>
      </c>
      <c r="L10771" s="9">
        <f>A10771&amp;"-"&amp;TEXT(E10771,"yyyymmdd")</f>
        <v/>
      </c>
    </row>
    <row r="10772">
      <c r="A10772" t="n">
        <v>50127525</v>
      </c>
      <c r="B10772" t="inlineStr">
        <is>
          <t>Queens</t>
        </is>
      </c>
      <c r="C10772" t="inlineStr">
        <is>
          <t>11433</t>
        </is>
      </c>
      <c r="D10772" t="inlineStr">
        <is>
          <t>Chinese</t>
        </is>
      </c>
      <c r="E10772" s="8" t="n">
        <v>46182</v>
      </c>
      <c r="F10772" t="inlineStr">
        <is>
          <t>Violations were cited in the following area(s).</t>
        </is>
      </c>
      <c r="G10772" t="inlineStr">
        <is>
          <t>08C</t>
        </is>
      </c>
      <c r="H10772" t="inlineStr">
        <is>
          <t>Pesticide not properly labeled or used by unlicensed individual. Pesticide, other toxic chemical improperly used/stored. Unprotected, unlocked bait station used.</t>
        </is>
      </c>
      <c r="I10772" t="inlineStr">
        <is>
          <t>Not Critical</t>
        </is>
      </c>
      <c r="J10772" t="n">
        <v>9</v>
      </c>
      <c r="K10772" t="inlineStr">
        <is>
          <t>A</t>
        </is>
      </c>
      <c r="L10772" s="9">
        <f>A10772&amp;"-"&amp;TEXT(E10772,"yyyymmdd")</f>
        <v/>
      </c>
    </row>
    <row r="10773">
      <c r="A10773" t="n">
        <v>50127525</v>
      </c>
      <c r="B10773" t="inlineStr">
        <is>
          <t>Queens</t>
        </is>
      </c>
      <c r="C10773" t="inlineStr">
        <is>
          <t>11433</t>
        </is>
      </c>
      <c r="D10773" t="inlineStr">
        <is>
          <t>Chinese</t>
        </is>
      </c>
      <c r="E10773" s="8" t="n">
        <v>46182</v>
      </c>
      <c r="F10773" t="inlineStr">
        <is>
          <t>Violations were cited in the following area(s).</t>
        </is>
      </c>
      <c r="G10773" t="inlineStr">
        <is>
          <t>09C</t>
        </is>
      </c>
      <c r="H10773" t="inlineStr">
        <is>
          <t>Design, construction, materials used or maintenance of food contact surface improper. Surface not easily cleanable, sanitized and maintained.</t>
        </is>
      </c>
      <c r="I10773" t="inlineStr">
        <is>
          <t>Not Critical</t>
        </is>
      </c>
      <c r="J10773" t="n">
        <v>9</v>
      </c>
      <c r="K10773" t="inlineStr">
        <is>
          <t>A</t>
        </is>
      </c>
      <c r="L10773" s="9">
        <f>A10773&amp;"-"&amp;TEXT(E10773,"yyyymmdd")</f>
        <v/>
      </c>
    </row>
    <row r="10774">
      <c r="A10774" t="n">
        <v>50127525</v>
      </c>
      <c r="B10774" t="inlineStr">
        <is>
          <t>Queens</t>
        </is>
      </c>
      <c r="C10774" t="inlineStr">
        <is>
          <t>11433</t>
        </is>
      </c>
      <c r="D10774" t="inlineStr">
        <is>
          <t>Chinese</t>
        </is>
      </c>
      <c r="E10774" s="8" t="n">
        <v>46182</v>
      </c>
      <c r="F10774" t="inlineStr">
        <is>
          <t>Violations were cited in the following area(s).</t>
        </is>
      </c>
      <c r="G10774" t="inlineStr">
        <is>
          <t>10F</t>
        </is>
      </c>
      <c r="H10774" t="inlineStr">
        <is>
          <t>Non-food contact surface or equipment made of unacceptable material, not kept clean, or not properly sealed, raised, spaced or movable to allow accessibility for cleaning on all sides, above and underneath the unit.</t>
        </is>
      </c>
      <c r="I10774" t="inlineStr">
        <is>
          <t>Not Critical</t>
        </is>
      </c>
      <c r="J10774" t="n">
        <v>9</v>
      </c>
      <c r="K10774" t="inlineStr">
        <is>
          <t>A</t>
        </is>
      </c>
      <c r="L10774" s="9">
        <f>A10774&amp;"-"&amp;TEXT(E10774,"yyyymmdd")</f>
        <v/>
      </c>
    </row>
    <row r="10775">
      <c r="A10775" t="n">
        <v>50129829</v>
      </c>
      <c r="B10775" t="inlineStr">
        <is>
          <t>Manhattan</t>
        </is>
      </c>
      <c r="C10775" t="inlineStr">
        <is>
          <t>10029</t>
        </is>
      </c>
      <c r="D10775" t="inlineStr">
        <is>
          <t>Juice, Smoothies, Fruit Salads</t>
        </is>
      </c>
      <c r="E10775" s="8" t="n">
        <v>46182</v>
      </c>
      <c r="F10775" t="inlineStr">
        <is>
          <t>Violations were cited in the following area(s).</t>
        </is>
      </c>
      <c r="G10775" t="inlineStr">
        <is>
          <t>04H</t>
        </is>
      </c>
      <c r="H10775" t="inlineStr">
        <is>
          <t>Raw, cooked or prepared food is adulterated, contaminated, cross-contaminated, or not discarded in accordance with HACCP plan.</t>
        </is>
      </c>
      <c r="I10775" t="inlineStr">
        <is>
          <t>Critical</t>
        </is>
      </c>
      <c r="J10775" t="n">
        <v>9</v>
      </c>
      <c r="K10775" t="inlineStr">
        <is>
          <t>A</t>
        </is>
      </c>
      <c r="L10775" s="9">
        <f>A10775&amp;"-"&amp;TEXT(E10775,"yyyymmdd")</f>
        <v/>
      </c>
    </row>
    <row r="10776">
      <c r="A10776" t="n">
        <v>50129829</v>
      </c>
      <c r="B10776" t="inlineStr">
        <is>
          <t>Manhattan</t>
        </is>
      </c>
      <c r="C10776" t="inlineStr">
        <is>
          <t>10029</t>
        </is>
      </c>
      <c r="D10776" t="inlineStr">
        <is>
          <t>Juice, Smoothies, Fruit Salads</t>
        </is>
      </c>
      <c r="E10776" s="8" t="n">
        <v>46182</v>
      </c>
      <c r="F10776" t="inlineStr">
        <is>
          <t>Violations were cited in the following area(s).</t>
        </is>
      </c>
      <c r="G10776" t="inlineStr">
        <is>
          <t>10F</t>
        </is>
      </c>
      <c r="H10776" t="inlineStr">
        <is>
          <t>Non-food contact surface or equipment made of unacceptable material, not kept clean, or not properly sealed, raised, spaced or movable to allow accessibility for cleaning on all sides, above and underneath the unit.</t>
        </is>
      </c>
      <c r="I10776" t="inlineStr">
        <is>
          <t>Not Critical</t>
        </is>
      </c>
      <c r="J10776" t="n">
        <v>9</v>
      </c>
      <c r="K10776" t="inlineStr">
        <is>
          <t>A</t>
        </is>
      </c>
      <c r="L10776" s="9">
        <f>A10776&amp;"-"&amp;TEXT(E10776,"yyyymmdd")</f>
        <v/>
      </c>
    </row>
    <row r="10777">
      <c r="A10777" t="n">
        <v>50135215</v>
      </c>
      <c r="B10777" t="inlineStr">
        <is>
          <t>Brooklyn</t>
        </is>
      </c>
      <c r="C10777" t="inlineStr">
        <is>
          <t>11232</t>
        </is>
      </c>
      <c r="D10777" t="inlineStr">
        <is>
          <t>Coffee/Tea</t>
        </is>
      </c>
      <c r="E10777" s="8" t="n">
        <v>46182</v>
      </c>
      <c r="F10777" t="inlineStr">
        <is>
          <t>Violations were cited in the following area(s).</t>
        </is>
      </c>
      <c r="G10777" t="inlineStr">
        <is>
          <t>04A</t>
        </is>
      </c>
      <c r="H10777" t="inlineStr">
        <is>
          <t>Food Protection Certificate (FPC) not held by manager or supervisor of food operations.</t>
        </is>
      </c>
      <c r="I10777" t="inlineStr">
        <is>
          <t>Critical</t>
        </is>
      </c>
      <c r="J10777" t="n">
        <v>45</v>
      </c>
      <c r="L10777" s="9">
        <f>A10777&amp;"-"&amp;TEXT(E10777,"yyyymmdd")</f>
        <v/>
      </c>
    </row>
    <row r="10778">
      <c r="A10778" t="n">
        <v>50135215</v>
      </c>
      <c r="B10778" t="inlineStr">
        <is>
          <t>Brooklyn</t>
        </is>
      </c>
      <c r="C10778" t="inlineStr">
        <is>
          <t>11232</t>
        </is>
      </c>
      <c r="D10778" t="inlineStr">
        <is>
          <t>Coffee/Tea</t>
        </is>
      </c>
      <c r="E10778" s="8" t="n">
        <v>46182</v>
      </c>
      <c r="F10778" t="inlineStr">
        <is>
          <t>Violations were cited in the following area(s).</t>
        </is>
      </c>
      <c r="G10778" t="inlineStr">
        <is>
          <t>04K</t>
        </is>
      </c>
      <c r="H10778" t="inlineStr">
        <is>
          <t>Evidence of rats or live rats in establishment's food or non-food areas.</t>
        </is>
      </c>
      <c r="I10778" t="inlineStr">
        <is>
          <t>Critical</t>
        </is>
      </c>
      <c r="J10778" t="n">
        <v>45</v>
      </c>
      <c r="L10778" s="9">
        <f>A10778&amp;"-"&amp;TEXT(E10778,"yyyymmdd")</f>
        <v/>
      </c>
    </row>
    <row r="10779">
      <c r="A10779" t="n">
        <v>50135215</v>
      </c>
      <c r="B10779" t="inlineStr">
        <is>
          <t>Brooklyn</t>
        </is>
      </c>
      <c r="C10779" t="inlineStr">
        <is>
          <t>11232</t>
        </is>
      </c>
      <c r="D10779" t="inlineStr">
        <is>
          <t>Coffee/Tea</t>
        </is>
      </c>
      <c r="E10779" s="8" t="n">
        <v>46182</v>
      </c>
      <c r="F10779" t="inlineStr">
        <is>
          <t>Violations were cited in the following area(s).</t>
        </is>
      </c>
      <c r="G10779" t="inlineStr">
        <is>
          <t>06C</t>
        </is>
      </c>
      <c r="H107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779" t="inlineStr">
        <is>
          <t>Critical</t>
        </is>
      </c>
      <c r="J10779" t="n">
        <v>45</v>
      </c>
      <c r="L10779" s="9">
        <f>A10779&amp;"-"&amp;TEXT(E10779,"yyyymmdd")</f>
        <v/>
      </c>
    </row>
    <row r="10780">
      <c r="A10780" t="n">
        <v>50135215</v>
      </c>
      <c r="B10780" t="inlineStr">
        <is>
          <t>Brooklyn</t>
        </is>
      </c>
      <c r="C10780" t="inlineStr">
        <is>
          <t>11232</t>
        </is>
      </c>
      <c r="D10780" t="inlineStr">
        <is>
          <t>Coffee/Tea</t>
        </is>
      </c>
      <c r="E10780" s="8" t="n">
        <v>46182</v>
      </c>
      <c r="F10780" t="inlineStr">
        <is>
          <t>Violations were cited in the following area(s).</t>
        </is>
      </c>
      <c r="G10780" t="inlineStr">
        <is>
          <t>06D</t>
        </is>
      </c>
      <c r="H10780" t="inlineStr">
        <is>
          <t>Food contact surface not properly washed, rinsed and sanitized after each use and following any activity when contamination may have occurred.</t>
        </is>
      </c>
      <c r="I10780" t="inlineStr">
        <is>
          <t>Critical</t>
        </is>
      </c>
      <c r="J10780" t="n">
        <v>45</v>
      </c>
      <c r="L10780" s="9">
        <f>A10780&amp;"-"&amp;TEXT(E10780,"yyyymmdd")</f>
        <v/>
      </c>
    </row>
    <row r="10781">
      <c r="A10781" t="n">
        <v>50135215</v>
      </c>
      <c r="B10781" t="inlineStr">
        <is>
          <t>Brooklyn</t>
        </is>
      </c>
      <c r="C10781" t="inlineStr">
        <is>
          <t>11232</t>
        </is>
      </c>
      <c r="D10781" t="inlineStr">
        <is>
          <t>Coffee/Tea</t>
        </is>
      </c>
      <c r="E10781" s="8" t="n">
        <v>46182</v>
      </c>
      <c r="F10781" t="inlineStr">
        <is>
          <t>Violations were cited in the following area(s).</t>
        </is>
      </c>
      <c r="G10781" t="inlineStr">
        <is>
          <t>06F</t>
        </is>
      </c>
      <c r="H10781" t="inlineStr">
        <is>
          <t>Wiping cloths not stored clean and dry, or in a sanitizing solution, between uses.</t>
        </is>
      </c>
      <c r="I10781" t="inlineStr">
        <is>
          <t>Critical</t>
        </is>
      </c>
      <c r="J10781" t="n">
        <v>45</v>
      </c>
      <c r="L10781" s="9">
        <f>A10781&amp;"-"&amp;TEXT(E10781,"yyyymmdd")</f>
        <v/>
      </c>
    </row>
    <row r="10782">
      <c r="A10782" t="n">
        <v>50135215</v>
      </c>
      <c r="B10782" t="inlineStr">
        <is>
          <t>Brooklyn</t>
        </is>
      </c>
      <c r="C10782" t="inlineStr">
        <is>
          <t>11232</t>
        </is>
      </c>
      <c r="D10782" t="inlineStr">
        <is>
          <t>Coffee/Tea</t>
        </is>
      </c>
      <c r="E10782" s="8" t="n">
        <v>46182</v>
      </c>
      <c r="F10782" t="inlineStr">
        <is>
          <t>Violations were cited in the following area(s).</t>
        </is>
      </c>
      <c r="G10782" t="inlineStr">
        <is>
          <t>08A</t>
        </is>
      </c>
      <c r="H10782" t="inlineStr">
        <is>
          <t>Establishment is not free of harborage or conditions conducive to rodents, insects or other pests.</t>
        </is>
      </c>
      <c r="I10782" t="inlineStr">
        <is>
          <t>Not Critical</t>
        </is>
      </c>
      <c r="J10782" t="n">
        <v>45</v>
      </c>
      <c r="L10782" s="9">
        <f>A10782&amp;"-"&amp;TEXT(E10782,"yyyymmdd")</f>
        <v/>
      </c>
    </row>
    <row r="10783">
      <c r="A10783" t="n">
        <v>50135215</v>
      </c>
      <c r="B10783" t="inlineStr">
        <is>
          <t>Brooklyn</t>
        </is>
      </c>
      <c r="C10783" t="inlineStr">
        <is>
          <t>11232</t>
        </is>
      </c>
      <c r="D10783" t="inlineStr">
        <is>
          <t>Coffee/Tea</t>
        </is>
      </c>
      <c r="E10783" s="8" t="n">
        <v>46182</v>
      </c>
      <c r="F10783" t="inlineStr">
        <is>
          <t>Violations were cited in the following area(s).</t>
        </is>
      </c>
      <c r="G10783" t="inlineStr">
        <is>
          <t>10F</t>
        </is>
      </c>
      <c r="H10783" t="inlineStr">
        <is>
          <t>Non-food contact surface or equipment made of unacceptable material, not kept clean, or not properly sealed, raised, spaced or movable to allow accessibility for cleaning on all sides, above and underneath the unit.</t>
        </is>
      </c>
      <c r="I10783" t="inlineStr">
        <is>
          <t>Not Critical</t>
        </is>
      </c>
      <c r="J10783" t="n">
        <v>45</v>
      </c>
      <c r="L10783" s="9">
        <f>A10783&amp;"-"&amp;TEXT(E10783,"yyyymmdd")</f>
        <v/>
      </c>
    </row>
    <row r="10784">
      <c r="A10784" t="n">
        <v>50135215</v>
      </c>
      <c r="B10784" t="inlineStr">
        <is>
          <t>Brooklyn</t>
        </is>
      </c>
      <c r="C10784" t="inlineStr">
        <is>
          <t>11232</t>
        </is>
      </c>
      <c r="D10784" t="inlineStr">
        <is>
          <t>Coffee/Tea</t>
        </is>
      </c>
      <c r="E10784" s="8" t="n">
        <v>46182</v>
      </c>
      <c r="F10784" t="inlineStr">
        <is>
          <t>Violations were cited in the following area(s).</t>
        </is>
      </c>
      <c r="G10784" t="inlineStr">
        <is>
          <t>10G</t>
        </is>
      </c>
      <c r="H10784" t="inlineStr">
        <is>
          <t>Dishwashing and ware washing: Cleaning and sanitizing of tableware, including dishes, utensils, and equipment deficient.</t>
        </is>
      </c>
      <c r="I10784" t="inlineStr">
        <is>
          <t>Not Critical</t>
        </is>
      </c>
      <c r="J10784" t="n">
        <v>45</v>
      </c>
      <c r="L10784" s="9">
        <f>A10784&amp;"-"&amp;TEXT(E10784,"yyyymmdd")</f>
        <v/>
      </c>
    </row>
    <row r="10785">
      <c r="A10785" t="n">
        <v>50135215</v>
      </c>
      <c r="B10785" t="inlineStr">
        <is>
          <t>Brooklyn</t>
        </is>
      </c>
      <c r="C10785" t="inlineStr">
        <is>
          <t>11232</t>
        </is>
      </c>
      <c r="D10785" t="inlineStr">
        <is>
          <t>Coffee/Tea</t>
        </is>
      </c>
      <c r="E10785" s="8" t="n">
        <v>46182</v>
      </c>
      <c r="F10785" t="inlineStr">
        <is>
          <t>Violations were cited in the following area(s).</t>
        </is>
      </c>
      <c r="G10785" t="inlineStr">
        <is>
          <t>28-06</t>
        </is>
      </c>
      <c r="H10785" t="inlineStr">
        <is>
          <t>Contract with a pest management professional not in place. Record of extermination activities not kept on premises.</t>
        </is>
      </c>
      <c r="I10785" t="inlineStr">
        <is>
          <t>Not Critical</t>
        </is>
      </c>
      <c r="J10785" t="n">
        <v>45</v>
      </c>
      <c r="L10785" s="9">
        <f>A10785&amp;"-"&amp;TEXT(E10785,"yyyymmdd")</f>
        <v/>
      </c>
    </row>
    <row r="10786">
      <c r="A10786" t="n">
        <v>50136257</v>
      </c>
      <c r="B10786" t="inlineStr">
        <is>
          <t>Manhattan</t>
        </is>
      </c>
      <c r="C10786" t="inlineStr">
        <is>
          <t>10027</t>
        </is>
      </c>
      <c r="D10786" t="inlineStr">
        <is>
          <t>Coffee/Tea</t>
        </is>
      </c>
      <c r="E10786" s="8" t="n">
        <v>46182</v>
      </c>
      <c r="F10786" t="inlineStr">
        <is>
          <t>Violations were cited in the following area(s).</t>
        </is>
      </c>
      <c r="G10786" t="inlineStr">
        <is>
          <t>04A</t>
        </is>
      </c>
      <c r="H10786" t="inlineStr">
        <is>
          <t>Food Protection Certificate (FPC) not held by manager or supervisor of food operations.</t>
        </is>
      </c>
      <c r="I10786" t="inlineStr">
        <is>
          <t>Critical</t>
        </is>
      </c>
      <c r="J10786" t="n">
        <v>20</v>
      </c>
      <c r="L10786" s="9">
        <f>A10786&amp;"-"&amp;TEXT(E10786,"yyyymmdd")</f>
        <v/>
      </c>
    </row>
    <row r="10787">
      <c r="A10787" t="n">
        <v>50136257</v>
      </c>
      <c r="B10787" t="inlineStr">
        <is>
          <t>Manhattan</t>
        </is>
      </c>
      <c r="C10787" t="inlineStr">
        <is>
          <t>10027</t>
        </is>
      </c>
      <c r="D10787" t="inlineStr">
        <is>
          <t>Coffee/Tea</t>
        </is>
      </c>
      <c r="E10787" s="8" t="n">
        <v>46182</v>
      </c>
      <c r="F10787" t="inlineStr">
        <is>
          <t>Violations were cited in the following area(s).</t>
        </is>
      </c>
      <c r="G10787" t="inlineStr">
        <is>
          <t>04L</t>
        </is>
      </c>
      <c r="H10787" t="inlineStr">
        <is>
          <t>Evidence of mice or live mice in establishment's food or non-food areas.</t>
        </is>
      </c>
      <c r="I10787" t="inlineStr">
        <is>
          <t>Critical</t>
        </is>
      </c>
      <c r="J10787" t="n">
        <v>20</v>
      </c>
      <c r="L10787" s="9">
        <f>A10787&amp;"-"&amp;TEXT(E10787,"yyyymmdd")</f>
        <v/>
      </c>
    </row>
    <row r="10788">
      <c r="A10788" t="n">
        <v>50136257</v>
      </c>
      <c r="B10788" t="inlineStr">
        <is>
          <t>Manhattan</t>
        </is>
      </c>
      <c r="C10788" t="inlineStr">
        <is>
          <t>10027</t>
        </is>
      </c>
      <c r="D10788" t="inlineStr">
        <is>
          <t>Coffee/Tea</t>
        </is>
      </c>
      <c r="E10788" s="8" t="n">
        <v>46182</v>
      </c>
      <c r="F10788" t="inlineStr">
        <is>
          <t>Violations were cited in the following area(s).</t>
        </is>
      </c>
      <c r="G10788" t="inlineStr">
        <is>
          <t>08A</t>
        </is>
      </c>
      <c r="H10788" t="inlineStr">
        <is>
          <t>Establishment is not free of harborage or conditions conducive to rodents, insects or other pests.</t>
        </is>
      </c>
      <c r="I10788" t="inlineStr">
        <is>
          <t>Not Critical</t>
        </is>
      </c>
      <c r="J10788" t="n">
        <v>20</v>
      </c>
      <c r="L10788" s="9">
        <f>A10788&amp;"-"&amp;TEXT(E10788,"yyyymmdd")</f>
        <v/>
      </c>
    </row>
    <row r="10789">
      <c r="A10789" t="n">
        <v>50136799</v>
      </c>
      <c r="B10789" t="inlineStr">
        <is>
          <t>Queens</t>
        </is>
      </c>
      <c r="C10789" t="inlineStr">
        <is>
          <t>11106</t>
        </is>
      </c>
      <c r="D10789" t="inlineStr">
        <is>
          <t>Mexican</t>
        </is>
      </c>
      <c r="E10789" s="8" t="n">
        <v>46182</v>
      </c>
      <c r="F10789" t="inlineStr">
        <is>
          <t>Violations were cited in the following area(s).</t>
        </is>
      </c>
      <c r="G10789" t="inlineStr">
        <is>
          <t>02G</t>
        </is>
      </c>
      <c r="H10789" t="inlineStr">
        <is>
          <t>Cold TCS food item held above 41 °F; smoked or processed fish held above 38 °F; intact raw eggs held above 45 °F; or reduced oxygen packaged (ROP) TCS foods held above required temperatures except during active necessary preparation.</t>
        </is>
      </c>
      <c r="I10789" t="inlineStr">
        <is>
          <t>Critical</t>
        </is>
      </c>
      <c r="J10789" t="n">
        <v>12</v>
      </c>
      <c r="K10789" t="inlineStr">
        <is>
          <t>A</t>
        </is>
      </c>
      <c r="L10789" s="9">
        <f>A10789&amp;"-"&amp;TEXT(E10789,"yyyymmdd")</f>
        <v/>
      </c>
    </row>
    <row r="10790">
      <c r="A10790" t="n">
        <v>50136799</v>
      </c>
      <c r="B10790" t="inlineStr">
        <is>
          <t>Queens</t>
        </is>
      </c>
      <c r="C10790" t="inlineStr">
        <is>
          <t>11106</t>
        </is>
      </c>
      <c r="D10790" t="inlineStr">
        <is>
          <t>Mexican</t>
        </is>
      </c>
      <c r="E10790" s="8" t="n">
        <v>46182</v>
      </c>
      <c r="F10790" t="inlineStr">
        <is>
          <t>Violations were cited in the following area(s).</t>
        </is>
      </c>
      <c r="G10790" t="inlineStr">
        <is>
          <t>04J</t>
        </is>
      </c>
      <c r="H10790" t="inlineStr">
        <is>
          <t>Properly scaled and calibrated thermometer or thermocouple not provided or not readily accessible in food preparation and hot/cold holding areas to measure temperatures of TCS foods during cooking, cooling, reheating, and holding.</t>
        </is>
      </c>
      <c r="I10790" t="inlineStr">
        <is>
          <t>Critical</t>
        </is>
      </c>
      <c r="J10790" t="n">
        <v>12</v>
      </c>
      <c r="K10790" t="inlineStr">
        <is>
          <t>A</t>
        </is>
      </c>
      <c r="L10790" s="9">
        <f>A10790&amp;"-"&amp;TEXT(E10790,"yyyymmdd")</f>
        <v/>
      </c>
    </row>
    <row r="10791">
      <c r="A10791" t="n">
        <v>50137811</v>
      </c>
      <c r="B10791" t="inlineStr">
        <is>
          <t>Manhattan</t>
        </is>
      </c>
      <c r="C10791" t="inlineStr">
        <is>
          <t>10019</t>
        </is>
      </c>
      <c r="D10791" t="inlineStr">
        <is>
          <t>Juice, Smoothies, Fruit Salads</t>
        </is>
      </c>
      <c r="E10791" s="8" t="n">
        <v>46182</v>
      </c>
      <c r="F10791" t="inlineStr">
        <is>
          <t>Violations were cited in the following area(s).</t>
        </is>
      </c>
      <c r="G10791" t="inlineStr">
        <is>
          <t>06C</t>
        </is>
      </c>
      <c r="H1079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791" t="inlineStr">
        <is>
          <t>Critical</t>
        </is>
      </c>
      <c r="J10791" t="n">
        <v>13</v>
      </c>
      <c r="K10791" t="inlineStr">
        <is>
          <t>A</t>
        </is>
      </c>
      <c r="L10791" s="9">
        <f>A10791&amp;"-"&amp;TEXT(E10791,"yyyymmdd")</f>
        <v/>
      </c>
    </row>
    <row r="10792">
      <c r="A10792" t="n">
        <v>50137811</v>
      </c>
      <c r="B10792" t="inlineStr">
        <is>
          <t>Manhattan</t>
        </is>
      </c>
      <c r="C10792" t="inlineStr">
        <is>
          <t>10019</t>
        </is>
      </c>
      <c r="D10792" t="inlineStr">
        <is>
          <t>Juice, Smoothies, Fruit Salads</t>
        </is>
      </c>
      <c r="E10792" s="8" t="n">
        <v>46182</v>
      </c>
      <c r="F10792" t="inlineStr">
        <is>
          <t>Violations were cited in the following area(s).</t>
        </is>
      </c>
      <c r="G10792" t="inlineStr">
        <is>
          <t>06E</t>
        </is>
      </c>
      <c r="H10792" t="inlineStr">
        <is>
          <t>Sanitized equipment or utensil, including in-use food dispensing utensil, improperly used or stored.</t>
        </is>
      </c>
      <c r="I10792" t="inlineStr">
        <is>
          <t>Critical</t>
        </is>
      </c>
      <c r="J10792" t="n">
        <v>13</v>
      </c>
      <c r="K10792" t="inlineStr">
        <is>
          <t>A</t>
        </is>
      </c>
      <c r="L10792" s="9">
        <f>A10792&amp;"-"&amp;TEXT(E10792,"yyyymmdd")</f>
        <v/>
      </c>
    </row>
    <row r="10793">
      <c r="A10793" t="n">
        <v>50137811</v>
      </c>
      <c r="B10793" t="inlineStr">
        <is>
          <t>Manhattan</t>
        </is>
      </c>
      <c r="C10793" t="inlineStr">
        <is>
          <t>10019</t>
        </is>
      </c>
      <c r="D10793" t="inlineStr">
        <is>
          <t>Juice, Smoothies, Fruit Salads</t>
        </is>
      </c>
      <c r="E10793" s="8" t="n">
        <v>46182</v>
      </c>
      <c r="F10793" t="inlineStr">
        <is>
          <t>Violations were cited in the following area(s).</t>
        </is>
      </c>
      <c r="G10793" t="inlineStr">
        <is>
          <t>10B</t>
        </is>
      </c>
      <c r="H10793" t="inlineStr">
        <is>
          <t>Anti-siphonage or back-flow prevention device not provided where required; equipment or floor not properly drained; sewage disposal system in disrepair or not functioning properly. Condensation or liquid waste improperly disposed of.</t>
        </is>
      </c>
      <c r="I10793" t="inlineStr">
        <is>
          <t>Not Critical</t>
        </is>
      </c>
      <c r="J10793" t="n">
        <v>13</v>
      </c>
      <c r="K10793" t="inlineStr">
        <is>
          <t>A</t>
        </is>
      </c>
      <c r="L10793" s="9">
        <f>A10793&amp;"-"&amp;TEXT(E10793,"yyyymmdd")</f>
        <v/>
      </c>
    </row>
    <row r="10794">
      <c r="A10794" t="n">
        <v>50138798</v>
      </c>
      <c r="B10794" t="inlineStr">
        <is>
          <t>Manhattan</t>
        </is>
      </c>
      <c r="C10794" t="inlineStr">
        <is>
          <t>10019</t>
        </is>
      </c>
      <c r="D10794" t="inlineStr">
        <is>
          <t>American</t>
        </is>
      </c>
      <c r="E10794" s="8" t="n">
        <v>46182</v>
      </c>
      <c r="F10794" t="inlineStr">
        <is>
          <t>Violations were cited in the following area(s).</t>
        </is>
      </c>
      <c r="G10794" t="inlineStr">
        <is>
          <t>02G</t>
        </is>
      </c>
      <c r="H10794" t="inlineStr">
        <is>
          <t>Cold TCS food item held above 41 °F; smoked or processed fish held above 38 °F; intact raw eggs held above 45 °F; or reduced oxygen packaged (ROP) TCS foods held above required temperatures except during active necessary preparation.</t>
        </is>
      </c>
      <c r="I10794" t="inlineStr">
        <is>
          <t>Critical</t>
        </is>
      </c>
      <c r="J10794" t="n">
        <v>12</v>
      </c>
      <c r="K10794" t="inlineStr">
        <is>
          <t>A</t>
        </is>
      </c>
      <c r="L10794" s="9">
        <f>A10794&amp;"-"&amp;TEXT(E10794,"yyyymmdd")</f>
        <v/>
      </c>
    </row>
    <row r="10795">
      <c r="A10795" t="n">
        <v>50138798</v>
      </c>
      <c r="B10795" t="inlineStr">
        <is>
          <t>Manhattan</t>
        </is>
      </c>
      <c r="C10795" t="inlineStr">
        <is>
          <t>10019</t>
        </is>
      </c>
      <c r="D10795" t="inlineStr">
        <is>
          <t>American</t>
        </is>
      </c>
      <c r="E10795" s="8" t="n">
        <v>46182</v>
      </c>
      <c r="F10795" t="inlineStr">
        <is>
          <t>Violations were cited in the following area(s).</t>
        </is>
      </c>
      <c r="G10795" t="inlineStr">
        <is>
          <t>06C</t>
        </is>
      </c>
      <c r="H1079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795" t="inlineStr">
        <is>
          <t>Critical</t>
        </is>
      </c>
      <c r="J10795" t="n">
        <v>12</v>
      </c>
      <c r="K10795" t="inlineStr">
        <is>
          <t>A</t>
        </is>
      </c>
      <c r="L10795" s="9">
        <f>A10795&amp;"-"&amp;TEXT(E10795,"yyyymmdd")</f>
        <v/>
      </c>
    </row>
    <row r="10796">
      <c r="A10796" t="n">
        <v>50139102</v>
      </c>
      <c r="B10796" t="inlineStr">
        <is>
          <t>Queens</t>
        </is>
      </c>
      <c r="C10796" t="inlineStr">
        <is>
          <t>11106</t>
        </is>
      </c>
      <c r="D10796" t="inlineStr">
        <is>
          <t>Latin American</t>
        </is>
      </c>
      <c r="E10796" s="8" t="n">
        <v>46182</v>
      </c>
      <c r="F10796" t="inlineStr">
        <is>
          <t>Violations were cited in the following area(s).</t>
        </is>
      </c>
      <c r="G10796" t="inlineStr">
        <is>
          <t>02B</t>
        </is>
      </c>
      <c r="H10796" t="inlineStr">
        <is>
          <t>Hot TCS food item not held at or above 140 °F.</t>
        </is>
      </c>
      <c r="I10796" t="inlineStr">
        <is>
          <t>Critical</t>
        </is>
      </c>
      <c r="J10796" t="n">
        <v>24</v>
      </c>
      <c r="L10796" s="9">
        <f>A10796&amp;"-"&amp;TEXT(E10796,"yyyymmdd")</f>
        <v/>
      </c>
    </row>
    <row r="10797">
      <c r="A10797" t="n">
        <v>50139102</v>
      </c>
      <c r="B10797" t="inlineStr">
        <is>
          <t>Queens</t>
        </is>
      </c>
      <c r="C10797" t="inlineStr">
        <is>
          <t>11106</t>
        </is>
      </c>
      <c r="D10797" t="inlineStr">
        <is>
          <t>Latin American</t>
        </is>
      </c>
      <c r="E10797" s="8" t="n">
        <v>46182</v>
      </c>
      <c r="F10797" t="inlineStr">
        <is>
          <t>Violations were cited in the following area(s).</t>
        </is>
      </c>
      <c r="G10797" t="inlineStr">
        <is>
          <t>04L</t>
        </is>
      </c>
      <c r="H10797" t="inlineStr">
        <is>
          <t>Evidence of mice or live mice in establishment's food or non-food areas.</t>
        </is>
      </c>
      <c r="I10797" t="inlineStr">
        <is>
          <t>Critical</t>
        </is>
      </c>
      <c r="J10797" t="n">
        <v>24</v>
      </c>
      <c r="L10797" s="9">
        <f>A10797&amp;"-"&amp;TEXT(E10797,"yyyymmdd")</f>
        <v/>
      </c>
    </row>
    <row r="10798">
      <c r="A10798" t="n">
        <v>50139102</v>
      </c>
      <c r="B10798" t="inlineStr">
        <is>
          <t>Queens</t>
        </is>
      </c>
      <c r="C10798" t="inlineStr">
        <is>
          <t>11106</t>
        </is>
      </c>
      <c r="D10798" t="inlineStr">
        <is>
          <t>Latin American</t>
        </is>
      </c>
      <c r="E10798" s="8" t="n">
        <v>46182</v>
      </c>
      <c r="F10798" t="inlineStr">
        <is>
          <t>Violations were cited in the following area(s).</t>
        </is>
      </c>
      <c r="G10798" t="inlineStr">
        <is>
          <t>06C</t>
        </is>
      </c>
      <c r="H1079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798" t="inlineStr">
        <is>
          <t>Critical</t>
        </is>
      </c>
      <c r="J10798" t="n">
        <v>24</v>
      </c>
      <c r="L10798" s="9">
        <f>A10798&amp;"-"&amp;TEXT(E10798,"yyyymmdd")</f>
        <v/>
      </c>
    </row>
    <row r="10799">
      <c r="A10799" t="n">
        <v>50139102</v>
      </c>
      <c r="B10799" t="inlineStr">
        <is>
          <t>Queens</t>
        </is>
      </c>
      <c r="C10799" t="inlineStr">
        <is>
          <t>11106</t>
        </is>
      </c>
      <c r="D10799" t="inlineStr">
        <is>
          <t>Latin American</t>
        </is>
      </c>
      <c r="E10799" s="8" t="n">
        <v>46182</v>
      </c>
      <c r="F10799" t="inlineStr">
        <is>
          <t>Violations were cited in the following area(s).</t>
        </is>
      </c>
      <c r="G10799" t="inlineStr">
        <is>
          <t>08A</t>
        </is>
      </c>
      <c r="H10799" t="inlineStr">
        <is>
          <t>Establishment is not free of harborage or conditions conducive to rodents, insects or other pests.</t>
        </is>
      </c>
      <c r="I10799" t="inlineStr">
        <is>
          <t>Not Critical</t>
        </is>
      </c>
      <c r="J10799" t="n">
        <v>24</v>
      </c>
      <c r="L10799" s="9">
        <f>A10799&amp;"-"&amp;TEXT(E10799,"yyyymmdd")</f>
        <v/>
      </c>
    </row>
    <row r="10800">
      <c r="A10800" t="n">
        <v>50139102</v>
      </c>
      <c r="B10800" t="inlineStr">
        <is>
          <t>Queens</t>
        </is>
      </c>
      <c r="C10800" t="inlineStr">
        <is>
          <t>11106</t>
        </is>
      </c>
      <c r="D10800" t="inlineStr">
        <is>
          <t>Latin American</t>
        </is>
      </c>
      <c r="E10800" s="8" t="n">
        <v>46182</v>
      </c>
      <c r="F10800" t="inlineStr">
        <is>
          <t>Violations were cited in the following area(s).</t>
        </is>
      </c>
      <c r="G10800" t="inlineStr">
        <is>
          <t>10F</t>
        </is>
      </c>
      <c r="H10800" t="inlineStr">
        <is>
          <t>Non-food contact surface or equipment made of unacceptable material, not kept clean, or not properly sealed, raised, spaced or movable to allow accessibility for cleaning on all sides, above and underneath the unit.</t>
        </is>
      </c>
      <c r="I10800" t="inlineStr">
        <is>
          <t>Not Critical</t>
        </is>
      </c>
      <c r="J10800" t="n">
        <v>24</v>
      </c>
      <c r="L10800" s="9">
        <f>A10800&amp;"-"&amp;TEXT(E10800,"yyyymmdd")</f>
        <v/>
      </c>
    </row>
    <row r="10801">
      <c r="A10801" t="n">
        <v>50139466</v>
      </c>
      <c r="B10801" t="inlineStr">
        <is>
          <t>Queens</t>
        </is>
      </c>
      <c r="C10801" t="inlineStr">
        <is>
          <t>11004</t>
        </is>
      </c>
      <c r="D10801" t="inlineStr">
        <is>
          <t>Indian</t>
        </is>
      </c>
      <c r="E10801" s="8" t="n">
        <v>46182</v>
      </c>
      <c r="F10801" t="inlineStr">
        <is>
          <t>Violations were cited in the following area(s).</t>
        </is>
      </c>
      <c r="G10801" t="inlineStr">
        <is>
          <t>04L</t>
        </is>
      </c>
      <c r="H10801" t="inlineStr">
        <is>
          <t>Evidence of mice or live mice in establishment's food or non-food areas.</t>
        </is>
      </c>
      <c r="I10801" t="inlineStr">
        <is>
          <t>Critical</t>
        </is>
      </c>
      <c r="J10801" t="n">
        <v>24</v>
      </c>
      <c r="L10801" s="9">
        <f>A10801&amp;"-"&amp;TEXT(E10801,"yyyymmdd")</f>
        <v/>
      </c>
    </row>
    <row r="10802">
      <c r="A10802" t="n">
        <v>50139466</v>
      </c>
      <c r="B10802" t="inlineStr">
        <is>
          <t>Queens</t>
        </is>
      </c>
      <c r="C10802" t="inlineStr">
        <is>
          <t>11004</t>
        </is>
      </c>
      <c r="D10802" t="inlineStr">
        <is>
          <t>Indian</t>
        </is>
      </c>
      <c r="E10802" s="8" t="n">
        <v>46182</v>
      </c>
      <c r="F10802" t="inlineStr">
        <is>
          <t>Violations were cited in the following area(s).</t>
        </is>
      </c>
      <c r="G10802" t="inlineStr">
        <is>
          <t>06C</t>
        </is>
      </c>
      <c r="H1080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802" t="inlineStr">
        <is>
          <t>Critical</t>
        </is>
      </c>
      <c r="J10802" t="n">
        <v>24</v>
      </c>
      <c r="L10802" s="9">
        <f>A10802&amp;"-"&amp;TEXT(E10802,"yyyymmdd")</f>
        <v/>
      </c>
    </row>
    <row r="10803">
      <c r="A10803" t="n">
        <v>50139466</v>
      </c>
      <c r="B10803" t="inlineStr">
        <is>
          <t>Queens</t>
        </is>
      </c>
      <c r="C10803" t="inlineStr">
        <is>
          <t>11004</t>
        </is>
      </c>
      <c r="D10803" t="inlineStr">
        <is>
          <t>Indian</t>
        </is>
      </c>
      <c r="E10803" s="8" t="n">
        <v>46182</v>
      </c>
      <c r="F10803" t="inlineStr">
        <is>
          <t>Violations were cited in the following area(s).</t>
        </is>
      </c>
      <c r="G10803" t="inlineStr">
        <is>
          <t>06D</t>
        </is>
      </c>
      <c r="H10803" t="inlineStr">
        <is>
          <t>Food contact surface not properly washed, rinsed and sanitized after each use and following any activity when contamination may have occurred.</t>
        </is>
      </c>
      <c r="I10803" t="inlineStr">
        <is>
          <t>Critical</t>
        </is>
      </c>
      <c r="J10803" t="n">
        <v>24</v>
      </c>
      <c r="L10803" s="9">
        <f>A10803&amp;"-"&amp;TEXT(E10803,"yyyymmdd")</f>
        <v/>
      </c>
    </row>
    <row r="10804">
      <c r="A10804" t="n">
        <v>50139466</v>
      </c>
      <c r="B10804" t="inlineStr">
        <is>
          <t>Queens</t>
        </is>
      </c>
      <c r="C10804" t="inlineStr">
        <is>
          <t>11004</t>
        </is>
      </c>
      <c r="D10804" t="inlineStr">
        <is>
          <t>Indian</t>
        </is>
      </c>
      <c r="E10804" s="8" t="n">
        <v>46182</v>
      </c>
      <c r="F10804" t="inlineStr">
        <is>
          <t>Violations were cited in the following area(s).</t>
        </is>
      </c>
      <c r="G10804" t="inlineStr">
        <is>
          <t>08A</t>
        </is>
      </c>
      <c r="H10804" t="inlineStr">
        <is>
          <t>Establishment is not free of harborage or conditions conducive to rodents, insects or other pests.</t>
        </is>
      </c>
      <c r="I10804" t="inlineStr">
        <is>
          <t>Not Critical</t>
        </is>
      </c>
      <c r="J10804" t="n">
        <v>24</v>
      </c>
      <c r="L10804" s="9">
        <f>A10804&amp;"-"&amp;TEXT(E10804,"yyyymmdd")</f>
        <v/>
      </c>
    </row>
    <row r="10805">
      <c r="A10805" t="n">
        <v>50139466</v>
      </c>
      <c r="B10805" t="inlineStr">
        <is>
          <t>Queens</t>
        </is>
      </c>
      <c r="C10805" t="inlineStr">
        <is>
          <t>11004</t>
        </is>
      </c>
      <c r="D10805" t="inlineStr">
        <is>
          <t>Indian</t>
        </is>
      </c>
      <c r="E10805" s="8" t="n">
        <v>46182</v>
      </c>
      <c r="F10805" t="inlineStr">
        <is>
          <t>Violations were cited in the following area(s).</t>
        </is>
      </c>
      <c r="G10805" t="inlineStr">
        <is>
          <t>10E</t>
        </is>
      </c>
      <c r="H10805" t="inlineStr">
        <is>
          <t>Accurate thermometer not provided or properly located in refrigerated, cold storage or hot holding equipment</t>
        </is>
      </c>
      <c r="I10805" t="inlineStr">
        <is>
          <t>Not Critical</t>
        </is>
      </c>
      <c r="J10805" t="n">
        <v>24</v>
      </c>
      <c r="L10805" s="9">
        <f>A10805&amp;"-"&amp;TEXT(E10805,"yyyymmdd")</f>
        <v/>
      </c>
    </row>
    <row r="10806">
      <c r="A10806" t="n">
        <v>50140837</v>
      </c>
      <c r="B10806" t="inlineStr">
        <is>
          <t>Brooklyn</t>
        </is>
      </c>
      <c r="C10806" t="inlineStr">
        <is>
          <t>11201</t>
        </is>
      </c>
      <c r="D10806" t="inlineStr">
        <is>
          <t>Chinese</t>
        </is>
      </c>
      <c r="E10806" s="8" t="n">
        <v>46182</v>
      </c>
      <c r="F10806" t="inlineStr">
        <is>
          <t>Violations were cited in the following area(s).</t>
        </is>
      </c>
      <c r="G10806" t="inlineStr">
        <is>
          <t>05A</t>
        </is>
      </c>
      <c r="H10806" t="inlineStr">
        <is>
          <t>Sewage disposal system is not provided, improper, inadequate or unapproved.</t>
        </is>
      </c>
      <c r="I10806" t="inlineStr">
        <is>
          <t>Critical</t>
        </is>
      </c>
      <c r="J10806" t="n">
        <v>20</v>
      </c>
      <c r="L10806" s="9">
        <f>A10806&amp;"-"&amp;TEXT(E10806,"yyyymmdd")</f>
        <v/>
      </c>
    </row>
    <row r="10807">
      <c r="A10807" t="n">
        <v>50140837</v>
      </c>
      <c r="B10807" t="inlineStr">
        <is>
          <t>Brooklyn</t>
        </is>
      </c>
      <c r="C10807" t="inlineStr">
        <is>
          <t>11201</t>
        </is>
      </c>
      <c r="D10807" t="inlineStr">
        <is>
          <t>Chinese</t>
        </is>
      </c>
      <c r="E10807" s="8" t="n">
        <v>46182</v>
      </c>
      <c r="F10807" t="inlineStr">
        <is>
          <t>Violations were cited in the following area(s).</t>
        </is>
      </c>
      <c r="G10807" t="inlineStr">
        <is>
          <t>09B</t>
        </is>
      </c>
      <c r="H10807" t="inlineStr">
        <is>
          <t>Thawing procedure improper.</t>
        </is>
      </c>
      <c r="I10807" t="inlineStr">
        <is>
          <t>Not Critical</t>
        </is>
      </c>
      <c r="J10807" t="n">
        <v>20</v>
      </c>
      <c r="L10807" s="9">
        <f>A10807&amp;"-"&amp;TEXT(E10807,"yyyymmdd")</f>
        <v/>
      </c>
    </row>
    <row r="10808">
      <c r="A10808" t="n">
        <v>50140837</v>
      </c>
      <c r="B10808" t="inlineStr">
        <is>
          <t>Brooklyn</t>
        </is>
      </c>
      <c r="C10808" t="inlineStr">
        <is>
          <t>11201</t>
        </is>
      </c>
      <c r="D10808" t="inlineStr">
        <is>
          <t>Chinese</t>
        </is>
      </c>
      <c r="E10808" s="8" t="n">
        <v>46182</v>
      </c>
      <c r="F10808" t="inlineStr">
        <is>
          <t>Violations were cited in the following area(s).</t>
        </is>
      </c>
      <c r="G10808" t="inlineStr">
        <is>
          <t>10F</t>
        </is>
      </c>
      <c r="H10808" t="inlineStr">
        <is>
          <t>Non-food contact surface or equipment made of unacceptable material, not kept clean, or not properly sealed, raised, spaced or movable to allow accessibility for cleaning on all sides, above and underneath the unit.</t>
        </is>
      </c>
      <c r="I10808" t="inlineStr">
        <is>
          <t>Not Critical</t>
        </is>
      </c>
      <c r="J10808" t="n">
        <v>20</v>
      </c>
      <c r="L10808" s="9">
        <f>A10808&amp;"-"&amp;TEXT(E10808,"yyyymmdd")</f>
        <v/>
      </c>
    </row>
    <row r="10809">
      <c r="A10809" t="n">
        <v>50140837</v>
      </c>
      <c r="B10809" t="inlineStr">
        <is>
          <t>Brooklyn</t>
        </is>
      </c>
      <c r="C10809" t="inlineStr">
        <is>
          <t>11201</t>
        </is>
      </c>
      <c r="D10809" t="inlineStr">
        <is>
          <t>Chinese</t>
        </is>
      </c>
      <c r="E10809" s="8" t="n">
        <v>46182</v>
      </c>
      <c r="F10809" t="inlineStr">
        <is>
          <t>Violations were cited in the following area(s).</t>
        </is>
      </c>
      <c r="G10809" t="inlineStr">
        <is>
          <t>10H</t>
        </is>
      </c>
      <c r="H10809" t="inlineStr">
        <is>
          <t>Single service article not provided. Single service article reused or not protected from contamination when transported, stored, dispensed. Drinking straws not completely enclosed in wrapper or dispensed from a sanitary device.</t>
        </is>
      </c>
      <c r="I10809" t="inlineStr">
        <is>
          <t>Not Critical</t>
        </is>
      </c>
      <c r="J10809" t="n">
        <v>20</v>
      </c>
      <c r="L10809" s="9">
        <f>A10809&amp;"-"&amp;TEXT(E10809,"yyyymmdd")</f>
        <v/>
      </c>
    </row>
    <row r="10810">
      <c r="A10810" t="n">
        <v>50141457</v>
      </c>
      <c r="B10810" t="inlineStr">
        <is>
          <t>Manhattan</t>
        </is>
      </c>
      <c r="C10810" t="inlineStr">
        <is>
          <t>10007</t>
        </is>
      </c>
      <c r="D10810" t="inlineStr">
        <is>
          <t>Coffee/Tea</t>
        </is>
      </c>
      <c r="E10810" s="8" t="n">
        <v>46182</v>
      </c>
      <c r="F10810" t="inlineStr">
        <is>
          <t>Violations were cited in the following area(s).</t>
        </is>
      </c>
      <c r="G10810" t="inlineStr">
        <is>
          <t>06D</t>
        </is>
      </c>
      <c r="H10810" t="inlineStr">
        <is>
          <t>Food contact surface not properly washed, rinsed and sanitized after each use and following any activity when contamination may have occurred.</t>
        </is>
      </c>
      <c r="I10810" t="inlineStr">
        <is>
          <t>Critical</t>
        </is>
      </c>
      <c r="J10810" t="n">
        <v>10</v>
      </c>
      <c r="K10810" t="inlineStr">
        <is>
          <t>A</t>
        </is>
      </c>
      <c r="L10810" s="9">
        <f>A10810&amp;"-"&amp;TEXT(E10810,"yyyymmdd")</f>
        <v/>
      </c>
    </row>
    <row r="10811">
      <c r="A10811" t="n">
        <v>50141457</v>
      </c>
      <c r="B10811" t="inlineStr">
        <is>
          <t>Manhattan</t>
        </is>
      </c>
      <c r="C10811" t="inlineStr">
        <is>
          <t>10007</t>
        </is>
      </c>
      <c r="D10811" t="inlineStr">
        <is>
          <t>Coffee/Tea</t>
        </is>
      </c>
      <c r="E10811" s="8" t="n">
        <v>46182</v>
      </c>
      <c r="F10811" t="inlineStr">
        <is>
          <t>Violations were cited in the following area(s).</t>
        </is>
      </c>
      <c r="G10811" t="inlineStr">
        <is>
          <t>10B</t>
        </is>
      </c>
      <c r="H10811" t="inlineStr">
        <is>
          <t>Anti-siphonage or back-flow prevention device not provided where required; equipment or floor not properly drained; sewage disposal system in disrepair or not functioning properly. Condensation or liquid waste improperly disposed of.</t>
        </is>
      </c>
      <c r="I10811" t="inlineStr">
        <is>
          <t>Not Critical</t>
        </is>
      </c>
      <c r="J10811" t="n">
        <v>10</v>
      </c>
      <c r="K10811" t="inlineStr">
        <is>
          <t>A</t>
        </is>
      </c>
      <c r="L10811" s="9">
        <f>A10811&amp;"-"&amp;TEXT(E10811,"yyyymmdd")</f>
        <v/>
      </c>
    </row>
    <row r="10812">
      <c r="A10812" t="n">
        <v>50141457</v>
      </c>
      <c r="B10812" t="inlineStr">
        <is>
          <t>Manhattan</t>
        </is>
      </c>
      <c r="C10812" t="inlineStr">
        <is>
          <t>10007</t>
        </is>
      </c>
      <c r="D10812" t="inlineStr">
        <is>
          <t>Coffee/Tea</t>
        </is>
      </c>
      <c r="E10812" s="8" t="n">
        <v>46182</v>
      </c>
      <c r="F10812" t="inlineStr">
        <is>
          <t>Violations were cited in the following area(s).</t>
        </is>
      </c>
      <c r="G10812" t="inlineStr">
        <is>
          <t>10F</t>
        </is>
      </c>
      <c r="H10812" t="inlineStr">
        <is>
          <t>Non-food contact surface or equipment made of unacceptable material, not kept clean, or not properly sealed, raised, spaced or movable to allow accessibility for cleaning on all sides, above and underneath the unit.</t>
        </is>
      </c>
      <c r="I10812" t="inlineStr">
        <is>
          <t>Not Critical</t>
        </is>
      </c>
      <c r="J10812" t="n">
        <v>10</v>
      </c>
      <c r="K10812" t="inlineStr">
        <is>
          <t>A</t>
        </is>
      </c>
      <c r="L10812" s="9">
        <f>A10812&amp;"-"&amp;TEXT(E10812,"yyyymmdd")</f>
        <v/>
      </c>
    </row>
    <row r="10813">
      <c r="A10813" t="n">
        <v>50141664</v>
      </c>
      <c r="B10813" t="inlineStr">
        <is>
          <t>Manhattan</t>
        </is>
      </c>
      <c r="C10813" t="inlineStr">
        <is>
          <t>10024</t>
        </is>
      </c>
      <c r="D10813" t="inlineStr">
        <is>
          <t>Sandwiches</t>
        </is>
      </c>
      <c r="E10813" s="8" t="n">
        <v>46182</v>
      </c>
      <c r="F10813" t="inlineStr">
        <is>
          <t>Violations were cited in the following area(s).</t>
        </is>
      </c>
      <c r="G10813" t="inlineStr">
        <is>
          <t>03I</t>
        </is>
      </c>
      <c r="H10813" t="inlineStr">
        <is>
          <t>Juice packaged on premises with no or incomplete label, no warning statement</t>
        </is>
      </c>
      <c r="I10813" t="inlineStr">
        <is>
          <t>Critical</t>
        </is>
      </c>
      <c r="J10813" t="n">
        <v>19</v>
      </c>
      <c r="L10813" s="9">
        <f>A10813&amp;"-"&amp;TEXT(E10813,"yyyymmdd")</f>
        <v/>
      </c>
    </row>
    <row r="10814">
      <c r="A10814" t="n">
        <v>50141664</v>
      </c>
      <c r="B10814" t="inlineStr">
        <is>
          <t>Manhattan</t>
        </is>
      </c>
      <c r="C10814" t="inlineStr">
        <is>
          <t>10024</t>
        </is>
      </c>
      <c r="D10814" t="inlineStr">
        <is>
          <t>Sandwiches</t>
        </is>
      </c>
      <c r="E10814" s="8" t="n">
        <v>46182</v>
      </c>
      <c r="F10814" t="inlineStr">
        <is>
          <t>Violations were cited in the following area(s).</t>
        </is>
      </c>
      <c r="G10814" t="inlineStr">
        <is>
          <t>06D</t>
        </is>
      </c>
      <c r="H10814" t="inlineStr">
        <is>
          <t>Food contact surface not properly washed, rinsed and sanitized after each use and following any activity when contamination may have occurred.</t>
        </is>
      </c>
      <c r="I10814" t="inlineStr">
        <is>
          <t>Critical</t>
        </is>
      </c>
      <c r="J10814" t="n">
        <v>19</v>
      </c>
      <c r="L10814" s="9">
        <f>A10814&amp;"-"&amp;TEXT(E10814,"yyyymmdd")</f>
        <v/>
      </c>
    </row>
    <row r="10815">
      <c r="A10815" t="n">
        <v>50141664</v>
      </c>
      <c r="B10815" t="inlineStr">
        <is>
          <t>Manhattan</t>
        </is>
      </c>
      <c r="C10815" t="inlineStr">
        <is>
          <t>10024</t>
        </is>
      </c>
      <c r="D10815" t="inlineStr">
        <is>
          <t>Sandwiches</t>
        </is>
      </c>
      <c r="E10815" s="8" t="n">
        <v>46182</v>
      </c>
      <c r="F10815" t="inlineStr">
        <is>
          <t>Violations were cited in the following area(s).</t>
        </is>
      </c>
      <c r="G10815" t="inlineStr">
        <is>
          <t>08C</t>
        </is>
      </c>
      <c r="H10815" t="inlineStr">
        <is>
          <t>Pesticide not properly labeled or used by unlicensed individual. Pesticide, other toxic chemical improperly used/stored. Unprotected, unlocked bait station used.</t>
        </is>
      </c>
      <c r="I10815" t="inlineStr">
        <is>
          <t>Not Critical</t>
        </is>
      </c>
      <c r="J10815" t="n">
        <v>19</v>
      </c>
      <c r="L10815" s="9">
        <f>A10815&amp;"-"&amp;TEXT(E10815,"yyyymmdd")</f>
        <v/>
      </c>
    </row>
    <row r="10816">
      <c r="A10816" t="n">
        <v>50141664</v>
      </c>
      <c r="B10816" t="inlineStr">
        <is>
          <t>Manhattan</t>
        </is>
      </c>
      <c r="C10816" t="inlineStr">
        <is>
          <t>10024</t>
        </is>
      </c>
      <c r="D10816" t="inlineStr">
        <is>
          <t>Sandwiches</t>
        </is>
      </c>
      <c r="E10816" s="8" t="n">
        <v>46182</v>
      </c>
      <c r="F10816" t="inlineStr">
        <is>
          <t>Violations were cited in the following area(s).</t>
        </is>
      </c>
      <c r="G10816" t="inlineStr">
        <is>
          <t>10B</t>
        </is>
      </c>
      <c r="H10816" t="inlineStr">
        <is>
          <t>Anti-siphonage or back-flow prevention device not provided where required; equipment or floor not properly drained; sewage disposal system in disrepair or not functioning properly. Condensation or liquid waste improperly disposed of.</t>
        </is>
      </c>
      <c r="I10816" t="inlineStr">
        <is>
          <t>Not Critical</t>
        </is>
      </c>
      <c r="J10816" t="n">
        <v>19</v>
      </c>
      <c r="L10816" s="9">
        <f>A10816&amp;"-"&amp;TEXT(E10816,"yyyymmdd")</f>
        <v/>
      </c>
    </row>
    <row r="10817">
      <c r="A10817" t="n">
        <v>50141664</v>
      </c>
      <c r="B10817" t="inlineStr">
        <is>
          <t>Manhattan</t>
        </is>
      </c>
      <c r="C10817" t="inlineStr">
        <is>
          <t>10024</t>
        </is>
      </c>
      <c r="D10817" t="inlineStr">
        <is>
          <t>Sandwiches</t>
        </is>
      </c>
      <c r="E10817" s="8" t="n">
        <v>46182</v>
      </c>
      <c r="F10817" t="inlineStr">
        <is>
          <t>Violations were cited in the following area(s).</t>
        </is>
      </c>
      <c r="G10817" t="inlineStr">
        <is>
          <t>28-05</t>
        </is>
      </c>
      <c r="H10817" t="inlineStr">
        <is>
          <t>Food adulterated or misbranded. Adulterated or misbranded food possessed, being manufactured, produced, packed, sold, offered for sale, delivered or given away</t>
        </is>
      </c>
      <c r="I10817" t="inlineStr">
        <is>
          <t>Not Critical</t>
        </is>
      </c>
      <c r="J10817" t="n">
        <v>19</v>
      </c>
      <c r="L10817" s="9">
        <f>A10817&amp;"-"&amp;TEXT(E10817,"yyyymmdd")</f>
        <v/>
      </c>
    </row>
    <row r="10818">
      <c r="A10818" t="n">
        <v>50143580</v>
      </c>
      <c r="B10818" t="inlineStr">
        <is>
          <t>Staten Island</t>
        </is>
      </c>
      <c r="C10818" t="inlineStr">
        <is>
          <t>10307</t>
        </is>
      </c>
      <c r="D10818" t="inlineStr">
        <is>
          <t>Pizza</t>
        </is>
      </c>
      <c r="E10818" s="8" t="n">
        <v>46182</v>
      </c>
      <c r="F10818" t="inlineStr">
        <is>
          <t>Violations were cited in the following area(s).</t>
        </is>
      </c>
      <c r="G10818" t="inlineStr">
        <is>
          <t>02B</t>
        </is>
      </c>
      <c r="H10818" t="inlineStr">
        <is>
          <t>Hot TCS food item not held at or above 140 °F.</t>
        </is>
      </c>
      <c r="I10818" t="inlineStr">
        <is>
          <t>Critical</t>
        </is>
      </c>
      <c r="J10818" t="n">
        <v>33</v>
      </c>
      <c r="L10818" s="9">
        <f>A10818&amp;"-"&amp;TEXT(E10818,"yyyymmdd")</f>
        <v/>
      </c>
    </row>
    <row r="10819">
      <c r="A10819" t="n">
        <v>50143580</v>
      </c>
      <c r="B10819" t="inlineStr">
        <is>
          <t>Staten Island</t>
        </is>
      </c>
      <c r="C10819" t="inlineStr">
        <is>
          <t>10307</t>
        </is>
      </c>
      <c r="D10819" t="inlineStr">
        <is>
          <t>Pizza</t>
        </is>
      </c>
      <c r="E10819" s="8" t="n">
        <v>46182</v>
      </c>
      <c r="F10819" t="inlineStr">
        <is>
          <t>Violations were cited in the following area(s).</t>
        </is>
      </c>
      <c r="G10819" t="inlineStr">
        <is>
          <t>02G</t>
        </is>
      </c>
      <c r="H10819" t="inlineStr">
        <is>
          <t>Cold TCS food item held above 41 °F; smoked or processed fish held above 38 °F; intact raw eggs held above 45 °F; or reduced oxygen packaged (ROP) TCS foods held above required temperatures except during active necessary preparation.</t>
        </is>
      </c>
      <c r="I10819" t="inlineStr">
        <is>
          <t>Critical</t>
        </is>
      </c>
      <c r="J10819" t="n">
        <v>33</v>
      </c>
      <c r="L10819" s="9">
        <f>A10819&amp;"-"&amp;TEXT(E10819,"yyyymmdd")</f>
        <v/>
      </c>
    </row>
    <row r="10820">
      <c r="A10820" t="n">
        <v>50143580</v>
      </c>
      <c r="B10820" t="inlineStr">
        <is>
          <t>Staten Island</t>
        </is>
      </c>
      <c r="C10820" t="inlineStr">
        <is>
          <t>10307</t>
        </is>
      </c>
      <c r="D10820" t="inlineStr">
        <is>
          <t>Pizza</t>
        </is>
      </c>
      <c r="E10820" s="8" t="n">
        <v>46182</v>
      </c>
      <c r="F10820" t="inlineStr">
        <is>
          <t>Violations were cited in the following area(s).</t>
        </is>
      </c>
      <c r="G10820" t="inlineStr">
        <is>
          <t>02H</t>
        </is>
      </c>
      <c r="H10820" t="inlineStr">
        <is>
          <t>After cooking or removal from hot holding, TCS food not cooled by an approved method whereby the internal temperature is reduced from 140 °F to 70 °F or less within 2 hours, and from 70 °F to 41 °F or less within 4 additional hours.</t>
        </is>
      </c>
      <c r="I10820" t="inlineStr">
        <is>
          <t>Critical</t>
        </is>
      </c>
      <c r="J10820" t="n">
        <v>33</v>
      </c>
      <c r="L10820" s="9">
        <f>A10820&amp;"-"&amp;TEXT(E10820,"yyyymmdd")</f>
        <v/>
      </c>
    </row>
    <row r="10821">
      <c r="A10821" t="n">
        <v>50143580</v>
      </c>
      <c r="B10821" t="inlineStr">
        <is>
          <t>Staten Island</t>
        </is>
      </c>
      <c r="C10821" t="inlineStr">
        <is>
          <t>10307</t>
        </is>
      </c>
      <c r="D10821" t="inlineStr">
        <is>
          <t>Pizza</t>
        </is>
      </c>
      <c r="E10821" s="8" t="n">
        <v>46182</v>
      </c>
      <c r="F10821" t="inlineStr">
        <is>
          <t>Violations were cited in the following area(s).</t>
        </is>
      </c>
      <c r="G10821" t="inlineStr">
        <is>
          <t>06B</t>
        </is>
      </c>
      <c r="H10821" t="inlineStr">
        <is>
          <t>Tobacco or electronic cigarette use, eating, or drinking from open container in food preparation, food storage or dishwashing area.</t>
        </is>
      </c>
      <c r="I10821" t="inlineStr">
        <is>
          <t>Critical</t>
        </is>
      </c>
      <c r="J10821" t="n">
        <v>33</v>
      </c>
      <c r="L10821" s="9">
        <f>A10821&amp;"-"&amp;TEXT(E10821,"yyyymmdd")</f>
        <v/>
      </c>
    </row>
    <row r="10822">
      <c r="A10822" t="n">
        <v>50143580</v>
      </c>
      <c r="B10822" t="inlineStr">
        <is>
          <t>Staten Island</t>
        </is>
      </c>
      <c r="C10822" t="inlineStr">
        <is>
          <t>10307</t>
        </is>
      </c>
      <c r="D10822" t="inlineStr">
        <is>
          <t>Pizza</t>
        </is>
      </c>
      <c r="E10822" s="8" t="n">
        <v>46182</v>
      </c>
      <c r="F10822" t="inlineStr">
        <is>
          <t>Violations were cited in the following area(s).</t>
        </is>
      </c>
      <c r="G10822" t="inlineStr">
        <is>
          <t>10F</t>
        </is>
      </c>
      <c r="H10822" t="inlineStr">
        <is>
          <t>Non-food contact surface or equipment made of unacceptable material, not kept clean, or not properly sealed, raised, spaced or movable to allow accessibility for cleaning on all sides, above and underneath the unit.</t>
        </is>
      </c>
      <c r="I10822" t="inlineStr">
        <is>
          <t>Not Critical</t>
        </is>
      </c>
      <c r="J10822" t="n">
        <v>33</v>
      </c>
      <c r="L10822" s="9">
        <f>A10822&amp;"-"&amp;TEXT(E10822,"yyyymmdd")</f>
        <v/>
      </c>
    </row>
    <row r="10823">
      <c r="A10823" t="n">
        <v>50143580</v>
      </c>
      <c r="B10823" t="inlineStr">
        <is>
          <t>Staten Island</t>
        </is>
      </c>
      <c r="C10823" t="inlineStr">
        <is>
          <t>10307</t>
        </is>
      </c>
      <c r="D10823" t="inlineStr">
        <is>
          <t>Pizza</t>
        </is>
      </c>
      <c r="E10823" s="8" t="n">
        <v>46182</v>
      </c>
      <c r="F10823" t="inlineStr">
        <is>
          <t>Violations were cited in the following area(s).</t>
        </is>
      </c>
      <c r="G10823" t="inlineStr">
        <is>
          <t>10G</t>
        </is>
      </c>
      <c r="H10823" t="inlineStr">
        <is>
          <t>Dishwashing and ware washing: Cleaning and sanitizing of tableware, including dishes, utensils, and equipment deficient.</t>
        </is>
      </c>
      <c r="I10823" t="inlineStr">
        <is>
          <t>Not Critical</t>
        </is>
      </c>
      <c r="J10823" t="n">
        <v>33</v>
      </c>
      <c r="L10823" s="9">
        <f>A10823&amp;"-"&amp;TEXT(E10823,"yyyymmdd")</f>
        <v/>
      </c>
    </row>
    <row r="10824">
      <c r="A10824" t="n">
        <v>50146033</v>
      </c>
      <c r="B10824" t="inlineStr">
        <is>
          <t>Brooklyn</t>
        </is>
      </c>
      <c r="C10824" t="inlineStr">
        <is>
          <t>11237</t>
        </is>
      </c>
      <c r="D10824" t="inlineStr">
        <is>
          <t>Chinese</t>
        </is>
      </c>
      <c r="E10824" s="8" t="n">
        <v>46182</v>
      </c>
      <c r="F10824" t="inlineStr">
        <is>
          <t>Violations were cited in the following area(s).</t>
        </is>
      </c>
      <c r="G10824" t="inlineStr">
        <is>
          <t>02B</t>
        </is>
      </c>
      <c r="H10824" t="inlineStr">
        <is>
          <t>Hot TCS food item not held at or above 140 °F.</t>
        </is>
      </c>
      <c r="I10824" t="inlineStr">
        <is>
          <t>Critical</t>
        </is>
      </c>
      <c r="J10824" t="n">
        <v>25</v>
      </c>
      <c r="L10824" s="9">
        <f>A10824&amp;"-"&amp;TEXT(E10824,"yyyymmdd")</f>
        <v/>
      </c>
    </row>
    <row r="10825">
      <c r="A10825" t="n">
        <v>50146033</v>
      </c>
      <c r="B10825" t="inlineStr">
        <is>
          <t>Brooklyn</t>
        </is>
      </c>
      <c r="C10825" t="inlineStr">
        <is>
          <t>11237</t>
        </is>
      </c>
      <c r="D10825" t="inlineStr">
        <is>
          <t>Chinese</t>
        </is>
      </c>
      <c r="E10825" s="8" t="n">
        <v>46182</v>
      </c>
      <c r="F10825" t="inlineStr">
        <is>
          <t>Violations were cited in the following area(s).</t>
        </is>
      </c>
      <c r="G10825" t="inlineStr">
        <is>
          <t>02G</t>
        </is>
      </c>
      <c r="H10825" t="inlineStr">
        <is>
          <t>Cold TCS food item held above 41 °F; smoked or processed fish held above 38 °F; intact raw eggs held above 45 °F; or reduced oxygen packaged (ROP) TCS foods held above required temperatures except during active necessary preparation.</t>
        </is>
      </c>
      <c r="I10825" t="inlineStr">
        <is>
          <t>Critical</t>
        </is>
      </c>
      <c r="J10825" t="n">
        <v>25</v>
      </c>
      <c r="L10825" s="9">
        <f>A10825&amp;"-"&amp;TEXT(E10825,"yyyymmdd")</f>
        <v/>
      </c>
    </row>
    <row r="10826">
      <c r="A10826" t="n">
        <v>50146033</v>
      </c>
      <c r="B10826" t="inlineStr">
        <is>
          <t>Brooklyn</t>
        </is>
      </c>
      <c r="C10826" t="inlineStr">
        <is>
          <t>11237</t>
        </is>
      </c>
      <c r="D10826" t="inlineStr">
        <is>
          <t>Chinese</t>
        </is>
      </c>
      <c r="E10826" s="8" t="n">
        <v>46182</v>
      </c>
      <c r="F10826" t="inlineStr">
        <is>
          <t>Violations were cited in the following area(s).</t>
        </is>
      </c>
      <c r="G10826" t="inlineStr">
        <is>
          <t>04K</t>
        </is>
      </c>
      <c r="H10826" t="inlineStr">
        <is>
          <t>Evidence of rats or live rats in establishment's food or non-food areas.</t>
        </is>
      </c>
      <c r="I10826" t="inlineStr">
        <is>
          <t>Critical</t>
        </is>
      </c>
      <c r="J10826" t="n">
        <v>25</v>
      </c>
      <c r="L10826" s="9">
        <f>A10826&amp;"-"&amp;TEXT(E10826,"yyyymmdd")</f>
        <v/>
      </c>
    </row>
    <row r="10827">
      <c r="A10827" t="n">
        <v>50146033</v>
      </c>
      <c r="B10827" t="inlineStr">
        <is>
          <t>Brooklyn</t>
        </is>
      </c>
      <c r="C10827" t="inlineStr">
        <is>
          <t>11237</t>
        </is>
      </c>
      <c r="D10827" t="inlineStr">
        <is>
          <t>Chinese</t>
        </is>
      </c>
      <c r="E10827" s="8" t="n">
        <v>46182</v>
      </c>
      <c r="F10827" t="inlineStr">
        <is>
          <t>Violations were cited in the following area(s).</t>
        </is>
      </c>
      <c r="G10827" t="inlineStr">
        <is>
          <t>08A</t>
        </is>
      </c>
      <c r="H10827" t="inlineStr">
        <is>
          <t>Establishment is not free of harborage or conditions conducive to rodents, insects or other pests.</t>
        </is>
      </c>
      <c r="I10827" t="inlineStr">
        <is>
          <t>Not Critical</t>
        </is>
      </c>
      <c r="J10827" t="n">
        <v>25</v>
      </c>
      <c r="L10827" s="9">
        <f>A10827&amp;"-"&amp;TEXT(E10827,"yyyymmdd")</f>
        <v/>
      </c>
    </row>
    <row r="10828">
      <c r="A10828" t="n">
        <v>50162039</v>
      </c>
      <c r="B10828" t="inlineStr">
        <is>
          <t>Manhattan</t>
        </is>
      </c>
      <c r="C10828" t="inlineStr">
        <is>
          <t>10019</t>
        </is>
      </c>
      <c r="D10828" t="inlineStr">
        <is>
          <t>Chicken</t>
        </is>
      </c>
      <c r="E10828" s="8" t="n">
        <v>46182</v>
      </c>
      <c r="F10828" t="inlineStr">
        <is>
          <t>Establishment Closed by DOHMH. Violations were cited in the following area(s) and those requiring immediate action were addressed.</t>
        </is>
      </c>
      <c r="G10828" t="inlineStr">
        <is>
          <t>04F</t>
        </is>
      </c>
      <c r="H10828" t="inlineStr">
        <is>
          <t>Food preparation area, food storage area, or other area used by employees or patrons, contaminated by sewage or liquid waste.</t>
        </is>
      </c>
      <c r="I10828" t="inlineStr">
        <is>
          <t>Critical</t>
        </is>
      </c>
      <c r="J10828" t="n">
        <v>20</v>
      </c>
      <c r="L10828" s="9">
        <f>A10828&amp;"-"&amp;TEXT(E10828,"yyyymmdd")</f>
        <v/>
      </c>
    </row>
    <row r="10829">
      <c r="A10829" t="n">
        <v>50162039</v>
      </c>
      <c r="B10829" t="inlineStr">
        <is>
          <t>Manhattan</t>
        </is>
      </c>
      <c r="C10829" t="inlineStr">
        <is>
          <t>10019</t>
        </is>
      </c>
      <c r="D10829" t="inlineStr">
        <is>
          <t>Chicken</t>
        </is>
      </c>
      <c r="E10829" s="8" t="n">
        <v>46182</v>
      </c>
      <c r="F10829" t="inlineStr">
        <is>
          <t>Establishment Closed by DOHMH. Violations were cited in the following area(s) and those requiring immediate action were addressed.</t>
        </is>
      </c>
      <c r="G10829" t="inlineStr">
        <is>
          <t>05A</t>
        </is>
      </c>
      <c r="H10829" t="inlineStr">
        <is>
          <t>Sewage disposal system is not provided, improper, inadequate or unapproved.</t>
        </is>
      </c>
      <c r="I10829" t="inlineStr">
        <is>
          <t>Critical</t>
        </is>
      </c>
      <c r="J10829" t="n">
        <v>20</v>
      </c>
      <c r="L10829" s="9">
        <f>A10829&amp;"-"&amp;TEXT(E10829,"yyyymmdd")</f>
        <v/>
      </c>
    </row>
    <row r="10830">
      <c r="A10830" t="n">
        <v>50166881</v>
      </c>
      <c r="B10830" t="inlineStr">
        <is>
          <t>Brooklyn</t>
        </is>
      </c>
      <c r="C10830" t="inlineStr">
        <is>
          <t>11221</t>
        </is>
      </c>
      <c r="D10830" t="inlineStr">
        <is>
          <t>Mexican</t>
        </is>
      </c>
      <c r="E10830" s="8" t="n">
        <v>46182</v>
      </c>
      <c r="F10830" t="inlineStr">
        <is>
          <t>Violations were cited in the following area(s).</t>
        </is>
      </c>
      <c r="G10830" t="inlineStr">
        <is>
          <t>10B</t>
        </is>
      </c>
      <c r="H10830" t="inlineStr">
        <is>
          <t>Anti-siphonage or back-flow prevention device not provided where required; equipment or floor not properly drained; sewage disposal system in disrepair or not functioning properly. Condensation or liquid waste improperly disposed of.</t>
        </is>
      </c>
      <c r="I10830" t="inlineStr">
        <is>
          <t>Not Critical</t>
        </is>
      </c>
      <c r="J10830" t="n">
        <v>5</v>
      </c>
      <c r="K10830" t="inlineStr">
        <is>
          <t>A</t>
        </is>
      </c>
      <c r="L10830" s="9">
        <f>A10830&amp;"-"&amp;TEXT(E10830,"yyyymmdd")</f>
        <v/>
      </c>
    </row>
    <row r="10831">
      <c r="A10831" t="n">
        <v>50166881</v>
      </c>
      <c r="B10831" t="inlineStr">
        <is>
          <t>Brooklyn</t>
        </is>
      </c>
      <c r="C10831" t="inlineStr">
        <is>
          <t>11221</t>
        </is>
      </c>
      <c r="D10831" t="inlineStr">
        <is>
          <t>Mexican</t>
        </is>
      </c>
      <c r="E10831" s="8" t="n">
        <v>46182</v>
      </c>
      <c r="F10831" t="inlineStr">
        <is>
          <t>Violations were cited in the following area(s).</t>
        </is>
      </c>
      <c r="G10831" t="inlineStr">
        <is>
          <t>10F</t>
        </is>
      </c>
      <c r="H10831" t="inlineStr">
        <is>
          <t>Non-food contact surface or equipment made of unacceptable material, not kept clean, or not properly sealed, raised, spaced or movable to allow accessibility for cleaning on all sides, above and underneath the unit.</t>
        </is>
      </c>
      <c r="I10831" t="inlineStr">
        <is>
          <t>Not Critical</t>
        </is>
      </c>
      <c r="J10831" t="n">
        <v>5</v>
      </c>
      <c r="K10831" t="inlineStr">
        <is>
          <t>A</t>
        </is>
      </c>
      <c r="L10831" s="9">
        <f>A10831&amp;"-"&amp;TEXT(E10831,"yyyymmdd")</f>
        <v/>
      </c>
    </row>
    <row r="10832">
      <c r="A10832" t="n">
        <v>50179555</v>
      </c>
      <c r="B10832" t="inlineStr">
        <is>
          <t>Manhattan</t>
        </is>
      </c>
      <c r="C10832" t="inlineStr">
        <is>
          <t>10013</t>
        </is>
      </c>
      <c r="D10832" t="inlineStr">
        <is>
          <t>Southeast Asian</t>
        </is>
      </c>
      <c r="E10832" s="8" t="n">
        <v>46182</v>
      </c>
      <c r="F10832" t="inlineStr">
        <is>
          <t>Establishment Closed by DOHMH. Violations were cited in the following area(s) and those requiring immediate action were addressed.</t>
        </is>
      </c>
      <c r="G10832" t="inlineStr">
        <is>
          <t>02B</t>
        </is>
      </c>
      <c r="H10832" t="inlineStr">
        <is>
          <t>Hot TCS food item not held at or above 140 °F.</t>
        </is>
      </c>
      <c r="I10832" t="inlineStr">
        <is>
          <t>Critical</t>
        </is>
      </c>
      <c r="J10832" t="n">
        <v>66</v>
      </c>
      <c r="L10832" s="9">
        <f>A10832&amp;"-"&amp;TEXT(E10832,"yyyymmdd")</f>
        <v/>
      </c>
    </row>
    <row r="10833">
      <c r="A10833" t="n">
        <v>50179555</v>
      </c>
      <c r="B10833" t="inlineStr">
        <is>
          <t>Manhattan</t>
        </is>
      </c>
      <c r="C10833" t="inlineStr">
        <is>
          <t>10013</t>
        </is>
      </c>
      <c r="D10833" t="inlineStr">
        <is>
          <t>Southeast Asian</t>
        </is>
      </c>
      <c r="E10833" s="8" t="n">
        <v>46182</v>
      </c>
      <c r="F10833" t="inlineStr">
        <is>
          <t>Establishment Closed by DOHMH. Violations were cited in the following area(s) and those requiring immediate action were addressed.</t>
        </is>
      </c>
      <c r="G10833" t="inlineStr">
        <is>
          <t>02G</t>
        </is>
      </c>
      <c r="H10833" t="inlineStr">
        <is>
          <t>Cold TCS food item held above 41 °F; smoked or processed fish held above 38 °F; intact raw eggs held above 45 °F; or reduced oxygen packaged (ROP) TCS foods held above required temperatures except during active necessary preparation.</t>
        </is>
      </c>
      <c r="I10833" t="inlineStr">
        <is>
          <t>Critical</t>
        </is>
      </c>
      <c r="J10833" t="n">
        <v>66</v>
      </c>
      <c r="L10833" s="9">
        <f>A10833&amp;"-"&amp;TEXT(E10833,"yyyymmdd")</f>
        <v/>
      </c>
    </row>
    <row r="10834">
      <c r="A10834" t="n">
        <v>50179555</v>
      </c>
      <c r="B10834" t="inlineStr">
        <is>
          <t>Manhattan</t>
        </is>
      </c>
      <c r="C10834" t="inlineStr">
        <is>
          <t>10013</t>
        </is>
      </c>
      <c r="D10834" t="inlineStr">
        <is>
          <t>Southeast Asian</t>
        </is>
      </c>
      <c r="E10834" s="8" t="n">
        <v>46182</v>
      </c>
      <c r="F10834" t="inlineStr">
        <is>
          <t>Establishment Closed by DOHMH. Violations were cited in the following area(s) and those requiring immediate action were addressed.</t>
        </is>
      </c>
      <c r="G10834" t="inlineStr">
        <is>
          <t>04M</t>
        </is>
      </c>
      <c r="H10834" t="inlineStr">
        <is>
          <t>Live roaches in facility's food or non-food area.</t>
        </is>
      </c>
      <c r="I10834" t="inlineStr">
        <is>
          <t>Critical</t>
        </is>
      </c>
      <c r="J10834" t="n">
        <v>66</v>
      </c>
      <c r="L10834" s="9">
        <f>A10834&amp;"-"&amp;TEXT(E10834,"yyyymmdd")</f>
        <v/>
      </c>
    </row>
    <row r="10835">
      <c r="A10835" t="n">
        <v>50179555</v>
      </c>
      <c r="B10835" t="inlineStr">
        <is>
          <t>Manhattan</t>
        </is>
      </c>
      <c r="C10835" t="inlineStr">
        <is>
          <t>10013</t>
        </is>
      </c>
      <c r="D10835" t="inlineStr">
        <is>
          <t>Southeast Asian</t>
        </is>
      </c>
      <c r="E10835" s="8" t="n">
        <v>46182</v>
      </c>
      <c r="F10835" t="inlineStr">
        <is>
          <t>Establishment Closed by DOHMH. Violations were cited in the following area(s) and those requiring immediate action were addressed.</t>
        </is>
      </c>
      <c r="G10835" t="inlineStr">
        <is>
          <t>06A</t>
        </is>
      </c>
      <c r="H10835" t="inlineStr">
        <is>
          <t>Personal cleanliness is inadequate. Outer garment soiled with possible contaminant. Effective hair restraint not worn where required. Jewelry worn on hands or arms. Fingernail polish worn or fingernails not kept clean and trimmed.</t>
        </is>
      </c>
      <c r="I10835" t="inlineStr">
        <is>
          <t>Critical</t>
        </is>
      </c>
      <c r="J10835" t="n">
        <v>66</v>
      </c>
      <c r="L10835" s="9">
        <f>A10835&amp;"-"&amp;TEXT(E10835,"yyyymmdd")</f>
        <v/>
      </c>
    </row>
    <row r="10836">
      <c r="A10836" t="n">
        <v>50179555</v>
      </c>
      <c r="B10836" t="inlineStr">
        <is>
          <t>Manhattan</t>
        </is>
      </c>
      <c r="C10836" t="inlineStr">
        <is>
          <t>10013</t>
        </is>
      </c>
      <c r="D10836" t="inlineStr">
        <is>
          <t>Southeast Asian</t>
        </is>
      </c>
      <c r="E10836" s="8" t="n">
        <v>46182</v>
      </c>
      <c r="F10836" t="inlineStr">
        <is>
          <t>Establishment Closed by DOHMH. Violations were cited in the following area(s) and those requiring immediate action were addressed.</t>
        </is>
      </c>
      <c r="G10836" t="inlineStr">
        <is>
          <t>06C</t>
        </is>
      </c>
      <c r="H1083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836" t="inlineStr">
        <is>
          <t>Critical</t>
        </is>
      </c>
      <c r="J10836" t="n">
        <v>66</v>
      </c>
      <c r="L10836" s="9">
        <f>A10836&amp;"-"&amp;TEXT(E10836,"yyyymmdd")</f>
        <v/>
      </c>
    </row>
    <row r="10837">
      <c r="A10837" t="n">
        <v>50179555</v>
      </c>
      <c r="B10837" t="inlineStr">
        <is>
          <t>Manhattan</t>
        </is>
      </c>
      <c r="C10837" t="inlineStr">
        <is>
          <t>10013</t>
        </is>
      </c>
      <c r="D10837" t="inlineStr">
        <is>
          <t>Southeast Asian</t>
        </is>
      </c>
      <c r="E10837" s="8" t="n">
        <v>46182</v>
      </c>
      <c r="F10837" t="inlineStr">
        <is>
          <t>Establishment Closed by DOHMH. Violations were cited in the following area(s) and those requiring immediate action were addressed.</t>
        </is>
      </c>
      <c r="G10837" t="inlineStr">
        <is>
          <t>06D</t>
        </is>
      </c>
      <c r="H10837" t="inlineStr">
        <is>
          <t>Food contact surface not properly washed, rinsed and sanitized after each use and following any activity when contamination may have occurred.</t>
        </is>
      </c>
      <c r="I10837" t="inlineStr">
        <is>
          <t>Critical</t>
        </is>
      </c>
      <c r="J10837" t="n">
        <v>66</v>
      </c>
      <c r="L10837" s="9">
        <f>A10837&amp;"-"&amp;TEXT(E10837,"yyyymmdd")</f>
        <v/>
      </c>
    </row>
    <row r="10838">
      <c r="A10838" t="n">
        <v>50179555</v>
      </c>
      <c r="B10838" t="inlineStr">
        <is>
          <t>Manhattan</t>
        </is>
      </c>
      <c r="C10838" t="inlineStr">
        <is>
          <t>10013</t>
        </is>
      </c>
      <c r="D10838" t="inlineStr">
        <is>
          <t>Southeast Asian</t>
        </is>
      </c>
      <c r="E10838" s="8" t="n">
        <v>46182</v>
      </c>
      <c r="F10838" t="inlineStr">
        <is>
          <t>Establishment Closed by DOHMH. Violations were cited in the following area(s) and those requiring immediate action were addressed.</t>
        </is>
      </c>
      <c r="G10838" t="inlineStr">
        <is>
          <t>08A</t>
        </is>
      </c>
      <c r="H10838" t="inlineStr">
        <is>
          <t>Establishment is not free of harborage or conditions conducive to rodents, insects or other pests.</t>
        </is>
      </c>
      <c r="I10838" t="inlineStr">
        <is>
          <t>Not Critical</t>
        </is>
      </c>
      <c r="J10838" t="n">
        <v>66</v>
      </c>
      <c r="L10838" s="9">
        <f>A10838&amp;"-"&amp;TEXT(E10838,"yyyymmdd")</f>
        <v/>
      </c>
    </row>
    <row r="10839">
      <c r="A10839" t="n">
        <v>40356483</v>
      </c>
      <c r="B10839" t="inlineStr">
        <is>
          <t>Brooklyn</t>
        </is>
      </c>
      <c r="C10839" t="inlineStr">
        <is>
          <t>11234</t>
        </is>
      </c>
      <c r="D10839" t="inlineStr">
        <is>
          <t>Sandwiches</t>
        </is>
      </c>
      <c r="E10839" s="8" t="n">
        <v>46183</v>
      </c>
      <c r="F10839" t="inlineStr">
        <is>
          <t>Violations were cited in the following area(s).</t>
        </is>
      </c>
      <c r="G10839" t="inlineStr">
        <is>
          <t>04K</t>
        </is>
      </c>
      <c r="H10839" t="inlineStr">
        <is>
          <t>Evidence of rats or live rats in establishment's food or non-food areas.</t>
        </is>
      </c>
      <c r="I10839" t="inlineStr">
        <is>
          <t>Critical</t>
        </is>
      </c>
      <c r="J10839" t="n">
        <v>12</v>
      </c>
      <c r="K10839" t="inlineStr">
        <is>
          <t>A</t>
        </is>
      </c>
      <c r="L10839" s="9">
        <f>A10839&amp;"-"&amp;TEXT(E10839,"yyyymmdd")</f>
        <v/>
      </c>
    </row>
    <row r="10840">
      <c r="A10840" t="n">
        <v>40356483</v>
      </c>
      <c r="B10840" t="inlineStr">
        <is>
          <t>Brooklyn</t>
        </is>
      </c>
      <c r="C10840" t="inlineStr">
        <is>
          <t>11234</t>
        </is>
      </c>
      <c r="D10840" t="inlineStr">
        <is>
          <t>Sandwiches</t>
        </is>
      </c>
      <c r="E10840" s="8" t="n">
        <v>46183</v>
      </c>
      <c r="F10840" t="inlineStr">
        <is>
          <t>Violations were cited in the following area(s).</t>
        </is>
      </c>
      <c r="G10840" t="inlineStr">
        <is>
          <t>08A</t>
        </is>
      </c>
      <c r="H10840" t="inlineStr">
        <is>
          <t>Establishment is not free of harborage or conditions conducive to rodents, insects or other pests.</t>
        </is>
      </c>
      <c r="I10840" t="inlineStr">
        <is>
          <t>Not Critical</t>
        </is>
      </c>
      <c r="J10840" t="n">
        <v>12</v>
      </c>
      <c r="K10840" t="inlineStr">
        <is>
          <t>A</t>
        </is>
      </c>
      <c r="L10840" s="9">
        <f>A10840&amp;"-"&amp;TEXT(E10840,"yyyymmdd")</f>
        <v/>
      </c>
    </row>
    <row r="10841">
      <c r="A10841" t="n">
        <v>40356483</v>
      </c>
      <c r="B10841" t="inlineStr">
        <is>
          <t>Brooklyn</t>
        </is>
      </c>
      <c r="C10841" t="inlineStr">
        <is>
          <t>11234</t>
        </is>
      </c>
      <c r="D10841" t="inlineStr">
        <is>
          <t>Sandwiches</t>
        </is>
      </c>
      <c r="E10841" s="8" t="n">
        <v>46183</v>
      </c>
      <c r="F10841" t="inlineStr">
        <is>
          <t>Violations were cited in the following area(s).</t>
        </is>
      </c>
      <c r="G10841" t="inlineStr">
        <is>
          <t>10H</t>
        </is>
      </c>
      <c r="H10841" t="inlineStr">
        <is>
          <t>Single service article not provided. Single service article reused or not protected from contamination when transported, stored, dispensed. Drinking straws not completely enclosed in wrapper or dispensed from a sanitary device.</t>
        </is>
      </c>
      <c r="I10841" t="inlineStr">
        <is>
          <t>Not Critical</t>
        </is>
      </c>
      <c r="J10841" t="n">
        <v>12</v>
      </c>
      <c r="K10841" t="inlineStr">
        <is>
          <t>A</t>
        </is>
      </c>
      <c r="L10841" s="9">
        <f>A10841&amp;"-"&amp;TEXT(E10841,"yyyymmdd")</f>
        <v/>
      </c>
    </row>
    <row r="10842">
      <c r="A10842" t="n">
        <v>40793858</v>
      </c>
      <c r="B10842" t="inlineStr">
        <is>
          <t>Bronx</t>
        </is>
      </c>
      <c r="C10842" t="inlineStr">
        <is>
          <t>10460</t>
        </is>
      </c>
      <c r="D10842" t="inlineStr">
        <is>
          <t>American</t>
        </is>
      </c>
      <c r="E10842" s="8" t="n">
        <v>46183</v>
      </c>
      <c r="F10842" t="inlineStr">
        <is>
          <t>Violations were cited in the following area(s).</t>
        </is>
      </c>
      <c r="G10842" t="inlineStr">
        <is>
          <t>02G</t>
        </is>
      </c>
      <c r="H10842" t="inlineStr">
        <is>
          <t>Cold TCS food item held above 41 °F; smoked or processed fish held above 38 °F; intact raw eggs held above 45 °F; or reduced oxygen packaged (ROP) TCS foods held above required temperatures except during active necessary preparation.</t>
        </is>
      </c>
      <c r="I10842" t="inlineStr">
        <is>
          <t>Critical</t>
        </is>
      </c>
      <c r="J10842" t="n">
        <v>31</v>
      </c>
      <c r="L10842" s="9">
        <f>A10842&amp;"-"&amp;TEXT(E10842,"yyyymmdd")</f>
        <v/>
      </c>
    </row>
    <row r="10843">
      <c r="A10843" t="n">
        <v>40793858</v>
      </c>
      <c r="B10843" t="inlineStr">
        <is>
          <t>Bronx</t>
        </is>
      </c>
      <c r="C10843" t="inlineStr">
        <is>
          <t>10460</t>
        </is>
      </c>
      <c r="D10843" t="inlineStr">
        <is>
          <t>American</t>
        </is>
      </c>
      <c r="E10843" s="8" t="n">
        <v>46183</v>
      </c>
      <c r="F10843" t="inlineStr">
        <is>
          <t>Violations were cited in the following area(s).</t>
        </is>
      </c>
      <c r="G10843" t="inlineStr">
        <is>
          <t>04L</t>
        </is>
      </c>
      <c r="H10843" t="inlineStr">
        <is>
          <t>Evidence of mice or live mice in establishment's food or non-food areas.</t>
        </is>
      </c>
      <c r="I10843" t="inlineStr">
        <is>
          <t>Critical</t>
        </is>
      </c>
      <c r="J10843" t="n">
        <v>31</v>
      </c>
      <c r="L10843" s="9">
        <f>A10843&amp;"-"&amp;TEXT(E10843,"yyyymmdd")</f>
        <v/>
      </c>
    </row>
    <row r="10844">
      <c r="A10844" t="n">
        <v>40793858</v>
      </c>
      <c r="B10844" t="inlineStr">
        <is>
          <t>Bronx</t>
        </is>
      </c>
      <c r="C10844" t="inlineStr">
        <is>
          <t>10460</t>
        </is>
      </c>
      <c r="D10844" t="inlineStr">
        <is>
          <t>American</t>
        </is>
      </c>
      <c r="E10844" s="8" t="n">
        <v>46183</v>
      </c>
      <c r="F10844" t="inlineStr">
        <is>
          <t>Violations were cited in the following area(s).</t>
        </is>
      </c>
      <c r="G10844" t="inlineStr">
        <is>
          <t>04N</t>
        </is>
      </c>
      <c r="H10844" t="inlineStr">
        <is>
          <t>Filth flies or food/refuse/sewage associated with (FRSA) flies or other nuisance pests in establishment’s food and/or non-food areas. FRSA flies include house flies, blow flies, bottle flies, flesh flies, drain flies, Phorid flies and fruit flies.</t>
        </is>
      </c>
      <c r="I10844" t="inlineStr">
        <is>
          <t>Critical</t>
        </is>
      </c>
      <c r="J10844" t="n">
        <v>31</v>
      </c>
      <c r="L10844" s="9">
        <f>A10844&amp;"-"&amp;TEXT(E10844,"yyyymmdd")</f>
        <v/>
      </c>
    </row>
    <row r="10845">
      <c r="A10845" t="n">
        <v>40793858</v>
      </c>
      <c r="B10845" t="inlineStr">
        <is>
          <t>Bronx</t>
        </is>
      </c>
      <c r="C10845" t="inlineStr">
        <is>
          <t>10460</t>
        </is>
      </c>
      <c r="D10845" t="inlineStr">
        <is>
          <t>American</t>
        </is>
      </c>
      <c r="E10845" s="8" t="n">
        <v>46183</v>
      </c>
      <c r="F10845" t="inlineStr">
        <is>
          <t>Violations were cited in the following area(s).</t>
        </is>
      </c>
      <c r="G10845" t="inlineStr">
        <is>
          <t>06A</t>
        </is>
      </c>
      <c r="H10845" t="inlineStr">
        <is>
          <t>Personal cleanliness is inadequate. Outer garment soiled with possible contaminant. Effective hair restraint not worn where required. Jewelry worn on hands or arms. Fingernail polish worn or fingernails not kept clean and trimmed.</t>
        </is>
      </c>
      <c r="I10845" t="inlineStr">
        <is>
          <t>Critical</t>
        </is>
      </c>
      <c r="J10845" t="n">
        <v>31</v>
      </c>
      <c r="L10845" s="9">
        <f>A10845&amp;"-"&amp;TEXT(E10845,"yyyymmdd")</f>
        <v/>
      </c>
    </row>
    <row r="10846">
      <c r="A10846" t="n">
        <v>40793858</v>
      </c>
      <c r="B10846" t="inlineStr">
        <is>
          <t>Bronx</t>
        </is>
      </c>
      <c r="C10846" t="inlineStr">
        <is>
          <t>10460</t>
        </is>
      </c>
      <c r="D10846" t="inlineStr">
        <is>
          <t>American</t>
        </is>
      </c>
      <c r="E10846" s="8" t="n">
        <v>46183</v>
      </c>
      <c r="F10846" t="inlineStr">
        <is>
          <t>Violations were cited in the following area(s).</t>
        </is>
      </c>
      <c r="G10846" t="inlineStr">
        <is>
          <t>06D</t>
        </is>
      </c>
      <c r="H10846" t="inlineStr">
        <is>
          <t>Food contact surface not properly washed, rinsed and sanitized after each use and following any activity when contamination may have occurred.</t>
        </is>
      </c>
      <c r="I10846" t="inlineStr">
        <is>
          <t>Critical</t>
        </is>
      </c>
      <c r="J10846" t="n">
        <v>31</v>
      </c>
      <c r="L10846" s="9">
        <f>A10846&amp;"-"&amp;TEXT(E10846,"yyyymmdd")</f>
        <v/>
      </c>
    </row>
    <row r="10847">
      <c r="A10847" t="n">
        <v>40793858</v>
      </c>
      <c r="B10847" t="inlineStr">
        <is>
          <t>Bronx</t>
        </is>
      </c>
      <c r="C10847" t="inlineStr">
        <is>
          <t>10460</t>
        </is>
      </c>
      <c r="D10847" t="inlineStr">
        <is>
          <t>American</t>
        </is>
      </c>
      <c r="E10847" s="8" t="n">
        <v>46183</v>
      </c>
      <c r="F10847" t="inlineStr">
        <is>
          <t>Violations were cited in the following area(s).</t>
        </is>
      </c>
      <c r="G10847" t="inlineStr">
        <is>
          <t>08A</t>
        </is>
      </c>
      <c r="H10847" t="inlineStr">
        <is>
          <t>Establishment is not free of harborage or conditions conducive to rodents, insects or other pests.</t>
        </is>
      </c>
      <c r="I10847" t="inlineStr">
        <is>
          <t>Not Critical</t>
        </is>
      </c>
      <c r="J10847" t="n">
        <v>31</v>
      </c>
      <c r="L10847" s="9">
        <f>A10847&amp;"-"&amp;TEXT(E10847,"yyyymmdd")</f>
        <v/>
      </c>
    </row>
    <row r="10848">
      <c r="A10848" t="n">
        <v>40793858</v>
      </c>
      <c r="B10848" t="inlineStr">
        <is>
          <t>Bronx</t>
        </is>
      </c>
      <c r="C10848" t="inlineStr">
        <is>
          <t>10460</t>
        </is>
      </c>
      <c r="D10848" t="inlineStr">
        <is>
          <t>American</t>
        </is>
      </c>
      <c r="E10848" s="8" t="n">
        <v>46183</v>
      </c>
      <c r="F10848" t="inlineStr">
        <is>
          <t>Violations were cited in the following area(s).</t>
        </is>
      </c>
      <c r="G10848" t="inlineStr">
        <is>
          <t>10B</t>
        </is>
      </c>
      <c r="H10848" t="inlineStr">
        <is>
          <t>Anti-siphonage or back-flow prevention device not provided where required; equipment or floor not properly drained; sewage disposal system in disrepair or not functioning properly. Condensation or liquid waste improperly disposed of.</t>
        </is>
      </c>
      <c r="I10848" t="inlineStr">
        <is>
          <t>Not Critical</t>
        </is>
      </c>
      <c r="J10848" t="n">
        <v>31</v>
      </c>
      <c r="L10848" s="9">
        <f>A10848&amp;"-"&amp;TEXT(E10848,"yyyymmdd")</f>
        <v/>
      </c>
    </row>
    <row r="10849">
      <c r="A10849" t="n">
        <v>41503140</v>
      </c>
      <c r="B10849" t="inlineStr">
        <is>
          <t>Brooklyn</t>
        </is>
      </c>
      <c r="C10849" t="inlineStr">
        <is>
          <t>11204</t>
        </is>
      </c>
      <c r="D10849" t="inlineStr">
        <is>
          <t>Bakery Products/Desserts</t>
        </is>
      </c>
      <c r="E10849" s="8" t="n">
        <v>46183</v>
      </c>
      <c r="F10849" t="inlineStr">
        <is>
          <t>Violations were cited in the following area(s).</t>
        </is>
      </c>
      <c r="G10849" t="inlineStr">
        <is>
          <t>02B</t>
        </is>
      </c>
      <c r="H10849" t="inlineStr">
        <is>
          <t>Hot TCS food item not held at or above 140 °F.</t>
        </is>
      </c>
      <c r="I10849" t="inlineStr">
        <is>
          <t>Critical</t>
        </is>
      </c>
      <c r="J10849" t="n">
        <v>39</v>
      </c>
      <c r="L10849" s="9">
        <f>A10849&amp;"-"&amp;TEXT(E10849,"yyyymmdd")</f>
        <v/>
      </c>
    </row>
    <row r="10850">
      <c r="A10850" t="n">
        <v>41503140</v>
      </c>
      <c r="B10850" t="inlineStr">
        <is>
          <t>Brooklyn</t>
        </is>
      </c>
      <c r="C10850" t="inlineStr">
        <is>
          <t>11204</t>
        </is>
      </c>
      <c r="D10850" t="inlineStr">
        <is>
          <t>Bakery Products/Desserts</t>
        </is>
      </c>
      <c r="E10850" s="8" t="n">
        <v>46183</v>
      </c>
      <c r="F10850" t="inlineStr">
        <is>
          <t>Violations were cited in the following area(s).</t>
        </is>
      </c>
      <c r="G10850" t="inlineStr">
        <is>
          <t>02G</t>
        </is>
      </c>
      <c r="H10850" t="inlineStr">
        <is>
          <t>Cold TCS food item held above 41 °F; smoked or processed fish held above 38 °F; intact raw eggs held above 45 °F; or reduced oxygen packaged (ROP) TCS foods held above required temperatures except during active necessary preparation.</t>
        </is>
      </c>
      <c r="I10850" t="inlineStr">
        <is>
          <t>Critical</t>
        </is>
      </c>
      <c r="J10850" t="n">
        <v>39</v>
      </c>
      <c r="L10850" s="9">
        <f>A10850&amp;"-"&amp;TEXT(E10850,"yyyymmdd")</f>
        <v/>
      </c>
    </row>
    <row r="10851">
      <c r="A10851" t="n">
        <v>41503140</v>
      </c>
      <c r="B10851" t="inlineStr">
        <is>
          <t>Brooklyn</t>
        </is>
      </c>
      <c r="C10851" t="inlineStr">
        <is>
          <t>11204</t>
        </is>
      </c>
      <c r="D10851" t="inlineStr">
        <is>
          <t>Bakery Products/Desserts</t>
        </is>
      </c>
      <c r="E10851" s="8" t="n">
        <v>46183</v>
      </c>
      <c r="F10851" t="inlineStr">
        <is>
          <t>Violations were cited in the following area(s).</t>
        </is>
      </c>
      <c r="G10851" t="inlineStr">
        <is>
          <t>04A</t>
        </is>
      </c>
      <c r="H10851" t="inlineStr">
        <is>
          <t>Food Protection Certificate (FPC) not held by manager or supervisor of food operations.</t>
        </is>
      </c>
      <c r="I10851" t="inlineStr">
        <is>
          <t>Critical</t>
        </is>
      </c>
      <c r="J10851" t="n">
        <v>39</v>
      </c>
      <c r="L10851" s="9">
        <f>A10851&amp;"-"&amp;TEXT(E10851,"yyyymmdd")</f>
        <v/>
      </c>
    </row>
    <row r="10852">
      <c r="A10852" t="n">
        <v>41503140</v>
      </c>
      <c r="B10852" t="inlineStr">
        <is>
          <t>Brooklyn</t>
        </is>
      </c>
      <c r="C10852" t="inlineStr">
        <is>
          <t>11204</t>
        </is>
      </c>
      <c r="D10852" t="inlineStr">
        <is>
          <t>Bakery Products/Desserts</t>
        </is>
      </c>
      <c r="E10852" s="8" t="n">
        <v>46183</v>
      </c>
      <c r="F10852" t="inlineStr">
        <is>
          <t>Violations were cited in the following area(s).</t>
        </is>
      </c>
      <c r="G10852" t="inlineStr">
        <is>
          <t>06B</t>
        </is>
      </c>
      <c r="H10852" t="inlineStr">
        <is>
          <t>Tobacco or electronic cigarette use, eating, or drinking from open container in food preparation, food storage or dishwashing area.</t>
        </is>
      </c>
      <c r="I10852" t="inlineStr">
        <is>
          <t>Critical</t>
        </is>
      </c>
      <c r="J10852" t="n">
        <v>39</v>
      </c>
      <c r="L10852" s="9">
        <f>A10852&amp;"-"&amp;TEXT(E10852,"yyyymmdd")</f>
        <v/>
      </c>
    </row>
    <row r="10853">
      <c r="A10853" t="n">
        <v>41503140</v>
      </c>
      <c r="B10853" t="inlineStr">
        <is>
          <t>Brooklyn</t>
        </is>
      </c>
      <c r="C10853" t="inlineStr">
        <is>
          <t>11204</t>
        </is>
      </c>
      <c r="D10853" t="inlineStr">
        <is>
          <t>Bakery Products/Desserts</t>
        </is>
      </c>
      <c r="E10853" s="8" t="n">
        <v>46183</v>
      </c>
      <c r="F10853" t="inlineStr">
        <is>
          <t>Violations were cited in the following area(s).</t>
        </is>
      </c>
      <c r="G10853" t="inlineStr">
        <is>
          <t>10B</t>
        </is>
      </c>
      <c r="H10853" t="inlineStr">
        <is>
          <t>Anti-siphonage or back-flow prevention device not provided where required; equipment or floor not properly drained; sewage disposal system in disrepair or not functioning properly. Condensation or liquid waste improperly disposed of.</t>
        </is>
      </c>
      <c r="I10853" t="inlineStr">
        <is>
          <t>Not Critical</t>
        </is>
      </c>
      <c r="J10853" t="n">
        <v>39</v>
      </c>
      <c r="L10853" s="9">
        <f>A10853&amp;"-"&amp;TEXT(E10853,"yyyymmdd")</f>
        <v/>
      </c>
    </row>
    <row r="10854">
      <c r="A10854" t="n">
        <v>41503140</v>
      </c>
      <c r="B10854" t="inlineStr">
        <is>
          <t>Brooklyn</t>
        </is>
      </c>
      <c r="C10854" t="inlineStr">
        <is>
          <t>11204</t>
        </is>
      </c>
      <c r="D10854" t="inlineStr">
        <is>
          <t>Bakery Products/Desserts</t>
        </is>
      </c>
      <c r="E10854" s="8" t="n">
        <v>46183</v>
      </c>
      <c r="F10854" t="inlineStr">
        <is>
          <t>Violations were cited in the following area(s).</t>
        </is>
      </c>
      <c r="G10854" t="inlineStr">
        <is>
          <t>10F</t>
        </is>
      </c>
      <c r="H10854" t="inlineStr">
        <is>
          <t>Non-food contact surface or equipment made of unacceptable material, not kept clean, or not properly sealed, raised, spaced or movable to allow accessibility for cleaning on all sides, above and underneath the unit.</t>
        </is>
      </c>
      <c r="I10854" t="inlineStr">
        <is>
          <t>Not Critical</t>
        </is>
      </c>
      <c r="J10854" t="n">
        <v>39</v>
      </c>
      <c r="L10854" s="9">
        <f>A10854&amp;"-"&amp;TEXT(E10854,"yyyymmdd")</f>
        <v/>
      </c>
    </row>
    <row r="10855">
      <c r="A10855" t="n">
        <v>41586344</v>
      </c>
      <c r="B10855" t="inlineStr">
        <is>
          <t>Bronx</t>
        </is>
      </c>
      <c r="C10855" t="inlineStr">
        <is>
          <t>10460</t>
        </is>
      </c>
      <c r="D10855" t="inlineStr">
        <is>
          <t>American</t>
        </is>
      </c>
      <c r="E10855" s="8" t="n">
        <v>46183</v>
      </c>
      <c r="F10855" t="inlineStr">
        <is>
          <t>Violations were cited in the following area(s).</t>
        </is>
      </c>
      <c r="G10855" t="inlineStr">
        <is>
          <t>10B</t>
        </is>
      </c>
      <c r="H10855" t="inlineStr">
        <is>
          <t>Anti-siphonage or back-flow prevention device not provided where required; equipment or floor not properly drained; sewage disposal system in disrepair or not functioning properly. Condensation or liquid waste improperly disposed of.</t>
        </is>
      </c>
      <c r="I10855" t="inlineStr">
        <is>
          <t>Not Critical</t>
        </is>
      </c>
      <c r="J10855" t="n">
        <v>2</v>
      </c>
      <c r="K10855" t="inlineStr">
        <is>
          <t>A</t>
        </is>
      </c>
      <c r="L10855" s="9">
        <f>A10855&amp;"-"&amp;TEXT(E10855,"yyyymmdd")</f>
        <v/>
      </c>
    </row>
    <row r="10856">
      <c r="A10856" t="n">
        <v>41616416</v>
      </c>
      <c r="B10856" t="inlineStr">
        <is>
          <t>Brooklyn</t>
        </is>
      </c>
      <c r="C10856" t="inlineStr">
        <is>
          <t>11234</t>
        </is>
      </c>
      <c r="D10856" t="inlineStr">
        <is>
          <t>Caribbean</t>
        </is>
      </c>
      <c r="E10856" s="8" t="n">
        <v>46183</v>
      </c>
      <c r="F10856" t="inlineStr">
        <is>
          <t>Violations were cited in the following area(s).</t>
        </is>
      </c>
      <c r="G10856" t="inlineStr">
        <is>
          <t>02B</t>
        </is>
      </c>
      <c r="H10856" t="inlineStr">
        <is>
          <t>Hot TCS food item not held at or above 140 °F.</t>
        </is>
      </c>
      <c r="I10856" t="inlineStr">
        <is>
          <t>Critical</t>
        </is>
      </c>
      <c r="J10856" t="n">
        <v>21</v>
      </c>
      <c r="L10856" s="9">
        <f>A10856&amp;"-"&amp;TEXT(E10856,"yyyymmdd")</f>
        <v/>
      </c>
    </row>
    <row r="10857">
      <c r="A10857" t="n">
        <v>41616416</v>
      </c>
      <c r="B10857" t="inlineStr">
        <is>
          <t>Brooklyn</t>
        </is>
      </c>
      <c r="C10857" t="inlineStr">
        <is>
          <t>11234</t>
        </is>
      </c>
      <c r="D10857" t="inlineStr">
        <is>
          <t>Caribbean</t>
        </is>
      </c>
      <c r="E10857" s="8" t="n">
        <v>46183</v>
      </c>
      <c r="F10857" t="inlineStr">
        <is>
          <t>Violations were cited in the following area(s).</t>
        </is>
      </c>
      <c r="G10857" t="inlineStr">
        <is>
          <t>06A</t>
        </is>
      </c>
      <c r="H10857" t="inlineStr">
        <is>
          <t>Personal cleanliness is inadequate. Outer garment soiled with possible contaminant. Effective hair restraint not worn where required. Jewelry worn on hands or arms. Fingernail polish worn or fingernails not kept clean and trimmed.</t>
        </is>
      </c>
      <c r="I10857" t="inlineStr">
        <is>
          <t>Critical</t>
        </is>
      </c>
      <c r="J10857" t="n">
        <v>21</v>
      </c>
      <c r="L10857" s="9">
        <f>A10857&amp;"-"&amp;TEXT(E10857,"yyyymmdd")</f>
        <v/>
      </c>
    </row>
    <row r="10858">
      <c r="A10858" t="n">
        <v>41616416</v>
      </c>
      <c r="B10858" t="inlineStr">
        <is>
          <t>Brooklyn</t>
        </is>
      </c>
      <c r="C10858" t="inlineStr">
        <is>
          <t>11234</t>
        </is>
      </c>
      <c r="D10858" t="inlineStr">
        <is>
          <t>Caribbean</t>
        </is>
      </c>
      <c r="E10858" s="8" t="n">
        <v>46183</v>
      </c>
      <c r="F10858" t="inlineStr">
        <is>
          <t>Violations were cited in the following area(s).</t>
        </is>
      </c>
      <c r="G10858" t="inlineStr">
        <is>
          <t>06F</t>
        </is>
      </c>
      <c r="H10858" t="inlineStr">
        <is>
          <t>Wiping cloths not stored clean and dry, or in a sanitizing solution, between uses.</t>
        </is>
      </c>
      <c r="I10858" t="inlineStr">
        <is>
          <t>Critical</t>
        </is>
      </c>
      <c r="J10858" t="n">
        <v>21</v>
      </c>
      <c r="L10858" s="9">
        <f>A10858&amp;"-"&amp;TEXT(E10858,"yyyymmdd")</f>
        <v/>
      </c>
    </row>
    <row r="10859">
      <c r="A10859" t="n">
        <v>41616416</v>
      </c>
      <c r="B10859" t="inlineStr">
        <is>
          <t>Brooklyn</t>
        </is>
      </c>
      <c r="C10859" t="inlineStr">
        <is>
          <t>11234</t>
        </is>
      </c>
      <c r="D10859" t="inlineStr">
        <is>
          <t>Caribbean</t>
        </is>
      </c>
      <c r="E10859" s="8" t="n">
        <v>46183</v>
      </c>
      <c r="F10859" t="inlineStr">
        <is>
          <t>Violations were cited in the following area(s).</t>
        </is>
      </c>
      <c r="G10859" t="inlineStr">
        <is>
          <t>09E</t>
        </is>
      </c>
      <c r="H10859" t="inlineStr">
        <is>
          <t>Wash hands sign not posted near or above hand washing sink.</t>
        </is>
      </c>
      <c r="I10859" t="inlineStr">
        <is>
          <t>Not Critical</t>
        </is>
      </c>
      <c r="J10859" t="n">
        <v>21</v>
      </c>
      <c r="L10859" s="9">
        <f>A10859&amp;"-"&amp;TEXT(E10859,"yyyymmdd")</f>
        <v/>
      </c>
    </row>
    <row r="10860">
      <c r="A10860" t="n">
        <v>41681367</v>
      </c>
      <c r="B10860" t="inlineStr">
        <is>
          <t>Queens</t>
        </is>
      </c>
      <c r="C10860" t="inlineStr">
        <is>
          <t>11418</t>
        </is>
      </c>
      <c r="D10860" t="inlineStr">
        <is>
          <t>Chinese</t>
        </is>
      </c>
      <c r="E10860" s="8" t="n">
        <v>46183</v>
      </c>
      <c r="F10860" t="inlineStr">
        <is>
          <t>Violations were cited in the following area(s).</t>
        </is>
      </c>
      <c r="G10860" t="inlineStr">
        <is>
          <t>02G</t>
        </is>
      </c>
      <c r="H10860" t="inlineStr">
        <is>
          <t>Cold TCS food item held above 41 °F; smoked or processed fish held above 38 °F; intact raw eggs held above 45 °F; or reduced oxygen packaged (ROP) TCS foods held above required temperatures except during active necessary preparation.</t>
        </is>
      </c>
      <c r="I10860" t="inlineStr">
        <is>
          <t>Critical</t>
        </is>
      </c>
      <c r="J10860" t="n">
        <v>9</v>
      </c>
      <c r="K10860" t="inlineStr">
        <is>
          <t>A</t>
        </is>
      </c>
      <c r="L10860" s="9">
        <f>A10860&amp;"-"&amp;TEXT(E10860,"yyyymmdd")</f>
        <v/>
      </c>
    </row>
    <row r="10861">
      <c r="A10861" t="n">
        <v>41681367</v>
      </c>
      <c r="B10861" t="inlineStr">
        <is>
          <t>Queens</t>
        </is>
      </c>
      <c r="C10861" t="inlineStr">
        <is>
          <t>11418</t>
        </is>
      </c>
      <c r="D10861" t="inlineStr">
        <is>
          <t>Chinese</t>
        </is>
      </c>
      <c r="E10861" s="8" t="n">
        <v>46183</v>
      </c>
      <c r="F10861" t="inlineStr">
        <is>
          <t>Violations were cited in the following area(s).</t>
        </is>
      </c>
      <c r="G10861" t="inlineStr">
        <is>
          <t>10F</t>
        </is>
      </c>
      <c r="H10861" t="inlineStr">
        <is>
          <t>Non-food contact surface or equipment made of unacceptable material, not kept clean, or not properly sealed, raised, spaced or movable to allow accessibility for cleaning on all sides, above and underneath the unit.</t>
        </is>
      </c>
      <c r="I10861" t="inlineStr">
        <is>
          <t>Not Critical</t>
        </is>
      </c>
      <c r="J10861" t="n">
        <v>9</v>
      </c>
      <c r="K10861" t="inlineStr">
        <is>
          <t>A</t>
        </is>
      </c>
      <c r="L10861" s="9">
        <f>A10861&amp;"-"&amp;TEXT(E10861,"yyyymmdd")</f>
        <v/>
      </c>
    </row>
    <row r="10862">
      <c r="A10862" t="n">
        <v>41694244</v>
      </c>
      <c r="B10862" t="inlineStr">
        <is>
          <t>Queens</t>
        </is>
      </c>
      <c r="C10862" t="inlineStr">
        <is>
          <t>11370</t>
        </is>
      </c>
      <c r="D10862" t="inlineStr">
        <is>
          <t>Pizza</t>
        </is>
      </c>
      <c r="E10862" s="8" t="n">
        <v>46183</v>
      </c>
      <c r="F10862" t="inlineStr">
        <is>
          <t>Violations were cited in the following area(s).</t>
        </is>
      </c>
      <c r="G10862" t="inlineStr">
        <is>
          <t>02B</t>
        </is>
      </c>
      <c r="H10862" t="inlineStr">
        <is>
          <t>Hot TCS food item not held at or above 140 °F.</t>
        </is>
      </c>
      <c r="I10862" t="inlineStr">
        <is>
          <t>Critical</t>
        </is>
      </c>
      <c r="J10862" t="n">
        <v>36</v>
      </c>
      <c r="L10862" s="9">
        <f>A10862&amp;"-"&amp;TEXT(E10862,"yyyymmdd")</f>
        <v/>
      </c>
    </row>
    <row r="10863">
      <c r="A10863" t="n">
        <v>41694244</v>
      </c>
      <c r="B10863" t="inlineStr">
        <is>
          <t>Queens</t>
        </is>
      </c>
      <c r="C10863" t="inlineStr">
        <is>
          <t>11370</t>
        </is>
      </c>
      <c r="D10863" t="inlineStr">
        <is>
          <t>Pizza</t>
        </is>
      </c>
      <c r="E10863" s="8" t="n">
        <v>46183</v>
      </c>
      <c r="F10863" t="inlineStr">
        <is>
          <t>Violations were cited in the following area(s).</t>
        </is>
      </c>
      <c r="G10863" t="inlineStr">
        <is>
          <t>04A</t>
        </is>
      </c>
      <c r="H10863" t="inlineStr">
        <is>
          <t>Food Protection Certificate (FPC) not held by manager or supervisor of food operations.</t>
        </is>
      </c>
      <c r="I10863" t="inlineStr">
        <is>
          <t>Critical</t>
        </is>
      </c>
      <c r="J10863" t="n">
        <v>36</v>
      </c>
      <c r="L10863" s="9">
        <f>A10863&amp;"-"&amp;TEXT(E10863,"yyyymmdd")</f>
        <v/>
      </c>
    </row>
    <row r="10864">
      <c r="A10864" t="n">
        <v>41694244</v>
      </c>
      <c r="B10864" t="inlineStr">
        <is>
          <t>Queens</t>
        </is>
      </c>
      <c r="C10864" t="inlineStr">
        <is>
          <t>11370</t>
        </is>
      </c>
      <c r="D10864" t="inlineStr">
        <is>
          <t>Pizza</t>
        </is>
      </c>
      <c r="E10864" s="8" t="n">
        <v>46183</v>
      </c>
      <c r="F10864" t="inlineStr">
        <is>
          <t>Violations were cited in the following area(s).</t>
        </is>
      </c>
      <c r="G10864" t="inlineStr">
        <is>
          <t>06A</t>
        </is>
      </c>
      <c r="H10864" t="inlineStr">
        <is>
          <t>Personal cleanliness is inadequate. Outer garment soiled with possible contaminant. Effective hair restraint not worn where required. Jewelry worn on hands or arms. Fingernail polish worn or fingernails not kept clean and trimmed.</t>
        </is>
      </c>
      <c r="I10864" t="inlineStr">
        <is>
          <t>Critical</t>
        </is>
      </c>
      <c r="J10864" t="n">
        <v>36</v>
      </c>
      <c r="L10864" s="9">
        <f>A10864&amp;"-"&amp;TEXT(E10864,"yyyymmdd")</f>
        <v/>
      </c>
    </row>
    <row r="10865">
      <c r="A10865" t="n">
        <v>41694244</v>
      </c>
      <c r="B10865" t="inlineStr">
        <is>
          <t>Queens</t>
        </is>
      </c>
      <c r="C10865" t="inlineStr">
        <is>
          <t>11370</t>
        </is>
      </c>
      <c r="D10865" t="inlineStr">
        <is>
          <t>Pizza</t>
        </is>
      </c>
      <c r="E10865" s="8" t="n">
        <v>46183</v>
      </c>
      <c r="F10865" t="inlineStr">
        <is>
          <t>Violations were cited in the following area(s).</t>
        </is>
      </c>
      <c r="G10865" t="inlineStr">
        <is>
          <t>06C</t>
        </is>
      </c>
      <c r="H1086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865" t="inlineStr">
        <is>
          <t>Critical</t>
        </is>
      </c>
      <c r="J10865" t="n">
        <v>36</v>
      </c>
      <c r="L10865" s="9">
        <f>A10865&amp;"-"&amp;TEXT(E10865,"yyyymmdd")</f>
        <v/>
      </c>
    </row>
    <row r="10866">
      <c r="A10866" t="n">
        <v>41694244</v>
      </c>
      <c r="B10866" t="inlineStr">
        <is>
          <t>Queens</t>
        </is>
      </c>
      <c r="C10866" t="inlineStr">
        <is>
          <t>11370</t>
        </is>
      </c>
      <c r="D10866" t="inlineStr">
        <is>
          <t>Pizza</t>
        </is>
      </c>
      <c r="E10866" s="8" t="n">
        <v>46183</v>
      </c>
      <c r="F10866" t="inlineStr">
        <is>
          <t>Violations were cited in the following area(s).</t>
        </is>
      </c>
      <c r="G10866" t="inlineStr">
        <is>
          <t>06D</t>
        </is>
      </c>
      <c r="H10866" t="inlineStr">
        <is>
          <t>Food contact surface not properly washed, rinsed and sanitized after each use and following any activity when contamination may have occurred.</t>
        </is>
      </c>
      <c r="I10866" t="inlineStr">
        <is>
          <t>Critical</t>
        </is>
      </c>
      <c r="J10866" t="n">
        <v>36</v>
      </c>
      <c r="L10866" s="9">
        <f>A10866&amp;"-"&amp;TEXT(E10866,"yyyymmdd")</f>
        <v/>
      </c>
    </row>
    <row r="10867">
      <c r="A10867" t="n">
        <v>41694244</v>
      </c>
      <c r="B10867" t="inlineStr">
        <is>
          <t>Queens</t>
        </is>
      </c>
      <c r="C10867" t="inlineStr">
        <is>
          <t>11370</t>
        </is>
      </c>
      <c r="D10867" t="inlineStr">
        <is>
          <t>Pizza</t>
        </is>
      </c>
      <c r="E10867" s="8" t="n">
        <v>46183</v>
      </c>
      <c r="F10867" t="inlineStr">
        <is>
          <t>Violations were cited in the following area(s).</t>
        </is>
      </c>
      <c r="G10867" t="inlineStr">
        <is>
          <t>10F</t>
        </is>
      </c>
      <c r="H10867" t="inlineStr">
        <is>
          <t>Non-food contact surface or equipment made of unacceptable material, not kept clean, or not properly sealed, raised, spaced or movable to allow accessibility for cleaning on all sides, above and underneath the unit.</t>
        </is>
      </c>
      <c r="I10867" t="inlineStr">
        <is>
          <t>Not Critical</t>
        </is>
      </c>
      <c r="J10867" t="n">
        <v>36</v>
      </c>
      <c r="L10867" s="9">
        <f>A10867&amp;"-"&amp;TEXT(E10867,"yyyymmdd")</f>
        <v/>
      </c>
    </row>
    <row r="10868">
      <c r="A10868" t="n">
        <v>41702792</v>
      </c>
      <c r="B10868" t="inlineStr">
        <is>
          <t>Brooklyn</t>
        </is>
      </c>
      <c r="C10868" t="inlineStr">
        <is>
          <t>11204</t>
        </is>
      </c>
      <c r="D10868" t="inlineStr">
        <is>
          <t>Donuts</t>
        </is>
      </c>
      <c r="E10868" s="8" t="n">
        <v>46183</v>
      </c>
      <c r="F10868" t="inlineStr">
        <is>
          <t>Violations were cited in the following area(s).</t>
        </is>
      </c>
      <c r="G10868" t="inlineStr">
        <is>
          <t>04A</t>
        </is>
      </c>
      <c r="H10868" t="inlineStr">
        <is>
          <t>Food Protection Certificate (FPC) not held by manager or supervisor of food operations.</t>
        </is>
      </c>
      <c r="I10868" t="inlineStr">
        <is>
          <t>Critical</t>
        </is>
      </c>
      <c r="J10868" t="n">
        <v>12</v>
      </c>
      <c r="K10868" t="inlineStr">
        <is>
          <t>A</t>
        </is>
      </c>
      <c r="L10868" s="9">
        <f>A10868&amp;"-"&amp;TEXT(E10868,"yyyymmdd")</f>
        <v/>
      </c>
    </row>
    <row r="10869">
      <c r="A10869" t="n">
        <v>41702792</v>
      </c>
      <c r="B10869" t="inlineStr">
        <is>
          <t>Brooklyn</t>
        </is>
      </c>
      <c r="C10869" t="inlineStr">
        <is>
          <t>11204</t>
        </is>
      </c>
      <c r="D10869" t="inlineStr">
        <is>
          <t>Donuts</t>
        </is>
      </c>
      <c r="E10869" s="8" t="n">
        <v>46183</v>
      </c>
      <c r="F10869" t="inlineStr">
        <is>
          <t>Violations were cited in the following area(s).</t>
        </is>
      </c>
      <c r="G10869" t="inlineStr">
        <is>
          <t>10F</t>
        </is>
      </c>
      <c r="H10869" t="inlineStr">
        <is>
          <t>Non-food contact surface or equipment made of unacceptable material, not kept clean, or not properly sealed, raised, spaced or movable to allow accessibility for cleaning on all sides, above and underneath the unit.</t>
        </is>
      </c>
      <c r="I10869" t="inlineStr">
        <is>
          <t>Not Critical</t>
        </is>
      </c>
      <c r="J10869" t="n">
        <v>12</v>
      </c>
      <c r="K10869" t="inlineStr">
        <is>
          <t>A</t>
        </is>
      </c>
      <c r="L10869" s="9">
        <f>A10869&amp;"-"&amp;TEXT(E10869,"yyyymmdd")</f>
        <v/>
      </c>
    </row>
    <row r="10870">
      <c r="A10870" t="n">
        <v>41717909</v>
      </c>
      <c r="B10870" t="inlineStr">
        <is>
          <t>Brooklyn</t>
        </is>
      </c>
      <c r="C10870" t="inlineStr">
        <is>
          <t>11206</t>
        </is>
      </c>
      <c r="D10870" t="inlineStr">
        <is>
          <t>Chicken</t>
        </is>
      </c>
      <c r="E10870" s="8" t="n">
        <v>46183</v>
      </c>
      <c r="F10870" t="inlineStr">
        <is>
          <t>Violations were cited in the following area(s).</t>
        </is>
      </c>
      <c r="G10870" t="inlineStr">
        <is>
          <t>10B</t>
        </is>
      </c>
      <c r="H10870" t="inlineStr">
        <is>
          <t>Anti-siphonage or back-flow prevention device not provided where required; equipment or floor not properly drained; sewage disposal system in disrepair or not functioning properly. Condensation or liquid waste improperly disposed of.</t>
        </is>
      </c>
      <c r="I10870" t="inlineStr">
        <is>
          <t>Not Critical</t>
        </is>
      </c>
      <c r="J10870" t="n">
        <v>5</v>
      </c>
      <c r="K10870" t="inlineStr">
        <is>
          <t>A</t>
        </is>
      </c>
      <c r="L10870" s="9">
        <f>A10870&amp;"-"&amp;TEXT(E10870,"yyyymmdd")</f>
        <v/>
      </c>
    </row>
    <row r="10871">
      <c r="A10871" t="n">
        <v>41717909</v>
      </c>
      <c r="B10871" t="inlineStr">
        <is>
          <t>Brooklyn</t>
        </is>
      </c>
      <c r="C10871" t="inlineStr">
        <is>
          <t>11206</t>
        </is>
      </c>
      <c r="D10871" t="inlineStr">
        <is>
          <t>Chicken</t>
        </is>
      </c>
      <c r="E10871" s="8" t="n">
        <v>46183</v>
      </c>
      <c r="F10871" t="inlineStr">
        <is>
          <t>Violations were cited in the following area(s).</t>
        </is>
      </c>
      <c r="G10871" t="inlineStr">
        <is>
          <t>10F</t>
        </is>
      </c>
      <c r="H10871" t="inlineStr">
        <is>
          <t>Non-food contact surface or equipment made of unacceptable material, not kept clean, or not properly sealed, raised, spaced or movable to allow accessibility for cleaning on all sides, above and underneath the unit.</t>
        </is>
      </c>
      <c r="I10871" t="inlineStr">
        <is>
          <t>Not Critical</t>
        </is>
      </c>
      <c r="J10871" t="n">
        <v>5</v>
      </c>
      <c r="K10871" t="inlineStr">
        <is>
          <t>A</t>
        </is>
      </c>
      <c r="L10871" s="9">
        <f>A10871&amp;"-"&amp;TEXT(E10871,"yyyymmdd")</f>
        <v/>
      </c>
    </row>
    <row r="10872">
      <c r="A10872" t="n">
        <v>50002486</v>
      </c>
      <c r="B10872" t="inlineStr">
        <is>
          <t>Queens</t>
        </is>
      </c>
      <c r="C10872" t="inlineStr">
        <is>
          <t>11385</t>
        </is>
      </c>
      <c r="D10872" t="inlineStr">
        <is>
          <t>Juice, Smoothies, Fruit Salads</t>
        </is>
      </c>
      <c r="E10872" s="8" t="n">
        <v>46183</v>
      </c>
      <c r="F10872" t="inlineStr">
        <is>
          <t>Violations were cited in the following area(s).</t>
        </is>
      </c>
      <c r="G10872" t="inlineStr">
        <is>
          <t>05D</t>
        </is>
      </c>
      <c r="H1087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872" t="inlineStr">
        <is>
          <t>Critical</t>
        </is>
      </c>
      <c r="J10872" t="n">
        <v>12</v>
      </c>
      <c r="K10872" t="inlineStr">
        <is>
          <t>A</t>
        </is>
      </c>
      <c r="L10872" s="9">
        <f>A10872&amp;"-"&amp;TEXT(E10872,"yyyymmdd")</f>
        <v/>
      </c>
    </row>
    <row r="10873">
      <c r="A10873" t="n">
        <v>50002486</v>
      </c>
      <c r="B10873" t="inlineStr">
        <is>
          <t>Queens</t>
        </is>
      </c>
      <c r="C10873" t="inlineStr">
        <is>
          <t>11385</t>
        </is>
      </c>
      <c r="D10873" t="inlineStr">
        <is>
          <t>Juice, Smoothies, Fruit Salads</t>
        </is>
      </c>
      <c r="E10873" s="8" t="n">
        <v>46183</v>
      </c>
      <c r="F10873" t="inlineStr">
        <is>
          <t>Violations were cited in the following area(s).</t>
        </is>
      </c>
      <c r="G10873" t="inlineStr">
        <is>
          <t>10F</t>
        </is>
      </c>
      <c r="H10873" t="inlineStr">
        <is>
          <t>Non-food contact surface or equipment made of unacceptable material, not kept clean, or not properly sealed, raised, spaced or movable to allow accessibility for cleaning on all sides, above and underneath the unit.</t>
        </is>
      </c>
      <c r="I10873" t="inlineStr">
        <is>
          <t>Not Critical</t>
        </is>
      </c>
      <c r="J10873" t="n">
        <v>12</v>
      </c>
      <c r="K10873" t="inlineStr">
        <is>
          <t>A</t>
        </is>
      </c>
      <c r="L10873" s="9">
        <f>A10873&amp;"-"&amp;TEXT(E10873,"yyyymmdd")</f>
        <v/>
      </c>
    </row>
    <row r="10874">
      <c r="A10874" t="n">
        <v>50005098</v>
      </c>
      <c r="B10874" t="inlineStr">
        <is>
          <t>Manhattan</t>
        </is>
      </c>
      <c r="C10874" t="inlineStr">
        <is>
          <t>10027</t>
        </is>
      </c>
      <c r="D10874" t="inlineStr">
        <is>
          <t>Donuts</t>
        </is>
      </c>
      <c r="E10874" s="8" t="n">
        <v>46183</v>
      </c>
      <c r="F10874" t="inlineStr">
        <is>
          <t>Violations were cited in the following area(s).</t>
        </is>
      </c>
      <c r="G10874" t="inlineStr">
        <is>
          <t>06C</t>
        </is>
      </c>
      <c r="H1087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874" t="inlineStr">
        <is>
          <t>Critical</t>
        </is>
      </c>
      <c r="J10874" t="n">
        <v>12</v>
      </c>
      <c r="K10874" t="inlineStr">
        <is>
          <t>A</t>
        </is>
      </c>
      <c r="L10874" s="9">
        <f>A10874&amp;"-"&amp;TEXT(E10874,"yyyymmdd")</f>
        <v/>
      </c>
    </row>
    <row r="10875">
      <c r="A10875" t="n">
        <v>50005098</v>
      </c>
      <c r="B10875" t="inlineStr">
        <is>
          <t>Manhattan</t>
        </is>
      </c>
      <c r="C10875" t="inlineStr">
        <is>
          <t>10027</t>
        </is>
      </c>
      <c r="D10875" t="inlineStr">
        <is>
          <t>Donuts</t>
        </is>
      </c>
      <c r="E10875" s="8" t="n">
        <v>46183</v>
      </c>
      <c r="F10875" t="inlineStr">
        <is>
          <t>Violations were cited in the following area(s).</t>
        </is>
      </c>
      <c r="G10875" t="inlineStr">
        <is>
          <t>06E</t>
        </is>
      </c>
      <c r="H10875" t="inlineStr">
        <is>
          <t>Sanitized equipment or utensil, including in-use food dispensing utensil, improperly used or stored.</t>
        </is>
      </c>
      <c r="I10875" t="inlineStr">
        <is>
          <t>Critical</t>
        </is>
      </c>
      <c r="J10875" t="n">
        <v>12</v>
      </c>
      <c r="K10875" t="inlineStr">
        <is>
          <t>A</t>
        </is>
      </c>
      <c r="L10875" s="9">
        <f>A10875&amp;"-"&amp;TEXT(E10875,"yyyymmdd")</f>
        <v/>
      </c>
    </row>
    <row r="10876">
      <c r="A10876" t="n">
        <v>50006479</v>
      </c>
      <c r="B10876" t="inlineStr">
        <is>
          <t>Brooklyn</t>
        </is>
      </c>
      <c r="C10876" t="inlineStr">
        <is>
          <t>11238</t>
        </is>
      </c>
      <c r="D10876" t="inlineStr">
        <is>
          <t>Japanese</t>
        </is>
      </c>
      <c r="E10876" s="8" t="n">
        <v>46183</v>
      </c>
      <c r="F10876" t="inlineStr">
        <is>
          <t>Violations were cited in the following area(s).</t>
        </is>
      </c>
      <c r="G10876" t="inlineStr">
        <is>
          <t>02B</t>
        </is>
      </c>
      <c r="H10876" t="inlineStr">
        <is>
          <t>Hot TCS food item not held at or above 140 °F.</t>
        </is>
      </c>
      <c r="I10876" t="inlineStr">
        <is>
          <t>Critical</t>
        </is>
      </c>
      <c r="J10876" t="n">
        <v>10</v>
      </c>
      <c r="K10876" t="inlineStr">
        <is>
          <t>A</t>
        </is>
      </c>
      <c r="L10876" s="9">
        <f>A10876&amp;"-"&amp;TEXT(E10876,"yyyymmdd")</f>
        <v/>
      </c>
    </row>
    <row r="10877">
      <c r="A10877" t="n">
        <v>50006479</v>
      </c>
      <c r="B10877" t="inlineStr">
        <is>
          <t>Brooklyn</t>
        </is>
      </c>
      <c r="C10877" t="inlineStr">
        <is>
          <t>11238</t>
        </is>
      </c>
      <c r="D10877" t="inlineStr">
        <is>
          <t>Japanese</t>
        </is>
      </c>
      <c r="E10877" s="8" t="n">
        <v>46183</v>
      </c>
      <c r="F10877" t="inlineStr">
        <is>
          <t>Violations were cited in the following area(s).</t>
        </is>
      </c>
      <c r="G10877" t="inlineStr">
        <is>
          <t>10F</t>
        </is>
      </c>
      <c r="H10877" t="inlineStr">
        <is>
          <t>Non-food contact surface or equipment made of unacceptable material, not kept clean, or not properly sealed, raised, spaced or movable to allow accessibility for cleaning on all sides, above and underneath the unit.</t>
        </is>
      </c>
      <c r="I10877" t="inlineStr">
        <is>
          <t>Not Critical</t>
        </is>
      </c>
      <c r="J10877" t="n">
        <v>10</v>
      </c>
      <c r="K10877" t="inlineStr">
        <is>
          <t>A</t>
        </is>
      </c>
      <c r="L10877" s="9">
        <f>A10877&amp;"-"&amp;TEXT(E10877,"yyyymmdd")</f>
        <v/>
      </c>
    </row>
    <row r="10878">
      <c r="A10878" t="n">
        <v>50017250</v>
      </c>
      <c r="B10878" t="inlineStr">
        <is>
          <t>Brooklyn</t>
        </is>
      </c>
      <c r="C10878" t="inlineStr">
        <is>
          <t>11231</t>
        </is>
      </c>
      <c r="D10878" t="inlineStr">
        <is>
          <t>American</t>
        </is>
      </c>
      <c r="E10878" s="8" t="n">
        <v>46183</v>
      </c>
      <c r="F10878" t="inlineStr">
        <is>
          <t>Violations were cited in the following area(s).</t>
        </is>
      </c>
      <c r="G10878" t="inlineStr">
        <is>
          <t>06C</t>
        </is>
      </c>
      <c r="H1087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878" t="inlineStr">
        <is>
          <t>Critical</t>
        </is>
      </c>
      <c r="J10878" t="n">
        <v>5</v>
      </c>
      <c r="K10878" t="inlineStr">
        <is>
          <t>A</t>
        </is>
      </c>
      <c r="L10878" s="9">
        <f>A10878&amp;"-"&amp;TEXT(E10878,"yyyymmdd")</f>
        <v/>
      </c>
    </row>
    <row r="10879">
      <c r="A10879" t="n">
        <v>50035260</v>
      </c>
      <c r="B10879" t="inlineStr">
        <is>
          <t>Brooklyn</t>
        </is>
      </c>
      <c r="C10879" t="inlineStr">
        <is>
          <t>11237</t>
        </is>
      </c>
      <c r="D10879" t="inlineStr">
        <is>
          <t>Chinese</t>
        </is>
      </c>
      <c r="E10879" s="8" t="n">
        <v>46183</v>
      </c>
      <c r="F10879" t="inlineStr">
        <is>
          <t>Violations were cited in the following area(s).</t>
        </is>
      </c>
      <c r="G10879" t="inlineStr">
        <is>
          <t>02G</t>
        </is>
      </c>
      <c r="H10879" t="inlineStr">
        <is>
          <t>Cold TCS food item held above 41 °F; smoked or processed fish held above 38 °F; intact raw eggs held above 45 °F; or reduced oxygen packaged (ROP) TCS foods held above required temperatures except during active necessary preparation.</t>
        </is>
      </c>
      <c r="I10879" t="inlineStr">
        <is>
          <t>Critical</t>
        </is>
      </c>
      <c r="J10879" t="n">
        <v>13</v>
      </c>
      <c r="K10879" t="inlineStr">
        <is>
          <t>A</t>
        </is>
      </c>
      <c r="L10879" s="9">
        <f>A10879&amp;"-"&amp;TEXT(E10879,"yyyymmdd")</f>
        <v/>
      </c>
    </row>
    <row r="10880">
      <c r="A10880" t="n">
        <v>50035260</v>
      </c>
      <c r="B10880" t="inlineStr">
        <is>
          <t>Brooklyn</t>
        </is>
      </c>
      <c r="C10880" t="inlineStr">
        <is>
          <t>11237</t>
        </is>
      </c>
      <c r="D10880" t="inlineStr">
        <is>
          <t>Chinese</t>
        </is>
      </c>
      <c r="E10880" s="8" t="n">
        <v>46183</v>
      </c>
      <c r="F10880" t="inlineStr">
        <is>
          <t>Violations were cited in the following area(s).</t>
        </is>
      </c>
      <c r="G10880" t="inlineStr">
        <is>
          <t>10G</t>
        </is>
      </c>
      <c r="H10880" t="inlineStr">
        <is>
          <t>Dishwashing and ware washing: Cleaning and sanitizing of tableware, including dishes, utensils, and equipment deficient.</t>
        </is>
      </c>
      <c r="I10880" t="inlineStr">
        <is>
          <t>Not Critical</t>
        </is>
      </c>
      <c r="J10880" t="n">
        <v>13</v>
      </c>
      <c r="K10880" t="inlineStr">
        <is>
          <t>A</t>
        </is>
      </c>
      <c r="L10880" s="9">
        <f>A10880&amp;"-"&amp;TEXT(E10880,"yyyymmdd")</f>
        <v/>
      </c>
    </row>
    <row r="10881">
      <c r="A10881" t="n">
        <v>50044651</v>
      </c>
      <c r="B10881" t="inlineStr">
        <is>
          <t>Queens</t>
        </is>
      </c>
      <c r="C10881" t="inlineStr">
        <is>
          <t>11432</t>
        </is>
      </c>
      <c r="D10881" t="inlineStr">
        <is>
          <t>Caribbean</t>
        </is>
      </c>
      <c r="E10881" s="8" t="n">
        <v>46183</v>
      </c>
      <c r="F10881" t="inlineStr">
        <is>
          <t>Violations were cited in the following area(s).</t>
        </is>
      </c>
      <c r="G10881" t="inlineStr">
        <is>
          <t>02B</t>
        </is>
      </c>
      <c r="H10881" t="inlineStr">
        <is>
          <t>Hot TCS food item not held at or above 140 °F.</t>
        </is>
      </c>
      <c r="I10881" t="inlineStr">
        <is>
          <t>Critical</t>
        </is>
      </c>
      <c r="J10881" t="n">
        <v>40</v>
      </c>
      <c r="L10881" s="9">
        <f>A10881&amp;"-"&amp;TEXT(E10881,"yyyymmdd")</f>
        <v/>
      </c>
    </row>
    <row r="10882">
      <c r="A10882" t="n">
        <v>50044651</v>
      </c>
      <c r="B10882" t="inlineStr">
        <is>
          <t>Queens</t>
        </is>
      </c>
      <c r="C10882" t="inlineStr">
        <is>
          <t>11432</t>
        </is>
      </c>
      <c r="D10882" t="inlineStr">
        <is>
          <t>Caribbean</t>
        </is>
      </c>
      <c r="E10882" s="8" t="n">
        <v>46183</v>
      </c>
      <c r="F10882" t="inlineStr">
        <is>
          <t>Violations were cited in the following area(s).</t>
        </is>
      </c>
      <c r="G10882" t="inlineStr">
        <is>
          <t>04H</t>
        </is>
      </c>
      <c r="H10882" t="inlineStr">
        <is>
          <t>Raw, cooked or prepared food is adulterated, contaminated, cross-contaminated, or not discarded in accordance with HACCP plan.</t>
        </is>
      </c>
      <c r="I10882" t="inlineStr">
        <is>
          <t>Critical</t>
        </is>
      </c>
      <c r="J10882" t="n">
        <v>40</v>
      </c>
      <c r="L10882" s="9">
        <f>A10882&amp;"-"&amp;TEXT(E10882,"yyyymmdd")</f>
        <v/>
      </c>
    </row>
    <row r="10883">
      <c r="A10883" t="n">
        <v>50044651</v>
      </c>
      <c r="B10883" t="inlineStr">
        <is>
          <t>Queens</t>
        </is>
      </c>
      <c r="C10883" t="inlineStr">
        <is>
          <t>11432</t>
        </is>
      </c>
      <c r="D10883" t="inlineStr">
        <is>
          <t>Caribbean</t>
        </is>
      </c>
      <c r="E10883" s="8" t="n">
        <v>46183</v>
      </c>
      <c r="F10883" t="inlineStr">
        <is>
          <t>Violations were cited in the following area(s).</t>
        </is>
      </c>
      <c r="G10883" t="inlineStr">
        <is>
          <t>04K</t>
        </is>
      </c>
      <c r="H10883" t="inlineStr">
        <is>
          <t>Evidence of rats or live rats in establishment's food or non-food areas.</t>
        </is>
      </c>
      <c r="I10883" t="inlineStr">
        <is>
          <t>Critical</t>
        </is>
      </c>
      <c r="J10883" t="n">
        <v>40</v>
      </c>
      <c r="L10883" s="9">
        <f>A10883&amp;"-"&amp;TEXT(E10883,"yyyymmdd")</f>
        <v/>
      </c>
    </row>
    <row r="10884">
      <c r="A10884" t="n">
        <v>50044651</v>
      </c>
      <c r="B10884" t="inlineStr">
        <is>
          <t>Queens</t>
        </is>
      </c>
      <c r="C10884" t="inlineStr">
        <is>
          <t>11432</t>
        </is>
      </c>
      <c r="D10884" t="inlineStr">
        <is>
          <t>Caribbean</t>
        </is>
      </c>
      <c r="E10884" s="8" t="n">
        <v>46183</v>
      </c>
      <c r="F10884" t="inlineStr">
        <is>
          <t>Violations were cited in the following area(s).</t>
        </is>
      </c>
      <c r="G10884" t="inlineStr">
        <is>
          <t>04M</t>
        </is>
      </c>
      <c r="H10884" t="inlineStr">
        <is>
          <t>Live roaches in facility's food or non-food area.</t>
        </is>
      </c>
      <c r="I10884" t="inlineStr">
        <is>
          <t>Critical</t>
        </is>
      </c>
      <c r="J10884" t="n">
        <v>40</v>
      </c>
      <c r="L10884" s="9">
        <f>A10884&amp;"-"&amp;TEXT(E10884,"yyyymmdd")</f>
        <v/>
      </c>
    </row>
    <row r="10885">
      <c r="A10885" t="n">
        <v>50044651</v>
      </c>
      <c r="B10885" t="inlineStr">
        <is>
          <t>Queens</t>
        </is>
      </c>
      <c r="C10885" t="inlineStr">
        <is>
          <t>11432</t>
        </is>
      </c>
      <c r="D10885" t="inlineStr">
        <is>
          <t>Caribbean</t>
        </is>
      </c>
      <c r="E10885" s="8" t="n">
        <v>46183</v>
      </c>
      <c r="F10885" t="inlineStr">
        <is>
          <t>Violations were cited in the following area(s).</t>
        </is>
      </c>
      <c r="G10885" t="inlineStr">
        <is>
          <t>06D</t>
        </is>
      </c>
      <c r="H10885" t="inlineStr">
        <is>
          <t>Food contact surface not properly washed, rinsed and sanitized after each use and following any activity when contamination may have occurred.</t>
        </is>
      </c>
      <c r="I10885" t="inlineStr">
        <is>
          <t>Critical</t>
        </is>
      </c>
      <c r="J10885" t="n">
        <v>40</v>
      </c>
      <c r="L10885" s="9">
        <f>A10885&amp;"-"&amp;TEXT(E10885,"yyyymmdd")</f>
        <v/>
      </c>
    </row>
    <row r="10886">
      <c r="A10886" t="n">
        <v>50044651</v>
      </c>
      <c r="B10886" t="inlineStr">
        <is>
          <t>Queens</t>
        </is>
      </c>
      <c r="C10886" t="inlineStr">
        <is>
          <t>11432</t>
        </is>
      </c>
      <c r="D10886" t="inlineStr">
        <is>
          <t>Caribbean</t>
        </is>
      </c>
      <c r="E10886" s="8" t="n">
        <v>46183</v>
      </c>
      <c r="F10886" t="inlineStr">
        <is>
          <t>Violations were cited in the following area(s).</t>
        </is>
      </c>
      <c r="G10886" t="inlineStr">
        <is>
          <t>08A</t>
        </is>
      </c>
      <c r="H10886" t="inlineStr">
        <is>
          <t>Establishment is not free of harborage or conditions conducive to rodents, insects or other pests.</t>
        </is>
      </c>
      <c r="I10886" t="inlineStr">
        <is>
          <t>Not Critical</t>
        </is>
      </c>
      <c r="J10886" t="n">
        <v>40</v>
      </c>
      <c r="L10886" s="9">
        <f>A10886&amp;"-"&amp;TEXT(E10886,"yyyymmdd")</f>
        <v/>
      </c>
    </row>
    <row r="10887">
      <c r="A10887" t="n">
        <v>50044651</v>
      </c>
      <c r="B10887" t="inlineStr">
        <is>
          <t>Queens</t>
        </is>
      </c>
      <c r="C10887" t="inlineStr">
        <is>
          <t>11432</t>
        </is>
      </c>
      <c r="D10887" t="inlineStr">
        <is>
          <t>Caribbean</t>
        </is>
      </c>
      <c r="E10887" s="8" t="n">
        <v>46183</v>
      </c>
      <c r="F10887" t="inlineStr">
        <is>
          <t>Violations were cited in the following area(s).</t>
        </is>
      </c>
      <c r="G10887" t="inlineStr">
        <is>
          <t>09B</t>
        </is>
      </c>
      <c r="H10887" t="inlineStr">
        <is>
          <t>Thawing procedure improper.</t>
        </is>
      </c>
      <c r="I10887" t="inlineStr">
        <is>
          <t>Not Critical</t>
        </is>
      </c>
      <c r="J10887" t="n">
        <v>40</v>
      </c>
      <c r="L10887" s="9">
        <f>A10887&amp;"-"&amp;TEXT(E10887,"yyyymmdd")</f>
        <v/>
      </c>
    </row>
    <row r="10888">
      <c r="A10888" t="n">
        <v>50044651</v>
      </c>
      <c r="B10888" t="inlineStr">
        <is>
          <t>Queens</t>
        </is>
      </c>
      <c r="C10888" t="inlineStr">
        <is>
          <t>11432</t>
        </is>
      </c>
      <c r="D10888" t="inlineStr">
        <is>
          <t>Caribbean</t>
        </is>
      </c>
      <c r="E10888" s="8" t="n">
        <v>46183</v>
      </c>
      <c r="F10888" t="inlineStr">
        <is>
          <t>Violations were cited in the following area(s).</t>
        </is>
      </c>
      <c r="G10888" t="inlineStr">
        <is>
          <t>10B</t>
        </is>
      </c>
      <c r="H10888" t="inlineStr">
        <is>
          <t>Anti-siphonage or back-flow prevention device not provided where required; equipment or floor not properly drained; sewage disposal system in disrepair or not functioning properly. Condensation or liquid waste improperly disposed of.</t>
        </is>
      </c>
      <c r="I10888" t="inlineStr">
        <is>
          <t>Not Critical</t>
        </is>
      </c>
      <c r="J10888" t="n">
        <v>40</v>
      </c>
      <c r="L10888" s="9">
        <f>A10888&amp;"-"&amp;TEXT(E10888,"yyyymmdd")</f>
        <v/>
      </c>
    </row>
    <row r="10889">
      <c r="A10889" t="n">
        <v>50044651</v>
      </c>
      <c r="B10889" t="inlineStr">
        <is>
          <t>Queens</t>
        </is>
      </c>
      <c r="C10889" t="inlineStr">
        <is>
          <t>11432</t>
        </is>
      </c>
      <c r="D10889" t="inlineStr">
        <is>
          <t>Caribbean</t>
        </is>
      </c>
      <c r="E10889" s="8" t="n">
        <v>46183</v>
      </c>
      <c r="F10889" t="inlineStr">
        <is>
          <t>Violations were cited in the following area(s).</t>
        </is>
      </c>
      <c r="G10889" t="inlineStr">
        <is>
          <t>10F</t>
        </is>
      </c>
      <c r="H10889" t="inlineStr">
        <is>
          <t>Non-food contact surface or equipment made of unacceptable material, not kept clean, or not properly sealed, raised, spaced or movable to allow accessibility for cleaning on all sides, above and underneath the unit.</t>
        </is>
      </c>
      <c r="I10889" t="inlineStr">
        <is>
          <t>Not Critical</t>
        </is>
      </c>
      <c r="J10889" t="n">
        <v>40</v>
      </c>
      <c r="L10889" s="9">
        <f>A10889&amp;"-"&amp;TEXT(E10889,"yyyymmdd")</f>
        <v/>
      </c>
    </row>
    <row r="10890">
      <c r="A10890" t="n">
        <v>50061445</v>
      </c>
      <c r="B10890" t="inlineStr">
        <is>
          <t>Manhattan</t>
        </is>
      </c>
      <c r="C10890" t="inlineStr">
        <is>
          <t>10014</t>
        </is>
      </c>
      <c r="D10890" t="inlineStr">
        <is>
          <t>Japanese</t>
        </is>
      </c>
      <c r="E10890" s="8" t="n">
        <v>46183</v>
      </c>
      <c r="F10890" t="inlineStr">
        <is>
          <t>Violations were cited in the following area(s).</t>
        </is>
      </c>
      <c r="G10890" t="inlineStr">
        <is>
          <t>04C</t>
        </is>
      </c>
      <c r="H10890" t="inlineStr">
        <is>
          <t>Food worker/food vendor does not use utensil or other barrier to eliminate bare hand contact with food that will not receive adequate additional heat treatment.</t>
        </is>
      </c>
      <c r="I10890" t="inlineStr">
        <is>
          <t>Critical</t>
        </is>
      </c>
      <c r="J10890" t="n">
        <v>12</v>
      </c>
      <c r="K10890" t="inlineStr">
        <is>
          <t>A</t>
        </is>
      </c>
      <c r="L10890" s="9">
        <f>A10890&amp;"-"&amp;TEXT(E10890,"yyyymmdd")</f>
        <v/>
      </c>
    </row>
    <row r="10891">
      <c r="A10891" t="n">
        <v>50061445</v>
      </c>
      <c r="B10891" t="inlineStr">
        <is>
          <t>Manhattan</t>
        </is>
      </c>
      <c r="C10891" t="inlineStr">
        <is>
          <t>10014</t>
        </is>
      </c>
      <c r="D10891" t="inlineStr">
        <is>
          <t>Japanese</t>
        </is>
      </c>
      <c r="E10891" s="8" t="n">
        <v>46183</v>
      </c>
      <c r="F10891" t="inlineStr">
        <is>
          <t>Violations were cited in the following area(s).</t>
        </is>
      </c>
      <c r="G10891" t="inlineStr">
        <is>
          <t>06F</t>
        </is>
      </c>
      <c r="H10891" t="inlineStr">
        <is>
          <t>Wiping cloths not stored clean and dry, or in a sanitizing solution, between uses.</t>
        </is>
      </c>
      <c r="I10891" t="inlineStr">
        <is>
          <t>Critical</t>
        </is>
      </c>
      <c r="J10891" t="n">
        <v>12</v>
      </c>
      <c r="K10891" t="inlineStr">
        <is>
          <t>A</t>
        </is>
      </c>
      <c r="L10891" s="9">
        <f>A10891&amp;"-"&amp;TEXT(E10891,"yyyymmdd")</f>
        <v/>
      </c>
    </row>
    <row r="10892">
      <c r="A10892" t="n">
        <v>50064839</v>
      </c>
      <c r="B10892" t="inlineStr">
        <is>
          <t>Manhattan</t>
        </is>
      </c>
      <c r="C10892" t="inlineStr">
        <is>
          <t>10014</t>
        </is>
      </c>
      <c r="D10892" t="inlineStr">
        <is>
          <t>Hawaiian</t>
        </is>
      </c>
      <c r="E10892" s="8" t="n">
        <v>46183</v>
      </c>
      <c r="F10892" t="inlineStr">
        <is>
          <t>Violations were cited in the following area(s).</t>
        </is>
      </c>
      <c r="G10892" t="inlineStr">
        <is>
          <t>04M</t>
        </is>
      </c>
      <c r="H10892" t="inlineStr">
        <is>
          <t>Live roaches in facility's food or non-food area.</t>
        </is>
      </c>
      <c r="I10892" t="inlineStr">
        <is>
          <t>Critical</t>
        </is>
      </c>
      <c r="J10892" t="n">
        <v>14</v>
      </c>
      <c r="L10892" s="9">
        <f>A10892&amp;"-"&amp;TEXT(E10892,"yyyymmdd")</f>
        <v/>
      </c>
    </row>
    <row r="10893">
      <c r="A10893" t="n">
        <v>50064839</v>
      </c>
      <c r="B10893" t="inlineStr">
        <is>
          <t>Manhattan</t>
        </is>
      </c>
      <c r="C10893" t="inlineStr">
        <is>
          <t>10014</t>
        </is>
      </c>
      <c r="D10893" t="inlineStr">
        <is>
          <t>Hawaiian</t>
        </is>
      </c>
      <c r="E10893" s="8" t="n">
        <v>46183</v>
      </c>
      <c r="F10893" t="inlineStr">
        <is>
          <t>Violations were cited in the following area(s).</t>
        </is>
      </c>
      <c r="G10893" t="inlineStr">
        <is>
          <t>06C</t>
        </is>
      </c>
      <c r="H1089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893" t="inlineStr">
        <is>
          <t>Critical</t>
        </is>
      </c>
      <c r="J10893" t="n">
        <v>14</v>
      </c>
      <c r="L10893" s="9">
        <f>A10893&amp;"-"&amp;TEXT(E10893,"yyyymmdd")</f>
        <v/>
      </c>
    </row>
    <row r="10894">
      <c r="A10894" t="n">
        <v>50064839</v>
      </c>
      <c r="B10894" t="inlineStr">
        <is>
          <t>Manhattan</t>
        </is>
      </c>
      <c r="C10894" t="inlineStr">
        <is>
          <t>10014</t>
        </is>
      </c>
      <c r="D10894" t="inlineStr">
        <is>
          <t>Hawaiian</t>
        </is>
      </c>
      <c r="E10894" s="8" t="n">
        <v>46183</v>
      </c>
      <c r="F10894" t="inlineStr">
        <is>
          <t>Violations were cited in the following area(s).</t>
        </is>
      </c>
      <c r="G10894" t="inlineStr">
        <is>
          <t>09C</t>
        </is>
      </c>
      <c r="H10894" t="inlineStr">
        <is>
          <t>Design, construction, materials used or maintenance of food contact surface improper. Surface not easily cleanable, sanitized and maintained.</t>
        </is>
      </c>
      <c r="I10894" t="inlineStr">
        <is>
          <t>Not Critical</t>
        </is>
      </c>
      <c r="J10894" t="n">
        <v>14</v>
      </c>
      <c r="L10894" s="9">
        <f>A10894&amp;"-"&amp;TEXT(E10894,"yyyymmdd")</f>
        <v/>
      </c>
    </row>
    <row r="10895">
      <c r="A10895" t="n">
        <v>50064839</v>
      </c>
      <c r="B10895" t="inlineStr">
        <is>
          <t>Manhattan</t>
        </is>
      </c>
      <c r="C10895" t="inlineStr">
        <is>
          <t>10014</t>
        </is>
      </c>
      <c r="D10895" t="inlineStr">
        <is>
          <t>Hawaiian</t>
        </is>
      </c>
      <c r="E10895" s="8" t="n">
        <v>46183</v>
      </c>
      <c r="F10895" t="inlineStr">
        <is>
          <t>Violations were cited in the following area(s).</t>
        </is>
      </c>
      <c r="G10895" t="inlineStr">
        <is>
          <t>10F</t>
        </is>
      </c>
      <c r="H10895" t="inlineStr">
        <is>
          <t>Non-food contact surface or equipment made of unacceptable material, not kept clean, or not properly sealed, raised, spaced or movable to allow accessibility for cleaning on all sides, above and underneath the unit.</t>
        </is>
      </c>
      <c r="I10895" t="inlineStr">
        <is>
          <t>Not Critical</t>
        </is>
      </c>
      <c r="J10895" t="n">
        <v>14</v>
      </c>
      <c r="L10895" s="9">
        <f>A10895&amp;"-"&amp;TEXT(E10895,"yyyymmdd")</f>
        <v/>
      </c>
    </row>
    <row r="10896">
      <c r="A10896" t="n">
        <v>50064839</v>
      </c>
      <c r="B10896" t="inlineStr">
        <is>
          <t>Manhattan</t>
        </is>
      </c>
      <c r="C10896" t="inlineStr">
        <is>
          <t>10014</t>
        </is>
      </c>
      <c r="D10896" t="inlineStr">
        <is>
          <t>Hawaiian</t>
        </is>
      </c>
      <c r="E10896" s="8" t="n">
        <v>46183</v>
      </c>
      <c r="F10896" t="inlineStr">
        <is>
          <t>Violations were cited in the following area(s).</t>
        </is>
      </c>
      <c r="G10896" t="inlineStr">
        <is>
          <t>28-06</t>
        </is>
      </c>
      <c r="H10896" t="inlineStr">
        <is>
          <t>Contract with a pest management professional not in place. Record of extermination activities not kept on premises.</t>
        </is>
      </c>
      <c r="I10896" t="inlineStr">
        <is>
          <t>Not Critical</t>
        </is>
      </c>
      <c r="J10896" t="n">
        <v>14</v>
      </c>
      <c r="L10896" s="9">
        <f>A10896&amp;"-"&amp;TEXT(E10896,"yyyymmdd")</f>
        <v/>
      </c>
    </row>
    <row r="10897">
      <c r="A10897" t="n">
        <v>50087689</v>
      </c>
      <c r="B10897" t="inlineStr">
        <is>
          <t>Brooklyn</t>
        </is>
      </c>
      <c r="C10897" t="inlineStr">
        <is>
          <t>11238</t>
        </is>
      </c>
      <c r="D10897" t="inlineStr">
        <is>
          <t>American</t>
        </is>
      </c>
      <c r="E10897" s="8" t="n">
        <v>46183</v>
      </c>
      <c r="F10897" t="inlineStr">
        <is>
          <t>Violations were cited in the following area(s).</t>
        </is>
      </c>
      <c r="G10897" t="inlineStr">
        <is>
          <t>02B</t>
        </is>
      </c>
      <c r="H10897" t="inlineStr">
        <is>
          <t>Hot TCS food item not held at or above 140 °F.</t>
        </is>
      </c>
      <c r="I10897" t="inlineStr">
        <is>
          <t>Critical</t>
        </is>
      </c>
      <c r="J10897" t="n">
        <v>12</v>
      </c>
      <c r="K10897" t="inlineStr">
        <is>
          <t>A</t>
        </is>
      </c>
      <c r="L10897" s="9">
        <f>A10897&amp;"-"&amp;TEXT(E10897,"yyyymmdd")</f>
        <v/>
      </c>
    </row>
    <row r="10898">
      <c r="A10898" t="n">
        <v>50087689</v>
      </c>
      <c r="B10898" t="inlineStr">
        <is>
          <t>Brooklyn</t>
        </is>
      </c>
      <c r="C10898" t="inlineStr">
        <is>
          <t>11238</t>
        </is>
      </c>
      <c r="D10898" t="inlineStr">
        <is>
          <t>American</t>
        </is>
      </c>
      <c r="E10898" s="8" t="n">
        <v>46183</v>
      </c>
      <c r="F10898" t="inlineStr">
        <is>
          <t>Violations were cited in the following area(s).</t>
        </is>
      </c>
      <c r="G10898" t="inlineStr">
        <is>
          <t>06C</t>
        </is>
      </c>
      <c r="H1089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898" t="inlineStr">
        <is>
          <t>Critical</t>
        </is>
      </c>
      <c r="J10898" t="n">
        <v>12</v>
      </c>
      <c r="K10898" t="inlineStr">
        <is>
          <t>A</t>
        </is>
      </c>
      <c r="L10898" s="9">
        <f>A10898&amp;"-"&amp;TEXT(E10898,"yyyymmdd")</f>
        <v/>
      </c>
    </row>
    <row r="10899">
      <c r="A10899" t="n">
        <v>50104725</v>
      </c>
      <c r="B10899" t="inlineStr">
        <is>
          <t>Staten Island</t>
        </is>
      </c>
      <c r="C10899" t="inlineStr">
        <is>
          <t>10308</t>
        </is>
      </c>
      <c r="D10899" t="inlineStr">
        <is>
          <t>Frozen Desserts</t>
        </is>
      </c>
      <c r="E10899" s="8" t="n">
        <v>46183</v>
      </c>
      <c r="F10899" t="inlineStr">
        <is>
          <t>Violations were cited in the following area(s).</t>
        </is>
      </c>
      <c r="G10899" t="inlineStr">
        <is>
          <t>04L</t>
        </is>
      </c>
      <c r="H10899" t="inlineStr">
        <is>
          <t>Evidence of mice or live mice in establishment's food or non-food areas.</t>
        </is>
      </c>
      <c r="I10899" t="inlineStr">
        <is>
          <t>Critical</t>
        </is>
      </c>
      <c r="J10899" t="n">
        <v>13</v>
      </c>
      <c r="K10899" t="inlineStr">
        <is>
          <t>A</t>
        </is>
      </c>
      <c r="L10899" s="9">
        <f>A10899&amp;"-"&amp;TEXT(E10899,"yyyymmdd")</f>
        <v/>
      </c>
    </row>
    <row r="10900">
      <c r="A10900" t="n">
        <v>50104725</v>
      </c>
      <c r="B10900" t="inlineStr">
        <is>
          <t>Staten Island</t>
        </is>
      </c>
      <c r="C10900" t="inlineStr">
        <is>
          <t>10308</t>
        </is>
      </c>
      <c r="D10900" t="inlineStr">
        <is>
          <t>Frozen Desserts</t>
        </is>
      </c>
      <c r="E10900" s="8" t="n">
        <v>46183</v>
      </c>
      <c r="F10900" t="inlineStr">
        <is>
          <t>Violations were cited in the following area(s).</t>
        </is>
      </c>
      <c r="G10900" t="inlineStr">
        <is>
          <t>08A</t>
        </is>
      </c>
      <c r="H10900" t="inlineStr">
        <is>
          <t>Establishment is not free of harborage or conditions conducive to rodents, insects or other pests.</t>
        </is>
      </c>
      <c r="I10900" t="inlineStr">
        <is>
          <t>Not Critical</t>
        </is>
      </c>
      <c r="J10900" t="n">
        <v>13</v>
      </c>
      <c r="K10900" t="inlineStr">
        <is>
          <t>A</t>
        </is>
      </c>
      <c r="L10900" s="9">
        <f>A10900&amp;"-"&amp;TEXT(E10900,"yyyymmdd")</f>
        <v/>
      </c>
    </row>
    <row r="10901">
      <c r="A10901" t="n">
        <v>50104725</v>
      </c>
      <c r="B10901" t="inlineStr">
        <is>
          <t>Staten Island</t>
        </is>
      </c>
      <c r="C10901" t="inlineStr">
        <is>
          <t>10308</t>
        </is>
      </c>
      <c r="D10901" t="inlineStr">
        <is>
          <t>Frozen Desserts</t>
        </is>
      </c>
      <c r="E10901" s="8" t="n">
        <v>46183</v>
      </c>
      <c r="F10901" t="inlineStr">
        <is>
          <t>Violations were cited in the following area(s).</t>
        </is>
      </c>
      <c r="G10901" t="inlineStr">
        <is>
          <t>10B</t>
        </is>
      </c>
      <c r="H10901" t="inlineStr">
        <is>
          <t>Anti-siphonage or back-flow prevention device not provided where required; equipment or floor not properly drained; sewage disposal system in disrepair or not functioning properly. Condensation or liquid waste improperly disposed of.</t>
        </is>
      </c>
      <c r="I10901" t="inlineStr">
        <is>
          <t>Not Critical</t>
        </is>
      </c>
      <c r="J10901" t="n">
        <v>13</v>
      </c>
      <c r="K10901" t="inlineStr">
        <is>
          <t>A</t>
        </is>
      </c>
      <c r="L10901" s="9">
        <f>A10901&amp;"-"&amp;TEXT(E10901,"yyyymmdd")</f>
        <v/>
      </c>
    </row>
    <row r="10902">
      <c r="A10902" t="n">
        <v>50104725</v>
      </c>
      <c r="B10902" t="inlineStr">
        <is>
          <t>Staten Island</t>
        </is>
      </c>
      <c r="C10902" t="inlineStr">
        <is>
          <t>10308</t>
        </is>
      </c>
      <c r="D10902" t="inlineStr">
        <is>
          <t>Frozen Desserts</t>
        </is>
      </c>
      <c r="E10902" s="8" t="n">
        <v>46183</v>
      </c>
      <c r="F10902" t="inlineStr">
        <is>
          <t>Violations were cited in the following area(s).</t>
        </is>
      </c>
      <c r="G10902" t="inlineStr">
        <is>
          <t>10F</t>
        </is>
      </c>
      <c r="H10902" t="inlineStr">
        <is>
          <t>Non-food contact surface or equipment made of unacceptable material, not kept clean, or not properly sealed, raised, spaced or movable to allow accessibility for cleaning on all sides, above and underneath the unit.</t>
        </is>
      </c>
      <c r="I10902" t="inlineStr">
        <is>
          <t>Not Critical</t>
        </is>
      </c>
      <c r="J10902" t="n">
        <v>13</v>
      </c>
      <c r="K10902" t="inlineStr">
        <is>
          <t>A</t>
        </is>
      </c>
      <c r="L10902" s="9">
        <f>A10902&amp;"-"&amp;TEXT(E10902,"yyyymmdd")</f>
        <v/>
      </c>
    </row>
    <row r="10903">
      <c r="A10903" t="n">
        <v>50107048</v>
      </c>
      <c r="B10903" t="inlineStr">
        <is>
          <t>Brooklyn</t>
        </is>
      </c>
      <c r="C10903" t="inlineStr">
        <is>
          <t>11201</t>
        </is>
      </c>
      <c r="D10903" t="inlineStr">
        <is>
          <t>Coffee/Tea</t>
        </is>
      </c>
      <c r="E10903" s="8" t="n">
        <v>46183</v>
      </c>
      <c r="F10903" t="inlineStr">
        <is>
          <t>Violations were cited in the following area(s).</t>
        </is>
      </c>
      <c r="G10903" t="inlineStr">
        <is>
          <t>02G</t>
        </is>
      </c>
      <c r="H10903" t="inlineStr">
        <is>
          <t>Cold TCS food item held above 41 °F; smoked or processed fish held above 38 °F; intact raw eggs held above 45 °F; or reduced oxygen packaged (ROP) TCS foods held above required temperatures except during active necessary preparation.</t>
        </is>
      </c>
      <c r="I10903" t="inlineStr">
        <is>
          <t>Critical</t>
        </is>
      </c>
      <c r="J10903" t="n">
        <v>34</v>
      </c>
      <c r="L10903" s="9">
        <f>A10903&amp;"-"&amp;TEXT(E10903,"yyyymmdd")</f>
        <v/>
      </c>
    </row>
    <row r="10904">
      <c r="A10904" t="n">
        <v>50107048</v>
      </c>
      <c r="B10904" t="inlineStr">
        <is>
          <t>Brooklyn</t>
        </is>
      </c>
      <c r="C10904" t="inlineStr">
        <is>
          <t>11201</t>
        </is>
      </c>
      <c r="D10904" t="inlineStr">
        <is>
          <t>Coffee/Tea</t>
        </is>
      </c>
      <c r="E10904" s="8" t="n">
        <v>46183</v>
      </c>
      <c r="F10904" t="inlineStr">
        <is>
          <t>Violations were cited in the following area(s).</t>
        </is>
      </c>
      <c r="G10904" t="inlineStr">
        <is>
          <t>04H</t>
        </is>
      </c>
      <c r="H10904" t="inlineStr">
        <is>
          <t>Raw, cooked or prepared food is adulterated, contaminated, cross-contaminated, or not discarded in accordance with HACCP plan.</t>
        </is>
      </c>
      <c r="I10904" t="inlineStr">
        <is>
          <t>Critical</t>
        </is>
      </c>
      <c r="J10904" t="n">
        <v>34</v>
      </c>
      <c r="L10904" s="9">
        <f>A10904&amp;"-"&amp;TEXT(E10904,"yyyymmdd")</f>
        <v/>
      </c>
    </row>
    <row r="10905">
      <c r="A10905" t="n">
        <v>50107048</v>
      </c>
      <c r="B10905" t="inlineStr">
        <is>
          <t>Brooklyn</t>
        </is>
      </c>
      <c r="C10905" t="inlineStr">
        <is>
          <t>11201</t>
        </is>
      </c>
      <c r="D10905" t="inlineStr">
        <is>
          <t>Coffee/Tea</t>
        </is>
      </c>
      <c r="E10905" s="8" t="n">
        <v>46183</v>
      </c>
      <c r="F10905" t="inlineStr">
        <is>
          <t>Violations were cited in the following area(s).</t>
        </is>
      </c>
      <c r="G10905" t="inlineStr">
        <is>
          <t>06C</t>
        </is>
      </c>
      <c r="H1090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905" t="inlineStr">
        <is>
          <t>Critical</t>
        </is>
      </c>
      <c r="J10905" t="n">
        <v>34</v>
      </c>
      <c r="L10905" s="9">
        <f>A10905&amp;"-"&amp;TEXT(E10905,"yyyymmdd")</f>
        <v/>
      </c>
    </row>
    <row r="10906">
      <c r="A10906" t="n">
        <v>50107048</v>
      </c>
      <c r="B10906" t="inlineStr">
        <is>
          <t>Brooklyn</t>
        </is>
      </c>
      <c r="C10906" t="inlineStr">
        <is>
          <t>11201</t>
        </is>
      </c>
      <c r="D10906" t="inlineStr">
        <is>
          <t>Coffee/Tea</t>
        </is>
      </c>
      <c r="E10906" s="8" t="n">
        <v>46183</v>
      </c>
      <c r="F10906" t="inlineStr">
        <is>
          <t>Violations were cited in the following area(s).</t>
        </is>
      </c>
      <c r="G10906" t="inlineStr">
        <is>
          <t>10B</t>
        </is>
      </c>
      <c r="H10906" t="inlineStr">
        <is>
          <t>Anti-siphonage or back-flow prevention device not provided where required; equipment or floor not properly drained; sewage disposal system in disrepair or not functioning properly. Condensation or liquid waste improperly disposed of.</t>
        </is>
      </c>
      <c r="I10906" t="inlineStr">
        <is>
          <t>Not Critical</t>
        </is>
      </c>
      <c r="J10906" t="n">
        <v>34</v>
      </c>
      <c r="L10906" s="9">
        <f>A10906&amp;"-"&amp;TEXT(E10906,"yyyymmdd")</f>
        <v/>
      </c>
    </row>
    <row r="10907">
      <c r="A10907" t="n">
        <v>50107048</v>
      </c>
      <c r="B10907" t="inlineStr">
        <is>
          <t>Brooklyn</t>
        </is>
      </c>
      <c r="C10907" t="inlineStr">
        <is>
          <t>11201</t>
        </is>
      </c>
      <c r="D10907" t="inlineStr">
        <is>
          <t>Coffee/Tea</t>
        </is>
      </c>
      <c r="E10907" s="8" t="n">
        <v>46183</v>
      </c>
      <c r="F10907" t="inlineStr">
        <is>
          <t>Violations were cited in the following area(s).</t>
        </is>
      </c>
      <c r="G10907" t="inlineStr">
        <is>
          <t>10F</t>
        </is>
      </c>
      <c r="H10907" t="inlineStr">
        <is>
          <t>Non-food contact surface or equipment made of unacceptable material, not kept clean, or not properly sealed, raised, spaced or movable to allow accessibility for cleaning on all sides, above and underneath the unit.</t>
        </is>
      </c>
      <c r="I10907" t="inlineStr">
        <is>
          <t>Not Critical</t>
        </is>
      </c>
      <c r="J10907" t="n">
        <v>34</v>
      </c>
      <c r="L10907" s="9">
        <f>A10907&amp;"-"&amp;TEXT(E10907,"yyyymmdd")</f>
        <v/>
      </c>
    </row>
    <row r="10908">
      <c r="A10908" t="n">
        <v>50107048</v>
      </c>
      <c r="B10908" t="inlineStr">
        <is>
          <t>Brooklyn</t>
        </is>
      </c>
      <c r="C10908" t="inlineStr">
        <is>
          <t>11201</t>
        </is>
      </c>
      <c r="D10908" t="inlineStr">
        <is>
          <t>Coffee/Tea</t>
        </is>
      </c>
      <c r="E10908" s="8" t="n">
        <v>46183</v>
      </c>
      <c r="F10908" t="inlineStr">
        <is>
          <t>Violations were cited in the following area(s).</t>
        </is>
      </c>
      <c r="G10908" t="inlineStr">
        <is>
          <t>10H</t>
        </is>
      </c>
      <c r="H10908" t="inlineStr">
        <is>
          <t>Single service article not provided. Single service article reused or not protected from contamination when transported, stored, dispensed. Drinking straws not completely enclosed in wrapper or dispensed from a sanitary device.</t>
        </is>
      </c>
      <c r="I10908" t="inlineStr">
        <is>
          <t>Not Critical</t>
        </is>
      </c>
      <c r="J10908" t="n">
        <v>34</v>
      </c>
      <c r="L10908" s="9">
        <f>A10908&amp;"-"&amp;TEXT(E10908,"yyyymmdd")</f>
        <v/>
      </c>
    </row>
    <row r="10909">
      <c r="A10909" t="n">
        <v>50108265</v>
      </c>
      <c r="B10909" t="inlineStr">
        <is>
          <t>Brooklyn</t>
        </is>
      </c>
      <c r="C10909" t="inlineStr">
        <is>
          <t>11218</t>
        </is>
      </c>
      <c r="D10909" t="inlineStr">
        <is>
          <t>Chicken</t>
        </is>
      </c>
      <c r="E10909" s="8" t="n">
        <v>46183</v>
      </c>
      <c r="F10909" t="inlineStr">
        <is>
          <t>Violations were cited in the following area(s).</t>
        </is>
      </c>
      <c r="G10909" t="inlineStr">
        <is>
          <t>10B</t>
        </is>
      </c>
      <c r="H10909" t="inlineStr">
        <is>
          <t>Anti-siphonage or back-flow prevention device not provided where required; equipment or floor not properly drained; sewage disposal system in disrepair or not functioning properly. Condensation or liquid waste improperly disposed of.</t>
        </is>
      </c>
      <c r="I10909" t="inlineStr">
        <is>
          <t>Not Critical</t>
        </is>
      </c>
      <c r="J10909" t="n">
        <v>7</v>
      </c>
      <c r="K10909" t="inlineStr">
        <is>
          <t>A</t>
        </is>
      </c>
      <c r="L10909" s="9">
        <f>A10909&amp;"-"&amp;TEXT(E10909,"yyyymmdd")</f>
        <v/>
      </c>
    </row>
    <row r="10910">
      <c r="A10910" t="n">
        <v>50108265</v>
      </c>
      <c r="B10910" t="inlineStr">
        <is>
          <t>Brooklyn</t>
        </is>
      </c>
      <c r="C10910" t="inlineStr">
        <is>
          <t>11218</t>
        </is>
      </c>
      <c r="D10910" t="inlineStr">
        <is>
          <t>Chicken</t>
        </is>
      </c>
      <c r="E10910" s="8" t="n">
        <v>46183</v>
      </c>
      <c r="F10910" t="inlineStr">
        <is>
          <t>Violations were cited in the following area(s).</t>
        </is>
      </c>
      <c r="G10910" t="inlineStr">
        <is>
          <t>10F</t>
        </is>
      </c>
      <c r="H10910" t="inlineStr">
        <is>
          <t>Non-food contact surface or equipment made of unacceptable material, not kept clean, or not properly sealed, raised, spaced or movable to allow accessibility for cleaning on all sides, above and underneath the unit.</t>
        </is>
      </c>
      <c r="I10910" t="inlineStr">
        <is>
          <t>Not Critical</t>
        </is>
      </c>
      <c r="J10910" t="n">
        <v>7</v>
      </c>
      <c r="K10910" t="inlineStr">
        <is>
          <t>A</t>
        </is>
      </c>
      <c r="L10910" s="9">
        <f>A10910&amp;"-"&amp;TEXT(E10910,"yyyymmdd")</f>
        <v/>
      </c>
    </row>
    <row r="10911">
      <c r="A10911" t="n">
        <v>50110224</v>
      </c>
      <c r="B10911" t="inlineStr">
        <is>
          <t>Brooklyn</t>
        </is>
      </c>
      <c r="C10911" t="inlineStr">
        <is>
          <t>11221</t>
        </is>
      </c>
      <c r="D10911" t="inlineStr">
        <is>
          <t>Mexican</t>
        </is>
      </c>
      <c r="E10911" s="8" t="n">
        <v>46183</v>
      </c>
      <c r="F10911" t="inlineStr">
        <is>
          <t>Violations were cited in the following area(s).</t>
        </is>
      </c>
      <c r="G10911" t="inlineStr">
        <is>
          <t>02G</t>
        </is>
      </c>
      <c r="H10911" t="inlineStr">
        <is>
          <t>Cold TCS food item held above 41 °F; smoked or processed fish held above 38 °F; intact raw eggs held above 45 °F; or reduced oxygen packaged (ROP) TCS foods held above required temperatures except during active necessary preparation.</t>
        </is>
      </c>
      <c r="I10911" t="inlineStr">
        <is>
          <t>Critical</t>
        </is>
      </c>
      <c r="J10911" t="n">
        <v>29</v>
      </c>
      <c r="L10911" s="9">
        <f>A10911&amp;"-"&amp;TEXT(E10911,"yyyymmdd")</f>
        <v/>
      </c>
    </row>
    <row r="10912">
      <c r="A10912" t="n">
        <v>50110224</v>
      </c>
      <c r="B10912" t="inlineStr">
        <is>
          <t>Brooklyn</t>
        </is>
      </c>
      <c r="C10912" t="inlineStr">
        <is>
          <t>11221</t>
        </is>
      </c>
      <c r="D10912" t="inlineStr">
        <is>
          <t>Mexican</t>
        </is>
      </c>
      <c r="E10912" s="8" t="n">
        <v>46183</v>
      </c>
      <c r="F10912" t="inlineStr">
        <is>
          <t>Violations were cited in the following area(s).</t>
        </is>
      </c>
      <c r="G10912" t="inlineStr">
        <is>
          <t>06D</t>
        </is>
      </c>
      <c r="H10912" t="inlineStr">
        <is>
          <t>Food contact surface not properly washed, rinsed and sanitized after each use and following any activity when contamination may have occurred.</t>
        </is>
      </c>
      <c r="I10912" t="inlineStr">
        <is>
          <t>Critical</t>
        </is>
      </c>
      <c r="J10912" t="n">
        <v>29</v>
      </c>
      <c r="L10912" s="9">
        <f>A10912&amp;"-"&amp;TEXT(E10912,"yyyymmdd")</f>
        <v/>
      </c>
    </row>
    <row r="10913">
      <c r="A10913" t="n">
        <v>50110224</v>
      </c>
      <c r="B10913" t="inlineStr">
        <is>
          <t>Brooklyn</t>
        </is>
      </c>
      <c r="C10913" t="inlineStr">
        <is>
          <t>11221</t>
        </is>
      </c>
      <c r="D10913" t="inlineStr">
        <is>
          <t>Mexican</t>
        </is>
      </c>
      <c r="E10913" s="8" t="n">
        <v>46183</v>
      </c>
      <c r="F10913" t="inlineStr">
        <is>
          <t>Violations were cited in the following area(s).</t>
        </is>
      </c>
      <c r="G10913" t="inlineStr">
        <is>
          <t>06E</t>
        </is>
      </c>
      <c r="H10913" t="inlineStr">
        <is>
          <t>Sanitized equipment or utensil, including in-use food dispensing utensil, improperly used or stored.</t>
        </is>
      </c>
      <c r="I10913" t="inlineStr">
        <is>
          <t>Critical</t>
        </is>
      </c>
      <c r="J10913" t="n">
        <v>29</v>
      </c>
      <c r="L10913" s="9">
        <f>A10913&amp;"-"&amp;TEXT(E10913,"yyyymmdd")</f>
        <v/>
      </c>
    </row>
    <row r="10914">
      <c r="A10914" t="n">
        <v>50110224</v>
      </c>
      <c r="B10914" t="inlineStr">
        <is>
          <t>Brooklyn</t>
        </is>
      </c>
      <c r="C10914" t="inlineStr">
        <is>
          <t>11221</t>
        </is>
      </c>
      <c r="D10914" t="inlineStr">
        <is>
          <t>Mexican</t>
        </is>
      </c>
      <c r="E10914" s="8" t="n">
        <v>46183</v>
      </c>
      <c r="F10914" t="inlineStr">
        <is>
          <t>Violations were cited in the following area(s).</t>
        </is>
      </c>
      <c r="G10914" t="inlineStr">
        <is>
          <t>06F</t>
        </is>
      </c>
      <c r="H10914" t="inlineStr">
        <is>
          <t>Wiping cloths not stored clean and dry, or in a sanitizing solution, between uses.</t>
        </is>
      </c>
      <c r="I10914" t="inlineStr">
        <is>
          <t>Critical</t>
        </is>
      </c>
      <c r="J10914" t="n">
        <v>29</v>
      </c>
      <c r="L10914" s="9">
        <f>A10914&amp;"-"&amp;TEXT(E10914,"yyyymmdd")</f>
        <v/>
      </c>
    </row>
    <row r="10915">
      <c r="A10915" t="n">
        <v>50110224</v>
      </c>
      <c r="B10915" t="inlineStr">
        <is>
          <t>Brooklyn</t>
        </is>
      </c>
      <c r="C10915" t="inlineStr">
        <is>
          <t>11221</t>
        </is>
      </c>
      <c r="D10915" t="inlineStr">
        <is>
          <t>Mexican</t>
        </is>
      </c>
      <c r="E10915" s="8" t="n">
        <v>46183</v>
      </c>
      <c r="F10915" t="inlineStr">
        <is>
          <t>Violations were cited in the following area(s).</t>
        </is>
      </c>
      <c r="G10915" t="inlineStr">
        <is>
          <t>09C</t>
        </is>
      </c>
      <c r="H10915" t="inlineStr">
        <is>
          <t>Design, construction, materials used or maintenance of food contact surface improper. Surface not easily cleanable, sanitized and maintained.</t>
        </is>
      </c>
      <c r="I10915" t="inlineStr">
        <is>
          <t>Not Critical</t>
        </is>
      </c>
      <c r="J10915" t="n">
        <v>29</v>
      </c>
      <c r="L10915" s="9">
        <f>A10915&amp;"-"&amp;TEXT(E10915,"yyyymmdd")</f>
        <v/>
      </c>
    </row>
    <row r="10916">
      <c r="A10916" t="n">
        <v>50115490</v>
      </c>
      <c r="B10916" t="inlineStr">
        <is>
          <t>Brooklyn</t>
        </is>
      </c>
      <c r="C10916" t="inlineStr">
        <is>
          <t>11215</t>
        </is>
      </c>
      <c r="D10916" t="inlineStr">
        <is>
          <t>Bakery Products/Desserts</t>
        </is>
      </c>
      <c r="E10916" s="8" t="n">
        <v>46183</v>
      </c>
      <c r="F10916" t="inlineStr">
        <is>
          <t>Violations were cited in the following area(s).</t>
        </is>
      </c>
      <c r="G10916" t="inlineStr">
        <is>
          <t>03A</t>
        </is>
      </c>
      <c r="H10916"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0916" t="inlineStr">
        <is>
          <t>Critical</t>
        </is>
      </c>
      <c r="J10916" t="n">
        <v>12</v>
      </c>
      <c r="K10916" t="inlineStr">
        <is>
          <t>A</t>
        </is>
      </c>
      <c r="L10916" s="9">
        <f>A10916&amp;"-"&amp;TEXT(E10916,"yyyymmdd")</f>
        <v/>
      </c>
    </row>
    <row r="10917">
      <c r="A10917" t="n">
        <v>50115490</v>
      </c>
      <c r="B10917" t="inlineStr">
        <is>
          <t>Brooklyn</t>
        </is>
      </c>
      <c r="C10917" t="inlineStr">
        <is>
          <t>11215</t>
        </is>
      </c>
      <c r="D10917" t="inlineStr">
        <is>
          <t>Bakery Products/Desserts</t>
        </is>
      </c>
      <c r="E10917" s="8" t="n">
        <v>46183</v>
      </c>
      <c r="F10917" t="inlineStr">
        <is>
          <t>Violations were cited in the following area(s).</t>
        </is>
      </c>
      <c r="G10917" t="inlineStr">
        <is>
          <t>10F</t>
        </is>
      </c>
      <c r="H10917" t="inlineStr">
        <is>
          <t>Non-food contact surface or equipment made of unacceptable material, not kept clean, or not properly sealed, raised, spaced or movable to allow accessibility for cleaning on all sides, above and underneath the unit.</t>
        </is>
      </c>
      <c r="I10917" t="inlineStr">
        <is>
          <t>Not Critical</t>
        </is>
      </c>
      <c r="J10917" t="n">
        <v>12</v>
      </c>
      <c r="K10917" t="inlineStr">
        <is>
          <t>A</t>
        </is>
      </c>
      <c r="L10917" s="9">
        <f>A10917&amp;"-"&amp;TEXT(E10917,"yyyymmdd")</f>
        <v/>
      </c>
    </row>
    <row r="10918">
      <c r="A10918" t="n">
        <v>50116334</v>
      </c>
      <c r="B10918" t="inlineStr">
        <is>
          <t>Manhattan</t>
        </is>
      </c>
      <c r="C10918" t="inlineStr">
        <is>
          <t>10128</t>
        </is>
      </c>
      <c r="D10918" t="inlineStr">
        <is>
          <t>French</t>
        </is>
      </c>
      <c r="E10918" s="8" t="n">
        <v>46183</v>
      </c>
      <c r="F10918" t="inlineStr">
        <is>
          <t>Violations were cited in the following area(s).</t>
        </is>
      </c>
      <c r="G10918" t="inlineStr">
        <is>
          <t>02G</t>
        </is>
      </c>
      <c r="H10918" t="inlineStr">
        <is>
          <t>Cold TCS food item held above 41 °F; smoked or processed fish held above 38 °F; intact raw eggs held above 45 °F; or reduced oxygen packaged (ROP) TCS foods held above required temperatures except during active necessary preparation.</t>
        </is>
      </c>
      <c r="I10918" t="inlineStr">
        <is>
          <t>Critical</t>
        </is>
      </c>
      <c r="J10918" t="n">
        <v>12</v>
      </c>
      <c r="K10918" t="inlineStr">
        <is>
          <t>A</t>
        </is>
      </c>
      <c r="L10918" s="9">
        <f>A10918&amp;"-"&amp;TEXT(E10918,"yyyymmdd")</f>
        <v/>
      </c>
    </row>
    <row r="10919">
      <c r="A10919" t="n">
        <v>50116334</v>
      </c>
      <c r="B10919" t="inlineStr">
        <is>
          <t>Manhattan</t>
        </is>
      </c>
      <c r="C10919" t="inlineStr">
        <is>
          <t>10128</t>
        </is>
      </c>
      <c r="D10919" t="inlineStr">
        <is>
          <t>French</t>
        </is>
      </c>
      <c r="E10919" s="8" t="n">
        <v>46183</v>
      </c>
      <c r="F10919" t="inlineStr">
        <is>
          <t>Violations were cited in the following area(s).</t>
        </is>
      </c>
      <c r="G10919" t="inlineStr">
        <is>
          <t>10G</t>
        </is>
      </c>
      <c r="H10919" t="inlineStr">
        <is>
          <t>Dishwashing and ware washing: Cleaning and sanitizing of tableware, including dishes, utensils, and equipment deficient.</t>
        </is>
      </c>
      <c r="I10919" t="inlineStr">
        <is>
          <t>Not Critical</t>
        </is>
      </c>
      <c r="J10919" t="n">
        <v>12</v>
      </c>
      <c r="K10919" t="inlineStr">
        <is>
          <t>A</t>
        </is>
      </c>
      <c r="L10919" s="9">
        <f>A10919&amp;"-"&amp;TEXT(E10919,"yyyymmdd")</f>
        <v/>
      </c>
    </row>
    <row r="10920">
      <c r="A10920" t="n">
        <v>50116419</v>
      </c>
      <c r="B10920" t="inlineStr">
        <is>
          <t>Staten Island</t>
        </is>
      </c>
      <c r="C10920" t="inlineStr">
        <is>
          <t>10304</t>
        </is>
      </c>
      <c r="D10920" t="inlineStr">
        <is>
          <t>Chinese</t>
        </is>
      </c>
      <c r="E10920" s="8" t="n">
        <v>46183</v>
      </c>
      <c r="F10920" t="inlineStr">
        <is>
          <t>Violations were cited in the following area(s).</t>
        </is>
      </c>
      <c r="G10920" t="inlineStr">
        <is>
          <t>02G</t>
        </is>
      </c>
      <c r="H10920" t="inlineStr">
        <is>
          <t>Cold TCS food item held above 41 °F; smoked or processed fish held above 38 °F; intact raw eggs held above 45 °F; or reduced oxygen packaged (ROP) TCS foods held above required temperatures except during active necessary preparation.</t>
        </is>
      </c>
      <c r="I10920" t="inlineStr">
        <is>
          <t>Critical</t>
        </is>
      </c>
      <c r="J10920" t="n">
        <v>19</v>
      </c>
      <c r="L10920" s="9">
        <f>A10920&amp;"-"&amp;TEXT(E10920,"yyyymmdd")</f>
        <v/>
      </c>
    </row>
    <row r="10921">
      <c r="A10921" t="n">
        <v>50116419</v>
      </c>
      <c r="B10921" t="inlineStr">
        <is>
          <t>Staten Island</t>
        </is>
      </c>
      <c r="C10921" t="inlineStr">
        <is>
          <t>10304</t>
        </is>
      </c>
      <c r="D10921" t="inlineStr">
        <is>
          <t>Chinese</t>
        </is>
      </c>
      <c r="E10921" s="8" t="n">
        <v>46183</v>
      </c>
      <c r="F10921" t="inlineStr">
        <is>
          <t>Violations were cited in the following area(s).</t>
        </is>
      </c>
      <c r="G10921" t="inlineStr">
        <is>
          <t>06D</t>
        </is>
      </c>
      <c r="H10921" t="inlineStr">
        <is>
          <t>Food contact surface not properly washed, rinsed and sanitized after each use and following any activity when contamination may have occurred.</t>
        </is>
      </c>
      <c r="I10921" t="inlineStr">
        <is>
          <t>Critical</t>
        </is>
      </c>
      <c r="J10921" t="n">
        <v>19</v>
      </c>
      <c r="L10921" s="9">
        <f>A10921&amp;"-"&amp;TEXT(E10921,"yyyymmdd")</f>
        <v/>
      </c>
    </row>
    <row r="10922">
      <c r="A10922" t="n">
        <v>50116419</v>
      </c>
      <c r="B10922" t="inlineStr">
        <is>
          <t>Staten Island</t>
        </is>
      </c>
      <c r="C10922" t="inlineStr">
        <is>
          <t>10304</t>
        </is>
      </c>
      <c r="D10922" t="inlineStr">
        <is>
          <t>Chinese</t>
        </is>
      </c>
      <c r="E10922" s="8" t="n">
        <v>46183</v>
      </c>
      <c r="F10922" t="inlineStr">
        <is>
          <t>Violations were cited in the following area(s).</t>
        </is>
      </c>
      <c r="G10922" t="inlineStr">
        <is>
          <t>09C</t>
        </is>
      </c>
      <c r="H10922" t="inlineStr">
        <is>
          <t>Design, construction, materials used or maintenance of food contact surface improper. Surface not easily cleanable, sanitized and maintained.</t>
        </is>
      </c>
      <c r="I10922" t="inlineStr">
        <is>
          <t>Not Critical</t>
        </is>
      </c>
      <c r="J10922" t="n">
        <v>19</v>
      </c>
      <c r="L10922" s="9">
        <f>A10922&amp;"-"&amp;TEXT(E10922,"yyyymmdd")</f>
        <v/>
      </c>
    </row>
    <row r="10923">
      <c r="A10923" t="n">
        <v>50116419</v>
      </c>
      <c r="B10923" t="inlineStr">
        <is>
          <t>Staten Island</t>
        </is>
      </c>
      <c r="C10923" t="inlineStr">
        <is>
          <t>10304</t>
        </is>
      </c>
      <c r="D10923" t="inlineStr">
        <is>
          <t>Chinese</t>
        </is>
      </c>
      <c r="E10923" s="8" t="n">
        <v>46183</v>
      </c>
      <c r="F10923" t="inlineStr">
        <is>
          <t>Violations were cited in the following area(s).</t>
        </is>
      </c>
      <c r="G10923" t="inlineStr">
        <is>
          <t>10B</t>
        </is>
      </c>
      <c r="H10923" t="inlineStr">
        <is>
          <t>Anti-siphonage or back-flow prevention device not provided where required; equipment or floor not properly drained; sewage disposal system in disrepair or not functioning properly. Condensation or liquid waste improperly disposed of.</t>
        </is>
      </c>
      <c r="I10923" t="inlineStr">
        <is>
          <t>Not Critical</t>
        </is>
      </c>
      <c r="J10923" t="n">
        <v>19</v>
      </c>
      <c r="L10923" s="9">
        <f>A10923&amp;"-"&amp;TEXT(E10923,"yyyymmdd")</f>
        <v/>
      </c>
    </row>
    <row r="10924">
      <c r="A10924" t="n">
        <v>50116419</v>
      </c>
      <c r="B10924" t="inlineStr">
        <is>
          <t>Staten Island</t>
        </is>
      </c>
      <c r="C10924" t="inlineStr">
        <is>
          <t>10304</t>
        </is>
      </c>
      <c r="D10924" t="inlineStr">
        <is>
          <t>Chinese</t>
        </is>
      </c>
      <c r="E10924" s="8" t="n">
        <v>46183</v>
      </c>
      <c r="F10924" t="inlineStr">
        <is>
          <t>Violations were cited in the following area(s).</t>
        </is>
      </c>
      <c r="G10924" t="inlineStr">
        <is>
          <t>10F</t>
        </is>
      </c>
      <c r="H10924" t="inlineStr">
        <is>
          <t>Non-food contact surface or equipment made of unacceptable material, not kept clean, or not properly sealed, raised, spaced or movable to allow accessibility for cleaning on all sides, above and underneath the unit.</t>
        </is>
      </c>
      <c r="I10924" t="inlineStr">
        <is>
          <t>Not Critical</t>
        </is>
      </c>
      <c r="J10924" t="n">
        <v>19</v>
      </c>
      <c r="L10924" s="9">
        <f>A10924&amp;"-"&amp;TEXT(E10924,"yyyymmdd")</f>
        <v/>
      </c>
    </row>
    <row r="10925">
      <c r="A10925" t="n">
        <v>50117001</v>
      </c>
      <c r="B10925" t="inlineStr">
        <is>
          <t>Bronx</t>
        </is>
      </c>
      <c r="C10925" t="inlineStr">
        <is>
          <t>10468</t>
        </is>
      </c>
      <c r="D10925" t="inlineStr">
        <is>
          <t>Chinese</t>
        </is>
      </c>
      <c r="E10925" s="8" t="n">
        <v>46183</v>
      </c>
      <c r="F10925" t="inlineStr">
        <is>
          <t>Violations were cited in the following area(s).</t>
        </is>
      </c>
      <c r="G10925" t="inlineStr">
        <is>
          <t>06C</t>
        </is>
      </c>
      <c r="H1092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925" t="inlineStr">
        <is>
          <t>Critical</t>
        </is>
      </c>
      <c r="J10925" t="n">
        <v>11</v>
      </c>
      <c r="K10925" t="inlineStr">
        <is>
          <t>A</t>
        </is>
      </c>
      <c r="L10925" s="9">
        <f>A10925&amp;"-"&amp;TEXT(E10925,"yyyymmdd")</f>
        <v/>
      </c>
    </row>
    <row r="10926">
      <c r="A10926" t="n">
        <v>50117001</v>
      </c>
      <c r="B10926" t="inlineStr">
        <is>
          <t>Bronx</t>
        </is>
      </c>
      <c r="C10926" t="inlineStr">
        <is>
          <t>10468</t>
        </is>
      </c>
      <c r="D10926" t="inlineStr">
        <is>
          <t>Chinese</t>
        </is>
      </c>
      <c r="E10926" s="8" t="n">
        <v>46183</v>
      </c>
      <c r="F10926" t="inlineStr">
        <is>
          <t>Violations were cited in the following area(s).</t>
        </is>
      </c>
      <c r="G10926" t="inlineStr">
        <is>
          <t>09B</t>
        </is>
      </c>
      <c r="H10926" t="inlineStr">
        <is>
          <t>Thawing procedure improper.</t>
        </is>
      </c>
      <c r="I10926" t="inlineStr">
        <is>
          <t>Not Critical</t>
        </is>
      </c>
      <c r="J10926" t="n">
        <v>11</v>
      </c>
      <c r="K10926" t="inlineStr">
        <is>
          <t>A</t>
        </is>
      </c>
      <c r="L10926" s="9">
        <f>A10926&amp;"-"&amp;TEXT(E10926,"yyyymmdd")</f>
        <v/>
      </c>
    </row>
    <row r="10927">
      <c r="A10927" t="n">
        <v>50117001</v>
      </c>
      <c r="B10927" t="inlineStr">
        <is>
          <t>Bronx</t>
        </is>
      </c>
      <c r="C10927" t="inlineStr">
        <is>
          <t>10468</t>
        </is>
      </c>
      <c r="D10927" t="inlineStr">
        <is>
          <t>Chinese</t>
        </is>
      </c>
      <c r="E10927" s="8" t="n">
        <v>46183</v>
      </c>
      <c r="F10927" t="inlineStr">
        <is>
          <t>Violations were cited in the following area(s).</t>
        </is>
      </c>
      <c r="G10927" t="inlineStr">
        <is>
          <t>10B</t>
        </is>
      </c>
      <c r="H10927" t="inlineStr">
        <is>
          <t>Anti-siphonage or back-flow prevention device not provided where required; equipment or floor not properly drained; sewage disposal system in disrepair or not functioning properly. Condensation or liquid waste improperly disposed of.</t>
        </is>
      </c>
      <c r="I10927" t="inlineStr">
        <is>
          <t>Not Critical</t>
        </is>
      </c>
      <c r="J10927" t="n">
        <v>11</v>
      </c>
      <c r="K10927" t="inlineStr">
        <is>
          <t>A</t>
        </is>
      </c>
      <c r="L10927" s="9">
        <f>A10927&amp;"-"&amp;TEXT(E10927,"yyyymmdd")</f>
        <v/>
      </c>
    </row>
    <row r="10928">
      <c r="A10928" t="n">
        <v>50117001</v>
      </c>
      <c r="B10928" t="inlineStr">
        <is>
          <t>Bronx</t>
        </is>
      </c>
      <c r="C10928" t="inlineStr">
        <is>
          <t>10468</t>
        </is>
      </c>
      <c r="D10928" t="inlineStr">
        <is>
          <t>Chinese</t>
        </is>
      </c>
      <c r="E10928" s="8" t="n">
        <v>46183</v>
      </c>
      <c r="F10928" t="inlineStr">
        <is>
          <t>Violations were cited in the following area(s).</t>
        </is>
      </c>
      <c r="G10928" t="inlineStr">
        <is>
          <t>10D</t>
        </is>
      </c>
      <c r="H10928" t="inlineStr">
        <is>
          <t>Mechanical or natural ventilation not provided, inadequate, improperly installed, in disrepair or fails to prevent and control excessive build-up of grease, heat, steam condensation, vapors, odors, smoke or fumes.</t>
        </is>
      </c>
      <c r="I10928" t="inlineStr">
        <is>
          <t>Not Critical</t>
        </is>
      </c>
      <c r="J10928" t="n">
        <v>11</v>
      </c>
      <c r="K10928" t="inlineStr">
        <is>
          <t>A</t>
        </is>
      </c>
      <c r="L10928" s="9">
        <f>A10928&amp;"-"&amp;TEXT(E10928,"yyyymmdd")</f>
        <v/>
      </c>
    </row>
    <row r="10929">
      <c r="A10929" t="n">
        <v>50117841</v>
      </c>
      <c r="B10929" t="inlineStr">
        <is>
          <t>Queens</t>
        </is>
      </c>
      <c r="C10929" t="inlineStr">
        <is>
          <t>11358</t>
        </is>
      </c>
      <c r="D10929" t="inlineStr">
        <is>
          <t>American</t>
        </is>
      </c>
      <c r="E10929" s="8" t="n">
        <v>46183</v>
      </c>
      <c r="F10929" t="inlineStr">
        <is>
          <t>Violations were cited in the following area(s).</t>
        </is>
      </c>
      <c r="G10929" t="inlineStr">
        <is>
          <t>06C</t>
        </is>
      </c>
      <c r="H1092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929" t="inlineStr">
        <is>
          <t>Critical</t>
        </is>
      </c>
      <c r="J10929" t="n">
        <v>13</v>
      </c>
      <c r="K10929" t="inlineStr">
        <is>
          <t>A</t>
        </is>
      </c>
      <c r="L10929" s="9">
        <f>A10929&amp;"-"&amp;TEXT(E10929,"yyyymmdd")</f>
        <v/>
      </c>
    </row>
    <row r="10930">
      <c r="A10930" t="n">
        <v>50117841</v>
      </c>
      <c r="B10930" t="inlineStr">
        <is>
          <t>Queens</t>
        </is>
      </c>
      <c r="C10930" t="inlineStr">
        <is>
          <t>11358</t>
        </is>
      </c>
      <c r="D10930" t="inlineStr">
        <is>
          <t>American</t>
        </is>
      </c>
      <c r="E10930" s="8" t="n">
        <v>46183</v>
      </c>
      <c r="F10930" t="inlineStr">
        <is>
          <t>Violations were cited in the following area(s).</t>
        </is>
      </c>
      <c r="G10930" t="inlineStr">
        <is>
          <t>06D</t>
        </is>
      </c>
      <c r="H10930" t="inlineStr">
        <is>
          <t>Food contact surface not properly washed, rinsed and sanitized after each use and following any activity when contamination may have occurred.</t>
        </is>
      </c>
      <c r="I10930" t="inlineStr">
        <is>
          <t>Critical</t>
        </is>
      </c>
      <c r="J10930" t="n">
        <v>13</v>
      </c>
      <c r="K10930" t="inlineStr">
        <is>
          <t>A</t>
        </is>
      </c>
      <c r="L10930" s="9">
        <f>A10930&amp;"-"&amp;TEXT(E10930,"yyyymmdd")</f>
        <v/>
      </c>
    </row>
    <row r="10931">
      <c r="A10931" t="n">
        <v>50118024</v>
      </c>
      <c r="B10931" t="inlineStr">
        <is>
          <t>Brooklyn</t>
        </is>
      </c>
      <c r="C10931" t="inlineStr">
        <is>
          <t>11238</t>
        </is>
      </c>
      <c r="D10931" t="inlineStr">
        <is>
          <t>Coffee/Tea</t>
        </is>
      </c>
      <c r="E10931" s="8" t="n">
        <v>46183</v>
      </c>
      <c r="F10931" t="inlineStr">
        <is>
          <t>Violations were cited in the following area(s).</t>
        </is>
      </c>
      <c r="G10931" t="inlineStr">
        <is>
          <t>06D</t>
        </is>
      </c>
      <c r="H10931" t="inlineStr">
        <is>
          <t>Food contact surface not properly washed, rinsed and sanitized after each use and following any activity when contamination may have occurred.</t>
        </is>
      </c>
      <c r="I10931" t="inlineStr">
        <is>
          <t>Critical</t>
        </is>
      </c>
      <c r="J10931" t="n">
        <v>9</v>
      </c>
      <c r="K10931" t="inlineStr">
        <is>
          <t>A</t>
        </is>
      </c>
      <c r="L10931" s="9">
        <f>A10931&amp;"-"&amp;TEXT(E10931,"yyyymmdd")</f>
        <v/>
      </c>
    </row>
    <row r="10932">
      <c r="A10932" t="n">
        <v>50118024</v>
      </c>
      <c r="B10932" t="inlineStr">
        <is>
          <t>Brooklyn</t>
        </is>
      </c>
      <c r="C10932" t="inlineStr">
        <is>
          <t>11238</t>
        </is>
      </c>
      <c r="D10932" t="inlineStr">
        <is>
          <t>Coffee/Tea</t>
        </is>
      </c>
      <c r="E10932" s="8" t="n">
        <v>46183</v>
      </c>
      <c r="F10932" t="inlineStr">
        <is>
          <t>Violations were cited in the following area(s).</t>
        </is>
      </c>
      <c r="G10932" t="inlineStr">
        <is>
          <t>10B</t>
        </is>
      </c>
      <c r="H10932" t="inlineStr">
        <is>
          <t>Anti-siphonage or back-flow prevention device not provided where required; equipment or floor not properly drained; sewage disposal system in disrepair or not functioning properly. Condensation or liquid waste improperly disposed of.</t>
        </is>
      </c>
      <c r="I10932" t="inlineStr">
        <is>
          <t>Not Critical</t>
        </is>
      </c>
      <c r="J10932" t="n">
        <v>9</v>
      </c>
      <c r="K10932" t="inlineStr">
        <is>
          <t>A</t>
        </is>
      </c>
      <c r="L10932" s="9">
        <f>A10932&amp;"-"&amp;TEXT(E10932,"yyyymmdd")</f>
        <v/>
      </c>
    </row>
    <row r="10933">
      <c r="A10933" t="n">
        <v>50118024</v>
      </c>
      <c r="B10933" t="inlineStr">
        <is>
          <t>Brooklyn</t>
        </is>
      </c>
      <c r="C10933" t="inlineStr">
        <is>
          <t>11238</t>
        </is>
      </c>
      <c r="D10933" t="inlineStr">
        <is>
          <t>Coffee/Tea</t>
        </is>
      </c>
      <c r="E10933" s="8" t="n">
        <v>46183</v>
      </c>
      <c r="F10933" t="inlineStr">
        <is>
          <t>Violations were cited in the following area(s).</t>
        </is>
      </c>
      <c r="G10933" t="inlineStr">
        <is>
          <t>10F</t>
        </is>
      </c>
      <c r="H10933" t="inlineStr">
        <is>
          <t>Non-food contact surface or equipment made of unacceptable material, not kept clean, or not properly sealed, raised, spaced or movable to allow accessibility for cleaning on all sides, above and underneath the unit.</t>
        </is>
      </c>
      <c r="I10933" t="inlineStr">
        <is>
          <t>Not Critical</t>
        </is>
      </c>
      <c r="J10933" t="n">
        <v>9</v>
      </c>
      <c r="K10933" t="inlineStr">
        <is>
          <t>A</t>
        </is>
      </c>
      <c r="L10933" s="9">
        <f>A10933&amp;"-"&amp;TEXT(E10933,"yyyymmdd")</f>
        <v/>
      </c>
    </row>
    <row r="10934">
      <c r="A10934" t="n">
        <v>50120626</v>
      </c>
      <c r="B10934" t="inlineStr">
        <is>
          <t>Brooklyn</t>
        </is>
      </c>
      <c r="C10934" t="inlineStr">
        <is>
          <t>11215</t>
        </is>
      </c>
      <c r="D10934" t="inlineStr">
        <is>
          <t>Coffee/Tea</t>
        </is>
      </c>
      <c r="E10934" s="8" t="n">
        <v>46183</v>
      </c>
      <c r="F10934" t="inlineStr">
        <is>
          <t>Violations were cited in the following area(s).</t>
        </is>
      </c>
      <c r="G10934" t="inlineStr">
        <is>
          <t>06F</t>
        </is>
      </c>
      <c r="H10934" t="inlineStr">
        <is>
          <t>Wiping cloths not stored clean and dry, or in a sanitizing solution, between uses.</t>
        </is>
      </c>
      <c r="I10934" t="inlineStr">
        <is>
          <t>Critical</t>
        </is>
      </c>
      <c r="J10934" t="n">
        <v>13</v>
      </c>
      <c r="K10934" t="inlineStr">
        <is>
          <t>A</t>
        </is>
      </c>
      <c r="L10934" s="9">
        <f>A10934&amp;"-"&amp;TEXT(E10934,"yyyymmdd")</f>
        <v/>
      </c>
    </row>
    <row r="10935">
      <c r="A10935" t="n">
        <v>50120626</v>
      </c>
      <c r="B10935" t="inlineStr">
        <is>
          <t>Brooklyn</t>
        </is>
      </c>
      <c r="C10935" t="inlineStr">
        <is>
          <t>11215</t>
        </is>
      </c>
      <c r="D10935" t="inlineStr">
        <is>
          <t>Coffee/Tea</t>
        </is>
      </c>
      <c r="E10935" s="8" t="n">
        <v>46183</v>
      </c>
      <c r="F10935" t="inlineStr">
        <is>
          <t>Violations were cited in the following area(s).</t>
        </is>
      </c>
      <c r="G10935" t="inlineStr">
        <is>
          <t>10B</t>
        </is>
      </c>
      <c r="H10935" t="inlineStr">
        <is>
          <t>Anti-siphonage or back-flow prevention device not provided where required; equipment or floor not properly drained; sewage disposal system in disrepair or not functioning properly. Condensation or liquid waste improperly disposed of.</t>
        </is>
      </c>
      <c r="I10935" t="inlineStr">
        <is>
          <t>Not Critical</t>
        </is>
      </c>
      <c r="J10935" t="n">
        <v>13</v>
      </c>
      <c r="K10935" t="inlineStr">
        <is>
          <t>A</t>
        </is>
      </c>
      <c r="L10935" s="9">
        <f>A10935&amp;"-"&amp;TEXT(E10935,"yyyymmdd")</f>
        <v/>
      </c>
    </row>
    <row r="10936">
      <c r="A10936" t="n">
        <v>50120626</v>
      </c>
      <c r="B10936" t="inlineStr">
        <is>
          <t>Brooklyn</t>
        </is>
      </c>
      <c r="C10936" t="inlineStr">
        <is>
          <t>11215</t>
        </is>
      </c>
      <c r="D10936" t="inlineStr">
        <is>
          <t>Coffee/Tea</t>
        </is>
      </c>
      <c r="E10936" s="8" t="n">
        <v>46183</v>
      </c>
      <c r="F10936" t="inlineStr">
        <is>
          <t>Violations were cited in the following area(s).</t>
        </is>
      </c>
      <c r="G10936" t="inlineStr">
        <is>
          <t>10G</t>
        </is>
      </c>
      <c r="H10936" t="inlineStr">
        <is>
          <t>Dishwashing and ware washing: Cleaning and sanitizing of tableware, including dishes, utensils, and equipment deficient.</t>
        </is>
      </c>
      <c r="I10936" t="inlineStr">
        <is>
          <t>Not Critical</t>
        </is>
      </c>
      <c r="J10936" t="n">
        <v>13</v>
      </c>
      <c r="K10936" t="inlineStr">
        <is>
          <t>A</t>
        </is>
      </c>
      <c r="L10936" s="9">
        <f>A10936&amp;"-"&amp;TEXT(E10936,"yyyymmdd")</f>
        <v/>
      </c>
    </row>
    <row r="10937">
      <c r="A10937" t="n">
        <v>50122460</v>
      </c>
      <c r="B10937" t="inlineStr">
        <is>
          <t>Brooklyn</t>
        </is>
      </c>
      <c r="C10937" t="inlineStr">
        <is>
          <t>11220</t>
        </is>
      </c>
      <c r="D10937" t="inlineStr">
        <is>
          <t>Asian/Asian Fusion</t>
        </is>
      </c>
      <c r="E10937" s="8" t="n">
        <v>46183</v>
      </c>
      <c r="F10937" t="inlineStr">
        <is>
          <t>Violations were cited in the following area(s).</t>
        </is>
      </c>
      <c r="G10937" t="inlineStr">
        <is>
          <t>04C</t>
        </is>
      </c>
      <c r="H10937" t="inlineStr">
        <is>
          <t>Food worker/food vendor does not use utensil or other barrier to eliminate bare hand contact with food that will not receive adequate additional heat treatment.</t>
        </is>
      </c>
      <c r="I10937" t="inlineStr">
        <is>
          <t>Critical</t>
        </is>
      </c>
      <c r="J10937" t="n">
        <v>8</v>
      </c>
      <c r="K10937" t="inlineStr">
        <is>
          <t>A</t>
        </is>
      </c>
      <c r="L10937" s="9">
        <f>A10937&amp;"-"&amp;TEXT(E10937,"yyyymmdd")</f>
        <v/>
      </c>
    </row>
    <row r="10938">
      <c r="A10938" t="n">
        <v>50125118</v>
      </c>
      <c r="B10938" t="inlineStr">
        <is>
          <t>Manhattan</t>
        </is>
      </c>
      <c r="C10938" t="inlineStr">
        <is>
          <t>10003</t>
        </is>
      </c>
      <c r="D10938" t="inlineStr">
        <is>
          <t>Asian/Asian Fusion</t>
        </is>
      </c>
      <c r="E10938" s="8" t="n">
        <v>46183</v>
      </c>
      <c r="F10938" t="inlineStr">
        <is>
          <t>Violations were cited in the following area(s).</t>
        </is>
      </c>
      <c r="G10938" t="inlineStr">
        <is>
          <t>05D</t>
        </is>
      </c>
      <c r="H1093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938" t="inlineStr">
        <is>
          <t>Critical</t>
        </is>
      </c>
      <c r="J10938" t="n">
        <v>10</v>
      </c>
      <c r="K10938" t="inlineStr">
        <is>
          <t>A</t>
        </is>
      </c>
      <c r="L10938" s="9">
        <f>A10938&amp;"-"&amp;TEXT(E10938,"yyyymmdd")</f>
        <v/>
      </c>
    </row>
    <row r="10939">
      <c r="A10939" t="n">
        <v>50127169</v>
      </c>
      <c r="B10939" t="inlineStr">
        <is>
          <t>Brooklyn</t>
        </is>
      </c>
      <c r="C10939" t="inlineStr">
        <is>
          <t>11215</t>
        </is>
      </c>
      <c r="D10939" t="inlineStr">
        <is>
          <t>Pizza</t>
        </is>
      </c>
      <c r="E10939" s="8" t="n">
        <v>46183</v>
      </c>
      <c r="F10939" t="inlineStr">
        <is>
          <t>Violations were cited in the following area(s).</t>
        </is>
      </c>
      <c r="G10939" t="inlineStr">
        <is>
          <t>02G</t>
        </is>
      </c>
      <c r="H10939" t="inlineStr">
        <is>
          <t>Cold TCS food item held above 41 °F; smoked or processed fish held above 38 °F; intact raw eggs held above 45 °F; or reduced oxygen packaged (ROP) TCS foods held above required temperatures except during active necessary preparation.</t>
        </is>
      </c>
      <c r="I10939" t="inlineStr">
        <is>
          <t>Critical</t>
        </is>
      </c>
      <c r="J10939" t="n">
        <v>11</v>
      </c>
      <c r="K10939" t="inlineStr">
        <is>
          <t>A</t>
        </is>
      </c>
      <c r="L10939" s="9">
        <f>A10939&amp;"-"&amp;TEXT(E10939,"yyyymmdd")</f>
        <v/>
      </c>
    </row>
    <row r="10940">
      <c r="A10940" t="n">
        <v>50127169</v>
      </c>
      <c r="B10940" t="inlineStr">
        <is>
          <t>Brooklyn</t>
        </is>
      </c>
      <c r="C10940" t="inlineStr">
        <is>
          <t>11215</t>
        </is>
      </c>
      <c r="D10940" t="inlineStr">
        <is>
          <t>Pizza</t>
        </is>
      </c>
      <c r="E10940" s="8" t="n">
        <v>46183</v>
      </c>
      <c r="F10940" t="inlineStr">
        <is>
          <t>Violations were cited in the following area(s).</t>
        </is>
      </c>
      <c r="G10940" t="inlineStr">
        <is>
          <t>10B</t>
        </is>
      </c>
      <c r="H10940" t="inlineStr">
        <is>
          <t>Anti-siphonage or back-flow prevention device not provided where required; equipment or floor not properly drained; sewage disposal system in disrepair or not functioning properly. Condensation or liquid waste improperly disposed of.</t>
        </is>
      </c>
      <c r="I10940" t="inlineStr">
        <is>
          <t>Not Critical</t>
        </is>
      </c>
      <c r="J10940" t="n">
        <v>11</v>
      </c>
      <c r="K10940" t="inlineStr">
        <is>
          <t>A</t>
        </is>
      </c>
      <c r="L10940" s="9">
        <f>A10940&amp;"-"&amp;TEXT(E10940,"yyyymmdd")</f>
        <v/>
      </c>
    </row>
    <row r="10941">
      <c r="A10941" t="n">
        <v>50127169</v>
      </c>
      <c r="B10941" t="inlineStr">
        <is>
          <t>Brooklyn</t>
        </is>
      </c>
      <c r="C10941" t="inlineStr">
        <is>
          <t>11215</t>
        </is>
      </c>
      <c r="D10941" t="inlineStr">
        <is>
          <t>Pizza</t>
        </is>
      </c>
      <c r="E10941" s="8" t="n">
        <v>46183</v>
      </c>
      <c r="F10941" t="inlineStr">
        <is>
          <t>Violations were cited in the following area(s).</t>
        </is>
      </c>
      <c r="G10941" t="inlineStr">
        <is>
          <t>10F</t>
        </is>
      </c>
      <c r="H10941" t="inlineStr">
        <is>
          <t>Non-food contact surface or equipment made of unacceptable material, not kept clean, or not properly sealed, raised, spaced or movable to allow accessibility for cleaning on all sides, above and underneath the unit.</t>
        </is>
      </c>
      <c r="I10941" t="inlineStr">
        <is>
          <t>Not Critical</t>
        </is>
      </c>
      <c r="J10941" t="n">
        <v>11</v>
      </c>
      <c r="K10941" t="inlineStr">
        <is>
          <t>A</t>
        </is>
      </c>
      <c r="L10941" s="9">
        <f>A10941&amp;"-"&amp;TEXT(E10941,"yyyymmdd")</f>
        <v/>
      </c>
    </row>
    <row r="10942">
      <c r="A10942" t="n">
        <v>50128743</v>
      </c>
      <c r="B10942" t="inlineStr">
        <is>
          <t>Manhattan</t>
        </is>
      </c>
      <c r="C10942" t="inlineStr">
        <is>
          <t>10018</t>
        </is>
      </c>
      <c r="D10942" t="inlineStr">
        <is>
          <t>American</t>
        </is>
      </c>
      <c r="E10942" s="8" t="n">
        <v>46183</v>
      </c>
      <c r="F10942" t="inlineStr">
        <is>
          <t>Violations were cited in the following area(s).</t>
        </is>
      </c>
      <c r="G10942" t="inlineStr">
        <is>
          <t>02G</t>
        </is>
      </c>
      <c r="H10942" t="inlineStr">
        <is>
          <t>Cold TCS food item held above 41 °F; smoked or processed fish held above 38 °F; intact raw eggs held above 45 °F; or reduced oxygen packaged (ROP) TCS foods held above required temperatures except during active necessary preparation.</t>
        </is>
      </c>
      <c r="I10942" t="inlineStr">
        <is>
          <t>Critical</t>
        </is>
      </c>
      <c r="J10942" t="n">
        <v>25</v>
      </c>
      <c r="L10942" s="9">
        <f>A10942&amp;"-"&amp;TEXT(E10942,"yyyymmdd")</f>
        <v/>
      </c>
    </row>
    <row r="10943">
      <c r="A10943" t="n">
        <v>50128743</v>
      </c>
      <c r="B10943" t="inlineStr">
        <is>
          <t>Manhattan</t>
        </is>
      </c>
      <c r="C10943" t="inlineStr">
        <is>
          <t>10018</t>
        </is>
      </c>
      <c r="D10943" t="inlineStr">
        <is>
          <t>American</t>
        </is>
      </c>
      <c r="E10943" s="8" t="n">
        <v>46183</v>
      </c>
      <c r="F10943" t="inlineStr">
        <is>
          <t>Violations were cited in the following area(s).</t>
        </is>
      </c>
      <c r="G10943" t="inlineStr">
        <is>
          <t>04L</t>
        </is>
      </c>
      <c r="H10943" t="inlineStr">
        <is>
          <t>Evidence of mice or live mice in establishment's food or non-food areas.</t>
        </is>
      </c>
      <c r="I10943" t="inlineStr">
        <is>
          <t>Critical</t>
        </is>
      </c>
      <c r="J10943" t="n">
        <v>25</v>
      </c>
      <c r="L10943" s="9">
        <f>A10943&amp;"-"&amp;TEXT(E10943,"yyyymmdd")</f>
        <v/>
      </c>
    </row>
    <row r="10944">
      <c r="A10944" t="n">
        <v>50128743</v>
      </c>
      <c r="B10944" t="inlineStr">
        <is>
          <t>Manhattan</t>
        </is>
      </c>
      <c r="C10944" t="inlineStr">
        <is>
          <t>10018</t>
        </is>
      </c>
      <c r="D10944" t="inlineStr">
        <is>
          <t>American</t>
        </is>
      </c>
      <c r="E10944" s="8" t="n">
        <v>46183</v>
      </c>
      <c r="F10944" t="inlineStr">
        <is>
          <t>Violations were cited in the following area(s).</t>
        </is>
      </c>
      <c r="G10944" t="inlineStr">
        <is>
          <t>08A</t>
        </is>
      </c>
      <c r="H10944" t="inlineStr">
        <is>
          <t>Establishment is not free of harborage or conditions conducive to rodents, insects or other pests.</t>
        </is>
      </c>
      <c r="I10944" t="inlineStr">
        <is>
          <t>Not Critical</t>
        </is>
      </c>
      <c r="J10944" t="n">
        <v>25</v>
      </c>
      <c r="L10944" s="9">
        <f>A10944&amp;"-"&amp;TEXT(E10944,"yyyymmdd")</f>
        <v/>
      </c>
    </row>
    <row r="10945">
      <c r="A10945" t="n">
        <v>50128743</v>
      </c>
      <c r="B10945" t="inlineStr">
        <is>
          <t>Manhattan</t>
        </is>
      </c>
      <c r="C10945" t="inlineStr">
        <is>
          <t>10018</t>
        </is>
      </c>
      <c r="D10945" t="inlineStr">
        <is>
          <t>American</t>
        </is>
      </c>
      <c r="E10945" s="8" t="n">
        <v>46183</v>
      </c>
      <c r="F10945" t="inlineStr">
        <is>
          <t>Violations were cited in the following area(s).</t>
        </is>
      </c>
      <c r="G10945" t="inlineStr">
        <is>
          <t>10B</t>
        </is>
      </c>
      <c r="H10945" t="inlineStr">
        <is>
          <t>Anti-siphonage or back-flow prevention device not provided where required; equipment or floor not properly drained; sewage disposal system in disrepair or not functioning properly. Condensation or liquid waste improperly disposed of.</t>
        </is>
      </c>
      <c r="I10945" t="inlineStr">
        <is>
          <t>Not Critical</t>
        </is>
      </c>
      <c r="J10945" t="n">
        <v>25</v>
      </c>
      <c r="L10945" s="9">
        <f>A10945&amp;"-"&amp;TEXT(E10945,"yyyymmdd")</f>
        <v/>
      </c>
    </row>
    <row r="10946">
      <c r="A10946" t="n">
        <v>50128743</v>
      </c>
      <c r="B10946" t="inlineStr">
        <is>
          <t>Manhattan</t>
        </is>
      </c>
      <c r="C10946" t="inlineStr">
        <is>
          <t>10018</t>
        </is>
      </c>
      <c r="D10946" t="inlineStr">
        <is>
          <t>American</t>
        </is>
      </c>
      <c r="E10946" s="8" t="n">
        <v>46183</v>
      </c>
      <c r="F10946" t="inlineStr">
        <is>
          <t>Violations were cited in the following area(s).</t>
        </is>
      </c>
      <c r="G10946" t="inlineStr">
        <is>
          <t>10G</t>
        </is>
      </c>
      <c r="H10946" t="inlineStr">
        <is>
          <t>Dishwashing and ware washing: Cleaning and sanitizing of tableware, including dishes, utensils, and equipment deficient.</t>
        </is>
      </c>
      <c r="I10946" t="inlineStr">
        <is>
          <t>Not Critical</t>
        </is>
      </c>
      <c r="J10946" t="n">
        <v>25</v>
      </c>
      <c r="L10946" s="9">
        <f>A10946&amp;"-"&amp;TEXT(E10946,"yyyymmdd")</f>
        <v/>
      </c>
    </row>
    <row r="10947">
      <c r="A10947" t="n">
        <v>50129799</v>
      </c>
      <c r="B10947" t="inlineStr">
        <is>
          <t>Brooklyn</t>
        </is>
      </c>
      <c r="C10947" t="inlineStr">
        <is>
          <t>11238</t>
        </is>
      </c>
      <c r="D10947" t="inlineStr">
        <is>
          <t>Caribbean</t>
        </is>
      </c>
      <c r="E10947" s="8" t="n">
        <v>46183</v>
      </c>
      <c r="F10947" t="inlineStr">
        <is>
          <t>Violations were cited in the following area(s).</t>
        </is>
      </c>
      <c r="G10947" t="inlineStr">
        <is>
          <t>02B</t>
        </is>
      </c>
      <c r="H10947" t="inlineStr">
        <is>
          <t>Hot TCS food item not held at or above 140 °F.</t>
        </is>
      </c>
      <c r="I10947" t="inlineStr">
        <is>
          <t>Critical</t>
        </is>
      </c>
      <c r="J10947" t="n">
        <v>44</v>
      </c>
      <c r="L10947" s="9">
        <f>A10947&amp;"-"&amp;TEXT(E10947,"yyyymmdd")</f>
        <v/>
      </c>
    </row>
    <row r="10948">
      <c r="A10948" t="n">
        <v>50129799</v>
      </c>
      <c r="B10948" t="inlineStr">
        <is>
          <t>Brooklyn</t>
        </is>
      </c>
      <c r="C10948" t="inlineStr">
        <is>
          <t>11238</t>
        </is>
      </c>
      <c r="D10948" t="inlineStr">
        <is>
          <t>Caribbean</t>
        </is>
      </c>
      <c r="E10948" s="8" t="n">
        <v>46183</v>
      </c>
      <c r="F10948" t="inlineStr">
        <is>
          <t>Violations were cited in the following area(s).</t>
        </is>
      </c>
      <c r="G10948" t="inlineStr">
        <is>
          <t>02G</t>
        </is>
      </c>
      <c r="H10948" t="inlineStr">
        <is>
          <t>Cold TCS food item held above 41 °F; smoked or processed fish held above 38 °F; intact raw eggs held above 45 °F; or reduced oxygen packaged (ROP) TCS foods held above required temperatures except during active necessary preparation.</t>
        </is>
      </c>
      <c r="I10948" t="inlineStr">
        <is>
          <t>Critical</t>
        </is>
      </c>
      <c r="J10948" t="n">
        <v>44</v>
      </c>
      <c r="L10948" s="9">
        <f>A10948&amp;"-"&amp;TEXT(E10948,"yyyymmdd")</f>
        <v/>
      </c>
    </row>
    <row r="10949">
      <c r="A10949" t="n">
        <v>50129799</v>
      </c>
      <c r="B10949" t="inlineStr">
        <is>
          <t>Brooklyn</t>
        </is>
      </c>
      <c r="C10949" t="inlineStr">
        <is>
          <t>11238</t>
        </is>
      </c>
      <c r="D10949" t="inlineStr">
        <is>
          <t>Caribbean</t>
        </is>
      </c>
      <c r="E10949" s="8" t="n">
        <v>46183</v>
      </c>
      <c r="F10949" t="inlineStr">
        <is>
          <t>Violations were cited in the following area(s).</t>
        </is>
      </c>
      <c r="G10949" t="inlineStr">
        <is>
          <t>04L</t>
        </is>
      </c>
      <c r="H10949" t="inlineStr">
        <is>
          <t>Evidence of mice or live mice in establishment's food or non-food areas.</t>
        </is>
      </c>
      <c r="I10949" t="inlineStr">
        <is>
          <t>Critical</t>
        </is>
      </c>
      <c r="J10949" t="n">
        <v>44</v>
      </c>
      <c r="L10949" s="9">
        <f>A10949&amp;"-"&amp;TEXT(E10949,"yyyymmdd")</f>
        <v/>
      </c>
    </row>
    <row r="10950">
      <c r="A10950" t="n">
        <v>50129799</v>
      </c>
      <c r="B10950" t="inlineStr">
        <is>
          <t>Brooklyn</t>
        </is>
      </c>
      <c r="C10950" t="inlineStr">
        <is>
          <t>11238</t>
        </is>
      </c>
      <c r="D10950" t="inlineStr">
        <is>
          <t>Caribbean</t>
        </is>
      </c>
      <c r="E10950" s="8" t="n">
        <v>46183</v>
      </c>
      <c r="F10950" t="inlineStr">
        <is>
          <t>Violations were cited in the following area(s).</t>
        </is>
      </c>
      <c r="G10950" t="inlineStr">
        <is>
          <t>04M</t>
        </is>
      </c>
      <c r="H10950" t="inlineStr">
        <is>
          <t>Live roaches in facility's food or non-food area.</t>
        </is>
      </c>
      <c r="I10950" t="inlineStr">
        <is>
          <t>Critical</t>
        </is>
      </c>
      <c r="J10950" t="n">
        <v>44</v>
      </c>
      <c r="L10950" s="9">
        <f>A10950&amp;"-"&amp;TEXT(E10950,"yyyymmdd")</f>
        <v/>
      </c>
    </row>
    <row r="10951">
      <c r="A10951" t="n">
        <v>50129799</v>
      </c>
      <c r="B10951" t="inlineStr">
        <is>
          <t>Brooklyn</t>
        </is>
      </c>
      <c r="C10951" t="inlineStr">
        <is>
          <t>11238</t>
        </is>
      </c>
      <c r="D10951" t="inlineStr">
        <is>
          <t>Caribbean</t>
        </is>
      </c>
      <c r="E10951" s="8" t="n">
        <v>46183</v>
      </c>
      <c r="F10951" t="inlineStr">
        <is>
          <t>Violations were cited in the following area(s).</t>
        </is>
      </c>
      <c r="G10951" t="inlineStr">
        <is>
          <t>04N</t>
        </is>
      </c>
      <c r="H10951" t="inlineStr">
        <is>
          <t>Filth flies or food/refuse/sewage associated with (FRSA) flies or other nuisance pests in establishment’s food and/or non-food areas. FRSA flies include house flies, blow flies, bottle flies, flesh flies, drain flies, Phorid flies and fruit flies.</t>
        </is>
      </c>
      <c r="I10951" t="inlineStr">
        <is>
          <t>Critical</t>
        </is>
      </c>
      <c r="J10951" t="n">
        <v>44</v>
      </c>
      <c r="L10951" s="9">
        <f>A10951&amp;"-"&amp;TEXT(E10951,"yyyymmdd")</f>
        <v/>
      </c>
    </row>
    <row r="10952">
      <c r="A10952" t="n">
        <v>50129799</v>
      </c>
      <c r="B10952" t="inlineStr">
        <is>
          <t>Brooklyn</t>
        </is>
      </c>
      <c r="C10952" t="inlineStr">
        <is>
          <t>11238</t>
        </is>
      </c>
      <c r="D10952" t="inlineStr">
        <is>
          <t>Caribbean</t>
        </is>
      </c>
      <c r="E10952" s="8" t="n">
        <v>46183</v>
      </c>
      <c r="F10952" t="inlineStr">
        <is>
          <t>Violations were cited in the following area(s).</t>
        </is>
      </c>
      <c r="G10952" t="inlineStr">
        <is>
          <t>05D</t>
        </is>
      </c>
      <c r="H1095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952" t="inlineStr">
        <is>
          <t>Critical</t>
        </is>
      </c>
      <c r="J10952" t="n">
        <v>44</v>
      </c>
      <c r="L10952" s="9">
        <f>A10952&amp;"-"&amp;TEXT(E10952,"yyyymmdd")</f>
        <v/>
      </c>
    </row>
    <row r="10953">
      <c r="A10953" t="n">
        <v>50129799</v>
      </c>
      <c r="B10953" t="inlineStr">
        <is>
          <t>Brooklyn</t>
        </is>
      </c>
      <c r="C10953" t="inlineStr">
        <is>
          <t>11238</t>
        </is>
      </c>
      <c r="D10953" t="inlineStr">
        <is>
          <t>Caribbean</t>
        </is>
      </c>
      <c r="E10953" s="8" t="n">
        <v>46183</v>
      </c>
      <c r="F10953" t="inlineStr">
        <is>
          <t>Violations were cited in the following area(s).</t>
        </is>
      </c>
      <c r="G10953" t="inlineStr">
        <is>
          <t>06E</t>
        </is>
      </c>
      <c r="H10953" t="inlineStr">
        <is>
          <t>Sanitized equipment or utensil, including in-use food dispensing utensil, improperly used or stored.</t>
        </is>
      </c>
      <c r="I10953" t="inlineStr">
        <is>
          <t>Critical</t>
        </is>
      </c>
      <c r="J10953" t="n">
        <v>44</v>
      </c>
      <c r="L10953" s="9">
        <f>A10953&amp;"-"&amp;TEXT(E10953,"yyyymmdd")</f>
        <v/>
      </c>
    </row>
    <row r="10954">
      <c r="A10954" t="n">
        <v>50129799</v>
      </c>
      <c r="B10954" t="inlineStr">
        <is>
          <t>Brooklyn</t>
        </is>
      </c>
      <c r="C10954" t="inlineStr">
        <is>
          <t>11238</t>
        </is>
      </c>
      <c r="D10954" t="inlineStr">
        <is>
          <t>Caribbean</t>
        </is>
      </c>
      <c r="E10954" s="8" t="n">
        <v>46183</v>
      </c>
      <c r="F10954" t="inlineStr">
        <is>
          <t>Violations were cited in the following area(s).</t>
        </is>
      </c>
      <c r="G10954" t="inlineStr">
        <is>
          <t>08A</t>
        </is>
      </c>
      <c r="H10954" t="inlineStr">
        <is>
          <t>Establishment is not free of harborage or conditions conducive to rodents, insects or other pests.</t>
        </is>
      </c>
      <c r="I10954" t="inlineStr">
        <is>
          <t>Not Critical</t>
        </is>
      </c>
      <c r="J10954" t="n">
        <v>44</v>
      </c>
      <c r="L10954" s="9">
        <f>A10954&amp;"-"&amp;TEXT(E10954,"yyyymmdd")</f>
        <v/>
      </c>
    </row>
    <row r="10955">
      <c r="A10955" t="n">
        <v>50129799</v>
      </c>
      <c r="B10955" t="inlineStr">
        <is>
          <t>Brooklyn</t>
        </is>
      </c>
      <c r="C10955" t="inlineStr">
        <is>
          <t>11238</t>
        </is>
      </c>
      <c r="D10955" t="inlineStr">
        <is>
          <t>Caribbean</t>
        </is>
      </c>
      <c r="E10955" s="8" t="n">
        <v>46183</v>
      </c>
      <c r="F10955" t="inlineStr">
        <is>
          <t>Violations were cited in the following area(s).</t>
        </is>
      </c>
      <c r="G10955" t="inlineStr">
        <is>
          <t>09B</t>
        </is>
      </c>
      <c r="H10955" t="inlineStr">
        <is>
          <t>Thawing procedure improper.</t>
        </is>
      </c>
      <c r="I10955" t="inlineStr">
        <is>
          <t>Not Critical</t>
        </is>
      </c>
      <c r="J10955" t="n">
        <v>44</v>
      </c>
      <c r="L10955" s="9">
        <f>A10955&amp;"-"&amp;TEXT(E10955,"yyyymmdd")</f>
        <v/>
      </c>
    </row>
    <row r="10956">
      <c r="A10956" t="n">
        <v>50130367</v>
      </c>
      <c r="B10956" t="inlineStr">
        <is>
          <t>Manhattan</t>
        </is>
      </c>
      <c r="C10956" t="inlineStr">
        <is>
          <t>10065</t>
        </is>
      </c>
      <c r="D10956" t="inlineStr">
        <is>
          <t>Pizza</t>
        </is>
      </c>
      <c r="E10956" s="8" t="n">
        <v>46183</v>
      </c>
      <c r="F10956" t="inlineStr">
        <is>
          <t>Violations were cited in the following area(s).</t>
        </is>
      </c>
      <c r="G10956" t="inlineStr">
        <is>
          <t>02B</t>
        </is>
      </c>
      <c r="H10956" t="inlineStr">
        <is>
          <t>Hot TCS food item not held at or above 140 °F.</t>
        </is>
      </c>
      <c r="I10956" t="inlineStr">
        <is>
          <t>Critical</t>
        </is>
      </c>
      <c r="J10956" t="n">
        <v>26</v>
      </c>
      <c r="L10956" s="9">
        <f>A10956&amp;"-"&amp;TEXT(E10956,"yyyymmdd")</f>
        <v/>
      </c>
    </row>
    <row r="10957">
      <c r="A10957" t="n">
        <v>50130367</v>
      </c>
      <c r="B10957" t="inlineStr">
        <is>
          <t>Manhattan</t>
        </is>
      </c>
      <c r="C10957" t="inlineStr">
        <is>
          <t>10065</t>
        </is>
      </c>
      <c r="D10957" t="inlineStr">
        <is>
          <t>Pizza</t>
        </is>
      </c>
      <c r="E10957" s="8" t="n">
        <v>46183</v>
      </c>
      <c r="F10957" t="inlineStr">
        <is>
          <t>Violations were cited in the following area(s).</t>
        </is>
      </c>
      <c r="G10957" t="inlineStr">
        <is>
          <t>02G</t>
        </is>
      </c>
      <c r="H10957" t="inlineStr">
        <is>
          <t>Cold TCS food item held above 41 °F; smoked or processed fish held above 38 °F; intact raw eggs held above 45 °F; or reduced oxygen packaged (ROP) TCS foods held above required temperatures except during active necessary preparation.</t>
        </is>
      </c>
      <c r="I10957" t="inlineStr">
        <is>
          <t>Critical</t>
        </is>
      </c>
      <c r="J10957" t="n">
        <v>26</v>
      </c>
      <c r="L10957" s="9">
        <f>A10957&amp;"-"&amp;TEXT(E10957,"yyyymmdd")</f>
        <v/>
      </c>
    </row>
    <row r="10958">
      <c r="A10958" t="n">
        <v>50130367</v>
      </c>
      <c r="B10958" t="inlineStr">
        <is>
          <t>Manhattan</t>
        </is>
      </c>
      <c r="C10958" t="inlineStr">
        <is>
          <t>10065</t>
        </is>
      </c>
      <c r="D10958" t="inlineStr">
        <is>
          <t>Pizza</t>
        </is>
      </c>
      <c r="E10958" s="8" t="n">
        <v>46183</v>
      </c>
      <c r="F10958" t="inlineStr">
        <is>
          <t>Violations were cited in the following area(s).</t>
        </is>
      </c>
      <c r="G10958" t="inlineStr">
        <is>
          <t>09A</t>
        </is>
      </c>
      <c r="H10958" t="inlineStr">
        <is>
          <t>Swollen, leaking, rusted or otherwise damaged canned food to be returned to distributor not segregated from intact product and clearly labeled DO NOT USE</t>
        </is>
      </c>
      <c r="I10958" t="inlineStr">
        <is>
          <t>Not Critical</t>
        </is>
      </c>
      <c r="J10958" t="n">
        <v>26</v>
      </c>
      <c r="L10958" s="9">
        <f>A10958&amp;"-"&amp;TEXT(E10958,"yyyymmdd")</f>
        <v/>
      </c>
    </row>
    <row r="10959">
      <c r="A10959" t="n">
        <v>50130367</v>
      </c>
      <c r="B10959" t="inlineStr">
        <is>
          <t>Manhattan</t>
        </is>
      </c>
      <c r="C10959" t="inlineStr">
        <is>
          <t>10065</t>
        </is>
      </c>
      <c r="D10959" t="inlineStr">
        <is>
          <t>Pizza</t>
        </is>
      </c>
      <c r="E10959" s="8" t="n">
        <v>46183</v>
      </c>
      <c r="F10959" t="inlineStr">
        <is>
          <t>Violations were cited in the following area(s).</t>
        </is>
      </c>
      <c r="G10959" t="inlineStr">
        <is>
          <t>10B</t>
        </is>
      </c>
      <c r="H10959" t="inlineStr">
        <is>
          <t>Anti-siphonage or back-flow prevention device not provided where required; equipment or floor not properly drained; sewage disposal system in disrepair or not functioning properly. Condensation or liquid waste improperly disposed of.</t>
        </is>
      </c>
      <c r="I10959" t="inlineStr">
        <is>
          <t>Not Critical</t>
        </is>
      </c>
      <c r="J10959" t="n">
        <v>26</v>
      </c>
      <c r="L10959" s="9">
        <f>A10959&amp;"-"&amp;TEXT(E10959,"yyyymmdd")</f>
        <v/>
      </c>
    </row>
    <row r="10960">
      <c r="A10960" t="n">
        <v>50130367</v>
      </c>
      <c r="B10960" t="inlineStr">
        <is>
          <t>Manhattan</t>
        </is>
      </c>
      <c r="C10960" t="inlineStr">
        <is>
          <t>10065</t>
        </is>
      </c>
      <c r="D10960" t="inlineStr">
        <is>
          <t>Pizza</t>
        </is>
      </c>
      <c r="E10960" s="8" t="n">
        <v>46183</v>
      </c>
      <c r="F10960" t="inlineStr">
        <is>
          <t>Violations were cited in the following area(s).</t>
        </is>
      </c>
      <c r="G10960" t="inlineStr">
        <is>
          <t>10F</t>
        </is>
      </c>
      <c r="H10960" t="inlineStr">
        <is>
          <t>Non-food contact surface or equipment made of unacceptable material, not kept clean, or not properly sealed, raised, spaced or movable to allow accessibility for cleaning on all sides, above and underneath the unit.</t>
        </is>
      </c>
      <c r="I10960" t="inlineStr">
        <is>
          <t>Not Critical</t>
        </is>
      </c>
      <c r="J10960" t="n">
        <v>26</v>
      </c>
      <c r="L10960" s="9">
        <f>A10960&amp;"-"&amp;TEXT(E10960,"yyyymmdd")</f>
        <v/>
      </c>
    </row>
    <row r="10961">
      <c r="A10961" t="n">
        <v>50131858</v>
      </c>
      <c r="B10961" t="inlineStr">
        <is>
          <t>Brooklyn</t>
        </is>
      </c>
      <c r="C10961" t="inlineStr">
        <is>
          <t>11231</t>
        </is>
      </c>
      <c r="D10961" t="inlineStr">
        <is>
          <t>Italian</t>
        </is>
      </c>
      <c r="E10961" s="8" t="n">
        <v>46183</v>
      </c>
      <c r="F10961" t="inlineStr">
        <is>
          <t>Violations were cited in the following area(s).</t>
        </is>
      </c>
      <c r="G10961" t="inlineStr">
        <is>
          <t>10B</t>
        </is>
      </c>
      <c r="H10961" t="inlineStr">
        <is>
          <t>Anti-siphonage or back-flow prevention device not provided where required; equipment or floor not properly drained; sewage disposal system in disrepair or not functioning properly. Condensation or liquid waste improperly disposed of.</t>
        </is>
      </c>
      <c r="I10961" t="inlineStr">
        <is>
          <t>Not Critical</t>
        </is>
      </c>
      <c r="J10961" t="n">
        <v>4</v>
      </c>
      <c r="K10961" t="inlineStr">
        <is>
          <t>A</t>
        </is>
      </c>
      <c r="L10961" s="9">
        <f>A10961&amp;"-"&amp;TEXT(E10961,"yyyymmdd")</f>
        <v/>
      </c>
    </row>
    <row r="10962">
      <c r="A10962" t="n">
        <v>50131858</v>
      </c>
      <c r="B10962" t="inlineStr">
        <is>
          <t>Brooklyn</t>
        </is>
      </c>
      <c r="C10962" t="inlineStr">
        <is>
          <t>11231</t>
        </is>
      </c>
      <c r="D10962" t="inlineStr">
        <is>
          <t>Italian</t>
        </is>
      </c>
      <c r="E10962" s="8" t="n">
        <v>46183</v>
      </c>
      <c r="F10962" t="inlineStr">
        <is>
          <t>Violations were cited in the following area(s).</t>
        </is>
      </c>
      <c r="G10962" t="inlineStr">
        <is>
          <t>10D</t>
        </is>
      </c>
      <c r="H10962" t="inlineStr">
        <is>
          <t>Mechanical or natural ventilation not provided, inadequate, improperly installed, in disrepair or fails to prevent and control excessive build-up of grease, heat, steam condensation, vapors, odors, smoke or fumes.</t>
        </is>
      </c>
      <c r="I10962" t="inlineStr">
        <is>
          <t>Not Critical</t>
        </is>
      </c>
      <c r="J10962" t="n">
        <v>4</v>
      </c>
      <c r="K10962" t="inlineStr">
        <is>
          <t>A</t>
        </is>
      </c>
      <c r="L10962" s="9">
        <f>A10962&amp;"-"&amp;TEXT(E10962,"yyyymmdd")</f>
        <v/>
      </c>
    </row>
    <row r="10963">
      <c r="A10963" t="n">
        <v>50132084</v>
      </c>
      <c r="B10963" t="inlineStr">
        <is>
          <t>Bronx</t>
        </is>
      </c>
      <c r="C10963" t="inlineStr">
        <is>
          <t>10472</t>
        </is>
      </c>
      <c r="D10963" t="inlineStr">
        <is>
          <t>Juice, Smoothies, Fruit Salads</t>
        </is>
      </c>
      <c r="E10963" s="8" t="n">
        <v>46183</v>
      </c>
      <c r="F10963" t="inlineStr">
        <is>
          <t>Violations were cited in the following area(s).</t>
        </is>
      </c>
      <c r="G10963" t="inlineStr">
        <is>
          <t>02G</t>
        </is>
      </c>
      <c r="H10963" t="inlineStr">
        <is>
          <t>Cold TCS food item held above 41 °F; smoked or processed fish held above 38 °F; intact raw eggs held above 45 °F; or reduced oxygen packaged (ROP) TCS foods held above required temperatures except during active necessary preparation.</t>
        </is>
      </c>
      <c r="I10963" t="inlineStr">
        <is>
          <t>Critical</t>
        </is>
      </c>
      <c r="J10963" t="n">
        <v>22</v>
      </c>
      <c r="L10963" s="9">
        <f>A10963&amp;"-"&amp;TEXT(E10963,"yyyymmdd")</f>
        <v/>
      </c>
    </row>
    <row r="10964">
      <c r="A10964" t="n">
        <v>50132084</v>
      </c>
      <c r="B10964" t="inlineStr">
        <is>
          <t>Bronx</t>
        </is>
      </c>
      <c r="C10964" t="inlineStr">
        <is>
          <t>10472</t>
        </is>
      </c>
      <c r="D10964" t="inlineStr">
        <is>
          <t>Juice, Smoothies, Fruit Salads</t>
        </is>
      </c>
      <c r="E10964" s="8" t="n">
        <v>46183</v>
      </c>
      <c r="F10964" t="inlineStr">
        <is>
          <t>Violations were cited in the following area(s).</t>
        </is>
      </c>
      <c r="G10964" t="inlineStr">
        <is>
          <t>06C</t>
        </is>
      </c>
      <c r="H1096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964" t="inlineStr">
        <is>
          <t>Critical</t>
        </is>
      </c>
      <c r="J10964" t="n">
        <v>22</v>
      </c>
      <c r="L10964" s="9">
        <f>A10964&amp;"-"&amp;TEXT(E10964,"yyyymmdd")</f>
        <v/>
      </c>
    </row>
    <row r="10965">
      <c r="A10965" t="n">
        <v>50132084</v>
      </c>
      <c r="B10965" t="inlineStr">
        <is>
          <t>Bronx</t>
        </is>
      </c>
      <c r="C10965" t="inlineStr">
        <is>
          <t>10472</t>
        </is>
      </c>
      <c r="D10965" t="inlineStr">
        <is>
          <t>Juice, Smoothies, Fruit Salads</t>
        </is>
      </c>
      <c r="E10965" s="8" t="n">
        <v>46183</v>
      </c>
      <c r="F10965" t="inlineStr">
        <is>
          <t>Violations were cited in the following area(s).</t>
        </is>
      </c>
      <c r="G10965" t="inlineStr">
        <is>
          <t>06F</t>
        </is>
      </c>
      <c r="H10965" t="inlineStr">
        <is>
          <t>Wiping cloths not stored clean and dry, or in a sanitizing solution, between uses.</t>
        </is>
      </c>
      <c r="I10965" t="inlineStr">
        <is>
          <t>Critical</t>
        </is>
      </c>
      <c r="J10965" t="n">
        <v>22</v>
      </c>
      <c r="L10965" s="9">
        <f>A10965&amp;"-"&amp;TEXT(E10965,"yyyymmdd")</f>
        <v/>
      </c>
    </row>
    <row r="10966">
      <c r="A10966" t="n">
        <v>50132084</v>
      </c>
      <c r="B10966" t="inlineStr">
        <is>
          <t>Bronx</t>
        </is>
      </c>
      <c r="C10966" t="inlineStr">
        <is>
          <t>10472</t>
        </is>
      </c>
      <c r="D10966" t="inlineStr">
        <is>
          <t>Juice, Smoothies, Fruit Salads</t>
        </is>
      </c>
      <c r="E10966" s="8" t="n">
        <v>46183</v>
      </c>
      <c r="F10966" t="inlineStr">
        <is>
          <t>Violations were cited in the following area(s).</t>
        </is>
      </c>
      <c r="G10966" t="inlineStr">
        <is>
          <t>10B</t>
        </is>
      </c>
      <c r="H10966" t="inlineStr">
        <is>
          <t>Anti-siphonage or back-flow prevention device not provided where required; equipment or floor not properly drained; sewage disposal system in disrepair or not functioning properly. Condensation or liquid waste improperly disposed of.</t>
        </is>
      </c>
      <c r="I10966" t="inlineStr">
        <is>
          <t>Not Critical</t>
        </is>
      </c>
      <c r="J10966" t="n">
        <v>22</v>
      </c>
      <c r="L10966" s="9">
        <f>A10966&amp;"-"&amp;TEXT(E10966,"yyyymmdd")</f>
        <v/>
      </c>
    </row>
    <row r="10967">
      <c r="A10967" t="n">
        <v>50132084</v>
      </c>
      <c r="B10967" t="inlineStr">
        <is>
          <t>Bronx</t>
        </is>
      </c>
      <c r="C10967" t="inlineStr">
        <is>
          <t>10472</t>
        </is>
      </c>
      <c r="D10967" t="inlineStr">
        <is>
          <t>Juice, Smoothies, Fruit Salads</t>
        </is>
      </c>
      <c r="E10967" s="8" t="n">
        <v>46183</v>
      </c>
      <c r="F10967" t="inlineStr">
        <is>
          <t>Violations were cited in the following area(s).</t>
        </is>
      </c>
      <c r="G10967" t="inlineStr">
        <is>
          <t>10F</t>
        </is>
      </c>
      <c r="H10967" t="inlineStr">
        <is>
          <t>Non-food contact surface or equipment made of unacceptable material, not kept clean, or not properly sealed, raised, spaced or movable to allow accessibility for cleaning on all sides, above and underneath the unit.</t>
        </is>
      </c>
      <c r="I10967" t="inlineStr">
        <is>
          <t>Not Critical</t>
        </is>
      </c>
      <c r="J10967" t="n">
        <v>22</v>
      </c>
      <c r="L10967" s="9">
        <f>A10967&amp;"-"&amp;TEXT(E10967,"yyyymmdd")</f>
        <v/>
      </c>
    </row>
    <row r="10968">
      <c r="A10968" t="n">
        <v>50132598</v>
      </c>
      <c r="B10968" t="inlineStr">
        <is>
          <t>Queens</t>
        </is>
      </c>
      <c r="C10968" t="inlineStr">
        <is>
          <t>11434</t>
        </is>
      </c>
      <c r="D10968" t="inlineStr">
        <is>
          <t>Caribbean</t>
        </is>
      </c>
      <c r="E10968" s="8" t="n">
        <v>46183</v>
      </c>
      <c r="F10968" t="inlineStr">
        <is>
          <t>Violations were cited in the following area(s).</t>
        </is>
      </c>
      <c r="G10968" t="inlineStr">
        <is>
          <t>02B</t>
        </is>
      </c>
      <c r="H10968" t="inlineStr">
        <is>
          <t>Hot TCS food item not held at or above 140 °F.</t>
        </is>
      </c>
      <c r="I10968" t="inlineStr">
        <is>
          <t>Critical</t>
        </is>
      </c>
      <c r="J10968" t="n">
        <v>52</v>
      </c>
      <c r="L10968" s="9">
        <f>A10968&amp;"-"&amp;TEXT(E10968,"yyyymmdd")</f>
        <v/>
      </c>
    </row>
    <row r="10969">
      <c r="A10969" t="n">
        <v>50132598</v>
      </c>
      <c r="B10969" t="inlineStr">
        <is>
          <t>Queens</t>
        </is>
      </c>
      <c r="C10969" t="inlineStr">
        <is>
          <t>11434</t>
        </is>
      </c>
      <c r="D10969" t="inlineStr">
        <is>
          <t>Caribbean</t>
        </is>
      </c>
      <c r="E10969" s="8" t="n">
        <v>46183</v>
      </c>
      <c r="F10969" t="inlineStr">
        <is>
          <t>Violations were cited in the following area(s).</t>
        </is>
      </c>
      <c r="G10969" t="inlineStr">
        <is>
          <t>03I</t>
        </is>
      </c>
      <c r="H10969" t="inlineStr">
        <is>
          <t>Juice packaged on premises with no or incomplete label, no warning statement</t>
        </is>
      </c>
      <c r="I10969" t="inlineStr">
        <is>
          <t>Critical</t>
        </is>
      </c>
      <c r="J10969" t="n">
        <v>52</v>
      </c>
      <c r="L10969" s="9">
        <f>A10969&amp;"-"&amp;TEXT(E10969,"yyyymmdd")</f>
        <v/>
      </c>
    </row>
    <row r="10970">
      <c r="A10970" t="n">
        <v>50132598</v>
      </c>
      <c r="B10970" t="inlineStr">
        <is>
          <t>Queens</t>
        </is>
      </c>
      <c r="C10970" t="inlineStr">
        <is>
          <t>11434</t>
        </is>
      </c>
      <c r="D10970" t="inlineStr">
        <is>
          <t>Caribbean</t>
        </is>
      </c>
      <c r="E10970" s="8" t="n">
        <v>46183</v>
      </c>
      <c r="F10970" t="inlineStr">
        <is>
          <t>Violations were cited in the following area(s).</t>
        </is>
      </c>
      <c r="G10970" t="inlineStr">
        <is>
          <t>05D</t>
        </is>
      </c>
      <c r="H1097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0970" t="inlineStr">
        <is>
          <t>Critical</t>
        </is>
      </c>
      <c r="J10970" t="n">
        <v>52</v>
      </c>
      <c r="L10970" s="9">
        <f>A10970&amp;"-"&amp;TEXT(E10970,"yyyymmdd")</f>
        <v/>
      </c>
    </row>
    <row r="10971">
      <c r="A10971" t="n">
        <v>50132598</v>
      </c>
      <c r="B10971" t="inlineStr">
        <is>
          <t>Queens</t>
        </is>
      </c>
      <c r="C10971" t="inlineStr">
        <is>
          <t>11434</t>
        </is>
      </c>
      <c r="D10971" t="inlineStr">
        <is>
          <t>Caribbean</t>
        </is>
      </c>
      <c r="E10971" s="8" t="n">
        <v>46183</v>
      </c>
      <c r="F10971" t="inlineStr">
        <is>
          <t>Violations were cited in the following area(s).</t>
        </is>
      </c>
      <c r="G10971" t="inlineStr">
        <is>
          <t>06F</t>
        </is>
      </c>
      <c r="H10971" t="inlineStr">
        <is>
          <t>Wiping cloths not stored clean and dry, or in a sanitizing solution, between uses.</t>
        </is>
      </c>
      <c r="I10971" t="inlineStr">
        <is>
          <t>Critical</t>
        </is>
      </c>
      <c r="J10971" t="n">
        <v>52</v>
      </c>
      <c r="L10971" s="9">
        <f>A10971&amp;"-"&amp;TEXT(E10971,"yyyymmdd")</f>
        <v/>
      </c>
    </row>
    <row r="10972">
      <c r="A10972" t="n">
        <v>50132598</v>
      </c>
      <c r="B10972" t="inlineStr">
        <is>
          <t>Queens</t>
        </is>
      </c>
      <c r="C10972" t="inlineStr">
        <is>
          <t>11434</t>
        </is>
      </c>
      <c r="D10972" t="inlineStr">
        <is>
          <t>Caribbean</t>
        </is>
      </c>
      <c r="E10972" s="8" t="n">
        <v>46183</v>
      </c>
      <c r="F10972" t="inlineStr">
        <is>
          <t>Violations were cited in the following area(s).</t>
        </is>
      </c>
      <c r="G10972" t="inlineStr">
        <is>
          <t>09B</t>
        </is>
      </c>
      <c r="H10972" t="inlineStr">
        <is>
          <t>Thawing procedure improper.</t>
        </is>
      </c>
      <c r="I10972" t="inlineStr">
        <is>
          <t>Not Critical</t>
        </is>
      </c>
      <c r="J10972" t="n">
        <v>52</v>
      </c>
      <c r="L10972" s="9">
        <f>A10972&amp;"-"&amp;TEXT(E10972,"yyyymmdd")</f>
        <v/>
      </c>
    </row>
    <row r="10973">
      <c r="A10973" t="n">
        <v>50133660</v>
      </c>
      <c r="B10973" t="inlineStr">
        <is>
          <t>Brooklyn</t>
        </is>
      </c>
      <c r="C10973" t="inlineStr">
        <is>
          <t>11222</t>
        </is>
      </c>
      <c r="D10973" t="inlineStr">
        <is>
          <t>Juice, Smoothies, Fruit Salads</t>
        </is>
      </c>
      <c r="E10973" s="8" t="n">
        <v>46183</v>
      </c>
      <c r="F10973" t="inlineStr">
        <is>
          <t>Violations were cited in the following area(s).</t>
        </is>
      </c>
      <c r="G10973" t="inlineStr">
        <is>
          <t>04H</t>
        </is>
      </c>
      <c r="H10973" t="inlineStr">
        <is>
          <t>Raw, cooked or prepared food is adulterated, contaminated, cross-contaminated, or not discarded in accordance with HACCP plan.</t>
        </is>
      </c>
      <c r="I10973" t="inlineStr">
        <is>
          <t>Critical</t>
        </is>
      </c>
      <c r="J10973" t="n">
        <v>21</v>
      </c>
      <c r="L10973" s="9">
        <f>A10973&amp;"-"&amp;TEXT(E10973,"yyyymmdd")</f>
        <v/>
      </c>
    </row>
    <row r="10974">
      <c r="A10974" t="n">
        <v>50133660</v>
      </c>
      <c r="B10974" t="inlineStr">
        <is>
          <t>Brooklyn</t>
        </is>
      </c>
      <c r="C10974" t="inlineStr">
        <is>
          <t>11222</t>
        </is>
      </c>
      <c r="D10974" t="inlineStr">
        <is>
          <t>Juice, Smoothies, Fruit Salads</t>
        </is>
      </c>
      <c r="E10974" s="8" t="n">
        <v>46183</v>
      </c>
      <c r="F10974" t="inlineStr">
        <is>
          <t>Violations were cited in the following area(s).</t>
        </is>
      </c>
      <c r="G10974" t="inlineStr">
        <is>
          <t>06D</t>
        </is>
      </c>
      <c r="H10974" t="inlineStr">
        <is>
          <t>Food contact surface not properly washed, rinsed and sanitized after each use and following any activity when contamination may have occurred.</t>
        </is>
      </c>
      <c r="I10974" t="inlineStr">
        <is>
          <t>Critical</t>
        </is>
      </c>
      <c r="J10974" t="n">
        <v>21</v>
      </c>
      <c r="L10974" s="9">
        <f>A10974&amp;"-"&amp;TEXT(E10974,"yyyymmdd")</f>
        <v/>
      </c>
    </row>
    <row r="10975">
      <c r="A10975" t="n">
        <v>50133660</v>
      </c>
      <c r="B10975" t="inlineStr">
        <is>
          <t>Brooklyn</t>
        </is>
      </c>
      <c r="C10975" t="inlineStr">
        <is>
          <t>11222</t>
        </is>
      </c>
      <c r="D10975" t="inlineStr">
        <is>
          <t>Juice, Smoothies, Fruit Salads</t>
        </is>
      </c>
      <c r="E10975" s="8" t="n">
        <v>46183</v>
      </c>
      <c r="F10975" t="inlineStr">
        <is>
          <t>Violations were cited in the following area(s).</t>
        </is>
      </c>
      <c r="G10975" t="inlineStr">
        <is>
          <t>10E</t>
        </is>
      </c>
      <c r="H10975" t="inlineStr">
        <is>
          <t>Accurate thermometer not provided or properly located in refrigerated, cold storage or hot holding equipment</t>
        </is>
      </c>
      <c r="I10975" t="inlineStr">
        <is>
          <t>Not Critical</t>
        </is>
      </c>
      <c r="J10975" t="n">
        <v>21</v>
      </c>
      <c r="L10975" s="9">
        <f>A10975&amp;"-"&amp;TEXT(E10975,"yyyymmdd")</f>
        <v/>
      </c>
    </row>
    <row r="10976">
      <c r="A10976" t="n">
        <v>50133660</v>
      </c>
      <c r="B10976" t="inlineStr">
        <is>
          <t>Brooklyn</t>
        </is>
      </c>
      <c r="C10976" t="inlineStr">
        <is>
          <t>11222</t>
        </is>
      </c>
      <c r="D10976" t="inlineStr">
        <is>
          <t>Juice, Smoothies, Fruit Salads</t>
        </is>
      </c>
      <c r="E10976" s="8" t="n">
        <v>46183</v>
      </c>
      <c r="F10976" t="inlineStr">
        <is>
          <t>Violations were cited in the following area(s).</t>
        </is>
      </c>
      <c r="G10976" t="inlineStr">
        <is>
          <t>10F</t>
        </is>
      </c>
      <c r="H10976" t="inlineStr">
        <is>
          <t>Non-food contact surface or equipment made of unacceptable material, not kept clean, or not properly sealed, raised, spaced or movable to allow accessibility for cleaning on all sides, above and underneath the unit.</t>
        </is>
      </c>
      <c r="I10976" t="inlineStr">
        <is>
          <t>Not Critical</t>
        </is>
      </c>
      <c r="J10976" t="n">
        <v>21</v>
      </c>
      <c r="L10976" s="9">
        <f>A10976&amp;"-"&amp;TEXT(E10976,"yyyymmdd")</f>
        <v/>
      </c>
    </row>
    <row r="10977">
      <c r="A10977" t="n">
        <v>50134630</v>
      </c>
      <c r="B10977" t="inlineStr">
        <is>
          <t>Brooklyn</t>
        </is>
      </c>
      <c r="C10977" t="inlineStr">
        <is>
          <t>11238</t>
        </is>
      </c>
      <c r="D10977" t="inlineStr">
        <is>
          <t>Caribbean</t>
        </is>
      </c>
      <c r="E10977" s="8" t="n">
        <v>46183</v>
      </c>
      <c r="F10977" t="inlineStr">
        <is>
          <t>Violations were cited in the following area(s).</t>
        </is>
      </c>
      <c r="G10977" t="inlineStr">
        <is>
          <t>10F</t>
        </is>
      </c>
      <c r="H10977" t="inlineStr">
        <is>
          <t>Non-food contact surface or equipment made of unacceptable material, not kept clean, or not properly sealed, raised, spaced or movable to allow accessibility for cleaning on all sides, above and underneath the unit.</t>
        </is>
      </c>
      <c r="I10977" t="inlineStr">
        <is>
          <t>Not Critical</t>
        </is>
      </c>
      <c r="J10977" t="n">
        <v>7</v>
      </c>
      <c r="K10977" t="inlineStr">
        <is>
          <t>A</t>
        </is>
      </c>
      <c r="L10977" s="9">
        <f>A10977&amp;"-"&amp;TEXT(E10977,"yyyymmdd")</f>
        <v/>
      </c>
    </row>
    <row r="10978">
      <c r="A10978" t="n">
        <v>50134630</v>
      </c>
      <c r="B10978" t="inlineStr">
        <is>
          <t>Brooklyn</t>
        </is>
      </c>
      <c r="C10978" t="inlineStr">
        <is>
          <t>11238</t>
        </is>
      </c>
      <c r="D10978" t="inlineStr">
        <is>
          <t>Caribbean</t>
        </is>
      </c>
      <c r="E10978" s="8" t="n">
        <v>46183</v>
      </c>
      <c r="F10978" t="inlineStr">
        <is>
          <t>Violations were cited in the following area(s).</t>
        </is>
      </c>
      <c r="G10978" t="inlineStr">
        <is>
          <t>10G</t>
        </is>
      </c>
      <c r="H10978" t="inlineStr">
        <is>
          <t>Dishwashing and ware washing: Cleaning and sanitizing of tableware, including dishes, utensils, and equipment deficient.</t>
        </is>
      </c>
      <c r="I10978" t="inlineStr">
        <is>
          <t>Not Critical</t>
        </is>
      </c>
      <c r="J10978" t="n">
        <v>7</v>
      </c>
      <c r="K10978" t="inlineStr">
        <is>
          <t>A</t>
        </is>
      </c>
      <c r="L10978" s="9">
        <f>A10978&amp;"-"&amp;TEXT(E10978,"yyyymmdd")</f>
        <v/>
      </c>
    </row>
    <row r="10979">
      <c r="A10979" t="n">
        <v>50134956</v>
      </c>
      <c r="B10979" t="inlineStr">
        <is>
          <t>Brooklyn</t>
        </is>
      </c>
      <c r="C10979" t="inlineStr">
        <is>
          <t>11238</t>
        </is>
      </c>
      <c r="D10979" t="inlineStr">
        <is>
          <t>American</t>
        </is>
      </c>
      <c r="E10979" s="8" t="n">
        <v>46183</v>
      </c>
      <c r="F10979" t="inlineStr">
        <is>
          <t>Violations were cited in the following area(s).</t>
        </is>
      </c>
      <c r="G10979" t="inlineStr">
        <is>
          <t>02B</t>
        </is>
      </c>
      <c r="H10979" t="inlineStr">
        <is>
          <t>Hot TCS food item not held at or above 140 °F.</t>
        </is>
      </c>
      <c r="I10979" t="inlineStr">
        <is>
          <t>Critical</t>
        </is>
      </c>
      <c r="J10979" t="n">
        <v>27</v>
      </c>
      <c r="K10979" t="inlineStr">
        <is>
          <t>N</t>
        </is>
      </c>
      <c r="L10979" s="9">
        <f>A10979&amp;"-"&amp;TEXT(E10979,"yyyymmdd")</f>
        <v/>
      </c>
    </row>
    <row r="10980">
      <c r="A10980" t="n">
        <v>50134956</v>
      </c>
      <c r="B10980" t="inlineStr">
        <is>
          <t>Brooklyn</t>
        </is>
      </c>
      <c r="C10980" t="inlineStr">
        <is>
          <t>11238</t>
        </is>
      </c>
      <c r="D10980" t="inlineStr">
        <is>
          <t>American</t>
        </is>
      </c>
      <c r="E10980" s="8" t="n">
        <v>46183</v>
      </c>
      <c r="F10980" t="inlineStr">
        <is>
          <t>Violations were cited in the following area(s).</t>
        </is>
      </c>
      <c r="G10980" t="inlineStr">
        <is>
          <t>04N</t>
        </is>
      </c>
      <c r="H10980" t="inlineStr">
        <is>
          <t>Filth flies or food/refuse/sewage associated with (FRSA) flies or other nuisance pests in establishment’s food and/or non-food areas. FRSA flies include house flies, blow flies, bottle flies, flesh flies, drain flies, Phorid flies and fruit flies.</t>
        </is>
      </c>
      <c r="I10980" t="inlineStr">
        <is>
          <t>Critical</t>
        </is>
      </c>
      <c r="J10980" t="n">
        <v>27</v>
      </c>
      <c r="K10980" t="inlineStr">
        <is>
          <t>N</t>
        </is>
      </c>
      <c r="L10980" s="9">
        <f>A10980&amp;"-"&amp;TEXT(E10980,"yyyymmdd")</f>
        <v/>
      </c>
    </row>
    <row r="10981">
      <c r="A10981" t="n">
        <v>50134956</v>
      </c>
      <c r="B10981" t="inlineStr">
        <is>
          <t>Brooklyn</t>
        </is>
      </c>
      <c r="C10981" t="inlineStr">
        <is>
          <t>11238</t>
        </is>
      </c>
      <c r="D10981" t="inlineStr">
        <is>
          <t>American</t>
        </is>
      </c>
      <c r="E10981" s="8" t="n">
        <v>46183</v>
      </c>
      <c r="F10981" t="inlineStr">
        <is>
          <t>Violations were cited in the following area(s).</t>
        </is>
      </c>
      <c r="G10981" t="inlineStr">
        <is>
          <t>06E</t>
        </is>
      </c>
      <c r="H10981" t="inlineStr">
        <is>
          <t>Sanitized equipment or utensil, including in-use food dispensing utensil, improperly used or stored.</t>
        </is>
      </c>
      <c r="I10981" t="inlineStr">
        <is>
          <t>Critical</t>
        </is>
      </c>
      <c r="J10981" t="n">
        <v>27</v>
      </c>
      <c r="K10981" t="inlineStr">
        <is>
          <t>N</t>
        </is>
      </c>
      <c r="L10981" s="9">
        <f>A10981&amp;"-"&amp;TEXT(E10981,"yyyymmdd")</f>
        <v/>
      </c>
    </row>
    <row r="10982">
      <c r="A10982" t="n">
        <v>50134956</v>
      </c>
      <c r="B10982" t="inlineStr">
        <is>
          <t>Brooklyn</t>
        </is>
      </c>
      <c r="C10982" t="inlineStr">
        <is>
          <t>11238</t>
        </is>
      </c>
      <c r="D10982" t="inlineStr">
        <is>
          <t>American</t>
        </is>
      </c>
      <c r="E10982" s="8" t="n">
        <v>46183</v>
      </c>
      <c r="F10982" t="inlineStr">
        <is>
          <t>Violations were cited in the following area(s).</t>
        </is>
      </c>
      <c r="G10982" t="inlineStr">
        <is>
          <t>08A</t>
        </is>
      </c>
      <c r="H10982" t="inlineStr">
        <is>
          <t>Establishment is not free of harborage or conditions conducive to rodents, insects or other pests.</t>
        </is>
      </c>
      <c r="I10982" t="inlineStr">
        <is>
          <t>Not Critical</t>
        </is>
      </c>
      <c r="J10982" t="n">
        <v>27</v>
      </c>
      <c r="K10982" t="inlineStr">
        <is>
          <t>N</t>
        </is>
      </c>
      <c r="L10982" s="9">
        <f>A10982&amp;"-"&amp;TEXT(E10982,"yyyymmdd")</f>
        <v/>
      </c>
    </row>
    <row r="10983">
      <c r="A10983" t="n">
        <v>50134956</v>
      </c>
      <c r="B10983" t="inlineStr">
        <is>
          <t>Brooklyn</t>
        </is>
      </c>
      <c r="C10983" t="inlineStr">
        <is>
          <t>11238</t>
        </is>
      </c>
      <c r="D10983" t="inlineStr">
        <is>
          <t>American</t>
        </is>
      </c>
      <c r="E10983" s="8" t="n">
        <v>46183</v>
      </c>
      <c r="F10983" t="inlineStr">
        <is>
          <t>Violations were cited in the following area(s).</t>
        </is>
      </c>
      <c r="G10983" t="inlineStr">
        <is>
          <t>10B</t>
        </is>
      </c>
      <c r="H10983" t="inlineStr">
        <is>
          <t>Anti-siphonage or back-flow prevention device not provided where required; equipment or floor not properly drained; sewage disposal system in disrepair or not functioning properly. Condensation or liquid waste improperly disposed of.</t>
        </is>
      </c>
      <c r="I10983" t="inlineStr">
        <is>
          <t>Not Critical</t>
        </is>
      </c>
      <c r="J10983" t="n">
        <v>27</v>
      </c>
      <c r="K10983" t="inlineStr">
        <is>
          <t>N</t>
        </is>
      </c>
      <c r="L10983" s="9">
        <f>A10983&amp;"-"&amp;TEXT(E10983,"yyyymmdd")</f>
        <v/>
      </c>
    </row>
    <row r="10984">
      <c r="A10984" t="n">
        <v>50134956</v>
      </c>
      <c r="B10984" t="inlineStr">
        <is>
          <t>Brooklyn</t>
        </is>
      </c>
      <c r="C10984" t="inlineStr">
        <is>
          <t>11238</t>
        </is>
      </c>
      <c r="D10984" t="inlineStr">
        <is>
          <t>American</t>
        </is>
      </c>
      <c r="E10984" s="8" t="n">
        <v>46183</v>
      </c>
      <c r="F10984" t="inlineStr">
        <is>
          <t>Violations were cited in the following area(s).</t>
        </is>
      </c>
      <c r="G10984" t="inlineStr">
        <is>
          <t>10F</t>
        </is>
      </c>
      <c r="H10984" t="inlineStr">
        <is>
          <t>Non-food contact surface or equipment made of unacceptable material, not kept clean, or not properly sealed, raised, spaced or movable to allow accessibility for cleaning on all sides, above and underneath the unit.</t>
        </is>
      </c>
      <c r="I10984" t="inlineStr">
        <is>
          <t>Not Critical</t>
        </is>
      </c>
      <c r="J10984" t="n">
        <v>27</v>
      </c>
      <c r="K10984" t="inlineStr">
        <is>
          <t>N</t>
        </is>
      </c>
      <c r="L10984" s="9">
        <f>A10984&amp;"-"&amp;TEXT(E10984,"yyyymmdd")</f>
        <v/>
      </c>
    </row>
    <row r="10985">
      <c r="A10985" t="n">
        <v>50138942</v>
      </c>
      <c r="B10985" t="inlineStr">
        <is>
          <t>Manhattan</t>
        </is>
      </c>
      <c r="C10985" t="inlineStr">
        <is>
          <t>10001</t>
        </is>
      </c>
      <c r="D10985" t="inlineStr">
        <is>
          <t>Coffee/Tea</t>
        </is>
      </c>
      <c r="E10985" s="8" t="n">
        <v>46183</v>
      </c>
      <c r="F10985" t="inlineStr">
        <is>
          <t>Violations were cited in the following area(s).</t>
        </is>
      </c>
      <c r="G10985" t="inlineStr">
        <is>
          <t>06E</t>
        </is>
      </c>
      <c r="H10985" t="inlineStr">
        <is>
          <t>Sanitized equipment or utensil, including in-use food dispensing utensil, improperly used or stored.</t>
        </is>
      </c>
      <c r="I10985" t="inlineStr">
        <is>
          <t>Critical</t>
        </is>
      </c>
      <c r="J10985" t="n">
        <v>10</v>
      </c>
      <c r="K10985" t="inlineStr">
        <is>
          <t>A</t>
        </is>
      </c>
      <c r="L10985" s="9">
        <f>A10985&amp;"-"&amp;TEXT(E10985,"yyyymmdd")</f>
        <v/>
      </c>
    </row>
    <row r="10986">
      <c r="A10986" t="n">
        <v>50138942</v>
      </c>
      <c r="B10986" t="inlineStr">
        <is>
          <t>Manhattan</t>
        </is>
      </c>
      <c r="C10986" t="inlineStr">
        <is>
          <t>10001</t>
        </is>
      </c>
      <c r="D10986" t="inlineStr">
        <is>
          <t>Coffee/Tea</t>
        </is>
      </c>
      <c r="E10986" s="8" t="n">
        <v>46183</v>
      </c>
      <c r="F10986" t="inlineStr">
        <is>
          <t>Violations were cited in the following area(s).</t>
        </is>
      </c>
      <c r="G10986" t="inlineStr">
        <is>
          <t>10E</t>
        </is>
      </c>
      <c r="H10986" t="inlineStr">
        <is>
          <t>Accurate thermometer not provided or properly located in refrigerated, cold storage or hot holding equipment</t>
        </is>
      </c>
      <c r="I10986" t="inlineStr">
        <is>
          <t>Not Critical</t>
        </is>
      </c>
      <c r="J10986" t="n">
        <v>10</v>
      </c>
      <c r="K10986" t="inlineStr">
        <is>
          <t>A</t>
        </is>
      </c>
      <c r="L10986" s="9">
        <f>A10986&amp;"-"&amp;TEXT(E10986,"yyyymmdd")</f>
        <v/>
      </c>
    </row>
    <row r="10987">
      <c r="A10987" t="n">
        <v>50138942</v>
      </c>
      <c r="B10987" t="inlineStr">
        <is>
          <t>Manhattan</t>
        </is>
      </c>
      <c r="C10987" t="inlineStr">
        <is>
          <t>10001</t>
        </is>
      </c>
      <c r="D10987" t="inlineStr">
        <is>
          <t>Coffee/Tea</t>
        </is>
      </c>
      <c r="E10987" s="8" t="n">
        <v>46183</v>
      </c>
      <c r="F10987" t="inlineStr">
        <is>
          <t>Violations were cited in the following area(s).</t>
        </is>
      </c>
      <c r="G10987" t="inlineStr">
        <is>
          <t>10F</t>
        </is>
      </c>
      <c r="H10987" t="inlineStr">
        <is>
          <t>Non-food contact surface or equipment made of unacceptable material, not kept clean, or not properly sealed, raised, spaced or movable to allow accessibility for cleaning on all sides, above and underneath the unit.</t>
        </is>
      </c>
      <c r="I10987" t="inlineStr">
        <is>
          <t>Not Critical</t>
        </is>
      </c>
      <c r="J10987" t="n">
        <v>10</v>
      </c>
      <c r="K10987" t="inlineStr">
        <is>
          <t>A</t>
        </is>
      </c>
      <c r="L10987" s="9">
        <f>A10987&amp;"-"&amp;TEXT(E10987,"yyyymmdd")</f>
        <v/>
      </c>
    </row>
    <row r="10988">
      <c r="A10988" t="n">
        <v>50139858</v>
      </c>
      <c r="B10988" t="inlineStr">
        <is>
          <t>Queens</t>
        </is>
      </c>
      <c r="C10988" t="inlineStr">
        <is>
          <t>11434</t>
        </is>
      </c>
      <c r="D10988" t="inlineStr">
        <is>
          <t>Spanish</t>
        </is>
      </c>
      <c r="E10988" s="8" t="n">
        <v>46183</v>
      </c>
      <c r="F10988" t="inlineStr">
        <is>
          <t>Violations were cited in the following area(s).</t>
        </is>
      </c>
      <c r="G10988" t="inlineStr">
        <is>
          <t>02B</t>
        </is>
      </c>
      <c r="H10988" t="inlineStr">
        <is>
          <t>Hot TCS food item not held at or above 140 °F.</t>
        </is>
      </c>
      <c r="I10988" t="inlineStr">
        <is>
          <t>Critical</t>
        </is>
      </c>
      <c r="J10988" t="n">
        <v>27</v>
      </c>
      <c r="L10988" s="9">
        <f>A10988&amp;"-"&amp;TEXT(E10988,"yyyymmdd")</f>
        <v/>
      </c>
    </row>
    <row r="10989">
      <c r="A10989" t="n">
        <v>50139858</v>
      </c>
      <c r="B10989" t="inlineStr">
        <is>
          <t>Queens</t>
        </is>
      </c>
      <c r="C10989" t="inlineStr">
        <is>
          <t>11434</t>
        </is>
      </c>
      <c r="D10989" t="inlineStr">
        <is>
          <t>Spanish</t>
        </is>
      </c>
      <c r="E10989" s="8" t="n">
        <v>46183</v>
      </c>
      <c r="F10989" t="inlineStr">
        <is>
          <t>Violations were cited in the following area(s).</t>
        </is>
      </c>
      <c r="G10989" t="inlineStr">
        <is>
          <t>02G</t>
        </is>
      </c>
      <c r="H10989" t="inlineStr">
        <is>
          <t>Cold TCS food item held above 41 °F; smoked or processed fish held above 38 °F; intact raw eggs held above 45 °F; or reduced oxygen packaged (ROP) TCS foods held above required temperatures except during active necessary preparation.</t>
        </is>
      </c>
      <c r="I10989" t="inlineStr">
        <is>
          <t>Critical</t>
        </is>
      </c>
      <c r="J10989" t="n">
        <v>27</v>
      </c>
      <c r="L10989" s="9">
        <f>A10989&amp;"-"&amp;TEXT(E10989,"yyyymmdd")</f>
        <v/>
      </c>
    </row>
    <row r="10990">
      <c r="A10990" t="n">
        <v>50139858</v>
      </c>
      <c r="B10990" t="inlineStr">
        <is>
          <t>Queens</t>
        </is>
      </c>
      <c r="C10990" t="inlineStr">
        <is>
          <t>11434</t>
        </is>
      </c>
      <c r="D10990" t="inlineStr">
        <is>
          <t>Spanish</t>
        </is>
      </c>
      <c r="E10990" s="8" t="n">
        <v>46183</v>
      </c>
      <c r="F10990" t="inlineStr">
        <is>
          <t>Violations were cited in the following area(s).</t>
        </is>
      </c>
      <c r="G10990" t="inlineStr">
        <is>
          <t>06C</t>
        </is>
      </c>
      <c r="H1099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0990" t="inlineStr">
        <is>
          <t>Critical</t>
        </is>
      </c>
      <c r="J10990" t="n">
        <v>27</v>
      </c>
      <c r="L10990" s="9">
        <f>A10990&amp;"-"&amp;TEXT(E10990,"yyyymmdd")</f>
        <v/>
      </c>
    </row>
    <row r="10991">
      <c r="A10991" t="n">
        <v>50139858</v>
      </c>
      <c r="B10991" t="inlineStr">
        <is>
          <t>Queens</t>
        </is>
      </c>
      <c r="C10991" t="inlineStr">
        <is>
          <t>11434</t>
        </is>
      </c>
      <c r="D10991" t="inlineStr">
        <is>
          <t>Spanish</t>
        </is>
      </c>
      <c r="E10991" s="8" t="n">
        <v>46183</v>
      </c>
      <c r="F10991" t="inlineStr">
        <is>
          <t>Violations were cited in the following area(s).</t>
        </is>
      </c>
      <c r="G10991" t="inlineStr">
        <is>
          <t>09A</t>
        </is>
      </c>
      <c r="H10991" t="inlineStr">
        <is>
          <t>Swollen, leaking, rusted or otherwise damaged canned food to be returned to distributor not segregated from intact product and clearly labeled DO NOT USE</t>
        </is>
      </c>
      <c r="I10991" t="inlineStr">
        <is>
          <t>Not Critical</t>
        </is>
      </c>
      <c r="J10991" t="n">
        <v>27</v>
      </c>
      <c r="L10991" s="9">
        <f>A10991&amp;"-"&amp;TEXT(E10991,"yyyymmdd")</f>
        <v/>
      </c>
    </row>
    <row r="10992">
      <c r="A10992" t="n">
        <v>50139858</v>
      </c>
      <c r="B10992" t="inlineStr">
        <is>
          <t>Queens</t>
        </is>
      </c>
      <c r="C10992" t="inlineStr">
        <is>
          <t>11434</t>
        </is>
      </c>
      <c r="D10992" t="inlineStr">
        <is>
          <t>Spanish</t>
        </is>
      </c>
      <c r="E10992" s="8" t="n">
        <v>46183</v>
      </c>
      <c r="F10992" t="inlineStr">
        <is>
          <t>Violations were cited in the following area(s).</t>
        </is>
      </c>
      <c r="G10992" t="inlineStr">
        <is>
          <t>10B</t>
        </is>
      </c>
      <c r="H10992" t="inlineStr">
        <is>
          <t>Anti-siphonage or back-flow prevention device not provided where required; equipment or floor not properly drained; sewage disposal system in disrepair or not functioning properly. Condensation or liquid waste improperly disposed of.</t>
        </is>
      </c>
      <c r="I10992" t="inlineStr">
        <is>
          <t>Not Critical</t>
        </is>
      </c>
      <c r="J10992" t="n">
        <v>27</v>
      </c>
      <c r="L10992" s="9">
        <f>A10992&amp;"-"&amp;TEXT(E10992,"yyyymmdd")</f>
        <v/>
      </c>
    </row>
    <row r="10993">
      <c r="A10993" t="n">
        <v>50139858</v>
      </c>
      <c r="B10993" t="inlineStr">
        <is>
          <t>Queens</t>
        </is>
      </c>
      <c r="C10993" t="inlineStr">
        <is>
          <t>11434</t>
        </is>
      </c>
      <c r="D10993" t="inlineStr">
        <is>
          <t>Spanish</t>
        </is>
      </c>
      <c r="E10993" s="8" t="n">
        <v>46183</v>
      </c>
      <c r="F10993" t="inlineStr">
        <is>
          <t>Violations were cited in the following area(s).</t>
        </is>
      </c>
      <c r="G10993" t="inlineStr">
        <is>
          <t>10F</t>
        </is>
      </c>
      <c r="H10993" t="inlineStr">
        <is>
          <t>Non-food contact surface or equipment made of unacceptable material, not kept clean, or not properly sealed, raised, spaced or movable to allow accessibility for cleaning on all sides, above and underneath the unit.</t>
        </is>
      </c>
      <c r="I10993" t="inlineStr">
        <is>
          <t>Not Critical</t>
        </is>
      </c>
      <c r="J10993" t="n">
        <v>27</v>
      </c>
      <c r="L10993" s="9">
        <f>A10993&amp;"-"&amp;TEXT(E10993,"yyyymmdd")</f>
        <v/>
      </c>
    </row>
    <row r="10994">
      <c r="A10994" t="n">
        <v>50139866</v>
      </c>
      <c r="B10994" t="inlineStr">
        <is>
          <t>Bronx</t>
        </is>
      </c>
      <c r="C10994" t="inlineStr">
        <is>
          <t>10453</t>
        </is>
      </c>
      <c r="D10994" t="inlineStr">
        <is>
          <t>Juice, Smoothies, Fruit Salads</t>
        </is>
      </c>
      <c r="E10994" s="8" t="n">
        <v>46183</v>
      </c>
      <c r="F10994" t="inlineStr">
        <is>
          <t>Violations were cited in the following area(s).</t>
        </is>
      </c>
      <c r="G10994" t="inlineStr">
        <is>
          <t>10G</t>
        </is>
      </c>
      <c r="H10994" t="inlineStr">
        <is>
          <t>Dishwashing and ware washing: Cleaning and sanitizing of tableware, including dishes, utensils, and equipment deficient.</t>
        </is>
      </c>
      <c r="I10994" t="inlineStr">
        <is>
          <t>Not Critical</t>
        </is>
      </c>
      <c r="J10994" t="n">
        <v>5</v>
      </c>
      <c r="L10994" s="9">
        <f>A10994&amp;"-"&amp;TEXT(E10994,"yyyymmdd")</f>
        <v/>
      </c>
    </row>
    <row r="10995">
      <c r="A10995" t="n">
        <v>50144929</v>
      </c>
      <c r="B10995" t="inlineStr">
        <is>
          <t>Brooklyn</t>
        </is>
      </c>
      <c r="C10995" t="inlineStr">
        <is>
          <t>11238</t>
        </is>
      </c>
      <c r="D10995" t="inlineStr">
        <is>
          <t>Italian</t>
        </is>
      </c>
      <c r="E10995" s="8" t="n">
        <v>46183</v>
      </c>
      <c r="F10995" t="inlineStr">
        <is>
          <t>Violations were cited in the following area(s).</t>
        </is>
      </c>
      <c r="G10995" t="inlineStr">
        <is>
          <t>04K</t>
        </is>
      </c>
      <c r="H10995" t="inlineStr">
        <is>
          <t>Evidence of rats or live rats in establishment's food or non-food areas.</t>
        </is>
      </c>
      <c r="I10995" t="inlineStr">
        <is>
          <t>Critical</t>
        </is>
      </c>
      <c r="J10995" t="n">
        <v>13</v>
      </c>
      <c r="K10995" t="inlineStr">
        <is>
          <t>A</t>
        </is>
      </c>
      <c r="L10995" s="9">
        <f>A10995&amp;"-"&amp;TEXT(E10995,"yyyymmdd")</f>
        <v/>
      </c>
    </row>
    <row r="10996">
      <c r="A10996" t="n">
        <v>50144929</v>
      </c>
      <c r="B10996" t="inlineStr">
        <is>
          <t>Brooklyn</t>
        </is>
      </c>
      <c r="C10996" t="inlineStr">
        <is>
          <t>11238</t>
        </is>
      </c>
      <c r="D10996" t="inlineStr">
        <is>
          <t>Italian</t>
        </is>
      </c>
      <c r="E10996" s="8" t="n">
        <v>46183</v>
      </c>
      <c r="F10996" t="inlineStr">
        <is>
          <t>Violations were cited in the following area(s).</t>
        </is>
      </c>
      <c r="G10996" t="inlineStr">
        <is>
          <t>08A</t>
        </is>
      </c>
      <c r="H10996" t="inlineStr">
        <is>
          <t>Establishment is not free of harborage or conditions conducive to rodents, insects or other pests.</t>
        </is>
      </c>
      <c r="I10996" t="inlineStr">
        <is>
          <t>Not Critical</t>
        </is>
      </c>
      <c r="J10996" t="n">
        <v>13</v>
      </c>
      <c r="K10996" t="inlineStr">
        <is>
          <t>A</t>
        </is>
      </c>
      <c r="L10996" s="9">
        <f>A10996&amp;"-"&amp;TEXT(E10996,"yyyymmdd")</f>
        <v/>
      </c>
    </row>
    <row r="10997">
      <c r="A10997" t="n">
        <v>50144929</v>
      </c>
      <c r="B10997" t="inlineStr">
        <is>
          <t>Brooklyn</t>
        </is>
      </c>
      <c r="C10997" t="inlineStr">
        <is>
          <t>11238</t>
        </is>
      </c>
      <c r="D10997" t="inlineStr">
        <is>
          <t>Italian</t>
        </is>
      </c>
      <c r="E10997" s="8" t="n">
        <v>46183</v>
      </c>
      <c r="F10997" t="inlineStr">
        <is>
          <t>Violations were cited in the following area(s).</t>
        </is>
      </c>
      <c r="G10997" t="inlineStr">
        <is>
          <t>08C</t>
        </is>
      </c>
      <c r="H10997" t="inlineStr">
        <is>
          <t>Pesticide not properly labeled or used by unlicensed individual. Pesticide, other toxic chemical improperly used/stored. Unprotected, unlocked bait station used.</t>
        </is>
      </c>
      <c r="I10997" t="inlineStr">
        <is>
          <t>Not Critical</t>
        </is>
      </c>
      <c r="J10997" t="n">
        <v>13</v>
      </c>
      <c r="K10997" t="inlineStr">
        <is>
          <t>A</t>
        </is>
      </c>
      <c r="L10997" s="9">
        <f>A10997&amp;"-"&amp;TEXT(E10997,"yyyymmdd")</f>
        <v/>
      </c>
    </row>
    <row r="10998">
      <c r="A10998" t="n">
        <v>50146936</v>
      </c>
      <c r="B10998" t="inlineStr">
        <is>
          <t>Brooklyn</t>
        </is>
      </c>
      <c r="C10998" t="inlineStr">
        <is>
          <t>11231</t>
        </is>
      </c>
      <c r="D10998" t="inlineStr">
        <is>
          <t>American</t>
        </is>
      </c>
      <c r="E10998" s="8" t="n">
        <v>46183</v>
      </c>
      <c r="F10998" t="inlineStr">
        <is>
          <t>Violations were cited in the following area(s).</t>
        </is>
      </c>
      <c r="G10998" t="inlineStr">
        <is>
          <t>04C</t>
        </is>
      </c>
      <c r="H10998" t="inlineStr">
        <is>
          <t>Food worker/food vendor does not use utensil or other barrier to eliminate bare hand contact with food that will not receive adequate additional heat treatment.</t>
        </is>
      </c>
      <c r="I10998" t="inlineStr">
        <is>
          <t>Critical</t>
        </is>
      </c>
      <c r="J10998" t="n">
        <v>21</v>
      </c>
      <c r="L10998" s="9">
        <f>A10998&amp;"-"&amp;TEXT(E10998,"yyyymmdd")</f>
        <v/>
      </c>
    </row>
    <row r="10999">
      <c r="A10999" t="n">
        <v>50146936</v>
      </c>
      <c r="B10999" t="inlineStr">
        <is>
          <t>Brooklyn</t>
        </is>
      </c>
      <c r="C10999" t="inlineStr">
        <is>
          <t>11231</t>
        </is>
      </c>
      <c r="D10999" t="inlineStr">
        <is>
          <t>American</t>
        </is>
      </c>
      <c r="E10999" s="8" t="n">
        <v>46183</v>
      </c>
      <c r="F10999" t="inlineStr">
        <is>
          <t>Violations were cited in the following area(s).</t>
        </is>
      </c>
      <c r="G10999" t="inlineStr">
        <is>
          <t>04H</t>
        </is>
      </c>
      <c r="H10999" t="inlineStr">
        <is>
          <t>Raw, cooked or prepared food is adulterated, contaminated, cross-contaminated, or not discarded in accordance with HACCP plan.</t>
        </is>
      </c>
      <c r="I10999" t="inlineStr">
        <is>
          <t>Critical</t>
        </is>
      </c>
      <c r="J10999" t="n">
        <v>21</v>
      </c>
      <c r="L10999" s="9">
        <f>A10999&amp;"-"&amp;TEXT(E10999,"yyyymmdd")</f>
        <v/>
      </c>
    </row>
    <row r="11000">
      <c r="A11000" t="n">
        <v>50146936</v>
      </c>
      <c r="B11000" t="inlineStr">
        <is>
          <t>Brooklyn</t>
        </is>
      </c>
      <c r="C11000" t="inlineStr">
        <is>
          <t>11231</t>
        </is>
      </c>
      <c r="D11000" t="inlineStr">
        <is>
          <t>American</t>
        </is>
      </c>
      <c r="E11000" s="8" t="n">
        <v>46183</v>
      </c>
      <c r="F11000" t="inlineStr">
        <is>
          <t>Violations were cited in the following area(s).</t>
        </is>
      </c>
      <c r="G11000" t="inlineStr">
        <is>
          <t>06A</t>
        </is>
      </c>
      <c r="H11000" t="inlineStr">
        <is>
          <t>Personal cleanliness is inadequate. Outer garment soiled with possible contaminant. Effective hair restraint not worn where required. Jewelry worn on hands or arms. Fingernail polish worn or fingernails not kept clean and trimmed.</t>
        </is>
      </c>
      <c r="I11000" t="inlineStr">
        <is>
          <t>Critical</t>
        </is>
      </c>
      <c r="J11000" t="n">
        <v>21</v>
      </c>
      <c r="L11000" s="9">
        <f>A11000&amp;"-"&amp;TEXT(E11000,"yyyymmdd")</f>
        <v/>
      </c>
    </row>
    <row r="11001">
      <c r="A11001" t="n">
        <v>50146936</v>
      </c>
      <c r="B11001" t="inlineStr">
        <is>
          <t>Brooklyn</t>
        </is>
      </c>
      <c r="C11001" t="inlineStr">
        <is>
          <t>11231</t>
        </is>
      </c>
      <c r="D11001" t="inlineStr">
        <is>
          <t>American</t>
        </is>
      </c>
      <c r="E11001" s="8" t="n">
        <v>46183</v>
      </c>
      <c r="F11001" t="inlineStr">
        <is>
          <t>Violations were cited in the following area(s).</t>
        </is>
      </c>
      <c r="G11001" t="inlineStr">
        <is>
          <t>10F</t>
        </is>
      </c>
      <c r="H11001" t="inlineStr">
        <is>
          <t>Non-food contact surface or equipment made of unacceptable material, not kept clean, or not properly sealed, raised, spaced or movable to allow accessibility for cleaning on all sides, above and underneath the unit.</t>
        </is>
      </c>
      <c r="I11001" t="inlineStr">
        <is>
          <t>Not Critical</t>
        </is>
      </c>
      <c r="J11001" t="n">
        <v>21</v>
      </c>
      <c r="L11001" s="9">
        <f>A11001&amp;"-"&amp;TEXT(E11001,"yyyymmdd")</f>
        <v/>
      </c>
    </row>
    <row r="11002">
      <c r="A11002" t="n">
        <v>50147584</v>
      </c>
      <c r="B11002" t="inlineStr">
        <is>
          <t>Staten Island</t>
        </is>
      </c>
      <c r="C11002" t="inlineStr">
        <is>
          <t>10303</t>
        </is>
      </c>
      <c r="D11002" t="inlineStr">
        <is>
          <t>Italian</t>
        </is>
      </c>
      <c r="E11002" s="8" t="n">
        <v>46183</v>
      </c>
      <c r="F11002" t="inlineStr">
        <is>
          <t>Violations were cited in the following area(s).</t>
        </is>
      </c>
      <c r="G11002" t="inlineStr">
        <is>
          <t>06D</t>
        </is>
      </c>
      <c r="H11002" t="inlineStr">
        <is>
          <t>Food contact surface not properly washed, rinsed and sanitized after each use and following any activity when contamination may have occurred.</t>
        </is>
      </c>
      <c r="I11002" t="inlineStr">
        <is>
          <t>Critical</t>
        </is>
      </c>
      <c r="J11002" t="n">
        <v>9</v>
      </c>
      <c r="K11002" t="inlineStr">
        <is>
          <t>A</t>
        </is>
      </c>
      <c r="L11002" s="9">
        <f>A11002&amp;"-"&amp;TEXT(E11002,"yyyymmdd")</f>
        <v/>
      </c>
    </row>
    <row r="11003">
      <c r="A11003" t="n">
        <v>50147584</v>
      </c>
      <c r="B11003" t="inlineStr">
        <is>
          <t>Staten Island</t>
        </is>
      </c>
      <c r="C11003" t="inlineStr">
        <is>
          <t>10303</t>
        </is>
      </c>
      <c r="D11003" t="inlineStr">
        <is>
          <t>Italian</t>
        </is>
      </c>
      <c r="E11003" s="8" t="n">
        <v>46183</v>
      </c>
      <c r="F11003" t="inlineStr">
        <is>
          <t>Violations were cited in the following area(s).</t>
        </is>
      </c>
      <c r="G11003" t="inlineStr">
        <is>
          <t>10F</t>
        </is>
      </c>
      <c r="H11003" t="inlineStr">
        <is>
          <t>Non-food contact surface or equipment made of unacceptable material, not kept clean, or not properly sealed, raised, spaced or movable to allow accessibility for cleaning on all sides, above and underneath the unit.</t>
        </is>
      </c>
      <c r="I11003" t="inlineStr">
        <is>
          <t>Not Critical</t>
        </is>
      </c>
      <c r="J11003" t="n">
        <v>9</v>
      </c>
      <c r="K11003" t="inlineStr">
        <is>
          <t>A</t>
        </is>
      </c>
      <c r="L11003" s="9">
        <f>A11003&amp;"-"&amp;TEXT(E11003,"yyyymmdd")</f>
        <v/>
      </c>
    </row>
    <row r="11004">
      <c r="A11004" t="n">
        <v>50149459</v>
      </c>
      <c r="B11004" t="inlineStr">
        <is>
          <t>Brooklyn</t>
        </is>
      </c>
      <c r="C11004" t="inlineStr">
        <is>
          <t>11222</t>
        </is>
      </c>
      <c r="D11004" t="inlineStr">
        <is>
          <t>Pizza</t>
        </is>
      </c>
      <c r="E11004" s="8" t="n">
        <v>46183</v>
      </c>
      <c r="F11004" t="inlineStr">
        <is>
          <t>Violations were cited in the following area(s).</t>
        </is>
      </c>
      <c r="G11004" t="inlineStr">
        <is>
          <t>02G</t>
        </is>
      </c>
      <c r="H11004" t="inlineStr">
        <is>
          <t>Cold TCS food item held above 41 °F; smoked or processed fish held above 38 °F; intact raw eggs held above 45 °F; or reduced oxygen packaged (ROP) TCS foods held above required temperatures except during active necessary preparation.</t>
        </is>
      </c>
      <c r="I11004" t="inlineStr">
        <is>
          <t>Critical</t>
        </is>
      </c>
      <c r="J11004" t="n">
        <v>21</v>
      </c>
      <c r="L11004" s="9">
        <f>A11004&amp;"-"&amp;TEXT(E11004,"yyyymmdd")</f>
        <v/>
      </c>
    </row>
    <row r="11005">
      <c r="A11005" t="n">
        <v>50149459</v>
      </c>
      <c r="B11005" t="inlineStr">
        <is>
          <t>Brooklyn</t>
        </is>
      </c>
      <c r="C11005" t="inlineStr">
        <is>
          <t>11222</t>
        </is>
      </c>
      <c r="D11005" t="inlineStr">
        <is>
          <t>Pizza</t>
        </is>
      </c>
      <c r="E11005" s="8" t="n">
        <v>46183</v>
      </c>
      <c r="F11005" t="inlineStr">
        <is>
          <t>Violations were cited in the following area(s).</t>
        </is>
      </c>
      <c r="G11005" t="inlineStr">
        <is>
          <t>06C</t>
        </is>
      </c>
      <c r="H1100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005" t="inlineStr">
        <is>
          <t>Critical</t>
        </is>
      </c>
      <c r="J11005" t="n">
        <v>21</v>
      </c>
      <c r="L11005" s="9">
        <f>A11005&amp;"-"&amp;TEXT(E11005,"yyyymmdd")</f>
        <v/>
      </c>
    </row>
    <row r="11006">
      <c r="A11006" t="n">
        <v>50149459</v>
      </c>
      <c r="B11006" t="inlineStr">
        <is>
          <t>Brooklyn</t>
        </is>
      </c>
      <c r="C11006" t="inlineStr">
        <is>
          <t>11222</t>
        </is>
      </c>
      <c r="D11006" t="inlineStr">
        <is>
          <t>Pizza</t>
        </is>
      </c>
      <c r="E11006" s="8" t="n">
        <v>46183</v>
      </c>
      <c r="F11006" t="inlineStr">
        <is>
          <t>Violations were cited in the following area(s).</t>
        </is>
      </c>
      <c r="G11006" t="inlineStr">
        <is>
          <t>10F</t>
        </is>
      </c>
      <c r="H11006" t="inlineStr">
        <is>
          <t>Non-food contact surface or equipment made of unacceptable material, not kept clean, or not properly sealed, raised, spaced or movable to allow accessibility for cleaning on all sides, above and underneath the unit.</t>
        </is>
      </c>
      <c r="I11006" t="inlineStr">
        <is>
          <t>Not Critical</t>
        </is>
      </c>
      <c r="J11006" t="n">
        <v>21</v>
      </c>
      <c r="L11006" s="9">
        <f>A11006&amp;"-"&amp;TEXT(E11006,"yyyymmdd")</f>
        <v/>
      </c>
    </row>
    <row r="11007">
      <c r="A11007" t="n">
        <v>50149459</v>
      </c>
      <c r="B11007" t="inlineStr">
        <is>
          <t>Brooklyn</t>
        </is>
      </c>
      <c r="C11007" t="inlineStr">
        <is>
          <t>11222</t>
        </is>
      </c>
      <c r="D11007" t="inlineStr">
        <is>
          <t>Pizza</t>
        </is>
      </c>
      <c r="E11007" s="8" t="n">
        <v>46183</v>
      </c>
      <c r="F11007" t="inlineStr">
        <is>
          <t>Violations were cited in the following area(s).</t>
        </is>
      </c>
      <c r="G11007" t="inlineStr">
        <is>
          <t>10H</t>
        </is>
      </c>
      <c r="H11007" t="inlineStr">
        <is>
          <t>Single service article not provided. Single service article reused or not protected from contamination when transported, stored, dispensed. Drinking straws not completely enclosed in wrapper or dispensed from a sanitary device.</t>
        </is>
      </c>
      <c r="I11007" t="inlineStr">
        <is>
          <t>Not Critical</t>
        </is>
      </c>
      <c r="J11007" t="n">
        <v>21</v>
      </c>
      <c r="L11007" s="9">
        <f>A11007&amp;"-"&amp;TEXT(E11007,"yyyymmdd")</f>
        <v/>
      </c>
    </row>
    <row r="11008">
      <c r="A11008" t="n">
        <v>50150140</v>
      </c>
      <c r="B11008" t="inlineStr">
        <is>
          <t>Manhattan</t>
        </is>
      </c>
      <c r="C11008" t="inlineStr">
        <is>
          <t>10016</t>
        </is>
      </c>
      <c r="D11008" t="inlineStr">
        <is>
          <t>Turkish</t>
        </is>
      </c>
      <c r="E11008" s="8" t="n">
        <v>46183</v>
      </c>
      <c r="F11008" t="inlineStr">
        <is>
          <t>Violations were cited in the following area(s).</t>
        </is>
      </c>
      <c r="G11008" t="inlineStr">
        <is>
          <t>02G</t>
        </is>
      </c>
      <c r="H11008" t="inlineStr">
        <is>
          <t>Cold TCS food item held above 41 °F; smoked or processed fish held above 38 °F; intact raw eggs held above 45 °F; or reduced oxygen packaged (ROP) TCS foods held above required temperatures except during active necessary preparation.</t>
        </is>
      </c>
      <c r="I11008" t="inlineStr">
        <is>
          <t>Critical</t>
        </is>
      </c>
      <c r="J11008" t="n">
        <v>39</v>
      </c>
      <c r="L11008" s="9">
        <f>A11008&amp;"-"&amp;TEXT(E11008,"yyyymmdd")</f>
        <v/>
      </c>
    </row>
    <row r="11009">
      <c r="A11009" t="n">
        <v>50150140</v>
      </c>
      <c r="B11009" t="inlineStr">
        <is>
          <t>Manhattan</t>
        </is>
      </c>
      <c r="C11009" t="inlineStr">
        <is>
          <t>10016</t>
        </is>
      </c>
      <c r="D11009" t="inlineStr">
        <is>
          <t>Turkish</t>
        </is>
      </c>
      <c r="E11009" s="8" t="n">
        <v>46183</v>
      </c>
      <c r="F11009" t="inlineStr">
        <is>
          <t>Violations were cited in the following area(s).</t>
        </is>
      </c>
      <c r="G11009" t="inlineStr">
        <is>
          <t>02H</t>
        </is>
      </c>
      <c r="H11009" t="inlineStr">
        <is>
          <t>After cooking or removal from hot holding, TCS food not cooled by an approved method whereby the internal temperature is reduced from 140 °F to 70 °F or less within 2 hours, and from 70 °F to 41 °F or less within 4 additional hours.</t>
        </is>
      </c>
      <c r="I11009" t="inlineStr">
        <is>
          <t>Critical</t>
        </is>
      </c>
      <c r="J11009" t="n">
        <v>39</v>
      </c>
      <c r="L11009" s="9">
        <f>A11009&amp;"-"&amp;TEXT(E11009,"yyyymmdd")</f>
        <v/>
      </c>
    </row>
    <row r="11010">
      <c r="A11010" t="n">
        <v>50150140</v>
      </c>
      <c r="B11010" t="inlineStr">
        <is>
          <t>Manhattan</t>
        </is>
      </c>
      <c r="C11010" t="inlineStr">
        <is>
          <t>10016</t>
        </is>
      </c>
      <c r="D11010" t="inlineStr">
        <is>
          <t>Turkish</t>
        </is>
      </c>
      <c r="E11010" s="8" t="n">
        <v>46183</v>
      </c>
      <c r="F11010" t="inlineStr">
        <is>
          <t>Violations were cited in the following area(s).</t>
        </is>
      </c>
      <c r="G11010" t="inlineStr">
        <is>
          <t>06A</t>
        </is>
      </c>
      <c r="H11010" t="inlineStr">
        <is>
          <t>Personal cleanliness is inadequate. Outer garment soiled with possible contaminant. Effective hair restraint not worn where required. Jewelry worn on hands or arms. Fingernail polish worn or fingernails not kept clean and trimmed.</t>
        </is>
      </c>
      <c r="I11010" t="inlineStr">
        <is>
          <t>Critical</t>
        </is>
      </c>
      <c r="J11010" t="n">
        <v>39</v>
      </c>
      <c r="L11010" s="9">
        <f>A11010&amp;"-"&amp;TEXT(E11010,"yyyymmdd")</f>
        <v/>
      </c>
    </row>
    <row r="11011">
      <c r="A11011" t="n">
        <v>50150140</v>
      </c>
      <c r="B11011" t="inlineStr">
        <is>
          <t>Manhattan</t>
        </is>
      </c>
      <c r="C11011" t="inlineStr">
        <is>
          <t>10016</t>
        </is>
      </c>
      <c r="D11011" t="inlineStr">
        <is>
          <t>Turkish</t>
        </is>
      </c>
      <c r="E11011" s="8" t="n">
        <v>46183</v>
      </c>
      <c r="F11011" t="inlineStr">
        <is>
          <t>Violations were cited in the following area(s).</t>
        </is>
      </c>
      <c r="G11011" t="inlineStr">
        <is>
          <t>06C</t>
        </is>
      </c>
      <c r="H1101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011" t="inlineStr">
        <is>
          <t>Critical</t>
        </is>
      </c>
      <c r="J11011" t="n">
        <v>39</v>
      </c>
      <c r="L11011" s="9">
        <f>A11011&amp;"-"&amp;TEXT(E11011,"yyyymmdd")</f>
        <v/>
      </c>
    </row>
    <row r="11012">
      <c r="A11012" t="n">
        <v>50150140</v>
      </c>
      <c r="B11012" t="inlineStr">
        <is>
          <t>Manhattan</t>
        </is>
      </c>
      <c r="C11012" t="inlineStr">
        <is>
          <t>10016</t>
        </is>
      </c>
      <c r="D11012" t="inlineStr">
        <is>
          <t>Turkish</t>
        </is>
      </c>
      <c r="E11012" s="8" t="n">
        <v>46183</v>
      </c>
      <c r="F11012" t="inlineStr">
        <is>
          <t>Violations were cited in the following area(s).</t>
        </is>
      </c>
      <c r="G11012" t="inlineStr">
        <is>
          <t>06D</t>
        </is>
      </c>
      <c r="H11012" t="inlineStr">
        <is>
          <t>Food contact surface not properly washed, rinsed and sanitized after each use and following any activity when contamination may have occurred.</t>
        </is>
      </c>
      <c r="I11012" t="inlineStr">
        <is>
          <t>Critical</t>
        </is>
      </c>
      <c r="J11012" t="n">
        <v>39</v>
      </c>
      <c r="L11012" s="9">
        <f>A11012&amp;"-"&amp;TEXT(E11012,"yyyymmdd")</f>
        <v/>
      </c>
    </row>
    <row r="11013">
      <c r="A11013" t="n">
        <v>50150140</v>
      </c>
      <c r="B11013" t="inlineStr">
        <is>
          <t>Manhattan</t>
        </is>
      </c>
      <c r="C11013" t="inlineStr">
        <is>
          <t>10016</t>
        </is>
      </c>
      <c r="D11013" t="inlineStr">
        <is>
          <t>Turkish</t>
        </is>
      </c>
      <c r="E11013" s="8" t="n">
        <v>46183</v>
      </c>
      <c r="F11013" t="inlineStr">
        <is>
          <t>Violations were cited in the following area(s).</t>
        </is>
      </c>
      <c r="G11013" t="inlineStr">
        <is>
          <t>10B</t>
        </is>
      </c>
      <c r="H11013" t="inlineStr">
        <is>
          <t>Anti-siphonage or back-flow prevention device not provided where required; equipment or floor not properly drained; sewage disposal system in disrepair or not functioning properly. Condensation or liquid waste improperly disposed of.</t>
        </is>
      </c>
      <c r="I11013" t="inlineStr">
        <is>
          <t>Not Critical</t>
        </is>
      </c>
      <c r="J11013" t="n">
        <v>39</v>
      </c>
      <c r="L11013" s="9">
        <f>A11013&amp;"-"&amp;TEXT(E11013,"yyyymmdd")</f>
        <v/>
      </c>
    </row>
    <row r="11014">
      <c r="A11014" t="n">
        <v>50150140</v>
      </c>
      <c r="B11014" t="inlineStr">
        <is>
          <t>Manhattan</t>
        </is>
      </c>
      <c r="C11014" t="inlineStr">
        <is>
          <t>10016</t>
        </is>
      </c>
      <c r="D11014" t="inlineStr">
        <is>
          <t>Turkish</t>
        </is>
      </c>
      <c r="E11014" s="8" t="n">
        <v>46183</v>
      </c>
      <c r="F11014" t="inlineStr">
        <is>
          <t>Violations were cited in the following area(s).</t>
        </is>
      </c>
      <c r="G11014" t="inlineStr">
        <is>
          <t>10F</t>
        </is>
      </c>
      <c r="H11014" t="inlineStr">
        <is>
          <t>Non-food contact surface or equipment made of unacceptable material, not kept clean, or not properly sealed, raised, spaced or movable to allow accessibility for cleaning on all sides, above and underneath the unit.</t>
        </is>
      </c>
      <c r="I11014" t="inlineStr">
        <is>
          <t>Not Critical</t>
        </is>
      </c>
      <c r="J11014" t="n">
        <v>39</v>
      </c>
      <c r="L11014" s="9">
        <f>A11014&amp;"-"&amp;TEXT(E11014,"yyyymmdd")</f>
        <v/>
      </c>
    </row>
    <row r="11015">
      <c r="A11015" t="n">
        <v>50156889</v>
      </c>
      <c r="B11015" t="inlineStr">
        <is>
          <t>Staten Island</t>
        </is>
      </c>
      <c r="C11015" t="inlineStr">
        <is>
          <t>10308</t>
        </is>
      </c>
      <c r="D11015" t="inlineStr">
        <is>
          <t>Japanese</t>
        </is>
      </c>
      <c r="E11015" s="8" t="n">
        <v>46183</v>
      </c>
      <c r="F11015" t="inlineStr">
        <is>
          <t>Violations were cited in the following area(s).</t>
        </is>
      </c>
      <c r="G11015" t="inlineStr">
        <is>
          <t>03B</t>
        </is>
      </c>
      <c r="H11015" t="inlineStr">
        <is>
          <t>Shellfish not from approved source, not or improperly tagged/labeled; tags not retained for 90 days.</t>
        </is>
      </c>
      <c r="I11015" t="inlineStr">
        <is>
          <t>Critical</t>
        </is>
      </c>
      <c r="J11015" t="n">
        <v>12</v>
      </c>
      <c r="K11015" t="inlineStr">
        <is>
          <t>A</t>
        </is>
      </c>
      <c r="L11015" s="9">
        <f>A11015&amp;"-"&amp;TEXT(E11015,"yyyymmdd")</f>
        <v/>
      </c>
    </row>
    <row r="11016">
      <c r="A11016" t="n">
        <v>50156889</v>
      </c>
      <c r="B11016" t="inlineStr">
        <is>
          <t>Staten Island</t>
        </is>
      </c>
      <c r="C11016" t="inlineStr">
        <is>
          <t>10308</t>
        </is>
      </c>
      <c r="D11016" t="inlineStr">
        <is>
          <t>Japanese</t>
        </is>
      </c>
      <c r="E11016" s="8" t="n">
        <v>46183</v>
      </c>
      <c r="F11016" t="inlineStr">
        <is>
          <t>Violations were cited in the following area(s).</t>
        </is>
      </c>
      <c r="G11016" t="inlineStr">
        <is>
          <t>09C</t>
        </is>
      </c>
      <c r="H11016" t="inlineStr">
        <is>
          <t>Design, construction, materials used or maintenance of food contact surface improper. Surface not easily cleanable, sanitized and maintained.</t>
        </is>
      </c>
      <c r="I11016" t="inlineStr">
        <is>
          <t>Not Critical</t>
        </is>
      </c>
      <c r="J11016" t="n">
        <v>12</v>
      </c>
      <c r="K11016" t="inlineStr">
        <is>
          <t>A</t>
        </is>
      </c>
      <c r="L11016" s="9">
        <f>A11016&amp;"-"&amp;TEXT(E11016,"yyyymmdd")</f>
        <v/>
      </c>
    </row>
    <row r="11017">
      <c r="A11017" t="n">
        <v>50157669</v>
      </c>
      <c r="B11017" t="inlineStr">
        <is>
          <t>Brooklyn</t>
        </is>
      </c>
      <c r="C11017" t="inlineStr">
        <is>
          <t>11220</t>
        </is>
      </c>
      <c r="D11017" t="inlineStr">
        <is>
          <t>Chinese</t>
        </is>
      </c>
      <c r="E11017" s="8" t="n">
        <v>46183</v>
      </c>
      <c r="F11017" t="inlineStr">
        <is>
          <t>Violations were cited in the following area(s).</t>
        </is>
      </c>
      <c r="G11017" t="inlineStr">
        <is>
          <t>02B</t>
        </is>
      </c>
      <c r="H11017" t="inlineStr">
        <is>
          <t>Hot TCS food item not held at or above 140 °F.</t>
        </is>
      </c>
      <c r="I11017" t="inlineStr">
        <is>
          <t>Critical</t>
        </is>
      </c>
      <c r="J11017" t="n">
        <v>28</v>
      </c>
      <c r="L11017" s="9">
        <f>A11017&amp;"-"&amp;TEXT(E11017,"yyyymmdd")</f>
        <v/>
      </c>
    </row>
    <row r="11018">
      <c r="A11018" t="n">
        <v>50157669</v>
      </c>
      <c r="B11018" t="inlineStr">
        <is>
          <t>Brooklyn</t>
        </is>
      </c>
      <c r="C11018" t="inlineStr">
        <is>
          <t>11220</t>
        </is>
      </c>
      <c r="D11018" t="inlineStr">
        <is>
          <t>Chinese</t>
        </is>
      </c>
      <c r="E11018" s="8" t="n">
        <v>46183</v>
      </c>
      <c r="F11018" t="inlineStr">
        <is>
          <t>Violations were cited in the following area(s).</t>
        </is>
      </c>
      <c r="G11018" t="inlineStr">
        <is>
          <t>04K</t>
        </is>
      </c>
      <c r="H11018" t="inlineStr">
        <is>
          <t>Evidence of rats or live rats in establishment's food or non-food areas.</t>
        </is>
      </c>
      <c r="I11018" t="inlineStr">
        <is>
          <t>Critical</t>
        </is>
      </c>
      <c r="J11018" t="n">
        <v>28</v>
      </c>
      <c r="L11018" s="9">
        <f>A11018&amp;"-"&amp;TEXT(E11018,"yyyymmdd")</f>
        <v/>
      </c>
    </row>
    <row r="11019">
      <c r="A11019" t="n">
        <v>50157669</v>
      </c>
      <c r="B11019" t="inlineStr">
        <is>
          <t>Brooklyn</t>
        </is>
      </c>
      <c r="C11019" t="inlineStr">
        <is>
          <t>11220</t>
        </is>
      </c>
      <c r="D11019" t="inlineStr">
        <is>
          <t>Chinese</t>
        </is>
      </c>
      <c r="E11019" s="8" t="n">
        <v>46183</v>
      </c>
      <c r="F11019" t="inlineStr">
        <is>
          <t>Violations were cited in the following area(s).</t>
        </is>
      </c>
      <c r="G11019" t="inlineStr">
        <is>
          <t>04L</t>
        </is>
      </c>
      <c r="H11019" t="inlineStr">
        <is>
          <t>Evidence of mice or live mice in establishment's food or non-food areas.</t>
        </is>
      </c>
      <c r="I11019" t="inlineStr">
        <is>
          <t>Critical</t>
        </is>
      </c>
      <c r="J11019" t="n">
        <v>28</v>
      </c>
      <c r="L11019" s="9">
        <f>A11019&amp;"-"&amp;TEXT(E11019,"yyyymmdd")</f>
        <v/>
      </c>
    </row>
    <row r="11020">
      <c r="A11020" t="n">
        <v>50157669</v>
      </c>
      <c r="B11020" t="inlineStr">
        <is>
          <t>Brooklyn</t>
        </is>
      </c>
      <c r="C11020" t="inlineStr">
        <is>
          <t>11220</t>
        </is>
      </c>
      <c r="D11020" t="inlineStr">
        <is>
          <t>Chinese</t>
        </is>
      </c>
      <c r="E11020" s="8" t="n">
        <v>46183</v>
      </c>
      <c r="F11020" t="inlineStr">
        <is>
          <t>Violations were cited in the following area(s).</t>
        </is>
      </c>
      <c r="G11020" t="inlineStr">
        <is>
          <t>06C</t>
        </is>
      </c>
      <c r="H1102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020" t="inlineStr">
        <is>
          <t>Critical</t>
        </is>
      </c>
      <c r="J11020" t="n">
        <v>28</v>
      </c>
      <c r="L11020" s="9">
        <f>A11020&amp;"-"&amp;TEXT(E11020,"yyyymmdd")</f>
        <v/>
      </c>
    </row>
    <row r="11021">
      <c r="A11021" t="n">
        <v>50157669</v>
      </c>
      <c r="B11021" t="inlineStr">
        <is>
          <t>Brooklyn</t>
        </is>
      </c>
      <c r="C11021" t="inlineStr">
        <is>
          <t>11220</t>
        </is>
      </c>
      <c r="D11021" t="inlineStr">
        <is>
          <t>Chinese</t>
        </is>
      </c>
      <c r="E11021" s="8" t="n">
        <v>46183</v>
      </c>
      <c r="F11021" t="inlineStr">
        <is>
          <t>Violations were cited in the following area(s).</t>
        </is>
      </c>
      <c r="G11021" t="inlineStr">
        <is>
          <t>08A</t>
        </is>
      </c>
      <c r="H11021" t="inlineStr">
        <is>
          <t>Establishment is not free of harborage or conditions conducive to rodents, insects or other pests.</t>
        </is>
      </c>
      <c r="I11021" t="inlineStr">
        <is>
          <t>Not Critical</t>
        </is>
      </c>
      <c r="J11021" t="n">
        <v>28</v>
      </c>
      <c r="L11021" s="9">
        <f>A11021&amp;"-"&amp;TEXT(E11021,"yyyymmdd")</f>
        <v/>
      </c>
    </row>
    <row r="11022">
      <c r="A11022" t="n">
        <v>50160259</v>
      </c>
      <c r="B11022" t="inlineStr">
        <is>
          <t>Brooklyn</t>
        </is>
      </c>
      <c r="C11022" t="inlineStr">
        <is>
          <t>11233</t>
        </is>
      </c>
      <c r="D11022" t="inlineStr">
        <is>
          <t>Chicken</t>
        </is>
      </c>
      <c r="E11022" s="8" t="n">
        <v>46183</v>
      </c>
      <c r="F11022" t="inlineStr">
        <is>
          <t>Violations were cited in the following area(s).</t>
        </is>
      </c>
      <c r="G11022" t="inlineStr">
        <is>
          <t>04N</t>
        </is>
      </c>
      <c r="H11022" t="inlineStr">
        <is>
          <t>Filth flies or food/refuse/sewage associated with (FRSA) flies or other nuisance pests in establishment’s food and/or non-food areas. FRSA flies include house flies, blow flies, bottle flies, flesh flies, drain flies, Phorid flies and fruit flies.</t>
        </is>
      </c>
      <c r="I11022" t="inlineStr">
        <is>
          <t>Critical</t>
        </is>
      </c>
      <c r="J11022" t="n">
        <v>13</v>
      </c>
      <c r="K11022" t="inlineStr">
        <is>
          <t>A</t>
        </is>
      </c>
      <c r="L11022" s="9">
        <f>A11022&amp;"-"&amp;TEXT(E11022,"yyyymmdd")</f>
        <v/>
      </c>
    </row>
    <row r="11023">
      <c r="A11023" t="n">
        <v>50160259</v>
      </c>
      <c r="B11023" t="inlineStr">
        <is>
          <t>Brooklyn</t>
        </is>
      </c>
      <c r="C11023" t="inlineStr">
        <is>
          <t>11233</t>
        </is>
      </c>
      <c r="D11023" t="inlineStr">
        <is>
          <t>Chicken</t>
        </is>
      </c>
      <c r="E11023" s="8" t="n">
        <v>46183</v>
      </c>
      <c r="F11023" t="inlineStr">
        <is>
          <t>Violations were cited in the following area(s).</t>
        </is>
      </c>
      <c r="G11023" t="inlineStr">
        <is>
          <t>08A</t>
        </is>
      </c>
      <c r="H11023" t="inlineStr">
        <is>
          <t>Establishment is not free of harborage or conditions conducive to rodents, insects or other pests.</t>
        </is>
      </c>
      <c r="I11023" t="inlineStr">
        <is>
          <t>Not Critical</t>
        </is>
      </c>
      <c r="J11023" t="n">
        <v>13</v>
      </c>
      <c r="K11023" t="inlineStr">
        <is>
          <t>A</t>
        </is>
      </c>
      <c r="L11023" s="9">
        <f>A11023&amp;"-"&amp;TEXT(E11023,"yyyymmdd")</f>
        <v/>
      </c>
    </row>
    <row r="11024">
      <c r="A11024" t="n">
        <v>50160259</v>
      </c>
      <c r="B11024" t="inlineStr">
        <is>
          <t>Brooklyn</t>
        </is>
      </c>
      <c r="C11024" t="inlineStr">
        <is>
          <t>11233</t>
        </is>
      </c>
      <c r="D11024" t="inlineStr">
        <is>
          <t>Chicken</t>
        </is>
      </c>
      <c r="E11024" s="8" t="n">
        <v>46183</v>
      </c>
      <c r="F11024" t="inlineStr">
        <is>
          <t>Violations were cited in the following area(s).</t>
        </is>
      </c>
      <c r="G11024" t="inlineStr">
        <is>
          <t>10F</t>
        </is>
      </c>
      <c r="H11024" t="inlineStr">
        <is>
          <t>Non-food contact surface or equipment made of unacceptable material, not kept clean, or not properly sealed, raised, spaced or movable to allow accessibility for cleaning on all sides, above and underneath the unit.</t>
        </is>
      </c>
      <c r="I11024" t="inlineStr">
        <is>
          <t>Not Critical</t>
        </is>
      </c>
      <c r="J11024" t="n">
        <v>13</v>
      </c>
      <c r="K11024" t="inlineStr">
        <is>
          <t>A</t>
        </is>
      </c>
      <c r="L11024" s="9">
        <f>A11024&amp;"-"&amp;TEXT(E11024,"yyyymmdd")</f>
        <v/>
      </c>
    </row>
    <row r="11025">
      <c r="A11025" t="n">
        <v>50160895</v>
      </c>
      <c r="B11025" t="inlineStr">
        <is>
          <t>Brooklyn</t>
        </is>
      </c>
      <c r="C11025" t="inlineStr">
        <is>
          <t>11220</t>
        </is>
      </c>
      <c r="D11025" t="inlineStr">
        <is>
          <t>Bakery Products/Desserts</t>
        </is>
      </c>
      <c r="E11025" s="8" t="n">
        <v>46183</v>
      </c>
      <c r="F11025" t="inlineStr">
        <is>
          <t>Violations were cited in the following area(s).</t>
        </is>
      </c>
      <c r="G11025" t="inlineStr">
        <is>
          <t>05H</t>
        </is>
      </c>
      <c r="H11025" t="inlineStr">
        <is>
          <t>No approved written standard operating procedure for avoiding contamination by refillable returnable containers.</t>
        </is>
      </c>
      <c r="I11025" t="inlineStr">
        <is>
          <t>Critical</t>
        </is>
      </c>
      <c r="J11025" t="n">
        <v>28</v>
      </c>
      <c r="L11025" s="9">
        <f>A11025&amp;"-"&amp;TEXT(E11025,"yyyymmdd")</f>
        <v/>
      </c>
    </row>
    <row r="11026">
      <c r="A11026" t="n">
        <v>50161741</v>
      </c>
      <c r="B11026" t="inlineStr">
        <is>
          <t>Brooklyn</t>
        </is>
      </c>
      <c r="C11026" t="inlineStr">
        <is>
          <t>11220</t>
        </is>
      </c>
      <c r="D11026" t="inlineStr">
        <is>
          <t>Chinese</t>
        </is>
      </c>
      <c r="E11026" s="8" t="n">
        <v>46183</v>
      </c>
      <c r="F11026" t="inlineStr">
        <is>
          <t>Violations were cited in the following area(s).</t>
        </is>
      </c>
      <c r="G11026" t="inlineStr">
        <is>
          <t>02G</t>
        </is>
      </c>
      <c r="H11026" t="inlineStr">
        <is>
          <t>Cold TCS food item held above 41 °F; smoked or processed fish held above 38 °F; intact raw eggs held above 45 °F; or reduced oxygen packaged (ROP) TCS foods held above required temperatures except during active necessary preparation.</t>
        </is>
      </c>
      <c r="I11026" t="inlineStr">
        <is>
          <t>Critical</t>
        </is>
      </c>
      <c r="J11026" t="n">
        <v>12</v>
      </c>
      <c r="K11026" t="inlineStr">
        <is>
          <t>A</t>
        </is>
      </c>
      <c r="L11026" s="9">
        <f>A11026&amp;"-"&amp;TEXT(E11026,"yyyymmdd")</f>
        <v/>
      </c>
    </row>
    <row r="11027">
      <c r="A11027" t="n">
        <v>50161741</v>
      </c>
      <c r="B11027" t="inlineStr">
        <is>
          <t>Brooklyn</t>
        </is>
      </c>
      <c r="C11027" t="inlineStr">
        <is>
          <t>11220</t>
        </is>
      </c>
      <c r="D11027" t="inlineStr">
        <is>
          <t>Chinese</t>
        </is>
      </c>
      <c r="E11027" s="8" t="n">
        <v>46183</v>
      </c>
      <c r="F11027" t="inlineStr">
        <is>
          <t>Violations were cited in the following area(s).</t>
        </is>
      </c>
      <c r="G11027" t="inlineStr">
        <is>
          <t>06D</t>
        </is>
      </c>
      <c r="H11027" t="inlineStr">
        <is>
          <t>Food contact surface not properly washed, rinsed and sanitized after each use and following any activity when contamination may have occurred.</t>
        </is>
      </c>
      <c r="I11027" t="inlineStr">
        <is>
          <t>Critical</t>
        </is>
      </c>
      <c r="J11027" t="n">
        <v>12</v>
      </c>
      <c r="K11027" t="inlineStr">
        <is>
          <t>A</t>
        </is>
      </c>
      <c r="L11027" s="9">
        <f>A11027&amp;"-"&amp;TEXT(E11027,"yyyymmdd")</f>
        <v/>
      </c>
    </row>
    <row r="11028">
      <c r="A11028" t="n">
        <v>50162042</v>
      </c>
      <c r="B11028" t="inlineStr">
        <is>
          <t>Manhattan</t>
        </is>
      </c>
      <c r="C11028" t="inlineStr">
        <is>
          <t>10002</t>
        </is>
      </c>
      <c r="D11028" t="inlineStr">
        <is>
          <t>American</t>
        </is>
      </c>
      <c r="E11028" s="8" t="n">
        <v>46183</v>
      </c>
      <c r="F11028" t="inlineStr">
        <is>
          <t>Violations were cited in the following area(s).</t>
        </is>
      </c>
      <c r="G11028" t="inlineStr">
        <is>
          <t>02B</t>
        </is>
      </c>
      <c r="H11028" t="inlineStr">
        <is>
          <t>Hot TCS food item not held at or above 140 °F.</t>
        </is>
      </c>
      <c r="I11028" t="inlineStr">
        <is>
          <t>Critical</t>
        </is>
      </c>
      <c r="J11028" t="n">
        <v>12</v>
      </c>
      <c r="K11028" t="inlineStr">
        <is>
          <t>A</t>
        </is>
      </c>
      <c r="L11028" s="9">
        <f>A11028&amp;"-"&amp;TEXT(E11028,"yyyymmdd")</f>
        <v/>
      </c>
    </row>
    <row r="11029">
      <c r="A11029" t="n">
        <v>50162042</v>
      </c>
      <c r="B11029" t="inlineStr">
        <is>
          <t>Manhattan</t>
        </is>
      </c>
      <c r="C11029" t="inlineStr">
        <is>
          <t>10002</t>
        </is>
      </c>
      <c r="D11029" t="inlineStr">
        <is>
          <t>American</t>
        </is>
      </c>
      <c r="E11029" s="8" t="n">
        <v>46183</v>
      </c>
      <c r="F11029" t="inlineStr">
        <is>
          <t>Violations were cited in the following area(s).</t>
        </is>
      </c>
      <c r="G11029" t="inlineStr">
        <is>
          <t>10F</t>
        </is>
      </c>
      <c r="H11029" t="inlineStr">
        <is>
          <t>Non-food contact surface or equipment made of unacceptable material, not kept clean, or not properly sealed, raised, spaced or movable to allow accessibility for cleaning on all sides, above and underneath the unit.</t>
        </is>
      </c>
      <c r="I11029" t="inlineStr">
        <is>
          <t>Not Critical</t>
        </is>
      </c>
      <c r="J11029" t="n">
        <v>12</v>
      </c>
      <c r="K11029" t="inlineStr">
        <is>
          <t>A</t>
        </is>
      </c>
      <c r="L11029" s="9">
        <f>A11029&amp;"-"&amp;TEXT(E11029,"yyyymmdd")</f>
        <v/>
      </c>
    </row>
    <row r="11030">
      <c r="A11030" t="n">
        <v>50162042</v>
      </c>
      <c r="B11030" t="inlineStr">
        <is>
          <t>Manhattan</t>
        </is>
      </c>
      <c r="C11030" t="inlineStr">
        <is>
          <t>10002</t>
        </is>
      </c>
      <c r="D11030" t="inlineStr">
        <is>
          <t>American</t>
        </is>
      </c>
      <c r="E11030" s="8" t="n">
        <v>46183</v>
      </c>
      <c r="F11030" t="inlineStr">
        <is>
          <t>Violations were cited in the following area(s).</t>
        </is>
      </c>
      <c r="G11030" t="inlineStr">
        <is>
          <t>10H</t>
        </is>
      </c>
      <c r="H11030" t="inlineStr">
        <is>
          <t>Single service article not provided. Single service article reused or not protected from contamination when transported, stored, dispensed. Drinking straws not completely enclosed in wrapper or dispensed from a sanitary device.</t>
        </is>
      </c>
      <c r="I11030" t="inlineStr">
        <is>
          <t>Not Critical</t>
        </is>
      </c>
      <c r="J11030" t="n">
        <v>12</v>
      </c>
      <c r="K11030" t="inlineStr">
        <is>
          <t>A</t>
        </is>
      </c>
      <c r="L11030" s="9">
        <f>A11030&amp;"-"&amp;TEXT(E11030,"yyyymmdd")</f>
        <v/>
      </c>
    </row>
    <row r="11031">
      <c r="A11031" t="n">
        <v>50165633</v>
      </c>
      <c r="B11031" t="inlineStr">
        <is>
          <t>Manhattan</t>
        </is>
      </c>
      <c r="C11031" t="inlineStr">
        <is>
          <t>10017</t>
        </is>
      </c>
      <c r="D11031" t="inlineStr">
        <is>
          <t>Mexican</t>
        </is>
      </c>
      <c r="E11031" s="8" t="n">
        <v>46183</v>
      </c>
      <c r="F11031" t="inlineStr">
        <is>
          <t>Violations were cited in the following area(s).</t>
        </is>
      </c>
      <c r="G11031" t="inlineStr">
        <is>
          <t>02B</t>
        </is>
      </c>
      <c r="H11031" t="inlineStr">
        <is>
          <t>Hot TCS food item not held at or above 140 °F.</t>
        </is>
      </c>
      <c r="I11031" t="inlineStr">
        <is>
          <t>Critical</t>
        </is>
      </c>
      <c r="J11031" t="n">
        <v>22</v>
      </c>
      <c r="L11031" s="9">
        <f>A11031&amp;"-"&amp;TEXT(E11031,"yyyymmdd")</f>
        <v/>
      </c>
    </row>
    <row r="11032">
      <c r="A11032" t="n">
        <v>50165633</v>
      </c>
      <c r="B11032" t="inlineStr">
        <is>
          <t>Manhattan</t>
        </is>
      </c>
      <c r="C11032" t="inlineStr">
        <is>
          <t>10017</t>
        </is>
      </c>
      <c r="D11032" t="inlineStr">
        <is>
          <t>Mexican</t>
        </is>
      </c>
      <c r="E11032" s="8" t="n">
        <v>46183</v>
      </c>
      <c r="F11032" t="inlineStr">
        <is>
          <t>Violations were cited in the following area(s).</t>
        </is>
      </c>
      <c r="G11032" t="inlineStr">
        <is>
          <t>02G</t>
        </is>
      </c>
      <c r="H11032" t="inlineStr">
        <is>
          <t>Cold TCS food item held above 41 °F; smoked or processed fish held above 38 °F; intact raw eggs held above 45 °F; or reduced oxygen packaged (ROP) TCS foods held above required temperatures except during active necessary preparation.</t>
        </is>
      </c>
      <c r="I11032" t="inlineStr">
        <is>
          <t>Critical</t>
        </is>
      </c>
      <c r="J11032" t="n">
        <v>22</v>
      </c>
      <c r="L11032" s="9">
        <f>A11032&amp;"-"&amp;TEXT(E11032,"yyyymmdd")</f>
        <v/>
      </c>
    </row>
    <row r="11033">
      <c r="A11033" t="n">
        <v>50165633</v>
      </c>
      <c r="B11033" t="inlineStr">
        <is>
          <t>Manhattan</t>
        </is>
      </c>
      <c r="C11033" t="inlineStr">
        <is>
          <t>10017</t>
        </is>
      </c>
      <c r="D11033" t="inlineStr">
        <is>
          <t>Mexican</t>
        </is>
      </c>
      <c r="E11033" s="8" t="n">
        <v>46183</v>
      </c>
      <c r="F11033" t="inlineStr">
        <is>
          <t>Violations were cited in the following area(s).</t>
        </is>
      </c>
      <c r="G11033" t="inlineStr">
        <is>
          <t>06D</t>
        </is>
      </c>
      <c r="H11033" t="inlineStr">
        <is>
          <t>Food contact surface not properly washed, rinsed and sanitized after each use and following any activity when contamination may have occurred.</t>
        </is>
      </c>
      <c r="I11033" t="inlineStr">
        <is>
          <t>Critical</t>
        </is>
      </c>
      <c r="J11033" t="n">
        <v>22</v>
      </c>
      <c r="L11033" s="9">
        <f>A11033&amp;"-"&amp;TEXT(E11033,"yyyymmdd")</f>
        <v/>
      </c>
    </row>
    <row r="11034">
      <c r="A11034" t="n">
        <v>50165993</v>
      </c>
      <c r="B11034" t="inlineStr">
        <is>
          <t>Queens</t>
        </is>
      </c>
      <c r="C11034" t="inlineStr">
        <is>
          <t>11379</t>
        </is>
      </c>
      <c r="D11034" t="inlineStr">
        <is>
          <t>Pizza</t>
        </is>
      </c>
      <c r="E11034" s="8" t="n">
        <v>46183</v>
      </c>
      <c r="F11034" t="inlineStr">
        <is>
          <t>Violations were cited in the following area(s).</t>
        </is>
      </c>
      <c r="G11034" t="inlineStr">
        <is>
          <t>10F</t>
        </is>
      </c>
      <c r="H11034" t="inlineStr">
        <is>
          <t>Non-food contact surface or equipment made of unacceptable material, not kept clean, or not properly sealed, raised, spaced or movable to allow accessibility for cleaning on all sides, above and underneath the unit.</t>
        </is>
      </c>
      <c r="I11034" t="inlineStr">
        <is>
          <t>Not Critical</t>
        </is>
      </c>
      <c r="J11034" t="n">
        <v>5</v>
      </c>
      <c r="K11034" t="inlineStr">
        <is>
          <t>A</t>
        </is>
      </c>
      <c r="L11034" s="9">
        <f>A11034&amp;"-"&amp;TEXT(E11034,"yyyymmdd")</f>
        <v/>
      </c>
    </row>
    <row r="11035">
      <c r="A11035" t="n">
        <v>50168308</v>
      </c>
      <c r="B11035" t="inlineStr">
        <is>
          <t>Queens</t>
        </is>
      </c>
      <c r="C11035" t="inlineStr">
        <is>
          <t>11385</t>
        </is>
      </c>
      <c r="D11035" t="inlineStr">
        <is>
          <t>Frozen Desserts</t>
        </is>
      </c>
      <c r="E11035" s="8" t="n">
        <v>46183</v>
      </c>
      <c r="F11035" t="inlineStr">
        <is>
          <t>Violations were cited in the following area(s).</t>
        </is>
      </c>
      <c r="G11035" t="inlineStr">
        <is>
          <t>08C</t>
        </is>
      </c>
      <c r="H11035" t="inlineStr">
        <is>
          <t>Pesticide not properly labeled or used by unlicensed individual. Pesticide, other toxic chemical improperly used/stored. Unprotected, unlocked bait station used.</t>
        </is>
      </c>
      <c r="I11035" t="inlineStr">
        <is>
          <t>Not Critical</t>
        </is>
      </c>
      <c r="J11035" t="n">
        <v>9</v>
      </c>
      <c r="K11035" t="inlineStr">
        <is>
          <t>A</t>
        </is>
      </c>
      <c r="L11035" s="9">
        <f>A11035&amp;"-"&amp;TEXT(E11035,"yyyymmdd")</f>
        <v/>
      </c>
    </row>
    <row r="11036">
      <c r="A11036" t="n">
        <v>50168308</v>
      </c>
      <c r="B11036" t="inlineStr">
        <is>
          <t>Queens</t>
        </is>
      </c>
      <c r="C11036" t="inlineStr">
        <is>
          <t>11385</t>
        </is>
      </c>
      <c r="D11036" t="inlineStr">
        <is>
          <t>Frozen Desserts</t>
        </is>
      </c>
      <c r="E11036" s="8" t="n">
        <v>46183</v>
      </c>
      <c r="F11036" t="inlineStr">
        <is>
          <t>Violations were cited in the following area(s).</t>
        </is>
      </c>
      <c r="G11036" t="inlineStr">
        <is>
          <t>10B</t>
        </is>
      </c>
      <c r="H11036" t="inlineStr">
        <is>
          <t>Anti-siphonage or back-flow prevention device not provided where required; equipment or floor not properly drained; sewage disposal system in disrepair or not functioning properly. Condensation or liquid waste improperly disposed of.</t>
        </is>
      </c>
      <c r="I11036" t="inlineStr">
        <is>
          <t>Not Critical</t>
        </is>
      </c>
      <c r="J11036" t="n">
        <v>9</v>
      </c>
      <c r="K11036" t="inlineStr">
        <is>
          <t>A</t>
        </is>
      </c>
      <c r="L11036" s="9">
        <f>A11036&amp;"-"&amp;TEXT(E11036,"yyyymmdd")</f>
        <v/>
      </c>
    </row>
    <row r="11037">
      <c r="A11037" t="n">
        <v>50168308</v>
      </c>
      <c r="B11037" t="inlineStr">
        <is>
          <t>Queens</t>
        </is>
      </c>
      <c r="C11037" t="inlineStr">
        <is>
          <t>11385</t>
        </is>
      </c>
      <c r="D11037" t="inlineStr">
        <is>
          <t>Frozen Desserts</t>
        </is>
      </c>
      <c r="E11037" s="8" t="n">
        <v>46183</v>
      </c>
      <c r="F11037" t="inlineStr">
        <is>
          <t>Violations were cited in the following area(s).</t>
        </is>
      </c>
      <c r="G11037" t="inlineStr">
        <is>
          <t>10F</t>
        </is>
      </c>
      <c r="H11037" t="inlineStr">
        <is>
          <t>Non-food contact surface or equipment made of unacceptable material, not kept clean, or not properly sealed, raised, spaced or movable to allow accessibility for cleaning on all sides, above and underneath the unit.</t>
        </is>
      </c>
      <c r="I11037" t="inlineStr">
        <is>
          <t>Not Critical</t>
        </is>
      </c>
      <c r="J11037" t="n">
        <v>9</v>
      </c>
      <c r="K11037" t="inlineStr">
        <is>
          <t>A</t>
        </is>
      </c>
      <c r="L11037" s="9">
        <f>A11037&amp;"-"&amp;TEXT(E11037,"yyyymmdd")</f>
        <v/>
      </c>
    </row>
    <row r="11038">
      <c r="A11038" t="n">
        <v>50173270</v>
      </c>
      <c r="B11038" t="inlineStr">
        <is>
          <t>Manhattan</t>
        </is>
      </c>
      <c r="C11038" t="inlineStr">
        <is>
          <t>10013</t>
        </is>
      </c>
      <c r="D11038" t="inlineStr">
        <is>
          <t>Bakery Products/Desserts</t>
        </is>
      </c>
      <c r="E11038" s="8" t="n">
        <v>46183</v>
      </c>
      <c r="F11038" t="inlineStr">
        <is>
          <t>Violations were cited in the following area(s).</t>
        </is>
      </c>
      <c r="G11038" t="inlineStr">
        <is>
          <t>02B</t>
        </is>
      </c>
      <c r="H11038" t="inlineStr">
        <is>
          <t>Hot TCS food item not held at or above 140 °F.</t>
        </is>
      </c>
      <c r="I11038" t="inlineStr">
        <is>
          <t>Critical</t>
        </is>
      </c>
      <c r="J11038" t="n">
        <v>62</v>
      </c>
      <c r="L11038" s="9">
        <f>A11038&amp;"-"&amp;TEXT(E11038,"yyyymmdd")</f>
        <v/>
      </c>
    </row>
    <row r="11039">
      <c r="A11039" t="n">
        <v>50173270</v>
      </c>
      <c r="B11039" t="inlineStr">
        <is>
          <t>Manhattan</t>
        </is>
      </c>
      <c r="C11039" t="inlineStr">
        <is>
          <t>10013</t>
        </is>
      </c>
      <c r="D11039" t="inlineStr">
        <is>
          <t>Bakery Products/Desserts</t>
        </is>
      </c>
      <c r="E11039" s="8" t="n">
        <v>46183</v>
      </c>
      <c r="F11039" t="inlineStr">
        <is>
          <t>Violations were cited in the following area(s).</t>
        </is>
      </c>
      <c r="G11039" t="inlineStr">
        <is>
          <t>02G</t>
        </is>
      </c>
      <c r="H11039" t="inlineStr">
        <is>
          <t>Cold TCS food item held above 41 °F; smoked or processed fish held above 38 °F; intact raw eggs held above 45 °F; or reduced oxygen packaged (ROP) TCS foods held above required temperatures except during active necessary preparation.</t>
        </is>
      </c>
      <c r="I11039" t="inlineStr">
        <is>
          <t>Critical</t>
        </is>
      </c>
      <c r="J11039" t="n">
        <v>62</v>
      </c>
      <c r="L11039" s="9">
        <f>A11039&amp;"-"&amp;TEXT(E11039,"yyyymmdd")</f>
        <v/>
      </c>
    </row>
    <row r="11040">
      <c r="A11040" t="n">
        <v>50173270</v>
      </c>
      <c r="B11040" t="inlineStr">
        <is>
          <t>Manhattan</t>
        </is>
      </c>
      <c r="C11040" t="inlineStr">
        <is>
          <t>10013</t>
        </is>
      </c>
      <c r="D11040" t="inlineStr">
        <is>
          <t>Bakery Products/Desserts</t>
        </is>
      </c>
      <c r="E11040" s="8" t="n">
        <v>46183</v>
      </c>
      <c r="F11040" t="inlineStr">
        <is>
          <t>Violations were cited in the following area(s).</t>
        </is>
      </c>
      <c r="G11040" t="inlineStr">
        <is>
          <t>05C</t>
        </is>
      </c>
      <c r="H11040" t="inlineStr">
        <is>
          <t>Food contact surface, refillable, reusable containers, or equipment improperly constructed, placed or maintained. Unacceptable material used. Culinary sink or other acceptable method not provided for washing food.</t>
        </is>
      </c>
      <c r="I11040" t="inlineStr">
        <is>
          <t>Critical</t>
        </is>
      </c>
      <c r="J11040" t="n">
        <v>62</v>
      </c>
      <c r="L11040" s="9">
        <f>A11040&amp;"-"&amp;TEXT(E11040,"yyyymmdd")</f>
        <v/>
      </c>
    </row>
    <row r="11041">
      <c r="A11041" t="n">
        <v>50173270</v>
      </c>
      <c r="B11041" t="inlineStr">
        <is>
          <t>Manhattan</t>
        </is>
      </c>
      <c r="C11041" t="inlineStr">
        <is>
          <t>10013</t>
        </is>
      </c>
      <c r="D11041" t="inlineStr">
        <is>
          <t>Bakery Products/Desserts</t>
        </is>
      </c>
      <c r="E11041" s="8" t="n">
        <v>46183</v>
      </c>
      <c r="F11041" t="inlineStr">
        <is>
          <t>Violations were cited in the following area(s).</t>
        </is>
      </c>
      <c r="G11041" t="inlineStr">
        <is>
          <t>06B</t>
        </is>
      </c>
      <c r="H11041" t="inlineStr">
        <is>
          <t>Tobacco or electronic cigarette use, eating, or drinking from open container in food preparation, food storage or dishwashing area.</t>
        </is>
      </c>
      <c r="I11041" t="inlineStr">
        <is>
          <t>Critical</t>
        </is>
      </c>
      <c r="J11041" t="n">
        <v>62</v>
      </c>
      <c r="L11041" s="9">
        <f>A11041&amp;"-"&amp;TEXT(E11041,"yyyymmdd")</f>
        <v/>
      </c>
    </row>
    <row r="11042">
      <c r="A11042" t="n">
        <v>50173270</v>
      </c>
      <c r="B11042" t="inlineStr">
        <is>
          <t>Manhattan</t>
        </is>
      </c>
      <c r="C11042" t="inlineStr">
        <is>
          <t>10013</t>
        </is>
      </c>
      <c r="D11042" t="inlineStr">
        <is>
          <t>Bakery Products/Desserts</t>
        </is>
      </c>
      <c r="E11042" s="8" t="n">
        <v>46183</v>
      </c>
      <c r="F11042" t="inlineStr">
        <is>
          <t>Violations were cited in the following area(s).</t>
        </is>
      </c>
      <c r="G11042" t="inlineStr">
        <is>
          <t>06C</t>
        </is>
      </c>
      <c r="H110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042" t="inlineStr">
        <is>
          <t>Critical</t>
        </is>
      </c>
      <c r="J11042" t="n">
        <v>62</v>
      </c>
      <c r="L11042" s="9">
        <f>A11042&amp;"-"&amp;TEXT(E11042,"yyyymmdd")</f>
        <v/>
      </c>
    </row>
    <row r="11043">
      <c r="A11043" t="n">
        <v>50173270</v>
      </c>
      <c r="B11043" t="inlineStr">
        <is>
          <t>Manhattan</t>
        </is>
      </c>
      <c r="C11043" t="inlineStr">
        <is>
          <t>10013</t>
        </is>
      </c>
      <c r="D11043" t="inlineStr">
        <is>
          <t>Bakery Products/Desserts</t>
        </is>
      </c>
      <c r="E11043" s="8" t="n">
        <v>46183</v>
      </c>
      <c r="F11043" t="inlineStr">
        <is>
          <t>Violations were cited in the following area(s).</t>
        </is>
      </c>
      <c r="G11043" t="inlineStr">
        <is>
          <t>10B</t>
        </is>
      </c>
      <c r="H11043" t="inlineStr">
        <is>
          <t>Anti-siphonage or back-flow prevention device not provided where required; equipment or floor not properly drained; sewage disposal system in disrepair or not functioning properly. Condensation or liquid waste improperly disposed of.</t>
        </is>
      </c>
      <c r="I11043" t="inlineStr">
        <is>
          <t>Not Critical</t>
        </is>
      </c>
      <c r="J11043" t="n">
        <v>62</v>
      </c>
      <c r="L11043" s="9">
        <f>A11043&amp;"-"&amp;TEXT(E11043,"yyyymmdd")</f>
        <v/>
      </c>
    </row>
    <row r="11044">
      <c r="A11044" t="n">
        <v>50173270</v>
      </c>
      <c r="B11044" t="inlineStr">
        <is>
          <t>Manhattan</t>
        </is>
      </c>
      <c r="C11044" t="inlineStr">
        <is>
          <t>10013</t>
        </is>
      </c>
      <c r="D11044" t="inlineStr">
        <is>
          <t>Bakery Products/Desserts</t>
        </is>
      </c>
      <c r="E11044" s="8" t="n">
        <v>46183</v>
      </c>
      <c r="F11044" t="inlineStr">
        <is>
          <t>Violations were cited in the following area(s).</t>
        </is>
      </c>
      <c r="G11044" t="inlineStr">
        <is>
          <t>10F</t>
        </is>
      </c>
      <c r="H11044" t="inlineStr">
        <is>
          <t>Non-food contact surface or equipment made of unacceptable material, not kept clean, or not properly sealed, raised, spaced or movable to allow accessibility for cleaning on all sides, above and underneath the unit.</t>
        </is>
      </c>
      <c r="I11044" t="inlineStr">
        <is>
          <t>Not Critical</t>
        </is>
      </c>
      <c r="J11044" t="n">
        <v>62</v>
      </c>
      <c r="L11044" s="9">
        <f>A11044&amp;"-"&amp;TEXT(E11044,"yyyymmdd")</f>
        <v/>
      </c>
    </row>
    <row r="11045">
      <c r="A11045" t="n">
        <v>40398690</v>
      </c>
      <c r="B11045" t="inlineStr">
        <is>
          <t>Manhattan</t>
        </is>
      </c>
      <c r="C11045" t="inlineStr">
        <is>
          <t>10009</t>
        </is>
      </c>
      <c r="D11045" t="inlineStr">
        <is>
          <t>American</t>
        </is>
      </c>
      <c r="E11045" s="8" t="n">
        <v>46184</v>
      </c>
      <c r="F11045" t="inlineStr">
        <is>
          <t>Violations were cited in the following area(s).</t>
        </is>
      </c>
      <c r="G11045" t="inlineStr">
        <is>
          <t>06C</t>
        </is>
      </c>
      <c r="H1104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045" t="inlineStr">
        <is>
          <t>Critical</t>
        </is>
      </c>
      <c r="J11045" t="n">
        <v>9</v>
      </c>
      <c r="K11045" t="inlineStr">
        <is>
          <t>A</t>
        </is>
      </c>
      <c r="L11045" s="9">
        <f>A11045&amp;"-"&amp;TEXT(E11045,"yyyymmdd")</f>
        <v/>
      </c>
    </row>
    <row r="11046">
      <c r="A11046" t="n">
        <v>40398690</v>
      </c>
      <c r="B11046" t="inlineStr">
        <is>
          <t>Manhattan</t>
        </is>
      </c>
      <c r="C11046" t="inlineStr">
        <is>
          <t>10009</t>
        </is>
      </c>
      <c r="D11046" t="inlineStr">
        <is>
          <t>American</t>
        </is>
      </c>
      <c r="E11046" s="8" t="n">
        <v>46184</v>
      </c>
      <c r="F11046" t="inlineStr">
        <is>
          <t>Violations were cited in the following area(s).</t>
        </is>
      </c>
      <c r="G11046" t="inlineStr">
        <is>
          <t>08C</t>
        </is>
      </c>
      <c r="H11046" t="inlineStr">
        <is>
          <t>Pesticide not properly labeled or used by unlicensed individual. Pesticide, other toxic chemical improperly used/stored. Unprotected, unlocked bait station used.</t>
        </is>
      </c>
      <c r="I11046" t="inlineStr">
        <is>
          <t>Not Critical</t>
        </is>
      </c>
      <c r="J11046" t="n">
        <v>9</v>
      </c>
      <c r="K11046" t="inlineStr">
        <is>
          <t>A</t>
        </is>
      </c>
      <c r="L11046" s="9">
        <f>A11046&amp;"-"&amp;TEXT(E11046,"yyyymmdd")</f>
        <v/>
      </c>
    </row>
    <row r="11047">
      <c r="A11047" t="n">
        <v>40398690</v>
      </c>
      <c r="B11047" t="inlineStr">
        <is>
          <t>Manhattan</t>
        </is>
      </c>
      <c r="C11047" t="inlineStr">
        <is>
          <t>10009</t>
        </is>
      </c>
      <c r="D11047" t="inlineStr">
        <is>
          <t>American</t>
        </is>
      </c>
      <c r="E11047" s="8" t="n">
        <v>46184</v>
      </c>
      <c r="F11047" t="inlineStr">
        <is>
          <t>Violations were cited in the following area(s).</t>
        </is>
      </c>
      <c r="G11047" t="inlineStr">
        <is>
          <t>10F</t>
        </is>
      </c>
      <c r="H11047" t="inlineStr">
        <is>
          <t>Non-food contact surface or equipment made of unacceptable material, not kept clean, or not properly sealed, raised, spaced or movable to allow accessibility for cleaning on all sides, above and underneath the unit.</t>
        </is>
      </c>
      <c r="I11047" t="inlineStr">
        <is>
          <t>Not Critical</t>
        </is>
      </c>
      <c r="J11047" t="n">
        <v>9</v>
      </c>
      <c r="K11047" t="inlineStr">
        <is>
          <t>A</t>
        </is>
      </c>
      <c r="L11047" s="9">
        <f>A11047&amp;"-"&amp;TEXT(E11047,"yyyymmdd")</f>
        <v/>
      </c>
    </row>
    <row r="11048">
      <c r="A11048" t="n">
        <v>40797031</v>
      </c>
      <c r="B11048" t="inlineStr">
        <is>
          <t>Queens</t>
        </is>
      </c>
      <c r="C11048" t="inlineStr">
        <is>
          <t>11372</t>
        </is>
      </c>
      <c r="D11048" t="inlineStr">
        <is>
          <t>Latin American</t>
        </is>
      </c>
      <c r="E11048" s="8" t="n">
        <v>46184</v>
      </c>
      <c r="F11048" t="inlineStr">
        <is>
          <t>Violations were cited in the following area(s).</t>
        </is>
      </c>
      <c r="G11048" t="inlineStr">
        <is>
          <t>02B</t>
        </is>
      </c>
      <c r="H11048" t="inlineStr">
        <is>
          <t>Hot TCS food item not held at or above 140 °F.</t>
        </is>
      </c>
      <c r="I11048" t="inlineStr">
        <is>
          <t>Critical</t>
        </is>
      </c>
      <c r="J11048" t="n">
        <v>32</v>
      </c>
      <c r="L11048" s="9">
        <f>A11048&amp;"-"&amp;TEXT(E11048,"yyyymmdd")</f>
        <v/>
      </c>
    </row>
    <row r="11049">
      <c r="A11049" t="n">
        <v>40797031</v>
      </c>
      <c r="B11049" t="inlineStr">
        <is>
          <t>Queens</t>
        </is>
      </c>
      <c r="C11049" t="inlineStr">
        <is>
          <t>11372</t>
        </is>
      </c>
      <c r="D11049" t="inlineStr">
        <is>
          <t>Latin American</t>
        </is>
      </c>
      <c r="E11049" s="8" t="n">
        <v>46184</v>
      </c>
      <c r="F11049" t="inlineStr">
        <is>
          <t>Violations were cited in the following area(s).</t>
        </is>
      </c>
      <c r="G11049" t="inlineStr">
        <is>
          <t>04L</t>
        </is>
      </c>
      <c r="H11049" t="inlineStr">
        <is>
          <t>Evidence of mice or live mice in establishment's food or non-food areas.</t>
        </is>
      </c>
      <c r="I11049" t="inlineStr">
        <is>
          <t>Critical</t>
        </is>
      </c>
      <c r="J11049" t="n">
        <v>32</v>
      </c>
      <c r="L11049" s="9">
        <f>A11049&amp;"-"&amp;TEXT(E11049,"yyyymmdd")</f>
        <v/>
      </c>
    </row>
    <row r="11050">
      <c r="A11050" t="n">
        <v>40797031</v>
      </c>
      <c r="B11050" t="inlineStr">
        <is>
          <t>Queens</t>
        </is>
      </c>
      <c r="C11050" t="inlineStr">
        <is>
          <t>11372</t>
        </is>
      </c>
      <c r="D11050" t="inlineStr">
        <is>
          <t>Latin American</t>
        </is>
      </c>
      <c r="E11050" s="8" t="n">
        <v>46184</v>
      </c>
      <c r="F11050" t="inlineStr">
        <is>
          <t>Violations were cited in the following area(s).</t>
        </is>
      </c>
      <c r="G11050" t="inlineStr">
        <is>
          <t>05D</t>
        </is>
      </c>
      <c r="H1105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050" t="inlineStr">
        <is>
          <t>Critical</t>
        </is>
      </c>
      <c r="J11050" t="n">
        <v>32</v>
      </c>
      <c r="L11050" s="9">
        <f>A11050&amp;"-"&amp;TEXT(E11050,"yyyymmdd")</f>
        <v/>
      </c>
    </row>
    <row r="11051">
      <c r="A11051" t="n">
        <v>40797031</v>
      </c>
      <c r="B11051" t="inlineStr">
        <is>
          <t>Queens</t>
        </is>
      </c>
      <c r="C11051" t="inlineStr">
        <is>
          <t>11372</t>
        </is>
      </c>
      <c r="D11051" t="inlineStr">
        <is>
          <t>Latin American</t>
        </is>
      </c>
      <c r="E11051" s="8" t="n">
        <v>46184</v>
      </c>
      <c r="F11051" t="inlineStr">
        <is>
          <t>Violations were cited in the following area(s).</t>
        </is>
      </c>
      <c r="G11051" t="inlineStr">
        <is>
          <t>08A</t>
        </is>
      </c>
      <c r="H11051" t="inlineStr">
        <is>
          <t>Establishment is not free of harborage or conditions conducive to rodents, insects or other pests.</t>
        </is>
      </c>
      <c r="I11051" t="inlineStr">
        <is>
          <t>Not Critical</t>
        </is>
      </c>
      <c r="J11051" t="n">
        <v>32</v>
      </c>
      <c r="L11051" s="9">
        <f>A11051&amp;"-"&amp;TEXT(E11051,"yyyymmdd")</f>
        <v/>
      </c>
    </row>
    <row r="11052">
      <c r="A11052" t="n">
        <v>40797031</v>
      </c>
      <c r="B11052" t="inlineStr">
        <is>
          <t>Queens</t>
        </is>
      </c>
      <c r="C11052" t="inlineStr">
        <is>
          <t>11372</t>
        </is>
      </c>
      <c r="D11052" t="inlineStr">
        <is>
          <t>Latin American</t>
        </is>
      </c>
      <c r="E11052" s="8" t="n">
        <v>46184</v>
      </c>
      <c r="F11052" t="inlineStr">
        <is>
          <t>Violations were cited in the following area(s).</t>
        </is>
      </c>
      <c r="G11052" t="inlineStr">
        <is>
          <t>09C</t>
        </is>
      </c>
      <c r="H11052" t="inlineStr">
        <is>
          <t>Design, construction, materials used or maintenance of food contact surface improper. Surface not easily cleanable, sanitized and maintained.</t>
        </is>
      </c>
      <c r="I11052" t="inlineStr">
        <is>
          <t>Not Critical</t>
        </is>
      </c>
      <c r="J11052" t="n">
        <v>32</v>
      </c>
      <c r="L11052" s="9">
        <f>A11052&amp;"-"&amp;TEXT(E11052,"yyyymmdd")</f>
        <v/>
      </c>
    </row>
    <row r="11053">
      <c r="A11053" t="n">
        <v>40797031</v>
      </c>
      <c r="B11053" t="inlineStr">
        <is>
          <t>Queens</t>
        </is>
      </c>
      <c r="C11053" t="inlineStr">
        <is>
          <t>11372</t>
        </is>
      </c>
      <c r="D11053" t="inlineStr">
        <is>
          <t>Latin American</t>
        </is>
      </c>
      <c r="E11053" s="8" t="n">
        <v>46184</v>
      </c>
      <c r="F11053" t="inlineStr">
        <is>
          <t>Violations were cited in the following area(s).</t>
        </is>
      </c>
      <c r="G11053" t="inlineStr">
        <is>
          <t>10F</t>
        </is>
      </c>
      <c r="H11053" t="inlineStr">
        <is>
          <t>Non-food contact surface or equipment made of unacceptable material, not kept clean, or not properly sealed, raised, spaced or movable to allow accessibility for cleaning on all sides, above and underneath the unit.</t>
        </is>
      </c>
      <c r="I11053" t="inlineStr">
        <is>
          <t>Not Critical</t>
        </is>
      </c>
      <c r="J11053" t="n">
        <v>32</v>
      </c>
      <c r="L11053" s="9">
        <f>A11053&amp;"-"&amp;TEXT(E11053,"yyyymmdd")</f>
        <v/>
      </c>
    </row>
    <row r="11054">
      <c r="A11054" t="n">
        <v>40890407</v>
      </c>
      <c r="B11054" t="inlineStr">
        <is>
          <t>Bronx</t>
        </is>
      </c>
      <c r="C11054" t="inlineStr">
        <is>
          <t>10472</t>
        </is>
      </c>
      <c r="D11054" t="inlineStr">
        <is>
          <t>Soul Food</t>
        </is>
      </c>
      <c r="E11054" s="8" t="n">
        <v>46184</v>
      </c>
      <c r="F11054" t="inlineStr">
        <is>
          <t>Violations were cited in the following area(s).</t>
        </is>
      </c>
      <c r="G11054" t="inlineStr">
        <is>
          <t>02B</t>
        </is>
      </c>
      <c r="H11054" t="inlineStr">
        <is>
          <t>Hot TCS food item not held at or above 140 °F.</t>
        </is>
      </c>
      <c r="I11054" t="inlineStr">
        <is>
          <t>Critical</t>
        </is>
      </c>
      <c r="J11054" t="n">
        <v>27</v>
      </c>
      <c r="L11054" s="9">
        <f>A11054&amp;"-"&amp;TEXT(E11054,"yyyymmdd")</f>
        <v/>
      </c>
    </row>
    <row r="11055">
      <c r="A11055" t="n">
        <v>40890407</v>
      </c>
      <c r="B11055" t="inlineStr">
        <is>
          <t>Bronx</t>
        </is>
      </c>
      <c r="C11055" t="inlineStr">
        <is>
          <t>10472</t>
        </is>
      </c>
      <c r="D11055" t="inlineStr">
        <is>
          <t>Soul Food</t>
        </is>
      </c>
      <c r="E11055" s="8" t="n">
        <v>46184</v>
      </c>
      <c r="F11055" t="inlineStr">
        <is>
          <t>Violations were cited in the following area(s).</t>
        </is>
      </c>
      <c r="G11055" t="inlineStr">
        <is>
          <t>04L</t>
        </is>
      </c>
      <c r="H11055" t="inlineStr">
        <is>
          <t>Evidence of mice or live mice in establishment's food or non-food areas.</t>
        </is>
      </c>
      <c r="I11055" t="inlineStr">
        <is>
          <t>Critical</t>
        </is>
      </c>
      <c r="J11055" t="n">
        <v>27</v>
      </c>
      <c r="L11055" s="9">
        <f>A11055&amp;"-"&amp;TEXT(E11055,"yyyymmdd")</f>
        <v/>
      </c>
    </row>
    <row r="11056">
      <c r="A11056" t="n">
        <v>40890407</v>
      </c>
      <c r="B11056" t="inlineStr">
        <is>
          <t>Bronx</t>
        </is>
      </c>
      <c r="C11056" t="inlineStr">
        <is>
          <t>10472</t>
        </is>
      </c>
      <c r="D11056" t="inlineStr">
        <is>
          <t>Soul Food</t>
        </is>
      </c>
      <c r="E11056" s="8" t="n">
        <v>46184</v>
      </c>
      <c r="F11056" t="inlineStr">
        <is>
          <t>Violations were cited in the following area(s).</t>
        </is>
      </c>
      <c r="G11056" t="inlineStr">
        <is>
          <t>06D</t>
        </is>
      </c>
      <c r="H11056" t="inlineStr">
        <is>
          <t>Food contact surface not properly washed, rinsed and sanitized after each use and following any activity when contamination may have occurred.</t>
        </is>
      </c>
      <c r="I11056" t="inlineStr">
        <is>
          <t>Critical</t>
        </is>
      </c>
      <c r="J11056" t="n">
        <v>27</v>
      </c>
      <c r="L11056" s="9">
        <f>A11056&amp;"-"&amp;TEXT(E11056,"yyyymmdd")</f>
        <v/>
      </c>
    </row>
    <row r="11057">
      <c r="A11057" t="n">
        <v>40890407</v>
      </c>
      <c r="B11057" t="inlineStr">
        <is>
          <t>Bronx</t>
        </is>
      </c>
      <c r="C11057" t="inlineStr">
        <is>
          <t>10472</t>
        </is>
      </c>
      <c r="D11057" t="inlineStr">
        <is>
          <t>Soul Food</t>
        </is>
      </c>
      <c r="E11057" s="8" t="n">
        <v>46184</v>
      </c>
      <c r="F11057" t="inlineStr">
        <is>
          <t>Violations were cited in the following area(s).</t>
        </is>
      </c>
      <c r="G11057" t="inlineStr">
        <is>
          <t>08A</t>
        </is>
      </c>
      <c r="H11057" t="inlineStr">
        <is>
          <t>Establishment is not free of harborage or conditions conducive to rodents, insects or other pests.</t>
        </is>
      </c>
      <c r="I11057" t="inlineStr">
        <is>
          <t>Not Critical</t>
        </is>
      </c>
      <c r="J11057" t="n">
        <v>27</v>
      </c>
      <c r="L11057" s="9">
        <f>A11057&amp;"-"&amp;TEXT(E11057,"yyyymmdd")</f>
        <v/>
      </c>
    </row>
    <row r="11058">
      <c r="A11058" t="n">
        <v>40890407</v>
      </c>
      <c r="B11058" t="inlineStr">
        <is>
          <t>Bronx</t>
        </is>
      </c>
      <c r="C11058" t="inlineStr">
        <is>
          <t>10472</t>
        </is>
      </c>
      <c r="D11058" t="inlineStr">
        <is>
          <t>Soul Food</t>
        </is>
      </c>
      <c r="E11058" s="8" t="n">
        <v>46184</v>
      </c>
      <c r="F11058" t="inlineStr">
        <is>
          <t>Violations were cited in the following area(s).</t>
        </is>
      </c>
      <c r="G11058" t="inlineStr">
        <is>
          <t>10F</t>
        </is>
      </c>
      <c r="H11058" t="inlineStr">
        <is>
          <t>Non-food contact surface or equipment made of unacceptable material, not kept clean, or not properly sealed, raised, spaced or movable to allow accessibility for cleaning on all sides, above and underneath the unit.</t>
        </is>
      </c>
      <c r="I11058" t="inlineStr">
        <is>
          <t>Not Critical</t>
        </is>
      </c>
      <c r="J11058" t="n">
        <v>27</v>
      </c>
      <c r="L11058" s="9">
        <f>A11058&amp;"-"&amp;TEXT(E11058,"yyyymmdd")</f>
        <v/>
      </c>
    </row>
    <row r="11059">
      <c r="A11059" t="n">
        <v>40909425</v>
      </c>
      <c r="B11059" t="inlineStr">
        <is>
          <t>Queens</t>
        </is>
      </c>
      <c r="C11059" t="inlineStr">
        <is>
          <t>11372</t>
        </is>
      </c>
      <c r="D11059" t="inlineStr">
        <is>
          <t>Mexican</t>
        </is>
      </c>
      <c r="E11059" s="8" t="n">
        <v>46184</v>
      </c>
      <c r="F11059" t="inlineStr">
        <is>
          <t>Violations were cited in the following area(s).</t>
        </is>
      </c>
      <c r="G11059" t="inlineStr">
        <is>
          <t>06D</t>
        </is>
      </c>
      <c r="H11059" t="inlineStr">
        <is>
          <t>Food contact surface not properly washed, rinsed and sanitized after each use and following any activity when contamination may have occurred.</t>
        </is>
      </c>
      <c r="I11059" t="inlineStr">
        <is>
          <t>Critical</t>
        </is>
      </c>
      <c r="J11059" t="n">
        <v>12</v>
      </c>
      <c r="K11059" t="inlineStr">
        <is>
          <t>A</t>
        </is>
      </c>
      <c r="L11059" s="9">
        <f>A11059&amp;"-"&amp;TEXT(E11059,"yyyymmdd")</f>
        <v/>
      </c>
    </row>
    <row r="11060">
      <c r="A11060" t="n">
        <v>40909425</v>
      </c>
      <c r="B11060" t="inlineStr">
        <is>
          <t>Queens</t>
        </is>
      </c>
      <c r="C11060" t="inlineStr">
        <is>
          <t>11372</t>
        </is>
      </c>
      <c r="D11060" t="inlineStr">
        <is>
          <t>Mexican</t>
        </is>
      </c>
      <c r="E11060" s="8" t="n">
        <v>46184</v>
      </c>
      <c r="F11060" t="inlineStr">
        <is>
          <t>Violations were cited in the following area(s).</t>
        </is>
      </c>
      <c r="G11060" t="inlineStr">
        <is>
          <t>06E</t>
        </is>
      </c>
      <c r="H11060" t="inlineStr">
        <is>
          <t>Sanitized equipment or utensil, including in-use food dispensing utensil, improperly used or stored.</t>
        </is>
      </c>
      <c r="I11060" t="inlineStr">
        <is>
          <t>Critical</t>
        </is>
      </c>
      <c r="J11060" t="n">
        <v>12</v>
      </c>
      <c r="K11060" t="inlineStr">
        <is>
          <t>A</t>
        </is>
      </c>
      <c r="L11060" s="9">
        <f>A11060&amp;"-"&amp;TEXT(E11060,"yyyymmdd")</f>
        <v/>
      </c>
    </row>
    <row r="11061">
      <c r="A11061" t="n">
        <v>40909425</v>
      </c>
      <c r="B11061" t="inlineStr">
        <is>
          <t>Queens</t>
        </is>
      </c>
      <c r="C11061" t="inlineStr">
        <is>
          <t>11372</t>
        </is>
      </c>
      <c r="D11061" t="inlineStr">
        <is>
          <t>Mexican</t>
        </is>
      </c>
      <c r="E11061" s="8" t="n">
        <v>46184</v>
      </c>
      <c r="F11061" t="inlineStr">
        <is>
          <t>Violations were cited in the following area(s).</t>
        </is>
      </c>
      <c r="G11061" t="inlineStr">
        <is>
          <t>10F</t>
        </is>
      </c>
      <c r="H11061" t="inlineStr">
        <is>
          <t>Non-food contact surface or equipment made of unacceptable material, not kept clean, or not properly sealed, raised, spaced or movable to allow accessibility for cleaning on all sides, above and underneath the unit.</t>
        </is>
      </c>
      <c r="I11061" t="inlineStr">
        <is>
          <t>Not Critical</t>
        </is>
      </c>
      <c r="J11061" t="n">
        <v>12</v>
      </c>
      <c r="K11061" t="inlineStr">
        <is>
          <t>A</t>
        </is>
      </c>
      <c r="L11061" s="9">
        <f>A11061&amp;"-"&amp;TEXT(E11061,"yyyymmdd")</f>
        <v/>
      </c>
    </row>
    <row r="11062">
      <c r="A11062" t="n">
        <v>40915251</v>
      </c>
      <c r="B11062" t="inlineStr">
        <is>
          <t>Manhattan</t>
        </is>
      </c>
      <c r="C11062" t="inlineStr">
        <is>
          <t>10025</t>
        </is>
      </c>
      <c r="D11062" t="inlineStr">
        <is>
          <t>Latin American</t>
        </is>
      </c>
      <c r="E11062" s="8" t="n">
        <v>46184</v>
      </c>
      <c r="F11062" t="inlineStr">
        <is>
          <t>Violations were cited in the following area(s).</t>
        </is>
      </c>
      <c r="G11062" t="inlineStr">
        <is>
          <t>02G</t>
        </is>
      </c>
      <c r="H11062" t="inlineStr">
        <is>
          <t>Cold TCS food item held above 41 °F; smoked or processed fish held above 38 °F; intact raw eggs held above 45 °F; or reduced oxygen packaged (ROP) TCS foods held above required temperatures except during active necessary preparation.</t>
        </is>
      </c>
      <c r="I11062" t="inlineStr">
        <is>
          <t>Critical</t>
        </is>
      </c>
      <c r="J11062" t="n">
        <v>20</v>
      </c>
      <c r="L11062" s="9">
        <f>A11062&amp;"-"&amp;TEXT(E11062,"yyyymmdd")</f>
        <v/>
      </c>
    </row>
    <row r="11063">
      <c r="A11063" t="n">
        <v>40915251</v>
      </c>
      <c r="B11063" t="inlineStr">
        <is>
          <t>Manhattan</t>
        </is>
      </c>
      <c r="C11063" t="inlineStr">
        <is>
          <t>10025</t>
        </is>
      </c>
      <c r="D11063" t="inlineStr">
        <is>
          <t>Latin American</t>
        </is>
      </c>
      <c r="E11063" s="8" t="n">
        <v>46184</v>
      </c>
      <c r="F11063" t="inlineStr">
        <is>
          <t>Violations were cited in the following area(s).</t>
        </is>
      </c>
      <c r="G11063" t="inlineStr">
        <is>
          <t>06C</t>
        </is>
      </c>
      <c r="H1106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063" t="inlineStr">
        <is>
          <t>Critical</t>
        </is>
      </c>
      <c r="J11063" t="n">
        <v>20</v>
      </c>
      <c r="L11063" s="9">
        <f>A11063&amp;"-"&amp;TEXT(E11063,"yyyymmdd")</f>
        <v/>
      </c>
    </row>
    <row r="11064">
      <c r="A11064" t="n">
        <v>40915251</v>
      </c>
      <c r="B11064" t="inlineStr">
        <is>
          <t>Manhattan</t>
        </is>
      </c>
      <c r="C11064" t="inlineStr">
        <is>
          <t>10025</t>
        </is>
      </c>
      <c r="D11064" t="inlineStr">
        <is>
          <t>Latin American</t>
        </is>
      </c>
      <c r="E11064" s="8" t="n">
        <v>46184</v>
      </c>
      <c r="F11064" t="inlineStr">
        <is>
          <t>Violations were cited in the following area(s).</t>
        </is>
      </c>
      <c r="G11064" t="inlineStr">
        <is>
          <t>09B</t>
        </is>
      </c>
      <c r="H11064" t="inlineStr">
        <is>
          <t>Thawing procedure improper.</t>
        </is>
      </c>
      <c r="I11064" t="inlineStr">
        <is>
          <t>Not Critical</t>
        </is>
      </c>
      <c r="J11064" t="n">
        <v>20</v>
      </c>
      <c r="L11064" s="9">
        <f>A11064&amp;"-"&amp;TEXT(E11064,"yyyymmdd")</f>
        <v/>
      </c>
    </row>
    <row r="11065">
      <c r="A11065" t="n">
        <v>40915251</v>
      </c>
      <c r="B11065" t="inlineStr">
        <is>
          <t>Manhattan</t>
        </is>
      </c>
      <c r="C11065" t="inlineStr">
        <is>
          <t>10025</t>
        </is>
      </c>
      <c r="D11065" t="inlineStr">
        <is>
          <t>Latin American</t>
        </is>
      </c>
      <c r="E11065" s="8" t="n">
        <v>46184</v>
      </c>
      <c r="F11065" t="inlineStr">
        <is>
          <t>Violations were cited in the following area(s).</t>
        </is>
      </c>
      <c r="G11065" t="inlineStr">
        <is>
          <t>10F</t>
        </is>
      </c>
      <c r="H11065" t="inlineStr">
        <is>
          <t>Non-food contact surface or equipment made of unacceptable material, not kept clean, or not properly sealed, raised, spaced or movable to allow accessibility for cleaning on all sides, above and underneath the unit.</t>
        </is>
      </c>
      <c r="I11065" t="inlineStr">
        <is>
          <t>Not Critical</t>
        </is>
      </c>
      <c r="J11065" t="n">
        <v>20</v>
      </c>
      <c r="L11065" s="9">
        <f>A11065&amp;"-"&amp;TEXT(E11065,"yyyymmdd")</f>
        <v/>
      </c>
    </row>
    <row r="11066">
      <c r="A11066" t="n">
        <v>40987257</v>
      </c>
      <c r="B11066" t="inlineStr">
        <is>
          <t>Manhattan</t>
        </is>
      </c>
      <c r="C11066" t="inlineStr">
        <is>
          <t>10021</t>
        </is>
      </c>
      <c r="D11066" t="inlineStr">
        <is>
          <t>Italian</t>
        </is>
      </c>
      <c r="E11066" s="8" t="n">
        <v>46184</v>
      </c>
      <c r="F11066" t="inlineStr">
        <is>
          <t>Violations were cited in the following area(s).</t>
        </is>
      </c>
      <c r="G11066" t="inlineStr">
        <is>
          <t>02G</t>
        </is>
      </c>
      <c r="H11066" t="inlineStr">
        <is>
          <t>Cold TCS food item held above 41 °F; smoked or processed fish held above 38 °F; intact raw eggs held above 45 °F; or reduced oxygen packaged (ROP) TCS foods held above required temperatures except during active necessary preparation.</t>
        </is>
      </c>
      <c r="I11066" t="inlineStr">
        <is>
          <t>Critical</t>
        </is>
      </c>
      <c r="J11066" t="n">
        <v>18</v>
      </c>
      <c r="L11066" s="9">
        <f>A11066&amp;"-"&amp;TEXT(E11066,"yyyymmdd")</f>
        <v/>
      </c>
    </row>
    <row r="11067">
      <c r="A11067" t="n">
        <v>40987257</v>
      </c>
      <c r="B11067" t="inlineStr">
        <is>
          <t>Manhattan</t>
        </is>
      </c>
      <c r="C11067" t="inlineStr">
        <is>
          <t>10021</t>
        </is>
      </c>
      <c r="D11067" t="inlineStr">
        <is>
          <t>Italian</t>
        </is>
      </c>
      <c r="E11067" s="8" t="n">
        <v>46184</v>
      </c>
      <c r="F11067" t="inlineStr">
        <is>
          <t>Violations were cited in the following area(s).</t>
        </is>
      </c>
      <c r="G11067" t="inlineStr">
        <is>
          <t>02H</t>
        </is>
      </c>
      <c r="H11067" t="inlineStr">
        <is>
          <t>After cooking or removal from hot holding, TCS food not cooled by an approved method whereby the internal temperature is reduced from 140 °F to 70 °F or less within 2 hours, and from 70 °F to 41 °F or less within 4 additional hours.</t>
        </is>
      </c>
      <c r="I11067" t="inlineStr">
        <is>
          <t>Critical</t>
        </is>
      </c>
      <c r="J11067" t="n">
        <v>18</v>
      </c>
      <c r="L11067" s="9">
        <f>A11067&amp;"-"&amp;TEXT(E11067,"yyyymmdd")</f>
        <v/>
      </c>
    </row>
    <row r="11068">
      <c r="A11068" t="n">
        <v>40987257</v>
      </c>
      <c r="B11068" t="inlineStr">
        <is>
          <t>Manhattan</t>
        </is>
      </c>
      <c r="C11068" t="inlineStr">
        <is>
          <t>10021</t>
        </is>
      </c>
      <c r="D11068" t="inlineStr">
        <is>
          <t>Italian</t>
        </is>
      </c>
      <c r="E11068" s="8" t="n">
        <v>46184</v>
      </c>
      <c r="F11068" t="inlineStr">
        <is>
          <t>Violations were cited in the following area(s).</t>
        </is>
      </c>
      <c r="G11068" t="inlineStr">
        <is>
          <t>10F</t>
        </is>
      </c>
      <c r="H11068" t="inlineStr">
        <is>
          <t>Non-food contact surface or equipment made of unacceptable material, not kept clean, or not properly sealed, raised, spaced or movable to allow accessibility for cleaning on all sides, above and underneath the unit.</t>
        </is>
      </c>
      <c r="I11068" t="inlineStr">
        <is>
          <t>Not Critical</t>
        </is>
      </c>
      <c r="J11068" t="n">
        <v>18</v>
      </c>
      <c r="L11068" s="9">
        <f>A11068&amp;"-"&amp;TEXT(E11068,"yyyymmdd")</f>
        <v/>
      </c>
    </row>
    <row r="11069">
      <c r="A11069" t="n">
        <v>41191334</v>
      </c>
      <c r="B11069" t="inlineStr">
        <is>
          <t>Manhattan</t>
        </is>
      </c>
      <c r="C11069" t="inlineStr">
        <is>
          <t>10003</t>
        </is>
      </c>
      <c r="D11069" t="inlineStr">
        <is>
          <t>Pizza</t>
        </is>
      </c>
      <c r="E11069" s="8" t="n">
        <v>46184</v>
      </c>
      <c r="F11069" t="inlineStr">
        <is>
          <t>Violations were cited in the following area(s).</t>
        </is>
      </c>
      <c r="G11069" t="inlineStr">
        <is>
          <t>06D</t>
        </is>
      </c>
      <c r="H11069" t="inlineStr">
        <is>
          <t>Food contact surface not properly washed, rinsed and sanitized after each use and following any activity when contamination may have occurred.</t>
        </is>
      </c>
      <c r="I11069" t="inlineStr">
        <is>
          <t>Critical</t>
        </is>
      </c>
      <c r="J11069" t="n">
        <v>11</v>
      </c>
      <c r="K11069" t="inlineStr">
        <is>
          <t>A</t>
        </is>
      </c>
      <c r="L11069" s="9">
        <f>A11069&amp;"-"&amp;TEXT(E11069,"yyyymmdd")</f>
        <v/>
      </c>
    </row>
    <row r="11070">
      <c r="A11070" t="n">
        <v>41191334</v>
      </c>
      <c r="B11070" t="inlineStr">
        <is>
          <t>Manhattan</t>
        </is>
      </c>
      <c r="C11070" t="inlineStr">
        <is>
          <t>10003</t>
        </is>
      </c>
      <c r="D11070" t="inlineStr">
        <is>
          <t>Pizza</t>
        </is>
      </c>
      <c r="E11070" s="8" t="n">
        <v>46184</v>
      </c>
      <c r="F11070" t="inlineStr">
        <is>
          <t>Violations were cited in the following area(s).</t>
        </is>
      </c>
      <c r="G11070" t="inlineStr">
        <is>
          <t>09E</t>
        </is>
      </c>
      <c r="H11070" t="inlineStr">
        <is>
          <t>Wash hands sign not posted near or above hand washing sink.</t>
        </is>
      </c>
      <c r="I11070" t="inlineStr">
        <is>
          <t>Not Critical</t>
        </is>
      </c>
      <c r="J11070" t="n">
        <v>11</v>
      </c>
      <c r="K11070" t="inlineStr">
        <is>
          <t>A</t>
        </is>
      </c>
      <c r="L11070" s="9">
        <f>A11070&amp;"-"&amp;TEXT(E11070,"yyyymmdd")</f>
        <v/>
      </c>
    </row>
    <row r="11071">
      <c r="A11071" t="n">
        <v>41191334</v>
      </c>
      <c r="B11071" t="inlineStr">
        <is>
          <t>Manhattan</t>
        </is>
      </c>
      <c r="C11071" t="inlineStr">
        <is>
          <t>10003</t>
        </is>
      </c>
      <c r="D11071" t="inlineStr">
        <is>
          <t>Pizza</t>
        </is>
      </c>
      <c r="E11071" s="8" t="n">
        <v>46184</v>
      </c>
      <c r="F11071" t="inlineStr">
        <is>
          <t>Violations were cited in the following area(s).</t>
        </is>
      </c>
      <c r="G11071" t="inlineStr">
        <is>
          <t>10F</t>
        </is>
      </c>
      <c r="H11071" t="inlineStr">
        <is>
          <t>Non-food contact surface or equipment made of unacceptable material, not kept clean, or not properly sealed, raised, spaced or movable to allow accessibility for cleaning on all sides, above and underneath the unit.</t>
        </is>
      </c>
      <c r="I11071" t="inlineStr">
        <is>
          <t>Not Critical</t>
        </is>
      </c>
      <c r="J11071" t="n">
        <v>11</v>
      </c>
      <c r="K11071" t="inlineStr">
        <is>
          <t>A</t>
        </is>
      </c>
      <c r="L11071" s="9">
        <f>A11071&amp;"-"&amp;TEXT(E11071,"yyyymmdd")</f>
        <v/>
      </c>
    </row>
    <row r="11072">
      <c r="A11072" t="n">
        <v>41263898</v>
      </c>
      <c r="B11072" t="inlineStr">
        <is>
          <t>Brooklyn</t>
        </is>
      </c>
      <c r="C11072" t="inlineStr">
        <is>
          <t>11220</t>
        </is>
      </c>
      <c r="D11072" t="inlineStr">
        <is>
          <t>Donuts</t>
        </is>
      </c>
      <c r="E11072" s="8" t="n">
        <v>46184</v>
      </c>
      <c r="F11072" t="inlineStr">
        <is>
          <t>Violations were cited in the following area(s).</t>
        </is>
      </c>
      <c r="G11072" t="inlineStr">
        <is>
          <t>06E</t>
        </is>
      </c>
      <c r="H11072" t="inlineStr">
        <is>
          <t>Sanitized equipment or utensil, including in-use food dispensing utensil, improperly used or stored.</t>
        </is>
      </c>
      <c r="I11072" t="inlineStr">
        <is>
          <t>Critical</t>
        </is>
      </c>
      <c r="J11072" t="n">
        <v>7</v>
      </c>
      <c r="K11072" t="inlineStr">
        <is>
          <t>A</t>
        </is>
      </c>
      <c r="L11072" s="9">
        <f>A11072&amp;"-"&amp;TEXT(E11072,"yyyymmdd")</f>
        <v/>
      </c>
    </row>
    <row r="11073">
      <c r="A11073" t="n">
        <v>41263898</v>
      </c>
      <c r="B11073" t="inlineStr">
        <is>
          <t>Brooklyn</t>
        </is>
      </c>
      <c r="C11073" t="inlineStr">
        <is>
          <t>11220</t>
        </is>
      </c>
      <c r="D11073" t="inlineStr">
        <is>
          <t>Donuts</t>
        </is>
      </c>
      <c r="E11073" s="8" t="n">
        <v>46184</v>
      </c>
      <c r="F11073" t="inlineStr">
        <is>
          <t>Violations were cited in the following area(s).</t>
        </is>
      </c>
      <c r="G11073" t="inlineStr">
        <is>
          <t>10F</t>
        </is>
      </c>
      <c r="H11073" t="inlineStr">
        <is>
          <t>Non-food contact surface or equipment made of unacceptable material, not kept clean, or not properly sealed, raised, spaced or movable to allow accessibility for cleaning on all sides, above and underneath the unit.</t>
        </is>
      </c>
      <c r="I11073" t="inlineStr">
        <is>
          <t>Not Critical</t>
        </is>
      </c>
      <c r="J11073" t="n">
        <v>7</v>
      </c>
      <c r="K11073" t="inlineStr">
        <is>
          <t>A</t>
        </is>
      </c>
      <c r="L11073" s="9">
        <f>A11073&amp;"-"&amp;TEXT(E11073,"yyyymmdd")</f>
        <v/>
      </c>
    </row>
    <row r="11074">
      <c r="A11074" t="n">
        <v>41369777</v>
      </c>
      <c r="B11074" t="inlineStr">
        <is>
          <t>Brooklyn</t>
        </is>
      </c>
      <c r="C11074" t="inlineStr">
        <is>
          <t>11201</t>
        </is>
      </c>
      <c r="D11074" t="inlineStr">
        <is>
          <t>Vegetarian</t>
        </is>
      </c>
      <c r="E11074" s="8" t="n">
        <v>46184</v>
      </c>
      <c r="F11074" t="inlineStr">
        <is>
          <t>Violations were cited in the following area(s).</t>
        </is>
      </c>
      <c r="G11074" t="inlineStr">
        <is>
          <t>02G</t>
        </is>
      </c>
      <c r="H11074" t="inlineStr">
        <is>
          <t>Cold TCS food item held above 41 °F; smoked or processed fish held above 38 °F; intact raw eggs held above 45 °F; or reduced oxygen packaged (ROP) TCS foods held above required temperatures except during active necessary preparation.</t>
        </is>
      </c>
      <c r="I11074" t="inlineStr">
        <is>
          <t>Critical</t>
        </is>
      </c>
      <c r="J11074" t="n">
        <v>26</v>
      </c>
      <c r="L11074" s="9">
        <f>A11074&amp;"-"&amp;TEXT(E11074,"yyyymmdd")</f>
        <v/>
      </c>
    </row>
    <row r="11075">
      <c r="A11075" t="n">
        <v>41369777</v>
      </c>
      <c r="B11075" t="inlineStr">
        <is>
          <t>Brooklyn</t>
        </is>
      </c>
      <c r="C11075" t="inlineStr">
        <is>
          <t>11201</t>
        </is>
      </c>
      <c r="D11075" t="inlineStr">
        <is>
          <t>Vegetarian</t>
        </is>
      </c>
      <c r="E11075" s="8" t="n">
        <v>46184</v>
      </c>
      <c r="F11075" t="inlineStr">
        <is>
          <t>Violations were cited in the following area(s).</t>
        </is>
      </c>
      <c r="G11075" t="inlineStr">
        <is>
          <t>06C</t>
        </is>
      </c>
      <c r="H1107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075" t="inlineStr">
        <is>
          <t>Critical</t>
        </is>
      </c>
      <c r="J11075" t="n">
        <v>26</v>
      </c>
      <c r="L11075" s="9">
        <f>A11075&amp;"-"&amp;TEXT(E11075,"yyyymmdd")</f>
        <v/>
      </c>
    </row>
    <row r="11076">
      <c r="A11076" t="n">
        <v>41369777</v>
      </c>
      <c r="B11076" t="inlineStr">
        <is>
          <t>Brooklyn</t>
        </is>
      </c>
      <c r="C11076" t="inlineStr">
        <is>
          <t>11201</t>
        </is>
      </c>
      <c r="D11076" t="inlineStr">
        <is>
          <t>Vegetarian</t>
        </is>
      </c>
      <c r="E11076" s="8" t="n">
        <v>46184</v>
      </c>
      <c r="F11076" t="inlineStr">
        <is>
          <t>Violations were cited in the following area(s).</t>
        </is>
      </c>
      <c r="G11076" t="inlineStr">
        <is>
          <t>06E</t>
        </is>
      </c>
      <c r="H11076" t="inlineStr">
        <is>
          <t>Sanitized equipment or utensil, including in-use food dispensing utensil, improperly used or stored.</t>
        </is>
      </c>
      <c r="I11076" t="inlineStr">
        <is>
          <t>Critical</t>
        </is>
      </c>
      <c r="J11076" t="n">
        <v>26</v>
      </c>
      <c r="L11076" s="9">
        <f>A11076&amp;"-"&amp;TEXT(E11076,"yyyymmdd")</f>
        <v/>
      </c>
    </row>
    <row r="11077">
      <c r="A11077" t="n">
        <v>41369777</v>
      </c>
      <c r="B11077" t="inlineStr">
        <is>
          <t>Brooklyn</t>
        </is>
      </c>
      <c r="C11077" t="inlineStr">
        <is>
          <t>11201</t>
        </is>
      </c>
      <c r="D11077" t="inlineStr">
        <is>
          <t>Vegetarian</t>
        </is>
      </c>
      <c r="E11077" s="8" t="n">
        <v>46184</v>
      </c>
      <c r="F11077" t="inlineStr">
        <is>
          <t>Violations were cited in the following area(s).</t>
        </is>
      </c>
      <c r="G11077" t="inlineStr">
        <is>
          <t>10E</t>
        </is>
      </c>
      <c r="H11077" t="inlineStr">
        <is>
          <t>Accurate thermometer not provided or properly located in refrigerated, cold storage or hot holding equipment</t>
        </is>
      </c>
      <c r="I11077" t="inlineStr">
        <is>
          <t>Not Critical</t>
        </is>
      </c>
      <c r="J11077" t="n">
        <v>26</v>
      </c>
      <c r="L11077" s="9">
        <f>A11077&amp;"-"&amp;TEXT(E11077,"yyyymmdd")</f>
        <v/>
      </c>
    </row>
    <row r="11078">
      <c r="A11078" t="n">
        <v>41369777</v>
      </c>
      <c r="B11078" t="inlineStr">
        <is>
          <t>Brooklyn</t>
        </is>
      </c>
      <c r="C11078" t="inlineStr">
        <is>
          <t>11201</t>
        </is>
      </c>
      <c r="D11078" t="inlineStr">
        <is>
          <t>Vegetarian</t>
        </is>
      </c>
      <c r="E11078" s="8" t="n">
        <v>46184</v>
      </c>
      <c r="F11078" t="inlineStr">
        <is>
          <t>Violations were cited in the following area(s).</t>
        </is>
      </c>
      <c r="G11078" t="inlineStr">
        <is>
          <t>10F</t>
        </is>
      </c>
      <c r="H11078" t="inlineStr">
        <is>
          <t>Non-food contact surface or equipment made of unacceptable material, not kept clean, or not properly sealed, raised, spaced or movable to allow accessibility for cleaning on all sides, above and underneath the unit.</t>
        </is>
      </c>
      <c r="I11078" t="inlineStr">
        <is>
          <t>Not Critical</t>
        </is>
      </c>
      <c r="J11078" t="n">
        <v>26</v>
      </c>
      <c r="L11078" s="9">
        <f>A11078&amp;"-"&amp;TEXT(E11078,"yyyymmdd")</f>
        <v/>
      </c>
    </row>
    <row r="11079">
      <c r="A11079" t="n">
        <v>41452462</v>
      </c>
      <c r="B11079" t="inlineStr">
        <is>
          <t>Manhattan</t>
        </is>
      </c>
      <c r="C11079" t="inlineStr">
        <is>
          <t>10022</t>
        </is>
      </c>
      <c r="D11079" t="inlineStr">
        <is>
          <t>Japanese</t>
        </is>
      </c>
      <c r="E11079" s="8" t="n">
        <v>46184</v>
      </c>
      <c r="F11079" t="inlineStr">
        <is>
          <t>Violations were cited in the following area(s).</t>
        </is>
      </c>
      <c r="G11079" t="inlineStr">
        <is>
          <t>10B</t>
        </is>
      </c>
      <c r="H11079" t="inlineStr">
        <is>
          <t>Anti-siphonage or back-flow prevention device not provided where required; equipment or floor not properly drained; sewage disposal system in disrepair or not functioning properly. Condensation or liquid waste improperly disposed of.</t>
        </is>
      </c>
      <c r="I11079" t="inlineStr">
        <is>
          <t>Not Critical</t>
        </is>
      </c>
      <c r="J11079" t="n">
        <v>7</v>
      </c>
      <c r="K11079" t="inlineStr">
        <is>
          <t>A</t>
        </is>
      </c>
      <c r="L11079" s="9">
        <f>A11079&amp;"-"&amp;TEXT(E11079,"yyyymmdd")</f>
        <v/>
      </c>
    </row>
    <row r="11080">
      <c r="A11080" t="n">
        <v>41452462</v>
      </c>
      <c r="B11080" t="inlineStr">
        <is>
          <t>Manhattan</t>
        </is>
      </c>
      <c r="C11080" t="inlineStr">
        <is>
          <t>10022</t>
        </is>
      </c>
      <c r="D11080" t="inlineStr">
        <is>
          <t>Japanese</t>
        </is>
      </c>
      <c r="E11080" s="8" t="n">
        <v>46184</v>
      </c>
      <c r="F11080" t="inlineStr">
        <is>
          <t>Violations were cited in the following area(s).</t>
        </is>
      </c>
      <c r="G11080" t="inlineStr">
        <is>
          <t>10G</t>
        </is>
      </c>
      <c r="H11080" t="inlineStr">
        <is>
          <t>Dishwashing and ware washing: Cleaning and sanitizing of tableware, including dishes, utensils, and equipment deficient.</t>
        </is>
      </c>
      <c r="I11080" t="inlineStr">
        <is>
          <t>Not Critical</t>
        </is>
      </c>
      <c r="J11080" t="n">
        <v>7</v>
      </c>
      <c r="K11080" t="inlineStr">
        <is>
          <t>A</t>
        </is>
      </c>
      <c r="L11080" s="9">
        <f>A11080&amp;"-"&amp;TEXT(E11080,"yyyymmdd")</f>
        <v/>
      </c>
    </row>
    <row r="11081">
      <c r="A11081" t="n">
        <v>41480500</v>
      </c>
      <c r="B11081" t="inlineStr">
        <is>
          <t>Brooklyn</t>
        </is>
      </c>
      <c r="C11081" t="inlineStr">
        <is>
          <t>11231</t>
        </is>
      </c>
      <c r="D11081" t="inlineStr">
        <is>
          <t>Coffee/Tea</t>
        </is>
      </c>
      <c r="E11081" s="8" t="n">
        <v>46184</v>
      </c>
      <c r="F11081" t="inlineStr">
        <is>
          <t>Violations were cited in the following area(s).</t>
        </is>
      </c>
      <c r="G11081" t="inlineStr">
        <is>
          <t>10F</t>
        </is>
      </c>
      <c r="H11081" t="inlineStr">
        <is>
          <t>Non-food contact surface or equipment made of unacceptable material, not kept clean, or not properly sealed, raised, spaced or movable to allow accessibility for cleaning on all sides, above and underneath the unit.</t>
        </is>
      </c>
      <c r="I11081" t="inlineStr">
        <is>
          <t>Not Critical</t>
        </is>
      </c>
      <c r="J11081" t="n">
        <v>7</v>
      </c>
      <c r="K11081" t="inlineStr">
        <is>
          <t>A</t>
        </is>
      </c>
      <c r="L11081" s="9">
        <f>A11081&amp;"-"&amp;TEXT(E11081,"yyyymmdd")</f>
        <v/>
      </c>
    </row>
    <row r="11082">
      <c r="A11082" t="n">
        <v>41480500</v>
      </c>
      <c r="B11082" t="inlineStr">
        <is>
          <t>Brooklyn</t>
        </is>
      </c>
      <c r="C11082" t="inlineStr">
        <is>
          <t>11231</t>
        </is>
      </c>
      <c r="D11082" t="inlineStr">
        <is>
          <t>Coffee/Tea</t>
        </is>
      </c>
      <c r="E11082" s="8" t="n">
        <v>46184</v>
      </c>
      <c r="F11082" t="inlineStr">
        <is>
          <t>Violations were cited in the following area(s).</t>
        </is>
      </c>
      <c r="G11082" t="inlineStr">
        <is>
          <t>10G</t>
        </is>
      </c>
      <c r="H11082" t="inlineStr">
        <is>
          <t>Dishwashing and ware washing: Cleaning and sanitizing of tableware, including dishes, utensils, and equipment deficient.</t>
        </is>
      </c>
      <c r="I11082" t="inlineStr">
        <is>
          <t>Not Critical</t>
        </is>
      </c>
      <c r="J11082" t="n">
        <v>7</v>
      </c>
      <c r="K11082" t="inlineStr">
        <is>
          <t>A</t>
        </is>
      </c>
      <c r="L11082" s="9">
        <f>A11082&amp;"-"&amp;TEXT(E11082,"yyyymmdd")</f>
        <v/>
      </c>
    </row>
    <row r="11083">
      <c r="A11083" t="n">
        <v>41488795</v>
      </c>
      <c r="B11083" t="inlineStr">
        <is>
          <t>Manhattan</t>
        </is>
      </c>
      <c r="C11083" t="inlineStr">
        <is>
          <t>10029</t>
        </is>
      </c>
      <c r="D11083" t="inlineStr">
        <is>
          <t>Seafood</t>
        </is>
      </c>
      <c r="E11083" s="8" t="n">
        <v>46184</v>
      </c>
      <c r="F11083" t="inlineStr">
        <is>
          <t>Violations were cited in the following area(s).</t>
        </is>
      </c>
      <c r="G11083" t="inlineStr">
        <is>
          <t>02G</t>
        </is>
      </c>
      <c r="H11083" t="inlineStr">
        <is>
          <t>Cold TCS food item held above 41 °F; smoked or processed fish held above 38 °F; intact raw eggs held above 45 °F; or reduced oxygen packaged (ROP) TCS foods held above required temperatures except during active necessary preparation.</t>
        </is>
      </c>
      <c r="I11083" t="inlineStr">
        <is>
          <t>Critical</t>
        </is>
      </c>
      <c r="J11083" t="n">
        <v>21</v>
      </c>
      <c r="L11083" s="9">
        <f>A11083&amp;"-"&amp;TEXT(E11083,"yyyymmdd")</f>
        <v/>
      </c>
    </row>
    <row r="11084">
      <c r="A11084" t="n">
        <v>41488795</v>
      </c>
      <c r="B11084" t="inlineStr">
        <is>
          <t>Manhattan</t>
        </is>
      </c>
      <c r="C11084" t="inlineStr">
        <is>
          <t>10029</t>
        </is>
      </c>
      <c r="D11084" t="inlineStr">
        <is>
          <t>Seafood</t>
        </is>
      </c>
      <c r="E11084" s="8" t="n">
        <v>46184</v>
      </c>
      <c r="F11084" t="inlineStr">
        <is>
          <t>Violations were cited in the following area(s).</t>
        </is>
      </c>
      <c r="G11084" t="inlineStr">
        <is>
          <t>04N</t>
        </is>
      </c>
      <c r="H11084" t="inlineStr">
        <is>
          <t>Filth flies or food/refuse/sewage associated with (FRSA) flies or other nuisance pests in establishment’s food and/or non-food areas. FRSA flies include house flies, blow flies, bottle flies, flesh flies, drain flies, Phorid flies and fruit flies.</t>
        </is>
      </c>
      <c r="I11084" t="inlineStr">
        <is>
          <t>Critical</t>
        </is>
      </c>
      <c r="J11084" t="n">
        <v>21</v>
      </c>
      <c r="L11084" s="9">
        <f>A11084&amp;"-"&amp;TEXT(E11084,"yyyymmdd")</f>
        <v/>
      </c>
    </row>
    <row r="11085">
      <c r="A11085" t="n">
        <v>41488795</v>
      </c>
      <c r="B11085" t="inlineStr">
        <is>
          <t>Manhattan</t>
        </is>
      </c>
      <c r="C11085" t="inlineStr">
        <is>
          <t>10029</t>
        </is>
      </c>
      <c r="D11085" t="inlineStr">
        <is>
          <t>Seafood</t>
        </is>
      </c>
      <c r="E11085" s="8" t="n">
        <v>46184</v>
      </c>
      <c r="F11085" t="inlineStr">
        <is>
          <t>Violations were cited in the following area(s).</t>
        </is>
      </c>
      <c r="G11085" t="inlineStr">
        <is>
          <t>08A</t>
        </is>
      </c>
      <c r="H11085" t="inlineStr">
        <is>
          <t>Establishment is not free of harborage or conditions conducive to rodents, insects or other pests.</t>
        </is>
      </c>
      <c r="I11085" t="inlineStr">
        <is>
          <t>Not Critical</t>
        </is>
      </c>
      <c r="J11085" t="n">
        <v>21</v>
      </c>
      <c r="L11085" s="9">
        <f>A11085&amp;"-"&amp;TEXT(E11085,"yyyymmdd")</f>
        <v/>
      </c>
    </row>
    <row r="11086">
      <c r="A11086" t="n">
        <v>41519587</v>
      </c>
      <c r="B11086" t="inlineStr">
        <is>
          <t>Manhattan</t>
        </is>
      </c>
      <c r="C11086" t="inlineStr">
        <is>
          <t>10009</t>
        </is>
      </c>
      <c r="D11086" t="inlineStr">
        <is>
          <t>American</t>
        </is>
      </c>
      <c r="E11086" s="8" t="n">
        <v>46184</v>
      </c>
      <c r="F11086" t="inlineStr">
        <is>
          <t>Violations were cited in the following area(s).</t>
        </is>
      </c>
      <c r="G11086" t="inlineStr">
        <is>
          <t>04A</t>
        </is>
      </c>
      <c r="H11086" t="inlineStr">
        <is>
          <t>Food Protection Certificate (FPC) not held by manager or supervisor of food operations.</t>
        </is>
      </c>
      <c r="I11086" t="inlineStr">
        <is>
          <t>Critical</t>
        </is>
      </c>
      <c r="J11086" t="n">
        <v>15</v>
      </c>
      <c r="K11086" t="inlineStr">
        <is>
          <t>N</t>
        </is>
      </c>
      <c r="L11086" s="9">
        <f>A11086&amp;"-"&amp;TEXT(E11086,"yyyymmdd")</f>
        <v/>
      </c>
    </row>
    <row r="11087">
      <c r="A11087" t="n">
        <v>41519587</v>
      </c>
      <c r="B11087" t="inlineStr">
        <is>
          <t>Manhattan</t>
        </is>
      </c>
      <c r="C11087" t="inlineStr">
        <is>
          <t>10009</t>
        </is>
      </c>
      <c r="D11087" t="inlineStr">
        <is>
          <t>American</t>
        </is>
      </c>
      <c r="E11087" s="8" t="n">
        <v>46184</v>
      </c>
      <c r="F11087" t="inlineStr">
        <is>
          <t>Violations were cited in the following area(s).</t>
        </is>
      </c>
      <c r="G11087" t="inlineStr">
        <is>
          <t>06D</t>
        </is>
      </c>
      <c r="H11087" t="inlineStr">
        <is>
          <t>Food contact surface not properly washed, rinsed and sanitized after each use and following any activity when contamination may have occurred.</t>
        </is>
      </c>
      <c r="I11087" t="inlineStr">
        <is>
          <t>Critical</t>
        </is>
      </c>
      <c r="J11087" t="n">
        <v>15</v>
      </c>
      <c r="K11087" t="inlineStr">
        <is>
          <t>N</t>
        </is>
      </c>
      <c r="L11087" s="9">
        <f>A11087&amp;"-"&amp;TEXT(E11087,"yyyymmdd")</f>
        <v/>
      </c>
    </row>
    <row r="11088">
      <c r="A11088" t="n">
        <v>41694378</v>
      </c>
      <c r="B11088" t="inlineStr">
        <is>
          <t>Brooklyn</t>
        </is>
      </c>
      <c r="C11088" t="inlineStr">
        <is>
          <t>11236</t>
        </is>
      </c>
      <c r="D11088" t="inlineStr">
        <is>
          <t>Chicken</t>
        </is>
      </c>
      <c r="E11088" s="8" t="n">
        <v>46184</v>
      </c>
      <c r="F11088" t="inlineStr">
        <is>
          <t>Violations were cited in the following area(s).</t>
        </is>
      </c>
      <c r="G11088" t="inlineStr">
        <is>
          <t>02B</t>
        </is>
      </c>
      <c r="H11088" t="inlineStr">
        <is>
          <t>Hot TCS food item not held at or above 140 °F.</t>
        </is>
      </c>
      <c r="I11088" t="inlineStr">
        <is>
          <t>Critical</t>
        </is>
      </c>
      <c r="J11088" t="n">
        <v>12</v>
      </c>
      <c r="K11088" t="inlineStr">
        <is>
          <t>A</t>
        </is>
      </c>
      <c r="L11088" s="9">
        <f>A11088&amp;"-"&amp;TEXT(E11088,"yyyymmdd")</f>
        <v/>
      </c>
    </row>
    <row r="11089">
      <c r="A11089" t="n">
        <v>41694378</v>
      </c>
      <c r="B11089" t="inlineStr">
        <is>
          <t>Brooklyn</t>
        </is>
      </c>
      <c r="C11089" t="inlineStr">
        <is>
          <t>11236</t>
        </is>
      </c>
      <c r="D11089" t="inlineStr">
        <is>
          <t>Chicken</t>
        </is>
      </c>
      <c r="E11089" s="8" t="n">
        <v>46184</v>
      </c>
      <c r="F11089" t="inlineStr">
        <is>
          <t>Violations were cited in the following area(s).</t>
        </is>
      </c>
      <c r="G11089" t="inlineStr">
        <is>
          <t>10F</t>
        </is>
      </c>
      <c r="H11089" t="inlineStr">
        <is>
          <t>Non-food contact surface or equipment made of unacceptable material, not kept clean, or not properly sealed, raised, spaced or movable to allow accessibility for cleaning on all sides, above and underneath the unit.</t>
        </is>
      </c>
      <c r="I11089" t="inlineStr">
        <is>
          <t>Not Critical</t>
        </is>
      </c>
      <c r="J11089" t="n">
        <v>12</v>
      </c>
      <c r="K11089" t="inlineStr">
        <is>
          <t>A</t>
        </is>
      </c>
      <c r="L11089" s="9">
        <f>A11089&amp;"-"&amp;TEXT(E11089,"yyyymmdd")</f>
        <v/>
      </c>
    </row>
    <row r="11090">
      <c r="A11090" t="n">
        <v>41703549</v>
      </c>
      <c r="B11090" t="inlineStr">
        <is>
          <t>Queens</t>
        </is>
      </c>
      <c r="C11090" t="inlineStr">
        <is>
          <t>11373</t>
        </is>
      </c>
      <c r="D11090" t="inlineStr">
        <is>
          <t>Chicken</t>
        </is>
      </c>
      <c r="E11090" s="8" t="n">
        <v>46184</v>
      </c>
      <c r="F11090" t="inlineStr">
        <is>
          <t>Violations were cited in the following area(s).</t>
        </is>
      </c>
      <c r="G11090" t="inlineStr">
        <is>
          <t>06D</t>
        </is>
      </c>
      <c r="H11090" t="inlineStr">
        <is>
          <t>Food contact surface not properly washed, rinsed and sanitized after each use and following any activity when contamination may have occurred.</t>
        </is>
      </c>
      <c r="I11090" t="inlineStr">
        <is>
          <t>Critical</t>
        </is>
      </c>
      <c r="J11090" t="n">
        <v>9</v>
      </c>
      <c r="K11090" t="inlineStr">
        <is>
          <t>A</t>
        </is>
      </c>
      <c r="L11090" s="9">
        <f>A11090&amp;"-"&amp;TEXT(E11090,"yyyymmdd")</f>
        <v/>
      </c>
    </row>
    <row r="11091">
      <c r="A11091" t="n">
        <v>41703549</v>
      </c>
      <c r="B11091" t="inlineStr">
        <is>
          <t>Queens</t>
        </is>
      </c>
      <c r="C11091" t="inlineStr">
        <is>
          <t>11373</t>
        </is>
      </c>
      <c r="D11091" t="inlineStr">
        <is>
          <t>Chicken</t>
        </is>
      </c>
      <c r="E11091" s="8" t="n">
        <v>46184</v>
      </c>
      <c r="F11091" t="inlineStr">
        <is>
          <t>Violations were cited in the following area(s).</t>
        </is>
      </c>
      <c r="G11091" t="inlineStr">
        <is>
          <t>10B</t>
        </is>
      </c>
      <c r="H11091" t="inlineStr">
        <is>
          <t>Anti-siphonage or back-flow prevention device not provided where required; equipment or floor not properly drained; sewage disposal system in disrepair or not functioning properly. Condensation or liquid waste improperly disposed of.</t>
        </is>
      </c>
      <c r="I11091" t="inlineStr">
        <is>
          <t>Not Critical</t>
        </is>
      </c>
      <c r="J11091" t="n">
        <v>9</v>
      </c>
      <c r="K11091" t="inlineStr">
        <is>
          <t>A</t>
        </is>
      </c>
      <c r="L11091" s="9">
        <f>A11091&amp;"-"&amp;TEXT(E11091,"yyyymmdd")</f>
        <v/>
      </c>
    </row>
    <row r="11092">
      <c r="A11092" t="n">
        <v>41703549</v>
      </c>
      <c r="B11092" t="inlineStr">
        <is>
          <t>Queens</t>
        </is>
      </c>
      <c r="C11092" t="inlineStr">
        <is>
          <t>11373</t>
        </is>
      </c>
      <c r="D11092" t="inlineStr">
        <is>
          <t>Chicken</t>
        </is>
      </c>
      <c r="E11092" s="8" t="n">
        <v>46184</v>
      </c>
      <c r="F11092" t="inlineStr">
        <is>
          <t>Violations were cited in the following area(s).</t>
        </is>
      </c>
      <c r="G11092" t="inlineStr">
        <is>
          <t>10F</t>
        </is>
      </c>
      <c r="H11092" t="inlineStr">
        <is>
          <t>Non-food contact surface or equipment made of unacceptable material, not kept clean, or not properly sealed, raised, spaced or movable to allow accessibility for cleaning on all sides, above and underneath the unit.</t>
        </is>
      </c>
      <c r="I11092" t="inlineStr">
        <is>
          <t>Not Critical</t>
        </is>
      </c>
      <c r="J11092" t="n">
        <v>9</v>
      </c>
      <c r="K11092" t="inlineStr">
        <is>
          <t>A</t>
        </is>
      </c>
      <c r="L11092" s="9">
        <f>A11092&amp;"-"&amp;TEXT(E11092,"yyyymmdd")</f>
        <v/>
      </c>
    </row>
    <row r="11093">
      <c r="A11093" t="n">
        <v>50000197</v>
      </c>
      <c r="B11093" t="inlineStr">
        <is>
          <t>Manhattan</t>
        </is>
      </c>
      <c r="C11093" t="inlineStr">
        <is>
          <t>10009</t>
        </is>
      </c>
      <c r="D11093" t="inlineStr">
        <is>
          <t>American</t>
        </is>
      </c>
      <c r="E11093" s="8" t="n">
        <v>46184</v>
      </c>
      <c r="F11093" t="inlineStr">
        <is>
          <t>Violations were cited in the following area(s).</t>
        </is>
      </c>
      <c r="G11093" t="inlineStr">
        <is>
          <t>04L</t>
        </is>
      </c>
      <c r="H11093" t="inlineStr">
        <is>
          <t>Evidence of mice or live mice in establishment's food or non-food areas.</t>
        </is>
      </c>
      <c r="I11093" t="inlineStr">
        <is>
          <t>Critical</t>
        </is>
      </c>
      <c r="J11093" t="n">
        <v>13</v>
      </c>
      <c r="K11093" t="inlineStr">
        <is>
          <t>A</t>
        </is>
      </c>
      <c r="L11093" s="9">
        <f>A11093&amp;"-"&amp;TEXT(E11093,"yyyymmdd")</f>
        <v/>
      </c>
    </row>
    <row r="11094">
      <c r="A11094" t="n">
        <v>50000197</v>
      </c>
      <c r="B11094" t="inlineStr">
        <is>
          <t>Manhattan</t>
        </is>
      </c>
      <c r="C11094" t="inlineStr">
        <is>
          <t>10009</t>
        </is>
      </c>
      <c r="D11094" t="inlineStr">
        <is>
          <t>American</t>
        </is>
      </c>
      <c r="E11094" s="8" t="n">
        <v>46184</v>
      </c>
      <c r="F11094" t="inlineStr">
        <is>
          <t>Violations were cited in the following area(s).</t>
        </is>
      </c>
      <c r="G11094" t="inlineStr">
        <is>
          <t>04N</t>
        </is>
      </c>
      <c r="H11094" t="inlineStr">
        <is>
          <t>Filth flies or food/refuse/sewage associated with (FRSA) flies or other nuisance pests in establishment’s food and/or non-food areas. FRSA flies include house flies, blow flies, bottle flies, flesh flies, drain flies, Phorid flies and fruit flies.</t>
        </is>
      </c>
      <c r="I11094" t="inlineStr">
        <is>
          <t>Critical</t>
        </is>
      </c>
      <c r="J11094" t="n">
        <v>13</v>
      </c>
      <c r="K11094" t="inlineStr">
        <is>
          <t>A</t>
        </is>
      </c>
      <c r="L11094" s="9">
        <f>A11094&amp;"-"&amp;TEXT(E11094,"yyyymmdd")</f>
        <v/>
      </c>
    </row>
    <row r="11095">
      <c r="A11095" t="n">
        <v>50000197</v>
      </c>
      <c r="B11095" t="inlineStr">
        <is>
          <t>Manhattan</t>
        </is>
      </c>
      <c r="C11095" t="inlineStr">
        <is>
          <t>10009</t>
        </is>
      </c>
      <c r="D11095" t="inlineStr">
        <is>
          <t>American</t>
        </is>
      </c>
      <c r="E11095" s="8" t="n">
        <v>46184</v>
      </c>
      <c r="F11095" t="inlineStr">
        <is>
          <t>Violations were cited in the following area(s).</t>
        </is>
      </c>
      <c r="G11095" t="inlineStr">
        <is>
          <t>08A</t>
        </is>
      </c>
      <c r="H11095" t="inlineStr">
        <is>
          <t>Establishment is not free of harborage or conditions conducive to rodents, insects or other pests.</t>
        </is>
      </c>
      <c r="I11095" t="inlineStr">
        <is>
          <t>Not Critical</t>
        </is>
      </c>
      <c r="J11095" t="n">
        <v>13</v>
      </c>
      <c r="K11095" t="inlineStr">
        <is>
          <t>A</t>
        </is>
      </c>
      <c r="L11095" s="9">
        <f>A11095&amp;"-"&amp;TEXT(E11095,"yyyymmdd")</f>
        <v/>
      </c>
    </row>
    <row r="11096">
      <c r="A11096" t="n">
        <v>50000197</v>
      </c>
      <c r="B11096" t="inlineStr">
        <is>
          <t>Manhattan</t>
        </is>
      </c>
      <c r="C11096" t="inlineStr">
        <is>
          <t>10009</t>
        </is>
      </c>
      <c r="D11096" t="inlineStr">
        <is>
          <t>American</t>
        </is>
      </c>
      <c r="E11096" s="8" t="n">
        <v>46184</v>
      </c>
      <c r="F11096" t="inlineStr">
        <is>
          <t>Violations were cited in the following area(s).</t>
        </is>
      </c>
      <c r="G11096" t="inlineStr">
        <is>
          <t>10H</t>
        </is>
      </c>
      <c r="H11096" t="inlineStr">
        <is>
          <t>Single service article not provided. Single service article reused or not protected from contamination when transported, stored, dispensed. Drinking straws not completely enclosed in wrapper or dispensed from a sanitary device.</t>
        </is>
      </c>
      <c r="I11096" t="inlineStr">
        <is>
          <t>Not Critical</t>
        </is>
      </c>
      <c r="J11096" t="n">
        <v>13</v>
      </c>
      <c r="K11096" t="inlineStr">
        <is>
          <t>A</t>
        </is>
      </c>
      <c r="L11096" s="9">
        <f>A11096&amp;"-"&amp;TEXT(E11096,"yyyymmdd")</f>
        <v/>
      </c>
    </row>
    <row r="11097">
      <c r="A11097" t="n">
        <v>50002620</v>
      </c>
      <c r="B11097" t="inlineStr">
        <is>
          <t>Manhattan</t>
        </is>
      </c>
      <c r="C11097" t="inlineStr">
        <is>
          <t>10022</t>
        </is>
      </c>
      <c r="D11097" t="inlineStr">
        <is>
          <t>Indian</t>
        </is>
      </c>
      <c r="E11097" s="8" t="n">
        <v>46184</v>
      </c>
      <c r="F11097" t="inlineStr">
        <is>
          <t>Violations were cited in the following area(s).</t>
        </is>
      </c>
      <c r="G11097" t="inlineStr">
        <is>
          <t>04L</t>
        </is>
      </c>
      <c r="H11097" t="inlineStr">
        <is>
          <t>Evidence of mice or live mice in establishment's food or non-food areas.</t>
        </is>
      </c>
      <c r="I11097" t="inlineStr">
        <is>
          <t>Critical</t>
        </is>
      </c>
      <c r="J11097" t="n">
        <v>17</v>
      </c>
      <c r="L11097" s="9">
        <f>A11097&amp;"-"&amp;TEXT(E11097,"yyyymmdd")</f>
        <v/>
      </c>
    </row>
    <row r="11098">
      <c r="A11098" t="n">
        <v>50002620</v>
      </c>
      <c r="B11098" t="inlineStr">
        <is>
          <t>Manhattan</t>
        </is>
      </c>
      <c r="C11098" t="inlineStr">
        <is>
          <t>10022</t>
        </is>
      </c>
      <c r="D11098" t="inlineStr">
        <is>
          <t>Indian</t>
        </is>
      </c>
      <c r="E11098" s="8" t="n">
        <v>46184</v>
      </c>
      <c r="F11098" t="inlineStr">
        <is>
          <t>Violations were cited in the following area(s).</t>
        </is>
      </c>
      <c r="G11098" t="inlineStr">
        <is>
          <t>06F</t>
        </is>
      </c>
      <c r="H11098" t="inlineStr">
        <is>
          <t>Wiping cloths not stored clean and dry, or in a sanitizing solution, between uses.</t>
        </is>
      </c>
      <c r="I11098" t="inlineStr">
        <is>
          <t>Critical</t>
        </is>
      </c>
      <c r="J11098" t="n">
        <v>17</v>
      </c>
      <c r="L11098" s="9">
        <f>A11098&amp;"-"&amp;TEXT(E11098,"yyyymmdd")</f>
        <v/>
      </c>
    </row>
    <row r="11099">
      <c r="A11099" t="n">
        <v>50002620</v>
      </c>
      <c r="B11099" t="inlineStr">
        <is>
          <t>Manhattan</t>
        </is>
      </c>
      <c r="C11099" t="inlineStr">
        <is>
          <t>10022</t>
        </is>
      </c>
      <c r="D11099" t="inlineStr">
        <is>
          <t>Indian</t>
        </is>
      </c>
      <c r="E11099" s="8" t="n">
        <v>46184</v>
      </c>
      <c r="F11099" t="inlineStr">
        <is>
          <t>Violations were cited in the following area(s).</t>
        </is>
      </c>
      <c r="G11099" t="inlineStr">
        <is>
          <t>08A</t>
        </is>
      </c>
      <c r="H11099" t="inlineStr">
        <is>
          <t>Establishment is not free of harborage or conditions conducive to rodents, insects or other pests.</t>
        </is>
      </c>
      <c r="I11099" t="inlineStr">
        <is>
          <t>Not Critical</t>
        </is>
      </c>
      <c r="J11099" t="n">
        <v>17</v>
      </c>
      <c r="L11099" s="9">
        <f>A11099&amp;"-"&amp;TEXT(E11099,"yyyymmdd")</f>
        <v/>
      </c>
    </row>
    <row r="11100">
      <c r="A11100" t="n">
        <v>50008666</v>
      </c>
      <c r="B11100" t="inlineStr">
        <is>
          <t>Queens</t>
        </is>
      </c>
      <c r="C11100" t="inlineStr">
        <is>
          <t>11691</t>
        </is>
      </c>
      <c r="D11100" t="inlineStr">
        <is>
          <t>Spanish</t>
        </is>
      </c>
      <c r="E11100" s="8" t="n">
        <v>46184</v>
      </c>
      <c r="F11100" t="inlineStr">
        <is>
          <t>Violations were cited in the following area(s).</t>
        </is>
      </c>
      <c r="G11100" t="inlineStr">
        <is>
          <t>02B</t>
        </is>
      </c>
      <c r="H11100" t="inlineStr">
        <is>
          <t>Hot TCS food item not held at or above 140 °F.</t>
        </is>
      </c>
      <c r="I11100" t="inlineStr">
        <is>
          <t>Critical</t>
        </is>
      </c>
      <c r="J11100" t="n">
        <v>19</v>
      </c>
      <c r="L11100" s="9">
        <f>A11100&amp;"-"&amp;TEXT(E11100,"yyyymmdd")</f>
        <v/>
      </c>
    </row>
    <row r="11101">
      <c r="A11101" t="n">
        <v>50008666</v>
      </c>
      <c r="B11101" t="inlineStr">
        <is>
          <t>Queens</t>
        </is>
      </c>
      <c r="C11101" t="inlineStr">
        <is>
          <t>11691</t>
        </is>
      </c>
      <c r="D11101" t="inlineStr">
        <is>
          <t>Spanish</t>
        </is>
      </c>
      <c r="E11101" s="8" t="n">
        <v>46184</v>
      </c>
      <c r="F11101" t="inlineStr">
        <is>
          <t>Violations were cited in the following area(s).</t>
        </is>
      </c>
      <c r="G11101" t="inlineStr">
        <is>
          <t>02G</t>
        </is>
      </c>
      <c r="H11101" t="inlineStr">
        <is>
          <t>Cold TCS food item held above 41 °F; smoked or processed fish held above 38 °F; intact raw eggs held above 45 °F; or reduced oxygen packaged (ROP) TCS foods held above required temperatures except during active necessary preparation.</t>
        </is>
      </c>
      <c r="I11101" t="inlineStr">
        <is>
          <t>Critical</t>
        </is>
      </c>
      <c r="J11101" t="n">
        <v>19</v>
      </c>
      <c r="L11101" s="9">
        <f>A11101&amp;"-"&amp;TEXT(E11101,"yyyymmdd")</f>
        <v/>
      </c>
    </row>
    <row r="11102">
      <c r="A11102" t="n">
        <v>50008666</v>
      </c>
      <c r="B11102" t="inlineStr">
        <is>
          <t>Queens</t>
        </is>
      </c>
      <c r="C11102" t="inlineStr">
        <is>
          <t>11691</t>
        </is>
      </c>
      <c r="D11102" t="inlineStr">
        <is>
          <t>Spanish</t>
        </is>
      </c>
      <c r="E11102" s="8" t="n">
        <v>46184</v>
      </c>
      <c r="F11102" t="inlineStr">
        <is>
          <t>Violations were cited in the following area(s).</t>
        </is>
      </c>
      <c r="G11102" t="inlineStr">
        <is>
          <t>10F</t>
        </is>
      </c>
      <c r="H11102" t="inlineStr">
        <is>
          <t>Non-food contact surface or equipment made of unacceptable material, not kept clean, or not properly sealed, raised, spaced or movable to allow accessibility for cleaning on all sides, above and underneath the unit.</t>
        </is>
      </c>
      <c r="I11102" t="inlineStr">
        <is>
          <t>Not Critical</t>
        </is>
      </c>
      <c r="J11102" t="n">
        <v>19</v>
      </c>
      <c r="L11102" s="9">
        <f>A11102&amp;"-"&amp;TEXT(E11102,"yyyymmdd")</f>
        <v/>
      </c>
    </row>
    <row r="11103">
      <c r="A11103" t="n">
        <v>50015186</v>
      </c>
      <c r="B11103" t="inlineStr">
        <is>
          <t>Manhattan</t>
        </is>
      </c>
      <c r="C11103" t="inlineStr">
        <is>
          <t>10021</t>
        </is>
      </c>
      <c r="D11103" t="inlineStr">
        <is>
          <t>Italian</t>
        </is>
      </c>
      <c r="E11103" s="8" t="n">
        <v>46184</v>
      </c>
      <c r="F11103" t="inlineStr">
        <is>
          <t>Violations were cited in the following area(s).</t>
        </is>
      </c>
      <c r="G11103" t="inlineStr">
        <is>
          <t>02H</t>
        </is>
      </c>
      <c r="H11103" t="inlineStr">
        <is>
          <t>After cooking or removal from hot holding, TCS food not cooled by an approved method whereby the internal temperature is reduced from 140 °F to 70 °F or less within 2 hours, and from 70 °F to 41 °F or less within 4 additional hours.</t>
        </is>
      </c>
      <c r="I11103" t="inlineStr">
        <is>
          <t>Critical</t>
        </is>
      </c>
      <c r="J11103" t="n">
        <v>12</v>
      </c>
      <c r="K11103" t="inlineStr">
        <is>
          <t>A</t>
        </is>
      </c>
      <c r="L11103" s="9">
        <f>A11103&amp;"-"&amp;TEXT(E11103,"yyyymmdd")</f>
        <v/>
      </c>
    </row>
    <row r="11104">
      <c r="A11104" t="n">
        <v>50015186</v>
      </c>
      <c r="B11104" t="inlineStr">
        <is>
          <t>Manhattan</t>
        </is>
      </c>
      <c r="C11104" t="inlineStr">
        <is>
          <t>10021</t>
        </is>
      </c>
      <c r="D11104" t="inlineStr">
        <is>
          <t>Italian</t>
        </is>
      </c>
      <c r="E11104" s="8" t="n">
        <v>46184</v>
      </c>
      <c r="F11104" t="inlineStr">
        <is>
          <t>Violations were cited in the following area(s).</t>
        </is>
      </c>
      <c r="G11104" t="inlineStr">
        <is>
          <t>10G</t>
        </is>
      </c>
      <c r="H11104" t="inlineStr">
        <is>
          <t>Dishwashing and ware washing: Cleaning and sanitizing of tableware, including dishes, utensils, and equipment deficient.</t>
        </is>
      </c>
      <c r="I11104" t="inlineStr">
        <is>
          <t>Not Critical</t>
        </is>
      </c>
      <c r="J11104" t="n">
        <v>12</v>
      </c>
      <c r="K11104" t="inlineStr">
        <is>
          <t>A</t>
        </is>
      </c>
      <c r="L11104" s="9">
        <f>A11104&amp;"-"&amp;TEXT(E11104,"yyyymmdd")</f>
        <v/>
      </c>
    </row>
    <row r="11105">
      <c r="A11105" t="n">
        <v>50018858</v>
      </c>
      <c r="B11105" t="inlineStr">
        <is>
          <t>Manhattan</t>
        </is>
      </c>
      <c r="C11105" t="inlineStr">
        <is>
          <t>10009</t>
        </is>
      </c>
      <c r="D11105" t="inlineStr">
        <is>
          <t>American</t>
        </is>
      </c>
      <c r="E11105" s="8" t="n">
        <v>46184</v>
      </c>
      <c r="F11105" t="inlineStr">
        <is>
          <t>Violations were cited in the following area(s).</t>
        </is>
      </c>
      <c r="G11105" t="inlineStr">
        <is>
          <t>04C</t>
        </is>
      </c>
      <c r="H11105" t="inlineStr">
        <is>
          <t>Food worker/food vendor does not use utensil or other barrier to eliminate bare hand contact with food that will not receive adequate additional heat treatment.</t>
        </is>
      </c>
      <c r="I11105" t="inlineStr">
        <is>
          <t>Critical</t>
        </is>
      </c>
      <c r="J11105" t="n">
        <v>12</v>
      </c>
      <c r="K11105" t="inlineStr">
        <is>
          <t>A</t>
        </is>
      </c>
      <c r="L11105" s="9">
        <f>A11105&amp;"-"&amp;TEXT(E11105,"yyyymmdd")</f>
        <v/>
      </c>
    </row>
    <row r="11106">
      <c r="A11106" t="n">
        <v>50018858</v>
      </c>
      <c r="B11106" t="inlineStr">
        <is>
          <t>Manhattan</t>
        </is>
      </c>
      <c r="C11106" t="inlineStr">
        <is>
          <t>10009</t>
        </is>
      </c>
      <c r="D11106" t="inlineStr">
        <is>
          <t>American</t>
        </is>
      </c>
      <c r="E11106" s="8" t="n">
        <v>46184</v>
      </c>
      <c r="F11106" t="inlineStr">
        <is>
          <t>Violations were cited in the following area(s).</t>
        </is>
      </c>
      <c r="G11106" t="inlineStr">
        <is>
          <t>06A</t>
        </is>
      </c>
      <c r="H11106" t="inlineStr">
        <is>
          <t>Personal cleanliness is inadequate. Outer garment soiled with possible contaminant. Effective hair restraint not worn where required. Jewelry worn on hands or arms. Fingernail polish worn or fingernails not kept clean and trimmed.</t>
        </is>
      </c>
      <c r="I11106" t="inlineStr">
        <is>
          <t>Critical</t>
        </is>
      </c>
      <c r="J11106" t="n">
        <v>12</v>
      </c>
      <c r="K11106" t="inlineStr">
        <is>
          <t>A</t>
        </is>
      </c>
      <c r="L11106" s="9">
        <f>A11106&amp;"-"&amp;TEXT(E11106,"yyyymmdd")</f>
        <v/>
      </c>
    </row>
    <row r="11107">
      <c r="A11107" t="n">
        <v>50032620</v>
      </c>
      <c r="B11107" t="inlineStr">
        <is>
          <t>Queens</t>
        </is>
      </c>
      <c r="C11107" t="inlineStr">
        <is>
          <t>11101</t>
        </is>
      </c>
      <c r="D11107" t="inlineStr">
        <is>
          <t>Hamburgers</t>
        </is>
      </c>
      <c r="E11107" s="8" t="n">
        <v>46184</v>
      </c>
      <c r="F11107" t="inlineStr">
        <is>
          <t>Violations were cited in the following area(s).</t>
        </is>
      </c>
      <c r="G11107" t="inlineStr">
        <is>
          <t>02G</t>
        </is>
      </c>
      <c r="H11107" t="inlineStr">
        <is>
          <t>Cold TCS food item held above 41 °F; smoked or processed fish held above 38 °F; intact raw eggs held above 45 °F; or reduced oxygen packaged (ROP) TCS foods held above required temperatures except during active necessary preparation.</t>
        </is>
      </c>
      <c r="I11107" t="inlineStr">
        <is>
          <t>Critical</t>
        </is>
      </c>
      <c r="J11107" t="n">
        <v>38</v>
      </c>
      <c r="L11107" s="9">
        <f>A11107&amp;"-"&amp;TEXT(E11107,"yyyymmdd")</f>
        <v/>
      </c>
    </row>
    <row r="11108">
      <c r="A11108" t="n">
        <v>50032620</v>
      </c>
      <c r="B11108" t="inlineStr">
        <is>
          <t>Queens</t>
        </is>
      </c>
      <c r="C11108" t="inlineStr">
        <is>
          <t>11101</t>
        </is>
      </c>
      <c r="D11108" t="inlineStr">
        <is>
          <t>Hamburgers</t>
        </is>
      </c>
      <c r="E11108" s="8" t="n">
        <v>46184</v>
      </c>
      <c r="F11108" t="inlineStr">
        <is>
          <t>Violations were cited in the following area(s).</t>
        </is>
      </c>
      <c r="G11108" t="inlineStr">
        <is>
          <t>04L</t>
        </is>
      </c>
      <c r="H11108" t="inlineStr">
        <is>
          <t>Evidence of mice or live mice in establishment's food or non-food areas.</t>
        </is>
      </c>
      <c r="I11108" t="inlineStr">
        <is>
          <t>Critical</t>
        </is>
      </c>
      <c r="J11108" t="n">
        <v>38</v>
      </c>
      <c r="L11108" s="9">
        <f>A11108&amp;"-"&amp;TEXT(E11108,"yyyymmdd")</f>
        <v/>
      </c>
    </row>
    <row r="11109">
      <c r="A11109" t="n">
        <v>50032620</v>
      </c>
      <c r="B11109" t="inlineStr">
        <is>
          <t>Queens</t>
        </is>
      </c>
      <c r="C11109" t="inlineStr">
        <is>
          <t>11101</t>
        </is>
      </c>
      <c r="D11109" t="inlineStr">
        <is>
          <t>Hamburgers</t>
        </is>
      </c>
      <c r="E11109" s="8" t="n">
        <v>46184</v>
      </c>
      <c r="F11109" t="inlineStr">
        <is>
          <t>Violations were cited in the following area(s).</t>
        </is>
      </c>
      <c r="G11109" t="inlineStr">
        <is>
          <t>06C</t>
        </is>
      </c>
      <c r="H1110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109" t="inlineStr">
        <is>
          <t>Critical</t>
        </is>
      </c>
      <c r="J11109" t="n">
        <v>38</v>
      </c>
      <c r="L11109" s="9">
        <f>A11109&amp;"-"&amp;TEXT(E11109,"yyyymmdd")</f>
        <v/>
      </c>
    </row>
    <row r="11110">
      <c r="A11110" t="n">
        <v>50032620</v>
      </c>
      <c r="B11110" t="inlineStr">
        <is>
          <t>Queens</t>
        </is>
      </c>
      <c r="C11110" t="inlineStr">
        <is>
          <t>11101</t>
        </is>
      </c>
      <c r="D11110" t="inlineStr">
        <is>
          <t>Hamburgers</t>
        </is>
      </c>
      <c r="E11110" s="8" t="n">
        <v>46184</v>
      </c>
      <c r="F11110" t="inlineStr">
        <is>
          <t>Violations were cited in the following area(s).</t>
        </is>
      </c>
      <c r="G11110" t="inlineStr">
        <is>
          <t>06F</t>
        </is>
      </c>
      <c r="H11110" t="inlineStr">
        <is>
          <t>Wiping cloths not stored clean and dry, or in a sanitizing solution, between uses.</t>
        </is>
      </c>
      <c r="I11110" t="inlineStr">
        <is>
          <t>Critical</t>
        </is>
      </c>
      <c r="J11110" t="n">
        <v>38</v>
      </c>
      <c r="L11110" s="9">
        <f>A11110&amp;"-"&amp;TEXT(E11110,"yyyymmdd")</f>
        <v/>
      </c>
    </row>
    <row r="11111">
      <c r="A11111" t="n">
        <v>50032620</v>
      </c>
      <c r="B11111" t="inlineStr">
        <is>
          <t>Queens</t>
        </is>
      </c>
      <c r="C11111" t="inlineStr">
        <is>
          <t>11101</t>
        </is>
      </c>
      <c r="D11111" t="inlineStr">
        <is>
          <t>Hamburgers</t>
        </is>
      </c>
      <c r="E11111" s="8" t="n">
        <v>46184</v>
      </c>
      <c r="F11111" t="inlineStr">
        <is>
          <t>Violations were cited in the following area(s).</t>
        </is>
      </c>
      <c r="G11111" t="inlineStr">
        <is>
          <t>08A</t>
        </is>
      </c>
      <c r="H11111" t="inlineStr">
        <is>
          <t>Establishment is not free of harborage or conditions conducive to rodents, insects or other pests.</t>
        </is>
      </c>
      <c r="I11111" t="inlineStr">
        <is>
          <t>Not Critical</t>
        </is>
      </c>
      <c r="J11111" t="n">
        <v>38</v>
      </c>
      <c r="L11111" s="9">
        <f>A11111&amp;"-"&amp;TEXT(E11111,"yyyymmdd")</f>
        <v/>
      </c>
    </row>
    <row r="11112">
      <c r="A11112" t="n">
        <v>50032620</v>
      </c>
      <c r="B11112" t="inlineStr">
        <is>
          <t>Queens</t>
        </is>
      </c>
      <c r="C11112" t="inlineStr">
        <is>
          <t>11101</t>
        </is>
      </c>
      <c r="D11112" t="inlineStr">
        <is>
          <t>Hamburgers</t>
        </is>
      </c>
      <c r="E11112" s="8" t="n">
        <v>46184</v>
      </c>
      <c r="F11112" t="inlineStr">
        <is>
          <t>Violations were cited in the following area(s).</t>
        </is>
      </c>
      <c r="G11112" t="inlineStr">
        <is>
          <t>10F</t>
        </is>
      </c>
      <c r="H11112" t="inlineStr">
        <is>
          <t>Non-food contact surface or equipment made of unacceptable material, not kept clean, or not properly sealed, raised, spaced or movable to allow accessibility for cleaning on all sides, above and underneath the unit.</t>
        </is>
      </c>
      <c r="I11112" t="inlineStr">
        <is>
          <t>Not Critical</t>
        </is>
      </c>
      <c r="J11112" t="n">
        <v>38</v>
      </c>
      <c r="L11112" s="9">
        <f>A11112&amp;"-"&amp;TEXT(E11112,"yyyymmdd")</f>
        <v/>
      </c>
    </row>
    <row r="11113">
      <c r="A11113" t="n">
        <v>50032620</v>
      </c>
      <c r="B11113" t="inlineStr">
        <is>
          <t>Queens</t>
        </is>
      </c>
      <c r="C11113" t="inlineStr">
        <is>
          <t>11101</t>
        </is>
      </c>
      <c r="D11113" t="inlineStr">
        <is>
          <t>Hamburgers</t>
        </is>
      </c>
      <c r="E11113" s="8" t="n">
        <v>46184</v>
      </c>
      <c r="F11113" t="inlineStr">
        <is>
          <t>Violations were cited in the following area(s).</t>
        </is>
      </c>
      <c r="G11113" t="inlineStr">
        <is>
          <t>10G</t>
        </is>
      </c>
      <c r="H11113" t="inlineStr">
        <is>
          <t>Dishwashing and ware washing: Cleaning and sanitizing of tableware, including dishes, utensils, and equipment deficient.</t>
        </is>
      </c>
      <c r="I11113" t="inlineStr">
        <is>
          <t>Not Critical</t>
        </is>
      </c>
      <c r="J11113" t="n">
        <v>38</v>
      </c>
      <c r="L11113" s="9">
        <f>A11113&amp;"-"&amp;TEXT(E11113,"yyyymmdd")</f>
        <v/>
      </c>
    </row>
    <row r="11114">
      <c r="A11114" t="n">
        <v>50033327</v>
      </c>
      <c r="B11114" t="inlineStr">
        <is>
          <t>Queens</t>
        </is>
      </c>
      <c r="C11114" t="inlineStr">
        <is>
          <t>11691</t>
        </is>
      </c>
      <c r="D11114" t="inlineStr">
        <is>
          <t>Chinese</t>
        </is>
      </c>
      <c r="E11114" s="8" t="n">
        <v>46184</v>
      </c>
      <c r="F11114" t="inlineStr">
        <is>
          <t>Violations were cited in the following area(s).</t>
        </is>
      </c>
      <c r="G11114" t="inlineStr">
        <is>
          <t>02G</t>
        </is>
      </c>
      <c r="H11114" t="inlineStr">
        <is>
          <t>Cold TCS food item held above 41 °F; smoked or processed fish held above 38 °F; intact raw eggs held above 45 °F; or reduced oxygen packaged (ROP) TCS foods held above required temperatures except during active necessary preparation.</t>
        </is>
      </c>
      <c r="I11114" t="inlineStr">
        <is>
          <t>Critical</t>
        </is>
      </c>
      <c r="J11114" t="n">
        <v>26</v>
      </c>
      <c r="L11114" s="9">
        <f>A11114&amp;"-"&amp;TEXT(E11114,"yyyymmdd")</f>
        <v/>
      </c>
    </row>
    <row r="11115">
      <c r="A11115" t="n">
        <v>50033327</v>
      </c>
      <c r="B11115" t="inlineStr">
        <is>
          <t>Queens</t>
        </is>
      </c>
      <c r="C11115" t="inlineStr">
        <is>
          <t>11691</t>
        </is>
      </c>
      <c r="D11115" t="inlineStr">
        <is>
          <t>Chinese</t>
        </is>
      </c>
      <c r="E11115" s="8" t="n">
        <v>46184</v>
      </c>
      <c r="F11115" t="inlineStr">
        <is>
          <t>Violations were cited in the following area(s).</t>
        </is>
      </c>
      <c r="G11115" t="inlineStr">
        <is>
          <t>04L</t>
        </is>
      </c>
      <c r="H11115" t="inlineStr">
        <is>
          <t>Evidence of mice or live mice in establishment's food or non-food areas.</t>
        </is>
      </c>
      <c r="I11115" t="inlineStr">
        <is>
          <t>Critical</t>
        </is>
      </c>
      <c r="J11115" t="n">
        <v>26</v>
      </c>
      <c r="L11115" s="9">
        <f>A11115&amp;"-"&amp;TEXT(E11115,"yyyymmdd")</f>
        <v/>
      </c>
    </row>
    <row r="11116">
      <c r="A11116" t="n">
        <v>50033327</v>
      </c>
      <c r="B11116" t="inlineStr">
        <is>
          <t>Queens</t>
        </is>
      </c>
      <c r="C11116" t="inlineStr">
        <is>
          <t>11691</t>
        </is>
      </c>
      <c r="D11116" t="inlineStr">
        <is>
          <t>Chinese</t>
        </is>
      </c>
      <c r="E11116" s="8" t="n">
        <v>46184</v>
      </c>
      <c r="F11116" t="inlineStr">
        <is>
          <t>Violations were cited in the following area(s).</t>
        </is>
      </c>
      <c r="G11116" t="inlineStr">
        <is>
          <t>06D</t>
        </is>
      </c>
      <c r="H11116" t="inlineStr">
        <is>
          <t>Food contact surface not properly washed, rinsed and sanitized after each use and following any activity when contamination may have occurred.</t>
        </is>
      </c>
      <c r="I11116" t="inlineStr">
        <is>
          <t>Critical</t>
        </is>
      </c>
      <c r="J11116" t="n">
        <v>26</v>
      </c>
      <c r="L11116" s="9">
        <f>A11116&amp;"-"&amp;TEXT(E11116,"yyyymmdd")</f>
        <v/>
      </c>
    </row>
    <row r="11117">
      <c r="A11117" t="n">
        <v>50033327</v>
      </c>
      <c r="B11117" t="inlineStr">
        <is>
          <t>Queens</t>
        </is>
      </c>
      <c r="C11117" t="inlineStr">
        <is>
          <t>11691</t>
        </is>
      </c>
      <c r="D11117" t="inlineStr">
        <is>
          <t>Chinese</t>
        </is>
      </c>
      <c r="E11117" s="8" t="n">
        <v>46184</v>
      </c>
      <c r="F11117" t="inlineStr">
        <is>
          <t>Violations were cited in the following area(s).</t>
        </is>
      </c>
      <c r="G11117" t="inlineStr">
        <is>
          <t>08A</t>
        </is>
      </c>
      <c r="H11117" t="inlineStr">
        <is>
          <t>Establishment is not free of harborage or conditions conducive to rodents, insects or other pests.</t>
        </is>
      </c>
      <c r="I11117" t="inlineStr">
        <is>
          <t>Not Critical</t>
        </is>
      </c>
      <c r="J11117" t="n">
        <v>26</v>
      </c>
      <c r="L11117" s="9">
        <f>A11117&amp;"-"&amp;TEXT(E11117,"yyyymmdd")</f>
        <v/>
      </c>
    </row>
    <row r="11118">
      <c r="A11118" t="n">
        <v>50040448</v>
      </c>
      <c r="B11118" t="inlineStr">
        <is>
          <t>Queens</t>
        </is>
      </c>
      <c r="C11118" t="inlineStr">
        <is>
          <t>11101</t>
        </is>
      </c>
      <c r="D11118" t="inlineStr">
        <is>
          <t>Donuts</t>
        </is>
      </c>
      <c r="E11118" s="8" t="n">
        <v>46184</v>
      </c>
      <c r="F11118" t="inlineStr">
        <is>
          <t>Violations were cited in the following area(s).</t>
        </is>
      </c>
      <c r="G11118" t="inlineStr">
        <is>
          <t>02G</t>
        </is>
      </c>
      <c r="H11118" t="inlineStr">
        <is>
          <t>Cold TCS food item held above 41 °F; smoked or processed fish held above 38 °F; intact raw eggs held above 45 °F; or reduced oxygen packaged (ROP) TCS foods held above required temperatures except during active necessary preparation.</t>
        </is>
      </c>
      <c r="I11118" t="inlineStr">
        <is>
          <t>Critical</t>
        </is>
      </c>
      <c r="J11118" t="n">
        <v>7</v>
      </c>
      <c r="K11118" t="inlineStr">
        <is>
          <t>A</t>
        </is>
      </c>
      <c r="L11118" s="9">
        <f>A11118&amp;"-"&amp;TEXT(E11118,"yyyymmdd")</f>
        <v/>
      </c>
    </row>
    <row r="11119">
      <c r="A11119" t="n">
        <v>50043260</v>
      </c>
      <c r="B11119" t="inlineStr">
        <is>
          <t>Manhattan</t>
        </is>
      </c>
      <c r="C11119" t="inlineStr">
        <is>
          <t>10024</t>
        </is>
      </c>
      <c r="D11119" t="inlineStr">
        <is>
          <t>Irish</t>
        </is>
      </c>
      <c r="E11119" s="8" t="n">
        <v>46184</v>
      </c>
      <c r="F11119" t="inlineStr">
        <is>
          <t>Violations were cited in the following area(s).</t>
        </is>
      </c>
      <c r="G11119" t="inlineStr">
        <is>
          <t>06C</t>
        </is>
      </c>
      <c r="H1111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119" t="inlineStr">
        <is>
          <t>Critical</t>
        </is>
      </c>
      <c r="J11119" t="n">
        <v>12</v>
      </c>
      <c r="K11119" t="inlineStr">
        <is>
          <t>A</t>
        </is>
      </c>
      <c r="L11119" s="9">
        <f>A11119&amp;"-"&amp;TEXT(E11119,"yyyymmdd")</f>
        <v/>
      </c>
    </row>
    <row r="11120">
      <c r="A11120" t="n">
        <v>50043260</v>
      </c>
      <c r="B11120" t="inlineStr">
        <is>
          <t>Manhattan</t>
        </is>
      </c>
      <c r="C11120" t="inlineStr">
        <is>
          <t>10024</t>
        </is>
      </c>
      <c r="D11120" t="inlineStr">
        <is>
          <t>Irish</t>
        </is>
      </c>
      <c r="E11120" s="8" t="n">
        <v>46184</v>
      </c>
      <c r="F11120" t="inlineStr">
        <is>
          <t>Violations were cited in the following area(s).</t>
        </is>
      </c>
      <c r="G11120" t="inlineStr">
        <is>
          <t>06D</t>
        </is>
      </c>
      <c r="H11120" t="inlineStr">
        <is>
          <t>Food contact surface not properly washed, rinsed and sanitized after each use and following any activity when contamination may have occurred.</t>
        </is>
      </c>
      <c r="I11120" t="inlineStr">
        <is>
          <t>Critical</t>
        </is>
      </c>
      <c r="J11120" t="n">
        <v>12</v>
      </c>
      <c r="K11120" t="inlineStr">
        <is>
          <t>A</t>
        </is>
      </c>
      <c r="L11120" s="9">
        <f>A11120&amp;"-"&amp;TEXT(E11120,"yyyymmdd")</f>
        <v/>
      </c>
    </row>
    <row r="11121">
      <c r="A11121" t="n">
        <v>50043260</v>
      </c>
      <c r="B11121" t="inlineStr">
        <is>
          <t>Manhattan</t>
        </is>
      </c>
      <c r="C11121" t="inlineStr">
        <is>
          <t>10024</t>
        </is>
      </c>
      <c r="D11121" t="inlineStr">
        <is>
          <t>Irish</t>
        </is>
      </c>
      <c r="E11121" s="8" t="n">
        <v>46184</v>
      </c>
      <c r="F11121" t="inlineStr">
        <is>
          <t>Violations were cited in the following area(s).</t>
        </is>
      </c>
      <c r="G11121" t="inlineStr">
        <is>
          <t>10B</t>
        </is>
      </c>
      <c r="H11121" t="inlineStr">
        <is>
          <t>Anti-siphonage or back-flow prevention device not provided where required; equipment or floor not properly drained; sewage disposal system in disrepair or not functioning properly. Condensation or liquid waste improperly disposed of.</t>
        </is>
      </c>
      <c r="I11121" t="inlineStr">
        <is>
          <t>Not Critical</t>
        </is>
      </c>
      <c r="J11121" t="n">
        <v>12</v>
      </c>
      <c r="K11121" t="inlineStr">
        <is>
          <t>A</t>
        </is>
      </c>
      <c r="L11121" s="9">
        <f>A11121&amp;"-"&amp;TEXT(E11121,"yyyymmdd")</f>
        <v/>
      </c>
    </row>
    <row r="11122">
      <c r="A11122" t="n">
        <v>50045348</v>
      </c>
      <c r="B11122" t="inlineStr">
        <is>
          <t>Manhattan</t>
        </is>
      </c>
      <c r="C11122" t="inlineStr">
        <is>
          <t>10028</t>
        </is>
      </c>
      <c r="D11122" t="inlineStr">
        <is>
          <t>Hamburgers</t>
        </is>
      </c>
      <c r="E11122" s="8" t="n">
        <v>46184</v>
      </c>
      <c r="F11122" t="inlineStr">
        <is>
          <t>Violations were cited in the following area(s).</t>
        </is>
      </c>
      <c r="G11122" t="inlineStr">
        <is>
          <t>02G</t>
        </is>
      </c>
      <c r="H11122" t="inlineStr">
        <is>
          <t>Cold TCS food item held above 41 °F; smoked or processed fish held above 38 °F; intact raw eggs held above 45 °F; or reduced oxygen packaged (ROP) TCS foods held above required temperatures except during active necessary preparation.</t>
        </is>
      </c>
      <c r="I11122" t="inlineStr">
        <is>
          <t>Critical</t>
        </is>
      </c>
      <c r="J11122" t="n">
        <v>16</v>
      </c>
      <c r="L11122" s="9">
        <f>A11122&amp;"-"&amp;TEXT(E11122,"yyyymmdd")</f>
        <v/>
      </c>
    </row>
    <row r="11123">
      <c r="A11123" t="n">
        <v>50045348</v>
      </c>
      <c r="B11123" t="inlineStr">
        <is>
          <t>Manhattan</t>
        </is>
      </c>
      <c r="C11123" t="inlineStr">
        <is>
          <t>10028</t>
        </is>
      </c>
      <c r="D11123" t="inlineStr">
        <is>
          <t>Hamburgers</t>
        </is>
      </c>
      <c r="E11123" s="8" t="n">
        <v>46184</v>
      </c>
      <c r="F11123" t="inlineStr">
        <is>
          <t>Violations were cited in the following area(s).</t>
        </is>
      </c>
      <c r="G11123" t="inlineStr">
        <is>
          <t>06D</t>
        </is>
      </c>
      <c r="H11123" t="inlineStr">
        <is>
          <t>Food contact surface not properly washed, rinsed and sanitized after each use and following any activity when contamination may have occurred.</t>
        </is>
      </c>
      <c r="I11123" t="inlineStr">
        <is>
          <t>Critical</t>
        </is>
      </c>
      <c r="J11123" t="n">
        <v>16</v>
      </c>
      <c r="L11123" s="9">
        <f>A11123&amp;"-"&amp;TEXT(E11123,"yyyymmdd")</f>
        <v/>
      </c>
    </row>
    <row r="11124">
      <c r="A11124" t="n">
        <v>50045348</v>
      </c>
      <c r="B11124" t="inlineStr">
        <is>
          <t>Manhattan</t>
        </is>
      </c>
      <c r="C11124" t="inlineStr">
        <is>
          <t>10028</t>
        </is>
      </c>
      <c r="D11124" t="inlineStr">
        <is>
          <t>Hamburgers</t>
        </is>
      </c>
      <c r="E11124" s="8" t="n">
        <v>46184</v>
      </c>
      <c r="F11124" t="inlineStr">
        <is>
          <t>Violations were cited in the following area(s).</t>
        </is>
      </c>
      <c r="G11124" t="inlineStr">
        <is>
          <t>10B</t>
        </is>
      </c>
      <c r="H11124" t="inlineStr">
        <is>
          <t>Anti-siphonage or back-flow prevention device not provided where required; equipment or floor not properly drained; sewage disposal system in disrepair or not functioning properly. Condensation or liquid waste improperly disposed of.</t>
        </is>
      </c>
      <c r="I11124" t="inlineStr">
        <is>
          <t>Not Critical</t>
        </is>
      </c>
      <c r="J11124" t="n">
        <v>16</v>
      </c>
      <c r="L11124" s="9">
        <f>A11124&amp;"-"&amp;TEXT(E11124,"yyyymmdd")</f>
        <v/>
      </c>
    </row>
    <row r="11125">
      <c r="A11125" t="n">
        <v>50045348</v>
      </c>
      <c r="B11125" t="inlineStr">
        <is>
          <t>Manhattan</t>
        </is>
      </c>
      <c r="C11125" t="inlineStr">
        <is>
          <t>10028</t>
        </is>
      </c>
      <c r="D11125" t="inlineStr">
        <is>
          <t>Hamburgers</t>
        </is>
      </c>
      <c r="E11125" s="8" t="n">
        <v>46184</v>
      </c>
      <c r="F11125" t="inlineStr">
        <is>
          <t>Violations were cited in the following area(s).</t>
        </is>
      </c>
      <c r="G11125" t="inlineStr">
        <is>
          <t>10F</t>
        </is>
      </c>
      <c r="H11125" t="inlineStr">
        <is>
          <t>Non-food contact surface or equipment made of unacceptable material, not kept clean, or not properly sealed, raised, spaced or movable to allow accessibility for cleaning on all sides, above and underneath the unit.</t>
        </is>
      </c>
      <c r="I11125" t="inlineStr">
        <is>
          <t>Not Critical</t>
        </is>
      </c>
      <c r="J11125" t="n">
        <v>16</v>
      </c>
      <c r="L11125" s="9">
        <f>A11125&amp;"-"&amp;TEXT(E11125,"yyyymmdd")</f>
        <v/>
      </c>
    </row>
    <row r="11126">
      <c r="A11126" t="n">
        <v>50055123</v>
      </c>
      <c r="B11126" t="inlineStr">
        <is>
          <t>Queens</t>
        </is>
      </c>
      <c r="C11126" t="inlineStr">
        <is>
          <t>11101</t>
        </is>
      </c>
      <c r="D11126" t="inlineStr">
        <is>
          <t>Tex-Mex</t>
        </is>
      </c>
      <c r="E11126" s="8" t="n">
        <v>46184</v>
      </c>
      <c r="F11126" t="inlineStr">
        <is>
          <t>Violations were cited in the following area(s).</t>
        </is>
      </c>
      <c r="G11126" t="inlineStr">
        <is>
          <t>10B</t>
        </is>
      </c>
      <c r="H11126" t="inlineStr">
        <is>
          <t>Anti-siphonage or back-flow prevention device not provided where required; equipment or floor not properly drained; sewage disposal system in disrepair or not functioning properly. Condensation or liquid waste improperly disposed of.</t>
        </is>
      </c>
      <c r="I11126" t="inlineStr">
        <is>
          <t>Not Critical</t>
        </is>
      </c>
      <c r="J11126" t="n">
        <v>4</v>
      </c>
      <c r="K11126" t="inlineStr">
        <is>
          <t>A</t>
        </is>
      </c>
      <c r="L11126" s="9">
        <f>A11126&amp;"-"&amp;TEXT(E11126,"yyyymmdd")</f>
        <v/>
      </c>
    </row>
    <row r="11127">
      <c r="A11127" t="n">
        <v>50055123</v>
      </c>
      <c r="B11127" t="inlineStr">
        <is>
          <t>Queens</t>
        </is>
      </c>
      <c r="C11127" t="inlineStr">
        <is>
          <t>11101</t>
        </is>
      </c>
      <c r="D11127" t="inlineStr">
        <is>
          <t>Tex-Mex</t>
        </is>
      </c>
      <c r="E11127" s="8" t="n">
        <v>46184</v>
      </c>
      <c r="F11127" t="inlineStr">
        <is>
          <t>Violations were cited in the following area(s).</t>
        </is>
      </c>
      <c r="G11127" t="inlineStr">
        <is>
          <t>10F</t>
        </is>
      </c>
      <c r="H11127" t="inlineStr">
        <is>
          <t>Non-food contact surface or equipment made of unacceptable material, not kept clean, or not properly sealed, raised, spaced or movable to allow accessibility for cleaning on all sides, above and underneath the unit.</t>
        </is>
      </c>
      <c r="I11127" t="inlineStr">
        <is>
          <t>Not Critical</t>
        </is>
      </c>
      <c r="J11127" t="n">
        <v>4</v>
      </c>
      <c r="K11127" t="inlineStr">
        <is>
          <t>A</t>
        </is>
      </c>
      <c r="L11127" s="9">
        <f>A11127&amp;"-"&amp;TEXT(E11127,"yyyymmdd")</f>
        <v/>
      </c>
    </row>
    <row r="11128">
      <c r="A11128" t="n">
        <v>50064218</v>
      </c>
      <c r="B11128" t="inlineStr">
        <is>
          <t>Manhattan</t>
        </is>
      </c>
      <c r="C11128" t="inlineStr">
        <is>
          <t>10023</t>
        </is>
      </c>
      <c r="D11128" t="inlineStr">
        <is>
          <t>Coffee/Tea</t>
        </is>
      </c>
      <c r="E11128" s="8" t="n">
        <v>46184</v>
      </c>
      <c r="F11128" t="inlineStr">
        <is>
          <t>Violations were cited in the following area(s).</t>
        </is>
      </c>
      <c r="G11128" t="inlineStr">
        <is>
          <t>04L</t>
        </is>
      </c>
      <c r="H11128" t="inlineStr">
        <is>
          <t>Evidence of mice or live mice in establishment's food or non-food areas.</t>
        </is>
      </c>
      <c r="I11128" t="inlineStr">
        <is>
          <t>Critical</t>
        </is>
      </c>
      <c r="J11128" t="n">
        <v>20</v>
      </c>
      <c r="L11128" s="9">
        <f>A11128&amp;"-"&amp;TEXT(E11128,"yyyymmdd")</f>
        <v/>
      </c>
    </row>
    <row r="11129">
      <c r="A11129" t="n">
        <v>50064218</v>
      </c>
      <c r="B11129" t="inlineStr">
        <is>
          <t>Manhattan</t>
        </is>
      </c>
      <c r="C11129" t="inlineStr">
        <is>
          <t>10023</t>
        </is>
      </c>
      <c r="D11129" t="inlineStr">
        <is>
          <t>Coffee/Tea</t>
        </is>
      </c>
      <c r="E11129" s="8" t="n">
        <v>46184</v>
      </c>
      <c r="F11129" t="inlineStr">
        <is>
          <t>Violations were cited in the following area(s).</t>
        </is>
      </c>
      <c r="G11129" t="inlineStr">
        <is>
          <t>06D</t>
        </is>
      </c>
      <c r="H11129" t="inlineStr">
        <is>
          <t>Food contact surface not properly washed, rinsed and sanitized after each use and following any activity when contamination may have occurred.</t>
        </is>
      </c>
      <c r="I11129" t="inlineStr">
        <is>
          <t>Critical</t>
        </is>
      </c>
      <c r="J11129" t="n">
        <v>20</v>
      </c>
      <c r="L11129" s="9">
        <f>A11129&amp;"-"&amp;TEXT(E11129,"yyyymmdd")</f>
        <v/>
      </c>
    </row>
    <row r="11130">
      <c r="A11130" t="n">
        <v>50064218</v>
      </c>
      <c r="B11130" t="inlineStr">
        <is>
          <t>Manhattan</t>
        </is>
      </c>
      <c r="C11130" t="inlineStr">
        <is>
          <t>10023</t>
        </is>
      </c>
      <c r="D11130" t="inlineStr">
        <is>
          <t>Coffee/Tea</t>
        </is>
      </c>
      <c r="E11130" s="8" t="n">
        <v>46184</v>
      </c>
      <c r="F11130" t="inlineStr">
        <is>
          <t>Violations were cited in the following area(s).</t>
        </is>
      </c>
      <c r="G11130" t="inlineStr">
        <is>
          <t>08A</t>
        </is>
      </c>
      <c r="H11130" t="inlineStr">
        <is>
          <t>Establishment is not free of harborage or conditions conducive to rodents, insects or other pests.</t>
        </is>
      </c>
      <c r="I11130" t="inlineStr">
        <is>
          <t>Not Critical</t>
        </is>
      </c>
      <c r="J11130" t="n">
        <v>20</v>
      </c>
      <c r="L11130" s="9">
        <f>A11130&amp;"-"&amp;TEXT(E11130,"yyyymmdd")</f>
        <v/>
      </c>
    </row>
    <row r="11131">
      <c r="A11131" t="n">
        <v>50064218</v>
      </c>
      <c r="B11131" t="inlineStr">
        <is>
          <t>Manhattan</t>
        </is>
      </c>
      <c r="C11131" t="inlineStr">
        <is>
          <t>10023</t>
        </is>
      </c>
      <c r="D11131" t="inlineStr">
        <is>
          <t>Coffee/Tea</t>
        </is>
      </c>
      <c r="E11131" s="8" t="n">
        <v>46184</v>
      </c>
      <c r="F11131" t="inlineStr">
        <is>
          <t>Violations were cited in the following area(s).</t>
        </is>
      </c>
      <c r="G11131" t="inlineStr">
        <is>
          <t>10H</t>
        </is>
      </c>
      <c r="H11131" t="inlineStr">
        <is>
          <t>Single service article not provided. Single service article reused or not protected from contamination when transported, stored, dispensed. Drinking straws not completely enclosed in wrapper or dispensed from a sanitary device.</t>
        </is>
      </c>
      <c r="I11131" t="inlineStr">
        <is>
          <t>Not Critical</t>
        </is>
      </c>
      <c r="J11131" t="n">
        <v>20</v>
      </c>
      <c r="L11131" s="9">
        <f>A11131&amp;"-"&amp;TEXT(E11131,"yyyymmdd")</f>
        <v/>
      </c>
    </row>
    <row r="11132">
      <c r="A11132" t="n">
        <v>50065089</v>
      </c>
      <c r="B11132" t="inlineStr">
        <is>
          <t>Manhattan</t>
        </is>
      </c>
      <c r="C11132" t="inlineStr">
        <is>
          <t>10021</t>
        </is>
      </c>
      <c r="D11132" t="inlineStr">
        <is>
          <t>Japanese</t>
        </is>
      </c>
      <c r="E11132" s="8" t="n">
        <v>46184</v>
      </c>
      <c r="F11132" t="inlineStr">
        <is>
          <t>Violations were cited in the following area(s).</t>
        </is>
      </c>
      <c r="G11132" t="inlineStr">
        <is>
          <t>08B</t>
        </is>
      </c>
      <c r="H11132"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1132" t="inlineStr">
        <is>
          <t>Not Critical</t>
        </is>
      </c>
      <c r="J11132" t="n">
        <v>6</v>
      </c>
      <c r="K11132" t="inlineStr">
        <is>
          <t>A</t>
        </is>
      </c>
      <c r="L11132" s="9">
        <f>A11132&amp;"-"&amp;TEXT(E11132,"yyyymmdd")</f>
        <v/>
      </c>
    </row>
    <row r="11133">
      <c r="A11133" t="n">
        <v>50065089</v>
      </c>
      <c r="B11133" t="inlineStr">
        <is>
          <t>Manhattan</t>
        </is>
      </c>
      <c r="C11133" t="inlineStr">
        <is>
          <t>10021</t>
        </is>
      </c>
      <c r="D11133" t="inlineStr">
        <is>
          <t>Japanese</t>
        </is>
      </c>
      <c r="E11133" s="8" t="n">
        <v>46184</v>
      </c>
      <c r="F11133" t="inlineStr">
        <is>
          <t>Violations were cited in the following area(s).</t>
        </is>
      </c>
      <c r="G11133" t="inlineStr">
        <is>
          <t>10D</t>
        </is>
      </c>
      <c r="H11133" t="inlineStr">
        <is>
          <t>Mechanical or natural ventilation not provided, inadequate, improperly installed, in disrepair or fails to prevent and control excessive build-up of grease, heat, steam condensation, vapors, odors, smoke or fumes.</t>
        </is>
      </c>
      <c r="I11133" t="inlineStr">
        <is>
          <t>Not Critical</t>
        </is>
      </c>
      <c r="J11133" t="n">
        <v>6</v>
      </c>
      <c r="K11133" t="inlineStr">
        <is>
          <t>A</t>
        </is>
      </c>
      <c r="L11133" s="9">
        <f>A11133&amp;"-"&amp;TEXT(E11133,"yyyymmdd")</f>
        <v/>
      </c>
    </row>
    <row r="11134">
      <c r="A11134" t="n">
        <v>50065089</v>
      </c>
      <c r="B11134" t="inlineStr">
        <is>
          <t>Manhattan</t>
        </is>
      </c>
      <c r="C11134" t="inlineStr">
        <is>
          <t>10021</t>
        </is>
      </c>
      <c r="D11134" t="inlineStr">
        <is>
          <t>Japanese</t>
        </is>
      </c>
      <c r="E11134" s="8" t="n">
        <v>46184</v>
      </c>
      <c r="F11134" t="inlineStr">
        <is>
          <t>Violations were cited in the following area(s).</t>
        </is>
      </c>
      <c r="G11134" t="inlineStr">
        <is>
          <t>10F</t>
        </is>
      </c>
      <c r="H11134" t="inlineStr">
        <is>
          <t>Non-food contact surface or equipment made of unacceptable material, not kept clean, or not properly sealed, raised, spaced or movable to allow accessibility for cleaning on all sides, above and underneath the unit.</t>
        </is>
      </c>
      <c r="I11134" t="inlineStr">
        <is>
          <t>Not Critical</t>
        </is>
      </c>
      <c r="J11134" t="n">
        <v>6</v>
      </c>
      <c r="K11134" t="inlineStr">
        <is>
          <t>A</t>
        </is>
      </c>
      <c r="L11134" s="9">
        <f>A11134&amp;"-"&amp;TEXT(E11134,"yyyymmdd")</f>
        <v/>
      </c>
    </row>
    <row r="11135">
      <c r="A11135" t="n">
        <v>50065639</v>
      </c>
      <c r="B11135" t="inlineStr">
        <is>
          <t>Queens</t>
        </is>
      </c>
      <c r="C11135" t="inlineStr">
        <is>
          <t>11105</t>
        </is>
      </c>
      <c r="D11135" t="inlineStr">
        <is>
          <t>New American</t>
        </is>
      </c>
      <c r="E11135" s="8" t="n">
        <v>46184</v>
      </c>
      <c r="F11135" t="inlineStr">
        <is>
          <t>Violations were cited in the following area(s).</t>
        </is>
      </c>
      <c r="G11135" t="inlineStr">
        <is>
          <t>04N</t>
        </is>
      </c>
      <c r="H11135" t="inlineStr">
        <is>
          <t>Filth flies or food/refuse/sewage associated with (FRSA) flies or other nuisance pests in establishment’s food and/or non-food areas. FRSA flies include house flies, blow flies, bottle flies, flesh flies, drain flies, Phorid flies and fruit flies.</t>
        </is>
      </c>
      <c r="I11135" t="inlineStr">
        <is>
          <t>Critical</t>
        </is>
      </c>
      <c r="J11135" t="n">
        <v>12</v>
      </c>
      <c r="K11135" t="inlineStr">
        <is>
          <t>A</t>
        </is>
      </c>
      <c r="L11135" s="9">
        <f>A11135&amp;"-"&amp;TEXT(E11135,"yyyymmdd")</f>
        <v/>
      </c>
    </row>
    <row r="11136">
      <c r="A11136" t="n">
        <v>50065639</v>
      </c>
      <c r="B11136" t="inlineStr">
        <is>
          <t>Queens</t>
        </is>
      </c>
      <c r="C11136" t="inlineStr">
        <is>
          <t>11105</t>
        </is>
      </c>
      <c r="D11136" t="inlineStr">
        <is>
          <t>New American</t>
        </is>
      </c>
      <c r="E11136" s="8" t="n">
        <v>46184</v>
      </c>
      <c r="F11136" t="inlineStr">
        <is>
          <t>Violations were cited in the following area(s).</t>
        </is>
      </c>
      <c r="G11136" t="inlineStr">
        <is>
          <t>08A</t>
        </is>
      </c>
      <c r="H11136" t="inlineStr">
        <is>
          <t>Establishment is not free of harborage or conditions conducive to rodents, insects or other pests.</t>
        </is>
      </c>
      <c r="I11136" t="inlineStr">
        <is>
          <t>Not Critical</t>
        </is>
      </c>
      <c r="J11136" t="n">
        <v>12</v>
      </c>
      <c r="K11136" t="inlineStr">
        <is>
          <t>A</t>
        </is>
      </c>
      <c r="L11136" s="9">
        <f>A11136&amp;"-"&amp;TEXT(E11136,"yyyymmdd")</f>
        <v/>
      </c>
    </row>
    <row r="11137">
      <c r="A11137" t="n">
        <v>50065639</v>
      </c>
      <c r="B11137" t="inlineStr">
        <is>
          <t>Queens</t>
        </is>
      </c>
      <c r="C11137" t="inlineStr">
        <is>
          <t>11105</t>
        </is>
      </c>
      <c r="D11137" t="inlineStr">
        <is>
          <t>New American</t>
        </is>
      </c>
      <c r="E11137" s="8" t="n">
        <v>46184</v>
      </c>
      <c r="F11137" t="inlineStr">
        <is>
          <t>Violations were cited in the following area(s).</t>
        </is>
      </c>
      <c r="G11137" t="inlineStr">
        <is>
          <t>10B</t>
        </is>
      </c>
      <c r="H11137" t="inlineStr">
        <is>
          <t>Anti-siphonage or back-flow prevention device not provided where required; equipment or floor not properly drained; sewage disposal system in disrepair or not functioning properly. Condensation or liquid waste improperly disposed of.</t>
        </is>
      </c>
      <c r="I11137" t="inlineStr">
        <is>
          <t>Not Critical</t>
        </is>
      </c>
      <c r="J11137" t="n">
        <v>12</v>
      </c>
      <c r="K11137" t="inlineStr">
        <is>
          <t>A</t>
        </is>
      </c>
      <c r="L11137" s="9">
        <f>A11137&amp;"-"&amp;TEXT(E11137,"yyyymmdd")</f>
        <v/>
      </c>
    </row>
    <row r="11138">
      <c r="A11138" t="n">
        <v>50087404</v>
      </c>
      <c r="B11138" t="inlineStr">
        <is>
          <t>Manhattan</t>
        </is>
      </c>
      <c r="C11138" t="inlineStr">
        <is>
          <t>10024</t>
        </is>
      </c>
      <c r="D11138" t="inlineStr">
        <is>
          <t>Bakery Products/Desserts</t>
        </is>
      </c>
      <c r="E11138" s="8" t="n">
        <v>46184</v>
      </c>
      <c r="F11138" t="inlineStr">
        <is>
          <t>Violations were cited in the following area(s).</t>
        </is>
      </c>
      <c r="G11138" t="inlineStr">
        <is>
          <t>10B</t>
        </is>
      </c>
      <c r="H11138" t="inlineStr">
        <is>
          <t>Anti-siphonage or back-flow prevention device not provided where required; equipment or floor not properly drained; sewage disposal system in disrepair or not functioning properly. Condensation or liquid waste improperly disposed of.</t>
        </is>
      </c>
      <c r="I11138" t="inlineStr">
        <is>
          <t>Not Critical</t>
        </is>
      </c>
      <c r="J11138" t="n">
        <v>7</v>
      </c>
      <c r="K11138" t="inlineStr">
        <is>
          <t>A</t>
        </is>
      </c>
      <c r="L11138" s="9">
        <f>A11138&amp;"-"&amp;TEXT(E11138,"yyyymmdd")</f>
        <v/>
      </c>
    </row>
    <row r="11139">
      <c r="A11139" t="n">
        <v>50087404</v>
      </c>
      <c r="B11139" t="inlineStr">
        <is>
          <t>Manhattan</t>
        </is>
      </c>
      <c r="C11139" t="inlineStr">
        <is>
          <t>10024</t>
        </is>
      </c>
      <c r="D11139" t="inlineStr">
        <is>
          <t>Bakery Products/Desserts</t>
        </is>
      </c>
      <c r="E11139" s="8" t="n">
        <v>46184</v>
      </c>
      <c r="F11139" t="inlineStr">
        <is>
          <t>Violations were cited in the following area(s).</t>
        </is>
      </c>
      <c r="G11139" t="inlineStr">
        <is>
          <t>10G</t>
        </is>
      </c>
      <c r="H11139" t="inlineStr">
        <is>
          <t>Dishwashing and ware washing: Cleaning and sanitizing of tableware, including dishes, utensils, and equipment deficient.</t>
        </is>
      </c>
      <c r="I11139" t="inlineStr">
        <is>
          <t>Not Critical</t>
        </is>
      </c>
      <c r="J11139" t="n">
        <v>7</v>
      </c>
      <c r="K11139" t="inlineStr">
        <is>
          <t>A</t>
        </is>
      </c>
      <c r="L11139" s="9">
        <f>A11139&amp;"-"&amp;TEXT(E11139,"yyyymmdd")</f>
        <v/>
      </c>
    </row>
    <row r="11140">
      <c r="A11140" t="n">
        <v>50087656</v>
      </c>
      <c r="B11140" t="inlineStr">
        <is>
          <t>Manhattan</t>
        </is>
      </c>
      <c r="C11140" t="inlineStr">
        <is>
          <t>10022</t>
        </is>
      </c>
      <c r="D11140" t="inlineStr">
        <is>
          <t>French</t>
        </is>
      </c>
      <c r="E11140" s="8" t="n">
        <v>46184</v>
      </c>
      <c r="F11140" t="inlineStr">
        <is>
          <t>Violations were cited in the following area(s).</t>
        </is>
      </c>
      <c r="G11140" t="inlineStr">
        <is>
          <t>06E</t>
        </is>
      </c>
      <c r="H11140" t="inlineStr">
        <is>
          <t>Sanitized equipment or utensil, including in-use food dispensing utensil, improperly used or stored.</t>
        </is>
      </c>
      <c r="I11140" t="inlineStr">
        <is>
          <t>Critical</t>
        </is>
      </c>
      <c r="J11140" t="n">
        <v>11</v>
      </c>
      <c r="K11140" t="inlineStr">
        <is>
          <t>A</t>
        </is>
      </c>
      <c r="L11140" s="9">
        <f>A11140&amp;"-"&amp;TEXT(E11140,"yyyymmdd")</f>
        <v/>
      </c>
    </row>
    <row r="11141">
      <c r="A11141" t="n">
        <v>50087656</v>
      </c>
      <c r="B11141" t="inlineStr">
        <is>
          <t>Manhattan</t>
        </is>
      </c>
      <c r="C11141" t="inlineStr">
        <is>
          <t>10022</t>
        </is>
      </c>
      <c r="D11141" t="inlineStr">
        <is>
          <t>French</t>
        </is>
      </c>
      <c r="E11141" s="8" t="n">
        <v>46184</v>
      </c>
      <c r="F11141" t="inlineStr">
        <is>
          <t>Violations were cited in the following area(s).</t>
        </is>
      </c>
      <c r="G11141" t="inlineStr">
        <is>
          <t>10G</t>
        </is>
      </c>
      <c r="H11141" t="inlineStr">
        <is>
          <t>Dishwashing and ware washing: Cleaning and sanitizing of tableware, including dishes, utensils, and equipment deficient.</t>
        </is>
      </c>
      <c r="I11141" t="inlineStr">
        <is>
          <t>Not Critical</t>
        </is>
      </c>
      <c r="J11141" t="n">
        <v>11</v>
      </c>
      <c r="K11141" t="inlineStr">
        <is>
          <t>A</t>
        </is>
      </c>
      <c r="L11141" s="9">
        <f>A11141&amp;"-"&amp;TEXT(E11141,"yyyymmdd")</f>
        <v/>
      </c>
    </row>
    <row r="11142">
      <c r="A11142" t="n">
        <v>50087674</v>
      </c>
      <c r="B11142" t="inlineStr">
        <is>
          <t>Brooklyn</t>
        </is>
      </c>
      <c r="C11142" t="inlineStr">
        <is>
          <t>11203</t>
        </is>
      </c>
      <c r="D11142" t="inlineStr">
        <is>
          <t>Chicken</t>
        </is>
      </c>
      <c r="E11142" s="8" t="n">
        <v>46184</v>
      </c>
      <c r="F11142" t="inlineStr">
        <is>
          <t>Violations were cited in the following area(s).</t>
        </is>
      </c>
      <c r="G11142" t="inlineStr">
        <is>
          <t>04A</t>
        </is>
      </c>
      <c r="H11142" t="inlineStr">
        <is>
          <t>Food Protection Certificate (FPC) not held by manager or supervisor of food operations.</t>
        </is>
      </c>
      <c r="I11142" t="inlineStr">
        <is>
          <t>Critical</t>
        </is>
      </c>
      <c r="J11142" t="n">
        <v>13</v>
      </c>
      <c r="K11142" t="inlineStr">
        <is>
          <t>A</t>
        </is>
      </c>
      <c r="L11142" s="9">
        <f>A11142&amp;"-"&amp;TEXT(E11142,"yyyymmdd")</f>
        <v/>
      </c>
    </row>
    <row r="11143">
      <c r="A11143" t="n">
        <v>50087674</v>
      </c>
      <c r="B11143" t="inlineStr">
        <is>
          <t>Brooklyn</t>
        </is>
      </c>
      <c r="C11143" t="inlineStr">
        <is>
          <t>11203</t>
        </is>
      </c>
      <c r="D11143" t="inlineStr">
        <is>
          <t>Chicken</t>
        </is>
      </c>
      <c r="E11143" s="8" t="n">
        <v>46184</v>
      </c>
      <c r="F11143" t="inlineStr">
        <is>
          <t>Violations were cited in the following area(s).</t>
        </is>
      </c>
      <c r="G11143" t="inlineStr">
        <is>
          <t>10F</t>
        </is>
      </c>
      <c r="H11143" t="inlineStr">
        <is>
          <t>Non-food contact surface or equipment made of unacceptable material, not kept clean, or not properly sealed, raised, spaced or movable to allow accessibility for cleaning on all sides, above and underneath the unit.</t>
        </is>
      </c>
      <c r="I11143" t="inlineStr">
        <is>
          <t>Not Critical</t>
        </is>
      </c>
      <c r="J11143" t="n">
        <v>13</v>
      </c>
      <c r="K11143" t="inlineStr">
        <is>
          <t>A</t>
        </is>
      </c>
      <c r="L11143" s="9">
        <f>A11143&amp;"-"&amp;TEXT(E11143,"yyyymmdd")</f>
        <v/>
      </c>
    </row>
    <row r="11144">
      <c r="A11144" t="n">
        <v>50093622</v>
      </c>
      <c r="B11144" t="inlineStr">
        <is>
          <t>Brooklyn</t>
        </is>
      </c>
      <c r="C11144" t="inlineStr">
        <is>
          <t>11220</t>
        </is>
      </c>
      <c r="D11144" t="inlineStr">
        <is>
          <t>Coffee/Tea</t>
        </is>
      </c>
      <c r="E11144" s="8" t="n">
        <v>46184</v>
      </c>
      <c r="F11144" t="inlineStr">
        <is>
          <t>Violations were cited in the following area(s).</t>
        </is>
      </c>
      <c r="G11144" t="inlineStr">
        <is>
          <t>02G</t>
        </is>
      </c>
      <c r="H11144" t="inlineStr">
        <is>
          <t>Cold TCS food item held above 41 °F; smoked or processed fish held above 38 °F; intact raw eggs held above 45 °F; or reduced oxygen packaged (ROP) TCS foods held above required temperatures except during active necessary preparation.</t>
        </is>
      </c>
      <c r="I11144" t="inlineStr">
        <is>
          <t>Critical</t>
        </is>
      </c>
      <c r="J11144" t="n">
        <v>14</v>
      </c>
      <c r="L11144" s="9">
        <f>A11144&amp;"-"&amp;TEXT(E11144,"yyyymmdd")</f>
        <v/>
      </c>
    </row>
    <row r="11145">
      <c r="A11145" t="n">
        <v>50093622</v>
      </c>
      <c r="B11145" t="inlineStr">
        <is>
          <t>Brooklyn</t>
        </is>
      </c>
      <c r="C11145" t="inlineStr">
        <is>
          <t>11220</t>
        </is>
      </c>
      <c r="D11145" t="inlineStr">
        <is>
          <t>Coffee/Tea</t>
        </is>
      </c>
      <c r="E11145" s="8" t="n">
        <v>46184</v>
      </c>
      <c r="F11145" t="inlineStr">
        <is>
          <t>Violations were cited in the following area(s).</t>
        </is>
      </c>
      <c r="G11145" t="inlineStr">
        <is>
          <t>06D</t>
        </is>
      </c>
      <c r="H11145" t="inlineStr">
        <is>
          <t>Food contact surface not properly washed, rinsed and sanitized after each use and following any activity when contamination may have occurred.</t>
        </is>
      </c>
      <c r="I11145" t="inlineStr">
        <is>
          <t>Critical</t>
        </is>
      </c>
      <c r="J11145" t="n">
        <v>14</v>
      </c>
      <c r="L11145" s="9">
        <f>A11145&amp;"-"&amp;TEXT(E11145,"yyyymmdd")</f>
        <v/>
      </c>
    </row>
    <row r="11146">
      <c r="A11146" t="n">
        <v>50093622</v>
      </c>
      <c r="B11146" t="inlineStr">
        <is>
          <t>Brooklyn</t>
        </is>
      </c>
      <c r="C11146" t="inlineStr">
        <is>
          <t>11220</t>
        </is>
      </c>
      <c r="D11146" t="inlineStr">
        <is>
          <t>Coffee/Tea</t>
        </is>
      </c>
      <c r="E11146" s="8" t="n">
        <v>46184</v>
      </c>
      <c r="F11146" t="inlineStr">
        <is>
          <t>Violations were cited in the following area(s).</t>
        </is>
      </c>
      <c r="G11146" t="inlineStr">
        <is>
          <t>10F</t>
        </is>
      </c>
      <c r="H11146" t="inlineStr">
        <is>
          <t>Non-food contact surface or equipment made of unacceptable material, not kept clean, or not properly sealed, raised, spaced or movable to allow accessibility for cleaning on all sides, above and underneath the unit.</t>
        </is>
      </c>
      <c r="I11146" t="inlineStr">
        <is>
          <t>Not Critical</t>
        </is>
      </c>
      <c r="J11146" t="n">
        <v>14</v>
      </c>
      <c r="L11146" s="9">
        <f>A11146&amp;"-"&amp;TEXT(E11146,"yyyymmdd")</f>
        <v/>
      </c>
    </row>
    <row r="11147">
      <c r="A11147" t="n">
        <v>50097547</v>
      </c>
      <c r="B11147" t="inlineStr">
        <is>
          <t>Staten Island</t>
        </is>
      </c>
      <c r="C11147" t="inlineStr">
        <is>
          <t>10305</t>
        </is>
      </c>
      <c r="D11147" t="inlineStr">
        <is>
          <t>Turkish</t>
        </is>
      </c>
      <c r="E11147" s="8" t="n">
        <v>46184</v>
      </c>
      <c r="F11147" t="inlineStr">
        <is>
          <t>Violations were cited in the following area(s).</t>
        </is>
      </c>
      <c r="G11147" t="inlineStr">
        <is>
          <t>02G</t>
        </is>
      </c>
      <c r="H11147" t="inlineStr">
        <is>
          <t>Cold TCS food item held above 41 °F; smoked or processed fish held above 38 °F; intact raw eggs held above 45 °F; or reduced oxygen packaged (ROP) TCS foods held above required temperatures except during active necessary preparation.</t>
        </is>
      </c>
      <c r="I11147" t="inlineStr">
        <is>
          <t>Critical</t>
        </is>
      </c>
      <c r="J11147" t="n">
        <v>34</v>
      </c>
      <c r="L11147" s="9">
        <f>A11147&amp;"-"&amp;TEXT(E11147,"yyyymmdd")</f>
        <v/>
      </c>
    </row>
    <row r="11148">
      <c r="A11148" t="n">
        <v>50097547</v>
      </c>
      <c r="B11148" t="inlineStr">
        <is>
          <t>Staten Island</t>
        </is>
      </c>
      <c r="C11148" t="inlineStr">
        <is>
          <t>10305</t>
        </is>
      </c>
      <c r="D11148" t="inlineStr">
        <is>
          <t>Turkish</t>
        </is>
      </c>
      <c r="E11148" s="8" t="n">
        <v>46184</v>
      </c>
      <c r="F11148" t="inlineStr">
        <is>
          <t>Violations were cited in the following area(s).</t>
        </is>
      </c>
      <c r="G11148" t="inlineStr">
        <is>
          <t>04L</t>
        </is>
      </c>
      <c r="H11148" t="inlineStr">
        <is>
          <t>Evidence of mice or live mice in establishment's food or non-food areas.</t>
        </is>
      </c>
      <c r="I11148" t="inlineStr">
        <is>
          <t>Critical</t>
        </is>
      </c>
      <c r="J11148" t="n">
        <v>34</v>
      </c>
      <c r="L11148" s="9">
        <f>A11148&amp;"-"&amp;TEXT(E11148,"yyyymmdd")</f>
        <v/>
      </c>
    </row>
    <row r="11149">
      <c r="A11149" t="n">
        <v>50097547</v>
      </c>
      <c r="B11149" t="inlineStr">
        <is>
          <t>Staten Island</t>
        </is>
      </c>
      <c r="C11149" t="inlineStr">
        <is>
          <t>10305</t>
        </is>
      </c>
      <c r="D11149" t="inlineStr">
        <is>
          <t>Turkish</t>
        </is>
      </c>
      <c r="E11149" s="8" t="n">
        <v>46184</v>
      </c>
      <c r="F11149" t="inlineStr">
        <is>
          <t>Violations were cited in the following area(s).</t>
        </is>
      </c>
      <c r="G11149" t="inlineStr">
        <is>
          <t>06D</t>
        </is>
      </c>
      <c r="H11149" t="inlineStr">
        <is>
          <t>Food contact surface not properly washed, rinsed and sanitized after each use and following any activity when contamination may have occurred.</t>
        </is>
      </c>
      <c r="I11149" t="inlineStr">
        <is>
          <t>Critical</t>
        </is>
      </c>
      <c r="J11149" t="n">
        <v>34</v>
      </c>
      <c r="L11149" s="9">
        <f>A11149&amp;"-"&amp;TEXT(E11149,"yyyymmdd")</f>
        <v/>
      </c>
    </row>
    <row r="11150">
      <c r="A11150" t="n">
        <v>50097547</v>
      </c>
      <c r="B11150" t="inlineStr">
        <is>
          <t>Staten Island</t>
        </is>
      </c>
      <c r="C11150" t="inlineStr">
        <is>
          <t>10305</t>
        </is>
      </c>
      <c r="D11150" t="inlineStr">
        <is>
          <t>Turkish</t>
        </is>
      </c>
      <c r="E11150" s="8" t="n">
        <v>46184</v>
      </c>
      <c r="F11150" t="inlineStr">
        <is>
          <t>Violations were cited in the following area(s).</t>
        </is>
      </c>
      <c r="G11150" t="inlineStr">
        <is>
          <t>08A</t>
        </is>
      </c>
      <c r="H11150" t="inlineStr">
        <is>
          <t>Establishment is not free of harborage or conditions conducive to rodents, insects or other pests.</t>
        </is>
      </c>
      <c r="I11150" t="inlineStr">
        <is>
          <t>Not Critical</t>
        </is>
      </c>
      <c r="J11150" t="n">
        <v>34</v>
      </c>
      <c r="L11150" s="9">
        <f>A11150&amp;"-"&amp;TEXT(E11150,"yyyymmdd")</f>
        <v/>
      </c>
    </row>
    <row r="11151">
      <c r="A11151" t="n">
        <v>50097547</v>
      </c>
      <c r="B11151" t="inlineStr">
        <is>
          <t>Staten Island</t>
        </is>
      </c>
      <c r="C11151" t="inlineStr">
        <is>
          <t>10305</t>
        </is>
      </c>
      <c r="D11151" t="inlineStr">
        <is>
          <t>Turkish</t>
        </is>
      </c>
      <c r="E11151" s="8" t="n">
        <v>46184</v>
      </c>
      <c r="F11151" t="inlineStr">
        <is>
          <t>Violations were cited in the following area(s).</t>
        </is>
      </c>
      <c r="G11151" t="inlineStr">
        <is>
          <t>10B</t>
        </is>
      </c>
      <c r="H11151" t="inlineStr">
        <is>
          <t>Anti-siphonage or back-flow prevention device not provided where required; equipment or floor not properly drained; sewage disposal system in disrepair or not functioning properly. Condensation or liquid waste improperly disposed of.</t>
        </is>
      </c>
      <c r="I11151" t="inlineStr">
        <is>
          <t>Not Critical</t>
        </is>
      </c>
      <c r="J11151" t="n">
        <v>34</v>
      </c>
      <c r="L11151" s="9">
        <f>A11151&amp;"-"&amp;TEXT(E11151,"yyyymmdd")</f>
        <v/>
      </c>
    </row>
    <row r="11152">
      <c r="A11152" t="n">
        <v>50097547</v>
      </c>
      <c r="B11152" t="inlineStr">
        <is>
          <t>Staten Island</t>
        </is>
      </c>
      <c r="C11152" t="inlineStr">
        <is>
          <t>10305</t>
        </is>
      </c>
      <c r="D11152" t="inlineStr">
        <is>
          <t>Turkish</t>
        </is>
      </c>
      <c r="E11152" s="8" t="n">
        <v>46184</v>
      </c>
      <c r="F11152" t="inlineStr">
        <is>
          <t>Violations were cited in the following area(s).</t>
        </is>
      </c>
      <c r="G11152" t="inlineStr">
        <is>
          <t>10F</t>
        </is>
      </c>
      <c r="H11152" t="inlineStr">
        <is>
          <t>Non-food contact surface or equipment made of unacceptable material, not kept clean, or not properly sealed, raised, spaced or movable to allow accessibility for cleaning on all sides, above and underneath the unit.</t>
        </is>
      </c>
      <c r="I11152" t="inlineStr">
        <is>
          <t>Not Critical</t>
        </is>
      </c>
      <c r="J11152" t="n">
        <v>34</v>
      </c>
      <c r="L11152" s="9">
        <f>A11152&amp;"-"&amp;TEXT(E11152,"yyyymmdd")</f>
        <v/>
      </c>
    </row>
    <row r="11153">
      <c r="A11153" t="n">
        <v>50098200</v>
      </c>
      <c r="B11153" t="inlineStr">
        <is>
          <t>Manhattan</t>
        </is>
      </c>
      <c r="C11153" t="inlineStr">
        <is>
          <t>10024</t>
        </is>
      </c>
      <c r="D11153" t="inlineStr">
        <is>
          <t>American</t>
        </is>
      </c>
      <c r="E11153" s="8" t="n">
        <v>46184</v>
      </c>
      <c r="F11153" t="inlineStr">
        <is>
          <t>Violations were cited in the following area(s).</t>
        </is>
      </c>
      <c r="G11153" t="inlineStr">
        <is>
          <t>02B</t>
        </is>
      </c>
      <c r="H11153" t="inlineStr">
        <is>
          <t>Hot TCS food item not held at or above 140 °F.</t>
        </is>
      </c>
      <c r="I11153" t="inlineStr">
        <is>
          <t>Critical</t>
        </is>
      </c>
      <c r="J11153" t="n">
        <v>30</v>
      </c>
      <c r="L11153" s="9">
        <f>A11153&amp;"-"&amp;TEXT(E11153,"yyyymmdd")</f>
        <v/>
      </c>
    </row>
    <row r="11154">
      <c r="A11154" t="n">
        <v>50098200</v>
      </c>
      <c r="B11154" t="inlineStr">
        <is>
          <t>Manhattan</t>
        </is>
      </c>
      <c r="C11154" t="inlineStr">
        <is>
          <t>10024</t>
        </is>
      </c>
      <c r="D11154" t="inlineStr">
        <is>
          <t>American</t>
        </is>
      </c>
      <c r="E11154" s="8" t="n">
        <v>46184</v>
      </c>
      <c r="F11154" t="inlineStr">
        <is>
          <t>Violations were cited in the following area(s).</t>
        </is>
      </c>
      <c r="G11154" t="inlineStr">
        <is>
          <t>02G</t>
        </is>
      </c>
      <c r="H11154" t="inlineStr">
        <is>
          <t>Cold TCS food item held above 41 °F; smoked or processed fish held above 38 °F; intact raw eggs held above 45 °F; or reduced oxygen packaged (ROP) TCS foods held above required temperatures except during active necessary preparation.</t>
        </is>
      </c>
      <c r="I11154" t="inlineStr">
        <is>
          <t>Critical</t>
        </is>
      </c>
      <c r="J11154" t="n">
        <v>30</v>
      </c>
      <c r="L11154" s="9">
        <f>A11154&amp;"-"&amp;TEXT(E11154,"yyyymmdd")</f>
        <v/>
      </c>
    </row>
    <row r="11155">
      <c r="A11155" t="n">
        <v>50098200</v>
      </c>
      <c r="B11155" t="inlineStr">
        <is>
          <t>Manhattan</t>
        </is>
      </c>
      <c r="C11155" t="inlineStr">
        <is>
          <t>10024</t>
        </is>
      </c>
      <c r="D11155" t="inlineStr">
        <is>
          <t>American</t>
        </is>
      </c>
      <c r="E11155" s="8" t="n">
        <v>46184</v>
      </c>
      <c r="F11155" t="inlineStr">
        <is>
          <t>Violations were cited in the following area(s).</t>
        </is>
      </c>
      <c r="G11155" t="inlineStr">
        <is>
          <t>04N</t>
        </is>
      </c>
      <c r="H11155" t="inlineStr">
        <is>
          <t>Filth flies or food/refuse/sewage associated with (FRSA) flies or other nuisance pests in establishment’s food and/or non-food areas. FRSA flies include house flies, blow flies, bottle flies, flesh flies, drain flies, Phorid flies and fruit flies.</t>
        </is>
      </c>
      <c r="I11155" t="inlineStr">
        <is>
          <t>Critical</t>
        </is>
      </c>
      <c r="J11155" t="n">
        <v>30</v>
      </c>
      <c r="L11155" s="9">
        <f>A11155&amp;"-"&amp;TEXT(E11155,"yyyymmdd")</f>
        <v/>
      </c>
    </row>
    <row r="11156">
      <c r="A11156" t="n">
        <v>50098200</v>
      </c>
      <c r="B11156" t="inlineStr">
        <is>
          <t>Manhattan</t>
        </is>
      </c>
      <c r="C11156" t="inlineStr">
        <is>
          <t>10024</t>
        </is>
      </c>
      <c r="D11156" t="inlineStr">
        <is>
          <t>American</t>
        </is>
      </c>
      <c r="E11156" s="8" t="n">
        <v>46184</v>
      </c>
      <c r="F11156" t="inlineStr">
        <is>
          <t>Violations were cited in the following area(s).</t>
        </is>
      </c>
      <c r="G11156" t="inlineStr">
        <is>
          <t>08A</t>
        </is>
      </c>
      <c r="H11156" t="inlineStr">
        <is>
          <t>Establishment is not free of harborage or conditions conducive to rodents, insects or other pests.</t>
        </is>
      </c>
      <c r="I11156" t="inlineStr">
        <is>
          <t>Not Critical</t>
        </is>
      </c>
      <c r="J11156" t="n">
        <v>30</v>
      </c>
      <c r="L11156" s="9">
        <f>A11156&amp;"-"&amp;TEXT(E11156,"yyyymmdd")</f>
        <v/>
      </c>
    </row>
    <row r="11157">
      <c r="A11157" t="n">
        <v>50098200</v>
      </c>
      <c r="B11157" t="inlineStr">
        <is>
          <t>Manhattan</t>
        </is>
      </c>
      <c r="C11157" t="inlineStr">
        <is>
          <t>10024</t>
        </is>
      </c>
      <c r="D11157" t="inlineStr">
        <is>
          <t>American</t>
        </is>
      </c>
      <c r="E11157" s="8" t="n">
        <v>46184</v>
      </c>
      <c r="F11157" t="inlineStr">
        <is>
          <t>Violations were cited in the following area(s).</t>
        </is>
      </c>
      <c r="G11157" t="inlineStr">
        <is>
          <t>10F</t>
        </is>
      </c>
      <c r="H11157" t="inlineStr">
        <is>
          <t>Non-food contact surface or equipment made of unacceptable material, not kept clean, or not properly sealed, raised, spaced or movable to allow accessibility for cleaning on all sides, above and underneath the unit.</t>
        </is>
      </c>
      <c r="I11157" t="inlineStr">
        <is>
          <t>Not Critical</t>
        </is>
      </c>
      <c r="J11157" t="n">
        <v>30</v>
      </c>
      <c r="L11157" s="9">
        <f>A11157&amp;"-"&amp;TEXT(E11157,"yyyymmdd")</f>
        <v/>
      </c>
    </row>
    <row r="11158">
      <c r="A11158" t="n">
        <v>50102862</v>
      </c>
      <c r="B11158" t="inlineStr">
        <is>
          <t>Manhattan</t>
        </is>
      </c>
      <c r="C11158" t="inlineStr">
        <is>
          <t>10031</t>
        </is>
      </c>
      <c r="D11158" t="inlineStr">
        <is>
          <t>Juice, Smoothies, Fruit Salads</t>
        </is>
      </c>
      <c r="E11158" s="8" t="n">
        <v>46184</v>
      </c>
      <c r="F11158" t="inlineStr">
        <is>
          <t>Violations were cited in the following area(s).</t>
        </is>
      </c>
      <c r="G11158" t="inlineStr">
        <is>
          <t>10B</t>
        </is>
      </c>
      <c r="H11158" t="inlineStr">
        <is>
          <t>Anti-siphonage or back-flow prevention device not provided where required; equipment or floor not properly drained; sewage disposal system in disrepair or not functioning properly. Condensation or liquid waste improperly disposed of.</t>
        </is>
      </c>
      <c r="I11158" t="inlineStr">
        <is>
          <t>Not Critical</t>
        </is>
      </c>
      <c r="J11158" t="n">
        <v>2</v>
      </c>
      <c r="K11158" t="inlineStr">
        <is>
          <t>A</t>
        </is>
      </c>
      <c r="L11158" s="9">
        <f>A11158&amp;"-"&amp;TEXT(E11158,"yyyymmdd")</f>
        <v/>
      </c>
    </row>
    <row r="11159">
      <c r="A11159" t="n">
        <v>50103074</v>
      </c>
      <c r="B11159" t="inlineStr">
        <is>
          <t>Brooklyn</t>
        </is>
      </c>
      <c r="C11159" t="inlineStr">
        <is>
          <t>11222</t>
        </is>
      </c>
      <c r="D11159" t="inlineStr">
        <is>
          <t>American</t>
        </is>
      </c>
      <c r="E11159" s="8" t="n">
        <v>46184</v>
      </c>
      <c r="F11159" t="inlineStr">
        <is>
          <t>Violations were cited in the following area(s).</t>
        </is>
      </c>
      <c r="G11159" t="inlineStr">
        <is>
          <t>04H</t>
        </is>
      </c>
      <c r="H11159" t="inlineStr">
        <is>
          <t>Raw, cooked or prepared food is adulterated, contaminated, cross-contaminated, or not discarded in accordance with HACCP plan.</t>
        </is>
      </c>
      <c r="I11159" t="inlineStr">
        <is>
          <t>Critical</t>
        </is>
      </c>
      <c r="J11159" t="n">
        <v>13</v>
      </c>
      <c r="K11159" t="inlineStr">
        <is>
          <t>A</t>
        </is>
      </c>
      <c r="L11159" s="9">
        <f>A11159&amp;"-"&amp;TEXT(E11159,"yyyymmdd")</f>
        <v/>
      </c>
    </row>
    <row r="11160">
      <c r="A11160" t="n">
        <v>50103074</v>
      </c>
      <c r="B11160" t="inlineStr">
        <is>
          <t>Brooklyn</t>
        </is>
      </c>
      <c r="C11160" t="inlineStr">
        <is>
          <t>11222</t>
        </is>
      </c>
      <c r="D11160" t="inlineStr">
        <is>
          <t>American</t>
        </is>
      </c>
      <c r="E11160" s="8" t="n">
        <v>46184</v>
      </c>
      <c r="F11160" t="inlineStr">
        <is>
          <t>Violations were cited in the following area(s).</t>
        </is>
      </c>
      <c r="G11160" t="inlineStr">
        <is>
          <t>06D</t>
        </is>
      </c>
      <c r="H11160" t="inlineStr">
        <is>
          <t>Food contact surface not properly washed, rinsed and sanitized after each use and following any activity when contamination may have occurred.</t>
        </is>
      </c>
      <c r="I11160" t="inlineStr">
        <is>
          <t>Critical</t>
        </is>
      </c>
      <c r="J11160" t="n">
        <v>13</v>
      </c>
      <c r="K11160" t="inlineStr">
        <is>
          <t>A</t>
        </is>
      </c>
      <c r="L11160" s="9">
        <f>A11160&amp;"-"&amp;TEXT(E11160,"yyyymmdd")</f>
        <v/>
      </c>
    </row>
    <row r="11161">
      <c r="A11161" t="n">
        <v>50108325</v>
      </c>
      <c r="B11161" t="inlineStr">
        <is>
          <t>Brooklyn</t>
        </is>
      </c>
      <c r="C11161" t="inlineStr">
        <is>
          <t>11203</t>
        </is>
      </c>
      <c r="D11161" t="inlineStr">
        <is>
          <t>Chicken</t>
        </is>
      </c>
      <c r="E11161" s="8" t="n">
        <v>46184</v>
      </c>
      <c r="F11161" t="inlineStr">
        <is>
          <t>Violations were cited in the following area(s).</t>
        </is>
      </c>
      <c r="G11161" t="inlineStr">
        <is>
          <t>10B</t>
        </is>
      </c>
      <c r="H11161" t="inlineStr">
        <is>
          <t>Anti-siphonage or back-flow prevention device not provided where required; equipment or floor not properly drained; sewage disposal system in disrepair or not functioning properly. Condensation or liquid waste improperly disposed of.</t>
        </is>
      </c>
      <c r="I11161" t="inlineStr">
        <is>
          <t>Not Critical</t>
        </is>
      </c>
      <c r="J11161" t="n">
        <v>6</v>
      </c>
      <c r="K11161" t="inlineStr">
        <is>
          <t>A</t>
        </is>
      </c>
      <c r="L11161" s="9">
        <f>A11161&amp;"-"&amp;TEXT(E11161,"yyyymmdd")</f>
        <v/>
      </c>
    </row>
    <row r="11162">
      <c r="A11162" t="n">
        <v>50108325</v>
      </c>
      <c r="B11162" t="inlineStr">
        <is>
          <t>Brooklyn</t>
        </is>
      </c>
      <c r="C11162" t="inlineStr">
        <is>
          <t>11203</t>
        </is>
      </c>
      <c r="D11162" t="inlineStr">
        <is>
          <t>Chicken</t>
        </is>
      </c>
      <c r="E11162" s="8" t="n">
        <v>46184</v>
      </c>
      <c r="F11162" t="inlineStr">
        <is>
          <t>Violations were cited in the following area(s).</t>
        </is>
      </c>
      <c r="G11162" t="inlineStr">
        <is>
          <t>10F</t>
        </is>
      </c>
      <c r="H11162" t="inlineStr">
        <is>
          <t>Non-food contact surface or equipment made of unacceptable material, not kept clean, or not properly sealed, raised, spaced or movable to allow accessibility for cleaning on all sides, above and underneath the unit.</t>
        </is>
      </c>
      <c r="I11162" t="inlineStr">
        <is>
          <t>Not Critical</t>
        </is>
      </c>
      <c r="J11162" t="n">
        <v>6</v>
      </c>
      <c r="K11162" t="inlineStr">
        <is>
          <t>A</t>
        </is>
      </c>
      <c r="L11162" s="9">
        <f>A11162&amp;"-"&amp;TEXT(E11162,"yyyymmdd")</f>
        <v/>
      </c>
    </row>
    <row r="11163">
      <c r="A11163" t="n">
        <v>50109606</v>
      </c>
      <c r="B11163" t="inlineStr">
        <is>
          <t>Queens</t>
        </is>
      </c>
      <c r="C11163" t="inlineStr">
        <is>
          <t>11101</t>
        </is>
      </c>
      <c r="D11163" t="inlineStr">
        <is>
          <t>American</t>
        </is>
      </c>
      <c r="E11163" s="8" t="n">
        <v>46184</v>
      </c>
      <c r="F11163" t="inlineStr">
        <is>
          <t>Violations were cited in the following area(s).</t>
        </is>
      </c>
      <c r="G11163" t="inlineStr">
        <is>
          <t>10F</t>
        </is>
      </c>
      <c r="H11163" t="inlineStr">
        <is>
          <t>Non-food contact surface or equipment made of unacceptable material, not kept clean, or not properly sealed, raised, spaced or movable to allow accessibility for cleaning on all sides, above and underneath the unit.</t>
        </is>
      </c>
      <c r="I11163" t="inlineStr">
        <is>
          <t>Not Critical</t>
        </is>
      </c>
      <c r="J11163" t="n">
        <v>2</v>
      </c>
      <c r="K11163" t="inlineStr">
        <is>
          <t>A</t>
        </is>
      </c>
      <c r="L11163" s="9">
        <f>A11163&amp;"-"&amp;TEXT(E11163,"yyyymmdd")</f>
        <v/>
      </c>
    </row>
    <row r="11164">
      <c r="A11164" t="n">
        <v>50111296</v>
      </c>
      <c r="B11164" t="inlineStr">
        <is>
          <t>Manhattan</t>
        </is>
      </c>
      <c r="C11164" t="inlineStr">
        <is>
          <t>10013</t>
        </is>
      </c>
      <c r="D11164" t="inlineStr">
        <is>
          <t>Chinese</t>
        </is>
      </c>
      <c r="E11164" s="8" t="n">
        <v>46184</v>
      </c>
      <c r="F11164" t="inlineStr">
        <is>
          <t>Violations were cited in the following area(s).</t>
        </is>
      </c>
      <c r="G11164" t="inlineStr">
        <is>
          <t>02B</t>
        </is>
      </c>
      <c r="H11164" t="inlineStr">
        <is>
          <t>Hot TCS food item not held at or above 140 °F.</t>
        </is>
      </c>
      <c r="I11164" t="inlineStr">
        <is>
          <t>Critical</t>
        </is>
      </c>
      <c r="J11164" t="n">
        <v>24</v>
      </c>
      <c r="L11164" s="9">
        <f>A11164&amp;"-"&amp;TEXT(E11164,"yyyymmdd")</f>
        <v/>
      </c>
    </row>
    <row r="11165">
      <c r="A11165" t="n">
        <v>50111296</v>
      </c>
      <c r="B11165" t="inlineStr">
        <is>
          <t>Manhattan</t>
        </is>
      </c>
      <c r="C11165" t="inlineStr">
        <is>
          <t>10013</t>
        </is>
      </c>
      <c r="D11165" t="inlineStr">
        <is>
          <t>Chinese</t>
        </is>
      </c>
      <c r="E11165" s="8" t="n">
        <v>46184</v>
      </c>
      <c r="F11165" t="inlineStr">
        <is>
          <t>Violations were cited in the following area(s).</t>
        </is>
      </c>
      <c r="G11165" t="inlineStr">
        <is>
          <t>02G</t>
        </is>
      </c>
      <c r="H11165" t="inlineStr">
        <is>
          <t>Cold TCS food item held above 41 °F; smoked or processed fish held above 38 °F; intact raw eggs held above 45 °F; or reduced oxygen packaged (ROP) TCS foods held above required temperatures except during active necessary preparation.</t>
        </is>
      </c>
      <c r="I11165" t="inlineStr">
        <is>
          <t>Critical</t>
        </is>
      </c>
      <c r="J11165" t="n">
        <v>24</v>
      </c>
      <c r="L11165" s="9">
        <f>A11165&amp;"-"&amp;TEXT(E11165,"yyyymmdd")</f>
        <v/>
      </c>
    </row>
    <row r="11166">
      <c r="A11166" t="n">
        <v>50111296</v>
      </c>
      <c r="B11166" t="inlineStr">
        <is>
          <t>Manhattan</t>
        </is>
      </c>
      <c r="C11166" t="inlineStr">
        <is>
          <t>10013</t>
        </is>
      </c>
      <c r="D11166" t="inlineStr">
        <is>
          <t>Chinese</t>
        </is>
      </c>
      <c r="E11166" s="8" t="n">
        <v>46184</v>
      </c>
      <c r="F11166" t="inlineStr">
        <is>
          <t>Violations were cited in the following area(s).</t>
        </is>
      </c>
      <c r="G11166" t="inlineStr">
        <is>
          <t>06D</t>
        </is>
      </c>
      <c r="H11166" t="inlineStr">
        <is>
          <t>Food contact surface not properly washed, rinsed and sanitized after each use and following any activity when contamination may have occurred.</t>
        </is>
      </c>
      <c r="I11166" t="inlineStr">
        <is>
          <t>Critical</t>
        </is>
      </c>
      <c r="J11166" t="n">
        <v>24</v>
      </c>
      <c r="L11166" s="9">
        <f>A11166&amp;"-"&amp;TEXT(E11166,"yyyymmdd")</f>
        <v/>
      </c>
    </row>
    <row r="11167">
      <c r="A11167" t="n">
        <v>50111296</v>
      </c>
      <c r="B11167" t="inlineStr">
        <is>
          <t>Manhattan</t>
        </is>
      </c>
      <c r="C11167" t="inlineStr">
        <is>
          <t>10013</t>
        </is>
      </c>
      <c r="D11167" t="inlineStr">
        <is>
          <t>Chinese</t>
        </is>
      </c>
      <c r="E11167" s="8" t="n">
        <v>46184</v>
      </c>
      <c r="F11167" t="inlineStr">
        <is>
          <t>Violations were cited in the following area(s).</t>
        </is>
      </c>
      <c r="G11167" t="inlineStr">
        <is>
          <t>10F</t>
        </is>
      </c>
      <c r="H11167" t="inlineStr">
        <is>
          <t>Non-food contact surface or equipment made of unacceptable material, not kept clean, or not properly sealed, raised, spaced or movable to allow accessibility for cleaning on all sides, above and underneath the unit.</t>
        </is>
      </c>
      <c r="I11167" t="inlineStr">
        <is>
          <t>Not Critical</t>
        </is>
      </c>
      <c r="J11167" t="n">
        <v>24</v>
      </c>
      <c r="L11167" s="9">
        <f>A11167&amp;"-"&amp;TEXT(E11167,"yyyymmdd")</f>
        <v/>
      </c>
    </row>
    <row r="11168">
      <c r="A11168" t="n">
        <v>50112810</v>
      </c>
      <c r="B11168" t="inlineStr">
        <is>
          <t>Brooklyn</t>
        </is>
      </c>
      <c r="C11168" t="inlineStr">
        <is>
          <t>11235</t>
        </is>
      </c>
      <c r="D11168" t="inlineStr">
        <is>
          <t>American</t>
        </is>
      </c>
      <c r="E11168" s="8" t="n">
        <v>46184</v>
      </c>
      <c r="F11168" t="inlineStr">
        <is>
          <t>Violations were cited in the following area(s).</t>
        </is>
      </c>
      <c r="G11168" t="inlineStr">
        <is>
          <t>06D</t>
        </is>
      </c>
      <c r="H11168" t="inlineStr">
        <is>
          <t>Food contact surface not properly washed, rinsed and sanitized after each use and following any activity when contamination may have occurred.</t>
        </is>
      </c>
      <c r="I11168" t="inlineStr">
        <is>
          <t>Critical</t>
        </is>
      </c>
      <c r="J11168" t="n">
        <v>10</v>
      </c>
      <c r="K11168" t="inlineStr">
        <is>
          <t>A</t>
        </is>
      </c>
      <c r="L11168" s="9">
        <f>A11168&amp;"-"&amp;TEXT(E11168,"yyyymmdd")</f>
        <v/>
      </c>
    </row>
    <row r="11169">
      <c r="A11169" t="n">
        <v>50112810</v>
      </c>
      <c r="B11169" t="inlineStr">
        <is>
          <t>Brooklyn</t>
        </is>
      </c>
      <c r="C11169" t="inlineStr">
        <is>
          <t>11235</t>
        </is>
      </c>
      <c r="D11169" t="inlineStr">
        <is>
          <t>American</t>
        </is>
      </c>
      <c r="E11169" s="8" t="n">
        <v>46184</v>
      </c>
      <c r="F11169" t="inlineStr">
        <is>
          <t>Violations were cited in the following area(s).</t>
        </is>
      </c>
      <c r="G11169" t="inlineStr">
        <is>
          <t>10B</t>
        </is>
      </c>
      <c r="H11169" t="inlineStr">
        <is>
          <t>Anti-siphonage or back-flow prevention device not provided where required; equipment or floor not properly drained; sewage disposal system in disrepair or not functioning properly. Condensation or liquid waste improperly disposed of.</t>
        </is>
      </c>
      <c r="I11169" t="inlineStr">
        <is>
          <t>Not Critical</t>
        </is>
      </c>
      <c r="J11169" t="n">
        <v>10</v>
      </c>
      <c r="K11169" t="inlineStr">
        <is>
          <t>A</t>
        </is>
      </c>
      <c r="L11169" s="9">
        <f>A11169&amp;"-"&amp;TEXT(E11169,"yyyymmdd")</f>
        <v/>
      </c>
    </row>
    <row r="11170">
      <c r="A11170" t="n">
        <v>50112810</v>
      </c>
      <c r="B11170" t="inlineStr">
        <is>
          <t>Brooklyn</t>
        </is>
      </c>
      <c r="C11170" t="inlineStr">
        <is>
          <t>11235</t>
        </is>
      </c>
      <c r="D11170" t="inlineStr">
        <is>
          <t>American</t>
        </is>
      </c>
      <c r="E11170" s="8" t="n">
        <v>46184</v>
      </c>
      <c r="F11170" t="inlineStr">
        <is>
          <t>Violations were cited in the following area(s).</t>
        </is>
      </c>
      <c r="G11170" t="inlineStr">
        <is>
          <t>10F</t>
        </is>
      </c>
      <c r="H11170" t="inlineStr">
        <is>
          <t>Non-food contact surface or equipment made of unacceptable material, not kept clean, or not properly sealed, raised, spaced or movable to allow accessibility for cleaning on all sides, above and underneath the unit.</t>
        </is>
      </c>
      <c r="I11170" t="inlineStr">
        <is>
          <t>Not Critical</t>
        </is>
      </c>
      <c r="J11170" t="n">
        <v>10</v>
      </c>
      <c r="K11170" t="inlineStr">
        <is>
          <t>A</t>
        </is>
      </c>
      <c r="L11170" s="9">
        <f>A11170&amp;"-"&amp;TEXT(E11170,"yyyymmdd")</f>
        <v/>
      </c>
    </row>
    <row r="11171">
      <c r="A11171" t="n">
        <v>50115270</v>
      </c>
      <c r="B11171" t="inlineStr">
        <is>
          <t>Brooklyn</t>
        </is>
      </c>
      <c r="C11171" t="inlineStr">
        <is>
          <t>11234</t>
        </is>
      </c>
      <c r="D11171" t="inlineStr">
        <is>
          <t>Caribbean</t>
        </is>
      </c>
      <c r="E11171" s="8" t="n">
        <v>46184</v>
      </c>
      <c r="F11171" t="inlineStr">
        <is>
          <t>Violations were cited in the following area(s).</t>
        </is>
      </c>
      <c r="G11171" t="inlineStr">
        <is>
          <t>02G</t>
        </is>
      </c>
      <c r="H11171" t="inlineStr">
        <is>
          <t>Cold TCS food item held above 41 °F; smoked or processed fish held above 38 °F; intact raw eggs held above 45 °F; or reduced oxygen packaged (ROP) TCS foods held above required temperatures except during active necessary preparation.</t>
        </is>
      </c>
      <c r="I11171" t="inlineStr">
        <is>
          <t>Critical</t>
        </is>
      </c>
      <c r="J11171" t="n">
        <v>30</v>
      </c>
      <c r="L11171" s="9">
        <f>A11171&amp;"-"&amp;TEXT(E11171,"yyyymmdd")</f>
        <v/>
      </c>
    </row>
    <row r="11172">
      <c r="A11172" t="n">
        <v>50115270</v>
      </c>
      <c r="B11172" t="inlineStr">
        <is>
          <t>Brooklyn</t>
        </is>
      </c>
      <c r="C11172" t="inlineStr">
        <is>
          <t>11234</t>
        </is>
      </c>
      <c r="D11172" t="inlineStr">
        <is>
          <t>Caribbean</t>
        </is>
      </c>
      <c r="E11172" s="8" t="n">
        <v>46184</v>
      </c>
      <c r="F11172" t="inlineStr">
        <is>
          <t>Violations were cited in the following area(s).</t>
        </is>
      </c>
      <c r="G11172" t="inlineStr">
        <is>
          <t>04L</t>
        </is>
      </c>
      <c r="H11172" t="inlineStr">
        <is>
          <t>Evidence of mice or live mice in establishment's food or non-food areas.</t>
        </is>
      </c>
      <c r="I11172" t="inlineStr">
        <is>
          <t>Critical</t>
        </is>
      </c>
      <c r="J11172" t="n">
        <v>30</v>
      </c>
      <c r="L11172" s="9">
        <f>A11172&amp;"-"&amp;TEXT(E11172,"yyyymmdd")</f>
        <v/>
      </c>
    </row>
    <row r="11173">
      <c r="A11173" t="n">
        <v>50115270</v>
      </c>
      <c r="B11173" t="inlineStr">
        <is>
          <t>Brooklyn</t>
        </is>
      </c>
      <c r="C11173" t="inlineStr">
        <is>
          <t>11234</t>
        </is>
      </c>
      <c r="D11173" t="inlineStr">
        <is>
          <t>Caribbean</t>
        </is>
      </c>
      <c r="E11173" s="8" t="n">
        <v>46184</v>
      </c>
      <c r="F11173" t="inlineStr">
        <is>
          <t>Violations were cited in the following area(s).</t>
        </is>
      </c>
      <c r="G11173" t="inlineStr">
        <is>
          <t>08A</t>
        </is>
      </c>
      <c r="H11173" t="inlineStr">
        <is>
          <t>Establishment is not free of harborage or conditions conducive to rodents, insects or other pests.</t>
        </is>
      </c>
      <c r="I11173" t="inlineStr">
        <is>
          <t>Not Critical</t>
        </is>
      </c>
      <c r="J11173" t="n">
        <v>30</v>
      </c>
      <c r="L11173" s="9">
        <f>A11173&amp;"-"&amp;TEXT(E11173,"yyyymmdd")</f>
        <v/>
      </c>
    </row>
    <row r="11174">
      <c r="A11174" t="n">
        <v>50115270</v>
      </c>
      <c r="B11174" t="inlineStr">
        <is>
          <t>Brooklyn</t>
        </is>
      </c>
      <c r="C11174" t="inlineStr">
        <is>
          <t>11234</t>
        </is>
      </c>
      <c r="D11174" t="inlineStr">
        <is>
          <t>Caribbean</t>
        </is>
      </c>
      <c r="E11174" s="8" t="n">
        <v>46184</v>
      </c>
      <c r="F11174" t="inlineStr">
        <is>
          <t>Violations were cited in the following area(s).</t>
        </is>
      </c>
      <c r="G11174" t="inlineStr">
        <is>
          <t>09E</t>
        </is>
      </c>
      <c r="H11174" t="inlineStr">
        <is>
          <t>Wash hands sign not posted near or above hand washing sink.</t>
        </is>
      </c>
      <c r="I11174" t="inlineStr">
        <is>
          <t>Not Critical</t>
        </is>
      </c>
      <c r="J11174" t="n">
        <v>30</v>
      </c>
      <c r="L11174" s="9">
        <f>A11174&amp;"-"&amp;TEXT(E11174,"yyyymmdd")</f>
        <v/>
      </c>
    </row>
    <row r="11175">
      <c r="A11175" t="n">
        <v>50115270</v>
      </c>
      <c r="B11175" t="inlineStr">
        <is>
          <t>Brooklyn</t>
        </is>
      </c>
      <c r="C11175" t="inlineStr">
        <is>
          <t>11234</t>
        </is>
      </c>
      <c r="D11175" t="inlineStr">
        <is>
          <t>Caribbean</t>
        </is>
      </c>
      <c r="E11175" s="8" t="n">
        <v>46184</v>
      </c>
      <c r="F11175" t="inlineStr">
        <is>
          <t>Violations were cited in the following area(s).</t>
        </is>
      </c>
      <c r="G11175" t="inlineStr">
        <is>
          <t>10B</t>
        </is>
      </c>
      <c r="H11175" t="inlineStr">
        <is>
          <t>Anti-siphonage or back-flow prevention device not provided where required; equipment or floor not properly drained; sewage disposal system in disrepair or not functioning properly. Condensation or liquid waste improperly disposed of.</t>
        </is>
      </c>
      <c r="I11175" t="inlineStr">
        <is>
          <t>Not Critical</t>
        </is>
      </c>
      <c r="J11175" t="n">
        <v>30</v>
      </c>
      <c r="L11175" s="9">
        <f>A11175&amp;"-"&amp;TEXT(E11175,"yyyymmdd")</f>
        <v/>
      </c>
    </row>
    <row r="11176">
      <c r="A11176" t="n">
        <v>50115270</v>
      </c>
      <c r="B11176" t="inlineStr">
        <is>
          <t>Brooklyn</t>
        </is>
      </c>
      <c r="C11176" t="inlineStr">
        <is>
          <t>11234</t>
        </is>
      </c>
      <c r="D11176" t="inlineStr">
        <is>
          <t>Caribbean</t>
        </is>
      </c>
      <c r="E11176" s="8" t="n">
        <v>46184</v>
      </c>
      <c r="F11176" t="inlineStr">
        <is>
          <t>Violations were cited in the following area(s).</t>
        </is>
      </c>
      <c r="G11176" t="inlineStr">
        <is>
          <t>10F</t>
        </is>
      </c>
      <c r="H11176" t="inlineStr">
        <is>
          <t>Non-food contact surface or equipment made of unacceptable material, not kept clean, or not properly sealed, raised, spaced or movable to allow accessibility for cleaning on all sides, above and underneath the unit.</t>
        </is>
      </c>
      <c r="I11176" t="inlineStr">
        <is>
          <t>Not Critical</t>
        </is>
      </c>
      <c r="J11176" t="n">
        <v>30</v>
      </c>
      <c r="L11176" s="9">
        <f>A11176&amp;"-"&amp;TEXT(E11176,"yyyymmdd")</f>
        <v/>
      </c>
    </row>
    <row r="11177">
      <c r="A11177" t="n">
        <v>50115270</v>
      </c>
      <c r="B11177" t="inlineStr">
        <is>
          <t>Brooklyn</t>
        </is>
      </c>
      <c r="C11177" t="inlineStr">
        <is>
          <t>11234</t>
        </is>
      </c>
      <c r="D11177" t="inlineStr">
        <is>
          <t>Caribbean</t>
        </is>
      </c>
      <c r="E11177" s="8" t="n">
        <v>46184</v>
      </c>
      <c r="F11177" t="inlineStr">
        <is>
          <t>Violations were cited in the following area(s).</t>
        </is>
      </c>
      <c r="G11177" t="inlineStr">
        <is>
          <t>10G</t>
        </is>
      </c>
      <c r="H11177" t="inlineStr">
        <is>
          <t>Dishwashing and ware washing: Cleaning and sanitizing of tableware, including dishes, utensils, and equipment deficient.</t>
        </is>
      </c>
      <c r="I11177" t="inlineStr">
        <is>
          <t>Not Critical</t>
        </is>
      </c>
      <c r="J11177" t="n">
        <v>30</v>
      </c>
      <c r="L11177" s="9">
        <f>A11177&amp;"-"&amp;TEXT(E11177,"yyyymmdd")</f>
        <v/>
      </c>
    </row>
    <row r="11178">
      <c r="A11178" t="n">
        <v>50116523</v>
      </c>
      <c r="B11178" t="inlineStr">
        <is>
          <t>Brooklyn</t>
        </is>
      </c>
      <c r="C11178" t="inlineStr">
        <is>
          <t>11231</t>
        </is>
      </c>
      <c r="D11178" t="inlineStr">
        <is>
          <t>Juice, Smoothies, Fruit Salads</t>
        </is>
      </c>
      <c r="E11178" s="8" t="n">
        <v>46184</v>
      </c>
      <c r="F11178" t="inlineStr">
        <is>
          <t>Violations were cited in the following area(s).</t>
        </is>
      </c>
      <c r="G11178" t="inlineStr">
        <is>
          <t>04O</t>
        </is>
      </c>
      <c r="H11178" t="inlineStr">
        <is>
          <t>Live animal other than fish in tank or service animal present in facility’s food or non-food area.</t>
        </is>
      </c>
      <c r="I11178" t="inlineStr">
        <is>
          <t>Critical</t>
        </is>
      </c>
      <c r="J11178" t="n">
        <v>13</v>
      </c>
      <c r="K11178" t="inlineStr">
        <is>
          <t>A</t>
        </is>
      </c>
      <c r="L11178" s="9">
        <f>A11178&amp;"-"&amp;TEXT(E11178,"yyyymmdd")</f>
        <v/>
      </c>
    </row>
    <row r="11179">
      <c r="A11179" t="n">
        <v>50116523</v>
      </c>
      <c r="B11179" t="inlineStr">
        <is>
          <t>Brooklyn</t>
        </is>
      </c>
      <c r="C11179" t="inlineStr">
        <is>
          <t>11231</t>
        </is>
      </c>
      <c r="D11179" t="inlineStr">
        <is>
          <t>Juice, Smoothies, Fruit Salads</t>
        </is>
      </c>
      <c r="E11179" s="8" t="n">
        <v>46184</v>
      </c>
      <c r="F11179" t="inlineStr">
        <is>
          <t>Violations were cited in the following area(s).</t>
        </is>
      </c>
      <c r="G11179" t="inlineStr">
        <is>
          <t>06C</t>
        </is>
      </c>
      <c r="H111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179" t="inlineStr">
        <is>
          <t>Critical</t>
        </is>
      </c>
      <c r="J11179" t="n">
        <v>13</v>
      </c>
      <c r="K11179" t="inlineStr">
        <is>
          <t>A</t>
        </is>
      </c>
      <c r="L11179" s="9">
        <f>A11179&amp;"-"&amp;TEXT(E11179,"yyyymmdd")</f>
        <v/>
      </c>
    </row>
    <row r="11180">
      <c r="A11180" t="n">
        <v>50116523</v>
      </c>
      <c r="B11180" t="inlineStr">
        <is>
          <t>Brooklyn</t>
        </is>
      </c>
      <c r="C11180" t="inlineStr">
        <is>
          <t>11231</t>
        </is>
      </c>
      <c r="D11180" t="inlineStr">
        <is>
          <t>Juice, Smoothies, Fruit Salads</t>
        </is>
      </c>
      <c r="E11180" s="8" t="n">
        <v>46184</v>
      </c>
      <c r="F11180" t="inlineStr">
        <is>
          <t>Violations were cited in the following area(s).</t>
        </is>
      </c>
      <c r="G11180" t="inlineStr">
        <is>
          <t>10F</t>
        </is>
      </c>
      <c r="H11180" t="inlineStr">
        <is>
          <t>Non-food contact surface or equipment made of unacceptable material, not kept clean, or not properly sealed, raised, spaced or movable to allow accessibility for cleaning on all sides, above and underneath the unit.</t>
        </is>
      </c>
      <c r="I11180" t="inlineStr">
        <is>
          <t>Not Critical</t>
        </is>
      </c>
      <c r="J11180" t="n">
        <v>13</v>
      </c>
      <c r="K11180" t="inlineStr">
        <is>
          <t>A</t>
        </is>
      </c>
      <c r="L11180" s="9">
        <f>A11180&amp;"-"&amp;TEXT(E11180,"yyyymmdd")</f>
        <v/>
      </c>
    </row>
    <row r="11181">
      <c r="A11181" t="n">
        <v>50123677</v>
      </c>
      <c r="B11181" t="inlineStr">
        <is>
          <t>Manhattan</t>
        </is>
      </c>
      <c r="C11181" t="inlineStr">
        <is>
          <t>10022</t>
        </is>
      </c>
      <c r="D11181" t="inlineStr">
        <is>
          <t>Chinese</t>
        </is>
      </c>
      <c r="E11181" s="8" t="n">
        <v>46184</v>
      </c>
      <c r="F11181" t="inlineStr">
        <is>
          <t>Violations were cited in the following area(s).</t>
        </is>
      </c>
      <c r="G11181" t="inlineStr">
        <is>
          <t>10A</t>
        </is>
      </c>
      <c r="H11181" t="inlineStr">
        <is>
          <t>Toilet facility not maintained or provided with toilet paper, waste receptacle or self-closing door.</t>
        </is>
      </c>
      <c r="I11181" t="inlineStr">
        <is>
          <t>Not Critical</t>
        </is>
      </c>
      <c r="J11181" t="n">
        <v>4</v>
      </c>
      <c r="K11181" t="inlineStr">
        <is>
          <t>A</t>
        </is>
      </c>
      <c r="L11181" s="9">
        <f>A11181&amp;"-"&amp;TEXT(E11181,"yyyymmdd")</f>
        <v/>
      </c>
    </row>
    <row r="11182">
      <c r="A11182" t="n">
        <v>50123677</v>
      </c>
      <c r="B11182" t="inlineStr">
        <is>
          <t>Manhattan</t>
        </is>
      </c>
      <c r="C11182" t="inlineStr">
        <is>
          <t>10022</t>
        </is>
      </c>
      <c r="D11182" t="inlineStr">
        <is>
          <t>Chinese</t>
        </is>
      </c>
      <c r="E11182" s="8" t="n">
        <v>46184</v>
      </c>
      <c r="F11182" t="inlineStr">
        <is>
          <t>Violations were cited in the following area(s).</t>
        </is>
      </c>
      <c r="G11182" t="inlineStr">
        <is>
          <t>10F</t>
        </is>
      </c>
      <c r="H11182" t="inlineStr">
        <is>
          <t>Non-food contact surface or equipment made of unacceptable material, not kept clean, or not properly sealed, raised, spaced or movable to allow accessibility for cleaning on all sides, above and underneath the unit.</t>
        </is>
      </c>
      <c r="I11182" t="inlineStr">
        <is>
          <t>Not Critical</t>
        </is>
      </c>
      <c r="J11182" t="n">
        <v>4</v>
      </c>
      <c r="K11182" t="inlineStr">
        <is>
          <t>A</t>
        </is>
      </c>
      <c r="L11182" s="9">
        <f>A11182&amp;"-"&amp;TEXT(E11182,"yyyymmdd")</f>
        <v/>
      </c>
    </row>
    <row r="11183">
      <c r="A11183" t="n">
        <v>50124138</v>
      </c>
      <c r="B11183" t="inlineStr">
        <is>
          <t>Brooklyn</t>
        </is>
      </c>
      <c r="C11183" t="inlineStr">
        <is>
          <t>11222</t>
        </is>
      </c>
      <c r="D11183" t="inlineStr">
        <is>
          <t>Polynesian</t>
        </is>
      </c>
      <c r="E11183" s="8" t="n">
        <v>46184</v>
      </c>
      <c r="F11183" t="inlineStr">
        <is>
          <t>Violations were cited in the following area(s).</t>
        </is>
      </c>
      <c r="G11183" t="inlineStr">
        <is>
          <t>02G</t>
        </is>
      </c>
      <c r="H11183" t="inlineStr">
        <is>
          <t>Cold TCS food item held above 41 °F; smoked or processed fish held above 38 °F; intact raw eggs held above 45 °F; or reduced oxygen packaged (ROP) TCS foods held above required temperatures except during active necessary preparation.</t>
        </is>
      </c>
      <c r="I11183" t="inlineStr">
        <is>
          <t>Critical</t>
        </is>
      </c>
      <c r="J11183" t="n">
        <v>13</v>
      </c>
      <c r="K11183" t="inlineStr">
        <is>
          <t>A</t>
        </is>
      </c>
      <c r="L11183" s="9">
        <f>A11183&amp;"-"&amp;TEXT(E11183,"yyyymmdd")</f>
        <v/>
      </c>
    </row>
    <row r="11184">
      <c r="A11184" t="n">
        <v>50124138</v>
      </c>
      <c r="B11184" t="inlineStr">
        <is>
          <t>Brooklyn</t>
        </is>
      </c>
      <c r="C11184" t="inlineStr">
        <is>
          <t>11222</t>
        </is>
      </c>
      <c r="D11184" t="inlineStr">
        <is>
          <t>Polynesian</t>
        </is>
      </c>
      <c r="E11184" s="8" t="n">
        <v>46184</v>
      </c>
      <c r="F11184" t="inlineStr">
        <is>
          <t>Violations were cited in the following area(s).</t>
        </is>
      </c>
      <c r="G11184" t="inlineStr">
        <is>
          <t>10F</t>
        </is>
      </c>
      <c r="H11184" t="inlineStr">
        <is>
          <t>Non-food contact surface or equipment made of unacceptable material, not kept clean, or not properly sealed, raised, spaced or movable to allow accessibility for cleaning on all sides, above and underneath the unit.</t>
        </is>
      </c>
      <c r="I11184" t="inlineStr">
        <is>
          <t>Not Critical</t>
        </is>
      </c>
      <c r="J11184" t="n">
        <v>13</v>
      </c>
      <c r="K11184" t="inlineStr">
        <is>
          <t>A</t>
        </is>
      </c>
      <c r="L11184" s="9">
        <f>A11184&amp;"-"&amp;TEXT(E11184,"yyyymmdd")</f>
        <v/>
      </c>
    </row>
    <row r="11185">
      <c r="A11185" t="n">
        <v>50126405</v>
      </c>
      <c r="B11185" t="inlineStr">
        <is>
          <t>Manhattan</t>
        </is>
      </c>
      <c r="C11185" t="inlineStr">
        <is>
          <t>10026</t>
        </is>
      </c>
      <c r="D11185" t="inlineStr">
        <is>
          <t>Chicken</t>
        </is>
      </c>
      <c r="E11185" s="8" t="n">
        <v>46184</v>
      </c>
      <c r="F11185" t="inlineStr">
        <is>
          <t>Violations were cited in the following area(s).</t>
        </is>
      </c>
      <c r="G11185" t="inlineStr">
        <is>
          <t>02G</t>
        </is>
      </c>
      <c r="H11185" t="inlineStr">
        <is>
          <t>Cold TCS food item held above 41 °F; smoked or processed fish held above 38 °F; intact raw eggs held above 45 °F; or reduced oxygen packaged (ROP) TCS foods held above required temperatures except during active necessary preparation.</t>
        </is>
      </c>
      <c r="I11185" t="inlineStr">
        <is>
          <t>Critical</t>
        </is>
      </c>
      <c r="J11185" t="n">
        <v>26</v>
      </c>
      <c r="L11185" s="9">
        <f>A11185&amp;"-"&amp;TEXT(E11185,"yyyymmdd")</f>
        <v/>
      </c>
    </row>
    <row r="11186">
      <c r="A11186" t="n">
        <v>50126405</v>
      </c>
      <c r="B11186" t="inlineStr">
        <is>
          <t>Manhattan</t>
        </is>
      </c>
      <c r="C11186" t="inlineStr">
        <is>
          <t>10026</t>
        </is>
      </c>
      <c r="D11186" t="inlineStr">
        <is>
          <t>Chicken</t>
        </is>
      </c>
      <c r="E11186" s="8" t="n">
        <v>46184</v>
      </c>
      <c r="F11186" t="inlineStr">
        <is>
          <t>Violations were cited in the following area(s).</t>
        </is>
      </c>
      <c r="G11186" t="inlineStr">
        <is>
          <t>05D</t>
        </is>
      </c>
      <c r="H1118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186" t="inlineStr">
        <is>
          <t>Critical</t>
        </is>
      </c>
      <c r="J11186" t="n">
        <v>26</v>
      </c>
      <c r="L11186" s="9">
        <f>A11186&amp;"-"&amp;TEXT(E11186,"yyyymmdd")</f>
        <v/>
      </c>
    </row>
    <row r="11187">
      <c r="A11187" t="n">
        <v>50126405</v>
      </c>
      <c r="B11187" t="inlineStr">
        <is>
          <t>Manhattan</t>
        </is>
      </c>
      <c r="C11187" t="inlineStr">
        <is>
          <t>10026</t>
        </is>
      </c>
      <c r="D11187" t="inlineStr">
        <is>
          <t>Chicken</t>
        </is>
      </c>
      <c r="E11187" s="8" t="n">
        <v>46184</v>
      </c>
      <c r="F11187" t="inlineStr">
        <is>
          <t>Violations were cited in the following area(s).</t>
        </is>
      </c>
      <c r="G11187" t="inlineStr">
        <is>
          <t>10B</t>
        </is>
      </c>
      <c r="H11187" t="inlineStr">
        <is>
          <t>Anti-siphonage or back-flow prevention device not provided where required; equipment or floor not properly drained; sewage disposal system in disrepair or not functioning properly. Condensation or liquid waste improperly disposed of.</t>
        </is>
      </c>
      <c r="I11187" t="inlineStr">
        <is>
          <t>Not Critical</t>
        </is>
      </c>
      <c r="J11187" t="n">
        <v>26</v>
      </c>
      <c r="L11187" s="9">
        <f>A11187&amp;"-"&amp;TEXT(E11187,"yyyymmdd")</f>
        <v/>
      </c>
    </row>
    <row r="11188">
      <c r="A11188" t="n">
        <v>50126405</v>
      </c>
      <c r="B11188" t="inlineStr">
        <is>
          <t>Manhattan</t>
        </is>
      </c>
      <c r="C11188" t="inlineStr">
        <is>
          <t>10026</t>
        </is>
      </c>
      <c r="D11188" t="inlineStr">
        <is>
          <t>Chicken</t>
        </is>
      </c>
      <c r="E11188" s="8" t="n">
        <v>46184</v>
      </c>
      <c r="F11188" t="inlineStr">
        <is>
          <t>Violations were cited in the following area(s).</t>
        </is>
      </c>
      <c r="G11188" t="inlineStr">
        <is>
          <t>10F</t>
        </is>
      </c>
      <c r="H11188" t="inlineStr">
        <is>
          <t>Non-food contact surface or equipment made of unacceptable material, not kept clean, or not properly sealed, raised, spaced or movable to allow accessibility for cleaning on all sides, above and underneath the unit.</t>
        </is>
      </c>
      <c r="I11188" t="inlineStr">
        <is>
          <t>Not Critical</t>
        </is>
      </c>
      <c r="J11188" t="n">
        <v>26</v>
      </c>
      <c r="L11188" s="9">
        <f>A11188&amp;"-"&amp;TEXT(E11188,"yyyymmdd")</f>
        <v/>
      </c>
    </row>
    <row r="11189">
      <c r="A11189" t="n">
        <v>50128013</v>
      </c>
      <c r="B11189" t="inlineStr">
        <is>
          <t>Manhattan</t>
        </is>
      </c>
      <c r="C11189" t="inlineStr">
        <is>
          <t>10001</t>
        </is>
      </c>
      <c r="D11189" t="inlineStr">
        <is>
          <t>Bagels/Pretzels</t>
        </is>
      </c>
      <c r="E11189" s="8" t="n">
        <v>46184</v>
      </c>
      <c r="F11189" t="inlineStr">
        <is>
          <t>Violations were cited in the following area(s).</t>
        </is>
      </c>
      <c r="G11189" t="inlineStr">
        <is>
          <t>02G</t>
        </is>
      </c>
      <c r="H11189" t="inlineStr">
        <is>
          <t>Cold TCS food item held above 41 °F; smoked or processed fish held above 38 °F; intact raw eggs held above 45 °F; or reduced oxygen packaged (ROP) TCS foods held above required temperatures except during active necessary preparation.</t>
        </is>
      </c>
      <c r="I11189" t="inlineStr">
        <is>
          <t>Critical</t>
        </is>
      </c>
      <c r="J11189" t="n">
        <v>38</v>
      </c>
      <c r="L11189" s="9">
        <f>A11189&amp;"-"&amp;TEXT(E11189,"yyyymmdd")</f>
        <v/>
      </c>
    </row>
    <row r="11190">
      <c r="A11190" t="n">
        <v>50128013</v>
      </c>
      <c r="B11190" t="inlineStr">
        <is>
          <t>Manhattan</t>
        </is>
      </c>
      <c r="C11190" t="inlineStr">
        <is>
          <t>10001</t>
        </is>
      </c>
      <c r="D11190" t="inlineStr">
        <is>
          <t>Bagels/Pretzels</t>
        </is>
      </c>
      <c r="E11190" s="8" t="n">
        <v>46184</v>
      </c>
      <c r="F11190" t="inlineStr">
        <is>
          <t>Violations were cited in the following area(s).</t>
        </is>
      </c>
      <c r="G11190" t="inlineStr">
        <is>
          <t>04L</t>
        </is>
      </c>
      <c r="H11190" t="inlineStr">
        <is>
          <t>Evidence of mice or live mice in establishment's food or non-food areas.</t>
        </is>
      </c>
      <c r="I11190" t="inlineStr">
        <is>
          <t>Critical</t>
        </is>
      </c>
      <c r="J11190" t="n">
        <v>38</v>
      </c>
      <c r="L11190" s="9">
        <f>A11190&amp;"-"&amp;TEXT(E11190,"yyyymmdd")</f>
        <v/>
      </c>
    </row>
    <row r="11191">
      <c r="A11191" t="n">
        <v>50128013</v>
      </c>
      <c r="B11191" t="inlineStr">
        <is>
          <t>Manhattan</t>
        </is>
      </c>
      <c r="C11191" t="inlineStr">
        <is>
          <t>10001</t>
        </is>
      </c>
      <c r="D11191" t="inlineStr">
        <is>
          <t>Bagels/Pretzels</t>
        </is>
      </c>
      <c r="E11191" s="8" t="n">
        <v>46184</v>
      </c>
      <c r="F11191" t="inlineStr">
        <is>
          <t>Violations were cited in the following area(s).</t>
        </is>
      </c>
      <c r="G11191" t="inlineStr">
        <is>
          <t>06D</t>
        </is>
      </c>
      <c r="H11191" t="inlineStr">
        <is>
          <t>Food contact surface not properly washed, rinsed and sanitized after each use and following any activity when contamination may have occurred.</t>
        </is>
      </c>
      <c r="I11191" t="inlineStr">
        <is>
          <t>Critical</t>
        </is>
      </c>
      <c r="J11191" t="n">
        <v>38</v>
      </c>
      <c r="L11191" s="9">
        <f>A11191&amp;"-"&amp;TEXT(E11191,"yyyymmdd")</f>
        <v/>
      </c>
    </row>
    <row r="11192">
      <c r="A11192" t="n">
        <v>50128013</v>
      </c>
      <c r="B11192" t="inlineStr">
        <is>
          <t>Manhattan</t>
        </is>
      </c>
      <c r="C11192" t="inlineStr">
        <is>
          <t>10001</t>
        </is>
      </c>
      <c r="D11192" t="inlineStr">
        <is>
          <t>Bagels/Pretzels</t>
        </is>
      </c>
      <c r="E11192" s="8" t="n">
        <v>46184</v>
      </c>
      <c r="F11192" t="inlineStr">
        <is>
          <t>Violations were cited in the following area(s).</t>
        </is>
      </c>
      <c r="G11192" t="inlineStr">
        <is>
          <t>06F</t>
        </is>
      </c>
      <c r="H11192" t="inlineStr">
        <is>
          <t>Wiping cloths not stored clean and dry, or in a sanitizing solution, between uses.</t>
        </is>
      </c>
      <c r="I11192" t="inlineStr">
        <is>
          <t>Critical</t>
        </is>
      </c>
      <c r="J11192" t="n">
        <v>38</v>
      </c>
      <c r="L11192" s="9">
        <f>A11192&amp;"-"&amp;TEXT(E11192,"yyyymmdd")</f>
        <v/>
      </c>
    </row>
    <row r="11193">
      <c r="A11193" t="n">
        <v>50128013</v>
      </c>
      <c r="B11193" t="inlineStr">
        <is>
          <t>Manhattan</t>
        </is>
      </c>
      <c r="C11193" t="inlineStr">
        <is>
          <t>10001</t>
        </is>
      </c>
      <c r="D11193" t="inlineStr">
        <is>
          <t>Bagels/Pretzels</t>
        </is>
      </c>
      <c r="E11193" s="8" t="n">
        <v>46184</v>
      </c>
      <c r="F11193" t="inlineStr">
        <is>
          <t>Violations were cited in the following area(s).</t>
        </is>
      </c>
      <c r="G11193" t="inlineStr">
        <is>
          <t>08A</t>
        </is>
      </c>
      <c r="H11193" t="inlineStr">
        <is>
          <t>Establishment is not free of harborage or conditions conducive to rodents, insects or other pests.</t>
        </is>
      </c>
      <c r="I11193" t="inlineStr">
        <is>
          <t>Not Critical</t>
        </is>
      </c>
      <c r="J11193" t="n">
        <v>38</v>
      </c>
      <c r="L11193" s="9">
        <f>A11193&amp;"-"&amp;TEXT(E11193,"yyyymmdd")</f>
        <v/>
      </c>
    </row>
    <row r="11194">
      <c r="A11194" t="n">
        <v>50128013</v>
      </c>
      <c r="B11194" t="inlineStr">
        <is>
          <t>Manhattan</t>
        </is>
      </c>
      <c r="C11194" t="inlineStr">
        <is>
          <t>10001</t>
        </is>
      </c>
      <c r="D11194" t="inlineStr">
        <is>
          <t>Bagels/Pretzels</t>
        </is>
      </c>
      <c r="E11194" s="8" t="n">
        <v>46184</v>
      </c>
      <c r="F11194" t="inlineStr">
        <is>
          <t>Violations were cited in the following area(s).</t>
        </is>
      </c>
      <c r="G11194" t="inlineStr">
        <is>
          <t>10D</t>
        </is>
      </c>
      <c r="H11194" t="inlineStr">
        <is>
          <t>Mechanical or natural ventilation not provided, inadequate, improperly installed, in disrepair or fails to prevent and control excessive build-up of grease, heat, steam condensation, vapors, odors, smoke or fumes.</t>
        </is>
      </c>
      <c r="I11194" t="inlineStr">
        <is>
          <t>Not Critical</t>
        </is>
      </c>
      <c r="J11194" t="n">
        <v>38</v>
      </c>
      <c r="L11194" s="9">
        <f>A11194&amp;"-"&amp;TEXT(E11194,"yyyymmdd")</f>
        <v/>
      </c>
    </row>
    <row r="11195">
      <c r="A11195" t="n">
        <v>50128013</v>
      </c>
      <c r="B11195" t="inlineStr">
        <is>
          <t>Manhattan</t>
        </is>
      </c>
      <c r="C11195" t="inlineStr">
        <is>
          <t>10001</t>
        </is>
      </c>
      <c r="D11195" t="inlineStr">
        <is>
          <t>Bagels/Pretzels</t>
        </is>
      </c>
      <c r="E11195" s="8" t="n">
        <v>46184</v>
      </c>
      <c r="F11195" t="inlineStr">
        <is>
          <t>Violations were cited in the following area(s).</t>
        </is>
      </c>
      <c r="G11195" t="inlineStr">
        <is>
          <t>10F</t>
        </is>
      </c>
      <c r="H11195" t="inlineStr">
        <is>
          <t>Non-food contact surface or equipment made of unacceptable material, not kept clean, or not properly sealed, raised, spaced or movable to allow accessibility for cleaning on all sides, above and underneath the unit.</t>
        </is>
      </c>
      <c r="I11195" t="inlineStr">
        <is>
          <t>Not Critical</t>
        </is>
      </c>
      <c r="J11195" t="n">
        <v>38</v>
      </c>
      <c r="L11195" s="9">
        <f>A11195&amp;"-"&amp;TEXT(E11195,"yyyymmdd")</f>
        <v/>
      </c>
    </row>
    <row r="11196">
      <c r="A11196" t="n">
        <v>50128013</v>
      </c>
      <c r="B11196" t="inlineStr">
        <is>
          <t>Manhattan</t>
        </is>
      </c>
      <c r="C11196" t="inlineStr">
        <is>
          <t>10001</t>
        </is>
      </c>
      <c r="D11196" t="inlineStr">
        <is>
          <t>Bagels/Pretzels</t>
        </is>
      </c>
      <c r="E11196" s="8" t="n">
        <v>46184</v>
      </c>
      <c r="F11196" t="inlineStr">
        <is>
          <t>Violations were cited in the following area(s).</t>
        </is>
      </c>
      <c r="G11196" t="inlineStr">
        <is>
          <t>10H</t>
        </is>
      </c>
      <c r="H11196" t="inlineStr">
        <is>
          <t>Single service article not provided. Single service article reused or not protected from contamination when transported, stored, dispensed. Drinking straws not completely enclosed in wrapper or dispensed from a sanitary device.</t>
        </is>
      </c>
      <c r="I11196" t="inlineStr">
        <is>
          <t>Not Critical</t>
        </is>
      </c>
      <c r="J11196" t="n">
        <v>38</v>
      </c>
      <c r="L11196" s="9">
        <f>A11196&amp;"-"&amp;TEXT(E11196,"yyyymmdd")</f>
        <v/>
      </c>
    </row>
    <row r="11197">
      <c r="A11197" t="n">
        <v>50128764</v>
      </c>
      <c r="B11197" t="inlineStr">
        <is>
          <t>Brooklyn</t>
        </is>
      </c>
      <c r="C11197" t="inlineStr">
        <is>
          <t>11220</t>
        </is>
      </c>
      <c r="D11197" t="inlineStr">
        <is>
          <t>American</t>
        </is>
      </c>
      <c r="E11197" s="8" t="n">
        <v>46184</v>
      </c>
      <c r="F11197" t="inlineStr">
        <is>
          <t>Violations were cited in the following area(s).</t>
        </is>
      </c>
      <c r="G11197" t="inlineStr">
        <is>
          <t>04A</t>
        </is>
      </c>
      <c r="H11197" t="inlineStr">
        <is>
          <t>Food Protection Certificate (FPC) not held by manager or supervisor of food operations.</t>
        </is>
      </c>
      <c r="I11197" t="inlineStr">
        <is>
          <t>Critical</t>
        </is>
      </c>
      <c r="J11197" t="n">
        <v>10</v>
      </c>
      <c r="K11197" t="inlineStr">
        <is>
          <t>A</t>
        </is>
      </c>
      <c r="L11197" s="9">
        <f>A11197&amp;"-"&amp;TEXT(E11197,"yyyymmdd")</f>
        <v/>
      </c>
    </row>
    <row r="11198">
      <c r="A11198" t="n">
        <v>50129220</v>
      </c>
      <c r="B11198" t="inlineStr">
        <is>
          <t>Brooklyn</t>
        </is>
      </c>
      <c r="C11198" t="inlineStr">
        <is>
          <t>11223</t>
        </is>
      </c>
      <c r="D11198" t="inlineStr">
        <is>
          <t>Jewish/Kosher</t>
        </is>
      </c>
      <c r="E11198" s="8" t="n">
        <v>46184</v>
      </c>
      <c r="F11198" t="inlineStr">
        <is>
          <t>Violations were cited in the following area(s).</t>
        </is>
      </c>
      <c r="G11198" t="inlineStr">
        <is>
          <t>06D</t>
        </is>
      </c>
      <c r="H11198" t="inlineStr">
        <is>
          <t>Food contact surface not properly washed, rinsed and sanitized after each use and following any activity when contamination may have occurred.</t>
        </is>
      </c>
      <c r="I11198" t="inlineStr">
        <is>
          <t>Critical</t>
        </is>
      </c>
      <c r="J11198" t="n">
        <v>13</v>
      </c>
      <c r="K11198" t="inlineStr">
        <is>
          <t>A</t>
        </is>
      </c>
      <c r="L11198" s="9">
        <f>A11198&amp;"-"&amp;TEXT(E11198,"yyyymmdd")</f>
        <v/>
      </c>
    </row>
    <row r="11199">
      <c r="A11199" t="n">
        <v>50129220</v>
      </c>
      <c r="B11199" t="inlineStr">
        <is>
          <t>Brooklyn</t>
        </is>
      </c>
      <c r="C11199" t="inlineStr">
        <is>
          <t>11223</t>
        </is>
      </c>
      <c r="D11199" t="inlineStr">
        <is>
          <t>Jewish/Kosher</t>
        </is>
      </c>
      <c r="E11199" s="8" t="n">
        <v>46184</v>
      </c>
      <c r="F11199" t="inlineStr">
        <is>
          <t>Violations were cited in the following area(s).</t>
        </is>
      </c>
      <c r="G11199" t="inlineStr">
        <is>
          <t>06E</t>
        </is>
      </c>
      <c r="H11199" t="inlineStr">
        <is>
          <t>Sanitized equipment or utensil, including in-use food dispensing utensil, improperly used or stored.</t>
        </is>
      </c>
      <c r="I11199" t="inlineStr">
        <is>
          <t>Critical</t>
        </is>
      </c>
      <c r="J11199" t="n">
        <v>13</v>
      </c>
      <c r="K11199" t="inlineStr">
        <is>
          <t>A</t>
        </is>
      </c>
      <c r="L11199" s="9">
        <f>A11199&amp;"-"&amp;TEXT(E11199,"yyyymmdd")</f>
        <v/>
      </c>
    </row>
    <row r="11200">
      <c r="A11200" t="n">
        <v>50129220</v>
      </c>
      <c r="B11200" t="inlineStr">
        <is>
          <t>Brooklyn</t>
        </is>
      </c>
      <c r="C11200" t="inlineStr">
        <is>
          <t>11223</t>
        </is>
      </c>
      <c r="D11200" t="inlineStr">
        <is>
          <t>Jewish/Kosher</t>
        </is>
      </c>
      <c r="E11200" s="8" t="n">
        <v>46184</v>
      </c>
      <c r="F11200" t="inlineStr">
        <is>
          <t>Violations were cited in the following area(s).</t>
        </is>
      </c>
      <c r="G11200" t="inlineStr">
        <is>
          <t>10B</t>
        </is>
      </c>
      <c r="H11200" t="inlineStr">
        <is>
          <t>Anti-siphonage or back-flow prevention device not provided where required; equipment or floor not properly drained; sewage disposal system in disrepair or not functioning properly. Condensation or liquid waste improperly disposed of.</t>
        </is>
      </c>
      <c r="I11200" t="inlineStr">
        <is>
          <t>Not Critical</t>
        </is>
      </c>
      <c r="J11200" t="n">
        <v>13</v>
      </c>
      <c r="K11200" t="inlineStr">
        <is>
          <t>A</t>
        </is>
      </c>
      <c r="L11200" s="9">
        <f>A11200&amp;"-"&amp;TEXT(E11200,"yyyymmdd")</f>
        <v/>
      </c>
    </row>
    <row r="11201">
      <c r="A11201" t="n">
        <v>50129688</v>
      </c>
      <c r="B11201" t="inlineStr">
        <is>
          <t>Manhattan</t>
        </is>
      </c>
      <c r="C11201" t="inlineStr">
        <is>
          <t>10029</t>
        </is>
      </c>
      <c r="D11201" t="inlineStr">
        <is>
          <t>Thai</t>
        </is>
      </c>
      <c r="E11201" s="8" t="n">
        <v>46184</v>
      </c>
      <c r="F11201" t="inlineStr">
        <is>
          <t>Violations were cited in the following area(s).</t>
        </is>
      </c>
      <c r="G11201" t="inlineStr">
        <is>
          <t>02G</t>
        </is>
      </c>
      <c r="H11201" t="inlineStr">
        <is>
          <t>Cold TCS food item held above 41 °F; smoked or processed fish held above 38 °F; intact raw eggs held above 45 °F; or reduced oxygen packaged (ROP) TCS foods held above required temperatures except during active necessary preparation.</t>
        </is>
      </c>
      <c r="I11201" t="inlineStr">
        <is>
          <t>Critical</t>
        </is>
      </c>
      <c r="J11201" t="n">
        <v>22</v>
      </c>
      <c r="L11201" s="9">
        <f>A11201&amp;"-"&amp;TEXT(E11201,"yyyymmdd")</f>
        <v/>
      </c>
    </row>
    <row r="11202">
      <c r="A11202" t="n">
        <v>50129688</v>
      </c>
      <c r="B11202" t="inlineStr">
        <is>
          <t>Manhattan</t>
        </is>
      </c>
      <c r="C11202" t="inlineStr">
        <is>
          <t>10029</t>
        </is>
      </c>
      <c r="D11202" t="inlineStr">
        <is>
          <t>Thai</t>
        </is>
      </c>
      <c r="E11202" s="8" t="n">
        <v>46184</v>
      </c>
      <c r="F11202" t="inlineStr">
        <is>
          <t>Violations were cited in the following area(s).</t>
        </is>
      </c>
      <c r="G11202" t="inlineStr">
        <is>
          <t>04N</t>
        </is>
      </c>
      <c r="H11202" t="inlineStr">
        <is>
          <t>Filth flies or food/refuse/sewage associated with (FRSA) flies or other nuisance pests in establishment’s food and/or non-food areas. FRSA flies include house flies, blow flies, bottle flies, flesh flies, drain flies, Phorid flies and fruit flies.</t>
        </is>
      </c>
      <c r="I11202" t="inlineStr">
        <is>
          <t>Critical</t>
        </is>
      </c>
      <c r="J11202" t="n">
        <v>22</v>
      </c>
      <c r="L11202" s="9">
        <f>A11202&amp;"-"&amp;TEXT(E11202,"yyyymmdd")</f>
        <v/>
      </c>
    </row>
    <row r="11203">
      <c r="A11203" t="n">
        <v>50129688</v>
      </c>
      <c r="B11203" t="inlineStr">
        <is>
          <t>Manhattan</t>
        </is>
      </c>
      <c r="C11203" t="inlineStr">
        <is>
          <t>10029</t>
        </is>
      </c>
      <c r="D11203" t="inlineStr">
        <is>
          <t>Thai</t>
        </is>
      </c>
      <c r="E11203" s="8" t="n">
        <v>46184</v>
      </c>
      <c r="F11203" t="inlineStr">
        <is>
          <t>Violations were cited in the following area(s).</t>
        </is>
      </c>
      <c r="G11203" t="inlineStr">
        <is>
          <t>08A</t>
        </is>
      </c>
      <c r="H11203" t="inlineStr">
        <is>
          <t>Establishment is not free of harborage or conditions conducive to rodents, insects or other pests.</t>
        </is>
      </c>
      <c r="I11203" t="inlineStr">
        <is>
          <t>Not Critical</t>
        </is>
      </c>
      <c r="J11203" t="n">
        <v>22</v>
      </c>
      <c r="L11203" s="9">
        <f>A11203&amp;"-"&amp;TEXT(E11203,"yyyymmdd")</f>
        <v/>
      </c>
    </row>
    <row r="11204">
      <c r="A11204" t="n">
        <v>50129688</v>
      </c>
      <c r="B11204" t="inlineStr">
        <is>
          <t>Manhattan</t>
        </is>
      </c>
      <c r="C11204" t="inlineStr">
        <is>
          <t>10029</t>
        </is>
      </c>
      <c r="D11204" t="inlineStr">
        <is>
          <t>Thai</t>
        </is>
      </c>
      <c r="E11204" s="8" t="n">
        <v>46184</v>
      </c>
      <c r="F11204" t="inlineStr">
        <is>
          <t>Violations were cited in the following area(s).</t>
        </is>
      </c>
      <c r="G11204" t="inlineStr">
        <is>
          <t>10F</t>
        </is>
      </c>
      <c r="H11204" t="inlineStr">
        <is>
          <t>Non-food contact surface or equipment made of unacceptable material, not kept clean, or not properly sealed, raised, spaced or movable to allow accessibility for cleaning on all sides, above and underneath the unit.</t>
        </is>
      </c>
      <c r="I11204" t="inlineStr">
        <is>
          <t>Not Critical</t>
        </is>
      </c>
      <c r="J11204" t="n">
        <v>22</v>
      </c>
      <c r="L11204" s="9">
        <f>A11204&amp;"-"&amp;TEXT(E11204,"yyyymmdd")</f>
        <v/>
      </c>
    </row>
    <row r="11205">
      <c r="A11205" t="n">
        <v>50130631</v>
      </c>
      <c r="B11205" t="inlineStr">
        <is>
          <t>Manhattan</t>
        </is>
      </c>
      <c r="D11205" t="inlineStr">
        <is>
          <t>Chinese</t>
        </is>
      </c>
      <c r="E11205" s="8" t="n">
        <v>46184</v>
      </c>
      <c r="F11205" t="inlineStr">
        <is>
          <t>Violations were cited in the following area(s).</t>
        </is>
      </c>
      <c r="G11205" t="inlineStr">
        <is>
          <t>04L</t>
        </is>
      </c>
      <c r="H11205" t="inlineStr">
        <is>
          <t>Evidence of mice or live mice in establishment's food or non-food areas.</t>
        </is>
      </c>
      <c r="I11205" t="inlineStr">
        <is>
          <t>Critical</t>
        </is>
      </c>
      <c r="J11205" t="n">
        <v>11</v>
      </c>
      <c r="K11205" t="inlineStr">
        <is>
          <t>A</t>
        </is>
      </c>
      <c r="L11205" s="9">
        <f>A11205&amp;"-"&amp;TEXT(E11205,"yyyymmdd")</f>
        <v/>
      </c>
    </row>
    <row r="11206">
      <c r="A11206" t="n">
        <v>50130631</v>
      </c>
      <c r="B11206" t="inlineStr">
        <is>
          <t>Manhattan</t>
        </is>
      </c>
      <c r="D11206" t="inlineStr">
        <is>
          <t>Chinese</t>
        </is>
      </c>
      <c r="E11206" s="8" t="n">
        <v>46184</v>
      </c>
      <c r="F11206" t="inlineStr">
        <is>
          <t>Violations were cited in the following area(s).</t>
        </is>
      </c>
      <c r="G11206" t="inlineStr">
        <is>
          <t>08A</t>
        </is>
      </c>
      <c r="H11206" t="inlineStr">
        <is>
          <t>Establishment is not free of harborage or conditions conducive to rodents, insects or other pests.</t>
        </is>
      </c>
      <c r="I11206" t="inlineStr">
        <is>
          <t>Not Critical</t>
        </is>
      </c>
      <c r="J11206" t="n">
        <v>11</v>
      </c>
      <c r="K11206" t="inlineStr">
        <is>
          <t>A</t>
        </is>
      </c>
      <c r="L11206" s="9">
        <f>A11206&amp;"-"&amp;TEXT(E11206,"yyyymmdd")</f>
        <v/>
      </c>
    </row>
    <row r="11207">
      <c r="A11207" t="n">
        <v>50130759</v>
      </c>
      <c r="B11207" t="inlineStr">
        <is>
          <t>Queens</t>
        </is>
      </c>
      <c r="C11207" t="inlineStr">
        <is>
          <t>11354</t>
        </is>
      </c>
      <c r="D11207" t="inlineStr">
        <is>
          <t>Chinese</t>
        </is>
      </c>
      <c r="E11207" s="8" t="n">
        <v>46184</v>
      </c>
      <c r="F11207" t="inlineStr">
        <is>
          <t>Violations were cited in the following area(s).</t>
        </is>
      </c>
      <c r="G11207" t="inlineStr">
        <is>
          <t>04L</t>
        </is>
      </c>
      <c r="H11207" t="inlineStr">
        <is>
          <t>Evidence of mice or live mice in establishment's food or non-food areas.</t>
        </is>
      </c>
      <c r="I11207" t="inlineStr">
        <is>
          <t>Critical</t>
        </is>
      </c>
      <c r="J11207" t="n">
        <v>20</v>
      </c>
      <c r="L11207" s="9">
        <f>A11207&amp;"-"&amp;TEXT(E11207,"yyyymmdd")</f>
        <v/>
      </c>
    </row>
    <row r="11208">
      <c r="A11208" t="n">
        <v>50130759</v>
      </c>
      <c r="B11208" t="inlineStr">
        <is>
          <t>Queens</t>
        </is>
      </c>
      <c r="C11208" t="inlineStr">
        <is>
          <t>11354</t>
        </is>
      </c>
      <c r="D11208" t="inlineStr">
        <is>
          <t>Chinese</t>
        </is>
      </c>
      <c r="E11208" s="8" t="n">
        <v>46184</v>
      </c>
      <c r="F11208" t="inlineStr">
        <is>
          <t>Violations were cited in the following area(s).</t>
        </is>
      </c>
      <c r="G11208" t="inlineStr">
        <is>
          <t>04M</t>
        </is>
      </c>
      <c r="H11208" t="inlineStr">
        <is>
          <t>Live roaches in facility's food or non-food area.</t>
        </is>
      </c>
      <c r="I11208" t="inlineStr">
        <is>
          <t>Critical</t>
        </is>
      </c>
      <c r="J11208" t="n">
        <v>20</v>
      </c>
      <c r="L11208" s="9">
        <f>A11208&amp;"-"&amp;TEXT(E11208,"yyyymmdd")</f>
        <v/>
      </c>
    </row>
    <row r="11209">
      <c r="A11209" t="n">
        <v>50130759</v>
      </c>
      <c r="B11209" t="inlineStr">
        <is>
          <t>Queens</t>
        </is>
      </c>
      <c r="C11209" t="inlineStr">
        <is>
          <t>11354</t>
        </is>
      </c>
      <c r="D11209" t="inlineStr">
        <is>
          <t>Chinese</t>
        </is>
      </c>
      <c r="E11209" s="8" t="n">
        <v>46184</v>
      </c>
      <c r="F11209" t="inlineStr">
        <is>
          <t>Violations were cited in the following area(s).</t>
        </is>
      </c>
      <c r="G11209" t="inlineStr">
        <is>
          <t>06C</t>
        </is>
      </c>
      <c r="H1120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209" t="inlineStr">
        <is>
          <t>Critical</t>
        </is>
      </c>
      <c r="J11209" t="n">
        <v>20</v>
      </c>
      <c r="L11209" s="9">
        <f>A11209&amp;"-"&amp;TEXT(E11209,"yyyymmdd")</f>
        <v/>
      </c>
    </row>
    <row r="11210">
      <c r="A11210" t="n">
        <v>50130759</v>
      </c>
      <c r="B11210" t="inlineStr">
        <is>
          <t>Queens</t>
        </is>
      </c>
      <c r="C11210" t="inlineStr">
        <is>
          <t>11354</t>
        </is>
      </c>
      <c r="D11210" t="inlineStr">
        <is>
          <t>Chinese</t>
        </is>
      </c>
      <c r="E11210" s="8" t="n">
        <v>46184</v>
      </c>
      <c r="F11210" t="inlineStr">
        <is>
          <t>Violations were cited in the following area(s).</t>
        </is>
      </c>
      <c r="G11210" t="inlineStr">
        <is>
          <t>08A</t>
        </is>
      </c>
      <c r="H11210" t="inlineStr">
        <is>
          <t>Establishment is not free of harborage or conditions conducive to rodents, insects or other pests.</t>
        </is>
      </c>
      <c r="I11210" t="inlineStr">
        <is>
          <t>Not Critical</t>
        </is>
      </c>
      <c r="J11210" t="n">
        <v>20</v>
      </c>
      <c r="L11210" s="9">
        <f>A11210&amp;"-"&amp;TEXT(E11210,"yyyymmdd")</f>
        <v/>
      </c>
    </row>
    <row r="11211">
      <c r="A11211" t="n">
        <v>50130759</v>
      </c>
      <c r="B11211" t="inlineStr">
        <is>
          <t>Queens</t>
        </is>
      </c>
      <c r="C11211" t="inlineStr">
        <is>
          <t>11354</t>
        </is>
      </c>
      <c r="D11211" t="inlineStr">
        <is>
          <t>Chinese</t>
        </is>
      </c>
      <c r="E11211" s="8" t="n">
        <v>46184</v>
      </c>
      <c r="F11211" t="inlineStr">
        <is>
          <t>Violations were cited in the following area(s).</t>
        </is>
      </c>
      <c r="G11211" t="inlineStr">
        <is>
          <t>10F</t>
        </is>
      </c>
      <c r="H11211" t="inlineStr">
        <is>
          <t>Non-food contact surface or equipment made of unacceptable material, not kept clean, or not properly sealed, raised, spaced or movable to allow accessibility for cleaning on all sides, above and underneath the unit.</t>
        </is>
      </c>
      <c r="I11211" t="inlineStr">
        <is>
          <t>Not Critical</t>
        </is>
      </c>
      <c r="J11211" t="n">
        <v>20</v>
      </c>
      <c r="L11211" s="9">
        <f>A11211&amp;"-"&amp;TEXT(E11211,"yyyymmdd")</f>
        <v/>
      </c>
    </row>
    <row r="11212">
      <c r="A11212" t="n">
        <v>50130759</v>
      </c>
      <c r="B11212" t="inlineStr">
        <is>
          <t>Queens</t>
        </is>
      </c>
      <c r="C11212" t="inlineStr">
        <is>
          <t>11354</t>
        </is>
      </c>
      <c r="D11212" t="inlineStr">
        <is>
          <t>Chinese</t>
        </is>
      </c>
      <c r="E11212" s="8" t="n">
        <v>46184</v>
      </c>
      <c r="F11212" t="inlineStr">
        <is>
          <t>Violations were cited in the following area(s).</t>
        </is>
      </c>
      <c r="G11212" t="inlineStr">
        <is>
          <t>10H</t>
        </is>
      </c>
      <c r="H11212" t="inlineStr">
        <is>
          <t>Single service article not provided. Single service article reused or not protected from contamination when transported, stored, dispensed. Drinking straws not completely enclosed in wrapper or dispensed from a sanitary device.</t>
        </is>
      </c>
      <c r="I11212" t="inlineStr">
        <is>
          <t>Not Critical</t>
        </is>
      </c>
      <c r="J11212" t="n">
        <v>20</v>
      </c>
      <c r="L11212" s="9">
        <f>A11212&amp;"-"&amp;TEXT(E11212,"yyyymmdd")</f>
        <v/>
      </c>
    </row>
    <row r="11213">
      <c r="A11213" t="n">
        <v>50136274</v>
      </c>
      <c r="B11213" t="inlineStr">
        <is>
          <t>Brooklyn</t>
        </is>
      </c>
      <c r="C11213" t="inlineStr">
        <is>
          <t>11231</t>
        </is>
      </c>
      <c r="D11213" t="inlineStr">
        <is>
          <t>French</t>
        </is>
      </c>
      <c r="E11213" s="8" t="n">
        <v>46184</v>
      </c>
      <c r="F11213" t="inlineStr">
        <is>
          <t>Violations were cited in the following area(s).</t>
        </is>
      </c>
      <c r="G11213" t="inlineStr">
        <is>
          <t>04H</t>
        </is>
      </c>
      <c r="H11213" t="inlineStr">
        <is>
          <t>Raw, cooked or prepared food is adulterated, contaminated, cross-contaminated, or not discarded in accordance with HACCP plan.</t>
        </is>
      </c>
      <c r="I11213" t="inlineStr">
        <is>
          <t>Critical</t>
        </is>
      </c>
      <c r="J11213" t="n">
        <v>12</v>
      </c>
      <c r="K11213" t="inlineStr">
        <is>
          <t>A</t>
        </is>
      </c>
      <c r="L11213" s="9">
        <f>A11213&amp;"-"&amp;TEXT(E11213,"yyyymmdd")</f>
        <v/>
      </c>
    </row>
    <row r="11214">
      <c r="A11214" t="n">
        <v>50136274</v>
      </c>
      <c r="B11214" t="inlineStr">
        <is>
          <t>Brooklyn</t>
        </is>
      </c>
      <c r="C11214" t="inlineStr">
        <is>
          <t>11231</t>
        </is>
      </c>
      <c r="D11214" t="inlineStr">
        <is>
          <t>French</t>
        </is>
      </c>
      <c r="E11214" s="8" t="n">
        <v>46184</v>
      </c>
      <c r="F11214" t="inlineStr">
        <is>
          <t>Violations were cited in the following area(s).</t>
        </is>
      </c>
      <c r="G11214" t="inlineStr">
        <is>
          <t>06D</t>
        </is>
      </c>
      <c r="H11214" t="inlineStr">
        <is>
          <t>Food contact surface not properly washed, rinsed and sanitized after each use and following any activity when contamination may have occurred.</t>
        </is>
      </c>
      <c r="I11214" t="inlineStr">
        <is>
          <t>Critical</t>
        </is>
      </c>
      <c r="J11214" t="n">
        <v>12</v>
      </c>
      <c r="K11214" t="inlineStr">
        <is>
          <t>A</t>
        </is>
      </c>
      <c r="L11214" s="9">
        <f>A11214&amp;"-"&amp;TEXT(E11214,"yyyymmdd")</f>
        <v/>
      </c>
    </row>
    <row r="11215">
      <c r="A11215" t="n">
        <v>50136280</v>
      </c>
      <c r="B11215" t="inlineStr">
        <is>
          <t>Queens</t>
        </is>
      </c>
      <c r="C11215" t="inlineStr">
        <is>
          <t>11355</t>
        </is>
      </c>
      <c r="D11215" t="inlineStr">
        <is>
          <t>Chinese</t>
        </is>
      </c>
      <c r="E11215" s="8" t="n">
        <v>46184</v>
      </c>
      <c r="F11215" t="inlineStr">
        <is>
          <t>Violations were cited in the following area(s).</t>
        </is>
      </c>
      <c r="G11215" t="inlineStr">
        <is>
          <t>02B</t>
        </is>
      </c>
      <c r="H11215" t="inlineStr">
        <is>
          <t>Hot TCS food item not held at or above 140 °F.</t>
        </is>
      </c>
      <c r="I11215" t="inlineStr">
        <is>
          <t>Critical</t>
        </is>
      </c>
      <c r="J11215" t="n">
        <v>38</v>
      </c>
      <c r="L11215" s="9">
        <f>A11215&amp;"-"&amp;TEXT(E11215,"yyyymmdd")</f>
        <v/>
      </c>
    </row>
    <row r="11216">
      <c r="A11216" t="n">
        <v>50136280</v>
      </c>
      <c r="B11216" t="inlineStr">
        <is>
          <t>Queens</t>
        </is>
      </c>
      <c r="C11216" t="inlineStr">
        <is>
          <t>11355</t>
        </is>
      </c>
      <c r="D11216" t="inlineStr">
        <is>
          <t>Chinese</t>
        </is>
      </c>
      <c r="E11216" s="8" t="n">
        <v>46184</v>
      </c>
      <c r="F11216" t="inlineStr">
        <is>
          <t>Violations were cited in the following area(s).</t>
        </is>
      </c>
      <c r="G11216" t="inlineStr">
        <is>
          <t>02G</t>
        </is>
      </c>
      <c r="H11216" t="inlineStr">
        <is>
          <t>Cold TCS food item held above 41 °F; smoked or processed fish held above 38 °F; intact raw eggs held above 45 °F; or reduced oxygen packaged (ROP) TCS foods held above required temperatures except during active necessary preparation.</t>
        </is>
      </c>
      <c r="I11216" t="inlineStr">
        <is>
          <t>Critical</t>
        </is>
      </c>
      <c r="J11216" t="n">
        <v>38</v>
      </c>
      <c r="L11216" s="9">
        <f>A11216&amp;"-"&amp;TEXT(E11216,"yyyymmdd")</f>
        <v/>
      </c>
    </row>
    <row r="11217">
      <c r="A11217" t="n">
        <v>50136280</v>
      </c>
      <c r="B11217" t="inlineStr">
        <is>
          <t>Queens</t>
        </is>
      </c>
      <c r="C11217" t="inlineStr">
        <is>
          <t>11355</t>
        </is>
      </c>
      <c r="D11217" t="inlineStr">
        <is>
          <t>Chinese</t>
        </is>
      </c>
      <c r="E11217" s="8" t="n">
        <v>46184</v>
      </c>
      <c r="F11217" t="inlineStr">
        <is>
          <t>Violations were cited in the following area(s).</t>
        </is>
      </c>
      <c r="G11217" t="inlineStr">
        <is>
          <t>04M</t>
        </is>
      </c>
      <c r="H11217" t="inlineStr">
        <is>
          <t>Live roaches in facility's food or non-food area.</t>
        </is>
      </c>
      <c r="I11217" t="inlineStr">
        <is>
          <t>Critical</t>
        </is>
      </c>
      <c r="J11217" t="n">
        <v>38</v>
      </c>
      <c r="L11217" s="9">
        <f>A11217&amp;"-"&amp;TEXT(E11217,"yyyymmdd")</f>
        <v/>
      </c>
    </row>
    <row r="11218">
      <c r="A11218" t="n">
        <v>50136280</v>
      </c>
      <c r="B11218" t="inlineStr">
        <is>
          <t>Queens</t>
        </is>
      </c>
      <c r="C11218" t="inlineStr">
        <is>
          <t>11355</t>
        </is>
      </c>
      <c r="D11218" t="inlineStr">
        <is>
          <t>Chinese</t>
        </is>
      </c>
      <c r="E11218" s="8" t="n">
        <v>46184</v>
      </c>
      <c r="F11218" t="inlineStr">
        <is>
          <t>Violations were cited in the following area(s).</t>
        </is>
      </c>
      <c r="G11218" t="inlineStr">
        <is>
          <t>06C</t>
        </is>
      </c>
      <c r="H1121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218" t="inlineStr">
        <is>
          <t>Critical</t>
        </is>
      </c>
      <c r="J11218" t="n">
        <v>38</v>
      </c>
      <c r="L11218" s="9">
        <f>A11218&amp;"-"&amp;TEXT(E11218,"yyyymmdd")</f>
        <v/>
      </c>
    </row>
    <row r="11219">
      <c r="A11219" t="n">
        <v>50136280</v>
      </c>
      <c r="B11219" t="inlineStr">
        <is>
          <t>Queens</t>
        </is>
      </c>
      <c r="C11219" t="inlineStr">
        <is>
          <t>11355</t>
        </is>
      </c>
      <c r="D11219" t="inlineStr">
        <is>
          <t>Chinese</t>
        </is>
      </c>
      <c r="E11219" s="8" t="n">
        <v>46184</v>
      </c>
      <c r="F11219" t="inlineStr">
        <is>
          <t>Violations were cited in the following area(s).</t>
        </is>
      </c>
      <c r="G11219" t="inlineStr">
        <is>
          <t>08A</t>
        </is>
      </c>
      <c r="H11219" t="inlineStr">
        <is>
          <t>Establishment is not free of harborage or conditions conducive to rodents, insects or other pests.</t>
        </is>
      </c>
      <c r="I11219" t="inlineStr">
        <is>
          <t>Not Critical</t>
        </is>
      </c>
      <c r="J11219" t="n">
        <v>38</v>
      </c>
      <c r="L11219" s="9">
        <f>A11219&amp;"-"&amp;TEXT(E11219,"yyyymmdd")</f>
        <v/>
      </c>
    </row>
    <row r="11220">
      <c r="A11220" t="n">
        <v>50136280</v>
      </c>
      <c r="B11220" t="inlineStr">
        <is>
          <t>Queens</t>
        </is>
      </c>
      <c r="C11220" t="inlineStr">
        <is>
          <t>11355</t>
        </is>
      </c>
      <c r="D11220" t="inlineStr">
        <is>
          <t>Chinese</t>
        </is>
      </c>
      <c r="E11220" s="8" t="n">
        <v>46184</v>
      </c>
      <c r="F11220" t="inlineStr">
        <is>
          <t>Violations were cited in the following area(s).</t>
        </is>
      </c>
      <c r="G11220" t="inlineStr">
        <is>
          <t>10B</t>
        </is>
      </c>
      <c r="H11220" t="inlineStr">
        <is>
          <t>Anti-siphonage or back-flow prevention device not provided where required; equipment or floor not properly drained; sewage disposal system in disrepair or not functioning properly. Condensation or liquid waste improperly disposed of.</t>
        </is>
      </c>
      <c r="I11220" t="inlineStr">
        <is>
          <t>Not Critical</t>
        </is>
      </c>
      <c r="J11220" t="n">
        <v>38</v>
      </c>
      <c r="L11220" s="9">
        <f>A11220&amp;"-"&amp;TEXT(E11220,"yyyymmdd")</f>
        <v/>
      </c>
    </row>
    <row r="11221">
      <c r="A11221" t="n">
        <v>50136280</v>
      </c>
      <c r="B11221" t="inlineStr">
        <is>
          <t>Queens</t>
        </is>
      </c>
      <c r="C11221" t="inlineStr">
        <is>
          <t>11355</t>
        </is>
      </c>
      <c r="D11221" t="inlineStr">
        <is>
          <t>Chinese</t>
        </is>
      </c>
      <c r="E11221" s="8" t="n">
        <v>46184</v>
      </c>
      <c r="F11221" t="inlineStr">
        <is>
          <t>Violations were cited in the following area(s).</t>
        </is>
      </c>
      <c r="G11221" t="inlineStr">
        <is>
          <t>10F</t>
        </is>
      </c>
      <c r="H11221" t="inlineStr">
        <is>
          <t>Non-food contact surface or equipment made of unacceptable material, not kept clean, or not properly sealed, raised, spaced or movable to allow accessibility for cleaning on all sides, above and underneath the unit.</t>
        </is>
      </c>
      <c r="I11221" t="inlineStr">
        <is>
          <t>Not Critical</t>
        </is>
      </c>
      <c r="J11221" t="n">
        <v>38</v>
      </c>
      <c r="L11221" s="9">
        <f>A11221&amp;"-"&amp;TEXT(E11221,"yyyymmdd")</f>
        <v/>
      </c>
    </row>
    <row r="11222">
      <c r="A11222" t="n">
        <v>50136280</v>
      </c>
      <c r="B11222" t="inlineStr">
        <is>
          <t>Queens</t>
        </is>
      </c>
      <c r="C11222" t="inlineStr">
        <is>
          <t>11355</t>
        </is>
      </c>
      <c r="D11222" t="inlineStr">
        <is>
          <t>Chinese</t>
        </is>
      </c>
      <c r="E11222" s="8" t="n">
        <v>46184</v>
      </c>
      <c r="F11222" t="inlineStr">
        <is>
          <t>Violations were cited in the following area(s).</t>
        </is>
      </c>
      <c r="G11222" t="inlineStr">
        <is>
          <t>28-06</t>
        </is>
      </c>
      <c r="H11222" t="inlineStr">
        <is>
          <t>Contract with a pest management professional not in place. Record of extermination activities not kept on premises.</t>
        </is>
      </c>
      <c r="I11222" t="inlineStr">
        <is>
          <t>Not Critical</t>
        </is>
      </c>
      <c r="J11222" t="n">
        <v>38</v>
      </c>
      <c r="L11222" s="9">
        <f>A11222&amp;"-"&amp;TEXT(E11222,"yyyymmdd")</f>
        <v/>
      </c>
    </row>
    <row r="11223">
      <c r="A11223" t="n">
        <v>50138599</v>
      </c>
      <c r="B11223" t="inlineStr">
        <is>
          <t>Brooklyn</t>
        </is>
      </c>
      <c r="C11223" t="inlineStr">
        <is>
          <t>11220</t>
        </is>
      </c>
      <c r="D11223" t="inlineStr">
        <is>
          <t>Asian/Asian Fusion</t>
        </is>
      </c>
      <c r="E11223" s="8" t="n">
        <v>46184</v>
      </c>
      <c r="F11223" t="inlineStr">
        <is>
          <t>Violations were cited in the following area(s).</t>
        </is>
      </c>
      <c r="G11223" t="inlineStr">
        <is>
          <t>06A</t>
        </is>
      </c>
      <c r="H11223" t="inlineStr">
        <is>
          <t>Personal cleanliness is inadequate. Outer garment soiled with possible contaminant. Effective hair restraint not worn where required. Jewelry worn on hands or arms. Fingernail polish worn or fingernails not kept clean and trimmed.</t>
        </is>
      </c>
      <c r="I11223" t="inlineStr">
        <is>
          <t>Critical</t>
        </is>
      </c>
      <c r="J11223" t="n">
        <v>5</v>
      </c>
      <c r="K11223" t="inlineStr">
        <is>
          <t>A</t>
        </is>
      </c>
      <c r="L11223" s="9">
        <f>A11223&amp;"-"&amp;TEXT(E11223,"yyyymmdd")</f>
        <v/>
      </c>
    </row>
    <row r="11224">
      <c r="A11224" t="n">
        <v>50139700</v>
      </c>
      <c r="B11224" t="inlineStr">
        <is>
          <t>Bronx</t>
        </is>
      </c>
      <c r="C11224" t="inlineStr">
        <is>
          <t>10466</t>
        </is>
      </c>
      <c r="D11224" t="inlineStr">
        <is>
          <t>Caribbean</t>
        </is>
      </c>
      <c r="E11224" s="8" t="n">
        <v>46184</v>
      </c>
      <c r="F11224" t="inlineStr">
        <is>
          <t>Violations were cited in the following area(s).</t>
        </is>
      </c>
      <c r="G11224" t="inlineStr">
        <is>
          <t>02G</t>
        </is>
      </c>
      <c r="H11224" t="inlineStr">
        <is>
          <t>Cold TCS food item held above 41 °F; smoked or processed fish held above 38 °F; intact raw eggs held above 45 °F; or reduced oxygen packaged (ROP) TCS foods held above required temperatures except during active necessary preparation.</t>
        </is>
      </c>
      <c r="I11224" t="inlineStr">
        <is>
          <t>Critical</t>
        </is>
      </c>
      <c r="J11224" t="n">
        <v>25</v>
      </c>
      <c r="L11224" s="9">
        <f>A11224&amp;"-"&amp;TEXT(E11224,"yyyymmdd")</f>
        <v/>
      </c>
    </row>
    <row r="11225">
      <c r="A11225" t="n">
        <v>50139700</v>
      </c>
      <c r="B11225" t="inlineStr">
        <is>
          <t>Bronx</t>
        </is>
      </c>
      <c r="C11225" t="inlineStr">
        <is>
          <t>10466</t>
        </is>
      </c>
      <c r="D11225" t="inlineStr">
        <is>
          <t>Caribbean</t>
        </is>
      </c>
      <c r="E11225" s="8" t="n">
        <v>46184</v>
      </c>
      <c r="F11225" t="inlineStr">
        <is>
          <t>Violations were cited in the following area(s).</t>
        </is>
      </c>
      <c r="G11225" t="inlineStr">
        <is>
          <t>02H</t>
        </is>
      </c>
      <c r="H11225" t="inlineStr">
        <is>
          <t>After cooking or removal from hot holding, TCS food not cooled by an approved method whereby the internal temperature is reduced from 140 °F to 70 °F or less within 2 hours, and from 70 °F to 41 °F or less within 4 additional hours.</t>
        </is>
      </c>
      <c r="I11225" t="inlineStr">
        <is>
          <t>Critical</t>
        </is>
      </c>
      <c r="J11225" t="n">
        <v>25</v>
      </c>
      <c r="L11225" s="9">
        <f>A11225&amp;"-"&amp;TEXT(E11225,"yyyymmdd")</f>
        <v/>
      </c>
    </row>
    <row r="11226">
      <c r="A11226" t="n">
        <v>50139700</v>
      </c>
      <c r="B11226" t="inlineStr">
        <is>
          <t>Bronx</t>
        </is>
      </c>
      <c r="C11226" t="inlineStr">
        <is>
          <t>10466</t>
        </is>
      </c>
      <c r="D11226" t="inlineStr">
        <is>
          <t>Caribbean</t>
        </is>
      </c>
      <c r="E11226" s="8" t="n">
        <v>46184</v>
      </c>
      <c r="F11226" t="inlineStr">
        <is>
          <t>Violations were cited in the following area(s).</t>
        </is>
      </c>
      <c r="G11226" t="inlineStr">
        <is>
          <t>10F</t>
        </is>
      </c>
      <c r="H11226" t="inlineStr">
        <is>
          <t>Non-food contact surface or equipment made of unacceptable material, not kept clean, or not properly sealed, raised, spaced or movable to allow accessibility for cleaning on all sides, above and underneath the unit.</t>
        </is>
      </c>
      <c r="I11226" t="inlineStr">
        <is>
          <t>Not Critical</t>
        </is>
      </c>
      <c r="J11226" t="n">
        <v>25</v>
      </c>
      <c r="L11226" s="9">
        <f>A11226&amp;"-"&amp;TEXT(E11226,"yyyymmdd")</f>
        <v/>
      </c>
    </row>
    <row r="11227">
      <c r="A11227" t="n">
        <v>50139700</v>
      </c>
      <c r="B11227" t="inlineStr">
        <is>
          <t>Bronx</t>
        </is>
      </c>
      <c r="C11227" t="inlineStr">
        <is>
          <t>10466</t>
        </is>
      </c>
      <c r="D11227" t="inlineStr">
        <is>
          <t>Caribbean</t>
        </is>
      </c>
      <c r="E11227" s="8" t="n">
        <v>46184</v>
      </c>
      <c r="F11227" t="inlineStr">
        <is>
          <t>Violations were cited in the following area(s).</t>
        </is>
      </c>
      <c r="G11227" t="inlineStr">
        <is>
          <t>10G</t>
        </is>
      </c>
      <c r="H11227" t="inlineStr">
        <is>
          <t>Dishwashing and ware washing: Cleaning and sanitizing of tableware, including dishes, utensils, and equipment deficient.</t>
        </is>
      </c>
      <c r="I11227" t="inlineStr">
        <is>
          <t>Not Critical</t>
        </is>
      </c>
      <c r="J11227" t="n">
        <v>25</v>
      </c>
      <c r="L11227" s="9">
        <f>A11227&amp;"-"&amp;TEXT(E11227,"yyyymmdd")</f>
        <v/>
      </c>
    </row>
    <row r="11228">
      <c r="A11228" t="n">
        <v>50150456</v>
      </c>
      <c r="B11228" t="inlineStr">
        <is>
          <t>Staten Island</t>
        </is>
      </c>
      <c r="C11228" t="inlineStr">
        <is>
          <t>10312</t>
        </is>
      </c>
      <c r="D11228" t="inlineStr">
        <is>
          <t>Juice, Smoothies, Fruit Salads</t>
        </is>
      </c>
      <c r="E11228" s="8" t="n">
        <v>46184</v>
      </c>
      <c r="F11228" t="inlineStr">
        <is>
          <t>Establishment Closed by DOHMH. Violations were cited in the following area(s) and those requiring immediate action were addressed.</t>
        </is>
      </c>
      <c r="G11228" t="inlineStr">
        <is>
          <t>02G</t>
        </is>
      </c>
      <c r="H11228" t="inlineStr">
        <is>
          <t>Cold TCS food item held above 41 °F; smoked or processed fish held above 38 °F; intact raw eggs held above 45 °F; or reduced oxygen packaged (ROP) TCS foods held above required temperatures except during active necessary preparation.</t>
        </is>
      </c>
      <c r="I11228" t="inlineStr">
        <is>
          <t>Critical</t>
        </is>
      </c>
      <c r="J11228" t="n">
        <v>58</v>
      </c>
      <c r="L11228" s="9">
        <f>A11228&amp;"-"&amp;TEXT(E11228,"yyyymmdd")</f>
        <v/>
      </c>
    </row>
    <row r="11229">
      <c r="A11229" t="n">
        <v>50150456</v>
      </c>
      <c r="B11229" t="inlineStr">
        <is>
          <t>Staten Island</t>
        </is>
      </c>
      <c r="C11229" t="inlineStr">
        <is>
          <t>10312</t>
        </is>
      </c>
      <c r="D11229" t="inlineStr">
        <is>
          <t>Juice, Smoothies, Fruit Salads</t>
        </is>
      </c>
      <c r="E11229" s="8" t="n">
        <v>46184</v>
      </c>
      <c r="F11229" t="inlineStr">
        <is>
          <t>Establishment Closed by DOHMH. Violations were cited in the following area(s) and those requiring immediate action were addressed.</t>
        </is>
      </c>
      <c r="G11229" t="inlineStr">
        <is>
          <t>04L</t>
        </is>
      </c>
      <c r="H11229" t="inlineStr">
        <is>
          <t>Evidence of mice or live mice in establishment's food or non-food areas.</t>
        </is>
      </c>
      <c r="I11229" t="inlineStr">
        <is>
          <t>Critical</t>
        </is>
      </c>
      <c r="J11229" t="n">
        <v>58</v>
      </c>
      <c r="L11229" s="9">
        <f>A11229&amp;"-"&amp;TEXT(E11229,"yyyymmdd")</f>
        <v/>
      </c>
    </row>
    <row r="11230">
      <c r="A11230" t="n">
        <v>50150456</v>
      </c>
      <c r="B11230" t="inlineStr">
        <is>
          <t>Staten Island</t>
        </is>
      </c>
      <c r="C11230" t="inlineStr">
        <is>
          <t>10312</t>
        </is>
      </c>
      <c r="D11230" t="inlineStr">
        <is>
          <t>Juice, Smoothies, Fruit Salads</t>
        </is>
      </c>
      <c r="E11230" s="8" t="n">
        <v>46184</v>
      </c>
      <c r="F11230" t="inlineStr">
        <is>
          <t>Establishment Closed by DOHMH. Violations were cited in the following area(s) and those requiring immediate action were addressed.</t>
        </is>
      </c>
      <c r="G11230" t="inlineStr">
        <is>
          <t>05F</t>
        </is>
      </c>
      <c r="H11230" t="inlineStr">
        <is>
          <t>Insufficient or no hot holding, cold storage or cold holding equipment provided to maintain Time/Temperature Control for Safety Foods (TCS) at required temperatures</t>
        </is>
      </c>
      <c r="I11230" t="inlineStr">
        <is>
          <t>Critical</t>
        </is>
      </c>
      <c r="J11230" t="n">
        <v>58</v>
      </c>
      <c r="L11230" s="9">
        <f>A11230&amp;"-"&amp;TEXT(E11230,"yyyymmdd")</f>
        <v/>
      </c>
    </row>
    <row r="11231">
      <c r="A11231" t="n">
        <v>50150456</v>
      </c>
      <c r="B11231" t="inlineStr">
        <is>
          <t>Staten Island</t>
        </is>
      </c>
      <c r="C11231" t="inlineStr">
        <is>
          <t>10312</t>
        </is>
      </c>
      <c r="D11231" t="inlineStr">
        <is>
          <t>Juice, Smoothies, Fruit Salads</t>
        </is>
      </c>
      <c r="E11231" s="8" t="n">
        <v>46184</v>
      </c>
      <c r="F11231" t="inlineStr">
        <is>
          <t>Establishment Closed by DOHMH. Violations were cited in the following area(s) and those requiring immediate action were addressed.</t>
        </is>
      </c>
      <c r="G11231" t="inlineStr">
        <is>
          <t>06D</t>
        </is>
      </c>
      <c r="H11231" t="inlineStr">
        <is>
          <t>Food contact surface not properly washed, rinsed and sanitized after each use and following any activity when contamination may have occurred.</t>
        </is>
      </c>
      <c r="I11231" t="inlineStr">
        <is>
          <t>Critical</t>
        </is>
      </c>
      <c r="J11231" t="n">
        <v>58</v>
      </c>
      <c r="L11231" s="9">
        <f>A11231&amp;"-"&amp;TEXT(E11231,"yyyymmdd")</f>
        <v/>
      </c>
    </row>
    <row r="11232">
      <c r="A11232" t="n">
        <v>50150456</v>
      </c>
      <c r="B11232" t="inlineStr">
        <is>
          <t>Staten Island</t>
        </is>
      </c>
      <c r="C11232" t="inlineStr">
        <is>
          <t>10312</t>
        </is>
      </c>
      <c r="D11232" t="inlineStr">
        <is>
          <t>Juice, Smoothies, Fruit Salads</t>
        </is>
      </c>
      <c r="E11232" s="8" t="n">
        <v>46184</v>
      </c>
      <c r="F11232" t="inlineStr">
        <is>
          <t>Establishment Closed by DOHMH. Violations were cited in the following area(s) and those requiring immediate action were addressed.</t>
        </is>
      </c>
      <c r="G11232" t="inlineStr">
        <is>
          <t>08A</t>
        </is>
      </c>
      <c r="H11232" t="inlineStr">
        <is>
          <t>Establishment is not free of harborage or conditions conducive to rodents, insects or other pests.</t>
        </is>
      </c>
      <c r="I11232" t="inlineStr">
        <is>
          <t>Not Critical</t>
        </is>
      </c>
      <c r="J11232" t="n">
        <v>58</v>
      </c>
      <c r="L11232" s="9">
        <f>A11232&amp;"-"&amp;TEXT(E11232,"yyyymmdd")</f>
        <v/>
      </c>
    </row>
    <row r="11233">
      <c r="A11233" t="n">
        <v>50150456</v>
      </c>
      <c r="B11233" t="inlineStr">
        <is>
          <t>Staten Island</t>
        </is>
      </c>
      <c r="C11233" t="inlineStr">
        <is>
          <t>10312</t>
        </is>
      </c>
      <c r="D11233" t="inlineStr">
        <is>
          <t>Juice, Smoothies, Fruit Salads</t>
        </is>
      </c>
      <c r="E11233" s="8" t="n">
        <v>46184</v>
      </c>
      <c r="F11233" t="inlineStr">
        <is>
          <t>Establishment Closed by DOHMH. Violations were cited in the following area(s) and those requiring immediate action were addressed.</t>
        </is>
      </c>
      <c r="G11233" t="inlineStr">
        <is>
          <t>10B</t>
        </is>
      </c>
      <c r="H11233" t="inlineStr">
        <is>
          <t>Anti-siphonage or back-flow prevention device not provided where required; equipment or floor not properly drained; sewage disposal system in disrepair or not functioning properly. Condensation or liquid waste improperly disposed of.</t>
        </is>
      </c>
      <c r="I11233" t="inlineStr">
        <is>
          <t>Not Critical</t>
        </is>
      </c>
      <c r="J11233" t="n">
        <v>58</v>
      </c>
      <c r="L11233" s="9">
        <f>A11233&amp;"-"&amp;TEXT(E11233,"yyyymmdd")</f>
        <v/>
      </c>
    </row>
    <row r="11234">
      <c r="A11234" t="n">
        <v>50150456</v>
      </c>
      <c r="B11234" t="inlineStr">
        <is>
          <t>Staten Island</t>
        </is>
      </c>
      <c r="C11234" t="inlineStr">
        <is>
          <t>10312</t>
        </is>
      </c>
      <c r="D11234" t="inlineStr">
        <is>
          <t>Juice, Smoothies, Fruit Salads</t>
        </is>
      </c>
      <c r="E11234" s="8" t="n">
        <v>46184</v>
      </c>
      <c r="F11234" t="inlineStr">
        <is>
          <t>Establishment Closed by DOHMH. Violations were cited in the following area(s) and those requiring immediate action were addressed.</t>
        </is>
      </c>
      <c r="G11234" t="inlineStr">
        <is>
          <t>10D</t>
        </is>
      </c>
      <c r="H11234" t="inlineStr">
        <is>
          <t>Mechanical or natural ventilation not provided, inadequate, improperly installed, in disrepair or fails to prevent and control excessive build-up of grease, heat, steam condensation, vapors, odors, smoke or fumes.</t>
        </is>
      </c>
      <c r="I11234" t="inlineStr">
        <is>
          <t>Not Critical</t>
        </is>
      </c>
      <c r="J11234" t="n">
        <v>58</v>
      </c>
      <c r="L11234" s="9">
        <f>A11234&amp;"-"&amp;TEXT(E11234,"yyyymmdd")</f>
        <v/>
      </c>
    </row>
    <row r="11235">
      <c r="A11235" t="n">
        <v>50150456</v>
      </c>
      <c r="B11235" t="inlineStr">
        <is>
          <t>Staten Island</t>
        </is>
      </c>
      <c r="C11235" t="inlineStr">
        <is>
          <t>10312</t>
        </is>
      </c>
      <c r="D11235" t="inlineStr">
        <is>
          <t>Juice, Smoothies, Fruit Salads</t>
        </is>
      </c>
      <c r="E11235" s="8" t="n">
        <v>46184</v>
      </c>
      <c r="F11235" t="inlineStr">
        <is>
          <t>Establishment Closed by DOHMH. Violations were cited in the following area(s) and those requiring immediate action were addressed.</t>
        </is>
      </c>
      <c r="G11235" t="inlineStr">
        <is>
          <t>10F</t>
        </is>
      </c>
      <c r="H11235" t="inlineStr">
        <is>
          <t>Non-food contact surface or equipment made of unacceptable material, not kept clean, or not properly sealed, raised, spaced or movable to allow accessibility for cleaning on all sides, above and underneath the unit.</t>
        </is>
      </c>
      <c r="I11235" t="inlineStr">
        <is>
          <t>Not Critical</t>
        </is>
      </c>
      <c r="J11235" t="n">
        <v>58</v>
      </c>
      <c r="L11235" s="9">
        <f>A11235&amp;"-"&amp;TEXT(E11235,"yyyymmdd")</f>
        <v/>
      </c>
    </row>
    <row r="11236">
      <c r="A11236" t="n">
        <v>50155347</v>
      </c>
      <c r="B11236" t="inlineStr">
        <is>
          <t>Brooklyn</t>
        </is>
      </c>
      <c r="C11236" t="inlineStr">
        <is>
          <t>11234</t>
        </is>
      </c>
      <c r="D11236" t="inlineStr">
        <is>
          <t>Sandwiches/Salads/Mixed Buffet</t>
        </is>
      </c>
      <c r="E11236" s="8" t="n">
        <v>46184</v>
      </c>
      <c r="F11236" t="inlineStr">
        <is>
          <t>Violations were cited in the following area(s).</t>
        </is>
      </c>
      <c r="G11236" t="inlineStr">
        <is>
          <t>02G</t>
        </is>
      </c>
      <c r="H11236" t="inlineStr">
        <is>
          <t>Cold TCS food item held above 41 °F; smoked or processed fish held above 38 °F; intact raw eggs held above 45 °F; or reduced oxygen packaged (ROP) TCS foods held above required temperatures except during active necessary preparation.</t>
        </is>
      </c>
      <c r="I11236" t="inlineStr">
        <is>
          <t>Critical</t>
        </is>
      </c>
      <c r="J11236" t="n">
        <v>13</v>
      </c>
      <c r="K11236" t="inlineStr">
        <is>
          <t>A</t>
        </is>
      </c>
      <c r="L11236" s="9">
        <f>A11236&amp;"-"&amp;TEXT(E11236,"yyyymmdd")</f>
        <v/>
      </c>
    </row>
    <row r="11237">
      <c r="A11237" t="n">
        <v>50155347</v>
      </c>
      <c r="B11237" t="inlineStr">
        <is>
          <t>Brooklyn</t>
        </is>
      </c>
      <c r="C11237" t="inlineStr">
        <is>
          <t>11234</t>
        </is>
      </c>
      <c r="D11237" t="inlineStr">
        <is>
          <t>Sandwiches/Salads/Mixed Buffet</t>
        </is>
      </c>
      <c r="E11237" s="8" t="n">
        <v>46184</v>
      </c>
      <c r="F11237" t="inlineStr">
        <is>
          <t>Violations were cited in the following area(s).</t>
        </is>
      </c>
      <c r="G11237" t="inlineStr">
        <is>
          <t>06C</t>
        </is>
      </c>
      <c r="H1123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237" t="inlineStr">
        <is>
          <t>Critical</t>
        </is>
      </c>
      <c r="J11237" t="n">
        <v>13</v>
      </c>
      <c r="K11237" t="inlineStr">
        <is>
          <t>A</t>
        </is>
      </c>
      <c r="L11237" s="9">
        <f>A11237&amp;"-"&amp;TEXT(E11237,"yyyymmdd")</f>
        <v/>
      </c>
    </row>
    <row r="11238">
      <c r="A11238" t="n">
        <v>50158335</v>
      </c>
      <c r="B11238" t="inlineStr">
        <is>
          <t>Manhattan</t>
        </is>
      </c>
      <c r="C11238" t="inlineStr">
        <is>
          <t>10021</t>
        </is>
      </c>
      <c r="D11238" t="inlineStr">
        <is>
          <t>Mediterranean</t>
        </is>
      </c>
      <c r="E11238" s="8" t="n">
        <v>46184</v>
      </c>
      <c r="F11238" t="inlineStr">
        <is>
          <t>Violations were cited in the following area(s).</t>
        </is>
      </c>
      <c r="G11238" t="inlineStr">
        <is>
          <t>02H</t>
        </is>
      </c>
      <c r="H11238" t="inlineStr">
        <is>
          <t>After cooking or removal from hot holding, TCS food not cooled by an approved method whereby the internal temperature is reduced from 140 °F to 70 °F or less within 2 hours, and from 70 °F to 41 °F or less within 4 additional hours.</t>
        </is>
      </c>
      <c r="I11238" t="inlineStr">
        <is>
          <t>Critical</t>
        </is>
      </c>
      <c r="J11238" t="n">
        <v>24</v>
      </c>
      <c r="K11238" t="inlineStr">
        <is>
          <t>N</t>
        </is>
      </c>
      <c r="L11238" s="9">
        <f>A11238&amp;"-"&amp;TEXT(E11238,"yyyymmdd")</f>
        <v/>
      </c>
    </row>
    <row r="11239">
      <c r="A11239" t="n">
        <v>50158335</v>
      </c>
      <c r="B11239" t="inlineStr">
        <is>
          <t>Manhattan</t>
        </is>
      </c>
      <c r="C11239" t="inlineStr">
        <is>
          <t>10021</t>
        </is>
      </c>
      <c r="D11239" t="inlineStr">
        <is>
          <t>Mediterranean</t>
        </is>
      </c>
      <c r="E11239" s="8" t="n">
        <v>46184</v>
      </c>
      <c r="F11239" t="inlineStr">
        <is>
          <t>Violations were cited in the following area(s).</t>
        </is>
      </c>
      <c r="G11239" t="inlineStr">
        <is>
          <t>05D</t>
        </is>
      </c>
      <c r="H1123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239" t="inlineStr">
        <is>
          <t>Critical</t>
        </is>
      </c>
      <c r="J11239" t="n">
        <v>24</v>
      </c>
      <c r="K11239" t="inlineStr">
        <is>
          <t>N</t>
        </is>
      </c>
      <c r="L11239" s="9">
        <f>A11239&amp;"-"&amp;TEXT(E11239,"yyyymmdd")</f>
        <v/>
      </c>
    </row>
    <row r="11240">
      <c r="A11240" t="n">
        <v>50158335</v>
      </c>
      <c r="B11240" t="inlineStr">
        <is>
          <t>Manhattan</t>
        </is>
      </c>
      <c r="C11240" t="inlineStr">
        <is>
          <t>10021</t>
        </is>
      </c>
      <c r="D11240" t="inlineStr">
        <is>
          <t>Mediterranean</t>
        </is>
      </c>
      <c r="E11240" s="8" t="n">
        <v>46184</v>
      </c>
      <c r="F11240" t="inlineStr">
        <is>
          <t>Violations were cited in the following area(s).</t>
        </is>
      </c>
      <c r="G11240" t="inlineStr">
        <is>
          <t>06D</t>
        </is>
      </c>
      <c r="H11240" t="inlineStr">
        <is>
          <t>Food contact surface not properly washed, rinsed and sanitized after each use and following any activity when contamination may have occurred.</t>
        </is>
      </c>
      <c r="I11240" t="inlineStr">
        <is>
          <t>Critical</t>
        </is>
      </c>
      <c r="J11240" t="n">
        <v>24</v>
      </c>
      <c r="K11240" t="inlineStr">
        <is>
          <t>N</t>
        </is>
      </c>
      <c r="L11240" s="9">
        <f>A11240&amp;"-"&amp;TEXT(E11240,"yyyymmdd")</f>
        <v/>
      </c>
    </row>
    <row r="11241">
      <c r="A11241" t="n">
        <v>50158335</v>
      </c>
      <c r="B11241" t="inlineStr">
        <is>
          <t>Manhattan</t>
        </is>
      </c>
      <c r="C11241" t="inlineStr">
        <is>
          <t>10021</t>
        </is>
      </c>
      <c r="D11241" t="inlineStr">
        <is>
          <t>Mediterranean</t>
        </is>
      </c>
      <c r="E11241" s="8" t="n">
        <v>46184</v>
      </c>
      <c r="F11241" t="inlineStr">
        <is>
          <t>Violations were cited in the following area(s).</t>
        </is>
      </c>
      <c r="G11241" t="inlineStr">
        <is>
          <t>10F</t>
        </is>
      </c>
      <c r="H11241" t="inlineStr">
        <is>
          <t>Non-food contact surface or equipment made of unacceptable material, not kept clean, or not properly sealed, raised, spaced or movable to allow accessibility for cleaning on all sides, above and underneath the unit.</t>
        </is>
      </c>
      <c r="I11241" t="inlineStr">
        <is>
          <t>Not Critical</t>
        </is>
      </c>
      <c r="J11241" t="n">
        <v>24</v>
      </c>
      <c r="K11241" t="inlineStr">
        <is>
          <t>N</t>
        </is>
      </c>
      <c r="L11241" s="9">
        <f>A11241&amp;"-"&amp;TEXT(E11241,"yyyymmdd")</f>
        <v/>
      </c>
    </row>
    <row r="11242">
      <c r="A11242" t="n">
        <v>50159606</v>
      </c>
      <c r="B11242" t="inlineStr">
        <is>
          <t>Manhattan</t>
        </is>
      </c>
      <c r="C11242" t="inlineStr">
        <is>
          <t>10029</t>
        </is>
      </c>
      <c r="D11242" t="inlineStr">
        <is>
          <t>Donuts</t>
        </is>
      </c>
      <c r="E11242" s="8" t="n">
        <v>46184</v>
      </c>
      <c r="F11242" t="inlineStr">
        <is>
          <t>Violations were cited in the following area(s).</t>
        </is>
      </c>
      <c r="G11242" t="inlineStr">
        <is>
          <t>06F</t>
        </is>
      </c>
      <c r="H11242" t="inlineStr">
        <is>
          <t>Wiping cloths not stored clean and dry, or in a sanitizing solution, between uses.</t>
        </is>
      </c>
      <c r="I11242" t="inlineStr">
        <is>
          <t>Critical</t>
        </is>
      </c>
      <c r="J11242" t="n">
        <v>8</v>
      </c>
      <c r="K11242" t="inlineStr">
        <is>
          <t>A</t>
        </is>
      </c>
      <c r="L11242" s="9">
        <f>A11242&amp;"-"&amp;TEXT(E11242,"yyyymmdd")</f>
        <v/>
      </c>
    </row>
    <row r="11243">
      <c r="A11243" t="n">
        <v>50159606</v>
      </c>
      <c r="B11243" t="inlineStr">
        <is>
          <t>Manhattan</t>
        </is>
      </c>
      <c r="C11243" t="inlineStr">
        <is>
          <t>10029</t>
        </is>
      </c>
      <c r="D11243" t="inlineStr">
        <is>
          <t>Donuts</t>
        </is>
      </c>
      <c r="E11243" s="8" t="n">
        <v>46184</v>
      </c>
      <c r="F11243" t="inlineStr">
        <is>
          <t>Violations were cited in the following area(s).</t>
        </is>
      </c>
      <c r="G11243" t="inlineStr">
        <is>
          <t>10F</t>
        </is>
      </c>
      <c r="H11243" t="inlineStr">
        <is>
          <t>Non-food contact surface or equipment made of unacceptable material, not kept clean, or not properly sealed, raised, spaced or movable to allow accessibility for cleaning on all sides, above and underneath the unit.</t>
        </is>
      </c>
      <c r="I11243" t="inlineStr">
        <is>
          <t>Not Critical</t>
        </is>
      </c>
      <c r="J11243" t="n">
        <v>8</v>
      </c>
      <c r="K11243" t="inlineStr">
        <is>
          <t>A</t>
        </is>
      </c>
      <c r="L11243" s="9">
        <f>A11243&amp;"-"&amp;TEXT(E11243,"yyyymmdd")</f>
        <v/>
      </c>
    </row>
    <row r="11244">
      <c r="A11244" t="n">
        <v>50165663</v>
      </c>
      <c r="B11244" t="inlineStr">
        <is>
          <t>Queens</t>
        </is>
      </c>
      <c r="C11244" t="inlineStr">
        <is>
          <t>11432</t>
        </is>
      </c>
      <c r="D11244" t="inlineStr">
        <is>
          <t>Other</t>
        </is>
      </c>
      <c r="E11244" s="8" t="n">
        <v>46184</v>
      </c>
      <c r="F11244" t="inlineStr">
        <is>
          <t>Violations were cited in the following area(s).</t>
        </is>
      </c>
      <c r="G11244" t="inlineStr">
        <is>
          <t>02B</t>
        </is>
      </c>
      <c r="H11244" t="inlineStr">
        <is>
          <t>Hot TCS food item not held at or above 140 °F.</t>
        </is>
      </c>
      <c r="I11244" t="inlineStr">
        <is>
          <t>Critical</t>
        </is>
      </c>
      <c r="J11244" t="n">
        <v>49</v>
      </c>
      <c r="L11244" s="9">
        <f>A11244&amp;"-"&amp;TEXT(E11244,"yyyymmdd")</f>
        <v/>
      </c>
    </row>
    <row r="11245">
      <c r="A11245" t="n">
        <v>50165663</v>
      </c>
      <c r="B11245" t="inlineStr">
        <is>
          <t>Queens</t>
        </is>
      </c>
      <c r="C11245" t="inlineStr">
        <is>
          <t>11432</t>
        </is>
      </c>
      <c r="D11245" t="inlineStr">
        <is>
          <t>Other</t>
        </is>
      </c>
      <c r="E11245" s="8" t="n">
        <v>46184</v>
      </c>
      <c r="F11245" t="inlineStr">
        <is>
          <t>Violations were cited in the following area(s).</t>
        </is>
      </c>
      <c r="G11245" t="inlineStr">
        <is>
          <t>02G</t>
        </is>
      </c>
      <c r="H11245" t="inlineStr">
        <is>
          <t>Cold TCS food item held above 41 °F; smoked or processed fish held above 38 °F; intact raw eggs held above 45 °F; or reduced oxygen packaged (ROP) TCS foods held above required temperatures except during active necessary preparation.</t>
        </is>
      </c>
      <c r="I11245" t="inlineStr">
        <is>
          <t>Critical</t>
        </is>
      </c>
      <c r="J11245" t="n">
        <v>49</v>
      </c>
      <c r="L11245" s="9">
        <f>A11245&amp;"-"&amp;TEXT(E11245,"yyyymmdd")</f>
        <v/>
      </c>
    </row>
    <row r="11246">
      <c r="A11246" t="n">
        <v>50165663</v>
      </c>
      <c r="B11246" t="inlineStr">
        <is>
          <t>Queens</t>
        </is>
      </c>
      <c r="C11246" t="inlineStr">
        <is>
          <t>11432</t>
        </is>
      </c>
      <c r="D11246" t="inlineStr">
        <is>
          <t>Other</t>
        </is>
      </c>
      <c r="E11246" s="8" t="n">
        <v>46184</v>
      </c>
      <c r="F11246" t="inlineStr">
        <is>
          <t>Violations were cited in the following area(s).</t>
        </is>
      </c>
      <c r="G11246" t="inlineStr">
        <is>
          <t>04L</t>
        </is>
      </c>
      <c r="H11246" t="inlineStr">
        <is>
          <t>Evidence of mice or live mice in establishment's food or non-food areas.</t>
        </is>
      </c>
      <c r="I11246" t="inlineStr">
        <is>
          <t>Critical</t>
        </is>
      </c>
      <c r="J11246" t="n">
        <v>49</v>
      </c>
      <c r="L11246" s="9">
        <f>A11246&amp;"-"&amp;TEXT(E11246,"yyyymmdd")</f>
        <v/>
      </c>
    </row>
    <row r="11247">
      <c r="A11247" t="n">
        <v>50165663</v>
      </c>
      <c r="B11247" t="inlineStr">
        <is>
          <t>Queens</t>
        </is>
      </c>
      <c r="C11247" t="inlineStr">
        <is>
          <t>11432</t>
        </is>
      </c>
      <c r="D11247" t="inlineStr">
        <is>
          <t>Other</t>
        </is>
      </c>
      <c r="E11247" s="8" t="n">
        <v>46184</v>
      </c>
      <c r="F11247" t="inlineStr">
        <is>
          <t>Violations were cited in the following area(s).</t>
        </is>
      </c>
      <c r="G11247" t="inlineStr">
        <is>
          <t>04M</t>
        </is>
      </c>
      <c r="H11247" t="inlineStr">
        <is>
          <t>Live roaches in facility's food or non-food area.</t>
        </is>
      </c>
      <c r="I11247" t="inlineStr">
        <is>
          <t>Critical</t>
        </is>
      </c>
      <c r="J11247" t="n">
        <v>49</v>
      </c>
      <c r="L11247" s="9">
        <f>A11247&amp;"-"&amp;TEXT(E11247,"yyyymmdd")</f>
        <v/>
      </c>
    </row>
    <row r="11248">
      <c r="A11248" t="n">
        <v>50165663</v>
      </c>
      <c r="B11248" t="inlineStr">
        <is>
          <t>Queens</t>
        </is>
      </c>
      <c r="C11248" t="inlineStr">
        <is>
          <t>11432</t>
        </is>
      </c>
      <c r="D11248" t="inlineStr">
        <is>
          <t>Other</t>
        </is>
      </c>
      <c r="E11248" s="8" t="n">
        <v>46184</v>
      </c>
      <c r="F11248" t="inlineStr">
        <is>
          <t>Violations were cited in the following area(s).</t>
        </is>
      </c>
      <c r="G11248" t="inlineStr">
        <is>
          <t>05D</t>
        </is>
      </c>
      <c r="H1124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248" t="inlineStr">
        <is>
          <t>Critical</t>
        </is>
      </c>
      <c r="J11248" t="n">
        <v>49</v>
      </c>
      <c r="L11248" s="9">
        <f>A11248&amp;"-"&amp;TEXT(E11248,"yyyymmdd")</f>
        <v/>
      </c>
    </row>
    <row r="11249">
      <c r="A11249" t="n">
        <v>50165663</v>
      </c>
      <c r="B11249" t="inlineStr">
        <is>
          <t>Queens</t>
        </is>
      </c>
      <c r="C11249" t="inlineStr">
        <is>
          <t>11432</t>
        </is>
      </c>
      <c r="D11249" t="inlineStr">
        <is>
          <t>Other</t>
        </is>
      </c>
      <c r="E11249" s="8" t="n">
        <v>46184</v>
      </c>
      <c r="F11249" t="inlineStr">
        <is>
          <t>Violations were cited in the following area(s).</t>
        </is>
      </c>
      <c r="G11249" t="inlineStr">
        <is>
          <t>06D</t>
        </is>
      </c>
      <c r="H11249" t="inlineStr">
        <is>
          <t>Food contact surface not properly washed, rinsed and sanitized after each use and following any activity when contamination may have occurred.</t>
        </is>
      </c>
      <c r="I11249" t="inlineStr">
        <is>
          <t>Critical</t>
        </is>
      </c>
      <c r="J11249" t="n">
        <v>49</v>
      </c>
      <c r="L11249" s="9">
        <f>A11249&amp;"-"&amp;TEXT(E11249,"yyyymmdd")</f>
        <v/>
      </c>
    </row>
    <row r="11250">
      <c r="A11250" t="n">
        <v>50165663</v>
      </c>
      <c r="B11250" t="inlineStr">
        <is>
          <t>Queens</t>
        </is>
      </c>
      <c r="C11250" t="inlineStr">
        <is>
          <t>11432</t>
        </is>
      </c>
      <c r="D11250" t="inlineStr">
        <is>
          <t>Other</t>
        </is>
      </c>
      <c r="E11250" s="8" t="n">
        <v>46184</v>
      </c>
      <c r="F11250" t="inlineStr">
        <is>
          <t>Violations were cited in the following area(s).</t>
        </is>
      </c>
      <c r="G11250" t="inlineStr">
        <is>
          <t>08A</t>
        </is>
      </c>
      <c r="H11250" t="inlineStr">
        <is>
          <t>Establishment is not free of harborage or conditions conducive to rodents, insects or other pests.</t>
        </is>
      </c>
      <c r="I11250" t="inlineStr">
        <is>
          <t>Not Critical</t>
        </is>
      </c>
      <c r="J11250" t="n">
        <v>49</v>
      </c>
      <c r="L11250" s="9">
        <f>A11250&amp;"-"&amp;TEXT(E11250,"yyyymmdd")</f>
        <v/>
      </c>
    </row>
    <row r="11251">
      <c r="A11251" t="n">
        <v>50165663</v>
      </c>
      <c r="B11251" t="inlineStr">
        <is>
          <t>Queens</t>
        </is>
      </c>
      <c r="C11251" t="inlineStr">
        <is>
          <t>11432</t>
        </is>
      </c>
      <c r="D11251" t="inlineStr">
        <is>
          <t>Other</t>
        </is>
      </c>
      <c r="E11251" s="8" t="n">
        <v>46184</v>
      </c>
      <c r="F11251" t="inlineStr">
        <is>
          <t>Violations were cited in the following area(s).</t>
        </is>
      </c>
      <c r="G11251" t="inlineStr">
        <is>
          <t>10G</t>
        </is>
      </c>
      <c r="H11251" t="inlineStr">
        <is>
          <t>Dishwashing and ware washing: Cleaning and sanitizing of tableware, including dishes, utensils, and equipment deficient.</t>
        </is>
      </c>
      <c r="I11251" t="inlineStr">
        <is>
          <t>Not Critical</t>
        </is>
      </c>
      <c r="J11251" t="n">
        <v>49</v>
      </c>
      <c r="L11251" s="9">
        <f>A11251&amp;"-"&amp;TEXT(E11251,"yyyymmdd")</f>
        <v/>
      </c>
    </row>
    <row r="11252">
      <c r="A11252" t="n">
        <v>50165971</v>
      </c>
      <c r="B11252" t="inlineStr">
        <is>
          <t>Queens</t>
        </is>
      </c>
      <c r="C11252" t="inlineStr">
        <is>
          <t>11364</t>
        </is>
      </c>
      <c r="D11252" t="inlineStr">
        <is>
          <t>Chinese</t>
        </is>
      </c>
      <c r="E11252" s="8" t="n">
        <v>46184</v>
      </c>
      <c r="F11252" t="inlineStr">
        <is>
          <t>Violations were cited in the following area(s).</t>
        </is>
      </c>
      <c r="G11252" t="inlineStr">
        <is>
          <t>02G</t>
        </is>
      </c>
      <c r="H11252" t="inlineStr">
        <is>
          <t>Cold TCS food item held above 41 °F; smoked or processed fish held above 38 °F; intact raw eggs held above 45 °F; or reduced oxygen packaged (ROP) TCS foods held above required temperatures except during active necessary preparation.</t>
        </is>
      </c>
      <c r="I11252" t="inlineStr">
        <is>
          <t>Critical</t>
        </is>
      </c>
      <c r="J11252" t="n">
        <v>33</v>
      </c>
      <c r="K11252" t="inlineStr">
        <is>
          <t>N</t>
        </is>
      </c>
      <c r="L11252" s="9">
        <f>A11252&amp;"-"&amp;TEXT(E11252,"yyyymmdd")</f>
        <v/>
      </c>
    </row>
    <row r="11253">
      <c r="A11253" t="n">
        <v>50165971</v>
      </c>
      <c r="B11253" t="inlineStr">
        <is>
          <t>Queens</t>
        </is>
      </c>
      <c r="C11253" t="inlineStr">
        <is>
          <t>11364</t>
        </is>
      </c>
      <c r="D11253" t="inlineStr">
        <is>
          <t>Chinese</t>
        </is>
      </c>
      <c r="E11253" s="8" t="n">
        <v>46184</v>
      </c>
      <c r="F11253" t="inlineStr">
        <is>
          <t>Violations were cited in the following area(s).</t>
        </is>
      </c>
      <c r="G11253" t="inlineStr">
        <is>
          <t>04N</t>
        </is>
      </c>
      <c r="H11253" t="inlineStr">
        <is>
          <t>Filth flies or food/refuse/sewage associated with (FRSA) flies or other nuisance pests in establishment’s food and/or non-food areas. FRSA flies include house flies, blow flies, bottle flies, flesh flies, drain flies, Phorid flies and fruit flies.</t>
        </is>
      </c>
      <c r="I11253" t="inlineStr">
        <is>
          <t>Critical</t>
        </is>
      </c>
      <c r="J11253" t="n">
        <v>33</v>
      </c>
      <c r="K11253" t="inlineStr">
        <is>
          <t>N</t>
        </is>
      </c>
      <c r="L11253" s="9">
        <f>A11253&amp;"-"&amp;TEXT(E11253,"yyyymmdd")</f>
        <v/>
      </c>
    </row>
    <row r="11254">
      <c r="A11254" t="n">
        <v>50165971</v>
      </c>
      <c r="B11254" t="inlineStr">
        <is>
          <t>Queens</t>
        </is>
      </c>
      <c r="C11254" t="inlineStr">
        <is>
          <t>11364</t>
        </is>
      </c>
      <c r="D11254" t="inlineStr">
        <is>
          <t>Chinese</t>
        </is>
      </c>
      <c r="E11254" s="8" t="n">
        <v>46184</v>
      </c>
      <c r="F11254" t="inlineStr">
        <is>
          <t>Violations were cited in the following area(s).</t>
        </is>
      </c>
      <c r="G11254" t="inlineStr">
        <is>
          <t>05D</t>
        </is>
      </c>
      <c r="H1125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254" t="inlineStr">
        <is>
          <t>Critical</t>
        </is>
      </c>
      <c r="J11254" t="n">
        <v>33</v>
      </c>
      <c r="K11254" t="inlineStr">
        <is>
          <t>N</t>
        </is>
      </c>
      <c r="L11254" s="9">
        <f>A11254&amp;"-"&amp;TEXT(E11254,"yyyymmdd")</f>
        <v/>
      </c>
    </row>
    <row r="11255">
      <c r="A11255" t="n">
        <v>50165971</v>
      </c>
      <c r="B11255" t="inlineStr">
        <is>
          <t>Queens</t>
        </is>
      </c>
      <c r="C11255" t="inlineStr">
        <is>
          <t>11364</t>
        </is>
      </c>
      <c r="D11255" t="inlineStr">
        <is>
          <t>Chinese</t>
        </is>
      </c>
      <c r="E11255" s="8" t="n">
        <v>46184</v>
      </c>
      <c r="F11255" t="inlineStr">
        <is>
          <t>Violations were cited in the following area(s).</t>
        </is>
      </c>
      <c r="G11255" t="inlineStr">
        <is>
          <t>06C</t>
        </is>
      </c>
      <c r="H1125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255" t="inlineStr">
        <is>
          <t>Critical</t>
        </is>
      </c>
      <c r="J11255" t="n">
        <v>33</v>
      </c>
      <c r="K11255" t="inlineStr">
        <is>
          <t>N</t>
        </is>
      </c>
      <c r="L11255" s="9">
        <f>A11255&amp;"-"&amp;TEXT(E11255,"yyyymmdd")</f>
        <v/>
      </c>
    </row>
    <row r="11256">
      <c r="A11256" t="n">
        <v>50165971</v>
      </c>
      <c r="B11256" t="inlineStr">
        <is>
          <t>Queens</t>
        </is>
      </c>
      <c r="C11256" t="inlineStr">
        <is>
          <t>11364</t>
        </is>
      </c>
      <c r="D11256" t="inlineStr">
        <is>
          <t>Chinese</t>
        </is>
      </c>
      <c r="E11256" s="8" t="n">
        <v>46184</v>
      </c>
      <c r="F11256" t="inlineStr">
        <is>
          <t>Violations were cited in the following area(s).</t>
        </is>
      </c>
      <c r="G11256" t="inlineStr">
        <is>
          <t>08A</t>
        </is>
      </c>
      <c r="H11256" t="inlineStr">
        <is>
          <t>Establishment is not free of harborage or conditions conducive to rodents, insects or other pests.</t>
        </is>
      </c>
      <c r="I11256" t="inlineStr">
        <is>
          <t>Not Critical</t>
        </is>
      </c>
      <c r="J11256" t="n">
        <v>33</v>
      </c>
      <c r="K11256" t="inlineStr">
        <is>
          <t>N</t>
        </is>
      </c>
      <c r="L11256" s="9">
        <f>A11256&amp;"-"&amp;TEXT(E11256,"yyyymmdd")</f>
        <v/>
      </c>
    </row>
    <row r="11257">
      <c r="A11257" t="n">
        <v>50174517</v>
      </c>
      <c r="B11257" t="inlineStr">
        <is>
          <t>Queens</t>
        </is>
      </c>
      <c r="C11257" t="inlineStr">
        <is>
          <t>11378</t>
        </is>
      </c>
      <c r="D11257" t="inlineStr">
        <is>
          <t>Pizza</t>
        </is>
      </c>
      <c r="E11257" s="8" t="n">
        <v>46184</v>
      </c>
      <c r="F11257" t="inlineStr">
        <is>
          <t>Violations were cited in the following area(s).</t>
        </is>
      </c>
      <c r="G11257" t="inlineStr">
        <is>
          <t>02B</t>
        </is>
      </c>
      <c r="H11257" t="inlineStr">
        <is>
          <t>Hot TCS food item not held at or above 140 °F.</t>
        </is>
      </c>
      <c r="I11257" t="inlineStr">
        <is>
          <t>Critical</t>
        </is>
      </c>
      <c r="J11257" t="n">
        <v>46</v>
      </c>
      <c r="L11257" s="9">
        <f>A11257&amp;"-"&amp;TEXT(E11257,"yyyymmdd")</f>
        <v/>
      </c>
    </row>
    <row r="11258">
      <c r="A11258" t="n">
        <v>50174517</v>
      </c>
      <c r="B11258" t="inlineStr">
        <is>
          <t>Queens</t>
        </is>
      </c>
      <c r="C11258" t="inlineStr">
        <is>
          <t>11378</t>
        </is>
      </c>
      <c r="D11258" t="inlineStr">
        <is>
          <t>Pizza</t>
        </is>
      </c>
      <c r="E11258" s="8" t="n">
        <v>46184</v>
      </c>
      <c r="F11258" t="inlineStr">
        <is>
          <t>Violations were cited in the following area(s).</t>
        </is>
      </c>
      <c r="G11258" t="inlineStr">
        <is>
          <t>04H</t>
        </is>
      </c>
      <c r="H11258" t="inlineStr">
        <is>
          <t>Raw, cooked or prepared food is adulterated, contaminated, cross-contaminated, or not discarded in accordance with HACCP plan.</t>
        </is>
      </c>
      <c r="I11258" t="inlineStr">
        <is>
          <t>Critical</t>
        </is>
      </c>
      <c r="J11258" t="n">
        <v>46</v>
      </c>
      <c r="L11258" s="9">
        <f>A11258&amp;"-"&amp;TEXT(E11258,"yyyymmdd")</f>
        <v/>
      </c>
    </row>
    <row r="11259">
      <c r="A11259" t="n">
        <v>50174517</v>
      </c>
      <c r="B11259" t="inlineStr">
        <is>
          <t>Queens</t>
        </is>
      </c>
      <c r="C11259" t="inlineStr">
        <is>
          <t>11378</t>
        </is>
      </c>
      <c r="D11259" t="inlineStr">
        <is>
          <t>Pizza</t>
        </is>
      </c>
      <c r="E11259" s="8" t="n">
        <v>46184</v>
      </c>
      <c r="F11259" t="inlineStr">
        <is>
          <t>Violations were cited in the following area(s).</t>
        </is>
      </c>
      <c r="G11259" t="inlineStr">
        <is>
          <t>04L</t>
        </is>
      </c>
      <c r="H11259" t="inlineStr">
        <is>
          <t>Evidence of mice or live mice in establishment's food or non-food areas.</t>
        </is>
      </c>
      <c r="I11259" t="inlineStr">
        <is>
          <t>Critical</t>
        </is>
      </c>
      <c r="J11259" t="n">
        <v>46</v>
      </c>
      <c r="L11259" s="9">
        <f>A11259&amp;"-"&amp;TEXT(E11259,"yyyymmdd")</f>
        <v/>
      </c>
    </row>
    <row r="11260">
      <c r="A11260" t="n">
        <v>50174517</v>
      </c>
      <c r="B11260" t="inlineStr">
        <is>
          <t>Queens</t>
        </is>
      </c>
      <c r="C11260" t="inlineStr">
        <is>
          <t>11378</t>
        </is>
      </c>
      <c r="D11260" t="inlineStr">
        <is>
          <t>Pizza</t>
        </is>
      </c>
      <c r="E11260" s="8" t="n">
        <v>46184</v>
      </c>
      <c r="F11260" t="inlineStr">
        <is>
          <t>Violations were cited in the following area(s).</t>
        </is>
      </c>
      <c r="G11260" t="inlineStr">
        <is>
          <t>04N</t>
        </is>
      </c>
      <c r="H11260" t="inlineStr">
        <is>
          <t>Filth flies or food/refuse/sewage associated with (FRSA) flies or other nuisance pests in establishment’s food and/or non-food areas. FRSA flies include house flies, blow flies, bottle flies, flesh flies, drain flies, Phorid flies and fruit flies.</t>
        </is>
      </c>
      <c r="I11260" t="inlineStr">
        <is>
          <t>Critical</t>
        </is>
      </c>
      <c r="J11260" t="n">
        <v>46</v>
      </c>
      <c r="L11260" s="9">
        <f>A11260&amp;"-"&amp;TEXT(E11260,"yyyymmdd")</f>
        <v/>
      </c>
    </row>
    <row r="11261">
      <c r="A11261" t="n">
        <v>50174517</v>
      </c>
      <c r="B11261" t="inlineStr">
        <is>
          <t>Queens</t>
        </is>
      </c>
      <c r="C11261" t="inlineStr">
        <is>
          <t>11378</t>
        </is>
      </c>
      <c r="D11261" t="inlineStr">
        <is>
          <t>Pizza</t>
        </is>
      </c>
      <c r="E11261" s="8" t="n">
        <v>46184</v>
      </c>
      <c r="F11261" t="inlineStr">
        <is>
          <t>Violations were cited in the following area(s).</t>
        </is>
      </c>
      <c r="G11261" t="inlineStr">
        <is>
          <t>06C</t>
        </is>
      </c>
      <c r="H1126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261" t="inlineStr">
        <is>
          <t>Critical</t>
        </is>
      </c>
      <c r="J11261" t="n">
        <v>46</v>
      </c>
      <c r="L11261" s="9">
        <f>A11261&amp;"-"&amp;TEXT(E11261,"yyyymmdd")</f>
        <v/>
      </c>
    </row>
    <row r="11262">
      <c r="A11262" t="n">
        <v>50174517</v>
      </c>
      <c r="B11262" t="inlineStr">
        <is>
          <t>Queens</t>
        </is>
      </c>
      <c r="C11262" t="inlineStr">
        <is>
          <t>11378</t>
        </is>
      </c>
      <c r="D11262" t="inlineStr">
        <is>
          <t>Pizza</t>
        </is>
      </c>
      <c r="E11262" s="8" t="n">
        <v>46184</v>
      </c>
      <c r="F11262" t="inlineStr">
        <is>
          <t>Violations were cited in the following area(s).</t>
        </is>
      </c>
      <c r="G11262" t="inlineStr">
        <is>
          <t>08A</t>
        </is>
      </c>
      <c r="H11262" t="inlineStr">
        <is>
          <t>Establishment is not free of harborage or conditions conducive to rodents, insects or other pests.</t>
        </is>
      </c>
      <c r="I11262" t="inlineStr">
        <is>
          <t>Not Critical</t>
        </is>
      </c>
      <c r="J11262" t="n">
        <v>46</v>
      </c>
      <c r="L11262" s="9">
        <f>A11262&amp;"-"&amp;TEXT(E11262,"yyyymmdd")</f>
        <v/>
      </c>
    </row>
    <row r="11263">
      <c r="A11263" t="n">
        <v>50174517</v>
      </c>
      <c r="B11263" t="inlineStr">
        <is>
          <t>Queens</t>
        </is>
      </c>
      <c r="C11263" t="inlineStr">
        <is>
          <t>11378</t>
        </is>
      </c>
      <c r="D11263" t="inlineStr">
        <is>
          <t>Pizza</t>
        </is>
      </c>
      <c r="E11263" s="8" t="n">
        <v>46184</v>
      </c>
      <c r="F11263" t="inlineStr">
        <is>
          <t>Violations were cited in the following area(s).</t>
        </is>
      </c>
      <c r="G11263" t="inlineStr">
        <is>
          <t>10B</t>
        </is>
      </c>
      <c r="H11263" t="inlineStr">
        <is>
          <t>Anti-siphonage or back-flow prevention device not provided where required; equipment or floor not properly drained; sewage disposal system in disrepair or not functioning properly. Condensation or liquid waste improperly disposed of.</t>
        </is>
      </c>
      <c r="I11263" t="inlineStr">
        <is>
          <t>Not Critical</t>
        </is>
      </c>
      <c r="J11263" t="n">
        <v>46</v>
      </c>
      <c r="L11263" s="9">
        <f>A11263&amp;"-"&amp;TEXT(E11263,"yyyymmdd")</f>
        <v/>
      </c>
    </row>
    <row r="11264">
      <c r="A11264" t="n">
        <v>50174517</v>
      </c>
      <c r="B11264" t="inlineStr">
        <is>
          <t>Queens</t>
        </is>
      </c>
      <c r="C11264" t="inlineStr">
        <is>
          <t>11378</t>
        </is>
      </c>
      <c r="D11264" t="inlineStr">
        <is>
          <t>Pizza</t>
        </is>
      </c>
      <c r="E11264" s="8" t="n">
        <v>46184</v>
      </c>
      <c r="F11264" t="inlineStr">
        <is>
          <t>Violations were cited in the following area(s).</t>
        </is>
      </c>
      <c r="G11264" t="inlineStr">
        <is>
          <t>10D</t>
        </is>
      </c>
      <c r="H11264" t="inlineStr">
        <is>
          <t>Mechanical or natural ventilation not provided, inadequate, improperly installed, in disrepair or fails to prevent and control excessive build-up of grease, heat, steam condensation, vapors, odors, smoke or fumes.</t>
        </is>
      </c>
      <c r="I11264" t="inlineStr">
        <is>
          <t>Not Critical</t>
        </is>
      </c>
      <c r="J11264" t="n">
        <v>46</v>
      </c>
      <c r="L11264" s="9">
        <f>A11264&amp;"-"&amp;TEXT(E11264,"yyyymmdd")</f>
        <v/>
      </c>
    </row>
    <row r="11265">
      <c r="A11265" t="n">
        <v>50174517</v>
      </c>
      <c r="B11265" t="inlineStr">
        <is>
          <t>Queens</t>
        </is>
      </c>
      <c r="C11265" t="inlineStr">
        <is>
          <t>11378</t>
        </is>
      </c>
      <c r="D11265" t="inlineStr">
        <is>
          <t>Pizza</t>
        </is>
      </c>
      <c r="E11265" s="8" t="n">
        <v>46184</v>
      </c>
      <c r="F11265" t="inlineStr">
        <is>
          <t>Violations were cited in the following area(s).</t>
        </is>
      </c>
      <c r="G11265" t="inlineStr">
        <is>
          <t>10F</t>
        </is>
      </c>
      <c r="H11265" t="inlineStr">
        <is>
          <t>Non-food contact surface or equipment made of unacceptable material, not kept clean, or not properly sealed, raised, spaced or movable to allow accessibility for cleaning on all sides, above and underneath the unit.</t>
        </is>
      </c>
      <c r="I11265" t="inlineStr">
        <is>
          <t>Not Critical</t>
        </is>
      </c>
      <c r="J11265" t="n">
        <v>46</v>
      </c>
      <c r="L11265" s="9">
        <f>A11265&amp;"-"&amp;TEXT(E11265,"yyyymmdd")</f>
        <v/>
      </c>
    </row>
    <row r="11266">
      <c r="A11266" t="n">
        <v>50174517</v>
      </c>
      <c r="B11266" t="inlineStr">
        <is>
          <t>Queens</t>
        </is>
      </c>
      <c r="C11266" t="inlineStr">
        <is>
          <t>11378</t>
        </is>
      </c>
      <c r="D11266" t="inlineStr">
        <is>
          <t>Pizza</t>
        </is>
      </c>
      <c r="E11266" s="8" t="n">
        <v>46184</v>
      </c>
      <c r="F11266" t="inlineStr">
        <is>
          <t>Violations were cited in the following area(s).</t>
        </is>
      </c>
      <c r="G11266" t="inlineStr">
        <is>
          <t>10G</t>
        </is>
      </c>
      <c r="H11266" t="inlineStr">
        <is>
          <t>Dishwashing and ware washing: Cleaning and sanitizing of tableware, including dishes, utensils, and equipment deficient.</t>
        </is>
      </c>
      <c r="I11266" t="inlineStr">
        <is>
          <t>Not Critical</t>
        </is>
      </c>
      <c r="J11266" t="n">
        <v>46</v>
      </c>
      <c r="L11266" s="9">
        <f>A11266&amp;"-"&amp;TEXT(E11266,"yyyymmdd")</f>
        <v/>
      </c>
    </row>
    <row r="11267">
      <c r="A11267" t="n">
        <v>50176609</v>
      </c>
      <c r="B11267" t="inlineStr">
        <is>
          <t>Bronx</t>
        </is>
      </c>
      <c r="C11267" t="inlineStr">
        <is>
          <t>10457</t>
        </is>
      </c>
      <c r="D11267" t="inlineStr">
        <is>
          <t>Latin American</t>
        </is>
      </c>
      <c r="E11267" s="8" t="n">
        <v>46184</v>
      </c>
      <c r="F11267" t="inlineStr">
        <is>
          <t>Violations were cited in the following area(s).</t>
        </is>
      </c>
      <c r="G11267" t="inlineStr">
        <is>
          <t>06A</t>
        </is>
      </c>
      <c r="H11267" t="inlineStr">
        <is>
          <t>Personal cleanliness is inadequate. Outer garment soiled with possible contaminant. Effective hair restraint not worn where required. Jewelry worn on hands or arms. Fingernail polish worn or fingernails not kept clean and trimmed.</t>
        </is>
      </c>
      <c r="I11267" t="inlineStr">
        <is>
          <t>Critical</t>
        </is>
      </c>
      <c r="J11267" t="n">
        <v>10</v>
      </c>
      <c r="K11267" t="inlineStr">
        <is>
          <t>A</t>
        </is>
      </c>
      <c r="L11267" s="9">
        <f>A11267&amp;"-"&amp;TEXT(E11267,"yyyymmdd")</f>
        <v/>
      </c>
    </row>
    <row r="11268">
      <c r="A11268" t="n">
        <v>50176609</v>
      </c>
      <c r="B11268" t="inlineStr">
        <is>
          <t>Bronx</t>
        </is>
      </c>
      <c r="C11268" t="inlineStr">
        <is>
          <t>10457</t>
        </is>
      </c>
      <c r="D11268" t="inlineStr">
        <is>
          <t>Latin American</t>
        </is>
      </c>
      <c r="E11268" s="8" t="n">
        <v>46184</v>
      </c>
      <c r="F11268" t="inlineStr">
        <is>
          <t>Violations were cited in the following area(s).</t>
        </is>
      </c>
      <c r="G11268" t="inlineStr">
        <is>
          <t>06C</t>
        </is>
      </c>
      <c r="H1126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268" t="inlineStr">
        <is>
          <t>Critical</t>
        </is>
      </c>
      <c r="J11268" t="n">
        <v>10</v>
      </c>
      <c r="K11268" t="inlineStr">
        <is>
          <t>A</t>
        </is>
      </c>
      <c r="L11268" s="9">
        <f>A11268&amp;"-"&amp;TEXT(E11268,"yyyymmdd")</f>
        <v/>
      </c>
    </row>
    <row r="11269">
      <c r="A11269" t="n">
        <v>50180277</v>
      </c>
      <c r="B11269" t="inlineStr">
        <is>
          <t>Manhattan</t>
        </is>
      </c>
      <c r="C11269" t="inlineStr">
        <is>
          <t>10013</t>
        </is>
      </c>
      <c r="D11269" t="inlineStr">
        <is>
          <t>Coffee/Tea</t>
        </is>
      </c>
      <c r="E11269" s="8" t="n">
        <v>46184</v>
      </c>
      <c r="F11269" t="inlineStr">
        <is>
          <t>Violations were cited in the following area(s).</t>
        </is>
      </c>
      <c r="G11269" t="inlineStr">
        <is>
          <t>08B</t>
        </is>
      </c>
      <c r="H11269"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1269" t="inlineStr">
        <is>
          <t>Not Critical</t>
        </is>
      </c>
      <c r="J11269" t="n">
        <v>7</v>
      </c>
      <c r="K11269" t="inlineStr">
        <is>
          <t>A</t>
        </is>
      </c>
      <c r="L11269" s="9">
        <f>A11269&amp;"-"&amp;TEXT(E11269,"yyyymmdd")</f>
        <v/>
      </c>
    </row>
    <row r="11270">
      <c r="A11270" t="n">
        <v>50180277</v>
      </c>
      <c r="B11270" t="inlineStr">
        <is>
          <t>Manhattan</t>
        </is>
      </c>
      <c r="C11270" t="inlineStr">
        <is>
          <t>10013</t>
        </is>
      </c>
      <c r="D11270" t="inlineStr">
        <is>
          <t>Coffee/Tea</t>
        </is>
      </c>
      <c r="E11270" s="8" t="n">
        <v>46184</v>
      </c>
      <c r="F11270" t="inlineStr">
        <is>
          <t>Violations were cited in the following area(s).</t>
        </is>
      </c>
      <c r="G11270" t="inlineStr">
        <is>
          <t>10B</t>
        </is>
      </c>
      <c r="H11270" t="inlineStr">
        <is>
          <t>Anti-siphonage or back-flow prevention device not provided where required; equipment or floor not properly drained; sewage disposal system in disrepair or not functioning properly. Condensation or liquid waste improperly disposed of.</t>
        </is>
      </c>
      <c r="I11270" t="inlineStr">
        <is>
          <t>Not Critical</t>
        </is>
      </c>
      <c r="J11270" t="n">
        <v>7</v>
      </c>
      <c r="K11270" t="inlineStr">
        <is>
          <t>A</t>
        </is>
      </c>
      <c r="L11270" s="9">
        <f>A11270&amp;"-"&amp;TEXT(E11270,"yyyymmdd")</f>
        <v/>
      </c>
    </row>
    <row r="11271">
      <c r="A11271" t="n">
        <v>50180277</v>
      </c>
      <c r="B11271" t="inlineStr">
        <is>
          <t>Manhattan</t>
        </is>
      </c>
      <c r="C11271" t="inlineStr">
        <is>
          <t>10013</t>
        </is>
      </c>
      <c r="D11271" t="inlineStr">
        <is>
          <t>Coffee/Tea</t>
        </is>
      </c>
      <c r="E11271" s="8" t="n">
        <v>46184</v>
      </c>
      <c r="F11271" t="inlineStr">
        <is>
          <t>Violations were cited in the following area(s).</t>
        </is>
      </c>
      <c r="G11271" t="inlineStr">
        <is>
          <t>10F</t>
        </is>
      </c>
      <c r="H11271" t="inlineStr">
        <is>
          <t>Non-food contact surface or equipment made of unacceptable material, not kept clean, or not properly sealed, raised, spaced or movable to allow accessibility for cleaning on all sides, above and underneath the unit.</t>
        </is>
      </c>
      <c r="I11271" t="inlineStr">
        <is>
          <t>Not Critical</t>
        </is>
      </c>
      <c r="J11271" t="n">
        <v>7</v>
      </c>
      <c r="K11271" t="inlineStr">
        <is>
          <t>A</t>
        </is>
      </c>
      <c r="L11271" s="9">
        <f>A11271&amp;"-"&amp;TEXT(E11271,"yyyymmdd")</f>
        <v/>
      </c>
    </row>
    <row r="11272">
      <c r="A11272" t="n">
        <v>50181541</v>
      </c>
      <c r="B11272" t="inlineStr">
        <is>
          <t>Brooklyn</t>
        </is>
      </c>
      <c r="C11272" t="inlineStr">
        <is>
          <t>11230</t>
        </is>
      </c>
      <c r="D11272" t="inlineStr">
        <is>
          <t>Jewish/Kosher</t>
        </is>
      </c>
      <c r="E11272" s="8" t="n">
        <v>46184</v>
      </c>
      <c r="F11272" t="inlineStr">
        <is>
          <t>Violations were cited in the following area(s).</t>
        </is>
      </c>
      <c r="G11272" t="inlineStr">
        <is>
          <t>02H</t>
        </is>
      </c>
      <c r="H11272" t="inlineStr">
        <is>
          <t>After cooking or removal from hot holding, TCS food not cooled by an approved method whereby the internal temperature is reduced from 140 °F to 70 °F or less within 2 hours, and from 70 °F to 41 °F or less within 4 additional hours.</t>
        </is>
      </c>
      <c r="I11272" t="inlineStr">
        <is>
          <t>Critical</t>
        </is>
      </c>
      <c r="J11272" t="n">
        <v>13</v>
      </c>
      <c r="K11272" t="inlineStr">
        <is>
          <t>A</t>
        </is>
      </c>
      <c r="L11272" s="9">
        <f>A11272&amp;"-"&amp;TEXT(E11272,"yyyymmdd")</f>
        <v/>
      </c>
    </row>
    <row r="11273">
      <c r="A11273" t="n">
        <v>50181541</v>
      </c>
      <c r="B11273" t="inlineStr">
        <is>
          <t>Brooklyn</t>
        </is>
      </c>
      <c r="C11273" t="inlineStr">
        <is>
          <t>11230</t>
        </is>
      </c>
      <c r="D11273" t="inlineStr">
        <is>
          <t>Jewish/Kosher</t>
        </is>
      </c>
      <c r="E11273" s="8" t="n">
        <v>46184</v>
      </c>
      <c r="F11273" t="inlineStr">
        <is>
          <t>Violations were cited in the following area(s).</t>
        </is>
      </c>
      <c r="G11273" t="inlineStr">
        <is>
          <t>10B</t>
        </is>
      </c>
      <c r="H11273" t="inlineStr">
        <is>
          <t>Anti-siphonage or back-flow prevention device not provided where required; equipment or floor not properly drained; sewage disposal system in disrepair or not functioning properly. Condensation or liquid waste improperly disposed of.</t>
        </is>
      </c>
      <c r="I11273" t="inlineStr">
        <is>
          <t>Not Critical</t>
        </is>
      </c>
      <c r="J11273" t="n">
        <v>13</v>
      </c>
      <c r="K11273" t="inlineStr">
        <is>
          <t>A</t>
        </is>
      </c>
      <c r="L11273" s="9">
        <f>A11273&amp;"-"&amp;TEXT(E11273,"yyyymmdd")</f>
        <v/>
      </c>
    </row>
    <row r="11274">
      <c r="A11274" t="n">
        <v>50181541</v>
      </c>
      <c r="B11274" t="inlineStr">
        <is>
          <t>Brooklyn</t>
        </is>
      </c>
      <c r="C11274" t="inlineStr">
        <is>
          <t>11230</t>
        </is>
      </c>
      <c r="D11274" t="inlineStr">
        <is>
          <t>Jewish/Kosher</t>
        </is>
      </c>
      <c r="E11274" s="8" t="n">
        <v>46184</v>
      </c>
      <c r="F11274" t="inlineStr">
        <is>
          <t>Violations were cited in the following area(s).</t>
        </is>
      </c>
      <c r="G11274" t="inlineStr">
        <is>
          <t>10F</t>
        </is>
      </c>
      <c r="H11274" t="inlineStr">
        <is>
          <t>Non-food contact surface or equipment made of unacceptable material, not kept clean, or not properly sealed, raised, spaced or movable to allow accessibility for cleaning on all sides, above and underneath the unit.</t>
        </is>
      </c>
      <c r="I11274" t="inlineStr">
        <is>
          <t>Not Critical</t>
        </is>
      </c>
      <c r="J11274" t="n">
        <v>13</v>
      </c>
      <c r="K11274" t="inlineStr">
        <is>
          <t>A</t>
        </is>
      </c>
      <c r="L11274" s="9">
        <f>A11274&amp;"-"&amp;TEXT(E11274,"yyyymmdd")</f>
        <v/>
      </c>
    </row>
    <row r="11275">
      <c r="A11275" t="n">
        <v>40389356</v>
      </c>
      <c r="B11275" t="inlineStr">
        <is>
          <t>Manhattan</t>
        </is>
      </c>
      <c r="C11275" t="inlineStr">
        <is>
          <t>10025</t>
        </is>
      </c>
      <c r="D11275" t="inlineStr">
        <is>
          <t>American</t>
        </is>
      </c>
      <c r="E11275" s="8" t="n">
        <v>46185</v>
      </c>
      <c r="F11275" t="inlineStr">
        <is>
          <t>Violations were cited in the following area(s).</t>
        </is>
      </c>
      <c r="G11275" t="inlineStr">
        <is>
          <t>02G</t>
        </is>
      </c>
      <c r="H11275" t="inlineStr">
        <is>
          <t>Cold TCS food item held above 41 °F; smoked or processed fish held above 38 °F; intact raw eggs held above 45 °F; or reduced oxygen packaged (ROP) TCS foods held above required temperatures except during active necessary preparation.</t>
        </is>
      </c>
      <c r="I11275" t="inlineStr">
        <is>
          <t>Critical</t>
        </is>
      </c>
      <c r="J11275" t="n">
        <v>28</v>
      </c>
      <c r="L11275" s="9">
        <f>A11275&amp;"-"&amp;TEXT(E11275,"yyyymmdd")</f>
        <v/>
      </c>
    </row>
    <row r="11276">
      <c r="A11276" t="n">
        <v>40389356</v>
      </c>
      <c r="B11276" t="inlineStr">
        <is>
          <t>Manhattan</t>
        </is>
      </c>
      <c r="C11276" t="inlineStr">
        <is>
          <t>10025</t>
        </is>
      </c>
      <c r="D11276" t="inlineStr">
        <is>
          <t>American</t>
        </is>
      </c>
      <c r="E11276" s="8" t="n">
        <v>46185</v>
      </c>
      <c r="F11276" t="inlineStr">
        <is>
          <t>Violations were cited in the following area(s).</t>
        </is>
      </c>
      <c r="G11276" t="inlineStr">
        <is>
          <t>06C</t>
        </is>
      </c>
      <c r="H1127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276" t="inlineStr">
        <is>
          <t>Critical</t>
        </is>
      </c>
      <c r="J11276" t="n">
        <v>28</v>
      </c>
      <c r="L11276" s="9">
        <f>A11276&amp;"-"&amp;TEXT(E11276,"yyyymmdd")</f>
        <v/>
      </c>
    </row>
    <row r="11277">
      <c r="A11277" t="n">
        <v>40389356</v>
      </c>
      <c r="B11277" t="inlineStr">
        <is>
          <t>Manhattan</t>
        </is>
      </c>
      <c r="C11277" t="inlineStr">
        <is>
          <t>10025</t>
        </is>
      </c>
      <c r="D11277" t="inlineStr">
        <is>
          <t>American</t>
        </is>
      </c>
      <c r="E11277" s="8" t="n">
        <v>46185</v>
      </c>
      <c r="F11277" t="inlineStr">
        <is>
          <t>Violations were cited in the following area(s).</t>
        </is>
      </c>
      <c r="G11277" t="inlineStr">
        <is>
          <t>06D</t>
        </is>
      </c>
      <c r="H11277" t="inlineStr">
        <is>
          <t>Food contact surface not properly washed, rinsed and sanitized after each use and following any activity when contamination may have occurred.</t>
        </is>
      </c>
      <c r="I11277" t="inlineStr">
        <is>
          <t>Critical</t>
        </is>
      </c>
      <c r="J11277" t="n">
        <v>28</v>
      </c>
      <c r="L11277" s="9">
        <f>A11277&amp;"-"&amp;TEXT(E11277,"yyyymmdd")</f>
        <v/>
      </c>
    </row>
    <row r="11278">
      <c r="A11278" t="n">
        <v>40389356</v>
      </c>
      <c r="B11278" t="inlineStr">
        <is>
          <t>Manhattan</t>
        </is>
      </c>
      <c r="C11278" t="inlineStr">
        <is>
          <t>10025</t>
        </is>
      </c>
      <c r="D11278" t="inlineStr">
        <is>
          <t>American</t>
        </is>
      </c>
      <c r="E11278" s="8" t="n">
        <v>46185</v>
      </c>
      <c r="F11278" t="inlineStr">
        <is>
          <t>Violations were cited in the following area(s).</t>
        </is>
      </c>
      <c r="G11278" t="inlineStr">
        <is>
          <t>10B</t>
        </is>
      </c>
      <c r="H11278" t="inlineStr">
        <is>
          <t>Anti-siphonage or back-flow prevention device not provided where required; equipment or floor not properly drained; sewage disposal system in disrepair or not functioning properly. Condensation or liquid waste improperly disposed of.</t>
        </is>
      </c>
      <c r="I11278" t="inlineStr">
        <is>
          <t>Not Critical</t>
        </is>
      </c>
      <c r="J11278" t="n">
        <v>28</v>
      </c>
      <c r="L11278" s="9">
        <f>A11278&amp;"-"&amp;TEXT(E11278,"yyyymmdd")</f>
        <v/>
      </c>
    </row>
    <row r="11279">
      <c r="A11279" t="n">
        <v>40389356</v>
      </c>
      <c r="B11279" t="inlineStr">
        <is>
          <t>Manhattan</t>
        </is>
      </c>
      <c r="C11279" t="inlineStr">
        <is>
          <t>10025</t>
        </is>
      </c>
      <c r="D11279" t="inlineStr">
        <is>
          <t>American</t>
        </is>
      </c>
      <c r="E11279" s="8" t="n">
        <v>46185</v>
      </c>
      <c r="F11279" t="inlineStr">
        <is>
          <t>Violations were cited in the following area(s).</t>
        </is>
      </c>
      <c r="G11279" t="inlineStr">
        <is>
          <t>10F</t>
        </is>
      </c>
      <c r="H11279" t="inlineStr">
        <is>
          <t>Non-food contact surface or equipment made of unacceptable material, not kept clean, or not properly sealed, raised, spaced or movable to allow accessibility for cleaning on all sides, above and underneath the unit.</t>
        </is>
      </c>
      <c r="I11279" t="inlineStr">
        <is>
          <t>Not Critical</t>
        </is>
      </c>
      <c r="J11279" t="n">
        <v>28</v>
      </c>
      <c r="L11279" s="9">
        <f>A11279&amp;"-"&amp;TEXT(E11279,"yyyymmdd")</f>
        <v/>
      </c>
    </row>
    <row r="11280">
      <c r="A11280" t="n">
        <v>41240624</v>
      </c>
      <c r="B11280" t="inlineStr">
        <is>
          <t>Manhattan</t>
        </is>
      </c>
      <c r="C11280" t="inlineStr">
        <is>
          <t>10035</t>
        </is>
      </c>
      <c r="D11280" t="inlineStr">
        <is>
          <t>African</t>
        </is>
      </c>
      <c r="E11280" s="8" t="n">
        <v>46185</v>
      </c>
      <c r="F11280" t="inlineStr">
        <is>
          <t>Violations were cited in the following area(s).</t>
        </is>
      </c>
      <c r="G11280" t="inlineStr">
        <is>
          <t>02H</t>
        </is>
      </c>
      <c r="H11280" t="inlineStr">
        <is>
          <t>After cooking or removal from hot holding, TCS food not cooled by an approved method whereby the internal temperature is reduced from 140 °F to 70 °F or less within 2 hours, and from 70 °F to 41 °F or less within 4 additional hours.</t>
        </is>
      </c>
      <c r="I11280" t="inlineStr">
        <is>
          <t>Critical</t>
        </is>
      </c>
      <c r="J11280" t="n">
        <v>28</v>
      </c>
      <c r="L11280" s="9">
        <f>A11280&amp;"-"&amp;TEXT(E11280,"yyyymmdd")</f>
        <v/>
      </c>
    </row>
    <row r="11281">
      <c r="A11281" t="n">
        <v>41240624</v>
      </c>
      <c r="B11281" t="inlineStr">
        <is>
          <t>Manhattan</t>
        </is>
      </c>
      <c r="C11281" t="inlineStr">
        <is>
          <t>10035</t>
        </is>
      </c>
      <c r="D11281" t="inlineStr">
        <is>
          <t>African</t>
        </is>
      </c>
      <c r="E11281" s="8" t="n">
        <v>46185</v>
      </c>
      <c r="F11281" t="inlineStr">
        <is>
          <t>Violations were cited in the following area(s).</t>
        </is>
      </c>
      <c r="G11281" t="inlineStr">
        <is>
          <t>04A</t>
        </is>
      </c>
      <c r="H11281" t="inlineStr">
        <is>
          <t>Food Protection Certificate (FPC) not held by manager or supervisor of food operations.</t>
        </is>
      </c>
      <c r="I11281" t="inlineStr">
        <is>
          <t>Critical</t>
        </is>
      </c>
      <c r="J11281" t="n">
        <v>28</v>
      </c>
      <c r="L11281" s="9">
        <f>A11281&amp;"-"&amp;TEXT(E11281,"yyyymmdd")</f>
        <v/>
      </c>
    </row>
    <row r="11282">
      <c r="A11282" t="n">
        <v>41240624</v>
      </c>
      <c r="B11282" t="inlineStr">
        <is>
          <t>Manhattan</t>
        </is>
      </c>
      <c r="C11282" t="inlineStr">
        <is>
          <t>10035</t>
        </is>
      </c>
      <c r="D11282" t="inlineStr">
        <is>
          <t>African</t>
        </is>
      </c>
      <c r="E11282" s="8" t="n">
        <v>46185</v>
      </c>
      <c r="F11282" t="inlineStr">
        <is>
          <t>Violations were cited in the following area(s).</t>
        </is>
      </c>
      <c r="G11282" t="inlineStr">
        <is>
          <t>04N</t>
        </is>
      </c>
      <c r="H11282" t="inlineStr">
        <is>
          <t>Filth flies or food/refuse/sewage associated with (FRSA) flies or other nuisance pests in establishment’s food and/or non-food areas. FRSA flies include house flies, blow flies, bottle flies, flesh flies, drain flies, Phorid flies and fruit flies.</t>
        </is>
      </c>
      <c r="I11282" t="inlineStr">
        <is>
          <t>Critical</t>
        </is>
      </c>
      <c r="J11282" t="n">
        <v>28</v>
      </c>
      <c r="L11282" s="9">
        <f>A11282&amp;"-"&amp;TEXT(E11282,"yyyymmdd")</f>
        <v/>
      </c>
    </row>
    <row r="11283">
      <c r="A11283" t="n">
        <v>41240624</v>
      </c>
      <c r="B11283" t="inlineStr">
        <is>
          <t>Manhattan</t>
        </is>
      </c>
      <c r="C11283" t="inlineStr">
        <is>
          <t>10035</t>
        </is>
      </c>
      <c r="D11283" t="inlineStr">
        <is>
          <t>African</t>
        </is>
      </c>
      <c r="E11283" s="8" t="n">
        <v>46185</v>
      </c>
      <c r="F11283" t="inlineStr">
        <is>
          <t>Violations were cited in the following area(s).</t>
        </is>
      </c>
      <c r="G11283" t="inlineStr">
        <is>
          <t>08A</t>
        </is>
      </c>
      <c r="H11283" t="inlineStr">
        <is>
          <t>Establishment is not free of harborage or conditions conducive to rodents, insects or other pests.</t>
        </is>
      </c>
      <c r="I11283" t="inlineStr">
        <is>
          <t>Not Critical</t>
        </is>
      </c>
      <c r="J11283" t="n">
        <v>28</v>
      </c>
      <c r="L11283" s="9">
        <f>A11283&amp;"-"&amp;TEXT(E11283,"yyyymmdd")</f>
        <v/>
      </c>
    </row>
    <row r="11284">
      <c r="A11284" t="n">
        <v>41288479</v>
      </c>
      <c r="B11284" t="inlineStr">
        <is>
          <t>Manhattan</t>
        </is>
      </c>
      <c r="C11284" t="inlineStr">
        <is>
          <t>10032</t>
        </is>
      </c>
      <c r="D11284" t="inlineStr">
        <is>
          <t>Coffee/Tea</t>
        </is>
      </c>
      <c r="E11284" s="8" t="n">
        <v>46185</v>
      </c>
      <c r="F11284" t="inlineStr">
        <is>
          <t>Violations were cited in the following area(s).</t>
        </is>
      </c>
      <c r="G11284" t="inlineStr">
        <is>
          <t>06C</t>
        </is>
      </c>
      <c r="H1128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284" t="inlineStr">
        <is>
          <t>Critical</t>
        </is>
      </c>
      <c r="J11284" t="n">
        <v>12</v>
      </c>
      <c r="K11284" t="inlineStr">
        <is>
          <t>A</t>
        </is>
      </c>
      <c r="L11284" s="9">
        <f>A11284&amp;"-"&amp;TEXT(E11284,"yyyymmdd")</f>
        <v/>
      </c>
    </row>
    <row r="11285">
      <c r="A11285" t="n">
        <v>41288479</v>
      </c>
      <c r="B11285" t="inlineStr">
        <is>
          <t>Manhattan</t>
        </is>
      </c>
      <c r="C11285" t="inlineStr">
        <is>
          <t>10032</t>
        </is>
      </c>
      <c r="D11285" t="inlineStr">
        <is>
          <t>Coffee/Tea</t>
        </is>
      </c>
      <c r="E11285" s="8" t="n">
        <v>46185</v>
      </c>
      <c r="F11285" t="inlineStr">
        <is>
          <t>Violations were cited in the following area(s).</t>
        </is>
      </c>
      <c r="G11285" t="inlineStr">
        <is>
          <t>06D</t>
        </is>
      </c>
      <c r="H11285" t="inlineStr">
        <is>
          <t>Food contact surface not properly washed, rinsed and sanitized after each use and following any activity when contamination may have occurred.</t>
        </is>
      </c>
      <c r="I11285" t="inlineStr">
        <is>
          <t>Critical</t>
        </is>
      </c>
      <c r="J11285" t="n">
        <v>12</v>
      </c>
      <c r="K11285" t="inlineStr">
        <is>
          <t>A</t>
        </is>
      </c>
      <c r="L11285" s="9">
        <f>A11285&amp;"-"&amp;TEXT(E11285,"yyyymmdd")</f>
        <v/>
      </c>
    </row>
    <row r="11286">
      <c r="A11286" t="n">
        <v>41288479</v>
      </c>
      <c r="B11286" t="inlineStr">
        <is>
          <t>Manhattan</t>
        </is>
      </c>
      <c r="C11286" t="inlineStr">
        <is>
          <t>10032</t>
        </is>
      </c>
      <c r="D11286" t="inlineStr">
        <is>
          <t>Coffee/Tea</t>
        </is>
      </c>
      <c r="E11286" s="8" t="n">
        <v>46185</v>
      </c>
      <c r="F11286" t="inlineStr">
        <is>
          <t>Violations were cited in the following area(s).</t>
        </is>
      </c>
      <c r="G11286" t="inlineStr">
        <is>
          <t>10F</t>
        </is>
      </c>
      <c r="H11286" t="inlineStr">
        <is>
          <t>Non-food contact surface or equipment made of unacceptable material, not kept clean, or not properly sealed, raised, spaced or movable to allow accessibility for cleaning on all sides, above and underneath the unit.</t>
        </is>
      </c>
      <c r="I11286" t="inlineStr">
        <is>
          <t>Not Critical</t>
        </is>
      </c>
      <c r="J11286" t="n">
        <v>12</v>
      </c>
      <c r="K11286" t="inlineStr">
        <is>
          <t>A</t>
        </is>
      </c>
      <c r="L11286" s="9">
        <f>A11286&amp;"-"&amp;TEXT(E11286,"yyyymmdd")</f>
        <v/>
      </c>
    </row>
    <row r="11287">
      <c r="A11287" t="n">
        <v>41558982</v>
      </c>
      <c r="B11287" t="inlineStr">
        <is>
          <t>Bronx</t>
        </is>
      </c>
      <c r="D11287" t="inlineStr">
        <is>
          <t>American</t>
        </is>
      </c>
      <c r="E11287" s="8" t="n">
        <v>46185</v>
      </c>
      <c r="F11287" t="inlineStr">
        <is>
          <t>Violations were cited in the following area(s).</t>
        </is>
      </c>
      <c r="G11287" t="inlineStr">
        <is>
          <t>02H</t>
        </is>
      </c>
      <c r="H11287" t="inlineStr">
        <is>
          <t>After cooking or removal from hot holding, TCS food not cooled by an approved method whereby the internal temperature is reduced from 140 °F to 70 °F or less within 2 hours, and from 70 °F to 41 °F or less within 4 additional hours.</t>
        </is>
      </c>
      <c r="I11287" t="inlineStr">
        <is>
          <t>Critical</t>
        </is>
      </c>
      <c r="J11287" t="n">
        <v>40</v>
      </c>
      <c r="L11287" s="9">
        <f>A11287&amp;"-"&amp;TEXT(E11287,"yyyymmdd")</f>
        <v/>
      </c>
    </row>
    <row r="11288">
      <c r="A11288" t="n">
        <v>41558982</v>
      </c>
      <c r="B11288" t="inlineStr">
        <is>
          <t>Bronx</t>
        </is>
      </c>
      <c r="D11288" t="inlineStr">
        <is>
          <t>American</t>
        </is>
      </c>
      <c r="E11288" s="8" t="n">
        <v>46185</v>
      </c>
      <c r="F11288" t="inlineStr">
        <is>
          <t>Violations were cited in the following area(s).</t>
        </is>
      </c>
      <c r="G11288" t="inlineStr">
        <is>
          <t>04H</t>
        </is>
      </c>
      <c r="H11288" t="inlineStr">
        <is>
          <t>Raw, cooked or prepared food is adulterated, contaminated, cross-contaminated, or not discarded in accordance with HACCP plan.</t>
        </is>
      </c>
      <c r="I11288" t="inlineStr">
        <is>
          <t>Critical</t>
        </is>
      </c>
      <c r="J11288" t="n">
        <v>40</v>
      </c>
      <c r="L11288" s="9">
        <f>A11288&amp;"-"&amp;TEXT(E11288,"yyyymmdd")</f>
        <v/>
      </c>
    </row>
    <row r="11289">
      <c r="A11289" t="n">
        <v>41558982</v>
      </c>
      <c r="B11289" t="inlineStr">
        <is>
          <t>Bronx</t>
        </is>
      </c>
      <c r="D11289" t="inlineStr">
        <is>
          <t>American</t>
        </is>
      </c>
      <c r="E11289" s="8" t="n">
        <v>46185</v>
      </c>
      <c r="F11289" t="inlineStr">
        <is>
          <t>Violations were cited in the following area(s).</t>
        </is>
      </c>
      <c r="G11289" t="inlineStr">
        <is>
          <t>05D</t>
        </is>
      </c>
      <c r="H1128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289" t="inlineStr">
        <is>
          <t>Critical</t>
        </is>
      </c>
      <c r="J11289" t="n">
        <v>40</v>
      </c>
      <c r="L11289" s="9">
        <f>A11289&amp;"-"&amp;TEXT(E11289,"yyyymmdd")</f>
        <v/>
      </c>
    </row>
    <row r="11290">
      <c r="A11290" t="n">
        <v>41558982</v>
      </c>
      <c r="B11290" t="inlineStr">
        <is>
          <t>Bronx</t>
        </is>
      </c>
      <c r="D11290" t="inlineStr">
        <is>
          <t>American</t>
        </is>
      </c>
      <c r="E11290" s="8" t="n">
        <v>46185</v>
      </c>
      <c r="F11290" t="inlineStr">
        <is>
          <t>Violations were cited in the following area(s).</t>
        </is>
      </c>
      <c r="G11290" t="inlineStr">
        <is>
          <t>06C</t>
        </is>
      </c>
      <c r="H1129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290" t="inlineStr">
        <is>
          <t>Critical</t>
        </is>
      </c>
      <c r="J11290" t="n">
        <v>40</v>
      </c>
      <c r="L11290" s="9">
        <f>A11290&amp;"-"&amp;TEXT(E11290,"yyyymmdd")</f>
        <v/>
      </c>
    </row>
    <row r="11291">
      <c r="A11291" t="n">
        <v>41558982</v>
      </c>
      <c r="B11291" t="inlineStr">
        <is>
          <t>Bronx</t>
        </is>
      </c>
      <c r="D11291" t="inlineStr">
        <is>
          <t>American</t>
        </is>
      </c>
      <c r="E11291" s="8" t="n">
        <v>46185</v>
      </c>
      <c r="F11291" t="inlineStr">
        <is>
          <t>Violations were cited in the following area(s).</t>
        </is>
      </c>
      <c r="G11291" t="inlineStr">
        <is>
          <t>06F</t>
        </is>
      </c>
      <c r="H11291" t="inlineStr">
        <is>
          <t>Wiping cloths not stored clean and dry, or in a sanitizing solution, between uses.</t>
        </is>
      </c>
      <c r="I11291" t="inlineStr">
        <is>
          <t>Critical</t>
        </is>
      </c>
      <c r="J11291" t="n">
        <v>40</v>
      </c>
      <c r="L11291" s="9">
        <f>A11291&amp;"-"&amp;TEXT(E11291,"yyyymmdd")</f>
        <v/>
      </c>
    </row>
    <row r="11292">
      <c r="A11292" t="n">
        <v>41558982</v>
      </c>
      <c r="B11292" t="inlineStr">
        <is>
          <t>Bronx</t>
        </is>
      </c>
      <c r="D11292" t="inlineStr">
        <is>
          <t>American</t>
        </is>
      </c>
      <c r="E11292" s="8" t="n">
        <v>46185</v>
      </c>
      <c r="F11292" t="inlineStr">
        <is>
          <t>Violations were cited in the following area(s).</t>
        </is>
      </c>
      <c r="G11292" t="inlineStr">
        <is>
          <t>10F</t>
        </is>
      </c>
      <c r="H11292" t="inlineStr">
        <is>
          <t>Non-food contact surface or equipment made of unacceptable material, not kept clean, or not properly sealed, raised, spaced or movable to allow accessibility for cleaning on all sides, above and underneath the unit.</t>
        </is>
      </c>
      <c r="I11292" t="inlineStr">
        <is>
          <t>Not Critical</t>
        </is>
      </c>
      <c r="J11292" t="n">
        <v>40</v>
      </c>
      <c r="L11292" s="9">
        <f>A11292&amp;"-"&amp;TEXT(E11292,"yyyymmdd")</f>
        <v/>
      </c>
    </row>
    <row r="11293">
      <c r="A11293" t="n">
        <v>50002120</v>
      </c>
      <c r="B11293" t="inlineStr">
        <is>
          <t>Manhattan</t>
        </is>
      </c>
      <c r="C11293" t="inlineStr">
        <is>
          <t>10005</t>
        </is>
      </c>
      <c r="D11293" t="inlineStr">
        <is>
          <t>Coffee/Tea</t>
        </is>
      </c>
      <c r="E11293" s="8" t="n">
        <v>46185</v>
      </c>
      <c r="F11293" t="inlineStr">
        <is>
          <t>Violations were cited in the following area(s).</t>
        </is>
      </c>
      <c r="G11293" t="inlineStr">
        <is>
          <t>06C</t>
        </is>
      </c>
      <c r="H1129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293" t="inlineStr">
        <is>
          <t>Critical</t>
        </is>
      </c>
      <c r="J11293" t="n">
        <v>9</v>
      </c>
      <c r="K11293" t="inlineStr">
        <is>
          <t>A</t>
        </is>
      </c>
      <c r="L11293" s="9">
        <f>A11293&amp;"-"&amp;TEXT(E11293,"yyyymmdd")</f>
        <v/>
      </c>
    </row>
    <row r="11294">
      <c r="A11294" t="n">
        <v>50002120</v>
      </c>
      <c r="B11294" t="inlineStr">
        <is>
          <t>Manhattan</t>
        </is>
      </c>
      <c r="C11294" t="inlineStr">
        <is>
          <t>10005</t>
        </is>
      </c>
      <c r="D11294" t="inlineStr">
        <is>
          <t>Coffee/Tea</t>
        </is>
      </c>
      <c r="E11294" s="8" t="n">
        <v>46185</v>
      </c>
      <c r="F11294" t="inlineStr">
        <is>
          <t>Violations were cited in the following area(s).</t>
        </is>
      </c>
      <c r="G11294" t="inlineStr">
        <is>
          <t>10B</t>
        </is>
      </c>
      <c r="H11294" t="inlineStr">
        <is>
          <t>Anti-siphonage or back-flow prevention device not provided where required; equipment or floor not properly drained; sewage disposal system in disrepair or not functioning properly. Condensation or liquid waste improperly disposed of.</t>
        </is>
      </c>
      <c r="I11294" t="inlineStr">
        <is>
          <t>Not Critical</t>
        </is>
      </c>
      <c r="J11294" t="n">
        <v>9</v>
      </c>
      <c r="K11294" t="inlineStr">
        <is>
          <t>A</t>
        </is>
      </c>
      <c r="L11294" s="9">
        <f>A11294&amp;"-"&amp;TEXT(E11294,"yyyymmdd")</f>
        <v/>
      </c>
    </row>
    <row r="11295">
      <c r="A11295" t="n">
        <v>50002120</v>
      </c>
      <c r="B11295" t="inlineStr">
        <is>
          <t>Manhattan</t>
        </is>
      </c>
      <c r="C11295" t="inlineStr">
        <is>
          <t>10005</t>
        </is>
      </c>
      <c r="D11295" t="inlineStr">
        <is>
          <t>Coffee/Tea</t>
        </is>
      </c>
      <c r="E11295" s="8" t="n">
        <v>46185</v>
      </c>
      <c r="F11295" t="inlineStr">
        <is>
          <t>Violations were cited in the following area(s).</t>
        </is>
      </c>
      <c r="G11295" t="inlineStr">
        <is>
          <t>10F</t>
        </is>
      </c>
      <c r="H11295" t="inlineStr">
        <is>
          <t>Non-food contact surface or equipment made of unacceptable material, not kept clean, or not properly sealed, raised, spaced or movable to allow accessibility for cleaning on all sides, above and underneath the unit.</t>
        </is>
      </c>
      <c r="I11295" t="inlineStr">
        <is>
          <t>Not Critical</t>
        </is>
      </c>
      <c r="J11295" t="n">
        <v>9</v>
      </c>
      <c r="K11295" t="inlineStr">
        <is>
          <t>A</t>
        </is>
      </c>
      <c r="L11295" s="9">
        <f>A11295&amp;"-"&amp;TEXT(E11295,"yyyymmdd")</f>
        <v/>
      </c>
    </row>
    <row r="11296">
      <c r="A11296" t="n">
        <v>50034637</v>
      </c>
      <c r="B11296" t="inlineStr">
        <is>
          <t>Manhattan</t>
        </is>
      </c>
      <c r="C11296" t="inlineStr">
        <is>
          <t>10016</t>
        </is>
      </c>
      <c r="D11296" t="inlineStr">
        <is>
          <t>Irish</t>
        </is>
      </c>
      <c r="E11296" s="8" t="n">
        <v>46185</v>
      </c>
      <c r="F11296" t="inlineStr">
        <is>
          <t>Violations were cited in the following area(s).</t>
        </is>
      </c>
      <c r="G11296" t="inlineStr">
        <is>
          <t>06C</t>
        </is>
      </c>
      <c r="H1129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296" t="inlineStr">
        <is>
          <t>Critical</t>
        </is>
      </c>
      <c r="J11296" t="n">
        <v>12</v>
      </c>
      <c r="K11296" t="inlineStr">
        <is>
          <t>A</t>
        </is>
      </c>
      <c r="L11296" s="9">
        <f>A11296&amp;"-"&amp;TEXT(E11296,"yyyymmdd")</f>
        <v/>
      </c>
    </row>
    <row r="11297">
      <c r="A11297" t="n">
        <v>50034637</v>
      </c>
      <c r="B11297" t="inlineStr">
        <is>
          <t>Manhattan</t>
        </is>
      </c>
      <c r="C11297" t="inlineStr">
        <is>
          <t>10016</t>
        </is>
      </c>
      <c r="D11297" t="inlineStr">
        <is>
          <t>Irish</t>
        </is>
      </c>
      <c r="E11297" s="8" t="n">
        <v>46185</v>
      </c>
      <c r="F11297" t="inlineStr">
        <is>
          <t>Violations were cited in the following area(s).</t>
        </is>
      </c>
      <c r="G11297" t="inlineStr">
        <is>
          <t>06D</t>
        </is>
      </c>
      <c r="H11297" t="inlineStr">
        <is>
          <t>Food contact surface not properly washed, rinsed and sanitized after each use and following any activity when contamination may have occurred.</t>
        </is>
      </c>
      <c r="I11297" t="inlineStr">
        <is>
          <t>Critical</t>
        </is>
      </c>
      <c r="J11297" t="n">
        <v>12</v>
      </c>
      <c r="K11297" t="inlineStr">
        <is>
          <t>A</t>
        </is>
      </c>
      <c r="L11297" s="9">
        <f>A11297&amp;"-"&amp;TEXT(E11297,"yyyymmdd")</f>
        <v/>
      </c>
    </row>
    <row r="11298">
      <c r="A11298" t="n">
        <v>50034637</v>
      </c>
      <c r="B11298" t="inlineStr">
        <is>
          <t>Manhattan</t>
        </is>
      </c>
      <c r="C11298" t="inlineStr">
        <is>
          <t>10016</t>
        </is>
      </c>
      <c r="D11298" t="inlineStr">
        <is>
          <t>Irish</t>
        </is>
      </c>
      <c r="E11298" s="8" t="n">
        <v>46185</v>
      </c>
      <c r="F11298" t="inlineStr">
        <is>
          <t>Violations were cited in the following area(s).</t>
        </is>
      </c>
      <c r="G11298" t="inlineStr">
        <is>
          <t>10B</t>
        </is>
      </c>
      <c r="H11298" t="inlineStr">
        <is>
          <t>Anti-siphonage or back-flow prevention device not provided where required; equipment or floor not properly drained; sewage disposal system in disrepair or not functioning properly. Condensation or liquid waste improperly disposed of.</t>
        </is>
      </c>
      <c r="I11298" t="inlineStr">
        <is>
          <t>Not Critical</t>
        </is>
      </c>
      <c r="J11298" t="n">
        <v>12</v>
      </c>
      <c r="K11298" t="inlineStr">
        <is>
          <t>A</t>
        </is>
      </c>
      <c r="L11298" s="9">
        <f>A11298&amp;"-"&amp;TEXT(E11298,"yyyymmdd")</f>
        <v/>
      </c>
    </row>
    <row r="11299">
      <c r="A11299" t="n">
        <v>50041709</v>
      </c>
      <c r="B11299" t="inlineStr">
        <is>
          <t>Manhattan</t>
        </is>
      </c>
      <c r="C11299" t="inlineStr">
        <is>
          <t>10001</t>
        </is>
      </c>
      <c r="D11299" t="inlineStr">
        <is>
          <t>Sandwiches</t>
        </is>
      </c>
      <c r="E11299" s="8" t="n">
        <v>46185</v>
      </c>
      <c r="F11299" t="inlineStr">
        <is>
          <t>Violations were cited in the following area(s).</t>
        </is>
      </c>
      <c r="G11299" t="inlineStr">
        <is>
          <t>02A</t>
        </is>
      </c>
      <c r="H11299" t="inlineStr">
        <is>
          <t>Time/Temperature Control for Safety (TCS) food not cooked to required minimum internal temperature.   • Poultry, poultry parts, ground and comminuted poultry, all stuffing containing poultry, meats, fish or ratites to or above 165 °F for 15 seconds with no interruption of the cooking process   • Ground meat, and food containing ground and comminuted meat, to or above 158 °F for 15 seconds with no interruption of the cooking process, except per individual customer request  • Pork, any food containing pork to or above 150 °F for 15 seconds  • Mechanically tenderized or injected meats to or above 155 °F.  • Whole meat roasts and beef steak to or above required temperature and time except per individual customer request  • Raw animal foods cooked in microwave to or above165 °F, covered, rotated or stirred   • All other foods to or above 140 °F for 15 seconds; shell eggs to or above 145 °F for 15 seconds except per individual customer request.</t>
        </is>
      </c>
      <c r="I11299" t="inlineStr">
        <is>
          <t>Critical</t>
        </is>
      </c>
      <c r="J11299" t="n">
        <v>24</v>
      </c>
      <c r="L11299" s="9">
        <f>A11299&amp;"-"&amp;TEXT(E11299,"yyyymmdd")</f>
        <v/>
      </c>
    </row>
    <row r="11300">
      <c r="A11300" t="n">
        <v>50041709</v>
      </c>
      <c r="B11300" t="inlineStr">
        <is>
          <t>Manhattan</t>
        </is>
      </c>
      <c r="C11300" t="inlineStr">
        <is>
          <t>10001</t>
        </is>
      </c>
      <c r="D11300" t="inlineStr">
        <is>
          <t>Sandwiches</t>
        </is>
      </c>
      <c r="E11300" s="8" t="n">
        <v>46185</v>
      </c>
      <c r="F11300" t="inlineStr">
        <is>
          <t>Violations were cited in the following area(s).</t>
        </is>
      </c>
      <c r="G11300" t="inlineStr">
        <is>
          <t>02G</t>
        </is>
      </c>
      <c r="H11300" t="inlineStr">
        <is>
          <t>Cold TCS food item held above 41 °F; smoked or processed fish held above 38 °F; intact raw eggs held above 45 °F; or reduced oxygen packaged (ROP) TCS foods held above required temperatures except during active necessary preparation.</t>
        </is>
      </c>
      <c r="I11300" t="inlineStr">
        <is>
          <t>Critical</t>
        </is>
      </c>
      <c r="J11300" t="n">
        <v>24</v>
      </c>
      <c r="L11300" s="9">
        <f>A11300&amp;"-"&amp;TEXT(E11300,"yyyymmdd")</f>
        <v/>
      </c>
    </row>
    <row r="11301">
      <c r="A11301" t="n">
        <v>50041709</v>
      </c>
      <c r="B11301" t="inlineStr">
        <is>
          <t>Manhattan</t>
        </is>
      </c>
      <c r="C11301" t="inlineStr">
        <is>
          <t>10001</t>
        </is>
      </c>
      <c r="D11301" t="inlineStr">
        <is>
          <t>Sandwiches</t>
        </is>
      </c>
      <c r="E11301" s="8" t="n">
        <v>46185</v>
      </c>
      <c r="F11301" t="inlineStr">
        <is>
          <t>Violations were cited in the following area(s).</t>
        </is>
      </c>
      <c r="G11301" t="inlineStr">
        <is>
          <t>10F</t>
        </is>
      </c>
      <c r="H11301" t="inlineStr">
        <is>
          <t>Non-food contact surface or equipment made of unacceptable material, not kept clean, or not properly sealed, raised, spaced or movable to allow accessibility for cleaning on all sides, above and underneath the unit.</t>
        </is>
      </c>
      <c r="I11301" t="inlineStr">
        <is>
          <t>Not Critical</t>
        </is>
      </c>
      <c r="J11301" t="n">
        <v>24</v>
      </c>
      <c r="L11301" s="9">
        <f>A11301&amp;"-"&amp;TEXT(E11301,"yyyymmdd")</f>
        <v/>
      </c>
    </row>
    <row r="11302">
      <c r="A11302" t="n">
        <v>50041709</v>
      </c>
      <c r="B11302" t="inlineStr">
        <is>
          <t>Manhattan</t>
        </is>
      </c>
      <c r="C11302" t="inlineStr">
        <is>
          <t>10001</t>
        </is>
      </c>
      <c r="D11302" t="inlineStr">
        <is>
          <t>Sandwiches</t>
        </is>
      </c>
      <c r="E11302" s="8" t="n">
        <v>46185</v>
      </c>
      <c r="F11302" t="inlineStr">
        <is>
          <t>Violations were cited in the following area(s).</t>
        </is>
      </c>
      <c r="G11302" t="inlineStr">
        <is>
          <t>10H</t>
        </is>
      </c>
      <c r="H11302" t="inlineStr">
        <is>
          <t>Single service article not provided. Single service article reused or not protected from contamination when transported, stored, dispensed. Drinking straws not completely enclosed in wrapper or dispensed from a sanitary device.</t>
        </is>
      </c>
      <c r="I11302" t="inlineStr">
        <is>
          <t>Not Critical</t>
        </is>
      </c>
      <c r="J11302" t="n">
        <v>24</v>
      </c>
      <c r="L11302" s="9">
        <f>A11302&amp;"-"&amp;TEXT(E11302,"yyyymmdd")</f>
        <v/>
      </c>
    </row>
    <row r="11303">
      <c r="A11303" t="n">
        <v>50052863</v>
      </c>
      <c r="B11303" t="inlineStr">
        <is>
          <t>Manhattan</t>
        </is>
      </c>
      <c r="C11303" t="inlineStr">
        <is>
          <t>10004</t>
        </is>
      </c>
      <c r="D11303" t="inlineStr">
        <is>
          <t>Sandwiches/Salads/Mixed Buffet</t>
        </is>
      </c>
      <c r="E11303" s="8" t="n">
        <v>46185</v>
      </c>
      <c r="F11303" t="inlineStr">
        <is>
          <t>Violations were cited in the following area(s).</t>
        </is>
      </c>
      <c r="G11303" t="inlineStr">
        <is>
          <t>10E</t>
        </is>
      </c>
      <c r="H11303" t="inlineStr">
        <is>
          <t>Accurate thermometer not provided or properly located in refrigerated, cold storage or hot holding equipment</t>
        </is>
      </c>
      <c r="I11303" t="inlineStr">
        <is>
          <t>Not Critical</t>
        </is>
      </c>
      <c r="J11303" t="n">
        <v>2</v>
      </c>
      <c r="K11303" t="inlineStr">
        <is>
          <t>A</t>
        </is>
      </c>
      <c r="L11303" s="9">
        <f>A11303&amp;"-"&amp;TEXT(E11303,"yyyymmdd")</f>
        <v/>
      </c>
    </row>
    <row r="11304">
      <c r="A11304" t="n">
        <v>50080117</v>
      </c>
      <c r="B11304" t="inlineStr">
        <is>
          <t>Manhattan</t>
        </is>
      </c>
      <c r="C11304" t="inlineStr">
        <is>
          <t>10016</t>
        </is>
      </c>
      <c r="D11304" t="inlineStr">
        <is>
          <t>American</t>
        </is>
      </c>
      <c r="E11304" s="8" t="n">
        <v>46185</v>
      </c>
      <c r="F11304" t="inlineStr">
        <is>
          <t>Violations were cited in the following area(s).</t>
        </is>
      </c>
      <c r="G11304" t="inlineStr">
        <is>
          <t>04M</t>
        </is>
      </c>
      <c r="H11304" t="inlineStr">
        <is>
          <t>Live roaches in facility's food or non-food area.</t>
        </is>
      </c>
      <c r="I11304" t="inlineStr">
        <is>
          <t>Critical</t>
        </is>
      </c>
      <c r="J11304" t="n">
        <v>12</v>
      </c>
      <c r="K11304" t="inlineStr">
        <is>
          <t>A</t>
        </is>
      </c>
      <c r="L11304" s="9">
        <f>A11304&amp;"-"&amp;TEXT(E11304,"yyyymmdd")</f>
        <v/>
      </c>
    </row>
    <row r="11305">
      <c r="A11305" t="n">
        <v>50080117</v>
      </c>
      <c r="B11305" t="inlineStr">
        <is>
          <t>Manhattan</t>
        </is>
      </c>
      <c r="C11305" t="inlineStr">
        <is>
          <t>10016</t>
        </is>
      </c>
      <c r="D11305" t="inlineStr">
        <is>
          <t>American</t>
        </is>
      </c>
      <c r="E11305" s="8" t="n">
        <v>46185</v>
      </c>
      <c r="F11305" t="inlineStr">
        <is>
          <t>Violations were cited in the following area(s).</t>
        </is>
      </c>
      <c r="G11305" t="inlineStr">
        <is>
          <t>08A</t>
        </is>
      </c>
      <c r="H11305" t="inlineStr">
        <is>
          <t>Establishment is not free of harborage or conditions conducive to rodents, insects or other pests.</t>
        </is>
      </c>
      <c r="I11305" t="inlineStr">
        <is>
          <t>Not Critical</t>
        </is>
      </c>
      <c r="J11305" t="n">
        <v>12</v>
      </c>
      <c r="K11305" t="inlineStr">
        <is>
          <t>A</t>
        </is>
      </c>
      <c r="L11305" s="9">
        <f>A11305&amp;"-"&amp;TEXT(E11305,"yyyymmdd")</f>
        <v/>
      </c>
    </row>
    <row r="11306">
      <c r="A11306" t="n">
        <v>50080117</v>
      </c>
      <c r="B11306" t="inlineStr">
        <is>
          <t>Manhattan</t>
        </is>
      </c>
      <c r="C11306" t="inlineStr">
        <is>
          <t>10016</t>
        </is>
      </c>
      <c r="D11306" t="inlineStr">
        <is>
          <t>American</t>
        </is>
      </c>
      <c r="E11306" s="8" t="n">
        <v>46185</v>
      </c>
      <c r="F11306" t="inlineStr">
        <is>
          <t>Violations were cited in the following area(s).</t>
        </is>
      </c>
      <c r="G11306" t="inlineStr">
        <is>
          <t>10F</t>
        </is>
      </c>
      <c r="H11306" t="inlineStr">
        <is>
          <t>Non-food contact surface or equipment made of unacceptable material, not kept clean, or not properly sealed, raised, spaced or movable to allow accessibility for cleaning on all sides, above and underneath the unit.</t>
        </is>
      </c>
      <c r="I11306" t="inlineStr">
        <is>
          <t>Not Critical</t>
        </is>
      </c>
      <c r="J11306" t="n">
        <v>12</v>
      </c>
      <c r="K11306" t="inlineStr">
        <is>
          <t>A</t>
        </is>
      </c>
      <c r="L11306" s="9">
        <f>A11306&amp;"-"&amp;TEXT(E11306,"yyyymmdd")</f>
        <v/>
      </c>
    </row>
    <row r="11307">
      <c r="A11307" t="n">
        <v>50082810</v>
      </c>
      <c r="B11307" t="inlineStr">
        <is>
          <t>Manhattan</t>
        </is>
      </c>
      <c r="C11307" t="inlineStr">
        <is>
          <t>10012</t>
        </is>
      </c>
      <c r="D11307" t="inlineStr">
        <is>
          <t>Mediterranean</t>
        </is>
      </c>
      <c r="E11307" s="8" t="n">
        <v>46185</v>
      </c>
      <c r="F11307" t="inlineStr">
        <is>
          <t>Violations were cited in the following area(s).</t>
        </is>
      </c>
      <c r="G11307" t="inlineStr">
        <is>
          <t>06D</t>
        </is>
      </c>
      <c r="H11307" t="inlineStr">
        <is>
          <t>Food contact surface not properly washed, rinsed and sanitized after each use and following any activity when contamination may have occurred.</t>
        </is>
      </c>
      <c r="I11307" t="inlineStr">
        <is>
          <t>Critical</t>
        </is>
      </c>
      <c r="J11307" t="n">
        <v>12</v>
      </c>
      <c r="K11307" t="inlineStr">
        <is>
          <t>A</t>
        </is>
      </c>
      <c r="L11307" s="9">
        <f>A11307&amp;"-"&amp;TEXT(E11307,"yyyymmdd")</f>
        <v/>
      </c>
    </row>
    <row r="11308">
      <c r="A11308" t="n">
        <v>50082810</v>
      </c>
      <c r="B11308" t="inlineStr">
        <is>
          <t>Manhattan</t>
        </is>
      </c>
      <c r="C11308" t="inlineStr">
        <is>
          <t>10012</t>
        </is>
      </c>
      <c r="D11308" t="inlineStr">
        <is>
          <t>Mediterranean</t>
        </is>
      </c>
      <c r="E11308" s="8" t="n">
        <v>46185</v>
      </c>
      <c r="F11308" t="inlineStr">
        <is>
          <t>Violations were cited in the following area(s).</t>
        </is>
      </c>
      <c r="G11308" t="inlineStr">
        <is>
          <t>06E</t>
        </is>
      </c>
      <c r="H11308" t="inlineStr">
        <is>
          <t>Sanitized equipment or utensil, including in-use food dispensing utensil, improperly used or stored.</t>
        </is>
      </c>
      <c r="I11308" t="inlineStr">
        <is>
          <t>Critical</t>
        </is>
      </c>
      <c r="J11308" t="n">
        <v>12</v>
      </c>
      <c r="K11308" t="inlineStr">
        <is>
          <t>A</t>
        </is>
      </c>
      <c r="L11308" s="9">
        <f>A11308&amp;"-"&amp;TEXT(E11308,"yyyymmdd")</f>
        <v/>
      </c>
    </row>
    <row r="11309">
      <c r="A11309" t="n">
        <v>50103133</v>
      </c>
      <c r="B11309" t="inlineStr">
        <is>
          <t>Manhattan</t>
        </is>
      </c>
      <c r="C11309" t="inlineStr">
        <is>
          <t>10029</t>
        </is>
      </c>
      <c r="D11309" t="inlineStr">
        <is>
          <t>Donuts</t>
        </is>
      </c>
      <c r="E11309" s="8" t="n">
        <v>46185</v>
      </c>
      <c r="F11309" t="inlineStr">
        <is>
          <t>Violations were cited in the following area(s).</t>
        </is>
      </c>
      <c r="G11309" t="inlineStr">
        <is>
          <t>06C</t>
        </is>
      </c>
      <c r="H1130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309" t="inlineStr">
        <is>
          <t>Critical</t>
        </is>
      </c>
      <c r="J11309" t="n">
        <v>10</v>
      </c>
      <c r="K11309" t="inlineStr">
        <is>
          <t>A</t>
        </is>
      </c>
      <c r="L11309" s="9">
        <f>A11309&amp;"-"&amp;TEXT(E11309,"yyyymmdd")</f>
        <v/>
      </c>
    </row>
    <row r="11310">
      <c r="A11310" t="n">
        <v>50103133</v>
      </c>
      <c r="B11310" t="inlineStr">
        <is>
          <t>Manhattan</t>
        </is>
      </c>
      <c r="C11310" t="inlineStr">
        <is>
          <t>10029</t>
        </is>
      </c>
      <c r="D11310" t="inlineStr">
        <is>
          <t>Donuts</t>
        </is>
      </c>
      <c r="E11310" s="8" t="n">
        <v>46185</v>
      </c>
      <c r="F11310" t="inlineStr">
        <is>
          <t>Violations were cited in the following area(s).</t>
        </is>
      </c>
      <c r="G11310" t="inlineStr">
        <is>
          <t>06D</t>
        </is>
      </c>
      <c r="H11310" t="inlineStr">
        <is>
          <t>Food contact surface not properly washed, rinsed and sanitized after each use and following any activity when contamination may have occurred.</t>
        </is>
      </c>
      <c r="I11310" t="inlineStr">
        <is>
          <t>Critical</t>
        </is>
      </c>
      <c r="J11310" t="n">
        <v>10</v>
      </c>
      <c r="K11310" t="inlineStr">
        <is>
          <t>A</t>
        </is>
      </c>
      <c r="L11310" s="9">
        <f>A11310&amp;"-"&amp;TEXT(E11310,"yyyymmdd")</f>
        <v/>
      </c>
    </row>
    <row r="11311">
      <c r="A11311" t="n">
        <v>50103178</v>
      </c>
      <c r="B11311" t="inlineStr">
        <is>
          <t>Queens</t>
        </is>
      </c>
      <c r="C11311" t="inlineStr">
        <is>
          <t>11428</t>
        </is>
      </c>
      <c r="D11311" t="inlineStr">
        <is>
          <t>Caribbean</t>
        </is>
      </c>
      <c r="E11311" s="8" t="n">
        <v>46185</v>
      </c>
      <c r="F11311" t="inlineStr">
        <is>
          <t>Violations were cited in the following area(s).</t>
        </is>
      </c>
      <c r="G11311" t="inlineStr">
        <is>
          <t>02A</t>
        </is>
      </c>
      <c r="H11311" t="inlineStr">
        <is>
          <t>Time/Temperature Control for Safety (TCS) food not cooked to required minimum internal temperature.   • Poultry, poultry parts, ground and comminuted poultry, all stuffing containing poultry, meats, fish or ratites to or above 165 °F for 15 seconds with no interruption of the cooking process   • Ground meat, and food containing ground and comminuted meat, to or above 158 °F for 15 seconds with no interruption of the cooking process, except per individual customer request  • Pork, any food containing pork to or above 150 °F for 15 seconds  • Mechanically tenderized or injected meats to or above 155 °F.  • Whole meat roasts and beef steak to or above required temperature and time except per individual customer request  • Raw animal foods cooked in microwave to or above165 °F, covered, rotated or stirred   • All other foods to or above 140 °F for 15 seconds; shell eggs to or above 145 °F for 15 seconds except per individual customer request.</t>
        </is>
      </c>
      <c r="I11311" t="inlineStr">
        <is>
          <t>Critical</t>
        </is>
      </c>
      <c r="J11311" t="n">
        <v>21</v>
      </c>
      <c r="L11311" s="9">
        <f>A11311&amp;"-"&amp;TEXT(E11311,"yyyymmdd")</f>
        <v/>
      </c>
    </row>
    <row r="11312">
      <c r="A11312" t="n">
        <v>50103178</v>
      </c>
      <c r="B11312" t="inlineStr">
        <is>
          <t>Queens</t>
        </is>
      </c>
      <c r="C11312" t="inlineStr">
        <is>
          <t>11428</t>
        </is>
      </c>
      <c r="D11312" t="inlineStr">
        <is>
          <t>Caribbean</t>
        </is>
      </c>
      <c r="E11312" s="8" t="n">
        <v>46185</v>
      </c>
      <c r="F11312" t="inlineStr">
        <is>
          <t>Violations were cited in the following area(s).</t>
        </is>
      </c>
      <c r="G11312" t="inlineStr">
        <is>
          <t>04N</t>
        </is>
      </c>
      <c r="H11312" t="inlineStr">
        <is>
          <t>Filth flies or food/refuse/sewage associated with (FRSA) flies or other nuisance pests in establishment’s food and/or non-food areas. FRSA flies include house flies, blow flies, bottle flies, flesh flies, drain flies, Phorid flies and fruit flies.</t>
        </is>
      </c>
      <c r="I11312" t="inlineStr">
        <is>
          <t>Critical</t>
        </is>
      </c>
      <c r="J11312" t="n">
        <v>21</v>
      </c>
      <c r="L11312" s="9">
        <f>A11312&amp;"-"&amp;TEXT(E11312,"yyyymmdd")</f>
        <v/>
      </c>
    </row>
    <row r="11313">
      <c r="A11313" t="n">
        <v>50103178</v>
      </c>
      <c r="B11313" t="inlineStr">
        <is>
          <t>Queens</t>
        </is>
      </c>
      <c r="C11313" t="inlineStr">
        <is>
          <t>11428</t>
        </is>
      </c>
      <c r="D11313" t="inlineStr">
        <is>
          <t>Caribbean</t>
        </is>
      </c>
      <c r="E11313" s="8" t="n">
        <v>46185</v>
      </c>
      <c r="F11313" t="inlineStr">
        <is>
          <t>Violations were cited in the following area(s).</t>
        </is>
      </c>
      <c r="G11313" t="inlineStr">
        <is>
          <t>08A</t>
        </is>
      </c>
      <c r="H11313" t="inlineStr">
        <is>
          <t>Establishment is not free of harborage or conditions conducive to rodents, insects or other pests.</t>
        </is>
      </c>
      <c r="I11313" t="inlineStr">
        <is>
          <t>Not Critical</t>
        </is>
      </c>
      <c r="J11313" t="n">
        <v>21</v>
      </c>
      <c r="L11313" s="9">
        <f>A11313&amp;"-"&amp;TEXT(E11313,"yyyymmdd")</f>
        <v/>
      </c>
    </row>
    <row r="11314">
      <c r="A11314" t="n">
        <v>50103445</v>
      </c>
      <c r="B11314" t="inlineStr">
        <is>
          <t>Manhattan</t>
        </is>
      </c>
      <c r="C11314" t="inlineStr">
        <is>
          <t>10169</t>
        </is>
      </c>
      <c r="D11314" t="inlineStr">
        <is>
          <t>Juice, Smoothies, Fruit Salads</t>
        </is>
      </c>
      <c r="E11314" s="8" t="n">
        <v>46185</v>
      </c>
      <c r="F11314" t="inlineStr">
        <is>
          <t>Violations were cited in the following area(s).</t>
        </is>
      </c>
      <c r="G11314" t="inlineStr">
        <is>
          <t>06C</t>
        </is>
      </c>
      <c r="H1131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314" t="inlineStr">
        <is>
          <t>Critical</t>
        </is>
      </c>
      <c r="J11314" t="n">
        <v>13</v>
      </c>
      <c r="K11314" t="inlineStr">
        <is>
          <t>A</t>
        </is>
      </c>
      <c r="L11314" s="9">
        <f>A11314&amp;"-"&amp;TEXT(E11314,"yyyymmdd")</f>
        <v/>
      </c>
    </row>
    <row r="11315">
      <c r="A11315" t="n">
        <v>50103445</v>
      </c>
      <c r="B11315" t="inlineStr">
        <is>
          <t>Manhattan</t>
        </is>
      </c>
      <c r="C11315" t="inlineStr">
        <is>
          <t>10169</t>
        </is>
      </c>
      <c r="D11315" t="inlineStr">
        <is>
          <t>Juice, Smoothies, Fruit Salads</t>
        </is>
      </c>
      <c r="E11315" s="8" t="n">
        <v>46185</v>
      </c>
      <c r="F11315" t="inlineStr">
        <is>
          <t>Violations were cited in the following area(s).</t>
        </is>
      </c>
      <c r="G11315" t="inlineStr">
        <is>
          <t>10F</t>
        </is>
      </c>
      <c r="H11315" t="inlineStr">
        <is>
          <t>Non-food contact surface or equipment made of unacceptable material, not kept clean, or not properly sealed, raised, spaced or movable to allow accessibility for cleaning on all sides, above and underneath the unit.</t>
        </is>
      </c>
      <c r="I11315" t="inlineStr">
        <is>
          <t>Not Critical</t>
        </is>
      </c>
      <c r="J11315" t="n">
        <v>13</v>
      </c>
      <c r="K11315" t="inlineStr">
        <is>
          <t>A</t>
        </is>
      </c>
      <c r="L11315" s="9">
        <f>A11315&amp;"-"&amp;TEXT(E11315,"yyyymmdd")</f>
        <v/>
      </c>
    </row>
    <row r="11316">
      <c r="A11316" t="n">
        <v>50103445</v>
      </c>
      <c r="B11316" t="inlineStr">
        <is>
          <t>Manhattan</t>
        </is>
      </c>
      <c r="C11316" t="inlineStr">
        <is>
          <t>10169</t>
        </is>
      </c>
      <c r="D11316" t="inlineStr">
        <is>
          <t>Juice, Smoothies, Fruit Salads</t>
        </is>
      </c>
      <c r="E11316" s="8" t="n">
        <v>46185</v>
      </c>
      <c r="F11316" t="inlineStr">
        <is>
          <t>Violations were cited in the following area(s).</t>
        </is>
      </c>
      <c r="G11316" t="inlineStr">
        <is>
          <t>10G</t>
        </is>
      </c>
      <c r="H11316" t="inlineStr">
        <is>
          <t>Dishwashing and ware washing: Cleaning and sanitizing of tableware, including dishes, utensils, and equipment deficient.</t>
        </is>
      </c>
      <c r="I11316" t="inlineStr">
        <is>
          <t>Not Critical</t>
        </is>
      </c>
      <c r="J11316" t="n">
        <v>13</v>
      </c>
      <c r="K11316" t="inlineStr">
        <is>
          <t>A</t>
        </is>
      </c>
      <c r="L11316" s="9">
        <f>A11316&amp;"-"&amp;TEXT(E11316,"yyyymmdd")</f>
        <v/>
      </c>
    </row>
    <row r="11317">
      <c r="A11317" t="n">
        <v>50108935</v>
      </c>
      <c r="B11317" t="inlineStr">
        <is>
          <t>Manhattan</t>
        </is>
      </c>
      <c r="C11317" t="inlineStr">
        <is>
          <t>10023</t>
        </is>
      </c>
      <c r="D11317" t="inlineStr">
        <is>
          <t>Bakery Products/Desserts</t>
        </is>
      </c>
      <c r="E11317" s="8" t="n">
        <v>46185</v>
      </c>
      <c r="F11317" t="inlineStr">
        <is>
          <t>Violations were cited in the following area(s).</t>
        </is>
      </c>
      <c r="G11317" t="inlineStr">
        <is>
          <t>02B</t>
        </is>
      </c>
      <c r="H11317" t="inlineStr">
        <is>
          <t>Hot TCS food item not held at or above 140 °F.</t>
        </is>
      </c>
      <c r="I11317" t="inlineStr">
        <is>
          <t>Critical</t>
        </is>
      </c>
      <c r="J11317" t="n">
        <v>33</v>
      </c>
      <c r="L11317" s="9">
        <f>A11317&amp;"-"&amp;TEXT(E11317,"yyyymmdd")</f>
        <v/>
      </c>
    </row>
    <row r="11318">
      <c r="A11318" t="n">
        <v>50108935</v>
      </c>
      <c r="B11318" t="inlineStr">
        <is>
          <t>Manhattan</t>
        </is>
      </c>
      <c r="C11318" t="inlineStr">
        <is>
          <t>10023</t>
        </is>
      </c>
      <c r="D11318" t="inlineStr">
        <is>
          <t>Bakery Products/Desserts</t>
        </is>
      </c>
      <c r="E11318" s="8" t="n">
        <v>46185</v>
      </c>
      <c r="F11318" t="inlineStr">
        <is>
          <t>Violations were cited in the following area(s).</t>
        </is>
      </c>
      <c r="G11318" t="inlineStr">
        <is>
          <t>04A</t>
        </is>
      </c>
      <c r="H11318" t="inlineStr">
        <is>
          <t>Food Protection Certificate (FPC) not held by manager or supervisor of food operations.</t>
        </is>
      </c>
      <c r="I11318" t="inlineStr">
        <is>
          <t>Critical</t>
        </is>
      </c>
      <c r="J11318" t="n">
        <v>33</v>
      </c>
      <c r="L11318" s="9">
        <f>A11318&amp;"-"&amp;TEXT(E11318,"yyyymmdd")</f>
        <v/>
      </c>
    </row>
    <row r="11319">
      <c r="A11319" t="n">
        <v>50108935</v>
      </c>
      <c r="B11319" t="inlineStr">
        <is>
          <t>Manhattan</t>
        </is>
      </c>
      <c r="C11319" t="inlineStr">
        <is>
          <t>10023</t>
        </is>
      </c>
      <c r="D11319" t="inlineStr">
        <is>
          <t>Bakery Products/Desserts</t>
        </is>
      </c>
      <c r="E11319" s="8" t="n">
        <v>46185</v>
      </c>
      <c r="F11319" t="inlineStr">
        <is>
          <t>Violations were cited in the following area(s).</t>
        </is>
      </c>
      <c r="G11319" t="inlineStr">
        <is>
          <t>06F</t>
        </is>
      </c>
      <c r="H11319" t="inlineStr">
        <is>
          <t>Wiping cloths not stored clean and dry, or in a sanitizing solution, between uses.</t>
        </is>
      </c>
      <c r="I11319" t="inlineStr">
        <is>
          <t>Critical</t>
        </is>
      </c>
      <c r="J11319" t="n">
        <v>33</v>
      </c>
      <c r="L11319" s="9">
        <f>A11319&amp;"-"&amp;TEXT(E11319,"yyyymmdd")</f>
        <v/>
      </c>
    </row>
    <row r="11320">
      <c r="A11320" t="n">
        <v>50108935</v>
      </c>
      <c r="B11320" t="inlineStr">
        <is>
          <t>Manhattan</t>
        </is>
      </c>
      <c r="C11320" t="inlineStr">
        <is>
          <t>10023</t>
        </is>
      </c>
      <c r="D11320" t="inlineStr">
        <is>
          <t>Bakery Products/Desserts</t>
        </is>
      </c>
      <c r="E11320" s="8" t="n">
        <v>46185</v>
      </c>
      <c r="F11320" t="inlineStr">
        <is>
          <t>Violations were cited in the following area(s).</t>
        </is>
      </c>
      <c r="G11320" t="inlineStr">
        <is>
          <t>09A</t>
        </is>
      </c>
      <c r="H11320" t="inlineStr">
        <is>
          <t>Swollen, leaking, rusted or otherwise damaged canned food to be returned to distributor not segregated from intact product and clearly labeled DO NOT USE</t>
        </is>
      </c>
      <c r="I11320" t="inlineStr">
        <is>
          <t>Not Critical</t>
        </is>
      </c>
      <c r="J11320" t="n">
        <v>33</v>
      </c>
      <c r="L11320" s="9">
        <f>A11320&amp;"-"&amp;TEXT(E11320,"yyyymmdd")</f>
        <v/>
      </c>
    </row>
    <row r="11321">
      <c r="A11321" t="n">
        <v>50108935</v>
      </c>
      <c r="B11321" t="inlineStr">
        <is>
          <t>Manhattan</t>
        </is>
      </c>
      <c r="C11321" t="inlineStr">
        <is>
          <t>10023</t>
        </is>
      </c>
      <c r="D11321" t="inlineStr">
        <is>
          <t>Bakery Products/Desserts</t>
        </is>
      </c>
      <c r="E11321" s="8" t="n">
        <v>46185</v>
      </c>
      <c r="F11321" t="inlineStr">
        <is>
          <t>Violations were cited in the following area(s).</t>
        </is>
      </c>
      <c r="G11321" t="inlineStr">
        <is>
          <t>09C</t>
        </is>
      </c>
      <c r="H11321" t="inlineStr">
        <is>
          <t>Design, construction, materials used or maintenance of food contact surface improper. Surface not easily cleanable, sanitized and maintained.</t>
        </is>
      </c>
      <c r="I11321" t="inlineStr">
        <is>
          <t>Not Critical</t>
        </is>
      </c>
      <c r="J11321" t="n">
        <v>33</v>
      </c>
      <c r="L11321" s="9">
        <f>A11321&amp;"-"&amp;TEXT(E11321,"yyyymmdd")</f>
        <v/>
      </c>
    </row>
    <row r="11322">
      <c r="A11322" t="n">
        <v>50108935</v>
      </c>
      <c r="B11322" t="inlineStr">
        <is>
          <t>Manhattan</t>
        </is>
      </c>
      <c r="C11322" t="inlineStr">
        <is>
          <t>10023</t>
        </is>
      </c>
      <c r="D11322" t="inlineStr">
        <is>
          <t>Bakery Products/Desserts</t>
        </is>
      </c>
      <c r="E11322" s="8" t="n">
        <v>46185</v>
      </c>
      <c r="F11322" t="inlineStr">
        <is>
          <t>Violations were cited in the following area(s).</t>
        </is>
      </c>
      <c r="G11322" t="inlineStr">
        <is>
          <t>10B</t>
        </is>
      </c>
      <c r="H11322" t="inlineStr">
        <is>
          <t>Anti-siphonage or back-flow prevention device not provided where required; equipment or floor not properly drained; sewage disposal system in disrepair or not functioning properly. Condensation or liquid waste improperly disposed of.</t>
        </is>
      </c>
      <c r="I11322" t="inlineStr">
        <is>
          <t>Not Critical</t>
        </is>
      </c>
      <c r="J11322" t="n">
        <v>33</v>
      </c>
      <c r="L11322" s="9">
        <f>A11322&amp;"-"&amp;TEXT(E11322,"yyyymmdd")</f>
        <v/>
      </c>
    </row>
    <row r="11323">
      <c r="A11323" t="n">
        <v>50108935</v>
      </c>
      <c r="B11323" t="inlineStr">
        <is>
          <t>Manhattan</t>
        </is>
      </c>
      <c r="C11323" t="inlineStr">
        <is>
          <t>10023</t>
        </is>
      </c>
      <c r="D11323" t="inlineStr">
        <is>
          <t>Bakery Products/Desserts</t>
        </is>
      </c>
      <c r="E11323" s="8" t="n">
        <v>46185</v>
      </c>
      <c r="F11323" t="inlineStr">
        <is>
          <t>Violations were cited in the following area(s).</t>
        </is>
      </c>
      <c r="G11323" t="inlineStr">
        <is>
          <t>10F</t>
        </is>
      </c>
      <c r="H11323" t="inlineStr">
        <is>
          <t>Non-food contact surface or equipment made of unacceptable material, not kept clean, or not properly sealed, raised, spaced or movable to allow accessibility for cleaning on all sides, above and underneath the unit.</t>
        </is>
      </c>
      <c r="I11323" t="inlineStr">
        <is>
          <t>Not Critical</t>
        </is>
      </c>
      <c r="J11323" t="n">
        <v>33</v>
      </c>
      <c r="L11323" s="9">
        <f>A11323&amp;"-"&amp;TEXT(E11323,"yyyymmdd")</f>
        <v/>
      </c>
    </row>
    <row r="11324">
      <c r="A11324" t="n">
        <v>50113426</v>
      </c>
      <c r="B11324" t="inlineStr">
        <is>
          <t>Manhattan</t>
        </is>
      </c>
      <c r="C11324" t="inlineStr">
        <is>
          <t>10001</t>
        </is>
      </c>
      <c r="D11324" t="inlineStr">
        <is>
          <t>American</t>
        </is>
      </c>
      <c r="E11324" s="8" t="n">
        <v>46185</v>
      </c>
      <c r="F11324" t="inlineStr">
        <is>
          <t>Violations were cited in the following area(s).</t>
        </is>
      </c>
      <c r="G11324" t="inlineStr">
        <is>
          <t>02G</t>
        </is>
      </c>
      <c r="H11324" t="inlineStr">
        <is>
          <t>Cold TCS food item held above 41 °F; smoked or processed fish held above 38 °F; intact raw eggs held above 45 °F; or reduced oxygen packaged (ROP) TCS foods held above required temperatures except during active necessary preparation.</t>
        </is>
      </c>
      <c r="I11324" t="inlineStr">
        <is>
          <t>Critical</t>
        </is>
      </c>
      <c r="J11324" t="n">
        <v>12</v>
      </c>
      <c r="K11324" t="inlineStr">
        <is>
          <t>A</t>
        </is>
      </c>
      <c r="L11324" s="9">
        <f>A11324&amp;"-"&amp;TEXT(E11324,"yyyymmdd")</f>
        <v/>
      </c>
    </row>
    <row r="11325">
      <c r="A11325" t="n">
        <v>50113426</v>
      </c>
      <c r="B11325" t="inlineStr">
        <is>
          <t>Manhattan</t>
        </is>
      </c>
      <c r="C11325" t="inlineStr">
        <is>
          <t>10001</t>
        </is>
      </c>
      <c r="D11325" t="inlineStr">
        <is>
          <t>American</t>
        </is>
      </c>
      <c r="E11325" s="8" t="n">
        <v>46185</v>
      </c>
      <c r="F11325" t="inlineStr">
        <is>
          <t>Violations were cited in the following area(s).</t>
        </is>
      </c>
      <c r="G11325" t="inlineStr">
        <is>
          <t>10G</t>
        </is>
      </c>
      <c r="H11325" t="inlineStr">
        <is>
          <t>Dishwashing and ware washing: Cleaning and sanitizing of tableware, including dishes, utensils, and equipment deficient.</t>
        </is>
      </c>
      <c r="I11325" t="inlineStr">
        <is>
          <t>Not Critical</t>
        </is>
      </c>
      <c r="J11325" t="n">
        <v>12</v>
      </c>
      <c r="K11325" t="inlineStr">
        <is>
          <t>A</t>
        </is>
      </c>
      <c r="L11325" s="9">
        <f>A11325&amp;"-"&amp;TEXT(E11325,"yyyymmdd")</f>
        <v/>
      </c>
    </row>
    <row r="11326">
      <c r="A11326" t="n">
        <v>50114980</v>
      </c>
      <c r="B11326" t="inlineStr">
        <is>
          <t>Manhattan</t>
        </is>
      </c>
      <c r="C11326" t="inlineStr">
        <is>
          <t>10003</t>
        </is>
      </c>
      <c r="D11326" t="inlineStr">
        <is>
          <t>Coffee/Tea</t>
        </is>
      </c>
      <c r="E11326" s="8" t="n">
        <v>46185</v>
      </c>
      <c r="F11326" t="inlineStr">
        <is>
          <t>Violations were cited in the following area(s).</t>
        </is>
      </c>
      <c r="G11326" t="inlineStr">
        <is>
          <t>05H</t>
        </is>
      </c>
      <c r="H11326" t="inlineStr">
        <is>
          <t>No approved written standard operating procedure for avoiding contamination by refillable returnable containers.</t>
        </is>
      </c>
      <c r="I11326" t="inlineStr">
        <is>
          <t>Critical</t>
        </is>
      </c>
      <c r="J11326" t="n">
        <v>35</v>
      </c>
      <c r="L11326" s="9">
        <f>A11326&amp;"-"&amp;TEXT(E11326,"yyyymmdd")</f>
        <v/>
      </c>
    </row>
    <row r="11327">
      <c r="A11327" t="n">
        <v>50114980</v>
      </c>
      <c r="B11327" t="inlineStr">
        <is>
          <t>Manhattan</t>
        </is>
      </c>
      <c r="C11327" t="inlineStr">
        <is>
          <t>10003</t>
        </is>
      </c>
      <c r="D11327" t="inlineStr">
        <is>
          <t>Coffee/Tea</t>
        </is>
      </c>
      <c r="E11327" s="8" t="n">
        <v>46185</v>
      </c>
      <c r="F11327" t="inlineStr">
        <is>
          <t>Violations were cited in the following area(s).</t>
        </is>
      </c>
      <c r="G11327" t="inlineStr">
        <is>
          <t>06D</t>
        </is>
      </c>
      <c r="H11327" t="inlineStr">
        <is>
          <t>Food contact surface not properly washed, rinsed and sanitized after each use and following any activity when contamination may have occurred.</t>
        </is>
      </c>
      <c r="I11327" t="inlineStr">
        <is>
          <t>Critical</t>
        </is>
      </c>
      <c r="J11327" t="n">
        <v>35</v>
      </c>
      <c r="L11327" s="9">
        <f>A11327&amp;"-"&amp;TEXT(E11327,"yyyymmdd")</f>
        <v/>
      </c>
    </row>
    <row r="11328">
      <c r="A11328" t="n">
        <v>50114980</v>
      </c>
      <c r="B11328" t="inlineStr">
        <is>
          <t>Manhattan</t>
        </is>
      </c>
      <c r="C11328" t="inlineStr">
        <is>
          <t>10003</t>
        </is>
      </c>
      <c r="D11328" t="inlineStr">
        <is>
          <t>Coffee/Tea</t>
        </is>
      </c>
      <c r="E11328" s="8" t="n">
        <v>46185</v>
      </c>
      <c r="F11328" t="inlineStr">
        <is>
          <t>Violations were cited in the following area(s).</t>
        </is>
      </c>
      <c r="G11328" t="inlineStr">
        <is>
          <t>10B</t>
        </is>
      </c>
      <c r="H11328" t="inlineStr">
        <is>
          <t>Anti-siphonage or back-flow prevention device not provided where required; equipment or floor not properly drained; sewage disposal system in disrepair or not functioning properly. Condensation or liquid waste improperly disposed of.</t>
        </is>
      </c>
      <c r="I11328" t="inlineStr">
        <is>
          <t>Not Critical</t>
        </is>
      </c>
      <c r="J11328" t="n">
        <v>35</v>
      </c>
      <c r="L11328" s="9">
        <f>A11328&amp;"-"&amp;TEXT(E11328,"yyyymmdd")</f>
        <v/>
      </c>
    </row>
    <row r="11329">
      <c r="A11329" t="n">
        <v>50117993</v>
      </c>
      <c r="B11329" t="inlineStr">
        <is>
          <t>Manhattan</t>
        </is>
      </c>
      <c r="C11329" t="inlineStr">
        <is>
          <t>10009</t>
        </is>
      </c>
      <c r="D11329" t="inlineStr">
        <is>
          <t>American</t>
        </is>
      </c>
      <c r="E11329" s="8" t="n">
        <v>46185</v>
      </c>
      <c r="F11329" t="inlineStr">
        <is>
          <t>Violations were cited in the following area(s).</t>
        </is>
      </c>
      <c r="G11329" t="inlineStr">
        <is>
          <t>10F</t>
        </is>
      </c>
      <c r="H11329" t="inlineStr">
        <is>
          <t>Non-food contact surface or equipment made of unacceptable material, not kept clean, or not properly sealed, raised, spaced or movable to allow accessibility for cleaning on all sides, above and underneath the unit.</t>
        </is>
      </c>
      <c r="I11329" t="inlineStr">
        <is>
          <t>Not Critical</t>
        </is>
      </c>
      <c r="J11329" t="n">
        <v>2</v>
      </c>
      <c r="K11329" t="inlineStr">
        <is>
          <t>A</t>
        </is>
      </c>
      <c r="L11329" s="9">
        <f>A11329&amp;"-"&amp;TEXT(E11329,"yyyymmdd")</f>
        <v/>
      </c>
    </row>
    <row r="11330">
      <c r="A11330" t="n">
        <v>50119503</v>
      </c>
      <c r="B11330" t="inlineStr">
        <is>
          <t>Manhattan</t>
        </is>
      </c>
      <c r="C11330" t="inlineStr">
        <is>
          <t>10065</t>
        </is>
      </c>
      <c r="D11330" t="inlineStr">
        <is>
          <t>Sandwiches</t>
        </is>
      </c>
      <c r="E11330" s="8" t="n">
        <v>46185</v>
      </c>
      <c r="F11330" t="inlineStr">
        <is>
          <t>Violations were cited in the following area(s).</t>
        </is>
      </c>
      <c r="G11330" t="inlineStr">
        <is>
          <t>02G</t>
        </is>
      </c>
      <c r="H11330" t="inlineStr">
        <is>
          <t>Cold TCS food item held above 41 °F; smoked or processed fish held above 38 °F; intact raw eggs held above 45 °F; or reduced oxygen packaged (ROP) TCS foods held above required temperatures except during active necessary preparation.</t>
        </is>
      </c>
      <c r="I11330" t="inlineStr">
        <is>
          <t>Critical</t>
        </is>
      </c>
      <c r="J11330" t="n">
        <v>13</v>
      </c>
      <c r="K11330" t="inlineStr">
        <is>
          <t>A</t>
        </is>
      </c>
      <c r="L11330" s="9">
        <f>A11330&amp;"-"&amp;TEXT(E11330,"yyyymmdd")</f>
        <v/>
      </c>
    </row>
    <row r="11331">
      <c r="A11331" t="n">
        <v>50119503</v>
      </c>
      <c r="B11331" t="inlineStr">
        <is>
          <t>Manhattan</t>
        </is>
      </c>
      <c r="C11331" t="inlineStr">
        <is>
          <t>10065</t>
        </is>
      </c>
      <c r="D11331" t="inlineStr">
        <is>
          <t>Sandwiches</t>
        </is>
      </c>
      <c r="E11331" s="8" t="n">
        <v>46185</v>
      </c>
      <c r="F11331" t="inlineStr">
        <is>
          <t>Violations were cited in the following area(s).</t>
        </is>
      </c>
      <c r="G11331" t="inlineStr">
        <is>
          <t>10F</t>
        </is>
      </c>
      <c r="H11331" t="inlineStr">
        <is>
          <t>Non-food contact surface or equipment made of unacceptable material, not kept clean, or not properly sealed, raised, spaced or movable to allow accessibility for cleaning on all sides, above and underneath the unit.</t>
        </is>
      </c>
      <c r="I11331" t="inlineStr">
        <is>
          <t>Not Critical</t>
        </is>
      </c>
      <c r="J11331" t="n">
        <v>13</v>
      </c>
      <c r="K11331" t="inlineStr">
        <is>
          <t>A</t>
        </is>
      </c>
      <c r="L11331" s="9">
        <f>A11331&amp;"-"&amp;TEXT(E11331,"yyyymmdd")</f>
        <v/>
      </c>
    </row>
    <row r="11332">
      <c r="A11332" t="n">
        <v>50119503</v>
      </c>
      <c r="B11332" t="inlineStr">
        <is>
          <t>Manhattan</t>
        </is>
      </c>
      <c r="C11332" t="inlineStr">
        <is>
          <t>10065</t>
        </is>
      </c>
      <c r="D11332" t="inlineStr">
        <is>
          <t>Sandwiches</t>
        </is>
      </c>
      <c r="E11332" s="8" t="n">
        <v>46185</v>
      </c>
      <c r="F11332" t="inlineStr">
        <is>
          <t>Violations were cited in the following area(s).</t>
        </is>
      </c>
      <c r="G11332" t="inlineStr">
        <is>
          <t>10H</t>
        </is>
      </c>
      <c r="H11332" t="inlineStr">
        <is>
          <t>Single service article not provided. Single service article reused or not protected from contamination when transported, stored, dispensed. Drinking straws not completely enclosed in wrapper or dispensed from a sanitary device.</t>
        </is>
      </c>
      <c r="I11332" t="inlineStr">
        <is>
          <t>Not Critical</t>
        </is>
      </c>
      <c r="J11332" t="n">
        <v>13</v>
      </c>
      <c r="K11332" t="inlineStr">
        <is>
          <t>A</t>
        </is>
      </c>
      <c r="L11332" s="9">
        <f>A11332&amp;"-"&amp;TEXT(E11332,"yyyymmdd")</f>
        <v/>
      </c>
    </row>
    <row r="11333">
      <c r="A11333" t="n">
        <v>50121793</v>
      </c>
      <c r="B11333" t="inlineStr">
        <is>
          <t>Brooklyn</t>
        </is>
      </c>
      <c r="C11333" t="inlineStr">
        <is>
          <t>11237</t>
        </is>
      </c>
      <c r="D11333" t="inlineStr">
        <is>
          <t>American</t>
        </is>
      </c>
      <c r="E11333" s="8" t="n">
        <v>46185</v>
      </c>
      <c r="F11333" t="inlineStr">
        <is>
          <t>Violations were cited in the following area(s).</t>
        </is>
      </c>
      <c r="G11333" t="inlineStr">
        <is>
          <t>10F</t>
        </is>
      </c>
      <c r="H11333" t="inlineStr">
        <is>
          <t>Non-food contact surface or equipment made of unacceptable material, not kept clean, or not properly sealed, raised, spaced or movable to allow accessibility for cleaning on all sides, above and underneath the unit.</t>
        </is>
      </c>
      <c r="I11333" t="inlineStr">
        <is>
          <t>Not Critical</t>
        </is>
      </c>
      <c r="J11333" t="n">
        <v>9</v>
      </c>
      <c r="K11333" t="inlineStr">
        <is>
          <t>A</t>
        </is>
      </c>
      <c r="L11333" s="9">
        <f>A11333&amp;"-"&amp;TEXT(E11333,"yyyymmdd")</f>
        <v/>
      </c>
    </row>
    <row r="11334">
      <c r="A11334" t="n">
        <v>50121793</v>
      </c>
      <c r="B11334" t="inlineStr">
        <is>
          <t>Brooklyn</t>
        </is>
      </c>
      <c r="C11334" t="inlineStr">
        <is>
          <t>11237</t>
        </is>
      </c>
      <c r="D11334" t="inlineStr">
        <is>
          <t>American</t>
        </is>
      </c>
      <c r="E11334" s="8" t="n">
        <v>46185</v>
      </c>
      <c r="F11334" t="inlineStr">
        <is>
          <t>Violations were cited in the following area(s).</t>
        </is>
      </c>
      <c r="G11334" t="inlineStr">
        <is>
          <t>10G</t>
        </is>
      </c>
      <c r="H11334" t="inlineStr">
        <is>
          <t>Dishwashing and ware washing: Cleaning and sanitizing of tableware, including dishes, utensils, and equipment deficient.</t>
        </is>
      </c>
      <c r="I11334" t="inlineStr">
        <is>
          <t>Not Critical</t>
        </is>
      </c>
      <c r="J11334" t="n">
        <v>9</v>
      </c>
      <c r="K11334" t="inlineStr">
        <is>
          <t>A</t>
        </is>
      </c>
      <c r="L11334" s="9">
        <f>A11334&amp;"-"&amp;TEXT(E11334,"yyyymmdd")</f>
        <v/>
      </c>
    </row>
    <row r="11335">
      <c r="A11335" t="n">
        <v>50121793</v>
      </c>
      <c r="B11335" t="inlineStr">
        <is>
          <t>Brooklyn</t>
        </is>
      </c>
      <c r="C11335" t="inlineStr">
        <is>
          <t>11237</t>
        </is>
      </c>
      <c r="D11335" t="inlineStr">
        <is>
          <t>American</t>
        </is>
      </c>
      <c r="E11335" s="8" t="n">
        <v>46185</v>
      </c>
      <c r="F11335" t="inlineStr">
        <is>
          <t>Violations were cited in the following area(s).</t>
        </is>
      </c>
      <c r="G11335" t="inlineStr">
        <is>
          <t>10H</t>
        </is>
      </c>
      <c r="H11335" t="inlineStr">
        <is>
          <t>Single service article not provided. Single service article reused or not protected from contamination when transported, stored, dispensed. Drinking straws not completely enclosed in wrapper or dispensed from a sanitary device.</t>
        </is>
      </c>
      <c r="I11335" t="inlineStr">
        <is>
          <t>Not Critical</t>
        </is>
      </c>
      <c r="J11335" t="n">
        <v>9</v>
      </c>
      <c r="K11335" t="inlineStr">
        <is>
          <t>A</t>
        </is>
      </c>
      <c r="L11335" s="9">
        <f>A11335&amp;"-"&amp;TEXT(E11335,"yyyymmdd")</f>
        <v/>
      </c>
    </row>
    <row r="11336">
      <c r="A11336" t="n">
        <v>50130108</v>
      </c>
      <c r="B11336" t="inlineStr">
        <is>
          <t>Manhattan</t>
        </is>
      </c>
      <c r="C11336" t="inlineStr">
        <is>
          <t>10019</t>
        </is>
      </c>
      <c r="D11336" t="inlineStr">
        <is>
          <t>Italian</t>
        </is>
      </c>
      <c r="E11336" s="8" t="n">
        <v>46185</v>
      </c>
      <c r="F11336" t="inlineStr">
        <is>
          <t>Violations were cited in the following area(s).</t>
        </is>
      </c>
      <c r="G11336" t="inlineStr">
        <is>
          <t>02G</t>
        </is>
      </c>
      <c r="H11336" t="inlineStr">
        <is>
          <t>Cold TCS food item held above 41 °F; smoked or processed fish held above 38 °F; intact raw eggs held above 45 °F; or reduced oxygen packaged (ROP) TCS foods held above required temperatures except during active necessary preparation.</t>
        </is>
      </c>
      <c r="I11336" t="inlineStr">
        <is>
          <t>Critical</t>
        </is>
      </c>
      <c r="J11336" t="n">
        <v>33</v>
      </c>
      <c r="L11336" s="9">
        <f>A11336&amp;"-"&amp;TEXT(E11336,"yyyymmdd")</f>
        <v/>
      </c>
    </row>
    <row r="11337">
      <c r="A11337" t="n">
        <v>50130108</v>
      </c>
      <c r="B11337" t="inlineStr">
        <is>
          <t>Manhattan</t>
        </is>
      </c>
      <c r="C11337" t="inlineStr">
        <is>
          <t>10019</t>
        </is>
      </c>
      <c r="D11337" t="inlineStr">
        <is>
          <t>Italian</t>
        </is>
      </c>
      <c r="E11337" s="8" t="n">
        <v>46185</v>
      </c>
      <c r="F11337" t="inlineStr">
        <is>
          <t>Violations were cited in the following area(s).</t>
        </is>
      </c>
      <c r="G11337" t="inlineStr">
        <is>
          <t>04L</t>
        </is>
      </c>
      <c r="H11337" t="inlineStr">
        <is>
          <t>Evidence of mice or live mice in establishment's food or non-food areas.</t>
        </is>
      </c>
      <c r="I11337" t="inlineStr">
        <is>
          <t>Critical</t>
        </is>
      </c>
      <c r="J11337" t="n">
        <v>33</v>
      </c>
      <c r="L11337" s="9">
        <f>A11337&amp;"-"&amp;TEXT(E11337,"yyyymmdd")</f>
        <v/>
      </c>
    </row>
    <row r="11338">
      <c r="A11338" t="n">
        <v>50130108</v>
      </c>
      <c r="B11338" t="inlineStr">
        <is>
          <t>Manhattan</t>
        </is>
      </c>
      <c r="C11338" t="inlineStr">
        <is>
          <t>10019</t>
        </is>
      </c>
      <c r="D11338" t="inlineStr">
        <is>
          <t>Italian</t>
        </is>
      </c>
      <c r="E11338" s="8" t="n">
        <v>46185</v>
      </c>
      <c r="F11338" t="inlineStr">
        <is>
          <t>Violations were cited in the following area(s).</t>
        </is>
      </c>
      <c r="G11338" t="inlineStr">
        <is>
          <t>04N</t>
        </is>
      </c>
      <c r="H11338" t="inlineStr">
        <is>
          <t>Filth flies or food/refuse/sewage associated with (FRSA) flies or other nuisance pests in establishment’s food and/or non-food areas. FRSA flies include house flies, blow flies, bottle flies, flesh flies, drain flies, Phorid flies and fruit flies.</t>
        </is>
      </c>
      <c r="I11338" t="inlineStr">
        <is>
          <t>Critical</t>
        </is>
      </c>
      <c r="J11338" t="n">
        <v>33</v>
      </c>
      <c r="L11338" s="9">
        <f>A11338&amp;"-"&amp;TEXT(E11338,"yyyymmdd")</f>
        <v/>
      </c>
    </row>
    <row r="11339">
      <c r="A11339" t="n">
        <v>50130108</v>
      </c>
      <c r="B11339" t="inlineStr">
        <is>
          <t>Manhattan</t>
        </is>
      </c>
      <c r="C11339" t="inlineStr">
        <is>
          <t>10019</t>
        </is>
      </c>
      <c r="D11339" t="inlineStr">
        <is>
          <t>Italian</t>
        </is>
      </c>
      <c r="E11339" s="8" t="n">
        <v>46185</v>
      </c>
      <c r="F11339" t="inlineStr">
        <is>
          <t>Violations were cited in the following area(s).</t>
        </is>
      </c>
      <c r="G11339" t="inlineStr">
        <is>
          <t>06D</t>
        </is>
      </c>
      <c r="H11339" t="inlineStr">
        <is>
          <t>Food contact surface not properly washed, rinsed and sanitized after each use and following any activity when contamination may have occurred.</t>
        </is>
      </c>
      <c r="I11339" t="inlineStr">
        <is>
          <t>Critical</t>
        </is>
      </c>
      <c r="J11339" t="n">
        <v>33</v>
      </c>
      <c r="L11339" s="9">
        <f>A11339&amp;"-"&amp;TEXT(E11339,"yyyymmdd")</f>
        <v/>
      </c>
    </row>
    <row r="11340">
      <c r="A11340" t="n">
        <v>50130108</v>
      </c>
      <c r="B11340" t="inlineStr">
        <is>
          <t>Manhattan</t>
        </is>
      </c>
      <c r="C11340" t="inlineStr">
        <is>
          <t>10019</t>
        </is>
      </c>
      <c r="D11340" t="inlineStr">
        <is>
          <t>Italian</t>
        </is>
      </c>
      <c r="E11340" s="8" t="n">
        <v>46185</v>
      </c>
      <c r="F11340" t="inlineStr">
        <is>
          <t>Violations were cited in the following area(s).</t>
        </is>
      </c>
      <c r="G11340" t="inlineStr">
        <is>
          <t>08A</t>
        </is>
      </c>
      <c r="H11340" t="inlineStr">
        <is>
          <t>Establishment is not free of harborage or conditions conducive to rodents, insects or other pests.</t>
        </is>
      </c>
      <c r="I11340" t="inlineStr">
        <is>
          <t>Not Critical</t>
        </is>
      </c>
      <c r="J11340" t="n">
        <v>33</v>
      </c>
      <c r="L11340" s="9">
        <f>A11340&amp;"-"&amp;TEXT(E11340,"yyyymmdd")</f>
        <v/>
      </c>
    </row>
    <row r="11341">
      <c r="A11341" t="n">
        <v>50130108</v>
      </c>
      <c r="B11341" t="inlineStr">
        <is>
          <t>Manhattan</t>
        </is>
      </c>
      <c r="C11341" t="inlineStr">
        <is>
          <t>10019</t>
        </is>
      </c>
      <c r="D11341" t="inlineStr">
        <is>
          <t>Italian</t>
        </is>
      </c>
      <c r="E11341" s="8" t="n">
        <v>46185</v>
      </c>
      <c r="F11341" t="inlineStr">
        <is>
          <t>Violations were cited in the following area(s).</t>
        </is>
      </c>
      <c r="G11341" t="inlineStr">
        <is>
          <t>08C</t>
        </is>
      </c>
      <c r="H11341" t="inlineStr">
        <is>
          <t>Pesticide not properly labeled or used by unlicensed individual. Pesticide, other toxic chemical improperly used/stored. Unprotected, unlocked bait station used.</t>
        </is>
      </c>
      <c r="I11341" t="inlineStr">
        <is>
          <t>Not Critical</t>
        </is>
      </c>
      <c r="J11341" t="n">
        <v>33</v>
      </c>
      <c r="L11341" s="9">
        <f>A11341&amp;"-"&amp;TEXT(E11341,"yyyymmdd")</f>
        <v/>
      </c>
    </row>
    <row r="11342">
      <c r="A11342" t="n">
        <v>50130108</v>
      </c>
      <c r="B11342" t="inlineStr">
        <is>
          <t>Manhattan</t>
        </is>
      </c>
      <c r="C11342" t="inlineStr">
        <is>
          <t>10019</t>
        </is>
      </c>
      <c r="D11342" t="inlineStr">
        <is>
          <t>Italian</t>
        </is>
      </c>
      <c r="E11342" s="8" t="n">
        <v>46185</v>
      </c>
      <c r="F11342" t="inlineStr">
        <is>
          <t>Violations were cited in the following area(s).</t>
        </is>
      </c>
      <c r="G11342" t="inlineStr">
        <is>
          <t>09B</t>
        </is>
      </c>
      <c r="H11342" t="inlineStr">
        <is>
          <t>Thawing procedure improper.</t>
        </is>
      </c>
      <c r="I11342" t="inlineStr">
        <is>
          <t>Not Critical</t>
        </is>
      </c>
      <c r="J11342" t="n">
        <v>33</v>
      </c>
      <c r="L11342" s="9">
        <f>A11342&amp;"-"&amp;TEXT(E11342,"yyyymmdd")</f>
        <v/>
      </c>
    </row>
    <row r="11343">
      <c r="A11343" t="n">
        <v>50130108</v>
      </c>
      <c r="B11343" t="inlineStr">
        <is>
          <t>Manhattan</t>
        </is>
      </c>
      <c r="C11343" t="inlineStr">
        <is>
          <t>10019</t>
        </is>
      </c>
      <c r="D11343" t="inlineStr">
        <is>
          <t>Italian</t>
        </is>
      </c>
      <c r="E11343" s="8" t="n">
        <v>46185</v>
      </c>
      <c r="F11343" t="inlineStr">
        <is>
          <t>Violations were cited in the following area(s).</t>
        </is>
      </c>
      <c r="G11343" t="inlineStr">
        <is>
          <t>10F</t>
        </is>
      </c>
      <c r="H11343" t="inlineStr">
        <is>
          <t>Non-food contact surface or equipment made of unacceptable material, not kept clean, or not properly sealed, raised, spaced or movable to allow accessibility for cleaning on all sides, above and underneath the unit.</t>
        </is>
      </c>
      <c r="I11343" t="inlineStr">
        <is>
          <t>Not Critical</t>
        </is>
      </c>
      <c r="J11343" t="n">
        <v>33</v>
      </c>
      <c r="L11343" s="9">
        <f>A11343&amp;"-"&amp;TEXT(E11343,"yyyymmdd")</f>
        <v/>
      </c>
    </row>
    <row r="11344">
      <c r="A11344" t="n">
        <v>50132350</v>
      </c>
      <c r="B11344" t="inlineStr">
        <is>
          <t>Manhattan</t>
        </is>
      </c>
      <c r="C11344" t="inlineStr">
        <is>
          <t>10011</t>
        </is>
      </c>
      <c r="D11344" t="inlineStr">
        <is>
          <t>American</t>
        </is>
      </c>
      <c r="E11344" s="8" t="n">
        <v>46185</v>
      </c>
      <c r="F11344" t="inlineStr">
        <is>
          <t>Violations were cited in the following area(s).</t>
        </is>
      </c>
      <c r="G11344" t="inlineStr">
        <is>
          <t>04H</t>
        </is>
      </c>
      <c r="H11344" t="inlineStr">
        <is>
          <t>Raw, cooked or prepared food is adulterated, contaminated, cross-contaminated, or not discarded in accordance with HACCP plan.</t>
        </is>
      </c>
      <c r="I11344" t="inlineStr">
        <is>
          <t>Critical</t>
        </is>
      </c>
      <c r="J11344" t="n">
        <v>13</v>
      </c>
      <c r="K11344" t="inlineStr">
        <is>
          <t>A</t>
        </is>
      </c>
      <c r="L11344" s="9">
        <f>A11344&amp;"-"&amp;TEXT(E11344,"yyyymmdd")</f>
        <v/>
      </c>
    </row>
    <row r="11345">
      <c r="A11345" t="n">
        <v>50132350</v>
      </c>
      <c r="B11345" t="inlineStr">
        <is>
          <t>Manhattan</t>
        </is>
      </c>
      <c r="C11345" t="inlineStr">
        <is>
          <t>10011</t>
        </is>
      </c>
      <c r="D11345" t="inlineStr">
        <is>
          <t>American</t>
        </is>
      </c>
      <c r="E11345" s="8" t="n">
        <v>46185</v>
      </c>
      <c r="F11345" t="inlineStr">
        <is>
          <t>Violations were cited in the following area(s).</t>
        </is>
      </c>
      <c r="G11345" t="inlineStr">
        <is>
          <t>06D</t>
        </is>
      </c>
      <c r="H11345" t="inlineStr">
        <is>
          <t>Food contact surface not properly washed, rinsed and sanitized after each use and following any activity when contamination may have occurred.</t>
        </is>
      </c>
      <c r="I11345" t="inlineStr">
        <is>
          <t>Critical</t>
        </is>
      </c>
      <c r="J11345" t="n">
        <v>13</v>
      </c>
      <c r="K11345" t="inlineStr">
        <is>
          <t>A</t>
        </is>
      </c>
      <c r="L11345" s="9">
        <f>A11345&amp;"-"&amp;TEXT(E11345,"yyyymmdd")</f>
        <v/>
      </c>
    </row>
    <row r="11346">
      <c r="A11346" t="n">
        <v>50143602</v>
      </c>
      <c r="B11346" t="inlineStr">
        <is>
          <t>Queens</t>
        </is>
      </c>
      <c r="C11346" t="inlineStr">
        <is>
          <t>11104</t>
        </is>
      </c>
      <c r="D11346" t="inlineStr">
        <is>
          <t>Latin American</t>
        </is>
      </c>
      <c r="E11346" s="8" t="n">
        <v>46185</v>
      </c>
      <c r="F11346" t="inlineStr">
        <is>
          <t>Violations were cited in the following area(s).</t>
        </is>
      </c>
      <c r="G11346" t="inlineStr">
        <is>
          <t>08B</t>
        </is>
      </c>
      <c r="H11346"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1346" t="inlineStr">
        <is>
          <t>Not Critical</t>
        </is>
      </c>
      <c r="J11346" t="n">
        <v>5</v>
      </c>
      <c r="K11346" t="inlineStr">
        <is>
          <t>A</t>
        </is>
      </c>
      <c r="L11346" s="9">
        <f>A11346&amp;"-"&amp;TEXT(E11346,"yyyymmdd")</f>
        <v/>
      </c>
    </row>
    <row r="11347">
      <c r="A11347" t="n">
        <v>50143602</v>
      </c>
      <c r="B11347" t="inlineStr">
        <is>
          <t>Queens</t>
        </is>
      </c>
      <c r="C11347" t="inlineStr">
        <is>
          <t>11104</t>
        </is>
      </c>
      <c r="D11347" t="inlineStr">
        <is>
          <t>Latin American</t>
        </is>
      </c>
      <c r="E11347" s="8" t="n">
        <v>46185</v>
      </c>
      <c r="F11347" t="inlineStr">
        <is>
          <t>Violations were cited in the following area(s).</t>
        </is>
      </c>
      <c r="G11347" t="inlineStr">
        <is>
          <t>10F</t>
        </is>
      </c>
      <c r="H11347" t="inlineStr">
        <is>
          <t>Non-food contact surface or equipment made of unacceptable material, not kept clean, or not properly sealed, raised, spaced or movable to allow accessibility for cleaning on all sides, above and underneath the unit.</t>
        </is>
      </c>
      <c r="I11347" t="inlineStr">
        <is>
          <t>Not Critical</t>
        </is>
      </c>
      <c r="J11347" t="n">
        <v>5</v>
      </c>
      <c r="K11347" t="inlineStr">
        <is>
          <t>A</t>
        </is>
      </c>
      <c r="L11347" s="9">
        <f>A11347&amp;"-"&amp;TEXT(E11347,"yyyymmdd")</f>
        <v/>
      </c>
    </row>
    <row r="11348">
      <c r="A11348" t="n">
        <v>50149351</v>
      </c>
      <c r="B11348" t="inlineStr">
        <is>
          <t>Manhattan</t>
        </is>
      </c>
      <c r="C11348" t="inlineStr">
        <is>
          <t>10005</t>
        </is>
      </c>
      <c r="D11348" t="inlineStr">
        <is>
          <t>American</t>
        </is>
      </c>
      <c r="E11348" s="8" t="n">
        <v>46185</v>
      </c>
      <c r="F11348" t="inlineStr">
        <is>
          <t>Violations were cited in the following area(s).</t>
        </is>
      </c>
      <c r="G11348" t="inlineStr">
        <is>
          <t>09C</t>
        </is>
      </c>
      <c r="H11348" t="inlineStr">
        <is>
          <t>Design, construction, materials used or maintenance of food contact surface improper. Surface not easily cleanable, sanitized and maintained.</t>
        </is>
      </c>
      <c r="I11348" t="inlineStr">
        <is>
          <t>Not Critical</t>
        </is>
      </c>
      <c r="J11348" t="n">
        <v>5</v>
      </c>
      <c r="K11348" t="inlineStr">
        <is>
          <t>A</t>
        </is>
      </c>
      <c r="L11348" s="9">
        <f>A11348&amp;"-"&amp;TEXT(E11348,"yyyymmdd")</f>
        <v/>
      </c>
    </row>
    <row r="11349">
      <c r="A11349" t="n">
        <v>50149351</v>
      </c>
      <c r="B11349" t="inlineStr">
        <is>
          <t>Manhattan</t>
        </is>
      </c>
      <c r="C11349" t="inlineStr">
        <is>
          <t>10005</t>
        </is>
      </c>
      <c r="D11349" t="inlineStr">
        <is>
          <t>American</t>
        </is>
      </c>
      <c r="E11349" s="8" t="n">
        <v>46185</v>
      </c>
      <c r="F11349" t="inlineStr">
        <is>
          <t>Violations were cited in the following area(s).</t>
        </is>
      </c>
      <c r="G11349" t="inlineStr">
        <is>
          <t>10F</t>
        </is>
      </c>
      <c r="H11349" t="inlineStr">
        <is>
          <t>Non-food contact surface or equipment made of unacceptable material, not kept clean, or not properly sealed, raised, spaced or movable to allow accessibility for cleaning on all sides, above and underneath the unit.</t>
        </is>
      </c>
      <c r="I11349" t="inlineStr">
        <is>
          <t>Not Critical</t>
        </is>
      </c>
      <c r="J11349" t="n">
        <v>5</v>
      </c>
      <c r="K11349" t="inlineStr">
        <is>
          <t>A</t>
        </is>
      </c>
      <c r="L11349" s="9">
        <f>A11349&amp;"-"&amp;TEXT(E11349,"yyyymmdd")</f>
        <v/>
      </c>
    </row>
    <row r="11350">
      <c r="A11350" t="n">
        <v>50156053</v>
      </c>
      <c r="B11350" t="inlineStr">
        <is>
          <t>Manhattan</t>
        </is>
      </c>
      <c r="C11350" t="inlineStr">
        <is>
          <t>10003</t>
        </is>
      </c>
      <c r="D11350" t="inlineStr">
        <is>
          <t>American</t>
        </is>
      </c>
      <c r="E11350" s="8" t="n">
        <v>46185</v>
      </c>
      <c r="F11350" t="inlineStr">
        <is>
          <t>Violations were cited in the following area(s).</t>
        </is>
      </c>
      <c r="G11350" t="inlineStr">
        <is>
          <t>02G</t>
        </is>
      </c>
      <c r="H11350" t="inlineStr">
        <is>
          <t>Cold TCS food item held above 41 °F; smoked or processed fish held above 38 °F; intact raw eggs held above 45 °F; or reduced oxygen packaged (ROP) TCS foods held above required temperatures except during active necessary preparation.</t>
        </is>
      </c>
      <c r="I11350" t="inlineStr">
        <is>
          <t>Critical</t>
        </is>
      </c>
      <c r="J11350" t="n">
        <v>17</v>
      </c>
      <c r="K11350" t="inlineStr">
        <is>
          <t>N</t>
        </is>
      </c>
      <c r="L11350" s="9">
        <f>A11350&amp;"-"&amp;TEXT(E11350,"yyyymmdd")</f>
        <v/>
      </c>
    </row>
    <row r="11351">
      <c r="A11351" t="n">
        <v>50156053</v>
      </c>
      <c r="B11351" t="inlineStr">
        <is>
          <t>Manhattan</t>
        </is>
      </c>
      <c r="C11351" t="inlineStr">
        <is>
          <t>10003</t>
        </is>
      </c>
      <c r="D11351" t="inlineStr">
        <is>
          <t>American</t>
        </is>
      </c>
      <c r="E11351" s="8" t="n">
        <v>46185</v>
      </c>
      <c r="F11351" t="inlineStr">
        <is>
          <t>Violations were cited in the following area(s).</t>
        </is>
      </c>
      <c r="G11351" t="inlineStr">
        <is>
          <t>06D</t>
        </is>
      </c>
      <c r="H11351" t="inlineStr">
        <is>
          <t>Food contact surface not properly washed, rinsed and sanitized after each use and following any activity when contamination may have occurred.</t>
        </is>
      </c>
      <c r="I11351" t="inlineStr">
        <is>
          <t>Critical</t>
        </is>
      </c>
      <c r="J11351" t="n">
        <v>17</v>
      </c>
      <c r="K11351" t="inlineStr">
        <is>
          <t>N</t>
        </is>
      </c>
      <c r="L11351" s="9">
        <f>A11351&amp;"-"&amp;TEXT(E11351,"yyyymmdd")</f>
        <v/>
      </c>
    </row>
    <row r="11352">
      <c r="A11352" t="n">
        <v>50156053</v>
      </c>
      <c r="B11352" t="inlineStr">
        <is>
          <t>Manhattan</t>
        </is>
      </c>
      <c r="C11352" t="inlineStr">
        <is>
          <t>10003</t>
        </is>
      </c>
      <c r="D11352" t="inlineStr">
        <is>
          <t>American</t>
        </is>
      </c>
      <c r="E11352" s="8" t="n">
        <v>46185</v>
      </c>
      <c r="F11352" t="inlineStr">
        <is>
          <t>Violations were cited in the following area(s).</t>
        </is>
      </c>
      <c r="G11352" t="inlineStr">
        <is>
          <t>10F</t>
        </is>
      </c>
      <c r="H11352" t="inlineStr">
        <is>
          <t>Non-food contact surface or equipment made of unacceptable material, not kept clean, or not properly sealed, raised, spaced or movable to allow accessibility for cleaning on all sides, above and underneath the unit.</t>
        </is>
      </c>
      <c r="I11352" t="inlineStr">
        <is>
          <t>Not Critical</t>
        </is>
      </c>
      <c r="J11352" t="n">
        <v>17</v>
      </c>
      <c r="K11352" t="inlineStr">
        <is>
          <t>N</t>
        </is>
      </c>
      <c r="L11352" s="9">
        <f>A11352&amp;"-"&amp;TEXT(E11352,"yyyymmdd")</f>
        <v/>
      </c>
    </row>
    <row r="11353">
      <c r="A11353" t="n">
        <v>40971873</v>
      </c>
      <c r="B11353" t="inlineStr">
        <is>
          <t>Queens</t>
        </is>
      </c>
      <c r="C11353" t="inlineStr">
        <is>
          <t>11106</t>
        </is>
      </c>
      <c r="D11353" t="inlineStr">
        <is>
          <t>American</t>
        </is>
      </c>
      <c r="E11353" s="8" t="n">
        <v>46186</v>
      </c>
      <c r="F11353" t="inlineStr">
        <is>
          <t>Violations were cited in the following area(s).</t>
        </is>
      </c>
      <c r="G11353" t="inlineStr">
        <is>
          <t>02G</t>
        </is>
      </c>
      <c r="H11353" t="inlineStr">
        <is>
          <t>Cold TCS food item held above 41 °F; smoked or processed fish held above 38 °F; intact raw eggs held above 45 °F; or reduced oxygen packaged (ROP) TCS foods held above required temperatures except during active necessary preparation.</t>
        </is>
      </c>
      <c r="I11353" t="inlineStr">
        <is>
          <t>Critical</t>
        </is>
      </c>
      <c r="J11353" t="n">
        <v>12</v>
      </c>
      <c r="K11353" t="inlineStr">
        <is>
          <t>A</t>
        </is>
      </c>
      <c r="L11353" s="9">
        <f>A11353&amp;"-"&amp;TEXT(E11353,"yyyymmdd")</f>
        <v/>
      </c>
    </row>
    <row r="11354">
      <c r="A11354" t="n">
        <v>40971873</v>
      </c>
      <c r="B11354" t="inlineStr">
        <is>
          <t>Queens</t>
        </is>
      </c>
      <c r="C11354" t="inlineStr">
        <is>
          <t>11106</t>
        </is>
      </c>
      <c r="D11354" t="inlineStr">
        <is>
          <t>American</t>
        </is>
      </c>
      <c r="E11354" s="8" t="n">
        <v>46186</v>
      </c>
      <c r="F11354" t="inlineStr">
        <is>
          <t>Violations were cited in the following area(s).</t>
        </is>
      </c>
      <c r="G11354" t="inlineStr">
        <is>
          <t>10G</t>
        </is>
      </c>
      <c r="H11354" t="inlineStr">
        <is>
          <t>Dishwashing and ware washing: Cleaning and sanitizing of tableware, including dishes, utensils, and equipment deficient.</t>
        </is>
      </c>
      <c r="I11354" t="inlineStr">
        <is>
          <t>Not Critical</t>
        </is>
      </c>
      <c r="J11354" t="n">
        <v>12</v>
      </c>
      <c r="K11354" t="inlineStr">
        <is>
          <t>A</t>
        </is>
      </c>
      <c r="L11354" s="9">
        <f>A11354&amp;"-"&amp;TEXT(E11354,"yyyymmdd")</f>
        <v/>
      </c>
    </row>
    <row r="11355">
      <c r="A11355" t="n">
        <v>41153001</v>
      </c>
      <c r="B11355" t="inlineStr">
        <is>
          <t>Brooklyn</t>
        </is>
      </c>
      <c r="C11355" t="inlineStr">
        <is>
          <t>11220</t>
        </is>
      </c>
      <c r="D11355" t="inlineStr">
        <is>
          <t>Egyptian</t>
        </is>
      </c>
      <c r="E11355" s="8" t="n">
        <v>46186</v>
      </c>
      <c r="F11355" t="inlineStr">
        <is>
          <t>Violations were cited in the following area(s).</t>
        </is>
      </c>
      <c r="G11355" t="inlineStr">
        <is>
          <t>04N</t>
        </is>
      </c>
      <c r="H11355" t="inlineStr">
        <is>
          <t>Filth flies or food/refuse/sewage associated with (FRSA) flies or other nuisance pests in establishment’s food and/or non-food areas. FRSA flies include house flies, blow flies, bottle flies, flesh flies, drain flies, Phorid flies and fruit flies.</t>
        </is>
      </c>
      <c r="I11355" t="inlineStr">
        <is>
          <t>Critical</t>
        </is>
      </c>
      <c r="J11355" t="n">
        <v>26</v>
      </c>
      <c r="K11355" t="inlineStr">
        <is>
          <t>N</t>
        </is>
      </c>
      <c r="L11355" s="9">
        <f>A11355&amp;"-"&amp;TEXT(E11355,"yyyymmdd")</f>
        <v/>
      </c>
    </row>
    <row r="11356">
      <c r="A11356" t="n">
        <v>41153001</v>
      </c>
      <c r="B11356" t="inlineStr">
        <is>
          <t>Brooklyn</t>
        </is>
      </c>
      <c r="C11356" t="inlineStr">
        <is>
          <t>11220</t>
        </is>
      </c>
      <c r="D11356" t="inlineStr">
        <is>
          <t>Egyptian</t>
        </is>
      </c>
      <c r="E11356" s="8" t="n">
        <v>46186</v>
      </c>
      <c r="F11356" t="inlineStr">
        <is>
          <t>Violations were cited in the following area(s).</t>
        </is>
      </c>
      <c r="G11356" t="inlineStr">
        <is>
          <t>05B</t>
        </is>
      </c>
      <c r="H11356" t="inlineStr">
        <is>
          <t>Harmful noxious gas or vapor detected. Carbon Monoxide (CO) level exceeds nine (9) ppm</t>
        </is>
      </c>
      <c r="I11356" t="inlineStr">
        <is>
          <t>Critical</t>
        </is>
      </c>
      <c r="J11356" t="n">
        <v>26</v>
      </c>
      <c r="K11356" t="inlineStr">
        <is>
          <t>N</t>
        </is>
      </c>
      <c r="L11356" s="9">
        <f>A11356&amp;"-"&amp;TEXT(E11356,"yyyymmdd")</f>
        <v/>
      </c>
    </row>
    <row r="11357">
      <c r="A11357" t="n">
        <v>41153001</v>
      </c>
      <c r="B11357" t="inlineStr">
        <is>
          <t>Brooklyn</t>
        </is>
      </c>
      <c r="C11357" t="inlineStr">
        <is>
          <t>11220</t>
        </is>
      </c>
      <c r="D11357" t="inlineStr">
        <is>
          <t>Egyptian</t>
        </is>
      </c>
      <c r="E11357" s="8" t="n">
        <v>46186</v>
      </c>
      <c r="F11357" t="inlineStr">
        <is>
          <t>Violations were cited in the following area(s).</t>
        </is>
      </c>
      <c r="G11357" t="inlineStr">
        <is>
          <t>06C</t>
        </is>
      </c>
      <c r="H1135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357" t="inlineStr">
        <is>
          <t>Critical</t>
        </is>
      </c>
      <c r="J11357" t="n">
        <v>26</v>
      </c>
      <c r="K11357" t="inlineStr">
        <is>
          <t>N</t>
        </is>
      </c>
      <c r="L11357" s="9">
        <f>A11357&amp;"-"&amp;TEXT(E11357,"yyyymmdd")</f>
        <v/>
      </c>
    </row>
    <row r="11358">
      <c r="A11358" t="n">
        <v>41153001</v>
      </c>
      <c r="B11358" t="inlineStr">
        <is>
          <t>Brooklyn</t>
        </is>
      </c>
      <c r="C11358" t="inlineStr">
        <is>
          <t>11220</t>
        </is>
      </c>
      <c r="D11358" t="inlineStr">
        <is>
          <t>Egyptian</t>
        </is>
      </c>
      <c r="E11358" s="8" t="n">
        <v>46186</v>
      </c>
      <c r="F11358" t="inlineStr">
        <is>
          <t>Violations were cited in the following area(s).</t>
        </is>
      </c>
      <c r="G11358" t="inlineStr">
        <is>
          <t>08A</t>
        </is>
      </c>
      <c r="H11358" t="inlineStr">
        <is>
          <t>Establishment is not free of harborage or conditions conducive to rodents, insects or other pests.</t>
        </is>
      </c>
      <c r="I11358" t="inlineStr">
        <is>
          <t>Not Critical</t>
        </is>
      </c>
      <c r="J11358" t="n">
        <v>26</v>
      </c>
      <c r="K11358" t="inlineStr">
        <is>
          <t>N</t>
        </is>
      </c>
      <c r="L11358" s="9">
        <f>A11358&amp;"-"&amp;TEXT(E11358,"yyyymmdd")</f>
        <v/>
      </c>
    </row>
    <row r="11359">
      <c r="A11359" t="n">
        <v>41226396</v>
      </c>
      <c r="B11359" t="inlineStr">
        <is>
          <t>Queens</t>
        </is>
      </c>
      <c r="C11359" t="inlineStr">
        <is>
          <t>11106</t>
        </is>
      </c>
      <c r="D11359" t="inlineStr">
        <is>
          <t>Sandwiches</t>
        </is>
      </c>
      <c r="E11359" s="8" t="n">
        <v>46186</v>
      </c>
      <c r="F11359" t="inlineStr">
        <is>
          <t>Violations were cited in the following area(s).</t>
        </is>
      </c>
      <c r="G11359" t="inlineStr">
        <is>
          <t>10D</t>
        </is>
      </c>
      <c r="H11359" t="inlineStr">
        <is>
          <t>Mechanical or natural ventilation not provided, inadequate, improperly installed, in disrepair or fails to prevent and control excessive build-up of grease, heat, steam condensation, vapors, odors, smoke or fumes.</t>
        </is>
      </c>
      <c r="I11359" t="inlineStr">
        <is>
          <t>Not Critical</t>
        </is>
      </c>
      <c r="J11359" t="n">
        <v>4</v>
      </c>
      <c r="K11359" t="inlineStr">
        <is>
          <t>A</t>
        </is>
      </c>
      <c r="L11359" s="9">
        <f>A11359&amp;"-"&amp;TEXT(E11359,"yyyymmdd")</f>
        <v/>
      </c>
    </row>
    <row r="11360">
      <c r="A11360" t="n">
        <v>41226396</v>
      </c>
      <c r="B11360" t="inlineStr">
        <is>
          <t>Queens</t>
        </is>
      </c>
      <c r="C11360" t="inlineStr">
        <is>
          <t>11106</t>
        </is>
      </c>
      <c r="D11360" t="inlineStr">
        <is>
          <t>Sandwiches</t>
        </is>
      </c>
      <c r="E11360" s="8" t="n">
        <v>46186</v>
      </c>
      <c r="F11360" t="inlineStr">
        <is>
          <t>Violations were cited in the following area(s).</t>
        </is>
      </c>
      <c r="G11360" t="inlineStr">
        <is>
          <t>10F</t>
        </is>
      </c>
      <c r="H11360" t="inlineStr">
        <is>
          <t>Non-food contact surface or equipment made of unacceptable material, not kept clean, or not properly sealed, raised, spaced or movable to allow accessibility for cleaning on all sides, above and underneath the unit.</t>
        </is>
      </c>
      <c r="I11360" t="inlineStr">
        <is>
          <t>Not Critical</t>
        </is>
      </c>
      <c r="J11360" t="n">
        <v>4</v>
      </c>
      <c r="K11360" t="inlineStr">
        <is>
          <t>A</t>
        </is>
      </c>
      <c r="L11360" s="9">
        <f>A11360&amp;"-"&amp;TEXT(E11360,"yyyymmdd")</f>
        <v/>
      </c>
    </row>
    <row r="11361">
      <c r="A11361" t="n">
        <v>50099903</v>
      </c>
      <c r="B11361" t="inlineStr">
        <is>
          <t>Brooklyn</t>
        </is>
      </c>
      <c r="C11361" t="inlineStr">
        <is>
          <t>11214</t>
        </is>
      </c>
      <c r="D11361" t="inlineStr">
        <is>
          <t>Southeast Asian</t>
        </is>
      </c>
      <c r="E11361" s="8" t="n">
        <v>46186</v>
      </c>
      <c r="F11361" t="inlineStr">
        <is>
          <t>Violations were cited in the following area(s).</t>
        </is>
      </c>
      <c r="G11361" t="inlineStr">
        <is>
          <t>06E</t>
        </is>
      </c>
      <c r="H11361" t="inlineStr">
        <is>
          <t>Sanitized equipment or utensil, including in-use food dispensing utensil, improperly used or stored.</t>
        </is>
      </c>
      <c r="I11361" t="inlineStr">
        <is>
          <t>Critical</t>
        </is>
      </c>
      <c r="J11361" t="n">
        <v>8</v>
      </c>
      <c r="K11361" t="inlineStr">
        <is>
          <t>A</t>
        </is>
      </c>
      <c r="L11361" s="9">
        <f>A11361&amp;"-"&amp;TEXT(E11361,"yyyymmdd")</f>
        <v/>
      </c>
    </row>
    <row r="11362">
      <c r="A11362" t="n">
        <v>50099903</v>
      </c>
      <c r="B11362" t="inlineStr">
        <is>
          <t>Brooklyn</t>
        </is>
      </c>
      <c r="C11362" t="inlineStr">
        <is>
          <t>11214</t>
        </is>
      </c>
      <c r="D11362" t="inlineStr">
        <is>
          <t>Southeast Asian</t>
        </is>
      </c>
      <c r="E11362" s="8" t="n">
        <v>46186</v>
      </c>
      <c r="F11362" t="inlineStr">
        <is>
          <t>Violations were cited in the following area(s).</t>
        </is>
      </c>
      <c r="G11362" t="inlineStr">
        <is>
          <t>10A</t>
        </is>
      </c>
      <c r="H11362" t="inlineStr">
        <is>
          <t>Toilet facility not maintained or provided with toilet paper, waste receptacle or self-closing door.</t>
        </is>
      </c>
      <c r="I11362" t="inlineStr">
        <is>
          <t>Not Critical</t>
        </is>
      </c>
      <c r="J11362" t="n">
        <v>8</v>
      </c>
      <c r="K11362" t="inlineStr">
        <is>
          <t>A</t>
        </is>
      </c>
      <c r="L11362" s="9">
        <f>A11362&amp;"-"&amp;TEXT(E11362,"yyyymmdd")</f>
        <v/>
      </c>
    </row>
    <row r="11363">
      <c r="A11363" t="n">
        <v>50106253</v>
      </c>
      <c r="B11363" t="inlineStr">
        <is>
          <t>Brooklyn</t>
        </is>
      </c>
      <c r="C11363" t="inlineStr">
        <is>
          <t>11214</t>
        </is>
      </c>
      <c r="D11363" t="inlineStr">
        <is>
          <t>Coffee/Tea</t>
        </is>
      </c>
      <c r="E11363" s="8" t="n">
        <v>46186</v>
      </c>
      <c r="F11363" t="inlineStr">
        <is>
          <t>Violations were cited in the following area(s).</t>
        </is>
      </c>
      <c r="G11363" t="inlineStr">
        <is>
          <t>06D</t>
        </is>
      </c>
      <c r="H11363" t="inlineStr">
        <is>
          <t>Food contact surface not properly washed, rinsed and sanitized after each use and following any activity when contamination may have occurred.</t>
        </is>
      </c>
      <c r="I11363" t="inlineStr">
        <is>
          <t>Critical</t>
        </is>
      </c>
      <c r="J11363" t="n">
        <v>7</v>
      </c>
      <c r="K11363" t="inlineStr">
        <is>
          <t>A</t>
        </is>
      </c>
      <c r="L11363" s="9">
        <f>A11363&amp;"-"&amp;TEXT(E11363,"yyyymmdd")</f>
        <v/>
      </c>
    </row>
    <row r="11364">
      <c r="A11364" t="n">
        <v>50106253</v>
      </c>
      <c r="B11364" t="inlineStr">
        <is>
          <t>Brooklyn</t>
        </is>
      </c>
      <c r="C11364" t="inlineStr">
        <is>
          <t>11214</t>
        </is>
      </c>
      <c r="D11364" t="inlineStr">
        <is>
          <t>Coffee/Tea</t>
        </is>
      </c>
      <c r="E11364" s="8" t="n">
        <v>46186</v>
      </c>
      <c r="F11364" t="inlineStr">
        <is>
          <t>Violations were cited in the following area(s).</t>
        </is>
      </c>
      <c r="G11364" t="inlineStr">
        <is>
          <t>10A</t>
        </is>
      </c>
      <c r="H11364" t="inlineStr">
        <is>
          <t>Toilet facility not maintained or provided with toilet paper, waste receptacle or self-closing door.</t>
        </is>
      </c>
      <c r="I11364" t="inlineStr">
        <is>
          <t>Not Critical</t>
        </is>
      </c>
      <c r="J11364" t="n">
        <v>7</v>
      </c>
      <c r="K11364" t="inlineStr">
        <is>
          <t>A</t>
        </is>
      </c>
      <c r="L11364" s="9">
        <f>A11364&amp;"-"&amp;TEXT(E11364,"yyyymmdd")</f>
        <v/>
      </c>
    </row>
    <row r="11365">
      <c r="A11365" t="n">
        <v>50113147</v>
      </c>
      <c r="B11365" t="inlineStr">
        <is>
          <t>Queens</t>
        </is>
      </c>
      <c r="C11365" t="inlineStr">
        <is>
          <t>11435</t>
        </is>
      </c>
      <c r="D11365" t="inlineStr">
        <is>
          <t>Sandwiches/Salads/Mixed Buffet</t>
        </is>
      </c>
      <c r="E11365" s="8" t="n">
        <v>46186</v>
      </c>
      <c r="F11365" t="inlineStr">
        <is>
          <t>Violations were cited in the following area(s).</t>
        </is>
      </c>
      <c r="G11365" t="inlineStr">
        <is>
          <t>02G</t>
        </is>
      </c>
      <c r="H11365" t="inlineStr">
        <is>
          <t>Cold TCS food item held above 41 °F; smoked or processed fish held above 38 °F; intact raw eggs held above 45 °F; or reduced oxygen packaged (ROP) TCS foods held above required temperatures except during active necessary preparation.</t>
        </is>
      </c>
      <c r="I11365" t="inlineStr">
        <is>
          <t>Critical</t>
        </is>
      </c>
      <c r="J11365" t="n">
        <v>24</v>
      </c>
      <c r="L11365" s="9">
        <f>A11365&amp;"-"&amp;TEXT(E11365,"yyyymmdd")</f>
        <v/>
      </c>
    </row>
    <row r="11366">
      <c r="A11366" t="n">
        <v>50113147</v>
      </c>
      <c r="B11366" t="inlineStr">
        <is>
          <t>Queens</t>
        </is>
      </c>
      <c r="C11366" t="inlineStr">
        <is>
          <t>11435</t>
        </is>
      </c>
      <c r="D11366" t="inlineStr">
        <is>
          <t>Sandwiches/Salads/Mixed Buffet</t>
        </is>
      </c>
      <c r="E11366" s="8" t="n">
        <v>46186</v>
      </c>
      <c r="F11366" t="inlineStr">
        <is>
          <t>Violations were cited in the following area(s).</t>
        </is>
      </c>
      <c r="G11366" t="inlineStr">
        <is>
          <t>04J</t>
        </is>
      </c>
      <c r="H11366" t="inlineStr">
        <is>
          <t>Properly scaled and calibrated thermometer or thermocouple not provided or not readily accessible in food preparation and hot/cold holding areas to measure temperatures of TCS foods during cooking, cooling, reheating, and holding.</t>
        </is>
      </c>
      <c r="I11366" t="inlineStr">
        <is>
          <t>Critical</t>
        </is>
      </c>
      <c r="J11366" t="n">
        <v>24</v>
      </c>
      <c r="L11366" s="9">
        <f>A11366&amp;"-"&amp;TEXT(E11366,"yyyymmdd")</f>
        <v/>
      </c>
    </row>
    <row r="11367">
      <c r="A11367" t="n">
        <v>50113147</v>
      </c>
      <c r="B11367" t="inlineStr">
        <is>
          <t>Queens</t>
        </is>
      </c>
      <c r="C11367" t="inlineStr">
        <is>
          <t>11435</t>
        </is>
      </c>
      <c r="D11367" t="inlineStr">
        <is>
          <t>Sandwiches/Salads/Mixed Buffet</t>
        </is>
      </c>
      <c r="E11367" s="8" t="n">
        <v>46186</v>
      </c>
      <c r="F11367" t="inlineStr">
        <is>
          <t>Violations were cited in the following area(s).</t>
        </is>
      </c>
      <c r="G11367" t="inlineStr">
        <is>
          <t>06D</t>
        </is>
      </c>
      <c r="H11367" t="inlineStr">
        <is>
          <t>Food contact surface not properly washed, rinsed and sanitized after each use and following any activity when contamination may have occurred.</t>
        </is>
      </c>
      <c r="I11367" t="inlineStr">
        <is>
          <t>Critical</t>
        </is>
      </c>
      <c r="J11367" t="n">
        <v>24</v>
      </c>
      <c r="L11367" s="9">
        <f>A11367&amp;"-"&amp;TEXT(E11367,"yyyymmdd")</f>
        <v/>
      </c>
    </row>
    <row r="11368">
      <c r="A11368" t="n">
        <v>50113147</v>
      </c>
      <c r="B11368" t="inlineStr">
        <is>
          <t>Queens</t>
        </is>
      </c>
      <c r="C11368" t="inlineStr">
        <is>
          <t>11435</t>
        </is>
      </c>
      <c r="D11368" t="inlineStr">
        <is>
          <t>Sandwiches/Salads/Mixed Buffet</t>
        </is>
      </c>
      <c r="E11368" s="8" t="n">
        <v>46186</v>
      </c>
      <c r="F11368" t="inlineStr">
        <is>
          <t>Violations were cited in the following area(s).</t>
        </is>
      </c>
      <c r="G11368" t="inlineStr">
        <is>
          <t>06F</t>
        </is>
      </c>
      <c r="H11368" t="inlineStr">
        <is>
          <t>Wiping cloths not stored clean and dry, or in a sanitizing solution, between uses.</t>
        </is>
      </c>
      <c r="I11368" t="inlineStr">
        <is>
          <t>Critical</t>
        </is>
      </c>
      <c r="J11368" t="n">
        <v>24</v>
      </c>
      <c r="L11368" s="9">
        <f>A11368&amp;"-"&amp;TEXT(E11368,"yyyymmdd")</f>
        <v/>
      </c>
    </row>
    <row r="11369">
      <c r="A11369" t="n">
        <v>50131642</v>
      </c>
      <c r="B11369" t="inlineStr">
        <is>
          <t>Brooklyn</t>
        </is>
      </c>
      <c r="C11369" t="inlineStr">
        <is>
          <t>11220</t>
        </is>
      </c>
      <c r="D11369" t="inlineStr">
        <is>
          <t>Chinese</t>
        </is>
      </c>
      <c r="E11369" s="8" t="n">
        <v>46186</v>
      </c>
      <c r="F11369" t="inlineStr">
        <is>
          <t>Violations were cited in the following area(s).</t>
        </is>
      </c>
      <c r="G11369" t="inlineStr">
        <is>
          <t>04K</t>
        </is>
      </c>
      <c r="H11369" t="inlineStr">
        <is>
          <t>Evidence of rats or live rats in establishment's food or non-food areas.</t>
        </is>
      </c>
      <c r="I11369" t="inlineStr">
        <is>
          <t>Critical</t>
        </is>
      </c>
      <c r="J11369" t="n">
        <v>12</v>
      </c>
      <c r="K11369" t="inlineStr">
        <is>
          <t>A</t>
        </is>
      </c>
      <c r="L11369" s="9">
        <f>A11369&amp;"-"&amp;TEXT(E11369,"yyyymmdd")</f>
        <v/>
      </c>
    </row>
    <row r="11370">
      <c r="A11370" t="n">
        <v>50131642</v>
      </c>
      <c r="B11370" t="inlineStr">
        <is>
          <t>Brooklyn</t>
        </is>
      </c>
      <c r="C11370" t="inlineStr">
        <is>
          <t>11220</t>
        </is>
      </c>
      <c r="D11370" t="inlineStr">
        <is>
          <t>Chinese</t>
        </is>
      </c>
      <c r="E11370" s="8" t="n">
        <v>46186</v>
      </c>
      <c r="F11370" t="inlineStr">
        <is>
          <t>Violations were cited in the following area(s).</t>
        </is>
      </c>
      <c r="G11370" t="inlineStr">
        <is>
          <t>04N</t>
        </is>
      </c>
      <c r="H11370" t="inlineStr">
        <is>
          <t>Filth flies or food/refuse/sewage associated with (FRSA) flies or other nuisance pests in establishment’s food and/or non-food areas. FRSA flies include house flies, blow flies, bottle flies, flesh flies, drain flies, Phorid flies and fruit flies.</t>
        </is>
      </c>
      <c r="I11370" t="inlineStr">
        <is>
          <t>Critical</t>
        </is>
      </c>
      <c r="J11370" t="n">
        <v>12</v>
      </c>
      <c r="K11370" t="inlineStr">
        <is>
          <t>A</t>
        </is>
      </c>
      <c r="L11370" s="9">
        <f>A11370&amp;"-"&amp;TEXT(E11370,"yyyymmdd")</f>
        <v/>
      </c>
    </row>
    <row r="11371">
      <c r="A11371" t="n">
        <v>50131642</v>
      </c>
      <c r="B11371" t="inlineStr">
        <is>
          <t>Brooklyn</t>
        </is>
      </c>
      <c r="C11371" t="inlineStr">
        <is>
          <t>11220</t>
        </is>
      </c>
      <c r="D11371" t="inlineStr">
        <is>
          <t>Chinese</t>
        </is>
      </c>
      <c r="E11371" s="8" t="n">
        <v>46186</v>
      </c>
      <c r="F11371" t="inlineStr">
        <is>
          <t>Violations were cited in the following area(s).</t>
        </is>
      </c>
      <c r="G11371" t="inlineStr">
        <is>
          <t>08A</t>
        </is>
      </c>
      <c r="H11371" t="inlineStr">
        <is>
          <t>Establishment is not free of harborage or conditions conducive to rodents, insects or other pests.</t>
        </is>
      </c>
      <c r="I11371" t="inlineStr">
        <is>
          <t>Not Critical</t>
        </is>
      </c>
      <c r="J11371" t="n">
        <v>12</v>
      </c>
      <c r="K11371" t="inlineStr">
        <is>
          <t>A</t>
        </is>
      </c>
      <c r="L11371" s="9">
        <f>A11371&amp;"-"&amp;TEXT(E11371,"yyyymmdd")</f>
        <v/>
      </c>
    </row>
    <row r="11372">
      <c r="A11372" t="n">
        <v>50131642</v>
      </c>
      <c r="B11372" t="inlineStr">
        <is>
          <t>Brooklyn</t>
        </is>
      </c>
      <c r="C11372" t="inlineStr">
        <is>
          <t>11220</t>
        </is>
      </c>
      <c r="D11372" t="inlineStr">
        <is>
          <t>Chinese</t>
        </is>
      </c>
      <c r="E11372" s="8" t="n">
        <v>46186</v>
      </c>
      <c r="F11372" t="inlineStr">
        <is>
          <t>Violations were cited in the following area(s).</t>
        </is>
      </c>
      <c r="G11372" t="inlineStr">
        <is>
          <t>10H</t>
        </is>
      </c>
      <c r="H11372" t="inlineStr">
        <is>
          <t>Single service article not provided. Single service article reused or not protected from contamination when transported, stored, dispensed. Drinking straws not completely enclosed in wrapper or dispensed from a sanitary device.</t>
        </is>
      </c>
      <c r="I11372" t="inlineStr">
        <is>
          <t>Not Critical</t>
        </is>
      </c>
      <c r="J11372" t="n">
        <v>12</v>
      </c>
      <c r="K11372" t="inlineStr">
        <is>
          <t>A</t>
        </is>
      </c>
      <c r="L11372" s="9">
        <f>A11372&amp;"-"&amp;TEXT(E11372,"yyyymmdd")</f>
        <v/>
      </c>
    </row>
    <row r="11373">
      <c r="A11373" t="n">
        <v>50139890</v>
      </c>
      <c r="B11373" t="inlineStr">
        <is>
          <t>Brooklyn</t>
        </is>
      </c>
      <c r="C11373" t="inlineStr">
        <is>
          <t>11220</t>
        </is>
      </c>
      <c r="D11373" t="inlineStr">
        <is>
          <t>Chinese</t>
        </is>
      </c>
      <c r="E11373" s="8" t="n">
        <v>46186</v>
      </c>
      <c r="F11373" t="inlineStr">
        <is>
          <t>Violations were cited in the following area(s).</t>
        </is>
      </c>
      <c r="G11373" t="inlineStr">
        <is>
          <t>02G</t>
        </is>
      </c>
      <c r="H11373" t="inlineStr">
        <is>
          <t>Cold TCS food item held above 41 °F; smoked or processed fish held above 38 °F; intact raw eggs held above 45 °F; or reduced oxygen packaged (ROP) TCS foods held above required temperatures except during active necessary preparation.</t>
        </is>
      </c>
      <c r="I11373" t="inlineStr">
        <is>
          <t>Critical</t>
        </is>
      </c>
      <c r="J11373" t="n">
        <v>13</v>
      </c>
      <c r="K11373" t="inlineStr">
        <is>
          <t>A</t>
        </is>
      </c>
      <c r="L11373" s="9">
        <f>A11373&amp;"-"&amp;TEXT(E11373,"yyyymmdd")</f>
        <v/>
      </c>
    </row>
    <row r="11374">
      <c r="A11374" t="n">
        <v>50139890</v>
      </c>
      <c r="B11374" t="inlineStr">
        <is>
          <t>Brooklyn</t>
        </is>
      </c>
      <c r="C11374" t="inlineStr">
        <is>
          <t>11220</t>
        </is>
      </c>
      <c r="D11374" t="inlineStr">
        <is>
          <t>Chinese</t>
        </is>
      </c>
      <c r="E11374" s="8" t="n">
        <v>46186</v>
      </c>
      <c r="F11374" t="inlineStr">
        <is>
          <t>Violations were cited in the following area(s).</t>
        </is>
      </c>
      <c r="G11374" t="inlineStr">
        <is>
          <t>06D</t>
        </is>
      </c>
      <c r="H11374" t="inlineStr">
        <is>
          <t>Food contact surface not properly washed, rinsed and sanitized after each use and following any activity when contamination may have occurred.</t>
        </is>
      </c>
      <c r="I11374" t="inlineStr">
        <is>
          <t>Critical</t>
        </is>
      </c>
      <c r="J11374" t="n">
        <v>13</v>
      </c>
      <c r="K11374" t="inlineStr">
        <is>
          <t>A</t>
        </is>
      </c>
      <c r="L11374" s="9">
        <f>A11374&amp;"-"&amp;TEXT(E11374,"yyyymmdd")</f>
        <v/>
      </c>
    </row>
    <row r="11375">
      <c r="A11375" t="n">
        <v>50142308</v>
      </c>
      <c r="B11375" t="inlineStr">
        <is>
          <t>Brooklyn</t>
        </is>
      </c>
      <c r="C11375" t="inlineStr">
        <is>
          <t>11214</t>
        </is>
      </c>
      <c r="D11375" t="inlineStr">
        <is>
          <t>Chinese</t>
        </is>
      </c>
      <c r="E11375" s="8" t="n">
        <v>46186</v>
      </c>
      <c r="F11375" t="inlineStr">
        <is>
          <t>Violations were cited in the following area(s).</t>
        </is>
      </c>
      <c r="G11375" t="inlineStr">
        <is>
          <t>04L</t>
        </is>
      </c>
      <c r="H11375" t="inlineStr">
        <is>
          <t>Evidence of mice or live mice in establishment's food or non-food areas.</t>
        </is>
      </c>
      <c r="I11375" t="inlineStr">
        <is>
          <t>Critical</t>
        </is>
      </c>
      <c r="J11375" t="n">
        <v>20</v>
      </c>
      <c r="L11375" s="9">
        <f>A11375&amp;"-"&amp;TEXT(E11375,"yyyymmdd")</f>
        <v/>
      </c>
    </row>
    <row r="11376">
      <c r="A11376" t="n">
        <v>50142308</v>
      </c>
      <c r="B11376" t="inlineStr">
        <is>
          <t>Brooklyn</t>
        </is>
      </c>
      <c r="C11376" t="inlineStr">
        <is>
          <t>11214</t>
        </is>
      </c>
      <c r="D11376" t="inlineStr">
        <is>
          <t>Chinese</t>
        </is>
      </c>
      <c r="E11376" s="8" t="n">
        <v>46186</v>
      </c>
      <c r="F11376" t="inlineStr">
        <is>
          <t>Violations were cited in the following area(s).</t>
        </is>
      </c>
      <c r="G11376" t="inlineStr">
        <is>
          <t>06A</t>
        </is>
      </c>
      <c r="H11376" t="inlineStr">
        <is>
          <t>Personal cleanliness is inadequate. Outer garment soiled with possible contaminant. Effective hair restraint not worn where required. Jewelry worn on hands or arms. Fingernail polish worn or fingernails not kept clean and trimmed.</t>
        </is>
      </c>
      <c r="I11376" t="inlineStr">
        <is>
          <t>Critical</t>
        </is>
      </c>
      <c r="J11376" t="n">
        <v>20</v>
      </c>
      <c r="L11376" s="9">
        <f>A11376&amp;"-"&amp;TEXT(E11376,"yyyymmdd")</f>
        <v/>
      </c>
    </row>
    <row r="11377">
      <c r="A11377" t="n">
        <v>50142308</v>
      </c>
      <c r="B11377" t="inlineStr">
        <is>
          <t>Brooklyn</t>
        </is>
      </c>
      <c r="C11377" t="inlineStr">
        <is>
          <t>11214</t>
        </is>
      </c>
      <c r="D11377" t="inlineStr">
        <is>
          <t>Chinese</t>
        </is>
      </c>
      <c r="E11377" s="8" t="n">
        <v>46186</v>
      </c>
      <c r="F11377" t="inlineStr">
        <is>
          <t>Violations were cited in the following area(s).</t>
        </is>
      </c>
      <c r="G11377" t="inlineStr">
        <is>
          <t>08A</t>
        </is>
      </c>
      <c r="H11377" t="inlineStr">
        <is>
          <t>Establishment is not free of harborage or conditions conducive to rodents, insects or other pests.</t>
        </is>
      </c>
      <c r="I11377" t="inlineStr">
        <is>
          <t>Not Critical</t>
        </is>
      </c>
      <c r="J11377" t="n">
        <v>20</v>
      </c>
      <c r="L11377" s="9">
        <f>A11377&amp;"-"&amp;TEXT(E11377,"yyyymmdd")</f>
        <v/>
      </c>
    </row>
    <row r="11378">
      <c r="A11378" t="n">
        <v>50142308</v>
      </c>
      <c r="B11378" t="inlineStr">
        <is>
          <t>Brooklyn</t>
        </is>
      </c>
      <c r="C11378" t="inlineStr">
        <is>
          <t>11214</t>
        </is>
      </c>
      <c r="D11378" t="inlineStr">
        <is>
          <t>Chinese</t>
        </is>
      </c>
      <c r="E11378" s="8" t="n">
        <v>46186</v>
      </c>
      <c r="F11378" t="inlineStr">
        <is>
          <t>Violations were cited in the following area(s).</t>
        </is>
      </c>
      <c r="G11378" t="inlineStr">
        <is>
          <t>08C</t>
        </is>
      </c>
      <c r="H11378" t="inlineStr">
        <is>
          <t>Pesticide not properly labeled or used by unlicensed individual. Pesticide, other toxic chemical improperly used/stored. Unprotected, unlocked bait station used.</t>
        </is>
      </c>
      <c r="I11378" t="inlineStr">
        <is>
          <t>Not Critical</t>
        </is>
      </c>
      <c r="J11378" t="n">
        <v>20</v>
      </c>
      <c r="L11378" s="9">
        <f>A11378&amp;"-"&amp;TEXT(E11378,"yyyymmdd")</f>
        <v/>
      </c>
    </row>
    <row r="11379">
      <c r="A11379" t="n">
        <v>50142308</v>
      </c>
      <c r="B11379" t="inlineStr">
        <is>
          <t>Brooklyn</t>
        </is>
      </c>
      <c r="C11379" t="inlineStr">
        <is>
          <t>11214</t>
        </is>
      </c>
      <c r="D11379" t="inlineStr">
        <is>
          <t>Chinese</t>
        </is>
      </c>
      <c r="E11379" s="8" t="n">
        <v>46186</v>
      </c>
      <c r="F11379" t="inlineStr">
        <is>
          <t>Violations were cited in the following area(s).</t>
        </is>
      </c>
      <c r="G11379" t="inlineStr">
        <is>
          <t>10A</t>
        </is>
      </c>
      <c r="H11379" t="inlineStr">
        <is>
          <t>Toilet facility not maintained or provided with toilet paper, waste receptacle or self-closing door.</t>
        </is>
      </c>
      <c r="I11379" t="inlineStr">
        <is>
          <t>Not Critical</t>
        </is>
      </c>
      <c r="J11379" t="n">
        <v>20</v>
      </c>
      <c r="L11379" s="9">
        <f>A11379&amp;"-"&amp;TEXT(E11379,"yyyymmdd")</f>
        <v/>
      </c>
    </row>
    <row r="11380">
      <c r="A11380" t="n">
        <v>50142308</v>
      </c>
      <c r="B11380" t="inlineStr">
        <is>
          <t>Brooklyn</t>
        </is>
      </c>
      <c r="C11380" t="inlineStr">
        <is>
          <t>11214</t>
        </is>
      </c>
      <c r="D11380" t="inlineStr">
        <is>
          <t>Chinese</t>
        </is>
      </c>
      <c r="E11380" s="8" t="n">
        <v>46186</v>
      </c>
      <c r="F11380" t="inlineStr">
        <is>
          <t>Violations were cited in the following area(s).</t>
        </is>
      </c>
      <c r="G11380" t="inlineStr">
        <is>
          <t>10B</t>
        </is>
      </c>
      <c r="H11380" t="inlineStr">
        <is>
          <t>Anti-siphonage or back-flow prevention device not provided where required; equipment or floor not properly drained; sewage disposal system in disrepair or not functioning properly. Condensation or liquid waste improperly disposed of.</t>
        </is>
      </c>
      <c r="I11380" t="inlineStr">
        <is>
          <t>Not Critical</t>
        </is>
      </c>
      <c r="J11380" t="n">
        <v>20</v>
      </c>
      <c r="L11380" s="9">
        <f>A11380&amp;"-"&amp;TEXT(E11380,"yyyymmdd")</f>
        <v/>
      </c>
    </row>
    <row r="11381">
      <c r="A11381" t="n">
        <v>50162643</v>
      </c>
      <c r="B11381" t="inlineStr">
        <is>
          <t>Queens</t>
        </is>
      </c>
      <c r="C11381" t="inlineStr">
        <is>
          <t>11103</t>
        </is>
      </c>
      <c r="D11381" t="inlineStr">
        <is>
          <t>Chicken</t>
        </is>
      </c>
      <c r="E11381" s="8" t="n">
        <v>46186</v>
      </c>
      <c r="F11381" t="inlineStr">
        <is>
          <t>Violations were cited in the following area(s).</t>
        </is>
      </c>
      <c r="G11381" t="inlineStr">
        <is>
          <t>02A</t>
        </is>
      </c>
      <c r="H11381" t="inlineStr">
        <is>
          <t>Time/Temperature Control for Safety (TCS) food not cooked to required minimum internal temperature.   • Poultry, poultry parts, ground and comminuted poultry, all stuffing containing poultry, meats, fish or ratites to or above 165 °F for 15 seconds with no interruption of the cooking process   • Ground meat, and food containing ground and comminuted meat, to or above 158 °F for 15 seconds with no interruption of the cooking process, except per individual customer request  • Pork, any food containing pork to or above 150 °F for 15 seconds  • Mechanically tenderized or injected meats to or above 155 °F.  • Whole meat roasts and beef steak to or above required temperature and time except per individual customer request  • Raw animal foods cooked in microwave to or above165 °F, covered, rotated or stirred   • All other foods to or above 140 °F for 15 seconds; shell eggs to or above 145 °F for 15 seconds except per individual customer request.</t>
        </is>
      </c>
      <c r="I11381" t="inlineStr">
        <is>
          <t>Critical</t>
        </is>
      </c>
      <c r="J11381" t="n">
        <v>65</v>
      </c>
      <c r="K11381" t="inlineStr">
        <is>
          <t>N</t>
        </is>
      </c>
      <c r="L11381" s="9">
        <f>A11381&amp;"-"&amp;TEXT(E11381,"yyyymmdd")</f>
        <v/>
      </c>
    </row>
    <row r="11382">
      <c r="A11382" t="n">
        <v>50162643</v>
      </c>
      <c r="B11382" t="inlineStr">
        <is>
          <t>Queens</t>
        </is>
      </c>
      <c r="C11382" t="inlineStr">
        <is>
          <t>11103</t>
        </is>
      </c>
      <c r="D11382" t="inlineStr">
        <is>
          <t>Chicken</t>
        </is>
      </c>
      <c r="E11382" s="8" t="n">
        <v>46186</v>
      </c>
      <c r="F11382" t="inlineStr">
        <is>
          <t>Violations were cited in the following area(s).</t>
        </is>
      </c>
      <c r="G11382" t="inlineStr">
        <is>
          <t>02B</t>
        </is>
      </c>
      <c r="H11382" t="inlineStr">
        <is>
          <t>Hot TCS food item not held at or above 140 °F.</t>
        </is>
      </c>
      <c r="I11382" t="inlineStr">
        <is>
          <t>Critical</t>
        </is>
      </c>
      <c r="J11382" t="n">
        <v>65</v>
      </c>
      <c r="K11382" t="inlineStr">
        <is>
          <t>N</t>
        </is>
      </c>
      <c r="L11382" s="9">
        <f>A11382&amp;"-"&amp;TEXT(E11382,"yyyymmdd")</f>
        <v/>
      </c>
    </row>
    <row r="11383">
      <c r="A11383" t="n">
        <v>50162643</v>
      </c>
      <c r="B11383" t="inlineStr">
        <is>
          <t>Queens</t>
        </is>
      </c>
      <c r="C11383" t="inlineStr">
        <is>
          <t>11103</t>
        </is>
      </c>
      <c r="D11383" t="inlineStr">
        <is>
          <t>Chicken</t>
        </is>
      </c>
      <c r="E11383" s="8" t="n">
        <v>46186</v>
      </c>
      <c r="F11383" t="inlineStr">
        <is>
          <t>Violations were cited in the following area(s).</t>
        </is>
      </c>
      <c r="G11383" t="inlineStr">
        <is>
          <t>02G</t>
        </is>
      </c>
      <c r="H11383" t="inlineStr">
        <is>
          <t>Cold TCS food item held above 41 °F; smoked or processed fish held above 38 °F; intact raw eggs held above 45 °F; or reduced oxygen packaged (ROP) TCS foods held above required temperatures except during active necessary preparation.</t>
        </is>
      </c>
      <c r="I11383" t="inlineStr">
        <is>
          <t>Critical</t>
        </is>
      </c>
      <c r="J11383" t="n">
        <v>65</v>
      </c>
      <c r="K11383" t="inlineStr">
        <is>
          <t>N</t>
        </is>
      </c>
      <c r="L11383" s="9">
        <f>A11383&amp;"-"&amp;TEXT(E11383,"yyyymmdd")</f>
        <v/>
      </c>
    </row>
    <row r="11384">
      <c r="A11384" t="n">
        <v>50162643</v>
      </c>
      <c r="B11384" t="inlineStr">
        <is>
          <t>Queens</t>
        </is>
      </c>
      <c r="C11384" t="inlineStr">
        <is>
          <t>11103</t>
        </is>
      </c>
      <c r="D11384" t="inlineStr">
        <is>
          <t>Chicken</t>
        </is>
      </c>
      <c r="E11384" s="8" t="n">
        <v>46186</v>
      </c>
      <c r="F11384" t="inlineStr">
        <is>
          <t>Violations were cited in the following area(s).</t>
        </is>
      </c>
      <c r="G11384" t="inlineStr">
        <is>
          <t>04A</t>
        </is>
      </c>
      <c r="H11384" t="inlineStr">
        <is>
          <t>Food Protection Certificate (FPC) not held by manager or supervisor of food operations.</t>
        </is>
      </c>
      <c r="I11384" t="inlineStr">
        <is>
          <t>Critical</t>
        </is>
      </c>
      <c r="J11384" t="n">
        <v>65</v>
      </c>
      <c r="K11384" t="inlineStr">
        <is>
          <t>N</t>
        </is>
      </c>
      <c r="L11384" s="9">
        <f>A11384&amp;"-"&amp;TEXT(E11384,"yyyymmdd")</f>
        <v/>
      </c>
    </row>
    <row r="11385">
      <c r="A11385" t="n">
        <v>50162643</v>
      </c>
      <c r="B11385" t="inlineStr">
        <is>
          <t>Queens</t>
        </is>
      </c>
      <c r="C11385" t="inlineStr">
        <is>
          <t>11103</t>
        </is>
      </c>
      <c r="D11385" t="inlineStr">
        <is>
          <t>Chicken</t>
        </is>
      </c>
      <c r="E11385" s="8" t="n">
        <v>46186</v>
      </c>
      <c r="F11385" t="inlineStr">
        <is>
          <t>Violations were cited in the following area(s).</t>
        </is>
      </c>
      <c r="G11385" t="inlineStr">
        <is>
          <t>04K</t>
        </is>
      </c>
      <c r="H11385" t="inlineStr">
        <is>
          <t>Evidence of rats or live rats in establishment's food or non-food areas.</t>
        </is>
      </c>
      <c r="I11385" t="inlineStr">
        <is>
          <t>Critical</t>
        </is>
      </c>
      <c r="J11385" t="n">
        <v>65</v>
      </c>
      <c r="K11385" t="inlineStr">
        <is>
          <t>N</t>
        </is>
      </c>
      <c r="L11385" s="9">
        <f>A11385&amp;"-"&amp;TEXT(E11385,"yyyymmdd")</f>
        <v/>
      </c>
    </row>
    <row r="11386">
      <c r="A11386" t="n">
        <v>50162643</v>
      </c>
      <c r="B11386" t="inlineStr">
        <is>
          <t>Queens</t>
        </is>
      </c>
      <c r="C11386" t="inlineStr">
        <is>
          <t>11103</t>
        </is>
      </c>
      <c r="D11386" t="inlineStr">
        <is>
          <t>Chicken</t>
        </is>
      </c>
      <c r="E11386" s="8" t="n">
        <v>46186</v>
      </c>
      <c r="F11386" t="inlineStr">
        <is>
          <t>Violations were cited in the following area(s).</t>
        </is>
      </c>
      <c r="G11386" t="inlineStr">
        <is>
          <t>05D</t>
        </is>
      </c>
      <c r="H1138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386" t="inlineStr">
        <is>
          <t>Critical</t>
        </is>
      </c>
      <c r="J11386" t="n">
        <v>65</v>
      </c>
      <c r="K11386" t="inlineStr">
        <is>
          <t>N</t>
        </is>
      </c>
      <c r="L11386" s="9">
        <f>A11386&amp;"-"&amp;TEXT(E11386,"yyyymmdd")</f>
        <v/>
      </c>
    </row>
    <row r="11387">
      <c r="A11387" t="n">
        <v>50162643</v>
      </c>
      <c r="B11387" t="inlineStr">
        <is>
          <t>Queens</t>
        </is>
      </c>
      <c r="C11387" t="inlineStr">
        <is>
          <t>11103</t>
        </is>
      </c>
      <c r="D11387" t="inlineStr">
        <is>
          <t>Chicken</t>
        </is>
      </c>
      <c r="E11387" s="8" t="n">
        <v>46186</v>
      </c>
      <c r="F11387" t="inlineStr">
        <is>
          <t>Violations were cited in the following area(s).</t>
        </is>
      </c>
      <c r="G11387" t="inlineStr">
        <is>
          <t>08A</t>
        </is>
      </c>
      <c r="H11387" t="inlineStr">
        <is>
          <t>Establishment is not free of harborage or conditions conducive to rodents, insects or other pests.</t>
        </is>
      </c>
      <c r="I11387" t="inlineStr">
        <is>
          <t>Not Critical</t>
        </is>
      </c>
      <c r="J11387" t="n">
        <v>65</v>
      </c>
      <c r="K11387" t="inlineStr">
        <is>
          <t>N</t>
        </is>
      </c>
      <c r="L11387" s="9">
        <f>A11387&amp;"-"&amp;TEXT(E11387,"yyyymmdd")</f>
        <v/>
      </c>
    </row>
    <row r="11388">
      <c r="A11388" t="n">
        <v>50162643</v>
      </c>
      <c r="B11388" t="inlineStr">
        <is>
          <t>Queens</t>
        </is>
      </c>
      <c r="C11388" t="inlineStr">
        <is>
          <t>11103</t>
        </is>
      </c>
      <c r="D11388" t="inlineStr">
        <is>
          <t>Chicken</t>
        </is>
      </c>
      <c r="E11388" s="8" t="n">
        <v>46186</v>
      </c>
      <c r="F11388" t="inlineStr">
        <is>
          <t>Violations were cited in the following area(s).</t>
        </is>
      </c>
      <c r="G11388" t="inlineStr">
        <is>
          <t>10B</t>
        </is>
      </c>
      <c r="H11388" t="inlineStr">
        <is>
          <t>Anti-siphonage or back-flow prevention device not provided where required; equipment or floor not properly drained; sewage disposal system in disrepair or not functioning properly. Condensation or liquid waste improperly disposed of.</t>
        </is>
      </c>
      <c r="I11388" t="inlineStr">
        <is>
          <t>Not Critical</t>
        </is>
      </c>
      <c r="J11388" t="n">
        <v>65</v>
      </c>
      <c r="K11388" t="inlineStr">
        <is>
          <t>N</t>
        </is>
      </c>
      <c r="L11388" s="9">
        <f>A11388&amp;"-"&amp;TEXT(E11388,"yyyymmdd")</f>
        <v/>
      </c>
    </row>
    <row r="11389">
      <c r="A11389" t="n">
        <v>50162643</v>
      </c>
      <c r="B11389" t="inlineStr">
        <is>
          <t>Queens</t>
        </is>
      </c>
      <c r="C11389" t="inlineStr">
        <is>
          <t>11103</t>
        </is>
      </c>
      <c r="D11389" t="inlineStr">
        <is>
          <t>Chicken</t>
        </is>
      </c>
      <c r="E11389" s="8" t="n">
        <v>46186</v>
      </c>
      <c r="F11389" t="inlineStr">
        <is>
          <t>Violations were cited in the following area(s).</t>
        </is>
      </c>
      <c r="G11389" t="inlineStr">
        <is>
          <t>10F</t>
        </is>
      </c>
      <c r="H11389" t="inlineStr">
        <is>
          <t>Non-food contact surface or equipment made of unacceptable material, not kept clean, or not properly sealed, raised, spaced or movable to allow accessibility for cleaning on all sides, above and underneath the unit.</t>
        </is>
      </c>
      <c r="I11389" t="inlineStr">
        <is>
          <t>Not Critical</t>
        </is>
      </c>
      <c r="J11389" t="n">
        <v>65</v>
      </c>
      <c r="K11389" t="inlineStr">
        <is>
          <t>N</t>
        </is>
      </c>
      <c r="L11389" s="9">
        <f>A11389&amp;"-"&amp;TEXT(E11389,"yyyymmdd")</f>
        <v/>
      </c>
    </row>
    <row r="11390">
      <c r="A11390" t="n">
        <v>40367338</v>
      </c>
      <c r="B11390" t="inlineStr">
        <is>
          <t>Manhattan</t>
        </is>
      </c>
      <c r="C11390" t="inlineStr">
        <is>
          <t>10019</t>
        </is>
      </c>
      <c r="D11390" t="inlineStr">
        <is>
          <t>American</t>
        </is>
      </c>
      <c r="E11390" s="8" t="n">
        <v>46188</v>
      </c>
      <c r="F11390" t="inlineStr">
        <is>
          <t>Violations were cited in the following area(s).</t>
        </is>
      </c>
      <c r="G11390" t="inlineStr">
        <is>
          <t>02G</t>
        </is>
      </c>
      <c r="H11390" t="inlineStr">
        <is>
          <t>Cold TCS food item held above 41 °F; smoked or processed fish held above 38 °F; intact raw eggs held above 45 °F; or reduced oxygen packaged (ROP) TCS foods held above required temperatures except during active necessary preparation.</t>
        </is>
      </c>
      <c r="I11390" t="inlineStr">
        <is>
          <t>Critical</t>
        </is>
      </c>
      <c r="J11390" t="n">
        <v>13</v>
      </c>
      <c r="K11390" t="inlineStr">
        <is>
          <t>A</t>
        </is>
      </c>
      <c r="L11390" s="9">
        <f>A11390&amp;"-"&amp;TEXT(E11390,"yyyymmdd")</f>
        <v/>
      </c>
    </row>
    <row r="11391">
      <c r="A11391" t="n">
        <v>40367338</v>
      </c>
      <c r="B11391" t="inlineStr">
        <is>
          <t>Manhattan</t>
        </is>
      </c>
      <c r="C11391" t="inlineStr">
        <is>
          <t>10019</t>
        </is>
      </c>
      <c r="D11391" t="inlineStr">
        <is>
          <t>American</t>
        </is>
      </c>
      <c r="E11391" s="8" t="n">
        <v>46188</v>
      </c>
      <c r="F11391" t="inlineStr">
        <is>
          <t>Violations were cited in the following area(s).</t>
        </is>
      </c>
      <c r="G11391" t="inlineStr">
        <is>
          <t>10B</t>
        </is>
      </c>
      <c r="H11391" t="inlineStr">
        <is>
          <t>Anti-siphonage or back-flow prevention device not provided where required; equipment or floor not properly drained; sewage disposal system in disrepair or not functioning properly. Condensation or liquid waste improperly disposed of.</t>
        </is>
      </c>
      <c r="I11391" t="inlineStr">
        <is>
          <t>Not Critical</t>
        </is>
      </c>
      <c r="J11391" t="n">
        <v>13</v>
      </c>
      <c r="K11391" t="inlineStr">
        <is>
          <t>A</t>
        </is>
      </c>
      <c r="L11391" s="9">
        <f>A11391&amp;"-"&amp;TEXT(E11391,"yyyymmdd")</f>
        <v/>
      </c>
    </row>
    <row r="11392">
      <c r="A11392" t="n">
        <v>40367338</v>
      </c>
      <c r="B11392" t="inlineStr">
        <is>
          <t>Manhattan</t>
        </is>
      </c>
      <c r="C11392" t="inlineStr">
        <is>
          <t>10019</t>
        </is>
      </c>
      <c r="D11392" t="inlineStr">
        <is>
          <t>American</t>
        </is>
      </c>
      <c r="E11392" s="8" t="n">
        <v>46188</v>
      </c>
      <c r="F11392" t="inlineStr">
        <is>
          <t>Violations were cited in the following area(s).</t>
        </is>
      </c>
      <c r="G11392" t="inlineStr">
        <is>
          <t>10F</t>
        </is>
      </c>
      <c r="H11392" t="inlineStr">
        <is>
          <t>Non-food contact surface or equipment made of unacceptable material, not kept clean, or not properly sealed, raised, spaced or movable to allow accessibility for cleaning on all sides, above and underneath the unit.</t>
        </is>
      </c>
      <c r="I11392" t="inlineStr">
        <is>
          <t>Not Critical</t>
        </is>
      </c>
      <c r="J11392" t="n">
        <v>13</v>
      </c>
      <c r="K11392" t="inlineStr">
        <is>
          <t>A</t>
        </is>
      </c>
      <c r="L11392" s="9">
        <f>A11392&amp;"-"&amp;TEXT(E11392,"yyyymmdd")</f>
        <v/>
      </c>
    </row>
    <row r="11393">
      <c r="A11393" t="n">
        <v>40719693</v>
      </c>
      <c r="B11393" t="inlineStr">
        <is>
          <t>Bronx</t>
        </is>
      </c>
      <c r="C11393" t="inlineStr">
        <is>
          <t>10459</t>
        </is>
      </c>
      <c r="D11393" t="inlineStr">
        <is>
          <t>American</t>
        </is>
      </c>
      <c r="E11393" s="8" t="n">
        <v>46188</v>
      </c>
      <c r="F11393" t="inlineStr">
        <is>
          <t>Violations were cited in the following area(s).</t>
        </is>
      </c>
      <c r="G11393" t="inlineStr">
        <is>
          <t>06D</t>
        </is>
      </c>
      <c r="H11393" t="inlineStr">
        <is>
          <t>Food contact surface not properly washed, rinsed and sanitized after each use and following any activity when contamination may have occurred.</t>
        </is>
      </c>
      <c r="I11393" t="inlineStr">
        <is>
          <t>Critical</t>
        </is>
      </c>
      <c r="J11393" t="n">
        <v>8</v>
      </c>
      <c r="K11393" t="inlineStr">
        <is>
          <t>A</t>
        </is>
      </c>
      <c r="L11393" s="9">
        <f>A11393&amp;"-"&amp;TEXT(E11393,"yyyymmdd")</f>
        <v/>
      </c>
    </row>
    <row r="11394">
      <c r="A11394" t="n">
        <v>40719693</v>
      </c>
      <c r="B11394" t="inlineStr">
        <is>
          <t>Bronx</t>
        </is>
      </c>
      <c r="C11394" t="inlineStr">
        <is>
          <t>10459</t>
        </is>
      </c>
      <c r="D11394" t="inlineStr">
        <is>
          <t>American</t>
        </is>
      </c>
      <c r="E11394" s="8" t="n">
        <v>46188</v>
      </c>
      <c r="F11394" t="inlineStr">
        <is>
          <t>Violations were cited in the following area(s).</t>
        </is>
      </c>
      <c r="G11394" t="inlineStr">
        <is>
          <t>10F</t>
        </is>
      </c>
      <c r="H11394" t="inlineStr">
        <is>
          <t>Non-food contact surface or equipment made of unacceptable material, not kept clean, or not properly sealed, raised, spaced or movable to allow accessibility for cleaning on all sides, above and underneath the unit.</t>
        </is>
      </c>
      <c r="I11394" t="inlineStr">
        <is>
          <t>Not Critical</t>
        </is>
      </c>
      <c r="J11394" t="n">
        <v>8</v>
      </c>
      <c r="K11394" t="inlineStr">
        <is>
          <t>A</t>
        </is>
      </c>
      <c r="L11394" s="9">
        <f>A11394&amp;"-"&amp;TEXT(E11394,"yyyymmdd")</f>
        <v/>
      </c>
    </row>
    <row r="11395">
      <c r="A11395" t="n">
        <v>40918997</v>
      </c>
      <c r="B11395" t="inlineStr">
        <is>
          <t>Manhattan</t>
        </is>
      </c>
      <c r="C11395" t="inlineStr">
        <is>
          <t>10019</t>
        </is>
      </c>
      <c r="D11395" t="inlineStr">
        <is>
          <t>Pizza</t>
        </is>
      </c>
      <c r="E11395" s="8" t="n">
        <v>46188</v>
      </c>
      <c r="F11395" t="inlineStr">
        <is>
          <t>Violations were cited in the following area(s).</t>
        </is>
      </c>
      <c r="G11395" t="inlineStr">
        <is>
          <t>06C</t>
        </is>
      </c>
      <c r="H1139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395" t="inlineStr">
        <is>
          <t>Critical</t>
        </is>
      </c>
      <c r="J11395" t="n">
        <v>8</v>
      </c>
      <c r="K11395" t="inlineStr">
        <is>
          <t>A</t>
        </is>
      </c>
      <c r="L11395" s="9">
        <f>A11395&amp;"-"&amp;TEXT(E11395,"yyyymmdd")</f>
        <v/>
      </c>
    </row>
    <row r="11396">
      <c r="A11396" t="n">
        <v>40918997</v>
      </c>
      <c r="B11396" t="inlineStr">
        <is>
          <t>Manhattan</t>
        </is>
      </c>
      <c r="C11396" t="inlineStr">
        <is>
          <t>10019</t>
        </is>
      </c>
      <c r="D11396" t="inlineStr">
        <is>
          <t>Pizza</t>
        </is>
      </c>
      <c r="E11396" s="8" t="n">
        <v>46188</v>
      </c>
      <c r="F11396" t="inlineStr">
        <is>
          <t>Violations were cited in the following area(s).</t>
        </is>
      </c>
      <c r="G11396" t="inlineStr">
        <is>
          <t>10B</t>
        </is>
      </c>
      <c r="H11396" t="inlineStr">
        <is>
          <t>Anti-siphonage or back-flow prevention device not provided where required; equipment or floor not properly drained; sewage disposal system in disrepair or not functioning properly. Condensation or liquid waste improperly disposed of.</t>
        </is>
      </c>
      <c r="I11396" t="inlineStr">
        <is>
          <t>Not Critical</t>
        </is>
      </c>
      <c r="J11396" t="n">
        <v>8</v>
      </c>
      <c r="K11396" t="inlineStr">
        <is>
          <t>A</t>
        </is>
      </c>
      <c r="L11396" s="9">
        <f>A11396&amp;"-"&amp;TEXT(E11396,"yyyymmdd")</f>
        <v/>
      </c>
    </row>
    <row r="11397">
      <c r="A11397" t="n">
        <v>41114768</v>
      </c>
      <c r="B11397" t="inlineStr">
        <is>
          <t>Manhattan</t>
        </is>
      </c>
      <c r="C11397" t="inlineStr">
        <is>
          <t>10013</t>
        </is>
      </c>
      <c r="D11397" t="inlineStr">
        <is>
          <t>American</t>
        </is>
      </c>
      <c r="E11397" s="8" t="n">
        <v>46188</v>
      </c>
      <c r="F11397" t="inlineStr">
        <is>
          <t>Violations were cited in the following area(s).</t>
        </is>
      </c>
      <c r="G11397" t="inlineStr">
        <is>
          <t>08C</t>
        </is>
      </c>
      <c r="H11397" t="inlineStr">
        <is>
          <t>Pesticide not properly labeled or used by unlicensed individual. Pesticide, other toxic chemical improperly used/stored. Unprotected, unlocked bait station used.</t>
        </is>
      </c>
      <c r="I11397" t="inlineStr">
        <is>
          <t>Not Critical</t>
        </is>
      </c>
      <c r="J11397" t="n">
        <v>8</v>
      </c>
      <c r="K11397" t="inlineStr">
        <is>
          <t>A</t>
        </is>
      </c>
      <c r="L11397" s="9">
        <f>A11397&amp;"-"&amp;TEXT(E11397,"yyyymmdd")</f>
        <v/>
      </c>
    </row>
    <row r="11398">
      <c r="A11398" t="n">
        <v>41114768</v>
      </c>
      <c r="B11398" t="inlineStr">
        <is>
          <t>Manhattan</t>
        </is>
      </c>
      <c r="C11398" t="inlineStr">
        <is>
          <t>10013</t>
        </is>
      </c>
      <c r="D11398" t="inlineStr">
        <is>
          <t>American</t>
        </is>
      </c>
      <c r="E11398" s="8" t="n">
        <v>46188</v>
      </c>
      <c r="F11398" t="inlineStr">
        <is>
          <t>Violations were cited in the following area(s).</t>
        </is>
      </c>
      <c r="G11398" t="inlineStr">
        <is>
          <t>09E</t>
        </is>
      </c>
      <c r="H11398" t="inlineStr">
        <is>
          <t>Wash hands sign not posted near or above hand washing sink.</t>
        </is>
      </c>
      <c r="I11398" t="inlineStr">
        <is>
          <t>Not Critical</t>
        </is>
      </c>
      <c r="J11398" t="n">
        <v>8</v>
      </c>
      <c r="K11398" t="inlineStr">
        <is>
          <t>A</t>
        </is>
      </c>
      <c r="L11398" s="9">
        <f>A11398&amp;"-"&amp;TEXT(E11398,"yyyymmdd")</f>
        <v/>
      </c>
    </row>
    <row r="11399">
      <c r="A11399" t="n">
        <v>41114768</v>
      </c>
      <c r="B11399" t="inlineStr">
        <is>
          <t>Manhattan</t>
        </is>
      </c>
      <c r="C11399" t="inlineStr">
        <is>
          <t>10013</t>
        </is>
      </c>
      <c r="D11399" t="inlineStr">
        <is>
          <t>American</t>
        </is>
      </c>
      <c r="E11399" s="8" t="n">
        <v>46188</v>
      </c>
      <c r="F11399" t="inlineStr">
        <is>
          <t>Violations were cited in the following area(s).</t>
        </is>
      </c>
      <c r="G11399" t="inlineStr">
        <is>
          <t>10F</t>
        </is>
      </c>
      <c r="H11399" t="inlineStr">
        <is>
          <t>Non-food contact surface or equipment made of unacceptable material, not kept clean, or not properly sealed, raised, spaced or movable to allow accessibility for cleaning on all sides, above and underneath the unit.</t>
        </is>
      </c>
      <c r="I11399" t="inlineStr">
        <is>
          <t>Not Critical</t>
        </is>
      </c>
      <c r="J11399" t="n">
        <v>8</v>
      </c>
      <c r="K11399" t="inlineStr">
        <is>
          <t>A</t>
        </is>
      </c>
      <c r="L11399" s="9">
        <f>A11399&amp;"-"&amp;TEXT(E11399,"yyyymmdd")</f>
        <v/>
      </c>
    </row>
    <row r="11400">
      <c r="A11400" t="n">
        <v>41348054</v>
      </c>
      <c r="B11400" t="inlineStr">
        <is>
          <t>Bronx</t>
        </is>
      </c>
      <c r="C11400" t="inlineStr">
        <is>
          <t>10466</t>
        </is>
      </c>
      <c r="D11400" t="inlineStr">
        <is>
          <t>Caribbean</t>
        </is>
      </c>
      <c r="E11400" s="8" t="n">
        <v>46188</v>
      </c>
      <c r="F11400" t="inlineStr">
        <is>
          <t>Violations were cited in the following area(s).</t>
        </is>
      </c>
      <c r="G11400" t="inlineStr">
        <is>
          <t>05H</t>
        </is>
      </c>
      <c r="H11400" t="inlineStr">
        <is>
          <t>No approved written standard operating procedure for avoiding contamination by refillable returnable containers.</t>
        </is>
      </c>
      <c r="I11400" t="inlineStr">
        <is>
          <t>Critical</t>
        </is>
      </c>
      <c r="J11400" t="n">
        <v>31</v>
      </c>
      <c r="L11400" s="9">
        <f>A11400&amp;"-"&amp;TEXT(E11400,"yyyymmdd")</f>
        <v/>
      </c>
    </row>
    <row r="11401">
      <c r="A11401" t="n">
        <v>41348054</v>
      </c>
      <c r="B11401" t="inlineStr">
        <is>
          <t>Bronx</t>
        </is>
      </c>
      <c r="C11401" t="inlineStr">
        <is>
          <t>10466</t>
        </is>
      </c>
      <c r="D11401" t="inlineStr">
        <is>
          <t>Caribbean</t>
        </is>
      </c>
      <c r="E11401" s="8" t="n">
        <v>46188</v>
      </c>
      <c r="F11401" t="inlineStr">
        <is>
          <t>Violations were cited in the following area(s).</t>
        </is>
      </c>
      <c r="G11401" t="inlineStr">
        <is>
          <t>10F</t>
        </is>
      </c>
      <c r="H11401" t="inlineStr">
        <is>
          <t>Non-food contact surface or equipment made of unacceptable material, not kept clean, or not properly sealed, raised, spaced or movable to allow accessibility for cleaning on all sides, above and underneath the unit.</t>
        </is>
      </c>
      <c r="I11401" t="inlineStr">
        <is>
          <t>Not Critical</t>
        </is>
      </c>
      <c r="J11401" t="n">
        <v>31</v>
      </c>
      <c r="L11401" s="9">
        <f>A11401&amp;"-"&amp;TEXT(E11401,"yyyymmdd")</f>
        <v/>
      </c>
    </row>
    <row r="11402">
      <c r="A11402" t="n">
        <v>41418337</v>
      </c>
      <c r="B11402" t="inlineStr">
        <is>
          <t>Queens</t>
        </is>
      </c>
      <c r="C11402" t="inlineStr">
        <is>
          <t>11375</t>
        </is>
      </c>
      <c r="D11402" t="inlineStr">
        <is>
          <t>Greek</t>
        </is>
      </c>
      <c r="E11402" s="8" t="n">
        <v>46188</v>
      </c>
      <c r="F11402" t="inlineStr">
        <is>
          <t>Violations were cited in the following area(s).</t>
        </is>
      </c>
      <c r="G11402" t="inlineStr">
        <is>
          <t>02G</t>
        </is>
      </c>
      <c r="H11402" t="inlineStr">
        <is>
          <t>Cold TCS food item held above 41 °F; smoked or processed fish held above 38 °F; intact raw eggs held above 45 °F; or reduced oxygen packaged (ROP) TCS foods held above required temperatures except during active necessary preparation.</t>
        </is>
      </c>
      <c r="I11402" t="inlineStr">
        <is>
          <t>Critical</t>
        </is>
      </c>
      <c r="J11402" t="n">
        <v>23</v>
      </c>
      <c r="L11402" s="9">
        <f>A11402&amp;"-"&amp;TEXT(E11402,"yyyymmdd")</f>
        <v/>
      </c>
    </row>
    <row r="11403">
      <c r="A11403" t="n">
        <v>41418337</v>
      </c>
      <c r="B11403" t="inlineStr">
        <is>
          <t>Queens</t>
        </is>
      </c>
      <c r="C11403" t="inlineStr">
        <is>
          <t>11375</t>
        </is>
      </c>
      <c r="D11403" t="inlineStr">
        <is>
          <t>Greek</t>
        </is>
      </c>
      <c r="E11403" s="8" t="n">
        <v>46188</v>
      </c>
      <c r="F11403" t="inlineStr">
        <is>
          <t>Violations were cited in the following area(s).</t>
        </is>
      </c>
      <c r="G11403" t="inlineStr">
        <is>
          <t>06C</t>
        </is>
      </c>
      <c r="H1140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403" t="inlineStr">
        <is>
          <t>Critical</t>
        </is>
      </c>
      <c r="J11403" t="n">
        <v>23</v>
      </c>
      <c r="L11403" s="9">
        <f>A11403&amp;"-"&amp;TEXT(E11403,"yyyymmdd")</f>
        <v/>
      </c>
    </row>
    <row r="11404">
      <c r="A11404" t="n">
        <v>41418337</v>
      </c>
      <c r="B11404" t="inlineStr">
        <is>
          <t>Queens</t>
        </is>
      </c>
      <c r="C11404" t="inlineStr">
        <is>
          <t>11375</t>
        </is>
      </c>
      <c r="D11404" t="inlineStr">
        <is>
          <t>Greek</t>
        </is>
      </c>
      <c r="E11404" s="8" t="n">
        <v>46188</v>
      </c>
      <c r="F11404" t="inlineStr">
        <is>
          <t>Violations were cited in the following area(s).</t>
        </is>
      </c>
      <c r="G11404" t="inlineStr">
        <is>
          <t>06F</t>
        </is>
      </c>
      <c r="H11404" t="inlineStr">
        <is>
          <t>Wiping cloths not stored clean and dry, or in a sanitizing solution, between uses.</t>
        </is>
      </c>
      <c r="I11404" t="inlineStr">
        <is>
          <t>Critical</t>
        </is>
      </c>
      <c r="J11404" t="n">
        <v>23</v>
      </c>
      <c r="L11404" s="9">
        <f>A11404&amp;"-"&amp;TEXT(E11404,"yyyymmdd")</f>
        <v/>
      </c>
    </row>
    <row r="11405">
      <c r="A11405" t="n">
        <v>41418337</v>
      </c>
      <c r="B11405" t="inlineStr">
        <is>
          <t>Queens</t>
        </is>
      </c>
      <c r="C11405" t="inlineStr">
        <is>
          <t>11375</t>
        </is>
      </c>
      <c r="D11405" t="inlineStr">
        <is>
          <t>Greek</t>
        </is>
      </c>
      <c r="E11405" s="8" t="n">
        <v>46188</v>
      </c>
      <c r="F11405" t="inlineStr">
        <is>
          <t>Violations were cited in the following area(s).</t>
        </is>
      </c>
      <c r="G11405" t="inlineStr">
        <is>
          <t>10F</t>
        </is>
      </c>
      <c r="H11405" t="inlineStr">
        <is>
          <t>Non-food contact surface or equipment made of unacceptable material, not kept clean, or not properly sealed, raised, spaced or movable to allow accessibility for cleaning on all sides, above and underneath the unit.</t>
        </is>
      </c>
      <c r="I11405" t="inlineStr">
        <is>
          <t>Not Critical</t>
        </is>
      </c>
      <c r="J11405" t="n">
        <v>23</v>
      </c>
      <c r="L11405" s="9">
        <f>A11405&amp;"-"&amp;TEXT(E11405,"yyyymmdd")</f>
        <v/>
      </c>
    </row>
    <row r="11406">
      <c r="A11406" t="n">
        <v>41442937</v>
      </c>
      <c r="B11406" t="inlineStr">
        <is>
          <t>Brooklyn</t>
        </is>
      </c>
      <c r="C11406" t="inlineStr">
        <is>
          <t>11229</t>
        </is>
      </c>
      <c r="D11406" t="inlineStr">
        <is>
          <t>Turkish</t>
        </is>
      </c>
      <c r="E11406" s="8" t="n">
        <v>46188</v>
      </c>
      <c r="F11406" t="inlineStr">
        <is>
          <t>Violations were cited in the following area(s).</t>
        </is>
      </c>
      <c r="G11406" t="inlineStr">
        <is>
          <t>06E</t>
        </is>
      </c>
      <c r="H11406" t="inlineStr">
        <is>
          <t>Sanitized equipment or utensil, including in-use food dispensing utensil, improperly used or stored.</t>
        </is>
      </c>
      <c r="I11406" t="inlineStr">
        <is>
          <t>Critical</t>
        </is>
      </c>
      <c r="J11406" t="n">
        <v>12</v>
      </c>
      <c r="K11406" t="inlineStr">
        <is>
          <t>A</t>
        </is>
      </c>
      <c r="L11406" s="9">
        <f>A11406&amp;"-"&amp;TEXT(E11406,"yyyymmdd")</f>
        <v/>
      </c>
    </row>
    <row r="11407">
      <c r="A11407" t="n">
        <v>41442937</v>
      </c>
      <c r="B11407" t="inlineStr">
        <is>
          <t>Brooklyn</t>
        </is>
      </c>
      <c r="C11407" t="inlineStr">
        <is>
          <t>11229</t>
        </is>
      </c>
      <c r="D11407" t="inlineStr">
        <is>
          <t>Turkish</t>
        </is>
      </c>
      <c r="E11407" s="8" t="n">
        <v>46188</v>
      </c>
      <c r="F11407" t="inlineStr">
        <is>
          <t>Violations were cited in the following area(s).</t>
        </is>
      </c>
      <c r="G11407" t="inlineStr">
        <is>
          <t>10G</t>
        </is>
      </c>
      <c r="H11407" t="inlineStr">
        <is>
          <t>Dishwashing and ware washing: Cleaning and sanitizing of tableware, including dishes, utensils, and equipment deficient.</t>
        </is>
      </c>
      <c r="I11407" t="inlineStr">
        <is>
          <t>Not Critical</t>
        </is>
      </c>
      <c r="J11407" t="n">
        <v>12</v>
      </c>
      <c r="K11407" t="inlineStr">
        <is>
          <t>A</t>
        </is>
      </c>
      <c r="L11407" s="9">
        <f>A11407&amp;"-"&amp;TEXT(E11407,"yyyymmdd")</f>
        <v/>
      </c>
    </row>
    <row r="11408">
      <c r="A11408" t="n">
        <v>41442937</v>
      </c>
      <c r="B11408" t="inlineStr">
        <is>
          <t>Brooklyn</t>
        </is>
      </c>
      <c r="C11408" t="inlineStr">
        <is>
          <t>11229</t>
        </is>
      </c>
      <c r="D11408" t="inlineStr">
        <is>
          <t>Turkish</t>
        </is>
      </c>
      <c r="E11408" s="8" t="n">
        <v>46188</v>
      </c>
      <c r="F11408" t="inlineStr">
        <is>
          <t>Violations were cited in the following area(s).</t>
        </is>
      </c>
      <c r="G11408" t="inlineStr">
        <is>
          <t>10H</t>
        </is>
      </c>
      <c r="H11408" t="inlineStr">
        <is>
          <t>Single service article not provided. Single service article reused or not protected from contamination when transported, stored, dispensed. Drinking straws not completely enclosed in wrapper or dispensed from a sanitary device.</t>
        </is>
      </c>
      <c r="I11408" t="inlineStr">
        <is>
          <t>Not Critical</t>
        </is>
      </c>
      <c r="J11408" t="n">
        <v>12</v>
      </c>
      <c r="K11408" t="inlineStr">
        <is>
          <t>A</t>
        </is>
      </c>
      <c r="L11408" s="9">
        <f>A11408&amp;"-"&amp;TEXT(E11408,"yyyymmdd")</f>
        <v/>
      </c>
    </row>
    <row r="11409">
      <c r="A11409" t="n">
        <v>41509593</v>
      </c>
      <c r="B11409" t="inlineStr">
        <is>
          <t>Staten Island</t>
        </is>
      </c>
      <c r="C11409" t="inlineStr">
        <is>
          <t>10312</t>
        </is>
      </c>
      <c r="D11409" t="inlineStr">
        <is>
          <t>Pizza</t>
        </is>
      </c>
      <c r="E11409" s="8" t="n">
        <v>46188</v>
      </c>
      <c r="F11409" t="inlineStr">
        <is>
          <t>Violations were cited in the following area(s).</t>
        </is>
      </c>
      <c r="G11409" t="inlineStr">
        <is>
          <t>04L</t>
        </is>
      </c>
      <c r="H11409" t="inlineStr">
        <is>
          <t>Evidence of mice or live mice in establishment's food or non-food areas.</t>
        </is>
      </c>
      <c r="I11409" t="inlineStr">
        <is>
          <t>Critical</t>
        </is>
      </c>
      <c r="J11409" t="n">
        <v>22</v>
      </c>
      <c r="L11409" s="9">
        <f>A11409&amp;"-"&amp;TEXT(E11409,"yyyymmdd")</f>
        <v/>
      </c>
    </row>
    <row r="11410">
      <c r="A11410" t="n">
        <v>41509593</v>
      </c>
      <c r="B11410" t="inlineStr">
        <is>
          <t>Staten Island</t>
        </is>
      </c>
      <c r="C11410" t="inlineStr">
        <is>
          <t>10312</t>
        </is>
      </c>
      <c r="D11410" t="inlineStr">
        <is>
          <t>Pizza</t>
        </is>
      </c>
      <c r="E11410" s="8" t="n">
        <v>46188</v>
      </c>
      <c r="F11410" t="inlineStr">
        <is>
          <t>Violations were cited in the following area(s).</t>
        </is>
      </c>
      <c r="G11410" t="inlineStr">
        <is>
          <t>06D</t>
        </is>
      </c>
      <c r="H11410" t="inlineStr">
        <is>
          <t>Food contact surface not properly washed, rinsed and sanitized after each use and following any activity when contamination may have occurred.</t>
        </is>
      </c>
      <c r="I11410" t="inlineStr">
        <is>
          <t>Critical</t>
        </is>
      </c>
      <c r="J11410" t="n">
        <v>22</v>
      </c>
      <c r="L11410" s="9">
        <f>A11410&amp;"-"&amp;TEXT(E11410,"yyyymmdd")</f>
        <v/>
      </c>
    </row>
    <row r="11411">
      <c r="A11411" t="n">
        <v>41509593</v>
      </c>
      <c r="B11411" t="inlineStr">
        <is>
          <t>Staten Island</t>
        </is>
      </c>
      <c r="C11411" t="inlineStr">
        <is>
          <t>10312</t>
        </is>
      </c>
      <c r="D11411" t="inlineStr">
        <is>
          <t>Pizza</t>
        </is>
      </c>
      <c r="E11411" s="8" t="n">
        <v>46188</v>
      </c>
      <c r="F11411" t="inlineStr">
        <is>
          <t>Violations were cited in the following area(s).</t>
        </is>
      </c>
      <c r="G11411" t="inlineStr">
        <is>
          <t>08A</t>
        </is>
      </c>
      <c r="H11411" t="inlineStr">
        <is>
          <t>Establishment is not free of harborage or conditions conducive to rodents, insects or other pests.</t>
        </is>
      </c>
      <c r="I11411" t="inlineStr">
        <is>
          <t>Not Critical</t>
        </is>
      </c>
      <c r="J11411" t="n">
        <v>22</v>
      </c>
      <c r="L11411" s="9">
        <f>A11411&amp;"-"&amp;TEXT(E11411,"yyyymmdd")</f>
        <v/>
      </c>
    </row>
    <row r="11412">
      <c r="A11412" t="n">
        <v>41509593</v>
      </c>
      <c r="B11412" t="inlineStr">
        <is>
          <t>Staten Island</t>
        </is>
      </c>
      <c r="C11412" t="inlineStr">
        <is>
          <t>10312</t>
        </is>
      </c>
      <c r="D11412" t="inlineStr">
        <is>
          <t>Pizza</t>
        </is>
      </c>
      <c r="E11412" s="8" t="n">
        <v>46188</v>
      </c>
      <c r="F11412" t="inlineStr">
        <is>
          <t>Violations were cited in the following area(s).</t>
        </is>
      </c>
      <c r="G11412" t="inlineStr">
        <is>
          <t>10F</t>
        </is>
      </c>
      <c r="H11412" t="inlineStr">
        <is>
          <t>Non-food contact surface or equipment made of unacceptable material, not kept clean, or not properly sealed, raised, spaced or movable to allow accessibility for cleaning on all sides, above and underneath the unit.</t>
        </is>
      </c>
      <c r="I11412" t="inlineStr">
        <is>
          <t>Not Critical</t>
        </is>
      </c>
      <c r="J11412" t="n">
        <v>22</v>
      </c>
      <c r="L11412" s="9">
        <f>A11412&amp;"-"&amp;TEXT(E11412,"yyyymmdd")</f>
        <v/>
      </c>
    </row>
    <row r="11413">
      <c r="A11413" t="n">
        <v>41509593</v>
      </c>
      <c r="B11413" t="inlineStr">
        <is>
          <t>Staten Island</t>
        </is>
      </c>
      <c r="C11413" t="inlineStr">
        <is>
          <t>10312</t>
        </is>
      </c>
      <c r="D11413" t="inlineStr">
        <is>
          <t>Pizza</t>
        </is>
      </c>
      <c r="E11413" s="8" t="n">
        <v>46188</v>
      </c>
      <c r="F11413" t="inlineStr">
        <is>
          <t>Violations were cited in the following area(s).</t>
        </is>
      </c>
      <c r="G11413" t="inlineStr">
        <is>
          <t>10G</t>
        </is>
      </c>
      <c r="H11413" t="inlineStr">
        <is>
          <t>Dishwashing and ware washing: Cleaning and sanitizing of tableware, including dishes, utensils, and equipment deficient.</t>
        </is>
      </c>
      <c r="I11413" t="inlineStr">
        <is>
          <t>Not Critical</t>
        </is>
      </c>
      <c r="J11413" t="n">
        <v>22</v>
      </c>
      <c r="L11413" s="9">
        <f>A11413&amp;"-"&amp;TEXT(E11413,"yyyymmdd")</f>
        <v/>
      </c>
    </row>
    <row r="11414">
      <c r="A11414" t="n">
        <v>41621699</v>
      </c>
      <c r="B11414" t="inlineStr">
        <is>
          <t>Manhattan</t>
        </is>
      </c>
      <c r="C11414" t="inlineStr">
        <is>
          <t>10033</t>
        </is>
      </c>
      <c r="D11414" t="inlineStr">
        <is>
          <t>Latin American</t>
        </is>
      </c>
      <c r="E11414" s="8" t="n">
        <v>46188</v>
      </c>
      <c r="F11414" t="inlineStr">
        <is>
          <t>Violations were cited in the following area(s).</t>
        </is>
      </c>
      <c r="G11414" t="inlineStr">
        <is>
          <t>02G</t>
        </is>
      </c>
      <c r="H11414" t="inlineStr">
        <is>
          <t>Cold TCS food item held above 41 °F; smoked or processed fish held above 38 °F; intact raw eggs held above 45 °F; or reduced oxygen packaged (ROP) TCS foods held above required temperatures except during active necessary preparation.</t>
        </is>
      </c>
      <c r="I11414" t="inlineStr">
        <is>
          <t>Critical</t>
        </is>
      </c>
      <c r="J11414" t="n">
        <v>26</v>
      </c>
      <c r="L11414" s="9">
        <f>A11414&amp;"-"&amp;TEXT(E11414,"yyyymmdd")</f>
        <v/>
      </c>
    </row>
    <row r="11415">
      <c r="A11415" t="n">
        <v>41621699</v>
      </c>
      <c r="B11415" t="inlineStr">
        <is>
          <t>Manhattan</t>
        </is>
      </c>
      <c r="C11415" t="inlineStr">
        <is>
          <t>10033</t>
        </is>
      </c>
      <c r="D11415" t="inlineStr">
        <is>
          <t>Latin American</t>
        </is>
      </c>
      <c r="E11415" s="8" t="n">
        <v>46188</v>
      </c>
      <c r="F11415" t="inlineStr">
        <is>
          <t>Violations were cited in the following area(s).</t>
        </is>
      </c>
      <c r="G11415" t="inlineStr">
        <is>
          <t>05D</t>
        </is>
      </c>
      <c r="H1141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415" t="inlineStr">
        <is>
          <t>Critical</t>
        </is>
      </c>
      <c r="J11415" t="n">
        <v>26</v>
      </c>
      <c r="L11415" s="9">
        <f>A11415&amp;"-"&amp;TEXT(E11415,"yyyymmdd")</f>
        <v/>
      </c>
    </row>
    <row r="11416">
      <c r="A11416" t="n">
        <v>41621699</v>
      </c>
      <c r="B11416" t="inlineStr">
        <is>
          <t>Manhattan</t>
        </is>
      </c>
      <c r="C11416" t="inlineStr">
        <is>
          <t>10033</t>
        </is>
      </c>
      <c r="D11416" t="inlineStr">
        <is>
          <t>Latin American</t>
        </is>
      </c>
      <c r="E11416" s="8" t="n">
        <v>46188</v>
      </c>
      <c r="F11416" t="inlineStr">
        <is>
          <t>Violations were cited in the following area(s).</t>
        </is>
      </c>
      <c r="G11416" t="inlineStr">
        <is>
          <t>06E</t>
        </is>
      </c>
      <c r="H11416" t="inlineStr">
        <is>
          <t>Sanitized equipment or utensil, including in-use food dispensing utensil, improperly used or stored.</t>
        </is>
      </c>
      <c r="I11416" t="inlineStr">
        <is>
          <t>Critical</t>
        </is>
      </c>
      <c r="J11416" t="n">
        <v>26</v>
      </c>
      <c r="L11416" s="9">
        <f>A11416&amp;"-"&amp;TEXT(E11416,"yyyymmdd")</f>
        <v/>
      </c>
    </row>
    <row r="11417">
      <c r="A11417" t="n">
        <v>41621699</v>
      </c>
      <c r="B11417" t="inlineStr">
        <is>
          <t>Manhattan</t>
        </is>
      </c>
      <c r="C11417" t="inlineStr">
        <is>
          <t>10033</t>
        </is>
      </c>
      <c r="D11417" t="inlineStr">
        <is>
          <t>Latin American</t>
        </is>
      </c>
      <c r="E11417" s="8" t="n">
        <v>46188</v>
      </c>
      <c r="F11417" t="inlineStr">
        <is>
          <t>Violations were cited in the following area(s).</t>
        </is>
      </c>
      <c r="G11417" t="inlineStr">
        <is>
          <t>09E</t>
        </is>
      </c>
      <c r="H11417" t="inlineStr">
        <is>
          <t>Wash hands sign not posted near or above hand washing sink.</t>
        </is>
      </c>
      <c r="I11417" t="inlineStr">
        <is>
          <t>Not Critical</t>
        </is>
      </c>
      <c r="J11417" t="n">
        <v>26</v>
      </c>
      <c r="L11417" s="9">
        <f>A11417&amp;"-"&amp;TEXT(E11417,"yyyymmdd")</f>
        <v/>
      </c>
    </row>
    <row r="11418">
      <c r="A11418" t="n">
        <v>41631374</v>
      </c>
      <c r="B11418" t="inlineStr">
        <is>
          <t>Queens</t>
        </is>
      </c>
      <c r="C11418" t="inlineStr">
        <is>
          <t>11420</t>
        </is>
      </c>
      <c r="D11418" t="inlineStr">
        <is>
          <t>American</t>
        </is>
      </c>
      <c r="E11418" s="8" t="n">
        <v>46188</v>
      </c>
      <c r="F11418" t="inlineStr">
        <is>
          <t>Violations were cited in the following area(s).</t>
        </is>
      </c>
      <c r="G11418" t="inlineStr">
        <is>
          <t>06D</t>
        </is>
      </c>
      <c r="H11418" t="inlineStr">
        <is>
          <t>Food contact surface not properly washed, rinsed and sanitized after each use and following any activity when contamination may have occurred.</t>
        </is>
      </c>
      <c r="I11418" t="inlineStr">
        <is>
          <t>Critical</t>
        </is>
      </c>
      <c r="J11418" t="n">
        <v>8</v>
      </c>
      <c r="K11418" t="inlineStr">
        <is>
          <t>A</t>
        </is>
      </c>
      <c r="L11418" s="9">
        <f>A11418&amp;"-"&amp;TEXT(E11418,"yyyymmdd")</f>
        <v/>
      </c>
    </row>
    <row r="11419">
      <c r="A11419" t="n">
        <v>41631374</v>
      </c>
      <c r="B11419" t="inlineStr">
        <is>
          <t>Queens</t>
        </is>
      </c>
      <c r="C11419" t="inlineStr">
        <is>
          <t>11420</t>
        </is>
      </c>
      <c r="D11419" t="inlineStr">
        <is>
          <t>American</t>
        </is>
      </c>
      <c r="E11419" s="8" t="n">
        <v>46188</v>
      </c>
      <c r="F11419" t="inlineStr">
        <is>
          <t>Violations were cited in the following area(s).</t>
        </is>
      </c>
      <c r="G11419" t="inlineStr">
        <is>
          <t>09E</t>
        </is>
      </c>
      <c r="H11419" t="inlineStr">
        <is>
          <t>Wash hands sign not posted near or above hand washing sink.</t>
        </is>
      </c>
      <c r="I11419" t="inlineStr">
        <is>
          <t>Not Critical</t>
        </is>
      </c>
      <c r="J11419" t="n">
        <v>8</v>
      </c>
      <c r="K11419" t="inlineStr">
        <is>
          <t>A</t>
        </is>
      </c>
      <c r="L11419" s="9">
        <f>A11419&amp;"-"&amp;TEXT(E11419,"yyyymmdd")</f>
        <v/>
      </c>
    </row>
    <row r="11420">
      <c r="A11420" t="n">
        <v>41703394</v>
      </c>
      <c r="B11420" t="inlineStr">
        <is>
          <t>Manhattan</t>
        </is>
      </c>
      <c r="C11420" t="inlineStr">
        <is>
          <t>10001</t>
        </is>
      </c>
      <c r="D11420" t="inlineStr">
        <is>
          <t>American</t>
        </is>
      </c>
      <c r="E11420" s="8" t="n">
        <v>46188</v>
      </c>
      <c r="F11420" t="inlineStr">
        <is>
          <t>Violations were cited in the following area(s).</t>
        </is>
      </c>
      <c r="G11420" t="inlineStr">
        <is>
          <t>04H</t>
        </is>
      </c>
      <c r="H11420" t="inlineStr">
        <is>
          <t>Raw, cooked or prepared food is adulterated, contaminated, cross-contaminated, or not discarded in accordance with HACCP plan.</t>
        </is>
      </c>
      <c r="I11420" t="inlineStr">
        <is>
          <t>Critical</t>
        </is>
      </c>
      <c r="J11420" t="n">
        <v>30</v>
      </c>
      <c r="L11420" s="9">
        <f>A11420&amp;"-"&amp;TEXT(E11420,"yyyymmdd")</f>
        <v/>
      </c>
    </row>
    <row r="11421">
      <c r="A11421" t="n">
        <v>41703394</v>
      </c>
      <c r="B11421" t="inlineStr">
        <is>
          <t>Manhattan</t>
        </is>
      </c>
      <c r="C11421" t="inlineStr">
        <is>
          <t>10001</t>
        </is>
      </c>
      <c r="D11421" t="inlineStr">
        <is>
          <t>American</t>
        </is>
      </c>
      <c r="E11421" s="8" t="n">
        <v>46188</v>
      </c>
      <c r="F11421" t="inlineStr">
        <is>
          <t>Violations were cited in the following area(s).</t>
        </is>
      </c>
      <c r="G11421" t="inlineStr">
        <is>
          <t>04L</t>
        </is>
      </c>
      <c r="H11421" t="inlineStr">
        <is>
          <t>Evidence of mice or live mice in establishment's food or non-food areas.</t>
        </is>
      </c>
      <c r="I11421" t="inlineStr">
        <is>
          <t>Critical</t>
        </is>
      </c>
      <c r="J11421" t="n">
        <v>30</v>
      </c>
      <c r="L11421" s="9">
        <f>A11421&amp;"-"&amp;TEXT(E11421,"yyyymmdd")</f>
        <v/>
      </c>
    </row>
    <row r="11422">
      <c r="A11422" t="n">
        <v>41703394</v>
      </c>
      <c r="B11422" t="inlineStr">
        <is>
          <t>Manhattan</t>
        </is>
      </c>
      <c r="C11422" t="inlineStr">
        <is>
          <t>10001</t>
        </is>
      </c>
      <c r="D11422" t="inlineStr">
        <is>
          <t>American</t>
        </is>
      </c>
      <c r="E11422" s="8" t="n">
        <v>46188</v>
      </c>
      <c r="F11422" t="inlineStr">
        <is>
          <t>Violations were cited in the following area(s).</t>
        </is>
      </c>
      <c r="G11422" t="inlineStr">
        <is>
          <t>06C</t>
        </is>
      </c>
      <c r="H1142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422" t="inlineStr">
        <is>
          <t>Critical</t>
        </is>
      </c>
      <c r="J11422" t="n">
        <v>30</v>
      </c>
      <c r="L11422" s="9">
        <f>A11422&amp;"-"&amp;TEXT(E11422,"yyyymmdd")</f>
        <v/>
      </c>
    </row>
    <row r="11423">
      <c r="A11423" t="n">
        <v>41703394</v>
      </c>
      <c r="B11423" t="inlineStr">
        <is>
          <t>Manhattan</t>
        </is>
      </c>
      <c r="C11423" t="inlineStr">
        <is>
          <t>10001</t>
        </is>
      </c>
      <c r="D11423" t="inlineStr">
        <is>
          <t>American</t>
        </is>
      </c>
      <c r="E11423" s="8" t="n">
        <v>46188</v>
      </c>
      <c r="F11423" t="inlineStr">
        <is>
          <t>Violations were cited in the following area(s).</t>
        </is>
      </c>
      <c r="G11423" t="inlineStr">
        <is>
          <t>08A</t>
        </is>
      </c>
      <c r="H11423" t="inlineStr">
        <is>
          <t>Establishment is not free of harborage or conditions conducive to rodents, insects or other pests.</t>
        </is>
      </c>
      <c r="I11423" t="inlineStr">
        <is>
          <t>Not Critical</t>
        </is>
      </c>
      <c r="J11423" t="n">
        <v>30</v>
      </c>
      <c r="L11423" s="9">
        <f>A11423&amp;"-"&amp;TEXT(E11423,"yyyymmdd")</f>
        <v/>
      </c>
    </row>
    <row r="11424">
      <c r="A11424" t="n">
        <v>41703394</v>
      </c>
      <c r="B11424" t="inlineStr">
        <is>
          <t>Manhattan</t>
        </is>
      </c>
      <c r="C11424" t="inlineStr">
        <is>
          <t>10001</t>
        </is>
      </c>
      <c r="D11424" t="inlineStr">
        <is>
          <t>American</t>
        </is>
      </c>
      <c r="E11424" s="8" t="n">
        <v>46188</v>
      </c>
      <c r="F11424" t="inlineStr">
        <is>
          <t>Violations were cited in the following area(s).</t>
        </is>
      </c>
      <c r="G11424" t="inlineStr">
        <is>
          <t>10B</t>
        </is>
      </c>
      <c r="H11424" t="inlineStr">
        <is>
          <t>Anti-siphonage or back-flow prevention device not provided where required; equipment or floor not properly drained; sewage disposal system in disrepair or not functioning properly. Condensation or liquid waste improperly disposed of.</t>
        </is>
      </c>
      <c r="I11424" t="inlineStr">
        <is>
          <t>Not Critical</t>
        </is>
      </c>
      <c r="J11424" t="n">
        <v>30</v>
      </c>
      <c r="L11424" s="9">
        <f>A11424&amp;"-"&amp;TEXT(E11424,"yyyymmdd")</f>
        <v/>
      </c>
    </row>
    <row r="11425">
      <c r="A11425" t="n">
        <v>41703394</v>
      </c>
      <c r="B11425" t="inlineStr">
        <is>
          <t>Manhattan</t>
        </is>
      </c>
      <c r="C11425" t="inlineStr">
        <is>
          <t>10001</t>
        </is>
      </c>
      <c r="D11425" t="inlineStr">
        <is>
          <t>American</t>
        </is>
      </c>
      <c r="E11425" s="8" t="n">
        <v>46188</v>
      </c>
      <c r="F11425" t="inlineStr">
        <is>
          <t>Violations were cited in the following area(s).</t>
        </is>
      </c>
      <c r="G11425" t="inlineStr">
        <is>
          <t>10F</t>
        </is>
      </c>
      <c r="H11425" t="inlineStr">
        <is>
          <t>Non-food contact surface or equipment made of unacceptable material, not kept clean, or not properly sealed, raised, spaced or movable to allow accessibility for cleaning on all sides, above and underneath the unit.</t>
        </is>
      </c>
      <c r="I11425" t="inlineStr">
        <is>
          <t>Not Critical</t>
        </is>
      </c>
      <c r="J11425" t="n">
        <v>30</v>
      </c>
      <c r="L11425" s="9">
        <f>A11425&amp;"-"&amp;TEXT(E11425,"yyyymmdd")</f>
        <v/>
      </c>
    </row>
    <row r="11426">
      <c r="A11426" t="n">
        <v>50000334</v>
      </c>
      <c r="B11426" t="inlineStr">
        <is>
          <t>Brooklyn</t>
        </is>
      </c>
      <c r="C11426" t="inlineStr">
        <is>
          <t>11214</t>
        </is>
      </c>
      <c r="D11426" t="inlineStr">
        <is>
          <t>Latin American</t>
        </is>
      </c>
      <c r="E11426" s="8" t="n">
        <v>46188</v>
      </c>
      <c r="F11426" t="inlineStr">
        <is>
          <t>Violations were cited in the following area(s).</t>
        </is>
      </c>
      <c r="G11426" t="inlineStr">
        <is>
          <t>02G</t>
        </is>
      </c>
      <c r="H11426" t="inlineStr">
        <is>
          <t>Cold TCS food item held above 41 °F; smoked or processed fish held above 38 °F; intact raw eggs held above 45 °F; or reduced oxygen packaged (ROP) TCS foods held above required temperatures except during active necessary preparation.</t>
        </is>
      </c>
      <c r="I11426" t="inlineStr">
        <is>
          <t>Critical</t>
        </is>
      </c>
      <c r="J11426" t="n">
        <v>26</v>
      </c>
      <c r="L11426" s="9">
        <f>A11426&amp;"-"&amp;TEXT(E11426,"yyyymmdd")</f>
        <v/>
      </c>
    </row>
    <row r="11427">
      <c r="A11427" t="n">
        <v>50000334</v>
      </c>
      <c r="B11427" t="inlineStr">
        <is>
          <t>Brooklyn</t>
        </is>
      </c>
      <c r="C11427" t="inlineStr">
        <is>
          <t>11214</t>
        </is>
      </c>
      <c r="D11427" t="inlineStr">
        <is>
          <t>Latin American</t>
        </is>
      </c>
      <c r="E11427" s="8" t="n">
        <v>46188</v>
      </c>
      <c r="F11427" t="inlineStr">
        <is>
          <t>Violations were cited in the following area(s).</t>
        </is>
      </c>
      <c r="G11427" t="inlineStr">
        <is>
          <t>05D</t>
        </is>
      </c>
      <c r="H1142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427" t="inlineStr">
        <is>
          <t>Critical</t>
        </is>
      </c>
      <c r="J11427" t="n">
        <v>26</v>
      </c>
      <c r="L11427" s="9">
        <f>A11427&amp;"-"&amp;TEXT(E11427,"yyyymmdd")</f>
        <v/>
      </c>
    </row>
    <row r="11428">
      <c r="A11428" t="n">
        <v>50000334</v>
      </c>
      <c r="B11428" t="inlineStr">
        <is>
          <t>Brooklyn</t>
        </is>
      </c>
      <c r="C11428" t="inlineStr">
        <is>
          <t>11214</t>
        </is>
      </c>
      <c r="D11428" t="inlineStr">
        <is>
          <t>Latin American</t>
        </is>
      </c>
      <c r="E11428" s="8" t="n">
        <v>46188</v>
      </c>
      <c r="F11428" t="inlineStr">
        <is>
          <t>Violations were cited in the following area(s).</t>
        </is>
      </c>
      <c r="G11428" t="inlineStr">
        <is>
          <t>06A</t>
        </is>
      </c>
      <c r="H11428" t="inlineStr">
        <is>
          <t>Personal cleanliness is inadequate. Outer garment soiled with possible contaminant. Effective hair restraint not worn where required. Jewelry worn on hands or arms. Fingernail polish worn or fingernails not kept clean and trimmed.</t>
        </is>
      </c>
      <c r="I11428" t="inlineStr">
        <is>
          <t>Critical</t>
        </is>
      </c>
      <c r="J11428" t="n">
        <v>26</v>
      </c>
      <c r="L11428" s="9">
        <f>A11428&amp;"-"&amp;TEXT(E11428,"yyyymmdd")</f>
        <v/>
      </c>
    </row>
    <row r="11429">
      <c r="A11429" t="n">
        <v>50000334</v>
      </c>
      <c r="B11429" t="inlineStr">
        <is>
          <t>Brooklyn</t>
        </is>
      </c>
      <c r="C11429" t="inlineStr">
        <is>
          <t>11214</t>
        </is>
      </c>
      <c r="D11429" t="inlineStr">
        <is>
          <t>Latin American</t>
        </is>
      </c>
      <c r="E11429" s="8" t="n">
        <v>46188</v>
      </c>
      <c r="F11429" t="inlineStr">
        <is>
          <t>Violations were cited in the following area(s).</t>
        </is>
      </c>
      <c r="G11429" t="inlineStr">
        <is>
          <t>10E</t>
        </is>
      </c>
      <c r="H11429" t="inlineStr">
        <is>
          <t>Accurate thermometer not provided or properly located in refrigerated, cold storage or hot holding equipment</t>
        </is>
      </c>
      <c r="I11429" t="inlineStr">
        <is>
          <t>Not Critical</t>
        </is>
      </c>
      <c r="J11429" t="n">
        <v>26</v>
      </c>
      <c r="L11429" s="9">
        <f>A11429&amp;"-"&amp;TEXT(E11429,"yyyymmdd")</f>
        <v/>
      </c>
    </row>
    <row r="11430">
      <c r="A11430" t="n">
        <v>50000334</v>
      </c>
      <c r="B11430" t="inlineStr">
        <is>
          <t>Brooklyn</t>
        </is>
      </c>
      <c r="C11430" t="inlineStr">
        <is>
          <t>11214</t>
        </is>
      </c>
      <c r="D11430" t="inlineStr">
        <is>
          <t>Latin American</t>
        </is>
      </c>
      <c r="E11430" s="8" t="n">
        <v>46188</v>
      </c>
      <c r="F11430" t="inlineStr">
        <is>
          <t>Violations were cited in the following area(s).</t>
        </is>
      </c>
      <c r="G11430" t="inlineStr">
        <is>
          <t>10F</t>
        </is>
      </c>
      <c r="H11430" t="inlineStr">
        <is>
          <t>Non-food contact surface or equipment made of unacceptable material, not kept clean, or not properly sealed, raised, spaced or movable to allow accessibility for cleaning on all sides, above and underneath the unit.</t>
        </is>
      </c>
      <c r="I11430" t="inlineStr">
        <is>
          <t>Not Critical</t>
        </is>
      </c>
      <c r="J11430" t="n">
        <v>26</v>
      </c>
      <c r="L11430" s="9">
        <f>A11430&amp;"-"&amp;TEXT(E11430,"yyyymmdd")</f>
        <v/>
      </c>
    </row>
    <row r="11431">
      <c r="A11431" t="n">
        <v>50011635</v>
      </c>
      <c r="B11431" t="inlineStr">
        <is>
          <t>Brooklyn</t>
        </is>
      </c>
      <c r="C11431" t="inlineStr">
        <is>
          <t>11224</t>
        </is>
      </c>
      <c r="D11431" t="inlineStr">
        <is>
          <t>Frozen Desserts</t>
        </is>
      </c>
      <c r="E11431" s="8" t="n">
        <v>46188</v>
      </c>
      <c r="F11431" t="inlineStr">
        <is>
          <t>Violations were cited in the following area(s).</t>
        </is>
      </c>
      <c r="G11431" t="inlineStr">
        <is>
          <t>06D</t>
        </is>
      </c>
      <c r="H11431" t="inlineStr">
        <is>
          <t>Food contact surface not properly washed, rinsed and sanitized after each use and following any activity when contamination may have occurred.</t>
        </is>
      </c>
      <c r="I11431" t="inlineStr">
        <is>
          <t>Critical</t>
        </is>
      </c>
      <c r="J11431" t="n">
        <v>12</v>
      </c>
      <c r="K11431" t="inlineStr">
        <is>
          <t>A</t>
        </is>
      </c>
      <c r="L11431" s="9">
        <f>A11431&amp;"-"&amp;TEXT(E11431,"yyyymmdd")</f>
        <v/>
      </c>
    </row>
    <row r="11432">
      <c r="A11432" t="n">
        <v>50011635</v>
      </c>
      <c r="B11432" t="inlineStr">
        <is>
          <t>Brooklyn</t>
        </is>
      </c>
      <c r="C11432" t="inlineStr">
        <is>
          <t>11224</t>
        </is>
      </c>
      <c r="D11432" t="inlineStr">
        <is>
          <t>Frozen Desserts</t>
        </is>
      </c>
      <c r="E11432" s="8" t="n">
        <v>46188</v>
      </c>
      <c r="F11432" t="inlineStr">
        <is>
          <t>Violations were cited in the following area(s).</t>
        </is>
      </c>
      <c r="G11432" t="inlineStr">
        <is>
          <t>10B</t>
        </is>
      </c>
      <c r="H11432" t="inlineStr">
        <is>
          <t>Anti-siphonage or back-flow prevention device not provided where required; equipment or floor not properly drained; sewage disposal system in disrepair or not functioning properly. Condensation or liquid waste improperly disposed of.</t>
        </is>
      </c>
      <c r="I11432" t="inlineStr">
        <is>
          <t>Not Critical</t>
        </is>
      </c>
      <c r="J11432" t="n">
        <v>12</v>
      </c>
      <c r="K11432" t="inlineStr">
        <is>
          <t>A</t>
        </is>
      </c>
      <c r="L11432" s="9">
        <f>A11432&amp;"-"&amp;TEXT(E11432,"yyyymmdd")</f>
        <v/>
      </c>
    </row>
    <row r="11433">
      <c r="A11433" t="n">
        <v>50011635</v>
      </c>
      <c r="B11433" t="inlineStr">
        <is>
          <t>Brooklyn</t>
        </is>
      </c>
      <c r="C11433" t="inlineStr">
        <is>
          <t>11224</t>
        </is>
      </c>
      <c r="D11433" t="inlineStr">
        <is>
          <t>Frozen Desserts</t>
        </is>
      </c>
      <c r="E11433" s="8" t="n">
        <v>46188</v>
      </c>
      <c r="F11433" t="inlineStr">
        <is>
          <t>Violations were cited in the following area(s).</t>
        </is>
      </c>
      <c r="G11433" t="inlineStr">
        <is>
          <t>10G</t>
        </is>
      </c>
      <c r="H11433" t="inlineStr">
        <is>
          <t>Dishwashing and ware washing: Cleaning and sanitizing of tableware, including dishes, utensils, and equipment deficient.</t>
        </is>
      </c>
      <c r="I11433" t="inlineStr">
        <is>
          <t>Not Critical</t>
        </is>
      </c>
      <c r="J11433" t="n">
        <v>12</v>
      </c>
      <c r="K11433" t="inlineStr">
        <is>
          <t>A</t>
        </is>
      </c>
      <c r="L11433" s="9">
        <f>A11433&amp;"-"&amp;TEXT(E11433,"yyyymmdd")</f>
        <v/>
      </c>
    </row>
    <row r="11434">
      <c r="A11434" t="n">
        <v>50016615</v>
      </c>
      <c r="B11434" t="inlineStr">
        <is>
          <t>Brooklyn</t>
        </is>
      </c>
      <c r="C11434" t="inlineStr">
        <is>
          <t>11219</t>
        </is>
      </c>
      <c r="D11434" t="inlineStr">
        <is>
          <t>Pizza</t>
        </is>
      </c>
      <c r="E11434" s="8" t="n">
        <v>46188</v>
      </c>
      <c r="F11434" t="inlineStr">
        <is>
          <t>Violations were cited in the following area(s).</t>
        </is>
      </c>
      <c r="G11434" t="inlineStr">
        <is>
          <t>02B</t>
        </is>
      </c>
      <c r="H11434" t="inlineStr">
        <is>
          <t>Hot TCS food item not held at or above 140 °F.</t>
        </is>
      </c>
      <c r="I11434" t="inlineStr">
        <is>
          <t>Critical</t>
        </is>
      </c>
      <c r="J11434" t="n">
        <v>22</v>
      </c>
      <c r="L11434" s="9">
        <f>A11434&amp;"-"&amp;TEXT(E11434,"yyyymmdd")</f>
        <v/>
      </c>
    </row>
    <row r="11435">
      <c r="A11435" t="n">
        <v>50016615</v>
      </c>
      <c r="B11435" t="inlineStr">
        <is>
          <t>Brooklyn</t>
        </is>
      </c>
      <c r="C11435" t="inlineStr">
        <is>
          <t>11219</t>
        </is>
      </c>
      <c r="D11435" t="inlineStr">
        <is>
          <t>Pizza</t>
        </is>
      </c>
      <c r="E11435" s="8" t="n">
        <v>46188</v>
      </c>
      <c r="F11435" t="inlineStr">
        <is>
          <t>Violations were cited in the following area(s).</t>
        </is>
      </c>
      <c r="G11435" t="inlineStr">
        <is>
          <t>02G</t>
        </is>
      </c>
      <c r="H11435" t="inlineStr">
        <is>
          <t>Cold TCS food item held above 41 °F; smoked or processed fish held above 38 °F; intact raw eggs held above 45 °F; or reduced oxygen packaged (ROP) TCS foods held above required temperatures except during active necessary preparation.</t>
        </is>
      </c>
      <c r="I11435" t="inlineStr">
        <is>
          <t>Critical</t>
        </is>
      </c>
      <c r="J11435" t="n">
        <v>22</v>
      </c>
      <c r="L11435" s="9">
        <f>A11435&amp;"-"&amp;TEXT(E11435,"yyyymmdd")</f>
        <v/>
      </c>
    </row>
    <row r="11436">
      <c r="A11436" t="n">
        <v>50016615</v>
      </c>
      <c r="B11436" t="inlineStr">
        <is>
          <t>Brooklyn</t>
        </is>
      </c>
      <c r="C11436" t="inlineStr">
        <is>
          <t>11219</t>
        </is>
      </c>
      <c r="D11436" t="inlineStr">
        <is>
          <t>Pizza</t>
        </is>
      </c>
      <c r="E11436" s="8" t="n">
        <v>46188</v>
      </c>
      <c r="F11436" t="inlineStr">
        <is>
          <t>Violations were cited in the following area(s).</t>
        </is>
      </c>
      <c r="G11436" t="inlineStr">
        <is>
          <t>06A</t>
        </is>
      </c>
      <c r="H11436" t="inlineStr">
        <is>
          <t>Personal cleanliness is inadequate. Outer garment soiled with possible contaminant. Effective hair restraint not worn where required. Jewelry worn on hands or arms. Fingernail polish worn or fingernails not kept clean and trimmed.</t>
        </is>
      </c>
      <c r="I11436" t="inlineStr">
        <is>
          <t>Critical</t>
        </is>
      </c>
      <c r="J11436" t="n">
        <v>22</v>
      </c>
      <c r="L11436" s="9">
        <f>A11436&amp;"-"&amp;TEXT(E11436,"yyyymmdd")</f>
        <v/>
      </c>
    </row>
    <row r="11437">
      <c r="A11437" t="n">
        <v>50045305</v>
      </c>
      <c r="B11437" t="inlineStr">
        <is>
          <t>Manhattan</t>
        </is>
      </c>
      <c r="C11437" t="inlineStr">
        <is>
          <t>10009</t>
        </is>
      </c>
      <c r="D11437" t="inlineStr">
        <is>
          <t>Pizza</t>
        </is>
      </c>
      <c r="E11437" s="8" t="n">
        <v>46188</v>
      </c>
      <c r="F11437" t="inlineStr">
        <is>
          <t>Violations were cited in the following area(s).</t>
        </is>
      </c>
      <c r="G11437" t="inlineStr">
        <is>
          <t>02G</t>
        </is>
      </c>
      <c r="H11437" t="inlineStr">
        <is>
          <t>Cold TCS food item held above 41 °F; smoked or processed fish held above 38 °F; intact raw eggs held above 45 °F; or reduced oxygen packaged (ROP) TCS foods held above required temperatures except during active necessary preparation.</t>
        </is>
      </c>
      <c r="I11437" t="inlineStr">
        <is>
          <t>Critical</t>
        </is>
      </c>
      <c r="J11437" t="n">
        <v>11</v>
      </c>
      <c r="K11437" t="inlineStr">
        <is>
          <t>A</t>
        </is>
      </c>
      <c r="L11437" s="9">
        <f>A11437&amp;"-"&amp;TEXT(E11437,"yyyymmdd")</f>
        <v/>
      </c>
    </row>
    <row r="11438">
      <c r="A11438" t="n">
        <v>50045305</v>
      </c>
      <c r="B11438" t="inlineStr">
        <is>
          <t>Manhattan</t>
        </is>
      </c>
      <c r="C11438" t="inlineStr">
        <is>
          <t>10009</t>
        </is>
      </c>
      <c r="D11438" t="inlineStr">
        <is>
          <t>Pizza</t>
        </is>
      </c>
      <c r="E11438" s="8" t="n">
        <v>46188</v>
      </c>
      <c r="F11438" t="inlineStr">
        <is>
          <t>Violations were cited in the following area(s).</t>
        </is>
      </c>
      <c r="G11438" t="inlineStr">
        <is>
          <t>10B</t>
        </is>
      </c>
      <c r="H11438" t="inlineStr">
        <is>
          <t>Anti-siphonage or back-flow prevention device not provided where required; equipment or floor not properly drained; sewage disposal system in disrepair or not functioning properly. Condensation or liquid waste improperly disposed of.</t>
        </is>
      </c>
      <c r="I11438" t="inlineStr">
        <is>
          <t>Not Critical</t>
        </is>
      </c>
      <c r="J11438" t="n">
        <v>11</v>
      </c>
      <c r="K11438" t="inlineStr">
        <is>
          <t>A</t>
        </is>
      </c>
      <c r="L11438" s="9">
        <f>A11438&amp;"-"&amp;TEXT(E11438,"yyyymmdd")</f>
        <v/>
      </c>
    </row>
    <row r="11439">
      <c r="A11439" t="n">
        <v>50045305</v>
      </c>
      <c r="B11439" t="inlineStr">
        <is>
          <t>Manhattan</t>
        </is>
      </c>
      <c r="C11439" t="inlineStr">
        <is>
          <t>10009</t>
        </is>
      </c>
      <c r="D11439" t="inlineStr">
        <is>
          <t>Pizza</t>
        </is>
      </c>
      <c r="E11439" s="8" t="n">
        <v>46188</v>
      </c>
      <c r="F11439" t="inlineStr">
        <is>
          <t>Violations were cited in the following area(s).</t>
        </is>
      </c>
      <c r="G11439" t="inlineStr">
        <is>
          <t>10F</t>
        </is>
      </c>
      <c r="H11439" t="inlineStr">
        <is>
          <t>Non-food contact surface or equipment made of unacceptable material, not kept clean, or not properly sealed, raised, spaced or movable to allow accessibility for cleaning on all sides, above and underneath the unit.</t>
        </is>
      </c>
      <c r="I11439" t="inlineStr">
        <is>
          <t>Not Critical</t>
        </is>
      </c>
      <c r="J11439" t="n">
        <v>11</v>
      </c>
      <c r="K11439" t="inlineStr">
        <is>
          <t>A</t>
        </is>
      </c>
      <c r="L11439" s="9">
        <f>A11439&amp;"-"&amp;TEXT(E11439,"yyyymmdd")</f>
        <v/>
      </c>
    </row>
    <row r="11440">
      <c r="A11440" t="n">
        <v>50060822</v>
      </c>
      <c r="B11440" t="inlineStr">
        <is>
          <t>Manhattan</t>
        </is>
      </c>
      <c r="C11440" t="inlineStr">
        <is>
          <t>10007</t>
        </is>
      </c>
      <c r="D11440" t="inlineStr">
        <is>
          <t>Japanese</t>
        </is>
      </c>
      <c r="E11440" s="8" t="n">
        <v>46188</v>
      </c>
      <c r="F11440" t="inlineStr">
        <is>
          <t>Violations were cited in the following area(s).</t>
        </is>
      </c>
      <c r="G11440" t="inlineStr">
        <is>
          <t>02B</t>
        </is>
      </c>
      <c r="H11440" t="inlineStr">
        <is>
          <t>Hot TCS food item not held at or above 140 °F.</t>
        </is>
      </c>
      <c r="I11440" t="inlineStr">
        <is>
          <t>Critical</t>
        </is>
      </c>
      <c r="J11440" t="n">
        <v>32</v>
      </c>
      <c r="L11440" s="9">
        <f>A11440&amp;"-"&amp;TEXT(E11440,"yyyymmdd")</f>
        <v/>
      </c>
    </row>
    <row r="11441">
      <c r="A11441" t="n">
        <v>50060822</v>
      </c>
      <c r="B11441" t="inlineStr">
        <is>
          <t>Manhattan</t>
        </is>
      </c>
      <c r="C11441" t="inlineStr">
        <is>
          <t>10007</t>
        </is>
      </c>
      <c r="D11441" t="inlineStr">
        <is>
          <t>Japanese</t>
        </is>
      </c>
      <c r="E11441" s="8" t="n">
        <v>46188</v>
      </c>
      <c r="F11441" t="inlineStr">
        <is>
          <t>Violations were cited in the following area(s).</t>
        </is>
      </c>
      <c r="G11441" t="inlineStr">
        <is>
          <t>02G</t>
        </is>
      </c>
      <c r="H11441" t="inlineStr">
        <is>
          <t>Cold TCS food item held above 41 °F; smoked or processed fish held above 38 °F; intact raw eggs held above 45 °F; or reduced oxygen packaged (ROP) TCS foods held above required temperatures except during active necessary preparation.</t>
        </is>
      </c>
      <c r="I11441" t="inlineStr">
        <is>
          <t>Critical</t>
        </is>
      </c>
      <c r="J11441" t="n">
        <v>32</v>
      </c>
      <c r="L11441" s="9">
        <f>A11441&amp;"-"&amp;TEXT(E11441,"yyyymmdd")</f>
        <v/>
      </c>
    </row>
    <row r="11442">
      <c r="A11442" t="n">
        <v>50060822</v>
      </c>
      <c r="B11442" t="inlineStr">
        <is>
          <t>Manhattan</t>
        </is>
      </c>
      <c r="C11442" t="inlineStr">
        <is>
          <t>10007</t>
        </is>
      </c>
      <c r="D11442" t="inlineStr">
        <is>
          <t>Japanese</t>
        </is>
      </c>
      <c r="E11442" s="8" t="n">
        <v>46188</v>
      </c>
      <c r="F11442" t="inlineStr">
        <is>
          <t>Violations were cited in the following area(s).</t>
        </is>
      </c>
      <c r="G11442" t="inlineStr">
        <is>
          <t>04H</t>
        </is>
      </c>
      <c r="H11442" t="inlineStr">
        <is>
          <t>Raw, cooked or prepared food is adulterated, contaminated, cross-contaminated, or not discarded in accordance with HACCP plan.</t>
        </is>
      </c>
      <c r="I11442" t="inlineStr">
        <is>
          <t>Critical</t>
        </is>
      </c>
      <c r="J11442" t="n">
        <v>32</v>
      </c>
      <c r="L11442" s="9">
        <f>A11442&amp;"-"&amp;TEXT(E11442,"yyyymmdd")</f>
        <v/>
      </c>
    </row>
    <row r="11443">
      <c r="A11443" t="n">
        <v>50060822</v>
      </c>
      <c r="B11443" t="inlineStr">
        <is>
          <t>Manhattan</t>
        </is>
      </c>
      <c r="C11443" t="inlineStr">
        <is>
          <t>10007</t>
        </is>
      </c>
      <c r="D11443" t="inlineStr">
        <is>
          <t>Japanese</t>
        </is>
      </c>
      <c r="E11443" s="8" t="n">
        <v>46188</v>
      </c>
      <c r="F11443" t="inlineStr">
        <is>
          <t>Violations were cited in the following area(s).</t>
        </is>
      </c>
      <c r="G11443" t="inlineStr">
        <is>
          <t>09C</t>
        </is>
      </c>
      <c r="H11443" t="inlineStr">
        <is>
          <t>Design, construction, materials used or maintenance of food contact surface improper. Surface not easily cleanable, sanitized and maintained.</t>
        </is>
      </c>
      <c r="I11443" t="inlineStr">
        <is>
          <t>Not Critical</t>
        </is>
      </c>
      <c r="J11443" t="n">
        <v>32</v>
      </c>
      <c r="L11443" s="9">
        <f>A11443&amp;"-"&amp;TEXT(E11443,"yyyymmdd")</f>
        <v/>
      </c>
    </row>
    <row r="11444">
      <c r="A11444" t="n">
        <v>50060822</v>
      </c>
      <c r="B11444" t="inlineStr">
        <is>
          <t>Manhattan</t>
        </is>
      </c>
      <c r="C11444" t="inlineStr">
        <is>
          <t>10007</t>
        </is>
      </c>
      <c r="D11444" t="inlineStr">
        <is>
          <t>Japanese</t>
        </is>
      </c>
      <c r="E11444" s="8" t="n">
        <v>46188</v>
      </c>
      <c r="F11444" t="inlineStr">
        <is>
          <t>Violations were cited in the following area(s).</t>
        </is>
      </c>
      <c r="G11444" t="inlineStr">
        <is>
          <t>10F</t>
        </is>
      </c>
      <c r="H11444" t="inlineStr">
        <is>
          <t>Non-food contact surface or equipment made of unacceptable material, not kept clean, or not properly sealed, raised, spaced or movable to allow accessibility for cleaning on all sides, above and underneath the unit.</t>
        </is>
      </c>
      <c r="I11444" t="inlineStr">
        <is>
          <t>Not Critical</t>
        </is>
      </c>
      <c r="J11444" t="n">
        <v>32</v>
      </c>
      <c r="L11444" s="9">
        <f>A11444&amp;"-"&amp;TEXT(E11444,"yyyymmdd")</f>
        <v/>
      </c>
    </row>
    <row r="11445">
      <c r="A11445" t="n">
        <v>50061316</v>
      </c>
      <c r="B11445" t="inlineStr">
        <is>
          <t>Brooklyn</t>
        </is>
      </c>
      <c r="C11445" t="inlineStr">
        <is>
          <t>11224</t>
        </is>
      </c>
      <c r="D11445" t="inlineStr">
        <is>
          <t>Pizza</t>
        </is>
      </c>
      <c r="E11445" s="8" t="n">
        <v>46188</v>
      </c>
      <c r="F11445" t="inlineStr">
        <is>
          <t>Violations were cited in the following area(s).</t>
        </is>
      </c>
      <c r="G11445" t="inlineStr">
        <is>
          <t>04H</t>
        </is>
      </c>
      <c r="H11445" t="inlineStr">
        <is>
          <t>Raw, cooked or prepared food is adulterated, contaminated, cross-contaminated, or not discarded in accordance with HACCP plan.</t>
        </is>
      </c>
      <c r="I11445" t="inlineStr">
        <is>
          <t>Critical</t>
        </is>
      </c>
      <c r="J11445" t="n">
        <v>22</v>
      </c>
      <c r="L11445" s="9">
        <f>A11445&amp;"-"&amp;TEXT(E11445,"yyyymmdd")</f>
        <v/>
      </c>
    </row>
    <row r="11446">
      <c r="A11446" t="n">
        <v>50061316</v>
      </c>
      <c r="B11446" t="inlineStr">
        <is>
          <t>Brooklyn</t>
        </is>
      </c>
      <c r="C11446" t="inlineStr">
        <is>
          <t>11224</t>
        </is>
      </c>
      <c r="D11446" t="inlineStr">
        <is>
          <t>Pizza</t>
        </is>
      </c>
      <c r="E11446" s="8" t="n">
        <v>46188</v>
      </c>
      <c r="F11446" t="inlineStr">
        <is>
          <t>Violations were cited in the following area(s).</t>
        </is>
      </c>
      <c r="G11446" t="inlineStr">
        <is>
          <t>04J</t>
        </is>
      </c>
      <c r="H11446" t="inlineStr">
        <is>
          <t>Properly scaled and calibrated thermometer or thermocouple not provided or not readily accessible in food preparation and hot/cold holding areas to measure temperatures of TCS foods during cooking, cooling, reheating, and holding.</t>
        </is>
      </c>
      <c r="I11446" t="inlineStr">
        <is>
          <t>Critical</t>
        </is>
      </c>
      <c r="J11446" t="n">
        <v>22</v>
      </c>
      <c r="L11446" s="9">
        <f>A11446&amp;"-"&amp;TEXT(E11446,"yyyymmdd")</f>
        <v/>
      </c>
    </row>
    <row r="11447">
      <c r="A11447" t="n">
        <v>50061316</v>
      </c>
      <c r="B11447" t="inlineStr">
        <is>
          <t>Brooklyn</t>
        </is>
      </c>
      <c r="C11447" t="inlineStr">
        <is>
          <t>11224</t>
        </is>
      </c>
      <c r="D11447" t="inlineStr">
        <is>
          <t>Pizza</t>
        </is>
      </c>
      <c r="E11447" s="8" t="n">
        <v>46188</v>
      </c>
      <c r="F11447" t="inlineStr">
        <is>
          <t>Violations were cited in the following area(s).</t>
        </is>
      </c>
      <c r="G11447" t="inlineStr">
        <is>
          <t>06D</t>
        </is>
      </c>
      <c r="H11447" t="inlineStr">
        <is>
          <t>Food contact surface not properly washed, rinsed and sanitized after each use and following any activity when contamination may have occurred.</t>
        </is>
      </c>
      <c r="I11447" t="inlineStr">
        <is>
          <t>Critical</t>
        </is>
      </c>
      <c r="J11447" t="n">
        <v>22</v>
      </c>
      <c r="L11447" s="9">
        <f>A11447&amp;"-"&amp;TEXT(E11447,"yyyymmdd")</f>
        <v/>
      </c>
    </row>
    <row r="11448">
      <c r="A11448" t="n">
        <v>50061316</v>
      </c>
      <c r="B11448" t="inlineStr">
        <is>
          <t>Brooklyn</t>
        </is>
      </c>
      <c r="C11448" t="inlineStr">
        <is>
          <t>11224</t>
        </is>
      </c>
      <c r="D11448" t="inlineStr">
        <is>
          <t>Pizza</t>
        </is>
      </c>
      <c r="E11448" s="8" t="n">
        <v>46188</v>
      </c>
      <c r="F11448" t="inlineStr">
        <is>
          <t>Violations were cited in the following area(s).</t>
        </is>
      </c>
      <c r="G11448" t="inlineStr">
        <is>
          <t>10B</t>
        </is>
      </c>
      <c r="H11448" t="inlineStr">
        <is>
          <t>Anti-siphonage or back-flow prevention device not provided where required; equipment or floor not properly drained; sewage disposal system in disrepair or not functioning properly. Condensation or liquid waste improperly disposed of.</t>
        </is>
      </c>
      <c r="I11448" t="inlineStr">
        <is>
          <t>Not Critical</t>
        </is>
      </c>
      <c r="J11448" t="n">
        <v>22</v>
      </c>
      <c r="L11448" s="9">
        <f>A11448&amp;"-"&amp;TEXT(E11448,"yyyymmdd")</f>
        <v/>
      </c>
    </row>
    <row r="11449">
      <c r="A11449" t="n">
        <v>50061316</v>
      </c>
      <c r="B11449" t="inlineStr">
        <is>
          <t>Brooklyn</t>
        </is>
      </c>
      <c r="C11449" t="inlineStr">
        <is>
          <t>11224</t>
        </is>
      </c>
      <c r="D11449" t="inlineStr">
        <is>
          <t>Pizza</t>
        </is>
      </c>
      <c r="E11449" s="8" t="n">
        <v>46188</v>
      </c>
      <c r="F11449" t="inlineStr">
        <is>
          <t>Violations were cited in the following area(s).</t>
        </is>
      </c>
      <c r="G11449" t="inlineStr">
        <is>
          <t>10F</t>
        </is>
      </c>
      <c r="H11449" t="inlineStr">
        <is>
          <t>Non-food contact surface or equipment made of unacceptable material, not kept clean, or not properly sealed, raised, spaced or movable to allow accessibility for cleaning on all sides, above and underneath the unit.</t>
        </is>
      </c>
      <c r="I11449" t="inlineStr">
        <is>
          <t>Not Critical</t>
        </is>
      </c>
      <c r="J11449" t="n">
        <v>22</v>
      </c>
      <c r="L11449" s="9">
        <f>A11449&amp;"-"&amp;TEXT(E11449,"yyyymmdd")</f>
        <v/>
      </c>
    </row>
    <row r="11450">
      <c r="A11450" t="n">
        <v>50077236</v>
      </c>
      <c r="B11450" t="inlineStr">
        <is>
          <t>Manhattan</t>
        </is>
      </c>
      <c r="C11450" t="inlineStr">
        <is>
          <t>10005</t>
        </is>
      </c>
      <c r="D11450" t="inlineStr">
        <is>
          <t>New American</t>
        </is>
      </c>
      <c r="E11450" s="8" t="n">
        <v>46188</v>
      </c>
      <c r="F11450" t="inlineStr">
        <is>
          <t>Violations were cited in the following area(s).</t>
        </is>
      </c>
      <c r="G11450" t="inlineStr">
        <is>
          <t>06D</t>
        </is>
      </c>
      <c r="H11450" t="inlineStr">
        <is>
          <t>Food contact surface not properly washed, rinsed and sanitized after each use and following any activity when contamination may have occurred.</t>
        </is>
      </c>
      <c r="I11450" t="inlineStr">
        <is>
          <t>Critical</t>
        </is>
      </c>
      <c r="J11450" t="n">
        <v>41</v>
      </c>
      <c r="L11450" s="9">
        <f>A11450&amp;"-"&amp;TEXT(E11450,"yyyymmdd")</f>
        <v/>
      </c>
    </row>
    <row r="11451">
      <c r="A11451" t="n">
        <v>50077236</v>
      </c>
      <c r="B11451" t="inlineStr">
        <is>
          <t>Manhattan</t>
        </is>
      </c>
      <c r="C11451" t="inlineStr">
        <is>
          <t>10005</t>
        </is>
      </c>
      <c r="D11451" t="inlineStr">
        <is>
          <t>New American</t>
        </is>
      </c>
      <c r="E11451" s="8" t="n">
        <v>46188</v>
      </c>
      <c r="F11451" t="inlineStr">
        <is>
          <t>Violations were cited in the following area(s).</t>
        </is>
      </c>
      <c r="G11451" t="inlineStr">
        <is>
          <t>06E</t>
        </is>
      </c>
      <c r="H11451" t="inlineStr">
        <is>
          <t>Sanitized equipment or utensil, including in-use food dispensing utensil, improperly used or stored.</t>
        </is>
      </c>
      <c r="I11451" t="inlineStr">
        <is>
          <t>Critical</t>
        </is>
      </c>
      <c r="J11451" t="n">
        <v>41</v>
      </c>
      <c r="L11451" s="9">
        <f>A11451&amp;"-"&amp;TEXT(E11451,"yyyymmdd")</f>
        <v/>
      </c>
    </row>
    <row r="11452">
      <c r="A11452" t="n">
        <v>50077236</v>
      </c>
      <c r="B11452" t="inlineStr">
        <is>
          <t>Manhattan</t>
        </is>
      </c>
      <c r="C11452" t="inlineStr">
        <is>
          <t>10005</t>
        </is>
      </c>
      <c r="D11452" t="inlineStr">
        <is>
          <t>New American</t>
        </is>
      </c>
      <c r="E11452" s="8" t="n">
        <v>46188</v>
      </c>
      <c r="F11452" t="inlineStr">
        <is>
          <t>Violations were cited in the following area(s).</t>
        </is>
      </c>
      <c r="G11452" t="inlineStr">
        <is>
          <t>06G</t>
        </is>
      </c>
      <c r="H11452" t="inlineStr">
        <is>
          <t>HACCP plan not approved or approved HACCP plan not maintained on premises.</t>
        </is>
      </c>
      <c r="I11452" t="inlineStr">
        <is>
          <t>Critical</t>
        </is>
      </c>
      <c r="J11452" t="n">
        <v>41</v>
      </c>
      <c r="L11452" s="9">
        <f>A11452&amp;"-"&amp;TEXT(E11452,"yyyymmdd")</f>
        <v/>
      </c>
    </row>
    <row r="11453">
      <c r="A11453" t="n">
        <v>50077236</v>
      </c>
      <c r="B11453" t="inlineStr">
        <is>
          <t>Manhattan</t>
        </is>
      </c>
      <c r="C11453" t="inlineStr">
        <is>
          <t>10005</t>
        </is>
      </c>
      <c r="D11453" t="inlineStr">
        <is>
          <t>New American</t>
        </is>
      </c>
      <c r="E11453" s="8" t="n">
        <v>46188</v>
      </c>
      <c r="F11453" t="inlineStr">
        <is>
          <t>Violations were cited in the following area(s).</t>
        </is>
      </c>
      <c r="G11453" t="inlineStr">
        <is>
          <t>10F</t>
        </is>
      </c>
      <c r="H11453" t="inlineStr">
        <is>
          <t>Non-food contact surface or equipment made of unacceptable material, not kept clean, or not properly sealed, raised, spaced or movable to allow accessibility for cleaning on all sides, above and underneath the unit.</t>
        </is>
      </c>
      <c r="I11453" t="inlineStr">
        <is>
          <t>Not Critical</t>
        </is>
      </c>
      <c r="J11453" t="n">
        <v>41</v>
      </c>
      <c r="L11453" s="9">
        <f>A11453&amp;"-"&amp;TEXT(E11453,"yyyymmdd")</f>
        <v/>
      </c>
    </row>
    <row r="11454">
      <c r="A11454" t="n">
        <v>50086832</v>
      </c>
      <c r="B11454" t="inlineStr">
        <is>
          <t>Brooklyn</t>
        </is>
      </c>
      <c r="C11454" t="inlineStr">
        <is>
          <t>11221</t>
        </is>
      </c>
      <c r="D11454" t="inlineStr">
        <is>
          <t>Vegan</t>
        </is>
      </c>
      <c r="E11454" s="8" t="n">
        <v>46188</v>
      </c>
      <c r="F11454" t="inlineStr">
        <is>
          <t>Violations were cited in the following area(s).</t>
        </is>
      </c>
      <c r="G11454" t="inlineStr">
        <is>
          <t>06D</t>
        </is>
      </c>
      <c r="H11454" t="inlineStr">
        <is>
          <t>Food contact surface not properly washed, rinsed and sanitized after each use and following any activity when contamination may have occurred.</t>
        </is>
      </c>
      <c r="I11454" t="inlineStr">
        <is>
          <t>Critical</t>
        </is>
      </c>
      <c r="J11454" t="n">
        <v>7</v>
      </c>
      <c r="K11454" t="inlineStr">
        <is>
          <t>A</t>
        </is>
      </c>
      <c r="L11454" s="9">
        <f>A11454&amp;"-"&amp;TEXT(E11454,"yyyymmdd")</f>
        <v/>
      </c>
    </row>
    <row r="11455">
      <c r="A11455" t="n">
        <v>50086832</v>
      </c>
      <c r="B11455" t="inlineStr">
        <is>
          <t>Brooklyn</t>
        </is>
      </c>
      <c r="C11455" t="inlineStr">
        <is>
          <t>11221</t>
        </is>
      </c>
      <c r="D11455" t="inlineStr">
        <is>
          <t>Vegan</t>
        </is>
      </c>
      <c r="E11455" s="8" t="n">
        <v>46188</v>
      </c>
      <c r="F11455" t="inlineStr">
        <is>
          <t>Violations were cited in the following area(s).</t>
        </is>
      </c>
      <c r="G11455" t="inlineStr">
        <is>
          <t>09C</t>
        </is>
      </c>
      <c r="H11455" t="inlineStr">
        <is>
          <t>Design, construction, materials used or maintenance of food contact surface improper. Surface not easily cleanable, sanitized and maintained.</t>
        </is>
      </c>
      <c r="I11455" t="inlineStr">
        <is>
          <t>Not Critical</t>
        </is>
      </c>
      <c r="J11455" t="n">
        <v>7</v>
      </c>
      <c r="K11455" t="inlineStr">
        <is>
          <t>A</t>
        </is>
      </c>
      <c r="L11455" s="9">
        <f>A11455&amp;"-"&amp;TEXT(E11455,"yyyymmdd")</f>
        <v/>
      </c>
    </row>
    <row r="11456">
      <c r="A11456" t="n">
        <v>50087123</v>
      </c>
      <c r="B11456" t="inlineStr">
        <is>
          <t>Bronx</t>
        </is>
      </c>
      <c r="C11456" t="inlineStr">
        <is>
          <t>10466</t>
        </is>
      </c>
      <c r="D11456" t="inlineStr">
        <is>
          <t>Chicken</t>
        </is>
      </c>
      <c r="E11456" s="8" t="n">
        <v>46188</v>
      </c>
      <c r="F11456" t="inlineStr">
        <is>
          <t>Violations were cited in the following area(s).</t>
        </is>
      </c>
      <c r="G11456" t="inlineStr">
        <is>
          <t>02G</t>
        </is>
      </c>
      <c r="H11456" t="inlineStr">
        <is>
          <t>Cold TCS food item held above 41 °F; smoked or processed fish held above 38 °F; intact raw eggs held above 45 °F; or reduced oxygen packaged (ROP) TCS foods held above required temperatures except during active necessary preparation.</t>
        </is>
      </c>
      <c r="I11456" t="inlineStr">
        <is>
          <t>Critical</t>
        </is>
      </c>
      <c r="J11456" t="n">
        <v>12</v>
      </c>
      <c r="K11456" t="inlineStr">
        <is>
          <t>A</t>
        </is>
      </c>
      <c r="L11456" s="9">
        <f>A11456&amp;"-"&amp;TEXT(E11456,"yyyymmdd")</f>
        <v/>
      </c>
    </row>
    <row r="11457">
      <c r="A11457" t="n">
        <v>50087123</v>
      </c>
      <c r="B11457" t="inlineStr">
        <is>
          <t>Bronx</t>
        </is>
      </c>
      <c r="C11457" t="inlineStr">
        <is>
          <t>10466</t>
        </is>
      </c>
      <c r="D11457" t="inlineStr">
        <is>
          <t>Chicken</t>
        </is>
      </c>
      <c r="E11457" s="8" t="n">
        <v>46188</v>
      </c>
      <c r="F11457" t="inlineStr">
        <is>
          <t>Violations were cited in the following area(s).</t>
        </is>
      </c>
      <c r="G11457" t="inlineStr">
        <is>
          <t>06D</t>
        </is>
      </c>
      <c r="H11457" t="inlineStr">
        <is>
          <t>Food contact surface not properly washed, rinsed and sanitized after each use and following any activity when contamination may have occurred.</t>
        </is>
      </c>
      <c r="I11457" t="inlineStr">
        <is>
          <t>Critical</t>
        </is>
      </c>
      <c r="J11457" t="n">
        <v>12</v>
      </c>
      <c r="K11457" t="inlineStr">
        <is>
          <t>A</t>
        </is>
      </c>
      <c r="L11457" s="9">
        <f>A11457&amp;"-"&amp;TEXT(E11457,"yyyymmdd")</f>
        <v/>
      </c>
    </row>
    <row r="11458">
      <c r="A11458" t="n">
        <v>50087943</v>
      </c>
      <c r="B11458" t="inlineStr">
        <is>
          <t>Manhattan</t>
        </is>
      </c>
      <c r="C11458" t="inlineStr">
        <is>
          <t>10012</t>
        </is>
      </c>
      <c r="D11458" t="inlineStr">
        <is>
          <t>Indonesian</t>
        </is>
      </c>
      <c r="E11458" s="8" t="n">
        <v>46188</v>
      </c>
      <c r="F11458" t="inlineStr">
        <is>
          <t>Violations were cited in the following area(s).</t>
        </is>
      </c>
      <c r="G11458" t="inlineStr">
        <is>
          <t>02G</t>
        </is>
      </c>
      <c r="H11458" t="inlineStr">
        <is>
          <t>Cold TCS food item held above 41 °F; smoked or processed fish held above 38 °F; intact raw eggs held above 45 °F; or reduced oxygen packaged (ROP) TCS foods held above required temperatures except during active necessary preparation.</t>
        </is>
      </c>
      <c r="I11458" t="inlineStr">
        <is>
          <t>Critical</t>
        </is>
      </c>
      <c r="J11458" t="n">
        <v>33</v>
      </c>
      <c r="K11458" t="inlineStr">
        <is>
          <t>N</t>
        </is>
      </c>
      <c r="L11458" s="9">
        <f>A11458&amp;"-"&amp;TEXT(E11458,"yyyymmdd")</f>
        <v/>
      </c>
    </row>
    <row r="11459">
      <c r="A11459" t="n">
        <v>50087943</v>
      </c>
      <c r="B11459" t="inlineStr">
        <is>
          <t>Manhattan</t>
        </is>
      </c>
      <c r="C11459" t="inlineStr">
        <is>
          <t>10012</t>
        </is>
      </c>
      <c r="D11459" t="inlineStr">
        <is>
          <t>Indonesian</t>
        </is>
      </c>
      <c r="E11459" s="8" t="n">
        <v>46188</v>
      </c>
      <c r="F11459" t="inlineStr">
        <is>
          <t>Violations were cited in the following area(s).</t>
        </is>
      </c>
      <c r="G11459" t="inlineStr">
        <is>
          <t>06B</t>
        </is>
      </c>
      <c r="H11459" t="inlineStr">
        <is>
          <t>Tobacco or electronic cigarette use, eating, or drinking from open container in food preparation, food storage or dishwashing area.</t>
        </is>
      </c>
      <c r="I11459" t="inlineStr">
        <is>
          <t>Critical</t>
        </is>
      </c>
      <c r="J11459" t="n">
        <v>33</v>
      </c>
      <c r="K11459" t="inlineStr">
        <is>
          <t>N</t>
        </is>
      </c>
      <c r="L11459" s="9">
        <f>A11459&amp;"-"&amp;TEXT(E11459,"yyyymmdd")</f>
        <v/>
      </c>
    </row>
    <row r="11460">
      <c r="A11460" t="n">
        <v>50087943</v>
      </c>
      <c r="B11460" t="inlineStr">
        <is>
          <t>Manhattan</t>
        </is>
      </c>
      <c r="C11460" t="inlineStr">
        <is>
          <t>10012</t>
        </is>
      </c>
      <c r="D11460" t="inlineStr">
        <is>
          <t>Indonesian</t>
        </is>
      </c>
      <c r="E11460" s="8" t="n">
        <v>46188</v>
      </c>
      <c r="F11460" t="inlineStr">
        <is>
          <t>Violations were cited in the following area(s).</t>
        </is>
      </c>
      <c r="G11460" t="inlineStr">
        <is>
          <t>06C</t>
        </is>
      </c>
      <c r="H114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460" t="inlineStr">
        <is>
          <t>Critical</t>
        </is>
      </c>
      <c r="J11460" t="n">
        <v>33</v>
      </c>
      <c r="K11460" t="inlineStr">
        <is>
          <t>N</t>
        </is>
      </c>
      <c r="L11460" s="9">
        <f>A11460&amp;"-"&amp;TEXT(E11460,"yyyymmdd")</f>
        <v/>
      </c>
    </row>
    <row r="11461">
      <c r="A11461" t="n">
        <v>50087943</v>
      </c>
      <c r="B11461" t="inlineStr">
        <is>
          <t>Manhattan</t>
        </is>
      </c>
      <c r="C11461" t="inlineStr">
        <is>
          <t>10012</t>
        </is>
      </c>
      <c r="D11461" t="inlineStr">
        <is>
          <t>Indonesian</t>
        </is>
      </c>
      <c r="E11461" s="8" t="n">
        <v>46188</v>
      </c>
      <c r="F11461" t="inlineStr">
        <is>
          <t>Violations were cited in the following area(s).</t>
        </is>
      </c>
      <c r="G11461" t="inlineStr">
        <is>
          <t>06D</t>
        </is>
      </c>
      <c r="H11461" t="inlineStr">
        <is>
          <t>Food contact surface not properly washed, rinsed and sanitized after each use and following any activity when contamination may have occurred.</t>
        </is>
      </c>
      <c r="I11461" t="inlineStr">
        <is>
          <t>Critical</t>
        </is>
      </c>
      <c r="J11461" t="n">
        <v>33</v>
      </c>
      <c r="K11461" t="inlineStr">
        <is>
          <t>N</t>
        </is>
      </c>
      <c r="L11461" s="9">
        <f>A11461&amp;"-"&amp;TEXT(E11461,"yyyymmdd")</f>
        <v/>
      </c>
    </row>
    <row r="11462">
      <c r="A11462" t="n">
        <v>50087943</v>
      </c>
      <c r="B11462" t="inlineStr">
        <is>
          <t>Manhattan</t>
        </is>
      </c>
      <c r="C11462" t="inlineStr">
        <is>
          <t>10012</t>
        </is>
      </c>
      <c r="D11462" t="inlineStr">
        <is>
          <t>Indonesian</t>
        </is>
      </c>
      <c r="E11462" s="8" t="n">
        <v>46188</v>
      </c>
      <c r="F11462" t="inlineStr">
        <is>
          <t>Violations were cited in the following area(s).</t>
        </is>
      </c>
      <c r="G11462" t="inlineStr">
        <is>
          <t>06F</t>
        </is>
      </c>
      <c r="H11462" t="inlineStr">
        <is>
          <t>Wiping cloths not stored clean and dry, or in a sanitizing solution, between uses.</t>
        </is>
      </c>
      <c r="I11462" t="inlineStr">
        <is>
          <t>Critical</t>
        </is>
      </c>
      <c r="J11462" t="n">
        <v>33</v>
      </c>
      <c r="K11462" t="inlineStr">
        <is>
          <t>N</t>
        </is>
      </c>
      <c r="L11462" s="9">
        <f>A11462&amp;"-"&amp;TEXT(E11462,"yyyymmdd")</f>
        <v/>
      </c>
    </row>
    <row r="11463">
      <c r="A11463" t="n">
        <v>50087943</v>
      </c>
      <c r="B11463" t="inlineStr">
        <is>
          <t>Manhattan</t>
        </is>
      </c>
      <c r="C11463" t="inlineStr">
        <is>
          <t>10012</t>
        </is>
      </c>
      <c r="D11463" t="inlineStr">
        <is>
          <t>Indonesian</t>
        </is>
      </c>
      <c r="E11463" s="8" t="n">
        <v>46188</v>
      </c>
      <c r="F11463" t="inlineStr">
        <is>
          <t>Violations were cited in the following area(s).</t>
        </is>
      </c>
      <c r="G11463" t="inlineStr">
        <is>
          <t>10F</t>
        </is>
      </c>
      <c r="H11463" t="inlineStr">
        <is>
          <t>Non-food contact surface or equipment made of unacceptable material, not kept clean, or not properly sealed, raised, spaced or movable to allow accessibility for cleaning on all sides, above and underneath the unit.</t>
        </is>
      </c>
      <c r="I11463" t="inlineStr">
        <is>
          <t>Not Critical</t>
        </is>
      </c>
      <c r="J11463" t="n">
        <v>33</v>
      </c>
      <c r="K11463" t="inlineStr">
        <is>
          <t>N</t>
        </is>
      </c>
      <c r="L11463" s="9">
        <f>A11463&amp;"-"&amp;TEXT(E11463,"yyyymmdd")</f>
        <v/>
      </c>
    </row>
    <row r="11464">
      <c r="A11464" t="n">
        <v>50089662</v>
      </c>
      <c r="B11464" t="inlineStr">
        <is>
          <t>Queens</t>
        </is>
      </c>
      <c r="C11464" t="inlineStr">
        <is>
          <t>11435</t>
        </is>
      </c>
      <c r="D11464" t="inlineStr">
        <is>
          <t>Latin American</t>
        </is>
      </c>
      <c r="E11464" s="8" t="n">
        <v>46188</v>
      </c>
      <c r="F11464" t="inlineStr">
        <is>
          <t>Violations were cited in the following area(s).</t>
        </is>
      </c>
      <c r="G11464" t="inlineStr">
        <is>
          <t>02B</t>
        </is>
      </c>
      <c r="H11464" t="inlineStr">
        <is>
          <t>Hot TCS food item not held at or above 140 °F.</t>
        </is>
      </c>
      <c r="I11464" t="inlineStr">
        <is>
          <t>Critical</t>
        </is>
      </c>
      <c r="J11464" t="n">
        <v>35</v>
      </c>
      <c r="L11464" s="9">
        <f>A11464&amp;"-"&amp;TEXT(E11464,"yyyymmdd")</f>
        <v/>
      </c>
    </row>
    <row r="11465">
      <c r="A11465" t="n">
        <v>50089662</v>
      </c>
      <c r="B11465" t="inlineStr">
        <is>
          <t>Queens</t>
        </is>
      </c>
      <c r="C11465" t="inlineStr">
        <is>
          <t>11435</t>
        </is>
      </c>
      <c r="D11465" t="inlineStr">
        <is>
          <t>Latin American</t>
        </is>
      </c>
      <c r="E11465" s="8" t="n">
        <v>46188</v>
      </c>
      <c r="F11465" t="inlineStr">
        <is>
          <t>Violations were cited in the following area(s).</t>
        </is>
      </c>
      <c r="G11465" t="inlineStr">
        <is>
          <t>04N</t>
        </is>
      </c>
      <c r="H11465" t="inlineStr">
        <is>
          <t>Filth flies or food/refuse/sewage associated with (FRSA) flies or other nuisance pests in establishment’s food and/or non-food areas. FRSA flies include house flies, blow flies, bottle flies, flesh flies, drain flies, Phorid flies and fruit flies.</t>
        </is>
      </c>
      <c r="I11465" t="inlineStr">
        <is>
          <t>Critical</t>
        </is>
      </c>
      <c r="J11465" t="n">
        <v>35</v>
      </c>
      <c r="L11465" s="9">
        <f>A11465&amp;"-"&amp;TEXT(E11465,"yyyymmdd")</f>
        <v/>
      </c>
    </row>
    <row r="11466">
      <c r="A11466" t="n">
        <v>50089662</v>
      </c>
      <c r="B11466" t="inlineStr">
        <is>
          <t>Queens</t>
        </is>
      </c>
      <c r="C11466" t="inlineStr">
        <is>
          <t>11435</t>
        </is>
      </c>
      <c r="D11466" t="inlineStr">
        <is>
          <t>Latin American</t>
        </is>
      </c>
      <c r="E11466" s="8" t="n">
        <v>46188</v>
      </c>
      <c r="F11466" t="inlineStr">
        <is>
          <t>Violations were cited in the following area(s).</t>
        </is>
      </c>
      <c r="G11466" t="inlineStr">
        <is>
          <t>05D</t>
        </is>
      </c>
      <c r="H1146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466" t="inlineStr">
        <is>
          <t>Critical</t>
        </is>
      </c>
      <c r="J11466" t="n">
        <v>35</v>
      </c>
      <c r="L11466" s="9">
        <f>A11466&amp;"-"&amp;TEXT(E11466,"yyyymmdd")</f>
        <v/>
      </c>
    </row>
    <row r="11467">
      <c r="A11467" t="n">
        <v>50089662</v>
      </c>
      <c r="B11467" t="inlineStr">
        <is>
          <t>Queens</t>
        </is>
      </c>
      <c r="C11467" t="inlineStr">
        <is>
          <t>11435</t>
        </is>
      </c>
      <c r="D11467" t="inlineStr">
        <is>
          <t>Latin American</t>
        </is>
      </c>
      <c r="E11467" s="8" t="n">
        <v>46188</v>
      </c>
      <c r="F11467" t="inlineStr">
        <is>
          <t>Violations were cited in the following area(s).</t>
        </is>
      </c>
      <c r="G11467" t="inlineStr">
        <is>
          <t>06A</t>
        </is>
      </c>
      <c r="H11467" t="inlineStr">
        <is>
          <t>Personal cleanliness is inadequate. Outer garment soiled with possible contaminant. Effective hair restraint not worn where required. Jewelry worn on hands or arms. Fingernail polish worn or fingernails not kept clean and trimmed.</t>
        </is>
      </c>
      <c r="I11467" t="inlineStr">
        <is>
          <t>Critical</t>
        </is>
      </c>
      <c r="J11467" t="n">
        <v>35</v>
      </c>
      <c r="L11467" s="9">
        <f>A11467&amp;"-"&amp;TEXT(E11467,"yyyymmdd")</f>
        <v/>
      </c>
    </row>
    <row r="11468">
      <c r="A11468" t="n">
        <v>50089662</v>
      </c>
      <c r="B11468" t="inlineStr">
        <is>
          <t>Queens</t>
        </is>
      </c>
      <c r="C11468" t="inlineStr">
        <is>
          <t>11435</t>
        </is>
      </c>
      <c r="D11468" t="inlineStr">
        <is>
          <t>Latin American</t>
        </is>
      </c>
      <c r="E11468" s="8" t="n">
        <v>46188</v>
      </c>
      <c r="F11468" t="inlineStr">
        <is>
          <t>Violations were cited in the following area(s).</t>
        </is>
      </c>
      <c r="G11468" t="inlineStr">
        <is>
          <t>08A</t>
        </is>
      </c>
      <c r="H11468" t="inlineStr">
        <is>
          <t>Establishment is not free of harborage or conditions conducive to rodents, insects or other pests.</t>
        </is>
      </c>
      <c r="I11468" t="inlineStr">
        <is>
          <t>Not Critical</t>
        </is>
      </c>
      <c r="J11468" t="n">
        <v>35</v>
      </c>
      <c r="L11468" s="9">
        <f>A11468&amp;"-"&amp;TEXT(E11468,"yyyymmdd")</f>
        <v/>
      </c>
    </row>
    <row r="11469">
      <c r="A11469" t="n">
        <v>50089662</v>
      </c>
      <c r="B11469" t="inlineStr">
        <is>
          <t>Queens</t>
        </is>
      </c>
      <c r="C11469" t="inlineStr">
        <is>
          <t>11435</t>
        </is>
      </c>
      <c r="D11469" t="inlineStr">
        <is>
          <t>Latin American</t>
        </is>
      </c>
      <c r="E11469" s="8" t="n">
        <v>46188</v>
      </c>
      <c r="F11469" t="inlineStr">
        <is>
          <t>Violations were cited in the following area(s).</t>
        </is>
      </c>
      <c r="G11469" t="inlineStr">
        <is>
          <t>10A</t>
        </is>
      </c>
      <c r="H11469" t="inlineStr">
        <is>
          <t>Toilet facility not maintained or provided with toilet paper, waste receptacle or self-closing door.</t>
        </is>
      </c>
      <c r="I11469" t="inlineStr">
        <is>
          <t>Not Critical</t>
        </is>
      </c>
      <c r="J11469" t="n">
        <v>35</v>
      </c>
      <c r="L11469" s="9">
        <f>A11469&amp;"-"&amp;TEXT(E11469,"yyyymmdd")</f>
        <v/>
      </c>
    </row>
    <row r="11470">
      <c r="A11470" t="n">
        <v>50092553</v>
      </c>
      <c r="B11470" t="inlineStr">
        <is>
          <t>Brooklyn</t>
        </is>
      </c>
      <c r="C11470" t="inlineStr">
        <is>
          <t>11201</t>
        </is>
      </c>
      <c r="D11470" t="inlineStr">
        <is>
          <t>Indian</t>
        </is>
      </c>
      <c r="E11470" s="8" t="n">
        <v>46188</v>
      </c>
      <c r="F11470" t="inlineStr">
        <is>
          <t>Violations were cited in the following area(s).</t>
        </is>
      </c>
      <c r="G11470" t="inlineStr">
        <is>
          <t>02B</t>
        </is>
      </c>
      <c r="H11470" t="inlineStr">
        <is>
          <t>Hot TCS food item not held at or above 140 °F.</t>
        </is>
      </c>
      <c r="I11470" t="inlineStr">
        <is>
          <t>Critical</t>
        </is>
      </c>
      <c r="J11470" t="n">
        <v>35</v>
      </c>
      <c r="L11470" s="9">
        <f>A11470&amp;"-"&amp;TEXT(E11470,"yyyymmdd")</f>
        <v/>
      </c>
    </row>
    <row r="11471">
      <c r="A11471" t="n">
        <v>50092553</v>
      </c>
      <c r="B11471" t="inlineStr">
        <is>
          <t>Brooklyn</t>
        </is>
      </c>
      <c r="C11471" t="inlineStr">
        <is>
          <t>11201</t>
        </is>
      </c>
      <c r="D11471" t="inlineStr">
        <is>
          <t>Indian</t>
        </is>
      </c>
      <c r="E11471" s="8" t="n">
        <v>46188</v>
      </c>
      <c r="F11471" t="inlineStr">
        <is>
          <t>Violations were cited in the following area(s).</t>
        </is>
      </c>
      <c r="G11471" t="inlineStr">
        <is>
          <t>02G</t>
        </is>
      </c>
      <c r="H11471" t="inlineStr">
        <is>
          <t>Cold TCS food item held above 41 °F; smoked or processed fish held above 38 °F; intact raw eggs held above 45 °F; or reduced oxygen packaged (ROP) TCS foods held above required temperatures except during active necessary preparation.</t>
        </is>
      </c>
      <c r="I11471" t="inlineStr">
        <is>
          <t>Critical</t>
        </is>
      </c>
      <c r="J11471" t="n">
        <v>35</v>
      </c>
      <c r="L11471" s="9">
        <f>A11471&amp;"-"&amp;TEXT(E11471,"yyyymmdd")</f>
        <v/>
      </c>
    </row>
    <row r="11472">
      <c r="A11472" t="n">
        <v>50092553</v>
      </c>
      <c r="B11472" t="inlineStr">
        <is>
          <t>Brooklyn</t>
        </is>
      </c>
      <c r="C11472" t="inlineStr">
        <is>
          <t>11201</t>
        </is>
      </c>
      <c r="D11472" t="inlineStr">
        <is>
          <t>Indian</t>
        </is>
      </c>
      <c r="E11472" s="8" t="n">
        <v>46188</v>
      </c>
      <c r="F11472" t="inlineStr">
        <is>
          <t>Violations were cited in the following area(s).</t>
        </is>
      </c>
      <c r="G11472" t="inlineStr">
        <is>
          <t>02H</t>
        </is>
      </c>
      <c r="H11472" t="inlineStr">
        <is>
          <t>After cooking or removal from hot holding, TCS food not cooled by an approved method whereby the internal temperature is reduced from 140 °F to 70 °F or less within 2 hours, and from 70 °F to 41 °F or less within 4 additional hours.</t>
        </is>
      </c>
      <c r="I11472" t="inlineStr">
        <is>
          <t>Critical</t>
        </is>
      </c>
      <c r="J11472" t="n">
        <v>35</v>
      </c>
      <c r="L11472" s="9">
        <f>A11472&amp;"-"&amp;TEXT(E11472,"yyyymmdd")</f>
        <v/>
      </c>
    </row>
    <row r="11473">
      <c r="A11473" t="n">
        <v>50092553</v>
      </c>
      <c r="B11473" t="inlineStr">
        <is>
          <t>Brooklyn</t>
        </is>
      </c>
      <c r="C11473" t="inlineStr">
        <is>
          <t>11201</t>
        </is>
      </c>
      <c r="D11473" t="inlineStr">
        <is>
          <t>Indian</t>
        </is>
      </c>
      <c r="E11473" s="8" t="n">
        <v>46188</v>
      </c>
      <c r="F11473" t="inlineStr">
        <is>
          <t>Violations were cited in the following area(s).</t>
        </is>
      </c>
      <c r="G11473" t="inlineStr">
        <is>
          <t>06F</t>
        </is>
      </c>
      <c r="H11473" t="inlineStr">
        <is>
          <t>Wiping cloths not stored clean and dry, or in a sanitizing solution, between uses.</t>
        </is>
      </c>
      <c r="I11473" t="inlineStr">
        <is>
          <t>Critical</t>
        </is>
      </c>
      <c r="J11473" t="n">
        <v>35</v>
      </c>
      <c r="L11473" s="9">
        <f>A11473&amp;"-"&amp;TEXT(E11473,"yyyymmdd")</f>
        <v/>
      </c>
    </row>
    <row r="11474">
      <c r="A11474" t="n">
        <v>50092553</v>
      </c>
      <c r="B11474" t="inlineStr">
        <is>
          <t>Brooklyn</t>
        </is>
      </c>
      <c r="C11474" t="inlineStr">
        <is>
          <t>11201</t>
        </is>
      </c>
      <c r="D11474" t="inlineStr">
        <is>
          <t>Indian</t>
        </is>
      </c>
      <c r="E11474" s="8" t="n">
        <v>46188</v>
      </c>
      <c r="F11474" t="inlineStr">
        <is>
          <t>Violations were cited in the following area(s).</t>
        </is>
      </c>
      <c r="G11474" t="inlineStr">
        <is>
          <t>10B</t>
        </is>
      </c>
      <c r="H11474" t="inlineStr">
        <is>
          <t>Anti-siphonage or back-flow prevention device not provided where required; equipment or floor not properly drained; sewage disposal system in disrepair or not functioning properly. Condensation or liquid waste improperly disposed of.</t>
        </is>
      </c>
      <c r="I11474" t="inlineStr">
        <is>
          <t>Not Critical</t>
        </is>
      </c>
      <c r="J11474" t="n">
        <v>35</v>
      </c>
      <c r="L11474" s="9">
        <f>A11474&amp;"-"&amp;TEXT(E11474,"yyyymmdd")</f>
        <v/>
      </c>
    </row>
    <row r="11475">
      <c r="A11475" t="n">
        <v>50092553</v>
      </c>
      <c r="B11475" t="inlineStr">
        <is>
          <t>Brooklyn</t>
        </is>
      </c>
      <c r="C11475" t="inlineStr">
        <is>
          <t>11201</t>
        </is>
      </c>
      <c r="D11475" t="inlineStr">
        <is>
          <t>Indian</t>
        </is>
      </c>
      <c r="E11475" s="8" t="n">
        <v>46188</v>
      </c>
      <c r="F11475" t="inlineStr">
        <is>
          <t>Violations were cited in the following area(s).</t>
        </is>
      </c>
      <c r="G11475" t="inlineStr">
        <is>
          <t>10G</t>
        </is>
      </c>
      <c r="H11475" t="inlineStr">
        <is>
          <t>Dishwashing and ware washing: Cleaning and sanitizing of tableware, including dishes, utensils, and equipment deficient.</t>
        </is>
      </c>
      <c r="I11475" t="inlineStr">
        <is>
          <t>Not Critical</t>
        </is>
      </c>
      <c r="J11475" t="n">
        <v>35</v>
      </c>
      <c r="L11475" s="9">
        <f>A11475&amp;"-"&amp;TEXT(E11475,"yyyymmdd")</f>
        <v/>
      </c>
    </row>
    <row r="11476">
      <c r="A11476" t="n">
        <v>50099920</v>
      </c>
      <c r="B11476" t="inlineStr">
        <is>
          <t>Brooklyn</t>
        </is>
      </c>
      <c r="C11476" t="inlineStr">
        <is>
          <t>11219</t>
        </is>
      </c>
      <c r="D11476" t="inlineStr">
        <is>
          <t>Chinese</t>
        </is>
      </c>
      <c r="E11476" s="8" t="n">
        <v>46188</v>
      </c>
      <c r="F11476" t="inlineStr">
        <is>
          <t>Violations were cited in the following area(s).</t>
        </is>
      </c>
      <c r="G11476" t="inlineStr">
        <is>
          <t>02G</t>
        </is>
      </c>
      <c r="H11476" t="inlineStr">
        <is>
          <t>Cold TCS food item held above 41 °F; smoked or processed fish held above 38 °F; intact raw eggs held above 45 °F; or reduced oxygen packaged (ROP) TCS foods held above required temperatures except during active necessary preparation.</t>
        </is>
      </c>
      <c r="I11476" t="inlineStr">
        <is>
          <t>Critical</t>
        </is>
      </c>
      <c r="J11476" t="n">
        <v>9</v>
      </c>
      <c r="K11476" t="inlineStr">
        <is>
          <t>A</t>
        </is>
      </c>
      <c r="L11476" s="9">
        <f>A11476&amp;"-"&amp;TEXT(E11476,"yyyymmdd")</f>
        <v/>
      </c>
    </row>
    <row r="11477">
      <c r="A11477" t="n">
        <v>50099920</v>
      </c>
      <c r="B11477" t="inlineStr">
        <is>
          <t>Brooklyn</t>
        </is>
      </c>
      <c r="C11477" t="inlineStr">
        <is>
          <t>11219</t>
        </is>
      </c>
      <c r="D11477" t="inlineStr">
        <is>
          <t>Chinese</t>
        </is>
      </c>
      <c r="E11477" s="8" t="n">
        <v>46188</v>
      </c>
      <c r="F11477" t="inlineStr">
        <is>
          <t>Violations were cited in the following area(s).</t>
        </is>
      </c>
      <c r="G11477" t="inlineStr">
        <is>
          <t>10F</t>
        </is>
      </c>
      <c r="H11477" t="inlineStr">
        <is>
          <t>Non-food contact surface or equipment made of unacceptable material, not kept clean, or not properly sealed, raised, spaced or movable to allow accessibility for cleaning on all sides, above and underneath the unit.</t>
        </is>
      </c>
      <c r="I11477" t="inlineStr">
        <is>
          <t>Not Critical</t>
        </is>
      </c>
      <c r="J11477" t="n">
        <v>9</v>
      </c>
      <c r="K11477" t="inlineStr">
        <is>
          <t>A</t>
        </is>
      </c>
      <c r="L11477" s="9">
        <f>A11477&amp;"-"&amp;TEXT(E11477,"yyyymmdd")</f>
        <v/>
      </c>
    </row>
    <row r="11478">
      <c r="A11478" t="n">
        <v>50100556</v>
      </c>
      <c r="B11478" t="inlineStr">
        <is>
          <t>Manhattan</t>
        </is>
      </c>
      <c r="C11478" t="inlineStr">
        <is>
          <t>10036</t>
        </is>
      </c>
      <c r="D11478" t="inlineStr">
        <is>
          <t>Jewish/Kosher</t>
        </is>
      </c>
      <c r="E11478" s="8" t="n">
        <v>46188</v>
      </c>
      <c r="F11478" t="inlineStr">
        <is>
          <t>Violations were cited in the following area(s).</t>
        </is>
      </c>
      <c r="G11478" t="inlineStr">
        <is>
          <t>02B</t>
        </is>
      </c>
      <c r="H11478" t="inlineStr">
        <is>
          <t>Hot TCS food item not held at or above 140 °F.</t>
        </is>
      </c>
      <c r="I11478" t="inlineStr">
        <is>
          <t>Critical</t>
        </is>
      </c>
      <c r="J11478" t="n">
        <v>9</v>
      </c>
      <c r="L11478" s="9">
        <f>A11478&amp;"-"&amp;TEXT(E11478,"yyyymmdd")</f>
        <v/>
      </c>
    </row>
    <row r="11479">
      <c r="A11479" t="n">
        <v>50100556</v>
      </c>
      <c r="B11479" t="inlineStr">
        <is>
          <t>Manhattan</t>
        </is>
      </c>
      <c r="C11479" t="inlineStr">
        <is>
          <t>10036</t>
        </is>
      </c>
      <c r="D11479" t="inlineStr">
        <is>
          <t>Jewish/Kosher</t>
        </is>
      </c>
      <c r="E11479" s="8" t="n">
        <v>46188</v>
      </c>
      <c r="F11479" t="inlineStr">
        <is>
          <t>Violations were cited in the following area(s).</t>
        </is>
      </c>
      <c r="G11479" t="inlineStr">
        <is>
          <t>10B</t>
        </is>
      </c>
      <c r="H11479" t="inlineStr">
        <is>
          <t>Anti-siphonage or back-flow prevention device not provided where required; equipment or floor not properly drained; sewage disposal system in disrepair or not functioning properly. Condensation or liquid waste improperly disposed of.</t>
        </is>
      </c>
      <c r="I11479" t="inlineStr">
        <is>
          <t>Not Critical</t>
        </is>
      </c>
      <c r="J11479" t="n">
        <v>9</v>
      </c>
      <c r="L11479" s="9">
        <f>A11479&amp;"-"&amp;TEXT(E11479,"yyyymmdd")</f>
        <v/>
      </c>
    </row>
    <row r="11480">
      <c r="A11480" t="n">
        <v>50104645</v>
      </c>
      <c r="B11480" t="inlineStr">
        <is>
          <t>Queens</t>
        </is>
      </c>
      <c r="C11480" t="inlineStr">
        <is>
          <t>11379</t>
        </is>
      </c>
      <c r="D11480" t="inlineStr">
        <is>
          <t>Sandwiches</t>
        </is>
      </c>
      <c r="E11480" s="8" t="n">
        <v>46188</v>
      </c>
      <c r="F11480" t="inlineStr">
        <is>
          <t>Violations were cited in the following area(s).</t>
        </is>
      </c>
      <c r="G11480" t="inlineStr">
        <is>
          <t>06D</t>
        </is>
      </c>
      <c r="H11480" t="inlineStr">
        <is>
          <t>Food contact surface not properly washed, rinsed and sanitized after each use and following any activity when contamination may have occurred.</t>
        </is>
      </c>
      <c r="I11480" t="inlineStr">
        <is>
          <t>Critical</t>
        </is>
      </c>
      <c r="J11480" t="n">
        <v>12</v>
      </c>
      <c r="K11480" t="inlineStr">
        <is>
          <t>A</t>
        </is>
      </c>
      <c r="L11480" s="9">
        <f>A11480&amp;"-"&amp;TEXT(E11480,"yyyymmdd")</f>
        <v/>
      </c>
    </row>
    <row r="11481">
      <c r="A11481" t="n">
        <v>50104645</v>
      </c>
      <c r="B11481" t="inlineStr">
        <is>
          <t>Queens</t>
        </is>
      </c>
      <c r="C11481" t="inlineStr">
        <is>
          <t>11379</t>
        </is>
      </c>
      <c r="D11481" t="inlineStr">
        <is>
          <t>Sandwiches</t>
        </is>
      </c>
      <c r="E11481" s="8" t="n">
        <v>46188</v>
      </c>
      <c r="F11481" t="inlineStr">
        <is>
          <t>Violations were cited in the following area(s).</t>
        </is>
      </c>
      <c r="G11481" t="inlineStr">
        <is>
          <t>09C</t>
        </is>
      </c>
      <c r="H11481" t="inlineStr">
        <is>
          <t>Design, construction, materials used or maintenance of food contact surface improper. Surface not easily cleanable, sanitized and maintained.</t>
        </is>
      </c>
      <c r="I11481" t="inlineStr">
        <is>
          <t>Not Critical</t>
        </is>
      </c>
      <c r="J11481" t="n">
        <v>12</v>
      </c>
      <c r="K11481" t="inlineStr">
        <is>
          <t>A</t>
        </is>
      </c>
      <c r="L11481" s="9">
        <f>A11481&amp;"-"&amp;TEXT(E11481,"yyyymmdd")</f>
        <v/>
      </c>
    </row>
    <row r="11482">
      <c r="A11482" t="n">
        <v>50104645</v>
      </c>
      <c r="B11482" t="inlineStr">
        <is>
          <t>Queens</t>
        </is>
      </c>
      <c r="C11482" t="inlineStr">
        <is>
          <t>11379</t>
        </is>
      </c>
      <c r="D11482" t="inlineStr">
        <is>
          <t>Sandwiches</t>
        </is>
      </c>
      <c r="E11482" s="8" t="n">
        <v>46188</v>
      </c>
      <c r="F11482" t="inlineStr">
        <is>
          <t>Violations were cited in the following area(s).</t>
        </is>
      </c>
      <c r="G11482" t="inlineStr">
        <is>
          <t>10F</t>
        </is>
      </c>
      <c r="H11482" t="inlineStr">
        <is>
          <t>Non-food contact surface or equipment made of unacceptable material, not kept clean, or not properly sealed, raised, spaced or movable to allow accessibility for cleaning on all sides, above and underneath the unit.</t>
        </is>
      </c>
      <c r="I11482" t="inlineStr">
        <is>
          <t>Not Critical</t>
        </is>
      </c>
      <c r="J11482" t="n">
        <v>12</v>
      </c>
      <c r="K11482" t="inlineStr">
        <is>
          <t>A</t>
        </is>
      </c>
      <c r="L11482" s="9">
        <f>A11482&amp;"-"&amp;TEXT(E11482,"yyyymmdd")</f>
        <v/>
      </c>
    </row>
    <row r="11483">
      <c r="A11483" t="n">
        <v>50105514</v>
      </c>
      <c r="B11483" t="inlineStr">
        <is>
          <t>Manhattan</t>
        </is>
      </c>
      <c r="C11483" t="inlineStr">
        <is>
          <t>10032</t>
        </is>
      </c>
      <c r="D11483" t="inlineStr">
        <is>
          <t>Coffee/Tea</t>
        </is>
      </c>
      <c r="E11483" s="8" t="n">
        <v>46188</v>
      </c>
      <c r="F11483" t="inlineStr">
        <is>
          <t>Violations were cited in the following area(s).</t>
        </is>
      </c>
      <c r="G11483" t="inlineStr">
        <is>
          <t>04A</t>
        </is>
      </c>
      <c r="H11483" t="inlineStr">
        <is>
          <t>Food Protection Certificate (FPC) not held by manager or supervisor of food operations.</t>
        </is>
      </c>
      <c r="I11483" t="inlineStr">
        <is>
          <t>Critical</t>
        </is>
      </c>
      <c r="J11483" t="n">
        <v>22</v>
      </c>
      <c r="L11483" s="9">
        <f>A11483&amp;"-"&amp;TEXT(E11483,"yyyymmdd")</f>
        <v/>
      </c>
    </row>
    <row r="11484">
      <c r="A11484" t="n">
        <v>50105514</v>
      </c>
      <c r="B11484" t="inlineStr">
        <is>
          <t>Manhattan</t>
        </is>
      </c>
      <c r="C11484" t="inlineStr">
        <is>
          <t>10032</t>
        </is>
      </c>
      <c r="D11484" t="inlineStr">
        <is>
          <t>Coffee/Tea</t>
        </is>
      </c>
      <c r="E11484" s="8" t="n">
        <v>46188</v>
      </c>
      <c r="F11484" t="inlineStr">
        <is>
          <t>Violations were cited in the following area(s).</t>
        </is>
      </c>
      <c r="G11484" t="inlineStr">
        <is>
          <t>04H</t>
        </is>
      </c>
      <c r="H11484" t="inlineStr">
        <is>
          <t>Raw, cooked or prepared food is adulterated, contaminated, cross-contaminated, or not discarded in accordance with HACCP plan.</t>
        </is>
      </c>
      <c r="I11484" t="inlineStr">
        <is>
          <t>Critical</t>
        </is>
      </c>
      <c r="J11484" t="n">
        <v>22</v>
      </c>
      <c r="L11484" s="9">
        <f>A11484&amp;"-"&amp;TEXT(E11484,"yyyymmdd")</f>
        <v/>
      </c>
    </row>
    <row r="11485">
      <c r="A11485" t="n">
        <v>50105514</v>
      </c>
      <c r="B11485" t="inlineStr">
        <is>
          <t>Manhattan</t>
        </is>
      </c>
      <c r="C11485" t="inlineStr">
        <is>
          <t>10032</t>
        </is>
      </c>
      <c r="D11485" t="inlineStr">
        <is>
          <t>Coffee/Tea</t>
        </is>
      </c>
      <c r="E11485" s="8" t="n">
        <v>46188</v>
      </c>
      <c r="F11485" t="inlineStr">
        <is>
          <t>Violations were cited in the following area(s).</t>
        </is>
      </c>
      <c r="G11485" t="inlineStr">
        <is>
          <t>06A</t>
        </is>
      </c>
      <c r="H11485" t="inlineStr">
        <is>
          <t>Personal cleanliness is inadequate. Outer garment soiled with possible contaminant. Effective hair restraint not worn where required. Jewelry worn on hands or arms. Fingernail polish worn or fingernails not kept clean and trimmed.</t>
        </is>
      </c>
      <c r="I11485" t="inlineStr">
        <is>
          <t>Critical</t>
        </is>
      </c>
      <c r="J11485" t="n">
        <v>22</v>
      </c>
      <c r="L11485" s="9">
        <f>A11485&amp;"-"&amp;TEXT(E11485,"yyyymmdd")</f>
        <v/>
      </c>
    </row>
    <row r="11486">
      <c r="A11486" t="n">
        <v>50106416</v>
      </c>
      <c r="B11486" t="inlineStr">
        <is>
          <t>Queens</t>
        </is>
      </c>
      <c r="C11486" t="inlineStr">
        <is>
          <t>11694</t>
        </is>
      </c>
      <c r="D11486" t="inlineStr">
        <is>
          <t>American</t>
        </is>
      </c>
      <c r="E11486" s="8" t="n">
        <v>46188</v>
      </c>
      <c r="F11486" t="inlineStr">
        <is>
          <t>Violations were cited in the following area(s).</t>
        </is>
      </c>
      <c r="G11486" t="inlineStr">
        <is>
          <t>04H</t>
        </is>
      </c>
      <c r="H11486" t="inlineStr">
        <is>
          <t>Raw, cooked or prepared food is adulterated, contaminated, cross-contaminated, or not discarded in accordance with HACCP plan.</t>
        </is>
      </c>
      <c r="I11486" t="inlineStr">
        <is>
          <t>Critical</t>
        </is>
      </c>
      <c r="J11486" t="n">
        <v>100</v>
      </c>
      <c r="L11486" s="9">
        <f>A11486&amp;"-"&amp;TEXT(E11486,"yyyymmdd")</f>
        <v/>
      </c>
    </row>
    <row r="11487">
      <c r="A11487" t="n">
        <v>50106416</v>
      </c>
      <c r="B11487" t="inlineStr">
        <is>
          <t>Queens</t>
        </is>
      </c>
      <c r="C11487" t="inlineStr">
        <is>
          <t>11694</t>
        </is>
      </c>
      <c r="D11487" t="inlineStr">
        <is>
          <t>American</t>
        </is>
      </c>
      <c r="E11487" s="8" t="n">
        <v>46188</v>
      </c>
      <c r="F11487" t="inlineStr">
        <is>
          <t>Violations were cited in the following area(s).</t>
        </is>
      </c>
      <c r="G11487" t="inlineStr">
        <is>
          <t>04L</t>
        </is>
      </c>
      <c r="H11487" t="inlineStr">
        <is>
          <t>Evidence of mice or live mice in establishment's food or non-food areas.</t>
        </is>
      </c>
      <c r="I11487" t="inlineStr">
        <is>
          <t>Critical</t>
        </is>
      </c>
      <c r="J11487" t="n">
        <v>100</v>
      </c>
      <c r="L11487" s="9">
        <f>A11487&amp;"-"&amp;TEXT(E11487,"yyyymmdd")</f>
        <v/>
      </c>
    </row>
    <row r="11488">
      <c r="A11488" t="n">
        <v>50106416</v>
      </c>
      <c r="B11488" t="inlineStr">
        <is>
          <t>Queens</t>
        </is>
      </c>
      <c r="C11488" t="inlineStr">
        <is>
          <t>11694</t>
        </is>
      </c>
      <c r="D11488" t="inlineStr">
        <is>
          <t>American</t>
        </is>
      </c>
      <c r="E11488" s="8" t="n">
        <v>46188</v>
      </c>
      <c r="F11488" t="inlineStr">
        <is>
          <t>Violations were cited in the following area(s).</t>
        </is>
      </c>
      <c r="G11488" t="inlineStr">
        <is>
          <t>04N</t>
        </is>
      </c>
      <c r="H11488" t="inlineStr">
        <is>
          <t>Filth flies or food/refuse/sewage associated with (FRSA) flies or other nuisance pests in establishment’s food and/or non-food areas. FRSA flies include house flies, blow flies, bottle flies, flesh flies, drain flies, Phorid flies and fruit flies.</t>
        </is>
      </c>
      <c r="I11488" t="inlineStr">
        <is>
          <t>Critical</t>
        </is>
      </c>
      <c r="J11488" t="n">
        <v>100</v>
      </c>
      <c r="L11488" s="9">
        <f>A11488&amp;"-"&amp;TEXT(E11488,"yyyymmdd")</f>
        <v/>
      </c>
    </row>
    <row r="11489">
      <c r="A11489" t="n">
        <v>50106416</v>
      </c>
      <c r="B11489" t="inlineStr">
        <is>
          <t>Queens</t>
        </is>
      </c>
      <c r="C11489" t="inlineStr">
        <is>
          <t>11694</t>
        </is>
      </c>
      <c r="D11489" t="inlineStr">
        <is>
          <t>American</t>
        </is>
      </c>
      <c r="E11489" s="8" t="n">
        <v>46188</v>
      </c>
      <c r="F11489" t="inlineStr">
        <is>
          <t>Violations were cited in the following area(s).</t>
        </is>
      </c>
      <c r="G11489" t="inlineStr">
        <is>
          <t>05D</t>
        </is>
      </c>
      <c r="H1148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489" t="inlineStr">
        <is>
          <t>Critical</t>
        </is>
      </c>
      <c r="J11489" t="n">
        <v>100</v>
      </c>
      <c r="L11489" s="9">
        <f>A11489&amp;"-"&amp;TEXT(E11489,"yyyymmdd")</f>
        <v/>
      </c>
    </row>
    <row r="11490">
      <c r="A11490" t="n">
        <v>50106416</v>
      </c>
      <c r="B11490" t="inlineStr">
        <is>
          <t>Queens</t>
        </is>
      </c>
      <c r="C11490" t="inlineStr">
        <is>
          <t>11694</t>
        </is>
      </c>
      <c r="D11490" t="inlineStr">
        <is>
          <t>American</t>
        </is>
      </c>
      <c r="E11490" s="8" t="n">
        <v>46188</v>
      </c>
      <c r="F11490" t="inlineStr">
        <is>
          <t>Violations were cited in the following area(s).</t>
        </is>
      </c>
      <c r="G11490" t="inlineStr">
        <is>
          <t>05H</t>
        </is>
      </c>
      <c r="H11490" t="inlineStr">
        <is>
          <t>No approved written standard operating procedure for avoiding contamination by refillable returnable containers.</t>
        </is>
      </c>
      <c r="I11490" t="inlineStr">
        <is>
          <t>Critical</t>
        </is>
      </c>
      <c r="J11490" t="n">
        <v>100</v>
      </c>
      <c r="L11490" s="9">
        <f>A11490&amp;"-"&amp;TEXT(E11490,"yyyymmdd")</f>
        <v/>
      </c>
    </row>
    <row r="11491">
      <c r="A11491" t="n">
        <v>50106416</v>
      </c>
      <c r="B11491" t="inlineStr">
        <is>
          <t>Queens</t>
        </is>
      </c>
      <c r="C11491" t="inlineStr">
        <is>
          <t>11694</t>
        </is>
      </c>
      <c r="D11491" t="inlineStr">
        <is>
          <t>American</t>
        </is>
      </c>
      <c r="E11491" s="8" t="n">
        <v>46188</v>
      </c>
      <c r="F11491" t="inlineStr">
        <is>
          <t>Violations were cited in the following area(s).</t>
        </is>
      </c>
      <c r="G11491" t="inlineStr">
        <is>
          <t>06B</t>
        </is>
      </c>
      <c r="H11491" t="inlineStr">
        <is>
          <t>Tobacco or electronic cigarette use, eating, or drinking from open container in food preparation, food storage or dishwashing area.</t>
        </is>
      </c>
      <c r="I11491" t="inlineStr">
        <is>
          <t>Critical</t>
        </is>
      </c>
      <c r="J11491" t="n">
        <v>100</v>
      </c>
      <c r="L11491" s="9">
        <f>A11491&amp;"-"&amp;TEXT(E11491,"yyyymmdd")</f>
        <v/>
      </c>
    </row>
    <row r="11492">
      <c r="A11492" t="n">
        <v>50106416</v>
      </c>
      <c r="B11492" t="inlineStr">
        <is>
          <t>Queens</t>
        </is>
      </c>
      <c r="C11492" t="inlineStr">
        <is>
          <t>11694</t>
        </is>
      </c>
      <c r="D11492" t="inlineStr">
        <is>
          <t>American</t>
        </is>
      </c>
      <c r="E11492" s="8" t="n">
        <v>46188</v>
      </c>
      <c r="F11492" t="inlineStr">
        <is>
          <t>Violations were cited in the following area(s).</t>
        </is>
      </c>
      <c r="G11492" t="inlineStr">
        <is>
          <t>06C</t>
        </is>
      </c>
      <c r="H1149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492" t="inlineStr">
        <is>
          <t>Critical</t>
        </is>
      </c>
      <c r="J11492" t="n">
        <v>100</v>
      </c>
      <c r="L11492" s="9">
        <f>A11492&amp;"-"&amp;TEXT(E11492,"yyyymmdd")</f>
        <v/>
      </c>
    </row>
    <row r="11493">
      <c r="A11493" t="n">
        <v>50106416</v>
      </c>
      <c r="B11493" t="inlineStr">
        <is>
          <t>Queens</t>
        </is>
      </c>
      <c r="C11493" t="inlineStr">
        <is>
          <t>11694</t>
        </is>
      </c>
      <c r="D11493" t="inlineStr">
        <is>
          <t>American</t>
        </is>
      </c>
      <c r="E11493" s="8" t="n">
        <v>46188</v>
      </c>
      <c r="F11493" t="inlineStr">
        <is>
          <t>Violations were cited in the following area(s).</t>
        </is>
      </c>
      <c r="G11493" t="inlineStr">
        <is>
          <t>06D</t>
        </is>
      </c>
      <c r="H11493" t="inlineStr">
        <is>
          <t>Food contact surface not properly washed, rinsed and sanitized after each use and following any activity when contamination may have occurred.</t>
        </is>
      </c>
      <c r="I11493" t="inlineStr">
        <is>
          <t>Critical</t>
        </is>
      </c>
      <c r="J11493" t="n">
        <v>100</v>
      </c>
      <c r="L11493" s="9">
        <f>A11493&amp;"-"&amp;TEXT(E11493,"yyyymmdd")</f>
        <v/>
      </c>
    </row>
    <row r="11494">
      <c r="A11494" t="n">
        <v>50106416</v>
      </c>
      <c r="B11494" t="inlineStr">
        <is>
          <t>Queens</t>
        </is>
      </c>
      <c r="C11494" t="inlineStr">
        <is>
          <t>11694</t>
        </is>
      </c>
      <c r="D11494" t="inlineStr">
        <is>
          <t>American</t>
        </is>
      </c>
      <c r="E11494" s="8" t="n">
        <v>46188</v>
      </c>
      <c r="F11494" t="inlineStr">
        <is>
          <t>Violations were cited in the following area(s).</t>
        </is>
      </c>
      <c r="G11494" t="inlineStr">
        <is>
          <t>08A</t>
        </is>
      </c>
      <c r="H11494" t="inlineStr">
        <is>
          <t>Establishment is not free of harborage or conditions conducive to rodents, insects or other pests.</t>
        </is>
      </c>
      <c r="I11494" t="inlineStr">
        <is>
          <t>Not Critical</t>
        </is>
      </c>
      <c r="J11494" t="n">
        <v>100</v>
      </c>
      <c r="L11494" s="9">
        <f>A11494&amp;"-"&amp;TEXT(E11494,"yyyymmdd")</f>
        <v/>
      </c>
    </row>
    <row r="11495">
      <c r="A11495" t="n">
        <v>50106416</v>
      </c>
      <c r="B11495" t="inlineStr">
        <is>
          <t>Queens</t>
        </is>
      </c>
      <c r="C11495" t="inlineStr">
        <is>
          <t>11694</t>
        </is>
      </c>
      <c r="D11495" t="inlineStr">
        <is>
          <t>American</t>
        </is>
      </c>
      <c r="E11495" s="8" t="n">
        <v>46188</v>
      </c>
      <c r="F11495" t="inlineStr">
        <is>
          <t>Violations were cited in the following area(s).</t>
        </is>
      </c>
      <c r="G11495" t="inlineStr">
        <is>
          <t>10B</t>
        </is>
      </c>
      <c r="H11495" t="inlineStr">
        <is>
          <t>Anti-siphonage or back-flow prevention device not provided where required; equipment or floor not properly drained; sewage disposal system in disrepair or not functioning properly. Condensation or liquid waste improperly disposed of.</t>
        </is>
      </c>
      <c r="I11495" t="inlineStr">
        <is>
          <t>Not Critical</t>
        </is>
      </c>
      <c r="J11495" t="n">
        <v>100</v>
      </c>
      <c r="L11495" s="9">
        <f>A11495&amp;"-"&amp;TEXT(E11495,"yyyymmdd")</f>
        <v/>
      </c>
    </row>
    <row r="11496">
      <c r="A11496" t="n">
        <v>50106416</v>
      </c>
      <c r="B11496" t="inlineStr">
        <is>
          <t>Queens</t>
        </is>
      </c>
      <c r="C11496" t="inlineStr">
        <is>
          <t>11694</t>
        </is>
      </c>
      <c r="D11496" t="inlineStr">
        <is>
          <t>American</t>
        </is>
      </c>
      <c r="E11496" s="8" t="n">
        <v>46188</v>
      </c>
      <c r="F11496" t="inlineStr">
        <is>
          <t>Violations were cited in the following area(s).</t>
        </is>
      </c>
      <c r="G11496" t="inlineStr">
        <is>
          <t>10E</t>
        </is>
      </c>
      <c r="H11496" t="inlineStr">
        <is>
          <t>Accurate thermometer not provided or properly located in refrigerated, cold storage or hot holding equipment</t>
        </is>
      </c>
      <c r="I11496" t="inlineStr">
        <is>
          <t>Not Critical</t>
        </is>
      </c>
      <c r="J11496" t="n">
        <v>100</v>
      </c>
      <c r="L11496" s="9">
        <f>A11496&amp;"-"&amp;TEXT(E11496,"yyyymmdd")</f>
        <v/>
      </c>
    </row>
    <row r="11497">
      <c r="A11497" t="n">
        <v>50106416</v>
      </c>
      <c r="B11497" t="inlineStr">
        <is>
          <t>Queens</t>
        </is>
      </c>
      <c r="C11497" t="inlineStr">
        <is>
          <t>11694</t>
        </is>
      </c>
      <c r="D11497" t="inlineStr">
        <is>
          <t>American</t>
        </is>
      </c>
      <c r="E11497" s="8" t="n">
        <v>46188</v>
      </c>
      <c r="F11497" t="inlineStr">
        <is>
          <t>Violations were cited in the following area(s).</t>
        </is>
      </c>
      <c r="G11497" t="inlineStr">
        <is>
          <t>10F</t>
        </is>
      </c>
      <c r="H11497" t="inlineStr">
        <is>
          <t>Non-food contact surface or equipment made of unacceptable material, not kept clean, or not properly sealed, raised, spaced or movable to allow accessibility for cleaning on all sides, above and underneath the unit.</t>
        </is>
      </c>
      <c r="I11497" t="inlineStr">
        <is>
          <t>Not Critical</t>
        </is>
      </c>
      <c r="J11497" t="n">
        <v>100</v>
      </c>
      <c r="L11497" s="9">
        <f>A11497&amp;"-"&amp;TEXT(E11497,"yyyymmdd")</f>
        <v/>
      </c>
    </row>
    <row r="11498">
      <c r="A11498" t="n">
        <v>50108220</v>
      </c>
      <c r="B11498" t="inlineStr">
        <is>
          <t>Queens</t>
        </is>
      </c>
      <c r="C11498" t="inlineStr">
        <is>
          <t>11694</t>
        </is>
      </c>
      <c r="D11498" t="inlineStr">
        <is>
          <t>American</t>
        </is>
      </c>
      <c r="E11498" s="8" t="n">
        <v>46188</v>
      </c>
      <c r="F11498" t="inlineStr">
        <is>
          <t>Violations were cited in the following area(s).</t>
        </is>
      </c>
      <c r="G11498" t="inlineStr">
        <is>
          <t>02G</t>
        </is>
      </c>
      <c r="H11498" t="inlineStr">
        <is>
          <t>Cold TCS food item held above 41 °F; smoked or processed fish held above 38 °F; intact raw eggs held above 45 °F; or reduced oxygen packaged (ROP) TCS foods held above required temperatures except during active necessary preparation.</t>
        </is>
      </c>
      <c r="I11498" t="inlineStr">
        <is>
          <t>Critical</t>
        </is>
      </c>
      <c r="J11498" t="n">
        <v>13</v>
      </c>
      <c r="K11498" t="inlineStr">
        <is>
          <t>A</t>
        </is>
      </c>
      <c r="L11498" s="9">
        <f>A11498&amp;"-"&amp;TEXT(E11498,"yyyymmdd")</f>
        <v/>
      </c>
    </row>
    <row r="11499">
      <c r="A11499" t="n">
        <v>50108220</v>
      </c>
      <c r="B11499" t="inlineStr">
        <is>
          <t>Queens</t>
        </is>
      </c>
      <c r="C11499" t="inlineStr">
        <is>
          <t>11694</t>
        </is>
      </c>
      <c r="D11499" t="inlineStr">
        <is>
          <t>American</t>
        </is>
      </c>
      <c r="E11499" s="8" t="n">
        <v>46188</v>
      </c>
      <c r="F11499" t="inlineStr">
        <is>
          <t>Violations were cited in the following area(s).</t>
        </is>
      </c>
      <c r="G11499" t="inlineStr">
        <is>
          <t>10F</t>
        </is>
      </c>
      <c r="H11499" t="inlineStr">
        <is>
          <t>Non-food contact surface or equipment made of unacceptable material, not kept clean, or not properly sealed, raised, spaced or movable to allow accessibility for cleaning on all sides, above and underneath the unit.</t>
        </is>
      </c>
      <c r="I11499" t="inlineStr">
        <is>
          <t>Not Critical</t>
        </is>
      </c>
      <c r="J11499" t="n">
        <v>13</v>
      </c>
      <c r="K11499" t="inlineStr">
        <is>
          <t>A</t>
        </is>
      </c>
      <c r="L11499" s="9">
        <f>A11499&amp;"-"&amp;TEXT(E11499,"yyyymmdd")</f>
        <v/>
      </c>
    </row>
    <row r="11500">
      <c r="A11500" t="n">
        <v>50111007</v>
      </c>
      <c r="B11500" t="inlineStr">
        <is>
          <t>Staten Island</t>
        </is>
      </c>
      <c r="C11500" t="inlineStr">
        <is>
          <t>10314</t>
        </is>
      </c>
      <c r="D11500" t="inlineStr">
        <is>
          <t>Pizza</t>
        </is>
      </c>
      <c r="E11500" s="8" t="n">
        <v>46188</v>
      </c>
      <c r="F11500" t="inlineStr">
        <is>
          <t>Violations were cited in the following area(s).</t>
        </is>
      </c>
      <c r="G11500" t="inlineStr">
        <is>
          <t>02B</t>
        </is>
      </c>
      <c r="H11500" t="inlineStr">
        <is>
          <t>Hot TCS food item not held at or above 140 °F.</t>
        </is>
      </c>
      <c r="I11500" t="inlineStr">
        <is>
          <t>Critical</t>
        </is>
      </c>
      <c r="J11500" t="n">
        <v>35</v>
      </c>
      <c r="L11500" s="9">
        <f>A11500&amp;"-"&amp;TEXT(E11500,"yyyymmdd")</f>
        <v/>
      </c>
    </row>
    <row r="11501">
      <c r="A11501" t="n">
        <v>50111007</v>
      </c>
      <c r="B11501" t="inlineStr">
        <is>
          <t>Staten Island</t>
        </is>
      </c>
      <c r="C11501" t="inlineStr">
        <is>
          <t>10314</t>
        </is>
      </c>
      <c r="D11501" t="inlineStr">
        <is>
          <t>Pizza</t>
        </is>
      </c>
      <c r="E11501" s="8" t="n">
        <v>46188</v>
      </c>
      <c r="F11501" t="inlineStr">
        <is>
          <t>Violations were cited in the following area(s).</t>
        </is>
      </c>
      <c r="G11501" t="inlineStr">
        <is>
          <t>02G</t>
        </is>
      </c>
      <c r="H11501" t="inlineStr">
        <is>
          <t>Cold TCS food item held above 41 °F; smoked or processed fish held above 38 °F; intact raw eggs held above 45 °F; or reduced oxygen packaged (ROP) TCS foods held above required temperatures except during active necessary preparation.</t>
        </is>
      </c>
      <c r="I11501" t="inlineStr">
        <is>
          <t>Critical</t>
        </is>
      </c>
      <c r="J11501" t="n">
        <v>35</v>
      </c>
      <c r="L11501" s="9">
        <f>A11501&amp;"-"&amp;TEXT(E11501,"yyyymmdd")</f>
        <v/>
      </c>
    </row>
    <row r="11502">
      <c r="A11502" t="n">
        <v>50111007</v>
      </c>
      <c r="B11502" t="inlineStr">
        <is>
          <t>Staten Island</t>
        </is>
      </c>
      <c r="C11502" t="inlineStr">
        <is>
          <t>10314</t>
        </is>
      </c>
      <c r="D11502" t="inlineStr">
        <is>
          <t>Pizza</t>
        </is>
      </c>
      <c r="E11502" s="8" t="n">
        <v>46188</v>
      </c>
      <c r="F11502" t="inlineStr">
        <is>
          <t>Violations were cited in the following area(s).</t>
        </is>
      </c>
      <c r="G11502" t="inlineStr">
        <is>
          <t>04J</t>
        </is>
      </c>
      <c r="H11502" t="inlineStr">
        <is>
          <t>Properly scaled and calibrated thermometer or thermocouple not provided or not readily accessible in food preparation and hot/cold holding areas to measure temperatures of TCS foods during cooking, cooling, reheating, and holding.</t>
        </is>
      </c>
      <c r="I11502" t="inlineStr">
        <is>
          <t>Critical</t>
        </is>
      </c>
      <c r="J11502" t="n">
        <v>35</v>
      </c>
      <c r="L11502" s="9">
        <f>A11502&amp;"-"&amp;TEXT(E11502,"yyyymmdd")</f>
        <v/>
      </c>
    </row>
    <row r="11503">
      <c r="A11503" t="n">
        <v>50111007</v>
      </c>
      <c r="B11503" t="inlineStr">
        <is>
          <t>Staten Island</t>
        </is>
      </c>
      <c r="C11503" t="inlineStr">
        <is>
          <t>10314</t>
        </is>
      </c>
      <c r="D11503" t="inlineStr">
        <is>
          <t>Pizza</t>
        </is>
      </c>
      <c r="E11503" s="8" t="n">
        <v>46188</v>
      </c>
      <c r="F11503" t="inlineStr">
        <is>
          <t>Violations were cited in the following area(s).</t>
        </is>
      </c>
      <c r="G11503" t="inlineStr">
        <is>
          <t>04L</t>
        </is>
      </c>
      <c r="H11503" t="inlineStr">
        <is>
          <t>Evidence of mice or live mice in establishment's food or non-food areas.</t>
        </is>
      </c>
      <c r="I11503" t="inlineStr">
        <is>
          <t>Critical</t>
        </is>
      </c>
      <c r="J11503" t="n">
        <v>35</v>
      </c>
      <c r="L11503" s="9">
        <f>A11503&amp;"-"&amp;TEXT(E11503,"yyyymmdd")</f>
        <v/>
      </c>
    </row>
    <row r="11504">
      <c r="A11504" t="n">
        <v>50111007</v>
      </c>
      <c r="B11504" t="inlineStr">
        <is>
          <t>Staten Island</t>
        </is>
      </c>
      <c r="C11504" t="inlineStr">
        <is>
          <t>10314</t>
        </is>
      </c>
      <c r="D11504" t="inlineStr">
        <is>
          <t>Pizza</t>
        </is>
      </c>
      <c r="E11504" s="8" t="n">
        <v>46188</v>
      </c>
      <c r="F11504" t="inlineStr">
        <is>
          <t>Violations were cited in the following area(s).</t>
        </is>
      </c>
      <c r="G11504" t="inlineStr">
        <is>
          <t>10B</t>
        </is>
      </c>
      <c r="H11504" t="inlineStr">
        <is>
          <t>Anti-siphonage or back-flow prevention device not provided where required; equipment or floor not properly drained; sewage disposal system in disrepair or not functioning properly. Condensation or liquid waste improperly disposed of.</t>
        </is>
      </c>
      <c r="I11504" t="inlineStr">
        <is>
          <t>Not Critical</t>
        </is>
      </c>
      <c r="J11504" t="n">
        <v>35</v>
      </c>
      <c r="L11504" s="9">
        <f>A11504&amp;"-"&amp;TEXT(E11504,"yyyymmdd")</f>
        <v/>
      </c>
    </row>
    <row r="11505">
      <c r="A11505" t="n">
        <v>50111007</v>
      </c>
      <c r="B11505" t="inlineStr">
        <is>
          <t>Staten Island</t>
        </is>
      </c>
      <c r="C11505" t="inlineStr">
        <is>
          <t>10314</t>
        </is>
      </c>
      <c r="D11505" t="inlineStr">
        <is>
          <t>Pizza</t>
        </is>
      </c>
      <c r="E11505" s="8" t="n">
        <v>46188</v>
      </c>
      <c r="F11505" t="inlineStr">
        <is>
          <t>Violations were cited in the following area(s).</t>
        </is>
      </c>
      <c r="G11505" t="inlineStr">
        <is>
          <t>10F</t>
        </is>
      </c>
      <c r="H11505" t="inlineStr">
        <is>
          <t>Non-food contact surface or equipment made of unacceptable material, not kept clean, or not properly sealed, raised, spaced or movable to allow accessibility for cleaning on all sides, above and underneath the unit.</t>
        </is>
      </c>
      <c r="I11505" t="inlineStr">
        <is>
          <t>Not Critical</t>
        </is>
      </c>
      <c r="J11505" t="n">
        <v>35</v>
      </c>
      <c r="L11505" s="9">
        <f>A11505&amp;"-"&amp;TEXT(E11505,"yyyymmdd")</f>
        <v/>
      </c>
    </row>
    <row r="11506">
      <c r="A11506" t="n">
        <v>50116389</v>
      </c>
      <c r="B11506" t="inlineStr">
        <is>
          <t>Queens</t>
        </is>
      </c>
      <c r="C11506" t="inlineStr">
        <is>
          <t>11435</t>
        </is>
      </c>
      <c r="D11506" t="inlineStr">
        <is>
          <t>Latin American</t>
        </is>
      </c>
      <c r="E11506" s="8" t="n">
        <v>46188</v>
      </c>
      <c r="F11506" t="inlineStr">
        <is>
          <t>Violations were cited in the following area(s).</t>
        </is>
      </c>
      <c r="G11506" t="inlineStr">
        <is>
          <t>02B</t>
        </is>
      </c>
      <c r="H11506" t="inlineStr">
        <is>
          <t>Hot TCS food item not held at or above 140 °F.</t>
        </is>
      </c>
      <c r="I11506" t="inlineStr">
        <is>
          <t>Critical</t>
        </is>
      </c>
      <c r="J11506" t="n">
        <v>37</v>
      </c>
      <c r="L11506" s="9">
        <f>A11506&amp;"-"&amp;TEXT(E11506,"yyyymmdd")</f>
        <v/>
      </c>
    </row>
    <row r="11507">
      <c r="A11507" t="n">
        <v>50116389</v>
      </c>
      <c r="B11507" t="inlineStr">
        <is>
          <t>Queens</t>
        </is>
      </c>
      <c r="C11507" t="inlineStr">
        <is>
          <t>11435</t>
        </is>
      </c>
      <c r="D11507" t="inlineStr">
        <is>
          <t>Latin American</t>
        </is>
      </c>
      <c r="E11507" s="8" t="n">
        <v>46188</v>
      </c>
      <c r="F11507" t="inlineStr">
        <is>
          <t>Violations were cited in the following area(s).</t>
        </is>
      </c>
      <c r="G11507" t="inlineStr">
        <is>
          <t>04M</t>
        </is>
      </c>
      <c r="H11507" t="inlineStr">
        <is>
          <t>Live roaches in facility's food or non-food area.</t>
        </is>
      </c>
      <c r="I11507" t="inlineStr">
        <is>
          <t>Critical</t>
        </is>
      </c>
      <c r="J11507" t="n">
        <v>37</v>
      </c>
      <c r="L11507" s="9">
        <f>A11507&amp;"-"&amp;TEXT(E11507,"yyyymmdd")</f>
        <v/>
      </c>
    </row>
    <row r="11508">
      <c r="A11508" t="n">
        <v>50116389</v>
      </c>
      <c r="B11508" t="inlineStr">
        <is>
          <t>Queens</t>
        </is>
      </c>
      <c r="C11508" t="inlineStr">
        <is>
          <t>11435</t>
        </is>
      </c>
      <c r="D11508" t="inlineStr">
        <is>
          <t>Latin American</t>
        </is>
      </c>
      <c r="E11508" s="8" t="n">
        <v>46188</v>
      </c>
      <c r="F11508" t="inlineStr">
        <is>
          <t>Violations were cited in the following area(s).</t>
        </is>
      </c>
      <c r="G11508" t="inlineStr">
        <is>
          <t>04N</t>
        </is>
      </c>
      <c r="H11508" t="inlineStr">
        <is>
          <t>Filth flies or food/refuse/sewage associated with (FRSA) flies or other nuisance pests in establishment’s food and/or non-food areas. FRSA flies include house flies, blow flies, bottle flies, flesh flies, drain flies, Phorid flies and fruit flies.</t>
        </is>
      </c>
      <c r="I11508" t="inlineStr">
        <is>
          <t>Critical</t>
        </is>
      </c>
      <c r="J11508" t="n">
        <v>37</v>
      </c>
      <c r="L11508" s="9">
        <f>A11508&amp;"-"&amp;TEXT(E11508,"yyyymmdd")</f>
        <v/>
      </c>
    </row>
    <row r="11509">
      <c r="A11509" t="n">
        <v>50116389</v>
      </c>
      <c r="B11509" t="inlineStr">
        <is>
          <t>Queens</t>
        </is>
      </c>
      <c r="C11509" t="inlineStr">
        <is>
          <t>11435</t>
        </is>
      </c>
      <c r="D11509" t="inlineStr">
        <is>
          <t>Latin American</t>
        </is>
      </c>
      <c r="E11509" s="8" t="n">
        <v>46188</v>
      </c>
      <c r="F11509" t="inlineStr">
        <is>
          <t>Violations were cited in the following area(s).</t>
        </is>
      </c>
      <c r="G11509" t="inlineStr">
        <is>
          <t>05D</t>
        </is>
      </c>
      <c r="H1150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509" t="inlineStr">
        <is>
          <t>Critical</t>
        </is>
      </c>
      <c r="J11509" t="n">
        <v>37</v>
      </c>
      <c r="L11509" s="9">
        <f>A11509&amp;"-"&amp;TEXT(E11509,"yyyymmdd")</f>
        <v/>
      </c>
    </row>
    <row r="11510">
      <c r="A11510" t="n">
        <v>50116389</v>
      </c>
      <c r="B11510" t="inlineStr">
        <is>
          <t>Queens</t>
        </is>
      </c>
      <c r="C11510" t="inlineStr">
        <is>
          <t>11435</t>
        </is>
      </c>
      <c r="D11510" t="inlineStr">
        <is>
          <t>Latin American</t>
        </is>
      </c>
      <c r="E11510" s="8" t="n">
        <v>46188</v>
      </c>
      <c r="F11510" t="inlineStr">
        <is>
          <t>Violations were cited in the following area(s).</t>
        </is>
      </c>
      <c r="G11510" t="inlineStr">
        <is>
          <t>06E</t>
        </is>
      </c>
      <c r="H11510" t="inlineStr">
        <is>
          <t>Sanitized equipment or utensil, including in-use food dispensing utensil, improperly used or stored.</t>
        </is>
      </c>
      <c r="I11510" t="inlineStr">
        <is>
          <t>Critical</t>
        </is>
      </c>
      <c r="J11510" t="n">
        <v>37</v>
      </c>
      <c r="L11510" s="9">
        <f>A11510&amp;"-"&amp;TEXT(E11510,"yyyymmdd")</f>
        <v/>
      </c>
    </row>
    <row r="11511">
      <c r="A11511" t="n">
        <v>50116389</v>
      </c>
      <c r="B11511" t="inlineStr">
        <is>
          <t>Queens</t>
        </is>
      </c>
      <c r="C11511" t="inlineStr">
        <is>
          <t>11435</t>
        </is>
      </c>
      <c r="D11511" t="inlineStr">
        <is>
          <t>Latin American</t>
        </is>
      </c>
      <c r="E11511" s="8" t="n">
        <v>46188</v>
      </c>
      <c r="F11511" t="inlineStr">
        <is>
          <t>Violations were cited in the following area(s).</t>
        </is>
      </c>
      <c r="G11511" t="inlineStr">
        <is>
          <t>08A</t>
        </is>
      </c>
      <c r="H11511" t="inlineStr">
        <is>
          <t>Establishment is not free of harborage or conditions conducive to rodents, insects or other pests.</t>
        </is>
      </c>
      <c r="I11511" t="inlineStr">
        <is>
          <t>Not Critical</t>
        </is>
      </c>
      <c r="J11511" t="n">
        <v>37</v>
      </c>
      <c r="L11511" s="9">
        <f>A11511&amp;"-"&amp;TEXT(E11511,"yyyymmdd")</f>
        <v/>
      </c>
    </row>
    <row r="11512">
      <c r="A11512" t="n">
        <v>50116389</v>
      </c>
      <c r="B11512" t="inlineStr">
        <is>
          <t>Queens</t>
        </is>
      </c>
      <c r="C11512" t="inlineStr">
        <is>
          <t>11435</t>
        </is>
      </c>
      <c r="D11512" t="inlineStr">
        <is>
          <t>Latin American</t>
        </is>
      </c>
      <c r="E11512" s="8" t="n">
        <v>46188</v>
      </c>
      <c r="F11512" t="inlineStr">
        <is>
          <t>Violations were cited in the following area(s).</t>
        </is>
      </c>
      <c r="G11512" t="inlineStr">
        <is>
          <t>09C</t>
        </is>
      </c>
      <c r="H11512" t="inlineStr">
        <is>
          <t>Design, construction, materials used or maintenance of food contact surface improper. Surface not easily cleanable, sanitized and maintained.</t>
        </is>
      </c>
      <c r="I11512" t="inlineStr">
        <is>
          <t>Not Critical</t>
        </is>
      </c>
      <c r="J11512" t="n">
        <v>37</v>
      </c>
      <c r="L11512" s="9">
        <f>A11512&amp;"-"&amp;TEXT(E11512,"yyyymmdd")</f>
        <v/>
      </c>
    </row>
    <row r="11513">
      <c r="A11513" t="n">
        <v>50116769</v>
      </c>
      <c r="B11513" t="inlineStr">
        <is>
          <t>Brooklyn</t>
        </is>
      </c>
      <c r="C11513" t="inlineStr">
        <is>
          <t>11219</t>
        </is>
      </c>
      <c r="D11513" t="inlineStr">
        <is>
          <t>Chinese</t>
        </is>
      </c>
      <c r="E11513" s="8" t="n">
        <v>46188</v>
      </c>
      <c r="F11513" t="inlineStr">
        <is>
          <t>Violations were cited in the following area(s).</t>
        </is>
      </c>
      <c r="G11513" t="inlineStr">
        <is>
          <t>06C</t>
        </is>
      </c>
      <c r="H1151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513" t="inlineStr">
        <is>
          <t>Critical</t>
        </is>
      </c>
      <c r="J11513" t="n">
        <v>9</v>
      </c>
      <c r="K11513" t="inlineStr">
        <is>
          <t>A</t>
        </is>
      </c>
      <c r="L11513" s="9">
        <f>A11513&amp;"-"&amp;TEXT(E11513,"yyyymmdd")</f>
        <v/>
      </c>
    </row>
    <row r="11514">
      <c r="A11514" t="n">
        <v>50116769</v>
      </c>
      <c r="B11514" t="inlineStr">
        <is>
          <t>Brooklyn</t>
        </is>
      </c>
      <c r="C11514" t="inlineStr">
        <is>
          <t>11219</t>
        </is>
      </c>
      <c r="D11514" t="inlineStr">
        <is>
          <t>Chinese</t>
        </is>
      </c>
      <c r="E11514" s="8" t="n">
        <v>46188</v>
      </c>
      <c r="F11514" t="inlineStr">
        <is>
          <t>Violations were cited in the following area(s).</t>
        </is>
      </c>
      <c r="G11514" t="inlineStr">
        <is>
          <t>09C</t>
        </is>
      </c>
      <c r="H11514" t="inlineStr">
        <is>
          <t>Design, construction, materials used or maintenance of food contact surface improper. Surface not easily cleanable, sanitized and maintained.</t>
        </is>
      </c>
      <c r="I11514" t="inlineStr">
        <is>
          <t>Not Critical</t>
        </is>
      </c>
      <c r="J11514" t="n">
        <v>9</v>
      </c>
      <c r="K11514" t="inlineStr">
        <is>
          <t>A</t>
        </is>
      </c>
      <c r="L11514" s="9">
        <f>A11514&amp;"-"&amp;TEXT(E11514,"yyyymmdd")</f>
        <v/>
      </c>
    </row>
    <row r="11515">
      <c r="A11515" t="n">
        <v>50122510</v>
      </c>
      <c r="B11515" t="inlineStr">
        <is>
          <t>Brooklyn</t>
        </is>
      </c>
      <c r="C11515" t="inlineStr">
        <is>
          <t>11217</t>
        </is>
      </c>
      <c r="D11515" t="inlineStr">
        <is>
          <t>Sandwiches</t>
        </is>
      </c>
      <c r="E11515" s="8" t="n">
        <v>46188</v>
      </c>
      <c r="F11515" t="inlineStr">
        <is>
          <t>Violations were cited in the following area(s).</t>
        </is>
      </c>
      <c r="G11515" t="inlineStr">
        <is>
          <t>06A</t>
        </is>
      </c>
      <c r="H11515" t="inlineStr">
        <is>
          <t>Personal cleanliness is inadequate. Outer garment soiled with possible contaminant. Effective hair restraint not worn where required. Jewelry worn on hands or arms. Fingernail polish worn or fingernails not kept clean and trimmed.</t>
        </is>
      </c>
      <c r="I11515" t="inlineStr">
        <is>
          <t>Critical</t>
        </is>
      </c>
      <c r="J11515" t="n">
        <v>9</v>
      </c>
      <c r="K11515" t="inlineStr">
        <is>
          <t>A</t>
        </is>
      </c>
      <c r="L11515" s="9">
        <f>A11515&amp;"-"&amp;TEXT(E11515,"yyyymmdd")</f>
        <v/>
      </c>
    </row>
    <row r="11516">
      <c r="A11516" t="n">
        <v>50122510</v>
      </c>
      <c r="B11516" t="inlineStr">
        <is>
          <t>Brooklyn</t>
        </is>
      </c>
      <c r="C11516" t="inlineStr">
        <is>
          <t>11217</t>
        </is>
      </c>
      <c r="D11516" t="inlineStr">
        <is>
          <t>Sandwiches</t>
        </is>
      </c>
      <c r="E11516" s="8" t="n">
        <v>46188</v>
      </c>
      <c r="F11516" t="inlineStr">
        <is>
          <t>Violations were cited in the following area(s).</t>
        </is>
      </c>
      <c r="G11516" t="inlineStr">
        <is>
          <t>10B</t>
        </is>
      </c>
      <c r="H11516" t="inlineStr">
        <is>
          <t>Anti-siphonage or back-flow prevention device not provided where required; equipment or floor not properly drained; sewage disposal system in disrepair or not functioning properly. Condensation or liquid waste improperly disposed of.</t>
        </is>
      </c>
      <c r="I11516" t="inlineStr">
        <is>
          <t>Not Critical</t>
        </is>
      </c>
      <c r="J11516" t="n">
        <v>9</v>
      </c>
      <c r="K11516" t="inlineStr">
        <is>
          <t>A</t>
        </is>
      </c>
      <c r="L11516" s="9">
        <f>A11516&amp;"-"&amp;TEXT(E11516,"yyyymmdd")</f>
        <v/>
      </c>
    </row>
    <row r="11517">
      <c r="A11517" t="n">
        <v>50122510</v>
      </c>
      <c r="B11517" t="inlineStr">
        <is>
          <t>Brooklyn</t>
        </is>
      </c>
      <c r="C11517" t="inlineStr">
        <is>
          <t>11217</t>
        </is>
      </c>
      <c r="D11517" t="inlineStr">
        <is>
          <t>Sandwiches</t>
        </is>
      </c>
      <c r="E11517" s="8" t="n">
        <v>46188</v>
      </c>
      <c r="F11517" t="inlineStr">
        <is>
          <t>Violations were cited in the following area(s).</t>
        </is>
      </c>
      <c r="G11517" t="inlineStr">
        <is>
          <t>10F</t>
        </is>
      </c>
      <c r="H11517" t="inlineStr">
        <is>
          <t>Non-food contact surface or equipment made of unacceptable material, not kept clean, or not properly sealed, raised, spaced or movable to allow accessibility for cleaning on all sides, above and underneath the unit.</t>
        </is>
      </c>
      <c r="I11517" t="inlineStr">
        <is>
          <t>Not Critical</t>
        </is>
      </c>
      <c r="J11517" t="n">
        <v>9</v>
      </c>
      <c r="K11517" t="inlineStr">
        <is>
          <t>A</t>
        </is>
      </c>
      <c r="L11517" s="9">
        <f>A11517&amp;"-"&amp;TEXT(E11517,"yyyymmdd")</f>
        <v/>
      </c>
    </row>
    <row r="11518">
      <c r="A11518" t="n">
        <v>50123284</v>
      </c>
      <c r="B11518" t="inlineStr">
        <is>
          <t>Manhattan</t>
        </is>
      </c>
      <c r="C11518" t="inlineStr">
        <is>
          <t>10022</t>
        </is>
      </c>
      <c r="D11518" t="inlineStr">
        <is>
          <t>Coffee/Tea</t>
        </is>
      </c>
      <c r="E11518" s="8" t="n">
        <v>46188</v>
      </c>
      <c r="F11518" t="inlineStr">
        <is>
          <t>Violations were cited in the following area(s).</t>
        </is>
      </c>
      <c r="G11518" t="inlineStr">
        <is>
          <t>06C</t>
        </is>
      </c>
      <c r="H1151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518" t="inlineStr">
        <is>
          <t>Critical</t>
        </is>
      </c>
      <c r="J11518" t="n">
        <v>10</v>
      </c>
      <c r="K11518" t="inlineStr">
        <is>
          <t>A</t>
        </is>
      </c>
      <c r="L11518" s="9">
        <f>A11518&amp;"-"&amp;TEXT(E11518,"yyyymmdd")</f>
        <v/>
      </c>
    </row>
    <row r="11519">
      <c r="A11519" t="n">
        <v>50123284</v>
      </c>
      <c r="B11519" t="inlineStr">
        <is>
          <t>Manhattan</t>
        </is>
      </c>
      <c r="C11519" t="inlineStr">
        <is>
          <t>10022</t>
        </is>
      </c>
      <c r="D11519" t="inlineStr">
        <is>
          <t>Coffee/Tea</t>
        </is>
      </c>
      <c r="E11519" s="8" t="n">
        <v>46188</v>
      </c>
      <c r="F11519" t="inlineStr">
        <is>
          <t>Violations were cited in the following area(s).</t>
        </is>
      </c>
      <c r="G11519" t="inlineStr">
        <is>
          <t>10F</t>
        </is>
      </c>
      <c r="H11519" t="inlineStr">
        <is>
          <t>Non-food contact surface or equipment made of unacceptable material, not kept clean, or not properly sealed, raised, spaced or movable to allow accessibility for cleaning on all sides, above and underneath the unit.</t>
        </is>
      </c>
      <c r="I11519" t="inlineStr">
        <is>
          <t>Not Critical</t>
        </is>
      </c>
      <c r="J11519" t="n">
        <v>10</v>
      </c>
      <c r="K11519" t="inlineStr">
        <is>
          <t>A</t>
        </is>
      </c>
      <c r="L11519" s="9">
        <f>A11519&amp;"-"&amp;TEXT(E11519,"yyyymmdd")</f>
        <v/>
      </c>
    </row>
    <row r="11520">
      <c r="A11520" t="n">
        <v>50124335</v>
      </c>
      <c r="B11520" t="inlineStr">
        <is>
          <t>Manhattan</t>
        </is>
      </c>
      <c r="C11520" t="inlineStr">
        <is>
          <t>10004</t>
        </is>
      </c>
      <c r="D11520" t="inlineStr">
        <is>
          <t>Coffee/Tea</t>
        </is>
      </c>
      <c r="E11520" s="8" t="n">
        <v>46188</v>
      </c>
      <c r="F11520" t="inlineStr">
        <is>
          <t>Violations were cited in the following area(s).</t>
        </is>
      </c>
      <c r="G11520" t="inlineStr">
        <is>
          <t>06C</t>
        </is>
      </c>
      <c r="H1152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520" t="inlineStr">
        <is>
          <t>Critical</t>
        </is>
      </c>
      <c r="J11520" t="n">
        <v>7</v>
      </c>
      <c r="K11520" t="inlineStr">
        <is>
          <t>A</t>
        </is>
      </c>
      <c r="L11520" s="9">
        <f>A11520&amp;"-"&amp;TEXT(E11520,"yyyymmdd")</f>
        <v/>
      </c>
    </row>
    <row r="11521">
      <c r="A11521" t="n">
        <v>50124335</v>
      </c>
      <c r="B11521" t="inlineStr">
        <is>
          <t>Manhattan</t>
        </is>
      </c>
      <c r="C11521" t="inlineStr">
        <is>
          <t>10004</t>
        </is>
      </c>
      <c r="D11521" t="inlineStr">
        <is>
          <t>Coffee/Tea</t>
        </is>
      </c>
      <c r="E11521" s="8" t="n">
        <v>46188</v>
      </c>
      <c r="F11521" t="inlineStr">
        <is>
          <t>Violations were cited in the following area(s).</t>
        </is>
      </c>
      <c r="G11521" t="inlineStr">
        <is>
          <t>10F</t>
        </is>
      </c>
      <c r="H11521" t="inlineStr">
        <is>
          <t>Non-food contact surface or equipment made of unacceptable material, not kept clean, or not properly sealed, raised, spaced or movable to allow accessibility for cleaning on all sides, above and underneath the unit.</t>
        </is>
      </c>
      <c r="I11521" t="inlineStr">
        <is>
          <t>Not Critical</t>
        </is>
      </c>
      <c r="J11521" t="n">
        <v>7</v>
      </c>
      <c r="K11521" t="inlineStr">
        <is>
          <t>A</t>
        </is>
      </c>
      <c r="L11521" s="9">
        <f>A11521&amp;"-"&amp;TEXT(E11521,"yyyymmdd")</f>
        <v/>
      </c>
    </row>
    <row r="11522">
      <c r="A11522" t="n">
        <v>50125129</v>
      </c>
      <c r="B11522" t="inlineStr">
        <is>
          <t>Brooklyn</t>
        </is>
      </c>
      <c r="C11522" t="inlineStr">
        <is>
          <t>11217</t>
        </is>
      </c>
      <c r="D11522" t="inlineStr">
        <is>
          <t>American</t>
        </is>
      </c>
      <c r="E11522" s="8" t="n">
        <v>46188</v>
      </c>
      <c r="F11522" t="inlineStr">
        <is>
          <t>Violations were cited in the following area(s).</t>
        </is>
      </c>
      <c r="G11522" t="inlineStr">
        <is>
          <t>02G</t>
        </is>
      </c>
      <c r="H11522" t="inlineStr">
        <is>
          <t>Cold TCS food item held above 41 °F; smoked or processed fish held above 38 °F; intact raw eggs held above 45 °F; or reduced oxygen packaged (ROP) TCS foods held above required temperatures except during active necessary preparation.</t>
        </is>
      </c>
      <c r="I11522" t="inlineStr">
        <is>
          <t>Critical</t>
        </is>
      </c>
      <c r="J11522" t="n">
        <v>27</v>
      </c>
      <c r="L11522" s="9">
        <f>A11522&amp;"-"&amp;TEXT(E11522,"yyyymmdd")</f>
        <v/>
      </c>
    </row>
    <row r="11523">
      <c r="A11523" t="n">
        <v>50125129</v>
      </c>
      <c r="B11523" t="inlineStr">
        <is>
          <t>Brooklyn</t>
        </is>
      </c>
      <c r="C11523" t="inlineStr">
        <is>
          <t>11217</t>
        </is>
      </c>
      <c r="D11523" t="inlineStr">
        <is>
          <t>American</t>
        </is>
      </c>
      <c r="E11523" s="8" t="n">
        <v>46188</v>
      </c>
      <c r="F11523" t="inlineStr">
        <is>
          <t>Violations were cited in the following area(s).</t>
        </is>
      </c>
      <c r="G11523" t="inlineStr">
        <is>
          <t>05D</t>
        </is>
      </c>
      <c r="H1152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523" t="inlineStr">
        <is>
          <t>Critical</t>
        </is>
      </c>
      <c r="J11523" t="n">
        <v>27</v>
      </c>
      <c r="L11523" s="9">
        <f>A11523&amp;"-"&amp;TEXT(E11523,"yyyymmdd")</f>
        <v/>
      </c>
    </row>
    <row r="11524">
      <c r="A11524" t="n">
        <v>50125129</v>
      </c>
      <c r="B11524" t="inlineStr">
        <is>
          <t>Brooklyn</t>
        </is>
      </c>
      <c r="C11524" t="inlineStr">
        <is>
          <t>11217</t>
        </is>
      </c>
      <c r="D11524" t="inlineStr">
        <is>
          <t>American</t>
        </is>
      </c>
      <c r="E11524" s="8" t="n">
        <v>46188</v>
      </c>
      <c r="F11524" t="inlineStr">
        <is>
          <t>Violations were cited in the following area(s).</t>
        </is>
      </c>
      <c r="G11524" t="inlineStr">
        <is>
          <t>06D</t>
        </is>
      </c>
      <c r="H11524" t="inlineStr">
        <is>
          <t>Food contact surface not properly washed, rinsed and sanitized after each use and following any activity when contamination may have occurred.</t>
        </is>
      </c>
      <c r="I11524" t="inlineStr">
        <is>
          <t>Critical</t>
        </is>
      </c>
      <c r="J11524" t="n">
        <v>27</v>
      </c>
      <c r="L11524" s="9">
        <f>A11524&amp;"-"&amp;TEXT(E11524,"yyyymmdd")</f>
        <v/>
      </c>
    </row>
    <row r="11525">
      <c r="A11525" t="n">
        <v>50125129</v>
      </c>
      <c r="B11525" t="inlineStr">
        <is>
          <t>Brooklyn</t>
        </is>
      </c>
      <c r="C11525" t="inlineStr">
        <is>
          <t>11217</t>
        </is>
      </c>
      <c r="D11525" t="inlineStr">
        <is>
          <t>American</t>
        </is>
      </c>
      <c r="E11525" s="8" t="n">
        <v>46188</v>
      </c>
      <c r="F11525" t="inlineStr">
        <is>
          <t>Violations were cited in the following area(s).</t>
        </is>
      </c>
      <c r="G11525" t="inlineStr">
        <is>
          <t>10F</t>
        </is>
      </c>
      <c r="H11525" t="inlineStr">
        <is>
          <t>Non-food contact surface or equipment made of unacceptable material, not kept clean, or not properly sealed, raised, spaced or movable to allow accessibility for cleaning on all sides, above and underneath the unit.</t>
        </is>
      </c>
      <c r="I11525" t="inlineStr">
        <is>
          <t>Not Critical</t>
        </is>
      </c>
      <c r="J11525" t="n">
        <v>27</v>
      </c>
      <c r="L11525" s="9">
        <f>A11525&amp;"-"&amp;TEXT(E11525,"yyyymmdd")</f>
        <v/>
      </c>
    </row>
    <row r="11526">
      <c r="A11526" t="n">
        <v>50129931</v>
      </c>
      <c r="B11526" t="inlineStr">
        <is>
          <t>Bronx</t>
        </is>
      </c>
      <c r="C11526" t="inlineStr">
        <is>
          <t>10453</t>
        </is>
      </c>
      <c r="D11526" t="inlineStr">
        <is>
          <t>Chicken</t>
        </is>
      </c>
      <c r="E11526" s="8" t="n">
        <v>46188</v>
      </c>
      <c r="F11526" t="inlineStr">
        <is>
          <t>Violations were cited in the following area(s).</t>
        </is>
      </c>
      <c r="G11526" t="inlineStr">
        <is>
          <t>02G</t>
        </is>
      </c>
      <c r="H11526" t="inlineStr">
        <is>
          <t>Cold TCS food item held above 41 °F; smoked or processed fish held above 38 °F; intact raw eggs held above 45 °F; or reduced oxygen packaged (ROP) TCS foods held above required temperatures except during active necessary preparation.</t>
        </is>
      </c>
      <c r="I11526" t="inlineStr">
        <is>
          <t>Critical</t>
        </is>
      </c>
      <c r="J11526" t="n">
        <v>28</v>
      </c>
      <c r="L11526" s="9">
        <f>A11526&amp;"-"&amp;TEXT(E11526,"yyyymmdd")</f>
        <v/>
      </c>
    </row>
    <row r="11527">
      <c r="A11527" t="n">
        <v>50129931</v>
      </c>
      <c r="B11527" t="inlineStr">
        <is>
          <t>Bronx</t>
        </is>
      </c>
      <c r="C11527" t="inlineStr">
        <is>
          <t>10453</t>
        </is>
      </c>
      <c r="D11527" t="inlineStr">
        <is>
          <t>Chicken</t>
        </is>
      </c>
      <c r="E11527" s="8" t="n">
        <v>46188</v>
      </c>
      <c r="F11527" t="inlineStr">
        <is>
          <t>Violations were cited in the following area(s).</t>
        </is>
      </c>
      <c r="G11527" t="inlineStr">
        <is>
          <t>04M</t>
        </is>
      </c>
      <c r="H11527" t="inlineStr">
        <is>
          <t>Live roaches in facility's food or non-food area.</t>
        </is>
      </c>
      <c r="I11527" t="inlineStr">
        <is>
          <t>Critical</t>
        </is>
      </c>
      <c r="J11527" t="n">
        <v>28</v>
      </c>
      <c r="L11527" s="9">
        <f>A11527&amp;"-"&amp;TEXT(E11527,"yyyymmdd")</f>
        <v/>
      </c>
    </row>
    <row r="11528">
      <c r="A11528" t="n">
        <v>50129931</v>
      </c>
      <c r="B11528" t="inlineStr">
        <is>
          <t>Bronx</t>
        </is>
      </c>
      <c r="C11528" t="inlineStr">
        <is>
          <t>10453</t>
        </is>
      </c>
      <c r="D11528" t="inlineStr">
        <is>
          <t>Chicken</t>
        </is>
      </c>
      <c r="E11528" s="8" t="n">
        <v>46188</v>
      </c>
      <c r="F11528" t="inlineStr">
        <is>
          <t>Violations were cited in the following area(s).</t>
        </is>
      </c>
      <c r="G11528" t="inlineStr">
        <is>
          <t>06C</t>
        </is>
      </c>
      <c r="H1152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528" t="inlineStr">
        <is>
          <t>Critical</t>
        </is>
      </c>
      <c r="J11528" t="n">
        <v>28</v>
      </c>
      <c r="L11528" s="9">
        <f>A11528&amp;"-"&amp;TEXT(E11528,"yyyymmdd")</f>
        <v/>
      </c>
    </row>
    <row r="11529">
      <c r="A11529" t="n">
        <v>50129931</v>
      </c>
      <c r="B11529" t="inlineStr">
        <is>
          <t>Bronx</t>
        </is>
      </c>
      <c r="C11529" t="inlineStr">
        <is>
          <t>10453</t>
        </is>
      </c>
      <c r="D11529" t="inlineStr">
        <is>
          <t>Chicken</t>
        </is>
      </c>
      <c r="E11529" s="8" t="n">
        <v>46188</v>
      </c>
      <c r="F11529" t="inlineStr">
        <is>
          <t>Violations were cited in the following area(s).</t>
        </is>
      </c>
      <c r="G11529" t="inlineStr">
        <is>
          <t>08A</t>
        </is>
      </c>
      <c r="H11529" t="inlineStr">
        <is>
          <t>Establishment is not free of harborage or conditions conducive to rodents, insects or other pests.</t>
        </is>
      </c>
      <c r="I11529" t="inlineStr">
        <is>
          <t>Not Critical</t>
        </is>
      </c>
      <c r="J11529" t="n">
        <v>28</v>
      </c>
      <c r="L11529" s="9">
        <f>A11529&amp;"-"&amp;TEXT(E11529,"yyyymmdd")</f>
        <v/>
      </c>
    </row>
    <row r="11530">
      <c r="A11530" t="n">
        <v>50129931</v>
      </c>
      <c r="B11530" t="inlineStr">
        <is>
          <t>Bronx</t>
        </is>
      </c>
      <c r="C11530" t="inlineStr">
        <is>
          <t>10453</t>
        </is>
      </c>
      <c r="D11530" t="inlineStr">
        <is>
          <t>Chicken</t>
        </is>
      </c>
      <c r="E11530" s="8" t="n">
        <v>46188</v>
      </c>
      <c r="F11530" t="inlineStr">
        <is>
          <t>Violations were cited in the following area(s).</t>
        </is>
      </c>
      <c r="G11530" t="inlineStr">
        <is>
          <t>10B</t>
        </is>
      </c>
      <c r="H11530" t="inlineStr">
        <is>
          <t>Anti-siphonage or back-flow prevention device not provided where required; equipment or floor not properly drained; sewage disposal system in disrepair or not functioning properly. Condensation or liquid waste improperly disposed of.</t>
        </is>
      </c>
      <c r="I11530" t="inlineStr">
        <is>
          <t>Not Critical</t>
        </is>
      </c>
      <c r="J11530" t="n">
        <v>28</v>
      </c>
      <c r="L11530" s="9">
        <f>A11530&amp;"-"&amp;TEXT(E11530,"yyyymmdd")</f>
        <v/>
      </c>
    </row>
    <row r="11531">
      <c r="A11531" t="n">
        <v>50129931</v>
      </c>
      <c r="B11531" t="inlineStr">
        <is>
          <t>Bronx</t>
        </is>
      </c>
      <c r="C11531" t="inlineStr">
        <is>
          <t>10453</t>
        </is>
      </c>
      <c r="D11531" t="inlineStr">
        <is>
          <t>Chicken</t>
        </is>
      </c>
      <c r="E11531" s="8" t="n">
        <v>46188</v>
      </c>
      <c r="F11531" t="inlineStr">
        <is>
          <t>Violations were cited in the following area(s).</t>
        </is>
      </c>
      <c r="G11531" t="inlineStr">
        <is>
          <t>10F</t>
        </is>
      </c>
      <c r="H11531" t="inlineStr">
        <is>
          <t>Non-food contact surface or equipment made of unacceptable material, not kept clean, or not properly sealed, raised, spaced or movable to allow accessibility for cleaning on all sides, above and underneath the unit.</t>
        </is>
      </c>
      <c r="I11531" t="inlineStr">
        <is>
          <t>Not Critical</t>
        </is>
      </c>
      <c r="J11531" t="n">
        <v>28</v>
      </c>
      <c r="L11531" s="9">
        <f>A11531&amp;"-"&amp;TEXT(E11531,"yyyymmdd")</f>
        <v/>
      </c>
    </row>
    <row r="11532">
      <c r="A11532" t="n">
        <v>50133309</v>
      </c>
      <c r="B11532" t="inlineStr">
        <is>
          <t>Manhattan</t>
        </is>
      </c>
      <c r="C11532" t="inlineStr">
        <is>
          <t>10007</t>
        </is>
      </c>
      <c r="D11532" t="inlineStr">
        <is>
          <t>Sandwiches</t>
        </is>
      </c>
      <c r="E11532" s="8" t="n">
        <v>46188</v>
      </c>
      <c r="F11532" t="inlineStr">
        <is>
          <t>Violations were cited in the following area(s).</t>
        </is>
      </c>
      <c r="G11532" t="inlineStr">
        <is>
          <t>06C</t>
        </is>
      </c>
      <c r="H1153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532" t="inlineStr">
        <is>
          <t>Critical</t>
        </is>
      </c>
      <c r="J11532" t="n">
        <v>12</v>
      </c>
      <c r="K11532" t="inlineStr">
        <is>
          <t>A</t>
        </is>
      </c>
      <c r="L11532" s="9">
        <f>A11532&amp;"-"&amp;TEXT(E11532,"yyyymmdd")</f>
        <v/>
      </c>
    </row>
    <row r="11533">
      <c r="A11533" t="n">
        <v>50133309</v>
      </c>
      <c r="B11533" t="inlineStr">
        <is>
          <t>Manhattan</t>
        </is>
      </c>
      <c r="C11533" t="inlineStr">
        <is>
          <t>10007</t>
        </is>
      </c>
      <c r="D11533" t="inlineStr">
        <is>
          <t>Sandwiches</t>
        </is>
      </c>
      <c r="E11533" s="8" t="n">
        <v>46188</v>
      </c>
      <c r="F11533" t="inlineStr">
        <is>
          <t>Violations were cited in the following area(s).</t>
        </is>
      </c>
      <c r="G11533" t="inlineStr">
        <is>
          <t>10B</t>
        </is>
      </c>
      <c r="H11533" t="inlineStr">
        <is>
          <t>Anti-siphonage or back-flow prevention device not provided where required; equipment or floor not properly drained; sewage disposal system in disrepair or not functioning properly. Condensation or liquid waste improperly disposed of.</t>
        </is>
      </c>
      <c r="I11533" t="inlineStr">
        <is>
          <t>Not Critical</t>
        </is>
      </c>
      <c r="J11533" t="n">
        <v>12</v>
      </c>
      <c r="K11533" t="inlineStr">
        <is>
          <t>A</t>
        </is>
      </c>
      <c r="L11533" s="9">
        <f>A11533&amp;"-"&amp;TEXT(E11533,"yyyymmdd")</f>
        <v/>
      </c>
    </row>
    <row r="11534">
      <c r="A11534" t="n">
        <v>50133309</v>
      </c>
      <c r="B11534" t="inlineStr">
        <is>
          <t>Manhattan</t>
        </is>
      </c>
      <c r="C11534" t="inlineStr">
        <is>
          <t>10007</t>
        </is>
      </c>
      <c r="D11534" t="inlineStr">
        <is>
          <t>Sandwiches</t>
        </is>
      </c>
      <c r="E11534" s="8" t="n">
        <v>46188</v>
      </c>
      <c r="F11534" t="inlineStr">
        <is>
          <t>Violations were cited in the following area(s).</t>
        </is>
      </c>
      <c r="G11534" t="inlineStr">
        <is>
          <t>10F</t>
        </is>
      </c>
      <c r="H11534" t="inlineStr">
        <is>
          <t>Non-food contact surface or equipment made of unacceptable material, not kept clean, or not properly sealed, raised, spaced or movable to allow accessibility for cleaning on all sides, above and underneath the unit.</t>
        </is>
      </c>
      <c r="I11534" t="inlineStr">
        <is>
          <t>Not Critical</t>
        </is>
      </c>
      <c r="J11534" t="n">
        <v>12</v>
      </c>
      <c r="K11534" t="inlineStr">
        <is>
          <t>A</t>
        </is>
      </c>
      <c r="L11534" s="9">
        <f>A11534&amp;"-"&amp;TEXT(E11534,"yyyymmdd")</f>
        <v/>
      </c>
    </row>
    <row r="11535">
      <c r="A11535" t="n">
        <v>50133885</v>
      </c>
      <c r="B11535" t="inlineStr">
        <is>
          <t>Manhattan</t>
        </is>
      </c>
      <c r="C11535" t="inlineStr">
        <is>
          <t>10001</t>
        </is>
      </c>
      <c r="D11535" t="inlineStr">
        <is>
          <t>Korean</t>
        </is>
      </c>
      <c r="E11535" s="8" t="n">
        <v>46188</v>
      </c>
      <c r="F11535" t="inlineStr">
        <is>
          <t>Violations were cited in the following area(s).</t>
        </is>
      </c>
      <c r="G11535" t="inlineStr">
        <is>
          <t>03I</t>
        </is>
      </c>
      <c r="H11535" t="inlineStr">
        <is>
          <t>Juice packaged on premises with no or incomplete label, no warning statement</t>
        </is>
      </c>
      <c r="I11535" t="inlineStr">
        <is>
          <t>Critical</t>
        </is>
      </c>
      <c r="J11535" t="n">
        <v>13</v>
      </c>
      <c r="K11535" t="inlineStr">
        <is>
          <t>A</t>
        </is>
      </c>
      <c r="L11535" s="9">
        <f>A11535&amp;"-"&amp;TEXT(E11535,"yyyymmdd")</f>
        <v/>
      </c>
    </row>
    <row r="11536">
      <c r="A11536" t="n">
        <v>50133885</v>
      </c>
      <c r="B11536" t="inlineStr">
        <is>
          <t>Manhattan</t>
        </is>
      </c>
      <c r="C11536" t="inlineStr">
        <is>
          <t>10001</t>
        </is>
      </c>
      <c r="D11536" t="inlineStr">
        <is>
          <t>Korean</t>
        </is>
      </c>
      <c r="E11536" s="8" t="n">
        <v>46188</v>
      </c>
      <c r="F11536" t="inlineStr">
        <is>
          <t>Violations were cited in the following area(s).</t>
        </is>
      </c>
      <c r="G11536" t="inlineStr">
        <is>
          <t>10F</t>
        </is>
      </c>
      <c r="H11536" t="inlineStr">
        <is>
          <t>Non-food contact surface or equipment made of unacceptable material, not kept clean, or not properly sealed, raised, spaced or movable to allow accessibility for cleaning on all sides, above and underneath the unit.</t>
        </is>
      </c>
      <c r="I11536" t="inlineStr">
        <is>
          <t>Not Critical</t>
        </is>
      </c>
      <c r="J11536" t="n">
        <v>13</v>
      </c>
      <c r="K11536" t="inlineStr">
        <is>
          <t>A</t>
        </is>
      </c>
      <c r="L11536" s="9">
        <f>A11536&amp;"-"&amp;TEXT(E11536,"yyyymmdd")</f>
        <v/>
      </c>
    </row>
    <row r="11537">
      <c r="A11537" t="n">
        <v>50135365</v>
      </c>
      <c r="B11537" t="inlineStr">
        <is>
          <t>Queens</t>
        </is>
      </c>
      <c r="C11537" t="inlineStr">
        <is>
          <t>11367</t>
        </is>
      </c>
      <c r="D11537" t="inlineStr">
        <is>
          <t>Jewish/Kosher</t>
        </is>
      </c>
      <c r="E11537" s="8" t="n">
        <v>46188</v>
      </c>
      <c r="F11537" t="inlineStr">
        <is>
          <t>Violations were cited in the following area(s).</t>
        </is>
      </c>
      <c r="G11537" t="inlineStr">
        <is>
          <t>04L</t>
        </is>
      </c>
      <c r="H11537" t="inlineStr">
        <is>
          <t>Evidence of mice or live mice in establishment's food or non-food areas.</t>
        </is>
      </c>
      <c r="I11537" t="inlineStr">
        <is>
          <t>Critical</t>
        </is>
      </c>
      <c r="J11537" t="n">
        <v>30</v>
      </c>
      <c r="L11537" s="9">
        <f>A11537&amp;"-"&amp;TEXT(E11537,"yyyymmdd")</f>
        <v/>
      </c>
    </row>
    <row r="11538">
      <c r="A11538" t="n">
        <v>50135365</v>
      </c>
      <c r="B11538" t="inlineStr">
        <is>
          <t>Queens</t>
        </is>
      </c>
      <c r="C11538" t="inlineStr">
        <is>
          <t>11367</t>
        </is>
      </c>
      <c r="D11538" t="inlineStr">
        <is>
          <t>Jewish/Kosher</t>
        </is>
      </c>
      <c r="E11538" s="8" t="n">
        <v>46188</v>
      </c>
      <c r="F11538" t="inlineStr">
        <is>
          <t>Violations were cited in the following area(s).</t>
        </is>
      </c>
      <c r="G11538" t="inlineStr">
        <is>
          <t>05D</t>
        </is>
      </c>
      <c r="H1153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538" t="inlineStr">
        <is>
          <t>Critical</t>
        </is>
      </c>
      <c r="J11538" t="n">
        <v>30</v>
      </c>
      <c r="L11538" s="9">
        <f>A11538&amp;"-"&amp;TEXT(E11538,"yyyymmdd")</f>
        <v/>
      </c>
    </row>
    <row r="11539">
      <c r="A11539" t="n">
        <v>50135365</v>
      </c>
      <c r="B11539" t="inlineStr">
        <is>
          <t>Queens</t>
        </is>
      </c>
      <c r="C11539" t="inlineStr">
        <is>
          <t>11367</t>
        </is>
      </c>
      <c r="D11539" t="inlineStr">
        <is>
          <t>Jewish/Kosher</t>
        </is>
      </c>
      <c r="E11539" s="8" t="n">
        <v>46188</v>
      </c>
      <c r="F11539" t="inlineStr">
        <is>
          <t>Violations were cited in the following area(s).</t>
        </is>
      </c>
      <c r="G11539" t="inlineStr">
        <is>
          <t>06D</t>
        </is>
      </c>
      <c r="H11539" t="inlineStr">
        <is>
          <t>Food contact surface not properly washed, rinsed and sanitized after each use and following any activity when contamination may have occurred.</t>
        </is>
      </c>
      <c r="I11539" t="inlineStr">
        <is>
          <t>Critical</t>
        </is>
      </c>
      <c r="J11539" t="n">
        <v>30</v>
      </c>
      <c r="L11539" s="9">
        <f>A11539&amp;"-"&amp;TEXT(E11539,"yyyymmdd")</f>
        <v/>
      </c>
    </row>
    <row r="11540">
      <c r="A11540" t="n">
        <v>50135365</v>
      </c>
      <c r="B11540" t="inlineStr">
        <is>
          <t>Queens</t>
        </is>
      </c>
      <c r="C11540" t="inlineStr">
        <is>
          <t>11367</t>
        </is>
      </c>
      <c r="D11540" t="inlineStr">
        <is>
          <t>Jewish/Kosher</t>
        </is>
      </c>
      <c r="E11540" s="8" t="n">
        <v>46188</v>
      </c>
      <c r="F11540" t="inlineStr">
        <is>
          <t>Violations were cited in the following area(s).</t>
        </is>
      </c>
      <c r="G11540" t="inlineStr">
        <is>
          <t>08A</t>
        </is>
      </c>
      <c r="H11540" t="inlineStr">
        <is>
          <t>Establishment is not free of harborage or conditions conducive to rodents, insects or other pests.</t>
        </is>
      </c>
      <c r="I11540" t="inlineStr">
        <is>
          <t>Not Critical</t>
        </is>
      </c>
      <c r="J11540" t="n">
        <v>30</v>
      </c>
      <c r="L11540" s="9">
        <f>A11540&amp;"-"&amp;TEXT(E11540,"yyyymmdd")</f>
        <v/>
      </c>
    </row>
    <row r="11541">
      <c r="A11541" t="n">
        <v>50135365</v>
      </c>
      <c r="B11541" t="inlineStr">
        <is>
          <t>Queens</t>
        </is>
      </c>
      <c r="C11541" t="inlineStr">
        <is>
          <t>11367</t>
        </is>
      </c>
      <c r="D11541" t="inlineStr">
        <is>
          <t>Jewish/Kosher</t>
        </is>
      </c>
      <c r="E11541" s="8" t="n">
        <v>46188</v>
      </c>
      <c r="F11541" t="inlineStr">
        <is>
          <t>Violations were cited in the following area(s).</t>
        </is>
      </c>
      <c r="G11541" t="inlineStr">
        <is>
          <t>10B</t>
        </is>
      </c>
      <c r="H11541" t="inlineStr">
        <is>
          <t>Anti-siphonage or back-flow prevention device not provided where required; equipment or floor not properly drained; sewage disposal system in disrepair or not functioning properly. Condensation or liquid waste improperly disposed of.</t>
        </is>
      </c>
      <c r="I11541" t="inlineStr">
        <is>
          <t>Not Critical</t>
        </is>
      </c>
      <c r="J11541" t="n">
        <v>30</v>
      </c>
      <c r="L11541" s="9">
        <f>A11541&amp;"-"&amp;TEXT(E11541,"yyyymmdd")</f>
        <v/>
      </c>
    </row>
    <row r="11542">
      <c r="A11542" t="n">
        <v>50135710</v>
      </c>
      <c r="B11542" t="inlineStr">
        <is>
          <t>Brooklyn</t>
        </is>
      </c>
      <c r="C11542" t="inlineStr">
        <is>
          <t>11221</t>
        </is>
      </c>
      <c r="D11542" t="inlineStr">
        <is>
          <t>Chicken</t>
        </is>
      </c>
      <c r="E11542" s="8" t="n">
        <v>46188</v>
      </c>
      <c r="F11542" t="inlineStr">
        <is>
          <t>Violations were cited in the following area(s).</t>
        </is>
      </c>
      <c r="G11542" t="inlineStr">
        <is>
          <t>06C</t>
        </is>
      </c>
      <c r="H115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542" t="inlineStr">
        <is>
          <t>Critical</t>
        </is>
      </c>
      <c r="J11542" t="n">
        <v>11</v>
      </c>
      <c r="K11542" t="inlineStr">
        <is>
          <t>A</t>
        </is>
      </c>
      <c r="L11542" s="9">
        <f>A11542&amp;"-"&amp;TEXT(E11542,"yyyymmdd")</f>
        <v/>
      </c>
    </row>
    <row r="11543">
      <c r="A11543" t="n">
        <v>50135710</v>
      </c>
      <c r="B11543" t="inlineStr">
        <is>
          <t>Brooklyn</t>
        </is>
      </c>
      <c r="C11543" t="inlineStr">
        <is>
          <t>11221</t>
        </is>
      </c>
      <c r="D11543" t="inlineStr">
        <is>
          <t>Chicken</t>
        </is>
      </c>
      <c r="E11543" s="8" t="n">
        <v>46188</v>
      </c>
      <c r="F11543" t="inlineStr">
        <is>
          <t>Violations were cited in the following area(s).</t>
        </is>
      </c>
      <c r="G11543" t="inlineStr">
        <is>
          <t>06D</t>
        </is>
      </c>
      <c r="H11543" t="inlineStr">
        <is>
          <t>Food contact surface not properly washed, rinsed and sanitized after each use and following any activity when contamination may have occurred.</t>
        </is>
      </c>
      <c r="I11543" t="inlineStr">
        <is>
          <t>Critical</t>
        </is>
      </c>
      <c r="J11543" t="n">
        <v>11</v>
      </c>
      <c r="K11543" t="inlineStr">
        <is>
          <t>A</t>
        </is>
      </c>
      <c r="L11543" s="9">
        <f>A11543&amp;"-"&amp;TEXT(E11543,"yyyymmdd")</f>
        <v/>
      </c>
    </row>
    <row r="11544">
      <c r="A11544" t="n">
        <v>50139575</v>
      </c>
      <c r="B11544" t="inlineStr">
        <is>
          <t>Brooklyn</t>
        </is>
      </c>
      <c r="C11544" t="inlineStr">
        <is>
          <t>11235</t>
        </is>
      </c>
      <c r="D11544" t="inlineStr">
        <is>
          <t>Eastern European</t>
        </is>
      </c>
      <c r="E11544" s="8" t="n">
        <v>46188</v>
      </c>
      <c r="F11544" t="inlineStr">
        <is>
          <t>Violations were cited in the following area(s).</t>
        </is>
      </c>
      <c r="G11544" t="inlineStr">
        <is>
          <t>02B</t>
        </is>
      </c>
      <c r="H11544" t="inlineStr">
        <is>
          <t>Hot TCS food item not held at or above 140 °F.</t>
        </is>
      </c>
      <c r="I11544" t="inlineStr">
        <is>
          <t>Critical</t>
        </is>
      </c>
      <c r="J11544" t="n">
        <v>30</v>
      </c>
      <c r="L11544" s="9">
        <f>A11544&amp;"-"&amp;TEXT(E11544,"yyyymmdd")</f>
        <v/>
      </c>
    </row>
    <row r="11545">
      <c r="A11545" t="n">
        <v>50139575</v>
      </c>
      <c r="B11545" t="inlineStr">
        <is>
          <t>Brooklyn</t>
        </is>
      </c>
      <c r="C11545" t="inlineStr">
        <is>
          <t>11235</t>
        </is>
      </c>
      <c r="D11545" t="inlineStr">
        <is>
          <t>Eastern European</t>
        </is>
      </c>
      <c r="E11545" s="8" t="n">
        <v>46188</v>
      </c>
      <c r="F11545" t="inlineStr">
        <is>
          <t>Violations were cited in the following area(s).</t>
        </is>
      </c>
      <c r="G11545" t="inlineStr">
        <is>
          <t>02G</t>
        </is>
      </c>
      <c r="H11545" t="inlineStr">
        <is>
          <t>Cold TCS food item held above 41 °F; smoked or processed fish held above 38 °F; intact raw eggs held above 45 °F; or reduced oxygen packaged (ROP) TCS foods held above required temperatures except during active necessary preparation.</t>
        </is>
      </c>
      <c r="I11545" t="inlineStr">
        <is>
          <t>Critical</t>
        </is>
      </c>
      <c r="J11545" t="n">
        <v>30</v>
      </c>
      <c r="L11545" s="9">
        <f>A11545&amp;"-"&amp;TEXT(E11545,"yyyymmdd")</f>
        <v/>
      </c>
    </row>
    <row r="11546">
      <c r="A11546" t="n">
        <v>50139575</v>
      </c>
      <c r="B11546" t="inlineStr">
        <is>
          <t>Brooklyn</t>
        </is>
      </c>
      <c r="C11546" t="inlineStr">
        <is>
          <t>11235</t>
        </is>
      </c>
      <c r="D11546" t="inlineStr">
        <is>
          <t>Eastern European</t>
        </is>
      </c>
      <c r="E11546" s="8" t="n">
        <v>46188</v>
      </c>
      <c r="F11546" t="inlineStr">
        <is>
          <t>Violations were cited in the following area(s).</t>
        </is>
      </c>
      <c r="G11546" t="inlineStr">
        <is>
          <t>05D</t>
        </is>
      </c>
      <c r="H1154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546" t="inlineStr">
        <is>
          <t>Critical</t>
        </is>
      </c>
      <c r="J11546" t="n">
        <v>30</v>
      </c>
      <c r="L11546" s="9">
        <f>A11546&amp;"-"&amp;TEXT(E11546,"yyyymmdd")</f>
        <v/>
      </c>
    </row>
    <row r="11547">
      <c r="A11547" t="n">
        <v>50139575</v>
      </c>
      <c r="B11547" t="inlineStr">
        <is>
          <t>Brooklyn</t>
        </is>
      </c>
      <c r="C11547" t="inlineStr">
        <is>
          <t>11235</t>
        </is>
      </c>
      <c r="D11547" t="inlineStr">
        <is>
          <t>Eastern European</t>
        </is>
      </c>
      <c r="E11547" s="8" t="n">
        <v>46188</v>
      </c>
      <c r="F11547" t="inlineStr">
        <is>
          <t>Violations were cited in the following area(s).</t>
        </is>
      </c>
      <c r="G11547" t="inlineStr">
        <is>
          <t>10B</t>
        </is>
      </c>
      <c r="H11547" t="inlineStr">
        <is>
          <t>Anti-siphonage or back-flow prevention device not provided where required; equipment or floor not properly drained; sewage disposal system in disrepair or not functioning properly. Condensation or liquid waste improperly disposed of.</t>
        </is>
      </c>
      <c r="I11547" t="inlineStr">
        <is>
          <t>Not Critical</t>
        </is>
      </c>
      <c r="J11547" t="n">
        <v>30</v>
      </c>
      <c r="L11547" s="9">
        <f>A11547&amp;"-"&amp;TEXT(E11547,"yyyymmdd")</f>
        <v/>
      </c>
    </row>
    <row r="11548">
      <c r="A11548" t="n">
        <v>50139575</v>
      </c>
      <c r="B11548" t="inlineStr">
        <is>
          <t>Brooklyn</t>
        </is>
      </c>
      <c r="C11548" t="inlineStr">
        <is>
          <t>11235</t>
        </is>
      </c>
      <c r="D11548" t="inlineStr">
        <is>
          <t>Eastern European</t>
        </is>
      </c>
      <c r="E11548" s="8" t="n">
        <v>46188</v>
      </c>
      <c r="F11548" t="inlineStr">
        <is>
          <t>Violations were cited in the following area(s).</t>
        </is>
      </c>
      <c r="G11548" t="inlineStr">
        <is>
          <t>10F</t>
        </is>
      </c>
      <c r="H11548" t="inlineStr">
        <is>
          <t>Non-food contact surface or equipment made of unacceptable material, not kept clean, or not properly sealed, raised, spaced or movable to allow accessibility for cleaning on all sides, above and underneath the unit.</t>
        </is>
      </c>
      <c r="I11548" t="inlineStr">
        <is>
          <t>Not Critical</t>
        </is>
      </c>
      <c r="J11548" t="n">
        <v>30</v>
      </c>
      <c r="L11548" s="9">
        <f>A11548&amp;"-"&amp;TEXT(E11548,"yyyymmdd")</f>
        <v/>
      </c>
    </row>
    <row r="11549">
      <c r="A11549" t="n">
        <v>50141881</v>
      </c>
      <c r="B11549" t="inlineStr">
        <is>
          <t>Queens</t>
        </is>
      </c>
      <c r="C11549" t="inlineStr">
        <is>
          <t>11354</t>
        </is>
      </c>
      <c r="D11549" t="inlineStr">
        <is>
          <t>Chinese</t>
        </is>
      </c>
      <c r="E11549" s="8" t="n">
        <v>46188</v>
      </c>
      <c r="F11549" t="inlineStr">
        <is>
          <t>Violations were cited in the following area(s).</t>
        </is>
      </c>
      <c r="G11549" t="inlineStr">
        <is>
          <t>04A</t>
        </is>
      </c>
      <c r="H11549" t="inlineStr">
        <is>
          <t>Food Protection Certificate (FPC) not held by manager or supervisor of food operations.</t>
        </is>
      </c>
      <c r="I11549" t="inlineStr">
        <is>
          <t>Critical</t>
        </is>
      </c>
      <c r="J11549" t="n">
        <v>84</v>
      </c>
      <c r="L11549" s="9">
        <f>A11549&amp;"-"&amp;TEXT(E11549,"yyyymmdd")</f>
        <v/>
      </c>
    </row>
    <row r="11550">
      <c r="A11550" t="n">
        <v>50141881</v>
      </c>
      <c r="B11550" t="inlineStr">
        <is>
          <t>Queens</t>
        </is>
      </c>
      <c r="C11550" t="inlineStr">
        <is>
          <t>11354</t>
        </is>
      </c>
      <c r="D11550" t="inlineStr">
        <is>
          <t>Chinese</t>
        </is>
      </c>
      <c r="E11550" s="8" t="n">
        <v>46188</v>
      </c>
      <c r="F11550" t="inlineStr">
        <is>
          <t>Violations were cited in the following area(s).</t>
        </is>
      </c>
      <c r="G11550" t="inlineStr">
        <is>
          <t>04L</t>
        </is>
      </c>
      <c r="H11550" t="inlineStr">
        <is>
          <t>Evidence of mice or live mice in establishment's food or non-food areas.</t>
        </is>
      </c>
      <c r="I11550" t="inlineStr">
        <is>
          <t>Critical</t>
        </is>
      </c>
      <c r="J11550" t="n">
        <v>84</v>
      </c>
      <c r="L11550" s="9">
        <f>A11550&amp;"-"&amp;TEXT(E11550,"yyyymmdd")</f>
        <v/>
      </c>
    </row>
    <row r="11551">
      <c r="A11551" t="n">
        <v>50141881</v>
      </c>
      <c r="B11551" t="inlineStr">
        <is>
          <t>Queens</t>
        </is>
      </c>
      <c r="C11551" t="inlineStr">
        <is>
          <t>11354</t>
        </is>
      </c>
      <c r="D11551" t="inlineStr">
        <is>
          <t>Chinese</t>
        </is>
      </c>
      <c r="E11551" s="8" t="n">
        <v>46188</v>
      </c>
      <c r="F11551" t="inlineStr">
        <is>
          <t>Violations were cited in the following area(s).</t>
        </is>
      </c>
      <c r="G11551" t="inlineStr">
        <is>
          <t>04M</t>
        </is>
      </c>
      <c r="H11551" t="inlineStr">
        <is>
          <t>Live roaches in facility's food or non-food area.</t>
        </is>
      </c>
      <c r="I11551" t="inlineStr">
        <is>
          <t>Critical</t>
        </is>
      </c>
      <c r="J11551" t="n">
        <v>84</v>
      </c>
      <c r="L11551" s="9">
        <f>A11551&amp;"-"&amp;TEXT(E11551,"yyyymmdd")</f>
        <v/>
      </c>
    </row>
    <row r="11552">
      <c r="A11552" t="n">
        <v>50141881</v>
      </c>
      <c r="B11552" t="inlineStr">
        <is>
          <t>Queens</t>
        </is>
      </c>
      <c r="C11552" t="inlineStr">
        <is>
          <t>11354</t>
        </is>
      </c>
      <c r="D11552" t="inlineStr">
        <is>
          <t>Chinese</t>
        </is>
      </c>
      <c r="E11552" s="8" t="n">
        <v>46188</v>
      </c>
      <c r="F11552" t="inlineStr">
        <is>
          <t>Violations were cited in the following area(s).</t>
        </is>
      </c>
      <c r="G11552" t="inlineStr">
        <is>
          <t>04O</t>
        </is>
      </c>
      <c r="H11552" t="inlineStr">
        <is>
          <t>Live animal other than fish in tank or service animal present in facility’s food or non-food area.</t>
        </is>
      </c>
      <c r="I11552" t="inlineStr">
        <is>
          <t>Critical</t>
        </is>
      </c>
      <c r="J11552" t="n">
        <v>84</v>
      </c>
      <c r="L11552" s="9">
        <f>A11552&amp;"-"&amp;TEXT(E11552,"yyyymmdd")</f>
        <v/>
      </c>
    </row>
    <row r="11553">
      <c r="A11553" t="n">
        <v>50141881</v>
      </c>
      <c r="B11553" t="inlineStr">
        <is>
          <t>Queens</t>
        </is>
      </c>
      <c r="C11553" t="inlineStr">
        <is>
          <t>11354</t>
        </is>
      </c>
      <c r="D11553" t="inlineStr">
        <is>
          <t>Chinese</t>
        </is>
      </c>
      <c r="E11553" s="8" t="n">
        <v>46188</v>
      </c>
      <c r="F11553" t="inlineStr">
        <is>
          <t>Violations were cited in the following area(s).</t>
        </is>
      </c>
      <c r="G11553" t="inlineStr">
        <is>
          <t>05C</t>
        </is>
      </c>
      <c r="H11553" t="inlineStr">
        <is>
          <t>Food contact surface, refillable, reusable containers, or equipment improperly constructed, placed or maintained. Unacceptable material used. Culinary sink or other acceptable method not provided for washing food.</t>
        </is>
      </c>
      <c r="I11553" t="inlineStr">
        <is>
          <t>Critical</t>
        </is>
      </c>
      <c r="J11553" t="n">
        <v>84</v>
      </c>
      <c r="L11553" s="9">
        <f>A11553&amp;"-"&amp;TEXT(E11553,"yyyymmdd")</f>
        <v/>
      </c>
    </row>
    <row r="11554">
      <c r="A11554" t="n">
        <v>50141881</v>
      </c>
      <c r="B11554" t="inlineStr">
        <is>
          <t>Queens</t>
        </is>
      </c>
      <c r="C11554" t="inlineStr">
        <is>
          <t>11354</t>
        </is>
      </c>
      <c r="D11554" t="inlineStr">
        <is>
          <t>Chinese</t>
        </is>
      </c>
      <c r="E11554" s="8" t="n">
        <v>46188</v>
      </c>
      <c r="F11554" t="inlineStr">
        <is>
          <t>Violations were cited in the following area(s).</t>
        </is>
      </c>
      <c r="G11554" t="inlineStr">
        <is>
          <t>05D</t>
        </is>
      </c>
      <c r="H1155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554" t="inlineStr">
        <is>
          <t>Critical</t>
        </is>
      </c>
      <c r="J11554" t="n">
        <v>84</v>
      </c>
      <c r="L11554" s="9">
        <f>A11554&amp;"-"&amp;TEXT(E11554,"yyyymmdd")</f>
        <v/>
      </c>
    </row>
    <row r="11555">
      <c r="A11555" t="n">
        <v>50141881</v>
      </c>
      <c r="B11555" t="inlineStr">
        <is>
          <t>Queens</t>
        </is>
      </c>
      <c r="C11555" t="inlineStr">
        <is>
          <t>11354</t>
        </is>
      </c>
      <c r="D11555" t="inlineStr">
        <is>
          <t>Chinese</t>
        </is>
      </c>
      <c r="E11555" s="8" t="n">
        <v>46188</v>
      </c>
      <c r="F11555" t="inlineStr">
        <is>
          <t>Violations were cited in the following area(s).</t>
        </is>
      </c>
      <c r="G11555" t="inlineStr">
        <is>
          <t>06A</t>
        </is>
      </c>
      <c r="H11555" t="inlineStr">
        <is>
          <t>Personal cleanliness is inadequate. Outer garment soiled with possible contaminant. Effective hair restraint not worn where required. Jewelry worn on hands or arms. Fingernail polish worn or fingernails not kept clean and trimmed.</t>
        </is>
      </c>
      <c r="I11555" t="inlineStr">
        <is>
          <t>Critical</t>
        </is>
      </c>
      <c r="J11555" t="n">
        <v>84</v>
      </c>
      <c r="L11555" s="9">
        <f>A11555&amp;"-"&amp;TEXT(E11555,"yyyymmdd")</f>
        <v/>
      </c>
    </row>
    <row r="11556">
      <c r="A11556" t="n">
        <v>50141881</v>
      </c>
      <c r="B11556" t="inlineStr">
        <is>
          <t>Queens</t>
        </is>
      </c>
      <c r="C11556" t="inlineStr">
        <is>
          <t>11354</t>
        </is>
      </c>
      <c r="D11556" t="inlineStr">
        <is>
          <t>Chinese</t>
        </is>
      </c>
      <c r="E11556" s="8" t="n">
        <v>46188</v>
      </c>
      <c r="F11556" t="inlineStr">
        <is>
          <t>Violations were cited in the following area(s).</t>
        </is>
      </c>
      <c r="G11556" t="inlineStr">
        <is>
          <t>06D</t>
        </is>
      </c>
      <c r="H11556" t="inlineStr">
        <is>
          <t>Food contact surface not properly washed, rinsed and sanitized after each use and following any activity when contamination may have occurred.</t>
        </is>
      </c>
      <c r="I11556" t="inlineStr">
        <is>
          <t>Critical</t>
        </is>
      </c>
      <c r="J11556" t="n">
        <v>84</v>
      </c>
      <c r="L11556" s="9">
        <f>A11556&amp;"-"&amp;TEXT(E11556,"yyyymmdd")</f>
        <v/>
      </c>
    </row>
    <row r="11557">
      <c r="A11557" t="n">
        <v>50141881</v>
      </c>
      <c r="B11557" t="inlineStr">
        <is>
          <t>Queens</t>
        </is>
      </c>
      <c r="C11557" t="inlineStr">
        <is>
          <t>11354</t>
        </is>
      </c>
      <c r="D11557" t="inlineStr">
        <is>
          <t>Chinese</t>
        </is>
      </c>
      <c r="E11557" s="8" t="n">
        <v>46188</v>
      </c>
      <c r="F11557" t="inlineStr">
        <is>
          <t>Violations were cited in the following area(s).</t>
        </is>
      </c>
      <c r="G11557" t="inlineStr">
        <is>
          <t>06G</t>
        </is>
      </c>
      <c r="H11557" t="inlineStr">
        <is>
          <t>HACCP plan not approved or approved HACCP plan not maintained on premises.</t>
        </is>
      </c>
      <c r="I11557" t="inlineStr">
        <is>
          <t>Critical</t>
        </is>
      </c>
      <c r="J11557" t="n">
        <v>84</v>
      </c>
      <c r="L11557" s="9">
        <f>A11557&amp;"-"&amp;TEXT(E11557,"yyyymmdd")</f>
        <v/>
      </c>
    </row>
    <row r="11558">
      <c r="A11558" t="n">
        <v>50141881</v>
      </c>
      <c r="B11558" t="inlineStr">
        <is>
          <t>Queens</t>
        </is>
      </c>
      <c r="C11558" t="inlineStr">
        <is>
          <t>11354</t>
        </is>
      </c>
      <c r="D11558" t="inlineStr">
        <is>
          <t>Chinese</t>
        </is>
      </c>
      <c r="E11558" s="8" t="n">
        <v>46188</v>
      </c>
      <c r="F11558" t="inlineStr">
        <is>
          <t>Violations were cited in the following area(s).</t>
        </is>
      </c>
      <c r="G11558" t="inlineStr">
        <is>
          <t>08A</t>
        </is>
      </c>
      <c r="H11558" t="inlineStr">
        <is>
          <t>Establishment is not free of harborage or conditions conducive to rodents, insects or other pests.</t>
        </is>
      </c>
      <c r="I11558" t="inlineStr">
        <is>
          <t>Not Critical</t>
        </is>
      </c>
      <c r="J11558" t="n">
        <v>84</v>
      </c>
      <c r="L11558" s="9">
        <f>A11558&amp;"-"&amp;TEXT(E11558,"yyyymmdd")</f>
        <v/>
      </c>
    </row>
    <row r="11559">
      <c r="A11559" t="n">
        <v>50142846</v>
      </c>
      <c r="B11559" t="inlineStr">
        <is>
          <t>Staten Island</t>
        </is>
      </c>
      <c r="C11559" t="inlineStr">
        <is>
          <t>10306</t>
        </is>
      </c>
      <c r="D11559" t="inlineStr">
        <is>
          <t>Bakery Products/Desserts</t>
        </is>
      </c>
      <c r="E11559" s="8" t="n">
        <v>46188</v>
      </c>
      <c r="F11559" t="inlineStr">
        <is>
          <t>Violations were cited in the following area(s).</t>
        </is>
      </c>
      <c r="G11559" t="inlineStr">
        <is>
          <t>04L</t>
        </is>
      </c>
      <c r="H11559" t="inlineStr">
        <is>
          <t>Evidence of mice or live mice in establishment's food or non-food areas.</t>
        </is>
      </c>
      <c r="I11559" t="inlineStr">
        <is>
          <t>Critical</t>
        </is>
      </c>
      <c r="J11559" t="n">
        <v>21</v>
      </c>
      <c r="L11559" s="9">
        <f>A11559&amp;"-"&amp;TEXT(E11559,"yyyymmdd")</f>
        <v/>
      </c>
    </row>
    <row r="11560">
      <c r="A11560" t="n">
        <v>50142846</v>
      </c>
      <c r="B11560" t="inlineStr">
        <is>
          <t>Staten Island</t>
        </is>
      </c>
      <c r="C11560" t="inlineStr">
        <is>
          <t>10306</t>
        </is>
      </c>
      <c r="D11560" t="inlineStr">
        <is>
          <t>Bakery Products/Desserts</t>
        </is>
      </c>
      <c r="E11560" s="8" t="n">
        <v>46188</v>
      </c>
      <c r="F11560" t="inlineStr">
        <is>
          <t>Violations were cited in the following area(s).</t>
        </is>
      </c>
      <c r="G11560" t="inlineStr">
        <is>
          <t>06C</t>
        </is>
      </c>
      <c r="H115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560" t="inlineStr">
        <is>
          <t>Critical</t>
        </is>
      </c>
      <c r="J11560" t="n">
        <v>21</v>
      </c>
      <c r="L11560" s="9">
        <f>A11560&amp;"-"&amp;TEXT(E11560,"yyyymmdd")</f>
        <v/>
      </c>
    </row>
    <row r="11561">
      <c r="A11561" t="n">
        <v>50142846</v>
      </c>
      <c r="B11561" t="inlineStr">
        <is>
          <t>Staten Island</t>
        </is>
      </c>
      <c r="C11561" t="inlineStr">
        <is>
          <t>10306</t>
        </is>
      </c>
      <c r="D11561" t="inlineStr">
        <is>
          <t>Bakery Products/Desserts</t>
        </is>
      </c>
      <c r="E11561" s="8" t="n">
        <v>46188</v>
      </c>
      <c r="F11561" t="inlineStr">
        <is>
          <t>Violations were cited in the following area(s).</t>
        </is>
      </c>
      <c r="G11561" t="inlineStr">
        <is>
          <t>06D</t>
        </is>
      </c>
      <c r="H11561" t="inlineStr">
        <is>
          <t>Food contact surface not properly washed, rinsed and sanitized after each use and following any activity when contamination may have occurred.</t>
        </is>
      </c>
      <c r="I11561" t="inlineStr">
        <is>
          <t>Critical</t>
        </is>
      </c>
      <c r="J11561" t="n">
        <v>21</v>
      </c>
      <c r="L11561" s="9">
        <f>A11561&amp;"-"&amp;TEXT(E11561,"yyyymmdd")</f>
        <v/>
      </c>
    </row>
    <row r="11562">
      <c r="A11562" t="n">
        <v>50142846</v>
      </c>
      <c r="B11562" t="inlineStr">
        <is>
          <t>Staten Island</t>
        </is>
      </c>
      <c r="C11562" t="inlineStr">
        <is>
          <t>10306</t>
        </is>
      </c>
      <c r="D11562" t="inlineStr">
        <is>
          <t>Bakery Products/Desserts</t>
        </is>
      </c>
      <c r="E11562" s="8" t="n">
        <v>46188</v>
      </c>
      <c r="F11562" t="inlineStr">
        <is>
          <t>Violations were cited in the following area(s).</t>
        </is>
      </c>
      <c r="G11562" t="inlineStr">
        <is>
          <t>08A</t>
        </is>
      </c>
      <c r="H11562" t="inlineStr">
        <is>
          <t>Establishment is not free of harborage or conditions conducive to rodents, insects or other pests.</t>
        </is>
      </c>
      <c r="I11562" t="inlineStr">
        <is>
          <t>Not Critical</t>
        </is>
      </c>
      <c r="J11562" t="n">
        <v>21</v>
      </c>
      <c r="L11562" s="9">
        <f>A11562&amp;"-"&amp;TEXT(E11562,"yyyymmdd")</f>
        <v/>
      </c>
    </row>
    <row r="11563">
      <c r="A11563" t="n">
        <v>50142846</v>
      </c>
      <c r="B11563" t="inlineStr">
        <is>
          <t>Staten Island</t>
        </is>
      </c>
      <c r="C11563" t="inlineStr">
        <is>
          <t>10306</t>
        </is>
      </c>
      <c r="D11563" t="inlineStr">
        <is>
          <t>Bakery Products/Desserts</t>
        </is>
      </c>
      <c r="E11563" s="8" t="n">
        <v>46188</v>
      </c>
      <c r="F11563" t="inlineStr">
        <is>
          <t>Violations were cited in the following area(s).</t>
        </is>
      </c>
      <c r="G11563" t="inlineStr">
        <is>
          <t>28-06</t>
        </is>
      </c>
      <c r="H11563" t="inlineStr">
        <is>
          <t>Contract with a pest management professional not in place. Record of extermination activities not kept on premises.</t>
        </is>
      </c>
      <c r="I11563" t="inlineStr">
        <is>
          <t>Not Critical</t>
        </is>
      </c>
      <c r="J11563" t="n">
        <v>21</v>
      </c>
      <c r="L11563" s="9">
        <f>A11563&amp;"-"&amp;TEXT(E11563,"yyyymmdd")</f>
        <v/>
      </c>
    </row>
    <row r="11564">
      <c r="A11564" t="n">
        <v>50148482</v>
      </c>
      <c r="B11564" t="inlineStr">
        <is>
          <t>Manhattan</t>
        </is>
      </c>
      <c r="C11564" t="inlineStr">
        <is>
          <t>10032</t>
        </is>
      </c>
      <c r="D11564" t="inlineStr">
        <is>
          <t>Pizza</t>
        </is>
      </c>
      <c r="E11564" s="8" t="n">
        <v>46188</v>
      </c>
      <c r="F11564" t="inlineStr">
        <is>
          <t>Violations were cited in the following area(s).</t>
        </is>
      </c>
      <c r="G11564" t="inlineStr">
        <is>
          <t>02B</t>
        </is>
      </c>
      <c r="H11564" t="inlineStr">
        <is>
          <t>Hot TCS food item not held at or above 140 °F.</t>
        </is>
      </c>
      <c r="I11564" t="inlineStr">
        <is>
          <t>Critical</t>
        </is>
      </c>
      <c r="J11564" t="n">
        <v>7</v>
      </c>
      <c r="K11564" t="inlineStr">
        <is>
          <t>A</t>
        </is>
      </c>
      <c r="L11564" s="9">
        <f>A11564&amp;"-"&amp;TEXT(E11564,"yyyymmdd")</f>
        <v/>
      </c>
    </row>
    <row r="11565">
      <c r="A11565" t="n">
        <v>50154614</v>
      </c>
      <c r="B11565" t="inlineStr">
        <is>
          <t>Queens</t>
        </is>
      </c>
      <c r="C11565" t="inlineStr">
        <is>
          <t>11412</t>
        </is>
      </c>
      <c r="D11565" t="inlineStr">
        <is>
          <t>Chinese</t>
        </is>
      </c>
      <c r="E11565" s="8" t="n">
        <v>46188</v>
      </c>
      <c r="F11565" t="inlineStr">
        <is>
          <t>Violations were cited in the following area(s).</t>
        </is>
      </c>
      <c r="G11565" t="inlineStr">
        <is>
          <t>02A</t>
        </is>
      </c>
      <c r="H11565" t="inlineStr">
        <is>
          <t>Time/Temperature Control for Safety (TCS) food not cooked to required minimum internal temperature.   • Poultry, poultry parts, ground and comminuted poultry, all stuffing containing poultry, meats, fish or ratites to or above 165 °F for 15 seconds with no interruption of the cooking process   • Ground meat, and food containing ground and comminuted meat, to or above 158 °F for 15 seconds with no interruption of the cooking process, except per individual customer request  • Pork, any food containing pork to or above 150 °F for 15 seconds  • Mechanically tenderized or injected meats to or above 155 °F.  • Whole meat roasts and beef steak to or above required temperature and time except per individual customer request  • Raw animal foods cooked in microwave to or above165 °F, covered, rotated or stirred   • All other foods to or above 140 °F for 15 seconds; shell eggs to or above 145 °F for 15 seconds except per individual customer request.</t>
        </is>
      </c>
      <c r="I11565" t="inlineStr">
        <is>
          <t>Critical</t>
        </is>
      </c>
      <c r="J11565" t="n">
        <v>19</v>
      </c>
      <c r="L11565" s="9">
        <f>A11565&amp;"-"&amp;TEXT(E11565,"yyyymmdd")</f>
        <v/>
      </c>
    </row>
    <row r="11566">
      <c r="A11566" t="n">
        <v>50154614</v>
      </c>
      <c r="B11566" t="inlineStr">
        <is>
          <t>Queens</t>
        </is>
      </c>
      <c r="C11566" t="inlineStr">
        <is>
          <t>11412</t>
        </is>
      </c>
      <c r="D11566" t="inlineStr">
        <is>
          <t>Chinese</t>
        </is>
      </c>
      <c r="E11566" s="8" t="n">
        <v>46188</v>
      </c>
      <c r="F11566" t="inlineStr">
        <is>
          <t>Violations were cited in the following area(s).</t>
        </is>
      </c>
      <c r="G11566" t="inlineStr">
        <is>
          <t>06C</t>
        </is>
      </c>
      <c r="H1156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566" t="inlineStr">
        <is>
          <t>Critical</t>
        </is>
      </c>
      <c r="J11566" t="n">
        <v>19</v>
      </c>
      <c r="L11566" s="9">
        <f>A11566&amp;"-"&amp;TEXT(E11566,"yyyymmdd")</f>
        <v/>
      </c>
    </row>
    <row r="11567">
      <c r="A11567" t="n">
        <v>50154614</v>
      </c>
      <c r="B11567" t="inlineStr">
        <is>
          <t>Queens</t>
        </is>
      </c>
      <c r="C11567" t="inlineStr">
        <is>
          <t>11412</t>
        </is>
      </c>
      <c r="D11567" t="inlineStr">
        <is>
          <t>Chinese</t>
        </is>
      </c>
      <c r="E11567" s="8" t="n">
        <v>46188</v>
      </c>
      <c r="F11567" t="inlineStr">
        <is>
          <t>Violations were cited in the following area(s).</t>
        </is>
      </c>
      <c r="G11567" t="inlineStr">
        <is>
          <t>09B</t>
        </is>
      </c>
      <c r="H11567" t="inlineStr">
        <is>
          <t>Thawing procedure improper.</t>
        </is>
      </c>
      <c r="I11567" t="inlineStr">
        <is>
          <t>Not Critical</t>
        </is>
      </c>
      <c r="J11567" t="n">
        <v>19</v>
      </c>
      <c r="L11567" s="9">
        <f>A11567&amp;"-"&amp;TEXT(E11567,"yyyymmdd")</f>
        <v/>
      </c>
    </row>
    <row r="11568">
      <c r="A11568" t="n">
        <v>50156199</v>
      </c>
      <c r="B11568" t="inlineStr">
        <is>
          <t>Queens</t>
        </is>
      </c>
      <c r="C11568" t="inlineStr">
        <is>
          <t>11691</t>
        </is>
      </c>
      <c r="D11568" t="inlineStr">
        <is>
          <t>Pizza</t>
        </is>
      </c>
      <c r="E11568" s="8" t="n">
        <v>46188</v>
      </c>
      <c r="F11568" t="inlineStr">
        <is>
          <t>Violations were cited in the following area(s).</t>
        </is>
      </c>
      <c r="G11568" t="inlineStr">
        <is>
          <t>02G</t>
        </is>
      </c>
      <c r="H11568" t="inlineStr">
        <is>
          <t>Cold TCS food item held above 41 °F; smoked or processed fish held above 38 °F; intact raw eggs held above 45 °F; or reduced oxygen packaged (ROP) TCS foods held above required temperatures except during active necessary preparation.</t>
        </is>
      </c>
      <c r="I11568" t="inlineStr">
        <is>
          <t>Critical</t>
        </is>
      </c>
      <c r="J11568" t="n">
        <v>23</v>
      </c>
      <c r="L11568" s="9">
        <f>A11568&amp;"-"&amp;TEXT(E11568,"yyyymmdd")</f>
        <v/>
      </c>
    </row>
    <row r="11569">
      <c r="A11569" t="n">
        <v>50156199</v>
      </c>
      <c r="B11569" t="inlineStr">
        <is>
          <t>Queens</t>
        </is>
      </c>
      <c r="C11569" t="inlineStr">
        <is>
          <t>11691</t>
        </is>
      </c>
      <c r="D11569" t="inlineStr">
        <is>
          <t>Pizza</t>
        </is>
      </c>
      <c r="E11569" s="8" t="n">
        <v>46188</v>
      </c>
      <c r="F11569" t="inlineStr">
        <is>
          <t>Violations were cited in the following area(s).</t>
        </is>
      </c>
      <c r="G11569" t="inlineStr">
        <is>
          <t>04A</t>
        </is>
      </c>
      <c r="H11569" t="inlineStr">
        <is>
          <t>Food Protection Certificate (FPC) not held by manager or supervisor of food operations.</t>
        </is>
      </c>
      <c r="I11569" t="inlineStr">
        <is>
          <t>Critical</t>
        </is>
      </c>
      <c r="J11569" t="n">
        <v>23</v>
      </c>
      <c r="L11569" s="9">
        <f>A11569&amp;"-"&amp;TEXT(E11569,"yyyymmdd")</f>
        <v/>
      </c>
    </row>
    <row r="11570">
      <c r="A11570" t="n">
        <v>50156199</v>
      </c>
      <c r="B11570" t="inlineStr">
        <is>
          <t>Queens</t>
        </is>
      </c>
      <c r="C11570" t="inlineStr">
        <is>
          <t>11691</t>
        </is>
      </c>
      <c r="D11570" t="inlineStr">
        <is>
          <t>Pizza</t>
        </is>
      </c>
      <c r="E11570" s="8" t="n">
        <v>46188</v>
      </c>
      <c r="F11570" t="inlineStr">
        <is>
          <t>Violations were cited in the following area(s).</t>
        </is>
      </c>
      <c r="G11570" t="inlineStr">
        <is>
          <t>06D</t>
        </is>
      </c>
      <c r="H11570" t="inlineStr">
        <is>
          <t>Food contact surface not properly washed, rinsed and sanitized after each use and following any activity when contamination may have occurred.</t>
        </is>
      </c>
      <c r="I11570" t="inlineStr">
        <is>
          <t>Critical</t>
        </is>
      </c>
      <c r="J11570" t="n">
        <v>23</v>
      </c>
      <c r="L11570" s="9">
        <f>A11570&amp;"-"&amp;TEXT(E11570,"yyyymmdd")</f>
        <v/>
      </c>
    </row>
    <row r="11571">
      <c r="A11571" t="n">
        <v>50161736</v>
      </c>
      <c r="B11571" t="inlineStr">
        <is>
          <t>Manhattan</t>
        </is>
      </c>
      <c r="C11571" t="inlineStr">
        <is>
          <t>10024</t>
        </is>
      </c>
      <c r="D11571" t="inlineStr">
        <is>
          <t>Jewish/Kosher</t>
        </is>
      </c>
      <c r="E11571" s="8" t="n">
        <v>46188</v>
      </c>
      <c r="F11571" t="inlineStr">
        <is>
          <t>Establishment Closed by DOHMH. Violations were cited in the following area(s) and those requiring immediate action were addressed.</t>
        </is>
      </c>
      <c r="G11571" t="inlineStr">
        <is>
          <t>02G</t>
        </is>
      </c>
      <c r="H11571" t="inlineStr">
        <is>
          <t>Cold TCS food item held above 41 °F; smoked or processed fish held above 38 °F; intact raw eggs held above 45 °F; or reduced oxygen packaged (ROP) TCS foods held above required temperatures except during active necessary preparation.</t>
        </is>
      </c>
      <c r="I11571" t="inlineStr">
        <is>
          <t>Critical</t>
        </is>
      </c>
      <c r="J11571" t="n">
        <v>60</v>
      </c>
      <c r="L11571" s="9">
        <f>A11571&amp;"-"&amp;TEXT(E11571,"yyyymmdd")</f>
        <v/>
      </c>
    </row>
    <row r="11572">
      <c r="A11572" t="n">
        <v>50161736</v>
      </c>
      <c r="B11572" t="inlineStr">
        <is>
          <t>Manhattan</t>
        </is>
      </c>
      <c r="C11572" t="inlineStr">
        <is>
          <t>10024</t>
        </is>
      </c>
      <c r="D11572" t="inlineStr">
        <is>
          <t>Jewish/Kosher</t>
        </is>
      </c>
      <c r="E11572" s="8" t="n">
        <v>46188</v>
      </c>
      <c r="F11572" t="inlineStr">
        <is>
          <t>Establishment Closed by DOHMH. Violations were cited in the following area(s) and those requiring immediate action were addressed.</t>
        </is>
      </c>
      <c r="G11572" t="inlineStr">
        <is>
          <t>04L</t>
        </is>
      </c>
      <c r="H11572" t="inlineStr">
        <is>
          <t>Evidence of mice or live mice in establishment's food or non-food areas.</t>
        </is>
      </c>
      <c r="I11572" t="inlineStr">
        <is>
          <t>Critical</t>
        </is>
      </c>
      <c r="J11572" t="n">
        <v>60</v>
      </c>
      <c r="L11572" s="9">
        <f>A11572&amp;"-"&amp;TEXT(E11572,"yyyymmdd")</f>
        <v/>
      </c>
    </row>
    <row r="11573">
      <c r="A11573" t="n">
        <v>50161736</v>
      </c>
      <c r="B11573" t="inlineStr">
        <is>
          <t>Manhattan</t>
        </is>
      </c>
      <c r="C11573" t="inlineStr">
        <is>
          <t>10024</t>
        </is>
      </c>
      <c r="D11573" t="inlineStr">
        <is>
          <t>Jewish/Kosher</t>
        </is>
      </c>
      <c r="E11573" s="8" t="n">
        <v>46188</v>
      </c>
      <c r="F11573" t="inlineStr">
        <is>
          <t>Establishment Closed by DOHMH. Violations were cited in the following area(s) and those requiring immediate action were addressed.</t>
        </is>
      </c>
      <c r="G11573" t="inlineStr">
        <is>
          <t>04M</t>
        </is>
      </c>
      <c r="H11573" t="inlineStr">
        <is>
          <t>Live roaches in facility's food or non-food area.</t>
        </is>
      </c>
      <c r="I11573" t="inlineStr">
        <is>
          <t>Critical</t>
        </is>
      </c>
      <c r="J11573" t="n">
        <v>60</v>
      </c>
      <c r="L11573" s="9">
        <f>A11573&amp;"-"&amp;TEXT(E11573,"yyyymmdd")</f>
        <v/>
      </c>
    </row>
    <row r="11574">
      <c r="A11574" t="n">
        <v>50161736</v>
      </c>
      <c r="B11574" t="inlineStr">
        <is>
          <t>Manhattan</t>
        </is>
      </c>
      <c r="C11574" t="inlineStr">
        <is>
          <t>10024</t>
        </is>
      </c>
      <c r="D11574" t="inlineStr">
        <is>
          <t>Jewish/Kosher</t>
        </is>
      </c>
      <c r="E11574" s="8" t="n">
        <v>46188</v>
      </c>
      <c r="F11574" t="inlineStr">
        <is>
          <t>Establishment Closed by DOHMH. Violations were cited in the following area(s) and those requiring immediate action were addressed.</t>
        </is>
      </c>
      <c r="G11574" t="inlineStr">
        <is>
          <t>04N</t>
        </is>
      </c>
      <c r="H11574" t="inlineStr">
        <is>
          <t>Filth flies or food/refuse/sewage associated with (FRSA) flies or other nuisance pests in establishment’s food and/or non-food areas. FRSA flies include house flies, blow flies, bottle flies, flesh flies, drain flies, Phorid flies and fruit flies.</t>
        </is>
      </c>
      <c r="I11574" t="inlineStr">
        <is>
          <t>Critical</t>
        </is>
      </c>
      <c r="J11574" t="n">
        <v>60</v>
      </c>
      <c r="L11574" s="9">
        <f>A11574&amp;"-"&amp;TEXT(E11574,"yyyymmdd")</f>
        <v/>
      </c>
    </row>
    <row r="11575">
      <c r="A11575" t="n">
        <v>50161736</v>
      </c>
      <c r="B11575" t="inlineStr">
        <is>
          <t>Manhattan</t>
        </is>
      </c>
      <c r="C11575" t="inlineStr">
        <is>
          <t>10024</t>
        </is>
      </c>
      <c r="D11575" t="inlineStr">
        <is>
          <t>Jewish/Kosher</t>
        </is>
      </c>
      <c r="E11575" s="8" t="n">
        <v>46188</v>
      </c>
      <c r="F11575" t="inlineStr">
        <is>
          <t>Establishment Closed by DOHMH. Violations were cited in the following area(s) and those requiring immediate action were addressed.</t>
        </is>
      </c>
      <c r="G11575" t="inlineStr">
        <is>
          <t>06C</t>
        </is>
      </c>
      <c r="H1157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575" t="inlineStr">
        <is>
          <t>Critical</t>
        </is>
      </c>
      <c r="J11575" t="n">
        <v>60</v>
      </c>
      <c r="L11575" s="9">
        <f>A11575&amp;"-"&amp;TEXT(E11575,"yyyymmdd")</f>
        <v/>
      </c>
    </row>
    <row r="11576">
      <c r="A11576" t="n">
        <v>50161736</v>
      </c>
      <c r="B11576" t="inlineStr">
        <is>
          <t>Manhattan</t>
        </is>
      </c>
      <c r="C11576" t="inlineStr">
        <is>
          <t>10024</t>
        </is>
      </c>
      <c r="D11576" t="inlineStr">
        <is>
          <t>Jewish/Kosher</t>
        </is>
      </c>
      <c r="E11576" s="8" t="n">
        <v>46188</v>
      </c>
      <c r="F11576" t="inlineStr">
        <is>
          <t>Establishment Closed by DOHMH. Violations were cited in the following area(s) and those requiring immediate action were addressed.</t>
        </is>
      </c>
      <c r="G11576" t="inlineStr">
        <is>
          <t>06D</t>
        </is>
      </c>
      <c r="H11576" t="inlineStr">
        <is>
          <t>Food contact surface not properly washed, rinsed and sanitized after each use and following any activity when contamination may have occurred.</t>
        </is>
      </c>
      <c r="I11576" t="inlineStr">
        <is>
          <t>Critical</t>
        </is>
      </c>
      <c r="J11576" t="n">
        <v>60</v>
      </c>
      <c r="L11576" s="9">
        <f>A11576&amp;"-"&amp;TEXT(E11576,"yyyymmdd")</f>
        <v/>
      </c>
    </row>
    <row r="11577">
      <c r="A11577" t="n">
        <v>50161736</v>
      </c>
      <c r="B11577" t="inlineStr">
        <is>
          <t>Manhattan</t>
        </is>
      </c>
      <c r="C11577" t="inlineStr">
        <is>
          <t>10024</t>
        </is>
      </c>
      <c r="D11577" t="inlineStr">
        <is>
          <t>Jewish/Kosher</t>
        </is>
      </c>
      <c r="E11577" s="8" t="n">
        <v>46188</v>
      </c>
      <c r="F11577" t="inlineStr">
        <is>
          <t>Establishment Closed by DOHMH. Violations were cited in the following area(s) and those requiring immediate action were addressed.</t>
        </is>
      </c>
      <c r="G11577" t="inlineStr">
        <is>
          <t>06E</t>
        </is>
      </c>
      <c r="H11577" t="inlineStr">
        <is>
          <t>Sanitized equipment or utensil, including in-use food dispensing utensil, improperly used or stored.</t>
        </is>
      </c>
      <c r="I11577" t="inlineStr">
        <is>
          <t>Critical</t>
        </is>
      </c>
      <c r="J11577" t="n">
        <v>60</v>
      </c>
      <c r="L11577" s="9">
        <f>A11577&amp;"-"&amp;TEXT(E11577,"yyyymmdd")</f>
        <v/>
      </c>
    </row>
    <row r="11578">
      <c r="A11578" t="n">
        <v>50161736</v>
      </c>
      <c r="B11578" t="inlineStr">
        <is>
          <t>Manhattan</t>
        </is>
      </c>
      <c r="C11578" t="inlineStr">
        <is>
          <t>10024</t>
        </is>
      </c>
      <c r="D11578" t="inlineStr">
        <is>
          <t>Jewish/Kosher</t>
        </is>
      </c>
      <c r="E11578" s="8" t="n">
        <v>46188</v>
      </c>
      <c r="F11578" t="inlineStr">
        <is>
          <t>Establishment Closed by DOHMH. Violations were cited in the following area(s) and those requiring immediate action were addressed.</t>
        </is>
      </c>
      <c r="G11578" t="inlineStr">
        <is>
          <t>08A</t>
        </is>
      </c>
      <c r="H11578" t="inlineStr">
        <is>
          <t>Establishment is not free of harborage or conditions conducive to rodents, insects or other pests.</t>
        </is>
      </c>
      <c r="I11578" t="inlineStr">
        <is>
          <t>Not Critical</t>
        </is>
      </c>
      <c r="J11578" t="n">
        <v>60</v>
      </c>
      <c r="L11578" s="9">
        <f>A11578&amp;"-"&amp;TEXT(E11578,"yyyymmdd")</f>
        <v/>
      </c>
    </row>
    <row r="11579">
      <c r="A11579" t="n">
        <v>50161736</v>
      </c>
      <c r="B11579" t="inlineStr">
        <is>
          <t>Manhattan</t>
        </is>
      </c>
      <c r="C11579" t="inlineStr">
        <is>
          <t>10024</t>
        </is>
      </c>
      <c r="D11579" t="inlineStr">
        <is>
          <t>Jewish/Kosher</t>
        </is>
      </c>
      <c r="E11579" s="8" t="n">
        <v>46188</v>
      </c>
      <c r="F11579" t="inlineStr">
        <is>
          <t>Establishment Closed by DOHMH. Violations were cited in the following area(s) and those requiring immediate action were addressed.</t>
        </is>
      </c>
      <c r="G11579" t="inlineStr">
        <is>
          <t>10F</t>
        </is>
      </c>
      <c r="H11579" t="inlineStr">
        <is>
          <t>Non-food contact surface or equipment made of unacceptable material, not kept clean, or not properly sealed, raised, spaced or movable to allow accessibility for cleaning on all sides, above and underneath the unit.</t>
        </is>
      </c>
      <c r="I11579" t="inlineStr">
        <is>
          <t>Not Critical</t>
        </is>
      </c>
      <c r="J11579" t="n">
        <v>60</v>
      </c>
      <c r="L11579" s="9">
        <f>A11579&amp;"-"&amp;TEXT(E11579,"yyyymmdd")</f>
        <v/>
      </c>
    </row>
    <row r="11580">
      <c r="A11580" t="n">
        <v>50161736</v>
      </c>
      <c r="B11580" t="inlineStr">
        <is>
          <t>Manhattan</t>
        </is>
      </c>
      <c r="C11580" t="inlineStr">
        <is>
          <t>10024</t>
        </is>
      </c>
      <c r="D11580" t="inlineStr">
        <is>
          <t>Jewish/Kosher</t>
        </is>
      </c>
      <c r="E11580" s="8" t="n">
        <v>46188</v>
      </c>
      <c r="F11580" t="inlineStr">
        <is>
          <t>Establishment Closed by DOHMH. Violations were cited in the following area(s) and those requiring immediate action were addressed.</t>
        </is>
      </c>
      <c r="G11580" t="inlineStr">
        <is>
          <t>10H</t>
        </is>
      </c>
      <c r="H11580" t="inlineStr">
        <is>
          <t>Single service article not provided. Single service article reused or not protected from contamination when transported, stored, dispensed. Drinking straws not completely enclosed in wrapper or dispensed from a sanitary device.</t>
        </is>
      </c>
      <c r="I11580" t="inlineStr">
        <is>
          <t>Not Critical</t>
        </is>
      </c>
      <c r="J11580" t="n">
        <v>60</v>
      </c>
      <c r="L11580" s="9">
        <f>A11580&amp;"-"&amp;TEXT(E11580,"yyyymmdd")</f>
        <v/>
      </c>
    </row>
    <row r="11581">
      <c r="A11581" t="n">
        <v>50172118</v>
      </c>
      <c r="B11581" t="inlineStr">
        <is>
          <t>Brooklyn</t>
        </is>
      </c>
      <c r="C11581" t="inlineStr">
        <is>
          <t>11212</t>
        </is>
      </c>
      <c r="D11581" t="inlineStr">
        <is>
          <t>Chinese</t>
        </is>
      </c>
      <c r="E11581" s="8" t="n">
        <v>46188</v>
      </c>
      <c r="F11581" t="inlineStr">
        <is>
          <t>Violations were cited in the following area(s).</t>
        </is>
      </c>
      <c r="G11581" t="inlineStr">
        <is>
          <t>02B</t>
        </is>
      </c>
      <c r="H11581" t="inlineStr">
        <is>
          <t>Hot TCS food item not held at or above 140 °F.</t>
        </is>
      </c>
      <c r="I11581" t="inlineStr">
        <is>
          <t>Critical</t>
        </is>
      </c>
      <c r="J11581" t="n">
        <v>28</v>
      </c>
      <c r="K11581" t="inlineStr">
        <is>
          <t>N</t>
        </is>
      </c>
      <c r="L11581" s="9">
        <f>A11581&amp;"-"&amp;TEXT(E11581,"yyyymmdd")</f>
        <v/>
      </c>
    </row>
    <row r="11582">
      <c r="A11582" t="n">
        <v>50172118</v>
      </c>
      <c r="B11582" t="inlineStr">
        <is>
          <t>Brooklyn</t>
        </is>
      </c>
      <c r="C11582" t="inlineStr">
        <is>
          <t>11212</t>
        </is>
      </c>
      <c r="D11582" t="inlineStr">
        <is>
          <t>Chinese</t>
        </is>
      </c>
      <c r="E11582" s="8" t="n">
        <v>46188</v>
      </c>
      <c r="F11582" t="inlineStr">
        <is>
          <t>Violations were cited in the following area(s).</t>
        </is>
      </c>
      <c r="G11582" t="inlineStr">
        <is>
          <t>02G</t>
        </is>
      </c>
      <c r="H11582" t="inlineStr">
        <is>
          <t>Cold TCS food item held above 41 °F; smoked or processed fish held above 38 °F; intact raw eggs held above 45 °F; or reduced oxygen packaged (ROP) TCS foods held above required temperatures except during active necessary preparation.</t>
        </is>
      </c>
      <c r="I11582" t="inlineStr">
        <is>
          <t>Critical</t>
        </is>
      </c>
      <c r="J11582" t="n">
        <v>28</v>
      </c>
      <c r="K11582" t="inlineStr">
        <is>
          <t>N</t>
        </is>
      </c>
      <c r="L11582" s="9">
        <f>A11582&amp;"-"&amp;TEXT(E11582,"yyyymmdd")</f>
        <v/>
      </c>
    </row>
    <row r="11583">
      <c r="A11583" t="n">
        <v>50172118</v>
      </c>
      <c r="B11583" t="inlineStr">
        <is>
          <t>Brooklyn</t>
        </is>
      </c>
      <c r="C11583" t="inlineStr">
        <is>
          <t>11212</t>
        </is>
      </c>
      <c r="D11583" t="inlineStr">
        <is>
          <t>Chinese</t>
        </is>
      </c>
      <c r="E11583" s="8" t="n">
        <v>46188</v>
      </c>
      <c r="F11583" t="inlineStr">
        <is>
          <t>Violations were cited in the following area(s).</t>
        </is>
      </c>
      <c r="G11583" t="inlineStr">
        <is>
          <t>04L</t>
        </is>
      </c>
      <c r="H11583" t="inlineStr">
        <is>
          <t>Evidence of mice or live mice in establishment's food or non-food areas.</t>
        </is>
      </c>
      <c r="I11583" t="inlineStr">
        <is>
          <t>Critical</t>
        </is>
      </c>
      <c r="J11583" t="n">
        <v>28</v>
      </c>
      <c r="K11583" t="inlineStr">
        <is>
          <t>N</t>
        </is>
      </c>
      <c r="L11583" s="9">
        <f>A11583&amp;"-"&amp;TEXT(E11583,"yyyymmdd")</f>
        <v/>
      </c>
    </row>
    <row r="11584">
      <c r="A11584" t="n">
        <v>50172118</v>
      </c>
      <c r="B11584" t="inlineStr">
        <is>
          <t>Brooklyn</t>
        </is>
      </c>
      <c r="C11584" t="inlineStr">
        <is>
          <t>11212</t>
        </is>
      </c>
      <c r="D11584" t="inlineStr">
        <is>
          <t>Chinese</t>
        </is>
      </c>
      <c r="E11584" s="8" t="n">
        <v>46188</v>
      </c>
      <c r="F11584" t="inlineStr">
        <is>
          <t>Violations were cited in the following area(s).</t>
        </is>
      </c>
      <c r="G11584" t="inlineStr">
        <is>
          <t>08A</t>
        </is>
      </c>
      <c r="H11584" t="inlineStr">
        <is>
          <t>Establishment is not free of harborage or conditions conducive to rodents, insects or other pests.</t>
        </is>
      </c>
      <c r="I11584" t="inlineStr">
        <is>
          <t>Not Critical</t>
        </is>
      </c>
      <c r="J11584" t="n">
        <v>28</v>
      </c>
      <c r="K11584" t="inlineStr">
        <is>
          <t>N</t>
        </is>
      </c>
      <c r="L11584" s="9">
        <f>A11584&amp;"-"&amp;TEXT(E11584,"yyyymmdd")</f>
        <v/>
      </c>
    </row>
    <row r="11585">
      <c r="A11585" t="n">
        <v>40366879</v>
      </c>
      <c r="B11585" t="inlineStr">
        <is>
          <t>Queens</t>
        </is>
      </c>
      <c r="C11585" t="inlineStr">
        <is>
          <t>11373</t>
        </is>
      </c>
      <c r="D11585" t="inlineStr">
        <is>
          <t>Latin American</t>
        </is>
      </c>
      <c r="E11585" s="8" t="n">
        <v>46189</v>
      </c>
      <c r="F11585" t="inlineStr">
        <is>
          <t>Violations were cited in the following area(s).</t>
        </is>
      </c>
      <c r="G11585" t="inlineStr">
        <is>
          <t>04N</t>
        </is>
      </c>
      <c r="H11585" t="inlineStr">
        <is>
          <t>Filth flies or food/refuse/sewage associated with (FRSA) flies or other nuisance pests in establishment’s food and/or non-food areas. FRSA flies include house flies, blow flies, bottle flies, flesh flies, drain flies, Phorid flies and fruit flies.</t>
        </is>
      </c>
      <c r="I11585" t="inlineStr">
        <is>
          <t>Critical</t>
        </is>
      </c>
      <c r="J11585" t="n">
        <v>16</v>
      </c>
      <c r="L11585" s="9">
        <f>A11585&amp;"-"&amp;TEXT(E11585,"yyyymmdd")</f>
        <v/>
      </c>
    </row>
    <row r="11586">
      <c r="A11586" t="n">
        <v>40366879</v>
      </c>
      <c r="B11586" t="inlineStr">
        <is>
          <t>Queens</t>
        </is>
      </c>
      <c r="C11586" t="inlineStr">
        <is>
          <t>11373</t>
        </is>
      </c>
      <c r="D11586" t="inlineStr">
        <is>
          <t>Latin American</t>
        </is>
      </c>
      <c r="E11586" s="8" t="n">
        <v>46189</v>
      </c>
      <c r="F11586" t="inlineStr">
        <is>
          <t>Violations were cited in the following area(s).</t>
        </is>
      </c>
      <c r="G11586" t="inlineStr">
        <is>
          <t>08A</t>
        </is>
      </c>
      <c r="H11586" t="inlineStr">
        <is>
          <t>Establishment is not free of harborage or conditions conducive to rodents, insects or other pests.</t>
        </is>
      </c>
      <c r="I11586" t="inlineStr">
        <is>
          <t>Not Critical</t>
        </is>
      </c>
      <c r="J11586" t="n">
        <v>16</v>
      </c>
      <c r="L11586" s="9">
        <f>A11586&amp;"-"&amp;TEXT(E11586,"yyyymmdd")</f>
        <v/>
      </c>
    </row>
    <row r="11587">
      <c r="A11587" t="n">
        <v>40366879</v>
      </c>
      <c r="B11587" t="inlineStr">
        <is>
          <t>Queens</t>
        </is>
      </c>
      <c r="C11587" t="inlineStr">
        <is>
          <t>11373</t>
        </is>
      </c>
      <c r="D11587" t="inlineStr">
        <is>
          <t>Latin American</t>
        </is>
      </c>
      <c r="E11587" s="8" t="n">
        <v>46189</v>
      </c>
      <c r="F11587" t="inlineStr">
        <is>
          <t>Violations were cited in the following area(s).</t>
        </is>
      </c>
      <c r="G11587" t="inlineStr">
        <is>
          <t>10B</t>
        </is>
      </c>
      <c r="H11587" t="inlineStr">
        <is>
          <t>Anti-siphonage or back-flow prevention device not provided where required; equipment or floor not properly drained; sewage disposal system in disrepair or not functioning properly. Condensation or liquid waste improperly disposed of.</t>
        </is>
      </c>
      <c r="I11587" t="inlineStr">
        <is>
          <t>Not Critical</t>
        </is>
      </c>
      <c r="J11587" t="n">
        <v>16</v>
      </c>
      <c r="L11587" s="9">
        <f>A11587&amp;"-"&amp;TEXT(E11587,"yyyymmdd")</f>
        <v/>
      </c>
    </row>
    <row r="11588">
      <c r="A11588" t="n">
        <v>40383819</v>
      </c>
      <c r="B11588" t="inlineStr">
        <is>
          <t>Bronx</t>
        </is>
      </c>
      <c r="C11588" t="inlineStr">
        <is>
          <t>10471</t>
        </is>
      </c>
      <c r="D11588" t="inlineStr">
        <is>
          <t>American</t>
        </is>
      </c>
      <c r="E11588" s="8" t="n">
        <v>46189</v>
      </c>
      <c r="F11588" t="inlineStr">
        <is>
          <t>Violations were cited in the following area(s).</t>
        </is>
      </c>
      <c r="G11588" t="inlineStr">
        <is>
          <t>04L</t>
        </is>
      </c>
      <c r="H11588" t="inlineStr">
        <is>
          <t>Evidence of mice or live mice in establishment's food or non-food areas.</t>
        </is>
      </c>
      <c r="I11588" t="inlineStr">
        <is>
          <t>Critical</t>
        </is>
      </c>
      <c r="J11588" t="n">
        <v>21</v>
      </c>
      <c r="L11588" s="9">
        <f>A11588&amp;"-"&amp;TEXT(E11588,"yyyymmdd")</f>
        <v/>
      </c>
    </row>
    <row r="11589">
      <c r="A11589" t="n">
        <v>40383819</v>
      </c>
      <c r="B11589" t="inlineStr">
        <is>
          <t>Bronx</t>
        </is>
      </c>
      <c r="C11589" t="inlineStr">
        <is>
          <t>10471</t>
        </is>
      </c>
      <c r="D11589" t="inlineStr">
        <is>
          <t>American</t>
        </is>
      </c>
      <c r="E11589" s="8" t="n">
        <v>46189</v>
      </c>
      <c r="F11589" t="inlineStr">
        <is>
          <t>Violations were cited in the following area(s).</t>
        </is>
      </c>
      <c r="G11589" t="inlineStr">
        <is>
          <t>04M</t>
        </is>
      </c>
      <c r="H11589" t="inlineStr">
        <is>
          <t>Live roaches in facility's food or non-food area.</t>
        </is>
      </c>
      <c r="I11589" t="inlineStr">
        <is>
          <t>Critical</t>
        </is>
      </c>
      <c r="J11589" t="n">
        <v>21</v>
      </c>
      <c r="L11589" s="9">
        <f>A11589&amp;"-"&amp;TEXT(E11589,"yyyymmdd")</f>
        <v/>
      </c>
    </row>
    <row r="11590">
      <c r="A11590" t="n">
        <v>40383819</v>
      </c>
      <c r="B11590" t="inlineStr">
        <is>
          <t>Bronx</t>
        </is>
      </c>
      <c r="C11590" t="inlineStr">
        <is>
          <t>10471</t>
        </is>
      </c>
      <c r="D11590" t="inlineStr">
        <is>
          <t>American</t>
        </is>
      </c>
      <c r="E11590" s="8" t="n">
        <v>46189</v>
      </c>
      <c r="F11590" t="inlineStr">
        <is>
          <t>Violations were cited in the following area(s).</t>
        </is>
      </c>
      <c r="G11590" t="inlineStr">
        <is>
          <t>06C</t>
        </is>
      </c>
      <c r="H1159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590" t="inlineStr">
        <is>
          <t>Critical</t>
        </is>
      </c>
      <c r="J11590" t="n">
        <v>21</v>
      </c>
      <c r="L11590" s="9">
        <f>A11590&amp;"-"&amp;TEXT(E11590,"yyyymmdd")</f>
        <v/>
      </c>
    </row>
    <row r="11591">
      <c r="A11591" t="n">
        <v>40383819</v>
      </c>
      <c r="B11591" t="inlineStr">
        <is>
          <t>Bronx</t>
        </is>
      </c>
      <c r="C11591" t="inlineStr">
        <is>
          <t>10471</t>
        </is>
      </c>
      <c r="D11591" t="inlineStr">
        <is>
          <t>American</t>
        </is>
      </c>
      <c r="E11591" s="8" t="n">
        <v>46189</v>
      </c>
      <c r="F11591" t="inlineStr">
        <is>
          <t>Violations were cited in the following area(s).</t>
        </is>
      </c>
      <c r="G11591" t="inlineStr">
        <is>
          <t>08A</t>
        </is>
      </c>
      <c r="H11591" t="inlineStr">
        <is>
          <t>Establishment is not free of harborage or conditions conducive to rodents, insects or other pests.</t>
        </is>
      </c>
      <c r="I11591" t="inlineStr">
        <is>
          <t>Not Critical</t>
        </is>
      </c>
      <c r="J11591" t="n">
        <v>21</v>
      </c>
      <c r="L11591" s="9">
        <f>A11591&amp;"-"&amp;TEXT(E11591,"yyyymmdd")</f>
        <v/>
      </c>
    </row>
    <row r="11592">
      <c r="A11592" t="n">
        <v>40383819</v>
      </c>
      <c r="B11592" t="inlineStr">
        <is>
          <t>Bronx</t>
        </is>
      </c>
      <c r="C11592" t="inlineStr">
        <is>
          <t>10471</t>
        </is>
      </c>
      <c r="D11592" t="inlineStr">
        <is>
          <t>American</t>
        </is>
      </c>
      <c r="E11592" s="8" t="n">
        <v>46189</v>
      </c>
      <c r="F11592" t="inlineStr">
        <is>
          <t>Violations were cited in the following area(s).</t>
        </is>
      </c>
      <c r="G11592" t="inlineStr">
        <is>
          <t>10B</t>
        </is>
      </c>
      <c r="H11592" t="inlineStr">
        <is>
          <t>Anti-siphonage or back-flow prevention device not provided where required; equipment or floor not properly drained; sewage disposal system in disrepair or not functioning properly. Condensation or liquid waste improperly disposed of.</t>
        </is>
      </c>
      <c r="I11592" t="inlineStr">
        <is>
          <t>Not Critical</t>
        </is>
      </c>
      <c r="J11592" t="n">
        <v>21</v>
      </c>
      <c r="L11592" s="9">
        <f>A11592&amp;"-"&amp;TEXT(E11592,"yyyymmdd")</f>
        <v/>
      </c>
    </row>
    <row r="11593">
      <c r="A11593" t="n">
        <v>40383819</v>
      </c>
      <c r="B11593" t="inlineStr">
        <is>
          <t>Bronx</t>
        </is>
      </c>
      <c r="C11593" t="inlineStr">
        <is>
          <t>10471</t>
        </is>
      </c>
      <c r="D11593" t="inlineStr">
        <is>
          <t>American</t>
        </is>
      </c>
      <c r="E11593" s="8" t="n">
        <v>46189</v>
      </c>
      <c r="F11593" t="inlineStr">
        <is>
          <t>Violations were cited in the following area(s).</t>
        </is>
      </c>
      <c r="G11593" t="inlineStr">
        <is>
          <t>10F</t>
        </is>
      </c>
      <c r="H11593" t="inlineStr">
        <is>
          <t>Non-food contact surface or equipment made of unacceptable material, not kept clean, or not properly sealed, raised, spaced or movable to allow accessibility for cleaning on all sides, above and underneath the unit.</t>
        </is>
      </c>
      <c r="I11593" t="inlineStr">
        <is>
          <t>Not Critical</t>
        </is>
      </c>
      <c r="J11593" t="n">
        <v>21</v>
      </c>
      <c r="L11593" s="9">
        <f>A11593&amp;"-"&amp;TEXT(E11593,"yyyymmdd")</f>
        <v/>
      </c>
    </row>
    <row r="11594">
      <c r="A11594" t="n">
        <v>40745610</v>
      </c>
      <c r="B11594" t="inlineStr">
        <is>
          <t>Queens</t>
        </is>
      </c>
      <c r="C11594" t="inlineStr">
        <is>
          <t>11379</t>
        </is>
      </c>
      <c r="D11594" t="inlineStr">
        <is>
          <t>Coffee/Tea</t>
        </is>
      </c>
      <c r="E11594" s="8" t="n">
        <v>46189</v>
      </c>
      <c r="F11594" t="inlineStr">
        <is>
          <t>Violations were cited in the following area(s).</t>
        </is>
      </c>
      <c r="G11594" t="inlineStr">
        <is>
          <t>04A</t>
        </is>
      </c>
      <c r="H11594" t="inlineStr">
        <is>
          <t>Food Protection Certificate (FPC) not held by manager or supervisor of food operations.</t>
        </is>
      </c>
      <c r="I11594" t="inlineStr">
        <is>
          <t>Critical</t>
        </is>
      </c>
      <c r="J11594" t="n">
        <v>39</v>
      </c>
      <c r="L11594" s="9">
        <f>A11594&amp;"-"&amp;TEXT(E11594,"yyyymmdd")</f>
        <v/>
      </c>
    </row>
    <row r="11595">
      <c r="A11595" t="n">
        <v>40745610</v>
      </c>
      <c r="B11595" t="inlineStr">
        <is>
          <t>Queens</t>
        </is>
      </c>
      <c r="C11595" t="inlineStr">
        <is>
          <t>11379</t>
        </is>
      </c>
      <c r="D11595" t="inlineStr">
        <is>
          <t>Coffee/Tea</t>
        </is>
      </c>
      <c r="E11595" s="8" t="n">
        <v>46189</v>
      </c>
      <c r="F11595" t="inlineStr">
        <is>
          <t>Violations were cited in the following area(s).</t>
        </is>
      </c>
      <c r="G11595" t="inlineStr">
        <is>
          <t>05H</t>
        </is>
      </c>
      <c r="H11595" t="inlineStr">
        <is>
          <t>No approved written standard operating procedure for avoiding contamination by refillable returnable containers.</t>
        </is>
      </c>
      <c r="I11595" t="inlineStr">
        <is>
          <t>Critical</t>
        </is>
      </c>
      <c r="J11595" t="n">
        <v>39</v>
      </c>
      <c r="L11595" s="9">
        <f>A11595&amp;"-"&amp;TEXT(E11595,"yyyymmdd")</f>
        <v/>
      </c>
    </row>
    <row r="11596">
      <c r="A11596" t="n">
        <v>40745610</v>
      </c>
      <c r="B11596" t="inlineStr">
        <is>
          <t>Queens</t>
        </is>
      </c>
      <c r="C11596" t="inlineStr">
        <is>
          <t>11379</t>
        </is>
      </c>
      <c r="D11596" t="inlineStr">
        <is>
          <t>Coffee/Tea</t>
        </is>
      </c>
      <c r="E11596" s="8" t="n">
        <v>46189</v>
      </c>
      <c r="F11596" t="inlineStr">
        <is>
          <t>Violations were cited in the following area(s).</t>
        </is>
      </c>
      <c r="G11596" t="inlineStr">
        <is>
          <t>06C</t>
        </is>
      </c>
      <c r="H1159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596" t="inlineStr">
        <is>
          <t>Critical</t>
        </is>
      </c>
      <c r="J11596" t="n">
        <v>39</v>
      </c>
      <c r="L11596" s="9">
        <f>A11596&amp;"-"&amp;TEXT(E11596,"yyyymmdd")</f>
        <v/>
      </c>
    </row>
    <row r="11597">
      <c r="A11597" t="n">
        <v>40745610</v>
      </c>
      <c r="B11597" t="inlineStr">
        <is>
          <t>Queens</t>
        </is>
      </c>
      <c r="C11597" t="inlineStr">
        <is>
          <t>11379</t>
        </is>
      </c>
      <c r="D11597" t="inlineStr">
        <is>
          <t>Coffee/Tea</t>
        </is>
      </c>
      <c r="E11597" s="8" t="n">
        <v>46189</v>
      </c>
      <c r="F11597" t="inlineStr">
        <is>
          <t>Violations were cited in the following area(s).</t>
        </is>
      </c>
      <c r="G11597" t="inlineStr">
        <is>
          <t>06D</t>
        </is>
      </c>
      <c r="H11597" t="inlineStr">
        <is>
          <t>Food contact surface not properly washed, rinsed and sanitized after each use and following any activity when contamination may have occurred.</t>
        </is>
      </c>
      <c r="I11597" t="inlineStr">
        <is>
          <t>Critical</t>
        </is>
      </c>
      <c r="J11597" t="n">
        <v>39</v>
      </c>
      <c r="L11597" s="9">
        <f>A11597&amp;"-"&amp;TEXT(E11597,"yyyymmdd")</f>
        <v/>
      </c>
    </row>
    <row r="11598">
      <c r="A11598" t="n">
        <v>40745610</v>
      </c>
      <c r="B11598" t="inlineStr">
        <is>
          <t>Queens</t>
        </is>
      </c>
      <c r="C11598" t="inlineStr">
        <is>
          <t>11379</t>
        </is>
      </c>
      <c r="D11598" t="inlineStr">
        <is>
          <t>Coffee/Tea</t>
        </is>
      </c>
      <c r="E11598" s="8" t="n">
        <v>46189</v>
      </c>
      <c r="F11598" t="inlineStr">
        <is>
          <t>Violations were cited in the following area(s).</t>
        </is>
      </c>
      <c r="G11598" t="inlineStr">
        <is>
          <t>10B</t>
        </is>
      </c>
      <c r="H11598" t="inlineStr">
        <is>
          <t>Anti-siphonage or back-flow prevention device not provided where required; equipment or floor not properly drained; sewage disposal system in disrepair or not functioning properly. Condensation or liquid waste improperly disposed of.</t>
        </is>
      </c>
      <c r="I11598" t="inlineStr">
        <is>
          <t>Not Critical</t>
        </is>
      </c>
      <c r="J11598" t="n">
        <v>39</v>
      </c>
      <c r="L11598" s="9">
        <f>A11598&amp;"-"&amp;TEXT(E11598,"yyyymmdd")</f>
        <v/>
      </c>
    </row>
    <row r="11599">
      <c r="A11599" t="n">
        <v>40745610</v>
      </c>
      <c r="B11599" t="inlineStr">
        <is>
          <t>Queens</t>
        </is>
      </c>
      <c r="C11599" t="inlineStr">
        <is>
          <t>11379</t>
        </is>
      </c>
      <c r="D11599" t="inlineStr">
        <is>
          <t>Coffee/Tea</t>
        </is>
      </c>
      <c r="E11599" s="8" t="n">
        <v>46189</v>
      </c>
      <c r="F11599" t="inlineStr">
        <is>
          <t>Violations were cited in the following area(s).</t>
        </is>
      </c>
      <c r="G11599" t="inlineStr">
        <is>
          <t>10F</t>
        </is>
      </c>
      <c r="H11599" t="inlineStr">
        <is>
          <t>Non-food contact surface or equipment made of unacceptable material, not kept clean, or not properly sealed, raised, spaced or movable to allow accessibility for cleaning on all sides, above and underneath the unit.</t>
        </is>
      </c>
      <c r="I11599" t="inlineStr">
        <is>
          <t>Not Critical</t>
        </is>
      </c>
      <c r="J11599" t="n">
        <v>39</v>
      </c>
      <c r="L11599" s="9">
        <f>A11599&amp;"-"&amp;TEXT(E11599,"yyyymmdd")</f>
        <v/>
      </c>
    </row>
    <row r="11600">
      <c r="A11600" t="n">
        <v>40851227</v>
      </c>
      <c r="B11600" t="inlineStr">
        <is>
          <t>Manhattan</t>
        </is>
      </c>
      <c r="C11600" t="inlineStr">
        <is>
          <t>10002</t>
        </is>
      </c>
      <c r="D11600" t="inlineStr">
        <is>
          <t>American</t>
        </is>
      </c>
      <c r="E11600" s="8" t="n">
        <v>46189</v>
      </c>
      <c r="F11600" t="inlineStr">
        <is>
          <t>Violations were cited in the following area(s).</t>
        </is>
      </c>
      <c r="G11600" t="inlineStr">
        <is>
          <t>04H</t>
        </is>
      </c>
      <c r="H11600" t="inlineStr">
        <is>
          <t>Raw, cooked or prepared food is adulterated, contaminated, cross-contaminated, or not discarded in accordance with HACCP plan.</t>
        </is>
      </c>
      <c r="I11600" t="inlineStr">
        <is>
          <t>Critical</t>
        </is>
      </c>
      <c r="J11600" t="n">
        <v>22</v>
      </c>
      <c r="L11600" s="9">
        <f>A11600&amp;"-"&amp;TEXT(E11600,"yyyymmdd")</f>
        <v/>
      </c>
    </row>
    <row r="11601">
      <c r="A11601" t="n">
        <v>40851227</v>
      </c>
      <c r="B11601" t="inlineStr">
        <is>
          <t>Manhattan</t>
        </is>
      </c>
      <c r="C11601" t="inlineStr">
        <is>
          <t>10002</t>
        </is>
      </c>
      <c r="D11601" t="inlineStr">
        <is>
          <t>American</t>
        </is>
      </c>
      <c r="E11601" s="8" t="n">
        <v>46189</v>
      </c>
      <c r="F11601" t="inlineStr">
        <is>
          <t>Violations were cited in the following area(s).</t>
        </is>
      </c>
      <c r="G11601" t="inlineStr">
        <is>
          <t>04N</t>
        </is>
      </c>
      <c r="H11601" t="inlineStr">
        <is>
          <t>Filth flies or food/refuse/sewage associated with (FRSA) flies or other nuisance pests in establishment’s food and/or non-food areas. FRSA flies include house flies, blow flies, bottle flies, flesh flies, drain flies, Phorid flies and fruit flies.</t>
        </is>
      </c>
      <c r="I11601" t="inlineStr">
        <is>
          <t>Critical</t>
        </is>
      </c>
      <c r="J11601" t="n">
        <v>22</v>
      </c>
      <c r="L11601" s="9">
        <f>A11601&amp;"-"&amp;TEXT(E11601,"yyyymmdd")</f>
        <v/>
      </c>
    </row>
    <row r="11602">
      <c r="A11602" t="n">
        <v>40851227</v>
      </c>
      <c r="B11602" t="inlineStr">
        <is>
          <t>Manhattan</t>
        </is>
      </c>
      <c r="C11602" t="inlineStr">
        <is>
          <t>10002</t>
        </is>
      </c>
      <c r="D11602" t="inlineStr">
        <is>
          <t>American</t>
        </is>
      </c>
      <c r="E11602" s="8" t="n">
        <v>46189</v>
      </c>
      <c r="F11602" t="inlineStr">
        <is>
          <t>Violations were cited in the following area(s).</t>
        </is>
      </c>
      <c r="G11602" t="inlineStr">
        <is>
          <t>08A</t>
        </is>
      </c>
      <c r="H11602" t="inlineStr">
        <is>
          <t>Establishment is not free of harborage or conditions conducive to rodents, insects or other pests.</t>
        </is>
      </c>
      <c r="I11602" t="inlineStr">
        <is>
          <t>Not Critical</t>
        </is>
      </c>
      <c r="J11602" t="n">
        <v>22</v>
      </c>
      <c r="L11602" s="9">
        <f>A11602&amp;"-"&amp;TEXT(E11602,"yyyymmdd")</f>
        <v/>
      </c>
    </row>
    <row r="11603">
      <c r="A11603" t="n">
        <v>40851227</v>
      </c>
      <c r="B11603" t="inlineStr">
        <is>
          <t>Manhattan</t>
        </is>
      </c>
      <c r="C11603" t="inlineStr">
        <is>
          <t>10002</t>
        </is>
      </c>
      <c r="D11603" t="inlineStr">
        <is>
          <t>American</t>
        </is>
      </c>
      <c r="E11603" s="8" t="n">
        <v>46189</v>
      </c>
      <c r="F11603" t="inlineStr">
        <is>
          <t>Violations were cited in the following area(s).</t>
        </is>
      </c>
      <c r="G11603" t="inlineStr">
        <is>
          <t>09E</t>
        </is>
      </c>
      <c r="H11603" t="inlineStr">
        <is>
          <t>Wash hands sign not posted near or above hand washing sink.</t>
        </is>
      </c>
      <c r="I11603" t="inlineStr">
        <is>
          <t>Not Critical</t>
        </is>
      </c>
      <c r="J11603" t="n">
        <v>22</v>
      </c>
      <c r="L11603" s="9">
        <f>A11603&amp;"-"&amp;TEXT(E11603,"yyyymmdd")</f>
        <v/>
      </c>
    </row>
    <row r="11604">
      <c r="A11604" t="n">
        <v>41090212</v>
      </c>
      <c r="B11604" t="inlineStr">
        <is>
          <t>Manhattan</t>
        </is>
      </c>
      <c r="C11604" t="inlineStr">
        <is>
          <t>10002</t>
        </is>
      </c>
      <c r="D11604" t="inlineStr">
        <is>
          <t>Caribbean</t>
        </is>
      </c>
      <c r="E11604" s="8" t="n">
        <v>46189</v>
      </c>
      <c r="F11604" t="inlineStr">
        <is>
          <t>Violations were cited in the following area(s).</t>
        </is>
      </c>
      <c r="G11604" t="inlineStr">
        <is>
          <t>06A</t>
        </is>
      </c>
      <c r="H11604" t="inlineStr">
        <is>
          <t>Personal cleanliness is inadequate. Outer garment soiled with possible contaminant. Effective hair restraint not worn where required. Jewelry worn on hands or arms. Fingernail polish worn or fingernails not kept clean and trimmed.</t>
        </is>
      </c>
      <c r="I11604" t="inlineStr">
        <is>
          <t>Critical</t>
        </is>
      </c>
      <c r="J11604" t="n">
        <v>10</v>
      </c>
      <c r="K11604" t="inlineStr">
        <is>
          <t>A</t>
        </is>
      </c>
      <c r="L11604" s="9">
        <f>A11604&amp;"-"&amp;TEXT(E11604,"yyyymmdd")</f>
        <v/>
      </c>
    </row>
    <row r="11605">
      <c r="A11605" t="n">
        <v>41090212</v>
      </c>
      <c r="B11605" t="inlineStr">
        <is>
          <t>Manhattan</t>
        </is>
      </c>
      <c r="C11605" t="inlineStr">
        <is>
          <t>10002</t>
        </is>
      </c>
      <c r="D11605" t="inlineStr">
        <is>
          <t>Caribbean</t>
        </is>
      </c>
      <c r="E11605" s="8" t="n">
        <v>46189</v>
      </c>
      <c r="F11605" t="inlineStr">
        <is>
          <t>Violations were cited in the following area(s).</t>
        </is>
      </c>
      <c r="G11605" t="inlineStr">
        <is>
          <t>06D</t>
        </is>
      </c>
      <c r="H11605" t="inlineStr">
        <is>
          <t>Food contact surface not properly washed, rinsed and sanitized after each use and following any activity when contamination may have occurred.</t>
        </is>
      </c>
      <c r="I11605" t="inlineStr">
        <is>
          <t>Critical</t>
        </is>
      </c>
      <c r="J11605" t="n">
        <v>10</v>
      </c>
      <c r="K11605" t="inlineStr">
        <is>
          <t>A</t>
        </is>
      </c>
      <c r="L11605" s="9">
        <f>A11605&amp;"-"&amp;TEXT(E11605,"yyyymmdd")</f>
        <v/>
      </c>
    </row>
    <row r="11606">
      <c r="A11606" t="n">
        <v>41120682</v>
      </c>
      <c r="B11606" t="inlineStr">
        <is>
          <t>Manhattan</t>
        </is>
      </c>
      <c r="C11606" t="inlineStr">
        <is>
          <t>10075</t>
        </is>
      </c>
      <c r="D11606" t="inlineStr">
        <is>
          <t>Italian</t>
        </is>
      </c>
      <c r="E11606" s="8" t="n">
        <v>46189</v>
      </c>
      <c r="F11606" t="inlineStr">
        <is>
          <t>Violations were cited in the following area(s).</t>
        </is>
      </c>
      <c r="G11606" t="inlineStr">
        <is>
          <t>04L</t>
        </is>
      </c>
      <c r="H11606" t="inlineStr">
        <is>
          <t>Evidence of mice or live mice in establishment's food or non-food areas.</t>
        </is>
      </c>
      <c r="I11606" t="inlineStr">
        <is>
          <t>Critical</t>
        </is>
      </c>
      <c r="J11606" t="n">
        <v>30</v>
      </c>
      <c r="L11606" s="9">
        <f>A11606&amp;"-"&amp;TEXT(E11606,"yyyymmdd")</f>
        <v/>
      </c>
    </row>
    <row r="11607">
      <c r="A11607" t="n">
        <v>41120682</v>
      </c>
      <c r="B11607" t="inlineStr">
        <is>
          <t>Manhattan</t>
        </is>
      </c>
      <c r="C11607" t="inlineStr">
        <is>
          <t>10075</t>
        </is>
      </c>
      <c r="D11607" t="inlineStr">
        <is>
          <t>Italian</t>
        </is>
      </c>
      <c r="E11607" s="8" t="n">
        <v>46189</v>
      </c>
      <c r="F11607" t="inlineStr">
        <is>
          <t>Violations were cited in the following area(s).</t>
        </is>
      </c>
      <c r="G11607" t="inlineStr">
        <is>
          <t>06C</t>
        </is>
      </c>
      <c r="H1160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607" t="inlineStr">
        <is>
          <t>Critical</t>
        </is>
      </c>
      <c r="J11607" t="n">
        <v>30</v>
      </c>
      <c r="L11607" s="9">
        <f>A11607&amp;"-"&amp;TEXT(E11607,"yyyymmdd")</f>
        <v/>
      </c>
    </row>
    <row r="11608">
      <c r="A11608" t="n">
        <v>41120682</v>
      </c>
      <c r="B11608" t="inlineStr">
        <is>
          <t>Manhattan</t>
        </is>
      </c>
      <c r="C11608" t="inlineStr">
        <is>
          <t>10075</t>
        </is>
      </c>
      <c r="D11608" t="inlineStr">
        <is>
          <t>Italian</t>
        </is>
      </c>
      <c r="E11608" s="8" t="n">
        <v>46189</v>
      </c>
      <c r="F11608" t="inlineStr">
        <is>
          <t>Violations were cited in the following area(s).</t>
        </is>
      </c>
      <c r="G11608" t="inlineStr">
        <is>
          <t>06D</t>
        </is>
      </c>
      <c r="H11608" t="inlineStr">
        <is>
          <t>Food contact surface not properly washed, rinsed and sanitized after each use and following any activity when contamination may have occurred.</t>
        </is>
      </c>
      <c r="I11608" t="inlineStr">
        <is>
          <t>Critical</t>
        </is>
      </c>
      <c r="J11608" t="n">
        <v>30</v>
      </c>
      <c r="L11608" s="9">
        <f>A11608&amp;"-"&amp;TEXT(E11608,"yyyymmdd")</f>
        <v/>
      </c>
    </row>
    <row r="11609">
      <c r="A11609" t="n">
        <v>41120682</v>
      </c>
      <c r="B11609" t="inlineStr">
        <is>
          <t>Manhattan</t>
        </is>
      </c>
      <c r="C11609" t="inlineStr">
        <is>
          <t>10075</t>
        </is>
      </c>
      <c r="D11609" t="inlineStr">
        <is>
          <t>Italian</t>
        </is>
      </c>
      <c r="E11609" s="8" t="n">
        <v>46189</v>
      </c>
      <c r="F11609" t="inlineStr">
        <is>
          <t>Violations were cited in the following area(s).</t>
        </is>
      </c>
      <c r="G11609" t="inlineStr">
        <is>
          <t>08A</t>
        </is>
      </c>
      <c r="H11609" t="inlineStr">
        <is>
          <t>Establishment is not free of harborage or conditions conducive to rodents, insects or other pests.</t>
        </is>
      </c>
      <c r="I11609" t="inlineStr">
        <is>
          <t>Not Critical</t>
        </is>
      </c>
      <c r="J11609" t="n">
        <v>30</v>
      </c>
      <c r="L11609" s="9">
        <f>A11609&amp;"-"&amp;TEXT(E11609,"yyyymmdd")</f>
        <v/>
      </c>
    </row>
    <row r="11610">
      <c r="A11610" t="n">
        <v>41120682</v>
      </c>
      <c r="B11610" t="inlineStr">
        <is>
          <t>Manhattan</t>
        </is>
      </c>
      <c r="C11610" t="inlineStr">
        <is>
          <t>10075</t>
        </is>
      </c>
      <c r="D11610" t="inlineStr">
        <is>
          <t>Italian</t>
        </is>
      </c>
      <c r="E11610" s="8" t="n">
        <v>46189</v>
      </c>
      <c r="F11610" t="inlineStr">
        <is>
          <t>Violations were cited in the following area(s).</t>
        </is>
      </c>
      <c r="G11610" t="inlineStr">
        <is>
          <t>10B</t>
        </is>
      </c>
      <c r="H11610" t="inlineStr">
        <is>
          <t>Anti-siphonage or back-flow prevention device not provided where required; equipment or floor not properly drained; sewage disposal system in disrepair or not functioning properly. Condensation or liquid waste improperly disposed of.</t>
        </is>
      </c>
      <c r="I11610" t="inlineStr">
        <is>
          <t>Not Critical</t>
        </is>
      </c>
      <c r="J11610" t="n">
        <v>30</v>
      </c>
      <c r="L11610" s="9">
        <f>A11610&amp;"-"&amp;TEXT(E11610,"yyyymmdd")</f>
        <v/>
      </c>
    </row>
    <row r="11611">
      <c r="A11611" t="n">
        <v>41120682</v>
      </c>
      <c r="B11611" t="inlineStr">
        <is>
          <t>Manhattan</t>
        </is>
      </c>
      <c r="C11611" t="inlineStr">
        <is>
          <t>10075</t>
        </is>
      </c>
      <c r="D11611" t="inlineStr">
        <is>
          <t>Italian</t>
        </is>
      </c>
      <c r="E11611" s="8" t="n">
        <v>46189</v>
      </c>
      <c r="F11611" t="inlineStr">
        <is>
          <t>Violations were cited in the following area(s).</t>
        </is>
      </c>
      <c r="G11611" t="inlineStr">
        <is>
          <t>10F</t>
        </is>
      </c>
      <c r="H11611" t="inlineStr">
        <is>
          <t>Non-food contact surface or equipment made of unacceptable material, not kept clean, or not properly sealed, raised, spaced or movable to allow accessibility for cleaning on all sides, above and underneath the unit.</t>
        </is>
      </c>
      <c r="I11611" t="inlineStr">
        <is>
          <t>Not Critical</t>
        </is>
      </c>
      <c r="J11611" t="n">
        <v>30</v>
      </c>
      <c r="L11611" s="9">
        <f>A11611&amp;"-"&amp;TEXT(E11611,"yyyymmdd")</f>
        <v/>
      </c>
    </row>
    <row r="11612">
      <c r="A11612" t="n">
        <v>41196542</v>
      </c>
      <c r="B11612" t="inlineStr">
        <is>
          <t>Manhattan</t>
        </is>
      </c>
      <c r="C11612" t="inlineStr">
        <is>
          <t>10016</t>
        </is>
      </c>
      <c r="D11612" t="inlineStr">
        <is>
          <t>Coffee/Tea</t>
        </is>
      </c>
      <c r="E11612" s="8" t="n">
        <v>46189</v>
      </c>
      <c r="F11612" t="inlineStr">
        <is>
          <t>Violations were cited in the following area(s).</t>
        </is>
      </c>
      <c r="G11612" t="inlineStr">
        <is>
          <t>06C</t>
        </is>
      </c>
      <c r="H1161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612" t="inlineStr">
        <is>
          <t>Critical</t>
        </is>
      </c>
      <c r="J11612" t="n">
        <v>11</v>
      </c>
      <c r="K11612" t="inlineStr">
        <is>
          <t>A</t>
        </is>
      </c>
      <c r="L11612" s="9">
        <f>A11612&amp;"-"&amp;TEXT(E11612,"yyyymmdd")</f>
        <v/>
      </c>
    </row>
    <row r="11613">
      <c r="A11613" t="n">
        <v>41196542</v>
      </c>
      <c r="B11613" t="inlineStr">
        <is>
          <t>Manhattan</t>
        </is>
      </c>
      <c r="C11613" t="inlineStr">
        <is>
          <t>10016</t>
        </is>
      </c>
      <c r="D11613" t="inlineStr">
        <is>
          <t>Coffee/Tea</t>
        </is>
      </c>
      <c r="E11613" s="8" t="n">
        <v>46189</v>
      </c>
      <c r="F11613" t="inlineStr">
        <is>
          <t>Violations were cited in the following area(s).</t>
        </is>
      </c>
      <c r="G11613" t="inlineStr">
        <is>
          <t>06D</t>
        </is>
      </c>
      <c r="H11613" t="inlineStr">
        <is>
          <t>Food contact surface not properly washed, rinsed and sanitized after each use and following any activity when contamination may have occurred.</t>
        </is>
      </c>
      <c r="I11613" t="inlineStr">
        <is>
          <t>Critical</t>
        </is>
      </c>
      <c r="J11613" t="n">
        <v>11</v>
      </c>
      <c r="K11613" t="inlineStr">
        <is>
          <t>A</t>
        </is>
      </c>
      <c r="L11613" s="9">
        <f>A11613&amp;"-"&amp;TEXT(E11613,"yyyymmdd")</f>
        <v/>
      </c>
    </row>
    <row r="11614">
      <c r="A11614" t="n">
        <v>41270498</v>
      </c>
      <c r="B11614" t="inlineStr">
        <is>
          <t>Manhattan</t>
        </is>
      </c>
      <c r="C11614" t="inlineStr">
        <is>
          <t>10039</t>
        </is>
      </c>
      <c r="D11614" t="inlineStr">
        <is>
          <t>Coffee/Tea</t>
        </is>
      </c>
      <c r="E11614" s="8" t="n">
        <v>46189</v>
      </c>
      <c r="F11614" t="inlineStr">
        <is>
          <t>Violations were cited in the following area(s).</t>
        </is>
      </c>
      <c r="G11614" t="inlineStr">
        <is>
          <t>10F</t>
        </is>
      </c>
      <c r="H11614" t="inlineStr">
        <is>
          <t>Non-food contact surface or equipment made of unacceptable material, not kept clean, or not properly sealed, raised, spaced or movable to allow accessibility for cleaning on all sides, above and underneath the unit.</t>
        </is>
      </c>
      <c r="I11614" t="inlineStr">
        <is>
          <t>Not Critical</t>
        </is>
      </c>
      <c r="J11614" t="n">
        <v>4</v>
      </c>
      <c r="K11614" t="inlineStr">
        <is>
          <t>A</t>
        </is>
      </c>
      <c r="L11614" s="9">
        <f>A11614&amp;"-"&amp;TEXT(E11614,"yyyymmdd")</f>
        <v/>
      </c>
    </row>
    <row r="11615">
      <c r="A11615" t="n">
        <v>41333749</v>
      </c>
      <c r="B11615" t="inlineStr">
        <is>
          <t>Queens</t>
        </is>
      </c>
      <c r="C11615" t="inlineStr">
        <is>
          <t>11694</t>
        </is>
      </c>
      <c r="D11615" t="inlineStr">
        <is>
          <t>Latin American</t>
        </is>
      </c>
      <c r="E11615" s="8" t="n">
        <v>46189</v>
      </c>
      <c r="F11615" t="inlineStr">
        <is>
          <t>Violations were cited in the following area(s).</t>
        </is>
      </c>
      <c r="G11615" t="inlineStr">
        <is>
          <t>02B</t>
        </is>
      </c>
      <c r="H11615" t="inlineStr">
        <is>
          <t>Hot TCS food item not held at or above 140 °F.</t>
        </is>
      </c>
      <c r="I11615" t="inlineStr">
        <is>
          <t>Critical</t>
        </is>
      </c>
      <c r="J11615" t="n">
        <v>13</v>
      </c>
      <c r="K11615" t="inlineStr">
        <is>
          <t>A</t>
        </is>
      </c>
      <c r="L11615" s="9">
        <f>A11615&amp;"-"&amp;TEXT(E11615,"yyyymmdd")</f>
        <v/>
      </c>
    </row>
    <row r="11616">
      <c r="A11616" t="n">
        <v>41333749</v>
      </c>
      <c r="B11616" t="inlineStr">
        <is>
          <t>Queens</t>
        </is>
      </c>
      <c r="C11616" t="inlineStr">
        <is>
          <t>11694</t>
        </is>
      </c>
      <c r="D11616" t="inlineStr">
        <is>
          <t>Latin American</t>
        </is>
      </c>
      <c r="E11616" s="8" t="n">
        <v>46189</v>
      </c>
      <c r="F11616" t="inlineStr">
        <is>
          <t>Violations were cited in the following area(s).</t>
        </is>
      </c>
      <c r="G11616" t="inlineStr">
        <is>
          <t>09C</t>
        </is>
      </c>
      <c r="H11616" t="inlineStr">
        <is>
          <t>Design, construction, materials used or maintenance of food contact surface improper. Surface not easily cleanable, sanitized and maintained.</t>
        </is>
      </c>
      <c r="I11616" t="inlineStr">
        <is>
          <t>Not Critical</t>
        </is>
      </c>
      <c r="J11616" t="n">
        <v>13</v>
      </c>
      <c r="K11616" t="inlineStr">
        <is>
          <t>A</t>
        </is>
      </c>
      <c r="L11616" s="9">
        <f>A11616&amp;"-"&amp;TEXT(E11616,"yyyymmdd")</f>
        <v/>
      </c>
    </row>
    <row r="11617">
      <c r="A11617" t="n">
        <v>41333749</v>
      </c>
      <c r="B11617" t="inlineStr">
        <is>
          <t>Queens</t>
        </is>
      </c>
      <c r="C11617" t="inlineStr">
        <is>
          <t>11694</t>
        </is>
      </c>
      <c r="D11617" t="inlineStr">
        <is>
          <t>Latin American</t>
        </is>
      </c>
      <c r="E11617" s="8" t="n">
        <v>46189</v>
      </c>
      <c r="F11617" t="inlineStr">
        <is>
          <t>Violations were cited in the following area(s).</t>
        </is>
      </c>
      <c r="G11617" t="inlineStr">
        <is>
          <t>10F</t>
        </is>
      </c>
      <c r="H11617" t="inlineStr">
        <is>
          <t>Non-food contact surface or equipment made of unacceptable material, not kept clean, or not properly sealed, raised, spaced or movable to allow accessibility for cleaning on all sides, above and underneath the unit.</t>
        </is>
      </c>
      <c r="I11617" t="inlineStr">
        <is>
          <t>Not Critical</t>
        </is>
      </c>
      <c r="J11617" t="n">
        <v>13</v>
      </c>
      <c r="K11617" t="inlineStr">
        <is>
          <t>A</t>
        </is>
      </c>
      <c r="L11617" s="9">
        <f>A11617&amp;"-"&amp;TEXT(E11617,"yyyymmdd")</f>
        <v/>
      </c>
    </row>
    <row r="11618">
      <c r="A11618" t="n">
        <v>41333749</v>
      </c>
      <c r="B11618" t="inlineStr">
        <is>
          <t>Queens</t>
        </is>
      </c>
      <c r="C11618" t="inlineStr">
        <is>
          <t>11694</t>
        </is>
      </c>
      <c r="D11618" t="inlineStr">
        <is>
          <t>Latin American</t>
        </is>
      </c>
      <c r="E11618" s="8" t="n">
        <v>46189</v>
      </c>
      <c r="F11618" t="inlineStr">
        <is>
          <t>Violations were cited in the following area(s).</t>
        </is>
      </c>
      <c r="G11618" t="inlineStr">
        <is>
          <t>28-06</t>
        </is>
      </c>
      <c r="H11618" t="inlineStr">
        <is>
          <t>Contract with a pest management professional not in place. Record of extermination activities not kept on premises.</t>
        </is>
      </c>
      <c r="I11618" t="inlineStr">
        <is>
          <t>Not Critical</t>
        </is>
      </c>
      <c r="J11618" t="n">
        <v>13</v>
      </c>
      <c r="K11618" t="inlineStr">
        <is>
          <t>A</t>
        </is>
      </c>
      <c r="L11618" s="9">
        <f>A11618&amp;"-"&amp;TEXT(E11618,"yyyymmdd")</f>
        <v/>
      </c>
    </row>
    <row r="11619">
      <c r="A11619" t="n">
        <v>41391483</v>
      </c>
      <c r="B11619" t="inlineStr">
        <is>
          <t>Queens</t>
        </is>
      </c>
      <c r="C11619" t="inlineStr">
        <is>
          <t>11354</t>
        </is>
      </c>
      <c r="D11619" t="inlineStr">
        <is>
          <t>Coffee/Tea</t>
        </is>
      </c>
      <c r="E11619" s="8" t="n">
        <v>46189</v>
      </c>
      <c r="F11619" t="inlineStr">
        <is>
          <t>Violations were cited in the following area(s).</t>
        </is>
      </c>
      <c r="G11619" t="inlineStr">
        <is>
          <t>02B</t>
        </is>
      </c>
      <c r="H11619" t="inlineStr">
        <is>
          <t>Hot TCS food item not held at or above 140 °F.</t>
        </is>
      </c>
      <c r="I11619" t="inlineStr">
        <is>
          <t>Critical</t>
        </is>
      </c>
      <c r="J11619" t="n">
        <v>21</v>
      </c>
      <c r="L11619" s="9">
        <f>A11619&amp;"-"&amp;TEXT(E11619,"yyyymmdd")</f>
        <v/>
      </c>
    </row>
    <row r="11620">
      <c r="A11620" t="n">
        <v>41391483</v>
      </c>
      <c r="B11620" t="inlineStr">
        <is>
          <t>Queens</t>
        </is>
      </c>
      <c r="C11620" t="inlineStr">
        <is>
          <t>11354</t>
        </is>
      </c>
      <c r="D11620" t="inlineStr">
        <is>
          <t>Coffee/Tea</t>
        </is>
      </c>
      <c r="E11620" s="8" t="n">
        <v>46189</v>
      </c>
      <c r="F11620" t="inlineStr">
        <is>
          <t>Violations were cited in the following area(s).</t>
        </is>
      </c>
      <c r="G11620" t="inlineStr">
        <is>
          <t>06D</t>
        </is>
      </c>
      <c r="H11620" t="inlineStr">
        <is>
          <t>Food contact surface not properly washed, rinsed and sanitized after each use and following any activity when contamination may have occurred.</t>
        </is>
      </c>
      <c r="I11620" t="inlineStr">
        <is>
          <t>Critical</t>
        </is>
      </c>
      <c r="J11620" t="n">
        <v>21</v>
      </c>
      <c r="L11620" s="9">
        <f>A11620&amp;"-"&amp;TEXT(E11620,"yyyymmdd")</f>
        <v/>
      </c>
    </row>
    <row r="11621">
      <c r="A11621" t="n">
        <v>41391483</v>
      </c>
      <c r="B11621" t="inlineStr">
        <is>
          <t>Queens</t>
        </is>
      </c>
      <c r="C11621" t="inlineStr">
        <is>
          <t>11354</t>
        </is>
      </c>
      <c r="D11621" t="inlineStr">
        <is>
          <t>Coffee/Tea</t>
        </is>
      </c>
      <c r="E11621" s="8" t="n">
        <v>46189</v>
      </c>
      <c r="F11621" t="inlineStr">
        <is>
          <t>Violations were cited in the following area(s).</t>
        </is>
      </c>
      <c r="G11621" t="inlineStr">
        <is>
          <t>10D</t>
        </is>
      </c>
      <c r="H11621" t="inlineStr">
        <is>
          <t>Mechanical or natural ventilation not provided, inadequate, improperly installed, in disrepair or fails to prevent and control excessive build-up of grease, heat, steam condensation, vapors, odors, smoke or fumes.</t>
        </is>
      </c>
      <c r="I11621" t="inlineStr">
        <is>
          <t>Not Critical</t>
        </is>
      </c>
      <c r="J11621" t="n">
        <v>21</v>
      </c>
      <c r="L11621" s="9">
        <f>A11621&amp;"-"&amp;TEXT(E11621,"yyyymmdd")</f>
        <v/>
      </c>
    </row>
    <row r="11622">
      <c r="A11622" t="n">
        <v>41391483</v>
      </c>
      <c r="B11622" t="inlineStr">
        <is>
          <t>Queens</t>
        </is>
      </c>
      <c r="C11622" t="inlineStr">
        <is>
          <t>11354</t>
        </is>
      </c>
      <c r="D11622" t="inlineStr">
        <is>
          <t>Coffee/Tea</t>
        </is>
      </c>
      <c r="E11622" s="8" t="n">
        <v>46189</v>
      </c>
      <c r="F11622" t="inlineStr">
        <is>
          <t>Violations were cited in the following area(s).</t>
        </is>
      </c>
      <c r="G11622" t="inlineStr">
        <is>
          <t>10F</t>
        </is>
      </c>
      <c r="H11622" t="inlineStr">
        <is>
          <t>Non-food contact surface or equipment made of unacceptable material, not kept clean, or not properly sealed, raised, spaced or movable to allow accessibility for cleaning on all sides, above and underneath the unit.</t>
        </is>
      </c>
      <c r="I11622" t="inlineStr">
        <is>
          <t>Not Critical</t>
        </is>
      </c>
      <c r="J11622" t="n">
        <v>21</v>
      </c>
      <c r="L11622" s="9">
        <f>A11622&amp;"-"&amp;TEXT(E11622,"yyyymmdd")</f>
        <v/>
      </c>
    </row>
    <row r="11623">
      <c r="A11623" t="n">
        <v>41398154</v>
      </c>
      <c r="B11623" t="inlineStr">
        <is>
          <t>Manhattan</t>
        </is>
      </c>
      <c r="C11623" t="inlineStr">
        <is>
          <t>10007</t>
        </is>
      </c>
      <c r="D11623" t="inlineStr">
        <is>
          <t>Pizza</t>
        </is>
      </c>
      <c r="E11623" s="8" t="n">
        <v>46189</v>
      </c>
      <c r="F11623" t="inlineStr">
        <is>
          <t>Violations were cited in the following area(s).</t>
        </is>
      </c>
      <c r="G11623" t="inlineStr">
        <is>
          <t>10F</t>
        </is>
      </c>
      <c r="H11623" t="inlineStr">
        <is>
          <t>Non-food contact surface or equipment made of unacceptable material, not kept clean, or not properly sealed, raised, spaced or movable to allow accessibility for cleaning on all sides, above and underneath the unit.</t>
        </is>
      </c>
      <c r="I11623" t="inlineStr">
        <is>
          <t>Not Critical</t>
        </is>
      </c>
      <c r="J11623" t="n">
        <v>7</v>
      </c>
      <c r="K11623" t="inlineStr">
        <is>
          <t>A</t>
        </is>
      </c>
      <c r="L11623" s="9">
        <f>A11623&amp;"-"&amp;TEXT(E11623,"yyyymmdd")</f>
        <v/>
      </c>
    </row>
    <row r="11624">
      <c r="A11624" t="n">
        <v>41398154</v>
      </c>
      <c r="B11624" t="inlineStr">
        <is>
          <t>Manhattan</t>
        </is>
      </c>
      <c r="C11624" t="inlineStr">
        <is>
          <t>10007</t>
        </is>
      </c>
      <c r="D11624" t="inlineStr">
        <is>
          <t>Pizza</t>
        </is>
      </c>
      <c r="E11624" s="8" t="n">
        <v>46189</v>
      </c>
      <c r="F11624" t="inlineStr">
        <is>
          <t>Violations were cited in the following area(s).</t>
        </is>
      </c>
      <c r="G11624" t="inlineStr">
        <is>
          <t>10G</t>
        </is>
      </c>
      <c r="H11624" t="inlineStr">
        <is>
          <t>Dishwashing and ware washing: Cleaning and sanitizing of tableware, including dishes, utensils, and equipment deficient.</t>
        </is>
      </c>
      <c r="I11624" t="inlineStr">
        <is>
          <t>Not Critical</t>
        </is>
      </c>
      <c r="J11624" t="n">
        <v>7</v>
      </c>
      <c r="K11624" t="inlineStr">
        <is>
          <t>A</t>
        </is>
      </c>
      <c r="L11624" s="9">
        <f>A11624&amp;"-"&amp;TEXT(E11624,"yyyymmdd")</f>
        <v/>
      </c>
    </row>
    <row r="11625">
      <c r="A11625" t="n">
        <v>41511548</v>
      </c>
      <c r="B11625" t="inlineStr">
        <is>
          <t>Brooklyn</t>
        </is>
      </c>
      <c r="C11625" t="inlineStr">
        <is>
          <t>11215</t>
        </is>
      </c>
      <c r="D11625" t="inlineStr">
        <is>
          <t>Coffee/Tea</t>
        </is>
      </c>
      <c r="E11625" s="8" t="n">
        <v>46189</v>
      </c>
      <c r="F11625" t="inlineStr">
        <is>
          <t>Violations were cited in the following area(s).</t>
        </is>
      </c>
      <c r="G11625" t="inlineStr">
        <is>
          <t>02G</t>
        </is>
      </c>
      <c r="H11625" t="inlineStr">
        <is>
          <t>Cold TCS food item held above 41 °F; smoked or processed fish held above 38 °F; intact raw eggs held above 45 °F; or reduced oxygen packaged (ROP) TCS foods held above required temperatures except during active necessary preparation.</t>
        </is>
      </c>
      <c r="I11625" t="inlineStr">
        <is>
          <t>Critical</t>
        </is>
      </c>
      <c r="J11625" t="n">
        <v>34</v>
      </c>
      <c r="L11625" s="9">
        <f>A11625&amp;"-"&amp;TEXT(E11625,"yyyymmdd")</f>
        <v/>
      </c>
    </row>
    <row r="11626">
      <c r="A11626" t="n">
        <v>41511548</v>
      </c>
      <c r="B11626" t="inlineStr">
        <is>
          <t>Brooklyn</t>
        </is>
      </c>
      <c r="C11626" t="inlineStr">
        <is>
          <t>11215</t>
        </is>
      </c>
      <c r="D11626" t="inlineStr">
        <is>
          <t>Coffee/Tea</t>
        </is>
      </c>
      <c r="E11626" s="8" t="n">
        <v>46189</v>
      </c>
      <c r="F11626" t="inlineStr">
        <is>
          <t>Violations were cited in the following area(s).</t>
        </is>
      </c>
      <c r="G11626" t="inlineStr">
        <is>
          <t>04A</t>
        </is>
      </c>
      <c r="H11626" t="inlineStr">
        <is>
          <t>Food Protection Certificate (FPC) not held by manager or supervisor of food operations.</t>
        </is>
      </c>
      <c r="I11626" t="inlineStr">
        <is>
          <t>Critical</t>
        </is>
      </c>
      <c r="J11626" t="n">
        <v>34</v>
      </c>
      <c r="L11626" s="9">
        <f>A11626&amp;"-"&amp;TEXT(E11626,"yyyymmdd")</f>
        <v/>
      </c>
    </row>
    <row r="11627">
      <c r="A11627" t="n">
        <v>41511548</v>
      </c>
      <c r="B11627" t="inlineStr">
        <is>
          <t>Brooklyn</t>
        </is>
      </c>
      <c r="C11627" t="inlineStr">
        <is>
          <t>11215</t>
        </is>
      </c>
      <c r="D11627" t="inlineStr">
        <is>
          <t>Coffee/Tea</t>
        </is>
      </c>
      <c r="E11627" s="8" t="n">
        <v>46189</v>
      </c>
      <c r="F11627" t="inlineStr">
        <is>
          <t>Violations were cited in the following area(s).</t>
        </is>
      </c>
      <c r="G11627" t="inlineStr">
        <is>
          <t>06A</t>
        </is>
      </c>
      <c r="H11627" t="inlineStr">
        <is>
          <t>Personal cleanliness is inadequate. Outer garment soiled with possible contaminant. Effective hair restraint not worn where required. Jewelry worn on hands or arms. Fingernail polish worn or fingernails not kept clean and trimmed.</t>
        </is>
      </c>
      <c r="I11627" t="inlineStr">
        <is>
          <t>Critical</t>
        </is>
      </c>
      <c r="J11627" t="n">
        <v>34</v>
      </c>
      <c r="L11627" s="9">
        <f>A11627&amp;"-"&amp;TEXT(E11627,"yyyymmdd")</f>
        <v/>
      </c>
    </row>
    <row r="11628">
      <c r="A11628" t="n">
        <v>41511548</v>
      </c>
      <c r="B11628" t="inlineStr">
        <is>
          <t>Brooklyn</t>
        </is>
      </c>
      <c r="C11628" t="inlineStr">
        <is>
          <t>11215</t>
        </is>
      </c>
      <c r="D11628" t="inlineStr">
        <is>
          <t>Coffee/Tea</t>
        </is>
      </c>
      <c r="E11628" s="8" t="n">
        <v>46189</v>
      </c>
      <c r="F11628" t="inlineStr">
        <is>
          <t>Violations were cited in the following area(s).</t>
        </is>
      </c>
      <c r="G11628" t="inlineStr">
        <is>
          <t>06C</t>
        </is>
      </c>
      <c r="H1162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628" t="inlineStr">
        <is>
          <t>Critical</t>
        </is>
      </c>
      <c r="J11628" t="n">
        <v>34</v>
      </c>
      <c r="L11628" s="9">
        <f>A11628&amp;"-"&amp;TEXT(E11628,"yyyymmdd")</f>
        <v/>
      </c>
    </row>
    <row r="11629">
      <c r="A11629" t="n">
        <v>41511548</v>
      </c>
      <c r="B11629" t="inlineStr">
        <is>
          <t>Brooklyn</t>
        </is>
      </c>
      <c r="C11629" t="inlineStr">
        <is>
          <t>11215</t>
        </is>
      </c>
      <c r="D11629" t="inlineStr">
        <is>
          <t>Coffee/Tea</t>
        </is>
      </c>
      <c r="E11629" s="8" t="n">
        <v>46189</v>
      </c>
      <c r="F11629" t="inlineStr">
        <is>
          <t>Violations were cited in the following area(s).</t>
        </is>
      </c>
      <c r="G11629" t="inlineStr">
        <is>
          <t>06D</t>
        </is>
      </c>
      <c r="H11629" t="inlineStr">
        <is>
          <t>Food contact surface not properly washed, rinsed and sanitized after each use and following any activity when contamination may have occurred.</t>
        </is>
      </c>
      <c r="I11629" t="inlineStr">
        <is>
          <t>Critical</t>
        </is>
      </c>
      <c r="J11629" t="n">
        <v>34</v>
      </c>
      <c r="L11629" s="9">
        <f>A11629&amp;"-"&amp;TEXT(E11629,"yyyymmdd")</f>
        <v/>
      </c>
    </row>
    <row r="11630">
      <c r="A11630" t="n">
        <v>41627341</v>
      </c>
      <c r="B11630" t="inlineStr">
        <is>
          <t>Bronx</t>
        </is>
      </c>
      <c r="C11630" t="inlineStr">
        <is>
          <t>10461</t>
        </is>
      </c>
      <c r="D11630" t="inlineStr">
        <is>
          <t>Sandwiches</t>
        </is>
      </c>
      <c r="E11630" s="8" t="n">
        <v>46189</v>
      </c>
      <c r="F11630" t="inlineStr">
        <is>
          <t>Violations were cited in the following area(s).</t>
        </is>
      </c>
      <c r="G11630" t="inlineStr">
        <is>
          <t>02G</t>
        </is>
      </c>
      <c r="H11630" t="inlineStr">
        <is>
          <t>Cold TCS food item held above 41 °F; smoked or processed fish held above 38 °F; intact raw eggs held above 45 °F; or reduced oxygen packaged (ROP) TCS foods held above required temperatures except during active necessary preparation.</t>
        </is>
      </c>
      <c r="I11630" t="inlineStr">
        <is>
          <t>Critical</t>
        </is>
      </c>
      <c r="J11630" t="n">
        <v>28</v>
      </c>
      <c r="L11630" s="9">
        <f>A11630&amp;"-"&amp;TEXT(E11630,"yyyymmdd")</f>
        <v/>
      </c>
    </row>
    <row r="11631">
      <c r="A11631" t="n">
        <v>41627341</v>
      </c>
      <c r="B11631" t="inlineStr">
        <is>
          <t>Bronx</t>
        </is>
      </c>
      <c r="C11631" t="inlineStr">
        <is>
          <t>10461</t>
        </is>
      </c>
      <c r="D11631" t="inlineStr">
        <is>
          <t>Sandwiches</t>
        </is>
      </c>
      <c r="E11631" s="8" t="n">
        <v>46189</v>
      </c>
      <c r="F11631" t="inlineStr">
        <is>
          <t>Violations were cited in the following area(s).</t>
        </is>
      </c>
      <c r="G11631" t="inlineStr">
        <is>
          <t>04L</t>
        </is>
      </c>
      <c r="H11631" t="inlineStr">
        <is>
          <t>Evidence of mice or live mice in establishment's food or non-food areas.</t>
        </is>
      </c>
      <c r="I11631" t="inlineStr">
        <is>
          <t>Critical</t>
        </is>
      </c>
      <c r="J11631" t="n">
        <v>28</v>
      </c>
      <c r="L11631" s="9">
        <f>A11631&amp;"-"&amp;TEXT(E11631,"yyyymmdd")</f>
        <v/>
      </c>
    </row>
    <row r="11632">
      <c r="A11632" t="n">
        <v>41627341</v>
      </c>
      <c r="B11632" t="inlineStr">
        <is>
          <t>Bronx</t>
        </is>
      </c>
      <c r="C11632" t="inlineStr">
        <is>
          <t>10461</t>
        </is>
      </c>
      <c r="D11632" t="inlineStr">
        <is>
          <t>Sandwiches</t>
        </is>
      </c>
      <c r="E11632" s="8" t="n">
        <v>46189</v>
      </c>
      <c r="F11632" t="inlineStr">
        <is>
          <t>Violations were cited in the following area(s).</t>
        </is>
      </c>
      <c r="G11632" t="inlineStr">
        <is>
          <t>04M</t>
        </is>
      </c>
      <c r="H11632" t="inlineStr">
        <is>
          <t>Live roaches in facility's food or non-food area.</t>
        </is>
      </c>
      <c r="I11632" t="inlineStr">
        <is>
          <t>Critical</t>
        </is>
      </c>
      <c r="J11632" t="n">
        <v>28</v>
      </c>
      <c r="L11632" s="9">
        <f>A11632&amp;"-"&amp;TEXT(E11632,"yyyymmdd")</f>
        <v/>
      </c>
    </row>
    <row r="11633">
      <c r="A11633" t="n">
        <v>41627341</v>
      </c>
      <c r="B11633" t="inlineStr">
        <is>
          <t>Bronx</t>
        </is>
      </c>
      <c r="C11633" t="inlineStr">
        <is>
          <t>10461</t>
        </is>
      </c>
      <c r="D11633" t="inlineStr">
        <is>
          <t>Sandwiches</t>
        </is>
      </c>
      <c r="E11633" s="8" t="n">
        <v>46189</v>
      </c>
      <c r="F11633" t="inlineStr">
        <is>
          <t>Violations were cited in the following area(s).</t>
        </is>
      </c>
      <c r="G11633" t="inlineStr">
        <is>
          <t>08A</t>
        </is>
      </c>
      <c r="H11633" t="inlineStr">
        <is>
          <t>Establishment is not free of harborage or conditions conducive to rodents, insects or other pests.</t>
        </is>
      </c>
      <c r="I11633" t="inlineStr">
        <is>
          <t>Not Critical</t>
        </is>
      </c>
      <c r="J11633" t="n">
        <v>28</v>
      </c>
      <c r="L11633" s="9">
        <f>A11633&amp;"-"&amp;TEXT(E11633,"yyyymmdd")</f>
        <v/>
      </c>
    </row>
    <row r="11634">
      <c r="A11634" t="n">
        <v>41627341</v>
      </c>
      <c r="B11634" t="inlineStr">
        <is>
          <t>Bronx</t>
        </is>
      </c>
      <c r="C11634" t="inlineStr">
        <is>
          <t>10461</t>
        </is>
      </c>
      <c r="D11634" t="inlineStr">
        <is>
          <t>Sandwiches</t>
        </is>
      </c>
      <c r="E11634" s="8" t="n">
        <v>46189</v>
      </c>
      <c r="F11634" t="inlineStr">
        <is>
          <t>Violations were cited in the following area(s).</t>
        </is>
      </c>
      <c r="G11634" t="inlineStr">
        <is>
          <t>10B</t>
        </is>
      </c>
      <c r="H11634" t="inlineStr">
        <is>
          <t>Anti-siphonage or back-flow prevention device not provided where required; equipment or floor not properly drained; sewage disposal system in disrepair or not functioning properly. Condensation or liquid waste improperly disposed of.</t>
        </is>
      </c>
      <c r="I11634" t="inlineStr">
        <is>
          <t>Not Critical</t>
        </is>
      </c>
      <c r="J11634" t="n">
        <v>28</v>
      </c>
      <c r="L11634" s="9">
        <f>A11634&amp;"-"&amp;TEXT(E11634,"yyyymmdd")</f>
        <v/>
      </c>
    </row>
    <row r="11635">
      <c r="A11635" t="n">
        <v>41627341</v>
      </c>
      <c r="B11635" t="inlineStr">
        <is>
          <t>Bronx</t>
        </is>
      </c>
      <c r="C11635" t="inlineStr">
        <is>
          <t>10461</t>
        </is>
      </c>
      <c r="D11635" t="inlineStr">
        <is>
          <t>Sandwiches</t>
        </is>
      </c>
      <c r="E11635" s="8" t="n">
        <v>46189</v>
      </c>
      <c r="F11635" t="inlineStr">
        <is>
          <t>Violations were cited in the following area(s).</t>
        </is>
      </c>
      <c r="G11635" t="inlineStr">
        <is>
          <t>10F</t>
        </is>
      </c>
      <c r="H11635" t="inlineStr">
        <is>
          <t>Non-food contact surface or equipment made of unacceptable material, not kept clean, or not properly sealed, raised, spaced or movable to allow accessibility for cleaning on all sides, above and underneath the unit.</t>
        </is>
      </c>
      <c r="I11635" t="inlineStr">
        <is>
          <t>Not Critical</t>
        </is>
      </c>
      <c r="J11635" t="n">
        <v>28</v>
      </c>
      <c r="L11635" s="9">
        <f>A11635&amp;"-"&amp;TEXT(E11635,"yyyymmdd")</f>
        <v/>
      </c>
    </row>
    <row r="11636">
      <c r="A11636" t="n">
        <v>41682968</v>
      </c>
      <c r="B11636" t="inlineStr">
        <is>
          <t>Brooklyn</t>
        </is>
      </c>
      <c r="C11636" t="inlineStr">
        <is>
          <t>11219</t>
        </is>
      </c>
      <c r="D11636" t="inlineStr">
        <is>
          <t>Latin American</t>
        </is>
      </c>
      <c r="E11636" s="8" t="n">
        <v>46189</v>
      </c>
      <c r="F11636" t="inlineStr">
        <is>
          <t>Violations were cited in the following area(s).</t>
        </is>
      </c>
      <c r="G11636" t="inlineStr">
        <is>
          <t>02G</t>
        </is>
      </c>
      <c r="H11636" t="inlineStr">
        <is>
          <t>Cold TCS food item held above 41 °F; smoked or processed fish held above 38 °F; intact raw eggs held above 45 °F; or reduced oxygen packaged (ROP) TCS foods held above required temperatures except during active necessary preparation.</t>
        </is>
      </c>
      <c r="I11636" t="inlineStr">
        <is>
          <t>Critical</t>
        </is>
      </c>
      <c r="J11636" t="n">
        <v>9</v>
      </c>
      <c r="K11636" t="inlineStr">
        <is>
          <t>A</t>
        </is>
      </c>
      <c r="L11636" s="9">
        <f>A11636&amp;"-"&amp;TEXT(E11636,"yyyymmdd")</f>
        <v/>
      </c>
    </row>
    <row r="11637">
      <c r="A11637" t="n">
        <v>41682968</v>
      </c>
      <c r="B11637" t="inlineStr">
        <is>
          <t>Brooklyn</t>
        </is>
      </c>
      <c r="C11637" t="inlineStr">
        <is>
          <t>11219</t>
        </is>
      </c>
      <c r="D11637" t="inlineStr">
        <is>
          <t>Latin American</t>
        </is>
      </c>
      <c r="E11637" s="8" t="n">
        <v>46189</v>
      </c>
      <c r="F11637" t="inlineStr">
        <is>
          <t>Violations were cited in the following area(s).</t>
        </is>
      </c>
      <c r="G11637" t="inlineStr">
        <is>
          <t>10F</t>
        </is>
      </c>
      <c r="H11637" t="inlineStr">
        <is>
          <t>Non-food contact surface or equipment made of unacceptable material, not kept clean, or not properly sealed, raised, spaced or movable to allow accessibility for cleaning on all sides, above and underneath the unit.</t>
        </is>
      </c>
      <c r="I11637" t="inlineStr">
        <is>
          <t>Not Critical</t>
        </is>
      </c>
      <c r="J11637" t="n">
        <v>9</v>
      </c>
      <c r="K11637" t="inlineStr">
        <is>
          <t>A</t>
        </is>
      </c>
      <c r="L11637" s="9">
        <f>A11637&amp;"-"&amp;TEXT(E11637,"yyyymmdd")</f>
        <v/>
      </c>
    </row>
    <row r="11638">
      <c r="A11638" t="n">
        <v>41684486</v>
      </c>
      <c r="B11638" t="inlineStr">
        <is>
          <t>Brooklyn</t>
        </is>
      </c>
      <c r="C11638" t="inlineStr">
        <is>
          <t>11221</t>
        </is>
      </c>
      <c r="D11638" t="inlineStr">
        <is>
          <t>Chinese</t>
        </is>
      </c>
      <c r="E11638" s="8" t="n">
        <v>46189</v>
      </c>
      <c r="F11638" t="inlineStr">
        <is>
          <t>Violations were cited in the following area(s).</t>
        </is>
      </c>
      <c r="G11638" t="inlineStr">
        <is>
          <t>02B</t>
        </is>
      </c>
      <c r="H11638" t="inlineStr">
        <is>
          <t>Hot TCS food item not held at or above 140 °F.</t>
        </is>
      </c>
      <c r="I11638" t="inlineStr">
        <is>
          <t>Critical</t>
        </is>
      </c>
      <c r="J11638" t="n">
        <v>32</v>
      </c>
      <c r="L11638" s="9">
        <f>A11638&amp;"-"&amp;TEXT(E11638,"yyyymmdd")</f>
        <v/>
      </c>
    </row>
    <row r="11639">
      <c r="A11639" t="n">
        <v>41684486</v>
      </c>
      <c r="B11639" t="inlineStr">
        <is>
          <t>Brooklyn</t>
        </is>
      </c>
      <c r="C11639" t="inlineStr">
        <is>
          <t>11221</t>
        </is>
      </c>
      <c r="D11639" t="inlineStr">
        <is>
          <t>Chinese</t>
        </is>
      </c>
      <c r="E11639" s="8" t="n">
        <v>46189</v>
      </c>
      <c r="F11639" t="inlineStr">
        <is>
          <t>Violations were cited in the following area(s).</t>
        </is>
      </c>
      <c r="G11639" t="inlineStr">
        <is>
          <t>02G</t>
        </is>
      </c>
      <c r="H11639" t="inlineStr">
        <is>
          <t>Cold TCS food item held above 41 °F; smoked or processed fish held above 38 °F; intact raw eggs held above 45 °F; or reduced oxygen packaged (ROP) TCS foods held above required temperatures except during active necessary preparation.</t>
        </is>
      </c>
      <c r="I11639" t="inlineStr">
        <is>
          <t>Critical</t>
        </is>
      </c>
      <c r="J11639" t="n">
        <v>32</v>
      </c>
      <c r="L11639" s="9">
        <f>A11639&amp;"-"&amp;TEXT(E11639,"yyyymmdd")</f>
        <v/>
      </c>
    </row>
    <row r="11640">
      <c r="A11640" t="n">
        <v>41684486</v>
      </c>
      <c r="B11640" t="inlineStr">
        <is>
          <t>Brooklyn</t>
        </is>
      </c>
      <c r="C11640" t="inlineStr">
        <is>
          <t>11221</t>
        </is>
      </c>
      <c r="D11640" t="inlineStr">
        <is>
          <t>Chinese</t>
        </is>
      </c>
      <c r="E11640" s="8" t="n">
        <v>46189</v>
      </c>
      <c r="F11640" t="inlineStr">
        <is>
          <t>Violations were cited in the following area(s).</t>
        </is>
      </c>
      <c r="G11640" t="inlineStr">
        <is>
          <t>02H</t>
        </is>
      </c>
      <c r="H11640" t="inlineStr">
        <is>
          <t>After cooking or removal from hot holding, TCS food not cooled by an approved method whereby the internal temperature is reduced from 140 °F to 70 °F or less within 2 hours, and from 70 °F to 41 °F or less within 4 additional hours.</t>
        </is>
      </c>
      <c r="I11640" t="inlineStr">
        <is>
          <t>Critical</t>
        </is>
      </c>
      <c r="J11640" t="n">
        <v>32</v>
      </c>
      <c r="L11640" s="9">
        <f>A11640&amp;"-"&amp;TEXT(E11640,"yyyymmdd")</f>
        <v/>
      </c>
    </row>
    <row r="11641">
      <c r="A11641" t="n">
        <v>41684486</v>
      </c>
      <c r="B11641" t="inlineStr">
        <is>
          <t>Brooklyn</t>
        </is>
      </c>
      <c r="C11641" t="inlineStr">
        <is>
          <t>11221</t>
        </is>
      </c>
      <c r="D11641" t="inlineStr">
        <is>
          <t>Chinese</t>
        </is>
      </c>
      <c r="E11641" s="8" t="n">
        <v>46189</v>
      </c>
      <c r="F11641" t="inlineStr">
        <is>
          <t>Violations were cited in the following area(s).</t>
        </is>
      </c>
      <c r="G11641" t="inlineStr">
        <is>
          <t>06C</t>
        </is>
      </c>
      <c r="H1164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641" t="inlineStr">
        <is>
          <t>Critical</t>
        </is>
      </c>
      <c r="J11641" t="n">
        <v>32</v>
      </c>
      <c r="L11641" s="9">
        <f>A11641&amp;"-"&amp;TEXT(E11641,"yyyymmdd")</f>
        <v/>
      </c>
    </row>
    <row r="11642">
      <c r="A11642" t="n">
        <v>41684486</v>
      </c>
      <c r="B11642" t="inlineStr">
        <is>
          <t>Brooklyn</t>
        </is>
      </c>
      <c r="C11642" t="inlineStr">
        <is>
          <t>11221</t>
        </is>
      </c>
      <c r="D11642" t="inlineStr">
        <is>
          <t>Chinese</t>
        </is>
      </c>
      <c r="E11642" s="8" t="n">
        <v>46189</v>
      </c>
      <c r="F11642" t="inlineStr">
        <is>
          <t>Violations were cited in the following area(s).</t>
        </is>
      </c>
      <c r="G11642" t="inlineStr">
        <is>
          <t>06D</t>
        </is>
      </c>
      <c r="H11642" t="inlineStr">
        <is>
          <t>Food contact surface not properly washed, rinsed and sanitized after each use and following any activity when contamination may have occurred.</t>
        </is>
      </c>
      <c r="I11642" t="inlineStr">
        <is>
          <t>Critical</t>
        </is>
      </c>
      <c r="J11642" t="n">
        <v>32</v>
      </c>
      <c r="L11642" s="9">
        <f>A11642&amp;"-"&amp;TEXT(E11642,"yyyymmdd")</f>
        <v/>
      </c>
    </row>
    <row r="11643">
      <c r="A11643" t="n">
        <v>41686215</v>
      </c>
      <c r="B11643" t="inlineStr">
        <is>
          <t>Queens</t>
        </is>
      </c>
      <c r="C11643" t="inlineStr">
        <is>
          <t>11373</t>
        </is>
      </c>
      <c r="D11643" t="inlineStr">
        <is>
          <t>Chinese</t>
        </is>
      </c>
      <c r="E11643" s="8" t="n">
        <v>46189</v>
      </c>
      <c r="F11643" t="inlineStr">
        <is>
          <t>Violations were cited in the following area(s).</t>
        </is>
      </c>
      <c r="G11643" t="inlineStr">
        <is>
          <t>04M</t>
        </is>
      </c>
      <c r="H11643" t="inlineStr">
        <is>
          <t>Live roaches in facility's food or non-food area.</t>
        </is>
      </c>
      <c r="I11643" t="inlineStr">
        <is>
          <t>Critical</t>
        </is>
      </c>
      <c r="J11643" t="n">
        <v>18</v>
      </c>
      <c r="L11643" s="9">
        <f>A11643&amp;"-"&amp;TEXT(E11643,"yyyymmdd")</f>
        <v/>
      </c>
    </row>
    <row r="11644">
      <c r="A11644" t="n">
        <v>41686215</v>
      </c>
      <c r="B11644" t="inlineStr">
        <is>
          <t>Queens</t>
        </is>
      </c>
      <c r="C11644" t="inlineStr">
        <is>
          <t>11373</t>
        </is>
      </c>
      <c r="D11644" t="inlineStr">
        <is>
          <t>Chinese</t>
        </is>
      </c>
      <c r="E11644" s="8" t="n">
        <v>46189</v>
      </c>
      <c r="F11644" t="inlineStr">
        <is>
          <t>Violations were cited in the following area(s).</t>
        </is>
      </c>
      <c r="G11644" t="inlineStr">
        <is>
          <t>04N</t>
        </is>
      </c>
      <c r="H11644" t="inlineStr">
        <is>
          <t>Filth flies or food/refuse/sewage associated with (FRSA) flies or other nuisance pests in establishment’s food and/or non-food areas. FRSA flies include house flies, blow flies, bottle flies, flesh flies, drain flies, Phorid flies and fruit flies.</t>
        </is>
      </c>
      <c r="I11644" t="inlineStr">
        <is>
          <t>Critical</t>
        </is>
      </c>
      <c r="J11644" t="n">
        <v>18</v>
      </c>
      <c r="L11644" s="9">
        <f>A11644&amp;"-"&amp;TEXT(E11644,"yyyymmdd")</f>
        <v/>
      </c>
    </row>
    <row r="11645">
      <c r="A11645" t="n">
        <v>41686215</v>
      </c>
      <c r="B11645" t="inlineStr">
        <is>
          <t>Queens</t>
        </is>
      </c>
      <c r="C11645" t="inlineStr">
        <is>
          <t>11373</t>
        </is>
      </c>
      <c r="D11645" t="inlineStr">
        <is>
          <t>Chinese</t>
        </is>
      </c>
      <c r="E11645" s="8" t="n">
        <v>46189</v>
      </c>
      <c r="F11645" t="inlineStr">
        <is>
          <t>Violations were cited in the following area(s).</t>
        </is>
      </c>
      <c r="G11645" t="inlineStr">
        <is>
          <t>08A</t>
        </is>
      </c>
      <c r="H11645" t="inlineStr">
        <is>
          <t>Establishment is not free of harborage or conditions conducive to rodents, insects or other pests.</t>
        </is>
      </c>
      <c r="I11645" t="inlineStr">
        <is>
          <t>Not Critical</t>
        </is>
      </c>
      <c r="J11645" t="n">
        <v>18</v>
      </c>
      <c r="L11645" s="9">
        <f>A11645&amp;"-"&amp;TEXT(E11645,"yyyymmdd")</f>
        <v/>
      </c>
    </row>
    <row r="11646">
      <c r="A11646" t="n">
        <v>41686215</v>
      </c>
      <c r="B11646" t="inlineStr">
        <is>
          <t>Queens</t>
        </is>
      </c>
      <c r="C11646" t="inlineStr">
        <is>
          <t>11373</t>
        </is>
      </c>
      <c r="D11646" t="inlineStr">
        <is>
          <t>Chinese</t>
        </is>
      </c>
      <c r="E11646" s="8" t="n">
        <v>46189</v>
      </c>
      <c r="F11646" t="inlineStr">
        <is>
          <t>Violations were cited in the following area(s).</t>
        </is>
      </c>
      <c r="G11646" t="inlineStr">
        <is>
          <t>10F</t>
        </is>
      </c>
      <c r="H11646" t="inlineStr">
        <is>
          <t>Non-food contact surface or equipment made of unacceptable material, not kept clean, or not properly sealed, raised, spaced or movable to allow accessibility for cleaning on all sides, above and underneath the unit.</t>
        </is>
      </c>
      <c r="I11646" t="inlineStr">
        <is>
          <t>Not Critical</t>
        </is>
      </c>
      <c r="J11646" t="n">
        <v>18</v>
      </c>
      <c r="L11646" s="9">
        <f>A11646&amp;"-"&amp;TEXT(E11646,"yyyymmdd")</f>
        <v/>
      </c>
    </row>
    <row r="11647">
      <c r="A11647" t="n">
        <v>41686215</v>
      </c>
      <c r="B11647" t="inlineStr">
        <is>
          <t>Queens</t>
        </is>
      </c>
      <c r="C11647" t="inlineStr">
        <is>
          <t>11373</t>
        </is>
      </c>
      <c r="D11647" t="inlineStr">
        <is>
          <t>Chinese</t>
        </is>
      </c>
      <c r="E11647" s="8" t="n">
        <v>46189</v>
      </c>
      <c r="F11647" t="inlineStr">
        <is>
          <t>Violations were cited in the following area(s).</t>
        </is>
      </c>
      <c r="G11647" t="inlineStr">
        <is>
          <t>10G</t>
        </is>
      </c>
      <c r="H11647" t="inlineStr">
        <is>
          <t>Dishwashing and ware washing: Cleaning and sanitizing of tableware, including dishes, utensils, and equipment deficient.</t>
        </is>
      </c>
      <c r="I11647" t="inlineStr">
        <is>
          <t>Not Critical</t>
        </is>
      </c>
      <c r="J11647" t="n">
        <v>18</v>
      </c>
      <c r="L11647" s="9">
        <f>A11647&amp;"-"&amp;TEXT(E11647,"yyyymmdd")</f>
        <v/>
      </c>
    </row>
    <row r="11648">
      <c r="A11648" t="n">
        <v>41697654</v>
      </c>
      <c r="B11648" t="inlineStr">
        <is>
          <t>Manhattan</t>
        </is>
      </c>
      <c r="C11648" t="inlineStr">
        <is>
          <t>10029</t>
        </is>
      </c>
      <c r="D11648" t="inlineStr">
        <is>
          <t>Mexican</t>
        </is>
      </c>
      <c r="E11648" s="8" t="n">
        <v>46189</v>
      </c>
      <c r="F11648" t="inlineStr">
        <is>
          <t>Violations were cited in the following area(s).</t>
        </is>
      </c>
      <c r="G11648" t="inlineStr">
        <is>
          <t>06D</t>
        </is>
      </c>
      <c r="H11648" t="inlineStr">
        <is>
          <t>Food contact surface not properly washed, rinsed and sanitized after each use and following any activity when contamination may have occurred.</t>
        </is>
      </c>
      <c r="I11648" t="inlineStr">
        <is>
          <t>Critical</t>
        </is>
      </c>
      <c r="J11648" t="n">
        <v>12</v>
      </c>
      <c r="K11648" t="inlineStr">
        <is>
          <t>A</t>
        </is>
      </c>
      <c r="L11648" s="9">
        <f>A11648&amp;"-"&amp;TEXT(E11648,"yyyymmdd")</f>
        <v/>
      </c>
    </row>
    <row r="11649">
      <c r="A11649" t="n">
        <v>41697654</v>
      </c>
      <c r="B11649" t="inlineStr">
        <is>
          <t>Manhattan</t>
        </is>
      </c>
      <c r="C11649" t="inlineStr">
        <is>
          <t>10029</t>
        </is>
      </c>
      <c r="D11649" t="inlineStr">
        <is>
          <t>Mexican</t>
        </is>
      </c>
      <c r="E11649" s="8" t="n">
        <v>46189</v>
      </c>
      <c r="F11649" t="inlineStr">
        <is>
          <t>Violations were cited in the following area(s).</t>
        </is>
      </c>
      <c r="G11649" t="inlineStr">
        <is>
          <t>08C</t>
        </is>
      </c>
      <c r="H11649" t="inlineStr">
        <is>
          <t>Pesticide not properly labeled or used by unlicensed individual. Pesticide, other toxic chemical improperly used/stored. Unprotected, unlocked bait station used.</t>
        </is>
      </c>
      <c r="I11649" t="inlineStr">
        <is>
          <t>Not Critical</t>
        </is>
      </c>
      <c r="J11649" t="n">
        <v>12</v>
      </c>
      <c r="K11649" t="inlineStr">
        <is>
          <t>A</t>
        </is>
      </c>
      <c r="L11649" s="9">
        <f>A11649&amp;"-"&amp;TEXT(E11649,"yyyymmdd")</f>
        <v/>
      </c>
    </row>
    <row r="11650">
      <c r="A11650" t="n">
        <v>41697654</v>
      </c>
      <c r="B11650" t="inlineStr">
        <is>
          <t>Manhattan</t>
        </is>
      </c>
      <c r="C11650" t="inlineStr">
        <is>
          <t>10029</t>
        </is>
      </c>
      <c r="D11650" t="inlineStr">
        <is>
          <t>Mexican</t>
        </is>
      </c>
      <c r="E11650" s="8" t="n">
        <v>46189</v>
      </c>
      <c r="F11650" t="inlineStr">
        <is>
          <t>Violations were cited in the following area(s).</t>
        </is>
      </c>
      <c r="G11650" t="inlineStr">
        <is>
          <t>10D</t>
        </is>
      </c>
      <c r="H11650" t="inlineStr">
        <is>
          <t>Mechanical or natural ventilation not provided, inadequate, improperly installed, in disrepair or fails to prevent and control excessive build-up of grease, heat, steam condensation, vapors, odors, smoke or fumes.</t>
        </is>
      </c>
      <c r="I11650" t="inlineStr">
        <is>
          <t>Not Critical</t>
        </is>
      </c>
      <c r="J11650" t="n">
        <v>12</v>
      </c>
      <c r="K11650" t="inlineStr">
        <is>
          <t>A</t>
        </is>
      </c>
      <c r="L11650" s="9">
        <f>A11650&amp;"-"&amp;TEXT(E11650,"yyyymmdd")</f>
        <v/>
      </c>
    </row>
    <row r="11651">
      <c r="A11651" t="n">
        <v>41697654</v>
      </c>
      <c r="B11651" t="inlineStr">
        <is>
          <t>Manhattan</t>
        </is>
      </c>
      <c r="C11651" t="inlineStr">
        <is>
          <t>10029</t>
        </is>
      </c>
      <c r="D11651" t="inlineStr">
        <is>
          <t>Mexican</t>
        </is>
      </c>
      <c r="E11651" s="8" t="n">
        <v>46189</v>
      </c>
      <c r="F11651" t="inlineStr">
        <is>
          <t>Violations were cited in the following area(s).</t>
        </is>
      </c>
      <c r="G11651" t="inlineStr">
        <is>
          <t>10F</t>
        </is>
      </c>
      <c r="H11651" t="inlineStr">
        <is>
          <t>Non-food contact surface or equipment made of unacceptable material, not kept clean, or not properly sealed, raised, spaced or movable to allow accessibility for cleaning on all sides, above and underneath the unit.</t>
        </is>
      </c>
      <c r="I11651" t="inlineStr">
        <is>
          <t>Not Critical</t>
        </is>
      </c>
      <c r="J11651" t="n">
        <v>12</v>
      </c>
      <c r="K11651" t="inlineStr">
        <is>
          <t>A</t>
        </is>
      </c>
      <c r="L11651" s="9">
        <f>A11651&amp;"-"&amp;TEXT(E11651,"yyyymmdd")</f>
        <v/>
      </c>
    </row>
    <row r="11652">
      <c r="A11652" t="n">
        <v>41701489</v>
      </c>
      <c r="B11652" t="inlineStr">
        <is>
          <t>Queens</t>
        </is>
      </c>
      <c r="C11652" t="inlineStr">
        <is>
          <t>11432</t>
        </is>
      </c>
      <c r="D11652" t="inlineStr">
        <is>
          <t>Bangladeshi</t>
        </is>
      </c>
      <c r="E11652" s="8" t="n">
        <v>46189</v>
      </c>
      <c r="F11652" t="inlineStr">
        <is>
          <t>Violations were cited in the following area(s).</t>
        </is>
      </c>
      <c r="G11652" t="inlineStr">
        <is>
          <t>02G</t>
        </is>
      </c>
      <c r="H11652" t="inlineStr">
        <is>
          <t>Cold TCS food item held above 41 °F; smoked or processed fish held above 38 °F; intact raw eggs held above 45 °F; or reduced oxygen packaged (ROP) TCS foods held above required temperatures except during active necessary preparation.</t>
        </is>
      </c>
      <c r="I11652" t="inlineStr">
        <is>
          <t>Critical</t>
        </is>
      </c>
      <c r="J11652" t="n">
        <v>53</v>
      </c>
      <c r="L11652" s="9">
        <f>A11652&amp;"-"&amp;TEXT(E11652,"yyyymmdd")</f>
        <v/>
      </c>
    </row>
    <row r="11653">
      <c r="A11653" t="n">
        <v>41701489</v>
      </c>
      <c r="B11653" t="inlineStr">
        <is>
          <t>Queens</t>
        </is>
      </c>
      <c r="C11653" t="inlineStr">
        <is>
          <t>11432</t>
        </is>
      </c>
      <c r="D11653" t="inlineStr">
        <is>
          <t>Bangladeshi</t>
        </is>
      </c>
      <c r="E11653" s="8" t="n">
        <v>46189</v>
      </c>
      <c r="F11653" t="inlineStr">
        <is>
          <t>Violations were cited in the following area(s).</t>
        </is>
      </c>
      <c r="G11653" t="inlineStr">
        <is>
          <t>03A</t>
        </is>
      </c>
      <c r="H11653"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1653" t="inlineStr">
        <is>
          <t>Critical</t>
        </is>
      </c>
      <c r="J11653" t="n">
        <v>53</v>
      </c>
      <c r="L11653" s="9">
        <f>A11653&amp;"-"&amp;TEXT(E11653,"yyyymmdd")</f>
        <v/>
      </c>
    </row>
    <row r="11654">
      <c r="A11654" t="n">
        <v>41701489</v>
      </c>
      <c r="B11654" t="inlineStr">
        <is>
          <t>Queens</t>
        </is>
      </c>
      <c r="C11654" t="inlineStr">
        <is>
          <t>11432</t>
        </is>
      </c>
      <c r="D11654" t="inlineStr">
        <is>
          <t>Bangladeshi</t>
        </is>
      </c>
      <c r="E11654" s="8" t="n">
        <v>46189</v>
      </c>
      <c r="F11654" t="inlineStr">
        <is>
          <t>Violations were cited in the following area(s).</t>
        </is>
      </c>
      <c r="G11654" t="inlineStr">
        <is>
          <t>04C</t>
        </is>
      </c>
      <c r="H11654" t="inlineStr">
        <is>
          <t>Food worker/food vendor does not use utensil or other barrier to eliminate bare hand contact with food that will not receive adequate additional heat treatment.</t>
        </is>
      </c>
      <c r="I11654" t="inlineStr">
        <is>
          <t>Critical</t>
        </is>
      </c>
      <c r="J11654" t="n">
        <v>53</v>
      </c>
      <c r="L11654" s="9">
        <f>A11654&amp;"-"&amp;TEXT(E11654,"yyyymmdd")</f>
        <v/>
      </c>
    </row>
    <row r="11655">
      <c r="A11655" t="n">
        <v>41701489</v>
      </c>
      <c r="B11655" t="inlineStr">
        <is>
          <t>Queens</t>
        </is>
      </c>
      <c r="C11655" t="inlineStr">
        <is>
          <t>11432</t>
        </is>
      </c>
      <c r="D11655" t="inlineStr">
        <is>
          <t>Bangladeshi</t>
        </is>
      </c>
      <c r="E11655" s="8" t="n">
        <v>46189</v>
      </c>
      <c r="F11655" t="inlineStr">
        <is>
          <t>Violations were cited in the following area(s).</t>
        </is>
      </c>
      <c r="G11655" t="inlineStr">
        <is>
          <t>04L</t>
        </is>
      </c>
      <c r="H11655" t="inlineStr">
        <is>
          <t>Evidence of mice or live mice in establishment's food or non-food areas.</t>
        </is>
      </c>
      <c r="I11655" t="inlineStr">
        <is>
          <t>Critical</t>
        </is>
      </c>
      <c r="J11655" t="n">
        <v>53</v>
      </c>
      <c r="L11655" s="9">
        <f>A11655&amp;"-"&amp;TEXT(E11655,"yyyymmdd")</f>
        <v/>
      </c>
    </row>
    <row r="11656">
      <c r="A11656" t="n">
        <v>41701489</v>
      </c>
      <c r="B11656" t="inlineStr">
        <is>
          <t>Queens</t>
        </is>
      </c>
      <c r="C11656" t="inlineStr">
        <is>
          <t>11432</t>
        </is>
      </c>
      <c r="D11656" t="inlineStr">
        <is>
          <t>Bangladeshi</t>
        </is>
      </c>
      <c r="E11656" s="8" t="n">
        <v>46189</v>
      </c>
      <c r="F11656" t="inlineStr">
        <is>
          <t>Violations were cited in the following area(s).</t>
        </is>
      </c>
      <c r="G11656" t="inlineStr">
        <is>
          <t>05D</t>
        </is>
      </c>
      <c r="H1165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656" t="inlineStr">
        <is>
          <t>Critical</t>
        </is>
      </c>
      <c r="J11656" t="n">
        <v>53</v>
      </c>
      <c r="L11656" s="9">
        <f>A11656&amp;"-"&amp;TEXT(E11656,"yyyymmdd")</f>
        <v/>
      </c>
    </row>
    <row r="11657">
      <c r="A11657" t="n">
        <v>41701489</v>
      </c>
      <c r="B11657" t="inlineStr">
        <is>
          <t>Queens</t>
        </is>
      </c>
      <c r="C11657" t="inlineStr">
        <is>
          <t>11432</t>
        </is>
      </c>
      <c r="D11657" t="inlineStr">
        <is>
          <t>Bangladeshi</t>
        </is>
      </c>
      <c r="E11657" s="8" t="n">
        <v>46189</v>
      </c>
      <c r="F11657" t="inlineStr">
        <is>
          <t>Violations were cited in the following area(s).</t>
        </is>
      </c>
      <c r="G11657" t="inlineStr">
        <is>
          <t>06C</t>
        </is>
      </c>
      <c r="H1165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657" t="inlineStr">
        <is>
          <t>Critical</t>
        </is>
      </c>
      <c r="J11657" t="n">
        <v>53</v>
      </c>
      <c r="L11657" s="9">
        <f>A11657&amp;"-"&amp;TEXT(E11657,"yyyymmdd")</f>
        <v/>
      </c>
    </row>
    <row r="11658">
      <c r="A11658" t="n">
        <v>41701489</v>
      </c>
      <c r="B11658" t="inlineStr">
        <is>
          <t>Queens</t>
        </is>
      </c>
      <c r="C11658" t="inlineStr">
        <is>
          <t>11432</t>
        </is>
      </c>
      <c r="D11658" t="inlineStr">
        <is>
          <t>Bangladeshi</t>
        </is>
      </c>
      <c r="E11658" s="8" t="n">
        <v>46189</v>
      </c>
      <c r="F11658" t="inlineStr">
        <is>
          <t>Violations were cited in the following area(s).</t>
        </is>
      </c>
      <c r="G11658" t="inlineStr">
        <is>
          <t>08A</t>
        </is>
      </c>
      <c r="H11658" t="inlineStr">
        <is>
          <t>Establishment is not free of harborage or conditions conducive to rodents, insects or other pests.</t>
        </is>
      </c>
      <c r="I11658" t="inlineStr">
        <is>
          <t>Not Critical</t>
        </is>
      </c>
      <c r="J11658" t="n">
        <v>53</v>
      </c>
      <c r="L11658" s="9">
        <f>A11658&amp;"-"&amp;TEXT(E11658,"yyyymmdd")</f>
        <v/>
      </c>
    </row>
    <row r="11659">
      <c r="A11659" t="n">
        <v>41701489</v>
      </c>
      <c r="B11659" t="inlineStr">
        <is>
          <t>Queens</t>
        </is>
      </c>
      <c r="C11659" t="inlineStr">
        <is>
          <t>11432</t>
        </is>
      </c>
      <c r="D11659" t="inlineStr">
        <is>
          <t>Bangladeshi</t>
        </is>
      </c>
      <c r="E11659" s="8" t="n">
        <v>46189</v>
      </c>
      <c r="F11659" t="inlineStr">
        <is>
          <t>Violations were cited in the following area(s).</t>
        </is>
      </c>
      <c r="G11659" t="inlineStr">
        <is>
          <t>08C</t>
        </is>
      </c>
      <c r="H11659" t="inlineStr">
        <is>
          <t>Pesticide not properly labeled or used by unlicensed individual. Pesticide, other toxic chemical improperly used/stored. Unprotected, unlocked bait station used.</t>
        </is>
      </c>
      <c r="I11659" t="inlineStr">
        <is>
          <t>Not Critical</t>
        </is>
      </c>
      <c r="J11659" t="n">
        <v>53</v>
      </c>
      <c r="L11659" s="9">
        <f>A11659&amp;"-"&amp;TEXT(E11659,"yyyymmdd")</f>
        <v/>
      </c>
    </row>
    <row r="11660">
      <c r="A11660" t="n">
        <v>41701489</v>
      </c>
      <c r="B11660" t="inlineStr">
        <is>
          <t>Queens</t>
        </is>
      </c>
      <c r="C11660" t="inlineStr">
        <is>
          <t>11432</t>
        </is>
      </c>
      <c r="D11660" t="inlineStr">
        <is>
          <t>Bangladeshi</t>
        </is>
      </c>
      <c r="E11660" s="8" t="n">
        <v>46189</v>
      </c>
      <c r="F11660" t="inlineStr">
        <is>
          <t>Violations were cited in the following area(s).</t>
        </is>
      </c>
      <c r="G11660" t="inlineStr">
        <is>
          <t>10H</t>
        </is>
      </c>
      <c r="H11660" t="inlineStr">
        <is>
          <t>Single service article not provided. Single service article reused or not protected from contamination when transported, stored, dispensed. Drinking straws not completely enclosed in wrapper or dispensed from a sanitary device.</t>
        </is>
      </c>
      <c r="I11660" t="inlineStr">
        <is>
          <t>Not Critical</t>
        </is>
      </c>
      <c r="J11660" t="n">
        <v>53</v>
      </c>
      <c r="L11660" s="9">
        <f>A11660&amp;"-"&amp;TEXT(E11660,"yyyymmdd")</f>
        <v/>
      </c>
    </row>
    <row r="11661">
      <c r="A11661" t="n">
        <v>41701489</v>
      </c>
      <c r="B11661" t="inlineStr">
        <is>
          <t>Queens</t>
        </is>
      </c>
      <c r="C11661" t="inlineStr">
        <is>
          <t>11432</t>
        </is>
      </c>
      <c r="D11661" t="inlineStr">
        <is>
          <t>Bangladeshi</t>
        </is>
      </c>
      <c r="E11661" s="8" t="n">
        <v>46189</v>
      </c>
      <c r="F11661" t="inlineStr">
        <is>
          <t>Violations were cited in the following area(s).</t>
        </is>
      </c>
      <c r="G11661" t="inlineStr">
        <is>
          <t>28-05</t>
        </is>
      </c>
      <c r="H11661" t="inlineStr">
        <is>
          <t>Food adulterated or misbranded. Adulterated or misbranded food possessed, being manufactured, produced, packed, sold, offered for sale, delivered or given away</t>
        </is>
      </c>
      <c r="I11661" t="inlineStr">
        <is>
          <t>Not Critical</t>
        </is>
      </c>
      <c r="J11661" t="n">
        <v>53</v>
      </c>
      <c r="L11661" s="9">
        <f>A11661&amp;"-"&amp;TEXT(E11661,"yyyymmdd")</f>
        <v/>
      </c>
    </row>
    <row r="11662">
      <c r="A11662" t="n">
        <v>50000973</v>
      </c>
      <c r="B11662" t="inlineStr">
        <is>
          <t>Brooklyn</t>
        </is>
      </c>
      <c r="C11662" t="inlineStr">
        <is>
          <t>11216</t>
        </is>
      </c>
      <c r="D11662" t="inlineStr">
        <is>
          <t>Coffee/Tea</t>
        </is>
      </c>
      <c r="E11662" s="8" t="n">
        <v>46189</v>
      </c>
      <c r="F11662" t="inlineStr">
        <is>
          <t>Violations were cited in the following area(s).</t>
        </is>
      </c>
      <c r="G11662" t="inlineStr">
        <is>
          <t>06D</t>
        </is>
      </c>
      <c r="H11662" t="inlineStr">
        <is>
          <t>Food contact surface not properly washed, rinsed and sanitized after each use and following any activity when contamination may have occurred.</t>
        </is>
      </c>
      <c r="I11662" t="inlineStr">
        <is>
          <t>Critical</t>
        </is>
      </c>
      <c r="J11662" t="n">
        <v>7</v>
      </c>
      <c r="K11662" t="inlineStr">
        <is>
          <t>A</t>
        </is>
      </c>
      <c r="L11662" s="9">
        <f>A11662&amp;"-"&amp;TEXT(E11662,"yyyymmdd")</f>
        <v/>
      </c>
    </row>
    <row r="11663">
      <c r="A11663" t="n">
        <v>50000973</v>
      </c>
      <c r="B11663" t="inlineStr">
        <is>
          <t>Brooklyn</t>
        </is>
      </c>
      <c r="C11663" t="inlineStr">
        <is>
          <t>11216</t>
        </is>
      </c>
      <c r="D11663" t="inlineStr">
        <is>
          <t>Coffee/Tea</t>
        </is>
      </c>
      <c r="E11663" s="8" t="n">
        <v>46189</v>
      </c>
      <c r="F11663" t="inlineStr">
        <is>
          <t>Violations were cited in the following area(s).</t>
        </is>
      </c>
      <c r="G11663" t="inlineStr">
        <is>
          <t>10B</t>
        </is>
      </c>
      <c r="H11663" t="inlineStr">
        <is>
          <t>Anti-siphonage or back-flow prevention device not provided where required; equipment or floor not properly drained; sewage disposal system in disrepair or not functioning properly. Condensation or liquid waste improperly disposed of.</t>
        </is>
      </c>
      <c r="I11663" t="inlineStr">
        <is>
          <t>Not Critical</t>
        </is>
      </c>
      <c r="J11663" t="n">
        <v>7</v>
      </c>
      <c r="K11663" t="inlineStr">
        <is>
          <t>A</t>
        </is>
      </c>
      <c r="L11663" s="9">
        <f>A11663&amp;"-"&amp;TEXT(E11663,"yyyymmdd")</f>
        <v/>
      </c>
    </row>
    <row r="11664">
      <c r="A11664" t="n">
        <v>50002480</v>
      </c>
      <c r="B11664" t="inlineStr">
        <is>
          <t>Manhattan</t>
        </is>
      </c>
      <c r="C11664" t="inlineStr">
        <is>
          <t>10019</t>
        </is>
      </c>
      <c r="D11664" t="inlineStr">
        <is>
          <t>American</t>
        </is>
      </c>
      <c r="E11664" s="8" t="n">
        <v>46189</v>
      </c>
      <c r="F11664" t="inlineStr">
        <is>
          <t>Violations were cited in the following area(s).</t>
        </is>
      </c>
      <c r="G11664" t="inlineStr">
        <is>
          <t>02G</t>
        </is>
      </c>
      <c r="H11664" t="inlineStr">
        <is>
          <t>Cold TCS food item held above 41 °F; smoked or processed fish held above 38 °F; intact raw eggs held above 45 °F; or reduced oxygen packaged (ROP) TCS foods held above required temperatures except during active necessary preparation.</t>
        </is>
      </c>
      <c r="I11664" t="inlineStr">
        <is>
          <t>Critical</t>
        </is>
      </c>
      <c r="J11664" t="n">
        <v>28</v>
      </c>
      <c r="L11664" s="9">
        <f>A11664&amp;"-"&amp;TEXT(E11664,"yyyymmdd")</f>
        <v/>
      </c>
    </row>
    <row r="11665">
      <c r="A11665" t="n">
        <v>50002480</v>
      </c>
      <c r="B11665" t="inlineStr">
        <is>
          <t>Manhattan</t>
        </is>
      </c>
      <c r="C11665" t="inlineStr">
        <is>
          <t>10019</t>
        </is>
      </c>
      <c r="D11665" t="inlineStr">
        <is>
          <t>American</t>
        </is>
      </c>
      <c r="E11665" s="8" t="n">
        <v>46189</v>
      </c>
      <c r="F11665" t="inlineStr">
        <is>
          <t>Violations were cited in the following area(s).</t>
        </is>
      </c>
      <c r="G11665" t="inlineStr">
        <is>
          <t>04N</t>
        </is>
      </c>
      <c r="H11665" t="inlineStr">
        <is>
          <t>Filth flies or food/refuse/sewage associated with (FRSA) flies or other nuisance pests in establishment’s food and/or non-food areas. FRSA flies include house flies, blow flies, bottle flies, flesh flies, drain flies, Phorid flies and fruit flies.</t>
        </is>
      </c>
      <c r="I11665" t="inlineStr">
        <is>
          <t>Critical</t>
        </is>
      </c>
      <c r="J11665" t="n">
        <v>28</v>
      </c>
      <c r="L11665" s="9">
        <f>A11665&amp;"-"&amp;TEXT(E11665,"yyyymmdd")</f>
        <v/>
      </c>
    </row>
    <row r="11666">
      <c r="A11666" t="n">
        <v>50002480</v>
      </c>
      <c r="B11666" t="inlineStr">
        <is>
          <t>Manhattan</t>
        </is>
      </c>
      <c r="C11666" t="inlineStr">
        <is>
          <t>10019</t>
        </is>
      </c>
      <c r="D11666" t="inlineStr">
        <is>
          <t>American</t>
        </is>
      </c>
      <c r="E11666" s="8" t="n">
        <v>46189</v>
      </c>
      <c r="F11666" t="inlineStr">
        <is>
          <t>Violations were cited in the following area(s).</t>
        </is>
      </c>
      <c r="G11666" t="inlineStr">
        <is>
          <t>08A</t>
        </is>
      </c>
      <c r="H11666" t="inlineStr">
        <is>
          <t>Establishment is not free of harborage or conditions conducive to rodents, insects or other pests.</t>
        </is>
      </c>
      <c r="I11666" t="inlineStr">
        <is>
          <t>Not Critical</t>
        </is>
      </c>
      <c r="J11666" t="n">
        <v>28</v>
      </c>
      <c r="L11666" s="9">
        <f>A11666&amp;"-"&amp;TEXT(E11666,"yyyymmdd")</f>
        <v/>
      </c>
    </row>
    <row r="11667">
      <c r="A11667" t="n">
        <v>50002480</v>
      </c>
      <c r="B11667" t="inlineStr">
        <is>
          <t>Manhattan</t>
        </is>
      </c>
      <c r="C11667" t="inlineStr">
        <is>
          <t>10019</t>
        </is>
      </c>
      <c r="D11667" t="inlineStr">
        <is>
          <t>American</t>
        </is>
      </c>
      <c r="E11667" s="8" t="n">
        <v>46189</v>
      </c>
      <c r="F11667" t="inlineStr">
        <is>
          <t>Violations were cited in the following area(s).</t>
        </is>
      </c>
      <c r="G11667" t="inlineStr">
        <is>
          <t>08B</t>
        </is>
      </c>
      <c r="H11667"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1667" t="inlineStr">
        <is>
          <t>Not Critical</t>
        </is>
      </c>
      <c r="J11667" t="n">
        <v>28</v>
      </c>
      <c r="L11667" s="9">
        <f>A11667&amp;"-"&amp;TEXT(E11667,"yyyymmdd")</f>
        <v/>
      </c>
    </row>
    <row r="11668">
      <c r="A11668" t="n">
        <v>50002480</v>
      </c>
      <c r="B11668" t="inlineStr">
        <is>
          <t>Manhattan</t>
        </is>
      </c>
      <c r="C11668" t="inlineStr">
        <is>
          <t>10019</t>
        </is>
      </c>
      <c r="D11668" t="inlineStr">
        <is>
          <t>American</t>
        </is>
      </c>
      <c r="E11668" s="8" t="n">
        <v>46189</v>
      </c>
      <c r="F11668" t="inlineStr">
        <is>
          <t>Violations were cited in the following area(s).</t>
        </is>
      </c>
      <c r="G11668" t="inlineStr">
        <is>
          <t>10B</t>
        </is>
      </c>
      <c r="H11668" t="inlineStr">
        <is>
          <t>Anti-siphonage or back-flow prevention device not provided where required; equipment or floor not properly drained; sewage disposal system in disrepair or not functioning properly. Condensation or liquid waste improperly disposed of.</t>
        </is>
      </c>
      <c r="I11668" t="inlineStr">
        <is>
          <t>Not Critical</t>
        </is>
      </c>
      <c r="J11668" t="n">
        <v>28</v>
      </c>
      <c r="L11668" s="9">
        <f>A11668&amp;"-"&amp;TEXT(E11668,"yyyymmdd")</f>
        <v/>
      </c>
    </row>
    <row r="11669">
      <c r="A11669" t="n">
        <v>50002480</v>
      </c>
      <c r="B11669" t="inlineStr">
        <is>
          <t>Manhattan</t>
        </is>
      </c>
      <c r="C11669" t="inlineStr">
        <is>
          <t>10019</t>
        </is>
      </c>
      <c r="D11669" t="inlineStr">
        <is>
          <t>American</t>
        </is>
      </c>
      <c r="E11669" s="8" t="n">
        <v>46189</v>
      </c>
      <c r="F11669" t="inlineStr">
        <is>
          <t>Violations were cited in the following area(s).</t>
        </is>
      </c>
      <c r="G11669" t="inlineStr">
        <is>
          <t>10F</t>
        </is>
      </c>
      <c r="H11669" t="inlineStr">
        <is>
          <t>Non-food contact surface or equipment made of unacceptable material, not kept clean, or not properly sealed, raised, spaced or movable to allow accessibility for cleaning on all sides, above and underneath the unit.</t>
        </is>
      </c>
      <c r="I11669" t="inlineStr">
        <is>
          <t>Not Critical</t>
        </is>
      </c>
      <c r="J11669" t="n">
        <v>28</v>
      </c>
      <c r="L11669" s="9">
        <f>A11669&amp;"-"&amp;TEXT(E11669,"yyyymmdd")</f>
        <v/>
      </c>
    </row>
    <row r="11670">
      <c r="A11670" t="n">
        <v>50003603</v>
      </c>
      <c r="B11670" t="inlineStr">
        <is>
          <t>Brooklyn</t>
        </is>
      </c>
      <c r="C11670" t="inlineStr">
        <is>
          <t>11215</t>
        </is>
      </c>
      <c r="D11670" t="inlineStr">
        <is>
          <t>Hamburgers</t>
        </is>
      </c>
      <c r="E11670" s="8" t="n">
        <v>46189</v>
      </c>
      <c r="F11670" t="inlineStr">
        <is>
          <t>Violations were cited in the following area(s).</t>
        </is>
      </c>
      <c r="G11670" t="inlineStr">
        <is>
          <t>02B</t>
        </is>
      </c>
      <c r="H11670" t="inlineStr">
        <is>
          <t>Hot TCS food item not held at or above 140 °F.</t>
        </is>
      </c>
      <c r="I11670" t="inlineStr">
        <is>
          <t>Critical</t>
        </is>
      </c>
      <c r="J11670" t="n">
        <v>12</v>
      </c>
      <c r="K11670" t="inlineStr">
        <is>
          <t>A</t>
        </is>
      </c>
      <c r="L11670" s="9">
        <f>A11670&amp;"-"&amp;TEXT(E11670,"yyyymmdd")</f>
        <v/>
      </c>
    </row>
    <row r="11671">
      <c r="A11671" t="n">
        <v>50003603</v>
      </c>
      <c r="B11671" t="inlineStr">
        <is>
          <t>Brooklyn</t>
        </is>
      </c>
      <c r="C11671" t="inlineStr">
        <is>
          <t>11215</t>
        </is>
      </c>
      <c r="D11671" t="inlineStr">
        <is>
          <t>Hamburgers</t>
        </is>
      </c>
      <c r="E11671" s="8" t="n">
        <v>46189</v>
      </c>
      <c r="F11671" t="inlineStr">
        <is>
          <t>Violations were cited in the following area(s).</t>
        </is>
      </c>
      <c r="G11671" t="inlineStr">
        <is>
          <t>06D</t>
        </is>
      </c>
      <c r="H11671" t="inlineStr">
        <is>
          <t>Food contact surface not properly washed, rinsed and sanitized after each use and following any activity when contamination may have occurred.</t>
        </is>
      </c>
      <c r="I11671" t="inlineStr">
        <is>
          <t>Critical</t>
        </is>
      </c>
      <c r="J11671" t="n">
        <v>12</v>
      </c>
      <c r="K11671" t="inlineStr">
        <is>
          <t>A</t>
        </is>
      </c>
      <c r="L11671" s="9">
        <f>A11671&amp;"-"&amp;TEXT(E11671,"yyyymmdd")</f>
        <v/>
      </c>
    </row>
    <row r="11672">
      <c r="A11672" t="n">
        <v>50005306</v>
      </c>
      <c r="B11672" t="inlineStr">
        <is>
          <t>Queens</t>
        </is>
      </c>
      <c r="C11672" t="inlineStr">
        <is>
          <t>11354</t>
        </is>
      </c>
      <c r="D11672" t="inlineStr">
        <is>
          <t>Chinese</t>
        </is>
      </c>
      <c r="E11672" s="8" t="n">
        <v>46189</v>
      </c>
      <c r="F11672" t="inlineStr">
        <is>
          <t>Violations were cited in the following area(s).</t>
        </is>
      </c>
      <c r="G11672" t="inlineStr">
        <is>
          <t>10G</t>
        </is>
      </c>
      <c r="H11672" t="inlineStr">
        <is>
          <t>Dishwashing and ware washing: Cleaning and sanitizing of tableware, including dishes, utensils, and equipment deficient.</t>
        </is>
      </c>
      <c r="I11672" t="inlineStr">
        <is>
          <t>Not Critical</t>
        </is>
      </c>
      <c r="J11672" t="n">
        <v>7</v>
      </c>
      <c r="K11672" t="inlineStr">
        <is>
          <t>A</t>
        </is>
      </c>
      <c r="L11672" s="9">
        <f>A11672&amp;"-"&amp;TEXT(E11672,"yyyymmdd")</f>
        <v/>
      </c>
    </row>
    <row r="11673">
      <c r="A11673" t="n">
        <v>50005306</v>
      </c>
      <c r="B11673" t="inlineStr">
        <is>
          <t>Queens</t>
        </is>
      </c>
      <c r="C11673" t="inlineStr">
        <is>
          <t>11354</t>
        </is>
      </c>
      <c r="D11673" t="inlineStr">
        <is>
          <t>Chinese</t>
        </is>
      </c>
      <c r="E11673" s="8" t="n">
        <v>46189</v>
      </c>
      <c r="F11673" t="inlineStr">
        <is>
          <t>Violations were cited in the following area(s).</t>
        </is>
      </c>
      <c r="G11673" t="inlineStr">
        <is>
          <t>10H</t>
        </is>
      </c>
      <c r="H11673" t="inlineStr">
        <is>
          <t>Single service article not provided. Single service article reused or not protected from contamination when transported, stored, dispensed. Drinking straws not completely enclosed in wrapper or dispensed from a sanitary device.</t>
        </is>
      </c>
      <c r="I11673" t="inlineStr">
        <is>
          <t>Not Critical</t>
        </is>
      </c>
      <c r="J11673" t="n">
        <v>7</v>
      </c>
      <c r="K11673" t="inlineStr">
        <is>
          <t>A</t>
        </is>
      </c>
      <c r="L11673" s="9">
        <f>A11673&amp;"-"&amp;TEXT(E11673,"yyyymmdd")</f>
        <v/>
      </c>
    </row>
    <row r="11674">
      <c r="A11674" t="n">
        <v>50012381</v>
      </c>
      <c r="B11674" t="inlineStr">
        <is>
          <t>Brooklyn</t>
        </is>
      </c>
      <c r="C11674" t="inlineStr">
        <is>
          <t>11221</t>
        </is>
      </c>
      <c r="D11674" t="inlineStr">
        <is>
          <t>Coffee/Tea</t>
        </is>
      </c>
      <c r="E11674" s="8" t="n">
        <v>46189</v>
      </c>
      <c r="F11674" t="inlineStr">
        <is>
          <t>Violations were cited in the following area(s).</t>
        </is>
      </c>
      <c r="G11674" t="inlineStr">
        <is>
          <t>02G</t>
        </is>
      </c>
      <c r="H11674" t="inlineStr">
        <is>
          <t>Cold TCS food item held above 41 °F; smoked or processed fish held above 38 °F; intact raw eggs held above 45 °F; or reduced oxygen packaged (ROP) TCS foods held above required temperatures except during active necessary preparation.</t>
        </is>
      </c>
      <c r="I11674" t="inlineStr">
        <is>
          <t>Critical</t>
        </is>
      </c>
      <c r="J11674" t="n">
        <v>46</v>
      </c>
      <c r="L11674" s="9">
        <f>A11674&amp;"-"&amp;TEXT(E11674,"yyyymmdd")</f>
        <v/>
      </c>
    </row>
    <row r="11675">
      <c r="A11675" t="n">
        <v>50012381</v>
      </c>
      <c r="B11675" t="inlineStr">
        <is>
          <t>Brooklyn</t>
        </is>
      </c>
      <c r="C11675" t="inlineStr">
        <is>
          <t>11221</t>
        </is>
      </c>
      <c r="D11675" t="inlineStr">
        <is>
          <t>Coffee/Tea</t>
        </is>
      </c>
      <c r="E11675" s="8" t="n">
        <v>46189</v>
      </c>
      <c r="F11675" t="inlineStr">
        <is>
          <t>Violations were cited in the following area(s).</t>
        </is>
      </c>
      <c r="G11675" t="inlineStr">
        <is>
          <t>04K</t>
        </is>
      </c>
      <c r="H11675" t="inlineStr">
        <is>
          <t>Evidence of rats or live rats in establishment's food or non-food areas.</t>
        </is>
      </c>
      <c r="I11675" t="inlineStr">
        <is>
          <t>Critical</t>
        </is>
      </c>
      <c r="J11675" t="n">
        <v>46</v>
      </c>
      <c r="L11675" s="9">
        <f>A11675&amp;"-"&amp;TEXT(E11675,"yyyymmdd")</f>
        <v/>
      </c>
    </row>
    <row r="11676">
      <c r="A11676" t="n">
        <v>50012381</v>
      </c>
      <c r="B11676" t="inlineStr">
        <is>
          <t>Brooklyn</t>
        </is>
      </c>
      <c r="C11676" t="inlineStr">
        <is>
          <t>11221</t>
        </is>
      </c>
      <c r="D11676" t="inlineStr">
        <is>
          <t>Coffee/Tea</t>
        </is>
      </c>
      <c r="E11676" s="8" t="n">
        <v>46189</v>
      </c>
      <c r="F11676" t="inlineStr">
        <is>
          <t>Violations were cited in the following area(s).</t>
        </is>
      </c>
      <c r="G11676" t="inlineStr">
        <is>
          <t>06B</t>
        </is>
      </c>
      <c r="H11676" t="inlineStr">
        <is>
          <t>Tobacco or electronic cigarette use, eating, or drinking from open container in food preparation, food storage or dishwashing area.</t>
        </is>
      </c>
      <c r="I11676" t="inlineStr">
        <is>
          <t>Critical</t>
        </is>
      </c>
      <c r="J11676" t="n">
        <v>46</v>
      </c>
      <c r="L11676" s="9">
        <f>A11676&amp;"-"&amp;TEXT(E11676,"yyyymmdd")</f>
        <v/>
      </c>
    </row>
    <row r="11677">
      <c r="A11677" t="n">
        <v>50012381</v>
      </c>
      <c r="B11677" t="inlineStr">
        <is>
          <t>Brooklyn</t>
        </is>
      </c>
      <c r="C11677" t="inlineStr">
        <is>
          <t>11221</t>
        </is>
      </c>
      <c r="D11677" t="inlineStr">
        <is>
          <t>Coffee/Tea</t>
        </is>
      </c>
      <c r="E11677" s="8" t="n">
        <v>46189</v>
      </c>
      <c r="F11677" t="inlineStr">
        <is>
          <t>Violations were cited in the following area(s).</t>
        </is>
      </c>
      <c r="G11677" t="inlineStr">
        <is>
          <t>06C</t>
        </is>
      </c>
      <c r="H1167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677" t="inlineStr">
        <is>
          <t>Critical</t>
        </is>
      </c>
      <c r="J11677" t="n">
        <v>46</v>
      </c>
      <c r="L11677" s="9">
        <f>A11677&amp;"-"&amp;TEXT(E11677,"yyyymmdd")</f>
        <v/>
      </c>
    </row>
    <row r="11678">
      <c r="A11678" t="n">
        <v>50012381</v>
      </c>
      <c r="B11678" t="inlineStr">
        <is>
          <t>Brooklyn</t>
        </is>
      </c>
      <c r="C11678" t="inlineStr">
        <is>
          <t>11221</t>
        </is>
      </c>
      <c r="D11678" t="inlineStr">
        <is>
          <t>Coffee/Tea</t>
        </is>
      </c>
      <c r="E11678" s="8" t="n">
        <v>46189</v>
      </c>
      <c r="F11678" t="inlineStr">
        <is>
          <t>Violations were cited in the following area(s).</t>
        </is>
      </c>
      <c r="G11678" t="inlineStr">
        <is>
          <t>06D</t>
        </is>
      </c>
      <c r="H11678" t="inlineStr">
        <is>
          <t>Food contact surface not properly washed, rinsed and sanitized after each use and following any activity when contamination may have occurred.</t>
        </is>
      </c>
      <c r="I11678" t="inlineStr">
        <is>
          <t>Critical</t>
        </is>
      </c>
      <c r="J11678" t="n">
        <v>46</v>
      </c>
      <c r="L11678" s="9">
        <f>A11678&amp;"-"&amp;TEXT(E11678,"yyyymmdd")</f>
        <v/>
      </c>
    </row>
    <row r="11679">
      <c r="A11679" t="n">
        <v>50012381</v>
      </c>
      <c r="B11679" t="inlineStr">
        <is>
          <t>Brooklyn</t>
        </is>
      </c>
      <c r="C11679" t="inlineStr">
        <is>
          <t>11221</t>
        </is>
      </c>
      <c r="D11679" t="inlineStr">
        <is>
          <t>Coffee/Tea</t>
        </is>
      </c>
      <c r="E11679" s="8" t="n">
        <v>46189</v>
      </c>
      <c r="F11679" t="inlineStr">
        <is>
          <t>Violations were cited in the following area(s).</t>
        </is>
      </c>
      <c r="G11679" t="inlineStr">
        <is>
          <t>08A</t>
        </is>
      </c>
      <c r="H11679" t="inlineStr">
        <is>
          <t>Establishment is not free of harborage or conditions conducive to rodents, insects or other pests.</t>
        </is>
      </c>
      <c r="I11679" t="inlineStr">
        <is>
          <t>Not Critical</t>
        </is>
      </c>
      <c r="J11679" t="n">
        <v>46</v>
      </c>
      <c r="L11679" s="9">
        <f>A11679&amp;"-"&amp;TEXT(E11679,"yyyymmdd")</f>
        <v/>
      </c>
    </row>
    <row r="11680">
      <c r="A11680" t="n">
        <v>50012381</v>
      </c>
      <c r="B11680" t="inlineStr">
        <is>
          <t>Brooklyn</t>
        </is>
      </c>
      <c r="C11680" t="inlineStr">
        <is>
          <t>11221</t>
        </is>
      </c>
      <c r="D11680" t="inlineStr">
        <is>
          <t>Coffee/Tea</t>
        </is>
      </c>
      <c r="E11680" s="8" t="n">
        <v>46189</v>
      </c>
      <c r="F11680" t="inlineStr">
        <is>
          <t>Violations were cited in the following area(s).</t>
        </is>
      </c>
      <c r="G11680" t="inlineStr">
        <is>
          <t>10B</t>
        </is>
      </c>
      <c r="H11680" t="inlineStr">
        <is>
          <t>Anti-siphonage or back-flow prevention device not provided where required; equipment or floor not properly drained; sewage disposal system in disrepair or not functioning properly. Condensation or liquid waste improperly disposed of.</t>
        </is>
      </c>
      <c r="I11680" t="inlineStr">
        <is>
          <t>Not Critical</t>
        </is>
      </c>
      <c r="J11680" t="n">
        <v>46</v>
      </c>
      <c r="L11680" s="9">
        <f>A11680&amp;"-"&amp;TEXT(E11680,"yyyymmdd")</f>
        <v/>
      </c>
    </row>
    <row r="11681">
      <c r="A11681" t="n">
        <v>50012381</v>
      </c>
      <c r="B11681" t="inlineStr">
        <is>
          <t>Brooklyn</t>
        </is>
      </c>
      <c r="C11681" t="inlineStr">
        <is>
          <t>11221</t>
        </is>
      </c>
      <c r="D11681" t="inlineStr">
        <is>
          <t>Coffee/Tea</t>
        </is>
      </c>
      <c r="E11681" s="8" t="n">
        <v>46189</v>
      </c>
      <c r="F11681" t="inlineStr">
        <is>
          <t>Violations were cited in the following area(s).</t>
        </is>
      </c>
      <c r="G11681" t="inlineStr">
        <is>
          <t>10F</t>
        </is>
      </c>
      <c r="H11681" t="inlineStr">
        <is>
          <t>Non-food contact surface or equipment made of unacceptable material, not kept clean, or not properly sealed, raised, spaced or movable to allow accessibility for cleaning on all sides, above and underneath the unit.</t>
        </is>
      </c>
      <c r="I11681" t="inlineStr">
        <is>
          <t>Not Critical</t>
        </is>
      </c>
      <c r="J11681" t="n">
        <v>46</v>
      </c>
      <c r="L11681" s="9">
        <f>A11681&amp;"-"&amp;TEXT(E11681,"yyyymmdd")</f>
        <v/>
      </c>
    </row>
    <row r="11682">
      <c r="A11682" t="n">
        <v>50014124</v>
      </c>
      <c r="B11682" t="inlineStr">
        <is>
          <t>Manhattan</t>
        </is>
      </c>
      <c r="C11682" t="inlineStr">
        <is>
          <t>10016</t>
        </is>
      </c>
      <c r="D11682" t="inlineStr">
        <is>
          <t>Chinese</t>
        </is>
      </c>
      <c r="E11682" s="8" t="n">
        <v>46189</v>
      </c>
      <c r="F11682" t="inlineStr">
        <is>
          <t>Violations were cited in the following area(s).</t>
        </is>
      </c>
      <c r="G11682" t="inlineStr">
        <is>
          <t>06C</t>
        </is>
      </c>
      <c r="H1168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682" t="inlineStr">
        <is>
          <t>Critical</t>
        </is>
      </c>
      <c r="J11682" t="n">
        <v>11</v>
      </c>
      <c r="K11682" t="inlineStr">
        <is>
          <t>A</t>
        </is>
      </c>
      <c r="L11682" s="9">
        <f>A11682&amp;"-"&amp;TEXT(E11682,"yyyymmdd")</f>
        <v/>
      </c>
    </row>
    <row r="11683">
      <c r="A11683" t="n">
        <v>50014124</v>
      </c>
      <c r="B11683" t="inlineStr">
        <is>
          <t>Manhattan</t>
        </is>
      </c>
      <c r="C11683" t="inlineStr">
        <is>
          <t>10016</t>
        </is>
      </c>
      <c r="D11683" t="inlineStr">
        <is>
          <t>Chinese</t>
        </is>
      </c>
      <c r="E11683" s="8" t="n">
        <v>46189</v>
      </c>
      <c r="F11683" t="inlineStr">
        <is>
          <t>Violations were cited in the following area(s).</t>
        </is>
      </c>
      <c r="G11683" t="inlineStr">
        <is>
          <t>06D</t>
        </is>
      </c>
      <c r="H11683" t="inlineStr">
        <is>
          <t>Food contact surface not properly washed, rinsed and sanitized after each use and following any activity when contamination may have occurred.</t>
        </is>
      </c>
      <c r="I11683" t="inlineStr">
        <is>
          <t>Critical</t>
        </is>
      </c>
      <c r="J11683" t="n">
        <v>11</v>
      </c>
      <c r="K11683" t="inlineStr">
        <is>
          <t>A</t>
        </is>
      </c>
      <c r="L11683" s="9">
        <f>A11683&amp;"-"&amp;TEXT(E11683,"yyyymmdd")</f>
        <v/>
      </c>
    </row>
    <row r="11684">
      <c r="A11684" t="n">
        <v>50033448</v>
      </c>
      <c r="B11684" t="inlineStr">
        <is>
          <t>Brooklyn</t>
        </is>
      </c>
      <c r="C11684" t="inlineStr">
        <is>
          <t>11211</t>
        </is>
      </c>
      <c r="D11684" t="inlineStr">
        <is>
          <t>Latin American</t>
        </is>
      </c>
      <c r="E11684" s="8" t="n">
        <v>46189</v>
      </c>
      <c r="F11684" t="inlineStr">
        <is>
          <t>Violations were cited in the following area(s).</t>
        </is>
      </c>
      <c r="G11684" t="inlineStr">
        <is>
          <t>02G</t>
        </is>
      </c>
      <c r="H11684" t="inlineStr">
        <is>
          <t>Cold TCS food item held above 41 °F; smoked or processed fish held above 38 °F; intact raw eggs held above 45 °F; or reduced oxygen packaged (ROP) TCS foods held above required temperatures except during active necessary preparation.</t>
        </is>
      </c>
      <c r="I11684" t="inlineStr">
        <is>
          <t>Critical</t>
        </is>
      </c>
      <c r="J11684" t="n">
        <v>23</v>
      </c>
      <c r="L11684" s="9">
        <f>A11684&amp;"-"&amp;TEXT(E11684,"yyyymmdd")</f>
        <v/>
      </c>
    </row>
    <row r="11685">
      <c r="A11685" t="n">
        <v>50033448</v>
      </c>
      <c r="B11685" t="inlineStr">
        <is>
          <t>Brooklyn</t>
        </is>
      </c>
      <c r="C11685" t="inlineStr">
        <is>
          <t>11211</t>
        </is>
      </c>
      <c r="D11685" t="inlineStr">
        <is>
          <t>Latin American</t>
        </is>
      </c>
      <c r="E11685" s="8" t="n">
        <v>46189</v>
      </c>
      <c r="F11685" t="inlineStr">
        <is>
          <t>Violations were cited in the following area(s).</t>
        </is>
      </c>
      <c r="G11685" t="inlineStr">
        <is>
          <t>04A</t>
        </is>
      </c>
      <c r="H11685" t="inlineStr">
        <is>
          <t>Food Protection Certificate (FPC) not held by manager or supervisor of food operations.</t>
        </is>
      </c>
      <c r="I11685" t="inlineStr">
        <is>
          <t>Critical</t>
        </is>
      </c>
      <c r="J11685" t="n">
        <v>23</v>
      </c>
      <c r="L11685" s="9">
        <f>A11685&amp;"-"&amp;TEXT(E11685,"yyyymmdd")</f>
        <v/>
      </c>
    </row>
    <row r="11686">
      <c r="A11686" t="n">
        <v>50033448</v>
      </c>
      <c r="B11686" t="inlineStr">
        <is>
          <t>Brooklyn</t>
        </is>
      </c>
      <c r="C11686" t="inlineStr">
        <is>
          <t>11211</t>
        </is>
      </c>
      <c r="D11686" t="inlineStr">
        <is>
          <t>Latin American</t>
        </is>
      </c>
      <c r="E11686" s="8" t="n">
        <v>46189</v>
      </c>
      <c r="F11686" t="inlineStr">
        <is>
          <t>Violations were cited in the following area(s).</t>
        </is>
      </c>
      <c r="G11686" t="inlineStr">
        <is>
          <t>06A</t>
        </is>
      </c>
      <c r="H11686" t="inlineStr">
        <is>
          <t>Personal cleanliness is inadequate. Outer garment soiled with possible contaminant. Effective hair restraint not worn where required. Jewelry worn on hands or arms. Fingernail polish worn or fingernails not kept clean and trimmed.</t>
        </is>
      </c>
      <c r="I11686" t="inlineStr">
        <is>
          <t>Critical</t>
        </is>
      </c>
      <c r="J11686" t="n">
        <v>23</v>
      </c>
      <c r="L11686" s="9">
        <f>A11686&amp;"-"&amp;TEXT(E11686,"yyyymmdd")</f>
        <v/>
      </c>
    </row>
    <row r="11687">
      <c r="A11687" t="n">
        <v>50034610</v>
      </c>
      <c r="B11687" t="inlineStr">
        <is>
          <t>Bronx</t>
        </is>
      </c>
      <c r="C11687" t="inlineStr">
        <is>
          <t>10467</t>
        </is>
      </c>
      <c r="D11687" t="inlineStr">
        <is>
          <t>African</t>
        </is>
      </c>
      <c r="E11687" s="8" t="n">
        <v>46189</v>
      </c>
      <c r="F11687" t="inlineStr">
        <is>
          <t>Violations were cited in the following area(s).</t>
        </is>
      </c>
      <c r="G11687" t="inlineStr">
        <is>
          <t>04N</t>
        </is>
      </c>
      <c r="H11687" t="inlineStr">
        <is>
          <t>Filth flies or food/refuse/sewage associated with (FRSA) flies or other nuisance pests in establishment’s food and/or non-food areas. FRSA flies include house flies, blow flies, bottle flies, flesh flies, drain flies, Phorid flies and fruit flies.</t>
        </is>
      </c>
      <c r="I11687" t="inlineStr">
        <is>
          <t>Critical</t>
        </is>
      </c>
      <c r="J11687" t="n">
        <v>12</v>
      </c>
      <c r="K11687" t="inlineStr">
        <is>
          <t>A</t>
        </is>
      </c>
      <c r="L11687" s="9">
        <f>A11687&amp;"-"&amp;TEXT(E11687,"yyyymmdd")</f>
        <v/>
      </c>
    </row>
    <row r="11688">
      <c r="A11688" t="n">
        <v>50034610</v>
      </c>
      <c r="B11688" t="inlineStr">
        <is>
          <t>Bronx</t>
        </is>
      </c>
      <c r="C11688" t="inlineStr">
        <is>
          <t>10467</t>
        </is>
      </c>
      <c r="D11688" t="inlineStr">
        <is>
          <t>African</t>
        </is>
      </c>
      <c r="E11688" s="8" t="n">
        <v>46189</v>
      </c>
      <c r="F11688" t="inlineStr">
        <is>
          <t>Violations were cited in the following area(s).</t>
        </is>
      </c>
      <c r="G11688" t="inlineStr">
        <is>
          <t>08B</t>
        </is>
      </c>
      <c r="H11688"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1688" t="inlineStr">
        <is>
          <t>Not Critical</t>
        </is>
      </c>
      <c r="J11688" t="n">
        <v>12</v>
      </c>
      <c r="K11688" t="inlineStr">
        <is>
          <t>A</t>
        </is>
      </c>
      <c r="L11688" s="9">
        <f>A11688&amp;"-"&amp;TEXT(E11688,"yyyymmdd")</f>
        <v/>
      </c>
    </row>
    <row r="11689">
      <c r="A11689" t="n">
        <v>50034610</v>
      </c>
      <c r="B11689" t="inlineStr">
        <is>
          <t>Bronx</t>
        </is>
      </c>
      <c r="C11689" t="inlineStr">
        <is>
          <t>10467</t>
        </is>
      </c>
      <c r="D11689" t="inlineStr">
        <is>
          <t>African</t>
        </is>
      </c>
      <c r="E11689" s="8" t="n">
        <v>46189</v>
      </c>
      <c r="F11689" t="inlineStr">
        <is>
          <t>Violations were cited in the following area(s).</t>
        </is>
      </c>
      <c r="G11689" t="inlineStr">
        <is>
          <t>10F</t>
        </is>
      </c>
      <c r="H11689" t="inlineStr">
        <is>
          <t>Non-food contact surface or equipment made of unacceptable material, not kept clean, or not properly sealed, raised, spaced or movable to allow accessibility for cleaning on all sides, above and underneath the unit.</t>
        </is>
      </c>
      <c r="I11689" t="inlineStr">
        <is>
          <t>Not Critical</t>
        </is>
      </c>
      <c r="J11689" t="n">
        <v>12</v>
      </c>
      <c r="K11689" t="inlineStr">
        <is>
          <t>A</t>
        </is>
      </c>
      <c r="L11689" s="9">
        <f>A11689&amp;"-"&amp;TEXT(E11689,"yyyymmdd")</f>
        <v/>
      </c>
    </row>
    <row r="11690">
      <c r="A11690" t="n">
        <v>50034622</v>
      </c>
      <c r="B11690" t="inlineStr">
        <is>
          <t>Staten Island</t>
        </is>
      </c>
      <c r="C11690" t="inlineStr">
        <is>
          <t>10310</t>
        </is>
      </c>
      <c r="D11690" t="inlineStr">
        <is>
          <t>Chinese</t>
        </is>
      </c>
      <c r="E11690" s="8" t="n">
        <v>46189</v>
      </c>
      <c r="F11690" t="inlineStr">
        <is>
          <t>Violations were cited in the following area(s).</t>
        </is>
      </c>
      <c r="G11690" t="inlineStr">
        <is>
          <t>02B</t>
        </is>
      </c>
      <c r="H11690" t="inlineStr">
        <is>
          <t>Hot TCS food item not held at or above 140 °F.</t>
        </is>
      </c>
      <c r="I11690" t="inlineStr">
        <is>
          <t>Critical</t>
        </is>
      </c>
      <c r="J11690" t="n">
        <v>13</v>
      </c>
      <c r="K11690" t="inlineStr">
        <is>
          <t>A</t>
        </is>
      </c>
      <c r="L11690" s="9">
        <f>A11690&amp;"-"&amp;TEXT(E11690,"yyyymmdd")</f>
        <v/>
      </c>
    </row>
    <row r="11691">
      <c r="A11691" t="n">
        <v>50034622</v>
      </c>
      <c r="B11691" t="inlineStr">
        <is>
          <t>Staten Island</t>
        </is>
      </c>
      <c r="C11691" t="inlineStr">
        <is>
          <t>10310</t>
        </is>
      </c>
      <c r="D11691" t="inlineStr">
        <is>
          <t>Chinese</t>
        </is>
      </c>
      <c r="E11691" s="8" t="n">
        <v>46189</v>
      </c>
      <c r="F11691" t="inlineStr">
        <is>
          <t>Violations were cited in the following area(s).</t>
        </is>
      </c>
      <c r="G11691" t="inlineStr">
        <is>
          <t>06C</t>
        </is>
      </c>
      <c r="H1169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691" t="inlineStr">
        <is>
          <t>Critical</t>
        </is>
      </c>
      <c r="J11691" t="n">
        <v>13</v>
      </c>
      <c r="K11691" t="inlineStr">
        <is>
          <t>A</t>
        </is>
      </c>
      <c r="L11691" s="9">
        <f>A11691&amp;"-"&amp;TEXT(E11691,"yyyymmdd")</f>
        <v/>
      </c>
    </row>
    <row r="11692">
      <c r="A11692" t="n">
        <v>50038383</v>
      </c>
      <c r="B11692" t="inlineStr">
        <is>
          <t>Brooklyn</t>
        </is>
      </c>
      <c r="C11692" t="inlineStr">
        <is>
          <t>11233</t>
        </is>
      </c>
      <c r="D11692" t="inlineStr">
        <is>
          <t>Caribbean</t>
        </is>
      </c>
      <c r="E11692" s="8" t="n">
        <v>46189</v>
      </c>
      <c r="F11692" t="inlineStr">
        <is>
          <t>Violations were cited in the following area(s).</t>
        </is>
      </c>
      <c r="G11692" t="inlineStr">
        <is>
          <t>02G</t>
        </is>
      </c>
      <c r="H11692" t="inlineStr">
        <is>
          <t>Cold TCS food item held above 41 °F; smoked or processed fish held above 38 °F; intact raw eggs held above 45 °F; or reduced oxygen packaged (ROP) TCS foods held above required temperatures except during active necessary preparation.</t>
        </is>
      </c>
      <c r="I11692" t="inlineStr">
        <is>
          <t>Critical</t>
        </is>
      </c>
      <c r="J11692" t="n">
        <v>26</v>
      </c>
      <c r="L11692" s="9">
        <f>A11692&amp;"-"&amp;TEXT(E11692,"yyyymmdd")</f>
        <v/>
      </c>
    </row>
    <row r="11693">
      <c r="A11693" t="n">
        <v>50038383</v>
      </c>
      <c r="B11693" t="inlineStr">
        <is>
          <t>Brooklyn</t>
        </is>
      </c>
      <c r="C11693" t="inlineStr">
        <is>
          <t>11233</t>
        </is>
      </c>
      <c r="D11693" t="inlineStr">
        <is>
          <t>Caribbean</t>
        </is>
      </c>
      <c r="E11693" s="8" t="n">
        <v>46189</v>
      </c>
      <c r="F11693" t="inlineStr">
        <is>
          <t>Violations were cited in the following area(s).</t>
        </is>
      </c>
      <c r="G11693" t="inlineStr">
        <is>
          <t>05D</t>
        </is>
      </c>
      <c r="H1169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693" t="inlineStr">
        <is>
          <t>Critical</t>
        </is>
      </c>
      <c r="J11693" t="n">
        <v>26</v>
      </c>
      <c r="L11693" s="9">
        <f>A11693&amp;"-"&amp;TEXT(E11693,"yyyymmdd")</f>
        <v/>
      </c>
    </row>
    <row r="11694">
      <c r="A11694" t="n">
        <v>50038383</v>
      </c>
      <c r="B11694" t="inlineStr">
        <is>
          <t>Brooklyn</t>
        </is>
      </c>
      <c r="C11694" t="inlineStr">
        <is>
          <t>11233</t>
        </is>
      </c>
      <c r="D11694" t="inlineStr">
        <is>
          <t>Caribbean</t>
        </is>
      </c>
      <c r="E11694" s="8" t="n">
        <v>46189</v>
      </c>
      <c r="F11694" t="inlineStr">
        <is>
          <t>Violations were cited in the following area(s).</t>
        </is>
      </c>
      <c r="G11694" t="inlineStr">
        <is>
          <t>09E</t>
        </is>
      </c>
      <c r="H11694" t="inlineStr">
        <is>
          <t>Wash hands sign not posted near or above hand washing sink.</t>
        </is>
      </c>
      <c r="I11694" t="inlineStr">
        <is>
          <t>Not Critical</t>
        </is>
      </c>
      <c r="J11694" t="n">
        <v>26</v>
      </c>
      <c r="L11694" s="9">
        <f>A11694&amp;"-"&amp;TEXT(E11694,"yyyymmdd")</f>
        <v/>
      </c>
    </row>
    <row r="11695">
      <c r="A11695" t="n">
        <v>50038383</v>
      </c>
      <c r="B11695" t="inlineStr">
        <is>
          <t>Brooklyn</t>
        </is>
      </c>
      <c r="C11695" t="inlineStr">
        <is>
          <t>11233</t>
        </is>
      </c>
      <c r="D11695" t="inlineStr">
        <is>
          <t>Caribbean</t>
        </is>
      </c>
      <c r="E11695" s="8" t="n">
        <v>46189</v>
      </c>
      <c r="F11695" t="inlineStr">
        <is>
          <t>Violations were cited in the following area(s).</t>
        </is>
      </c>
      <c r="G11695" t="inlineStr">
        <is>
          <t>10B</t>
        </is>
      </c>
      <c r="H11695" t="inlineStr">
        <is>
          <t>Anti-siphonage or back-flow prevention device not provided where required; equipment or floor not properly drained; sewage disposal system in disrepair or not functioning properly. Condensation or liquid waste improperly disposed of.</t>
        </is>
      </c>
      <c r="I11695" t="inlineStr">
        <is>
          <t>Not Critical</t>
        </is>
      </c>
      <c r="J11695" t="n">
        <v>26</v>
      </c>
      <c r="L11695" s="9">
        <f>A11695&amp;"-"&amp;TEXT(E11695,"yyyymmdd")</f>
        <v/>
      </c>
    </row>
    <row r="11696">
      <c r="A11696" t="n">
        <v>50038383</v>
      </c>
      <c r="B11696" t="inlineStr">
        <is>
          <t>Brooklyn</t>
        </is>
      </c>
      <c r="C11696" t="inlineStr">
        <is>
          <t>11233</t>
        </is>
      </c>
      <c r="D11696" t="inlineStr">
        <is>
          <t>Caribbean</t>
        </is>
      </c>
      <c r="E11696" s="8" t="n">
        <v>46189</v>
      </c>
      <c r="F11696" t="inlineStr">
        <is>
          <t>Violations were cited in the following area(s).</t>
        </is>
      </c>
      <c r="G11696" t="inlineStr">
        <is>
          <t>10F</t>
        </is>
      </c>
      <c r="H11696" t="inlineStr">
        <is>
          <t>Non-food contact surface or equipment made of unacceptable material, not kept clean, or not properly sealed, raised, spaced or movable to allow accessibility for cleaning on all sides, above and underneath the unit.</t>
        </is>
      </c>
      <c r="I11696" t="inlineStr">
        <is>
          <t>Not Critical</t>
        </is>
      </c>
      <c r="J11696" t="n">
        <v>26</v>
      </c>
      <c r="L11696" s="9">
        <f>A11696&amp;"-"&amp;TEXT(E11696,"yyyymmdd")</f>
        <v/>
      </c>
    </row>
    <row r="11697">
      <c r="A11697" t="n">
        <v>50047966</v>
      </c>
      <c r="B11697" t="inlineStr">
        <is>
          <t>Manhattan</t>
        </is>
      </c>
      <c r="C11697" t="inlineStr">
        <is>
          <t>10003</t>
        </is>
      </c>
      <c r="D11697" t="inlineStr">
        <is>
          <t>Sandwiches/Salads/Mixed Buffet</t>
        </is>
      </c>
      <c r="E11697" s="8" t="n">
        <v>46189</v>
      </c>
      <c r="F11697" t="inlineStr">
        <is>
          <t>Violations were cited in the following area(s).</t>
        </is>
      </c>
      <c r="G11697" t="inlineStr">
        <is>
          <t>02G</t>
        </is>
      </c>
      <c r="H11697" t="inlineStr">
        <is>
          <t>Cold TCS food item held above 41 °F; smoked or processed fish held above 38 °F; intact raw eggs held above 45 °F; or reduced oxygen packaged (ROP) TCS foods held above required temperatures except during active necessary preparation.</t>
        </is>
      </c>
      <c r="I11697" t="inlineStr">
        <is>
          <t>Critical</t>
        </is>
      </c>
      <c r="J11697" t="n">
        <v>17</v>
      </c>
      <c r="L11697" s="9">
        <f>A11697&amp;"-"&amp;TEXT(E11697,"yyyymmdd")</f>
        <v/>
      </c>
    </row>
    <row r="11698">
      <c r="A11698" t="n">
        <v>50047966</v>
      </c>
      <c r="B11698" t="inlineStr">
        <is>
          <t>Manhattan</t>
        </is>
      </c>
      <c r="C11698" t="inlineStr">
        <is>
          <t>10003</t>
        </is>
      </c>
      <c r="D11698" t="inlineStr">
        <is>
          <t>Sandwiches/Salads/Mixed Buffet</t>
        </is>
      </c>
      <c r="E11698" s="8" t="n">
        <v>46189</v>
      </c>
      <c r="F11698" t="inlineStr">
        <is>
          <t>Violations were cited in the following area(s).</t>
        </is>
      </c>
      <c r="G11698" t="inlineStr">
        <is>
          <t>06D</t>
        </is>
      </c>
      <c r="H11698" t="inlineStr">
        <is>
          <t>Food contact surface not properly washed, rinsed and sanitized after each use and following any activity when contamination may have occurred.</t>
        </is>
      </c>
      <c r="I11698" t="inlineStr">
        <is>
          <t>Critical</t>
        </is>
      </c>
      <c r="J11698" t="n">
        <v>17</v>
      </c>
      <c r="L11698" s="9">
        <f>A11698&amp;"-"&amp;TEXT(E11698,"yyyymmdd")</f>
        <v/>
      </c>
    </row>
    <row r="11699">
      <c r="A11699" t="n">
        <v>50047966</v>
      </c>
      <c r="B11699" t="inlineStr">
        <is>
          <t>Manhattan</t>
        </is>
      </c>
      <c r="C11699" t="inlineStr">
        <is>
          <t>10003</t>
        </is>
      </c>
      <c r="D11699" t="inlineStr">
        <is>
          <t>Sandwiches/Salads/Mixed Buffet</t>
        </is>
      </c>
      <c r="E11699" s="8" t="n">
        <v>46189</v>
      </c>
      <c r="F11699" t="inlineStr">
        <is>
          <t>Violations were cited in the following area(s).</t>
        </is>
      </c>
      <c r="G11699" t="inlineStr">
        <is>
          <t>10B</t>
        </is>
      </c>
      <c r="H11699" t="inlineStr">
        <is>
          <t>Anti-siphonage or back-flow prevention device not provided where required; equipment or floor not properly drained; sewage disposal system in disrepair or not functioning properly. Condensation or liquid waste improperly disposed of.</t>
        </is>
      </c>
      <c r="I11699" t="inlineStr">
        <is>
          <t>Not Critical</t>
        </is>
      </c>
      <c r="J11699" t="n">
        <v>17</v>
      </c>
      <c r="L11699" s="9">
        <f>A11699&amp;"-"&amp;TEXT(E11699,"yyyymmdd")</f>
        <v/>
      </c>
    </row>
    <row r="11700">
      <c r="A11700" t="n">
        <v>50047966</v>
      </c>
      <c r="B11700" t="inlineStr">
        <is>
          <t>Manhattan</t>
        </is>
      </c>
      <c r="C11700" t="inlineStr">
        <is>
          <t>10003</t>
        </is>
      </c>
      <c r="D11700" t="inlineStr">
        <is>
          <t>Sandwiches/Salads/Mixed Buffet</t>
        </is>
      </c>
      <c r="E11700" s="8" t="n">
        <v>46189</v>
      </c>
      <c r="F11700" t="inlineStr">
        <is>
          <t>Violations were cited in the following area(s).</t>
        </is>
      </c>
      <c r="G11700" t="inlineStr">
        <is>
          <t>10F</t>
        </is>
      </c>
      <c r="H11700" t="inlineStr">
        <is>
          <t>Non-food contact surface or equipment made of unacceptable material, not kept clean, or not properly sealed, raised, spaced or movable to allow accessibility for cleaning on all sides, above and underneath the unit.</t>
        </is>
      </c>
      <c r="I11700" t="inlineStr">
        <is>
          <t>Not Critical</t>
        </is>
      </c>
      <c r="J11700" t="n">
        <v>17</v>
      </c>
      <c r="L11700" s="9">
        <f>A11700&amp;"-"&amp;TEXT(E11700,"yyyymmdd")</f>
        <v/>
      </c>
    </row>
    <row r="11701">
      <c r="A11701" t="n">
        <v>50056360</v>
      </c>
      <c r="B11701" t="inlineStr">
        <is>
          <t>Manhattan</t>
        </is>
      </c>
      <c r="C11701" t="inlineStr">
        <is>
          <t>10016</t>
        </is>
      </c>
      <c r="D11701" t="inlineStr">
        <is>
          <t>Steakhouse</t>
        </is>
      </c>
      <c r="E11701" s="8" t="n">
        <v>46189</v>
      </c>
      <c r="F11701" t="inlineStr">
        <is>
          <t>Violations were cited in the following area(s).</t>
        </is>
      </c>
      <c r="G11701" t="inlineStr">
        <is>
          <t>02B</t>
        </is>
      </c>
      <c r="H11701" t="inlineStr">
        <is>
          <t>Hot TCS food item not held at or above 140 °F.</t>
        </is>
      </c>
      <c r="I11701" t="inlineStr">
        <is>
          <t>Critical</t>
        </is>
      </c>
      <c r="J11701" t="n">
        <v>27</v>
      </c>
      <c r="L11701" s="9">
        <f>A11701&amp;"-"&amp;TEXT(E11701,"yyyymmdd")</f>
        <v/>
      </c>
    </row>
    <row r="11702">
      <c r="A11702" t="n">
        <v>50056360</v>
      </c>
      <c r="B11702" t="inlineStr">
        <is>
          <t>Manhattan</t>
        </is>
      </c>
      <c r="C11702" t="inlineStr">
        <is>
          <t>10016</t>
        </is>
      </c>
      <c r="D11702" t="inlineStr">
        <is>
          <t>Steakhouse</t>
        </is>
      </c>
      <c r="E11702" s="8" t="n">
        <v>46189</v>
      </c>
      <c r="F11702" t="inlineStr">
        <is>
          <t>Violations were cited in the following area(s).</t>
        </is>
      </c>
      <c r="G11702" t="inlineStr">
        <is>
          <t>02G</t>
        </is>
      </c>
      <c r="H11702" t="inlineStr">
        <is>
          <t>Cold TCS food item held above 41 °F; smoked or processed fish held above 38 °F; intact raw eggs held above 45 °F; or reduced oxygen packaged (ROP) TCS foods held above required temperatures except during active necessary preparation.</t>
        </is>
      </c>
      <c r="I11702" t="inlineStr">
        <is>
          <t>Critical</t>
        </is>
      </c>
      <c r="J11702" t="n">
        <v>27</v>
      </c>
      <c r="L11702" s="9">
        <f>A11702&amp;"-"&amp;TEXT(E11702,"yyyymmdd")</f>
        <v/>
      </c>
    </row>
    <row r="11703">
      <c r="A11703" t="n">
        <v>50056360</v>
      </c>
      <c r="B11703" t="inlineStr">
        <is>
          <t>Manhattan</t>
        </is>
      </c>
      <c r="C11703" t="inlineStr">
        <is>
          <t>10016</t>
        </is>
      </c>
      <c r="D11703" t="inlineStr">
        <is>
          <t>Steakhouse</t>
        </is>
      </c>
      <c r="E11703" s="8" t="n">
        <v>46189</v>
      </c>
      <c r="F11703" t="inlineStr">
        <is>
          <t>Violations were cited in the following area(s).</t>
        </is>
      </c>
      <c r="G11703" t="inlineStr">
        <is>
          <t>06D</t>
        </is>
      </c>
      <c r="H11703" t="inlineStr">
        <is>
          <t>Food contact surface not properly washed, rinsed and sanitized after each use and following any activity when contamination may have occurred.</t>
        </is>
      </c>
      <c r="I11703" t="inlineStr">
        <is>
          <t>Critical</t>
        </is>
      </c>
      <c r="J11703" t="n">
        <v>27</v>
      </c>
      <c r="L11703" s="9">
        <f>A11703&amp;"-"&amp;TEXT(E11703,"yyyymmdd")</f>
        <v/>
      </c>
    </row>
    <row r="11704">
      <c r="A11704" t="n">
        <v>50056360</v>
      </c>
      <c r="B11704" t="inlineStr">
        <is>
          <t>Manhattan</t>
        </is>
      </c>
      <c r="C11704" t="inlineStr">
        <is>
          <t>10016</t>
        </is>
      </c>
      <c r="D11704" t="inlineStr">
        <is>
          <t>Steakhouse</t>
        </is>
      </c>
      <c r="E11704" s="8" t="n">
        <v>46189</v>
      </c>
      <c r="F11704" t="inlineStr">
        <is>
          <t>Violations were cited in the following area(s).</t>
        </is>
      </c>
      <c r="G11704" t="inlineStr">
        <is>
          <t>10F</t>
        </is>
      </c>
      <c r="H11704" t="inlineStr">
        <is>
          <t>Non-food contact surface or equipment made of unacceptable material, not kept clean, or not properly sealed, raised, spaced or movable to allow accessibility for cleaning on all sides, above and underneath the unit.</t>
        </is>
      </c>
      <c r="I11704" t="inlineStr">
        <is>
          <t>Not Critical</t>
        </is>
      </c>
      <c r="J11704" t="n">
        <v>27</v>
      </c>
      <c r="L11704" s="9">
        <f>A11704&amp;"-"&amp;TEXT(E11704,"yyyymmdd")</f>
        <v/>
      </c>
    </row>
    <row r="11705">
      <c r="A11705" t="n">
        <v>50059360</v>
      </c>
      <c r="B11705" t="inlineStr">
        <is>
          <t>Staten Island</t>
        </is>
      </c>
      <c r="C11705" t="inlineStr">
        <is>
          <t>10312</t>
        </is>
      </c>
      <c r="D11705" t="inlineStr">
        <is>
          <t>Hamburgers</t>
        </is>
      </c>
      <c r="E11705" s="8" t="n">
        <v>46189</v>
      </c>
      <c r="F11705" t="inlineStr">
        <is>
          <t>Violations were cited in the following area(s).</t>
        </is>
      </c>
      <c r="G11705" t="inlineStr">
        <is>
          <t>06F</t>
        </is>
      </c>
      <c r="H11705" t="inlineStr">
        <is>
          <t>Wiping cloths not stored clean and dry, or in a sanitizing solution, between uses.</t>
        </is>
      </c>
      <c r="I11705" t="inlineStr">
        <is>
          <t>Critical</t>
        </is>
      </c>
      <c r="J11705" t="n">
        <v>12</v>
      </c>
      <c r="K11705" t="inlineStr">
        <is>
          <t>A</t>
        </is>
      </c>
      <c r="L11705" s="9">
        <f>A11705&amp;"-"&amp;TEXT(E11705,"yyyymmdd")</f>
        <v/>
      </c>
    </row>
    <row r="11706">
      <c r="A11706" t="n">
        <v>50059360</v>
      </c>
      <c r="B11706" t="inlineStr">
        <is>
          <t>Staten Island</t>
        </is>
      </c>
      <c r="C11706" t="inlineStr">
        <is>
          <t>10312</t>
        </is>
      </c>
      <c r="D11706" t="inlineStr">
        <is>
          <t>Hamburgers</t>
        </is>
      </c>
      <c r="E11706" s="8" t="n">
        <v>46189</v>
      </c>
      <c r="F11706" t="inlineStr">
        <is>
          <t>Violations were cited in the following area(s).</t>
        </is>
      </c>
      <c r="G11706" t="inlineStr">
        <is>
          <t>10B</t>
        </is>
      </c>
      <c r="H11706" t="inlineStr">
        <is>
          <t>Anti-siphonage or back-flow prevention device not provided where required; equipment or floor not properly drained; sewage disposal system in disrepair or not functioning properly. Condensation or liquid waste improperly disposed of.</t>
        </is>
      </c>
      <c r="I11706" t="inlineStr">
        <is>
          <t>Not Critical</t>
        </is>
      </c>
      <c r="J11706" t="n">
        <v>12</v>
      </c>
      <c r="K11706" t="inlineStr">
        <is>
          <t>A</t>
        </is>
      </c>
      <c r="L11706" s="9">
        <f>A11706&amp;"-"&amp;TEXT(E11706,"yyyymmdd")</f>
        <v/>
      </c>
    </row>
    <row r="11707">
      <c r="A11707" t="n">
        <v>50059360</v>
      </c>
      <c r="B11707" t="inlineStr">
        <is>
          <t>Staten Island</t>
        </is>
      </c>
      <c r="C11707" t="inlineStr">
        <is>
          <t>10312</t>
        </is>
      </c>
      <c r="D11707" t="inlineStr">
        <is>
          <t>Hamburgers</t>
        </is>
      </c>
      <c r="E11707" s="8" t="n">
        <v>46189</v>
      </c>
      <c r="F11707" t="inlineStr">
        <is>
          <t>Violations were cited in the following area(s).</t>
        </is>
      </c>
      <c r="G11707" t="inlineStr">
        <is>
          <t>10F</t>
        </is>
      </c>
      <c r="H11707" t="inlineStr">
        <is>
          <t>Non-food contact surface or equipment made of unacceptable material, not kept clean, or not properly sealed, raised, spaced or movable to allow accessibility for cleaning on all sides, above and underneath the unit.</t>
        </is>
      </c>
      <c r="I11707" t="inlineStr">
        <is>
          <t>Not Critical</t>
        </is>
      </c>
      <c r="J11707" t="n">
        <v>12</v>
      </c>
      <c r="K11707" t="inlineStr">
        <is>
          <t>A</t>
        </is>
      </c>
      <c r="L11707" s="9">
        <f>A11707&amp;"-"&amp;TEXT(E11707,"yyyymmdd")</f>
        <v/>
      </c>
    </row>
    <row r="11708">
      <c r="A11708" t="n">
        <v>50060390</v>
      </c>
      <c r="B11708" t="inlineStr">
        <is>
          <t>Manhattan</t>
        </is>
      </c>
      <c r="C11708" t="inlineStr">
        <is>
          <t>10118</t>
        </is>
      </c>
      <c r="D11708" t="inlineStr">
        <is>
          <t>Salads</t>
        </is>
      </c>
      <c r="E11708" s="8" t="n">
        <v>46189</v>
      </c>
      <c r="F11708" t="inlineStr">
        <is>
          <t>Violations were cited in the following area(s).</t>
        </is>
      </c>
      <c r="G11708" t="inlineStr">
        <is>
          <t>02G</t>
        </is>
      </c>
      <c r="H11708" t="inlineStr">
        <is>
          <t>Cold TCS food item held above 41 °F; smoked or processed fish held above 38 °F; intact raw eggs held above 45 °F; or reduced oxygen packaged (ROP) TCS foods held above required temperatures except during active necessary preparation.</t>
        </is>
      </c>
      <c r="I11708" t="inlineStr">
        <is>
          <t>Critical</t>
        </is>
      </c>
      <c r="J11708" t="n">
        <v>16</v>
      </c>
      <c r="L11708" s="9">
        <f>A11708&amp;"-"&amp;TEXT(E11708,"yyyymmdd")</f>
        <v/>
      </c>
    </row>
    <row r="11709">
      <c r="A11709" t="n">
        <v>50060390</v>
      </c>
      <c r="B11709" t="inlineStr">
        <is>
          <t>Manhattan</t>
        </is>
      </c>
      <c r="C11709" t="inlineStr">
        <is>
          <t>10118</t>
        </is>
      </c>
      <c r="D11709" t="inlineStr">
        <is>
          <t>Salads</t>
        </is>
      </c>
      <c r="E11709" s="8" t="n">
        <v>46189</v>
      </c>
      <c r="F11709" t="inlineStr">
        <is>
          <t>Violations were cited in the following area(s).</t>
        </is>
      </c>
      <c r="G11709" t="inlineStr">
        <is>
          <t>06D</t>
        </is>
      </c>
      <c r="H11709" t="inlineStr">
        <is>
          <t>Food contact surface not properly washed, rinsed and sanitized after each use and following any activity when contamination may have occurred.</t>
        </is>
      </c>
      <c r="I11709" t="inlineStr">
        <is>
          <t>Critical</t>
        </is>
      </c>
      <c r="J11709" t="n">
        <v>16</v>
      </c>
      <c r="L11709" s="9">
        <f>A11709&amp;"-"&amp;TEXT(E11709,"yyyymmdd")</f>
        <v/>
      </c>
    </row>
    <row r="11710">
      <c r="A11710" t="n">
        <v>50060390</v>
      </c>
      <c r="B11710" t="inlineStr">
        <is>
          <t>Manhattan</t>
        </is>
      </c>
      <c r="C11710" t="inlineStr">
        <is>
          <t>10118</t>
        </is>
      </c>
      <c r="D11710" t="inlineStr">
        <is>
          <t>Salads</t>
        </is>
      </c>
      <c r="E11710" s="8" t="n">
        <v>46189</v>
      </c>
      <c r="F11710" t="inlineStr">
        <is>
          <t>Violations were cited in the following area(s).</t>
        </is>
      </c>
      <c r="G11710" t="inlineStr">
        <is>
          <t>10F</t>
        </is>
      </c>
      <c r="H11710" t="inlineStr">
        <is>
          <t>Non-food contact surface or equipment made of unacceptable material, not kept clean, or not properly sealed, raised, spaced or movable to allow accessibility for cleaning on all sides, above and underneath the unit.</t>
        </is>
      </c>
      <c r="I11710" t="inlineStr">
        <is>
          <t>Not Critical</t>
        </is>
      </c>
      <c r="J11710" t="n">
        <v>16</v>
      </c>
      <c r="L11710" s="9">
        <f>A11710&amp;"-"&amp;TEXT(E11710,"yyyymmdd")</f>
        <v/>
      </c>
    </row>
    <row r="11711">
      <c r="A11711" t="n">
        <v>50065982</v>
      </c>
      <c r="B11711" t="inlineStr">
        <is>
          <t>Manhattan</t>
        </is>
      </c>
      <c r="C11711" t="inlineStr">
        <is>
          <t>10002</t>
        </is>
      </c>
      <c r="D11711" t="inlineStr">
        <is>
          <t>Latin American</t>
        </is>
      </c>
      <c r="E11711" s="8" t="n">
        <v>46189</v>
      </c>
      <c r="F11711" t="inlineStr">
        <is>
          <t>Violations were cited in the following area(s).</t>
        </is>
      </c>
      <c r="G11711" t="inlineStr">
        <is>
          <t>02G</t>
        </is>
      </c>
      <c r="H11711" t="inlineStr">
        <is>
          <t>Cold TCS food item held above 41 °F; smoked or processed fish held above 38 °F; intact raw eggs held above 45 °F; or reduced oxygen packaged (ROP) TCS foods held above required temperatures except during active necessary preparation.</t>
        </is>
      </c>
      <c r="I11711" t="inlineStr">
        <is>
          <t>Critical</t>
        </is>
      </c>
      <c r="J11711" t="n">
        <v>35</v>
      </c>
      <c r="L11711" s="9">
        <f>A11711&amp;"-"&amp;TEXT(E11711,"yyyymmdd")</f>
        <v/>
      </c>
    </row>
    <row r="11712">
      <c r="A11712" t="n">
        <v>50065982</v>
      </c>
      <c r="B11712" t="inlineStr">
        <is>
          <t>Manhattan</t>
        </is>
      </c>
      <c r="C11712" t="inlineStr">
        <is>
          <t>10002</t>
        </is>
      </c>
      <c r="D11712" t="inlineStr">
        <is>
          <t>Latin American</t>
        </is>
      </c>
      <c r="E11712" s="8" t="n">
        <v>46189</v>
      </c>
      <c r="F11712" t="inlineStr">
        <is>
          <t>Violations were cited in the following area(s).</t>
        </is>
      </c>
      <c r="G11712" t="inlineStr">
        <is>
          <t>04M</t>
        </is>
      </c>
      <c r="H11712" t="inlineStr">
        <is>
          <t>Live roaches in facility's food or non-food area.</t>
        </is>
      </c>
      <c r="I11712" t="inlineStr">
        <is>
          <t>Critical</t>
        </is>
      </c>
      <c r="J11712" t="n">
        <v>35</v>
      </c>
      <c r="L11712" s="9">
        <f>A11712&amp;"-"&amp;TEXT(E11712,"yyyymmdd")</f>
        <v/>
      </c>
    </row>
    <row r="11713">
      <c r="A11713" t="n">
        <v>50065982</v>
      </c>
      <c r="B11713" t="inlineStr">
        <is>
          <t>Manhattan</t>
        </is>
      </c>
      <c r="C11713" t="inlineStr">
        <is>
          <t>10002</t>
        </is>
      </c>
      <c r="D11713" t="inlineStr">
        <is>
          <t>Latin American</t>
        </is>
      </c>
      <c r="E11713" s="8" t="n">
        <v>46189</v>
      </c>
      <c r="F11713" t="inlineStr">
        <is>
          <t>Violations were cited in the following area(s).</t>
        </is>
      </c>
      <c r="G11713" t="inlineStr">
        <is>
          <t>04N</t>
        </is>
      </c>
      <c r="H11713" t="inlineStr">
        <is>
          <t>Filth flies or food/refuse/sewage associated with (FRSA) flies or other nuisance pests in establishment’s food and/or non-food areas. FRSA flies include house flies, blow flies, bottle flies, flesh flies, drain flies, Phorid flies and fruit flies.</t>
        </is>
      </c>
      <c r="I11713" t="inlineStr">
        <is>
          <t>Critical</t>
        </is>
      </c>
      <c r="J11713" t="n">
        <v>35</v>
      </c>
      <c r="L11713" s="9">
        <f>A11713&amp;"-"&amp;TEXT(E11713,"yyyymmdd")</f>
        <v/>
      </c>
    </row>
    <row r="11714">
      <c r="A11714" t="n">
        <v>50065982</v>
      </c>
      <c r="B11714" t="inlineStr">
        <is>
          <t>Manhattan</t>
        </is>
      </c>
      <c r="C11714" t="inlineStr">
        <is>
          <t>10002</t>
        </is>
      </c>
      <c r="D11714" t="inlineStr">
        <is>
          <t>Latin American</t>
        </is>
      </c>
      <c r="E11714" s="8" t="n">
        <v>46189</v>
      </c>
      <c r="F11714" t="inlineStr">
        <is>
          <t>Violations were cited in the following area(s).</t>
        </is>
      </c>
      <c r="G11714" t="inlineStr">
        <is>
          <t>06C</t>
        </is>
      </c>
      <c r="H1171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714" t="inlineStr">
        <is>
          <t>Critical</t>
        </is>
      </c>
      <c r="J11714" t="n">
        <v>35</v>
      </c>
      <c r="L11714" s="9">
        <f>A11714&amp;"-"&amp;TEXT(E11714,"yyyymmdd")</f>
        <v/>
      </c>
    </row>
    <row r="11715">
      <c r="A11715" t="n">
        <v>50065982</v>
      </c>
      <c r="B11715" t="inlineStr">
        <is>
          <t>Manhattan</t>
        </is>
      </c>
      <c r="C11715" t="inlineStr">
        <is>
          <t>10002</t>
        </is>
      </c>
      <c r="D11715" t="inlineStr">
        <is>
          <t>Latin American</t>
        </is>
      </c>
      <c r="E11715" s="8" t="n">
        <v>46189</v>
      </c>
      <c r="F11715" t="inlineStr">
        <is>
          <t>Violations were cited in the following area(s).</t>
        </is>
      </c>
      <c r="G11715" t="inlineStr">
        <is>
          <t>08A</t>
        </is>
      </c>
      <c r="H11715" t="inlineStr">
        <is>
          <t>Establishment is not free of harborage or conditions conducive to rodents, insects or other pests.</t>
        </is>
      </c>
      <c r="I11715" t="inlineStr">
        <is>
          <t>Not Critical</t>
        </is>
      </c>
      <c r="J11715" t="n">
        <v>35</v>
      </c>
      <c r="L11715" s="9">
        <f>A11715&amp;"-"&amp;TEXT(E11715,"yyyymmdd")</f>
        <v/>
      </c>
    </row>
    <row r="11716">
      <c r="A11716" t="n">
        <v>50065982</v>
      </c>
      <c r="B11716" t="inlineStr">
        <is>
          <t>Manhattan</t>
        </is>
      </c>
      <c r="C11716" t="inlineStr">
        <is>
          <t>10002</t>
        </is>
      </c>
      <c r="D11716" t="inlineStr">
        <is>
          <t>Latin American</t>
        </is>
      </c>
      <c r="E11716" s="8" t="n">
        <v>46189</v>
      </c>
      <c r="F11716" t="inlineStr">
        <is>
          <t>Violations were cited in the following area(s).</t>
        </is>
      </c>
      <c r="G11716" t="inlineStr">
        <is>
          <t>09C</t>
        </is>
      </c>
      <c r="H11716" t="inlineStr">
        <is>
          <t>Design, construction, materials used or maintenance of food contact surface improper. Surface not easily cleanable, sanitized and maintained.</t>
        </is>
      </c>
      <c r="I11716" t="inlineStr">
        <is>
          <t>Not Critical</t>
        </is>
      </c>
      <c r="J11716" t="n">
        <v>35</v>
      </c>
      <c r="L11716" s="9">
        <f>A11716&amp;"-"&amp;TEXT(E11716,"yyyymmdd")</f>
        <v/>
      </c>
    </row>
    <row r="11717">
      <c r="A11717" t="n">
        <v>50065982</v>
      </c>
      <c r="B11717" t="inlineStr">
        <is>
          <t>Manhattan</t>
        </is>
      </c>
      <c r="C11717" t="inlineStr">
        <is>
          <t>10002</t>
        </is>
      </c>
      <c r="D11717" t="inlineStr">
        <is>
          <t>Latin American</t>
        </is>
      </c>
      <c r="E11717" s="8" t="n">
        <v>46189</v>
      </c>
      <c r="F11717" t="inlineStr">
        <is>
          <t>Violations were cited in the following area(s).</t>
        </is>
      </c>
      <c r="G11717" t="inlineStr">
        <is>
          <t>10F</t>
        </is>
      </c>
      <c r="H11717" t="inlineStr">
        <is>
          <t>Non-food contact surface or equipment made of unacceptable material, not kept clean, or not properly sealed, raised, spaced or movable to allow accessibility for cleaning on all sides, above and underneath the unit.</t>
        </is>
      </c>
      <c r="I11717" t="inlineStr">
        <is>
          <t>Not Critical</t>
        </is>
      </c>
      <c r="J11717" t="n">
        <v>35</v>
      </c>
      <c r="L11717" s="9">
        <f>A11717&amp;"-"&amp;TEXT(E11717,"yyyymmdd")</f>
        <v/>
      </c>
    </row>
    <row r="11718">
      <c r="A11718" t="n">
        <v>50065982</v>
      </c>
      <c r="B11718" t="inlineStr">
        <is>
          <t>Manhattan</t>
        </is>
      </c>
      <c r="C11718" t="inlineStr">
        <is>
          <t>10002</t>
        </is>
      </c>
      <c r="D11718" t="inlineStr">
        <is>
          <t>Latin American</t>
        </is>
      </c>
      <c r="E11718" s="8" t="n">
        <v>46189</v>
      </c>
      <c r="F11718" t="inlineStr">
        <is>
          <t>Violations were cited in the following area(s).</t>
        </is>
      </c>
      <c r="G11718" t="inlineStr">
        <is>
          <t>10G</t>
        </is>
      </c>
      <c r="H11718" t="inlineStr">
        <is>
          <t>Dishwashing and ware washing: Cleaning and sanitizing of tableware, including dishes, utensils, and equipment deficient.</t>
        </is>
      </c>
      <c r="I11718" t="inlineStr">
        <is>
          <t>Not Critical</t>
        </is>
      </c>
      <c r="J11718" t="n">
        <v>35</v>
      </c>
      <c r="L11718" s="9">
        <f>A11718&amp;"-"&amp;TEXT(E11718,"yyyymmdd")</f>
        <v/>
      </c>
    </row>
    <row r="11719">
      <c r="A11719" t="n">
        <v>50072936</v>
      </c>
      <c r="B11719" t="inlineStr">
        <is>
          <t>Manhattan</t>
        </is>
      </c>
      <c r="C11719" t="inlineStr">
        <is>
          <t>10019</t>
        </is>
      </c>
      <c r="D11719" t="inlineStr">
        <is>
          <t>Turkish</t>
        </is>
      </c>
      <c r="E11719" s="8" t="n">
        <v>46189</v>
      </c>
      <c r="F11719" t="inlineStr">
        <is>
          <t>Violations were cited in the following area(s).</t>
        </is>
      </c>
      <c r="G11719" t="inlineStr">
        <is>
          <t>02G</t>
        </is>
      </c>
      <c r="H11719" t="inlineStr">
        <is>
          <t>Cold TCS food item held above 41 °F; smoked or processed fish held above 38 °F; intact raw eggs held above 45 °F; or reduced oxygen packaged (ROP) TCS foods held above required temperatures except during active necessary preparation.</t>
        </is>
      </c>
      <c r="I11719" t="inlineStr">
        <is>
          <t>Critical</t>
        </is>
      </c>
      <c r="J11719" t="n">
        <v>12</v>
      </c>
      <c r="K11719" t="inlineStr">
        <is>
          <t>A</t>
        </is>
      </c>
      <c r="L11719" s="9">
        <f>A11719&amp;"-"&amp;TEXT(E11719,"yyyymmdd")</f>
        <v/>
      </c>
    </row>
    <row r="11720">
      <c r="A11720" t="n">
        <v>50072936</v>
      </c>
      <c r="B11720" t="inlineStr">
        <is>
          <t>Manhattan</t>
        </is>
      </c>
      <c r="C11720" t="inlineStr">
        <is>
          <t>10019</t>
        </is>
      </c>
      <c r="D11720" t="inlineStr">
        <is>
          <t>Turkish</t>
        </is>
      </c>
      <c r="E11720" s="8" t="n">
        <v>46189</v>
      </c>
      <c r="F11720" t="inlineStr">
        <is>
          <t>Violations were cited in the following area(s).</t>
        </is>
      </c>
      <c r="G11720" t="inlineStr">
        <is>
          <t>10G</t>
        </is>
      </c>
      <c r="H11720" t="inlineStr">
        <is>
          <t>Dishwashing and ware washing: Cleaning and sanitizing of tableware, including dishes, utensils, and equipment deficient.</t>
        </is>
      </c>
      <c r="I11720" t="inlineStr">
        <is>
          <t>Not Critical</t>
        </is>
      </c>
      <c r="J11720" t="n">
        <v>12</v>
      </c>
      <c r="K11720" t="inlineStr">
        <is>
          <t>A</t>
        </is>
      </c>
      <c r="L11720" s="9">
        <f>A11720&amp;"-"&amp;TEXT(E11720,"yyyymmdd")</f>
        <v/>
      </c>
    </row>
    <row r="11721">
      <c r="A11721" t="n">
        <v>50073766</v>
      </c>
      <c r="B11721" t="inlineStr">
        <is>
          <t>Manhattan</t>
        </is>
      </c>
      <c r="C11721" t="inlineStr">
        <is>
          <t>10003</t>
        </is>
      </c>
      <c r="D11721" t="inlineStr">
        <is>
          <t>American</t>
        </is>
      </c>
      <c r="E11721" s="8" t="n">
        <v>46189</v>
      </c>
      <c r="F11721" t="inlineStr">
        <is>
          <t>Violations were cited in the following area(s).</t>
        </is>
      </c>
      <c r="G11721" t="inlineStr">
        <is>
          <t>02B</t>
        </is>
      </c>
      <c r="H11721" t="inlineStr">
        <is>
          <t>Hot TCS food item not held at or above 140 °F.</t>
        </is>
      </c>
      <c r="I11721" t="inlineStr">
        <is>
          <t>Critical</t>
        </is>
      </c>
      <c r="J11721" t="n">
        <v>27</v>
      </c>
      <c r="L11721" s="9">
        <f>A11721&amp;"-"&amp;TEXT(E11721,"yyyymmdd")</f>
        <v/>
      </c>
    </row>
    <row r="11722">
      <c r="A11722" t="n">
        <v>50073766</v>
      </c>
      <c r="B11722" t="inlineStr">
        <is>
          <t>Manhattan</t>
        </is>
      </c>
      <c r="C11722" t="inlineStr">
        <is>
          <t>10003</t>
        </is>
      </c>
      <c r="D11722" t="inlineStr">
        <is>
          <t>American</t>
        </is>
      </c>
      <c r="E11722" s="8" t="n">
        <v>46189</v>
      </c>
      <c r="F11722" t="inlineStr">
        <is>
          <t>Violations were cited in the following area(s).</t>
        </is>
      </c>
      <c r="G11722" t="inlineStr">
        <is>
          <t>02G</t>
        </is>
      </c>
      <c r="H11722" t="inlineStr">
        <is>
          <t>Cold TCS food item held above 41 °F; smoked or processed fish held above 38 °F; intact raw eggs held above 45 °F; or reduced oxygen packaged (ROP) TCS foods held above required temperatures except during active necessary preparation.</t>
        </is>
      </c>
      <c r="I11722" t="inlineStr">
        <is>
          <t>Critical</t>
        </is>
      </c>
      <c r="J11722" t="n">
        <v>27</v>
      </c>
      <c r="L11722" s="9">
        <f>A11722&amp;"-"&amp;TEXT(E11722,"yyyymmdd")</f>
        <v/>
      </c>
    </row>
    <row r="11723">
      <c r="A11723" t="n">
        <v>50073766</v>
      </c>
      <c r="B11723" t="inlineStr">
        <is>
          <t>Manhattan</t>
        </is>
      </c>
      <c r="C11723" t="inlineStr">
        <is>
          <t>10003</t>
        </is>
      </c>
      <c r="D11723" t="inlineStr">
        <is>
          <t>American</t>
        </is>
      </c>
      <c r="E11723" s="8" t="n">
        <v>46189</v>
      </c>
      <c r="F11723" t="inlineStr">
        <is>
          <t>Violations were cited in the following area(s).</t>
        </is>
      </c>
      <c r="G11723" t="inlineStr">
        <is>
          <t>06D</t>
        </is>
      </c>
      <c r="H11723" t="inlineStr">
        <is>
          <t>Food contact surface not properly washed, rinsed and sanitized after each use and following any activity when contamination may have occurred.</t>
        </is>
      </c>
      <c r="I11723" t="inlineStr">
        <is>
          <t>Critical</t>
        </is>
      </c>
      <c r="J11723" t="n">
        <v>27</v>
      </c>
      <c r="L11723" s="9">
        <f>A11723&amp;"-"&amp;TEXT(E11723,"yyyymmdd")</f>
        <v/>
      </c>
    </row>
    <row r="11724">
      <c r="A11724" t="n">
        <v>50073766</v>
      </c>
      <c r="B11724" t="inlineStr">
        <is>
          <t>Manhattan</t>
        </is>
      </c>
      <c r="C11724" t="inlineStr">
        <is>
          <t>10003</t>
        </is>
      </c>
      <c r="D11724" t="inlineStr">
        <is>
          <t>American</t>
        </is>
      </c>
      <c r="E11724" s="8" t="n">
        <v>46189</v>
      </c>
      <c r="F11724" t="inlineStr">
        <is>
          <t>Violations were cited in the following area(s).</t>
        </is>
      </c>
      <c r="G11724" t="inlineStr">
        <is>
          <t>06E</t>
        </is>
      </c>
      <c r="H11724" t="inlineStr">
        <is>
          <t>Sanitized equipment or utensil, including in-use food dispensing utensil, improperly used or stored.</t>
        </is>
      </c>
      <c r="I11724" t="inlineStr">
        <is>
          <t>Critical</t>
        </is>
      </c>
      <c r="J11724" t="n">
        <v>27</v>
      </c>
      <c r="L11724" s="9">
        <f>A11724&amp;"-"&amp;TEXT(E11724,"yyyymmdd")</f>
        <v/>
      </c>
    </row>
    <row r="11725">
      <c r="A11725" t="n">
        <v>50073766</v>
      </c>
      <c r="B11725" t="inlineStr">
        <is>
          <t>Manhattan</t>
        </is>
      </c>
      <c r="C11725" t="inlineStr">
        <is>
          <t>10003</t>
        </is>
      </c>
      <c r="D11725" t="inlineStr">
        <is>
          <t>American</t>
        </is>
      </c>
      <c r="E11725" s="8" t="n">
        <v>46189</v>
      </c>
      <c r="F11725" t="inlineStr">
        <is>
          <t>Violations were cited in the following area(s).</t>
        </is>
      </c>
      <c r="G11725" t="inlineStr">
        <is>
          <t>10F</t>
        </is>
      </c>
      <c r="H11725" t="inlineStr">
        <is>
          <t>Non-food contact surface or equipment made of unacceptable material, not kept clean, or not properly sealed, raised, spaced or movable to allow accessibility for cleaning on all sides, above and underneath the unit.</t>
        </is>
      </c>
      <c r="I11725" t="inlineStr">
        <is>
          <t>Not Critical</t>
        </is>
      </c>
      <c r="J11725" t="n">
        <v>27</v>
      </c>
      <c r="L11725" s="9">
        <f>A11725&amp;"-"&amp;TEXT(E11725,"yyyymmdd")</f>
        <v/>
      </c>
    </row>
    <row r="11726">
      <c r="A11726" t="n">
        <v>50081133</v>
      </c>
      <c r="B11726" t="inlineStr">
        <is>
          <t>Manhattan</t>
        </is>
      </c>
      <c r="C11726" t="inlineStr">
        <is>
          <t>10033</t>
        </is>
      </c>
      <c r="D11726" t="inlineStr">
        <is>
          <t>Tex-Mex</t>
        </is>
      </c>
      <c r="E11726" s="8" t="n">
        <v>46189</v>
      </c>
      <c r="F11726" t="inlineStr">
        <is>
          <t>Violations were cited in the following area(s).</t>
        </is>
      </c>
      <c r="G11726" t="inlineStr">
        <is>
          <t>02B</t>
        </is>
      </c>
      <c r="H11726" t="inlineStr">
        <is>
          <t>Hot TCS food item not held at or above 140 °F.</t>
        </is>
      </c>
      <c r="I11726" t="inlineStr">
        <is>
          <t>Critical</t>
        </is>
      </c>
      <c r="J11726" t="n">
        <v>10</v>
      </c>
      <c r="K11726" t="inlineStr">
        <is>
          <t>A</t>
        </is>
      </c>
      <c r="L11726" s="9">
        <f>A11726&amp;"-"&amp;TEXT(E11726,"yyyymmdd")</f>
        <v/>
      </c>
    </row>
    <row r="11727">
      <c r="A11727" t="n">
        <v>50081133</v>
      </c>
      <c r="B11727" t="inlineStr">
        <is>
          <t>Manhattan</t>
        </is>
      </c>
      <c r="C11727" t="inlineStr">
        <is>
          <t>10033</t>
        </is>
      </c>
      <c r="D11727" t="inlineStr">
        <is>
          <t>Tex-Mex</t>
        </is>
      </c>
      <c r="E11727" s="8" t="n">
        <v>46189</v>
      </c>
      <c r="F11727" t="inlineStr">
        <is>
          <t>Violations were cited in the following area(s).</t>
        </is>
      </c>
      <c r="G11727" t="inlineStr">
        <is>
          <t>10B</t>
        </is>
      </c>
      <c r="H11727" t="inlineStr">
        <is>
          <t>Anti-siphonage or back-flow prevention device not provided where required; equipment or floor not properly drained; sewage disposal system in disrepair or not functioning properly. Condensation or liquid waste improperly disposed of.</t>
        </is>
      </c>
      <c r="I11727" t="inlineStr">
        <is>
          <t>Not Critical</t>
        </is>
      </c>
      <c r="J11727" t="n">
        <v>10</v>
      </c>
      <c r="K11727" t="inlineStr">
        <is>
          <t>A</t>
        </is>
      </c>
      <c r="L11727" s="9">
        <f>A11727&amp;"-"&amp;TEXT(E11727,"yyyymmdd")</f>
        <v/>
      </c>
    </row>
    <row r="11728">
      <c r="A11728" t="n">
        <v>50105437</v>
      </c>
      <c r="B11728" t="inlineStr">
        <is>
          <t>Manhattan</t>
        </is>
      </c>
      <c r="C11728" t="inlineStr">
        <is>
          <t>10019</t>
        </is>
      </c>
      <c r="D11728" t="inlineStr">
        <is>
          <t>Salads</t>
        </is>
      </c>
      <c r="E11728" s="8" t="n">
        <v>46189</v>
      </c>
      <c r="F11728" t="inlineStr">
        <is>
          <t>Violations were cited in the following area(s).</t>
        </is>
      </c>
      <c r="G11728" t="inlineStr">
        <is>
          <t>02B</t>
        </is>
      </c>
      <c r="H11728" t="inlineStr">
        <is>
          <t>Hot TCS food item not held at or above 140 °F.</t>
        </is>
      </c>
      <c r="I11728" t="inlineStr">
        <is>
          <t>Critical</t>
        </is>
      </c>
      <c r="J11728" t="n">
        <v>13</v>
      </c>
      <c r="K11728" t="inlineStr">
        <is>
          <t>A</t>
        </is>
      </c>
      <c r="L11728" s="9">
        <f>A11728&amp;"-"&amp;TEXT(E11728,"yyyymmdd")</f>
        <v/>
      </c>
    </row>
    <row r="11729">
      <c r="A11729" t="n">
        <v>50105437</v>
      </c>
      <c r="B11729" t="inlineStr">
        <is>
          <t>Manhattan</t>
        </is>
      </c>
      <c r="C11729" t="inlineStr">
        <is>
          <t>10019</t>
        </is>
      </c>
      <c r="D11729" t="inlineStr">
        <is>
          <t>Salads</t>
        </is>
      </c>
      <c r="E11729" s="8" t="n">
        <v>46189</v>
      </c>
      <c r="F11729" t="inlineStr">
        <is>
          <t>Violations were cited in the following area(s).</t>
        </is>
      </c>
      <c r="G11729" t="inlineStr">
        <is>
          <t>06C</t>
        </is>
      </c>
      <c r="H1172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729" t="inlineStr">
        <is>
          <t>Critical</t>
        </is>
      </c>
      <c r="J11729" t="n">
        <v>13</v>
      </c>
      <c r="K11729" t="inlineStr">
        <is>
          <t>A</t>
        </is>
      </c>
      <c r="L11729" s="9">
        <f>A11729&amp;"-"&amp;TEXT(E11729,"yyyymmdd")</f>
        <v/>
      </c>
    </row>
    <row r="11730">
      <c r="A11730" t="n">
        <v>50106335</v>
      </c>
      <c r="B11730" t="inlineStr">
        <is>
          <t>Manhattan</t>
        </is>
      </c>
      <c r="C11730" t="inlineStr">
        <is>
          <t>10016</t>
        </is>
      </c>
      <c r="D11730" t="inlineStr">
        <is>
          <t>Indian</t>
        </is>
      </c>
      <c r="E11730" s="8" t="n">
        <v>46189</v>
      </c>
      <c r="F11730" t="inlineStr">
        <is>
          <t>Violations were cited in the following area(s).</t>
        </is>
      </c>
      <c r="G11730" t="inlineStr">
        <is>
          <t>02B</t>
        </is>
      </c>
      <c r="H11730" t="inlineStr">
        <is>
          <t>Hot TCS food item not held at or above 140 °F.</t>
        </is>
      </c>
      <c r="I11730" t="inlineStr">
        <is>
          <t>Critical</t>
        </is>
      </c>
      <c r="J11730" t="n">
        <v>44</v>
      </c>
      <c r="L11730" s="9">
        <f>A11730&amp;"-"&amp;TEXT(E11730,"yyyymmdd")</f>
        <v/>
      </c>
    </row>
    <row r="11731">
      <c r="A11731" t="n">
        <v>50106335</v>
      </c>
      <c r="B11731" t="inlineStr">
        <is>
          <t>Manhattan</t>
        </is>
      </c>
      <c r="C11731" t="inlineStr">
        <is>
          <t>10016</t>
        </is>
      </c>
      <c r="D11731" t="inlineStr">
        <is>
          <t>Indian</t>
        </is>
      </c>
      <c r="E11731" s="8" t="n">
        <v>46189</v>
      </c>
      <c r="F11731" t="inlineStr">
        <is>
          <t>Violations were cited in the following area(s).</t>
        </is>
      </c>
      <c r="G11731" t="inlineStr">
        <is>
          <t>04K</t>
        </is>
      </c>
      <c r="H11731" t="inlineStr">
        <is>
          <t>Evidence of rats or live rats in establishment's food or non-food areas.</t>
        </is>
      </c>
      <c r="I11731" t="inlineStr">
        <is>
          <t>Critical</t>
        </is>
      </c>
      <c r="J11731" t="n">
        <v>44</v>
      </c>
      <c r="L11731" s="9">
        <f>A11731&amp;"-"&amp;TEXT(E11731,"yyyymmdd")</f>
        <v/>
      </c>
    </row>
    <row r="11732">
      <c r="A11732" t="n">
        <v>50106335</v>
      </c>
      <c r="B11732" t="inlineStr">
        <is>
          <t>Manhattan</t>
        </is>
      </c>
      <c r="C11732" t="inlineStr">
        <is>
          <t>10016</t>
        </is>
      </c>
      <c r="D11732" t="inlineStr">
        <is>
          <t>Indian</t>
        </is>
      </c>
      <c r="E11732" s="8" t="n">
        <v>46189</v>
      </c>
      <c r="F11732" t="inlineStr">
        <is>
          <t>Violations were cited in the following area(s).</t>
        </is>
      </c>
      <c r="G11732" t="inlineStr">
        <is>
          <t>05D</t>
        </is>
      </c>
      <c r="H1173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732" t="inlineStr">
        <is>
          <t>Critical</t>
        </is>
      </c>
      <c r="J11732" t="n">
        <v>44</v>
      </c>
      <c r="L11732" s="9">
        <f>A11732&amp;"-"&amp;TEXT(E11732,"yyyymmdd")</f>
        <v/>
      </c>
    </row>
    <row r="11733">
      <c r="A11733" t="n">
        <v>50106335</v>
      </c>
      <c r="B11733" t="inlineStr">
        <is>
          <t>Manhattan</t>
        </is>
      </c>
      <c r="C11733" t="inlineStr">
        <is>
          <t>10016</t>
        </is>
      </c>
      <c r="D11733" t="inlineStr">
        <is>
          <t>Indian</t>
        </is>
      </c>
      <c r="E11733" s="8" t="n">
        <v>46189</v>
      </c>
      <c r="F11733" t="inlineStr">
        <is>
          <t>Violations were cited in the following area(s).</t>
        </is>
      </c>
      <c r="G11733" t="inlineStr">
        <is>
          <t>06C</t>
        </is>
      </c>
      <c r="H1173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733" t="inlineStr">
        <is>
          <t>Critical</t>
        </is>
      </c>
      <c r="J11733" t="n">
        <v>44</v>
      </c>
      <c r="L11733" s="9">
        <f>A11733&amp;"-"&amp;TEXT(E11733,"yyyymmdd")</f>
        <v/>
      </c>
    </row>
    <row r="11734">
      <c r="A11734" t="n">
        <v>50106335</v>
      </c>
      <c r="B11734" t="inlineStr">
        <is>
          <t>Manhattan</t>
        </is>
      </c>
      <c r="C11734" t="inlineStr">
        <is>
          <t>10016</t>
        </is>
      </c>
      <c r="D11734" t="inlineStr">
        <is>
          <t>Indian</t>
        </is>
      </c>
      <c r="E11734" s="8" t="n">
        <v>46189</v>
      </c>
      <c r="F11734" t="inlineStr">
        <is>
          <t>Violations were cited in the following area(s).</t>
        </is>
      </c>
      <c r="G11734" t="inlineStr">
        <is>
          <t>06E</t>
        </is>
      </c>
      <c r="H11734" t="inlineStr">
        <is>
          <t>Sanitized equipment or utensil, including in-use food dispensing utensil, improperly used or stored.</t>
        </is>
      </c>
      <c r="I11734" t="inlineStr">
        <is>
          <t>Critical</t>
        </is>
      </c>
      <c r="J11734" t="n">
        <v>44</v>
      </c>
      <c r="L11734" s="9">
        <f>A11734&amp;"-"&amp;TEXT(E11734,"yyyymmdd")</f>
        <v/>
      </c>
    </row>
    <row r="11735">
      <c r="A11735" t="n">
        <v>50106335</v>
      </c>
      <c r="B11735" t="inlineStr">
        <is>
          <t>Manhattan</t>
        </is>
      </c>
      <c r="C11735" t="inlineStr">
        <is>
          <t>10016</t>
        </is>
      </c>
      <c r="D11735" t="inlineStr">
        <is>
          <t>Indian</t>
        </is>
      </c>
      <c r="E11735" s="8" t="n">
        <v>46189</v>
      </c>
      <c r="F11735" t="inlineStr">
        <is>
          <t>Violations were cited in the following area(s).</t>
        </is>
      </c>
      <c r="G11735" t="inlineStr">
        <is>
          <t>08A</t>
        </is>
      </c>
      <c r="H11735" t="inlineStr">
        <is>
          <t>Establishment is not free of harborage or conditions conducive to rodents, insects or other pests.</t>
        </is>
      </c>
      <c r="I11735" t="inlineStr">
        <is>
          <t>Not Critical</t>
        </is>
      </c>
      <c r="J11735" t="n">
        <v>44</v>
      </c>
      <c r="L11735" s="9">
        <f>A11735&amp;"-"&amp;TEXT(E11735,"yyyymmdd")</f>
        <v/>
      </c>
    </row>
    <row r="11736">
      <c r="A11736" t="n">
        <v>50106335</v>
      </c>
      <c r="B11736" t="inlineStr">
        <is>
          <t>Manhattan</t>
        </is>
      </c>
      <c r="C11736" t="inlineStr">
        <is>
          <t>10016</t>
        </is>
      </c>
      <c r="D11736" t="inlineStr">
        <is>
          <t>Indian</t>
        </is>
      </c>
      <c r="E11736" s="8" t="n">
        <v>46189</v>
      </c>
      <c r="F11736" t="inlineStr">
        <is>
          <t>Violations were cited in the following area(s).</t>
        </is>
      </c>
      <c r="G11736" t="inlineStr">
        <is>
          <t>10B</t>
        </is>
      </c>
      <c r="H11736" t="inlineStr">
        <is>
          <t>Anti-siphonage or back-flow prevention device not provided where required; equipment or floor not properly drained; sewage disposal system in disrepair or not functioning properly. Condensation or liquid waste improperly disposed of.</t>
        </is>
      </c>
      <c r="I11736" t="inlineStr">
        <is>
          <t>Not Critical</t>
        </is>
      </c>
      <c r="J11736" t="n">
        <v>44</v>
      </c>
      <c r="L11736" s="9">
        <f>A11736&amp;"-"&amp;TEXT(E11736,"yyyymmdd")</f>
        <v/>
      </c>
    </row>
    <row r="11737">
      <c r="A11737" t="n">
        <v>50108454</v>
      </c>
      <c r="B11737" t="inlineStr">
        <is>
          <t>Manhattan</t>
        </is>
      </c>
      <c r="C11737" t="inlineStr">
        <is>
          <t>10075</t>
        </is>
      </c>
      <c r="D11737" t="inlineStr">
        <is>
          <t>Japanese</t>
        </is>
      </c>
      <c r="E11737" s="8" t="n">
        <v>46189</v>
      </c>
      <c r="F11737" t="inlineStr">
        <is>
          <t>Violations were cited in the following area(s).</t>
        </is>
      </c>
      <c r="G11737" t="inlineStr">
        <is>
          <t>04L</t>
        </is>
      </c>
      <c r="H11737" t="inlineStr">
        <is>
          <t>Evidence of mice or live mice in establishment's food or non-food areas.</t>
        </is>
      </c>
      <c r="I11737" t="inlineStr">
        <is>
          <t>Critical</t>
        </is>
      </c>
      <c r="J11737" t="n">
        <v>18</v>
      </c>
      <c r="K11737" t="inlineStr">
        <is>
          <t>N</t>
        </is>
      </c>
      <c r="L11737" s="9">
        <f>A11737&amp;"-"&amp;TEXT(E11737,"yyyymmdd")</f>
        <v/>
      </c>
    </row>
    <row r="11738">
      <c r="A11738" t="n">
        <v>50108454</v>
      </c>
      <c r="B11738" t="inlineStr">
        <is>
          <t>Manhattan</t>
        </is>
      </c>
      <c r="C11738" t="inlineStr">
        <is>
          <t>10075</t>
        </is>
      </c>
      <c r="D11738" t="inlineStr">
        <is>
          <t>Japanese</t>
        </is>
      </c>
      <c r="E11738" s="8" t="n">
        <v>46189</v>
      </c>
      <c r="F11738" t="inlineStr">
        <is>
          <t>Violations were cited in the following area(s).</t>
        </is>
      </c>
      <c r="G11738" t="inlineStr">
        <is>
          <t>08A</t>
        </is>
      </c>
      <c r="H11738" t="inlineStr">
        <is>
          <t>Establishment is not free of harborage or conditions conducive to rodents, insects or other pests.</t>
        </is>
      </c>
      <c r="I11738" t="inlineStr">
        <is>
          <t>Not Critical</t>
        </is>
      </c>
      <c r="J11738" t="n">
        <v>18</v>
      </c>
      <c r="K11738" t="inlineStr">
        <is>
          <t>N</t>
        </is>
      </c>
      <c r="L11738" s="9">
        <f>A11738&amp;"-"&amp;TEXT(E11738,"yyyymmdd")</f>
        <v/>
      </c>
    </row>
    <row r="11739">
      <c r="A11739" t="n">
        <v>50108454</v>
      </c>
      <c r="B11739" t="inlineStr">
        <is>
          <t>Manhattan</t>
        </is>
      </c>
      <c r="C11739" t="inlineStr">
        <is>
          <t>10075</t>
        </is>
      </c>
      <c r="D11739" t="inlineStr">
        <is>
          <t>Japanese</t>
        </is>
      </c>
      <c r="E11739" s="8" t="n">
        <v>46189</v>
      </c>
      <c r="F11739" t="inlineStr">
        <is>
          <t>Violations were cited in the following area(s).</t>
        </is>
      </c>
      <c r="G11739" t="inlineStr">
        <is>
          <t>08C</t>
        </is>
      </c>
      <c r="H11739" t="inlineStr">
        <is>
          <t>Pesticide not properly labeled or used by unlicensed individual. Pesticide, other toxic chemical improperly used/stored. Unprotected, unlocked bait station used.</t>
        </is>
      </c>
      <c r="I11739" t="inlineStr">
        <is>
          <t>Not Critical</t>
        </is>
      </c>
      <c r="J11739" t="n">
        <v>18</v>
      </c>
      <c r="K11739" t="inlineStr">
        <is>
          <t>N</t>
        </is>
      </c>
      <c r="L11739" s="9">
        <f>A11739&amp;"-"&amp;TEXT(E11739,"yyyymmdd")</f>
        <v/>
      </c>
    </row>
    <row r="11740">
      <c r="A11740" t="n">
        <v>50108454</v>
      </c>
      <c r="B11740" t="inlineStr">
        <is>
          <t>Manhattan</t>
        </is>
      </c>
      <c r="C11740" t="inlineStr">
        <is>
          <t>10075</t>
        </is>
      </c>
      <c r="D11740" t="inlineStr">
        <is>
          <t>Japanese</t>
        </is>
      </c>
      <c r="E11740" s="8" t="n">
        <v>46189</v>
      </c>
      <c r="F11740" t="inlineStr">
        <is>
          <t>Violations were cited in the following area(s).</t>
        </is>
      </c>
      <c r="G11740" t="inlineStr">
        <is>
          <t>10F</t>
        </is>
      </c>
      <c r="H11740" t="inlineStr">
        <is>
          <t>Non-food contact surface or equipment made of unacceptable material, not kept clean, or not properly sealed, raised, spaced or movable to allow accessibility for cleaning on all sides, above and underneath the unit.</t>
        </is>
      </c>
      <c r="I11740" t="inlineStr">
        <is>
          <t>Not Critical</t>
        </is>
      </c>
      <c r="J11740" t="n">
        <v>18</v>
      </c>
      <c r="K11740" t="inlineStr">
        <is>
          <t>N</t>
        </is>
      </c>
      <c r="L11740" s="9">
        <f>A11740&amp;"-"&amp;TEXT(E11740,"yyyymmdd")</f>
        <v/>
      </c>
    </row>
    <row r="11741">
      <c r="A11741" t="n">
        <v>50111191</v>
      </c>
      <c r="B11741" t="inlineStr">
        <is>
          <t>Manhattan</t>
        </is>
      </c>
      <c r="C11741" t="inlineStr">
        <is>
          <t>10013</t>
        </is>
      </c>
      <c r="D11741" t="inlineStr">
        <is>
          <t>Australian</t>
        </is>
      </c>
      <c r="E11741" s="8" t="n">
        <v>46189</v>
      </c>
      <c r="F11741" t="inlineStr">
        <is>
          <t>Violations were cited in the following area(s).</t>
        </is>
      </c>
      <c r="G11741" t="inlineStr">
        <is>
          <t>04N</t>
        </is>
      </c>
      <c r="H11741" t="inlineStr">
        <is>
          <t>Filth flies or food/refuse/sewage associated with (FRSA) flies or other nuisance pests in establishment’s food and/or non-food areas. FRSA flies include house flies, blow flies, bottle flies, flesh flies, drain flies, Phorid flies and fruit flies.</t>
        </is>
      </c>
      <c r="I11741" t="inlineStr">
        <is>
          <t>Critical</t>
        </is>
      </c>
      <c r="J11741" t="n">
        <v>29</v>
      </c>
      <c r="L11741" s="9">
        <f>A11741&amp;"-"&amp;TEXT(E11741,"yyyymmdd")</f>
        <v/>
      </c>
    </row>
    <row r="11742">
      <c r="A11742" t="n">
        <v>50111191</v>
      </c>
      <c r="B11742" t="inlineStr">
        <is>
          <t>Manhattan</t>
        </is>
      </c>
      <c r="C11742" t="inlineStr">
        <is>
          <t>10013</t>
        </is>
      </c>
      <c r="D11742" t="inlineStr">
        <is>
          <t>Australian</t>
        </is>
      </c>
      <c r="E11742" s="8" t="n">
        <v>46189</v>
      </c>
      <c r="F11742" t="inlineStr">
        <is>
          <t>Violations were cited in the following area(s).</t>
        </is>
      </c>
      <c r="G11742" t="inlineStr">
        <is>
          <t>04O</t>
        </is>
      </c>
      <c r="H11742" t="inlineStr">
        <is>
          <t>Live animal other than fish in tank or service animal present in facility’s food or non-food area.</t>
        </is>
      </c>
      <c r="I11742" t="inlineStr">
        <is>
          <t>Critical</t>
        </is>
      </c>
      <c r="J11742" t="n">
        <v>29</v>
      </c>
      <c r="L11742" s="9">
        <f>A11742&amp;"-"&amp;TEXT(E11742,"yyyymmdd")</f>
        <v/>
      </c>
    </row>
    <row r="11743">
      <c r="A11743" t="n">
        <v>50111191</v>
      </c>
      <c r="B11743" t="inlineStr">
        <is>
          <t>Manhattan</t>
        </is>
      </c>
      <c r="C11743" t="inlineStr">
        <is>
          <t>10013</t>
        </is>
      </c>
      <c r="D11743" t="inlineStr">
        <is>
          <t>Australian</t>
        </is>
      </c>
      <c r="E11743" s="8" t="n">
        <v>46189</v>
      </c>
      <c r="F11743" t="inlineStr">
        <is>
          <t>Violations were cited in the following area(s).</t>
        </is>
      </c>
      <c r="G11743" t="inlineStr">
        <is>
          <t>06C</t>
        </is>
      </c>
      <c r="H1174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743" t="inlineStr">
        <is>
          <t>Critical</t>
        </is>
      </c>
      <c r="J11743" t="n">
        <v>29</v>
      </c>
      <c r="L11743" s="9">
        <f>A11743&amp;"-"&amp;TEXT(E11743,"yyyymmdd")</f>
        <v/>
      </c>
    </row>
    <row r="11744">
      <c r="A11744" t="n">
        <v>50111191</v>
      </c>
      <c r="B11744" t="inlineStr">
        <is>
          <t>Manhattan</t>
        </is>
      </c>
      <c r="C11744" t="inlineStr">
        <is>
          <t>10013</t>
        </is>
      </c>
      <c r="D11744" t="inlineStr">
        <is>
          <t>Australian</t>
        </is>
      </c>
      <c r="E11744" s="8" t="n">
        <v>46189</v>
      </c>
      <c r="F11744" t="inlineStr">
        <is>
          <t>Violations were cited in the following area(s).</t>
        </is>
      </c>
      <c r="G11744" t="inlineStr">
        <is>
          <t>08A</t>
        </is>
      </c>
      <c r="H11744" t="inlineStr">
        <is>
          <t>Establishment is not free of harborage or conditions conducive to rodents, insects or other pests.</t>
        </is>
      </c>
      <c r="I11744" t="inlineStr">
        <is>
          <t>Not Critical</t>
        </is>
      </c>
      <c r="J11744" t="n">
        <v>29</v>
      </c>
      <c r="L11744" s="9">
        <f>A11744&amp;"-"&amp;TEXT(E11744,"yyyymmdd")</f>
        <v/>
      </c>
    </row>
    <row r="11745">
      <c r="A11745" t="n">
        <v>50111191</v>
      </c>
      <c r="B11745" t="inlineStr">
        <is>
          <t>Manhattan</t>
        </is>
      </c>
      <c r="C11745" t="inlineStr">
        <is>
          <t>10013</t>
        </is>
      </c>
      <c r="D11745" t="inlineStr">
        <is>
          <t>Australian</t>
        </is>
      </c>
      <c r="E11745" s="8" t="n">
        <v>46189</v>
      </c>
      <c r="F11745" t="inlineStr">
        <is>
          <t>Violations were cited in the following area(s).</t>
        </is>
      </c>
      <c r="G11745" t="inlineStr">
        <is>
          <t>09E</t>
        </is>
      </c>
      <c r="H11745" t="inlineStr">
        <is>
          <t>Wash hands sign not posted near or above hand washing sink.</t>
        </is>
      </c>
      <c r="I11745" t="inlineStr">
        <is>
          <t>Not Critical</t>
        </is>
      </c>
      <c r="J11745" t="n">
        <v>29</v>
      </c>
      <c r="L11745" s="9">
        <f>A11745&amp;"-"&amp;TEXT(E11745,"yyyymmdd")</f>
        <v/>
      </c>
    </row>
    <row r="11746">
      <c r="A11746" t="n">
        <v>50111191</v>
      </c>
      <c r="B11746" t="inlineStr">
        <is>
          <t>Manhattan</t>
        </is>
      </c>
      <c r="C11746" t="inlineStr">
        <is>
          <t>10013</t>
        </is>
      </c>
      <c r="D11746" t="inlineStr">
        <is>
          <t>Australian</t>
        </is>
      </c>
      <c r="E11746" s="8" t="n">
        <v>46189</v>
      </c>
      <c r="F11746" t="inlineStr">
        <is>
          <t>Violations were cited in the following area(s).</t>
        </is>
      </c>
      <c r="G11746" t="inlineStr">
        <is>
          <t>10B</t>
        </is>
      </c>
      <c r="H11746" t="inlineStr">
        <is>
          <t>Anti-siphonage or back-flow prevention device not provided where required; equipment or floor not properly drained; sewage disposal system in disrepair or not functioning properly. Condensation or liquid waste improperly disposed of.</t>
        </is>
      </c>
      <c r="I11746" t="inlineStr">
        <is>
          <t>Not Critical</t>
        </is>
      </c>
      <c r="J11746" t="n">
        <v>29</v>
      </c>
      <c r="L11746" s="9">
        <f>A11746&amp;"-"&amp;TEXT(E11746,"yyyymmdd")</f>
        <v/>
      </c>
    </row>
    <row r="11747">
      <c r="A11747" t="n">
        <v>50111191</v>
      </c>
      <c r="B11747" t="inlineStr">
        <is>
          <t>Manhattan</t>
        </is>
      </c>
      <c r="C11747" t="inlineStr">
        <is>
          <t>10013</t>
        </is>
      </c>
      <c r="D11747" t="inlineStr">
        <is>
          <t>Australian</t>
        </is>
      </c>
      <c r="E11747" s="8" t="n">
        <v>46189</v>
      </c>
      <c r="F11747" t="inlineStr">
        <is>
          <t>Violations were cited in the following area(s).</t>
        </is>
      </c>
      <c r="G11747" t="inlineStr">
        <is>
          <t>10E</t>
        </is>
      </c>
      <c r="H11747" t="inlineStr">
        <is>
          <t>Accurate thermometer not provided or properly located in refrigerated, cold storage or hot holding equipment</t>
        </is>
      </c>
      <c r="I11747" t="inlineStr">
        <is>
          <t>Not Critical</t>
        </is>
      </c>
      <c r="J11747" t="n">
        <v>29</v>
      </c>
      <c r="L11747" s="9">
        <f>A11747&amp;"-"&amp;TEXT(E11747,"yyyymmdd")</f>
        <v/>
      </c>
    </row>
    <row r="11748">
      <c r="A11748" t="n">
        <v>50111191</v>
      </c>
      <c r="B11748" t="inlineStr">
        <is>
          <t>Manhattan</t>
        </is>
      </c>
      <c r="C11748" t="inlineStr">
        <is>
          <t>10013</t>
        </is>
      </c>
      <c r="D11748" t="inlineStr">
        <is>
          <t>Australian</t>
        </is>
      </c>
      <c r="E11748" s="8" t="n">
        <v>46189</v>
      </c>
      <c r="F11748" t="inlineStr">
        <is>
          <t>Violations were cited in the following area(s).</t>
        </is>
      </c>
      <c r="G11748" t="inlineStr">
        <is>
          <t>10F</t>
        </is>
      </c>
      <c r="H11748" t="inlineStr">
        <is>
          <t>Non-food contact surface or equipment made of unacceptable material, not kept clean, or not properly sealed, raised, spaced or movable to allow accessibility for cleaning on all sides, above and underneath the unit.</t>
        </is>
      </c>
      <c r="I11748" t="inlineStr">
        <is>
          <t>Not Critical</t>
        </is>
      </c>
      <c r="J11748" t="n">
        <v>29</v>
      </c>
      <c r="L11748" s="9">
        <f>A11748&amp;"-"&amp;TEXT(E11748,"yyyymmdd")</f>
        <v/>
      </c>
    </row>
    <row r="11749">
      <c r="A11749" t="n">
        <v>50111191</v>
      </c>
      <c r="B11749" t="inlineStr">
        <is>
          <t>Manhattan</t>
        </is>
      </c>
      <c r="C11749" t="inlineStr">
        <is>
          <t>10013</t>
        </is>
      </c>
      <c r="D11749" t="inlineStr">
        <is>
          <t>Australian</t>
        </is>
      </c>
      <c r="E11749" s="8" t="n">
        <v>46189</v>
      </c>
      <c r="F11749" t="inlineStr">
        <is>
          <t>Violations were cited in the following area(s).</t>
        </is>
      </c>
      <c r="G11749" t="inlineStr">
        <is>
          <t>10H</t>
        </is>
      </c>
      <c r="H11749" t="inlineStr">
        <is>
          <t>Single service article not provided. Single service article reused or not protected from contamination when transported, stored, dispensed. Drinking straws not completely enclosed in wrapper or dispensed from a sanitary device.</t>
        </is>
      </c>
      <c r="I11749" t="inlineStr">
        <is>
          <t>Not Critical</t>
        </is>
      </c>
      <c r="J11749" t="n">
        <v>29</v>
      </c>
      <c r="L11749" s="9">
        <f>A11749&amp;"-"&amp;TEXT(E11749,"yyyymmdd")</f>
        <v/>
      </c>
    </row>
    <row r="11750">
      <c r="A11750" t="n">
        <v>50114437</v>
      </c>
      <c r="B11750" t="inlineStr">
        <is>
          <t>Queens</t>
        </is>
      </c>
      <c r="C11750" t="inlineStr">
        <is>
          <t>11693</t>
        </is>
      </c>
      <c r="D11750" t="inlineStr">
        <is>
          <t>American</t>
        </is>
      </c>
      <c r="E11750" s="8" t="n">
        <v>46189</v>
      </c>
      <c r="F11750" t="inlineStr">
        <is>
          <t>Violations were cited in the following area(s).</t>
        </is>
      </c>
      <c r="G11750" t="inlineStr">
        <is>
          <t>02G</t>
        </is>
      </c>
      <c r="H11750" t="inlineStr">
        <is>
          <t>Cold TCS food item held above 41 °F; smoked or processed fish held above 38 °F; intact raw eggs held above 45 °F; or reduced oxygen packaged (ROP) TCS foods held above required temperatures except during active necessary preparation.</t>
        </is>
      </c>
      <c r="I11750" t="inlineStr">
        <is>
          <t>Critical</t>
        </is>
      </c>
      <c r="J11750" t="n">
        <v>9</v>
      </c>
      <c r="K11750" t="inlineStr">
        <is>
          <t>A</t>
        </is>
      </c>
      <c r="L11750" s="9">
        <f>A11750&amp;"-"&amp;TEXT(E11750,"yyyymmdd")</f>
        <v/>
      </c>
    </row>
    <row r="11751">
      <c r="A11751" t="n">
        <v>50114437</v>
      </c>
      <c r="B11751" t="inlineStr">
        <is>
          <t>Queens</t>
        </is>
      </c>
      <c r="C11751" t="inlineStr">
        <is>
          <t>11693</t>
        </is>
      </c>
      <c r="D11751" t="inlineStr">
        <is>
          <t>American</t>
        </is>
      </c>
      <c r="E11751" s="8" t="n">
        <v>46189</v>
      </c>
      <c r="F11751" t="inlineStr">
        <is>
          <t>Violations were cited in the following area(s).</t>
        </is>
      </c>
      <c r="G11751" t="inlineStr">
        <is>
          <t>10F</t>
        </is>
      </c>
      <c r="H11751" t="inlineStr">
        <is>
          <t>Non-food contact surface or equipment made of unacceptable material, not kept clean, or not properly sealed, raised, spaced or movable to allow accessibility for cleaning on all sides, above and underneath the unit.</t>
        </is>
      </c>
      <c r="I11751" t="inlineStr">
        <is>
          <t>Not Critical</t>
        </is>
      </c>
      <c r="J11751" t="n">
        <v>9</v>
      </c>
      <c r="K11751" t="inlineStr">
        <is>
          <t>A</t>
        </is>
      </c>
      <c r="L11751" s="9">
        <f>A11751&amp;"-"&amp;TEXT(E11751,"yyyymmdd")</f>
        <v/>
      </c>
    </row>
    <row r="11752">
      <c r="A11752" t="n">
        <v>50118729</v>
      </c>
      <c r="B11752" t="inlineStr">
        <is>
          <t>Queens</t>
        </is>
      </c>
      <c r="C11752" t="inlineStr">
        <is>
          <t>11375</t>
        </is>
      </c>
      <c r="D11752" t="inlineStr">
        <is>
          <t>Sandwiches</t>
        </is>
      </c>
      <c r="E11752" s="8" t="n">
        <v>46189</v>
      </c>
      <c r="F11752" t="inlineStr">
        <is>
          <t>Violations were cited in the following area(s).</t>
        </is>
      </c>
      <c r="G11752" t="inlineStr">
        <is>
          <t>05D</t>
        </is>
      </c>
      <c r="H1175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752" t="inlineStr">
        <is>
          <t>Critical</t>
        </is>
      </c>
      <c r="J11752" t="n">
        <v>33</v>
      </c>
      <c r="L11752" s="9">
        <f>A11752&amp;"-"&amp;TEXT(E11752,"yyyymmdd")</f>
        <v/>
      </c>
    </row>
    <row r="11753">
      <c r="A11753" t="n">
        <v>50118729</v>
      </c>
      <c r="B11753" t="inlineStr">
        <is>
          <t>Queens</t>
        </is>
      </c>
      <c r="C11753" t="inlineStr">
        <is>
          <t>11375</t>
        </is>
      </c>
      <c r="D11753" t="inlineStr">
        <is>
          <t>Sandwiches</t>
        </is>
      </c>
      <c r="E11753" s="8" t="n">
        <v>46189</v>
      </c>
      <c r="F11753" t="inlineStr">
        <is>
          <t>Violations were cited in the following area(s).</t>
        </is>
      </c>
      <c r="G11753" t="inlineStr">
        <is>
          <t>10B</t>
        </is>
      </c>
      <c r="H11753" t="inlineStr">
        <is>
          <t>Anti-siphonage or back-flow prevention device not provided where required; equipment or floor not properly drained; sewage disposal system in disrepair or not functioning properly. Condensation or liquid waste improperly disposed of.</t>
        </is>
      </c>
      <c r="I11753" t="inlineStr">
        <is>
          <t>Not Critical</t>
        </is>
      </c>
      <c r="J11753" t="n">
        <v>33</v>
      </c>
      <c r="L11753" s="9">
        <f>A11753&amp;"-"&amp;TEXT(E11753,"yyyymmdd")</f>
        <v/>
      </c>
    </row>
    <row r="11754">
      <c r="A11754" t="n">
        <v>50118729</v>
      </c>
      <c r="B11754" t="inlineStr">
        <is>
          <t>Queens</t>
        </is>
      </c>
      <c r="C11754" t="inlineStr">
        <is>
          <t>11375</t>
        </is>
      </c>
      <c r="D11754" t="inlineStr">
        <is>
          <t>Sandwiches</t>
        </is>
      </c>
      <c r="E11754" s="8" t="n">
        <v>46189</v>
      </c>
      <c r="F11754" t="inlineStr">
        <is>
          <t>Violations were cited in the following area(s).</t>
        </is>
      </c>
      <c r="G11754" t="inlineStr">
        <is>
          <t>10F</t>
        </is>
      </c>
      <c r="H11754" t="inlineStr">
        <is>
          <t>Non-food contact surface or equipment made of unacceptable material, not kept clean, or not properly sealed, raised, spaced or movable to allow accessibility for cleaning on all sides, above and underneath the unit.</t>
        </is>
      </c>
      <c r="I11754" t="inlineStr">
        <is>
          <t>Not Critical</t>
        </is>
      </c>
      <c r="J11754" t="n">
        <v>33</v>
      </c>
      <c r="L11754" s="9">
        <f>A11754&amp;"-"&amp;TEXT(E11754,"yyyymmdd")</f>
        <v/>
      </c>
    </row>
    <row r="11755">
      <c r="A11755" t="n">
        <v>50119559</v>
      </c>
      <c r="B11755" t="inlineStr">
        <is>
          <t>Manhattan</t>
        </is>
      </c>
      <c r="C11755" t="inlineStr">
        <is>
          <t>10002</t>
        </is>
      </c>
      <c r="D11755" t="inlineStr">
        <is>
          <t>American</t>
        </is>
      </c>
      <c r="E11755" s="8" t="n">
        <v>46189</v>
      </c>
      <c r="F11755" t="inlineStr">
        <is>
          <t>Violations were cited in the following area(s).</t>
        </is>
      </c>
      <c r="G11755" t="inlineStr">
        <is>
          <t>06D</t>
        </is>
      </c>
      <c r="H11755" t="inlineStr">
        <is>
          <t>Food contact surface not properly washed, rinsed and sanitized after each use and following any activity when contamination may have occurred.</t>
        </is>
      </c>
      <c r="I11755" t="inlineStr">
        <is>
          <t>Critical</t>
        </is>
      </c>
      <c r="J11755" t="n">
        <v>5</v>
      </c>
      <c r="K11755" t="inlineStr">
        <is>
          <t>A</t>
        </is>
      </c>
      <c r="L11755" s="9">
        <f>A11755&amp;"-"&amp;TEXT(E11755,"yyyymmdd")</f>
        <v/>
      </c>
    </row>
    <row r="11756">
      <c r="A11756" t="n">
        <v>50129506</v>
      </c>
      <c r="B11756" t="inlineStr">
        <is>
          <t>Manhattan</t>
        </is>
      </c>
      <c r="C11756" t="inlineStr">
        <is>
          <t>10019</t>
        </is>
      </c>
      <c r="D11756" t="inlineStr">
        <is>
          <t>Japanese</t>
        </is>
      </c>
      <c r="E11756" s="8" t="n">
        <v>46189</v>
      </c>
      <c r="F11756" t="inlineStr">
        <is>
          <t>Violations were cited in the following area(s).</t>
        </is>
      </c>
      <c r="G11756" t="inlineStr">
        <is>
          <t>02B</t>
        </is>
      </c>
      <c r="H11756" t="inlineStr">
        <is>
          <t>Hot TCS food item not held at or above 140 °F.</t>
        </is>
      </c>
      <c r="I11756" t="inlineStr">
        <is>
          <t>Critical</t>
        </is>
      </c>
      <c r="J11756" t="n">
        <v>12</v>
      </c>
      <c r="K11756" t="inlineStr">
        <is>
          <t>A</t>
        </is>
      </c>
      <c r="L11756" s="9">
        <f>A11756&amp;"-"&amp;TEXT(E11756,"yyyymmdd")</f>
        <v/>
      </c>
    </row>
    <row r="11757">
      <c r="A11757" t="n">
        <v>50129506</v>
      </c>
      <c r="B11757" t="inlineStr">
        <is>
          <t>Manhattan</t>
        </is>
      </c>
      <c r="C11757" t="inlineStr">
        <is>
          <t>10019</t>
        </is>
      </c>
      <c r="D11757" t="inlineStr">
        <is>
          <t>Japanese</t>
        </is>
      </c>
      <c r="E11757" s="8" t="n">
        <v>46189</v>
      </c>
      <c r="F11757" t="inlineStr">
        <is>
          <t>Violations were cited in the following area(s).</t>
        </is>
      </c>
      <c r="G11757" t="inlineStr">
        <is>
          <t>06C</t>
        </is>
      </c>
      <c r="H1175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757" t="inlineStr">
        <is>
          <t>Critical</t>
        </is>
      </c>
      <c r="J11757" t="n">
        <v>12</v>
      </c>
      <c r="K11757" t="inlineStr">
        <is>
          <t>A</t>
        </is>
      </c>
      <c r="L11757" s="9">
        <f>A11757&amp;"-"&amp;TEXT(E11757,"yyyymmdd")</f>
        <v/>
      </c>
    </row>
    <row r="11758">
      <c r="A11758" t="n">
        <v>50132846</v>
      </c>
      <c r="B11758" t="inlineStr">
        <is>
          <t>Staten Island</t>
        </is>
      </c>
      <c r="C11758" t="inlineStr">
        <is>
          <t>10305</t>
        </is>
      </c>
      <c r="D11758" t="inlineStr">
        <is>
          <t>Chicken</t>
        </is>
      </c>
      <c r="E11758" s="8" t="n">
        <v>46189</v>
      </c>
      <c r="F11758" t="inlineStr">
        <is>
          <t>Violations were cited in the following area(s).</t>
        </is>
      </c>
      <c r="G11758" t="inlineStr">
        <is>
          <t>04E</t>
        </is>
      </c>
      <c r="H11758" t="inlineStr">
        <is>
          <t>Toxic chemical or pesticide improperly stored or used such that food contamination may occur.</t>
        </is>
      </c>
      <c r="I11758" t="inlineStr">
        <is>
          <t>Critical</t>
        </is>
      </c>
      <c r="J11758" t="n">
        <v>13</v>
      </c>
      <c r="K11758" t="inlineStr">
        <is>
          <t>A</t>
        </is>
      </c>
      <c r="L11758" s="9">
        <f>A11758&amp;"-"&amp;TEXT(E11758,"yyyymmdd")</f>
        <v/>
      </c>
    </row>
    <row r="11759">
      <c r="A11759" t="n">
        <v>50132846</v>
      </c>
      <c r="B11759" t="inlineStr">
        <is>
          <t>Staten Island</t>
        </is>
      </c>
      <c r="C11759" t="inlineStr">
        <is>
          <t>10305</t>
        </is>
      </c>
      <c r="D11759" t="inlineStr">
        <is>
          <t>Chicken</t>
        </is>
      </c>
      <c r="E11759" s="8" t="n">
        <v>46189</v>
      </c>
      <c r="F11759" t="inlineStr">
        <is>
          <t>Violations were cited in the following area(s).</t>
        </is>
      </c>
      <c r="G11759" t="inlineStr">
        <is>
          <t>10B</t>
        </is>
      </c>
      <c r="H11759" t="inlineStr">
        <is>
          <t>Anti-siphonage or back-flow prevention device not provided where required; equipment or floor not properly drained; sewage disposal system in disrepair or not functioning properly. Condensation or liquid waste improperly disposed of.</t>
        </is>
      </c>
      <c r="I11759" t="inlineStr">
        <is>
          <t>Not Critical</t>
        </is>
      </c>
      <c r="J11759" t="n">
        <v>13</v>
      </c>
      <c r="K11759" t="inlineStr">
        <is>
          <t>A</t>
        </is>
      </c>
      <c r="L11759" s="9">
        <f>A11759&amp;"-"&amp;TEXT(E11759,"yyyymmdd")</f>
        <v/>
      </c>
    </row>
    <row r="11760">
      <c r="A11760" t="n">
        <v>50132846</v>
      </c>
      <c r="B11760" t="inlineStr">
        <is>
          <t>Staten Island</t>
        </is>
      </c>
      <c r="C11760" t="inlineStr">
        <is>
          <t>10305</t>
        </is>
      </c>
      <c r="D11760" t="inlineStr">
        <is>
          <t>Chicken</t>
        </is>
      </c>
      <c r="E11760" s="8" t="n">
        <v>46189</v>
      </c>
      <c r="F11760" t="inlineStr">
        <is>
          <t>Violations were cited in the following area(s).</t>
        </is>
      </c>
      <c r="G11760" t="inlineStr">
        <is>
          <t>10F</t>
        </is>
      </c>
      <c r="H11760" t="inlineStr">
        <is>
          <t>Non-food contact surface or equipment made of unacceptable material, not kept clean, or not properly sealed, raised, spaced or movable to allow accessibility for cleaning on all sides, above and underneath the unit.</t>
        </is>
      </c>
      <c r="I11760" t="inlineStr">
        <is>
          <t>Not Critical</t>
        </is>
      </c>
      <c r="J11760" t="n">
        <v>13</v>
      </c>
      <c r="K11760" t="inlineStr">
        <is>
          <t>A</t>
        </is>
      </c>
      <c r="L11760" s="9">
        <f>A11760&amp;"-"&amp;TEXT(E11760,"yyyymmdd")</f>
        <v/>
      </c>
    </row>
    <row r="11761">
      <c r="A11761" t="n">
        <v>50133338</v>
      </c>
      <c r="B11761" t="inlineStr">
        <is>
          <t>Brooklyn</t>
        </is>
      </c>
      <c r="C11761" t="inlineStr">
        <is>
          <t>11215</t>
        </is>
      </c>
      <c r="D11761" t="inlineStr">
        <is>
          <t>Coffee/Tea</t>
        </is>
      </c>
      <c r="E11761" s="8" t="n">
        <v>46189</v>
      </c>
      <c r="F11761" t="inlineStr">
        <is>
          <t>Violations were cited in the following area(s).</t>
        </is>
      </c>
      <c r="G11761" t="inlineStr">
        <is>
          <t>04A</t>
        </is>
      </c>
      <c r="H11761" t="inlineStr">
        <is>
          <t>Food Protection Certificate (FPC) not held by manager or supervisor of food operations.</t>
        </is>
      </c>
      <c r="I11761" t="inlineStr">
        <is>
          <t>Critical</t>
        </is>
      </c>
      <c r="J11761" t="n">
        <v>10</v>
      </c>
      <c r="K11761" t="inlineStr">
        <is>
          <t>A</t>
        </is>
      </c>
      <c r="L11761" s="9">
        <f>A11761&amp;"-"&amp;TEXT(E11761,"yyyymmdd")</f>
        <v/>
      </c>
    </row>
    <row r="11762">
      <c r="A11762" t="n">
        <v>50135702</v>
      </c>
      <c r="B11762" t="inlineStr">
        <is>
          <t>Manhattan</t>
        </is>
      </c>
      <c r="C11762" t="inlineStr">
        <is>
          <t>10036</t>
        </is>
      </c>
      <c r="D11762" t="inlineStr">
        <is>
          <t>American</t>
        </is>
      </c>
      <c r="E11762" s="8" t="n">
        <v>46189</v>
      </c>
      <c r="F11762" t="inlineStr">
        <is>
          <t>Violations were cited in the following area(s).</t>
        </is>
      </c>
      <c r="G11762" t="inlineStr">
        <is>
          <t>02H</t>
        </is>
      </c>
      <c r="H11762" t="inlineStr">
        <is>
          <t>After cooking or removal from hot holding, TCS food not cooled by an approved method whereby the internal temperature is reduced from 140 °F to 70 °F or less within 2 hours, and from 70 °F to 41 °F or less within 4 additional hours.</t>
        </is>
      </c>
      <c r="I11762" t="inlineStr">
        <is>
          <t>Critical</t>
        </is>
      </c>
      <c r="J11762" t="n">
        <v>13</v>
      </c>
      <c r="K11762" t="inlineStr">
        <is>
          <t>A</t>
        </is>
      </c>
      <c r="L11762" s="9">
        <f>A11762&amp;"-"&amp;TEXT(E11762,"yyyymmdd")</f>
        <v/>
      </c>
    </row>
    <row r="11763">
      <c r="A11763" t="n">
        <v>50135702</v>
      </c>
      <c r="B11763" t="inlineStr">
        <is>
          <t>Manhattan</t>
        </is>
      </c>
      <c r="C11763" t="inlineStr">
        <is>
          <t>10036</t>
        </is>
      </c>
      <c r="D11763" t="inlineStr">
        <is>
          <t>American</t>
        </is>
      </c>
      <c r="E11763" s="8" t="n">
        <v>46189</v>
      </c>
      <c r="F11763" t="inlineStr">
        <is>
          <t>Violations were cited in the following area(s).</t>
        </is>
      </c>
      <c r="G11763" t="inlineStr">
        <is>
          <t>06D</t>
        </is>
      </c>
      <c r="H11763" t="inlineStr">
        <is>
          <t>Food contact surface not properly washed, rinsed and sanitized after each use and following any activity when contamination may have occurred.</t>
        </is>
      </c>
      <c r="I11763" t="inlineStr">
        <is>
          <t>Critical</t>
        </is>
      </c>
      <c r="J11763" t="n">
        <v>13</v>
      </c>
      <c r="K11763" t="inlineStr">
        <is>
          <t>A</t>
        </is>
      </c>
      <c r="L11763" s="9">
        <f>A11763&amp;"-"&amp;TEXT(E11763,"yyyymmdd")</f>
        <v/>
      </c>
    </row>
    <row r="11764">
      <c r="A11764" t="n">
        <v>50137468</v>
      </c>
      <c r="B11764" t="inlineStr">
        <is>
          <t>Manhattan</t>
        </is>
      </c>
      <c r="C11764" t="inlineStr">
        <is>
          <t>10033</t>
        </is>
      </c>
      <c r="D11764" t="inlineStr">
        <is>
          <t>Pancakes/Waffles</t>
        </is>
      </c>
      <c r="E11764" s="8" t="n">
        <v>46189</v>
      </c>
      <c r="F11764" t="inlineStr">
        <is>
          <t>Violations were cited in the following area(s).</t>
        </is>
      </c>
      <c r="G11764" t="inlineStr">
        <is>
          <t>06E</t>
        </is>
      </c>
      <c r="H11764" t="inlineStr">
        <is>
          <t>Sanitized equipment or utensil, including in-use food dispensing utensil, improperly used or stored.</t>
        </is>
      </c>
      <c r="I11764" t="inlineStr">
        <is>
          <t>Critical</t>
        </is>
      </c>
      <c r="J11764" t="n">
        <v>5</v>
      </c>
      <c r="K11764" t="inlineStr">
        <is>
          <t>A</t>
        </is>
      </c>
      <c r="L11764" s="9">
        <f>A11764&amp;"-"&amp;TEXT(E11764,"yyyymmdd")</f>
        <v/>
      </c>
    </row>
    <row r="11765">
      <c r="A11765" t="n">
        <v>50139934</v>
      </c>
      <c r="B11765" t="inlineStr">
        <is>
          <t>Manhattan</t>
        </is>
      </c>
      <c r="C11765" t="inlineStr">
        <is>
          <t>10036</t>
        </is>
      </c>
      <c r="D11765" t="inlineStr">
        <is>
          <t>Coffee/Tea</t>
        </is>
      </c>
      <c r="E11765" s="8" t="n">
        <v>46189</v>
      </c>
      <c r="F11765" t="inlineStr">
        <is>
          <t>Violations were cited in the following area(s).</t>
        </is>
      </c>
      <c r="G11765" t="inlineStr">
        <is>
          <t>04L</t>
        </is>
      </c>
      <c r="H11765" t="inlineStr">
        <is>
          <t>Evidence of mice or live mice in establishment's food or non-food areas.</t>
        </is>
      </c>
      <c r="I11765" t="inlineStr">
        <is>
          <t>Critical</t>
        </is>
      </c>
      <c r="J11765" t="n">
        <v>13</v>
      </c>
      <c r="K11765" t="inlineStr">
        <is>
          <t>A</t>
        </is>
      </c>
      <c r="L11765" s="9">
        <f>A11765&amp;"-"&amp;TEXT(E11765,"yyyymmdd")</f>
        <v/>
      </c>
    </row>
    <row r="11766">
      <c r="A11766" t="n">
        <v>50139934</v>
      </c>
      <c r="B11766" t="inlineStr">
        <is>
          <t>Manhattan</t>
        </is>
      </c>
      <c r="C11766" t="inlineStr">
        <is>
          <t>10036</t>
        </is>
      </c>
      <c r="D11766" t="inlineStr">
        <is>
          <t>Coffee/Tea</t>
        </is>
      </c>
      <c r="E11766" s="8" t="n">
        <v>46189</v>
      </c>
      <c r="F11766" t="inlineStr">
        <is>
          <t>Violations were cited in the following area(s).</t>
        </is>
      </c>
      <c r="G11766" t="inlineStr">
        <is>
          <t>08A</t>
        </is>
      </c>
      <c r="H11766" t="inlineStr">
        <is>
          <t>Establishment is not free of harborage or conditions conducive to rodents, insects or other pests.</t>
        </is>
      </c>
      <c r="I11766" t="inlineStr">
        <is>
          <t>Not Critical</t>
        </is>
      </c>
      <c r="J11766" t="n">
        <v>13</v>
      </c>
      <c r="K11766" t="inlineStr">
        <is>
          <t>A</t>
        </is>
      </c>
      <c r="L11766" s="9">
        <f>A11766&amp;"-"&amp;TEXT(E11766,"yyyymmdd")</f>
        <v/>
      </c>
    </row>
    <row r="11767">
      <c r="A11767" t="n">
        <v>50139934</v>
      </c>
      <c r="B11767" t="inlineStr">
        <is>
          <t>Manhattan</t>
        </is>
      </c>
      <c r="C11767" t="inlineStr">
        <is>
          <t>10036</t>
        </is>
      </c>
      <c r="D11767" t="inlineStr">
        <is>
          <t>Coffee/Tea</t>
        </is>
      </c>
      <c r="E11767" s="8" t="n">
        <v>46189</v>
      </c>
      <c r="F11767" t="inlineStr">
        <is>
          <t>Violations were cited in the following area(s).</t>
        </is>
      </c>
      <c r="G11767" t="inlineStr">
        <is>
          <t>10H</t>
        </is>
      </c>
      <c r="H11767" t="inlineStr">
        <is>
          <t>Single service article not provided. Single service article reused or not protected from contamination when transported, stored, dispensed. Drinking straws not completely enclosed in wrapper or dispensed from a sanitary device.</t>
        </is>
      </c>
      <c r="I11767" t="inlineStr">
        <is>
          <t>Not Critical</t>
        </is>
      </c>
      <c r="J11767" t="n">
        <v>13</v>
      </c>
      <c r="K11767" t="inlineStr">
        <is>
          <t>A</t>
        </is>
      </c>
      <c r="L11767" s="9">
        <f>A11767&amp;"-"&amp;TEXT(E11767,"yyyymmdd")</f>
        <v/>
      </c>
    </row>
    <row r="11768">
      <c r="A11768" t="n">
        <v>50146399</v>
      </c>
      <c r="B11768" t="inlineStr">
        <is>
          <t>Manhattan</t>
        </is>
      </c>
      <c r="C11768" t="inlineStr">
        <is>
          <t>10016</t>
        </is>
      </c>
      <c r="D11768" t="inlineStr">
        <is>
          <t>Donuts</t>
        </is>
      </c>
      <c r="E11768" s="8" t="n">
        <v>46189</v>
      </c>
      <c r="F11768" t="inlineStr">
        <is>
          <t>Violations were cited in the following area(s).</t>
        </is>
      </c>
      <c r="G11768" t="inlineStr">
        <is>
          <t>05E</t>
        </is>
      </c>
      <c r="H11768" t="inlineStr">
        <is>
          <t>Toilet facility not provided for employees or for patrons when required. Shared patron-employee toilet accessed through kitchen, food prep or storage area or utensil washing area.</t>
        </is>
      </c>
      <c r="I11768" t="inlineStr">
        <is>
          <t>Critical</t>
        </is>
      </c>
      <c r="J11768" t="n">
        <v>17</v>
      </c>
      <c r="L11768" s="9">
        <f>A11768&amp;"-"&amp;TEXT(E11768,"yyyymmdd")</f>
        <v/>
      </c>
    </row>
    <row r="11769">
      <c r="A11769" t="n">
        <v>50146399</v>
      </c>
      <c r="B11769" t="inlineStr">
        <is>
          <t>Manhattan</t>
        </is>
      </c>
      <c r="C11769" t="inlineStr">
        <is>
          <t>10016</t>
        </is>
      </c>
      <c r="D11769" t="inlineStr">
        <is>
          <t>Donuts</t>
        </is>
      </c>
      <c r="E11769" s="8" t="n">
        <v>46189</v>
      </c>
      <c r="F11769" t="inlineStr">
        <is>
          <t>Violations were cited in the following area(s).</t>
        </is>
      </c>
      <c r="G11769" t="inlineStr">
        <is>
          <t>06D</t>
        </is>
      </c>
      <c r="H11769" t="inlineStr">
        <is>
          <t>Food contact surface not properly washed, rinsed and sanitized after each use and following any activity when contamination may have occurred.</t>
        </is>
      </c>
      <c r="I11769" t="inlineStr">
        <is>
          <t>Critical</t>
        </is>
      </c>
      <c r="J11769" t="n">
        <v>17</v>
      </c>
      <c r="L11769" s="9">
        <f>A11769&amp;"-"&amp;TEXT(E11769,"yyyymmdd")</f>
        <v/>
      </c>
    </row>
    <row r="11770">
      <c r="A11770" t="n">
        <v>50146399</v>
      </c>
      <c r="B11770" t="inlineStr">
        <is>
          <t>Manhattan</t>
        </is>
      </c>
      <c r="C11770" t="inlineStr">
        <is>
          <t>10016</t>
        </is>
      </c>
      <c r="D11770" t="inlineStr">
        <is>
          <t>Donuts</t>
        </is>
      </c>
      <c r="E11770" s="8" t="n">
        <v>46189</v>
      </c>
      <c r="F11770" t="inlineStr">
        <is>
          <t>Violations were cited in the following area(s).</t>
        </is>
      </c>
      <c r="G11770" t="inlineStr">
        <is>
          <t>10F</t>
        </is>
      </c>
      <c r="H11770" t="inlineStr">
        <is>
          <t>Non-food contact surface or equipment made of unacceptable material, not kept clean, or not properly sealed, raised, spaced or movable to allow accessibility for cleaning on all sides, above and underneath the unit.</t>
        </is>
      </c>
      <c r="I11770" t="inlineStr">
        <is>
          <t>Not Critical</t>
        </is>
      </c>
      <c r="J11770" t="n">
        <v>17</v>
      </c>
      <c r="L11770" s="9">
        <f>A11770&amp;"-"&amp;TEXT(E11770,"yyyymmdd")</f>
        <v/>
      </c>
    </row>
    <row r="11771">
      <c r="A11771" t="n">
        <v>50146789</v>
      </c>
      <c r="B11771" t="inlineStr">
        <is>
          <t>Queens</t>
        </is>
      </c>
      <c r="C11771" t="inlineStr">
        <is>
          <t>11694</t>
        </is>
      </c>
      <c r="D11771" t="inlineStr">
        <is>
          <t>Tex-Mex</t>
        </is>
      </c>
      <c r="E11771" s="8" t="n">
        <v>46189</v>
      </c>
      <c r="F11771" t="inlineStr">
        <is>
          <t>Violations were cited in the following area(s).</t>
        </is>
      </c>
      <c r="G11771" t="inlineStr">
        <is>
          <t>02G</t>
        </is>
      </c>
      <c r="H11771" t="inlineStr">
        <is>
          <t>Cold TCS food item held above 41 °F; smoked or processed fish held above 38 °F; intact raw eggs held above 45 °F; or reduced oxygen packaged (ROP) TCS foods held above required temperatures except during active necessary preparation.</t>
        </is>
      </c>
      <c r="I11771" t="inlineStr">
        <is>
          <t>Critical</t>
        </is>
      </c>
      <c r="J11771" t="n">
        <v>38</v>
      </c>
      <c r="L11771" s="9">
        <f>A11771&amp;"-"&amp;TEXT(E11771,"yyyymmdd")</f>
        <v/>
      </c>
    </row>
    <row r="11772">
      <c r="A11772" t="n">
        <v>50146789</v>
      </c>
      <c r="B11772" t="inlineStr">
        <is>
          <t>Queens</t>
        </is>
      </c>
      <c r="C11772" t="inlineStr">
        <is>
          <t>11694</t>
        </is>
      </c>
      <c r="D11772" t="inlineStr">
        <is>
          <t>Tex-Mex</t>
        </is>
      </c>
      <c r="E11772" s="8" t="n">
        <v>46189</v>
      </c>
      <c r="F11772" t="inlineStr">
        <is>
          <t>Violations were cited in the following area(s).</t>
        </is>
      </c>
      <c r="G11772" t="inlineStr">
        <is>
          <t>04A</t>
        </is>
      </c>
      <c r="H11772" t="inlineStr">
        <is>
          <t>Food Protection Certificate (FPC) not held by manager or supervisor of food operations.</t>
        </is>
      </c>
      <c r="I11772" t="inlineStr">
        <is>
          <t>Critical</t>
        </is>
      </c>
      <c r="J11772" t="n">
        <v>38</v>
      </c>
      <c r="L11772" s="9">
        <f>A11772&amp;"-"&amp;TEXT(E11772,"yyyymmdd")</f>
        <v/>
      </c>
    </row>
    <row r="11773">
      <c r="A11773" t="n">
        <v>50146789</v>
      </c>
      <c r="B11773" t="inlineStr">
        <is>
          <t>Queens</t>
        </is>
      </c>
      <c r="C11773" t="inlineStr">
        <is>
          <t>11694</t>
        </is>
      </c>
      <c r="D11773" t="inlineStr">
        <is>
          <t>Tex-Mex</t>
        </is>
      </c>
      <c r="E11773" s="8" t="n">
        <v>46189</v>
      </c>
      <c r="F11773" t="inlineStr">
        <is>
          <t>Violations were cited in the following area(s).</t>
        </is>
      </c>
      <c r="G11773" t="inlineStr">
        <is>
          <t>04M</t>
        </is>
      </c>
      <c r="H11773" t="inlineStr">
        <is>
          <t>Live roaches in facility's food or non-food area.</t>
        </is>
      </c>
      <c r="I11773" t="inlineStr">
        <is>
          <t>Critical</t>
        </is>
      </c>
      <c r="J11773" t="n">
        <v>38</v>
      </c>
      <c r="L11773" s="9">
        <f>A11773&amp;"-"&amp;TEXT(E11773,"yyyymmdd")</f>
        <v/>
      </c>
    </row>
    <row r="11774">
      <c r="A11774" t="n">
        <v>50146789</v>
      </c>
      <c r="B11774" t="inlineStr">
        <is>
          <t>Queens</t>
        </is>
      </c>
      <c r="C11774" t="inlineStr">
        <is>
          <t>11694</t>
        </is>
      </c>
      <c r="D11774" t="inlineStr">
        <is>
          <t>Tex-Mex</t>
        </is>
      </c>
      <c r="E11774" s="8" t="n">
        <v>46189</v>
      </c>
      <c r="F11774" t="inlineStr">
        <is>
          <t>Violations were cited in the following area(s).</t>
        </is>
      </c>
      <c r="G11774" t="inlineStr">
        <is>
          <t>06C</t>
        </is>
      </c>
      <c r="H1177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774" t="inlineStr">
        <is>
          <t>Critical</t>
        </is>
      </c>
      <c r="J11774" t="n">
        <v>38</v>
      </c>
      <c r="L11774" s="9">
        <f>A11774&amp;"-"&amp;TEXT(E11774,"yyyymmdd")</f>
        <v/>
      </c>
    </row>
    <row r="11775">
      <c r="A11775" t="n">
        <v>50146789</v>
      </c>
      <c r="B11775" t="inlineStr">
        <is>
          <t>Queens</t>
        </is>
      </c>
      <c r="C11775" t="inlineStr">
        <is>
          <t>11694</t>
        </is>
      </c>
      <c r="D11775" t="inlineStr">
        <is>
          <t>Tex-Mex</t>
        </is>
      </c>
      <c r="E11775" s="8" t="n">
        <v>46189</v>
      </c>
      <c r="F11775" t="inlineStr">
        <is>
          <t>Violations were cited in the following area(s).</t>
        </is>
      </c>
      <c r="G11775" t="inlineStr">
        <is>
          <t>08A</t>
        </is>
      </c>
      <c r="H11775" t="inlineStr">
        <is>
          <t>Establishment is not free of harborage or conditions conducive to rodents, insects or other pests.</t>
        </is>
      </c>
      <c r="I11775" t="inlineStr">
        <is>
          <t>Not Critical</t>
        </is>
      </c>
      <c r="J11775" t="n">
        <v>38</v>
      </c>
      <c r="L11775" s="9">
        <f>A11775&amp;"-"&amp;TEXT(E11775,"yyyymmdd")</f>
        <v/>
      </c>
    </row>
    <row r="11776">
      <c r="A11776" t="n">
        <v>50146789</v>
      </c>
      <c r="B11776" t="inlineStr">
        <is>
          <t>Queens</t>
        </is>
      </c>
      <c r="C11776" t="inlineStr">
        <is>
          <t>11694</t>
        </is>
      </c>
      <c r="D11776" t="inlineStr">
        <is>
          <t>Tex-Mex</t>
        </is>
      </c>
      <c r="E11776" s="8" t="n">
        <v>46189</v>
      </c>
      <c r="F11776" t="inlineStr">
        <is>
          <t>Violations were cited in the following area(s).</t>
        </is>
      </c>
      <c r="G11776" t="inlineStr">
        <is>
          <t>08C</t>
        </is>
      </c>
      <c r="H11776" t="inlineStr">
        <is>
          <t>Pesticide not properly labeled or used by unlicensed individual. Pesticide, other toxic chemical improperly used/stored. Unprotected, unlocked bait station used.</t>
        </is>
      </c>
      <c r="I11776" t="inlineStr">
        <is>
          <t>Not Critical</t>
        </is>
      </c>
      <c r="J11776" t="n">
        <v>38</v>
      </c>
      <c r="L11776" s="9">
        <f>A11776&amp;"-"&amp;TEXT(E11776,"yyyymmdd")</f>
        <v/>
      </c>
    </row>
    <row r="11777">
      <c r="A11777" t="n">
        <v>50146789</v>
      </c>
      <c r="B11777" t="inlineStr">
        <is>
          <t>Queens</t>
        </is>
      </c>
      <c r="C11777" t="inlineStr">
        <is>
          <t>11694</t>
        </is>
      </c>
      <c r="D11777" t="inlineStr">
        <is>
          <t>Tex-Mex</t>
        </is>
      </c>
      <c r="E11777" s="8" t="n">
        <v>46189</v>
      </c>
      <c r="F11777" t="inlineStr">
        <is>
          <t>Violations were cited in the following area(s).</t>
        </is>
      </c>
      <c r="G11777" t="inlineStr">
        <is>
          <t>10F</t>
        </is>
      </c>
      <c r="H11777" t="inlineStr">
        <is>
          <t>Non-food contact surface or equipment made of unacceptable material, not kept clean, or not properly sealed, raised, spaced or movable to allow accessibility for cleaning on all sides, above and underneath the unit.</t>
        </is>
      </c>
      <c r="I11777" t="inlineStr">
        <is>
          <t>Not Critical</t>
        </is>
      </c>
      <c r="J11777" t="n">
        <v>38</v>
      </c>
      <c r="L11777" s="9">
        <f>A11777&amp;"-"&amp;TEXT(E11777,"yyyymmdd")</f>
        <v/>
      </c>
    </row>
    <row r="11778">
      <c r="A11778" t="n">
        <v>50146789</v>
      </c>
      <c r="B11778" t="inlineStr">
        <is>
          <t>Queens</t>
        </is>
      </c>
      <c r="C11778" t="inlineStr">
        <is>
          <t>11694</t>
        </is>
      </c>
      <c r="D11778" t="inlineStr">
        <is>
          <t>Tex-Mex</t>
        </is>
      </c>
      <c r="E11778" s="8" t="n">
        <v>46189</v>
      </c>
      <c r="F11778" t="inlineStr">
        <is>
          <t>Violations were cited in the following area(s).</t>
        </is>
      </c>
      <c r="G11778" t="inlineStr">
        <is>
          <t>28-06</t>
        </is>
      </c>
      <c r="H11778" t="inlineStr">
        <is>
          <t>Contract with a pest management professional not in place. Record of extermination activities not kept on premises.</t>
        </is>
      </c>
      <c r="I11778" t="inlineStr">
        <is>
          <t>Not Critical</t>
        </is>
      </c>
      <c r="J11778" t="n">
        <v>38</v>
      </c>
      <c r="L11778" s="9">
        <f>A11778&amp;"-"&amp;TEXT(E11778,"yyyymmdd")</f>
        <v/>
      </c>
    </row>
    <row r="11779">
      <c r="A11779" t="n">
        <v>50150358</v>
      </c>
      <c r="B11779" t="inlineStr">
        <is>
          <t>Manhattan</t>
        </is>
      </c>
      <c r="C11779" t="inlineStr">
        <is>
          <t>10001</t>
        </is>
      </c>
      <c r="D11779" t="inlineStr">
        <is>
          <t>Japanese</t>
        </is>
      </c>
      <c r="E11779" s="8" t="n">
        <v>46189</v>
      </c>
      <c r="F11779" t="inlineStr">
        <is>
          <t>Violations were cited in the following area(s).</t>
        </is>
      </c>
      <c r="G11779" t="inlineStr">
        <is>
          <t>06C</t>
        </is>
      </c>
      <c r="H117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779" t="inlineStr">
        <is>
          <t>Critical</t>
        </is>
      </c>
      <c r="J11779" t="n">
        <v>13</v>
      </c>
      <c r="K11779" t="inlineStr">
        <is>
          <t>A</t>
        </is>
      </c>
      <c r="L11779" s="9">
        <f>A11779&amp;"-"&amp;TEXT(E11779,"yyyymmdd")</f>
        <v/>
      </c>
    </row>
    <row r="11780">
      <c r="A11780" t="n">
        <v>50150358</v>
      </c>
      <c r="B11780" t="inlineStr">
        <is>
          <t>Manhattan</t>
        </is>
      </c>
      <c r="C11780" t="inlineStr">
        <is>
          <t>10001</t>
        </is>
      </c>
      <c r="D11780" t="inlineStr">
        <is>
          <t>Japanese</t>
        </is>
      </c>
      <c r="E11780" s="8" t="n">
        <v>46189</v>
      </c>
      <c r="F11780" t="inlineStr">
        <is>
          <t>Violations were cited in the following area(s).</t>
        </is>
      </c>
      <c r="G11780" t="inlineStr">
        <is>
          <t>06D</t>
        </is>
      </c>
      <c r="H11780" t="inlineStr">
        <is>
          <t>Food contact surface not properly washed, rinsed and sanitized after each use and following any activity when contamination may have occurred.</t>
        </is>
      </c>
      <c r="I11780" t="inlineStr">
        <is>
          <t>Critical</t>
        </is>
      </c>
      <c r="J11780" t="n">
        <v>13</v>
      </c>
      <c r="K11780" t="inlineStr">
        <is>
          <t>A</t>
        </is>
      </c>
      <c r="L11780" s="9">
        <f>A11780&amp;"-"&amp;TEXT(E11780,"yyyymmdd")</f>
        <v/>
      </c>
    </row>
    <row r="11781">
      <c r="A11781" t="n">
        <v>50150358</v>
      </c>
      <c r="B11781" t="inlineStr">
        <is>
          <t>Manhattan</t>
        </is>
      </c>
      <c r="C11781" t="inlineStr">
        <is>
          <t>10001</t>
        </is>
      </c>
      <c r="D11781" t="inlineStr">
        <is>
          <t>Japanese</t>
        </is>
      </c>
      <c r="E11781" s="8" t="n">
        <v>46189</v>
      </c>
      <c r="F11781" t="inlineStr">
        <is>
          <t>Violations were cited in the following area(s).</t>
        </is>
      </c>
      <c r="G11781" t="inlineStr">
        <is>
          <t>10F</t>
        </is>
      </c>
      <c r="H11781" t="inlineStr">
        <is>
          <t>Non-food contact surface or equipment made of unacceptable material, not kept clean, or not properly sealed, raised, spaced or movable to allow accessibility for cleaning on all sides, above and underneath the unit.</t>
        </is>
      </c>
      <c r="I11781" t="inlineStr">
        <is>
          <t>Not Critical</t>
        </is>
      </c>
      <c r="J11781" t="n">
        <v>13</v>
      </c>
      <c r="K11781" t="inlineStr">
        <is>
          <t>A</t>
        </is>
      </c>
      <c r="L11781" s="9">
        <f>A11781&amp;"-"&amp;TEXT(E11781,"yyyymmdd")</f>
        <v/>
      </c>
    </row>
    <row r="11782">
      <c r="A11782" t="n">
        <v>50152628</v>
      </c>
      <c r="B11782" t="inlineStr">
        <is>
          <t>Manhattan</t>
        </is>
      </c>
      <c r="C11782" t="inlineStr">
        <is>
          <t>10017</t>
        </is>
      </c>
      <c r="D11782" t="inlineStr">
        <is>
          <t>Bakery Products/Desserts</t>
        </is>
      </c>
      <c r="E11782" s="8" t="n">
        <v>46189</v>
      </c>
      <c r="F11782" t="inlineStr">
        <is>
          <t>Violations were cited in the following area(s).</t>
        </is>
      </c>
      <c r="G11782" t="inlineStr">
        <is>
          <t>02G</t>
        </is>
      </c>
      <c r="H11782" t="inlineStr">
        <is>
          <t>Cold TCS food item held above 41 °F; smoked or processed fish held above 38 °F; intact raw eggs held above 45 °F; or reduced oxygen packaged (ROP) TCS foods held above required temperatures except during active necessary preparation.</t>
        </is>
      </c>
      <c r="I11782" t="inlineStr">
        <is>
          <t>Critical</t>
        </is>
      </c>
      <c r="J11782" t="n">
        <v>28</v>
      </c>
      <c r="L11782" s="9">
        <f>A11782&amp;"-"&amp;TEXT(E11782,"yyyymmdd")</f>
        <v/>
      </c>
    </row>
    <row r="11783">
      <c r="A11783" t="n">
        <v>50152628</v>
      </c>
      <c r="B11783" t="inlineStr">
        <is>
          <t>Manhattan</t>
        </is>
      </c>
      <c r="C11783" t="inlineStr">
        <is>
          <t>10017</t>
        </is>
      </c>
      <c r="D11783" t="inlineStr">
        <is>
          <t>Bakery Products/Desserts</t>
        </is>
      </c>
      <c r="E11783" s="8" t="n">
        <v>46189</v>
      </c>
      <c r="F11783" t="inlineStr">
        <is>
          <t>Violations were cited in the following area(s).</t>
        </is>
      </c>
      <c r="G11783" t="inlineStr">
        <is>
          <t>04A</t>
        </is>
      </c>
      <c r="H11783" t="inlineStr">
        <is>
          <t>Food Protection Certificate (FPC) not held by manager or supervisor of food operations.</t>
        </is>
      </c>
      <c r="I11783" t="inlineStr">
        <is>
          <t>Critical</t>
        </is>
      </c>
      <c r="J11783" t="n">
        <v>28</v>
      </c>
      <c r="L11783" s="9">
        <f>A11783&amp;"-"&amp;TEXT(E11783,"yyyymmdd")</f>
        <v/>
      </c>
    </row>
    <row r="11784">
      <c r="A11784" t="n">
        <v>50152628</v>
      </c>
      <c r="B11784" t="inlineStr">
        <is>
          <t>Manhattan</t>
        </is>
      </c>
      <c r="C11784" t="inlineStr">
        <is>
          <t>10017</t>
        </is>
      </c>
      <c r="D11784" t="inlineStr">
        <is>
          <t>Bakery Products/Desserts</t>
        </is>
      </c>
      <c r="E11784" s="8" t="n">
        <v>46189</v>
      </c>
      <c r="F11784" t="inlineStr">
        <is>
          <t>Violations were cited in the following area(s).</t>
        </is>
      </c>
      <c r="G11784" t="inlineStr">
        <is>
          <t>06E</t>
        </is>
      </c>
      <c r="H11784" t="inlineStr">
        <is>
          <t>Sanitized equipment or utensil, including in-use food dispensing utensil, improperly used or stored.</t>
        </is>
      </c>
      <c r="I11784" t="inlineStr">
        <is>
          <t>Critical</t>
        </is>
      </c>
      <c r="J11784" t="n">
        <v>28</v>
      </c>
      <c r="L11784" s="9">
        <f>A11784&amp;"-"&amp;TEXT(E11784,"yyyymmdd")</f>
        <v/>
      </c>
    </row>
    <row r="11785">
      <c r="A11785" t="n">
        <v>50152716</v>
      </c>
      <c r="B11785" t="inlineStr">
        <is>
          <t>Manhattan</t>
        </is>
      </c>
      <c r="C11785" t="inlineStr">
        <is>
          <t>10019</t>
        </is>
      </c>
      <c r="D11785" t="inlineStr">
        <is>
          <t>American</t>
        </is>
      </c>
      <c r="E11785" s="8" t="n">
        <v>46189</v>
      </c>
      <c r="F11785" t="inlineStr">
        <is>
          <t>Violations were cited in the following area(s).</t>
        </is>
      </c>
      <c r="G11785" t="inlineStr">
        <is>
          <t>04N</t>
        </is>
      </c>
      <c r="H11785" t="inlineStr">
        <is>
          <t>Filth flies or food/refuse/sewage associated with (FRSA) flies or other nuisance pests in establishment’s food and/or non-food areas. FRSA flies include house flies, blow flies, bottle flies, flesh flies, drain flies, Phorid flies and fruit flies.</t>
        </is>
      </c>
      <c r="I11785" t="inlineStr">
        <is>
          <t>Critical</t>
        </is>
      </c>
      <c r="J11785" t="n">
        <v>20</v>
      </c>
      <c r="L11785" s="9">
        <f>A11785&amp;"-"&amp;TEXT(E11785,"yyyymmdd")</f>
        <v/>
      </c>
    </row>
    <row r="11786">
      <c r="A11786" t="n">
        <v>50152716</v>
      </c>
      <c r="B11786" t="inlineStr">
        <is>
          <t>Manhattan</t>
        </is>
      </c>
      <c r="C11786" t="inlineStr">
        <is>
          <t>10019</t>
        </is>
      </c>
      <c r="D11786" t="inlineStr">
        <is>
          <t>American</t>
        </is>
      </c>
      <c r="E11786" s="8" t="n">
        <v>46189</v>
      </c>
      <c r="F11786" t="inlineStr">
        <is>
          <t>Violations were cited in the following area(s).</t>
        </is>
      </c>
      <c r="G11786" t="inlineStr">
        <is>
          <t>06A</t>
        </is>
      </c>
      <c r="H11786" t="inlineStr">
        <is>
          <t>Personal cleanliness is inadequate. Outer garment soiled with possible contaminant. Effective hair restraint not worn where required. Jewelry worn on hands or arms. Fingernail polish worn or fingernails not kept clean and trimmed.</t>
        </is>
      </c>
      <c r="I11786" t="inlineStr">
        <is>
          <t>Critical</t>
        </is>
      </c>
      <c r="J11786" t="n">
        <v>20</v>
      </c>
      <c r="L11786" s="9">
        <f>A11786&amp;"-"&amp;TEXT(E11786,"yyyymmdd")</f>
        <v/>
      </c>
    </row>
    <row r="11787">
      <c r="A11787" t="n">
        <v>50152716</v>
      </c>
      <c r="B11787" t="inlineStr">
        <is>
          <t>Manhattan</t>
        </is>
      </c>
      <c r="C11787" t="inlineStr">
        <is>
          <t>10019</t>
        </is>
      </c>
      <c r="D11787" t="inlineStr">
        <is>
          <t>American</t>
        </is>
      </c>
      <c r="E11787" s="8" t="n">
        <v>46189</v>
      </c>
      <c r="F11787" t="inlineStr">
        <is>
          <t>Violations were cited in the following area(s).</t>
        </is>
      </c>
      <c r="G11787" t="inlineStr">
        <is>
          <t>08A</t>
        </is>
      </c>
      <c r="H11787" t="inlineStr">
        <is>
          <t>Establishment is not free of harborage or conditions conducive to rodents, insects or other pests.</t>
        </is>
      </c>
      <c r="I11787" t="inlineStr">
        <is>
          <t>Not Critical</t>
        </is>
      </c>
      <c r="J11787" t="n">
        <v>20</v>
      </c>
      <c r="L11787" s="9">
        <f>A11787&amp;"-"&amp;TEXT(E11787,"yyyymmdd")</f>
        <v/>
      </c>
    </row>
    <row r="11788">
      <c r="A11788" t="n">
        <v>50152716</v>
      </c>
      <c r="B11788" t="inlineStr">
        <is>
          <t>Manhattan</t>
        </is>
      </c>
      <c r="C11788" t="inlineStr">
        <is>
          <t>10019</t>
        </is>
      </c>
      <c r="D11788" t="inlineStr">
        <is>
          <t>American</t>
        </is>
      </c>
      <c r="E11788" s="8" t="n">
        <v>46189</v>
      </c>
      <c r="F11788" t="inlineStr">
        <is>
          <t>Violations were cited in the following area(s).</t>
        </is>
      </c>
      <c r="G11788" t="inlineStr">
        <is>
          <t>10F</t>
        </is>
      </c>
      <c r="H11788" t="inlineStr">
        <is>
          <t>Non-food contact surface or equipment made of unacceptable material, not kept clean, or not properly sealed, raised, spaced or movable to allow accessibility for cleaning on all sides, above and underneath the unit.</t>
        </is>
      </c>
      <c r="I11788" t="inlineStr">
        <is>
          <t>Not Critical</t>
        </is>
      </c>
      <c r="J11788" t="n">
        <v>20</v>
      </c>
      <c r="L11788" s="9">
        <f>A11788&amp;"-"&amp;TEXT(E11788,"yyyymmdd")</f>
        <v/>
      </c>
    </row>
    <row r="11789">
      <c r="A11789" t="n">
        <v>50154575</v>
      </c>
      <c r="B11789" t="inlineStr">
        <is>
          <t>Manhattan</t>
        </is>
      </c>
      <c r="C11789" t="inlineStr">
        <is>
          <t>10002</t>
        </is>
      </c>
      <c r="D11789" t="inlineStr">
        <is>
          <t>Southeast Asian</t>
        </is>
      </c>
      <c r="E11789" s="8" t="n">
        <v>46189</v>
      </c>
      <c r="F11789" t="inlineStr">
        <is>
          <t>Violations were cited in the following area(s).</t>
        </is>
      </c>
      <c r="G11789" t="inlineStr">
        <is>
          <t>06D</t>
        </is>
      </c>
      <c r="H11789" t="inlineStr">
        <is>
          <t>Food contact surface not properly washed, rinsed and sanitized after each use and following any activity when contamination may have occurred.</t>
        </is>
      </c>
      <c r="I11789" t="inlineStr">
        <is>
          <t>Critical</t>
        </is>
      </c>
      <c r="J11789" t="n">
        <v>12</v>
      </c>
      <c r="K11789" t="inlineStr">
        <is>
          <t>A</t>
        </is>
      </c>
      <c r="L11789" s="9">
        <f>A11789&amp;"-"&amp;TEXT(E11789,"yyyymmdd")</f>
        <v/>
      </c>
    </row>
    <row r="11790">
      <c r="A11790" t="n">
        <v>50154575</v>
      </c>
      <c r="B11790" t="inlineStr">
        <is>
          <t>Manhattan</t>
        </is>
      </c>
      <c r="C11790" t="inlineStr">
        <is>
          <t>10002</t>
        </is>
      </c>
      <c r="D11790" t="inlineStr">
        <is>
          <t>Southeast Asian</t>
        </is>
      </c>
      <c r="E11790" s="8" t="n">
        <v>46189</v>
      </c>
      <c r="F11790" t="inlineStr">
        <is>
          <t>Violations were cited in the following area(s).</t>
        </is>
      </c>
      <c r="G11790" t="inlineStr">
        <is>
          <t>06F</t>
        </is>
      </c>
      <c r="H11790" t="inlineStr">
        <is>
          <t>Wiping cloths not stored clean and dry, or in a sanitizing solution, between uses.</t>
        </is>
      </c>
      <c r="I11790" t="inlineStr">
        <is>
          <t>Critical</t>
        </is>
      </c>
      <c r="J11790" t="n">
        <v>12</v>
      </c>
      <c r="K11790" t="inlineStr">
        <is>
          <t>A</t>
        </is>
      </c>
      <c r="L11790" s="9">
        <f>A11790&amp;"-"&amp;TEXT(E11790,"yyyymmdd")</f>
        <v/>
      </c>
    </row>
    <row r="11791">
      <c r="A11791" t="n">
        <v>50154575</v>
      </c>
      <c r="B11791" t="inlineStr">
        <is>
          <t>Manhattan</t>
        </is>
      </c>
      <c r="C11791" t="inlineStr">
        <is>
          <t>10002</t>
        </is>
      </c>
      <c r="D11791" t="inlineStr">
        <is>
          <t>Southeast Asian</t>
        </is>
      </c>
      <c r="E11791" s="8" t="n">
        <v>46189</v>
      </c>
      <c r="F11791" t="inlineStr">
        <is>
          <t>Violations were cited in the following area(s).</t>
        </is>
      </c>
      <c r="G11791" t="inlineStr">
        <is>
          <t>09C</t>
        </is>
      </c>
      <c r="H11791" t="inlineStr">
        <is>
          <t>Design, construction, materials used or maintenance of food contact surface improper. Surface not easily cleanable, sanitized and maintained.</t>
        </is>
      </c>
      <c r="I11791" t="inlineStr">
        <is>
          <t>Not Critical</t>
        </is>
      </c>
      <c r="J11791" t="n">
        <v>12</v>
      </c>
      <c r="K11791" t="inlineStr">
        <is>
          <t>A</t>
        </is>
      </c>
      <c r="L11791" s="9">
        <f>A11791&amp;"-"&amp;TEXT(E11791,"yyyymmdd")</f>
        <v/>
      </c>
    </row>
    <row r="11792">
      <c r="A11792" t="n">
        <v>50157598</v>
      </c>
      <c r="B11792" t="inlineStr">
        <is>
          <t>Manhattan</t>
        </is>
      </c>
      <c r="C11792" t="inlineStr">
        <is>
          <t>10002</t>
        </is>
      </c>
      <c r="D11792" t="inlineStr">
        <is>
          <t>Korean</t>
        </is>
      </c>
      <c r="E11792" s="8" t="n">
        <v>46189</v>
      </c>
      <c r="F11792" t="inlineStr">
        <is>
          <t>Violations were cited in the following area(s).</t>
        </is>
      </c>
      <c r="G11792" t="inlineStr">
        <is>
          <t>10H</t>
        </is>
      </c>
      <c r="H11792" t="inlineStr">
        <is>
          <t>Single service article not provided. Single service article reused or not protected from contamination when transported, stored, dispensed. Drinking straws not completely enclosed in wrapper or dispensed from a sanitary device.</t>
        </is>
      </c>
      <c r="I11792" t="inlineStr">
        <is>
          <t>Not Critical</t>
        </is>
      </c>
      <c r="J11792" t="n">
        <v>3</v>
      </c>
      <c r="K11792" t="inlineStr">
        <is>
          <t>A</t>
        </is>
      </c>
      <c r="L11792" s="9">
        <f>A11792&amp;"-"&amp;TEXT(E11792,"yyyymmdd")</f>
        <v/>
      </c>
    </row>
    <row r="11793">
      <c r="A11793" t="n">
        <v>50159486</v>
      </c>
      <c r="B11793" t="inlineStr">
        <is>
          <t>Manhattan</t>
        </is>
      </c>
      <c r="C11793" t="inlineStr">
        <is>
          <t>10001</t>
        </is>
      </c>
      <c r="D11793" t="inlineStr">
        <is>
          <t>Juice, Smoothies, Fruit Salads</t>
        </is>
      </c>
      <c r="E11793" s="8" t="n">
        <v>46189</v>
      </c>
      <c r="F11793" t="inlineStr">
        <is>
          <t>Establishment Closed by DOHMH. Violations were cited in the following area(s) and those requiring immediate action were addressed.</t>
        </is>
      </c>
      <c r="G11793" t="inlineStr">
        <is>
          <t>04L</t>
        </is>
      </c>
      <c r="H11793" t="inlineStr">
        <is>
          <t>Evidence of mice or live mice in establishment's food or non-food areas.</t>
        </is>
      </c>
      <c r="I11793" t="inlineStr">
        <is>
          <t>Critical</t>
        </is>
      </c>
      <c r="J11793" t="n">
        <v>50</v>
      </c>
      <c r="L11793" s="9">
        <f>A11793&amp;"-"&amp;TEXT(E11793,"yyyymmdd")</f>
        <v/>
      </c>
    </row>
    <row r="11794">
      <c r="A11794" t="n">
        <v>50159486</v>
      </c>
      <c r="B11794" t="inlineStr">
        <is>
          <t>Manhattan</t>
        </is>
      </c>
      <c r="C11794" t="inlineStr">
        <is>
          <t>10001</t>
        </is>
      </c>
      <c r="D11794" t="inlineStr">
        <is>
          <t>Juice, Smoothies, Fruit Salads</t>
        </is>
      </c>
      <c r="E11794" s="8" t="n">
        <v>46189</v>
      </c>
      <c r="F11794" t="inlineStr">
        <is>
          <t>Establishment Closed by DOHMH. Violations were cited in the following area(s) and those requiring immediate action were addressed.</t>
        </is>
      </c>
      <c r="G11794" t="inlineStr">
        <is>
          <t>06D</t>
        </is>
      </c>
      <c r="H11794" t="inlineStr">
        <is>
          <t>Food contact surface not properly washed, rinsed and sanitized after each use and following any activity when contamination may have occurred.</t>
        </is>
      </c>
      <c r="I11794" t="inlineStr">
        <is>
          <t>Critical</t>
        </is>
      </c>
      <c r="J11794" t="n">
        <v>50</v>
      </c>
      <c r="L11794" s="9">
        <f>A11794&amp;"-"&amp;TEXT(E11794,"yyyymmdd")</f>
        <v/>
      </c>
    </row>
    <row r="11795">
      <c r="A11795" t="n">
        <v>50159486</v>
      </c>
      <c r="B11795" t="inlineStr">
        <is>
          <t>Manhattan</t>
        </is>
      </c>
      <c r="C11795" t="inlineStr">
        <is>
          <t>10001</t>
        </is>
      </c>
      <c r="D11795" t="inlineStr">
        <is>
          <t>Juice, Smoothies, Fruit Salads</t>
        </is>
      </c>
      <c r="E11795" s="8" t="n">
        <v>46189</v>
      </c>
      <c r="F11795" t="inlineStr">
        <is>
          <t>Establishment Closed by DOHMH. Violations were cited in the following area(s) and those requiring immediate action were addressed.</t>
        </is>
      </c>
      <c r="G11795" t="inlineStr">
        <is>
          <t>06F</t>
        </is>
      </c>
      <c r="H11795" t="inlineStr">
        <is>
          <t>Wiping cloths not stored clean and dry, or in a sanitizing solution, between uses.</t>
        </is>
      </c>
      <c r="I11795" t="inlineStr">
        <is>
          <t>Critical</t>
        </is>
      </c>
      <c r="J11795" t="n">
        <v>50</v>
      </c>
      <c r="L11795" s="9">
        <f>A11795&amp;"-"&amp;TEXT(E11795,"yyyymmdd")</f>
        <v/>
      </c>
    </row>
    <row r="11796">
      <c r="A11796" t="n">
        <v>50159486</v>
      </c>
      <c r="B11796" t="inlineStr">
        <is>
          <t>Manhattan</t>
        </is>
      </c>
      <c r="C11796" t="inlineStr">
        <is>
          <t>10001</t>
        </is>
      </c>
      <c r="D11796" t="inlineStr">
        <is>
          <t>Juice, Smoothies, Fruit Salads</t>
        </is>
      </c>
      <c r="E11796" s="8" t="n">
        <v>46189</v>
      </c>
      <c r="F11796" t="inlineStr">
        <is>
          <t>Establishment Closed by DOHMH. Violations were cited in the following area(s) and those requiring immediate action were addressed.</t>
        </is>
      </c>
      <c r="G11796" t="inlineStr">
        <is>
          <t>08A</t>
        </is>
      </c>
      <c r="H11796" t="inlineStr">
        <is>
          <t>Establishment is not free of harborage or conditions conducive to rodents, insects or other pests.</t>
        </is>
      </c>
      <c r="I11796" t="inlineStr">
        <is>
          <t>Not Critical</t>
        </is>
      </c>
      <c r="J11796" t="n">
        <v>50</v>
      </c>
      <c r="L11796" s="9">
        <f>A11796&amp;"-"&amp;TEXT(E11796,"yyyymmdd")</f>
        <v/>
      </c>
    </row>
    <row r="11797">
      <c r="A11797" t="n">
        <v>50159486</v>
      </c>
      <c r="B11797" t="inlineStr">
        <is>
          <t>Manhattan</t>
        </is>
      </c>
      <c r="C11797" t="inlineStr">
        <is>
          <t>10001</t>
        </is>
      </c>
      <c r="D11797" t="inlineStr">
        <is>
          <t>Juice, Smoothies, Fruit Salads</t>
        </is>
      </c>
      <c r="E11797" s="8" t="n">
        <v>46189</v>
      </c>
      <c r="F11797" t="inlineStr">
        <is>
          <t>Establishment Closed by DOHMH. Violations were cited in the following area(s) and those requiring immediate action were addressed.</t>
        </is>
      </c>
      <c r="G11797" t="inlineStr">
        <is>
          <t>10B</t>
        </is>
      </c>
      <c r="H11797" t="inlineStr">
        <is>
          <t>Anti-siphonage or back-flow prevention device not provided where required; equipment or floor not properly drained; sewage disposal system in disrepair or not functioning properly. Condensation or liquid waste improperly disposed of.</t>
        </is>
      </c>
      <c r="I11797" t="inlineStr">
        <is>
          <t>Not Critical</t>
        </is>
      </c>
      <c r="J11797" t="n">
        <v>50</v>
      </c>
      <c r="L11797" s="9">
        <f>A11797&amp;"-"&amp;TEXT(E11797,"yyyymmdd")</f>
        <v/>
      </c>
    </row>
    <row r="11798">
      <c r="A11798" t="n">
        <v>50159486</v>
      </c>
      <c r="B11798" t="inlineStr">
        <is>
          <t>Manhattan</t>
        </is>
      </c>
      <c r="C11798" t="inlineStr">
        <is>
          <t>10001</t>
        </is>
      </c>
      <c r="D11798" t="inlineStr">
        <is>
          <t>Juice, Smoothies, Fruit Salads</t>
        </is>
      </c>
      <c r="E11798" s="8" t="n">
        <v>46189</v>
      </c>
      <c r="F11798" t="inlineStr">
        <is>
          <t>Establishment Closed by DOHMH. Violations were cited in the following area(s) and those requiring immediate action were addressed.</t>
        </is>
      </c>
      <c r="G11798" t="inlineStr">
        <is>
          <t>10F</t>
        </is>
      </c>
      <c r="H11798" t="inlineStr">
        <is>
          <t>Non-food contact surface or equipment made of unacceptable material, not kept clean, or not properly sealed, raised, spaced or movable to allow accessibility for cleaning on all sides, above and underneath the unit.</t>
        </is>
      </c>
      <c r="I11798" t="inlineStr">
        <is>
          <t>Not Critical</t>
        </is>
      </c>
      <c r="J11798" t="n">
        <v>50</v>
      </c>
      <c r="L11798" s="9">
        <f>A11798&amp;"-"&amp;TEXT(E11798,"yyyymmdd")</f>
        <v/>
      </c>
    </row>
    <row r="11799">
      <c r="A11799" t="n">
        <v>50160241</v>
      </c>
      <c r="B11799" t="inlineStr">
        <is>
          <t>Manhattan</t>
        </is>
      </c>
      <c r="C11799" t="inlineStr">
        <is>
          <t>10028</t>
        </is>
      </c>
      <c r="D11799" t="inlineStr">
        <is>
          <t>Japanese</t>
        </is>
      </c>
      <c r="E11799" s="8" t="n">
        <v>46189</v>
      </c>
      <c r="F11799" t="inlineStr">
        <is>
          <t>Violations were cited in the following area(s).</t>
        </is>
      </c>
      <c r="G11799" t="inlineStr">
        <is>
          <t>02B</t>
        </is>
      </c>
      <c r="H11799" t="inlineStr">
        <is>
          <t>Hot TCS food item not held at or above 140 °F.</t>
        </is>
      </c>
      <c r="I11799" t="inlineStr">
        <is>
          <t>Critical</t>
        </is>
      </c>
      <c r="J11799" t="n">
        <v>20</v>
      </c>
      <c r="L11799" s="9">
        <f>A11799&amp;"-"&amp;TEXT(E11799,"yyyymmdd")</f>
        <v/>
      </c>
    </row>
    <row r="11800">
      <c r="A11800" t="n">
        <v>50160241</v>
      </c>
      <c r="B11800" t="inlineStr">
        <is>
          <t>Manhattan</t>
        </is>
      </c>
      <c r="C11800" t="inlineStr">
        <is>
          <t>10028</t>
        </is>
      </c>
      <c r="D11800" t="inlineStr">
        <is>
          <t>Japanese</t>
        </is>
      </c>
      <c r="E11800" s="8" t="n">
        <v>46189</v>
      </c>
      <c r="F11800" t="inlineStr">
        <is>
          <t>Violations were cited in the following area(s).</t>
        </is>
      </c>
      <c r="G11800" t="inlineStr">
        <is>
          <t>06C</t>
        </is>
      </c>
      <c r="H1180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800" t="inlineStr">
        <is>
          <t>Critical</t>
        </is>
      </c>
      <c r="J11800" t="n">
        <v>20</v>
      </c>
      <c r="L11800" s="9">
        <f>A11800&amp;"-"&amp;TEXT(E11800,"yyyymmdd")</f>
        <v/>
      </c>
    </row>
    <row r="11801">
      <c r="A11801" t="n">
        <v>50160241</v>
      </c>
      <c r="B11801" t="inlineStr">
        <is>
          <t>Manhattan</t>
        </is>
      </c>
      <c r="C11801" t="inlineStr">
        <is>
          <t>10028</t>
        </is>
      </c>
      <c r="D11801" t="inlineStr">
        <is>
          <t>Japanese</t>
        </is>
      </c>
      <c r="E11801" s="8" t="n">
        <v>46189</v>
      </c>
      <c r="F11801" t="inlineStr">
        <is>
          <t>Violations were cited in the following area(s).</t>
        </is>
      </c>
      <c r="G11801" t="inlineStr">
        <is>
          <t>06D</t>
        </is>
      </c>
      <c r="H11801" t="inlineStr">
        <is>
          <t>Food contact surface not properly washed, rinsed and sanitized after each use and following any activity when contamination may have occurred.</t>
        </is>
      </c>
      <c r="I11801" t="inlineStr">
        <is>
          <t>Critical</t>
        </is>
      </c>
      <c r="J11801" t="n">
        <v>20</v>
      </c>
      <c r="L11801" s="9">
        <f>A11801&amp;"-"&amp;TEXT(E11801,"yyyymmdd")</f>
        <v/>
      </c>
    </row>
    <row r="11802">
      <c r="A11802" t="n">
        <v>50160241</v>
      </c>
      <c r="B11802" t="inlineStr">
        <is>
          <t>Manhattan</t>
        </is>
      </c>
      <c r="C11802" t="inlineStr">
        <is>
          <t>10028</t>
        </is>
      </c>
      <c r="D11802" t="inlineStr">
        <is>
          <t>Japanese</t>
        </is>
      </c>
      <c r="E11802" s="8" t="n">
        <v>46189</v>
      </c>
      <c r="F11802" t="inlineStr">
        <is>
          <t>Violations were cited in the following area(s).</t>
        </is>
      </c>
      <c r="G11802" t="inlineStr">
        <is>
          <t>10F</t>
        </is>
      </c>
      <c r="H11802" t="inlineStr">
        <is>
          <t>Non-food contact surface or equipment made of unacceptable material, not kept clean, or not properly sealed, raised, spaced or movable to allow accessibility for cleaning on all sides, above and underneath the unit.</t>
        </is>
      </c>
      <c r="I11802" t="inlineStr">
        <is>
          <t>Not Critical</t>
        </is>
      </c>
      <c r="J11802" t="n">
        <v>20</v>
      </c>
      <c r="L11802" s="9">
        <f>A11802&amp;"-"&amp;TEXT(E11802,"yyyymmdd")</f>
        <v/>
      </c>
    </row>
    <row r="11803">
      <c r="A11803" t="n">
        <v>50165002</v>
      </c>
      <c r="B11803" t="inlineStr">
        <is>
          <t>Manhattan</t>
        </is>
      </c>
      <c r="C11803" t="inlineStr">
        <is>
          <t>10019</t>
        </is>
      </c>
      <c r="D11803" t="inlineStr">
        <is>
          <t>Middle Eastern</t>
        </is>
      </c>
      <c r="E11803" s="8" t="n">
        <v>46189</v>
      </c>
      <c r="F11803" t="inlineStr">
        <is>
          <t>Violations were cited in the following area(s).</t>
        </is>
      </c>
      <c r="G11803" t="inlineStr">
        <is>
          <t>06C</t>
        </is>
      </c>
      <c r="H1180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803" t="inlineStr">
        <is>
          <t>Critical</t>
        </is>
      </c>
      <c r="J11803" t="n">
        <v>10</v>
      </c>
      <c r="K11803" t="inlineStr">
        <is>
          <t>A</t>
        </is>
      </c>
      <c r="L11803" s="9">
        <f>A11803&amp;"-"&amp;TEXT(E11803,"yyyymmdd")</f>
        <v/>
      </c>
    </row>
    <row r="11804">
      <c r="A11804" t="n">
        <v>50165002</v>
      </c>
      <c r="B11804" t="inlineStr">
        <is>
          <t>Manhattan</t>
        </is>
      </c>
      <c r="C11804" t="inlineStr">
        <is>
          <t>10019</t>
        </is>
      </c>
      <c r="D11804" t="inlineStr">
        <is>
          <t>Middle Eastern</t>
        </is>
      </c>
      <c r="E11804" s="8" t="n">
        <v>46189</v>
      </c>
      <c r="F11804" t="inlineStr">
        <is>
          <t>Violations were cited in the following area(s).</t>
        </is>
      </c>
      <c r="G11804" t="inlineStr">
        <is>
          <t>10B</t>
        </is>
      </c>
      <c r="H11804" t="inlineStr">
        <is>
          <t>Anti-siphonage or back-flow prevention device not provided where required; equipment or floor not properly drained; sewage disposal system in disrepair or not functioning properly. Condensation or liquid waste improperly disposed of.</t>
        </is>
      </c>
      <c r="I11804" t="inlineStr">
        <is>
          <t>Not Critical</t>
        </is>
      </c>
      <c r="J11804" t="n">
        <v>10</v>
      </c>
      <c r="K11804" t="inlineStr">
        <is>
          <t>A</t>
        </is>
      </c>
      <c r="L11804" s="9">
        <f>A11804&amp;"-"&amp;TEXT(E11804,"yyyymmdd")</f>
        <v/>
      </c>
    </row>
    <row r="11805">
      <c r="A11805" t="n">
        <v>50165002</v>
      </c>
      <c r="B11805" t="inlineStr">
        <is>
          <t>Manhattan</t>
        </is>
      </c>
      <c r="C11805" t="inlineStr">
        <is>
          <t>10019</t>
        </is>
      </c>
      <c r="D11805" t="inlineStr">
        <is>
          <t>Middle Eastern</t>
        </is>
      </c>
      <c r="E11805" s="8" t="n">
        <v>46189</v>
      </c>
      <c r="F11805" t="inlineStr">
        <is>
          <t>Violations were cited in the following area(s).</t>
        </is>
      </c>
      <c r="G11805" t="inlineStr">
        <is>
          <t>28-06</t>
        </is>
      </c>
      <c r="H11805" t="inlineStr">
        <is>
          <t>Contract with a pest management professional not in place. Record of extermination activities not kept on premises.</t>
        </is>
      </c>
      <c r="I11805" t="inlineStr">
        <is>
          <t>Not Critical</t>
        </is>
      </c>
      <c r="J11805" t="n">
        <v>10</v>
      </c>
      <c r="K11805" t="inlineStr">
        <is>
          <t>A</t>
        </is>
      </c>
      <c r="L11805" s="9">
        <f>A11805&amp;"-"&amp;TEXT(E11805,"yyyymmdd")</f>
        <v/>
      </c>
    </row>
    <row r="11806">
      <c r="A11806" t="n">
        <v>50171760</v>
      </c>
      <c r="B11806" t="inlineStr">
        <is>
          <t>Bronx</t>
        </is>
      </c>
      <c r="C11806" t="inlineStr">
        <is>
          <t>10462</t>
        </is>
      </c>
      <c r="D11806" t="inlineStr">
        <is>
          <t>Pakistani</t>
        </is>
      </c>
      <c r="E11806" s="8" t="n">
        <v>46189</v>
      </c>
      <c r="F11806" t="inlineStr">
        <is>
          <t>Establishment Closed by DOHMH. Violations were cited in the following area(s) and those requiring immediate action were addressed.</t>
        </is>
      </c>
      <c r="G11806" t="inlineStr">
        <is>
          <t>02B</t>
        </is>
      </c>
      <c r="H11806" t="inlineStr">
        <is>
          <t>Hot TCS food item not held at or above 140 °F.</t>
        </is>
      </c>
      <c r="I11806" t="inlineStr">
        <is>
          <t>Critical</t>
        </is>
      </c>
      <c r="J11806" t="n">
        <v>73</v>
      </c>
      <c r="L11806" s="9">
        <f>A11806&amp;"-"&amp;TEXT(E11806,"yyyymmdd")</f>
        <v/>
      </c>
    </row>
    <row r="11807">
      <c r="A11807" t="n">
        <v>50171760</v>
      </c>
      <c r="B11807" t="inlineStr">
        <is>
          <t>Bronx</t>
        </is>
      </c>
      <c r="C11807" t="inlineStr">
        <is>
          <t>10462</t>
        </is>
      </c>
      <c r="D11807" t="inlineStr">
        <is>
          <t>Pakistani</t>
        </is>
      </c>
      <c r="E11807" s="8" t="n">
        <v>46189</v>
      </c>
      <c r="F11807" t="inlineStr">
        <is>
          <t>Establishment Closed by DOHMH. Violations were cited in the following area(s) and those requiring immediate action were addressed.</t>
        </is>
      </c>
      <c r="G11807" t="inlineStr">
        <is>
          <t>02G</t>
        </is>
      </c>
      <c r="H11807" t="inlineStr">
        <is>
          <t>Cold TCS food item held above 41 °F; smoked or processed fish held above 38 °F; intact raw eggs held above 45 °F; or reduced oxygen packaged (ROP) TCS foods held above required temperatures except during active necessary preparation.</t>
        </is>
      </c>
      <c r="I11807" t="inlineStr">
        <is>
          <t>Critical</t>
        </is>
      </c>
      <c r="J11807" t="n">
        <v>73</v>
      </c>
      <c r="L11807" s="9">
        <f>A11807&amp;"-"&amp;TEXT(E11807,"yyyymmdd")</f>
        <v/>
      </c>
    </row>
    <row r="11808">
      <c r="A11808" t="n">
        <v>50171760</v>
      </c>
      <c r="B11808" t="inlineStr">
        <is>
          <t>Bronx</t>
        </is>
      </c>
      <c r="C11808" t="inlineStr">
        <is>
          <t>10462</t>
        </is>
      </c>
      <c r="D11808" t="inlineStr">
        <is>
          <t>Pakistani</t>
        </is>
      </c>
      <c r="E11808" s="8" t="n">
        <v>46189</v>
      </c>
      <c r="F11808" t="inlineStr">
        <is>
          <t>Establishment Closed by DOHMH. Violations were cited in the following area(s) and those requiring immediate action were addressed.</t>
        </is>
      </c>
      <c r="G11808" t="inlineStr">
        <is>
          <t>04H</t>
        </is>
      </c>
      <c r="H11808" t="inlineStr">
        <is>
          <t>Raw, cooked or prepared food is adulterated, contaminated, cross-contaminated, or not discarded in accordance with HACCP plan.</t>
        </is>
      </c>
      <c r="I11808" t="inlineStr">
        <is>
          <t>Critical</t>
        </is>
      </c>
      <c r="J11808" t="n">
        <v>73</v>
      </c>
      <c r="L11808" s="9">
        <f>A11808&amp;"-"&amp;TEXT(E11808,"yyyymmdd")</f>
        <v/>
      </c>
    </row>
    <row r="11809">
      <c r="A11809" t="n">
        <v>50171760</v>
      </c>
      <c r="B11809" t="inlineStr">
        <is>
          <t>Bronx</t>
        </is>
      </c>
      <c r="C11809" t="inlineStr">
        <is>
          <t>10462</t>
        </is>
      </c>
      <c r="D11809" t="inlineStr">
        <is>
          <t>Pakistani</t>
        </is>
      </c>
      <c r="E11809" s="8" t="n">
        <v>46189</v>
      </c>
      <c r="F11809" t="inlineStr">
        <is>
          <t>Establishment Closed by DOHMH. Violations were cited in the following area(s) and those requiring immediate action were addressed.</t>
        </is>
      </c>
      <c r="G11809" t="inlineStr">
        <is>
          <t>04M</t>
        </is>
      </c>
      <c r="H11809" t="inlineStr">
        <is>
          <t>Live roaches in facility's food or non-food area.</t>
        </is>
      </c>
      <c r="I11809" t="inlineStr">
        <is>
          <t>Critical</t>
        </is>
      </c>
      <c r="J11809" t="n">
        <v>73</v>
      </c>
      <c r="L11809" s="9">
        <f>A11809&amp;"-"&amp;TEXT(E11809,"yyyymmdd")</f>
        <v/>
      </c>
    </row>
    <row r="11810">
      <c r="A11810" t="n">
        <v>50171760</v>
      </c>
      <c r="B11810" t="inlineStr">
        <is>
          <t>Bronx</t>
        </is>
      </c>
      <c r="C11810" t="inlineStr">
        <is>
          <t>10462</t>
        </is>
      </c>
      <c r="D11810" t="inlineStr">
        <is>
          <t>Pakistani</t>
        </is>
      </c>
      <c r="E11810" s="8" t="n">
        <v>46189</v>
      </c>
      <c r="F11810" t="inlineStr">
        <is>
          <t>Establishment Closed by DOHMH. Violations were cited in the following area(s) and those requiring immediate action were addressed.</t>
        </is>
      </c>
      <c r="G11810" t="inlineStr">
        <is>
          <t>06C</t>
        </is>
      </c>
      <c r="H1181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810" t="inlineStr">
        <is>
          <t>Critical</t>
        </is>
      </c>
      <c r="J11810" t="n">
        <v>73</v>
      </c>
      <c r="L11810" s="9">
        <f>A11810&amp;"-"&amp;TEXT(E11810,"yyyymmdd")</f>
        <v/>
      </c>
    </row>
    <row r="11811">
      <c r="A11811" t="n">
        <v>50171760</v>
      </c>
      <c r="B11811" t="inlineStr">
        <is>
          <t>Bronx</t>
        </is>
      </c>
      <c r="C11811" t="inlineStr">
        <is>
          <t>10462</t>
        </is>
      </c>
      <c r="D11811" t="inlineStr">
        <is>
          <t>Pakistani</t>
        </is>
      </c>
      <c r="E11811" s="8" t="n">
        <v>46189</v>
      </c>
      <c r="F11811" t="inlineStr">
        <is>
          <t>Establishment Closed by DOHMH. Violations were cited in the following area(s) and those requiring immediate action were addressed.</t>
        </is>
      </c>
      <c r="G11811" t="inlineStr">
        <is>
          <t>06D</t>
        </is>
      </c>
      <c r="H11811" t="inlineStr">
        <is>
          <t>Food contact surface not properly washed, rinsed and sanitized after each use and following any activity when contamination may have occurred.</t>
        </is>
      </c>
      <c r="I11811" t="inlineStr">
        <is>
          <t>Critical</t>
        </is>
      </c>
      <c r="J11811" t="n">
        <v>73</v>
      </c>
      <c r="L11811" s="9">
        <f>A11811&amp;"-"&amp;TEXT(E11811,"yyyymmdd")</f>
        <v/>
      </c>
    </row>
    <row r="11812">
      <c r="A11812" t="n">
        <v>50171760</v>
      </c>
      <c r="B11812" t="inlineStr">
        <is>
          <t>Bronx</t>
        </is>
      </c>
      <c r="C11812" t="inlineStr">
        <is>
          <t>10462</t>
        </is>
      </c>
      <c r="D11812" t="inlineStr">
        <is>
          <t>Pakistani</t>
        </is>
      </c>
      <c r="E11812" s="8" t="n">
        <v>46189</v>
      </c>
      <c r="F11812" t="inlineStr">
        <is>
          <t>Establishment Closed by DOHMH. Violations were cited in the following area(s) and those requiring immediate action were addressed.</t>
        </is>
      </c>
      <c r="G11812" t="inlineStr">
        <is>
          <t>08A</t>
        </is>
      </c>
      <c r="H11812" t="inlineStr">
        <is>
          <t>Establishment is not free of harborage or conditions conducive to rodents, insects or other pests.</t>
        </is>
      </c>
      <c r="I11812" t="inlineStr">
        <is>
          <t>Not Critical</t>
        </is>
      </c>
      <c r="J11812" t="n">
        <v>73</v>
      </c>
      <c r="L11812" s="9">
        <f>A11812&amp;"-"&amp;TEXT(E11812,"yyyymmdd")</f>
        <v/>
      </c>
    </row>
    <row r="11813">
      <c r="A11813" t="n">
        <v>50171760</v>
      </c>
      <c r="B11813" t="inlineStr">
        <is>
          <t>Bronx</t>
        </is>
      </c>
      <c r="C11813" t="inlineStr">
        <is>
          <t>10462</t>
        </is>
      </c>
      <c r="D11813" t="inlineStr">
        <is>
          <t>Pakistani</t>
        </is>
      </c>
      <c r="E11813" s="8" t="n">
        <v>46189</v>
      </c>
      <c r="F11813" t="inlineStr">
        <is>
          <t>Establishment Closed by DOHMH. Violations were cited in the following area(s) and those requiring immediate action were addressed.</t>
        </is>
      </c>
      <c r="G11813" t="inlineStr">
        <is>
          <t>08C</t>
        </is>
      </c>
      <c r="H11813" t="inlineStr">
        <is>
          <t>Pesticide not properly labeled or used by unlicensed individual. Pesticide, other toxic chemical improperly used/stored. Unprotected, unlocked bait station used.</t>
        </is>
      </c>
      <c r="I11813" t="inlineStr">
        <is>
          <t>Not Critical</t>
        </is>
      </c>
      <c r="J11813" t="n">
        <v>73</v>
      </c>
      <c r="L11813" s="9">
        <f>A11813&amp;"-"&amp;TEXT(E11813,"yyyymmdd")</f>
        <v/>
      </c>
    </row>
    <row r="11814">
      <c r="A11814" t="n">
        <v>50171760</v>
      </c>
      <c r="B11814" t="inlineStr">
        <is>
          <t>Bronx</t>
        </is>
      </c>
      <c r="C11814" t="inlineStr">
        <is>
          <t>10462</t>
        </is>
      </c>
      <c r="D11814" t="inlineStr">
        <is>
          <t>Pakistani</t>
        </is>
      </c>
      <c r="E11814" s="8" t="n">
        <v>46189</v>
      </c>
      <c r="F11814" t="inlineStr">
        <is>
          <t>Establishment Closed by DOHMH. Violations were cited in the following area(s) and those requiring immediate action were addressed.</t>
        </is>
      </c>
      <c r="G11814" t="inlineStr">
        <is>
          <t>10B</t>
        </is>
      </c>
      <c r="H11814" t="inlineStr">
        <is>
          <t>Anti-siphonage or back-flow prevention device not provided where required; equipment or floor not properly drained; sewage disposal system in disrepair or not functioning properly. Condensation or liquid waste improperly disposed of.</t>
        </is>
      </c>
      <c r="I11814" t="inlineStr">
        <is>
          <t>Not Critical</t>
        </is>
      </c>
      <c r="J11814" t="n">
        <v>73</v>
      </c>
      <c r="L11814" s="9">
        <f>A11814&amp;"-"&amp;TEXT(E11814,"yyyymmdd")</f>
        <v/>
      </c>
    </row>
    <row r="11815">
      <c r="A11815" t="n">
        <v>50171760</v>
      </c>
      <c r="B11815" t="inlineStr">
        <is>
          <t>Bronx</t>
        </is>
      </c>
      <c r="C11815" t="inlineStr">
        <is>
          <t>10462</t>
        </is>
      </c>
      <c r="D11815" t="inlineStr">
        <is>
          <t>Pakistani</t>
        </is>
      </c>
      <c r="E11815" s="8" t="n">
        <v>46189</v>
      </c>
      <c r="F11815" t="inlineStr">
        <is>
          <t>Establishment Closed by DOHMH. Violations were cited in the following area(s) and those requiring immediate action were addressed.</t>
        </is>
      </c>
      <c r="G11815" t="inlineStr">
        <is>
          <t>10H</t>
        </is>
      </c>
      <c r="H11815" t="inlineStr">
        <is>
          <t>Single service article not provided. Single service article reused or not protected from contamination when transported, stored, dispensed. Drinking straws not completely enclosed in wrapper or dispensed from a sanitary device.</t>
        </is>
      </c>
      <c r="I11815" t="inlineStr">
        <is>
          <t>Not Critical</t>
        </is>
      </c>
      <c r="J11815" t="n">
        <v>73</v>
      </c>
      <c r="L11815" s="9">
        <f>A11815&amp;"-"&amp;TEXT(E11815,"yyyymmdd")</f>
        <v/>
      </c>
    </row>
    <row r="11816">
      <c r="A11816" t="n">
        <v>40367752</v>
      </c>
      <c r="B11816" t="inlineStr">
        <is>
          <t>Manhattan</t>
        </is>
      </c>
      <c r="C11816" t="inlineStr">
        <is>
          <t>10065</t>
        </is>
      </c>
      <c r="D11816" t="inlineStr">
        <is>
          <t>American</t>
        </is>
      </c>
      <c r="E11816" s="8" t="n">
        <v>46190</v>
      </c>
      <c r="F11816" t="inlineStr">
        <is>
          <t>Violations were cited in the following area(s).</t>
        </is>
      </c>
      <c r="G11816" t="inlineStr">
        <is>
          <t>04L</t>
        </is>
      </c>
      <c r="H11816" t="inlineStr">
        <is>
          <t>Evidence of mice or live mice in establishment's food or non-food areas.</t>
        </is>
      </c>
      <c r="I11816" t="inlineStr">
        <is>
          <t>Critical</t>
        </is>
      </c>
      <c r="J11816" t="n">
        <v>11</v>
      </c>
      <c r="K11816" t="inlineStr">
        <is>
          <t>A</t>
        </is>
      </c>
      <c r="L11816" s="9">
        <f>A11816&amp;"-"&amp;TEXT(E11816,"yyyymmdd")</f>
        <v/>
      </c>
    </row>
    <row r="11817">
      <c r="A11817" t="n">
        <v>40367752</v>
      </c>
      <c r="B11817" t="inlineStr">
        <is>
          <t>Manhattan</t>
        </is>
      </c>
      <c r="C11817" t="inlineStr">
        <is>
          <t>10065</t>
        </is>
      </c>
      <c r="D11817" t="inlineStr">
        <is>
          <t>American</t>
        </is>
      </c>
      <c r="E11817" s="8" t="n">
        <v>46190</v>
      </c>
      <c r="F11817" t="inlineStr">
        <is>
          <t>Violations were cited in the following area(s).</t>
        </is>
      </c>
      <c r="G11817" t="inlineStr">
        <is>
          <t>08A</t>
        </is>
      </c>
      <c r="H11817" t="inlineStr">
        <is>
          <t>Establishment is not free of harborage or conditions conducive to rodents, insects or other pests.</t>
        </is>
      </c>
      <c r="I11817" t="inlineStr">
        <is>
          <t>Not Critical</t>
        </is>
      </c>
      <c r="J11817" t="n">
        <v>11</v>
      </c>
      <c r="K11817" t="inlineStr">
        <is>
          <t>A</t>
        </is>
      </c>
      <c r="L11817" s="9">
        <f>A11817&amp;"-"&amp;TEXT(E11817,"yyyymmdd")</f>
        <v/>
      </c>
    </row>
    <row r="11818">
      <c r="A11818" t="n">
        <v>40397458</v>
      </c>
      <c r="B11818" t="inlineStr">
        <is>
          <t>Queens</t>
        </is>
      </c>
      <c r="C11818" t="inlineStr">
        <is>
          <t>11354</t>
        </is>
      </c>
      <c r="D11818" t="inlineStr">
        <is>
          <t>Pizza</t>
        </is>
      </c>
      <c r="E11818" s="8" t="n">
        <v>46190</v>
      </c>
      <c r="F11818" t="inlineStr">
        <is>
          <t>Violations were cited in the following area(s).</t>
        </is>
      </c>
      <c r="G11818" t="inlineStr">
        <is>
          <t>06D</t>
        </is>
      </c>
      <c r="H11818" t="inlineStr">
        <is>
          <t>Food contact surface not properly washed, rinsed and sanitized after each use and following any activity when contamination may have occurred.</t>
        </is>
      </c>
      <c r="I11818" t="inlineStr">
        <is>
          <t>Critical</t>
        </is>
      </c>
      <c r="J11818" t="n">
        <v>10</v>
      </c>
      <c r="K11818" t="inlineStr">
        <is>
          <t>A</t>
        </is>
      </c>
      <c r="L11818" s="9">
        <f>A11818&amp;"-"&amp;TEXT(E11818,"yyyymmdd")</f>
        <v/>
      </c>
    </row>
    <row r="11819">
      <c r="A11819" t="n">
        <v>40397458</v>
      </c>
      <c r="B11819" t="inlineStr">
        <is>
          <t>Queens</t>
        </is>
      </c>
      <c r="C11819" t="inlineStr">
        <is>
          <t>11354</t>
        </is>
      </c>
      <c r="D11819" t="inlineStr">
        <is>
          <t>Pizza</t>
        </is>
      </c>
      <c r="E11819" s="8" t="n">
        <v>46190</v>
      </c>
      <c r="F11819" t="inlineStr">
        <is>
          <t>Violations were cited in the following area(s).</t>
        </is>
      </c>
      <c r="G11819" t="inlineStr">
        <is>
          <t>09C</t>
        </is>
      </c>
      <c r="H11819" t="inlineStr">
        <is>
          <t>Design, construction, materials used or maintenance of food contact surface improper. Surface not easily cleanable, sanitized and maintained.</t>
        </is>
      </c>
      <c r="I11819" t="inlineStr">
        <is>
          <t>Not Critical</t>
        </is>
      </c>
      <c r="J11819" t="n">
        <v>10</v>
      </c>
      <c r="K11819" t="inlineStr">
        <is>
          <t>A</t>
        </is>
      </c>
      <c r="L11819" s="9">
        <f>A11819&amp;"-"&amp;TEXT(E11819,"yyyymmdd")</f>
        <v/>
      </c>
    </row>
    <row r="11820">
      <c r="A11820" t="n">
        <v>40397458</v>
      </c>
      <c r="B11820" t="inlineStr">
        <is>
          <t>Queens</t>
        </is>
      </c>
      <c r="C11820" t="inlineStr">
        <is>
          <t>11354</t>
        </is>
      </c>
      <c r="D11820" t="inlineStr">
        <is>
          <t>Pizza</t>
        </is>
      </c>
      <c r="E11820" s="8" t="n">
        <v>46190</v>
      </c>
      <c r="F11820" t="inlineStr">
        <is>
          <t>Violations were cited in the following area(s).</t>
        </is>
      </c>
      <c r="G11820" t="inlineStr">
        <is>
          <t>10F</t>
        </is>
      </c>
      <c r="H11820" t="inlineStr">
        <is>
          <t>Non-food contact surface or equipment made of unacceptable material, not kept clean, or not properly sealed, raised, spaced or movable to allow accessibility for cleaning on all sides, above and underneath the unit.</t>
        </is>
      </c>
      <c r="I11820" t="inlineStr">
        <is>
          <t>Not Critical</t>
        </is>
      </c>
      <c r="J11820" t="n">
        <v>10</v>
      </c>
      <c r="K11820" t="inlineStr">
        <is>
          <t>A</t>
        </is>
      </c>
      <c r="L11820" s="9">
        <f>A11820&amp;"-"&amp;TEXT(E11820,"yyyymmdd")</f>
        <v/>
      </c>
    </row>
    <row r="11821">
      <c r="A11821" t="n">
        <v>40828109</v>
      </c>
      <c r="B11821" t="inlineStr">
        <is>
          <t>Queens</t>
        </is>
      </c>
      <c r="C11821" t="inlineStr">
        <is>
          <t>11364</t>
        </is>
      </c>
      <c r="D11821" t="inlineStr">
        <is>
          <t>American</t>
        </is>
      </c>
      <c r="E11821" s="8" t="n">
        <v>46190</v>
      </c>
      <c r="F11821" t="inlineStr">
        <is>
          <t>Violations were cited in the following area(s).</t>
        </is>
      </c>
      <c r="G11821" t="inlineStr">
        <is>
          <t>06C</t>
        </is>
      </c>
      <c r="H1182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821" t="inlineStr">
        <is>
          <t>Critical</t>
        </is>
      </c>
      <c r="J11821" t="n">
        <v>12</v>
      </c>
      <c r="K11821" t="inlineStr">
        <is>
          <t>A</t>
        </is>
      </c>
      <c r="L11821" s="9">
        <f>A11821&amp;"-"&amp;TEXT(E11821,"yyyymmdd")</f>
        <v/>
      </c>
    </row>
    <row r="11822">
      <c r="A11822" t="n">
        <v>40828109</v>
      </c>
      <c r="B11822" t="inlineStr">
        <is>
          <t>Queens</t>
        </is>
      </c>
      <c r="C11822" t="inlineStr">
        <is>
          <t>11364</t>
        </is>
      </c>
      <c r="D11822" t="inlineStr">
        <is>
          <t>American</t>
        </is>
      </c>
      <c r="E11822" s="8" t="n">
        <v>46190</v>
      </c>
      <c r="F11822" t="inlineStr">
        <is>
          <t>Violations were cited in the following area(s).</t>
        </is>
      </c>
      <c r="G11822" t="inlineStr">
        <is>
          <t>06D</t>
        </is>
      </c>
      <c r="H11822" t="inlineStr">
        <is>
          <t>Food contact surface not properly washed, rinsed and sanitized after each use and following any activity when contamination may have occurred.</t>
        </is>
      </c>
      <c r="I11822" t="inlineStr">
        <is>
          <t>Critical</t>
        </is>
      </c>
      <c r="J11822" t="n">
        <v>12</v>
      </c>
      <c r="K11822" t="inlineStr">
        <is>
          <t>A</t>
        </is>
      </c>
      <c r="L11822" s="9">
        <f>A11822&amp;"-"&amp;TEXT(E11822,"yyyymmdd")</f>
        <v/>
      </c>
    </row>
    <row r="11823">
      <c r="A11823" t="n">
        <v>40828109</v>
      </c>
      <c r="B11823" t="inlineStr">
        <is>
          <t>Queens</t>
        </is>
      </c>
      <c r="C11823" t="inlineStr">
        <is>
          <t>11364</t>
        </is>
      </c>
      <c r="D11823" t="inlineStr">
        <is>
          <t>American</t>
        </is>
      </c>
      <c r="E11823" s="8" t="n">
        <v>46190</v>
      </c>
      <c r="F11823" t="inlineStr">
        <is>
          <t>Violations were cited in the following area(s).</t>
        </is>
      </c>
      <c r="G11823" t="inlineStr">
        <is>
          <t>10B</t>
        </is>
      </c>
      <c r="H11823" t="inlineStr">
        <is>
          <t>Anti-siphonage or back-flow prevention device not provided where required; equipment or floor not properly drained; sewage disposal system in disrepair or not functioning properly. Condensation or liquid waste improperly disposed of.</t>
        </is>
      </c>
      <c r="I11823" t="inlineStr">
        <is>
          <t>Not Critical</t>
        </is>
      </c>
      <c r="J11823" t="n">
        <v>12</v>
      </c>
      <c r="K11823" t="inlineStr">
        <is>
          <t>A</t>
        </is>
      </c>
      <c r="L11823" s="9">
        <f>A11823&amp;"-"&amp;TEXT(E11823,"yyyymmdd")</f>
        <v/>
      </c>
    </row>
    <row r="11824">
      <c r="A11824" t="n">
        <v>40932950</v>
      </c>
      <c r="B11824" t="inlineStr">
        <is>
          <t>Manhattan</t>
        </is>
      </c>
      <c r="C11824" t="inlineStr">
        <is>
          <t>10021</t>
        </is>
      </c>
      <c r="D11824" t="inlineStr">
        <is>
          <t>American</t>
        </is>
      </c>
      <c r="E11824" s="8" t="n">
        <v>46190</v>
      </c>
      <c r="F11824" t="inlineStr">
        <is>
          <t>Violations were cited in the following area(s).</t>
        </is>
      </c>
      <c r="G11824" t="inlineStr">
        <is>
          <t>06C</t>
        </is>
      </c>
      <c r="H1182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824" t="inlineStr">
        <is>
          <t>Critical</t>
        </is>
      </c>
      <c r="J11824" t="n">
        <v>10</v>
      </c>
      <c r="K11824" t="inlineStr">
        <is>
          <t>A</t>
        </is>
      </c>
      <c r="L11824" s="9">
        <f>A11824&amp;"-"&amp;TEXT(E11824,"yyyymmdd")</f>
        <v/>
      </c>
    </row>
    <row r="11825">
      <c r="A11825" t="n">
        <v>40932950</v>
      </c>
      <c r="B11825" t="inlineStr">
        <is>
          <t>Manhattan</t>
        </is>
      </c>
      <c r="C11825" t="inlineStr">
        <is>
          <t>10021</t>
        </is>
      </c>
      <c r="D11825" t="inlineStr">
        <is>
          <t>American</t>
        </is>
      </c>
      <c r="E11825" s="8" t="n">
        <v>46190</v>
      </c>
      <c r="F11825" t="inlineStr">
        <is>
          <t>Violations were cited in the following area(s).</t>
        </is>
      </c>
      <c r="G11825" t="inlineStr">
        <is>
          <t>08C</t>
        </is>
      </c>
      <c r="H11825" t="inlineStr">
        <is>
          <t>Pesticide not properly labeled or used by unlicensed individual. Pesticide, other toxic chemical improperly used/stored. Unprotected, unlocked bait station used.</t>
        </is>
      </c>
      <c r="I11825" t="inlineStr">
        <is>
          <t>Not Critical</t>
        </is>
      </c>
      <c r="J11825" t="n">
        <v>10</v>
      </c>
      <c r="K11825" t="inlineStr">
        <is>
          <t>A</t>
        </is>
      </c>
      <c r="L11825" s="9">
        <f>A11825&amp;"-"&amp;TEXT(E11825,"yyyymmdd")</f>
        <v/>
      </c>
    </row>
    <row r="11826">
      <c r="A11826" t="n">
        <v>40932950</v>
      </c>
      <c r="B11826" t="inlineStr">
        <is>
          <t>Manhattan</t>
        </is>
      </c>
      <c r="C11826" t="inlineStr">
        <is>
          <t>10021</t>
        </is>
      </c>
      <c r="D11826" t="inlineStr">
        <is>
          <t>American</t>
        </is>
      </c>
      <c r="E11826" s="8" t="n">
        <v>46190</v>
      </c>
      <c r="F11826" t="inlineStr">
        <is>
          <t>Violations were cited in the following area(s).</t>
        </is>
      </c>
      <c r="G11826" t="inlineStr">
        <is>
          <t>10F</t>
        </is>
      </c>
      <c r="H11826" t="inlineStr">
        <is>
          <t>Non-food contact surface or equipment made of unacceptable material, not kept clean, or not properly sealed, raised, spaced or movable to allow accessibility for cleaning on all sides, above and underneath the unit.</t>
        </is>
      </c>
      <c r="I11826" t="inlineStr">
        <is>
          <t>Not Critical</t>
        </is>
      </c>
      <c r="J11826" t="n">
        <v>10</v>
      </c>
      <c r="K11826" t="inlineStr">
        <is>
          <t>A</t>
        </is>
      </c>
      <c r="L11826" s="9">
        <f>A11826&amp;"-"&amp;TEXT(E11826,"yyyymmdd")</f>
        <v/>
      </c>
    </row>
    <row r="11827">
      <c r="A11827" t="n">
        <v>41016441</v>
      </c>
      <c r="B11827" t="inlineStr">
        <is>
          <t>Queens</t>
        </is>
      </c>
      <c r="C11827" t="inlineStr">
        <is>
          <t>11413</t>
        </is>
      </c>
      <c r="D11827" t="inlineStr">
        <is>
          <t>Caribbean</t>
        </is>
      </c>
      <c r="E11827" s="8" t="n">
        <v>46190</v>
      </c>
      <c r="F11827" t="inlineStr">
        <is>
          <t>Violations were cited in the following area(s).</t>
        </is>
      </c>
      <c r="G11827" t="inlineStr">
        <is>
          <t>02B</t>
        </is>
      </c>
      <c r="H11827" t="inlineStr">
        <is>
          <t>Hot TCS food item not held at or above 140 °F.</t>
        </is>
      </c>
      <c r="I11827" t="inlineStr">
        <is>
          <t>Critical</t>
        </is>
      </c>
      <c r="J11827" t="n">
        <v>13</v>
      </c>
      <c r="K11827" t="inlineStr">
        <is>
          <t>A</t>
        </is>
      </c>
      <c r="L11827" s="9">
        <f>A11827&amp;"-"&amp;TEXT(E11827,"yyyymmdd")</f>
        <v/>
      </c>
    </row>
    <row r="11828">
      <c r="A11828" t="n">
        <v>41016441</v>
      </c>
      <c r="B11828" t="inlineStr">
        <is>
          <t>Queens</t>
        </is>
      </c>
      <c r="C11828" t="inlineStr">
        <is>
          <t>11413</t>
        </is>
      </c>
      <c r="D11828" t="inlineStr">
        <is>
          <t>Caribbean</t>
        </is>
      </c>
      <c r="E11828" s="8" t="n">
        <v>46190</v>
      </c>
      <c r="F11828" t="inlineStr">
        <is>
          <t>Violations were cited in the following area(s).</t>
        </is>
      </c>
      <c r="G11828" t="inlineStr">
        <is>
          <t>10F</t>
        </is>
      </c>
      <c r="H11828" t="inlineStr">
        <is>
          <t>Non-food contact surface or equipment made of unacceptable material, not kept clean, or not properly sealed, raised, spaced or movable to allow accessibility for cleaning on all sides, above and underneath the unit.</t>
        </is>
      </c>
      <c r="I11828" t="inlineStr">
        <is>
          <t>Not Critical</t>
        </is>
      </c>
      <c r="J11828" t="n">
        <v>13</v>
      </c>
      <c r="K11828" t="inlineStr">
        <is>
          <t>A</t>
        </is>
      </c>
      <c r="L11828" s="9">
        <f>A11828&amp;"-"&amp;TEXT(E11828,"yyyymmdd")</f>
        <v/>
      </c>
    </row>
    <row r="11829">
      <c r="A11829" t="n">
        <v>41081510</v>
      </c>
      <c r="B11829" t="inlineStr">
        <is>
          <t>Manhattan</t>
        </is>
      </c>
      <c r="C11829" t="inlineStr">
        <is>
          <t>10022</t>
        </is>
      </c>
      <c r="D11829" t="inlineStr">
        <is>
          <t>Salads</t>
        </is>
      </c>
      <c r="E11829" s="8" t="n">
        <v>46190</v>
      </c>
      <c r="F11829" t="inlineStr">
        <is>
          <t>Violations were cited in the following area(s).</t>
        </is>
      </c>
      <c r="G11829" t="inlineStr">
        <is>
          <t>06C</t>
        </is>
      </c>
      <c r="H1182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829" t="inlineStr">
        <is>
          <t>Critical</t>
        </is>
      </c>
      <c r="J11829" t="n">
        <v>9</v>
      </c>
      <c r="K11829" t="inlineStr">
        <is>
          <t>A</t>
        </is>
      </c>
      <c r="L11829" s="9">
        <f>A11829&amp;"-"&amp;TEXT(E11829,"yyyymmdd")</f>
        <v/>
      </c>
    </row>
    <row r="11830">
      <c r="A11830" t="n">
        <v>41081510</v>
      </c>
      <c r="B11830" t="inlineStr">
        <is>
          <t>Manhattan</t>
        </is>
      </c>
      <c r="C11830" t="inlineStr">
        <is>
          <t>10022</t>
        </is>
      </c>
      <c r="D11830" t="inlineStr">
        <is>
          <t>Salads</t>
        </is>
      </c>
      <c r="E11830" s="8" t="n">
        <v>46190</v>
      </c>
      <c r="F11830" t="inlineStr">
        <is>
          <t>Violations were cited in the following area(s).</t>
        </is>
      </c>
      <c r="G11830" t="inlineStr">
        <is>
          <t>09C</t>
        </is>
      </c>
      <c r="H11830" t="inlineStr">
        <is>
          <t>Design, construction, materials used or maintenance of food contact surface improper. Surface not easily cleanable, sanitized and maintained.</t>
        </is>
      </c>
      <c r="I11830" t="inlineStr">
        <is>
          <t>Not Critical</t>
        </is>
      </c>
      <c r="J11830" t="n">
        <v>9</v>
      </c>
      <c r="K11830" t="inlineStr">
        <is>
          <t>A</t>
        </is>
      </c>
      <c r="L11830" s="9">
        <f>A11830&amp;"-"&amp;TEXT(E11830,"yyyymmdd")</f>
        <v/>
      </c>
    </row>
    <row r="11831">
      <c r="A11831" t="n">
        <v>41081510</v>
      </c>
      <c r="B11831" t="inlineStr">
        <is>
          <t>Manhattan</t>
        </is>
      </c>
      <c r="C11831" t="inlineStr">
        <is>
          <t>10022</t>
        </is>
      </c>
      <c r="D11831" t="inlineStr">
        <is>
          <t>Salads</t>
        </is>
      </c>
      <c r="E11831" s="8" t="n">
        <v>46190</v>
      </c>
      <c r="F11831" t="inlineStr">
        <is>
          <t>Violations were cited in the following area(s).</t>
        </is>
      </c>
      <c r="G11831" t="inlineStr">
        <is>
          <t>10F</t>
        </is>
      </c>
      <c r="H11831" t="inlineStr">
        <is>
          <t>Non-food contact surface or equipment made of unacceptable material, not kept clean, or not properly sealed, raised, spaced or movable to allow accessibility for cleaning on all sides, above and underneath the unit.</t>
        </is>
      </c>
      <c r="I11831" t="inlineStr">
        <is>
          <t>Not Critical</t>
        </is>
      </c>
      <c r="J11831" t="n">
        <v>9</v>
      </c>
      <c r="K11831" t="inlineStr">
        <is>
          <t>A</t>
        </is>
      </c>
      <c r="L11831" s="9">
        <f>A11831&amp;"-"&amp;TEXT(E11831,"yyyymmdd")</f>
        <v/>
      </c>
    </row>
    <row r="11832">
      <c r="A11832" t="n">
        <v>41223822</v>
      </c>
      <c r="B11832" t="inlineStr">
        <is>
          <t>Manhattan</t>
        </is>
      </c>
      <c r="C11832" t="inlineStr">
        <is>
          <t>10024</t>
        </is>
      </c>
      <c r="D11832" t="inlineStr">
        <is>
          <t>Chicken</t>
        </is>
      </c>
      <c r="E11832" s="8" t="n">
        <v>46190</v>
      </c>
      <c r="F11832" t="inlineStr">
        <is>
          <t>Violations were cited in the following area(s).</t>
        </is>
      </c>
      <c r="G11832" t="inlineStr">
        <is>
          <t>06C</t>
        </is>
      </c>
      <c r="H1183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832" t="inlineStr">
        <is>
          <t>Critical</t>
        </is>
      </c>
      <c r="J11832" t="n">
        <v>10</v>
      </c>
      <c r="K11832" t="inlineStr">
        <is>
          <t>A</t>
        </is>
      </c>
      <c r="L11832" s="9">
        <f>A11832&amp;"-"&amp;TEXT(E11832,"yyyymmdd")</f>
        <v/>
      </c>
    </row>
    <row r="11833">
      <c r="A11833" t="n">
        <v>41223822</v>
      </c>
      <c r="B11833" t="inlineStr">
        <is>
          <t>Manhattan</t>
        </is>
      </c>
      <c r="C11833" t="inlineStr">
        <is>
          <t>10024</t>
        </is>
      </c>
      <c r="D11833" t="inlineStr">
        <is>
          <t>Chicken</t>
        </is>
      </c>
      <c r="E11833" s="8" t="n">
        <v>46190</v>
      </c>
      <c r="F11833" t="inlineStr">
        <is>
          <t>Violations were cited in the following area(s).</t>
        </is>
      </c>
      <c r="G11833" t="inlineStr">
        <is>
          <t>10B</t>
        </is>
      </c>
      <c r="H11833" t="inlineStr">
        <is>
          <t>Anti-siphonage or back-flow prevention device not provided where required; equipment or floor not properly drained; sewage disposal system in disrepair or not functioning properly. Condensation or liquid waste improperly disposed of.</t>
        </is>
      </c>
      <c r="I11833" t="inlineStr">
        <is>
          <t>Not Critical</t>
        </is>
      </c>
      <c r="J11833" t="n">
        <v>10</v>
      </c>
      <c r="K11833" t="inlineStr">
        <is>
          <t>A</t>
        </is>
      </c>
      <c r="L11833" s="9">
        <f>A11833&amp;"-"&amp;TEXT(E11833,"yyyymmdd")</f>
        <v/>
      </c>
    </row>
    <row r="11834">
      <c r="A11834" t="n">
        <v>41223822</v>
      </c>
      <c r="B11834" t="inlineStr">
        <is>
          <t>Manhattan</t>
        </is>
      </c>
      <c r="C11834" t="inlineStr">
        <is>
          <t>10024</t>
        </is>
      </c>
      <c r="D11834" t="inlineStr">
        <is>
          <t>Chicken</t>
        </is>
      </c>
      <c r="E11834" s="8" t="n">
        <v>46190</v>
      </c>
      <c r="F11834" t="inlineStr">
        <is>
          <t>Violations were cited in the following area(s).</t>
        </is>
      </c>
      <c r="G11834" t="inlineStr">
        <is>
          <t>10F</t>
        </is>
      </c>
      <c r="H11834" t="inlineStr">
        <is>
          <t>Non-food contact surface or equipment made of unacceptable material, not kept clean, or not properly sealed, raised, spaced or movable to allow accessibility for cleaning on all sides, above and underneath the unit.</t>
        </is>
      </c>
      <c r="I11834" t="inlineStr">
        <is>
          <t>Not Critical</t>
        </is>
      </c>
      <c r="J11834" t="n">
        <v>10</v>
      </c>
      <c r="K11834" t="inlineStr">
        <is>
          <t>A</t>
        </is>
      </c>
      <c r="L11834" s="9">
        <f>A11834&amp;"-"&amp;TEXT(E11834,"yyyymmdd")</f>
        <v/>
      </c>
    </row>
    <row r="11835">
      <c r="A11835" t="n">
        <v>41306801</v>
      </c>
      <c r="B11835" t="inlineStr">
        <is>
          <t>Bronx</t>
        </is>
      </c>
      <c r="C11835" t="inlineStr">
        <is>
          <t>10452</t>
        </is>
      </c>
      <c r="D11835" t="inlineStr">
        <is>
          <t>Donuts</t>
        </is>
      </c>
      <c r="E11835" s="8" t="n">
        <v>46190</v>
      </c>
      <c r="F11835" t="inlineStr">
        <is>
          <t>Violations were cited in the following area(s).</t>
        </is>
      </c>
      <c r="G11835" t="inlineStr">
        <is>
          <t>02G</t>
        </is>
      </c>
      <c r="H11835" t="inlineStr">
        <is>
          <t>Cold TCS food item held above 41 °F; smoked or processed fish held above 38 °F; intact raw eggs held above 45 °F; or reduced oxygen packaged (ROP) TCS foods held above required temperatures except during active necessary preparation.</t>
        </is>
      </c>
      <c r="I11835" t="inlineStr">
        <is>
          <t>Critical</t>
        </is>
      </c>
      <c r="J11835" t="n">
        <v>19</v>
      </c>
      <c r="L11835" s="9">
        <f>A11835&amp;"-"&amp;TEXT(E11835,"yyyymmdd")</f>
        <v/>
      </c>
    </row>
    <row r="11836">
      <c r="A11836" t="n">
        <v>41306801</v>
      </c>
      <c r="B11836" t="inlineStr">
        <is>
          <t>Bronx</t>
        </is>
      </c>
      <c r="C11836" t="inlineStr">
        <is>
          <t>10452</t>
        </is>
      </c>
      <c r="D11836" t="inlineStr">
        <is>
          <t>Donuts</t>
        </is>
      </c>
      <c r="E11836" s="8" t="n">
        <v>46190</v>
      </c>
      <c r="F11836" t="inlineStr">
        <is>
          <t>Violations were cited in the following area(s).</t>
        </is>
      </c>
      <c r="G11836" t="inlineStr">
        <is>
          <t>04H</t>
        </is>
      </c>
      <c r="H11836" t="inlineStr">
        <is>
          <t>Raw, cooked or prepared food is adulterated, contaminated, cross-contaminated, or not discarded in accordance with HACCP plan.</t>
        </is>
      </c>
      <c r="I11836" t="inlineStr">
        <is>
          <t>Critical</t>
        </is>
      </c>
      <c r="J11836" t="n">
        <v>19</v>
      </c>
      <c r="L11836" s="9">
        <f>A11836&amp;"-"&amp;TEXT(E11836,"yyyymmdd")</f>
        <v/>
      </c>
    </row>
    <row r="11837">
      <c r="A11837" t="n">
        <v>41306801</v>
      </c>
      <c r="B11837" t="inlineStr">
        <is>
          <t>Bronx</t>
        </is>
      </c>
      <c r="C11837" t="inlineStr">
        <is>
          <t>10452</t>
        </is>
      </c>
      <c r="D11837" t="inlineStr">
        <is>
          <t>Donuts</t>
        </is>
      </c>
      <c r="E11837" s="8" t="n">
        <v>46190</v>
      </c>
      <c r="F11837" t="inlineStr">
        <is>
          <t>Violations were cited in the following area(s).</t>
        </is>
      </c>
      <c r="G11837" t="inlineStr">
        <is>
          <t>06D</t>
        </is>
      </c>
      <c r="H11837" t="inlineStr">
        <is>
          <t>Food contact surface not properly washed, rinsed and sanitized after each use and following any activity when contamination may have occurred.</t>
        </is>
      </c>
      <c r="I11837" t="inlineStr">
        <is>
          <t>Critical</t>
        </is>
      </c>
      <c r="J11837" t="n">
        <v>19</v>
      </c>
      <c r="L11837" s="9">
        <f>A11837&amp;"-"&amp;TEXT(E11837,"yyyymmdd")</f>
        <v/>
      </c>
    </row>
    <row r="11838">
      <c r="A11838" t="n">
        <v>41364268</v>
      </c>
      <c r="B11838" t="inlineStr">
        <is>
          <t>Manhattan</t>
        </is>
      </c>
      <c r="C11838" t="inlineStr">
        <is>
          <t>10009</t>
        </is>
      </c>
      <c r="D11838" t="inlineStr">
        <is>
          <t>Italian</t>
        </is>
      </c>
      <c r="E11838" s="8" t="n">
        <v>46190</v>
      </c>
      <c r="F11838" t="inlineStr">
        <is>
          <t>Violations were cited in the following area(s).</t>
        </is>
      </c>
      <c r="G11838" t="inlineStr">
        <is>
          <t>02B</t>
        </is>
      </c>
      <c r="H11838" t="inlineStr">
        <is>
          <t>Hot TCS food item not held at or above 140 °F.</t>
        </is>
      </c>
      <c r="I11838" t="inlineStr">
        <is>
          <t>Critical</t>
        </is>
      </c>
      <c r="J11838" t="n">
        <v>27</v>
      </c>
      <c r="L11838" s="9">
        <f>A11838&amp;"-"&amp;TEXT(E11838,"yyyymmdd")</f>
        <v/>
      </c>
    </row>
    <row r="11839">
      <c r="A11839" t="n">
        <v>41364268</v>
      </c>
      <c r="B11839" t="inlineStr">
        <is>
          <t>Manhattan</t>
        </is>
      </c>
      <c r="C11839" t="inlineStr">
        <is>
          <t>10009</t>
        </is>
      </c>
      <c r="D11839" t="inlineStr">
        <is>
          <t>Italian</t>
        </is>
      </c>
      <c r="E11839" s="8" t="n">
        <v>46190</v>
      </c>
      <c r="F11839" t="inlineStr">
        <is>
          <t>Violations were cited in the following area(s).</t>
        </is>
      </c>
      <c r="G11839" t="inlineStr">
        <is>
          <t>02G</t>
        </is>
      </c>
      <c r="H11839" t="inlineStr">
        <is>
          <t>Cold TCS food item held above 41 °F; smoked or processed fish held above 38 °F; intact raw eggs held above 45 °F; or reduced oxygen packaged (ROP) TCS foods held above required temperatures except during active necessary preparation.</t>
        </is>
      </c>
      <c r="I11839" t="inlineStr">
        <is>
          <t>Critical</t>
        </is>
      </c>
      <c r="J11839" t="n">
        <v>27</v>
      </c>
      <c r="L11839" s="9">
        <f>A11839&amp;"-"&amp;TEXT(E11839,"yyyymmdd")</f>
        <v/>
      </c>
    </row>
    <row r="11840">
      <c r="A11840" t="n">
        <v>41364268</v>
      </c>
      <c r="B11840" t="inlineStr">
        <is>
          <t>Manhattan</t>
        </is>
      </c>
      <c r="C11840" t="inlineStr">
        <is>
          <t>10009</t>
        </is>
      </c>
      <c r="D11840" t="inlineStr">
        <is>
          <t>Italian</t>
        </is>
      </c>
      <c r="E11840" s="8" t="n">
        <v>46190</v>
      </c>
      <c r="F11840" t="inlineStr">
        <is>
          <t>Violations were cited in the following area(s).</t>
        </is>
      </c>
      <c r="G11840" t="inlineStr">
        <is>
          <t>04C</t>
        </is>
      </c>
      <c r="H11840" t="inlineStr">
        <is>
          <t>Food worker/food vendor does not use utensil or other barrier to eliminate bare hand contact with food that will not receive adequate additional heat treatment.</t>
        </is>
      </c>
      <c r="I11840" t="inlineStr">
        <is>
          <t>Critical</t>
        </is>
      </c>
      <c r="J11840" t="n">
        <v>27</v>
      </c>
      <c r="L11840" s="9">
        <f>A11840&amp;"-"&amp;TEXT(E11840,"yyyymmdd")</f>
        <v/>
      </c>
    </row>
    <row r="11841">
      <c r="A11841" t="n">
        <v>41364268</v>
      </c>
      <c r="B11841" t="inlineStr">
        <is>
          <t>Manhattan</t>
        </is>
      </c>
      <c r="C11841" t="inlineStr">
        <is>
          <t>10009</t>
        </is>
      </c>
      <c r="D11841" t="inlineStr">
        <is>
          <t>Italian</t>
        </is>
      </c>
      <c r="E11841" s="8" t="n">
        <v>46190</v>
      </c>
      <c r="F11841" t="inlineStr">
        <is>
          <t>Violations were cited in the following area(s).</t>
        </is>
      </c>
      <c r="G11841" t="inlineStr">
        <is>
          <t>10B</t>
        </is>
      </c>
      <c r="H11841" t="inlineStr">
        <is>
          <t>Anti-siphonage or back-flow prevention device not provided where required; equipment or floor not properly drained; sewage disposal system in disrepair or not functioning properly. Condensation or liquid waste improperly disposed of.</t>
        </is>
      </c>
      <c r="I11841" t="inlineStr">
        <is>
          <t>Not Critical</t>
        </is>
      </c>
      <c r="J11841" t="n">
        <v>27</v>
      </c>
      <c r="L11841" s="9">
        <f>A11841&amp;"-"&amp;TEXT(E11841,"yyyymmdd")</f>
        <v/>
      </c>
    </row>
    <row r="11842">
      <c r="A11842" t="n">
        <v>41364268</v>
      </c>
      <c r="B11842" t="inlineStr">
        <is>
          <t>Manhattan</t>
        </is>
      </c>
      <c r="C11842" t="inlineStr">
        <is>
          <t>10009</t>
        </is>
      </c>
      <c r="D11842" t="inlineStr">
        <is>
          <t>Italian</t>
        </is>
      </c>
      <c r="E11842" s="8" t="n">
        <v>46190</v>
      </c>
      <c r="F11842" t="inlineStr">
        <is>
          <t>Violations were cited in the following area(s).</t>
        </is>
      </c>
      <c r="G11842" t="inlineStr">
        <is>
          <t>10F</t>
        </is>
      </c>
      <c r="H11842" t="inlineStr">
        <is>
          <t>Non-food contact surface or equipment made of unacceptable material, not kept clean, or not properly sealed, raised, spaced or movable to allow accessibility for cleaning on all sides, above and underneath the unit.</t>
        </is>
      </c>
      <c r="I11842" t="inlineStr">
        <is>
          <t>Not Critical</t>
        </is>
      </c>
      <c r="J11842" t="n">
        <v>27</v>
      </c>
      <c r="L11842" s="9">
        <f>A11842&amp;"-"&amp;TEXT(E11842,"yyyymmdd")</f>
        <v/>
      </c>
    </row>
    <row r="11843">
      <c r="A11843" t="n">
        <v>41364268</v>
      </c>
      <c r="B11843" t="inlineStr">
        <is>
          <t>Manhattan</t>
        </is>
      </c>
      <c r="C11843" t="inlineStr">
        <is>
          <t>10009</t>
        </is>
      </c>
      <c r="D11843" t="inlineStr">
        <is>
          <t>Italian</t>
        </is>
      </c>
      <c r="E11843" s="8" t="n">
        <v>46190</v>
      </c>
      <c r="F11843" t="inlineStr">
        <is>
          <t>Violations were cited in the following area(s).</t>
        </is>
      </c>
      <c r="G11843" t="inlineStr">
        <is>
          <t>28-06</t>
        </is>
      </c>
      <c r="H11843" t="inlineStr">
        <is>
          <t>Contract with a pest management professional not in place. Record of extermination activities not kept on premises.</t>
        </is>
      </c>
      <c r="I11843" t="inlineStr">
        <is>
          <t>Not Critical</t>
        </is>
      </c>
      <c r="J11843" t="n">
        <v>27</v>
      </c>
      <c r="L11843" s="9">
        <f>A11843&amp;"-"&amp;TEXT(E11843,"yyyymmdd")</f>
        <v/>
      </c>
    </row>
    <row r="11844">
      <c r="A11844" t="n">
        <v>41378862</v>
      </c>
      <c r="B11844" t="inlineStr">
        <is>
          <t>Brooklyn</t>
        </is>
      </c>
      <c r="C11844" t="inlineStr">
        <is>
          <t>11235</t>
        </is>
      </c>
      <c r="D11844" t="inlineStr">
        <is>
          <t>Japanese</t>
        </is>
      </c>
      <c r="E11844" s="8" t="n">
        <v>46190</v>
      </c>
      <c r="F11844" t="inlineStr">
        <is>
          <t>Violations were cited in the following area(s).</t>
        </is>
      </c>
      <c r="G11844" t="inlineStr">
        <is>
          <t>04L</t>
        </is>
      </c>
      <c r="H11844" t="inlineStr">
        <is>
          <t>Evidence of mice or live mice in establishment's food or non-food areas.</t>
        </is>
      </c>
      <c r="I11844" t="inlineStr">
        <is>
          <t>Critical</t>
        </is>
      </c>
      <c r="J11844" t="n">
        <v>13</v>
      </c>
      <c r="K11844" t="inlineStr">
        <is>
          <t>A</t>
        </is>
      </c>
      <c r="L11844" s="9">
        <f>A11844&amp;"-"&amp;TEXT(E11844,"yyyymmdd")</f>
        <v/>
      </c>
    </row>
    <row r="11845">
      <c r="A11845" t="n">
        <v>41378862</v>
      </c>
      <c r="B11845" t="inlineStr">
        <is>
          <t>Brooklyn</t>
        </is>
      </c>
      <c r="C11845" t="inlineStr">
        <is>
          <t>11235</t>
        </is>
      </c>
      <c r="D11845" t="inlineStr">
        <is>
          <t>Japanese</t>
        </is>
      </c>
      <c r="E11845" s="8" t="n">
        <v>46190</v>
      </c>
      <c r="F11845" t="inlineStr">
        <is>
          <t>Violations were cited in the following area(s).</t>
        </is>
      </c>
      <c r="G11845" t="inlineStr">
        <is>
          <t>08A</t>
        </is>
      </c>
      <c r="H11845" t="inlineStr">
        <is>
          <t>Establishment is not free of harborage or conditions conducive to rodents, insects or other pests.</t>
        </is>
      </c>
      <c r="I11845" t="inlineStr">
        <is>
          <t>Not Critical</t>
        </is>
      </c>
      <c r="J11845" t="n">
        <v>13</v>
      </c>
      <c r="K11845" t="inlineStr">
        <is>
          <t>A</t>
        </is>
      </c>
      <c r="L11845" s="9">
        <f>A11845&amp;"-"&amp;TEXT(E11845,"yyyymmdd")</f>
        <v/>
      </c>
    </row>
    <row r="11846">
      <c r="A11846" t="n">
        <v>41378862</v>
      </c>
      <c r="B11846" t="inlineStr">
        <is>
          <t>Brooklyn</t>
        </is>
      </c>
      <c r="C11846" t="inlineStr">
        <is>
          <t>11235</t>
        </is>
      </c>
      <c r="D11846" t="inlineStr">
        <is>
          <t>Japanese</t>
        </is>
      </c>
      <c r="E11846" s="8" t="n">
        <v>46190</v>
      </c>
      <c r="F11846" t="inlineStr">
        <is>
          <t>Violations were cited in the following area(s).</t>
        </is>
      </c>
      <c r="G11846" t="inlineStr">
        <is>
          <t>10D</t>
        </is>
      </c>
      <c r="H11846" t="inlineStr">
        <is>
          <t>Mechanical or natural ventilation not provided, inadequate, improperly installed, in disrepair or fails to prevent and control excessive build-up of grease, heat, steam condensation, vapors, odors, smoke or fumes.</t>
        </is>
      </c>
      <c r="I11846" t="inlineStr">
        <is>
          <t>Not Critical</t>
        </is>
      </c>
      <c r="J11846" t="n">
        <v>13</v>
      </c>
      <c r="K11846" t="inlineStr">
        <is>
          <t>A</t>
        </is>
      </c>
      <c r="L11846" s="9">
        <f>A11846&amp;"-"&amp;TEXT(E11846,"yyyymmdd")</f>
        <v/>
      </c>
    </row>
    <row r="11847">
      <c r="A11847" t="n">
        <v>41378862</v>
      </c>
      <c r="B11847" t="inlineStr">
        <is>
          <t>Brooklyn</t>
        </is>
      </c>
      <c r="C11847" t="inlineStr">
        <is>
          <t>11235</t>
        </is>
      </c>
      <c r="D11847" t="inlineStr">
        <is>
          <t>Japanese</t>
        </is>
      </c>
      <c r="E11847" s="8" t="n">
        <v>46190</v>
      </c>
      <c r="F11847" t="inlineStr">
        <is>
          <t>Violations were cited in the following area(s).</t>
        </is>
      </c>
      <c r="G11847" t="inlineStr">
        <is>
          <t>10F</t>
        </is>
      </c>
      <c r="H11847" t="inlineStr">
        <is>
          <t>Non-food contact surface or equipment made of unacceptable material, not kept clean, or not properly sealed, raised, spaced or movable to allow accessibility for cleaning on all sides, above and underneath the unit.</t>
        </is>
      </c>
      <c r="I11847" t="inlineStr">
        <is>
          <t>Not Critical</t>
        </is>
      </c>
      <c r="J11847" t="n">
        <v>13</v>
      </c>
      <c r="K11847" t="inlineStr">
        <is>
          <t>A</t>
        </is>
      </c>
      <c r="L11847" s="9">
        <f>A11847&amp;"-"&amp;TEXT(E11847,"yyyymmdd")</f>
        <v/>
      </c>
    </row>
    <row r="11848">
      <c r="A11848" t="n">
        <v>41378862</v>
      </c>
      <c r="B11848" t="inlineStr">
        <is>
          <t>Brooklyn</t>
        </is>
      </c>
      <c r="C11848" t="inlineStr">
        <is>
          <t>11235</t>
        </is>
      </c>
      <c r="D11848" t="inlineStr">
        <is>
          <t>Japanese</t>
        </is>
      </c>
      <c r="E11848" s="8" t="n">
        <v>46190</v>
      </c>
      <c r="F11848" t="inlineStr">
        <is>
          <t>Violations were cited in the following area(s).</t>
        </is>
      </c>
      <c r="G11848" t="inlineStr">
        <is>
          <t>28-06</t>
        </is>
      </c>
      <c r="H11848" t="inlineStr">
        <is>
          <t>Contract with a pest management professional not in place. Record of extermination activities not kept on premises.</t>
        </is>
      </c>
      <c r="I11848" t="inlineStr">
        <is>
          <t>Not Critical</t>
        </is>
      </c>
      <c r="J11848" t="n">
        <v>13</v>
      </c>
      <c r="K11848" t="inlineStr">
        <is>
          <t>A</t>
        </is>
      </c>
      <c r="L11848" s="9">
        <f>A11848&amp;"-"&amp;TEXT(E11848,"yyyymmdd")</f>
        <v/>
      </c>
    </row>
    <row r="11849">
      <c r="A11849" t="n">
        <v>41396810</v>
      </c>
      <c r="B11849" t="inlineStr">
        <is>
          <t>Manhattan</t>
        </is>
      </c>
      <c r="C11849" t="inlineStr">
        <is>
          <t>10024</t>
        </is>
      </c>
      <c r="D11849" t="inlineStr">
        <is>
          <t>Vegan</t>
        </is>
      </c>
      <c r="E11849" s="8" t="n">
        <v>46190</v>
      </c>
      <c r="F11849" t="inlineStr">
        <is>
          <t>Violations were cited in the following area(s).</t>
        </is>
      </c>
      <c r="G11849" t="inlineStr">
        <is>
          <t>02G</t>
        </is>
      </c>
      <c r="H11849" t="inlineStr">
        <is>
          <t>Cold TCS food item held above 41 °F; smoked or processed fish held above 38 °F; intact raw eggs held above 45 °F; or reduced oxygen packaged (ROP) TCS foods held above required temperatures except during active necessary preparation.</t>
        </is>
      </c>
      <c r="I11849" t="inlineStr">
        <is>
          <t>Critical</t>
        </is>
      </c>
      <c r="J11849" t="n">
        <v>28</v>
      </c>
      <c r="L11849" s="9">
        <f>A11849&amp;"-"&amp;TEXT(E11849,"yyyymmdd")</f>
        <v/>
      </c>
    </row>
    <row r="11850">
      <c r="A11850" t="n">
        <v>41396810</v>
      </c>
      <c r="B11850" t="inlineStr">
        <is>
          <t>Manhattan</t>
        </is>
      </c>
      <c r="C11850" t="inlineStr">
        <is>
          <t>10024</t>
        </is>
      </c>
      <c r="D11850" t="inlineStr">
        <is>
          <t>Vegan</t>
        </is>
      </c>
      <c r="E11850" s="8" t="n">
        <v>46190</v>
      </c>
      <c r="F11850" t="inlineStr">
        <is>
          <t>Violations were cited in the following area(s).</t>
        </is>
      </c>
      <c r="G11850" t="inlineStr">
        <is>
          <t>04M</t>
        </is>
      </c>
      <c r="H11850" t="inlineStr">
        <is>
          <t>Live roaches in facility's food or non-food area.</t>
        </is>
      </c>
      <c r="I11850" t="inlineStr">
        <is>
          <t>Critical</t>
        </is>
      </c>
      <c r="J11850" t="n">
        <v>28</v>
      </c>
      <c r="L11850" s="9">
        <f>A11850&amp;"-"&amp;TEXT(E11850,"yyyymmdd")</f>
        <v/>
      </c>
    </row>
    <row r="11851">
      <c r="A11851" t="n">
        <v>41396810</v>
      </c>
      <c r="B11851" t="inlineStr">
        <is>
          <t>Manhattan</t>
        </is>
      </c>
      <c r="C11851" t="inlineStr">
        <is>
          <t>10024</t>
        </is>
      </c>
      <c r="D11851" t="inlineStr">
        <is>
          <t>Vegan</t>
        </is>
      </c>
      <c r="E11851" s="8" t="n">
        <v>46190</v>
      </c>
      <c r="F11851" t="inlineStr">
        <is>
          <t>Violations were cited in the following area(s).</t>
        </is>
      </c>
      <c r="G11851" t="inlineStr">
        <is>
          <t>06C</t>
        </is>
      </c>
      <c r="H1185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851" t="inlineStr">
        <is>
          <t>Critical</t>
        </is>
      </c>
      <c r="J11851" t="n">
        <v>28</v>
      </c>
      <c r="L11851" s="9">
        <f>A11851&amp;"-"&amp;TEXT(E11851,"yyyymmdd")</f>
        <v/>
      </c>
    </row>
    <row r="11852">
      <c r="A11852" t="n">
        <v>41396810</v>
      </c>
      <c r="B11852" t="inlineStr">
        <is>
          <t>Manhattan</t>
        </is>
      </c>
      <c r="C11852" t="inlineStr">
        <is>
          <t>10024</t>
        </is>
      </c>
      <c r="D11852" t="inlineStr">
        <is>
          <t>Vegan</t>
        </is>
      </c>
      <c r="E11852" s="8" t="n">
        <v>46190</v>
      </c>
      <c r="F11852" t="inlineStr">
        <is>
          <t>Violations were cited in the following area(s).</t>
        </is>
      </c>
      <c r="G11852" t="inlineStr">
        <is>
          <t>08A</t>
        </is>
      </c>
      <c r="H11852" t="inlineStr">
        <is>
          <t>Establishment is not free of harborage or conditions conducive to rodents, insects or other pests.</t>
        </is>
      </c>
      <c r="I11852" t="inlineStr">
        <is>
          <t>Not Critical</t>
        </is>
      </c>
      <c r="J11852" t="n">
        <v>28</v>
      </c>
      <c r="L11852" s="9">
        <f>A11852&amp;"-"&amp;TEXT(E11852,"yyyymmdd")</f>
        <v/>
      </c>
    </row>
    <row r="11853">
      <c r="A11853" t="n">
        <v>41396810</v>
      </c>
      <c r="B11853" t="inlineStr">
        <is>
          <t>Manhattan</t>
        </is>
      </c>
      <c r="C11853" t="inlineStr">
        <is>
          <t>10024</t>
        </is>
      </c>
      <c r="D11853" t="inlineStr">
        <is>
          <t>Vegan</t>
        </is>
      </c>
      <c r="E11853" s="8" t="n">
        <v>46190</v>
      </c>
      <c r="F11853" t="inlineStr">
        <is>
          <t>Violations were cited in the following area(s).</t>
        </is>
      </c>
      <c r="G11853" t="inlineStr">
        <is>
          <t>10F</t>
        </is>
      </c>
      <c r="H11853" t="inlineStr">
        <is>
          <t>Non-food contact surface or equipment made of unacceptable material, not kept clean, or not properly sealed, raised, spaced or movable to allow accessibility for cleaning on all sides, above and underneath the unit.</t>
        </is>
      </c>
      <c r="I11853" t="inlineStr">
        <is>
          <t>Not Critical</t>
        </is>
      </c>
      <c r="J11853" t="n">
        <v>28</v>
      </c>
      <c r="L11853" s="9">
        <f>A11853&amp;"-"&amp;TEXT(E11853,"yyyymmdd")</f>
        <v/>
      </c>
    </row>
    <row r="11854">
      <c r="A11854" t="n">
        <v>41595573</v>
      </c>
      <c r="B11854" t="inlineStr">
        <is>
          <t>Brooklyn</t>
        </is>
      </c>
      <c r="C11854" t="inlineStr">
        <is>
          <t>11214</t>
        </is>
      </c>
      <c r="D11854" t="inlineStr">
        <is>
          <t>Bakery Products/Desserts</t>
        </is>
      </c>
      <c r="E11854" s="8" t="n">
        <v>46190</v>
      </c>
      <c r="F11854" t="inlineStr">
        <is>
          <t>Violations were cited in the following area(s).</t>
        </is>
      </c>
      <c r="G11854" t="inlineStr">
        <is>
          <t>02B</t>
        </is>
      </c>
      <c r="H11854" t="inlineStr">
        <is>
          <t>Hot TCS food item not held at or above 140 °F.</t>
        </is>
      </c>
      <c r="I11854" t="inlineStr">
        <is>
          <t>Critical</t>
        </is>
      </c>
      <c r="J11854" t="n">
        <v>28</v>
      </c>
      <c r="L11854" s="9">
        <f>A11854&amp;"-"&amp;TEXT(E11854,"yyyymmdd")</f>
        <v/>
      </c>
    </row>
    <row r="11855">
      <c r="A11855" t="n">
        <v>41595573</v>
      </c>
      <c r="B11855" t="inlineStr">
        <is>
          <t>Brooklyn</t>
        </is>
      </c>
      <c r="C11855" t="inlineStr">
        <is>
          <t>11214</t>
        </is>
      </c>
      <c r="D11855" t="inlineStr">
        <is>
          <t>Bakery Products/Desserts</t>
        </is>
      </c>
      <c r="E11855" s="8" t="n">
        <v>46190</v>
      </c>
      <c r="F11855" t="inlineStr">
        <is>
          <t>Violations were cited in the following area(s).</t>
        </is>
      </c>
      <c r="G11855" t="inlineStr">
        <is>
          <t>02G</t>
        </is>
      </c>
      <c r="H11855" t="inlineStr">
        <is>
          <t>Cold TCS food item held above 41 °F; smoked or processed fish held above 38 °F; intact raw eggs held above 45 °F; or reduced oxygen packaged (ROP) TCS foods held above required temperatures except during active necessary preparation.</t>
        </is>
      </c>
      <c r="I11855" t="inlineStr">
        <is>
          <t>Critical</t>
        </is>
      </c>
      <c r="J11855" t="n">
        <v>28</v>
      </c>
      <c r="L11855" s="9">
        <f>A11855&amp;"-"&amp;TEXT(E11855,"yyyymmdd")</f>
        <v/>
      </c>
    </row>
    <row r="11856">
      <c r="A11856" t="n">
        <v>41595573</v>
      </c>
      <c r="B11856" t="inlineStr">
        <is>
          <t>Brooklyn</t>
        </is>
      </c>
      <c r="C11856" t="inlineStr">
        <is>
          <t>11214</t>
        </is>
      </c>
      <c r="D11856" t="inlineStr">
        <is>
          <t>Bakery Products/Desserts</t>
        </is>
      </c>
      <c r="E11856" s="8" t="n">
        <v>46190</v>
      </c>
      <c r="F11856" t="inlineStr">
        <is>
          <t>Violations were cited in the following area(s).</t>
        </is>
      </c>
      <c r="G11856" t="inlineStr">
        <is>
          <t>04M</t>
        </is>
      </c>
      <c r="H11856" t="inlineStr">
        <is>
          <t>Live roaches in facility's food or non-food area.</t>
        </is>
      </c>
      <c r="I11856" t="inlineStr">
        <is>
          <t>Critical</t>
        </is>
      </c>
      <c r="J11856" t="n">
        <v>28</v>
      </c>
      <c r="L11856" s="9">
        <f>A11856&amp;"-"&amp;TEXT(E11856,"yyyymmdd")</f>
        <v/>
      </c>
    </row>
    <row r="11857">
      <c r="A11857" t="n">
        <v>41595573</v>
      </c>
      <c r="B11857" t="inlineStr">
        <is>
          <t>Brooklyn</t>
        </is>
      </c>
      <c r="C11857" t="inlineStr">
        <is>
          <t>11214</t>
        </is>
      </c>
      <c r="D11857" t="inlineStr">
        <is>
          <t>Bakery Products/Desserts</t>
        </is>
      </c>
      <c r="E11857" s="8" t="n">
        <v>46190</v>
      </c>
      <c r="F11857" t="inlineStr">
        <is>
          <t>Violations were cited in the following area(s).</t>
        </is>
      </c>
      <c r="G11857" t="inlineStr">
        <is>
          <t>04N</t>
        </is>
      </c>
      <c r="H11857" t="inlineStr">
        <is>
          <t>Filth flies or food/refuse/sewage associated with (FRSA) flies or other nuisance pests in establishment’s food and/or non-food areas. FRSA flies include house flies, blow flies, bottle flies, flesh flies, drain flies, Phorid flies and fruit flies.</t>
        </is>
      </c>
      <c r="I11857" t="inlineStr">
        <is>
          <t>Critical</t>
        </is>
      </c>
      <c r="J11857" t="n">
        <v>28</v>
      </c>
      <c r="L11857" s="9">
        <f>A11857&amp;"-"&amp;TEXT(E11857,"yyyymmdd")</f>
        <v/>
      </c>
    </row>
    <row r="11858">
      <c r="A11858" t="n">
        <v>41595573</v>
      </c>
      <c r="B11858" t="inlineStr">
        <is>
          <t>Brooklyn</t>
        </is>
      </c>
      <c r="C11858" t="inlineStr">
        <is>
          <t>11214</t>
        </is>
      </c>
      <c r="D11858" t="inlineStr">
        <is>
          <t>Bakery Products/Desserts</t>
        </is>
      </c>
      <c r="E11858" s="8" t="n">
        <v>46190</v>
      </c>
      <c r="F11858" t="inlineStr">
        <is>
          <t>Violations were cited in the following area(s).</t>
        </is>
      </c>
      <c r="G11858" t="inlineStr">
        <is>
          <t>10B</t>
        </is>
      </c>
      <c r="H11858" t="inlineStr">
        <is>
          <t>Anti-siphonage or back-flow prevention device not provided where required; equipment or floor not properly drained; sewage disposal system in disrepair or not functioning properly. Condensation or liquid waste improperly disposed of.</t>
        </is>
      </c>
      <c r="I11858" t="inlineStr">
        <is>
          <t>Not Critical</t>
        </is>
      </c>
      <c r="J11858" t="n">
        <v>28</v>
      </c>
      <c r="L11858" s="9">
        <f>A11858&amp;"-"&amp;TEXT(E11858,"yyyymmdd")</f>
        <v/>
      </c>
    </row>
    <row r="11859">
      <c r="A11859" t="n">
        <v>41641200</v>
      </c>
      <c r="B11859" t="inlineStr">
        <is>
          <t>Brooklyn</t>
        </is>
      </c>
      <c r="C11859" t="inlineStr">
        <is>
          <t>11233</t>
        </is>
      </c>
      <c r="D11859" t="inlineStr">
        <is>
          <t>Chinese</t>
        </is>
      </c>
      <c r="E11859" s="8" t="n">
        <v>46190</v>
      </c>
      <c r="F11859" t="inlineStr">
        <is>
          <t>Violations were cited in the following area(s).</t>
        </is>
      </c>
      <c r="G11859" t="inlineStr">
        <is>
          <t>06C</t>
        </is>
      </c>
      <c r="H1185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859" t="inlineStr">
        <is>
          <t>Critical</t>
        </is>
      </c>
      <c r="J11859" t="n">
        <v>12</v>
      </c>
      <c r="K11859" t="inlineStr">
        <is>
          <t>A</t>
        </is>
      </c>
      <c r="L11859" s="9">
        <f>A11859&amp;"-"&amp;TEXT(E11859,"yyyymmdd")</f>
        <v/>
      </c>
    </row>
    <row r="11860">
      <c r="A11860" t="n">
        <v>41641200</v>
      </c>
      <c r="B11860" t="inlineStr">
        <is>
          <t>Brooklyn</t>
        </is>
      </c>
      <c r="C11860" t="inlineStr">
        <is>
          <t>11233</t>
        </is>
      </c>
      <c r="D11860" t="inlineStr">
        <is>
          <t>Chinese</t>
        </is>
      </c>
      <c r="E11860" s="8" t="n">
        <v>46190</v>
      </c>
      <c r="F11860" t="inlineStr">
        <is>
          <t>Violations were cited in the following area(s).</t>
        </is>
      </c>
      <c r="G11860" t="inlineStr">
        <is>
          <t>10B</t>
        </is>
      </c>
      <c r="H11860" t="inlineStr">
        <is>
          <t>Anti-siphonage or back-flow prevention device not provided where required; equipment or floor not properly drained; sewage disposal system in disrepair or not functioning properly. Condensation or liquid waste improperly disposed of.</t>
        </is>
      </c>
      <c r="I11860" t="inlineStr">
        <is>
          <t>Not Critical</t>
        </is>
      </c>
      <c r="J11860" t="n">
        <v>12</v>
      </c>
      <c r="K11860" t="inlineStr">
        <is>
          <t>A</t>
        </is>
      </c>
      <c r="L11860" s="9">
        <f>A11860&amp;"-"&amp;TEXT(E11860,"yyyymmdd")</f>
        <v/>
      </c>
    </row>
    <row r="11861">
      <c r="A11861" t="n">
        <v>41641200</v>
      </c>
      <c r="B11861" t="inlineStr">
        <is>
          <t>Brooklyn</t>
        </is>
      </c>
      <c r="C11861" t="inlineStr">
        <is>
          <t>11233</t>
        </is>
      </c>
      <c r="D11861" t="inlineStr">
        <is>
          <t>Chinese</t>
        </is>
      </c>
      <c r="E11861" s="8" t="n">
        <v>46190</v>
      </c>
      <c r="F11861" t="inlineStr">
        <is>
          <t>Violations were cited in the following area(s).</t>
        </is>
      </c>
      <c r="G11861" t="inlineStr">
        <is>
          <t>10G</t>
        </is>
      </c>
      <c r="H11861" t="inlineStr">
        <is>
          <t>Dishwashing and ware washing: Cleaning and sanitizing of tableware, including dishes, utensils, and equipment deficient.</t>
        </is>
      </c>
      <c r="I11861" t="inlineStr">
        <is>
          <t>Not Critical</t>
        </is>
      </c>
      <c r="J11861" t="n">
        <v>12</v>
      </c>
      <c r="K11861" t="inlineStr">
        <is>
          <t>A</t>
        </is>
      </c>
      <c r="L11861" s="9">
        <f>A11861&amp;"-"&amp;TEXT(E11861,"yyyymmdd")</f>
        <v/>
      </c>
    </row>
    <row r="11862">
      <c r="A11862" t="n">
        <v>41693709</v>
      </c>
      <c r="B11862" t="inlineStr">
        <is>
          <t>Queens</t>
        </is>
      </c>
      <c r="C11862" t="inlineStr">
        <is>
          <t>11421</t>
        </is>
      </c>
      <c r="D11862" t="inlineStr">
        <is>
          <t>Pizza</t>
        </is>
      </c>
      <c r="E11862" s="8" t="n">
        <v>46190</v>
      </c>
      <c r="F11862" t="inlineStr">
        <is>
          <t>Violations were cited in the following area(s).</t>
        </is>
      </c>
      <c r="G11862" t="inlineStr">
        <is>
          <t>10F</t>
        </is>
      </c>
      <c r="H11862" t="inlineStr">
        <is>
          <t>Non-food contact surface or equipment made of unacceptable material, not kept clean, or not properly sealed, raised, spaced or movable to allow accessibility for cleaning on all sides, above and underneath the unit.</t>
        </is>
      </c>
      <c r="I11862" t="inlineStr">
        <is>
          <t>Not Critical</t>
        </is>
      </c>
      <c r="J11862" t="n">
        <v>2</v>
      </c>
      <c r="K11862" t="inlineStr">
        <is>
          <t>A</t>
        </is>
      </c>
      <c r="L11862" s="9">
        <f>A11862&amp;"-"&amp;TEXT(E11862,"yyyymmdd")</f>
        <v/>
      </c>
    </row>
    <row r="11863">
      <c r="A11863" t="n">
        <v>41698410</v>
      </c>
      <c r="B11863" t="inlineStr">
        <is>
          <t>Brooklyn</t>
        </is>
      </c>
      <c r="C11863" t="inlineStr">
        <is>
          <t>11223</t>
        </is>
      </c>
      <c r="D11863" t="inlineStr">
        <is>
          <t>Jewish/Kosher</t>
        </is>
      </c>
      <c r="E11863" s="8" t="n">
        <v>46190</v>
      </c>
      <c r="F11863" t="inlineStr">
        <is>
          <t>Violations were cited in the following area(s).</t>
        </is>
      </c>
      <c r="G11863" t="inlineStr">
        <is>
          <t>06C</t>
        </is>
      </c>
      <c r="H1186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863" t="inlineStr">
        <is>
          <t>Critical</t>
        </is>
      </c>
      <c r="J11863" t="n">
        <v>12</v>
      </c>
      <c r="K11863" t="inlineStr">
        <is>
          <t>A</t>
        </is>
      </c>
      <c r="L11863" s="9">
        <f>A11863&amp;"-"&amp;TEXT(E11863,"yyyymmdd")</f>
        <v/>
      </c>
    </row>
    <row r="11864">
      <c r="A11864" t="n">
        <v>41698410</v>
      </c>
      <c r="B11864" t="inlineStr">
        <is>
          <t>Brooklyn</t>
        </is>
      </c>
      <c r="C11864" t="inlineStr">
        <is>
          <t>11223</t>
        </is>
      </c>
      <c r="D11864" t="inlineStr">
        <is>
          <t>Jewish/Kosher</t>
        </is>
      </c>
      <c r="E11864" s="8" t="n">
        <v>46190</v>
      </c>
      <c r="F11864" t="inlineStr">
        <is>
          <t>Violations were cited in the following area(s).</t>
        </is>
      </c>
      <c r="G11864" t="inlineStr">
        <is>
          <t>06E</t>
        </is>
      </c>
      <c r="H11864" t="inlineStr">
        <is>
          <t>Sanitized equipment or utensil, including in-use food dispensing utensil, improperly used or stored.</t>
        </is>
      </c>
      <c r="I11864" t="inlineStr">
        <is>
          <t>Critical</t>
        </is>
      </c>
      <c r="J11864" t="n">
        <v>12</v>
      </c>
      <c r="K11864" t="inlineStr">
        <is>
          <t>A</t>
        </is>
      </c>
      <c r="L11864" s="9">
        <f>A11864&amp;"-"&amp;TEXT(E11864,"yyyymmdd")</f>
        <v/>
      </c>
    </row>
    <row r="11865">
      <c r="A11865" t="n">
        <v>41698410</v>
      </c>
      <c r="B11865" t="inlineStr">
        <is>
          <t>Brooklyn</t>
        </is>
      </c>
      <c r="C11865" t="inlineStr">
        <is>
          <t>11223</t>
        </is>
      </c>
      <c r="D11865" t="inlineStr">
        <is>
          <t>Jewish/Kosher</t>
        </is>
      </c>
      <c r="E11865" s="8" t="n">
        <v>46190</v>
      </c>
      <c r="F11865" t="inlineStr">
        <is>
          <t>Violations were cited in the following area(s).</t>
        </is>
      </c>
      <c r="G11865" t="inlineStr">
        <is>
          <t>10B</t>
        </is>
      </c>
      <c r="H11865" t="inlineStr">
        <is>
          <t>Anti-siphonage or back-flow prevention device not provided where required; equipment or floor not properly drained; sewage disposal system in disrepair or not functioning properly. Condensation or liquid waste improperly disposed of.</t>
        </is>
      </c>
      <c r="I11865" t="inlineStr">
        <is>
          <t>Not Critical</t>
        </is>
      </c>
      <c r="J11865" t="n">
        <v>12</v>
      </c>
      <c r="K11865" t="inlineStr">
        <is>
          <t>A</t>
        </is>
      </c>
      <c r="L11865" s="9">
        <f>A11865&amp;"-"&amp;TEXT(E11865,"yyyymmdd")</f>
        <v/>
      </c>
    </row>
    <row r="11866">
      <c r="A11866" t="n">
        <v>50007666</v>
      </c>
      <c r="B11866" t="inlineStr">
        <is>
          <t>Manhattan</t>
        </is>
      </c>
      <c r="C11866" t="inlineStr">
        <is>
          <t>10009</t>
        </is>
      </c>
      <c r="D11866" t="inlineStr">
        <is>
          <t>New American</t>
        </is>
      </c>
      <c r="E11866" s="8" t="n">
        <v>46190</v>
      </c>
      <c r="F11866" t="inlineStr">
        <is>
          <t>Violations were cited in the following area(s).</t>
        </is>
      </c>
      <c r="G11866" t="inlineStr">
        <is>
          <t>02G</t>
        </is>
      </c>
      <c r="H11866" t="inlineStr">
        <is>
          <t>Cold TCS food item held above 41 °F; smoked or processed fish held above 38 °F; intact raw eggs held above 45 °F; or reduced oxygen packaged (ROP) TCS foods held above required temperatures except during active necessary preparation.</t>
        </is>
      </c>
      <c r="I11866" t="inlineStr">
        <is>
          <t>Critical</t>
        </is>
      </c>
      <c r="J11866" t="n">
        <v>13</v>
      </c>
      <c r="K11866" t="inlineStr">
        <is>
          <t>A</t>
        </is>
      </c>
      <c r="L11866" s="9">
        <f>A11866&amp;"-"&amp;TEXT(E11866,"yyyymmdd")</f>
        <v/>
      </c>
    </row>
    <row r="11867">
      <c r="A11867" t="n">
        <v>50007666</v>
      </c>
      <c r="B11867" t="inlineStr">
        <is>
          <t>Manhattan</t>
        </is>
      </c>
      <c r="C11867" t="inlineStr">
        <is>
          <t>10009</t>
        </is>
      </c>
      <c r="D11867" t="inlineStr">
        <is>
          <t>New American</t>
        </is>
      </c>
      <c r="E11867" s="8" t="n">
        <v>46190</v>
      </c>
      <c r="F11867" t="inlineStr">
        <is>
          <t>Violations were cited in the following area(s).</t>
        </is>
      </c>
      <c r="G11867" t="inlineStr">
        <is>
          <t>10F</t>
        </is>
      </c>
      <c r="H11867" t="inlineStr">
        <is>
          <t>Non-food contact surface or equipment made of unacceptable material, not kept clean, or not properly sealed, raised, spaced or movable to allow accessibility for cleaning on all sides, above and underneath the unit.</t>
        </is>
      </c>
      <c r="I11867" t="inlineStr">
        <is>
          <t>Not Critical</t>
        </is>
      </c>
      <c r="J11867" t="n">
        <v>13</v>
      </c>
      <c r="K11867" t="inlineStr">
        <is>
          <t>A</t>
        </is>
      </c>
      <c r="L11867" s="9">
        <f>A11867&amp;"-"&amp;TEXT(E11867,"yyyymmdd")</f>
        <v/>
      </c>
    </row>
    <row r="11868">
      <c r="A11868" t="n">
        <v>50018555</v>
      </c>
      <c r="B11868" t="inlineStr">
        <is>
          <t>Queens</t>
        </is>
      </c>
      <c r="C11868" t="inlineStr">
        <is>
          <t>11694</t>
        </is>
      </c>
      <c r="D11868" t="inlineStr">
        <is>
          <t>Frozen Desserts</t>
        </is>
      </c>
      <c r="E11868" s="8" t="n">
        <v>46190</v>
      </c>
      <c r="F11868" t="inlineStr">
        <is>
          <t>Violations were cited in the following area(s).</t>
        </is>
      </c>
      <c r="G11868" t="inlineStr">
        <is>
          <t>10F</t>
        </is>
      </c>
      <c r="H11868" t="inlineStr">
        <is>
          <t>Non-food contact surface or equipment made of unacceptable material, not kept clean, or not properly sealed, raised, spaced or movable to allow accessibility for cleaning on all sides, above and underneath the unit.</t>
        </is>
      </c>
      <c r="I11868" t="inlineStr">
        <is>
          <t>Not Critical</t>
        </is>
      </c>
      <c r="J11868" t="n">
        <v>7</v>
      </c>
      <c r="K11868" t="inlineStr">
        <is>
          <t>A</t>
        </is>
      </c>
      <c r="L11868" s="9">
        <f>A11868&amp;"-"&amp;TEXT(E11868,"yyyymmdd")</f>
        <v/>
      </c>
    </row>
    <row r="11869">
      <c r="A11869" t="n">
        <v>50018555</v>
      </c>
      <c r="B11869" t="inlineStr">
        <is>
          <t>Queens</t>
        </is>
      </c>
      <c r="C11869" t="inlineStr">
        <is>
          <t>11694</t>
        </is>
      </c>
      <c r="D11869" t="inlineStr">
        <is>
          <t>Frozen Desserts</t>
        </is>
      </c>
      <c r="E11869" s="8" t="n">
        <v>46190</v>
      </c>
      <c r="F11869" t="inlineStr">
        <is>
          <t>Violations were cited in the following area(s).</t>
        </is>
      </c>
      <c r="G11869" t="inlineStr">
        <is>
          <t>10G</t>
        </is>
      </c>
      <c r="H11869" t="inlineStr">
        <is>
          <t>Dishwashing and ware washing: Cleaning and sanitizing of tableware, including dishes, utensils, and equipment deficient.</t>
        </is>
      </c>
      <c r="I11869" t="inlineStr">
        <is>
          <t>Not Critical</t>
        </is>
      </c>
      <c r="J11869" t="n">
        <v>7</v>
      </c>
      <c r="K11869" t="inlineStr">
        <is>
          <t>A</t>
        </is>
      </c>
      <c r="L11869" s="9">
        <f>A11869&amp;"-"&amp;TEXT(E11869,"yyyymmdd")</f>
        <v/>
      </c>
    </row>
    <row r="11870">
      <c r="A11870" t="n">
        <v>50033274</v>
      </c>
      <c r="B11870" t="inlineStr">
        <is>
          <t>Brooklyn</t>
        </is>
      </c>
      <c r="C11870" t="inlineStr">
        <is>
          <t>11237</t>
        </is>
      </c>
      <c r="D11870" t="inlineStr">
        <is>
          <t>American</t>
        </is>
      </c>
      <c r="E11870" s="8" t="n">
        <v>46190</v>
      </c>
      <c r="F11870" t="inlineStr">
        <is>
          <t>Violations were cited in the following area(s).</t>
        </is>
      </c>
      <c r="G11870" t="inlineStr">
        <is>
          <t>02G</t>
        </is>
      </c>
      <c r="H11870" t="inlineStr">
        <is>
          <t>Cold TCS food item held above 41 °F; smoked or processed fish held above 38 °F; intact raw eggs held above 45 °F; or reduced oxygen packaged (ROP) TCS foods held above required temperatures except during active necessary preparation.</t>
        </is>
      </c>
      <c r="I11870" t="inlineStr">
        <is>
          <t>Critical</t>
        </is>
      </c>
      <c r="J11870" t="n">
        <v>19</v>
      </c>
      <c r="L11870" s="9">
        <f>A11870&amp;"-"&amp;TEXT(E11870,"yyyymmdd")</f>
        <v/>
      </c>
    </row>
    <row r="11871">
      <c r="A11871" t="n">
        <v>50033274</v>
      </c>
      <c r="B11871" t="inlineStr">
        <is>
          <t>Brooklyn</t>
        </is>
      </c>
      <c r="C11871" t="inlineStr">
        <is>
          <t>11237</t>
        </is>
      </c>
      <c r="D11871" t="inlineStr">
        <is>
          <t>American</t>
        </is>
      </c>
      <c r="E11871" s="8" t="n">
        <v>46190</v>
      </c>
      <c r="F11871" t="inlineStr">
        <is>
          <t>Violations were cited in the following area(s).</t>
        </is>
      </c>
      <c r="G11871" t="inlineStr">
        <is>
          <t>04C</t>
        </is>
      </c>
      <c r="H11871" t="inlineStr">
        <is>
          <t>Food worker/food vendor does not use utensil or other barrier to eliminate bare hand contact with food that will not receive adequate additional heat treatment.</t>
        </is>
      </c>
      <c r="I11871" t="inlineStr">
        <is>
          <t>Critical</t>
        </is>
      </c>
      <c r="J11871" t="n">
        <v>19</v>
      </c>
      <c r="L11871" s="9">
        <f>A11871&amp;"-"&amp;TEXT(E11871,"yyyymmdd")</f>
        <v/>
      </c>
    </row>
    <row r="11872">
      <c r="A11872" t="n">
        <v>50033274</v>
      </c>
      <c r="B11872" t="inlineStr">
        <is>
          <t>Brooklyn</t>
        </is>
      </c>
      <c r="C11872" t="inlineStr">
        <is>
          <t>11237</t>
        </is>
      </c>
      <c r="D11872" t="inlineStr">
        <is>
          <t>American</t>
        </is>
      </c>
      <c r="E11872" s="8" t="n">
        <v>46190</v>
      </c>
      <c r="F11872" t="inlineStr">
        <is>
          <t>Violations were cited in the following area(s).</t>
        </is>
      </c>
      <c r="G11872" t="inlineStr">
        <is>
          <t>06A</t>
        </is>
      </c>
      <c r="H11872" t="inlineStr">
        <is>
          <t>Personal cleanliness is inadequate. Outer garment soiled with possible contaminant. Effective hair restraint not worn where required. Jewelry worn on hands or arms. Fingernail polish worn or fingernails not kept clean and trimmed.</t>
        </is>
      </c>
      <c r="I11872" t="inlineStr">
        <is>
          <t>Critical</t>
        </is>
      </c>
      <c r="J11872" t="n">
        <v>19</v>
      </c>
      <c r="L11872" s="9">
        <f>A11872&amp;"-"&amp;TEXT(E11872,"yyyymmdd")</f>
        <v/>
      </c>
    </row>
    <row r="11873">
      <c r="A11873" t="n">
        <v>50043035</v>
      </c>
      <c r="B11873" t="inlineStr">
        <is>
          <t>Queens</t>
        </is>
      </c>
      <c r="C11873" t="inlineStr">
        <is>
          <t>11421</t>
        </is>
      </c>
      <c r="D11873" t="inlineStr">
        <is>
          <t>Sandwiches</t>
        </is>
      </c>
      <c r="E11873" s="8" t="n">
        <v>46190</v>
      </c>
      <c r="F11873" t="inlineStr">
        <is>
          <t>Violations were cited in the following area(s).</t>
        </is>
      </c>
      <c r="G11873" t="inlineStr">
        <is>
          <t>10F</t>
        </is>
      </c>
      <c r="H11873" t="inlineStr">
        <is>
          <t>Non-food contact surface or equipment made of unacceptable material, not kept clean, or not properly sealed, raised, spaced or movable to allow accessibility for cleaning on all sides, above and underneath the unit.</t>
        </is>
      </c>
      <c r="I11873" t="inlineStr">
        <is>
          <t>Not Critical</t>
        </is>
      </c>
      <c r="J11873" t="n">
        <v>2</v>
      </c>
      <c r="K11873" t="inlineStr">
        <is>
          <t>A</t>
        </is>
      </c>
      <c r="L11873" s="9">
        <f>A11873&amp;"-"&amp;TEXT(E11873,"yyyymmdd")</f>
        <v/>
      </c>
    </row>
    <row r="11874">
      <c r="A11874" t="n">
        <v>50046746</v>
      </c>
      <c r="B11874" t="inlineStr">
        <is>
          <t>Brooklyn</t>
        </is>
      </c>
      <c r="C11874" t="inlineStr">
        <is>
          <t>11226</t>
        </is>
      </c>
      <c r="D11874" t="inlineStr">
        <is>
          <t>Hamburgers</t>
        </is>
      </c>
      <c r="E11874" s="8" t="n">
        <v>46190</v>
      </c>
      <c r="F11874" t="inlineStr">
        <is>
          <t>Violations were cited in the following area(s).</t>
        </is>
      </c>
      <c r="G11874" t="inlineStr">
        <is>
          <t>06D</t>
        </is>
      </c>
      <c r="H11874" t="inlineStr">
        <is>
          <t>Food contact surface not properly washed, rinsed and sanitized after each use and following any activity when contamination may have occurred.</t>
        </is>
      </c>
      <c r="I11874" t="inlineStr">
        <is>
          <t>Critical</t>
        </is>
      </c>
      <c r="J11874" t="n">
        <v>9</v>
      </c>
      <c r="K11874" t="inlineStr">
        <is>
          <t>A</t>
        </is>
      </c>
      <c r="L11874" s="9">
        <f>A11874&amp;"-"&amp;TEXT(E11874,"yyyymmdd")</f>
        <v/>
      </c>
    </row>
    <row r="11875">
      <c r="A11875" t="n">
        <v>50046746</v>
      </c>
      <c r="B11875" t="inlineStr">
        <is>
          <t>Brooklyn</t>
        </is>
      </c>
      <c r="C11875" t="inlineStr">
        <is>
          <t>11226</t>
        </is>
      </c>
      <c r="D11875" t="inlineStr">
        <is>
          <t>Hamburgers</t>
        </is>
      </c>
      <c r="E11875" s="8" t="n">
        <v>46190</v>
      </c>
      <c r="F11875" t="inlineStr">
        <is>
          <t>Violations were cited in the following area(s).</t>
        </is>
      </c>
      <c r="G11875" t="inlineStr">
        <is>
          <t>10B</t>
        </is>
      </c>
      <c r="H11875" t="inlineStr">
        <is>
          <t>Anti-siphonage or back-flow prevention device not provided where required; equipment or floor not properly drained; sewage disposal system in disrepair or not functioning properly. Condensation or liquid waste improperly disposed of.</t>
        </is>
      </c>
      <c r="I11875" t="inlineStr">
        <is>
          <t>Not Critical</t>
        </is>
      </c>
      <c r="J11875" t="n">
        <v>9</v>
      </c>
      <c r="K11875" t="inlineStr">
        <is>
          <t>A</t>
        </is>
      </c>
      <c r="L11875" s="9">
        <f>A11875&amp;"-"&amp;TEXT(E11875,"yyyymmdd")</f>
        <v/>
      </c>
    </row>
    <row r="11876">
      <c r="A11876" t="n">
        <v>50046746</v>
      </c>
      <c r="B11876" t="inlineStr">
        <is>
          <t>Brooklyn</t>
        </is>
      </c>
      <c r="C11876" t="inlineStr">
        <is>
          <t>11226</t>
        </is>
      </c>
      <c r="D11876" t="inlineStr">
        <is>
          <t>Hamburgers</t>
        </is>
      </c>
      <c r="E11876" s="8" t="n">
        <v>46190</v>
      </c>
      <c r="F11876" t="inlineStr">
        <is>
          <t>Violations were cited in the following area(s).</t>
        </is>
      </c>
      <c r="G11876" t="inlineStr">
        <is>
          <t>10F</t>
        </is>
      </c>
      <c r="H11876" t="inlineStr">
        <is>
          <t>Non-food contact surface or equipment made of unacceptable material, not kept clean, or not properly sealed, raised, spaced or movable to allow accessibility for cleaning on all sides, above and underneath the unit.</t>
        </is>
      </c>
      <c r="I11876" t="inlineStr">
        <is>
          <t>Not Critical</t>
        </is>
      </c>
      <c r="J11876" t="n">
        <v>9</v>
      </c>
      <c r="K11876" t="inlineStr">
        <is>
          <t>A</t>
        </is>
      </c>
      <c r="L11876" s="9">
        <f>A11876&amp;"-"&amp;TEXT(E11876,"yyyymmdd")</f>
        <v/>
      </c>
    </row>
    <row r="11877">
      <c r="A11877" t="n">
        <v>50055359</v>
      </c>
      <c r="B11877" t="inlineStr">
        <is>
          <t>Brooklyn</t>
        </is>
      </c>
      <c r="C11877" t="inlineStr">
        <is>
          <t>11237</t>
        </is>
      </c>
      <c r="D11877" t="inlineStr">
        <is>
          <t>Pizza</t>
        </is>
      </c>
      <c r="E11877" s="8" t="n">
        <v>46190</v>
      </c>
      <c r="F11877" t="inlineStr">
        <is>
          <t>Violations were cited in the following area(s).</t>
        </is>
      </c>
      <c r="G11877" t="inlineStr">
        <is>
          <t>06D</t>
        </is>
      </c>
      <c r="H11877" t="inlineStr">
        <is>
          <t>Food contact surface not properly washed, rinsed and sanitized after each use and following any activity when contamination may have occurred.</t>
        </is>
      </c>
      <c r="I11877" t="inlineStr">
        <is>
          <t>Critical</t>
        </is>
      </c>
      <c r="J11877" t="n">
        <v>5</v>
      </c>
      <c r="K11877" t="inlineStr">
        <is>
          <t>A</t>
        </is>
      </c>
      <c r="L11877" s="9">
        <f>A11877&amp;"-"&amp;TEXT(E11877,"yyyymmdd")</f>
        <v/>
      </c>
    </row>
    <row r="11878">
      <c r="A11878" t="n">
        <v>50060293</v>
      </c>
      <c r="B11878" t="inlineStr">
        <is>
          <t>Manhattan</t>
        </is>
      </c>
      <c r="C11878" t="inlineStr">
        <is>
          <t>10028</t>
        </is>
      </c>
      <c r="D11878" t="inlineStr">
        <is>
          <t>French</t>
        </is>
      </c>
      <c r="E11878" s="8" t="n">
        <v>46190</v>
      </c>
      <c r="F11878" t="inlineStr">
        <is>
          <t>Violations were cited in the following area(s).</t>
        </is>
      </c>
      <c r="G11878" t="inlineStr">
        <is>
          <t>06D</t>
        </is>
      </c>
      <c r="H11878" t="inlineStr">
        <is>
          <t>Food contact surface not properly washed, rinsed and sanitized after each use and following any activity when contamination may have occurred.</t>
        </is>
      </c>
      <c r="I11878" t="inlineStr">
        <is>
          <t>Critical</t>
        </is>
      </c>
      <c r="J11878" t="n">
        <v>8</v>
      </c>
      <c r="K11878" t="inlineStr">
        <is>
          <t>A</t>
        </is>
      </c>
      <c r="L11878" s="9">
        <f>A11878&amp;"-"&amp;TEXT(E11878,"yyyymmdd")</f>
        <v/>
      </c>
    </row>
    <row r="11879">
      <c r="A11879" t="n">
        <v>50060293</v>
      </c>
      <c r="B11879" t="inlineStr">
        <is>
          <t>Manhattan</t>
        </is>
      </c>
      <c r="C11879" t="inlineStr">
        <is>
          <t>10028</t>
        </is>
      </c>
      <c r="D11879" t="inlineStr">
        <is>
          <t>French</t>
        </is>
      </c>
      <c r="E11879" s="8" t="n">
        <v>46190</v>
      </c>
      <c r="F11879" t="inlineStr">
        <is>
          <t>Violations were cited in the following area(s).</t>
        </is>
      </c>
      <c r="G11879" t="inlineStr">
        <is>
          <t>10F</t>
        </is>
      </c>
      <c r="H11879" t="inlineStr">
        <is>
          <t>Non-food contact surface or equipment made of unacceptable material, not kept clean, or not properly sealed, raised, spaced or movable to allow accessibility for cleaning on all sides, above and underneath the unit.</t>
        </is>
      </c>
      <c r="I11879" t="inlineStr">
        <is>
          <t>Not Critical</t>
        </is>
      </c>
      <c r="J11879" t="n">
        <v>8</v>
      </c>
      <c r="K11879" t="inlineStr">
        <is>
          <t>A</t>
        </is>
      </c>
      <c r="L11879" s="9">
        <f>A11879&amp;"-"&amp;TEXT(E11879,"yyyymmdd")</f>
        <v/>
      </c>
    </row>
    <row r="11880">
      <c r="A11880" t="n">
        <v>50065189</v>
      </c>
      <c r="B11880" t="inlineStr">
        <is>
          <t>Brooklyn</t>
        </is>
      </c>
      <c r="C11880" t="inlineStr">
        <is>
          <t>11203</t>
        </is>
      </c>
      <c r="D11880" t="inlineStr">
        <is>
          <t>Caribbean</t>
        </is>
      </c>
      <c r="E11880" s="8" t="n">
        <v>46190</v>
      </c>
      <c r="F11880" t="inlineStr">
        <is>
          <t>Establishment Closed by DOHMH. Violations were cited in the following area(s) and those requiring immediate action were addressed.</t>
        </is>
      </c>
      <c r="G11880" t="inlineStr">
        <is>
          <t>02G</t>
        </is>
      </c>
      <c r="H11880" t="inlineStr">
        <is>
          <t>Cold TCS food item held above 41 °F; smoked or processed fish held above 38 °F; intact raw eggs held above 45 °F; or reduced oxygen packaged (ROP) TCS foods held above required temperatures except during active necessary preparation.</t>
        </is>
      </c>
      <c r="I11880" t="inlineStr">
        <is>
          <t>Critical</t>
        </is>
      </c>
      <c r="J11880" t="n">
        <v>44</v>
      </c>
      <c r="L11880" s="9">
        <f>A11880&amp;"-"&amp;TEXT(E11880,"yyyymmdd")</f>
        <v/>
      </c>
    </row>
    <row r="11881">
      <c r="A11881" t="n">
        <v>50065189</v>
      </c>
      <c r="B11881" t="inlineStr">
        <is>
          <t>Brooklyn</t>
        </is>
      </c>
      <c r="C11881" t="inlineStr">
        <is>
          <t>11203</t>
        </is>
      </c>
      <c r="D11881" t="inlineStr">
        <is>
          <t>Caribbean</t>
        </is>
      </c>
      <c r="E11881" s="8" t="n">
        <v>46190</v>
      </c>
      <c r="F11881" t="inlineStr">
        <is>
          <t>Establishment Closed by DOHMH. Violations were cited in the following area(s) and those requiring immediate action were addressed.</t>
        </is>
      </c>
      <c r="G11881" t="inlineStr">
        <is>
          <t>04L</t>
        </is>
      </c>
      <c r="H11881" t="inlineStr">
        <is>
          <t>Evidence of mice or live mice in establishment's food or non-food areas.</t>
        </is>
      </c>
      <c r="I11881" t="inlineStr">
        <is>
          <t>Critical</t>
        </is>
      </c>
      <c r="J11881" t="n">
        <v>44</v>
      </c>
      <c r="L11881" s="9">
        <f>A11881&amp;"-"&amp;TEXT(E11881,"yyyymmdd")</f>
        <v/>
      </c>
    </row>
    <row r="11882">
      <c r="A11882" t="n">
        <v>50065189</v>
      </c>
      <c r="B11882" t="inlineStr">
        <is>
          <t>Brooklyn</t>
        </is>
      </c>
      <c r="C11882" t="inlineStr">
        <is>
          <t>11203</t>
        </is>
      </c>
      <c r="D11882" t="inlineStr">
        <is>
          <t>Caribbean</t>
        </is>
      </c>
      <c r="E11882" s="8" t="n">
        <v>46190</v>
      </c>
      <c r="F11882" t="inlineStr">
        <is>
          <t>Establishment Closed by DOHMH. Violations were cited in the following area(s) and those requiring immediate action were addressed.</t>
        </is>
      </c>
      <c r="G11882" t="inlineStr">
        <is>
          <t>04M</t>
        </is>
      </c>
      <c r="H11882" t="inlineStr">
        <is>
          <t>Live roaches in facility's food or non-food area.</t>
        </is>
      </c>
      <c r="I11882" t="inlineStr">
        <is>
          <t>Critical</t>
        </is>
      </c>
      <c r="J11882" t="n">
        <v>44</v>
      </c>
      <c r="L11882" s="9">
        <f>A11882&amp;"-"&amp;TEXT(E11882,"yyyymmdd")</f>
        <v/>
      </c>
    </row>
    <row r="11883">
      <c r="A11883" t="n">
        <v>50065189</v>
      </c>
      <c r="B11883" t="inlineStr">
        <is>
          <t>Brooklyn</t>
        </is>
      </c>
      <c r="C11883" t="inlineStr">
        <is>
          <t>11203</t>
        </is>
      </c>
      <c r="D11883" t="inlineStr">
        <is>
          <t>Caribbean</t>
        </is>
      </c>
      <c r="E11883" s="8" t="n">
        <v>46190</v>
      </c>
      <c r="F11883" t="inlineStr">
        <is>
          <t>Establishment Closed by DOHMH. Violations were cited in the following area(s) and those requiring immediate action were addressed.</t>
        </is>
      </c>
      <c r="G11883" t="inlineStr">
        <is>
          <t>08A</t>
        </is>
      </c>
      <c r="H11883" t="inlineStr">
        <is>
          <t>Establishment is not free of harborage or conditions conducive to rodents, insects or other pests.</t>
        </is>
      </c>
      <c r="I11883" t="inlineStr">
        <is>
          <t>Not Critical</t>
        </is>
      </c>
      <c r="J11883" t="n">
        <v>44</v>
      </c>
      <c r="L11883" s="9">
        <f>A11883&amp;"-"&amp;TEXT(E11883,"yyyymmdd")</f>
        <v/>
      </c>
    </row>
    <row r="11884">
      <c r="A11884" t="n">
        <v>50065189</v>
      </c>
      <c r="B11884" t="inlineStr">
        <is>
          <t>Brooklyn</t>
        </is>
      </c>
      <c r="C11884" t="inlineStr">
        <is>
          <t>11203</t>
        </is>
      </c>
      <c r="D11884" t="inlineStr">
        <is>
          <t>Caribbean</t>
        </is>
      </c>
      <c r="E11884" s="8" t="n">
        <v>46190</v>
      </c>
      <c r="F11884" t="inlineStr">
        <is>
          <t>Establishment Closed by DOHMH. Violations were cited in the following area(s) and those requiring immediate action were addressed.</t>
        </is>
      </c>
      <c r="G11884" t="inlineStr">
        <is>
          <t>10F</t>
        </is>
      </c>
      <c r="H11884" t="inlineStr">
        <is>
          <t>Non-food contact surface or equipment made of unacceptable material, not kept clean, or not properly sealed, raised, spaced or movable to allow accessibility for cleaning on all sides, above and underneath the unit.</t>
        </is>
      </c>
      <c r="I11884" t="inlineStr">
        <is>
          <t>Not Critical</t>
        </is>
      </c>
      <c r="J11884" t="n">
        <v>44</v>
      </c>
      <c r="L11884" s="9">
        <f>A11884&amp;"-"&amp;TEXT(E11884,"yyyymmdd")</f>
        <v/>
      </c>
    </row>
    <row r="11885">
      <c r="A11885" t="n">
        <v>50065189</v>
      </c>
      <c r="B11885" t="inlineStr">
        <is>
          <t>Brooklyn</t>
        </is>
      </c>
      <c r="C11885" t="inlineStr">
        <is>
          <t>11203</t>
        </is>
      </c>
      <c r="D11885" t="inlineStr">
        <is>
          <t>Caribbean</t>
        </is>
      </c>
      <c r="E11885" s="8" t="n">
        <v>46190</v>
      </c>
      <c r="F11885" t="inlineStr">
        <is>
          <t>Establishment Closed by DOHMH. Violations were cited in the following area(s) and those requiring immediate action were addressed.</t>
        </is>
      </c>
      <c r="G11885" t="inlineStr">
        <is>
          <t>28-06</t>
        </is>
      </c>
      <c r="H11885" t="inlineStr">
        <is>
          <t>Contract with a pest management professional not in place. Record of extermination activities not kept on premises.</t>
        </is>
      </c>
      <c r="I11885" t="inlineStr">
        <is>
          <t>Not Critical</t>
        </is>
      </c>
      <c r="J11885" t="n">
        <v>44</v>
      </c>
      <c r="L11885" s="9">
        <f>A11885&amp;"-"&amp;TEXT(E11885,"yyyymmdd")</f>
        <v/>
      </c>
    </row>
    <row r="11886">
      <c r="A11886" t="n">
        <v>50065875</v>
      </c>
      <c r="B11886" t="inlineStr">
        <is>
          <t>Brooklyn</t>
        </is>
      </c>
      <c r="C11886" t="inlineStr">
        <is>
          <t>11235</t>
        </is>
      </c>
      <c r="D11886" t="inlineStr">
        <is>
          <t>Frozen Desserts</t>
        </is>
      </c>
      <c r="E11886" s="8" t="n">
        <v>46190</v>
      </c>
      <c r="F11886" t="inlineStr">
        <is>
          <t>Violations were cited in the following area(s).</t>
        </is>
      </c>
      <c r="G11886" t="inlineStr">
        <is>
          <t>10F</t>
        </is>
      </c>
      <c r="H11886" t="inlineStr">
        <is>
          <t>Non-food contact surface or equipment made of unacceptable material, not kept clean, or not properly sealed, raised, spaced or movable to allow accessibility for cleaning on all sides, above and underneath the unit.</t>
        </is>
      </c>
      <c r="I11886" t="inlineStr">
        <is>
          <t>Not Critical</t>
        </is>
      </c>
      <c r="J11886" t="n">
        <v>4</v>
      </c>
      <c r="K11886" t="inlineStr">
        <is>
          <t>A</t>
        </is>
      </c>
      <c r="L11886" s="9">
        <f>A11886&amp;"-"&amp;TEXT(E11886,"yyyymmdd")</f>
        <v/>
      </c>
    </row>
    <row r="11887">
      <c r="A11887" t="n">
        <v>50073861</v>
      </c>
      <c r="B11887" t="inlineStr">
        <is>
          <t>Manhattan</t>
        </is>
      </c>
      <c r="C11887" t="inlineStr">
        <is>
          <t>10024</t>
        </is>
      </c>
      <c r="D11887" t="inlineStr">
        <is>
          <t>Juice, Smoothies, Fruit Salads</t>
        </is>
      </c>
      <c r="E11887" s="8" t="n">
        <v>46190</v>
      </c>
      <c r="F11887" t="inlineStr">
        <is>
          <t>Violations were cited in the following area(s).</t>
        </is>
      </c>
      <c r="G11887" t="inlineStr">
        <is>
          <t>04H</t>
        </is>
      </c>
      <c r="H11887" t="inlineStr">
        <is>
          <t>Raw, cooked or prepared food is adulterated, contaminated, cross-contaminated, or not discarded in accordance with HACCP plan.</t>
        </is>
      </c>
      <c r="I11887" t="inlineStr">
        <is>
          <t>Critical</t>
        </is>
      </c>
      <c r="J11887" t="n">
        <v>9</v>
      </c>
      <c r="K11887" t="inlineStr">
        <is>
          <t>A</t>
        </is>
      </c>
      <c r="L11887" s="9">
        <f>A11887&amp;"-"&amp;TEXT(E11887,"yyyymmdd")</f>
        <v/>
      </c>
    </row>
    <row r="11888">
      <c r="A11888" t="n">
        <v>50073861</v>
      </c>
      <c r="B11888" t="inlineStr">
        <is>
          <t>Manhattan</t>
        </is>
      </c>
      <c r="C11888" t="inlineStr">
        <is>
          <t>10024</t>
        </is>
      </c>
      <c r="D11888" t="inlineStr">
        <is>
          <t>Juice, Smoothies, Fruit Salads</t>
        </is>
      </c>
      <c r="E11888" s="8" t="n">
        <v>46190</v>
      </c>
      <c r="F11888" t="inlineStr">
        <is>
          <t>Violations were cited in the following area(s).</t>
        </is>
      </c>
      <c r="G11888" t="inlineStr">
        <is>
          <t>08C</t>
        </is>
      </c>
      <c r="H11888" t="inlineStr">
        <is>
          <t>Pesticide not properly labeled or used by unlicensed individual. Pesticide, other toxic chemical improperly used/stored. Unprotected, unlocked bait station used.</t>
        </is>
      </c>
      <c r="I11888" t="inlineStr">
        <is>
          <t>Not Critical</t>
        </is>
      </c>
      <c r="J11888" t="n">
        <v>9</v>
      </c>
      <c r="K11888" t="inlineStr">
        <is>
          <t>A</t>
        </is>
      </c>
      <c r="L11888" s="9">
        <f>A11888&amp;"-"&amp;TEXT(E11888,"yyyymmdd")</f>
        <v/>
      </c>
    </row>
    <row r="11889">
      <c r="A11889" t="n">
        <v>50075705</v>
      </c>
      <c r="B11889" t="inlineStr">
        <is>
          <t>Brooklyn</t>
        </is>
      </c>
      <c r="C11889" t="inlineStr">
        <is>
          <t>11236</t>
        </is>
      </c>
      <c r="D11889" t="inlineStr">
        <is>
          <t>Caribbean</t>
        </is>
      </c>
      <c r="E11889" s="8" t="n">
        <v>46190</v>
      </c>
      <c r="F11889" t="inlineStr">
        <is>
          <t>Violations were cited in the following area(s).</t>
        </is>
      </c>
      <c r="G11889" t="inlineStr">
        <is>
          <t>02B</t>
        </is>
      </c>
      <c r="H11889" t="inlineStr">
        <is>
          <t>Hot TCS food item not held at or above 140 °F.</t>
        </is>
      </c>
      <c r="I11889" t="inlineStr">
        <is>
          <t>Critical</t>
        </is>
      </c>
      <c r="J11889" t="n">
        <v>14</v>
      </c>
      <c r="L11889" s="9">
        <f>A11889&amp;"-"&amp;TEXT(E11889,"yyyymmdd")</f>
        <v/>
      </c>
    </row>
    <row r="11890">
      <c r="A11890" t="n">
        <v>50075705</v>
      </c>
      <c r="B11890" t="inlineStr">
        <is>
          <t>Brooklyn</t>
        </is>
      </c>
      <c r="C11890" t="inlineStr">
        <is>
          <t>11236</t>
        </is>
      </c>
      <c r="D11890" t="inlineStr">
        <is>
          <t>Caribbean</t>
        </is>
      </c>
      <c r="E11890" s="8" t="n">
        <v>46190</v>
      </c>
      <c r="F11890" t="inlineStr">
        <is>
          <t>Violations were cited in the following area(s).</t>
        </is>
      </c>
      <c r="G11890" t="inlineStr">
        <is>
          <t>02G</t>
        </is>
      </c>
      <c r="H11890" t="inlineStr">
        <is>
          <t>Cold TCS food item held above 41 °F; smoked or processed fish held above 38 °F; intact raw eggs held above 45 °F; or reduced oxygen packaged (ROP) TCS foods held above required temperatures except during active necessary preparation.</t>
        </is>
      </c>
      <c r="I11890" t="inlineStr">
        <is>
          <t>Critical</t>
        </is>
      </c>
      <c r="J11890" t="n">
        <v>14</v>
      </c>
      <c r="L11890" s="9">
        <f>A11890&amp;"-"&amp;TEXT(E11890,"yyyymmdd")</f>
        <v/>
      </c>
    </row>
    <row r="11891">
      <c r="A11891" t="n">
        <v>50075707</v>
      </c>
      <c r="B11891" t="inlineStr">
        <is>
          <t>Queens</t>
        </is>
      </c>
      <c r="C11891" t="inlineStr">
        <is>
          <t>11361</t>
        </is>
      </c>
      <c r="D11891" t="inlineStr">
        <is>
          <t>Greek</t>
        </is>
      </c>
      <c r="E11891" s="8" t="n">
        <v>46190</v>
      </c>
      <c r="F11891" t="inlineStr">
        <is>
          <t>Violations were cited in the following area(s).</t>
        </is>
      </c>
      <c r="G11891" t="inlineStr">
        <is>
          <t>02B</t>
        </is>
      </c>
      <c r="H11891" t="inlineStr">
        <is>
          <t>Hot TCS food item not held at or above 140 °F.</t>
        </is>
      </c>
      <c r="I11891" t="inlineStr">
        <is>
          <t>Critical</t>
        </is>
      </c>
      <c r="J11891" t="n">
        <v>46</v>
      </c>
      <c r="L11891" s="9">
        <f>A11891&amp;"-"&amp;TEXT(E11891,"yyyymmdd")</f>
        <v/>
      </c>
    </row>
    <row r="11892">
      <c r="A11892" t="n">
        <v>50075707</v>
      </c>
      <c r="B11892" t="inlineStr">
        <is>
          <t>Queens</t>
        </is>
      </c>
      <c r="C11892" t="inlineStr">
        <is>
          <t>11361</t>
        </is>
      </c>
      <c r="D11892" t="inlineStr">
        <is>
          <t>Greek</t>
        </is>
      </c>
      <c r="E11892" s="8" t="n">
        <v>46190</v>
      </c>
      <c r="F11892" t="inlineStr">
        <is>
          <t>Violations were cited in the following area(s).</t>
        </is>
      </c>
      <c r="G11892" t="inlineStr">
        <is>
          <t>02G</t>
        </is>
      </c>
      <c r="H11892" t="inlineStr">
        <is>
          <t>Cold TCS food item held above 41 °F; smoked or processed fish held above 38 °F; intact raw eggs held above 45 °F; or reduced oxygen packaged (ROP) TCS foods held above required temperatures except during active necessary preparation.</t>
        </is>
      </c>
      <c r="I11892" t="inlineStr">
        <is>
          <t>Critical</t>
        </is>
      </c>
      <c r="J11892" t="n">
        <v>46</v>
      </c>
      <c r="L11892" s="9">
        <f>A11892&amp;"-"&amp;TEXT(E11892,"yyyymmdd")</f>
        <v/>
      </c>
    </row>
    <row r="11893">
      <c r="A11893" t="n">
        <v>50075707</v>
      </c>
      <c r="B11893" t="inlineStr">
        <is>
          <t>Queens</t>
        </is>
      </c>
      <c r="C11893" t="inlineStr">
        <is>
          <t>11361</t>
        </is>
      </c>
      <c r="D11893" t="inlineStr">
        <is>
          <t>Greek</t>
        </is>
      </c>
      <c r="E11893" s="8" t="n">
        <v>46190</v>
      </c>
      <c r="F11893" t="inlineStr">
        <is>
          <t>Violations were cited in the following area(s).</t>
        </is>
      </c>
      <c r="G11893" t="inlineStr">
        <is>
          <t>04N</t>
        </is>
      </c>
      <c r="H11893" t="inlineStr">
        <is>
          <t>Filth flies or food/refuse/sewage associated with (FRSA) flies or other nuisance pests in establishment’s food and/or non-food areas. FRSA flies include house flies, blow flies, bottle flies, flesh flies, drain flies, Phorid flies and fruit flies.</t>
        </is>
      </c>
      <c r="I11893" t="inlineStr">
        <is>
          <t>Critical</t>
        </is>
      </c>
      <c r="J11893" t="n">
        <v>46</v>
      </c>
      <c r="L11893" s="9">
        <f>A11893&amp;"-"&amp;TEXT(E11893,"yyyymmdd")</f>
        <v/>
      </c>
    </row>
    <row r="11894">
      <c r="A11894" t="n">
        <v>50075707</v>
      </c>
      <c r="B11894" t="inlineStr">
        <is>
          <t>Queens</t>
        </is>
      </c>
      <c r="C11894" t="inlineStr">
        <is>
          <t>11361</t>
        </is>
      </c>
      <c r="D11894" t="inlineStr">
        <is>
          <t>Greek</t>
        </is>
      </c>
      <c r="E11894" s="8" t="n">
        <v>46190</v>
      </c>
      <c r="F11894" t="inlineStr">
        <is>
          <t>Violations were cited in the following area(s).</t>
        </is>
      </c>
      <c r="G11894" t="inlineStr">
        <is>
          <t>06C</t>
        </is>
      </c>
      <c r="H1189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894" t="inlineStr">
        <is>
          <t>Critical</t>
        </is>
      </c>
      <c r="J11894" t="n">
        <v>46</v>
      </c>
      <c r="L11894" s="9">
        <f>A11894&amp;"-"&amp;TEXT(E11894,"yyyymmdd")</f>
        <v/>
      </c>
    </row>
    <row r="11895">
      <c r="A11895" t="n">
        <v>50075707</v>
      </c>
      <c r="B11895" t="inlineStr">
        <is>
          <t>Queens</t>
        </is>
      </c>
      <c r="C11895" t="inlineStr">
        <is>
          <t>11361</t>
        </is>
      </c>
      <c r="D11895" t="inlineStr">
        <is>
          <t>Greek</t>
        </is>
      </c>
      <c r="E11895" s="8" t="n">
        <v>46190</v>
      </c>
      <c r="F11895" t="inlineStr">
        <is>
          <t>Violations were cited in the following area(s).</t>
        </is>
      </c>
      <c r="G11895" t="inlineStr">
        <is>
          <t>06D</t>
        </is>
      </c>
      <c r="H11895" t="inlineStr">
        <is>
          <t>Food contact surface not properly washed, rinsed and sanitized after each use and following any activity when contamination may have occurred.</t>
        </is>
      </c>
      <c r="I11895" t="inlineStr">
        <is>
          <t>Critical</t>
        </is>
      </c>
      <c r="J11895" t="n">
        <v>46</v>
      </c>
      <c r="L11895" s="9">
        <f>A11895&amp;"-"&amp;TEXT(E11895,"yyyymmdd")</f>
        <v/>
      </c>
    </row>
    <row r="11896">
      <c r="A11896" t="n">
        <v>50075707</v>
      </c>
      <c r="B11896" t="inlineStr">
        <is>
          <t>Queens</t>
        </is>
      </c>
      <c r="C11896" t="inlineStr">
        <is>
          <t>11361</t>
        </is>
      </c>
      <c r="D11896" t="inlineStr">
        <is>
          <t>Greek</t>
        </is>
      </c>
      <c r="E11896" s="8" t="n">
        <v>46190</v>
      </c>
      <c r="F11896" t="inlineStr">
        <is>
          <t>Violations were cited in the following area(s).</t>
        </is>
      </c>
      <c r="G11896" t="inlineStr">
        <is>
          <t>08A</t>
        </is>
      </c>
      <c r="H11896" t="inlineStr">
        <is>
          <t>Establishment is not free of harborage or conditions conducive to rodents, insects or other pests.</t>
        </is>
      </c>
      <c r="I11896" t="inlineStr">
        <is>
          <t>Not Critical</t>
        </is>
      </c>
      <c r="J11896" t="n">
        <v>46</v>
      </c>
      <c r="L11896" s="9">
        <f>A11896&amp;"-"&amp;TEXT(E11896,"yyyymmdd")</f>
        <v/>
      </c>
    </row>
    <row r="11897">
      <c r="A11897" t="n">
        <v>50075707</v>
      </c>
      <c r="B11897" t="inlineStr">
        <is>
          <t>Queens</t>
        </is>
      </c>
      <c r="C11897" t="inlineStr">
        <is>
          <t>11361</t>
        </is>
      </c>
      <c r="D11897" t="inlineStr">
        <is>
          <t>Greek</t>
        </is>
      </c>
      <c r="E11897" s="8" t="n">
        <v>46190</v>
      </c>
      <c r="F11897" t="inlineStr">
        <is>
          <t>Violations were cited in the following area(s).</t>
        </is>
      </c>
      <c r="G11897" t="inlineStr">
        <is>
          <t>10B</t>
        </is>
      </c>
      <c r="H11897" t="inlineStr">
        <is>
          <t>Anti-siphonage or back-flow prevention device not provided where required; equipment or floor not properly drained; sewage disposal system in disrepair or not functioning properly. Condensation or liquid waste improperly disposed of.</t>
        </is>
      </c>
      <c r="I11897" t="inlineStr">
        <is>
          <t>Not Critical</t>
        </is>
      </c>
      <c r="J11897" t="n">
        <v>46</v>
      </c>
      <c r="L11897" s="9">
        <f>A11897&amp;"-"&amp;TEXT(E11897,"yyyymmdd")</f>
        <v/>
      </c>
    </row>
    <row r="11898">
      <c r="A11898" t="n">
        <v>50075707</v>
      </c>
      <c r="B11898" t="inlineStr">
        <is>
          <t>Queens</t>
        </is>
      </c>
      <c r="C11898" t="inlineStr">
        <is>
          <t>11361</t>
        </is>
      </c>
      <c r="D11898" t="inlineStr">
        <is>
          <t>Greek</t>
        </is>
      </c>
      <c r="E11898" s="8" t="n">
        <v>46190</v>
      </c>
      <c r="F11898" t="inlineStr">
        <is>
          <t>Violations were cited in the following area(s).</t>
        </is>
      </c>
      <c r="G11898" t="inlineStr">
        <is>
          <t>10F</t>
        </is>
      </c>
      <c r="H11898" t="inlineStr">
        <is>
          <t>Non-food contact surface or equipment made of unacceptable material, not kept clean, or not properly sealed, raised, spaced or movable to allow accessibility for cleaning on all sides, above and underneath the unit.</t>
        </is>
      </c>
      <c r="I11898" t="inlineStr">
        <is>
          <t>Not Critical</t>
        </is>
      </c>
      <c r="J11898" t="n">
        <v>46</v>
      </c>
      <c r="L11898" s="9">
        <f>A11898&amp;"-"&amp;TEXT(E11898,"yyyymmdd")</f>
        <v/>
      </c>
    </row>
    <row r="11899">
      <c r="A11899" t="n">
        <v>50078726</v>
      </c>
      <c r="B11899" t="inlineStr">
        <is>
          <t>Queens</t>
        </is>
      </c>
      <c r="C11899" t="inlineStr">
        <is>
          <t>11368</t>
        </is>
      </c>
      <c r="D11899" t="inlineStr">
        <is>
          <t>Latin American</t>
        </is>
      </c>
      <c r="E11899" s="8" t="n">
        <v>46190</v>
      </c>
      <c r="F11899" t="inlineStr">
        <is>
          <t>Violations were cited in the following area(s).</t>
        </is>
      </c>
      <c r="G11899" t="inlineStr">
        <is>
          <t>02B</t>
        </is>
      </c>
      <c r="H11899" t="inlineStr">
        <is>
          <t>Hot TCS food item not held at or above 140 °F.</t>
        </is>
      </c>
      <c r="I11899" t="inlineStr">
        <is>
          <t>Critical</t>
        </is>
      </c>
      <c r="J11899" t="n">
        <v>47</v>
      </c>
      <c r="L11899" s="9">
        <f>A11899&amp;"-"&amp;TEXT(E11899,"yyyymmdd")</f>
        <v/>
      </c>
    </row>
    <row r="11900">
      <c r="A11900" t="n">
        <v>50078726</v>
      </c>
      <c r="B11900" t="inlineStr">
        <is>
          <t>Queens</t>
        </is>
      </c>
      <c r="C11900" t="inlineStr">
        <is>
          <t>11368</t>
        </is>
      </c>
      <c r="D11900" t="inlineStr">
        <is>
          <t>Latin American</t>
        </is>
      </c>
      <c r="E11900" s="8" t="n">
        <v>46190</v>
      </c>
      <c r="F11900" t="inlineStr">
        <is>
          <t>Violations were cited in the following area(s).</t>
        </is>
      </c>
      <c r="G11900" t="inlineStr">
        <is>
          <t>04L</t>
        </is>
      </c>
      <c r="H11900" t="inlineStr">
        <is>
          <t>Evidence of mice or live mice in establishment's food or non-food areas.</t>
        </is>
      </c>
      <c r="I11900" t="inlineStr">
        <is>
          <t>Critical</t>
        </is>
      </c>
      <c r="J11900" t="n">
        <v>47</v>
      </c>
      <c r="L11900" s="9">
        <f>A11900&amp;"-"&amp;TEXT(E11900,"yyyymmdd")</f>
        <v/>
      </c>
    </row>
    <row r="11901">
      <c r="A11901" t="n">
        <v>50078726</v>
      </c>
      <c r="B11901" t="inlineStr">
        <is>
          <t>Queens</t>
        </is>
      </c>
      <c r="C11901" t="inlineStr">
        <is>
          <t>11368</t>
        </is>
      </c>
      <c r="D11901" t="inlineStr">
        <is>
          <t>Latin American</t>
        </is>
      </c>
      <c r="E11901" s="8" t="n">
        <v>46190</v>
      </c>
      <c r="F11901" t="inlineStr">
        <is>
          <t>Violations were cited in the following area(s).</t>
        </is>
      </c>
      <c r="G11901" t="inlineStr">
        <is>
          <t>04N</t>
        </is>
      </c>
      <c r="H11901" t="inlineStr">
        <is>
          <t>Filth flies or food/refuse/sewage associated with (FRSA) flies or other nuisance pests in establishment’s food and/or non-food areas. FRSA flies include house flies, blow flies, bottle flies, flesh flies, drain flies, Phorid flies and fruit flies.</t>
        </is>
      </c>
      <c r="I11901" t="inlineStr">
        <is>
          <t>Critical</t>
        </is>
      </c>
      <c r="J11901" t="n">
        <v>47</v>
      </c>
      <c r="L11901" s="9">
        <f>A11901&amp;"-"&amp;TEXT(E11901,"yyyymmdd")</f>
        <v/>
      </c>
    </row>
    <row r="11902">
      <c r="A11902" t="n">
        <v>50078726</v>
      </c>
      <c r="B11902" t="inlineStr">
        <is>
          <t>Queens</t>
        </is>
      </c>
      <c r="C11902" t="inlineStr">
        <is>
          <t>11368</t>
        </is>
      </c>
      <c r="D11902" t="inlineStr">
        <is>
          <t>Latin American</t>
        </is>
      </c>
      <c r="E11902" s="8" t="n">
        <v>46190</v>
      </c>
      <c r="F11902" t="inlineStr">
        <is>
          <t>Violations were cited in the following area(s).</t>
        </is>
      </c>
      <c r="G11902" t="inlineStr">
        <is>
          <t>05D</t>
        </is>
      </c>
      <c r="H1190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902" t="inlineStr">
        <is>
          <t>Critical</t>
        </is>
      </c>
      <c r="J11902" t="n">
        <v>47</v>
      </c>
      <c r="L11902" s="9">
        <f>A11902&amp;"-"&amp;TEXT(E11902,"yyyymmdd")</f>
        <v/>
      </c>
    </row>
    <row r="11903">
      <c r="A11903" t="n">
        <v>50078726</v>
      </c>
      <c r="B11903" t="inlineStr">
        <is>
          <t>Queens</t>
        </is>
      </c>
      <c r="C11903" t="inlineStr">
        <is>
          <t>11368</t>
        </is>
      </c>
      <c r="D11903" t="inlineStr">
        <is>
          <t>Latin American</t>
        </is>
      </c>
      <c r="E11903" s="8" t="n">
        <v>46190</v>
      </c>
      <c r="F11903" t="inlineStr">
        <is>
          <t>Violations were cited in the following area(s).</t>
        </is>
      </c>
      <c r="G11903" t="inlineStr">
        <is>
          <t>06C</t>
        </is>
      </c>
      <c r="H1190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903" t="inlineStr">
        <is>
          <t>Critical</t>
        </is>
      </c>
      <c r="J11903" t="n">
        <v>47</v>
      </c>
      <c r="L11903" s="9">
        <f>A11903&amp;"-"&amp;TEXT(E11903,"yyyymmdd")</f>
        <v/>
      </c>
    </row>
    <row r="11904">
      <c r="A11904" t="n">
        <v>50078726</v>
      </c>
      <c r="B11904" t="inlineStr">
        <is>
          <t>Queens</t>
        </is>
      </c>
      <c r="C11904" t="inlineStr">
        <is>
          <t>11368</t>
        </is>
      </c>
      <c r="D11904" t="inlineStr">
        <is>
          <t>Latin American</t>
        </is>
      </c>
      <c r="E11904" s="8" t="n">
        <v>46190</v>
      </c>
      <c r="F11904" t="inlineStr">
        <is>
          <t>Violations were cited in the following area(s).</t>
        </is>
      </c>
      <c r="G11904" t="inlineStr">
        <is>
          <t>06F</t>
        </is>
      </c>
      <c r="H11904" t="inlineStr">
        <is>
          <t>Wiping cloths not stored clean and dry, or in a sanitizing solution, between uses.</t>
        </is>
      </c>
      <c r="I11904" t="inlineStr">
        <is>
          <t>Critical</t>
        </is>
      </c>
      <c r="J11904" t="n">
        <v>47</v>
      </c>
      <c r="L11904" s="9">
        <f>A11904&amp;"-"&amp;TEXT(E11904,"yyyymmdd")</f>
        <v/>
      </c>
    </row>
    <row r="11905">
      <c r="A11905" t="n">
        <v>50078726</v>
      </c>
      <c r="B11905" t="inlineStr">
        <is>
          <t>Queens</t>
        </is>
      </c>
      <c r="C11905" t="inlineStr">
        <is>
          <t>11368</t>
        </is>
      </c>
      <c r="D11905" t="inlineStr">
        <is>
          <t>Latin American</t>
        </is>
      </c>
      <c r="E11905" s="8" t="n">
        <v>46190</v>
      </c>
      <c r="F11905" t="inlineStr">
        <is>
          <t>Violations were cited in the following area(s).</t>
        </is>
      </c>
      <c r="G11905" t="inlineStr">
        <is>
          <t>08A</t>
        </is>
      </c>
      <c r="H11905" t="inlineStr">
        <is>
          <t>Establishment is not free of harborage or conditions conducive to rodents, insects or other pests.</t>
        </is>
      </c>
      <c r="I11905" t="inlineStr">
        <is>
          <t>Not Critical</t>
        </is>
      </c>
      <c r="J11905" t="n">
        <v>47</v>
      </c>
      <c r="L11905" s="9">
        <f>A11905&amp;"-"&amp;TEXT(E11905,"yyyymmdd")</f>
        <v/>
      </c>
    </row>
    <row r="11906">
      <c r="A11906" t="n">
        <v>50078726</v>
      </c>
      <c r="B11906" t="inlineStr">
        <is>
          <t>Queens</t>
        </is>
      </c>
      <c r="C11906" t="inlineStr">
        <is>
          <t>11368</t>
        </is>
      </c>
      <c r="D11906" t="inlineStr">
        <is>
          <t>Latin American</t>
        </is>
      </c>
      <c r="E11906" s="8" t="n">
        <v>46190</v>
      </c>
      <c r="F11906" t="inlineStr">
        <is>
          <t>Violations were cited in the following area(s).</t>
        </is>
      </c>
      <c r="G11906" t="inlineStr">
        <is>
          <t>09B</t>
        </is>
      </c>
      <c r="H11906" t="inlineStr">
        <is>
          <t>Thawing procedure improper.</t>
        </is>
      </c>
      <c r="I11906" t="inlineStr">
        <is>
          <t>Not Critical</t>
        </is>
      </c>
      <c r="J11906" t="n">
        <v>47</v>
      </c>
      <c r="L11906" s="9">
        <f>A11906&amp;"-"&amp;TEXT(E11906,"yyyymmdd")</f>
        <v/>
      </c>
    </row>
    <row r="11907">
      <c r="A11907" t="n">
        <v>50078726</v>
      </c>
      <c r="B11907" t="inlineStr">
        <is>
          <t>Queens</t>
        </is>
      </c>
      <c r="C11907" t="inlineStr">
        <is>
          <t>11368</t>
        </is>
      </c>
      <c r="D11907" t="inlineStr">
        <is>
          <t>Latin American</t>
        </is>
      </c>
      <c r="E11907" s="8" t="n">
        <v>46190</v>
      </c>
      <c r="F11907" t="inlineStr">
        <is>
          <t>Violations were cited in the following area(s).</t>
        </is>
      </c>
      <c r="G11907" t="inlineStr">
        <is>
          <t>10F</t>
        </is>
      </c>
      <c r="H11907" t="inlineStr">
        <is>
          <t>Non-food contact surface or equipment made of unacceptable material, not kept clean, or not properly sealed, raised, spaced or movable to allow accessibility for cleaning on all sides, above and underneath the unit.</t>
        </is>
      </c>
      <c r="I11907" t="inlineStr">
        <is>
          <t>Not Critical</t>
        </is>
      </c>
      <c r="J11907" t="n">
        <v>47</v>
      </c>
      <c r="L11907" s="9">
        <f>A11907&amp;"-"&amp;TEXT(E11907,"yyyymmdd")</f>
        <v/>
      </c>
    </row>
    <row r="11908">
      <c r="A11908" t="n">
        <v>50082093</v>
      </c>
      <c r="B11908" t="inlineStr">
        <is>
          <t>Brooklyn</t>
        </is>
      </c>
      <c r="C11908" t="inlineStr">
        <is>
          <t>11213</t>
        </is>
      </c>
      <c r="D11908" t="inlineStr">
        <is>
          <t>Chicken</t>
        </is>
      </c>
      <c r="E11908" s="8" t="n">
        <v>46190</v>
      </c>
      <c r="F11908" t="inlineStr">
        <is>
          <t>Violations were cited in the following area(s).</t>
        </is>
      </c>
      <c r="G11908" t="inlineStr">
        <is>
          <t>02B</t>
        </is>
      </c>
      <c r="H11908" t="inlineStr">
        <is>
          <t>Hot TCS food item not held at or above 140 °F.</t>
        </is>
      </c>
      <c r="I11908" t="inlineStr">
        <is>
          <t>Critical</t>
        </is>
      </c>
      <c r="J11908" t="n">
        <v>19</v>
      </c>
      <c r="L11908" s="9">
        <f>A11908&amp;"-"&amp;TEXT(E11908,"yyyymmdd")</f>
        <v/>
      </c>
    </row>
    <row r="11909">
      <c r="A11909" t="n">
        <v>50082093</v>
      </c>
      <c r="B11909" t="inlineStr">
        <is>
          <t>Brooklyn</t>
        </is>
      </c>
      <c r="C11909" t="inlineStr">
        <is>
          <t>11213</t>
        </is>
      </c>
      <c r="D11909" t="inlineStr">
        <is>
          <t>Chicken</t>
        </is>
      </c>
      <c r="E11909" s="8" t="n">
        <v>46190</v>
      </c>
      <c r="F11909" t="inlineStr">
        <is>
          <t>Violations were cited in the following area(s).</t>
        </is>
      </c>
      <c r="G11909" t="inlineStr">
        <is>
          <t>02G</t>
        </is>
      </c>
      <c r="H11909" t="inlineStr">
        <is>
          <t>Cold TCS food item held above 41 °F; smoked or processed fish held above 38 °F; intact raw eggs held above 45 °F; or reduced oxygen packaged (ROP) TCS foods held above required temperatures except during active necessary preparation.</t>
        </is>
      </c>
      <c r="I11909" t="inlineStr">
        <is>
          <t>Critical</t>
        </is>
      </c>
      <c r="J11909" t="n">
        <v>19</v>
      </c>
      <c r="L11909" s="9">
        <f>A11909&amp;"-"&amp;TEXT(E11909,"yyyymmdd")</f>
        <v/>
      </c>
    </row>
    <row r="11910">
      <c r="A11910" t="n">
        <v>50082093</v>
      </c>
      <c r="B11910" t="inlineStr">
        <is>
          <t>Brooklyn</t>
        </is>
      </c>
      <c r="C11910" t="inlineStr">
        <is>
          <t>11213</t>
        </is>
      </c>
      <c r="D11910" t="inlineStr">
        <is>
          <t>Chicken</t>
        </is>
      </c>
      <c r="E11910" s="8" t="n">
        <v>46190</v>
      </c>
      <c r="F11910" t="inlineStr">
        <is>
          <t>Violations were cited in the following area(s).</t>
        </is>
      </c>
      <c r="G11910" t="inlineStr">
        <is>
          <t>10F</t>
        </is>
      </c>
      <c r="H11910" t="inlineStr">
        <is>
          <t>Non-food contact surface or equipment made of unacceptable material, not kept clean, or not properly sealed, raised, spaced or movable to allow accessibility for cleaning on all sides, above and underneath the unit.</t>
        </is>
      </c>
      <c r="I11910" t="inlineStr">
        <is>
          <t>Not Critical</t>
        </is>
      </c>
      <c r="J11910" t="n">
        <v>19</v>
      </c>
      <c r="L11910" s="9">
        <f>A11910&amp;"-"&amp;TEXT(E11910,"yyyymmdd")</f>
        <v/>
      </c>
    </row>
    <row r="11911">
      <c r="A11911" t="n">
        <v>50084817</v>
      </c>
      <c r="B11911" t="inlineStr">
        <is>
          <t>Manhattan</t>
        </is>
      </c>
      <c r="C11911" t="inlineStr">
        <is>
          <t>10013</t>
        </is>
      </c>
      <c r="D11911" t="inlineStr">
        <is>
          <t>Chinese</t>
        </is>
      </c>
      <c r="E11911" s="8" t="n">
        <v>46190</v>
      </c>
      <c r="F11911" t="inlineStr">
        <is>
          <t>Violations were cited in the following area(s).</t>
        </is>
      </c>
      <c r="G11911" t="inlineStr">
        <is>
          <t>02B</t>
        </is>
      </c>
      <c r="H11911" t="inlineStr">
        <is>
          <t>Hot TCS food item not held at or above 140 °F.</t>
        </is>
      </c>
      <c r="I11911" t="inlineStr">
        <is>
          <t>Critical</t>
        </is>
      </c>
      <c r="J11911" t="n">
        <v>40</v>
      </c>
      <c r="L11911" s="9">
        <f>A11911&amp;"-"&amp;TEXT(E11911,"yyyymmdd")</f>
        <v/>
      </c>
    </row>
    <row r="11912">
      <c r="A11912" t="n">
        <v>50084817</v>
      </c>
      <c r="B11912" t="inlineStr">
        <is>
          <t>Manhattan</t>
        </is>
      </c>
      <c r="C11912" t="inlineStr">
        <is>
          <t>10013</t>
        </is>
      </c>
      <c r="D11912" t="inlineStr">
        <is>
          <t>Chinese</t>
        </is>
      </c>
      <c r="E11912" s="8" t="n">
        <v>46190</v>
      </c>
      <c r="F11912" t="inlineStr">
        <is>
          <t>Violations were cited in the following area(s).</t>
        </is>
      </c>
      <c r="G11912" t="inlineStr">
        <is>
          <t>02G</t>
        </is>
      </c>
      <c r="H11912" t="inlineStr">
        <is>
          <t>Cold TCS food item held above 41 °F; smoked or processed fish held above 38 °F; intact raw eggs held above 45 °F; or reduced oxygen packaged (ROP) TCS foods held above required temperatures except during active necessary preparation.</t>
        </is>
      </c>
      <c r="I11912" t="inlineStr">
        <is>
          <t>Critical</t>
        </is>
      </c>
      <c r="J11912" t="n">
        <v>40</v>
      </c>
      <c r="L11912" s="9">
        <f>A11912&amp;"-"&amp;TEXT(E11912,"yyyymmdd")</f>
        <v/>
      </c>
    </row>
    <row r="11913">
      <c r="A11913" t="n">
        <v>50084817</v>
      </c>
      <c r="B11913" t="inlineStr">
        <is>
          <t>Manhattan</t>
        </is>
      </c>
      <c r="C11913" t="inlineStr">
        <is>
          <t>10013</t>
        </is>
      </c>
      <c r="D11913" t="inlineStr">
        <is>
          <t>Chinese</t>
        </is>
      </c>
      <c r="E11913" s="8" t="n">
        <v>46190</v>
      </c>
      <c r="F11913" t="inlineStr">
        <is>
          <t>Violations were cited in the following area(s).</t>
        </is>
      </c>
      <c r="G11913" t="inlineStr">
        <is>
          <t>04K</t>
        </is>
      </c>
      <c r="H11913" t="inlineStr">
        <is>
          <t>Evidence of rats or live rats in establishment's food or non-food areas.</t>
        </is>
      </c>
      <c r="I11913" t="inlineStr">
        <is>
          <t>Critical</t>
        </is>
      </c>
      <c r="J11913" t="n">
        <v>40</v>
      </c>
      <c r="L11913" s="9">
        <f>A11913&amp;"-"&amp;TEXT(E11913,"yyyymmdd")</f>
        <v/>
      </c>
    </row>
    <row r="11914">
      <c r="A11914" t="n">
        <v>50084817</v>
      </c>
      <c r="B11914" t="inlineStr">
        <is>
          <t>Manhattan</t>
        </is>
      </c>
      <c r="C11914" t="inlineStr">
        <is>
          <t>10013</t>
        </is>
      </c>
      <c r="D11914" t="inlineStr">
        <is>
          <t>Chinese</t>
        </is>
      </c>
      <c r="E11914" s="8" t="n">
        <v>46190</v>
      </c>
      <c r="F11914" t="inlineStr">
        <is>
          <t>Violations were cited in the following area(s).</t>
        </is>
      </c>
      <c r="G11914" t="inlineStr">
        <is>
          <t>06C</t>
        </is>
      </c>
      <c r="H1191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914" t="inlineStr">
        <is>
          <t>Critical</t>
        </is>
      </c>
      <c r="J11914" t="n">
        <v>40</v>
      </c>
      <c r="L11914" s="9">
        <f>A11914&amp;"-"&amp;TEXT(E11914,"yyyymmdd")</f>
        <v/>
      </c>
    </row>
    <row r="11915">
      <c r="A11915" t="n">
        <v>50084817</v>
      </c>
      <c r="B11915" t="inlineStr">
        <is>
          <t>Manhattan</t>
        </is>
      </c>
      <c r="C11915" t="inlineStr">
        <is>
          <t>10013</t>
        </is>
      </c>
      <c r="D11915" t="inlineStr">
        <is>
          <t>Chinese</t>
        </is>
      </c>
      <c r="E11915" s="8" t="n">
        <v>46190</v>
      </c>
      <c r="F11915" t="inlineStr">
        <is>
          <t>Violations were cited in the following area(s).</t>
        </is>
      </c>
      <c r="G11915" t="inlineStr">
        <is>
          <t>08A</t>
        </is>
      </c>
      <c r="H11915" t="inlineStr">
        <is>
          <t>Establishment is not free of harborage or conditions conducive to rodents, insects or other pests.</t>
        </is>
      </c>
      <c r="I11915" t="inlineStr">
        <is>
          <t>Not Critical</t>
        </is>
      </c>
      <c r="J11915" t="n">
        <v>40</v>
      </c>
      <c r="L11915" s="9">
        <f>A11915&amp;"-"&amp;TEXT(E11915,"yyyymmdd")</f>
        <v/>
      </c>
    </row>
    <row r="11916">
      <c r="A11916" t="n">
        <v>50084817</v>
      </c>
      <c r="B11916" t="inlineStr">
        <is>
          <t>Manhattan</t>
        </is>
      </c>
      <c r="C11916" t="inlineStr">
        <is>
          <t>10013</t>
        </is>
      </c>
      <c r="D11916" t="inlineStr">
        <is>
          <t>Chinese</t>
        </is>
      </c>
      <c r="E11916" s="8" t="n">
        <v>46190</v>
      </c>
      <c r="F11916" t="inlineStr">
        <is>
          <t>Violations were cited in the following area(s).</t>
        </is>
      </c>
      <c r="G11916" t="inlineStr">
        <is>
          <t>09A</t>
        </is>
      </c>
      <c r="H11916" t="inlineStr">
        <is>
          <t>Swollen, leaking, rusted or otherwise damaged canned food to be returned to distributor not segregated from intact product and clearly labeled DO NOT USE</t>
        </is>
      </c>
      <c r="I11916" t="inlineStr">
        <is>
          <t>Not Critical</t>
        </is>
      </c>
      <c r="J11916" t="n">
        <v>40</v>
      </c>
      <c r="L11916" s="9">
        <f>A11916&amp;"-"&amp;TEXT(E11916,"yyyymmdd")</f>
        <v/>
      </c>
    </row>
    <row r="11917">
      <c r="A11917" t="n">
        <v>50084817</v>
      </c>
      <c r="B11917" t="inlineStr">
        <is>
          <t>Manhattan</t>
        </is>
      </c>
      <c r="C11917" t="inlineStr">
        <is>
          <t>10013</t>
        </is>
      </c>
      <c r="D11917" t="inlineStr">
        <is>
          <t>Chinese</t>
        </is>
      </c>
      <c r="E11917" s="8" t="n">
        <v>46190</v>
      </c>
      <c r="F11917" t="inlineStr">
        <is>
          <t>Violations were cited in the following area(s).</t>
        </is>
      </c>
      <c r="G11917" t="inlineStr">
        <is>
          <t>09B</t>
        </is>
      </c>
      <c r="H11917" t="inlineStr">
        <is>
          <t>Thawing procedure improper.</t>
        </is>
      </c>
      <c r="I11917" t="inlineStr">
        <is>
          <t>Not Critical</t>
        </is>
      </c>
      <c r="J11917" t="n">
        <v>40</v>
      </c>
      <c r="L11917" s="9">
        <f>A11917&amp;"-"&amp;TEXT(E11917,"yyyymmdd")</f>
        <v/>
      </c>
    </row>
    <row r="11918">
      <c r="A11918" t="n">
        <v>50084817</v>
      </c>
      <c r="B11918" t="inlineStr">
        <is>
          <t>Manhattan</t>
        </is>
      </c>
      <c r="C11918" t="inlineStr">
        <is>
          <t>10013</t>
        </is>
      </c>
      <c r="D11918" t="inlineStr">
        <is>
          <t>Chinese</t>
        </is>
      </c>
      <c r="E11918" s="8" t="n">
        <v>46190</v>
      </c>
      <c r="F11918" t="inlineStr">
        <is>
          <t>Violations were cited in the following area(s).</t>
        </is>
      </c>
      <c r="G11918" t="inlineStr">
        <is>
          <t>10F</t>
        </is>
      </c>
      <c r="H11918" t="inlineStr">
        <is>
          <t>Non-food contact surface or equipment made of unacceptable material, not kept clean, or not properly sealed, raised, spaced or movable to allow accessibility for cleaning on all sides, above and underneath the unit.</t>
        </is>
      </c>
      <c r="I11918" t="inlineStr">
        <is>
          <t>Not Critical</t>
        </is>
      </c>
      <c r="J11918" t="n">
        <v>40</v>
      </c>
      <c r="L11918" s="9">
        <f>A11918&amp;"-"&amp;TEXT(E11918,"yyyymmdd")</f>
        <v/>
      </c>
    </row>
    <row r="11919">
      <c r="A11919" t="n">
        <v>50084977</v>
      </c>
      <c r="B11919" t="inlineStr">
        <is>
          <t>Brooklyn</t>
        </is>
      </c>
      <c r="C11919" t="inlineStr">
        <is>
          <t>11234</t>
        </is>
      </c>
      <c r="D11919" t="inlineStr">
        <is>
          <t>Coffee/Tea</t>
        </is>
      </c>
      <c r="E11919" s="8" t="n">
        <v>46190</v>
      </c>
      <c r="F11919" t="inlineStr">
        <is>
          <t>Violations were cited in the following area(s).</t>
        </is>
      </c>
      <c r="G11919" t="inlineStr">
        <is>
          <t>06C</t>
        </is>
      </c>
      <c r="H1191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919" t="inlineStr">
        <is>
          <t>Critical</t>
        </is>
      </c>
      <c r="J11919" t="n">
        <v>10</v>
      </c>
      <c r="K11919" t="inlineStr">
        <is>
          <t>A</t>
        </is>
      </c>
      <c r="L11919" s="9">
        <f>A11919&amp;"-"&amp;TEXT(E11919,"yyyymmdd")</f>
        <v/>
      </c>
    </row>
    <row r="11920">
      <c r="A11920" t="n">
        <v>50084977</v>
      </c>
      <c r="B11920" t="inlineStr">
        <is>
          <t>Brooklyn</t>
        </is>
      </c>
      <c r="C11920" t="inlineStr">
        <is>
          <t>11234</t>
        </is>
      </c>
      <c r="D11920" t="inlineStr">
        <is>
          <t>Coffee/Tea</t>
        </is>
      </c>
      <c r="E11920" s="8" t="n">
        <v>46190</v>
      </c>
      <c r="F11920" t="inlineStr">
        <is>
          <t>Violations were cited in the following area(s).</t>
        </is>
      </c>
      <c r="G11920" t="inlineStr">
        <is>
          <t>10F</t>
        </is>
      </c>
      <c r="H11920" t="inlineStr">
        <is>
          <t>Non-food contact surface or equipment made of unacceptable material, not kept clean, or not properly sealed, raised, spaced or movable to allow accessibility for cleaning on all sides, above and underneath the unit.</t>
        </is>
      </c>
      <c r="I11920" t="inlineStr">
        <is>
          <t>Not Critical</t>
        </is>
      </c>
      <c r="J11920" t="n">
        <v>10</v>
      </c>
      <c r="K11920" t="inlineStr">
        <is>
          <t>A</t>
        </is>
      </c>
      <c r="L11920" s="9">
        <f>A11920&amp;"-"&amp;TEXT(E11920,"yyyymmdd")</f>
        <v/>
      </c>
    </row>
    <row r="11921">
      <c r="A11921" t="n">
        <v>50085240</v>
      </c>
      <c r="B11921" t="inlineStr">
        <is>
          <t>Queens</t>
        </is>
      </c>
      <c r="C11921" t="inlineStr">
        <is>
          <t>11355</t>
        </is>
      </c>
      <c r="D11921" t="inlineStr">
        <is>
          <t>Bakery Products/Desserts</t>
        </is>
      </c>
      <c r="E11921" s="8" t="n">
        <v>46190</v>
      </c>
      <c r="F11921" t="inlineStr">
        <is>
          <t>Violations were cited in the following area(s).</t>
        </is>
      </c>
      <c r="G11921" t="inlineStr">
        <is>
          <t>02B</t>
        </is>
      </c>
      <c r="H11921" t="inlineStr">
        <is>
          <t>Hot TCS food item not held at or above 140 °F.</t>
        </is>
      </c>
      <c r="I11921" t="inlineStr">
        <is>
          <t>Critical</t>
        </is>
      </c>
      <c r="J11921" t="n">
        <v>38</v>
      </c>
      <c r="L11921" s="9">
        <f>A11921&amp;"-"&amp;TEXT(E11921,"yyyymmdd")</f>
        <v/>
      </c>
    </row>
    <row r="11922">
      <c r="A11922" t="n">
        <v>50085240</v>
      </c>
      <c r="B11922" t="inlineStr">
        <is>
          <t>Queens</t>
        </is>
      </c>
      <c r="C11922" t="inlineStr">
        <is>
          <t>11355</t>
        </is>
      </c>
      <c r="D11922" t="inlineStr">
        <is>
          <t>Bakery Products/Desserts</t>
        </is>
      </c>
      <c r="E11922" s="8" t="n">
        <v>46190</v>
      </c>
      <c r="F11922" t="inlineStr">
        <is>
          <t>Violations were cited in the following area(s).</t>
        </is>
      </c>
      <c r="G11922" t="inlineStr">
        <is>
          <t>02G</t>
        </is>
      </c>
      <c r="H11922" t="inlineStr">
        <is>
          <t>Cold TCS food item held above 41 °F; smoked or processed fish held above 38 °F; intact raw eggs held above 45 °F; or reduced oxygen packaged (ROP) TCS foods held above required temperatures except during active necessary preparation.</t>
        </is>
      </c>
      <c r="I11922" t="inlineStr">
        <is>
          <t>Critical</t>
        </is>
      </c>
      <c r="J11922" t="n">
        <v>38</v>
      </c>
      <c r="L11922" s="9">
        <f>A11922&amp;"-"&amp;TEXT(E11922,"yyyymmdd")</f>
        <v/>
      </c>
    </row>
    <row r="11923">
      <c r="A11923" t="n">
        <v>50085240</v>
      </c>
      <c r="B11923" t="inlineStr">
        <is>
          <t>Queens</t>
        </is>
      </c>
      <c r="C11923" t="inlineStr">
        <is>
          <t>11355</t>
        </is>
      </c>
      <c r="D11923" t="inlineStr">
        <is>
          <t>Bakery Products/Desserts</t>
        </is>
      </c>
      <c r="E11923" s="8" t="n">
        <v>46190</v>
      </c>
      <c r="F11923" t="inlineStr">
        <is>
          <t>Violations were cited in the following area(s).</t>
        </is>
      </c>
      <c r="G11923" t="inlineStr">
        <is>
          <t>03A</t>
        </is>
      </c>
      <c r="H11923"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1923" t="inlineStr">
        <is>
          <t>Critical</t>
        </is>
      </c>
      <c r="J11923" t="n">
        <v>38</v>
      </c>
      <c r="L11923" s="9">
        <f>A11923&amp;"-"&amp;TEXT(E11923,"yyyymmdd")</f>
        <v/>
      </c>
    </row>
    <row r="11924">
      <c r="A11924" t="n">
        <v>50085240</v>
      </c>
      <c r="B11924" t="inlineStr">
        <is>
          <t>Queens</t>
        </is>
      </c>
      <c r="C11924" t="inlineStr">
        <is>
          <t>11355</t>
        </is>
      </c>
      <c r="D11924" t="inlineStr">
        <is>
          <t>Bakery Products/Desserts</t>
        </is>
      </c>
      <c r="E11924" s="8" t="n">
        <v>46190</v>
      </c>
      <c r="F11924" t="inlineStr">
        <is>
          <t>Violations were cited in the following area(s).</t>
        </is>
      </c>
      <c r="G11924" t="inlineStr">
        <is>
          <t>10B</t>
        </is>
      </c>
      <c r="H11924" t="inlineStr">
        <is>
          <t>Anti-siphonage or back-flow prevention device not provided where required; equipment or floor not properly drained; sewage disposal system in disrepair or not functioning properly. Condensation or liquid waste improperly disposed of.</t>
        </is>
      </c>
      <c r="I11924" t="inlineStr">
        <is>
          <t>Not Critical</t>
        </is>
      </c>
      <c r="J11924" t="n">
        <v>38</v>
      </c>
      <c r="L11924" s="9">
        <f>A11924&amp;"-"&amp;TEXT(E11924,"yyyymmdd")</f>
        <v/>
      </c>
    </row>
    <row r="11925">
      <c r="A11925" t="n">
        <v>50085240</v>
      </c>
      <c r="B11925" t="inlineStr">
        <is>
          <t>Queens</t>
        </is>
      </c>
      <c r="C11925" t="inlineStr">
        <is>
          <t>11355</t>
        </is>
      </c>
      <c r="D11925" t="inlineStr">
        <is>
          <t>Bakery Products/Desserts</t>
        </is>
      </c>
      <c r="E11925" s="8" t="n">
        <v>46190</v>
      </c>
      <c r="F11925" t="inlineStr">
        <is>
          <t>Violations were cited in the following area(s).</t>
        </is>
      </c>
      <c r="G11925" t="inlineStr">
        <is>
          <t>10F</t>
        </is>
      </c>
      <c r="H11925" t="inlineStr">
        <is>
          <t>Non-food contact surface or equipment made of unacceptable material, not kept clean, or not properly sealed, raised, spaced or movable to allow accessibility for cleaning on all sides, above and underneath the unit.</t>
        </is>
      </c>
      <c r="I11925" t="inlineStr">
        <is>
          <t>Not Critical</t>
        </is>
      </c>
      <c r="J11925" t="n">
        <v>38</v>
      </c>
      <c r="L11925" s="9">
        <f>A11925&amp;"-"&amp;TEXT(E11925,"yyyymmdd")</f>
        <v/>
      </c>
    </row>
    <row r="11926">
      <c r="A11926" t="n">
        <v>50085240</v>
      </c>
      <c r="B11926" t="inlineStr">
        <is>
          <t>Queens</t>
        </is>
      </c>
      <c r="C11926" t="inlineStr">
        <is>
          <t>11355</t>
        </is>
      </c>
      <c r="D11926" t="inlineStr">
        <is>
          <t>Bakery Products/Desserts</t>
        </is>
      </c>
      <c r="E11926" s="8" t="n">
        <v>46190</v>
      </c>
      <c r="F11926" t="inlineStr">
        <is>
          <t>Violations were cited in the following area(s).</t>
        </is>
      </c>
      <c r="G11926" t="inlineStr">
        <is>
          <t>10G</t>
        </is>
      </c>
      <c r="H11926" t="inlineStr">
        <is>
          <t>Dishwashing and ware washing: Cleaning and sanitizing of tableware, including dishes, utensils, and equipment deficient.</t>
        </is>
      </c>
      <c r="I11926" t="inlineStr">
        <is>
          <t>Not Critical</t>
        </is>
      </c>
      <c r="J11926" t="n">
        <v>38</v>
      </c>
      <c r="L11926" s="9">
        <f>A11926&amp;"-"&amp;TEXT(E11926,"yyyymmdd")</f>
        <v/>
      </c>
    </row>
    <row r="11927">
      <c r="A11927" t="n">
        <v>50085240</v>
      </c>
      <c r="B11927" t="inlineStr">
        <is>
          <t>Queens</t>
        </is>
      </c>
      <c r="C11927" t="inlineStr">
        <is>
          <t>11355</t>
        </is>
      </c>
      <c r="D11927" t="inlineStr">
        <is>
          <t>Bakery Products/Desserts</t>
        </is>
      </c>
      <c r="E11927" s="8" t="n">
        <v>46190</v>
      </c>
      <c r="F11927" t="inlineStr">
        <is>
          <t>Violations were cited in the following area(s).</t>
        </is>
      </c>
      <c r="G11927" t="inlineStr">
        <is>
          <t>28-06</t>
        </is>
      </c>
      <c r="H11927" t="inlineStr">
        <is>
          <t>Contract with a pest management professional not in place. Record of extermination activities not kept on premises.</t>
        </is>
      </c>
      <c r="I11927" t="inlineStr">
        <is>
          <t>Not Critical</t>
        </is>
      </c>
      <c r="J11927" t="n">
        <v>38</v>
      </c>
      <c r="L11927" s="9">
        <f>A11927&amp;"-"&amp;TEXT(E11927,"yyyymmdd")</f>
        <v/>
      </c>
    </row>
    <row r="11928">
      <c r="A11928" t="n">
        <v>50086327</v>
      </c>
      <c r="B11928" t="inlineStr">
        <is>
          <t>Manhattan</t>
        </is>
      </c>
      <c r="C11928" t="inlineStr">
        <is>
          <t>10017</t>
        </is>
      </c>
      <c r="D11928" t="inlineStr">
        <is>
          <t>American</t>
        </is>
      </c>
      <c r="E11928" s="8" t="n">
        <v>46190</v>
      </c>
      <c r="F11928" t="inlineStr">
        <is>
          <t>Violations were cited in the following area(s).</t>
        </is>
      </c>
      <c r="G11928" t="inlineStr">
        <is>
          <t>02G</t>
        </is>
      </c>
      <c r="H11928" t="inlineStr">
        <is>
          <t>Cold TCS food item held above 41 °F; smoked or processed fish held above 38 °F; intact raw eggs held above 45 °F; or reduced oxygen packaged (ROP) TCS foods held above required temperatures except during active necessary preparation.</t>
        </is>
      </c>
      <c r="I11928" t="inlineStr">
        <is>
          <t>Critical</t>
        </is>
      </c>
      <c r="J11928" t="n">
        <v>37</v>
      </c>
      <c r="L11928" s="9">
        <f>A11928&amp;"-"&amp;TEXT(E11928,"yyyymmdd")</f>
        <v/>
      </c>
    </row>
    <row r="11929">
      <c r="A11929" t="n">
        <v>50086327</v>
      </c>
      <c r="B11929" t="inlineStr">
        <is>
          <t>Manhattan</t>
        </is>
      </c>
      <c r="C11929" t="inlineStr">
        <is>
          <t>10017</t>
        </is>
      </c>
      <c r="D11929" t="inlineStr">
        <is>
          <t>American</t>
        </is>
      </c>
      <c r="E11929" s="8" t="n">
        <v>46190</v>
      </c>
      <c r="F11929" t="inlineStr">
        <is>
          <t>Violations were cited in the following area(s).</t>
        </is>
      </c>
      <c r="G11929" t="inlineStr">
        <is>
          <t>04D</t>
        </is>
      </c>
      <c r="H11929" t="inlineStr">
        <is>
          <t>Food worker/food vendor does not wash hands thoroughly after using the toilet, or after coughing, sneezing, smoking, eating, preparing raw foods or otherwise contaminating hands or does not change gloves when required; Worker fails to refrain from smoking or being fully clothed in clean outer garments.</t>
        </is>
      </c>
      <c r="I11929" t="inlineStr">
        <is>
          <t>Critical</t>
        </is>
      </c>
      <c r="J11929" t="n">
        <v>37</v>
      </c>
      <c r="L11929" s="9">
        <f>A11929&amp;"-"&amp;TEXT(E11929,"yyyymmdd")</f>
        <v/>
      </c>
    </row>
    <row r="11930">
      <c r="A11930" t="n">
        <v>50086327</v>
      </c>
      <c r="B11930" t="inlineStr">
        <is>
          <t>Manhattan</t>
        </is>
      </c>
      <c r="C11930" t="inlineStr">
        <is>
          <t>10017</t>
        </is>
      </c>
      <c r="D11930" t="inlineStr">
        <is>
          <t>American</t>
        </is>
      </c>
      <c r="E11930" s="8" t="n">
        <v>46190</v>
      </c>
      <c r="F11930" t="inlineStr">
        <is>
          <t>Violations were cited in the following area(s).</t>
        </is>
      </c>
      <c r="G11930" t="inlineStr">
        <is>
          <t>04H</t>
        </is>
      </c>
      <c r="H11930" t="inlineStr">
        <is>
          <t>Raw, cooked or prepared food is adulterated, contaminated, cross-contaminated, or not discarded in accordance with HACCP plan.</t>
        </is>
      </c>
      <c r="I11930" t="inlineStr">
        <is>
          <t>Critical</t>
        </is>
      </c>
      <c r="J11930" t="n">
        <v>37</v>
      </c>
      <c r="L11930" s="9">
        <f>A11930&amp;"-"&amp;TEXT(E11930,"yyyymmdd")</f>
        <v/>
      </c>
    </row>
    <row r="11931">
      <c r="A11931" t="n">
        <v>50086327</v>
      </c>
      <c r="B11931" t="inlineStr">
        <is>
          <t>Manhattan</t>
        </is>
      </c>
      <c r="C11931" t="inlineStr">
        <is>
          <t>10017</t>
        </is>
      </c>
      <c r="D11931" t="inlineStr">
        <is>
          <t>American</t>
        </is>
      </c>
      <c r="E11931" s="8" t="n">
        <v>46190</v>
      </c>
      <c r="F11931" t="inlineStr">
        <is>
          <t>Violations were cited in the following area(s).</t>
        </is>
      </c>
      <c r="G11931" t="inlineStr">
        <is>
          <t>10B</t>
        </is>
      </c>
      <c r="H11931" t="inlineStr">
        <is>
          <t>Anti-siphonage or back-flow prevention device not provided where required; equipment or floor not properly drained; sewage disposal system in disrepair or not functioning properly. Condensation or liquid waste improperly disposed of.</t>
        </is>
      </c>
      <c r="I11931" t="inlineStr">
        <is>
          <t>Not Critical</t>
        </is>
      </c>
      <c r="J11931" t="n">
        <v>37</v>
      </c>
      <c r="L11931" s="9">
        <f>A11931&amp;"-"&amp;TEXT(E11931,"yyyymmdd")</f>
        <v/>
      </c>
    </row>
    <row r="11932">
      <c r="A11932" t="n">
        <v>50086327</v>
      </c>
      <c r="B11932" t="inlineStr">
        <is>
          <t>Manhattan</t>
        </is>
      </c>
      <c r="C11932" t="inlineStr">
        <is>
          <t>10017</t>
        </is>
      </c>
      <c r="D11932" t="inlineStr">
        <is>
          <t>American</t>
        </is>
      </c>
      <c r="E11932" s="8" t="n">
        <v>46190</v>
      </c>
      <c r="F11932" t="inlineStr">
        <is>
          <t>Violations were cited in the following area(s).</t>
        </is>
      </c>
      <c r="G11932" t="inlineStr">
        <is>
          <t>10F</t>
        </is>
      </c>
      <c r="H11932" t="inlineStr">
        <is>
          <t>Non-food contact surface or equipment made of unacceptable material, not kept clean, or not properly sealed, raised, spaced or movable to allow accessibility for cleaning on all sides, above and underneath the unit.</t>
        </is>
      </c>
      <c r="I11932" t="inlineStr">
        <is>
          <t>Not Critical</t>
        </is>
      </c>
      <c r="J11932" t="n">
        <v>37</v>
      </c>
      <c r="L11932" s="9">
        <f>A11932&amp;"-"&amp;TEXT(E11932,"yyyymmdd")</f>
        <v/>
      </c>
    </row>
    <row r="11933">
      <c r="A11933" t="n">
        <v>50094786</v>
      </c>
      <c r="B11933" t="inlineStr">
        <is>
          <t>Queens</t>
        </is>
      </c>
      <c r="C11933" t="inlineStr">
        <is>
          <t>11421</t>
        </is>
      </c>
      <c r="D11933" t="inlineStr">
        <is>
          <t>Chinese</t>
        </is>
      </c>
      <c r="E11933" s="8" t="n">
        <v>46190</v>
      </c>
      <c r="F11933" t="inlineStr">
        <is>
          <t>Violations were cited in the following area(s).</t>
        </is>
      </c>
      <c r="G11933" t="inlineStr">
        <is>
          <t>04L</t>
        </is>
      </c>
      <c r="H11933" t="inlineStr">
        <is>
          <t>Evidence of mice or live mice in establishment's food or non-food areas.</t>
        </is>
      </c>
      <c r="I11933" t="inlineStr">
        <is>
          <t>Critical</t>
        </is>
      </c>
      <c r="J11933" t="n">
        <v>28</v>
      </c>
      <c r="L11933" s="9">
        <f>A11933&amp;"-"&amp;TEXT(E11933,"yyyymmdd")</f>
        <v/>
      </c>
    </row>
    <row r="11934">
      <c r="A11934" t="n">
        <v>50094786</v>
      </c>
      <c r="B11934" t="inlineStr">
        <is>
          <t>Queens</t>
        </is>
      </c>
      <c r="C11934" t="inlineStr">
        <is>
          <t>11421</t>
        </is>
      </c>
      <c r="D11934" t="inlineStr">
        <is>
          <t>Chinese</t>
        </is>
      </c>
      <c r="E11934" s="8" t="n">
        <v>46190</v>
      </c>
      <c r="F11934" t="inlineStr">
        <is>
          <t>Violations were cited in the following area(s).</t>
        </is>
      </c>
      <c r="G11934" t="inlineStr">
        <is>
          <t>04M</t>
        </is>
      </c>
      <c r="H11934" t="inlineStr">
        <is>
          <t>Live roaches in facility's food or non-food area.</t>
        </is>
      </c>
      <c r="I11934" t="inlineStr">
        <is>
          <t>Critical</t>
        </is>
      </c>
      <c r="J11934" t="n">
        <v>28</v>
      </c>
      <c r="L11934" s="9">
        <f>A11934&amp;"-"&amp;TEXT(E11934,"yyyymmdd")</f>
        <v/>
      </c>
    </row>
    <row r="11935">
      <c r="A11935" t="n">
        <v>50094786</v>
      </c>
      <c r="B11935" t="inlineStr">
        <is>
          <t>Queens</t>
        </is>
      </c>
      <c r="C11935" t="inlineStr">
        <is>
          <t>11421</t>
        </is>
      </c>
      <c r="D11935" t="inlineStr">
        <is>
          <t>Chinese</t>
        </is>
      </c>
      <c r="E11935" s="8" t="n">
        <v>46190</v>
      </c>
      <c r="F11935" t="inlineStr">
        <is>
          <t>Violations were cited in the following area(s).</t>
        </is>
      </c>
      <c r="G11935" t="inlineStr">
        <is>
          <t>05D</t>
        </is>
      </c>
      <c r="H1193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935" t="inlineStr">
        <is>
          <t>Critical</t>
        </is>
      </c>
      <c r="J11935" t="n">
        <v>28</v>
      </c>
      <c r="L11935" s="9">
        <f>A11935&amp;"-"&amp;TEXT(E11935,"yyyymmdd")</f>
        <v/>
      </c>
    </row>
    <row r="11936">
      <c r="A11936" t="n">
        <v>50094786</v>
      </c>
      <c r="B11936" t="inlineStr">
        <is>
          <t>Queens</t>
        </is>
      </c>
      <c r="C11936" t="inlineStr">
        <is>
          <t>11421</t>
        </is>
      </c>
      <c r="D11936" t="inlineStr">
        <is>
          <t>Chinese</t>
        </is>
      </c>
      <c r="E11936" s="8" t="n">
        <v>46190</v>
      </c>
      <c r="F11936" t="inlineStr">
        <is>
          <t>Violations were cited in the following area(s).</t>
        </is>
      </c>
      <c r="G11936" t="inlineStr">
        <is>
          <t>06D</t>
        </is>
      </c>
      <c r="H11936" t="inlineStr">
        <is>
          <t>Food contact surface not properly washed, rinsed and sanitized after each use and following any activity when contamination may have occurred.</t>
        </is>
      </c>
      <c r="I11936" t="inlineStr">
        <is>
          <t>Critical</t>
        </is>
      </c>
      <c r="J11936" t="n">
        <v>28</v>
      </c>
      <c r="L11936" s="9">
        <f>A11936&amp;"-"&amp;TEXT(E11936,"yyyymmdd")</f>
        <v/>
      </c>
    </row>
    <row r="11937">
      <c r="A11937" t="n">
        <v>50094786</v>
      </c>
      <c r="B11937" t="inlineStr">
        <is>
          <t>Queens</t>
        </is>
      </c>
      <c r="C11937" t="inlineStr">
        <is>
          <t>11421</t>
        </is>
      </c>
      <c r="D11937" t="inlineStr">
        <is>
          <t>Chinese</t>
        </is>
      </c>
      <c r="E11937" s="8" t="n">
        <v>46190</v>
      </c>
      <c r="F11937" t="inlineStr">
        <is>
          <t>Violations were cited in the following area(s).</t>
        </is>
      </c>
      <c r="G11937" t="inlineStr">
        <is>
          <t>08A</t>
        </is>
      </c>
      <c r="H11937" t="inlineStr">
        <is>
          <t>Establishment is not free of harborage or conditions conducive to rodents, insects or other pests.</t>
        </is>
      </c>
      <c r="I11937" t="inlineStr">
        <is>
          <t>Not Critical</t>
        </is>
      </c>
      <c r="J11937" t="n">
        <v>28</v>
      </c>
      <c r="L11937" s="9">
        <f>A11937&amp;"-"&amp;TEXT(E11937,"yyyymmdd")</f>
        <v/>
      </c>
    </row>
    <row r="11938">
      <c r="A11938" t="n">
        <v>50097866</v>
      </c>
      <c r="B11938" t="inlineStr">
        <is>
          <t>Queens</t>
        </is>
      </c>
      <c r="C11938" t="inlineStr">
        <is>
          <t>11354</t>
        </is>
      </c>
      <c r="D11938" t="inlineStr">
        <is>
          <t>Chinese</t>
        </is>
      </c>
      <c r="E11938" s="8" t="n">
        <v>46190</v>
      </c>
      <c r="F11938" t="inlineStr">
        <is>
          <t>Violations were cited in the following area(s).</t>
        </is>
      </c>
      <c r="G11938" t="inlineStr">
        <is>
          <t>06C</t>
        </is>
      </c>
      <c r="H1193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938" t="inlineStr">
        <is>
          <t>Critical</t>
        </is>
      </c>
      <c r="J11938" t="n">
        <v>13</v>
      </c>
      <c r="K11938" t="inlineStr">
        <is>
          <t>A</t>
        </is>
      </c>
      <c r="L11938" s="9">
        <f>A11938&amp;"-"&amp;TEXT(E11938,"yyyymmdd")</f>
        <v/>
      </c>
    </row>
    <row r="11939">
      <c r="A11939" t="n">
        <v>50097866</v>
      </c>
      <c r="B11939" t="inlineStr">
        <is>
          <t>Queens</t>
        </is>
      </c>
      <c r="C11939" t="inlineStr">
        <is>
          <t>11354</t>
        </is>
      </c>
      <c r="D11939" t="inlineStr">
        <is>
          <t>Chinese</t>
        </is>
      </c>
      <c r="E11939" s="8" t="n">
        <v>46190</v>
      </c>
      <c r="F11939" t="inlineStr">
        <is>
          <t>Violations were cited in the following area(s).</t>
        </is>
      </c>
      <c r="G11939" t="inlineStr">
        <is>
          <t>10F</t>
        </is>
      </c>
      <c r="H11939" t="inlineStr">
        <is>
          <t>Non-food contact surface or equipment made of unacceptable material, not kept clean, or not properly sealed, raised, spaced or movable to allow accessibility for cleaning on all sides, above and underneath the unit.</t>
        </is>
      </c>
      <c r="I11939" t="inlineStr">
        <is>
          <t>Not Critical</t>
        </is>
      </c>
      <c r="J11939" t="n">
        <v>13</v>
      </c>
      <c r="K11939" t="inlineStr">
        <is>
          <t>A</t>
        </is>
      </c>
      <c r="L11939" s="9">
        <f>A11939&amp;"-"&amp;TEXT(E11939,"yyyymmdd")</f>
        <v/>
      </c>
    </row>
    <row r="11940">
      <c r="A11940" t="n">
        <v>50097866</v>
      </c>
      <c r="B11940" t="inlineStr">
        <is>
          <t>Queens</t>
        </is>
      </c>
      <c r="C11940" t="inlineStr">
        <is>
          <t>11354</t>
        </is>
      </c>
      <c r="D11940" t="inlineStr">
        <is>
          <t>Chinese</t>
        </is>
      </c>
      <c r="E11940" s="8" t="n">
        <v>46190</v>
      </c>
      <c r="F11940" t="inlineStr">
        <is>
          <t>Violations were cited in the following area(s).</t>
        </is>
      </c>
      <c r="G11940" t="inlineStr">
        <is>
          <t>10G</t>
        </is>
      </c>
      <c r="H11940" t="inlineStr">
        <is>
          <t>Dishwashing and ware washing: Cleaning and sanitizing of tableware, including dishes, utensils, and equipment deficient.</t>
        </is>
      </c>
      <c r="I11940" t="inlineStr">
        <is>
          <t>Not Critical</t>
        </is>
      </c>
      <c r="J11940" t="n">
        <v>13</v>
      </c>
      <c r="K11940" t="inlineStr">
        <is>
          <t>A</t>
        </is>
      </c>
      <c r="L11940" s="9">
        <f>A11940&amp;"-"&amp;TEXT(E11940,"yyyymmdd")</f>
        <v/>
      </c>
    </row>
    <row r="11941">
      <c r="A11941" t="n">
        <v>50104841</v>
      </c>
      <c r="B11941" t="inlineStr">
        <is>
          <t>Brooklyn</t>
        </is>
      </c>
      <c r="C11941" t="inlineStr">
        <is>
          <t>11229</t>
        </is>
      </c>
      <c r="D11941" t="inlineStr">
        <is>
          <t>Coffee/Tea</t>
        </is>
      </c>
      <c r="E11941" s="8" t="n">
        <v>46190</v>
      </c>
      <c r="F11941" t="inlineStr">
        <is>
          <t>Violations were cited in the following area(s).</t>
        </is>
      </c>
      <c r="G11941" t="inlineStr">
        <is>
          <t>10B</t>
        </is>
      </c>
      <c r="H11941" t="inlineStr">
        <is>
          <t>Anti-siphonage or back-flow prevention device not provided where required; equipment or floor not properly drained; sewage disposal system in disrepair or not functioning properly. Condensation or liquid waste improperly disposed of.</t>
        </is>
      </c>
      <c r="I11941" t="inlineStr">
        <is>
          <t>Not Critical</t>
        </is>
      </c>
      <c r="J11941" t="n">
        <v>2</v>
      </c>
      <c r="K11941" t="inlineStr">
        <is>
          <t>A</t>
        </is>
      </c>
      <c r="L11941" s="9">
        <f>A11941&amp;"-"&amp;TEXT(E11941,"yyyymmdd")</f>
        <v/>
      </c>
    </row>
    <row r="11942">
      <c r="A11942" t="n">
        <v>50107151</v>
      </c>
      <c r="B11942" t="inlineStr">
        <is>
          <t>Brooklyn</t>
        </is>
      </c>
      <c r="C11942" t="inlineStr">
        <is>
          <t>11249</t>
        </is>
      </c>
      <c r="D11942" t="inlineStr">
        <is>
          <t>Indian</t>
        </is>
      </c>
      <c r="E11942" s="8" t="n">
        <v>46190</v>
      </c>
      <c r="F11942" t="inlineStr">
        <is>
          <t>Violations were cited in the following area(s).</t>
        </is>
      </c>
      <c r="G11942" t="inlineStr">
        <is>
          <t>04L</t>
        </is>
      </c>
      <c r="H11942" t="inlineStr">
        <is>
          <t>Evidence of mice or live mice in establishment's food or non-food areas.</t>
        </is>
      </c>
      <c r="I11942" t="inlineStr">
        <is>
          <t>Critical</t>
        </is>
      </c>
      <c r="J11942" t="n">
        <v>11</v>
      </c>
      <c r="K11942" t="inlineStr">
        <is>
          <t>A</t>
        </is>
      </c>
      <c r="L11942" s="9">
        <f>A11942&amp;"-"&amp;TEXT(E11942,"yyyymmdd")</f>
        <v/>
      </c>
    </row>
    <row r="11943">
      <c r="A11943" t="n">
        <v>50107151</v>
      </c>
      <c r="B11943" t="inlineStr">
        <is>
          <t>Brooklyn</t>
        </is>
      </c>
      <c r="C11943" t="inlineStr">
        <is>
          <t>11249</t>
        </is>
      </c>
      <c r="D11943" t="inlineStr">
        <is>
          <t>Indian</t>
        </is>
      </c>
      <c r="E11943" s="8" t="n">
        <v>46190</v>
      </c>
      <c r="F11943" t="inlineStr">
        <is>
          <t>Violations were cited in the following area(s).</t>
        </is>
      </c>
      <c r="G11943" t="inlineStr">
        <is>
          <t>08A</t>
        </is>
      </c>
      <c r="H11943" t="inlineStr">
        <is>
          <t>Establishment is not free of harborage or conditions conducive to rodents, insects or other pests.</t>
        </is>
      </c>
      <c r="I11943" t="inlineStr">
        <is>
          <t>Not Critical</t>
        </is>
      </c>
      <c r="J11943" t="n">
        <v>11</v>
      </c>
      <c r="K11943" t="inlineStr">
        <is>
          <t>A</t>
        </is>
      </c>
      <c r="L11943" s="9">
        <f>A11943&amp;"-"&amp;TEXT(E11943,"yyyymmdd")</f>
        <v/>
      </c>
    </row>
    <row r="11944">
      <c r="A11944" t="n">
        <v>50109259</v>
      </c>
      <c r="B11944" t="inlineStr">
        <is>
          <t>Brooklyn</t>
        </is>
      </c>
      <c r="C11944" t="inlineStr">
        <is>
          <t>11237</t>
        </is>
      </c>
      <c r="D11944" t="inlineStr">
        <is>
          <t>Spanish</t>
        </is>
      </c>
      <c r="E11944" s="8" t="n">
        <v>46190</v>
      </c>
      <c r="F11944" t="inlineStr">
        <is>
          <t>Violations were cited in the following area(s).</t>
        </is>
      </c>
      <c r="G11944" t="inlineStr">
        <is>
          <t>02B</t>
        </is>
      </c>
      <c r="H11944" t="inlineStr">
        <is>
          <t>Hot TCS food item not held at or above 140 °F.</t>
        </is>
      </c>
      <c r="I11944" t="inlineStr">
        <is>
          <t>Critical</t>
        </is>
      </c>
      <c r="J11944" t="n">
        <v>81</v>
      </c>
      <c r="L11944" s="9">
        <f>A11944&amp;"-"&amp;TEXT(E11944,"yyyymmdd")</f>
        <v/>
      </c>
    </row>
    <row r="11945">
      <c r="A11945" t="n">
        <v>50109259</v>
      </c>
      <c r="B11945" t="inlineStr">
        <is>
          <t>Brooklyn</t>
        </is>
      </c>
      <c r="C11945" t="inlineStr">
        <is>
          <t>11237</t>
        </is>
      </c>
      <c r="D11945" t="inlineStr">
        <is>
          <t>Spanish</t>
        </is>
      </c>
      <c r="E11945" s="8" t="n">
        <v>46190</v>
      </c>
      <c r="F11945" t="inlineStr">
        <is>
          <t>Violations were cited in the following area(s).</t>
        </is>
      </c>
      <c r="G11945" t="inlineStr">
        <is>
          <t>03B</t>
        </is>
      </c>
      <c r="H11945" t="inlineStr">
        <is>
          <t>Shellfish not from approved source, not or improperly tagged/labeled; tags not retained for 90 days.</t>
        </is>
      </c>
      <c r="I11945" t="inlineStr">
        <is>
          <t>Critical</t>
        </is>
      </c>
      <c r="J11945" t="n">
        <v>81</v>
      </c>
      <c r="L11945" s="9">
        <f>A11945&amp;"-"&amp;TEXT(E11945,"yyyymmdd")</f>
        <v/>
      </c>
    </row>
    <row r="11946">
      <c r="A11946" t="n">
        <v>50109259</v>
      </c>
      <c r="B11946" t="inlineStr">
        <is>
          <t>Brooklyn</t>
        </is>
      </c>
      <c r="C11946" t="inlineStr">
        <is>
          <t>11237</t>
        </is>
      </c>
      <c r="D11946" t="inlineStr">
        <is>
          <t>Spanish</t>
        </is>
      </c>
      <c r="E11946" s="8" t="n">
        <v>46190</v>
      </c>
      <c r="F11946" t="inlineStr">
        <is>
          <t>Violations were cited in the following area(s).</t>
        </is>
      </c>
      <c r="G11946" t="inlineStr">
        <is>
          <t>05C</t>
        </is>
      </c>
      <c r="H11946" t="inlineStr">
        <is>
          <t>Food contact surface, refillable, reusable containers, or equipment improperly constructed, placed or maintained. Unacceptable material used. Culinary sink or other acceptable method not provided for washing food.</t>
        </is>
      </c>
      <c r="I11946" t="inlineStr">
        <is>
          <t>Critical</t>
        </is>
      </c>
      <c r="J11946" t="n">
        <v>81</v>
      </c>
      <c r="L11946" s="9">
        <f>A11946&amp;"-"&amp;TEXT(E11946,"yyyymmdd")</f>
        <v/>
      </c>
    </row>
    <row r="11947">
      <c r="A11947" t="n">
        <v>50109259</v>
      </c>
      <c r="B11947" t="inlineStr">
        <is>
          <t>Brooklyn</t>
        </is>
      </c>
      <c r="C11947" t="inlineStr">
        <is>
          <t>11237</t>
        </is>
      </c>
      <c r="D11947" t="inlineStr">
        <is>
          <t>Spanish</t>
        </is>
      </c>
      <c r="E11947" s="8" t="n">
        <v>46190</v>
      </c>
      <c r="F11947" t="inlineStr">
        <is>
          <t>Violations were cited in the following area(s).</t>
        </is>
      </c>
      <c r="G11947" t="inlineStr">
        <is>
          <t>05D</t>
        </is>
      </c>
      <c r="H1194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947" t="inlineStr">
        <is>
          <t>Critical</t>
        </is>
      </c>
      <c r="J11947" t="n">
        <v>81</v>
      </c>
      <c r="L11947" s="9">
        <f>A11947&amp;"-"&amp;TEXT(E11947,"yyyymmdd")</f>
        <v/>
      </c>
    </row>
    <row r="11948">
      <c r="A11948" t="n">
        <v>50109259</v>
      </c>
      <c r="B11948" t="inlineStr">
        <is>
          <t>Brooklyn</t>
        </is>
      </c>
      <c r="C11948" t="inlineStr">
        <is>
          <t>11237</t>
        </is>
      </c>
      <c r="D11948" t="inlineStr">
        <is>
          <t>Spanish</t>
        </is>
      </c>
      <c r="E11948" s="8" t="n">
        <v>46190</v>
      </c>
      <c r="F11948" t="inlineStr">
        <is>
          <t>Violations were cited in the following area(s).</t>
        </is>
      </c>
      <c r="G11948" t="inlineStr">
        <is>
          <t>06C</t>
        </is>
      </c>
      <c r="H1194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948" t="inlineStr">
        <is>
          <t>Critical</t>
        </is>
      </c>
      <c r="J11948" t="n">
        <v>81</v>
      </c>
      <c r="L11948" s="9">
        <f>A11948&amp;"-"&amp;TEXT(E11948,"yyyymmdd")</f>
        <v/>
      </c>
    </row>
    <row r="11949">
      <c r="A11949" t="n">
        <v>50109259</v>
      </c>
      <c r="B11949" t="inlineStr">
        <is>
          <t>Brooklyn</t>
        </is>
      </c>
      <c r="C11949" t="inlineStr">
        <is>
          <t>11237</t>
        </is>
      </c>
      <c r="D11949" t="inlineStr">
        <is>
          <t>Spanish</t>
        </is>
      </c>
      <c r="E11949" s="8" t="n">
        <v>46190</v>
      </c>
      <c r="F11949" t="inlineStr">
        <is>
          <t>Violations were cited in the following area(s).</t>
        </is>
      </c>
      <c r="G11949" t="inlineStr">
        <is>
          <t>06E</t>
        </is>
      </c>
      <c r="H11949" t="inlineStr">
        <is>
          <t>Sanitized equipment or utensil, including in-use food dispensing utensil, improperly used or stored.</t>
        </is>
      </c>
      <c r="I11949" t="inlineStr">
        <is>
          <t>Critical</t>
        </is>
      </c>
      <c r="J11949" t="n">
        <v>81</v>
      </c>
      <c r="L11949" s="9">
        <f>A11949&amp;"-"&amp;TEXT(E11949,"yyyymmdd")</f>
        <v/>
      </c>
    </row>
    <row r="11950">
      <c r="A11950" t="n">
        <v>50109259</v>
      </c>
      <c r="B11950" t="inlineStr">
        <is>
          <t>Brooklyn</t>
        </is>
      </c>
      <c r="C11950" t="inlineStr">
        <is>
          <t>11237</t>
        </is>
      </c>
      <c r="D11950" t="inlineStr">
        <is>
          <t>Spanish</t>
        </is>
      </c>
      <c r="E11950" s="8" t="n">
        <v>46190</v>
      </c>
      <c r="F11950" t="inlineStr">
        <is>
          <t>Violations were cited in the following area(s).</t>
        </is>
      </c>
      <c r="G11950" t="inlineStr">
        <is>
          <t>09E</t>
        </is>
      </c>
      <c r="H11950" t="inlineStr">
        <is>
          <t>Wash hands sign not posted near or above hand washing sink.</t>
        </is>
      </c>
      <c r="I11950" t="inlineStr">
        <is>
          <t>Not Critical</t>
        </is>
      </c>
      <c r="J11950" t="n">
        <v>81</v>
      </c>
      <c r="L11950" s="9">
        <f>A11950&amp;"-"&amp;TEXT(E11950,"yyyymmdd")</f>
        <v/>
      </c>
    </row>
    <row r="11951">
      <c r="A11951" t="n">
        <v>50109259</v>
      </c>
      <c r="B11951" t="inlineStr">
        <is>
          <t>Brooklyn</t>
        </is>
      </c>
      <c r="C11951" t="inlineStr">
        <is>
          <t>11237</t>
        </is>
      </c>
      <c r="D11951" t="inlineStr">
        <is>
          <t>Spanish</t>
        </is>
      </c>
      <c r="E11951" s="8" t="n">
        <v>46190</v>
      </c>
      <c r="F11951" t="inlineStr">
        <is>
          <t>Violations were cited in the following area(s).</t>
        </is>
      </c>
      <c r="G11951" t="inlineStr">
        <is>
          <t>10F</t>
        </is>
      </c>
      <c r="H11951" t="inlineStr">
        <is>
          <t>Non-food contact surface or equipment made of unacceptable material, not kept clean, or not properly sealed, raised, spaced or movable to allow accessibility for cleaning on all sides, above and underneath the unit.</t>
        </is>
      </c>
      <c r="I11951" t="inlineStr">
        <is>
          <t>Not Critical</t>
        </is>
      </c>
      <c r="J11951" t="n">
        <v>81</v>
      </c>
      <c r="L11951" s="9">
        <f>A11951&amp;"-"&amp;TEXT(E11951,"yyyymmdd")</f>
        <v/>
      </c>
    </row>
    <row r="11952">
      <c r="A11952" t="n">
        <v>50109259</v>
      </c>
      <c r="B11952" t="inlineStr">
        <is>
          <t>Brooklyn</t>
        </is>
      </c>
      <c r="C11952" t="inlineStr">
        <is>
          <t>11237</t>
        </is>
      </c>
      <c r="D11952" t="inlineStr">
        <is>
          <t>Spanish</t>
        </is>
      </c>
      <c r="E11952" s="8" t="n">
        <v>46190</v>
      </c>
      <c r="F11952" t="inlineStr">
        <is>
          <t>Violations were cited in the following area(s).</t>
        </is>
      </c>
      <c r="G11952" t="inlineStr">
        <is>
          <t>10H</t>
        </is>
      </c>
      <c r="H11952" t="inlineStr">
        <is>
          <t>Single service article not provided. Single service article reused or not protected from contamination when transported, stored, dispensed. Drinking straws not completely enclosed in wrapper or dispensed from a sanitary device.</t>
        </is>
      </c>
      <c r="I11952" t="inlineStr">
        <is>
          <t>Not Critical</t>
        </is>
      </c>
      <c r="J11952" t="n">
        <v>81</v>
      </c>
      <c r="L11952" s="9">
        <f>A11952&amp;"-"&amp;TEXT(E11952,"yyyymmdd")</f>
        <v/>
      </c>
    </row>
    <row r="11953">
      <c r="A11953" t="n">
        <v>50111706</v>
      </c>
      <c r="B11953" t="inlineStr">
        <is>
          <t>Staten Island</t>
        </is>
      </c>
      <c r="C11953" t="inlineStr">
        <is>
          <t>10314</t>
        </is>
      </c>
      <c r="D11953" t="inlineStr">
        <is>
          <t>Japanese</t>
        </is>
      </c>
      <c r="E11953" s="8" t="n">
        <v>46190</v>
      </c>
      <c r="F11953" t="inlineStr">
        <is>
          <t>Violations were cited in the following area(s).</t>
        </is>
      </c>
      <c r="G11953" t="inlineStr">
        <is>
          <t>02G</t>
        </is>
      </c>
      <c r="H11953" t="inlineStr">
        <is>
          <t>Cold TCS food item held above 41 °F; smoked or processed fish held above 38 °F; intact raw eggs held above 45 °F; or reduced oxygen packaged (ROP) TCS foods held above required temperatures except during active necessary preparation.</t>
        </is>
      </c>
      <c r="I11953" t="inlineStr">
        <is>
          <t>Critical</t>
        </is>
      </c>
      <c r="J11953" t="n">
        <v>20</v>
      </c>
      <c r="L11953" s="9">
        <f>A11953&amp;"-"&amp;TEXT(E11953,"yyyymmdd")</f>
        <v/>
      </c>
    </row>
    <row r="11954">
      <c r="A11954" t="n">
        <v>50111706</v>
      </c>
      <c r="B11954" t="inlineStr">
        <is>
          <t>Staten Island</t>
        </is>
      </c>
      <c r="C11954" t="inlineStr">
        <is>
          <t>10314</t>
        </is>
      </c>
      <c r="D11954" t="inlineStr">
        <is>
          <t>Japanese</t>
        </is>
      </c>
      <c r="E11954" s="8" t="n">
        <v>46190</v>
      </c>
      <c r="F11954" t="inlineStr">
        <is>
          <t>Violations were cited in the following area(s).</t>
        </is>
      </c>
      <c r="G11954" t="inlineStr">
        <is>
          <t>06D</t>
        </is>
      </c>
      <c r="H11954" t="inlineStr">
        <is>
          <t>Food contact surface not properly washed, rinsed and sanitized after each use and following any activity when contamination may have occurred.</t>
        </is>
      </c>
      <c r="I11954" t="inlineStr">
        <is>
          <t>Critical</t>
        </is>
      </c>
      <c r="J11954" t="n">
        <v>20</v>
      </c>
      <c r="L11954" s="9">
        <f>A11954&amp;"-"&amp;TEXT(E11954,"yyyymmdd")</f>
        <v/>
      </c>
    </row>
    <row r="11955">
      <c r="A11955" t="n">
        <v>50111706</v>
      </c>
      <c r="B11955" t="inlineStr">
        <is>
          <t>Staten Island</t>
        </is>
      </c>
      <c r="C11955" t="inlineStr">
        <is>
          <t>10314</t>
        </is>
      </c>
      <c r="D11955" t="inlineStr">
        <is>
          <t>Japanese</t>
        </is>
      </c>
      <c r="E11955" s="8" t="n">
        <v>46190</v>
      </c>
      <c r="F11955" t="inlineStr">
        <is>
          <t>Violations were cited in the following area(s).</t>
        </is>
      </c>
      <c r="G11955" t="inlineStr">
        <is>
          <t>06E</t>
        </is>
      </c>
      <c r="H11955" t="inlineStr">
        <is>
          <t>Sanitized equipment or utensil, including in-use food dispensing utensil, improperly used or stored.</t>
        </is>
      </c>
      <c r="I11955" t="inlineStr">
        <is>
          <t>Critical</t>
        </is>
      </c>
      <c r="J11955" t="n">
        <v>20</v>
      </c>
      <c r="L11955" s="9">
        <f>A11955&amp;"-"&amp;TEXT(E11955,"yyyymmdd")</f>
        <v/>
      </c>
    </row>
    <row r="11956">
      <c r="A11956" t="n">
        <v>50111706</v>
      </c>
      <c r="B11956" t="inlineStr">
        <is>
          <t>Staten Island</t>
        </is>
      </c>
      <c r="C11956" t="inlineStr">
        <is>
          <t>10314</t>
        </is>
      </c>
      <c r="D11956" t="inlineStr">
        <is>
          <t>Japanese</t>
        </is>
      </c>
      <c r="E11956" s="8" t="n">
        <v>46190</v>
      </c>
      <c r="F11956" t="inlineStr">
        <is>
          <t>Violations were cited in the following area(s).</t>
        </is>
      </c>
      <c r="G11956" t="inlineStr">
        <is>
          <t>10B</t>
        </is>
      </c>
      <c r="H11956" t="inlineStr">
        <is>
          <t>Anti-siphonage or back-flow prevention device not provided where required; equipment or floor not properly drained; sewage disposal system in disrepair or not functioning properly. Condensation or liquid waste improperly disposed of.</t>
        </is>
      </c>
      <c r="I11956" t="inlineStr">
        <is>
          <t>Not Critical</t>
        </is>
      </c>
      <c r="J11956" t="n">
        <v>20</v>
      </c>
      <c r="L11956" s="9">
        <f>A11956&amp;"-"&amp;TEXT(E11956,"yyyymmdd")</f>
        <v/>
      </c>
    </row>
    <row r="11957">
      <c r="A11957" t="n">
        <v>50118757</v>
      </c>
      <c r="B11957" t="inlineStr">
        <is>
          <t>Queens</t>
        </is>
      </c>
      <c r="C11957" t="inlineStr">
        <is>
          <t>11355</t>
        </is>
      </c>
      <c r="D11957" t="inlineStr">
        <is>
          <t>Chinese</t>
        </is>
      </c>
      <c r="E11957" s="8" t="n">
        <v>46190</v>
      </c>
      <c r="F11957" t="inlineStr">
        <is>
          <t>Violations were cited in the following area(s).</t>
        </is>
      </c>
      <c r="G11957" t="inlineStr">
        <is>
          <t>03A</t>
        </is>
      </c>
      <c r="H11957"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1957" t="inlineStr">
        <is>
          <t>Critical</t>
        </is>
      </c>
      <c r="J11957" t="n">
        <v>30</v>
      </c>
      <c r="L11957" s="9">
        <f>A11957&amp;"-"&amp;TEXT(E11957,"yyyymmdd")</f>
        <v/>
      </c>
    </row>
    <row r="11958">
      <c r="A11958" t="n">
        <v>50118757</v>
      </c>
      <c r="B11958" t="inlineStr">
        <is>
          <t>Queens</t>
        </is>
      </c>
      <c r="C11958" t="inlineStr">
        <is>
          <t>11355</t>
        </is>
      </c>
      <c r="D11958" t="inlineStr">
        <is>
          <t>Chinese</t>
        </is>
      </c>
      <c r="E11958" s="8" t="n">
        <v>46190</v>
      </c>
      <c r="F11958" t="inlineStr">
        <is>
          <t>Violations were cited in the following area(s).</t>
        </is>
      </c>
      <c r="G11958" t="inlineStr">
        <is>
          <t>06C</t>
        </is>
      </c>
      <c r="H1195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958" t="inlineStr">
        <is>
          <t>Critical</t>
        </is>
      </c>
      <c r="J11958" t="n">
        <v>30</v>
      </c>
      <c r="L11958" s="9">
        <f>A11958&amp;"-"&amp;TEXT(E11958,"yyyymmdd")</f>
        <v/>
      </c>
    </row>
    <row r="11959">
      <c r="A11959" t="n">
        <v>50118757</v>
      </c>
      <c r="B11959" t="inlineStr">
        <is>
          <t>Queens</t>
        </is>
      </c>
      <c r="C11959" t="inlineStr">
        <is>
          <t>11355</t>
        </is>
      </c>
      <c r="D11959" t="inlineStr">
        <is>
          <t>Chinese</t>
        </is>
      </c>
      <c r="E11959" s="8" t="n">
        <v>46190</v>
      </c>
      <c r="F11959" t="inlineStr">
        <is>
          <t>Violations were cited in the following area(s).</t>
        </is>
      </c>
      <c r="G11959" t="inlineStr">
        <is>
          <t>06F</t>
        </is>
      </c>
      <c r="H11959" t="inlineStr">
        <is>
          <t>Wiping cloths not stored clean and dry, or in a sanitizing solution, between uses.</t>
        </is>
      </c>
      <c r="I11959" t="inlineStr">
        <is>
          <t>Critical</t>
        </is>
      </c>
      <c r="J11959" t="n">
        <v>30</v>
      </c>
      <c r="L11959" s="9">
        <f>A11959&amp;"-"&amp;TEXT(E11959,"yyyymmdd")</f>
        <v/>
      </c>
    </row>
    <row r="11960">
      <c r="A11960" t="n">
        <v>50118757</v>
      </c>
      <c r="B11960" t="inlineStr">
        <is>
          <t>Queens</t>
        </is>
      </c>
      <c r="C11960" t="inlineStr">
        <is>
          <t>11355</t>
        </is>
      </c>
      <c r="D11960" t="inlineStr">
        <is>
          <t>Chinese</t>
        </is>
      </c>
      <c r="E11960" s="8" t="n">
        <v>46190</v>
      </c>
      <c r="F11960" t="inlineStr">
        <is>
          <t>Violations were cited in the following area(s).</t>
        </is>
      </c>
      <c r="G11960" t="inlineStr">
        <is>
          <t>10G</t>
        </is>
      </c>
      <c r="H11960" t="inlineStr">
        <is>
          <t>Dishwashing and ware washing: Cleaning and sanitizing of tableware, including dishes, utensils, and equipment deficient.</t>
        </is>
      </c>
      <c r="I11960" t="inlineStr">
        <is>
          <t>Not Critical</t>
        </is>
      </c>
      <c r="J11960" t="n">
        <v>30</v>
      </c>
      <c r="L11960" s="9">
        <f>A11960&amp;"-"&amp;TEXT(E11960,"yyyymmdd")</f>
        <v/>
      </c>
    </row>
    <row r="11961">
      <c r="A11961" t="n">
        <v>50118757</v>
      </c>
      <c r="B11961" t="inlineStr">
        <is>
          <t>Queens</t>
        </is>
      </c>
      <c r="C11961" t="inlineStr">
        <is>
          <t>11355</t>
        </is>
      </c>
      <c r="D11961" t="inlineStr">
        <is>
          <t>Chinese</t>
        </is>
      </c>
      <c r="E11961" s="8" t="n">
        <v>46190</v>
      </c>
      <c r="F11961" t="inlineStr">
        <is>
          <t>Violations were cited in the following area(s).</t>
        </is>
      </c>
      <c r="G11961" t="inlineStr">
        <is>
          <t>28-05</t>
        </is>
      </c>
      <c r="H11961" t="inlineStr">
        <is>
          <t>Food adulterated or misbranded. Adulterated or misbranded food possessed, being manufactured, produced, packed, sold, offered for sale, delivered or given away</t>
        </is>
      </c>
      <c r="I11961" t="inlineStr">
        <is>
          <t>Not Critical</t>
        </is>
      </c>
      <c r="J11961" t="n">
        <v>30</v>
      </c>
      <c r="L11961" s="9">
        <f>A11961&amp;"-"&amp;TEXT(E11961,"yyyymmdd")</f>
        <v/>
      </c>
    </row>
    <row r="11962">
      <c r="A11962" t="n">
        <v>50119902</v>
      </c>
      <c r="B11962" t="inlineStr">
        <is>
          <t>Manhattan</t>
        </is>
      </c>
      <c r="C11962" t="inlineStr">
        <is>
          <t>10075</t>
        </is>
      </c>
      <c r="D11962" t="inlineStr">
        <is>
          <t>Italian</t>
        </is>
      </c>
      <c r="E11962" s="8" t="n">
        <v>46190</v>
      </c>
      <c r="F11962" t="inlineStr">
        <is>
          <t>Violations were cited in the following area(s).</t>
        </is>
      </c>
      <c r="G11962" t="inlineStr">
        <is>
          <t>03B</t>
        </is>
      </c>
      <c r="H11962" t="inlineStr">
        <is>
          <t>Shellfish not from approved source, not or improperly tagged/labeled; tags not retained for 90 days.</t>
        </is>
      </c>
      <c r="I11962" t="inlineStr">
        <is>
          <t>Critical</t>
        </is>
      </c>
      <c r="J11962" t="n">
        <v>42</v>
      </c>
      <c r="K11962" t="inlineStr">
        <is>
          <t>N</t>
        </is>
      </c>
      <c r="L11962" s="9">
        <f>A11962&amp;"-"&amp;TEXT(E11962,"yyyymmdd")</f>
        <v/>
      </c>
    </row>
    <row r="11963">
      <c r="A11963" t="n">
        <v>50119902</v>
      </c>
      <c r="B11963" t="inlineStr">
        <is>
          <t>Manhattan</t>
        </is>
      </c>
      <c r="C11963" t="inlineStr">
        <is>
          <t>10075</t>
        </is>
      </c>
      <c r="D11963" t="inlineStr">
        <is>
          <t>Italian</t>
        </is>
      </c>
      <c r="E11963" s="8" t="n">
        <v>46190</v>
      </c>
      <c r="F11963" t="inlineStr">
        <is>
          <t>Violations were cited in the following area(s).</t>
        </is>
      </c>
      <c r="G11963" t="inlineStr">
        <is>
          <t>04H</t>
        </is>
      </c>
      <c r="H11963" t="inlineStr">
        <is>
          <t>Raw, cooked or prepared food is adulterated, contaminated, cross-contaminated, or not discarded in accordance with HACCP plan.</t>
        </is>
      </c>
      <c r="I11963" t="inlineStr">
        <is>
          <t>Critical</t>
        </is>
      </c>
      <c r="J11963" t="n">
        <v>42</v>
      </c>
      <c r="K11963" t="inlineStr">
        <is>
          <t>N</t>
        </is>
      </c>
      <c r="L11963" s="9">
        <f>A11963&amp;"-"&amp;TEXT(E11963,"yyyymmdd")</f>
        <v/>
      </c>
    </row>
    <row r="11964">
      <c r="A11964" t="n">
        <v>50119902</v>
      </c>
      <c r="B11964" t="inlineStr">
        <is>
          <t>Manhattan</t>
        </is>
      </c>
      <c r="C11964" t="inlineStr">
        <is>
          <t>10075</t>
        </is>
      </c>
      <c r="D11964" t="inlineStr">
        <is>
          <t>Italian</t>
        </is>
      </c>
      <c r="E11964" s="8" t="n">
        <v>46190</v>
      </c>
      <c r="F11964" t="inlineStr">
        <is>
          <t>Violations were cited in the following area(s).</t>
        </is>
      </c>
      <c r="G11964" t="inlineStr">
        <is>
          <t>04L</t>
        </is>
      </c>
      <c r="H11964" t="inlineStr">
        <is>
          <t>Evidence of mice or live mice in establishment's food or non-food areas.</t>
        </is>
      </c>
      <c r="I11964" t="inlineStr">
        <is>
          <t>Critical</t>
        </is>
      </c>
      <c r="J11964" t="n">
        <v>42</v>
      </c>
      <c r="K11964" t="inlineStr">
        <is>
          <t>N</t>
        </is>
      </c>
      <c r="L11964" s="9">
        <f>A11964&amp;"-"&amp;TEXT(E11964,"yyyymmdd")</f>
        <v/>
      </c>
    </row>
    <row r="11965">
      <c r="A11965" t="n">
        <v>50119902</v>
      </c>
      <c r="B11965" t="inlineStr">
        <is>
          <t>Manhattan</t>
        </is>
      </c>
      <c r="C11965" t="inlineStr">
        <is>
          <t>10075</t>
        </is>
      </c>
      <c r="D11965" t="inlineStr">
        <is>
          <t>Italian</t>
        </is>
      </c>
      <c r="E11965" s="8" t="n">
        <v>46190</v>
      </c>
      <c r="F11965" t="inlineStr">
        <is>
          <t>Violations were cited in the following area(s).</t>
        </is>
      </c>
      <c r="G11965" t="inlineStr">
        <is>
          <t>05D</t>
        </is>
      </c>
      <c r="H1196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965" t="inlineStr">
        <is>
          <t>Critical</t>
        </is>
      </c>
      <c r="J11965" t="n">
        <v>42</v>
      </c>
      <c r="K11965" t="inlineStr">
        <is>
          <t>N</t>
        </is>
      </c>
      <c r="L11965" s="9">
        <f>A11965&amp;"-"&amp;TEXT(E11965,"yyyymmdd")</f>
        <v/>
      </c>
    </row>
    <row r="11966">
      <c r="A11966" t="n">
        <v>50119902</v>
      </c>
      <c r="B11966" t="inlineStr">
        <is>
          <t>Manhattan</t>
        </is>
      </c>
      <c r="C11966" t="inlineStr">
        <is>
          <t>10075</t>
        </is>
      </c>
      <c r="D11966" t="inlineStr">
        <is>
          <t>Italian</t>
        </is>
      </c>
      <c r="E11966" s="8" t="n">
        <v>46190</v>
      </c>
      <c r="F11966" t="inlineStr">
        <is>
          <t>Violations were cited in the following area(s).</t>
        </is>
      </c>
      <c r="G11966" t="inlineStr">
        <is>
          <t>08A</t>
        </is>
      </c>
      <c r="H11966" t="inlineStr">
        <is>
          <t>Establishment is not free of harborage or conditions conducive to rodents, insects or other pests.</t>
        </is>
      </c>
      <c r="I11966" t="inlineStr">
        <is>
          <t>Not Critical</t>
        </is>
      </c>
      <c r="J11966" t="n">
        <v>42</v>
      </c>
      <c r="K11966" t="inlineStr">
        <is>
          <t>N</t>
        </is>
      </c>
      <c r="L11966" s="9">
        <f>A11966&amp;"-"&amp;TEXT(E11966,"yyyymmdd")</f>
        <v/>
      </c>
    </row>
    <row r="11967">
      <c r="A11967" t="n">
        <v>50119902</v>
      </c>
      <c r="B11967" t="inlineStr">
        <is>
          <t>Manhattan</t>
        </is>
      </c>
      <c r="C11967" t="inlineStr">
        <is>
          <t>10075</t>
        </is>
      </c>
      <c r="D11967" t="inlineStr">
        <is>
          <t>Italian</t>
        </is>
      </c>
      <c r="E11967" s="8" t="n">
        <v>46190</v>
      </c>
      <c r="F11967" t="inlineStr">
        <is>
          <t>Violations were cited in the following area(s).</t>
        </is>
      </c>
      <c r="G11967" t="inlineStr">
        <is>
          <t>10G</t>
        </is>
      </c>
      <c r="H11967" t="inlineStr">
        <is>
          <t>Dishwashing and ware washing: Cleaning and sanitizing of tableware, including dishes, utensils, and equipment deficient.</t>
        </is>
      </c>
      <c r="I11967" t="inlineStr">
        <is>
          <t>Not Critical</t>
        </is>
      </c>
      <c r="J11967" t="n">
        <v>42</v>
      </c>
      <c r="K11967" t="inlineStr">
        <is>
          <t>N</t>
        </is>
      </c>
      <c r="L11967" s="9">
        <f>A11967&amp;"-"&amp;TEXT(E11967,"yyyymmdd")</f>
        <v/>
      </c>
    </row>
    <row r="11968">
      <c r="A11968" t="n">
        <v>50120059</v>
      </c>
      <c r="B11968" t="inlineStr">
        <is>
          <t>Brooklyn</t>
        </is>
      </c>
      <c r="C11968" t="inlineStr">
        <is>
          <t>11214</t>
        </is>
      </c>
      <c r="D11968" t="inlineStr">
        <is>
          <t>Chinese</t>
        </is>
      </c>
      <c r="E11968" s="8" t="n">
        <v>46190</v>
      </c>
      <c r="F11968" t="inlineStr">
        <is>
          <t>Violations were cited in the following area(s).</t>
        </is>
      </c>
      <c r="G11968" t="inlineStr">
        <is>
          <t>02B</t>
        </is>
      </c>
      <c r="H11968" t="inlineStr">
        <is>
          <t>Hot TCS food item not held at or above 140 °F.</t>
        </is>
      </c>
      <c r="I11968" t="inlineStr">
        <is>
          <t>Critical</t>
        </is>
      </c>
      <c r="J11968" t="n">
        <v>21</v>
      </c>
      <c r="L11968" s="9">
        <f>A11968&amp;"-"&amp;TEXT(E11968,"yyyymmdd")</f>
        <v/>
      </c>
    </row>
    <row r="11969">
      <c r="A11969" t="n">
        <v>50120059</v>
      </c>
      <c r="B11969" t="inlineStr">
        <is>
          <t>Brooklyn</t>
        </is>
      </c>
      <c r="C11969" t="inlineStr">
        <is>
          <t>11214</t>
        </is>
      </c>
      <c r="D11969" t="inlineStr">
        <is>
          <t>Chinese</t>
        </is>
      </c>
      <c r="E11969" s="8" t="n">
        <v>46190</v>
      </c>
      <c r="F11969" t="inlineStr">
        <is>
          <t>Violations were cited in the following area(s).</t>
        </is>
      </c>
      <c r="G11969" t="inlineStr">
        <is>
          <t>02H</t>
        </is>
      </c>
      <c r="H11969" t="inlineStr">
        <is>
          <t>After cooking or removal from hot holding, TCS food not cooled by an approved method whereby the internal temperature is reduced from 140 °F to 70 °F or less within 2 hours, and from 70 °F to 41 °F or less within 4 additional hours.</t>
        </is>
      </c>
      <c r="I11969" t="inlineStr">
        <is>
          <t>Critical</t>
        </is>
      </c>
      <c r="J11969" t="n">
        <v>21</v>
      </c>
      <c r="L11969" s="9">
        <f>A11969&amp;"-"&amp;TEXT(E11969,"yyyymmdd")</f>
        <v/>
      </c>
    </row>
    <row r="11970">
      <c r="A11970" t="n">
        <v>50120059</v>
      </c>
      <c r="B11970" t="inlineStr">
        <is>
          <t>Brooklyn</t>
        </is>
      </c>
      <c r="C11970" t="inlineStr">
        <is>
          <t>11214</t>
        </is>
      </c>
      <c r="D11970" t="inlineStr">
        <is>
          <t>Chinese</t>
        </is>
      </c>
      <c r="E11970" s="8" t="n">
        <v>46190</v>
      </c>
      <c r="F11970" t="inlineStr">
        <is>
          <t>Violations were cited in the following area(s).</t>
        </is>
      </c>
      <c r="G11970" t="inlineStr">
        <is>
          <t>06D</t>
        </is>
      </c>
      <c r="H11970" t="inlineStr">
        <is>
          <t>Food contact surface not properly washed, rinsed and sanitized after each use and following any activity when contamination may have occurred.</t>
        </is>
      </c>
      <c r="I11970" t="inlineStr">
        <is>
          <t>Critical</t>
        </is>
      </c>
      <c r="J11970" t="n">
        <v>21</v>
      </c>
      <c r="L11970" s="9">
        <f>A11970&amp;"-"&amp;TEXT(E11970,"yyyymmdd")</f>
        <v/>
      </c>
    </row>
    <row r="11971">
      <c r="A11971" t="n">
        <v>50120059</v>
      </c>
      <c r="B11971" t="inlineStr">
        <is>
          <t>Brooklyn</t>
        </is>
      </c>
      <c r="C11971" t="inlineStr">
        <is>
          <t>11214</t>
        </is>
      </c>
      <c r="D11971" t="inlineStr">
        <is>
          <t>Chinese</t>
        </is>
      </c>
      <c r="E11971" s="8" t="n">
        <v>46190</v>
      </c>
      <c r="F11971" t="inlineStr">
        <is>
          <t>Violations were cited in the following area(s).</t>
        </is>
      </c>
      <c r="G11971" t="inlineStr">
        <is>
          <t>10D</t>
        </is>
      </c>
      <c r="H11971" t="inlineStr">
        <is>
          <t>Mechanical or natural ventilation not provided, inadequate, improperly installed, in disrepair or fails to prevent and control excessive build-up of grease, heat, steam condensation, vapors, odors, smoke or fumes.</t>
        </is>
      </c>
      <c r="I11971" t="inlineStr">
        <is>
          <t>Not Critical</t>
        </is>
      </c>
      <c r="J11971" t="n">
        <v>21</v>
      </c>
      <c r="L11971" s="9">
        <f>A11971&amp;"-"&amp;TEXT(E11971,"yyyymmdd")</f>
        <v/>
      </c>
    </row>
    <row r="11972">
      <c r="A11972" t="n">
        <v>50120146</v>
      </c>
      <c r="B11972" t="inlineStr">
        <is>
          <t>Brooklyn</t>
        </is>
      </c>
      <c r="C11972" t="inlineStr">
        <is>
          <t>11236</t>
        </is>
      </c>
      <c r="D11972" t="inlineStr">
        <is>
          <t>Vegan</t>
        </is>
      </c>
      <c r="E11972" s="8" t="n">
        <v>46190</v>
      </c>
      <c r="F11972" t="inlineStr">
        <is>
          <t>Violations were cited in the following area(s).</t>
        </is>
      </c>
      <c r="G11972" t="inlineStr">
        <is>
          <t>02B</t>
        </is>
      </c>
      <c r="H11972" t="inlineStr">
        <is>
          <t>Hot TCS food item not held at or above 140 °F.</t>
        </is>
      </c>
      <c r="I11972" t="inlineStr">
        <is>
          <t>Critical</t>
        </is>
      </c>
      <c r="J11972" t="n">
        <v>9</v>
      </c>
      <c r="K11972" t="inlineStr">
        <is>
          <t>A</t>
        </is>
      </c>
      <c r="L11972" s="9">
        <f>A11972&amp;"-"&amp;TEXT(E11972,"yyyymmdd")</f>
        <v/>
      </c>
    </row>
    <row r="11973">
      <c r="A11973" t="n">
        <v>50120146</v>
      </c>
      <c r="B11973" t="inlineStr">
        <is>
          <t>Brooklyn</t>
        </is>
      </c>
      <c r="C11973" t="inlineStr">
        <is>
          <t>11236</t>
        </is>
      </c>
      <c r="D11973" t="inlineStr">
        <is>
          <t>Vegan</t>
        </is>
      </c>
      <c r="E11973" s="8" t="n">
        <v>46190</v>
      </c>
      <c r="F11973" t="inlineStr">
        <is>
          <t>Violations were cited in the following area(s).</t>
        </is>
      </c>
      <c r="G11973" t="inlineStr">
        <is>
          <t>10F</t>
        </is>
      </c>
      <c r="H11973" t="inlineStr">
        <is>
          <t>Non-food contact surface or equipment made of unacceptable material, not kept clean, or not properly sealed, raised, spaced or movable to allow accessibility for cleaning on all sides, above and underneath the unit.</t>
        </is>
      </c>
      <c r="I11973" t="inlineStr">
        <is>
          <t>Not Critical</t>
        </is>
      </c>
      <c r="J11973" t="n">
        <v>9</v>
      </c>
      <c r="K11973" t="inlineStr">
        <is>
          <t>A</t>
        </is>
      </c>
      <c r="L11973" s="9">
        <f>A11973&amp;"-"&amp;TEXT(E11973,"yyyymmdd")</f>
        <v/>
      </c>
    </row>
    <row r="11974">
      <c r="A11974" t="n">
        <v>50124197</v>
      </c>
      <c r="B11974" t="inlineStr">
        <is>
          <t>Brooklyn</t>
        </is>
      </c>
      <c r="C11974" t="inlineStr">
        <is>
          <t>11213</t>
        </is>
      </c>
      <c r="D11974" t="inlineStr">
        <is>
          <t>Mexican</t>
        </is>
      </c>
      <c r="E11974" s="8" t="n">
        <v>46190</v>
      </c>
      <c r="F11974" t="inlineStr">
        <is>
          <t>Violations were cited in the following area(s).</t>
        </is>
      </c>
      <c r="G11974" t="inlineStr">
        <is>
          <t>02H</t>
        </is>
      </c>
      <c r="H11974" t="inlineStr">
        <is>
          <t>After cooking or removal from hot holding, TCS food not cooled by an approved method whereby the internal temperature is reduced from 140 °F to 70 °F or less within 2 hours, and from 70 °F to 41 °F or less within 4 additional hours.</t>
        </is>
      </c>
      <c r="I11974" t="inlineStr">
        <is>
          <t>Critical</t>
        </is>
      </c>
      <c r="J11974" t="n">
        <v>13</v>
      </c>
      <c r="K11974" t="inlineStr">
        <is>
          <t>A</t>
        </is>
      </c>
      <c r="L11974" s="9">
        <f>A11974&amp;"-"&amp;TEXT(E11974,"yyyymmdd")</f>
        <v/>
      </c>
    </row>
    <row r="11975">
      <c r="A11975" t="n">
        <v>50124197</v>
      </c>
      <c r="B11975" t="inlineStr">
        <is>
          <t>Brooklyn</t>
        </is>
      </c>
      <c r="C11975" t="inlineStr">
        <is>
          <t>11213</t>
        </is>
      </c>
      <c r="D11975" t="inlineStr">
        <is>
          <t>Mexican</t>
        </is>
      </c>
      <c r="E11975" s="8" t="n">
        <v>46190</v>
      </c>
      <c r="F11975" t="inlineStr">
        <is>
          <t>Violations were cited in the following area(s).</t>
        </is>
      </c>
      <c r="G11975" t="inlineStr">
        <is>
          <t>06F</t>
        </is>
      </c>
      <c r="H11975" t="inlineStr">
        <is>
          <t>Wiping cloths not stored clean and dry, or in a sanitizing solution, between uses.</t>
        </is>
      </c>
      <c r="I11975" t="inlineStr">
        <is>
          <t>Critical</t>
        </is>
      </c>
      <c r="J11975" t="n">
        <v>13</v>
      </c>
      <c r="K11975" t="inlineStr">
        <is>
          <t>A</t>
        </is>
      </c>
      <c r="L11975" s="9">
        <f>A11975&amp;"-"&amp;TEXT(E11975,"yyyymmdd")</f>
        <v/>
      </c>
    </row>
    <row r="11976">
      <c r="A11976" t="n">
        <v>50125310</v>
      </c>
      <c r="B11976" t="inlineStr">
        <is>
          <t>Manhattan</t>
        </is>
      </c>
      <c r="C11976" t="inlineStr">
        <is>
          <t>10016</t>
        </is>
      </c>
      <c r="D11976" t="inlineStr">
        <is>
          <t>Pizza</t>
        </is>
      </c>
      <c r="E11976" s="8" t="n">
        <v>46190</v>
      </c>
      <c r="F11976" t="inlineStr">
        <is>
          <t>Violations were cited in the following area(s).</t>
        </is>
      </c>
      <c r="G11976" t="inlineStr">
        <is>
          <t>04L</t>
        </is>
      </c>
      <c r="H11976" t="inlineStr">
        <is>
          <t>Evidence of mice or live mice in establishment's food or non-food areas.</t>
        </is>
      </c>
      <c r="I11976" t="inlineStr">
        <is>
          <t>Critical</t>
        </is>
      </c>
      <c r="J11976" t="n">
        <v>35</v>
      </c>
      <c r="L11976" s="9">
        <f>A11976&amp;"-"&amp;TEXT(E11976,"yyyymmdd")</f>
        <v/>
      </c>
    </row>
    <row r="11977">
      <c r="A11977" t="n">
        <v>50125310</v>
      </c>
      <c r="B11977" t="inlineStr">
        <is>
          <t>Manhattan</t>
        </is>
      </c>
      <c r="C11977" t="inlineStr">
        <is>
          <t>10016</t>
        </is>
      </c>
      <c r="D11977" t="inlineStr">
        <is>
          <t>Pizza</t>
        </is>
      </c>
      <c r="E11977" s="8" t="n">
        <v>46190</v>
      </c>
      <c r="F11977" t="inlineStr">
        <is>
          <t>Violations were cited in the following area(s).</t>
        </is>
      </c>
      <c r="G11977" t="inlineStr">
        <is>
          <t>05D</t>
        </is>
      </c>
      <c r="H1197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1977" t="inlineStr">
        <is>
          <t>Critical</t>
        </is>
      </c>
      <c r="J11977" t="n">
        <v>35</v>
      </c>
      <c r="L11977" s="9">
        <f>A11977&amp;"-"&amp;TEXT(E11977,"yyyymmdd")</f>
        <v/>
      </c>
    </row>
    <row r="11978">
      <c r="A11978" t="n">
        <v>50125310</v>
      </c>
      <c r="B11978" t="inlineStr">
        <is>
          <t>Manhattan</t>
        </is>
      </c>
      <c r="C11978" t="inlineStr">
        <is>
          <t>10016</t>
        </is>
      </c>
      <c r="D11978" t="inlineStr">
        <is>
          <t>Pizza</t>
        </is>
      </c>
      <c r="E11978" s="8" t="n">
        <v>46190</v>
      </c>
      <c r="F11978" t="inlineStr">
        <is>
          <t>Violations were cited in the following area(s).</t>
        </is>
      </c>
      <c r="G11978" t="inlineStr">
        <is>
          <t>06C</t>
        </is>
      </c>
      <c r="H1197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978" t="inlineStr">
        <is>
          <t>Critical</t>
        </is>
      </c>
      <c r="J11978" t="n">
        <v>35</v>
      </c>
      <c r="L11978" s="9">
        <f>A11978&amp;"-"&amp;TEXT(E11978,"yyyymmdd")</f>
        <v/>
      </c>
    </row>
    <row r="11979">
      <c r="A11979" t="n">
        <v>50125310</v>
      </c>
      <c r="B11979" t="inlineStr">
        <is>
          <t>Manhattan</t>
        </is>
      </c>
      <c r="C11979" t="inlineStr">
        <is>
          <t>10016</t>
        </is>
      </c>
      <c r="D11979" t="inlineStr">
        <is>
          <t>Pizza</t>
        </is>
      </c>
      <c r="E11979" s="8" t="n">
        <v>46190</v>
      </c>
      <c r="F11979" t="inlineStr">
        <is>
          <t>Violations were cited in the following area(s).</t>
        </is>
      </c>
      <c r="G11979" t="inlineStr">
        <is>
          <t>06D</t>
        </is>
      </c>
      <c r="H11979" t="inlineStr">
        <is>
          <t>Food contact surface not properly washed, rinsed and sanitized after each use and following any activity when contamination may have occurred.</t>
        </is>
      </c>
      <c r="I11979" t="inlineStr">
        <is>
          <t>Critical</t>
        </is>
      </c>
      <c r="J11979" t="n">
        <v>35</v>
      </c>
      <c r="L11979" s="9">
        <f>A11979&amp;"-"&amp;TEXT(E11979,"yyyymmdd")</f>
        <v/>
      </c>
    </row>
    <row r="11980">
      <c r="A11980" t="n">
        <v>50125310</v>
      </c>
      <c r="B11980" t="inlineStr">
        <is>
          <t>Manhattan</t>
        </is>
      </c>
      <c r="C11980" t="inlineStr">
        <is>
          <t>10016</t>
        </is>
      </c>
      <c r="D11980" t="inlineStr">
        <is>
          <t>Pizza</t>
        </is>
      </c>
      <c r="E11980" s="8" t="n">
        <v>46190</v>
      </c>
      <c r="F11980" t="inlineStr">
        <is>
          <t>Violations were cited in the following area(s).</t>
        </is>
      </c>
      <c r="G11980" t="inlineStr">
        <is>
          <t>08A</t>
        </is>
      </c>
      <c r="H11980" t="inlineStr">
        <is>
          <t>Establishment is not free of harborage or conditions conducive to rodents, insects or other pests.</t>
        </is>
      </c>
      <c r="I11980" t="inlineStr">
        <is>
          <t>Not Critical</t>
        </is>
      </c>
      <c r="J11980" t="n">
        <v>35</v>
      </c>
      <c r="L11980" s="9">
        <f>A11980&amp;"-"&amp;TEXT(E11980,"yyyymmdd")</f>
        <v/>
      </c>
    </row>
    <row r="11981">
      <c r="A11981" t="n">
        <v>50125695</v>
      </c>
      <c r="B11981" t="inlineStr">
        <is>
          <t>Queens</t>
        </is>
      </c>
      <c r="C11981" t="inlineStr">
        <is>
          <t>11692</t>
        </is>
      </c>
      <c r="D11981" t="inlineStr">
        <is>
          <t>American</t>
        </is>
      </c>
      <c r="E11981" s="8" t="n">
        <v>46190</v>
      </c>
      <c r="F11981" t="inlineStr">
        <is>
          <t>Violations were cited in the following area(s).</t>
        </is>
      </c>
      <c r="G11981" t="inlineStr">
        <is>
          <t>04H</t>
        </is>
      </c>
      <c r="H11981" t="inlineStr">
        <is>
          <t>Raw, cooked or prepared food is adulterated, contaminated, cross-contaminated, or not discarded in accordance with HACCP plan.</t>
        </is>
      </c>
      <c r="I11981" t="inlineStr">
        <is>
          <t>Critical</t>
        </is>
      </c>
      <c r="J11981" t="n">
        <v>13</v>
      </c>
      <c r="K11981" t="inlineStr">
        <is>
          <t>A</t>
        </is>
      </c>
      <c r="L11981" s="9">
        <f>A11981&amp;"-"&amp;TEXT(E11981,"yyyymmdd")</f>
        <v/>
      </c>
    </row>
    <row r="11982">
      <c r="A11982" t="n">
        <v>50125695</v>
      </c>
      <c r="B11982" t="inlineStr">
        <is>
          <t>Queens</t>
        </is>
      </c>
      <c r="C11982" t="inlineStr">
        <is>
          <t>11692</t>
        </is>
      </c>
      <c r="D11982" t="inlineStr">
        <is>
          <t>American</t>
        </is>
      </c>
      <c r="E11982" s="8" t="n">
        <v>46190</v>
      </c>
      <c r="F11982" t="inlineStr">
        <is>
          <t>Violations were cited in the following area(s).</t>
        </is>
      </c>
      <c r="G11982" t="inlineStr">
        <is>
          <t>10F</t>
        </is>
      </c>
      <c r="H11982" t="inlineStr">
        <is>
          <t>Non-food contact surface or equipment made of unacceptable material, not kept clean, or not properly sealed, raised, spaced or movable to allow accessibility for cleaning on all sides, above and underneath the unit.</t>
        </is>
      </c>
      <c r="I11982" t="inlineStr">
        <is>
          <t>Not Critical</t>
        </is>
      </c>
      <c r="J11982" t="n">
        <v>13</v>
      </c>
      <c r="K11982" t="inlineStr">
        <is>
          <t>A</t>
        </is>
      </c>
      <c r="L11982" s="9">
        <f>A11982&amp;"-"&amp;TEXT(E11982,"yyyymmdd")</f>
        <v/>
      </c>
    </row>
    <row r="11983">
      <c r="A11983" t="n">
        <v>50126927</v>
      </c>
      <c r="B11983" t="inlineStr">
        <is>
          <t>Brooklyn</t>
        </is>
      </c>
      <c r="C11983" t="inlineStr">
        <is>
          <t>11238</t>
        </is>
      </c>
      <c r="D11983" t="inlineStr">
        <is>
          <t>Sandwiches</t>
        </is>
      </c>
      <c r="E11983" s="8" t="n">
        <v>46190</v>
      </c>
      <c r="F11983" t="inlineStr">
        <is>
          <t>Violations were cited in the following area(s).</t>
        </is>
      </c>
      <c r="G11983" t="inlineStr">
        <is>
          <t>04A</t>
        </is>
      </c>
      <c r="H11983" t="inlineStr">
        <is>
          <t>Food Protection Certificate (FPC) not held by manager or supervisor of food operations.</t>
        </is>
      </c>
      <c r="I11983" t="inlineStr">
        <is>
          <t>Critical</t>
        </is>
      </c>
      <c r="J11983" t="n">
        <v>22</v>
      </c>
      <c r="L11983" s="9">
        <f>A11983&amp;"-"&amp;TEXT(E11983,"yyyymmdd")</f>
        <v/>
      </c>
    </row>
    <row r="11984">
      <c r="A11984" t="n">
        <v>50126927</v>
      </c>
      <c r="B11984" t="inlineStr">
        <is>
          <t>Brooklyn</t>
        </is>
      </c>
      <c r="C11984" t="inlineStr">
        <is>
          <t>11238</t>
        </is>
      </c>
      <c r="D11984" t="inlineStr">
        <is>
          <t>Sandwiches</t>
        </is>
      </c>
      <c r="E11984" s="8" t="n">
        <v>46190</v>
      </c>
      <c r="F11984" t="inlineStr">
        <is>
          <t>Violations were cited in the following area(s).</t>
        </is>
      </c>
      <c r="G11984" t="inlineStr">
        <is>
          <t>06C</t>
        </is>
      </c>
      <c r="H1198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984" t="inlineStr">
        <is>
          <t>Critical</t>
        </is>
      </c>
      <c r="J11984" t="n">
        <v>22</v>
      </c>
      <c r="L11984" s="9">
        <f>A11984&amp;"-"&amp;TEXT(E11984,"yyyymmdd")</f>
        <v/>
      </c>
    </row>
    <row r="11985">
      <c r="A11985" t="n">
        <v>50126927</v>
      </c>
      <c r="B11985" t="inlineStr">
        <is>
          <t>Brooklyn</t>
        </is>
      </c>
      <c r="C11985" t="inlineStr">
        <is>
          <t>11238</t>
        </is>
      </c>
      <c r="D11985" t="inlineStr">
        <is>
          <t>Sandwiches</t>
        </is>
      </c>
      <c r="E11985" s="8" t="n">
        <v>46190</v>
      </c>
      <c r="F11985" t="inlineStr">
        <is>
          <t>Violations were cited in the following area(s).</t>
        </is>
      </c>
      <c r="G11985" t="inlineStr">
        <is>
          <t>06D</t>
        </is>
      </c>
      <c r="H11985" t="inlineStr">
        <is>
          <t>Food contact surface not properly washed, rinsed and sanitized after each use and following any activity when contamination may have occurred.</t>
        </is>
      </c>
      <c r="I11985" t="inlineStr">
        <is>
          <t>Critical</t>
        </is>
      </c>
      <c r="J11985" t="n">
        <v>22</v>
      </c>
      <c r="L11985" s="9">
        <f>A11985&amp;"-"&amp;TEXT(E11985,"yyyymmdd")</f>
        <v/>
      </c>
    </row>
    <row r="11986">
      <c r="A11986" t="n">
        <v>50126927</v>
      </c>
      <c r="B11986" t="inlineStr">
        <is>
          <t>Brooklyn</t>
        </is>
      </c>
      <c r="C11986" t="inlineStr">
        <is>
          <t>11238</t>
        </is>
      </c>
      <c r="D11986" t="inlineStr">
        <is>
          <t>Sandwiches</t>
        </is>
      </c>
      <c r="E11986" s="8" t="n">
        <v>46190</v>
      </c>
      <c r="F11986" t="inlineStr">
        <is>
          <t>Violations were cited in the following area(s).</t>
        </is>
      </c>
      <c r="G11986" t="inlineStr">
        <is>
          <t>09E</t>
        </is>
      </c>
      <c r="H11986" t="inlineStr">
        <is>
          <t>Wash hands sign not posted near or above hand washing sink.</t>
        </is>
      </c>
      <c r="I11986" t="inlineStr">
        <is>
          <t>Not Critical</t>
        </is>
      </c>
      <c r="J11986" t="n">
        <v>22</v>
      </c>
      <c r="L11986" s="9">
        <f>A11986&amp;"-"&amp;TEXT(E11986,"yyyymmdd")</f>
        <v/>
      </c>
    </row>
    <row r="11987">
      <c r="A11987" t="n">
        <v>50127233</v>
      </c>
      <c r="B11987" t="inlineStr">
        <is>
          <t>Queens</t>
        </is>
      </c>
      <c r="C11987" t="inlineStr">
        <is>
          <t>11355</t>
        </is>
      </c>
      <c r="D11987" t="inlineStr">
        <is>
          <t>Chinese</t>
        </is>
      </c>
      <c r="E11987" s="8" t="n">
        <v>46190</v>
      </c>
      <c r="F11987" t="inlineStr">
        <is>
          <t>Violations were cited in the following area(s).</t>
        </is>
      </c>
      <c r="G11987" t="inlineStr">
        <is>
          <t>04L</t>
        </is>
      </c>
      <c r="H11987" t="inlineStr">
        <is>
          <t>Evidence of mice or live mice in establishment's food or non-food areas.</t>
        </is>
      </c>
      <c r="I11987" t="inlineStr">
        <is>
          <t>Critical</t>
        </is>
      </c>
      <c r="J11987" t="n">
        <v>47</v>
      </c>
      <c r="L11987" s="9">
        <f>A11987&amp;"-"&amp;TEXT(E11987,"yyyymmdd")</f>
        <v/>
      </c>
    </row>
    <row r="11988">
      <c r="A11988" t="n">
        <v>50127233</v>
      </c>
      <c r="B11988" t="inlineStr">
        <is>
          <t>Queens</t>
        </is>
      </c>
      <c r="C11988" t="inlineStr">
        <is>
          <t>11355</t>
        </is>
      </c>
      <c r="D11988" t="inlineStr">
        <is>
          <t>Chinese</t>
        </is>
      </c>
      <c r="E11988" s="8" t="n">
        <v>46190</v>
      </c>
      <c r="F11988" t="inlineStr">
        <is>
          <t>Violations were cited in the following area(s).</t>
        </is>
      </c>
      <c r="G11988" t="inlineStr">
        <is>
          <t>04N</t>
        </is>
      </c>
      <c r="H11988" t="inlineStr">
        <is>
          <t>Filth flies or food/refuse/sewage associated with (FRSA) flies or other nuisance pests in establishment’s food and/or non-food areas. FRSA flies include house flies, blow flies, bottle flies, flesh flies, drain flies, Phorid flies and fruit flies.</t>
        </is>
      </c>
      <c r="I11988" t="inlineStr">
        <is>
          <t>Critical</t>
        </is>
      </c>
      <c r="J11988" t="n">
        <v>47</v>
      </c>
      <c r="L11988" s="9">
        <f>A11988&amp;"-"&amp;TEXT(E11988,"yyyymmdd")</f>
        <v/>
      </c>
    </row>
    <row r="11989">
      <c r="A11989" t="n">
        <v>50127233</v>
      </c>
      <c r="B11989" t="inlineStr">
        <is>
          <t>Queens</t>
        </is>
      </c>
      <c r="C11989" t="inlineStr">
        <is>
          <t>11355</t>
        </is>
      </c>
      <c r="D11989" t="inlineStr">
        <is>
          <t>Chinese</t>
        </is>
      </c>
      <c r="E11989" s="8" t="n">
        <v>46190</v>
      </c>
      <c r="F11989" t="inlineStr">
        <is>
          <t>Violations were cited in the following area(s).</t>
        </is>
      </c>
      <c r="G11989" t="inlineStr">
        <is>
          <t>06C</t>
        </is>
      </c>
      <c r="H1198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989" t="inlineStr">
        <is>
          <t>Critical</t>
        </is>
      </c>
      <c r="J11989" t="n">
        <v>47</v>
      </c>
      <c r="L11989" s="9">
        <f>A11989&amp;"-"&amp;TEXT(E11989,"yyyymmdd")</f>
        <v/>
      </c>
    </row>
    <row r="11990">
      <c r="A11990" t="n">
        <v>50127233</v>
      </c>
      <c r="B11990" t="inlineStr">
        <is>
          <t>Queens</t>
        </is>
      </c>
      <c r="C11990" t="inlineStr">
        <is>
          <t>11355</t>
        </is>
      </c>
      <c r="D11990" t="inlineStr">
        <is>
          <t>Chinese</t>
        </is>
      </c>
      <c r="E11990" s="8" t="n">
        <v>46190</v>
      </c>
      <c r="F11990" t="inlineStr">
        <is>
          <t>Violations were cited in the following area(s).</t>
        </is>
      </c>
      <c r="G11990" t="inlineStr">
        <is>
          <t>06F</t>
        </is>
      </c>
      <c r="H11990" t="inlineStr">
        <is>
          <t>Wiping cloths not stored clean and dry, or in a sanitizing solution, between uses.</t>
        </is>
      </c>
      <c r="I11990" t="inlineStr">
        <is>
          <t>Critical</t>
        </is>
      </c>
      <c r="J11990" t="n">
        <v>47</v>
      </c>
      <c r="L11990" s="9">
        <f>A11990&amp;"-"&amp;TEXT(E11990,"yyyymmdd")</f>
        <v/>
      </c>
    </row>
    <row r="11991">
      <c r="A11991" t="n">
        <v>50127233</v>
      </c>
      <c r="B11991" t="inlineStr">
        <is>
          <t>Queens</t>
        </is>
      </c>
      <c r="C11991" t="inlineStr">
        <is>
          <t>11355</t>
        </is>
      </c>
      <c r="D11991" t="inlineStr">
        <is>
          <t>Chinese</t>
        </is>
      </c>
      <c r="E11991" s="8" t="n">
        <v>46190</v>
      </c>
      <c r="F11991" t="inlineStr">
        <is>
          <t>Violations were cited in the following area(s).</t>
        </is>
      </c>
      <c r="G11991" t="inlineStr">
        <is>
          <t>08A</t>
        </is>
      </c>
      <c r="H11991" t="inlineStr">
        <is>
          <t>Establishment is not free of harborage or conditions conducive to rodents, insects or other pests.</t>
        </is>
      </c>
      <c r="I11991" t="inlineStr">
        <is>
          <t>Not Critical</t>
        </is>
      </c>
      <c r="J11991" t="n">
        <v>47</v>
      </c>
      <c r="L11991" s="9">
        <f>A11991&amp;"-"&amp;TEXT(E11991,"yyyymmdd")</f>
        <v/>
      </c>
    </row>
    <row r="11992">
      <c r="A11992" t="n">
        <v>50127233</v>
      </c>
      <c r="B11992" t="inlineStr">
        <is>
          <t>Queens</t>
        </is>
      </c>
      <c r="C11992" t="inlineStr">
        <is>
          <t>11355</t>
        </is>
      </c>
      <c r="D11992" t="inlineStr">
        <is>
          <t>Chinese</t>
        </is>
      </c>
      <c r="E11992" s="8" t="n">
        <v>46190</v>
      </c>
      <c r="F11992" t="inlineStr">
        <is>
          <t>Violations were cited in the following area(s).</t>
        </is>
      </c>
      <c r="G11992" t="inlineStr">
        <is>
          <t>28-06</t>
        </is>
      </c>
      <c r="H11992" t="inlineStr">
        <is>
          <t>Contract with a pest management professional not in place. Record of extermination activities not kept on premises.</t>
        </is>
      </c>
      <c r="I11992" t="inlineStr">
        <is>
          <t>Not Critical</t>
        </is>
      </c>
      <c r="J11992" t="n">
        <v>47</v>
      </c>
      <c r="L11992" s="9">
        <f>A11992&amp;"-"&amp;TEXT(E11992,"yyyymmdd")</f>
        <v/>
      </c>
    </row>
    <row r="11993">
      <c r="A11993" t="n">
        <v>50127777</v>
      </c>
      <c r="B11993" t="inlineStr">
        <is>
          <t>Manhattan</t>
        </is>
      </c>
      <c r="C11993" t="inlineStr">
        <is>
          <t>10021</t>
        </is>
      </c>
      <c r="D11993" t="inlineStr">
        <is>
          <t>Coffee/Tea</t>
        </is>
      </c>
      <c r="E11993" s="8" t="n">
        <v>46190</v>
      </c>
      <c r="F11993" t="inlineStr">
        <is>
          <t>Violations were cited in the following area(s).</t>
        </is>
      </c>
      <c r="G11993" t="inlineStr">
        <is>
          <t>06D</t>
        </is>
      </c>
      <c r="H11993" t="inlineStr">
        <is>
          <t>Food contact surface not properly washed, rinsed and sanitized after each use and following any activity when contamination may have occurred.</t>
        </is>
      </c>
      <c r="I11993" t="inlineStr">
        <is>
          <t>Critical</t>
        </is>
      </c>
      <c r="J11993" t="n">
        <v>8</v>
      </c>
      <c r="K11993" t="inlineStr">
        <is>
          <t>A</t>
        </is>
      </c>
      <c r="L11993" s="9">
        <f>A11993&amp;"-"&amp;TEXT(E11993,"yyyymmdd")</f>
        <v/>
      </c>
    </row>
    <row r="11994">
      <c r="A11994" t="n">
        <v>50127777</v>
      </c>
      <c r="B11994" t="inlineStr">
        <is>
          <t>Manhattan</t>
        </is>
      </c>
      <c r="C11994" t="inlineStr">
        <is>
          <t>10021</t>
        </is>
      </c>
      <c r="D11994" t="inlineStr">
        <is>
          <t>Coffee/Tea</t>
        </is>
      </c>
      <c r="E11994" s="8" t="n">
        <v>46190</v>
      </c>
      <c r="F11994" t="inlineStr">
        <is>
          <t>Violations were cited in the following area(s).</t>
        </is>
      </c>
      <c r="G11994" t="inlineStr">
        <is>
          <t>10F</t>
        </is>
      </c>
      <c r="H11994" t="inlineStr">
        <is>
          <t>Non-food contact surface or equipment made of unacceptable material, not kept clean, or not properly sealed, raised, spaced or movable to allow accessibility for cleaning on all sides, above and underneath the unit.</t>
        </is>
      </c>
      <c r="I11994" t="inlineStr">
        <is>
          <t>Not Critical</t>
        </is>
      </c>
      <c r="J11994" t="n">
        <v>8</v>
      </c>
      <c r="K11994" t="inlineStr">
        <is>
          <t>A</t>
        </is>
      </c>
      <c r="L11994" s="9">
        <f>A11994&amp;"-"&amp;TEXT(E11994,"yyyymmdd")</f>
        <v/>
      </c>
    </row>
    <row r="11995">
      <c r="A11995" t="n">
        <v>50130335</v>
      </c>
      <c r="B11995" t="inlineStr">
        <is>
          <t>Queens</t>
        </is>
      </c>
      <c r="C11995" t="inlineStr">
        <is>
          <t>11421</t>
        </is>
      </c>
      <c r="D11995" t="inlineStr">
        <is>
          <t>Japanese</t>
        </is>
      </c>
      <c r="E11995" s="8" t="n">
        <v>46190</v>
      </c>
      <c r="F11995" t="inlineStr">
        <is>
          <t>Violations were cited in the following area(s).</t>
        </is>
      </c>
      <c r="G11995" t="inlineStr">
        <is>
          <t>02G</t>
        </is>
      </c>
      <c r="H11995" t="inlineStr">
        <is>
          <t>Cold TCS food item held above 41 °F; smoked or processed fish held above 38 °F; intact raw eggs held above 45 °F; or reduced oxygen packaged (ROP) TCS foods held above required temperatures except during active necessary preparation.</t>
        </is>
      </c>
      <c r="I11995" t="inlineStr">
        <is>
          <t>Critical</t>
        </is>
      </c>
      <c r="J11995" t="n">
        <v>7</v>
      </c>
      <c r="K11995" t="inlineStr">
        <is>
          <t>A</t>
        </is>
      </c>
      <c r="L11995" s="9">
        <f>A11995&amp;"-"&amp;TEXT(E11995,"yyyymmdd")</f>
        <v/>
      </c>
    </row>
    <row r="11996">
      <c r="A11996" t="n">
        <v>50132396</v>
      </c>
      <c r="B11996" t="inlineStr">
        <is>
          <t>Bronx</t>
        </is>
      </c>
      <c r="C11996" t="inlineStr">
        <is>
          <t>10452</t>
        </is>
      </c>
      <c r="D11996" t="inlineStr">
        <is>
          <t>American</t>
        </is>
      </c>
      <c r="E11996" s="8" t="n">
        <v>46190</v>
      </c>
      <c r="F11996" t="inlineStr">
        <is>
          <t>Violations were cited in the following area(s).</t>
        </is>
      </c>
      <c r="G11996" t="inlineStr">
        <is>
          <t>02C</t>
        </is>
      </c>
      <c r="H11996" t="inlineStr">
        <is>
          <t>Hot TCS food item that has been cooked and cooled is being held for service without first being reheated to 165º F or above within 2 hours.</t>
        </is>
      </c>
      <c r="I11996" t="inlineStr">
        <is>
          <t>Critical</t>
        </is>
      </c>
      <c r="J11996" t="n">
        <v>9</v>
      </c>
      <c r="K11996" t="inlineStr">
        <is>
          <t>A</t>
        </is>
      </c>
      <c r="L11996" s="9">
        <f>A11996&amp;"-"&amp;TEXT(E11996,"yyyymmdd")</f>
        <v/>
      </c>
    </row>
    <row r="11997">
      <c r="A11997" t="n">
        <v>50132396</v>
      </c>
      <c r="B11997" t="inlineStr">
        <is>
          <t>Bronx</t>
        </is>
      </c>
      <c r="C11997" t="inlineStr">
        <is>
          <t>10452</t>
        </is>
      </c>
      <c r="D11997" t="inlineStr">
        <is>
          <t>American</t>
        </is>
      </c>
      <c r="E11997" s="8" t="n">
        <v>46190</v>
      </c>
      <c r="F11997" t="inlineStr">
        <is>
          <t>Violations were cited in the following area(s).</t>
        </is>
      </c>
      <c r="G11997" t="inlineStr">
        <is>
          <t>09E</t>
        </is>
      </c>
      <c r="H11997" t="inlineStr">
        <is>
          <t>Wash hands sign not posted near or above hand washing sink.</t>
        </is>
      </c>
      <c r="I11997" t="inlineStr">
        <is>
          <t>Not Critical</t>
        </is>
      </c>
      <c r="J11997" t="n">
        <v>9</v>
      </c>
      <c r="K11997" t="inlineStr">
        <is>
          <t>A</t>
        </is>
      </c>
      <c r="L11997" s="9">
        <f>A11997&amp;"-"&amp;TEXT(E11997,"yyyymmdd")</f>
        <v/>
      </c>
    </row>
    <row r="11998">
      <c r="A11998" t="n">
        <v>50135850</v>
      </c>
      <c r="B11998" t="inlineStr">
        <is>
          <t>Manhattan</t>
        </is>
      </c>
      <c r="C11998" t="inlineStr">
        <is>
          <t>10075</t>
        </is>
      </c>
      <c r="D11998" t="inlineStr">
        <is>
          <t>French</t>
        </is>
      </c>
      <c r="E11998" s="8" t="n">
        <v>46190</v>
      </c>
      <c r="F11998" t="inlineStr">
        <is>
          <t>Violations were cited in the following area(s).</t>
        </is>
      </c>
      <c r="G11998" t="inlineStr">
        <is>
          <t>02B</t>
        </is>
      </c>
      <c r="H11998" t="inlineStr">
        <is>
          <t>Hot TCS food item not held at or above 140 °F.</t>
        </is>
      </c>
      <c r="I11998" t="inlineStr">
        <is>
          <t>Critical</t>
        </is>
      </c>
      <c r="J11998" t="n">
        <v>18</v>
      </c>
      <c r="L11998" s="9">
        <f>A11998&amp;"-"&amp;TEXT(E11998,"yyyymmdd")</f>
        <v/>
      </c>
    </row>
    <row r="11999">
      <c r="A11999" t="n">
        <v>50135850</v>
      </c>
      <c r="B11999" t="inlineStr">
        <is>
          <t>Manhattan</t>
        </is>
      </c>
      <c r="C11999" t="inlineStr">
        <is>
          <t>10075</t>
        </is>
      </c>
      <c r="D11999" t="inlineStr">
        <is>
          <t>French</t>
        </is>
      </c>
      <c r="E11999" s="8" t="n">
        <v>46190</v>
      </c>
      <c r="F11999" t="inlineStr">
        <is>
          <t>Violations were cited in the following area(s).</t>
        </is>
      </c>
      <c r="G11999" t="inlineStr">
        <is>
          <t>06C</t>
        </is>
      </c>
      <c r="H1199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1999" t="inlineStr">
        <is>
          <t>Critical</t>
        </is>
      </c>
      <c r="J11999" t="n">
        <v>18</v>
      </c>
      <c r="L11999" s="9">
        <f>A11999&amp;"-"&amp;TEXT(E11999,"yyyymmdd")</f>
        <v/>
      </c>
    </row>
    <row r="12000">
      <c r="A12000" t="n">
        <v>50135850</v>
      </c>
      <c r="B12000" t="inlineStr">
        <is>
          <t>Manhattan</t>
        </is>
      </c>
      <c r="C12000" t="inlineStr">
        <is>
          <t>10075</t>
        </is>
      </c>
      <c r="D12000" t="inlineStr">
        <is>
          <t>French</t>
        </is>
      </c>
      <c r="E12000" s="8" t="n">
        <v>46190</v>
      </c>
      <c r="F12000" t="inlineStr">
        <is>
          <t>Violations were cited in the following area(s).</t>
        </is>
      </c>
      <c r="G12000" t="inlineStr">
        <is>
          <t>06F</t>
        </is>
      </c>
      <c r="H12000" t="inlineStr">
        <is>
          <t>Wiping cloths not stored clean and dry, or in a sanitizing solution, between uses.</t>
        </is>
      </c>
      <c r="I12000" t="inlineStr">
        <is>
          <t>Critical</t>
        </is>
      </c>
      <c r="J12000" t="n">
        <v>18</v>
      </c>
      <c r="L12000" s="9">
        <f>A12000&amp;"-"&amp;TEXT(E12000,"yyyymmdd")</f>
        <v/>
      </c>
    </row>
    <row r="12001">
      <c r="A12001" t="n">
        <v>50137268</v>
      </c>
      <c r="B12001" t="inlineStr">
        <is>
          <t>Queens</t>
        </is>
      </c>
      <c r="C12001" t="inlineStr">
        <is>
          <t>11354</t>
        </is>
      </c>
      <c r="D12001" t="inlineStr">
        <is>
          <t>Japanese</t>
        </is>
      </c>
      <c r="E12001" s="8" t="n">
        <v>46190</v>
      </c>
      <c r="F12001" t="inlineStr">
        <is>
          <t>Violations were cited in the following area(s).</t>
        </is>
      </c>
      <c r="G12001" t="inlineStr">
        <is>
          <t>06F</t>
        </is>
      </c>
      <c r="H12001" t="inlineStr">
        <is>
          <t>Wiping cloths not stored clean and dry, or in a sanitizing solution, between uses.</t>
        </is>
      </c>
      <c r="I12001" t="inlineStr">
        <is>
          <t>Critical</t>
        </is>
      </c>
      <c r="J12001" t="n">
        <v>9</v>
      </c>
      <c r="K12001" t="inlineStr">
        <is>
          <t>A</t>
        </is>
      </c>
      <c r="L12001" s="9">
        <f>A12001&amp;"-"&amp;TEXT(E12001,"yyyymmdd")</f>
        <v/>
      </c>
    </row>
    <row r="12002">
      <c r="A12002" t="n">
        <v>50137268</v>
      </c>
      <c r="B12002" t="inlineStr">
        <is>
          <t>Queens</t>
        </is>
      </c>
      <c r="C12002" t="inlineStr">
        <is>
          <t>11354</t>
        </is>
      </c>
      <c r="D12002" t="inlineStr">
        <is>
          <t>Japanese</t>
        </is>
      </c>
      <c r="E12002" s="8" t="n">
        <v>46190</v>
      </c>
      <c r="F12002" t="inlineStr">
        <is>
          <t>Violations were cited in the following area(s).</t>
        </is>
      </c>
      <c r="G12002" t="inlineStr">
        <is>
          <t>09C</t>
        </is>
      </c>
      <c r="H12002" t="inlineStr">
        <is>
          <t>Design, construction, materials used or maintenance of food contact surface improper. Surface not easily cleanable, sanitized and maintained.</t>
        </is>
      </c>
      <c r="I12002" t="inlineStr">
        <is>
          <t>Not Critical</t>
        </is>
      </c>
      <c r="J12002" t="n">
        <v>9</v>
      </c>
      <c r="K12002" t="inlineStr">
        <is>
          <t>A</t>
        </is>
      </c>
      <c r="L12002" s="9">
        <f>A12002&amp;"-"&amp;TEXT(E12002,"yyyymmdd")</f>
        <v/>
      </c>
    </row>
    <row r="12003">
      <c r="A12003" t="n">
        <v>50137268</v>
      </c>
      <c r="B12003" t="inlineStr">
        <is>
          <t>Queens</t>
        </is>
      </c>
      <c r="C12003" t="inlineStr">
        <is>
          <t>11354</t>
        </is>
      </c>
      <c r="D12003" t="inlineStr">
        <is>
          <t>Japanese</t>
        </is>
      </c>
      <c r="E12003" s="8" t="n">
        <v>46190</v>
      </c>
      <c r="F12003" t="inlineStr">
        <is>
          <t>Violations were cited in the following area(s).</t>
        </is>
      </c>
      <c r="G12003" t="inlineStr">
        <is>
          <t>10F</t>
        </is>
      </c>
      <c r="H12003" t="inlineStr">
        <is>
          <t>Non-food contact surface or equipment made of unacceptable material, not kept clean, or not properly sealed, raised, spaced or movable to allow accessibility for cleaning on all sides, above and underneath the unit.</t>
        </is>
      </c>
      <c r="I12003" t="inlineStr">
        <is>
          <t>Not Critical</t>
        </is>
      </c>
      <c r="J12003" t="n">
        <v>9</v>
      </c>
      <c r="K12003" t="inlineStr">
        <is>
          <t>A</t>
        </is>
      </c>
      <c r="L12003" s="9">
        <f>A12003&amp;"-"&amp;TEXT(E12003,"yyyymmdd")</f>
        <v/>
      </c>
    </row>
    <row r="12004">
      <c r="A12004" t="n">
        <v>50138117</v>
      </c>
      <c r="B12004" t="inlineStr">
        <is>
          <t>Brooklyn</t>
        </is>
      </c>
      <c r="C12004" t="inlineStr">
        <is>
          <t>11208</t>
        </is>
      </c>
      <c r="D12004" t="inlineStr">
        <is>
          <t>Bangladeshi</t>
        </is>
      </c>
      <c r="E12004" s="8" t="n">
        <v>46190</v>
      </c>
      <c r="F12004" t="inlineStr">
        <is>
          <t>Violations were cited in the following area(s).</t>
        </is>
      </c>
      <c r="G12004" t="inlineStr">
        <is>
          <t>02B</t>
        </is>
      </c>
      <c r="H12004" t="inlineStr">
        <is>
          <t>Hot TCS food item not held at or above 140 °F.</t>
        </is>
      </c>
      <c r="I12004" t="inlineStr">
        <is>
          <t>Critical</t>
        </is>
      </c>
      <c r="J12004" t="n">
        <v>51</v>
      </c>
      <c r="L12004" s="9">
        <f>A12004&amp;"-"&amp;TEXT(E12004,"yyyymmdd")</f>
        <v/>
      </c>
    </row>
    <row r="12005">
      <c r="A12005" t="n">
        <v>50138117</v>
      </c>
      <c r="B12005" t="inlineStr">
        <is>
          <t>Brooklyn</t>
        </is>
      </c>
      <c r="C12005" t="inlineStr">
        <is>
          <t>11208</t>
        </is>
      </c>
      <c r="D12005" t="inlineStr">
        <is>
          <t>Bangladeshi</t>
        </is>
      </c>
      <c r="E12005" s="8" t="n">
        <v>46190</v>
      </c>
      <c r="F12005" t="inlineStr">
        <is>
          <t>Violations were cited in the following area(s).</t>
        </is>
      </c>
      <c r="G12005" t="inlineStr">
        <is>
          <t>02H</t>
        </is>
      </c>
      <c r="H12005" t="inlineStr">
        <is>
          <t>After cooking or removal from hot holding, TCS food not cooled by an approved method whereby the internal temperature is reduced from 140 °F to 70 °F or less within 2 hours, and from 70 °F to 41 °F or less within 4 additional hours.</t>
        </is>
      </c>
      <c r="I12005" t="inlineStr">
        <is>
          <t>Critical</t>
        </is>
      </c>
      <c r="J12005" t="n">
        <v>51</v>
      </c>
      <c r="L12005" s="9">
        <f>A12005&amp;"-"&amp;TEXT(E12005,"yyyymmdd")</f>
        <v/>
      </c>
    </row>
    <row r="12006">
      <c r="A12006" t="n">
        <v>50138117</v>
      </c>
      <c r="B12006" t="inlineStr">
        <is>
          <t>Brooklyn</t>
        </is>
      </c>
      <c r="C12006" t="inlineStr">
        <is>
          <t>11208</t>
        </is>
      </c>
      <c r="D12006" t="inlineStr">
        <is>
          <t>Bangladeshi</t>
        </is>
      </c>
      <c r="E12006" s="8" t="n">
        <v>46190</v>
      </c>
      <c r="F12006" t="inlineStr">
        <is>
          <t>Violations were cited in the following area(s).</t>
        </is>
      </c>
      <c r="G12006" t="inlineStr">
        <is>
          <t>04N</t>
        </is>
      </c>
      <c r="H12006" t="inlineStr">
        <is>
          <t>Filth flies or food/refuse/sewage associated with (FRSA) flies or other nuisance pests in establishment’s food and/or non-food areas. FRSA flies include house flies, blow flies, bottle flies, flesh flies, drain flies, Phorid flies and fruit flies.</t>
        </is>
      </c>
      <c r="I12006" t="inlineStr">
        <is>
          <t>Critical</t>
        </is>
      </c>
      <c r="J12006" t="n">
        <v>51</v>
      </c>
      <c r="L12006" s="9">
        <f>A12006&amp;"-"&amp;TEXT(E12006,"yyyymmdd")</f>
        <v/>
      </c>
    </row>
    <row r="12007">
      <c r="A12007" t="n">
        <v>50138117</v>
      </c>
      <c r="B12007" t="inlineStr">
        <is>
          <t>Brooklyn</t>
        </is>
      </c>
      <c r="C12007" t="inlineStr">
        <is>
          <t>11208</t>
        </is>
      </c>
      <c r="D12007" t="inlineStr">
        <is>
          <t>Bangladeshi</t>
        </is>
      </c>
      <c r="E12007" s="8" t="n">
        <v>46190</v>
      </c>
      <c r="F12007" t="inlineStr">
        <is>
          <t>Violations were cited in the following area(s).</t>
        </is>
      </c>
      <c r="G12007" t="inlineStr">
        <is>
          <t>05D</t>
        </is>
      </c>
      <c r="H1200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007" t="inlineStr">
        <is>
          <t>Critical</t>
        </is>
      </c>
      <c r="J12007" t="n">
        <v>51</v>
      </c>
      <c r="L12007" s="9">
        <f>A12007&amp;"-"&amp;TEXT(E12007,"yyyymmdd")</f>
        <v/>
      </c>
    </row>
    <row r="12008">
      <c r="A12008" t="n">
        <v>50138117</v>
      </c>
      <c r="B12008" t="inlineStr">
        <is>
          <t>Brooklyn</t>
        </is>
      </c>
      <c r="C12008" t="inlineStr">
        <is>
          <t>11208</t>
        </is>
      </c>
      <c r="D12008" t="inlineStr">
        <is>
          <t>Bangladeshi</t>
        </is>
      </c>
      <c r="E12008" s="8" t="n">
        <v>46190</v>
      </c>
      <c r="F12008" t="inlineStr">
        <is>
          <t>Violations were cited in the following area(s).</t>
        </is>
      </c>
      <c r="G12008" t="inlineStr">
        <is>
          <t>06C</t>
        </is>
      </c>
      <c r="H1200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008" t="inlineStr">
        <is>
          <t>Critical</t>
        </is>
      </c>
      <c r="J12008" t="n">
        <v>51</v>
      </c>
      <c r="L12008" s="9">
        <f>A12008&amp;"-"&amp;TEXT(E12008,"yyyymmdd")</f>
        <v/>
      </c>
    </row>
    <row r="12009">
      <c r="A12009" t="n">
        <v>50138117</v>
      </c>
      <c r="B12009" t="inlineStr">
        <is>
          <t>Brooklyn</t>
        </is>
      </c>
      <c r="C12009" t="inlineStr">
        <is>
          <t>11208</t>
        </is>
      </c>
      <c r="D12009" t="inlineStr">
        <is>
          <t>Bangladeshi</t>
        </is>
      </c>
      <c r="E12009" s="8" t="n">
        <v>46190</v>
      </c>
      <c r="F12009" t="inlineStr">
        <is>
          <t>Violations were cited in the following area(s).</t>
        </is>
      </c>
      <c r="G12009" t="inlineStr">
        <is>
          <t>08A</t>
        </is>
      </c>
      <c r="H12009" t="inlineStr">
        <is>
          <t>Establishment is not free of harborage or conditions conducive to rodents, insects or other pests.</t>
        </is>
      </c>
      <c r="I12009" t="inlineStr">
        <is>
          <t>Not Critical</t>
        </is>
      </c>
      <c r="J12009" t="n">
        <v>51</v>
      </c>
      <c r="L12009" s="9">
        <f>A12009&amp;"-"&amp;TEXT(E12009,"yyyymmdd")</f>
        <v/>
      </c>
    </row>
    <row r="12010">
      <c r="A12010" t="n">
        <v>50147318</v>
      </c>
      <c r="B12010" t="inlineStr">
        <is>
          <t>Brooklyn</t>
        </is>
      </c>
      <c r="C12010" t="inlineStr">
        <is>
          <t>11238</t>
        </is>
      </c>
      <c r="D12010" t="inlineStr">
        <is>
          <t>American</t>
        </is>
      </c>
      <c r="E12010" s="8" t="n">
        <v>46190</v>
      </c>
      <c r="F12010" t="inlineStr">
        <is>
          <t>Violations were cited in the following area(s).</t>
        </is>
      </c>
      <c r="G12010" t="inlineStr">
        <is>
          <t>04N</t>
        </is>
      </c>
      <c r="H12010" t="inlineStr">
        <is>
          <t>Filth flies or food/refuse/sewage associated with (FRSA) flies or other nuisance pests in establishment’s food and/or non-food areas. FRSA flies include house flies, blow flies, bottle flies, flesh flies, drain flies, Phorid flies and fruit flies.</t>
        </is>
      </c>
      <c r="I12010" t="inlineStr">
        <is>
          <t>Critical</t>
        </is>
      </c>
      <c r="J12010" t="n">
        <v>25</v>
      </c>
      <c r="L12010" s="9">
        <f>A12010&amp;"-"&amp;TEXT(E12010,"yyyymmdd")</f>
        <v/>
      </c>
    </row>
    <row r="12011">
      <c r="A12011" t="n">
        <v>50147318</v>
      </c>
      <c r="B12011" t="inlineStr">
        <is>
          <t>Brooklyn</t>
        </is>
      </c>
      <c r="C12011" t="inlineStr">
        <is>
          <t>11238</t>
        </is>
      </c>
      <c r="D12011" t="inlineStr">
        <is>
          <t>American</t>
        </is>
      </c>
      <c r="E12011" s="8" t="n">
        <v>46190</v>
      </c>
      <c r="F12011" t="inlineStr">
        <is>
          <t>Violations were cited in the following area(s).</t>
        </is>
      </c>
      <c r="G12011" t="inlineStr">
        <is>
          <t>06A</t>
        </is>
      </c>
      <c r="H12011" t="inlineStr">
        <is>
          <t>Personal cleanliness is inadequate. Outer garment soiled with possible contaminant. Effective hair restraint not worn where required. Jewelry worn on hands or arms. Fingernail polish worn or fingernails not kept clean and trimmed.</t>
        </is>
      </c>
      <c r="I12011" t="inlineStr">
        <is>
          <t>Critical</t>
        </is>
      </c>
      <c r="J12011" t="n">
        <v>25</v>
      </c>
      <c r="L12011" s="9">
        <f>A12011&amp;"-"&amp;TEXT(E12011,"yyyymmdd")</f>
        <v/>
      </c>
    </row>
    <row r="12012">
      <c r="A12012" t="n">
        <v>50147318</v>
      </c>
      <c r="B12012" t="inlineStr">
        <is>
          <t>Brooklyn</t>
        </is>
      </c>
      <c r="C12012" t="inlineStr">
        <is>
          <t>11238</t>
        </is>
      </c>
      <c r="D12012" t="inlineStr">
        <is>
          <t>American</t>
        </is>
      </c>
      <c r="E12012" s="8" t="n">
        <v>46190</v>
      </c>
      <c r="F12012" t="inlineStr">
        <is>
          <t>Violations were cited in the following area(s).</t>
        </is>
      </c>
      <c r="G12012" t="inlineStr">
        <is>
          <t>06D</t>
        </is>
      </c>
      <c r="H12012" t="inlineStr">
        <is>
          <t>Food contact surface not properly washed, rinsed and sanitized after each use and following any activity when contamination may have occurred.</t>
        </is>
      </c>
      <c r="I12012" t="inlineStr">
        <is>
          <t>Critical</t>
        </is>
      </c>
      <c r="J12012" t="n">
        <v>25</v>
      </c>
      <c r="L12012" s="9">
        <f>A12012&amp;"-"&amp;TEXT(E12012,"yyyymmdd")</f>
        <v/>
      </c>
    </row>
    <row r="12013">
      <c r="A12013" t="n">
        <v>50147318</v>
      </c>
      <c r="B12013" t="inlineStr">
        <is>
          <t>Brooklyn</t>
        </is>
      </c>
      <c r="C12013" t="inlineStr">
        <is>
          <t>11238</t>
        </is>
      </c>
      <c r="D12013" t="inlineStr">
        <is>
          <t>American</t>
        </is>
      </c>
      <c r="E12013" s="8" t="n">
        <v>46190</v>
      </c>
      <c r="F12013" t="inlineStr">
        <is>
          <t>Violations were cited in the following area(s).</t>
        </is>
      </c>
      <c r="G12013" t="inlineStr">
        <is>
          <t>08A</t>
        </is>
      </c>
      <c r="H12013" t="inlineStr">
        <is>
          <t>Establishment is not free of harborage or conditions conducive to rodents, insects or other pests.</t>
        </is>
      </c>
      <c r="I12013" t="inlineStr">
        <is>
          <t>Not Critical</t>
        </is>
      </c>
      <c r="J12013" t="n">
        <v>25</v>
      </c>
      <c r="L12013" s="9">
        <f>A12013&amp;"-"&amp;TEXT(E12013,"yyyymmdd")</f>
        <v/>
      </c>
    </row>
    <row r="12014">
      <c r="A12014" t="n">
        <v>50147318</v>
      </c>
      <c r="B12014" t="inlineStr">
        <is>
          <t>Brooklyn</t>
        </is>
      </c>
      <c r="C12014" t="inlineStr">
        <is>
          <t>11238</t>
        </is>
      </c>
      <c r="D12014" t="inlineStr">
        <is>
          <t>American</t>
        </is>
      </c>
      <c r="E12014" s="8" t="n">
        <v>46190</v>
      </c>
      <c r="F12014" t="inlineStr">
        <is>
          <t>Violations were cited in the following area(s).</t>
        </is>
      </c>
      <c r="G12014" t="inlineStr">
        <is>
          <t>10F</t>
        </is>
      </c>
      <c r="H12014" t="inlineStr">
        <is>
          <t>Non-food contact surface or equipment made of unacceptable material, not kept clean, or not properly sealed, raised, spaced or movable to allow accessibility for cleaning on all sides, above and underneath the unit.</t>
        </is>
      </c>
      <c r="I12014" t="inlineStr">
        <is>
          <t>Not Critical</t>
        </is>
      </c>
      <c r="J12014" t="n">
        <v>25</v>
      </c>
      <c r="L12014" s="9">
        <f>A12014&amp;"-"&amp;TEXT(E12014,"yyyymmdd")</f>
        <v/>
      </c>
    </row>
    <row r="12015">
      <c r="A12015" t="n">
        <v>50152959</v>
      </c>
      <c r="B12015" t="inlineStr">
        <is>
          <t>Manhattan</t>
        </is>
      </c>
      <c r="C12015" t="inlineStr">
        <is>
          <t>10013</t>
        </is>
      </c>
      <c r="D12015" t="inlineStr">
        <is>
          <t>Coffee/Tea</t>
        </is>
      </c>
      <c r="E12015" s="8" t="n">
        <v>46190</v>
      </c>
      <c r="F12015" t="inlineStr">
        <is>
          <t>Violations were cited in the following area(s).</t>
        </is>
      </c>
      <c r="G12015" t="inlineStr">
        <is>
          <t>02B</t>
        </is>
      </c>
      <c r="H12015" t="inlineStr">
        <is>
          <t>Hot TCS food item not held at or above 140 °F.</t>
        </is>
      </c>
      <c r="I12015" t="inlineStr">
        <is>
          <t>Critical</t>
        </is>
      </c>
      <c r="J12015" t="n">
        <v>27</v>
      </c>
      <c r="L12015" s="9">
        <f>A12015&amp;"-"&amp;TEXT(E12015,"yyyymmdd")</f>
        <v/>
      </c>
    </row>
    <row r="12016">
      <c r="A12016" t="n">
        <v>50152959</v>
      </c>
      <c r="B12016" t="inlineStr">
        <is>
          <t>Manhattan</t>
        </is>
      </c>
      <c r="C12016" t="inlineStr">
        <is>
          <t>10013</t>
        </is>
      </c>
      <c r="D12016" t="inlineStr">
        <is>
          <t>Coffee/Tea</t>
        </is>
      </c>
      <c r="E12016" s="8" t="n">
        <v>46190</v>
      </c>
      <c r="F12016" t="inlineStr">
        <is>
          <t>Violations were cited in the following area(s).</t>
        </is>
      </c>
      <c r="G12016" t="inlineStr">
        <is>
          <t>02G</t>
        </is>
      </c>
      <c r="H12016" t="inlineStr">
        <is>
          <t>Cold TCS food item held above 41 °F; smoked or processed fish held above 38 °F; intact raw eggs held above 45 °F; or reduced oxygen packaged (ROP) TCS foods held above required temperatures except during active necessary preparation.</t>
        </is>
      </c>
      <c r="I12016" t="inlineStr">
        <is>
          <t>Critical</t>
        </is>
      </c>
      <c r="J12016" t="n">
        <v>27</v>
      </c>
      <c r="L12016" s="9">
        <f>A12016&amp;"-"&amp;TEXT(E12016,"yyyymmdd")</f>
        <v/>
      </c>
    </row>
    <row r="12017">
      <c r="A12017" t="n">
        <v>50152959</v>
      </c>
      <c r="B12017" t="inlineStr">
        <is>
          <t>Manhattan</t>
        </is>
      </c>
      <c r="C12017" t="inlineStr">
        <is>
          <t>10013</t>
        </is>
      </c>
      <c r="D12017" t="inlineStr">
        <is>
          <t>Coffee/Tea</t>
        </is>
      </c>
      <c r="E12017" s="8" t="n">
        <v>46190</v>
      </c>
      <c r="F12017" t="inlineStr">
        <is>
          <t>Violations were cited in the following area(s).</t>
        </is>
      </c>
      <c r="G12017" t="inlineStr">
        <is>
          <t>06C</t>
        </is>
      </c>
      <c r="H1201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017" t="inlineStr">
        <is>
          <t>Critical</t>
        </is>
      </c>
      <c r="J12017" t="n">
        <v>27</v>
      </c>
      <c r="L12017" s="9">
        <f>A12017&amp;"-"&amp;TEXT(E12017,"yyyymmdd")</f>
        <v/>
      </c>
    </row>
    <row r="12018">
      <c r="A12018" t="n">
        <v>50152959</v>
      </c>
      <c r="B12018" t="inlineStr">
        <is>
          <t>Manhattan</t>
        </is>
      </c>
      <c r="C12018" t="inlineStr">
        <is>
          <t>10013</t>
        </is>
      </c>
      <c r="D12018" t="inlineStr">
        <is>
          <t>Coffee/Tea</t>
        </is>
      </c>
      <c r="E12018" s="8" t="n">
        <v>46190</v>
      </c>
      <c r="F12018" t="inlineStr">
        <is>
          <t>Violations were cited in the following area(s).</t>
        </is>
      </c>
      <c r="G12018" t="inlineStr">
        <is>
          <t>10B</t>
        </is>
      </c>
      <c r="H12018" t="inlineStr">
        <is>
          <t>Anti-siphonage or back-flow prevention device not provided where required; equipment or floor not properly drained; sewage disposal system in disrepair or not functioning properly. Condensation or liquid waste improperly disposed of.</t>
        </is>
      </c>
      <c r="I12018" t="inlineStr">
        <is>
          <t>Not Critical</t>
        </is>
      </c>
      <c r="J12018" t="n">
        <v>27</v>
      </c>
      <c r="L12018" s="9">
        <f>A12018&amp;"-"&amp;TEXT(E12018,"yyyymmdd")</f>
        <v/>
      </c>
    </row>
    <row r="12019">
      <c r="A12019" t="n">
        <v>50152959</v>
      </c>
      <c r="B12019" t="inlineStr">
        <is>
          <t>Manhattan</t>
        </is>
      </c>
      <c r="C12019" t="inlineStr">
        <is>
          <t>10013</t>
        </is>
      </c>
      <c r="D12019" t="inlineStr">
        <is>
          <t>Coffee/Tea</t>
        </is>
      </c>
      <c r="E12019" s="8" t="n">
        <v>46190</v>
      </c>
      <c r="F12019" t="inlineStr">
        <is>
          <t>Violations were cited in the following area(s).</t>
        </is>
      </c>
      <c r="G12019" t="inlineStr">
        <is>
          <t>10F</t>
        </is>
      </c>
      <c r="H12019" t="inlineStr">
        <is>
          <t>Non-food contact surface or equipment made of unacceptable material, not kept clean, or not properly sealed, raised, spaced or movable to allow accessibility for cleaning on all sides, above and underneath the unit.</t>
        </is>
      </c>
      <c r="I12019" t="inlineStr">
        <is>
          <t>Not Critical</t>
        </is>
      </c>
      <c r="J12019" t="n">
        <v>27</v>
      </c>
      <c r="L12019" s="9">
        <f>A12019&amp;"-"&amp;TEXT(E12019,"yyyymmdd")</f>
        <v/>
      </c>
    </row>
    <row r="12020">
      <c r="A12020" t="n">
        <v>50154496</v>
      </c>
      <c r="B12020" t="inlineStr">
        <is>
          <t>Manhattan</t>
        </is>
      </c>
      <c r="C12020" t="inlineStr">
        <is>
          <t>10075</t>
        </is>
      </c>
      <c r="D12020" t="inlineStr">
        <is>
          <t>American</t>
        </is>
      </c>
      <c r="E12020" s="8" t="n">
        <v>46190</v>
      </c>
      <c r="F12020" t="inlineStr">
        <is>
          <t>Violations were cited in the following area(s).</t>
        </is>
      </c>
      <c r="G12020" t="inlineStr">
        <is>
          <t>06C</t>
        </is>
      </c>
      <c r="H1202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020" t="inlineStr">
        <is>
          <t>Critical</t>
        </is>
      </c>
      <c r="J12020" t="n">
        <v>13</v>
      </c>
      <c r="K12020" t="inlineStr">
        <is>
          <t>A</t>
        </is>
      </c>
      <c r="L12020" s="9">
        <f>A12020&amp;"-"&amp;TEXT(E12020,"yyyymmdd")</f>
        <v/>
      </c>
    </row>
    <row r="12021">
      <c r="A12021" t="n">
        <v>50154496</v>
      </c>
      <c r="B12021" t="inlineStr">
        <is>
          <t>Manhattan</t>
        </is>
      </c>
      <c r="C12021" t="inlineStr">
        <is>
          <t>10075</t>
        </is>
      </c>
      <c r="D12021" t="inlineStr">
        <is>
          <t>American</t>
        </is>
      </c>
      <c r="E12021" s="8" t="n">
        <v>46190</v>
      </c>
      <c r="F12021" t="inlineStr">
        <is>
          <t>Violations were cited in the following area(s).</t>
        </is>
      </c>
      <c r="G12021" t="inlineStr">
        <is>
          <t>06E</t>
        </is>
      </c>
      <c r="H12021" t="inlineStr">
        <is>
          <t>Sanitized equipment or utensil, including in-use food dispensing utensil, improperly used or stored.</t>
        </is>
      </c>
      <c r="I12021" t="inlineStr">
        <is>
          <t>Critical</t>
        </is>
      </c>
      <c r="J12021" t="n">
        <v>13</v>
      </c>
      <c r="K12021" t="inlineStr">
        <is>
          <t>A</t>
        </is>
      </c>
      <c r="L12021" s="9">
        <f>A12021&amp;"-"&amp;TEXT(E12021,"yyyymmdd")</f>
        <v/>
      </c>
    </row>
    <row r="12022">
      <c r="A12022" t="n">
        <v>50158274</v>
      </c>
      <c r="B12022" t="inlineStr">
        <is>
          <t>Brooklyn</t>
        </is>
      </c>
      <c r="C12022" t="inlineStr">
        <is>
          <t>11235</t>
        </is>
      </c>
      <c r="D12022" t="inlineStr">
        <is>
          <t>Turkish</t>
        </is>
      </c>
      <c r="E12022" s="8" t="n">
        <v>46190</v>
      </c>
      <c r="F12022" t="inlineStr">
        <is>
          <t>Violations were cited in the following area(s).</t>
        </is>
      </c>
      <c r="G12022" t="inlineStr">
        <is>
          <t>02G</t>
        </is>
      </c>
      <c r="H12022" t="inlineStr">
        <is>
          <t>Cold TCS food item held above 41 °F; smoked or processed fish held above 38 °F; intact raw eggs held above 45 °F; or reduced oxygen packaged (ROP) TCS foods held above required temperatures except during active necessary preparation.</t>
        </is>
      </c>
      <c r="I12022" t="inlineStr">
        <is>
          <t>Critical</t>
        </is>
      </c>
      <c r="J12022" t="n">
        <v>21</v>
      </c>
      <c r="K12022" t="inlineStr">
        <is>
          <t>N</t>
        </is>
      </c>
      <c r="L12022" s="9">
        <f>A12022&amp;"-"&amp;TEXT(E12022,"yyyymmdd")</f>
        <v/>
      </c>
    </row>
    <row r="12023">
      <c r="A12023" t="n">
        <v>50158274</v>
      </c>
      <c r="B12023" t="inlineStr">
        <is>
          <t>Brooklyn</t>
        </is>
      </c>
      <c r="C12023" t="inlineStr">
        <is>
          <t>11235</t>
        </is>
      </c>
      <c r="D12023" t="inlineStr">
        <is>
          <t>Turkish</t>
        </is>
      </c>
      <c r="E12023" s="8" t="n">
        <v>46190</v>
      </c>
      <c r="F12023" t="inlineStr">
        <is>
          <t>Violations were cited in the following area(s).</t>
        </is>
      </c>
      <c r="G12023" t="inlineStr">
        <is>
          <t>05D</t>
        </is>
      </c>
      <c r="H1202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023" t="inlineStr">
        <is>
          <t>Critical</t>
        </is>
      </c>
      <c r="J12023" t="n">
        <v>21</v>
      </c>
      <c r="K12023" t="inlineStr">
        <is>
          <t>N</t>
        </is>
      </c>
      <c r="L12023" s="9">
        <f>A12023&amp;"-"&amp;TEXT(E12023,"yyyymmdd")</f>
        <v/>
      </c>
    </row>
    <row r="12024">
      <c r="A12024" t="n">
        <v>50158274</v>
      </c>
      <c r="B12024" t="inlineStr">
        <is>
          <t>Brooklyn</t>
        </is>
      </c>
      <c r="C12024" t="inlineStr">
        <is>
          <t>11235</t>
        </is>
      </c>
      <c r="D12024" t="inlineStr">
        <is>
          <t>Turkish</t>
        </is>
      </c>
      <c r="E12024" s="8" t="n">
        <v>46190</v>
      </c>
      <c r="F12024" t="inlineStr">
        <is>
          <t>Violations were cited in the following area(s).</t>
        </is>
      </c>
      <c r="G12024" t="inlineStr">
        <is>
          <t>10F</t>
        </is>
      </c>
      <c r="H12024" t="inlineStr">
        <is>
          <t>Non-food contact surface or equipment made of unacceptable material, not kept clean, or not properly sealed, raised, spaced or movable to allow accessibility for cleaning on all sides, above and underneath the unit.</t>
        </is>
      </c>
      <c r="I12024" t="inlineStr">
        <is>
          <t>Not Critical</t>
        </is>
      </c>
      <c r="J12024" t="n">
        <v>21</v>
      </c>
      <c r="K12024" t="inlineStr">
        <is>
          <t>N</t>
        </is>
      </c>
      <c r="L12024" s="9">
        <f>A12024&amp;"-"&amp;TEXT(E12024,"yyyymmdd")</f>
        <v/>
      </c>
    </row>
    <row r="12025">
      <c r="A12025" t="n">
        <v>50161118</v>
      </c>
      <c r="B12025" t="inlineStr">
        <is>
          <t>Brooklyn</t>
        </is>
      </c>
      <c r="C12025" t="inlineStr">
        <is>
          <t>11214</t>
        </is>
      </c>
      <c r="D12025" t="inlineStr">
        <is>
          <t>Chinese</t>
        </is>
      </c>
      <c r="E12025" s="8" t="n">
        <v>46190</v>
      </c>
      <c r="F12025" t="inlineStr">
        <is>
          <t>Violations were cited in the following area(s).</t>
        </is>
      </c>
      <c r="G12025" t="inlineStr">
        <is>
          <t>02G</t>
        </is>
      </c>
      <c r="H12025" t="inlineStr">
        <is>
          <t>Cold TCS food item held above 41 °F; smoked or processed fish held above 38 °F; intact raw eggs held above 45 °F; or reduced oxygen packaged (ROP) TCS foods held above required temperatures except during active necessary preparation.</t>
        </is>
      </c>
      <c r="I12025" t="inlineStr">
        <is>
          <t>Critical</t>
        </is>
      </c>
      <c r="J12025" t="n">
        <v>39</v>
      </c>
      <c r="L12025" s="9">
        <f>A12025&amp;"-"&amp;TEXT(E12025,"yyyymmdd")</f>
        <v/>
      </c>
    </row>
    <row r="12026">
      <c r="A12026" t="n">
        <v>50161118</v>
      </c>
      <c r="B12026" t="inlineStr">
        <is>
          <t>Brooklyn</t>
        </is>
      </c>
      <c r="C12026" t="inlineStr">
        <is>
          <t>11214</t>
        </is>
      </c>
      <c r="D12026" t="inlineStr">
        <is>
          <t>Chinese</t>
        </is>
      </c>
      <c r="E12026" s="8" t="n">
        <v>46190</v>
      </c>
      <c r="F12026" t="inlineStr">
        <is>
          <t>Violations were cited in the following area(s).</t>
        </is>
      </c>
      <c r="G12026" t="inlineStr">
        <is>
          <t>04H</t>
        </is>
      </c>
      <c r="H12026" t="inlineStr">
        <is>
          <t>Raw, cooked or prepared food is adulterated, contaminated, cross-contaminated, or not discarded in accordance with HACCP plan.</t>
        </is>
      </c>
      <c r="I12026" t="inlineStr">
        <is>
          <t>Critical</t>
        </is>
      </c>
      <c r="J12026" t="n">
        <v>39</v>
      </c>
      <c r="L12026" s="9">
        <f>A12026&amp;"-"&amp;TEXT(E12026,"yyyymmdd")</f>
        <v/>
      </c>
    </row>
    <row r="12027">
      <c r="A12027" t="n">
        <v>50161118</v>
      </c>
      <c r="B12027" t="inlineStr">
        <is>
          <t>Brooklyn</t>
        </is>
      </c>
      <c r="C12027" t="inlineStr">
        <is>
          <t>11214</t>
        </is>
      </c>
      <c r="D12027" t="inlineStr">
        <is>
          <t>Chinese</t>
        </is>
      </c>
      <c r="E12027" s="8" t="n">
        <v>46190</v>
      </c>
      <c r="F12027" t="inlineStr">
        <is>
          <t>Violations were cited in the following area(s).</t>
        </is>
      </c>
      <c r="G12027" t="inlineStr">
        <is>
          <t>04M</t>
        </is>
      </c>
      <c r="H12027" t="inlineStr">
        <is>
          <t>Live roaches in facility's food or non-food area.</t>
        </is>
      </c>
      <c r="I12027" t="inlineStr">
        <is>
          <t>Critical</t>
        </is>
      </c>
      <c r="J12027" t="n">
        <v>39</v>
      </c>
      <c r="L12027" s="9">
        <f>A12027&amp;"-"&amp;TEXT(E12027,"yyyymmdd")</f>
        <v/>
      </c>
    </row>
    <row r="12028">
      <c r="A12028" t="n">
        <v>50161118</v>
      </c>
      <c r="B12028" t="inlineStr">
        <is>
          <t>Brooklyn</t>
        </is>
      </c>
      <c r="C12028" t="inlineStr">
        <is>
          <t>11214</t>
        </is>
      </c>
      <c r="D12028" t="inlineStr">
        <is>
          <t>Chinese</t>
        </is>
      </c>
      <c r="E12028" s="8" t="n">
        <v>46190</v>
      </c>
      <c r="F12028" t="inlineStr">
        <is>
          <t>Violations were cited in the following area(s).</t>
        </is>
      </c>
      <c r="G12028" t="inlineStr">
        <is>
          <t>04N</t>
        </is>
      </c>
      <c r="H12028" t="inlineStr">
        <is>
          <t>Filth flies or food/refuse/sewage associated with (FRSA) flies or other nuisance pests in establishment’s food and/or non-food areas. FRSA flies include house flies, blow flies, bottle flies, flesh flies, drain flies, Phorid flies and fruit flies.</t>
        </is>
      </c>
      <c r="I12028" t="inlineStr">
        <is>
          <t>Critical</t>
        </is>
      </c>
      <c r="J12028" t="n">
        <v>39</v>
      </c>
      <c r="L12028" s="9">
        <f>A12028&amp;"-"&amp;TEXT(E12028,"yyyymmdd")</f>
        <v/>
      </c>
    </row>
    <row r="12029">
      <c r="A12029" t="n">
        <v>50161118</v>
      </c>
      <c r="B12029" t="inlineStr">
        <is>
          <t>Brooklyn</t>
        </is>
      </c>
      <c r="C12029" t="inlineStr">
        <is>
          <t>11214</t>
        </is>
      </c>
      <c r="D12029" t="inlineStr">
        <is>
          <t>Chinese</t>
        </is>
      </c>
      <c r="E12029" s="8" t="n">
        <v>46190</v>
      </c>
      <c r="F12029" t="inlineStr">
        <is>
          <t>Violations were cited in the following area(s).</t>
        </is>
      </c>
      <c r="G12029" t="inlineStr">
        <is>
          <t>05C</t>
        </is>
      </c>
      <c r="H12029" t="inlineStr">
        <is>
          <t>Food contact surface, refillable, reusable containers, or equipment improperly constructed, placed or maintained. Unacceptable material used. Culinary sink or other acceptable method not provided for washing food.</t>
        </is>
      </c>
      <c r="I12029" t="inlineStr">
        <is>
          <t>Critical</t>
        </is>
      </c>
      <c r="J12029" t="n">
        <v>39</v>
      </c>
      <c r="L12029" s="9">
        <f>A12029&amp;"-"&amp;TEXT(E12029,"yyyymmdd")</f>
        <v/>
      </c>
    </row>
    <row r="12030">
      <c r="A12030" t="n">
        <v>50161118</v>
      </c>
      <c r="B12030" t="inlineStr">
        <is>
          <t>Brooklyn</t>
        </is>
      </c>
      <c r="C12030" t="inlineStr">
        <is>
          <t>11214</t>
        </is>
      </c>
      <c r="D12030" t="inlineStr">
        <is>
          <t>Chinese</t>
        </is>
      </c>
      <c r="E12030" s="8" t="n">
        <v>46190</v>
      </c>
      <c r="F12030" t="inlineStr">
        <is>
          <t>Violations were cited in the following area(s).</t>
        </is>
      </c>
      <c r="G12030" t="inlineStr">
        <is>
          <t>06C</t>
        </is>
      </c>
      <c r="H1203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030" t="inlineStr">
        <is>
          <t>Critical</t>
        </is>
      </c>
      <c r="J12030" t="n">
        <v>39</v>
      </c>
      <c r="L12030" s="9">
        <f>A12030&amp;"-"&amp;TEXT(E12030,"yyyymmdd")</f>
        <v/>
      </c>
    </row>
    <row r="12031">
      <c r="A12031" t="n">
        <v>50161118</v>
      </c>
      <c r="B12031" t="inlineStr">
        <is>
          <t>Brooklyn</t>
        </is>
      </c>
      <c r="C12031" t="inlineStr">
        <is>
          <t>11214</t>
        </is>
      </c>
      <c r="D12031" t="inlineStr">
        <is>
          <t>Chinese</t>
        </is>
      </c>
      <c r="E12031" s="8" t="n">
        <v>46190</v>
      </c>
      <c r="F12031" t="inlineStr">
        <is>
          <t>Violations were cited in the following area(s).</t>
        </is>
      </c>
      <c r="G12031" t="inlineStr">
        <is>
          <t>10F</t>
        </is>
      </c>
      <c r="H12031" t="inlineStr">
        <is>
          <t>Non-food contact surface or equipment made of unacceptable material, not kept clean, or not properly sealed, raised, spaced or movable to allow accessibility for cleaning on all sides, above and underneath the unit.</t>
        </is>
      </c>
      <c r="I12031" t="inlineStr">
        <is>
          <t>Not Critical</t>
        </is>
      </c>
      <c r="J12031" t="n">
        <v>39</v>
      </c>
      <c r="L12031" s="9">
        <f>A12031&amp;"-"&amp;TEXT(E12031,"yyyymmdd")</f>
        <v/>
      </c>
    </row>
    <row r="12032">
      <c r="A12032" t="n">
        <v>50163037</v>
      </c>
      <c r="B12032" t="inlineStr">
        <is>
          <t>Queens</t>
        </is>
      </c>
      <c r="C12032" t="inlineStr">
        <is>
          <t>11692</t>
        </is>
      </c>
      <c r="D12032" t="inlineStr">
        <is>
          <t>Pizza</t>
        </is>
      </c>
      <c r="E12032" s="8" t="n">
        <v>46190</v>
      </c>
      <c r="F12032" t="inlineStr">
        <is>
          <t>Violations were cited in the following area(s).</t>
        </is>
      </c>
      <c r="G12032" t="inlineStr">
        <is>
          <t>06E</t>
        </is>
      </c>
      <c r="H12032" t="inlineStr">
        <is>
          <t>Sanitized equipment or utensil, including in-use food dispensing utensil, improperly used or stored.</t>
        </is>
      </c>
      <c r="I12032" t="inlineStr">
        <is>
          <t>Critical</t>
        </is>
      </c>
      <c r="J12032" t="n">
        <v>10</v>
      </c>
      <c r="K12032" t="inlineStr">
        <is>
          <t>A</t>
        </is>
      </c>
      <c r="L12032" s="9">
        <f>A12032&amp;"-"&amp;TEXT(E12032,"yyyymmdd")</f>
        <v/>
      </c>
    </row>
    <row r="12033">
      <c r="A12033" t="n">
        <v>50163037</v>
      </c>
      <c r="B12033" t="inlineStr">
        <is>
          <t>Queens</t>
        </is>
      </c>
      <c r="C12033" t="inlineStr">
        <is>
          <t>11692</t>
        </is>
      </c>
      <c r="D12033" t="inlineStr">
        <is>
          <t>Pizza</t>
        </is>
      </c>
      <c r="E12033" s="8" t="n">
        <v>46190</v>
      </c>
      <c r="F12033" t="inlineStr">
        <is>
          <t>Violations were cited in the following area(s).</t>
        </is>
      </c>
      <c r="G12033" t="inlineStr">
        <is>
          <t>10F</t>
        </is>
      </c>
      <c r="H12033" t="inlineStr">
        <is>
          <t>Non-food contact surface or equipment made of unacceptable material, not kept clean, or not properly sealed, raised, spaced or movable to allow accessibility for cleaning on all sides, above and underneath the unit.</t>
        </is>
      </c>
      <c r="I12033" t="inlineStr">
        <is>
          <t>Not Critical</t>
        </is>
      </c>
      <c r="J12033" t="n">
        <v>10</v>
      </c>
      <c r="K12033" t="inlineStr">
        <is>
          <t>A</t>
        </is>
      </c>
      <c r="L12033" s="9">
        <f>A12033&amp;"-"&amp;TEXT(E12033,"yyyymmdd")</f>
        <v/>
      </c>
    </row>
    <row r="12034">
      <c r="A12034" t="n">
        <v>50163039</v>
      </c>
      <c r="B12034" t="inlineStr">
        <is>
          <t>Queens</t>
        </is>
      </c>
      <c r="C12034" t="inlineStr">
        <is>
          <t>11692</t>
        </is>
      </c>
      <c r="D12034" t="inlineStr">
        <is>
          <t>American</t>
        </is>
      </c>
      <c r="E12034" s="8" t="n">
        <v>46190</v>
      </c>
      <c r="F12034" t="inlineStr">
        <is>
          <t>Violations were cited in the following area(s).</t>
        </is>
      </c>
      <c r="G12034" t="inlineStr">
        <is>
          <t>06D</t>
        </is>
      </c>
      <c r="H12034" t="inlineStr">
        <is>
          <t>Food contact surface not properly washed, rinsed and sanitized after each use and following any activity when contamination may have occurred.</t>
        </is>
      </c>
      <c r="I12034" t="inlineStr">
        <is>
          <t>Critical</t>
        </is>
      </c>
      <c r="J12034" t="n">
        <v>13</v>
      </c>
      <c r="K12034" t="inlineStr">
        <is>
          <t>A</t>
        </is>
      </c>
      <c r="L12034" s="9">
        <f>A12034&amp;"-"&amp;TEXT(E12034,"yyyymmdd")</f>
        <v/>
      </c>
    </row>
    <row r="12035">
      <c r="A12035" t="n">
        <v>50163039</v>
      </c>
      <c r="B12035" t="inlineStr">
        <is>
          <t>Queens</t>
        </is>
      </c>
      <c r="C12035" t="inlineStr">
        <is>
          <t>11692</t>
        </is>
      </c>
      <c r="D12035" t="inlineStr">
        <is>
          <t>American</t>
        </is>
      </c>
      <c r="E12035" s="8" t="n">
        <v>46190</v>
      </c>
      <c r="F12035" t="inlineStr">
        <is>
          <t>Violations were cited in the following area(s).</t>
        </is>
      </c>
      <c r="G12035" t="inlineStr">
        <is>
          <t>06E</t>
        </is>
      </c>
      <c r="H12035" t="inlineStr">
        <is>
          <t>Sanitized equipment or utensil, including in-use food dispensing utensil, improperly used or stored.</t>
        </is>
      </c>
      <c r="I12035" t="inlineStr">
        <is>
          <t>Critical</t>
        </is>
      </c>
      <c r="J12035" t="n">
        <v>13</v>
      </c>
      <c r="K12035" t="inlineStr">
        <is>
          <t>A</t>
        </is>
      </c>
      <c r="L12035" s="9">
        <f>A12035&amp;"-"&amp;TEXT(E12035,"yyyymmdd")</f>
        <v/>
      </c>
    </row>
    <row r="12036">
      <c r="A12036" t="n">
        <v>50163039</v>
      </c>
      <c r="B12036" t="inlineStr">
        <is>
          <t>Queens</t>
        </is>
      </c>
      <c r="C12036" t="inlineStr">
        <is>
          <t>11692</t>
        </is>
      </c>
      <c r="D12036" t="inlineStr">
        <is>
          <t>American</t>
        </is>
      </c>
      <c r="E12036" s="8" t="n">
        <v>46190</v>
      </c>
      <c r="F12036" t="inlineStr">
        <is>
          <t>Violations were cited in the following area(s).</t>
        </is>
      </c>
      <c r="G12036" t="inlineStr">
        <is>
          <t>10F</t>
        </is>
      </c>
      <c r="H12036" t="inlineStr">
        <is>
          <t>Non-food contact surface or equipment made of unacceptable material, not kept clean, or not properly sealed, raised, spaced or movable to allow accessibility for cleaning on all sides, above and underneath the unit.</t>
        </is>
      </c>
      <c r="I12036" t="inlineStr">
        <is>
          <t>Not Critical</t>
        </is>
      </c>
      <c r="J12036" t="n">
        <v>13</v>
      </c>
      <c r="K12036" t="inlineStr">
        <is>
          <t>A</t>
        </is>
      </c>
      <c r="L12036" s="9">
        <f>A12036&amp;"-"&amp;TEXT(E12036,"yyyymmdd")</f>
        <v/>
      </c>
    </row>
    <row r="12037">
      <c r="A12037" t="n">
        <v>50163161</v>
      </c>
      <c r="B12037" t="inlineStr">
        <is>
          <t>Manhattan</t>
        </is>
      </c>
      <c r="C12037" t="inlineStr">
        <is>
          <t>10026</t>
        </is>
      </c>
      <c r="D12037" t="inlineStr">
        <is>
          <t>American</t>
        </is>
      </c>
      <c r="E12037" s="8" t="n">
        <v>46190</v>
      </c>
      <c r="F12037" t="inlineStr">
        <is>
          <t>Violations were cited in the following area(s).</t>
        </is>
      </c>
      <c r="G12037" t="inlineStr">
        <is>
          <t>04N</t>
        </is>
      </c>
      <c r="H12037" t="inlineStr">
        <is>
          <t>Filth flies or food/refuse/sewage associated with (FRSA) flies or other nuisance pests in establishment’s food and/or non-food areas. FRSA flies include house flies, blow flies, bottle flies, flesh flies, drain flies, Phorid flies and fruit flies.</t>
        </is>
      </c>
      <c r="I12037" t="inlineStr">
        <is>
          <t>Critical</t>
        </is>
      </c>
      <c r="J12037" t="n">
        <v>21</v>
      </c>
      <c r="L12037" s="9">
        <f>A12037&amp;"-"&amp;TEXT(E12037,"yyyymmdd")</f>
        <v/>
      </c>
    </row>
    <row r="12038">
      <c r="A12038" t="n">
        <v>50163161</v>
      </c>
      <c r="B12038" t="inlineStr">
        <is>
          <t>Manhattan</t>
        </is>
      </c>
      <c r="C12038" t="inlineStr">
        <is>
          <t>10026</t>
        </is>
      </c>
      <c r="D12038" t="inlineStr">
        <is>
          <t>American</t>
        </is>
      </c>
      <c r="E12038" s="8" t="n">
        <v>46190</v>
      </c>
      <c r="F12038" t="inlineStr">
        <is>
          <t>Violations were cited in the following area(s).</t>
        </is>
      </c>
      <c r="G12038" t="inlineStr">
        <is>
          <t>06D</t>
        </is>
      </c>
      <c r="H12038" t="inlineStr">
        <is>
          <t>Food contact surface not properly washed, rinsed and sanitized after each use and following any activity when contamination may have occurred.</t>
        </is>
      </c>
      <c r="I12038" t="inlineStr">
        <is>
          <t>Critical</t>
        </is>
      </c>
      <c r="J12038" t="n">
        <v>21</v>
      </c>
      <c r="L12038" s="9">
        <f>A12038&amp;"-"&amp;TEXT(E12038,"yyyymmdd")</f>
        <v/>
      </c>
    </row>
    <row r="12039">
      <c r="A12039" t="n">
        <v>50163161</v>
      </c>
      <c r="B12039" t="inlineStr">
        <is>
          <t>Manhattan</t>
        </is>
      </c>
      <c r="C12039" t="inlineStr">
        <is>
          <t>10026</t>
        </is>
      </c>
      <c r="D12039" t="inlineStr">
        <is>
          <t>American</t>
        </is>
      </c>
      <c r="E12039" s="8" t="n">
        <v>46190</v>
      </c>
      <c r="F12039" t="inlineStr">
        <is>
          <t>Violations were cited in the following area(s).</t>
        </is>
      </c>
      <c r="G12039" t="inlineStr">
        <is>
          <t>08A</t>
        </is>
      </c>
      <c r="H12039" t="inlineStr">
        <is>
          <t>Establishment is not free of harborage or conditions conducive to rodents, insects or other pests.</t>
        </is>
      </c>
      <c r="I12039" t="inlineStr">
        <is>
          <t>Not Critical</t>
        </is>
      </c>
      <c r="J12039" t="n">
        <v>21</v>
      </c>
      <c r="L12039" s="9">
        <f>A12039&amp;"-"&amp;TEXT(E12039,"yyyymmdd")</f>
        <v/>
      </c>
    </row>
    <row r="12040">
      <c r="A12040" t="n">
        <v>50163161</v>
      </c>
      <c r="B12040" t="inlineStr">
        <is>
          <t>Manhattan</t>
        </is>
      </c>
      <c r="C12040" t="inlineStr">
        <is>
          <t>10026</t>
        </is>
      </c>
      <c r="D12040" t="inlineStr">
        <is>
          <t>American</t>
        </is>
      </c>
      <c r="E12040" s="8" t="n">
        <v>46190</v>
      </c>
      <c r="F12040" t="inlineStr">
        <is>
          <t>Violations were cited in the following area(s).</t>
        </is>
      </c>
      <c r="G12040" t="inlineStr">
        <is>
          <t>10B</t>
        </is>
      </c>
      <c r="H12040" t="inlineStr">
        <is>
          <t>Anti-siphonage or back-flow prevention device not provided where required; equipment or floor not properly drained; sewage disposal system in disrepair or not functioning properly. Condensation or liquid waste improperly disposed of.</t>
        </is>
      </c>
      <c r="I12040" t="inlineStr">
        <is>
          <t>Not Critical</t>
        </is>
      </c>
      <c r="J12040" t="n">
        <v>21</v>
      </c>
      <c r="L12040" s="9">
        <f>A12040&amp;"-"&amp;TEXT(E12040,"yyyymmdd")</f>
        <v/>
      </c>
    </row>
    <row r="12041">
      <c r="A12041" t="n">
        <v>50163161</v>
      </c>
      <c r="B12041" t="inlineStr">
        <is>
          <t>Manhattan</t>
        </is>
      </c>
      <c r="C12041" t="inlineStr">
        <is>
          <t>10026</t>
        </is>
      </c>
      <c r="D12041" t="inlineStr">
        <is>
          <t>American</t>
        </is>
      </c>
      <c r="E12041" s="8" t="n">
        <v>46190</v>
      </c>
      <c r="F12041" t="inlineStr">
        <is>
          <t>Violations were cited in the following area(s).</t>
        </is>
      </c>
      <c r="G12041" t="inlineStr">
        <is>
          <t>10F</t>
        </is>
      </c>
      <c r="H12041" t="inlineStr">
        <is>
          <t>Non-food contact surface or equipment made of unacceptable material, not kept clean, or not properly sealed, raised, spaced or movable to allow accessibility for cleaning on all sides, above and underneath the unit.</t>
        </is>
      </c>
      <c r="I12041" t="inlineStr">
        <is>
          <t>Not Critical</t>
        </is>
      </c>
      <c r="J12041" t="n">
        <v>21</v>
      </c>
      <c r="L12041" s="9">
        <f>A12041&amp;"-"&amp;TEXT(E12041,"yyyymmdd")</f>
        <v/>
      </c>
    </row>
    <row r="12042">
      <c r="A12042" t="n">
        <v>50163161</v>
      </c>
      <c r="B12042" t="inlineStr">
        <is>
          <t>Manhattan</t>
        </is>
      </c>
      <c r="C12042" t="inlineStr">
        <is>
          <t>10026</t>
        </is>
      </c>
      <c r="D12042" t="inlineStr">
        <is>
          <t>American</t>
        </is>
      </c>
      <c r="E12042" s="8" t="n">
        <v>46190</v>
      </c>
      <c r="F12042" t="inlineStr">
        <is>
          <t>Violations were cited in the following area(s).</t>
        </is>
      </c>
      <c r="G12042" t="inlineStr">
        <is>
          <t>28-06</t>
        </is>
      </c>
      <c r="H12042" t="inlineStr">
        <is>
          <t>Contract with a pest management professional not in place. Record of extermination activities not kept on premises.</t>
        </is>
      </c>
      <c r="I12042" t="inlineStr">
        <is>
          <t>Not Critical</t>
        </is>
      </c>
      <c r="J12042" t="n">
        <v>21</v>
      </c>
      <c r="L12042" s="9">
        <f>A12042&amp;"-"&amp;TEXT(E12042,"yyyymmdd")</f>
        <v/>
      </c>
    </row>
    <row r="12043">
      <c r="A12043" t="n">
        <v>50165345</v>
      </c>
      <c r="B12043" t="inlineStr">
        <is>
          <t>Queens</t>
        </is>
      </c>
      <c r="C12043" t="inlineStr">
        <is>
          <t>11366</t>
        </is>
      </c>
      <c r="D12043" t="inlineStr">
        <is>
          <t>Jewish/Kosher</t>
        </is>
      </c>
      <c r="E12043" s="8" t="n">
        <v>46190</v>
      </c>
      <c r="F12043" t="inlineStr">
        <is>
          <t>Violations were cited in the following area(s).</t>
        </is>
      </c>
      <c r="G12043" t="inlineStr">
        <is>
          <t>02B</t>
        </is>
      </c>
      <c r="H12043" t="inlineStr">
        <is>
          <t>Hot TCS food item not held at or above 140 °F.</t>
        </is>
      </c>
      <c r="I12043" t="inlineStr">
        <is>
          <t>Critical</t>
        </is>
      </c>
      <c r="J12043" t="n">
        <v>52</v>
      </c>
      <c r="L12043" s="9">
        <f>A12043&amp;"-"&amp;TEXT(E12043,"yyyymmdd")</f>
        <v/>
      </c>
    </row>
    <row r="12044">
      <c r="A12044" t="n">
        <v>50165345</v>
      </c>
      <c r="B12044" t="inlineStr">
        <is>
          <t>Queens</t>
        </is>
      </c>
      <c r="C12044" t="inlineStr">
        <is>
          <t>11366</t>
        </is>
      </c>
      <c r="D12044" t="inlineStr">
        <is>
          <t>Jewish/Kosher</t>
        </is>
      </c>
      <c r="E12044" s="8" t="n">
        <v>46190</v>
      </c>
      <c r="F12044" t="inlineStr">
        <is>
          <t>Violations were cited in the following area(s).</t>
        </is>
      </c>
      <c r="G12044" t="inlineStr">
        <is>
          <t>02G</t>
        </is>
      </c>
      <c r="H12044" t="inlineStr">
        <is>
          <t>Cold TCS food item held above 41 °F; smoked or processed fish held above 38 °F; intact raw eggs held above 45 °F; or reduced oxygen packaged (ROP) TCS foods held above required temperatures except during active necessary preparation.</t>
        </is>
      </c>
      <c r="I12044" t="inlineStr">
        <is>
          <t>Critical</t>
        </is>
      </c>
      <c r="J12044" t="n">
        <v>52</v>
      </c>
      <c r="L12044" s="9">
        <f>A12044&amp;"-"&amp;TEXT(E12044,"yyyymmdd")</f>
        <v/>
      </c>
    </row>
    <row r="12045">
      <c r="A12045" t="n">
        <v>50165345</v>
      </c>
      <c r="B12045" t="inlineStr">
        <is>
          <t>Queens</t>
        </is>
      </c>
      <c r="C12045" t="inlineStr">
        <is>
          <t>11366</t>
        </is>
      </c>
      <c r="D12045" t="inlineStr">
        <is>
          <t>Jewish/Kosher</t>
        </is>
      </c>
      <c r="E12045" s="8" t="n">
        <v>46190</v>
      </c>
      <c r="F12045" t="inlineStr">
        <is>
          <t>Violations were cited in the following area(s).</t>
        </is>
      </c>
      <c r="G12045" t="inlineStr">
        <is>
          <t>04L</t>
        </is>
      </c>
      <c r="H12045" t="inlineStr">
        <is>
          <t>Evidence of mice or live mice in establishment's food or non-food areas.</t>
        </is>
      </c>
      <c r="I12045" t="inlineStr">
        <is>
          <t>Critical</t>
        </is>
      </c>
      <c r="J12045" t="n">
        <v>52</v>
      </c>
      <c r="L12045" s="9">
        <f>A12045&amp;"-"&amp;TEXT(E12045,"yyyymmdd")</f>
        <v/>
      </c>
    </row>
    <row r="12046">
      <c r="A12046" t="n">
        <v>50165345</v>
      </c>
      <c r="B12046" t="inlineStr">
        <is>
          <t>Queens</t>
        </is>
      </c>
      <c r="C12046" t="inlineStr">
        <is>
          <t>11366</t>
        </is>
      </c>
      <c r="D12046" t="inlineStr">
        <is>
          <t>Jewish/Kosher</t>
        </is>
      </c>
      <c r="E12046" s="8" t="n">
        <v>46190</v>
      </c>
      <c r="F12046" t="inlineStr">
        <is>
          <t>Violations were cited in the following area(s).</t>
        </is>
      </c>
      <c r="G12046" t="inlineStr">
        <is>
          <t>04N</t>
        </is>
      </c>
      <c r="H12046" t="inlineStr">
        <is>
          <t>Filth flies or food/refuse/sewage associated with (FRSA) flies or other nuisance pests in establishment’s food and/or non-food areas. FRSA flies include house flies, blow flies, bottle flies, flesh flies, drain flies, Phorid flies and fruit flies.</t>
        </is>
      </c>
      <c r="I12046" t="inlineStr">
        <is>
          <t>Critical</t>
        </is>
      </c>
      <c r="J12046" t="n">
        <v>52</v>
      </c>
      <c r="L12046" s="9">
        <f>A12046&amp;"-"&amp;TEXT(E12046,"yyyymmdd")</f>
        <v/>
      </c>
    </row>
    <row r="12047">
      <c r="A12047" t="n">
        <v>50165345</v>
      </c>
      <c r="B12047" t="inlineStr">
        <is>
          <t>Queens</t>
        </is>
      </c>
      <c r="C12047" t="inlineStr">
        <is>
          <t>11366</t>
        </is>
      </c>
      <c r="D12047" t="inlineStr">
        <is>
          <t>Jewish/Kosher</t>
        </is>
      </c>
      <c r="E12047" s="8" t="n">
        <v>46190</v>
      </c>
      <c r="F12047" t="inlineStr">
        <is>
          <t>Violations were cited in the following area(s).</t>
        </is>
      </c>
      <c r="G12047" t="inlineStr">
        <is>
          <t>05D</t>
        </is>
      </c>
      <c r="H1204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047" t="inlineStr">
        <is>
          <t>Critical</t>
        </is>
      </c>
      <c r="J12047" t="n">
        <v>52</v>
      </c>
      <c r="L12047" s="9">
        <f>A12047&amp;"-"&amp;TEXT(E12047,"yyyymmdd")</f>
        <v/>
      </c>
    </row>
    <row r="12048">
      <c r="A12048" t="n">
        <v>50165345</v>
      </c>
      <c r="B12048" t="inlineStr">
        <is>
          <t>Queens</t>
        </is>
      </c>
      <c r="C12048" t="inlineStr">
        <is>
          <t>11366</t>
        </is>
      </c>
      <c r="D12048" t="inlineStr">
        <is>
          <t>Jewish/Kosher</t>
        </is>
      </c>
      <c r="E12048" s="8" t="n">
        <v>46190</v>
      </c>
      <c r="F12048" t="inlineStr">
        <is>
          <t>Violations were cited in the following area(s).</t>
        </is>
      </c>
      <c r="G12048" t="inlineStr">
        <is>
          <t>06A</t>
        </is>
      </c>
      <c r="H12048" t="inlineStr">
        <is>
          <t>Personal cleanliness is inadequate. Outer garment soiled with possible contaminant. Effective hair restraint not worn where required. Jewelry worn on hands or arms. Fingernail polish worn or fingernails not kept clean and trimmed.</t>
        </is>
      </c>
      <c r="I12048" t="inlineStr">
        <is>
          <t>Critical</t>
        </is>
      </c>
      <c r="J12048" t="n">
        <v>52</v>
      </c>
      <c r="L12048" s="9">
        <f>A12048&amp;"-"&amp;TEXT(E12048,"yyyymmdd")</f>
        <v/>
      </c>
    </row>
    <row r="12049">
      <c r="A12049" t="n">
        <v>50165345</v>
      </c>
      <c r="B12049" t="inlineStr">
        <is>
          <t>Queens</t>
        </is>
      </c>
      <c r="C12049" t="inlineStr">
        <is>
          <t>11366</t>
        </is>
      </c>
      <c r="D12049" t="inlineStr">
        <is>
          <t>Jewish/Kosher</t>
        </is>
      </c>
      <c r="E12049" s="8" t="n">
        <v>46190</v>
      </c>
      <c r="F12049" t="inlineStr">
        <is>
          <t>Violations were cited in the following area(s).</t>
        </is>
      </c>
      <c r="G12049" t="inlineStr">
        <is>
          <t>06C</t>
        </is>
      </c>
      <c r="H1204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049" t="inlineStr">
        <is>
          <t>Critical</t>
        </is>
      </c>
      <c r="J12049" t="n">
        <v>52</v>
      </c>
      <c r="L12049" s="9">
        <f>A12049&amp;"-"&amp;TEXT(E12049,"yyyymmdd")</f>
        <v/>
      </c>
    </row>
    <row r="12050">
      <c r="A12050" t="n">
        <v>50165345</v>
      </c>
      <c r="B12050" t="inlineStr">
        <is>
          <t>Queens</t>
        </is>
      </c>
      <c r="C12050" t="inlineStr">
        <is>
          <t>11366</t>
        </is>
      </c>
      <c r="D12050" t="inlineStr">
        <is>
          <t>Jewish/Kosher</t>
        </is>
      </c>
      <c r="E12050" s="8" t="n">
        <v>46190</v>
      </c>
      <c r="F12050" t="inlineStr">
        <is>
          <t>Violations were cited in the following area(s).</t>
        </is>
      </c>
      <c r="G12050" t="inlineStr">
        <is>
          <t>08A</t>
        </is>
      </c>
      <c r="H12050" t="inlineStr">
        <is>
          <t>Establishment is not free of harborage or conditions conducive to rodents, insects or other pests.</t>
        </is>
      </c>
      <c r="I12050" t="inlineStr">
        <is>
          <t>Not Critical</t>
        </is>
      </c>
      <c r="J12050" t="n">
        <v>52</v>
      </c>
      <c r="L12050" s="9">
        <f>A12050&amp;"-"&amp;TEXT(E12050,"yyyymmdd")</f>
        <v/>
      </c>
    </row>
    <row r="12051">
      <c r="A12051" t="n">
        <v>50168037</v>
      </c>
      <c r="B12051" t="inlineStr">
        <is>
          <t>Queens</t>
        </is>
      </c>
      <c r="C12051" t="inlineStr">
        <is>
          <t>11413</t>
        </is>
      </c>
      <c r="D12051" t="inlineStr">
        <is>
          <t>Pizza</t>
        </is>
      </c>
      <c r="E12051" s="8" t="n">
        <v>46190</v>
      </c>
      <c r="F12051" t="inlineStr">
        <is>
          <t>Violations were cited in the following area(s).</t>
        </is>
      </c>
      <c r="G12051" t="inlineStr">
        <is>
          <t>02B</t>
        </is>
      </c>
      <c r="H12051" t="inlineStr">
        <is>
          <t>Hot TCS food item not held at or above 140 °F.</t>
        </is>
      </c>
      <c r="I12051" t="inlineStr">
        <is>
          <t>Critical</t>
        </is>
      </c>
      <c r="J12051" t="n">
        <v>56</v>
      </c>
      <c r="L12051" s="9">
        <f>A12051&amp;"-"&amp;TEXT(E12051,"yyyymmdd")</f>
        <v/>
      </c>
    </row>
    <row r="12052">
      <c r="A12052" t="n">
        <v>50168037</v>
      </c>
      <c r="B12052" t="inlineStr">
        <is>
          <t>Queens</t>
        </is>
      </c>
      <c r="C12052" t="inlineStr">
        <is>
          <t>11413</t>
        </is>
      </c>
      <c r="D12052" t="inlineStr">
        <is>
          <t>Pizza</t>
        </is>
      </c>
      <c r="E12052" s="8" t="n">
        <v>46190</v>
      </c>
      <c r="F12052" t="inlineStr">
        <is>
          <t>Violations were cited in the following area(s).</t>
        </is>
      </c>
      <c r="G12052" t="inlineStr">
        <is>
          <t>02G</t>
        </is>
      </c>
      <c r="H12052" t="inlineStr">
        <is>
          <t>Cold TCS food item held above 41 °F; smoked or processed fish held above 38 °F; intact raw eggs held above 45 °F; or reduced oxygen packaged (ROP) TCS foods held above required temperatures except during active necessary preparation.</t>
        </is>
      </c>
      <c r="I12052" t="inlineStr">
        <is>
          <t>Critical</t>
        </is>
      </c>
      <c r="J12052" t="n">
        <v>56</v>
      </c>
      <c r="L12052" s="9">
        <f>A12052&amp;"-"&amp;TEXT(E12052,"yyyymmdd")</f>
        <v/>
      </c>
    </row>
    <row r="12053">
      <c r="A12053" t="n">
        <v>50168037</v>
      </c>
      <c r="B12053" t="inlineStr">
        <is>
          <t>Queens</t>
        </is>
      </c>
      <c r="C12053" t="inlineStr">
        <is>
          <t>11413</t>
        </is>
      </c>
      <c r="D12053" t="inlineStr">
        <is>
          <t>Pizza</t>
        </is>
      </c>
      <c r="E12053" s="8" t="n">
        <v>46190</v>
      </c>
      <c r="F12053" t="inlineStr">
        <is>
          <t>Violations were cited in the following area(s).</t>
        </is>
      </c>
      <c r="G12053" t="inlineStr">
        <is>
          <t>02H</t>
        </is>
      </c>
      <c r="H12053" t="inlineStr">
        <is>
          <t>After cooking or removal from hot holding, TCS food not cooled by an approved method whereby the internal temperature is reduced from 140 °F to 70 °F or less within 2 hours, and from 70 °F to 41 °F or less within 4 additional hours.</t>
        </is>
      </c>
      <c r="I12053" t="inlineStr">
        <is>
          <t>Critical</t>
        </is>
      </c>
      <c r="J12053" t="n">
        <v>56</v>
      </c>
      <c r="L12053" s="9">
        <f>A12053&amp;"-"&amp;TEXT(E12053,"yyyymmdd")</f>
        <v/>
      </c>
    </row>
    <row r="12054">
      <c r="A12054" t="n">
        <v>50168037</v>
      </c>
      <c r="B12054" t="inlineStr">
        <is>
          <t>Queens</t>
        </is>
      </c>
      <c r="C12054" t="inlineStr">
        <is>
          <t>11413</t>
        </is>
      </c>
      <c r="D12054" t="inlineStr">
        <is>
          <t>Pizza</t>
        </is>
      </c>
      <c r="E12054" s="8" t="n">
        <v>46190</v>
      </c>
      <c r="F12054" t="inlineStr">
        <is>
          <t>Violations were cited in the following area(s).</t>
        </is>
      </c>
      <c r="G12054" t="inlineStr">
        <is>
          <t>04A</t>
        </is>
      </c>
      <c r="H12054" t="inlineStr">
        <is>
          <t>Food Protection Certificate (FPC) not held by manager or supervisor of food operations.</t>
        </is>
      </c>
      <c r="I12054" t="inlineStr">
        <is>
          <t>Critical</t>
        </is>
      </c>
      <c r="J12054" t="n">
        <v>56</v>
      </c>
      <c r="L12054" s="9">
        <f>A12054&amp;"-"&amp;TEXT(E12054,"yyyymmdd")</f>
        <v/>
      </c>
    </row>
    <row r="12055">
      <c r="A12055" t="n">
        <v>50168037</v>
      </c>
      <c r="B12055" t="inlineStr">
        <is>
          <t>Queens</t>
        </is>
      </c>
      <c r="C12055" t="inlineStr">
        <is>
          <t>11413</t>
        </is>
      </c>
      <c r="D12055" t="inlineStr">
        <is>
          <t>Pizza</t>
        </is>
      </c>
      <c r="E12055" s="8" t="n">
        <v>46190</v>
      </c>
      <c r="F12055" t="inlineStr">
        <is>
          <t>Violations were cited in the following area(s).</t>
        </is>
      </c>
      <c r="G12055" t="inlineStr">
        <is>
          <t>06C</t>
        </is>
      </c>
      <c r="H1205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055" t="inlineStr">
        <is>
          <t>Critical</t>
        </is>
      </c>
      <c r="J12055" t="n">
        <v>56</v>
      </c>
      <c r="L12055" s="9">
        <f>A12055&amp;"-"&amp;TEXT(E12055,"yyyymmdd")</f>
        <v/>
      </c>
    </row>
    <row r="12056">
      <c r="A12056" t="n">
        <v>50168037</v>
      </c>
      <c r="B12056" t="inlineStr">
        <is>
          <t>Queens</t>
        </is>
      </c>
      <c r="C12056" t="inlineStr">
        <is>
          <t>11413</t>
        </is>
      </c>
      <c r="D12056" t="inlineStr">
        <is>
          <t>Pizza</t>
        </is>
      </c>
      <c r="E12056" s="8" t="n">
        <v>46190</v>
      </c>
      <c r="F12056" t="inlineStr">
        <is>
          <t>Violations were cited in the following area(s).</t>
        </is>
      </c>
      <c r="G12056" t="inlineStr">
        <is>
          <t>06D</t>
        </is>
      </c>
      <c r="H12056" t="inlineStr">
        <is>
          <t>Food contact surface not properly washed, rinsed and sanitized after each use and following any activity when contamination may have occurred.</t>
        </is>
      </c>
      <c r="I12056" t="inlineStr">
        <is>
          <t>Critical</t>
        </is>
      </c>
      <c r="J12056" t="n">
        <v>56</v>
      </c>
      <c r="L12056" s="9">
        <f>A12056&amp;"-"&amp;TEXT(E12056,"yyyymmdd")</f>
        <v/>
      </c>
    </row>
    <row r="12057">
      <c r="A12057" t="n">
        <v>50168037</v>
      </c>
      <c r="B12057" t="inlineStr">
        <is>
          <t>Queens</t>
        </is>
      </c>
      <c r="C12057" t="inlineStr">
        <is>
          <t>11413</t>
        </is>
      </c>
      <c r="D12057" t="inlineStr">
        <is>
          <t>Pizza</t>
        </is>
      </c>
      <c r="E12057" s="8" t="n">
        <v>46190</v>
      </c>
      <c r="F12057" t="inlineStr">
        <is>
          <t>Violations were cited in the following area(s).</t>
        </is>
      </c>
      <c r="G12057" t="inlineStr">
        <is>
          <t>10B</t>
        </is>
      </c>
      <c r="H12057" t="inlineStr">
        <is>
          <t>Anti-siphonage or back-flow prevention device not provided where required; equipment or floor not properly drained; sewage disposal system in disrepair or not functioning properly. Condensation or liquid waste improperly disposed of.</t>
        </is>
      </c>
      <c r="I12057" t="inlineStr">
        <is>
          <t>Not Critical</t>
        </is>
      </c>
      <c r="J12057" t="n">
        <v>56</v>
      </c>
      <c r="L12057" s="9">
        <f>A12057&amp;"-"&amp;TEXT(E12057,"yyyymmdd")</f>
        <v/>
      </c>
    </row>
    <row r="12058">
      <c r="A12058" t="n">
        <v>50168037</v>
      </c>
      <c r="B12058" t="inlineStr">
        <is>
          <t>Queens</t>
        </is>
      </c>
      <c r="C12058" t="inlineStr">
        <is>
          <t>11413</t>
        </is>
      </c>
      <c r="D12058" t="inlineStr">
        <is>
          <t>Pizza</t>
        </is>
      </c>
      <c r="E12058" s="8" t="n">
        <v>46190</v>
      </c>
      <c r="F12058" t="inlineStr">
        <is>
          <t>Violations were cited in the following area(s).</t>
        </is>
      </c>
      <c r="G12058" t="inlineStr">
        <is>
          <t>10F</t>
        </is>
      </c>
      <c r="H12058" t="inlineStr">
        <is>
          <t>Non-food contact surface or equipment made of unacceptable material, not kept clean, or not properly sealed, raised, spaced or movable to allow accessibility for cleaning on all sides, above and underneath the unit.</t>
        </is>
      </c>
      <c r="I12058" t="inlineStr">
        <is>
          <t>Not Critical</t>
        </is>
      </c>
      <c r="J12058" t="n">
        <v>56</v>
      </c>
      <c r="L12058" s="9">
        <f>A12058&amp;"-"&amp;TEXT(E12058,"yyyymmdd")</f>
        <v/>
      </c>
    </row>
    <row r="12059">
      <c r="A12059" t="n">
        <v>50174982</v>
      </c>
      <c r="B12059" t="inlineStr">
        <is>
          <t>Brooklyn</t>
        </is>
      </c>
      <c r="C12059" t="inlineStr">
        <is>
          <t>11233</t>
        </is>
      </c>
      <c r="D12059" t="inlineStr">
        <is>
          <t>Chicken</t>
        </is>
      </c>
      <c r="E12059" s="8" t="n">
        <v>46190</v>
      </c>
      <c r="F12059" t="inlineStr">
        <is>
          <t>Violations were cited in the following area(s).</t>
        </is>
      </c>
      <c r="G12059" t="inlineStr">
        <is>
          <t>10B</t>
        </is>
      </c>
      <c r="H12059" t="inlineStr">
        <is>
          <t>Anti-siphonage or back-flow prevention device not provided where required; equipment or floor not properly drained; sewage disposal system in disrepair or not functioning properly. Condensation or liquid waste improperly disposed of.</t>
        </is>
      </c>
      <c r="I12059" t="inlineStr">
        <is>
          <t>Not Critical</t>
        </is>
      </c>
      <c r="J12059" t="n">
        <v>5</v>
      </c>
      <c r="K12059" t="inlineStr">
        <is>
          <t>A</t>
        </is>
      </c>
      <c r="L12059" s="9">
        <f>A12059&amp;"-"&amp;TEXT(E12059,"yyyymmdd")</f>
        <v/>
      </c>
    </row>
    <row r="12060">
      <c r="A12060" t="n">
        <v>50174982</v>
      </c>
      <c r="B12060" t="inlineStr">
        <is>
          <t>Brooklyn</t>
        </is>
      </c>
      <c r="C12060" t="inlineStr">
        <is>
          <t>11233</t>
        </is>
      </c>
      <c r="D12060" t="inlineStr">
        <is>
          <t>Chicken</t>
        </is>
      </c>
      <c r="E12060" s="8" t="n">
        <v>46190</v>
      </c>
      <c r="F12060" t="inlineStr">
        <is>
          <t>Violations were cited in the following area(s).</t>
        </is>
      </c>
      <c r="G12060" t="inlineStr">
        <is>
          <t>10F</t>
        </is>
      </c>
      <c r="H12060" t="inlineStr">
        <is>
          <t>Non-food contact surface or equipment made of unacceptable material, not kept clean, or not properly sealed, raised, spaced or movable to allow accessibility for cleaning on all sides, above and underneath the unit.</t>
        </is>
      </c>
      <c r="I12060" t="inlineStr">
        <is>
          <t>Not Critical</t>
        </is>
      </c>
      <c r="J12060" t="n">
        <v>5</v>
      </c>
      <c r="K12060" t="inlineStr">
        <is>
          <t>A</t>
        </is>
      </c>
      <c r="L12060" s="9">
        <f>A12060&amp;"-"&amp;TEXT(E12060,"yyyymmdd")</f>
        <v/>
      </c>
    </row>
    <row r="12061">
      <c r="A12061" t="n">
        <v>50181594</v>
      </c>
      <c r="B12061" t="inlineStr">
        <is>
          <t>Queens</t>
        </is>
      </c>
      <c r="C12061" t="inlineStr">
        <is>
          <t>11354</t>
        </is>
      </c>
      <c r="D12061" t="inlineStr">
        <is>
          <t>Bakery Products/Desserts</t>
        </is>
      </c>
      <c r="E12061" s="8" t="n">
        <v>46190</v>
      </c>
      <c r="F12061" t="inlineStr">
        <is>
          <t>Violations were cited in the following area(s).</t>
        </is>
      </c>
      <c r="G12061" t="inlineStr">
        <is>
          <t>06B</t>
        </is>
      </c>
      <c r="H12061" t="inlineStr">
        <is>
          <t>Tobacco or electronic cigarette use, eating, or drinking from open container in food preparation, food storage or dishwashing area.</t>
        </is>
      </c>
      <c r="I12061" t="inlineStr">
        <is>
          <t>Critical</t>
        </is>
      </c>
      <c r="J12061" t="n">
        <v>7</v>
      </c>
      <c r="K12061" t="inlineStr">
        <is>
          <t>A</t>
        </is>
      </c>
      <c r="L12061" s="9">
        <f>A12061&amp;"-"&amp;TEXT(E12061,"yyyymmdd")</f>
        <v/>
      </c>
    </row>
    <row r="12062">
      <c r="A12062" t="n">
        <v>50181594</v>
      </c>
      <c r="B12062" t="inlineStr">
        <is>
          <t>Queens</t>
        </is>
      </c>
      <c r="C12062" t="inlineStr">
        <is>
          <t>11354</t>
        </is>
      </c>
      <c r="D12062" t="inlineStr">
        <is>
          <t>Bakery Products/Desserts</t>
        </is>
      </c>
      <c r="E12062" s="8" t="n">
        <v>46190</v>
      </c>
      <c r="F12062" t="inlineStr">
        <is>
          <t>Violations were cited in the following area(s).</t>
        </is>
      </c>
      <c r="G12062" t="inlineStr">
        <is>
          <t>10F</t>
        </is>
      </c>
      <c r="H12062" t="inlineStr">
        <is>
          <t>Non-food contact surface or equipment made of unacceptable material, not kept clean, or not properly sealed, raised, spaced or movable to allow accessibility for cleaning on all sides, above and underneath the unit.</t>
        </is>
      </c>
      <c r="I12062" t="inlineStr">
        <is>
          <t>Not Critical</t>
        </is>
      </c>
      <c r="J12062" t="n">
        <v>7</v>
      </c>
      <c r="K12062" t="inlineStr">
        <is>
          <t>A</t>
        </is>
      </c>
      <c r="L12062" s="9">
        <f>A12062&amp;"-"&amp;TEXT(E12062,"yyyymmdd")</f>
        <v/>
      </c>
    </row>
    <row r="12063">
      <c r="A12063" t="n">
        <v>40401445</v>
      </c>
      <c r="B12063" t="inlineStr">
        <is>
          <t>Brooklyn</t>
        </is>
      </c>
      <c r="C12063" t="inlineStr">
        <is>
          <t>11234</t>
        </is>
      </c>
      <c r="D12063" t="inlineStr">
        <is>
          <t>Pancakes/Waffles</t>
        </is>
      </c>
      <c r="E12063" s="8" t="n">
        <v>46191</v>
      </c>
      <c r="F12063" t="inlineStr">
        <is>
          <t>Violations were cited in the following area(s).</t>
        </is>
      </c>
      <c r="G12063" t="inlineStr">
        <is>
          <t>10F</t>
        </is>
      </c>
      <c r="H12063" t="inlineStr">
        <is>
          <t>Non-food contact surface or equipment made of unacceptable material, not kept clean, or not properly sealed, raised, spaced or movable to allow accessibility for cleaning on all sides, above and underneath the unit.</t>
        </is>
      </c>
      <c r="I12063" t="inlineStr">
        <is>
          <t>Not Critical</t>
        </is>
      </c>
      <c r="J12063" t="n">
        <v>2</v>
      </c>
      <c r="K12063" t="inlineStr">
        <is>
          <t>A</t>
        </is>
      </c>
      <c r="L12063" s="9">
        <f>A12063&amp;"-"&amp;TEXT(E12063,"yyyymmdd")</f>
        <v/>
      </c>
    </row>
    <row r="12064">
      <c r="A12064" t="n">
        <v>40549913</v>
      </c>
      <c r="B12064" t="inlineStr">
        <is>
          <t>Bronx</t>
        </is>
      </c>
      <c r="C12064" t="inlineStr">
        <is>
          <t>10462</t>
        </is>
      </c>
      <c r="D12064" t="inlineStr">
        <is>
          <t>Hamburgers</t>
        </is>
      </c>
      <c r="E12064" s="8" t="n">
        <v>46191</v>
      </c>
      <c r="F12064" t="inlineStr">
        <is>
          <t>Violations were cited in the following area(s).</t>
        </is>
      </c>
      <c r="G12064" t="inlineStr">
        <is>
          <t>10B</t>
        </is>
      </c>
      <c r="H12064" t="inlineStr">
        <is>
          <t>Anti-siphonage or back-flow prevention device not provided where required; equipment or floor not properly drained; sewage disposal system in disrepair or not functioning properly. Condensation or liquid waste improperly disposed of.</t>
        </is>
      </c>
      <c r="I12064" t="inlineStr">
        <is>
          <t>Not Critical</t>
        </is>
      </c>
      <c r="J12064" t="n">
        <v>3</v>
      </c>
      <c r="K12064" t="inlineStr">
        <is>
          <t>A</t>
        </is>
      </c>
      <c r="L12064" s="9">
        <f>A12064&amp;"-"&amp;TEXT(E12064,"yyyymmdd")</f>
        <v/>
      </c>
    </row>
    <row r="12065">
      <c r="A12065" t="n">
        <v>40759928</v>
      </c>
      <c r="B12065" t="inlineStr">
        <is>
          <t>Brooklyn</t>
        </is>
      </c>
      <c r="C12065" t="inlineStr">
        <is>
          <t>11209</t>
        </is>
      </c>
      <c r="D12065" t="inlineStr">
        <is>
          <t>Pizza</t>
        </is>
      </c>
      <c r="E12065" s="8" t="n">
        <v>46191</v>
      </c>
      <c r="F12065" t="inlineStr">
        <is>
          <t>Violations were cited in the following area(s).</t>
        </is>
      </c>
      <c r="G12065" t="inlineStr">
        <is>
          <t>02B</t>
        </is>
      </c>
      <c r="H12065" t="inlineStr">
        <is>
          <t>Hot TCS food item not held at or above 140 °F.</t>
        </is>
      </c>
      <c r="I12065" t="inlineStr">
        <is>
          <t>Critical</t>
        </is>
      </c>
      <c r="J12065" t="n">
        <v>19</v>
      </c>
      <c r="L12065" s="9">
        <f>A12065&amp;"-"&amp;TEXT(E12065,"yyyymmdd")</f>
        <v/>
      </c>
    </row>
    <row r="12066">
      <c r="A12066" t="n">
        <v>40759928</v>
      </c>
      <c r="B12066" t="inlineStr">
        <is>
          <t>Brooklyn</t>
        </is>
      </c>
      <c r="C12066" t="inlineStr">
        <is>
          <t>11209</t>
        </is>
      </c>
      <c r="D12066" t="inlineStr">
        <is>
          <t>Pizza</t>
        </is>
      </c>
      <c r="E12066" s="8" t="n">
        <v>46191</v>
      </c>
      <c r="F12066" t="inlineStr">
        <is>
          <t>Violations were cited in the following area(s).</t>
        </is>
      </c>
      <c r="G12066" t="inlineStr">
        <is>
          <t>02G</t>
        </is>
      </c>
      <c r="H12066" t="inlineStr">
        <is>
          <t>Cold TCS food item held above 41 °F; smoked or processed fish held above 38 °F; intact raw eggs held above 45 °F; or reduced oxygen packaged (ROP) TCS foods held above required temperatures except during active necessary preparation.</t>
        </is>
      </c>
      <c r="I12066" t="inlineStr">
        <is>
          <t>Critical</t>
        </is>
      </c>
      <c r="J12066" t="n">
        <v>19</v>
      </c>
      <c r="L12066" s="9">
        <f>A12066&amp;"-"&amp;TEXT(E12066,"yyyymmdd")</f>
        <v/>
      </c>
    </row>
    <row r="12067">
      <c r="A12067" t="n">
        <v>41044394</v>
      </c>
      <c r="B12067" t="inlineStr">
        <is>
          <t>Brooklyn</t>
        </is>
      </c>
      <c r="C12067" t="inlineStr">
        <is>
          <t>11235</t>
        </is>
      </c>
      <c r="D12067" t="inlineStr">
        <is>
          <t>Jewish/Kosher</t>
        </is>
      </c>
      <c r="E12067" s="8" t="n">
        <v>46191</v>
      </c>
      <c r="F12067" t="inlineStr">
        <is>
          <t>Violations were cited in the following area(s).</t>
        </is>
      </c>
      <c r="G12067" t="inlineStr">
        <is>
          <t>02G</t>
        </is>
      </c>
      <c r="H12067" t="inlineStr">
        <is>
          <t>Cold TCS food item held above 41 °F; smoked or processed fish held above 38 °F; intact raw eggs held above 45 °F; or reduced oxygen packaged (ROP) TCS foods held above required temperatures except during active necessary preparation.</t>
        </is>
      </c>
      <c r="I12067" t="inlineStr">
        <is>
          <t>Critical</t>
        </is>
      </c>
      <c r="J12067" t="n">
        <v>9</v>
      </c>
      <c r="L12067" s="9">
        <f>A12067&amp;"-"&amp;TEXT(E12067,"yyyymmdd")</f>
        <v/>
      </c>
    </row>
    <row r="12068">
      <c r="A12068" t="n">
        <v>41044394</v>
      </c>
      <c r="B12068" t="inlineStr">
        <is>
          <t>Brooklyn</t>
        </is>
      </c>
      <c r="C12068" t="inlineStr">
        <is>
          <t>11235</t>
        </is>
      </c>
      <c r="D12068" t="inlineStr">
        <is>
          <t>Jewish/Kosher</t>
        </is>
      </c>
      <c r="E12068" s="8" t="n">
        <v>46191</v>
      </c>
      <c r="F12068" t="inlineStr">
        <is>
          <t>Violations were cited in the following area(s).</t>
        </is>
      </c>
      <c r="G12068" t="inlineStr">
        <is>
          <t>09B</t>
        </is>
      </c>
      <c r="H12068" t="inlineStr">
        <is>
          <t>Thawing procedure improper.</t>
        </is>
      </c>
      <c r="I12068" t="inlineStr">
        <is>
          <t>Not Critical</t>
        </is>
      </c>
      <c r="J12068" t="n">
        <v>9</v>
      </c>
      <c r="L12068" s="9">
        <f>A12068&amp;"-"&amp;TEXT(E12068,"yyyymmdd")</f>
        <v/>
      </c>
    </row>
    <row r="12069">
      <c r="A12069" t="n">
        <v>41085065</v>
      </c>
      <c r="B12069" t="inlineStr">
        <is>
          <t>Brooklyn</t>
        </is>
      </c>
      <c r="C12069" t="inlineStr">
        <is>
          <t>11249</t>
        </is>
      </c>
      <c r="D12069" t="inlineStr">
        <is>
          <t>American</t>
        </is>
      </c>
      <c r="E12069" s="8" t="n">
        <v>46191</v>
      </c>
      <c r="F12069" t="inlineStr">
        <is>
          <t>Violations were cited in the following area(s).</t>
        </is>
      </c>
      <c r="G12069" t="inlineStr">
        <is>
          <t>04C</t>
        </is>
      </c>
      <c r="H12069" t="inlineStr">
        <is>
          <t>Food worker/food vendor does not use utensil or other barrier to eliminate bare hand contact with food that will not receive adequate additional heat treatment.</t>
        </is>
      </c>
      <c r="I12069" t="inlineStr">
        <is>
          <t>Critical</t>
        </is>
      </c>
      <c r="J12069" t="n">
        <v>12</v>
      </c>
      <c r="K12069" t="inlineStr">
        <is>
          <t>A</t>
        </is>
      </c>
      <c r="L12069" s="9">
        <f>A12069&amp;"-"&amp;TEXT(E12069,"yyyymmdd")</f>
        <v/>
      </c>
    </row>
    <row r="12070">
      <c r="A12070" t="n">
        <v>41085065</v>
      </c>
      <c r="B12070" t="inlineStr">
        <is>
          <t>Brooklyn</t>
        </is>
      </c>
      <c r="C12070" t="inlineStr">
        <is>
          <t>11249</t>
        </is>
      </c>
      <c r="D12070" t="inlineStr">
        <is>
          <t>American</t>
        </is>
      </c>
      <c r="E12070" s="8" t="n">
        <v>46191</v>
      </c>
      <c r="F12070" t="inlineStr">
        <is>
          <t>Violations were cited in the following area(s).</t>
        </is>
      </c>
      <c r="G12070" t="inlineStr">
        <is>
          <t>06D</t>
        </is>
      </c>
      <c r="H12070" t="inlineStr">
        <is>
          <t>Food contact surface not properly washed, rinsed and sanitized after each use and following any activity when contamination may have occurred.</t>
        </is>
      </c>
      <c r="I12070" t="inlineStr">
        <is>
          <t>Critical</t>
        </is>
      </c>
      <c r="J12070" t="n">
        <v>12</v>
      </c>
      <c r="K12070" t="inlineStr">
        <is>
          <t>A</t>
        </is>
      </c>
      <c r="L12070" s="9">
        <f>A12070&amp;"-"&amp;TEXT(E12070,"yyyymmdd")</f>
        <v/>
      </c>
    </row>
    <row r="12071">
      <c r="A12071" t="n">
        <v>41235974</v>
      </c>
      <c r="B12071" t="inlineStr">
        <is>
          <t>Manhattan</t>
        </is>
      </c>
      <c r="C12071" t="inlineStr">
        <is>
          <t>10034</t>
        </is>
      </c>
      <c r="D12071" t="inlineStr">
        <is>
          <t>Hamburgers</t>
        </is>
      </c>
      <c r="E12071" s="8" t="n">
        <v>46191</v>
      </c>
      <c r="F12071" t="inlineStr">
        <is>
          <t>Violations were cited in the following area(s).</t>
        </is>
      </c>
      <c r="G12071" t="inlineStr">
        <is>
          <t>04A</t>
        </is>
      </c>
      <c r="H12071" t="inlineStr">
        <is>
          <t>Food Protection Certificate (FPC) not held by manager or supervisor of food operations.</t>
        </is>
      </c>
      <c r="I12071" t="inlineStr">
        <is>
          <t>Critical</t>
        </is>
      </c>
      <c r="J12071" t="n">
        <v>39</v>
      </c>
      <c r="L12071" s="9">
        <f>A12071&amp;"-"&amp;TEXT(E12071,"yyyymmdd")</f>
        <v/>
      </c>
    </row>
    <row r="12072">
      <c r="A12072" t="n">
        <v>41235974</v>
      </c>
      <c r="B12072" t="inlineStr">
        <is>
          <t>Manhattan</t>
        </is>
      </c>
      <c r="C12072" t="inlineStr">
        <is>
          <t>10034</t>
        </is>
      </c>
      <c r="D12072" t="inlineStr">
        <is>
          <t>Hamburgers</t>
        </is>
      </c>
      <c r="E12072" s="8" t="n">
        <v>46191</v>
      </c>
      <c r="F12072" t="inlineStr">
        <is>
          <t>Violations were cited in the following area(s).</t>
        </is>
      </c>
      <c r="G12072" t="inlineStr">
        <is>
          <t>04N</t>
        </is>
      </c>
      <c r="H12072" t="inlineStr">
        <is>
          <t>Filth flies or food/refuse/sewage associated with (FRSA) flies or other nuisance pests in establishment’s food and/or non-food areas. FRSA flies include house flies, blow flies, bottle flies, flesh flies, drain flies, Phorid flies and fruit flies.</t>
        </is>
      </c>
      <c r="I12072" t="inlineStr">
        <is>
          <t>Critical</t>
        </is>
      </c>
      <c r="J12072" t="n">
        <v>39</v>
      </c>
      <c r="L12072" s="9">
        <f>A12072&amp;"-"&amp;TEXT(E12072,"yyyymmdd")</f>
        <v/>
      </c>
    </row>
    <row r="12073">
      <c r="A12073" t="n">
        <v>41235974</v>
      </c>
      <c r="B12073" t="inlineStr">
        <is>
          <t>Manhattan</t>
        </is>
      </c>
      <c r="C12073" t="inlineStr">
        <is>
          <t>10034</t>
        </is>
      </c>
      <c r="D12073" t="inlineStr">
        <is>
          <t>Hamburgers</t>
        </is>
      </c>
      <c r="E12073" s="8" t="n">
        <v>46191</v>
      </c>
      <c r="F12073" t="inlineStr">
        <is>
          <t>Violations were cited in the following area(s).</t>
        </is>
      </c>
      <c r="G12073" t="inlineStr">
        <is>
          <t>06C</t>
        </is>
      </c>
      <c r="H1207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073" t="inlineStr">
        <is>
          <t>Critical</t>
        </is>
      </c>
      <c r="J12073" t="n">
        <v>39</v>
      </c>
      <c r="L12073" s="9">
        <f>A12073&amp;"-"&amp;TEXT(E12073,"yyyymmdd")</f>
        <v/>
      </c>
    </row>
    <row r="12074">
      <c r="A12074" t="n">
        <v>41235974</v>
      </c>
      <c r="B12074" t="inlineStr">
        <is>
          <t>Manhattan</t>
        </is>
      </c>
      <c r="C12074" t="inlineStr">
        <is>
          <t>10034</t>
        </is>
      </c>
      <c r="D12074" t="inlineStr">
        <is>
          <t>Hamburgers</t>
        </is>
      </c>
      <c r="E12074" s="8" t="n">
        <v>46191</v>
      </c>
      <c r="F12074" t="inlineStr">
        <is>
          <t>Violations were cited in the following area(s).</t>
        </is>
      </c>
      <c r="G12074" t="inlineStr">
        <is>
          <t>06D</t>
        </is>
      </c>
      <c r="H12074" t="inlineStr">
        <is>
          <t>Food contact surface not properly washed, rinsed and sanitized after each use and following any activity when contamination may have occurred.</t>
        </is>
      </c>
      <c r="I12074" t="inlineStr">
        <is>
          <t>Critical</t>
        </is>
      </c>
      <c r="J12074" t="n">
        <v>39</v>
      </c>
      <c r="L12074" s="9">
        <f>A12074&amp;"-"&amp;TEXT(E12074,"yyyymmdd")</f>
        <v/>
      </c>
    </row>
    <row r="12075">
      <c r="A12075" t="n">
        <v>41235974</v>
      </c>
      <c r="B12075" t="inlineStr">
        <is>
          <t>Manhattan</t>
        </is>
      </c>
      <c r="C12075" t="inlineStr">
        <is>
          <t>10034</t>
        </is>
      </c>
      <c r="D12075" t="inlineStr">
        <is>
          <t>Hamburgers</t>
        </is>
      </c>
      <c r="E12075" s="8" t="n">
        <v>46191</v>
      </c>
      <c r="F12075" t="inlineStr">
        <is>
          <t>Violations were cited in the following area(s).</t>
        </is>
      </c>
      <c r="G12075" t="inlineStr">
        <is>
          <t>08A</t>
        </is>
      </c>
      <c r="H12075" t="inlineStr">
        <is>
          <t>Establishment is not free of harborage or conditions conducive to rodents, insects or other pests.</t>
        </is>
      </c>
      <c r="I12075" t="inlineStr">
        <is>
          <t>Not Critical</t>
        </is>
      </c>
      <c r="J12075" t="n">
        <v>39</v>
      </c>
      <c r="L12075" s="9">
        <f>A12075&amp;"-"&amp;TEXT(E12075,"yyyymmdd")</f>
        <v/>
      </c>
    </row>
    <row r="12076">
      <c r="A12076" t="n">
        <v>41235974</v>
      </c>
      <c r="B12076" t="inlineStr">
        <is>
          <t>Manhattan</t>
        </is>
      </c>
      <c r="C12076" t="inlineStr">
        <is>
          <t>10034</t>
        </is>
      </c>
      <c r="D12076" t="inlineStr">
        <is>
          <t>Hamburgers</t>
        </is>
      </c>
      <c r="E12076" s="8" t="n">
        <v>46191</v>
      </c>
      <c r="F12076" t="inlineStr">
        <is>
          <t>Violations were cited in the following area(s).</t>
        </is>
      </c>
      <c r="G12076" t="inlineStr">
        <is>
          <t>10F</t>
        </is>
      </c>
      <c r="H12076" t="inlineStr">
        <is>
          <t>Non-food contact surface or equipment made of unacceptable material, not kept clean, or not properly sealed, raised, spaced or movable to allow accessibility for cleaning on all sides, above and underneath the unit.</t>
        </is>
      </c>
      <c r="I12076" t="inlineStr">
        <is>
          <t>Not Critical</t>
        </is>
      </c>
      <c r="J12076" t="n">
        <v>39</v>
      </c>
      <c r="L12076" s="9">
        <f>A12076&amp;"-"&amp;TEXT(E12076,"yyyymmdd")</f>
        <v/>
      </c>
    </row>
    <row r="12077">
      <c r="A12077" t="n">
        <v>41235974</v>
      </c>
      <c r="B12077" t="inlineStr">
        <is>
          <t>Manhattan</t>
        </is>
      </c>
      <c r="C12077" t="inlineStr">
        <is>
          <t>10034</t>
        </is>
      </c>
      <c r="D12077" t="inlineStr">
        <is>
          <t>Hamburgers</t>
        </is>
      </c>
      <c r="E12077" s="8" t="n">
        <v>46191</v>
      </c>
      <c r="F12077" t="inlineStr">
        <is>
          <t>Violations were cited in the following area(s).</t>
        </is>
      </c>
      <c r="G12077" t="inlineStr">
        <is>
          <t>10H</t>
        </is>
      </c>
      <c r="H12077" t="inlineStr">
        <is>
          <t>Single service article not provided. Single service article reused or not protected from contamination when transported, stored, dispensed. Drinking straws not completely enclosed in wrapper or dispensed from a sanitary device.</t>
        </is>
      </c>
      <c r="I12077" t="inlineStr">
        <is>
          <t>Not Critical</t>
        </is>
      </c>
      <c r="J12077" t="n">
        <v>39</v>
      </c>
      <c r="L12077" s="9">
        <f>A12077&amp;"-"&amp;TEXT(E12077,"yyyymmdd")</f>
        <v/>
      </c>
    </row>
    <row r="12078">
      <c r="A12078" t="n">
        <v>41257427</v>
      </c>
      <c r="B12078" t="inlineStr">
        <is>
          <t>Brooklyn</t>
        </is>
      </c>
      <c r="C12078" t="inlineStr">
        <is>
          <t>11217</t>
        </is>
      </c>
      <c r="D12078" t="inlineStr">
        <is>
          <t>American</t>
        </is>
      </c>
      <c r="E12078" s="8" t="n">
        <v>46191</v>
      </c>
      <c r="F12078" t="inlineStr">
        <is>
          <t>Violations were cited in the following area(s).</t>
        </is>
      </c>
      <c r="G12078" t="inlineStr">
        <is>
          <t>04H</t>
        </is>
      </c>
      <c r="H12078" t="inlineStr">
        <is>
          <t>Raw, cooked or prepared food is adulterated, contaminated, cross-contaminated, or not discarded in accordance with HACCP plan.</t>
        </is>
      </c>
      <c r="I12078" t="inlineStr">
        <is>
          <t>Critical</t>
        </is>
      </c>
      <c r="J12078" t="n">
        <v>12</v>
      </c>
      <c r="K12078" t="inlineStr">
        <is>
          <t>A</t>
        </is>
      </c>
      <c r="L12078" s="9">
        <f>A12078&amp;"-"&amp;TEXT(E12078,"yyyymmdd")</f>
        <v/>
      </c>
    </row>
    <row r="12079">
      <c r="A12079" t="n">
        <v>41257427</v>
      </c>
      <c r="B12079" t="inlineStr">
        <is>
          <t>Brooklyn</t>
        </is>
      </c>
      <c r="C12079" t="inlineStr">
        <is>
          <t>11217</t>
        </is>
      </c>
      <c r="D12079" t="inlineStr">
        <is>
          <t>American</t>
        </is>
      </c>
      <c r="E12079" s="8" t="n">
        <v>46191</v>
      </c>
      <c r="F12079" t="inlineStr">
        <is>
          <t>Violations were cited in the following area(s).</t>
        </is>
      </c>
      <c r="G12079" t="inlineStr">
        <is>
          <t>06D</t>
        </is>
      </c>
      <c r="H12079" t="inlineStr">
        <is>
          <t>Food contact surface not properly washed, rinsed and sanitized after each use and following any activity when contamination may have occurred.</t>
        </is>
      </c>
      <c r="I12079" t="inlineStr">
        <is>
          <t>Critical</t>
        </is>
      </c>
      <c r="J12079" t="n">
        <v>12</v>
      </c>
      <c r="K12079" t="inlineStr">
        <is>
          <t>A</t>
        </is>
      </c>
      <c r="L12079" s="9">
        <f>A12079&amp;"-"&amp;TEXT(E12079,"yyyymmdd")</f>
        <v/>
      </c>
    </row>
    <row r="12080">
      <c r="A12080" t="n">
        <v>41350559</v>
      </c>
      <c r="B12080" t="inlineStr">
        <is>
          <t>Bronx</t>
        </is>
      </c>
      <c r="C12080" t="inlineStr">
        <is>
          <t>10462</t>
        </is>
      </c>
      <c r="D12080" t="inlineStr">
        <is>
          <t>Hamburgers</t>
        </is>
      </c>
      <c r="E12080" s="8" t="n">
        <v>46191</v>
      </c>
      <c r="F12080" t="inlineStr">
        <is>
          <t>Violations were cited in the following area(s).</t>
        </is>
      </c>
      <c r="G12080" t="inlineStr">
        <is>
          <t>02G</t>
        </is>
      </c>
      <c r="H12080" t="inlineStr">
        <is>
          <t>Cold TCS food item held above 41 °F; smoked or processed fish held above 38 °F; intact raw eggs held above 45 °F; or reduced oxygen packaged (ROP) TCS foods held above required temperatures except during active necessary preparation.</t>
        </is>
      </c>
      <c r="I12080" t="inlineStr">
        <is>
          <t>Critical</t>
        </is>
      </c>
      <c r="J12080" t="n">
        <v>23</v>
      </c>
      <c r="L12080" s="9">
        <f>A12080&amp;"-"&amp;TEXT(E12080,"yyyymmdd")</f>
        <v/>
      </c>
    </row>
    <row r="12081">
      <c r="A12081" t="n">
        <v>41350559</v>
      </c>
      <c r="B12081" t="inlineStr">
        <is>
          <t>Bronx</t>
        </is>
      </c>
      <c r="C12081" t="inlineStr">
        <is>
          <t>10462</t>
        </is>
      </c>
      <c r="D12081" t="inlineStr">
        <is>
          <t>Hamburgers</t>
        </is>
      </c>
      <c r="E12081" s="8" t="n">
        <v>46191</v>
      </c>
      <c r="F12081" t="inlineStr">
        <is>
          <t>Violations were cited in the following area(s).</t>
        </is>
      </c>
      <c r="G12081" t="inlineStr">
        <is>
          <t>04L</t>
        </is>
      </c>
      <c r="H12081" t="inlineStr">
        <is>
          <t>Evidence of mice or live mice in establishment's food or non-food areas.</t>
        </is>
      </c>
      <c r="I12081" t="inlineStr">
        <is>
          <t>Critical</t>
        </is>
      </c>
      <c r="J12081" t="n">
        <v>23</v>
      </c>
      <c r="L12081" s="9">
        <f>A12081&amp;"-"&amp;TEXT(E12081,"yyyymmdd")</f>
        <v/>
      </c>
    </row>
    <row r="12082">
      <c r="A12082" t="n">
        <v>41350559</v>
      </c>
      <c r="B12082" t="inlineStr">
        <is>
          <t>Bronx</t>
        </is>
      </c>
      <c r="C12082" t="inlineStr">
        <is>
          <t>10462</t>
        </is>
      </c>
      <c r="D12082" t="inlineStr">
        <is>
          <t>Hamburgers</t>
        </is>
      </c>
      <c r="E12082" s="8" t="n">
        <v>46191</v>
      </c>
      <c r="F12082" t="inlineStr">
        <is>
          <t>Violations were cited in the following area(s).</t>
        </is>
      </c>
      <c r="G12082" t="inlineStr">
        <is>
          <t>08A</t>
        </is>
      </c>
      <c r="H12082" t="inlineStr">
        <is>
          <t>Establishment is not free of harborage or conditions conducive to rodents, insects or other pests.</t>
        </is>
      </c>
      <c r="I12082" t="inlineStr">
        <is>
          <t>Not Critical</t>
        </is>
      </c>
      <c r="J12082" t="n">
        <v>23</v>
      </c>
      <c r="L12082" s="9">
        <f>A12082&amp;"-"&amp;TEXT(E12082,"yyyymmdd")</f>
        <v/>
      </c>
    </row>
    <row r="12083">
      <c r="A12083" t="n">
        <v>41350559</v>
      </c>
      <c r="B12083" t="inlineStr">
        <is>
          <t>Bronx</t>
        </is>
      </c>
      <c r="C12083" t="inlineStr">
        <is>
          <t>10462</t>
        </is>
      </c>
      <c r="D12083" t="inlineStr">
        <is>
          <t>Hamburgers</t>
        </is>
      </c>
      <c r="E12083" s="8" t="n">
        <v>46191</v>
      </c>
      <c r="F12083" t="inlineStr">
        <is>
          <t>Violations were cited in the following area(s).</t>
        </is>
      </c>
      <c r="G12083" t="inlineStr">
        <is>
          <t>10F</t>
        </is>
      </c>
      <c r="H12083" t="inlineStr">
        <is>
          <t>Non-food contact surface or equipment made of unacceptable material, not kept clean, or not properly sealed, raised, spaced or movable to allow accessibility for cleaning on all sides, above and underneath the unit.</t>
        </is>
      </c>
      <c r="I12083" t="inlineStr">
        <is>
          <t>Not Critical</t>
        </is>
      </c>
      <c r="J12083" t="n">
        <v>23</v>
      </c>
      <c r="L12083" s="9">
        <f>A12083&amp;"-"&amp;TEXT(E12083,"yyyymmdd")</f>
        <v/>
      </c>
    </row>
    <row r="12084">
      <c r="A12084" t="n">
        <v>41617279</v>
      </c>
      <c r="B12084" t="inlineStr">
        <is>
          <t>Bronx</t>
        </is>
      </c>
      <c r="C12084" t="inlineStr">
        <is>
          <t>10461</t>
        </is>
      </c>
      <c r="D12084" t="inlineStr">
        <is>
          <t>Donuts</t>
        </is>
      </c>
      <c r="E12084" s="8" t="n">
        <v>46191</v>
      </c>
      <c r="F12084" t="inlineStr">
        <is>
          <t>Violations were cited in the following area(s).</t>
        </is>
      </c>
      <c r="G12084" t="inlineStr">
        <is>
          <t>02G</t>
        </is>
      </c>
      <c r="H12084" t="inlineStr">
        <is>
          <t>Cold TCS food item held above 41 °F; smoked or processed fish held above 38 °F; intact raw eggs held above 45 °F; or reduced oxygen packaged (ROP) TCS foods held above required temperatures except during active necessary preparation.</t>
        </is>
      </c>
      <c r="I12084" t="inlineStr">
        <is>
          <t>Critical</t>
        </is>
      </c>
      <c r="J12084" t="n">
        <v>10</v>
      </c>
      <c r="K12084" t="inlineStr">
        <is>
          <t>A</t>
        </is>
      </c>
      <c r="L12084" s="9">
        <f>A12084&amp;"-"&amp;TEXT(E12084,"yyyymmdd")</f>
        <v/>
      </c>
    </row>
    <row r="12085">
      <c r="A12085" t="n">
        <v>41617279</v>
      </c>
      <c r="B12085" t="inlineStr">
        <is>
          <t>Bronx</t>
        </is>
      </c>
      <c r="C12085" t="inlineStr">
        <is>
          <t>10461</t>
        </is>
      </c>
      <c r="D12085" t="inlineStr">
        <is>
          <t>Donuts</t>
        </is>
      </c>
      <c r="E12085" s="8" t="n">
        <v>46191</v>
      </c>
      <c r="F12085" t="inlineStr">
        <is>
          <t>Violations were cited in the following area(s).</t>
        </is>
      </c>
      <c r="G12085" t="inlineStr">
        <is>
          <t>10F</t>
        </is>
      </c>
      <c r="H12085" t="inlineStr">
        <is>
          <t>Non-food contact surface or equipment made of unacceptable material, not kept clean, or not properly sealed, raised, spaced or movable to allow accessibility for cleaning on all sides, above and underneath the unit.</t>
        </is>
      </c>
      <c r="I12085" t="inlineStr">
        <is>
          <t>Not Critical</t>
        </is>
      </c>
      <c r="J12085" t="n">
        <v>10</v>
      </c>
      <c r="K12085" t="inlineStr">
        <is>
          <t>A</t>
        </is>
      </c>
      <c r="L12085" s="9">
        <f>A12085&amp;"-"&amp;TEXT(E12085,"yyyymmdd")</f>
        <v/>
      </c>
    </row>
    <row r="12086">
      <c r="A12086" t="n">
        <v>41643867</v>
      </c>
      <c r="B12086" t="inlineStr">
        <is>
          <t>Queens</t>
        </is>
      </c>
      <c r="C12086" t="inlineStr">
        <is>
          <t>11373</t>
        </is>
      </c>
      <c r="D12086" t="inlineStr">
        <is>
          <t>American</t>
        </is>
      </c>
      <c r="E12086" s="8" t="n">
        <v>46191</v>
      </c>
      <c r="F12086" t="inlineStr">
        <is>
          <t>Violations were cited in the following area(s).</t>
        </is>
      </c>
      <c r="G12086" t="inlineStr">
        <is>
          <t>06C</t>
        </is>
      </c>
      <c r="H1208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086" t="inlineStr">
        <is>
          <t>Critical</t>
        </is>
      </c>
      <c r="J12086" t="n">
        <v>7</v>
      </c>
      <c r="K12086" t="inlineStr">
        <is>
          <t>A</t>
        </is>
      </c>
      <c r="L12086" s="9">
        <f>A12086&amp;"-"&amp;TEXT(E12086,"yyyymmdd")</f>
        <v/>
      </c>
    </row>
    <row r="12087">
      <c r="A12087" t="n">
        <v>41643867</v>
      </c>
      <c r="B12087" t="inlineStr">
        <is>
          <t>Queens</t>
        </is>
      </c>
      <c r="C12087" t="inlineStr">
        <is>
          <t>11373</t>
        </is>
      </c>
      <c r="D12087" t="inlineStr">
        <is>
          <t>American</t>
        </is>
      </c>
      <c r="E12087" s="8" t="n">
        <v>46191</v>
      </c>
      <c r="F12087" t="inlineStr">
        <is>
          <t>Violations were cited in the following area(s).</t>
        </is>
      </c>
      <c r="G12087" t="inlineStr">
        <is>
          <t>10H</t>
        </is>
      </c>
      <c r="H12087" t="inlineStr">
        <is>
          <t>Single service article not provided. Single service article reused or not protected from contamination when transported, stored, dispensed. Drinking straws not completely enclosed in wrapper or dispensed from a sanitary device.</t>
        </is>
      </c>
      <c r="I12087" t="inlineStr">
        <is>
          <t>Not Critical</t>
        </is>
      </c>
      <c r="J12087" t="n">
        <v>7</v>
      </c>
      <c r="K12087" t="inlineStr">
        <is>
          <t>A</t>
        </is>
      </c>
      <c r="L12087" s="9">
        <f>A12087&amp;"-"&amp;TEXT(E12087,"yyyymmdd")</f>
        <v/>
      </c>
    </row>
    <row r="12088">
      <c r="A12088" t="n">
        <v>41647897</v>
      </c>
      <c r="B12088" t="inlineStr">
        <is>
          <t>Brooklyn</t>
        </is>
      </c>
      <c r="C12088" t="inlineStr">
        <is>
          <t>11249</t>
        </is>
      </c>
      <c r="D12088" t="inlineStr">
        <is>
          <t>New French</t>
        </is>
      </c>
      <c r="E12088" s="8" t="n">
        <v>46191</v>
      </c>
      <c r="F12088" t="inlineStr">
        <is>
          <t>Violations were cited in the following area(s).</t>
        </is>
      </c>
      <c r="G12088" t="inlineStr">
        <is>
          <t>04E</t>
        </is>
      </c>
      <c r="H12088" t="inlineStr">
        <is>
          <t>Toxic chemical or pesticide improperly stored or used such that food contamination may occur.</t>
        </is>
      </c>
      <c r="I12088" t="inlineStr">
        <is>
          <t>Critical</t>
        </is>
      </c>
      <c r="J12088" t="n">
        <v>12</v>
      </c>
      <c r="K12088" t="inlineStr">
        <is>
          <t>A</t>
        </is>
      </c>
      <c r="L12088" s="9">
        <f>A12088&amp;"-"&amp;TEXT(E12088,"yyyymmdd")</f>
        <v/>
      </c>
    </row>
    <row r="12089">
      <c r="A12089" t="n">
        <v>41647897</v>
      </c>
      <c r="B12089" t="inlineStr">
        <is>
          <t>Brooklyn</t>
        </is>
      </c>
      <c r="C12089" t="inlineStr">
        <is>
          <t>11249</t>
        </is>
      </c>
      <c r="D12089" t="inlineStr">
        <is>
          <t>New French</t>
        </is>
      </c>
      <c r="E12089" s="8" t="n">
        <v>46191</v>
      </c>
      <c r="F12089" t="inlineStr">
        <is>
          <t>Violations were cited in the following area(s).</t>
        </is>
      </c>
      <c r="G12089" t="inlineStr">
        <is>
          <t>06F</t>
        </is>
      </c>
      <c r="H12089" t="inlineStr">
        <is>
          <t>Wiping cloths not stored clean and dry, or in a sanitizing solution, between uses.</t>
        </is>
      </c>
      <c r="I12089" t="inlineStr">
        <is>
          <t>Critical</t>
        </is>
      </c>
      <c r="J12089" t="n">
        <v>12</v>
      </c>
      <c r="K12089" t="inlineStr">
        <is>
          <t>A</t>
        </is>
      </c>
      <c r="L12089" s="9">
        <f>A12089&amp;"-"&amp;TEXT(E12089,"yyyymmdd")</f>
        <v/>
      </c>
    </row>
    <row r="12090">
      <c r="A12090" t="n">
        <v>50001823</v>
      </c>
      <c r="B12090" t="inlineStr">
        <is>
          <t>Brooklyn</t>
        </is>
      </c>
      <c r="C12090" t="inlineStr">
        <is>
          <t>11201</t>
        </is>
      </c>
      <c r="D12090" t="inlineStr">
        <is>
          <t>Southeast Asian</t>
        </is>
      </c>
      <c r="E12090" s="8" t="n">
        <v>46191</v>
      </c>
      <c r="F12090" t="inlineStr">
        <is>
          <t>Violations were cited in the following area(s).</t>
        </is>
      </c>
      <c r="G12090" t="inlineStr">
        <is>
          <t>02G</t>
        </is>
      </c>
      <c r="H12090" t="inlineStr">
        <is>
          <t>Cold TCS food item held above 41 °F; smoked or processed fish held above 38 °F; intact raw eggs held above 45 °F; or reduced oxygen packaged (ROP) TCS foods held above required temperatures except during active necessary preparation.</t>
        </is>
      </c>
      <c r="I12090" t="inlineStr">
        <is>
          <t>Critical</t>
        </is>
      </c>
      <c r="J12090" t="n">
        <v>12</v>
      </c>
      <c r="K12090" t="inlineStr">
        <is>
          <t>A</t>
        </is>
      </c>
      <c r="L12090" s="9">
        <f>A12090&amp;"-"&amp;TEXT(E12090,"yyyymmdd")</f>
        <v/>
      </c>
    </row>
    <row r="12091">
      <c r="A12091" t="n">
        <v>50001823</v>
      </c>
      <c r="B12091" t="inlineStr">
        <is>
          <t>Brooklyn</t>
        </is>
      </c>
      <c r="C12091" t="inlineStr">
        <is>
          <t>11201</t>
        </is>
      </c>
      <c r="D12091" t="inlineStr">
        <is>
          <t>Southeast Asian</t>
        </is>
      </c>
      <c r="E12091" s="8" t="n">
        <v>46191</v>
      </c>
      <c r="F12091" t="inlineStr">
        <is>
          <t>Violations were cited in the following area(s).</t>
        </is>
      </c>
      <c r="G12091" t="inlineStr">
        <is>
          <t>06D</t>
        </is>
      </c>
      <c r="H12091" t="inlineStr">
        <is>
          <t>Food contact surface not properly washed, rinsed and sanitized after each use and following any activity when contamination may have occurred.</t>
        </is>
      </c>
      <c r="I12091" t="inlineStr">
        <is>
          <t>Critical</t>
        </is>
      </c>
      <c r="J12091" t="n">
        <v>12</v>
      </c>
      <c r="K12091" t="inlineStr">
        <is>
          <t>A</t>
        </is>
      </c>
      <c r="L12091" s="9">
        <f>A12091&amp;"-"&amp;TEXT(E12091,"yyyymmdd")</f>
        <v/>
      </c>
    </row>
    <row r="12092">
      <c r="A12092" t="n">
        <v>50001823</v>
      </c>
      <c r="B12092" t="inlineStr">
        <is>
          <t>Brooklyn</t>
        </is>
      </c>
      <c r="C12092" t="inlineStr">
        <is>
          <t>11201</t>
        </is>
      </c>
      <c r="D12092" t="inlineStr">
        <is>
          <t>Southeast Asian</t>
        </is>
      </c>
      <c r="E12092" s="8" t="n">
        <v>46191</v>
      </c>
      <c r="F12092" t="inlineStr">
        <is>
          <t>Violations were cited in the following area(s).</t>
        </is>
      </c>
      <c r="G12092" t="inlineStr">
        <is>
          <t>28-05</t>
        </is>
      </c>
      <c r="H12092" t="inlineStr">
        <is>
          <t>Food adulterated or misbranded. Adulterated or misbranded food possessed, being manufactured, produced, packed, sold, offered for sale, delivered or given away</t>
        </is>
      </c>
      <c r="I12092" t="inlineStr">
        <is>
          <t>Not Critical</t>
        </is>
      </c>
      <c r="J12092" t="n">
        <v>12</v>
      </c>
      <c r="K12092" t="inlineStr">
        <is>
          <t>A</t>
        </is>
      </c>
      <c r="L12092" s="9">
        <f>A12092&amp;"-"&amp;TEXT(E12092,"yyyymmdd")</f>
        <v/>
      </c>
    </row>
    <row r="12093">
      <c r="A12093" t="n">
        <v>50014277</v>
      </c>
      <c r="B12093" t="inlineStr">
        <is>
          <t>Queens</t>
        </is>
      </c>
      <c r="C12093" t="inlineStr">
        <is>
          <t>11435</t>
        </is>
      </c>
      <c r="D12093" t="inlineStr">
        <is>
          <t>Donuts</t>
        </is>
      </c>
      <c r="E12093" s="8" t="n">
        <v>46191</v>
      </c>
      <c r="F12093" t="inlineStr">
        <is>
          <t>Violations were cited in the following area(s).</t>
        </is>
      </c>
      <c r="G12093" t="inlineStr">
        <is>
          <t>02G</t>
        </is>
      </c>
      <c r="H12093" t="inlineStr">
        <is>
          <t>Cold TCS food item held above 41 °F; smoked or processed fish held above 38 °F; intact raw eggs held above 45 °F; or reduced oxygen packaged (ROP) TCS foods held above required temperatures except during active necessary preparation.</t>
        </is>
      </c>
      <c r="I12093" t="inlineStr">
        <is>
          <t>Critical</t>
        </is>
      </c>
      <c r="J12093" t="n">
        <v>12</v>
      </c>
      <c r="K12093" t="inlineStr">
        <is>
          <t>A</t>
        </is>
      </c>
      <c r="L12093" s="9">
        <f>A12093&amp;"-"&amp;TEXT(E12093,"yyyymmdd")</f>
        <v/>
      </c>
    </row>
    <row r="12094">
      <c r="A12094" t="n">
        <v>50014277</v>
      </c>
      <c r="B12094" t="inlineStr">
        <is>
          <t>Queens</t>
        </is>
      </c>
      <c r="C12094" t="inlineStr">
        <is>
          <t>11435</t>
        </is>
      </c>
      <c r="D12094" t="inlineStr">
        <is>
          <t>Donuts</t>
        </is>
      </c>
      <c r="E12094" s="8" t="n">
        <v>46191</v>
      </c>
      <c r="F12094" t="inlineStr">
        <is>
          <t>Violations were cited in the following area(s).</t>
        </is>
      </c>
      <c r="G12094" t="inlineStr">
        <is>
          <t>10E</t>
        </is>
      </c>
      <c r="H12094" t="inlineStr">
        <is>
          <t>Accurate thermometer not provided or properly located in refrigerated, cold storage or hot holding equipment</t>
        </is>
      </c>
      <c r="I12094" t="inlineStr">
        <is>
          <t>Not Critical</t>
        </is>
      </c>
      <c r="J12094" t="n">
        <v>12</v>
      </c>
      <c r="K12094" t="inlineStr">
        <is>
          <t>A</t>
        </is>
      </c>
      <c r="L12094" s="9">
        <f>A12094&amp;"-"&amp;TEXT(E12094,"yyyymmdd")</f>
        <v/>
      </c>
    </row>
    <row r="12095">
      <c r="A12095" t="n">
        <v>50014277</v>
      </c>
      <c r="B12095" t="inlineStr">
        <is>
          <t>Queens</t>
        </is>
      </c>
      <c r="C12095" t="inlineStr">
        <is>
          <t>11435</t>
        </is>
      </c>
      <c r="D12095" t="inlineStr">
        <is>
          <t>Donuts</t>
        </is>
      </c>
      <c r="E12095" s="8" t="n">
        <v>46191</v>
      </c>
      <c r="F12095" t="inlineStr">
        <is>
          <t>Violations were cited in the following area(s).</t>
        </is>
      </c>
      <c r="G12095" t="inlineStr">
        <is>
          <t>10F</t>
        </is>
      </c>
      <c r="H12095" t="inlineStr">
        <is>
          <t>Non-food contact surface or equipment made of unacceptable material, not kept clean, or not properly sealed, raised, spaced or movable to allow accessibility for cleaning on all sides, above and underneath the unit.</t>
        </is>
      </c>
      <c r="I12095" t="inlineStr">
        <is>
          <t>Not Critical</t>
        </is>
      </c>
      <c r="J12095" t="n">
        <v>12</v>
      </c>
      <c r="K12095" t="inlineStr">
        <is>
          <t>A</t>
        </is>
      </c>
      <c r="L12095" s="9">
        <f>A12095&amp;"-"&amp;TEXT(E12095,"yyyymmdd")</f>
        <v/>
      </c>
    </row>
    <row r="12096">
      <c r="A12096" t="n">
        <v>50076218</v>
      </c>
      <c r="B12096" t="inlineStr">
        <is>
          <t>Queens</t>
        </is>
      </c>
      <c r="C12096" t="inlineStr">
        <is>
          <t>11354</t>
        </is>
      </c>
      <c r="D12096" t="inlineStr">
        <is>
          <t>Donuts</t>
        </is>
      </c>
      <c r="E12096" s="8" t="n">
        <v>46191</v>
      </c>
      <c r="F12096" t="inlineStr">
        <is>
          <t>Violations were cited in the following area(s).</t>
        </is>
      </c>
      <c r="G12096" t="inlineStr">
        <is>
          <t>06E</t>
        </is>
      </c>
      <c r="H12096" t="inlineStr">
        <is>
          <t>Sanitized equipment or utensil, including in-use food dispensing utensil, improperly used or stored.</t>
        </is>
      </c>
      <c r="I12096" t="inlineStr">
        <is>
          <t>Critical</t>
        </is>
      </c>
      <c r="J12096" t="n">
        <v>8</v>
      </c>
      <c r="K12096" t="inlineStr">
        <is>
          <t>A</t>
        </is>
      </c>
      <c r="L12096" s="9">
        <f>A12096&amp;"-"&amp;TEXT(E12096,"yyyymmdd")</f>
        <v/>
      </c>
    </row>
    <row r="12097">
      <c r="A12097" t="n">
        <v>50076218</v>
      </c>
      <c r="B12097" t="inlineStr">
        <is>
          <t>Queens</t>
        </is>
      </c>
      <c r="C12097" t="inlineStr">
        <is>
          <t>11354</t>
        </is>
      </c>
      <c r="D12097" t="inlineStr">
        <is>
          <t>Donuts</t>
        </is>
      </c>
      <c r="E12097" s="8" t="n">
        <v>46191</v>
      </c>
      <c r="F12097" t="inlineStr">
        <is>
          <t>Violations were cited in the following area(s).</t>
        </is>
      </c>
      <c r="G12097" t="inlineStr">
        <is>
          <t>10F</t>
        </is>
      </c>
      <c r="H12097" t="inlineStr">
        <is>
          <t>Non-food contact surface or equipment made of unacceptable material, not kept clean, or not properly sealed, raised, spaced or movable to allow accessibility for cleaning on all sides, above and underneath the unit.</t>
        </is>
      </c>
      <c r="I12097" t="inlineStr">
        <is>
          <t>Not Critical</t>
        </is>
      </c>
      <c r="J12097" t="n">
        <v>8</v>
      </c>
      <c r="K12097" t="inlineStr">
        <is>
          <t>A</t>
        </is>
      </c>
      <c r="L12097" s="9">
        <f>A12097&amp;"-"&amp;TEXT(E12097,"yyyymmdd")</f>
        <v/>
      </c>
    </row>
    <row r="12098">
      <c r="A12098" t="n">
        <v>50078698</v>
      </c>
      <c r="B12098" t="inlineStr">
        <is>
          <t>Brooklyn</t>
        </is>
      </c>
      <c r="C12098" t="inlineStr">
        <is>
          <t>11249</t>
        </is>
      </c>
      <c r="D12098" t="inlineStr">
        <is>
          <t>Middle Eastern</t>
        </is>
      </c>
      <c r="E12098" s="8" t="n">
        <v>46191</v>
      </c>
      <c r="F12098" t="inlineStr">
        <is>
          <t>Violations were cited in the following area(s).</t>
        </is>
      </c>
      <c r="G12098" t="inlineStr">
        <is>
          <t>02B</t>
        </is>
      </c>
      <c r="H12098" t="inlineStr">
        <is>
          <t>Hot TCS food item not held at or above 140 °F.</t>
        </is>
      </c>
      <c r="I12098" t="inlineStr">
        <is>
          <t>Critical</t>
        </is>
      </c>
      <c r="J12098" t="n">
        <v>23</v>
      </c>
      <c r="L12098" s="9">
        <f>A12098&amp;"-"&amp;TEXT(E12098,"yyyymmdd")</f>
        <v/>
      </c>
    </row>
    <row r="12099">
      <c r="A12099" t="n">
        <v>50078698</v>
      </c>
      <c r="B12099" t="inlineStr">
        <is>
          <t>Brooklyn</t>
        </is>
      </c>
      <c r="C12099" t="inlineStr">
        <is>
          <t>11249</t>
        </is>
      </c>
      <c r="D12099" t="inlineStr">
        <is>
          <t>Middle Eastern</t>
        </is>
      </c>
      <c r="E12099" s="8" t="n">
        <v>46191</v>
      </c>
      <c r="F12099" t="inlineStr">
        <is>
          <t>Violations were cited in the following area(s).</t>
        </is>
      </c>
      <c r="G12099" t="inlineStr">
        <is>
          <t>06A</t>
        </is>
      </c>
      <c r="H12099" t="inlineStr">
        <is>
          <t>Personal cleanliness is inadequate. Outer garment soiled with possible contaminant. Effective hair restraint not worn where required. Jewelry worn on hands or arms. Fingernail polish worn or fingernails not kept clean and trimmed.</t>
        </is>
      </c>
      <c r="I12099" t="inlineStr">
        <is>
          <t>Critical</t>
        </is>
      </c>
      <c r="J12099" t="n">
        <v>23</v>
      </c>
      <c r="L12099" s="9">
        <f>A12099&amp;"-"&amp;TEXT(E12099,"yyyymmdd")</f>
        <v/>
      </c>
    </row>
    <row r="12100">
      <c r="A12100" t="n">
        <v>50078698</v>
      </c>
      <c r="B12100" t="inlineStr">
        <is>
          <t>Brooklyn</t>
        </is>
      </c>
      <c r="C12100" t="inlineStr">
        <is>
          <t>11249</t>
        </is>
      </c>
      <c r="D12100" t="inlineStr">
        <is>
          <t>Middle Eastern</t>
        </is>
      </c>
      <c r="E12100" s="8" t="n">
        <v>46191</v>
      </c>
      <c r="F12100" t="inlineStr">
        <is>
          <t>Violations were cited in the following area(s).</t>
        </is>
      </c>
      <c r="G12100" t="inlineStr">
        <is>
          <t>06E</t>
        </is>
      </c>
      <c r="H12100" t="inlineStr">
        <is>
          <t>Sanitized equipment or utensil, including in-use food dispensing utensil, improperly used or stored.</t>
        </is>
      </c>
      <c r="I12100" t="inlineStr">
        <is>
          <t>Critical</t>
        </is>
      </c>
      <c r="J12100" t="n">
        <v>23</v>
      </c>
      <c r="L12100" s="9">
        <f>A12100&amp;"-"&amp;TEXT(E12100,"yyyymmdd")</f>
        <v/>
      </c>
    </row>
    <row r="12101">
      <c r="A12101" t="n">
        <v>50078698</v>
      </c>
      <c r="B12101" t="inlineStr">
        <is>
          <t>Brooklyn</t>
        </is>
      </c>
      <c r="C12101" t="inlineStr">
        <is>
          <t>11249</t>
        </is>
      </c>
      <c r="D12101" t="inlineStr">
        <is>
          <t>Middle Eastern</t>
        </is>
      </c>
      <c r="E12101" s="8" t="n">
        <v>46191</v>
      </c>
      <c r="F12101" t="inlineStr">
        <is>
          <t>Violations were cited in the following area(s).</t>
        </is>
      </c>
      <c r="G12101" t="inlineStr">
        <is>
          <t>10G</t>
        </is>
      </c>
      <c r="H12101" t="inlineStr">
        <is>
          <t>Dishwashing and ware washing: Cleaning and sanitizing of tableware, including dishes, utensils, and equipment deficient.</t>
        </is>
      </c>
      <c r="I12101" t="inlineStr">
        <is>
          <t>Not Critical</t>
        </is>
      </c>
      <c r="J12101" t="n">
        <v>23</v>
      </c>
      <c r="L12101" s="9">
        <f>A12101&amp;"-"&amp;TEXT(E12101,"yyyymmdd")</f>
        <v/>
      </c>
    </row>
    <row r="12102">
      <c r="A12102" t="n">
        <v>50089183</v>
      </c>
      <c r="B12102" t="inlineStr">
        <is>
          <t>Manhattan</t>
        </is>
      </c>
      <c r="C12102" t="inlineStr">
        <is>
          <t>10014</t>
        </is>
      </c>
      <c r="D12102" t="inlineStr">
        <is>
          <t>American</t>
        </is>
      </c>
      <c r="E12102" s="8" t="n">
        <v>46191</v>
      </c>
      <c r="F12102" t="inlineStr">
        <is>
          <t>Violations were cited in the following area(s).</t>
        </is>
      </c>
      <c r="G12102" t="inlineStr">
        <is>
          <t>02G</t>
        </is>
      </c>
      <c r="H12102" t="inlineStr">
        <is>
          <t>Cold TCS food item held above 41 °F; smoked or processed fish held above 38 °F; intact raw eggs held above 45 °F; or reduced oxygen packaged (ROP) TCS foods held above required temperatures except during active necessary preparation.</t>
        </is>
      </c>
      <c r="I12102" t="inlineStr">
        <is>
          <t>Critical</t>
        </is>
      </c>
      <c r="J12102" t="n">
        <v>7</v>
      </c>
      <c r="L12102" s="9">
        <f>A12102&amp;"-"&amp;TEXT(E12102,"yyyymmdd")</f>
        <v/>
      </c>
    </row>
    <row r="12103">
      <c r="A12103" t="n">
        <v>50089183</v>
      </c>
      <c r="B12103" t="inlineStr">
        <is>
          <t>Manhattan</t>
        </is>
      </c>
      <c r="C12103" t="inlineStr">
        <is>
          <t>10014</t>
        </is>
      </c>
      <c r="D12103" t="inlineStr">
        <is>
          <t>American</t>
        </is>
      </c>
      <c r="E12103" s="8" t="n">
        <v>46191</v>
      </c>
      <c r="F12103" t="inlineStr">
        <is>
          <t>Violations were cited in the following area(s).</t>
        </is>
      </c>
      <c r="G12103" t="inlineStr">
        <is>
          <t>04L</t>
        </is>
      </c>
      <c r="H12103" t="inlineStr">
        <is>
          <t>Evidence of mice or live mice in establishment's food or non-food areas.</t>
        </is>
      </c>
      <c r="I12103" t="inlineStr">
        <is>
          <t>Critical</t>
        </is>
      </c>
      <c r="J12103" t="n">
        <v>7</v>
      </c>
      <c r="L12103" s="9">
        <f>A12103&amp;"-"&amp;TEXT(E12103,"yyyymmdd")</f>
        <v/>
      </c>
    </row>
    <row r="12104">
      <c r="A12104" t="n">
        <v>50089183</v>
      </c>
      <c r="B12104" t="inlineStr">
        <is>
          <t>Manhattan</t>
        </is>
      </c>
      <c r="C12104" t="inlineStr">
        <is>
          <t>10014</t>
        </is>
      </c>
      <c r="D12104" t="inlineStr">
        <is>
          <t>American</t>
        </is>
      </c>
      <c r="E12104" s="8" t="n">
        <v>46191</v>
      </c>
      <c r="F12104" t="inlineStr">
        <is>
          <t>Violations were cited in the following area(s).</t>
        </is>
      </c>
      <c r="G12104" t="inlineStr">
        <is>
          <t>08A</t>
        </is>
      </c>
      <c r="H12104" t="inlineStr">
        <is>
          <t>Establishment is not free of harborage or conditions conducive to rodents, insects or other pests.</t>
        </is>
      </c>
      <c r="I12104" t="inlineStr">
        <is>
          <t>Not Critical</t>
        </is>
      </c>
      <c r="J12104" t="n">
        <v>7</v>
      </c>
      <c r="L12104" s="9">
        <f>A12104&amp;"-"&amp;TEXT(E12104,"yyyymmdd")</f>
        <v/>
      </c>
    </row>
    <row r="12105">
      <c r="A12105" t="n">
        <v>50089183</v>
      </c>
      <c r="B12105" t="inlineStr">
        <is>
          <t>Manhattan</t>
        </is>
      </c>
      <c r="C12105" t="inlineStr">
        <is>
          <t>10014</t>
        </is>
      </c>
      <c r="D12105" t="inlineStr">
        <is>
          <t>American</t>
        </is>
      </c>
      <c r="E12105" s="8" t="n">
        <v>46191</v>
      </c>
      <c r="F12105" t="inlineStr">
        <is>
          <t>Violations were cited in the following area(s).</t>
        </is>
      </c>
      <c r="G12105" t="inlineStr">
        <is>
          <t>09B</t>
        </is>
      </c>
      <c r="H12105" t="inlineStr">
        <is>
          <t>Thawing procedure improper.</t>
        </is>
      </c>
      <c r="I12105" t="inlineStr">
        <is>
          <t>Not Critical</t>
        </is>
      </c>
      <c r="J12105" t="n">
        <v>7</v>
      </c>
      <c r="L12105" s="9">
        <f>A12105&amp;"-"&amp;TEXT(E12105,"yyyymmdd")</f>
        <v/>
      </c>
    </row>
    <row r="12106">
      <c r="A12106" t="n">
        <v>50089183</v>
      </c>
      <c r="B12106" t="inlineStr">
        <is>
          <t>Manhattan</t>
        </is>
      </c>
      <c r="C12106" t="inlineStr">
        <is>
          <t>10014</t>
        </is>
      </c>
      <c r="D12106" t="inlineStr">
        <is>
          <t>American</t>
        </is>
      </c>
      <c r="E12106" s="8" t="n">
        <v>46191</v>
      </c>
      <c r="F12106" t="inlineStr">
        <is>
          <t>Violations were cited in the following area(s).</t>
        </is>
      </c>
      <c r="G12106" t="inlineStr">
        <is>
          <t>10F</t>
        </is>
      </c>
      <c r="H12106" t="inlineStr">
        <is>
          <t>Non-food contact surface or equipment made of unacceptable material, not kept clean, or not properly sealed, raised, spaced or movable to allow accessibility for cleaning on all sides, above and underneath the unit.</t>
        </is>
      </c>
      <c r="I12106" t="inlineStr">
        <is>
          <t>Not Critical</t>
        </is>
      </c>
      <c r="J12106" t="n">
        <v>7</v>
      </c>
      <c r="L12106" s="9">
        <f>A12106&amp;"-"&amp;TEXT(E12106,"yyyymmdd")</f>
        <v/>
      </c>
    </row>
    <row r="12107">
      <c r="A12107" t="n">
        <v>50105369</v>
      </c>
      <c r="B12107" t="inlineStr">
        <is>
          <t>Manhattan</t>
        </is>
      </c>
      <c r="C12107" t="inlineStr">
        <is>
          <t>10009</t>
        </is>
      </c>
      <c r="D12107" t="inlineStr">
        <is>
          <t>Frozen Desserts</t>
        </is>
      </c>
      <c r="E12107" s="8" t="n">
        <v>46191</v>
      </c>
      <c r="F12107" t="inlineStr">
        <is>
          <t>Violations were cited in the following area(s).</t>
        </is>
      </c>
      <c r="G12107" t="inlineStr">
        <is>
          <t>02G</t>
        </is>
      </c>
      <c r="H12107" t="inlineStr">
        <is>
          <t>Cold TCS food item held above 41 °F; smoked or processed fish held above 38 °F; intact raw eggs held above 45 °F; or reduced oxygen packaged (ROP) TCS foods held above required temperatures except during active necessary preparation.</t>
        </is>
      </c>
      <c r="I12107" t="inlineStr">
        <is>
          <t>Critical</t>
        </is>
      </c>
      <c r="J12107" t="n">
        <v>16</v>
      </c>
      <c r="L12107" s="9">
        <f>A12107&amp;"-"&amp;TEXT(E12107,"yyyymmdd")</f>
        <v/>
      </c>
    </row>
    <row r="12108">
      <c r="A12108" t="n">
        <v>50105369</v>
      </c>
      <c r="B12108" t="inlineStr">
        <is>
          <t>Manhattan</t>
        </is>
      </c>
      <c r="C12108" t="inlineStr">
        <is>
          <t>10009</t>
        </is>
      </c>
      <c r="D12108" t="inlineStr">
        <is>
          <t>Frozen Desserts</t>
        </is>
      </c>
      <c r="E12108" s="8" t="n">
        <v>46191</v>
      </c>
      <c r="F12108" t="inlineStr">
        <is>
          <t>Violations were cited in the following area(s).</t>
        </is>
      </c>
      <c r="G12108" t="inlineStr">
        <is>
          <t>06C</t>
        </is>
      </c>
      <c r="H1210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108" t="inlineStr">
        <is>
          <t>Critical</t>
        </is>
      </c>
      <c r="J12108" t="n">
        <v>16</v>
      </c>
      <c r="L12108" s="9">
        <f>A12108&amp;"-"&amp;TEXT(E12108,"yyyymmdd")</f>
        <v/>
      </c>
    </row>
    <row r="12109">
      <c r="A12109" t="n">
        <v>50105369</v>
      </c>
      <c r="B12109" t="inlineStr">
        <is>
          <t>Manhattan</t>
        </is>
      </c>
      <c r="C12109" t="inlineStr">
        <is>
          <t>10009</t>
        </is>
      </c>
      <c r="D12109" t="inlineStr">
        <is>
          <t>Frozen Desserts</t>
        </is>
      </c>
      <c r="E12109" s="8" t="n">
        <v>46191</v>
      </c>
      <c r="F12109" t="inlineStr">
        <is>
          <t>Violations were cited in the following area(s).</t>
        </is>
      </c>
      <c r="G12109" t="inlineStr">
        <is>
          <t>10B</t>
        </is>
      </c>
      <c r="H12109" t="inlineStr">
        <is>
          <t>Anti-siphonage or back-flow prevention device not provided where required; equipment or floor not properly drained; sewage disposal system in disrepair or not functioning properly. Condensation or liquid waste improperly disposed of.</t>
        </is>
      </c>
      <c r="I12109" t="inlineStr">
        <is>
          <t>Not Critical</t>
        </is>
      </c>
      <c r="J12109" t="n">
        <v>16</v>
      </c>
      <c r="L12109" s="9">
        <f>A12109&amp;"-"&amp;TEXT(E12109,"yyyymmdd")</f>
        <v/>
      </c>
    </row>
    <row r="12110">
      <c r="A12110" t="n">
        <v>50105369</v>
      </c>
      <c r="B12110" t="inlineStr">
        <is>
          <t>Manhattan</t>
        </is>
      </c>
      <c r="C12110" t="inlineStr">
        <is>
          <t>10009</t>
        </is>
      </c>
      <c r="D12110" t="inlineStr">
        <is>
          <t>Frozen Desserts</t>
        </is>
      </c>
      <c r="E12110" s="8" t="n">
        <v>46191</v>
      </c>
      <c r="F12110" t="inlineStr">
        <is>
          <t>Violations were cited in the following area(s).</t>
        </is>
      </c>
      <c r="G12110" t="inlineStr">
        <is>
          <t>10F</t>
        </is>
      </c>
      <c r="H12110" t="inlineStr">
        <is>
          <t>Non-food contact surface or equipment made of unacceptable material, not kept clean, or not properly sealed, raised, spaced or movable to allow accessibility for cleaning on all sides, above and underneath the unit.</t>
        </is>
      </c>
      <c r="I12110" t="inlineStr">
        <is>
          <t>Not Critical</t>
        </is>
      </c>
      <c r="J12110" t="n">
        <v>16</v>
      </c>
      <c r="L12110" s="9">
        <f>A12110&amp;"-"&amp;TEXT(E12110,"yyyymmdd")</f>
        <v/>
      </c>
    </row>
    <row r="12111">
      <c r="A12111" t="n">
        <v>50106423</v>
      </c>
      <c r="B12111" t="inlineStr">
        <is>
          <t>Brooklyn</t>
        </is>
      </c>
      <c r="C12111" t="inlineStr">
        <is>
          <t>11249</t>
        </is>
      </c>
      <c r="D12111" t="inlineStr">
        <is>
          <t>American</t>
        </is>
      </c>
      <c r="E12111" s="8" t="n">
        <v>46191</v>
      </c>
      <c r="F12111" t="inlineStr">
        <is>
          <t>Violations were cited in the following area(s).</t>
        </is>
      </c>
      <c r="G12111" t="inlineStr">
        <is>
          <t>05D</t>
        </is>
      </c>
      <c r="H1211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111" t="inlineStr">
        <is>
          <t>Critical</t>
        </is>
      </c>
      <c r="J12111" t="n">
        <v>10</v>
      </c>
      <c r="K12111" t="inlineStr">
        <is>
          <t>A</t>
        </is>
      </c>
      <c r="L12111" s="9">
        <f>A12111&amp;"-"&amp;TEXT(E12111,"yyyymmdd")</f>
        <v/>
      </c>
    </row>
    <row r="12112">
      <c r="A12112" t="n">
        <v>50108692</v>
      </c>
      <c r="B12112" t="inlineStr">
        <is>
          <t>Manhattan</t>
        </is>
      </c>
      <c r="C12112" t="inlineStr">
        <is>
          <t>10001</t>
        </is>
      </c>
      <c r="D12112" t="inlineStr">
        <is>
          <t>Australian</t>
        </is>
      </c>
      <c r="E12112" s="8" t="n">
        <v>46191</v>
      </c>
      <c r="F12112" t="inlineStr">
        <is>
          <t>Violations were cited in the following area(s).</t>
        </is>
      </c>
      <c r="G12112" t="inlineStr">
        <is>
          <t>09C</t>
        </is>
      </c>
      <c r="H12112" t="inlineStr">
        <is>
          <t>Design, construction, materials used or maintenance of food contact surface improper. Surface not easily cleanable, sanitized and maintained.</t>
        </is>
      </c>
      <c r="I12112" t="inlineStr">
        <is>
          <t>Not Critical</t>
        </is>
      </c>
      <c r="J12112" t="n">
        <v>2</v>
      </c>
      <c r="K12112" t="inlineStr">
        <is>
          <t>A</t>
        </is>
      </c>
      <c r="L12112" s="9">
        <f>A12112&amp;"-"&amp;TEXT(E12112,"yyyymmdd")</f>
        <v/>
      </c>
    </row>
    <row r="12113">
      <c r="A12113" t="n">
        <v>50108694</v>
      </c>
      <c r="B12113" t="inlineStr">
        <is>
          <t>Brooklyn</t>
        </is>
      </c>
      <c r="C12113" t="inlineStr">
        <is>
          <t>11214</t>
        </is>
      </c>
      <c r="D12113" t="inlineStr">
        <is>
          <t>Tex-Mex</t>
        </is>
      </c>
      <c r="E12113" s="8" t="n">
        <v>46191</v>
      </c>
      <c r="F12113" t="inlineStr">
        <is>
          <t>Violations were cited in the following area(s).</t>
        </is>
      </c>
      <c r="G12113" t="inlineStr">
        <is>
          <t>04A</t>
        </is>
      </c>
      <c r="H12113" t="inlineStr">
        <is>
          <t>Food Protection Certificate (FPC) not held by manager or supervisor of food operations.</t>
        </is>
      </c>
      <c r="I12113" t="inlineStr">
        <is>
          <t>Critical</t>
        </is>
      </c>
      <c r="J12113" t="n">
        <v>12</v>
      </c>
      <c r="K12113" t="inlineStr">
        <is>
          <t>A</t>
        </is>
      </c>
      <c r="L12113" s="9">
        <f>A12113&amp;"-"&amp;TEXT(E12113,"yyyymmdd")</f>
        <v/>
      </c>
    </row>
    <row r="12114">
      <c r="A12114" t="n">
        <v>50108694</v>
      </c>
      <c r="B12114" t="inlineStr">
        <is>
          <t>Brooklyn</t>
        </is>
      </c>
      <c r="C12114" t="inlineStr">
        <is>
          <t>11214</t>
        </is>
      </c>
      <c r="D12114" t="inlineStr">
        <is>
          <t>Tex-Mex</t>
        </is>
      </c>
      <c r="E12114" s="8" t="n">
        <v>46191</v>
      </c>
      <c r="F12114" t="inlineStr">
        <is>
          <t>Violations were cited in the following area(s).</t>
        </is>
      </c>
      <c r="G12114" t="inlineStr">
        <is>
          <t>10F</t>
        </is>
      </c>
      <c r="H12114" t="inlineStr">
        <is>
          <t>Non-food contact surface or equipment made of unacceptable material, not kept clean, or not properly sealed, raised, spaced or movable to allow accessibility for cleaning on all sides, above and underneath the unit.</t>
        </is>
      </c>
      <c r="I12114" t="inlineStr">
        <is>
          <t>Not Critical</t>
        </is>
      </c>
      <c r="J12114" t="n">
        <v>12</v>
      </c>
      <c r="K12114" t="inlineStr">
        <is>
          <t>A</t>
        </is>
      </c>
      <c r="L12114" s="9">
        <f>A12114&amp;"-"&amp;TEXT(E12114,"yyyymmdd")</f>
        <v/>
      </c>
    </row>
    <row r="12115">
      <c r="A12115" t="n">
        <v>50111347</v>
      </c>
      <c r="B12115" t="inlineStr">
        <is>
          <t>Brooklyn</t>
        </is>
      </c>
      <c r="C12115" t="inlineStr">
        <is>
          <t>11215</t>
        </is>
      </c>
      <c r="D12115" t="inlineStr">
        <is>
          <t>Coffee/Tea</t>
        </is>
      </c>
      <c r="E12115" s="8" t="n">
        <v>46191</v>
      </c>
      <c r="F12115" t="inlineStr">
        <is>
          <t>Violations were cited in the following area(s).</t>
        </is>
      </c>
      <c r="G12115" t="inlineStr">
        <is>
          <t>04A</t>
        </is>
      </c>
      <c r="H12115" t="inlineStr">
        <is>
          <t>Food Protection Certificate (FPC) not held by manager or supervisor of food operations.</t>
        </is>
      </c>
      <c r="I12115" t="inlineStr">
        <is>
          <t>Critical</t>
        </is>
      </c>
      <c r="J12115" t="n">
        <v>36</v>
      </c>
      <c r="L12115" s="9">
        <f>A12115&amp;"-"&amp;TEXT(E12115,"yyyymmdd")</f>
        <v/>
      </c>
    </row>
    <row r="12116">
      <c r="A12116" t="n">
        <v>50111347</v>
      </c>
      <c r="B12116" t="inlineStr">
        <is>
          <t>Brooklyn</t>
        </is>
      </c>
      <c r="C12116" t="inlineStr">
        <is>
          <t>11215</t>
        </is>
      </c>
      <c r="D12116" t="inlineStr">
        <is>
          <t>Coffee/Tea</t>
        </is>
      </c>
      <c r="E12116" s="8" t="n">
        <v>46191</v>
      </c>
      <c r="F12116" t="inlineStr">
        <is>
          <t>Violations were cited in the following area(s).</t>
        </is>
      </c>
      <c r="G12116" t="inlineStr">
        <is>
          <t>04N</t>
        </is>
      </c>
      <c r="H12116" t="inlineStr">
        <is>
          <t>Filth flies or food/refuse/sewage associated with (FRSA) flies or other nuisance pests in establishment’s food and/or non-food areas. FRSA flies include house flies, blow flies, bottle flies, flesh flies, drain flies, Phorid flies and fruit flies.</t>
        </is>
      </c>
      <c r="I12116" t="inlineStr">
        <is>
          <t>Critical</t>
        </is>
      </c>
      <c r="J12116" t="n">
        <v>36</v>
      </c>
      <c r="L12116" s="9">
        <f>A12116&amp;"-"&amp;TEXT(E12116,"yyyymmdd")</f>
        <v/>
      </c>
    </row>
    <row r="12117">
      <c r="A12117" t="n">
        <v>50111347</v>
      </c>
      <c r="B12117" t="inlineStr">
        <is>
          <t>Brooklyn</t>
        </is>
      </c>
      <c r="C12117" t="inlineStr">
        <is>
          <t>11215</t>
        </is>
      </c>
      <c r="D12117" t="inlineStr">
        <is>
          <t>Coffee/Tea</t>
        </is>
      </c>
      <c r="E12117" s="8" t="n">
        <v>46191</v>
      </c>
      <c r="F12117" t="inlineStr">
        <is>
          <t>Violations were cited in the following area(s).</t>
        </is>
      </c>
      <c r="G12117" t="inlineStr">
        <is>
          <t>05A</t>
        </is>
      </c>
      <c r="H12117" t="inlineStr">
        <is>
          <t>Sewage disposal system is not provided, improper, inadequate or unapproved.</t>
        </is>
      </c>
      <c r="I12117" t="inlineStr">
        <is>
          <t>Critical</t>
        </is>
      </c>
      <c r="J12117" t="n">
        <v>36</v>
      </c>
      <c r="L12117" s="9">
        <f>A12117&amp;"-"&amp;TEXT(E12117,"yyyymmdd")</f>
        <v/>
      </c>
    </row>
    <row r="12118">
      <c r="A12118" t="n">
        <v>50111347</v>
      </c>
      <c r="B12118" t="inlineStr">
        <is>
          <t>Brooklyn</t>
        </is>
      </c>
      <c r="C12118" t="inlineStr">
        <is>
          <t>11215</t>
        </is>
      </c>
      <c r="D12118" t="inlineStr">
        <is>
          <t>Coffee/Tea</t>
        </is>
      </c>
      <c r="E12118" s="8" t="n">
        <v>46191</v>
      </c>
      <c r="F12118" t="inlineStr">
        <is>
          <t>Violations were cited in the following area(s).</t>
        </is>
      </c>
      <c r="G12118" t="inlineStr">
        <is>
          <t>06A</t>
        </is>
      </c>
      <c r="H12118" t="inlineStr">
        <is>
          <t>Personal cleanliness is inadequate. Outer garment soiled with possible contaminant. Effective hair restraint not worn where required. Jewelry worn on hands or arms. Fingernail polish worn or fingernails not kept clean and trimmed.</t>
        </is>
      </c>
      <c r="I12118" t="inlineStr">
        <is>
          <t>Critical</t>
        </is>
      </c>
      <c r="J12118" t="n">
        <v>36</v>
      </c>
      <c r="L12118" s="9">
        <f>A12118&amp;"-"&amp;TEXT(E12118,"yyyymmdd")</f>
        <v/>
      </c>
    </row>
    <row r="12119">
      <c r="A12119" t="n">
        <v>50111347</v>
      </c>
      <c r="B12119" t="inlineStr">
        <is>
          <t>Brooklyn</t>
        </is>
      </c>
      <c r="C12119" t="inlineStr">
        <is>
          <t>11215</t>
        </is>
      </c>
      <c r="D12119" t="inlineStr">
        <is>
          <t>Coffee/Tea</t>
        </is>
      </c>
      <c r="E12119" s="8" t="n">
        <v>46191</v>
      </c>
      <c r="F12119" t="inlineStr">
        <is>
          <t>Violations were cited in the following area(s).</t>
        </is>
      </c>
      <c r="G12119" t="inlineStr">
        <is>
          <t>08A</t>
        </is>
      </c>
      <c r="H12119" t="inlineStr">
        <is>
          <t>Establishment is not free of harborage or conditions conducive to rodents, insects or other pests.</t>
        </is>
      </c>
      <c r="I12119" t="inlineStr">
        <is>
          <t>Not Critical</t>
        </is>
      </c>
      <c r="J12119" t="n">
        <v>36</v>
      </c>
      <c r="L12119" s="9">
        <f>A12119&amp;"-"&amp;TEXT(E12119,"yyyymmdd")</f>
        <v/>
      </c>
    </row>
    <row r="12120">
      <c r="A12120" t="n">
        <v>50117186</v>
      </c>
      <c r="B12120" t="inlineStr">
        <is>
          <t>Queens</t>
        </is>
      </c>
      <c r="C12120" t="inlineStr">
        <is>
          <t>11354</t>
        </is>
      </c>
      <c r="D12120" t="inlineStr">
        <is>
          <t>Korean</t>
        </is>
      </c>
      <c r="E12120" s="8" t="n">
        <v>46191</v>
      </c>
      <c r="F12120" t="inlineStr">
        <is>
          <t>Violations were cited in the following area(s).</t>
        </is>
      </c>
      <c r="G12120" t="inlineStr">
        <is>
          <t>05D</t>
        </is>
      </c>
      <c r="H12120"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120" t="inlineStr">
        <is>
          <t>Critical</t>
        </is>
      </c>
      <c r="J12120" t="n">
        <v>26</v>
      </c>
      <c r="L12120" s="9">
        <f>A12120&amp;"-"&amp;TEXT(E12120,"yyyymmdd")</f>
        <v/>
      </c>
    </row>
    <row r="12121">
      <c r="A12121" t="n">
        <v>50117186</v>
      </c>
      <c r="B12121" t="inlineStr">
        <is>
          <t>Queens</t>
        </is>
      </c>
      <c r="C12121" t="inlineStr">
        <is>
          <t>11354</t>
        </is>
      </c>
      <c r="D12121" t="inlineStr">
        <is>
          <t>Korean</t>
        </is>
      </c>
      <c r="E12121" s="8" t="n">
        <v>46191</v>
      </c>
      <c r="F12121" t="inlineStr">
        <is>
          <t>Violations were cited in the following area(s).</t>
        </is>
      </c>
      <c r="G12121" t="inlineStr">
        <is>
          <t>06A</t>
        </is>
      </c>
      <c r="H12121" t="inlineStr">
        <is>
          <t>Personal cleanliness is inadequate. Outer garment soiled with possible contaminant. Effective hair restraint not worn where required. Jewelry worn on hands or arms. Fingernail polish worn or fingernails not kept clean and trimmed.</t>
        </is>
      </c>
      <c r="I12121" t="inlineStr">
        <is>
          <t>Critical</t>
        </is>
      </c>
      <c r="J12121" t="n">
        <v>26</v>
      </c>
      <c r="L12121" s="9">
        <f>A12121&amp;"-"&amp;TEXT(E12121,"yyyymmdd")</f>
        <v/>
      </c>
    </row>
    <row r="12122">
      <c r="A12122" t="n">
        <v>50117186</v>
      </c>
      <c r="B12122" t="inlineStr">
        <is>
          <t>Queens</t>
        </is>
      </c>
      <c r="C12122" t="inlineStr">
        <is>
          <t>11354</t>
        </is>
      </c>
      <c r="D12122" t="inlineStr">
        <is>
          <t>Korean</t>
        </is>
      </c>
      <c r="E12122" s="8" t="n">
        <v>46191</v>
      </c>
      <c r="F12122" t="inlineStr">
        <is>
          <t>Violations were cited in the following area(s).</t>
        </is>
      </c>
      <c r="G12122" t="inlineStr">
        <is>
          <t>06E</t>
        </is>
      </c>
      <c r="H12122" t="inlineStr">
        <is>
          <t>Sanitized equipment or utensil, including in-use food dispensing utensil, improperly used or stored.</t>
        </is>
      </c>
      <c r="I12122" t="inlineStr">
        <is>
          <t>Critical</t>
        </is>
      </c>
      <c r="J12122" t="n">
        <v>26</v>
      </c>
      <c r="L12122" s="9">
        <f>A12122&amp;"-"&amp;TEXT(E12122,"yyyymmdd")</f>
        <v/>
      </c>
    </row>
    <row r="12123">
      <c r="A12123" t="n">
        <v>50117186</v>
      </c>
      <c r="B12123" t="inlineStr">
        <is>
          <t>Queens</t>
        </is>
      </c>
      <c r="C12123" t="inlineStr">
        <is>
          <t>11354</t>
        </is>
      </c>
      <c r="D12123" t="inlineStr">
        <is>
          <t>Korean</t>
        </is>
      </c>
      <c r="E12123" s="8" t="n">
        <v>46191</v>
      </c>
      <c r="F12123" t="inlineStr">
        <is>
          <t>Violations were cited in the following area(s).</t>
        </is>
      </c>
      <c r="G12123" t="inlineStr">
        <is>
          <t>09B</t>
        </is>
      </c>
      <c r="H12123" t="inlineStr">
        <is>
          <t>Thawing procedure improper.</t>
        </is>
      </c>
      <c r="I12123" t="inlineStr">
        <is>
          <t>Not Critical</t>
        </is>
      </c>
      <c r="J12123" t="n">
        <v>26</v>
      </c>
      <c r="L12123" s="9">
        <f>A12123&amp;"-"&amp;TEXT(E12123,"yyyymmdd")</f>
        <v/>
      </c>
    </row>
    <row r="12124">
      <c r="A12124" t="n">
        <v>50117186</v>
      </c>
      <c r="B12124" t="inlineStr">
        <is>
          <t>Queens</t>
        </is>
      </c>
      <c r="C12124" t="inlineStr">
        <is>
          <t>11354</t>
        </is>
      </c>
      <c r="D12124" t="inlineStr">
        <is>
          <t>Korean</t>
        </is>
      </c>
      <c r="E12124" s="8" t="n">
        <v>46191</v>
      </c>
      <c r="F12124" t="inlineStr">
        <is>
          <t>Violations were cited in the following area(s).</t>
        </is>
      </c>
      <c r="G12124" t="inlineStr">
        <is>
          <t>10B</t>
        </is>
      </c>
      <c r="H12124" t="inlineStr">
        <is>
          <t>Anti-siphonage or back-flow prevention device not provided where required; equipment or floor not properly drained; sewage disposal system in disrepair or not functioning properly. Condensation or liquid waste improperly disposed of.</t>
        </is>
      </c>
      <c r="I12124" t="inlineStr">
        <is>
          <t>Not Critical</t>
        </is>
      </c>
      <c r="J12124" t="n">
        <v>26</v>
      </c>
      <c r="L12124" s="9">
        <f>A12124&amp;"-"&amp;TEXT(E12124,"yyyymmdd")</f>
        <v/>
      </c>
    </row>
    <row r="12125">
      <c r="A12125" t="n">
        <v>50117186</v>
      </c>
      <c r="B12125" t="inlineStr">
        <is>
          <t>Queens</t>
        </is>
      </c>
      <c r="C12125" t="inlineStr">
        <is>
          <t>11354</t>
        </is>
      </c>
      <c r="D12125" t="inlineStr">
        <is>
          <t>Korean</t>
        </is>
      </c>
      <c r="E12125" s="8" t="n">
        <v>46191</v>
      </c>
      <c r="F12125" t="inlineStr">
        <is>
          <t>Violations were cited in the following area(s).</t>
        </is>
      </c>
      <c r="G12125" t="inlineStr">
        <is>
          <t>10C</t>
        </is>
      </c>
      <c r="H12125" t="inlineStr">
        <is>
          <t>Lighting inadequate; permanent lighting not provided in food preparation areas, ware washing areas, and storage rooms. Shatterproof bulb or shield to prevent broken glass from falling into food or onto surfaces, not installed.</t>
        </is>
      </c>
      <c r="I12125" t="inlineStr">
        <is>
          <t>Not Critical</t>
        </is>
      </c>
      <c r="J12125" t="n">
        <v>26</v>
      </c>
      <c r="L12125" s="9">
        <f>A12125&amp;"-"&amp;TEXT(E12125,"yyyymmdd")</f>
        <v/>
      </c>
    </row>
    <row r="12126">
      <c r="A12126" t="n">
        <v>50117865</v>
      </c>
      <c r="B12126" t="inlineStr">
        <is>
          <t>Manhattan</t>
        </is>
      </c>
      <c r="C12126" t="inlineStr">
        <is>
          <t>10001</t>
        </is>
      </c>
      <c r="D12126" t="inlineStr">
        <is>
          <t>Bakery Products/Desserts</t>
        </is>
      </c>
      <c r="E12126" s="8" t="n">
        <v>46191</v>
      </c>
      <c r="F12126" t="inlineStr">
        <is>
          <t>No violations were recorded at the time of this inspection.</t>
        </is>
      </c>
      <c r="I12126" t="inlineStr">
        <is>
          <t>Not Applicable</t>
        </is>
      </c>
      <c r="J12126" t="n">
        <v>0</v>
      </c>
      <c r="K12126" t="inlineStr">
        <is>
          <t>A</t>
        </is>
      </c>
      <c r="L12126" s="9">
        <f>A12126&amp;"-"&amp;TEXT(E12126,"yyyymmdd")</f>
        <v/>
      </c>
    </row>
    <row r="12127">
      <c r="A12127" t="n">
        <v>50125247</v>
      </c>
      <c r="B12127" t="inlineStr">
        <is>
          <t>Bronx</t>
        </is>
      </c>
      <c r="C12127" t="inlineStr">
        <is>
          <t>10457</t>
        </is>
      </c>
      <c r="D12127" t="inlineStr">
        <is>
          <t>Spanish</t>
        </is>
      </c>
      <c r="E12127" s="8" t="n">
        <v>46191</v>
      </c>
      <c r="F12127" t="inlineStr">
        <is>
          <t>Violations were cited in the following area(s).</t>
        </is>
      </c>
      <c r="G12127" t="inlineStr">
        <is>
          <t>02G</t>
        </is>
      </c>
      <c r="H12127" t="inlineStr">
        <is>
          <t>Cold TCS food item held above 41 °F; smoked or processed fish held above 38 °F; intact raw eggs held above 45 °F; or reduced oxygen packaged (ROP) TCS foods held above required temperatures except during active necessary preparation.</t>
        </is>
      </c>
      <c r="I12127" t="inlineStr">
        <is>
          <t>Critical</t>
        </is>
      </c>
      <c r="J12127" t="n">
        <v>46</v>
      </c>
      <c r="L12127" s="9">
        <f>A12127&amp;"-"&amp;TEXT(E12127,"yyyymmdd")</f>
        <v/>
      </c>
    </row>
    <row r="12128">
      <c r="A12128" t="n">
        <v>50125247</v>
      </c>
      <c r="B12128" t="inlineStr">
        <is>
          <t>Bronx</t>
        </is>
      </c>
      <c r="C12128" t="inlineStr">
        <is>
          <t>10457</t>
        </is>
      </c>
      <c r="D12128" t="inlineStr">
        <is>
          <t>Spanish</t>
        </is>
      </c>
      <c r="E12128" s="8" t="n">
        <v>46191</v>
      </c>
      <c r="F12128" t="inlineStr">
        <is>
          <t>Violations were cited in the following area(s).</t>
        </is>
      </c>
      <c r="G12128" t="inlineStr">
        <is>
          <t>04H</t>
        </is>
      </c>
      <c r="H12128" t="inlineStr">
        <is>
          <t>Raw, cooked or prepared food is adulterated, contaminated, cross-contaminated, or not discarded in accordance with HACCP plan.</t>
        </is>
      </c>
      <c r="I12128" t="inlineStr">
        <is>
          <t>Critical</t>
        </is>
      </c>
      <c r="J12128" t="n">
        <v>46</v>
      </c>
      <c r="L12128" s="9">
        <f>A12128&amp;"-"&amp;TEXT(E12128,"yyyymmdd")</f>
        <v/>
      </c>
    </row>
    <row r="12129">
      <c r="A12129" t="n">
        <v>50125247</v>
      </c>
      <c r="B12129" t="inlineStr">
        <is>
          <t>Bronx</t>
        </is>
      </c>
      <c r="C12129" t="inlineStr">
        <is>
          <t>10457</t>
        </is>
      </c>
      <c r="D12129" t="inlineStr">
        <is>
          <t>Spanish</t>
        </is>
      </c>
      <c r="E12129" s="8" t="n">
        <v>46191</v>
      </c>
      <c r="F12129" t="inlineStr">
        <is>
          <t>Violations were cited in the following area(s).</t>
        </is>
      </c>
      <c r="G12129" t="inlineStr">
        <is>
          <t>04J</t>
        </is>
      </c>
      <c r="H12129" t="inlineStr">
        <is>
          <t>Properly scaled and calibrated thermometer or thermocouple not provided or not readily accessible in food preparation and hot/cold holding areas to measure temperatures of TCS foods during cooking, cooling, reheating, and holding.</t>
        </is>
      </c>
      <c r="I12129" t="inlineStr">
        <is>
          <t>Critical</t>
        </is>
      </c>
      <c r="J12129" t="n">
        <v>46</v>
      </c>
      <c r="L12129" s="9">
        <f>A12129&amp;"-"&amp;TEXT(E12129,"yyyymmdd")</f>
        <v/>
      </c>
    </row>
    <row r="12130">
      <c r="A12130" t="n">
        <v>50125247</v>
      </c>
      <c r="B12130" t="inlineStr">
        <is>
          <t>Bronx</t>
        </is>
      </c>
      <c r="C12130" t="inlineStr">
        <is>
          <t>10457</t>
        </is>
      </c>
      <c r="D12130" t="inlineStr">
        <is>
          <t>Spanish</t>
        </is>
      </c>
      <c r="E12130" s="8" t="n">
        <v>46191</v>
      </c>
      <c r="F12130" t="inlineStr">
        <is>
          <t>Violations were cited in the following area(s).</t>
        </is>
      </c>
      <c r="G12130" t="inlineStr">
        <is>
          <t>04N</t>
        </is>
      </c>
      <c r="H12130" t="inlineStr">
        <is>
          <t>Filth flies or food/refuse/sewage associated with (FRSA) flies or other nuisance pests in establishment’s food and/or non-food areas. FRSA flies include house flies, blow flies, bottle flies, flesh flies, drain flies, Phorid flies and fruit flies.</t>
        </is>
      </c>
      <c r="I12130" t="inlineStr">
        <is>
          <t>Critical</t>
        </is>
      </c>
      <c r="J12130" t="n">
        <v>46</v>
      </c>
      <c r="L12130" s="9">
        <f>A12130&amp;"-"&amp;TEXT(E12130,"yyyymmdd")</f>
        <v/>
      </c>
    </row>
    <row r="12131">
      <c r="A12131" t="n">
        <v>50125247</v>
      </c>
      <c r="B12131" t="inlineStr">
        <is>
          <t>Bronx</t>
        </is>
      </c>
      <c r="C12131" t="inlineStr">
        <is>
          <t>10457</t>
        </is>
      </c>
      <c r="D12131" t="inlineStr">
        <is>
          <t>Spanish</t>
        </is>
      </c>
      <c r="E12131" s="8" t="n">
        <v>46191</v>
      </c>
      <c r="F12131" t="inlineStr">
        <is>
          <t>Violations were cited in the following area(s).</t>
        </is>
      </c>
      <c r="G12131" t="inlineStr">
        <is>
          <t>06D</t>
        </is>
      </c>
      <c r="H12131" t="inlineStr">
        <is>
          <t>Food contact surface not properly washed, rinsed and sanitized after each use and following any activity when contamination may have occurred.</t>
        </is>
      </c>
      <c r="I12131" t="inlineStr">
        <is>
          <t>Critical</t>
        </is>
      </c>
      <c r="J12131" t="n">
        <v>46</v>
      </c>
      <c r="L12131" s="9">
        <f>A12131&amp;"-"&amp;TEXT(E12131,"yyyymmdd")</f>
        <v/>
      </c>
    </row>
    <row r="12132">
      <c r="A12132" t="n">
        <v>50125247</v>
      </c>
      <c r="B12132" t="inlineStr">
        <is>
          <t>Bronx</t>
        </is>
      </c>
      <c r="C12132" t="inlineStr">
        <is>
          <t>10457</t>
        </is>
      </c>
      <c r="D12132" t="inlineStr">
        <is>
          <t>Spanish</t>
        </is>
      </c>
      <c r="E12132" s="8" t="n">
        <v>46191</v>
      </c>
      <c r="F12132" t="inlineStr">
        <is>
          <t>Violations were cited in the following area(s).</t>
        </is>
      </c>
      <c r="G12132" t="inlineStr">
        <is>
          <t>08A</t>
        </is>
      </c>
      <c r="H12132" t="inlineStr">
        <is>
          <t>Establishment is not free of harborage or conditions conducive to rodents, insects or other pests.</t>
        </is>
      </c>
      <c r="I12132" t="inlineStr">
        <is>
          <t>Not Critical</t>
        </is>
      </c>
      <c r="J12132" t="n">
        <v>46</v>
      </c>
      <c r="L12132" s="9">
        <f>A12132&amp;"-"&amp;TEXT(E12132,"yyyymmdd")</f>
        <v/>
      </c>
    </row>
    <row r="12133">
      <c r="A12133" t="n">
        <v>50125247</v>
      </c>
      <c r="B12133" t="inlineStr">
        <is>
          <t>Bronx</t>
        </is>
      </c>
      <c r="C12133" t="inlineStr">
        <is>
          <t>10457</t>
        </is>
      </c>
      <c r="D12133" t="inlineStr">
        <is>
          <t>Spanish</t>
        </is>
      </c>
      <c r="E12133" s="8" t="n">
        <v>46191</v>
      </c>
      <c r="F12133" t="inlineStr">
        <is>
          <t>Violations were cited in the following area(s).</t>
        </is>
      </c>
      <c r="G12133" t="inlineStr">
        <is>
          <t>10F</t>
        </is>
      </c>
      <c r="H12133" t="inlineStr">
        <is>
          <t>Non-food contact surface or equipment made of unacceptable material, not kept clean, or not properly sealed, raised, spaced or movable to allow accessibility for cleaning on all sides, above and underneath the unit.</t>
        </is>
      </c>
      <c r="I12133" t="inlineStr">
        <is>
          <t>Not Critical</t>
        </is>
      </c>
      <c r="J12133" t="n">
        <v>46</v>
      </c>
      <c r="L12133" s="9">
        <f>A12133&amp;"-"&amp;TEXT(E12133,"yyyymmdd")</f>
        <v/>
      </c>
    </row>
    <row r="12134">
      <c r="A12134" t="n">
        <v>50125247</v>
      </c>
      <c r="B12134" t="inlineStr">
        <is>
          <t>Bronx</t>
        </is>
      </c>
      <c r="C12134" t="inlineStr">
        <is>
          <t>10457</t>
        </is>
      </c>
      <c r="D12134" t="inlineStr">
        <is>
          <t>Spanish</t>
        </is>
      </c>
      <c r="E12134" s="8" t="n">
        <v>46191</v>
      </c>
      <c r="F12134" t="inlineStr">
        <is>
          <t>Violations were cited in the following area(s).</t>
        </is>
      </c>
      <c r="G12134" t="inlineStr">
        <is>
          <t>10G</t>
        </is>
      </c>
      <c r="H12134" t="inlineStr">
        <is>
          <t>Dishwashing and ware washing: Cleaning and sanitizing of tableware, including dishes, utensils, and equipment deficient.</t>
        </is>
      </c>
      <c r="I12134" t="inlineStr">
        <is>
          <t>Not Critical</t>
        </is>
      </c>
      <c r="J12134" t="n">
        <v>46</v>
      </c>
      <c r="L12134" s="9">
        <f>A12134&amp;"-"&amp;TEXT(E12134,"yyyymmdd")</f>
        <v/>
      </c>
    </row>
    <row r="12135">
      <c r="A12135" t="n">
        <v>50125334</v>
      </c>
      <c r="B12135" t="inlineStr">
        <is>
          <t>Brooklyn</t>
        </is>
      </c>
      <c r="C12135" t="inlineStr">
        <is>
          <t>11237</t>
        </is>
      </c>
      <c r="D12135" t="inlineStr">
        <is>
          <t>Fusion</t>
        </is>
      </c>
      <c r="E12135" s="8" t="n">
        <v>46191</v>
      </c>
      <c r="F12135" t="inlineStr">
        <is>
          <t>Violations were cited in the following area(s).</t>
        </is>
      </c>
      <c r="G12135" t="inlineStr">
        <is>
          <t>06D</t>
        </is>
      </c>
      <c r="H12135" t="inlineStr">
        <is>
          <t>Food contact surface not properly washed, rinsed and sanitized after each use and following any activity when contamination may have occurred.</t>
        </is>
      </c>
      <c r="I12135" t="inlineStr">
        <is>
          <t>Critical</t>
        </is>
      </c>
      <c r="J12135" t="n">
        <v>10</v>
      </c>
      <c r="K12135" t="inlineStr">
        <is>
          <t>A</t>
        </is>
      </c>
      <c r="L12135" s="9">
        <f>A12135&amp;"-"&amp;TEXT(E12135,"yyyymmdd")</f>
        <v/>
      </c>
    </row>
    <row r="12136">
      <c r="A12136" t="n">
        <v>50125334</v>
      </c>
      <c r="B12136" t="inlineStr">
        <is>
          <t>Brooklyn</t>
        </is>
      </c>
      <c r="C12136" t="inlineStr">
        <is>
          <t>11237</t>
        </is>
      </c>
      <c r="D12136" t="inlineStr">
        <is>
          <t>Fusion</t>
        </is>
      </c>
      <c r="E12136" s="8" t="n">
        <v>46191</v>
      </c>
      <c r="F12136" t="inlineStr">
        <is>
          <t>Violations were cited in the following area(s).</t>
        </is>
      </c>
      <c r="G12136" t="inlineStr">
        <is>
          <t>06E</t>
        </is>
      </c>
      <c r="H12136" t="inlineStr">
        <is>
          <t>Sanitized equipment or utensil, including in-use food dispensing utensil, improperly used or stored.</t>
        </is>
      </c>
      <c r="I12136" t="inlineStr">
        <is>
          <t>Critical</t>
        </is>
      </c>
      <c r="J12136" t="n">
        <v>10</v>
      </c>
      <c r="K12136" t="inlineStr">
        <is>
          <t>A</t>
        </is>
      </c>
      <c r="L12136" s="9">
        <f>A12136&amp;"-"&amp;TEXT(E12136,"yyyymmdd")</f>
        <v/>
      </c>
    </row>
    <row r="12137">
      <c r="A12137" t="n">
        <v>50130511</v>
      </c>
      <c r="B12137" t="inlineStr">
        <is>
          <t>Brooklyn</t>
        </is>
      </c>
      <c r="C12137" t="inlineStr">
        <is>
          <t>11206</t>
        </is>
      </c>
      <c r="D12137" t="inlineStr">
        <is>
          <t>Latin American</t>
        </is>
      </c>
      <c r="E12137" s="8" t="n">
        <v>46191</v>
      </c>
      <c r="F12137" t="inlineStr">
        <is>
          <t>Violations were cited in the following area(s).</t>
        </is>
      </c>
      <c r="G12137" t="inlineStr">
        <is>
          <t>04A</t>
        </is>
      </c>
      <c r="H12137" t="inlineStr">
        <is>
          <t>Food Protection Certificate (FPC) not held by manager or supervisor of food operations.</t>
        </is>
      </c>
      <c r="I12137" t="inlineStr">
        <is>
          <t>Critical</t>
        </is>
      </c>
      <c r="J12137" t="n">
        <v>23</v>
      </c>
      <c r="L12137" s="9">
        <f>A12137&amp;"-"&amp;TEXT(E12137,"yyyymmdd")</f>
        <v/>
      </c>
    </row>
    <row r="12138">
      <c r="A12138" t="n">
        <v>50130511</v>
      </c>
      <c r="B12138" t="inlineStr">
        <is>
          <t>Brooklyn</t>
        </is>
      </c>
      <c r="C12138" t="inlineStr">
        <is>
          <t>11206</t>
        </is>
      </c>
      <c r="D12138" t="inlineStr">
        <is>
          <t>Latin American</t>
        </is>
      </c>
      <c r="E12138" s="8" t="n">
        <v>46191</v>
      </c>
      <c r="F12138" t="inlineStr">
        <is>
          <t>Violations were cited in the following area(s).</t>
        </is>
      </c>
      <c r="G12138" t="inlineStr">
        <is>
          <t>04M</t>
        </is>
      </c>
      <c r="H12138" t="inlineStr">
        <is>
          <t>Live roaches in facility's food or non-food area.</t>
        </is>
      </c>
      <c r="I12138" t="inlineStr">
        <is>
          <t>Critical</t>
        </is>
      </c>
      <c r="J12138" t="n">
        <v>23</v>
      </c>
      <c r="L12138" s="9">
        <f>A12138&amp;"-"&amp;TEXT(E12138,"yyyymmdd")</f>
        <v/>
      </c>
    </row>
    <row r="12139">
      <c r="A12139" t="n">
        <v>50130511</v>
      </c>
      <c r="B12139" t="inlineStr">
        <is>
          <t>Brooklyn</t>
        </is>
      </c>
      <c r="C12139" t="inlineStr">
        <is>
          <t>11206</t>
        </is>
      </c>
      <c r="D12139" t="inlineStr">
        <is>
          <t>Latin American</t>
        </is>
      </c>
      <c r="E12139" s="8" t="n">
        <v>46191</v>
      </c>
      <c r="F12139" t="inlineStr">
        <is>
          <t>Violations were cited in the following area(s).</t>
        </is>
      </c>
      <c r="G12139" t="inlineStr">
        <is>
          <t>04N</t>
        </is>
      </c>
      <c r="H12139" t="inlineStr">
        <is>
          <t>Filth flies or food/refuse/sewage associated with (FRSA) flies or other nuisance pests in establishment’s food and/or non-food areas. FRSA flies include house flies, blow flies, bottle flies, flesh flies, drain flies, Phorid flies and fruit flies.</t>
        </is>
      </c>
      <c r="I12139" t="inlineStr">
        <is>
          <t>Critical</t>
        </is>
      </c>
      <c r="J12139" t="n">
        <v>23</v>
      </c>
      <c r="L12139" s="9">
        <f>A12139&amp;"-"&amp;TEXT(E12139,"yyyymmdd")</f>
        <v/>
      </c>
    </row>
    <row r="12140">
      <c r="A12140" t="n">
        <v>50130511</v>
      </c>
      <c r="B12140" t="inlineStr">
        <is>
          <t>Brooklyn</t>
        </is>
      </c>
      <c r="C12140" t="inlineStr">
        <is>
          <t>11206</t>
        </is>
      </c>
      <c r="D12140" t="inlineStr">
        <is>
          <t>Latin American</t>
        </is>
      </c>
      <c r="E12140" s="8" t="n">
        <v>46191</v>
      </c>
      <c r="F12140" t="inlineStr">
        <is>
          <t>Violations were cited in the following area(s).</t>
        </is>
      </c>
      <c r="G12140" t="inlineStr">
        <is>
          <t>08A</t>
        </is>
      </c>
      <c r="H12140" t="inlineStr">
        <is>
          <t>Establishment is not free of harborage or conditions conducive to rodents, insects or other pests.</t>
        </is>
      </c>
      <c r="I12140" t="inlineStr">
        <is>
          <t>Not Critical</t>
        </is>
      </c>
      <c r="J12140" t="n">
        <v>23</v>
      </c>
      <c r="L12140" s="9">
        <f>A12140&amp;"-"&amp;TEXT(E12140,"yyyymmdd")</f>
        <v/>
      </c>
    </row>
    <row r="12141">
      <c r="A12141" t="n">
        <v>50131021</v>
      </c>
      <c r="B12141" t="inlineStr">
        <is>
          <t>Brooklyn</t>
        </is>
      </c>
      <c r="C12141" t="inlineStr">
        <is>
          <t>11219</t>
        </is>
      </c>
      <c r="D12141" t="inlineStr">
        <is>
          <t>Chinese</t>
        </is>
      </c>
      <c r="E12141" s="8" t="n">
        <v>46191</v>
      </c>
      <c r="F12141" t="inlineStr">
        <is>
          <t>Violations were cited in the following area(s).</t>
        </is>
      </c>
      <c r="G12141" t="inlineStr">
        <is>
          <t>04A</t>
        </is>
      </c>
      <c r="H12141" t="inlineStr">
        <is>
          <t>Food Protection Certificate (FPC) not held by manager or supervisor of food operations.</t>
        </is>
      </c>
      <c r="I12141" t="inlineStr">
        <is>
          <t>Critical</t>
        </is>
      </c>
      <c r="J12141" t="n">
        <v>29</v>
      </c>
      <c r="K12141" t="inlineStr">
        <is>
          <t>N</t>
        </is>
      </c>
      <c r="L12141" s="9">
        <f>A12141&amp;"-"&amp;TEXT(E12141,"yyyymmdd")</f>
        <v/>
      </c>
    </row>
    <row r="12142">
      <c r="A12142" t="n">
        <v>50131021</v>
      </c>
      <c r="B12142" t="inlineStr">
        <is>
          <t>Brooklyn</t>
        </is>
      </c>
      <c r="C12142" t="inlineStr">
        <is>
          <t>11219</t>
        </is>
      </c>
      <c r="D12142" t="inlineStr">
        <is>
          <t>Chinese</t>
        </is>
      </c>
      <c r="E12142" s="8" t="n">
        <v>46191</v>
      </c>
      <c r="F12142" t="inlineStr">
        <is>
          <t>Violations were cited in the following area(s).</t>
        </is>
      </c>
      <c r="G12142" t="inlineStr">
        <is>
          <t>04H</t>
        </is>
      </c>
      <c r="H12142" t="inlineStr">
        <is>
          <t>Raw, cooked or prepared food is adulterated, contaminated, cross-contaminated, or not discarded in accordance with HACCP plan.</t>
        </is>
      </c>
      <c r="I12142" t="inlineStr">
        <is>
          <t>Critical</t>
        </is>
      </c>
      <c r="J12142" t="n">
        <v>29</v>
      </c>
      <c r="K12142" t="inlineStr">
        <is>
          <t>N</t>
        </is>
      </c>
      <c r="L12142" s="9">
        <f>A12142&amp;"-"&amp;TEXT(E12142,"yyyymmdd")</f>
        <v/>
      </c>
    </row>
    <row r="12143">
      <c r="A12143" t="n">
        <v>50131021</v>
      </c>
      <c r="B12143" t="inlineStr">
        <is>
          <t>Brooklyn</t>
        </is>
      </c>
      <c r="C12143" t="inlineStr">
        <is>
          <t>11219</t>
        </is>
      </c>
      <c r="D12143" t="inlineStr">
        <is>
          <t>Chinese</t>
        </is>
      </c>
      <c r="E12143" s="8" t="n">
        <v>46191</v>
      </c>
      <c r="F12143" t="inlineStr">
        <is>
          <t>Violations were cited in the following area(s).</t>
        </is>
      </c>
      <c r="G12143" t="inlineStr">
        <is>
          <t>05D</t>
        </is>
      </c>
      <c r="H1214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143" t="inlineStr">
        <is>
          <t>Critical</t>
        </is>
      </c>
      <c r="J12143" t="n">
        <v>29</v>
      </c>
      <c r="K12143" t="inlineStr">
        <is>
          <t>N</t>
        </is>
      </c>
      <c r="L12143" s="9">
        <f>A12143&amp;"-"&amp;TEXT(E12143,"yyyymmdd")</f>
        <v/>
      </c>
    </row>
    <row r="12144">
      <c r="A12144" t="n">
        <v>50131021</v>
      </c>
      <c r="B12144" t="inlineStr">
        <is>
          <t>Brooklyn</t>
        </is>
      </c>
      <c r="C12144" t="inlineStr">
        <is>
          <t>11219</t>
        </is>
      </c>
      <c r="D12144" t="inlineStr">
        <is>
          <t>Chinese</t>
        </is>
      </c>
      <c r="E12144" s="8" t="n">
        <v>46191</v>
      </c>
      <c r="F12144" t="inlineStr">
        <is>
          <t>Violations were cited in the following area(s).</t>
        </is>
      </c>
      <c r="G12144" t="inlineStr">
        <is>
          <t>10D</t>
        </is>
      </c>
      <c r="H12144" t="inlineStr">
        <is>
          <t>Mechanical or natural ventilation not provided, inadequate, improperly installed, in disrepair or fails to prevent and control excessive build-up of grease, heat, steam condensation, vapors, odors, smoke or fumes.</t>
        </is>
      </c>
      <c r="I12144" t="inlineStr">
        <is>
          <t>Not Critical</t>
        </is>
      </c>
      <c r="J12144" t="n">
        <v>29</v>
      </c>
      <c r="K12144" t="inlineStr">
        <is>
          <t>N</t>
        </is>
      </c>
      <c r="L12144" s="9">
        <f>A12144&amp;"-"&amp;TEXT(E12144,"yyyymmdd")</f>
        <v/>
      </c>
    </row>
    <row r="12145">
      <c r="A12145" t="n">
        <v>50144738</v>
      </c>
      <c r="B12145" t="inlineStr">
        <is>
          <t>Queens</t>
        </is>
      </c>
      <c r="C12145" t="inlineStr">
        <is>
          <t>11417</t>
        </is>
      </c>
      <c r="D12145" t="inlineStr">
        <is>
          <t>American</t>
        </is>
      </c>
      <c r="E12145" s="8" t="n">
        <v>46191</v>
      </c>
      <c r="F12145" t="inlineStr">
        <is>
          <t>Violations were cited in the following area(s).</t>
        </is>
      </c>
      <c r="G12145" t="inlineStr">
        <is>
          <t>05D</t>
        </is>
      </c>
      <c r="H1214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145" t="inlineStr">
        <is>
          <t>Critical</t>
        </is>
      </c>
      <c r="J12145" t="n">
        <v>12</v>
      </c>
      <c r="K12145" t="inlineStr">
        <is>
          <t>A</t>
        </is>
      </c>
      <c r="L12145" s="9">
        <f>A12145&amp;"-"&amp;TEXT(E12145,"yyyymmdd")</f>
        <v/>
      </c>
    </row>
    <row r="12146">
      <c r="A12146" t="n">
        <v>50144738</v>
      </c>
      <c r="B12146" t="inlineStr">
        <is>
          <t>Queens</t>
        </is>
      </c>
      <c r="C12146" t="inlineStr">
        <is>
          <t>11417</t>
        </is>
      </c>
      <c r="D12146" t="inlineStr">
        <is>
          <t>American</t>
        </is>
      </c>
      <c r="E12146" s="8" t="n">
        <v>46191</v>
      </c>
      <c r="F12146" t="inlineStr">
        <is>
          <t>Violations were cited in the following area(s).</t>
        </is>
      </c>
      <c r="G12146" t="inlineStr">
        <is>
          <t>10F</t>
        </is>
      </c>
      <c r="H12146" t="inlineStr">
        <is>
          <t>Non-food contact surface or equipment made of unacceptable material, not kept clean, or not properly sealed, raised, spaced or movable to allow accessibility for cleaning on all sides, above and underneath the unit.</t>
        </is>
      </c>
      <c r="I12146" t="inlineStr">
        <is>
          <t>Not Critical</t>
        </is>
      </c>
      <c r="J12146" t="n">
        <v>12</v>
      </c>
      <c r="K12146" t="inlineStr">
        <is>
          <t>A</t>
        </is>
      </c>
      <c r="L12146" s="9">
        <f>A12146&amp;"-"&amp;TEXT(E12146,"yyyymmdd")</f>
        <v/>
      </c>
    </row>
    <row r="12147">
      <c r="A12147" t="n">
        <v>50149670</v>
      </c>
      <c r="B12147" t="inlineStr">
        <is>
          <t>Brooklyn</t>
        </is>
      </c>
      <c r="C12147" t="inlineStr">
        <is>
          <t>11208</t>
        </is>
      </c>
      <c r="D12147" t="inlineStr">
        <is>
          <t>American</t>
        </is>
      </c>
      <c r="E12147" s="8" t="n">
        <v>46191</v>
      </c>
      <c r="F12147" t="inlineStr">
        <is>
          <t>Violations were cited in the following area(s).</t>
        </is>
      </c>
      <c r="G12147" t="inlineStr">
        <is>
          <t>04H</t>
        </is>
      </c>
      <c r="H12147" t="inlineStr">
        <is>
          <t>Raw, cooked or prepared food is adulterated, contaminated, cross-contaminated, or not discarded in accordance with HACCP plan.</t>
        </is>
      </c>
      <c r="I12147" t="inlineStr">
        <is>
          <t>Critical</t>
        </is>
      </c>
      <c r="J12147" t="n">
        <v>9</v>
      </c>
      <c r="K12147" t="inlineStr">
        <is>
          <t>A</t>
        </is>
      </c>
      <c r="L12147" s="9">
        <f>A12147&amp;"-"&amp;TEXT(E12147,"yyyymmdd")</f>
        <v/>
      </c>
    </row>
    <row r="12148">
      <c r="A12148" t="n">
        <v>50149670</v>
      </c>
      <c r="B12148" t="inlineStr">
        <is>
          <t>Brooklyn</t>
        </is>
      </c>
      <c r="C12148" t="inlineStr">
        <is>
          <t>11208</t>
        </is>
      </c>
      <c r="D12148" t="inlineStr">
        <is>
          <t>American</t>
        </is>
      </c>
      <c r="E12148" s="8" t="n">
        <v>46191</v>
      </c>
      <c r="F12148" t="inlineStr">
        <is>
          <t>Violations were cited in the following area(s).</t>
        </is>
      </c>
      <c r="G12148" t="inlineStr">
        <is>
          <t>10F</t>
        </is>
      </c>
      <c r="H12148" t="inlineStr">
        <is>
          <t>Non-food contact surface or equipment made of unacceptable material, not kept clean, or not properly sealed, raised, spaced or movable to allow accessibility for cleaning on all sides, above and underneath the unit.</t>
        </is>
      </c>
      <c r="I12148" t="inlineStr">
        <is>
          <t>Not Critical</t>
        </is>
      </c>
      <c r="J12148" t="n">
        <v>9</v>
      </c>
      <c r="K12148" t="inlineStr">
        <is>
          <t>A</t>
        </is>
      </c>
      <c r="L12148" s="9">
        <f>A12148&amp;"-"&amp;TEXT(E12148,"yyyymmdd")</f>
        <v/>
      </c>
    </row>
    <row r="12149">
      <c r="A12149" t="n">
        <v>50159758</v>
      </c>
      <c r="B12149" t="inlineStr">
        <is>
          <t>Brooklyn</t>
        </is>
      </c>
      <c r="C12149" t="inlineStr">
        <is>
          <t>11214</t>
        </is>
      </c>
      <c r="D12149" t="inlineStr">
        <is>
          <t>Coffee/Tea</t>
        </is>
      </c>
      <c r="E12149" s="8" t="n">
        <v>46191</v>
      </c>
      <c r="F12149" t="inlineStr">
        <is>
          <t>Violations were cited in the following area(s).</t>
        </is>
      </c>
      <c r="G12149" t="inlineStr">
        <is>
          <t>02G</t>
        </is>
      </c>
      <c r="H12149" t="inlineStr">
        <is>
          <t>Cold TCS food item held above 41 °F; smoked or processed fish held above 38 °F; intact raw eggs held above 45 °F; or reduced oxygen packaged (ROP) TCS foods held above required temperatures except during active necessary preparation.</t>
        </is>
      </c>
      <c r="I12149" t="inlineStr">
        <is>
          <t>Critical</t>
        </is>
      </c>
      <c r="J12149" t="n">
        <v>24</v>
      </c>
      <c r="L12149" s="9">
        <f>A12149&amp;"-"&amp;TEXT(E12149,"yyyymmdd")</f>
        <v/>
      </c>
    </row>
    <row r="12150">
      <c r="A12150" t="n">
        <v>50159758</v>
      </c>
      <c r="B12150" t="inlineStr">
        <is>
          <t>Brooklyn</t>
        </is>
      </c>
      <c r="C12150" t="inlineStr">
        <is>
          <t>11214</t>
        </is>
      </c>
      <c r="D12150" t="inlineStr">
        <is>
          <t>Coffee/Tea</t>
        </is>
      </c>
      <c r="E12150" s="8" t="n">
        <v>46191</v>
      </c>
      <c r="F12150" t="inlineStr">
        <is>
          <t>Violations were cited in the following area(s).</t>
        </is>
      </c>
      <c r="G12150" t="inlineStr">
        <is>
          <t>04L</t>
        </is>
      </c>
      <c r="H12150" t="inlineStr">
        <is>
          <t>Evidence of mice or live mice in establishment's food or non-food areas.</t>
        </is>
      </c>
      <c r="I12150" t="inlineStr">
        <is>
          <t>Critical</t>
        </is>
      </c>
      <c r="J12150" t="n">
        <v>24</v>
      </c>
      <c r="L12150" s="9">
        <f>A12150&amp;"-"&amp;TEXT(E12150,"yyyymmdd")</f>
        <v/>
      </c>
    </row>
    <row r="12151">
      <c r="A12151" t="n">
        <v>50159758</v>
      </c>
      <c r="B12151" t="inlineStr">
        <is>
          <t>Brooklyn</t>
        </is>
      </c>
      <c r="C12151" t="inlineStr">
        <is>
          <t>11214</t>
        </is>
      </c>
      <c r="D12151" t="inlineStr">
        <is>
          <t>Coffee/Tea</t>
        </is>
      </c>
      <c r="E12151" s="8" t="n">
        <v>46191</v>
      </c>
      <c r="F12151" t="inlineStr">
        <is>
          <t>Violations were cited in the following area(s).</t>
        </is>
      </c>
      <c r="G12151" t="inlineStr">
        <is>
          <t>08A</t>
        </is>
      </c>
      <c r="H12151" t="inlineStr">
        <is>
          <t>Establishment is not free of harborage or conditions conducive to rodents, insects or other pests.</t>
        </is>
      </c>
      <c r="I12151" t="inlineStr">
        <is>
          <t>Not Critical</t>
        </is>
      </c>
      <c r="J12151" t="n">
        <v>24</v>
      </c>
      <c r="L12151" s="9">
        <f>A12151&amp;"-"&amp;TEXT(E12151,"yyyymmdd")</f>
        <v/>
      </c>
    </row>
    <row r="12152">
      <c r="A12152" t="n">
        <v>50159758</v>
      </c>
      <c r="B12152" t="inlineStr">
        <is>
          <t>Brooklyn</t>
        </is>
      </c>
      <c r="C12152" t="inlineStr">
        <is>
          <t>11214</t>
        </is>
      </c>
      <c r="D12152" t="inlineStr">
        <is>
          <t>Coffee/Tea</t>
        </is>
      </c>
      <c r="E12152" s="8" t="n">
        <v>46191</v>
      </c>
      <c r="F12152" t="inlineStr">
        <is>
          <t>Violations were cited in the following area(s).</t>
        </is>
      </c>
      <c r="G12152" t="inlineStr">
        <is>
          <t>10B</t>
        </is>
      </c>
      <c r="H12152" t="inlineStr">
        <is>
          <t>Anti-siphonage or back-flow prevention device not provided where required; equipment or floor not properly drained; sewage disposal system in disrepair or not functioning properly. Condensation or liquid waste improperly disposed of.</t>
        </is>
      </c>
      <c r="I12152" t="inlineStr">
        <is>
          <t>Not Critical</t>
        </is>
      </c>
      <c r="J12152" t="n">
        <v>24</v>
      </c>
      <c r="L12152" s="9">
        <f>A12152&amp;"-"&amp;TEXT(E12152,"yyyymmdd")</f>
        <v/>
      </c>
    </row>
    <row r="12153">
      <c r="A12153" t="n">
        <v>50159758</v>
      </c>
      <c r="B12153" t="inlineStr">
        <is>
          <t>Brooklyn</t>
        </is>
      </c>
      <c r="C12153" t="inlineStr">
        <is>
          <t>11214</t>
        </is>
      </c>
      <c r="D12153" t="inlineStr">
        <is>
          <t>Coffee/Tea</t>
        </is>
      </c>
      <c r="E12153" s="8" t="n">
        <v>46191</v>
      </c>
      <c r="F12153" t="inlineStr">
        <is>
          <t>Violations were cited in the following area(s).</t>
        </is>
      </c>
      <c r="G12153" t="inlineStr">
        <is>
          <t>10F</t>
        </is>
      </c>
      <c r="H12153" t="inlineStr">
        <is>
          <t>Non-food contact surface or equipment made of unacceptable material, not kept clean, or not properly sealed, raised, spaced or movable to allow accessibility for cleaning on all sides, above and underneath the unit.</t>
        </is>
      </c>
      <c r="I12153" t="inlineStr">
        <is>
          <t>Not Critical</t>
        </is>
      </c>
      <c r="J12153" t="n">
        <v>24</v>
      </c>
      <c r="L12153" s="9">
        <f>A12153&amp;"-"&amp;TEXT(E12153,"yyyymmdd")</f>
        <v/>
      </c>
    </row>
    <row r="12154">
      <c r="A12154" t="n">
        <v>50169240</v>
      </c>
      <c r="B12154" t="inlineStr">
        <is>
          <t>Brooklyn</t>
        </is>
      </c>
      <c r="C12154" t="inlineStr">
        <is>
          <t>11220</t>
        </is>
      </c>
      <c r="D12154" t="inlineStr">
        <is>
          <t>Bakery Products/Desserts</t>
        </is>
      </c>
      <c r="E12154" s="8" t="n">
        <v>46191</v>
      </c>
      <c r="F12154" t="inlineStr">
        <is>
          <t>Violations were cited in the following area(s).</t>
        </is>
      </c>
      <c r="G12154" t="inlineStr">
        <is>
          <t>04N</t>
        </is>
      </c>
      <c r="H12154" t="inlineStr">
        <is>
          <t>Filth flies or food/refuse/sewage associated with (FRSA) flies or other nuisance pests in establishment’s food and/or non-food areas. FRSA flies include house flies, blow flies, bottle flies, flesh flies, drain flies, Phorid flies and fruit flies.</t>
        </is>
      </c>
      <c r="I12154" t="inlineStr">
        <is>
          <t>Critical</t>
        </is>
      </c>
      <c r="J12154" t="n">
        <v>12</v>
      </c>
      <c r="K12154" t="inlineStr">
        <is>
          <t>A</t>
        </is>
      </c>
      <c r="L12154" s="9">
        <f>A12154&amp;"-"&amp;TEXT(E12154,"yyyymmdd")</f>
        <v/>
      </c>
    </row>
    <row r="12155">
      <c r="A12155" t="n">
        <v>50169240</v>
      </c>
      <c r="B12155" t="inlineStr">
        <is>
          <t>Brooklyn</t>
        </is>
      </c>
      <c r="C12155" t="inlineStr">
        <is>
          <t>11220</t>
        </is>
      </c>
      <c r="D12155" t="inlineStr">
        <is>
          <t>Bakery Products/Desserts</t>
        </is>
      </c>
      <c r="E12155" s="8" t="n">
        <v>46191</v>
      </c>
      <c r="F12155" t="inlineStr">
        <is>
          <t>Violations were cited in the following area(s).</t>
        </is>
      </c>
      <c r="G12155" t="inlineStr">
        <is>
          <t>06D</t>
        </is>
      </c>
      <c r="H12155" t="inlineStr">
        <is>
          <t>Food contact surface not properly washed, rinsed and sanitized after each use and following any activity when contamination may have occurred.</t>
        </is>
      </c>
      <c r="I12155" t="inlineStr">
        <is>
          <t>Critical</t>
        </is>
      </c>
      <c r="J12155" t="n">
        <v>12</v>
      </c>
      <c r="K12155" t="inlineStr">
        <is>
          <t>A</t>
        </is>
      </c>
      <c r="L12155" s="9">
        <f>A12155&amp;"-"&amp;TEXT(E12155,"yyyymmdd")</f>
        <v/>
      </c>
    </row>
    <row r="12156">
      <c r="A12156" t="n">
        <v>50182823</v>
      </c>
      <c r="B12156" t="inlineStr">
        <is>
          <t>Staten Island</t>
        </is>
      </c>
      <c r="C12156" t="inlineStr">
        <is>
          <t>10301</t>
        </is>
      </c>
      <c r="D12156" t="inlineStr">
        <is>
          <t>Mediterranean</t>
        </is>
      </c>
      <c r="E12156" s="8" t="n">
        <v>46191</v>
      </c>
      <c r="F12156" t="inlineStr">
        <is>
          <t>Violations were cited in the following area(s).</t>
        </is>
      </c>
      <c r="G12156" t="inlineStr">
        <is>
          <t>02B</t>
        </is>
      </c>
      <c r="H12156" t="inlineStr">
        <is>
          <t>Hot TCS food item not held at or above 140 °F.</t>
        </is>
      </c>
      <c r="I12156" t="inlineStr">
        <is>
          <t>Critical</t>
        </is>
      </c>
      <c r="J12156" t="n">
        <v>34</v>
      </c>
      <c r="K12156" t="inlineStr">
        <is>
          <t>N</t>
        </is>
      </c>
      <c r="L12156" s="9">
        <f>A12156&amp;"-"&amp;TEXT(E12156,"yyyymmdd")</f>
        <v/>
      </c>
    </row>
    <row r="12157">
      <c r="A12157" t="n">
        <v>50182823</v>
      </c>
      <c r="B12157" t="inlineStr">
        <is>
          <t>Staten Island</t>
        </is>
      </c>
      <c r="C12157" t="inlineStr">
        <is>
          <t>10301</t>
        </is>
      </c>
      <c r="D12157" t="inlineStr">
        <is>
          <t>Mediterranean</t>
        </is>
      </c>
      <c r="E12157" s="8" t="n">
        <v>46191</v>
      </c>
      <c r="F12157" t="inlineStr">
        <is>
          <t>Violations were cited in the following area(s).</t>
        </is>
      </c>
      <c r="G12157" t="inlineStr">
        <is>
          <t>02G</t>
        </is>
      </c>
      <c r="H12157" t="inlineStr">
        <is>
          <t>Cold TCS food item held above 41 °F; smoked or processed fish held above 38 °F; intact raw eggs held above 45 °F; or reduced oxygen packaged (ROP) TCS foods held above required temperatures except during active necessary preparation.</t>
        </is>
      </c>
      <c r="I12157" t="inlineStr">
        <is>
          <t>Critical</t>
        </is>
      </c>
      <c r="J12157" t="n">
        <v>34</v>
      </c>
      <c r="K12157" t="inlineStr">
        <is>
          <t>N</t>
        </is>
      </c>
      <c r="L12157" s="9">
        <f>A12157&amp;"-"&amp;TEXT(E12157,"yyyymmdd")</f>
        <v/>
      </c>
    </row>
    <row r="12158">
      <c r="A12158" t="n">
        <v>50182823</v>
      </c>
      <c r="B12158" t="inlineStr">
        <is>
          <t>Staten Island</t>
        </is>
      </c>
      <c r="C12158" t="inlineStr">
        <is>
          <t>10301</t>
        </is>
      </c>
      <c r="D12158" t="inlineStr">
        <is>
          <t>Mediterranean</t>
        </is>
      </c>
      <c r="E12158" s="8" t="n">
        <v>46191</v>
      </c>
      <c r="F12158" t="inlineStr">
        <is>
          <t>Violations were cited in the following area(s).</t>
        </is>
      </c>
      <c r="G12158" t="inlineStr">
        <is>
          <t>05D</t>
        </is>
      </c>
      <c r="H1215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158" t="inlineStr">
        <is>
          <t>Critical</t>
        </is>
      </c>
      <c r="J12158" t="n">
        <v>34</v>
      </c>
      <c r="K12158" t="inlineStr">
        <is>
          <t>N</t>
        </is>
      </c>
      <c r="L12158" s="9">
        <f>A12158&amp;"-"&amp;TEXT(E12158,"yyyymmdd")</f>
        <v/>
      </c>
    </row>
    <row r="12159">
      <c r="A12159" t="n">
        <v>50182823</v>
      </c>
      <c r="B12159" t="inlineStr">
        <is>
          <t>Staten Island</t>
        </is>
      </c>
      <c r="C12159" t="inlineStr">
        <is>
          <t>10301</t>
        </is>
      </c>
      <c r="D12159" t="inlineStr">
        <is>
          <t>Mediterranean</t>
        </is>
      </c>
      <c r="E12159" s="8" t="n">
        <v>46191</v>
      </c>
      <c r="F12159" t="inlineStr">
        <is>
          <t>Violations were cited in the following area(s).</t>
        </is>
      </c>
      <c r="G12159" t="inlineStr">
        <is>
          <t>06D</t>
        </is>
      </c>
      <c r="H12159" t="inlineStr">
        <is>
          <t>Food contact surface not properly washed, rinsed and sanitized after each use and following any activity when contamination may have occurred.</t>
        </is>
      </c>
      <c r="I12159" t="inlineStr">
        <is>
          <t>Critical</t>
        </is>
      </c>
      <c r="J12159" t="n">
        <v>34</v>
      </c>
      <c r="K12159" t="inlineStr">
        <is>
          <t>N</t>
        </is>
      </c>
      <c r="L12159" s="9">
        <f>A12159&amp;"-"&amp;TEXT(E12159,"yyyymmdd")</f>
        <v/>
      </c>
    </row>
    <row r="12160">
      <c r="A12160" t="n">
        <v>50182823</v>
      </c>
      <c r="B12160" t="inlineStr">
        <is>
          <t>Staten Island</t>
        </is>
      </c>
      <c r="C12160" t="inlineStr">
        <is>
          <t>10301</t>
        </is>
      </c>
      <c r="D12160" t="inlineStr">
        <is>
          <t>Mediterranean</t>
        </is>
      </c>
      <c r="E12160" s="8" t="n">
        <v>46191</v>
      </c>
      <c r="F12160" t="inlineStr">
        <is>
          <t>Violations were cited in the following area(s).</t>
        </is>
      </c>
      <c r="G12160" t="inlineStr">
        <is>
          <t>09C</t>
        </is>
      </c>
      <c r="H12160" t="inlineStr">
        <is>
          <t>Design, construction, materials used or maintenance of food contact surface improper. Surface not easily cleanable, sanitized and maintained.</t>
        </is>
      </c>
      <c r="I12160" t="inlineStr">
        <is>
          <t>Not Critical</t>
        </is>
      </c>
      <c r="J12160" t="n">
        <v>34</v>
      </c>
      <c r="K12160" t="inlineStr">
        <is>
          <t>N</t>
        </is>
      </c>
      <c r="L12160" s="9">
        <f>A12160&amp;"-"&amp;TEXT(E12160,"yyyymmdd")</f>
        <v/>
      </c>
    </row>
    <row r="12161">
      <c r="A12161" t="n">
        <v>50182823</v>
      </c>
      <c r="B12161" t="inlineStr">
        <is>
          <t>Staten Island</t>
        </is>
      </c>
      <c r="C12161" t="inlineStr">
        <is>
          <t>10301</t>
        </is>
      </c>
      <c r="D12161" t="inlineStr">
        <is>
          <t>Mediterranean</t>
        </is>
      </c>
      <c r="E12161" s="8" t="n">
        <v>46191</v>
      </c>
      <c r="F12161" t="inlineStr">
        <is>
          <t>Violations were cited in the following area(s).</t>
        </is>
      </c>
      <c r="G12161" t="inlineStr">
        <is>
          <t>10F</t>
        </is>
      </c>
      <c r="H12161" t="inlineStr">
        <is>
          <t>Non-food contact surface or equipment made of unacceptable material, not kept clean, or not properly sealed, raised, spaced or movable to allow accessibility for cleaning on all sides, above and underneath the unit.</t>
        </is>
      </c>
      <c r="I12161" t="inlineStr">
        <is>
          <t>Not Critical</t>
        </is>
      </c>
      <c r="J12161" t="n">
        <v>34</v>
      </c>
      <c r="K12161" t="inlineStr">
        <is>
          <t>N</t>
        </is>
      </c>
      <c r="L12161" s="9">
        <f>A12161&amp;"-"&amp;TEXT(E12161,"yyyymmdd")</f>
        <v/>
      </c>
    </row>
    <row r="12162">
      <c r="A12162" t="n">
        <v>50136314</v>
      </c>
      <c r="B12162" t="inlineStr">
        <is>
          <t>Brooklyn</t>
        </is>
      </c>
      <c r="C12162" t="inlineStr">
        <is>
          <t>11214</t>
        </is>
      </c>
      <c r="D12162" t="inlineStr">
        <is>
          <t>American</t>
        </is>
      </c>
      <c r="E12162" s="8" t="n">
        <v>46192</v>
      </c>
      <c r="F12162" t="inlineStr">
        <is>
          <t>Violations were cited in the following area(s).</t>
        </is>
      </c>
      <c r="G12162" t="inlineStr">
        <is>
          <t>04A</t>
        </is>
      </c>
      <c r="H12162" t="inlineStr">
        <is>
          <t>Food Protection Certificate (FPC) not held by manager or supervisor of food operations.</t>
        </is>
      </c>
      <c r="I12162" t="inlineStr">
        <is>
          <t>Critical</t>
        </is>
      </c>
      <c r="J12162" t="n">
        <v>59</v>
      </c>
      <c r="L12162" s="9">
        <f>A12162&amp;"-"&amp;TEXT(E12162,"yyyymmdd")</f>
        <v/>
      </c>
    </row>
    <row r="12163">
      <c r="A12163" t="n">
        <v>50136314</v>
      </c>
      <c r="B12163" t="inlineStr">
        <is>
          <t>Brooklyn</t>
        </is>
      </c>
      <c r="C12163" t="inlineStr">
        <is>
          <t>11214</t>
        </is>
      </c>
      <c r="D12163" t="inlineStr">
        <is>
          <t>American</t>
        </is>
      </c>
      <c r="E12163" s="8" t="n">
        <v>46192</v>
      </c>
      <c r="F12163" t="inlineStr">
        <is>
          <t>Violations were cited in the following area(s).</t>
        </is>
      </c>
      <c r="G12163" t="inlineStr">
        <is>
          <t>04L</t>
        </is>
      </c>
      <c r="H12163" t="inlineStr">
        <is>
          <t>Evidence of mice or live mice in establishment's food or non-food areas.</t>
        </is>
      </c>
      <c r="I12163" t="inlineStr">
        <is>
          <t>Critical</t>
        </is>
      </c>
      <c r="J12163" t="n">
        <v>59</v>
      </c>
      <c r="L12163" s="9">
        <f>A12163&amp;"-"&amp;TEXT(E12163,"yyyymmdd")</f>
        <v/>
      </c>
    </row>
    <row r="12164">
      <c r="A12164" t="n">
        <v>50136314</v>
      </c>
      <c r="B12164" t="inlineStr">
        <is>
          <t>Brooklyn</t>
        </is>
      </c>
      <c r="C12164" t="inlineStr">
        <is>
          <t>11214</t>
        </is>
      </c>
      <c r="D12164" t="inlineStr">
        <is>
          <t>American</t>
        </is>
      </c>
      <c r="E12164" s="8" t="n">
        <v>46192</v>
      </c>
      <c r="F12164" t="inlineStr">
        <is>
          <t>Violations were cited in the following area(s).</t>
        </is>
      </c>
      <c r="G12164" t="inlineStr">
        <is>
          <t>04N</t>
        </is>
      </c>
      <c r="H12164" t="inlineStr">
        <is>
          <t>Filth flies or food/refuse/sewage associated with (FRSA) flies or other nuisance pests in establishment’s food and/or non-food areas. FRSA flies include house flies, blow flies, bottle flies, flesh flies, drain flies, Phorid flies and fruit flies.</t>
        </is>
      </c>
      <c r="I12164" t="inlineStr">
        <is>
          <t>Critical</t>
        </is>
      </c>
      <c r="J12164" t="n">
        <v>59</v>
      </c>
      <c r="L12164" s="9">
        <f>A12164&amp;"-"&amp;TEXT(E12164,"yyyymmdd")</f>
        <v/>
      </c>
    </row>
    <row r="12165">
      <c r="A12165" t="n">
        <v>50136314</v>
      </c>
      <c r="B12165" t="inlineStr">
        <is>
          <t>Brooklyn</t>
        </is>
      </c>
      <c r="C12165" t="inlineStr">
        <is>
          <t>11214</t>
        </is>
      </c>
      <c r="D12165" t="inlineStr">
        <is>
          <t>American</t>
        </is>
      </c>
      <c r="E12165" s="8" t="n">
        <v>46192</v>
      </c>
      <c r="F12165" t="inlineStr">
        <is>
          <t>Violations were cited in the following area(s).</t>
        </is>
      </c>
      <c r="G12165" t="inlineStr">
        <is>
          <t>06D</t>
        </is>
      </c>
      <c r="H12165" t="inlineStr">
        <is>
          <t>Food contact surface not properly washed, rinsed and sanitized after each use and following any activity when contamination may have occurred.</t>
        </is>
      </c>
      <c r="I12165" t="inlineStr">
        <is>
          <t>Critical</t>
        </is>
      </c>
      <c r="J12165" t="n">
        <v>59</v>
      </c>
      <c r="L12165" s="9">
        <f>A12165&amp;"-"&amp;TEXT(E12165,"yyyymmdd")</f>
        <v/>
      </c>
    </row>
    <row r="12166">
      <c r="A12166" t="n">
        <v>50136314</v>
      </c>
      <c r="B12166" t="inlineStr">
        <is>
          <t>Brooklyn</t>
        </is>
      </c>
      <c r="C12166" t="inlineStr">
        <is>
          <t>11214</t>
        </is>
      </c>
      <c r="D12166" t="inlineStr">
        <is>
          <t>American</t>
        </is>
      </c>
      <c r="E12166" s="8" t="n">
        <v>46192</v>
      </c>
      <c r="F12166" t="inlineStr">
        <is>
          <t>Violations were cited in the following area(s).</t>
        </is>
      </c>
      <c r="G12166" t="inlineStr">
        <is>
          <t>08A</t>
        </is>
      </c>
      <c r="H12166" t="inlineStr">
        <is>
          <t>Establishment is not free of harborage or conditions conducive to rodents, insects or other pests.</t>
        </is>
      </c>
      <c r="I12166" t="inlineStr">
        <is>
          <t>Not Critical</t>
        </is>
      </c>
      <c r="J12166" t="n">
        <v>59</v>
      </c>
      <c r="L12166" s="9">
        <f>A12166&amp;"-"&amp;TEXT(E12166,"yyyymmdd")</f>
        <v/>
      </c>
    </row>
    <row r="12167">
      <c r="A12167" t="n">
        <v>50136314</v>
      </c>
      <c r="B12167" t="inlineStr">
        <is>
          <t>Brooklyn</t>
        </is>
      </c>
      <c r="C12167" t="inlineStr">
        <is>
          <t>11214</t>
        </is>
      </c>
      <c r="D12167" t="inlineStr">
        <is>
          <t>American</t>
        </is>
      </c>
      <c r="E12167" s="8" t="n">
        <v>46192</v>
      </c>
      <c r="F12167" t="inlineStr">
        <is>
          <t>Violations were cited in the following area(s).</t>
        </is>
      </c>
      <c r="G12167" t="inlineStr">
        <is>
          <t>08C</t>
        </is>
      </c>
      <c r="H12167" t="inlineStr">
        <is>
          <t>Pesticide not properly labeled or used by unlicensed individual. Pesticide, other toxic chemical improperly used/stored. Unprotected, unlocked bait station used.</t>
        </is>
      </c>
      <c r="I12167" t="inlineStr">
        <is>
          <t>Not Critical</t>
        </is>
      </c>
      <c r="J12167" t="n">
        <v>59</v>
      </c>
      <c r="L12167" s="9">
        <f>A12167&amp;"-"&amp;TEXT(E12167,"yyyymmdd")</f>
        <v/>
      </c>
    </row>
    <row r="12168">
      <c r="A12168" t="n">
        <v>50136314</v>
      </c>
      <c r="B12168" t="inlineStr">
        <is>
          <t>Brooklyn</t>
        </is>
      </c>
      <c r="C12168" t="inlineStr">
        <is>
          <t>11214</t>
        </is>
      </c>
      <c r="D12168" t="inlineStr">
        <is>
          <t>American</t>
        </is>
      </c>
      <c r="E12168" s="8" t="n">
        <v>46192</v>
      </c>
      <c r="F12168" t="inlineStr">
        <is>
          <t>Violations were cited in the following area(s).</t>
        </is>
      </c>
      <c r="G12168" t="inlineStr">
        <is>
          <t>10A</t>
        </is>
      </c>
      <c r="H12168" t="inlineStr">
        <is>
          <t>Toilet facility not maintained or provided with toilet paper, waste receptacle or self-closing door.</t>
        </is>
      </c>
      <c r="I12168" t="inlineStr">
        <is>
          <t>Not Critical</t>
        </is>
      </c>
      <c r="J12168" t="n">
        <v>59</v>
      </c>
      <c r="L12168" s="9">
        <f>A12168&amp;"-"&amp;TEXT(E12168,"yyyymmdd")</f>
        <v/>
      </c>
    </row>
    <row r="12169">
      <c r="A12169" t="n">
        <v>50136314</v>
      </c>
      <c r="B12169" t="inlineStr">
        <is>
          <t>Brooklyn</t>
        </is>
      </c>
      <c r="C12169" t="inlineStr">
        <is>
          <t>11214</t>
        </is>
      </c>
      <c r="D12169" t="inlineStr">
        <is>
          <t>American</t>
        </is>
      </c>
      <c r="E12169" s="8" t="n">
        <v>46192</v>
      </c>
      <c r="F12169" t="inlineStr">
        <is>
          <t>Violations were cited in the following area(s).</t>
        </is>
      </c>
      <c r="G12169" t="inlineStr">
        <is>
          <t>10B</t>
        </is>
      </c>
      <c r="H12169" t="inlineStr">
        <is>
          <t>Anti-siphonage or back-flow prevention device not provided where required; equipment or floor not properly drained; sewage disposal system in disrepair or not functioning properly. Condensation or liquid waste improperly disposed of.</t>
        </is>
      </c>
      <c r="I12169" t="inlineStr">
        <is>
          <t>Not Critical</t>
        </is>
      </c>
      <c r="J12169" t="n">
        <v>59</v>
      </c>
      <c r="L12169" s="9">
        <f>A12169&amp;"-"&amp;TEXT(E12169,"yyyymmdd")</f>
        <v/>
      </c>
    </row>
    <row r="12170">
      <c r="A12170" t="n">
        <v>50136314</v>
      </c>
      <c r="B12170" t="inlineStr">
        <is>
          <t>Brooklyn</t>
        </is>
      </c>
      <c r="C12170" t="inlineStr">
        <is>
          <t>11214</t>
        </is>
      </c>
      <c r="D12170" t="inlineStr">
        <is>
          <t>American</t>
        </is>
      </c>
      <c r="E12170" s="8" t="n">
        <v>46192</v>
      </c>
      <c r="F12170" t="inlineStr">
        <is>
          <t>Violations were cited in the following area(s).</t>
        </is>
      </c>
      <c r="G12170" t="inlineStr">
        <is>
          <t>10D</t>
        </is>
      </c>
      <c r="H12170" t="inlineStr">
        <is>
          <t>Mechanical or natural ventilation not provided, inadequate, improperly installed, in disrepair or fails to prevent and control excessive build-up of grease, heat, steam condensation, vapors, odors, smoke or fumes.</t>
        </is>
      </c>
      <c r="I12170" t="inlineStr">
        <is>
          <t>Not Critical</t>
        </is>
      </c>
      <c r="J12170" t="n">
        <v>59</v>
      </c>
      <c r="L12170" s="9">
        <f>A12170&amp;"-"&amp;TEXT(E12170,"yyyymmdd")</f>
        <v/>
      </c>
    </row>
    <row r="12171">
      <c r="A12171" t="n">
        <v>50136314</v>
      </c>
      <c r="B12171" t="inlineStr">
        <is>
          <t>Brooklyn</t>
        </is>
      </c>
      <c r="C12171" t="inlineStr">
        <is>
          <t>11214</t>
        </is>
      </c>
      <c r="D12171" t="inlineStr">
        <is>
          <t>American</t>
        </is>
      </c>
      <c r="E12171" s="8" t="n">
        <v>46192</v>
      </c>
      <c r="F12171" t="inlineStr">
        <is>
          <t>Violations were cited in the following area(s).</t>
        </is>
      </c>
      <c r="G12171" t="inlineStr">
        <is>
          <t>10F</t>
        </is>
      </c>
      <c r="H12171" t="inlineStr">
        <is>
          <t>Non-food contact surface or equipment made of unacceptable material, not kept clean, or not properly sealed, raised, spaced or movable to allow accessibility for cleaning on all sides, above and underneath the unit.</t>
        </is>
      </c>
      <c r="I12171" t="inlineStr">
        <is>
          <t>Not Critical</t>
        </is>
      </c>
      <c r="J12171" t="n">
        <v>59</v>
      </c>
      <c r="L12171" s="9">
        <f>A12171&amp;"-"&amp;TEXT(E12171,"yyyymmdd")</f>
        <v/>
      </c>
    </row>
    <row r="12172">
      <c r="A12172" t="n">
        <v>41022637</v>
      </c>
      <c r="B12172" t="inlineStr">
        <is>
          <t>Brooklyn</t>
        </is>
      </c>
      <c r="C12172" t="inlineStr">
        <is>
          <t>11215</t>
        </is>
      </c>
      <c r="D12172" t="inlineStr">
        <is>
          <t>Brazilian</t>
        </is>
      </c>
      <c r="E12172" s="8" t="n">
        <v>46193</v>
      </c>
      <c r="F12172" t="inlineStr">
        <is>
          <t>Violations were cited in the following area(s).</t>
        </is>
      </c>
      <c r="G12172" t="inlineStr">
        <is>
          <t>04L</t>
        </is>
      </c>
      <c r="H12172" t="inlineStr">
        <is>
          <t>Evidence of mice or live mice in establishment's food or non-food areas.</t>
        </is>
      </c>
      <c r="I12172" t="inlineStr">
        <is>
          <t>Critical</t>
        </is>
      </c>
      <c r="J12172" t="n">
        <v>12</v>
      </c>
      <c r="K12172" t="inlineStr">
        <is>
          <t>A</t>
        </is>
      </c>
      <c r="L12172" s="9">
        <f>A12172&amp;"-"&amp;TEXT(E12172,"yyyymmdd")</f>
        <v/>
      </c>
    </row>
    <row r="12173">
      <c r="A12173" t="n">
        <v>41022637</v>
      </c>
      <c r="B12173" t="inlineStr">
        <is>
          <t>Brooklyn</t>
        </is>
      </c>
      <c r="C12173" t="inlineStr">
        <is>
          <t>11215</t>
        </is>
      </c>
      <c r="D12173" t="inlineStr">
        <is>
          <t>Brazilian</t>
        </is>
      </c>
      <c r="E12173" s="8" t="n">
        <v>46193</v>
      </c>
      <c r="F12173" t="inlineStr">
        <is>
          <t>Violations were cited in the following area(s).</t>
        </is>
      </c>
      <c r="G12173" t="inlineStr">
        <is>
          <t>08A</t>
        </is>
      </c>
      <c r="H12173" t="inlineStr">
        <is>
          <t>Establishment is not free of harborage or conditions conducive to rodents, insects or other pests.</t>
        </is>
      </c>
      <c r="I12173" t="inlineStr">
        <is>
          <t>Not Critical</t>
        </is>
      </c>
      <c r="J12173" t="n">
        <v>12</v>
      </c>
      <c r="K12173" t="inlineStr">
        <is>
          <t>A</t>
        </is>
      </c>
      <c r="L12173" s="9">
        <f>A12173&amp;"-"&amp;TEXT(E12173,"yyyymmdd")</f>
        <v/>
      </c>
    </row>
    <row r="12174">
      <c r="A12174" t="n">
        <v>41022637</v>
      </c>
      <c r="B12174" t="inlineStr">
        <is>
          <t>Brooklyn</t>
        </is>
      </c>
      <c r="C12174" t="inlineStr">
        <is>
          <t>11215</t>
        </is>
      </c>
      <c r="D12174" t="inlineStr">
        <is>
          <t>Brazilian</t>
        </is>
      </c>
      <c r="E12174" s="8" t="n">
        <v>46193</v>
      </c>
      <c r="F12174" t="inlineStr">
        <is>
          <t>Violations were cited in the following area(s).</t>
        </is>
      </c>
      <c r="G12174" t="inlineStr">
        <is>
          <t>10B</t>
        </is>
      </c>
      <c r="H12174" t="inlineStr">
        <is>
          <t>Anti-siphonage or back-flow prevention device not provided where required; equipment or floor not properly drained; sewage disposal system in disrepair or not functioning properly. Condensation or liquid waste improperly disposed of.</t>
        </is>
      </c>
      <c r="I12174" t="inlineStr">
        <is>
          <t>Not Critical</t>
        </is>
      </c>
      <c r="J12174" t="n">
        <v>12</v>
      </c>
      <c r="K12174" t="inlineStr">
        <is>
          <t>A</t>
        </is>
      </c>
      <c r="L12174" s="9">
        <f>A12174&amp;"-"&amp;TEXT(E12174,"yyyymmdd")</f>
        <v/>
      </c>
    </row>
    <row r="12175">
      <c r="A12175" t="n">
        <v>50092761</v>
      </c>
      <c r="B12175" t="inlineStr">
        <is>
          <t>Brooklyn</t>
        </is>
      </c>
      <c r="C12175" t="inlineStr">
        <is>
          <t>11215</t>
        </is>
      </c>
      <c r="D12175" t="inlineStr">
        <is>
          <t>American</t>
        </is>
      </c>
      <c r="E12175" s="8" t="n">
        <v>46193</v>
      </c>
      <c r="F12175" t="inlineStr">
        <is>
          <t>Violations were cited in the following area(s).</t>
        </is>
      </c>
      <c r="G12175" t="inlineStr">
        <is>
          <t>08C</t>
        </is>
      </c>
      <c r="H12175" t="inlineStr">
        <is>
          <t>Pesticide not properly labeled or used by unlicensed individual. Pesticide, other toxic chemical improperly used/stored. Unprotected, unlocked bait station used.</t>
        </is>
      </c>
      <c r="I12175" t="inlineStr">
        <is>
          <t>Not Critical</t>
        </is>
      </c>
      <c r="J12175" t="n">
        <v>4</v>
      </c>
      <c r="K12175" t="inlineStr">
        <is>
          <t>A</t>
        </is>
      </c>
      <c r="L12175" s="9">
        <f>A12175&amp;"-"&amp;TEXT(E12175,"yyyymmdd")</f>
        <v/>
      </c>
    </row>
    <row r="12176">
      <c r="A12176" t="n">
        <v>50092761</v>
      </c>
      <c r="B12176" t="inlineStr">
        <is>
          <t>Brooklyn</t>
        </is>
      </c>
      <c r="C12176" t="inlineStr">
        <is>
          <t>11215</t>
        </is>
      </c>
      <c r="D12176" t="inlineStr">
        <is>
          <t>American</t>
        </is>
      </c>
      <c r="E12176" s="8" t="n">
        <v>46193</v>
      </c>
      <c r="F12176" t="inlineStr">
        <is>
          <t>Violations were cited in the following area(s).</t>
        </is>
      </c>
      <c r="G12176" t="inlineStr">
        <is>
          <t>10A</t>
        </is>
      </c>
      <c r="H12176" t="inlineStr">
        <is>
          <t>Toilet facility not maintained or provided with toilet paper, waste receptacle or self-closing door.</t>
        </is>
      </c>
      <c r="I12176" t="inlineStr">
        <is>
          <t>Not Critical</t>
        </is>
      </c>
      <c r="J12176" t="n">
        <v>4</v>
      </c>
      <c r="K12176" t="inlineStr">
        <is>
          <t>A</t>
        </is>
      </c>
      <c r="L12176" s="9">
        <f>A12176&amp;"-"&amp;TEXT(E12176,"yyyymmdd")</f>
        <v/>
      </c>
    </row>
    <row r="12177">
      <c r="A12177" t="n">
        <v>50104476</v>
      </c>
      <c r="B12177" t="inlineStr">
        <is>
          <t>Brooklyn</t>
        </is>
      </c>
      <c r="C12177" t="inlineStr">
        <is>
          <t>11215</t>
        </is>
      </c>
      <c r="D12177" t="inlineStr">
        <is>
          <t>Italian</t>
        </is>
      </c>
      <c r="E12177" s="8" t="n">
        <v>46193</v>
      </c>
      <c r="F12177" t="inlineStr">
        <is>
          <t>Violations were cited in the following area(s).</t>
        </is>
      </c>
      <c r="G12177" t="inlineStr">
        <is>
          <t>09A</t>
        </is>
      </c>
      <c r="H12177" t="inlineStr">
        <is>
          <t>Swollen, leaking, rusted or otherwise damaged canned food to be returned to distributor not segregated from intact product and clearly labeled DO NOT USE</t>
        </is>
      </c>
      <c r="I12177" t="inlineStr">
        <is>
          <t>Critical</t>
        </is>
      </c>
      <c r="J12177" t="n">
        <v>6</v>
      </c>
      <c r="K12177" t="inlineStr">
        <is>
          <t>A</t>
        </is>
      </c>
      <c r="L12177" s="9">
        <f>A12177&amp;"-"&amp;TEXT(E12177,"yyyymmdd")</f>
        <v/>
      </c>
    </row>
    <row r="12178">
      <c r="A12178" t="n">
        <v>50104476</v>
      </c>
      <c r="B12178" t="inlineStr">
        <is>
          <t>Brooklyn</t>
        </is>
      </c>
      <c r="C12178" t="inlineStr">
        <is>
          <t>11215</t>
        </is>
      </c>
      <c r="D12178" t="inlineStr">
        <is>
          <t>Italian</t>
        </is>
      </c>
      <c r="E12178" s="8" t="n">
        <v>46193</v>
      </c>
      <c r="F12178" t="inlineStr">
        <is>
          <t>Violations were cited in the following area(s).</t>
        </is>
      </c>
      <c r="G12178" t="inlineStr">
        <is>
          <t>10A</t>
        </is>
      </c>
      <c r="H12178" t="inlineStr">
        <is>
          <t>Toilet facility not maintained or provided with toilet paper, waste receptacle or self-closing door.</t>
        </is>
      </c>
      <c r="I12178" t="inlineStr">
        <is>
          <t>Not Critical</t>
        </is>
      </c>
      <c r="J12178" t="n">
        <v>6</v>
      </c>
      <c r="K12178" t="inlineStr">
        <is>
          <t>A</t>
        </is>
      </c>
      <c r="L12178" s="9">
        <f>A12178&amp;"-"&amp;TEXT(E12178,"yyyymmdd")</f>
        <v/>
      </c>
    </row>
    <row r="12179">
      <c r="A12179" t="n">
        <v>50104476</v>
      </c>
      <c r="B12179" t="inlineStr">
        <is>
          <t>Brooklyn</t>
        </is>
      </c>
      <c r="C12179" t="inlineStr">
        <is>
          <t>11215</t>
        </is>
      </c>
      <c r="D12179" t="inlineStr">
        <is>
          <t>Italian</t>
        </is>
      </c>
      <c r="E12179" s="8" t="n">
        <v>46193</v>
      </c>
      <c r="F12179" t="inlineStr">
        <is>
          <t>Violations were cited in the following area(s).</t>
        </is>
      </c>
      <c r="G12179" t="inlineStr">
        <is>
          <t>10F</t>
        </is>
      </c>
      <c r="H12179" t="inlineStr">
        <is>
          <t>Non-food contact surface or equipment made of unacceptable material, not kept clean, or not properly sealed, raised, spaced or movable to allow accessibility for cleaning on all sides, above and underneath the unit.</t>
        </is>
      </c>
      <c r="I12179" t="inlineStr">
        <is>
          <t>Not Critical</t>
        </is>
      </c>
      <c r="J12179" t="n">
        <v>6</v>
      </c>
      <c r="K12179" t="inlineStr">
        <is>
          <t>A</t>
        </is>
      </c>
      <c r="L12179" s="9">
        <f>A12179&amp;"-"&amp;TEXT(E12179,"yyyymmdd")</f>
        <v/>
      </c>
    </row>
    <row r="12180">
      <c r="A12180" t="n">
        <v>50112513</v>
      </c>
      <c r="B12180" t="inlineStr">
        <is>
          <t>Brooklyn</t>
        </is>
      </c>
      <c r="C12180" t="inlineStr">
        <is>
          <t>11226</t>
        </is>
      </c>
      <c r="D12180" t="inlineStr">
        <is>
          <t>Pizza</t>
        </is>
      </c>
      <c r="E12180" s="8" t="n">
        <v>46193</v>
      </c>
      <c r="F12180" t="inlineStr">
        <is>
          <t>Violations were cited in the following area(s).</t>
        </is>
      </c>
      <c r="G12180" t="inlineStr">
        <is>
          <t>04A</t>
        </is>
      </c>
      <c r="H12180" t="inlineStr">
        <is>
          <t>Food Protection Certificate (FPC) not held by manager or supervisor of food operations.</t>
        </is>
      </c>
      <c r="I12180" t="inlineStr">
        <is>
          <t>Critical</t>
        </is>
      </c>
      <c r="J12180" t="n">
        <v>28</v>
      </c>
      <c r="L12180" s="9">
        <f>A12180&amp;"-"&amp;TEXT(E12180,"yyyymmdd")</f>
        <v/>
      </c>
    </row>
    <row r="12181">
      <c r="A12181" t="n">
        <v>50112513</v>
      </c>
      <c r="B12181" t="inlineStr">
        <is>
          <t>Brooklyn</t>
        </is>
      </c>
      <c r="C12181" t="inlineStr">
        <is>
          <t>11226</t>
        </is>
      </c>
      <c r="D12181" t="inlineStr">
        <is>
          <t>Pizza</t>
        </is>
      </c>
      <c r="E12181" s="8" t="n">
        <v>46193</v>
      </c>
      <c r="F12181" t="inlineStr">
        <is>
          <t>Violations were cited in the following area(s).</t>
        </is>
      </c>
      <c r="G12181" t="inlineStr">
        <is>
          <t>04N</t>
        </is>
      </c>
      <c r="H12181" t="inlineStr">
        <is>
          <t>Filth flies or food/refuse/sewage associated with (FRSA) flies or other nuisance pests in establishment’s food and/or non-food areas. FRSA flies include house flies, blow flies, bottle flies, flesh flies, drain flies, Phorid flies and fruit flies.</t>
        </is>
      </c>
      <c r="I12181" t="inlineStr">
        <is>
          <t>Critical</t>
        </is>
      </c>
      <c r="J12181" t="n">
        <v>28</v>
      </c>
      <c r="L12181" s="9">
        <f>A12181&amp;"-"&amp;TEXT(E12181,"yyyymmdd")</f>
        <v/>
      </c>
    </row>
    <row r="12182">
      <c r="A12182" t="n">
        <v>50112513</v>
      </c>
      <c r="B12182" t="inlineStr">
        <is>
          <t>Brooklyn</t>
        </is>
      </c>
      <c r="C12182" t="inlineStr">
        <is>
          <t>11226</t>
        </is>
      </c>
      <c r="D12182" t="inlineStr">
        <is>
          <t>Pizza</t>
        </is>
      </c>
      <c r="E12182" s="8" t="n">
        <v>46193</v>
      </c>
      <c r="F12182" t="inlineStr">
        <is>
          <t>Violations were cited in the following area(s).</t>
        </is>
      </c>
      <c r="G12182" t="inlineStr">
        <is>
          <t>06D</t>
        </is>
      </c>
      <c r="H12182" t="inlineStr">
        <is>
          <t>Food contact surface not properly washed, rinsed and sanitized after each use and following any activity when contamination may have occurred.</t>
        </is>
      </c>
      <c r="I12182" t="inlineStr">
        <is>
          <t>Critical</t>
        </is>
      </c>
      <c r="J12182" t="n">
        <v>28</v>
      </c>
      <c r="L12182" s="9">
        <f>A12182&amp;"-"&amp;TEXT(E12182,"yyyymmdd")</f>
        <v/>
      </c>
    </row>
    <row r="12183">
      <c r="A12183" t="n">
        <v>50112513</v>
      </c>
      <c r="B12183" t="inlineStr">
        <is>
          <t>Brooklyn</t>
        </is>
      </c>
      <c r="C12183" t="inlineStr">
        <is>
          <t>11226</t>
        </is>
      </c>
      <c r="D12183" t="inlineStr">
        <is>
          <t>Pizza</t>
        </is>
      </c>
      <c r="E12183" s="8" t="n">
        <v>46193</v>
      </c>
      <c r="F12183" t="inlineStr">
        <is>
          <t>Violations were cited in the following area(s).</t>
        </is>
      </c>
      <c r="G12183" t="inlineStr">
        <is>
          <t>08A</t>
        </is>
      </c>
      <c r="H12183" t="inlineStr">
        <is>
          <t>Establishment is not free of harborage or conditions conducive to rodents, insects or other pests.</t>
        </is>
      </c>
      <c r="I12183" t="inlineStr">
        <is>
          <t>Not Critical</t>
        </is>
      </c>
      <c r="J12183" t="n">
        <v>28</v>
      </c>
      <c r="L12183" s="9">
        <f>A12183&amp;"-"&amp;TEXT(E12183,"yyyymmdd")</f>
        <v/>
      </c>
    </row>
    <row r="12184">
      <c r="A12184" t="n">
        <v>50112513</v>
      </c>
      <c r="B12184" t="inlineStr">
        <is>
          <t>Brooklyn</t>
        </is>
      </c>
      <c r="C12184" t="inlineStr">
        <is>
          <t>11226</t>
        </is>
      </c>
      <c r="D12184" t="inlineStr">
        <is>
          <t>Pizza</t>
        </is>
      </c>
      <c r="E12184" s="8" t="n">
        <v>46193</v>
      </c>
      <c r="F12184" t="inlineStr">
        <is>
          <t>Violations were cited in the following area(s).</t>
        </is>
      </c>
      <c r="G12184" t="inlineStr">
        <is>
          <t>10F</t>
        </is>
      </c>
      <c r="H12184" t="inlineStr">
        <is>
          <t>Non-food contact surface or equipment made of unacceptable material, not kept clean, or not properly sealed, raised, spaced or movable to allow accessibility for cleaning on all sides, above and underneath the unit.</t>
        </is>
      </c>
      <c r="I12184" t="inlineStr">
        <is>
          <t>Not Critical</t>
        </is>
      </c>
      <c r="J12184" t="n">
        <v>28</v>
      </c>
      <c r="L12184" s="9">
        <f>A12184&amp;"-"&amp;TEXT(E12184,"yyyymmdd")</f>
        <v/>
      </c>
    </row>
    <row r="12185">
      <c r="A12185" t="n">
        <v>50130126</v>
      </c>
      <c r="B12185" t="inlineStr">
        <is>
          <t>Brooklyn</t>
        </is>
      </c>
      <c r="C12185" t="inlineStr">
        <is>
          <t>11215</t>
        </is>
      </c>
      <c r="D12185" t="inlineStr">
        <is>
          <t>Caribbean</t>
        </is>
      </c>
      <c r="E12185" s="8" t="n">
        <v>46193</v>
      </c>
      <c r="F12185" t="inlineStr">
        <is>
          <t>Violations were cited in the following area(s).</t>
        </is>
      </c>
      <c r="G12185" t="inlineStr">
        <is>
          <t>02B</t>
        </is>
      </c>
      <c r="H12185" t="inlineStr">
        <is>
          <t>Hot TCS food item not held at or above 140 °F.</t>
        </is>
      </c>
      <c r="I12185" t="inlineStr">
        <is>
          <t>Critical</t>
        </is>
      </c>
      <c r="J12185" t="n">
        <v>17</v>
      </c>
      <c r="K12185" t="inlineStr">
        <is>
          <t>N</t>
        </is>
      </c>
      <c r="L12185" s="9">
        <f>A12185&amp;"-"&amp;TEXT(E12185,"yyyymmdd")</f>
        <v/>
      </c>
    </row>
    <row r="12186">
      <c r="A12186" t="n">
        <v>50130126</v>
      </c>
      <c r="B12186" t="inlineStr">
        <is>
          <t>Brooklyn</t>
        </is>
      </c>
      <c r="C12186" t="inlineStr">
        <is>
          <t>11215</t>
        </is>
      </c>
      <c r="D12186" t="inlineStr">
        <is>
          <t>Caribbean</t>
        </is>
      </c>
      <c r="E12186" s="8" t="n">
        <v>46193</v>
      </c>
      <c r="F12186" t="inlineStr">
        <is>
          <t>Violations were cited in the following area(s).</t>
        </is>
      </c>
      <c r="G12186" t="inlineStr">
        <is>
          <t>06A</t>
        </is>
      </c>
      <c r="H12186" t="inlineStr">
        <is>
          <t>Personal cleanliness is inadequate. Outer garment soiled with possible contaminant. Effective hair restraint not worn where required. Jewelry worn on hands or arms. Fingernail polish worn or fingernails not kept clean and trimmed.</t>
        </is>
      </c>
      <c r="I12186" t="inlineStr">
        <is>
          <t>Critical</t>
        </is>
      </c>
      <c r="J12186" t="n">
        <v>17</v>
      </c>
      <c r="K12186" t="inlineStr">
        <is>
          <t>N</t>
        </is>
      </c>
      <c r="L12186" s="9">
        <f>A12186&amp;"-"&amp;TEXT(E12186,"yyyymmdd")</f>
        <v/>
      </c>
    </row>
    <row r="12187">
      <c r="A12187" t="n">
        <v>50130126</v>
      </c>
      <c r="B12187" t="inlineStr">
        <is>
          <t>Brooklyn</t>
        </is>
      </c>
      <c r="C12187" t="inlineStr">
        <is>
          <t>11215</t>
        </is>
      </c>
      <c r="D12187" t="inlineStr">
        <is>
          <t>Caribbean</t>
        </is>
      </c>
      <c r="E12187" s="8" t="n">
        <v>46193</v>
      </c>
      <c r="F12187" t="inlineStr">
        <is>
          <t>Violations were cited in the following area(s).</t>
        </is>
      </c>
      <c r="G12187" t="inlineStr">
        <is>
          <t>06B</t>
        </is>
      </c>
      <c r="H12187" t="inlineStr">
        <is>
          <t>Tobacco or electronic cigarette use, eating, or drinking from open container in food preparation, food storage or dishwashing area.</t>
        </is>
      </c>
      <c r="I12187" t="inlineStr">
        <is>
          <t>Critical</t>
        </is>
      </c>
      <c r="J12187" t="n">
        <v>17</v>
      </c>
      <c r="K12187" t="inlineStr">
        <is>
          <t>N</t>
        </is>
      </c>
      <c r="L12187" s="9">
        <f>A12187&amp;"-"&amp;TEXT(E12187,"yyyymmdd")</f>
        <v/>
      </c>
    </row>
    <row r="12188">
      <c r="A12188" t="n">
        <v>40362432</v>
      </c>
      <c r="B12188" t="inlineStr">
        <is>
          <t>Queens</t>
        </is>
      </c>
      <c r="C12188" t="inlineStr">
        <is>
          <t>11368</t>
        </is>
      </c>
      <c r="D12188" t="inlineStr">
        <is>
          <t>Chinese</t>
        </is>
      </c>
      <c r="E12188" s="8" t="n">
        <v>46195</v>
      </c>
      <c r="F12188" t="inlineStr">
        <is>
          <t>Violations were cited in the following area(s).</t>
        </is>
      </c>
      <c r="G12188" t="inlineStr">
        <is>
          <t>09B</t>
        </is>
      </c>
      <c r="H12188" t="inlineStr">
        <is>
          <t>Thawing procedure improper.</t>
        </is>
      </c>
      <c r="I12188" t="inlineStr">
        <is>
          <t>Not Critical</t>
        </is>
      </c>
      <c r="J12188" t="n">
        <v>5</v>
      </c>
      <c r="K12188" t="inlineStr">
        <is>
          <t>A</t>
        </is>
      </c>
      <c r="L12188" s="9">
        <f>A12188&amp;"-"&amp;TEXT(E12188,"yyyymmdd")</f>
        <v/>
      </c>
    </row>
    <row r="12189">
      <c r="A12189" t="n">
        <v>40362432</v>
      </c>
      <c r="B12189" t="inlineStr">
        <is>
          <t>Queens</t>
        </is>
      </c>
      <c r="C12189" t="inlineStr">
        <is>
          <t>11368</t>
        </is>
      </c>
      <c r="D12189" t="inlineStr">
        <is>
          <t>Chinese</t>
        </is>
      </c>
      <c r="E12189" s="8" t="n">
        <v>46195</v>
      </c>
      <c r="F12189" t="inlineStr">
        <is>
          <t>Violations were cited in the following area(s).</t>
        </is>
      </c>
      <c r="G12189" t="inlineStr">
        <is>
          <t>10F</t>
        </is>
      </c>
      <c r="H12189" t="inlineStr">
        <is>
          <t>Non-food contact surface or equipment made of unacceptable material, not kept clean, or not properly sealed, raised, spaced or movable to allow accessibility for cleaning on all sides, above and underneath the unit.</t>
        </is>
      </c>
      <c r="I12189" t="inlineStr">
        <is>
          <t>Not Critical</t>
        </is>
      </c>
      <c r="J12189" t="n">
        <v>5</v>
      </c>
      <c r="K12189" t="inlineStr">
        <is>
          <t>A</t>
        </is>
      </c>
      <c r="L12189" s="9">
        <f>A12189&amp;"-"&amp;TEXT(E12189,"yyyymmdd")</f>
        <v/>
      </c>
    </row>
    <row r="12190">
      <c r="A12190" t="n">
        <v>40392313</v>
      </c>
      <c r="B12190" t="inlineStr">
        <is>
          <t>Staten Island</t>
        </is>
      </c>
      <c r="C12190" t="inlineStr">
        <is>
          <t>10305</t>
        </is>
      </c>
      <c r="D12190" t="inlineStr">
        <is>
          <t>Italian</t>
        </is>
      </c>
      <c r="E12190" s="8" t="n">
        <v>46195</v>
      </c>
      <c r="F12190" t="inlineStr">
        <is>
          <t>Violations were cited in the following area(s).</t>
        </is>
      </c>
      <c r="G12190" t="inlineStr">
        <is>
          <t>02G</t>
        </is>
      </c>
      <c r="H12190" t="inlineStr">
        <is>
          <t>Cold TCS food item held above 41 °F; smoked or processed fish held above 38 °F; intact raw eggs held above 45 °F; or reduced oxygen packaged (ROP) TCS foods held above required temperatures except during active necessary preparation.</t>
        </is>
      </c>
      <c r="I12190" t="inlineStr">
        <is>
          <t>Critical</t>
        </is>
      </c>
      <c r="J12190" t="n">
        <v>9</v>
      </c>
      <c r="K12190" t="inlineStr">
        <is>
          <t>A</t>
        </is>
      </c>
      <c r="L12190" s="9">
        <f>A12190&amp;"-"&amp;TEXT(E12190,"yyyymmdd")</f>
        <v/>
      </c>
    </row>
    <row r="12191">
      <c r="A12191" t="n">
        <v>40392313</v>
      </c>
      <c r="B12191" t="inlineStr">
        <is>
          <t>Staten Island</t>
        </is>
      </c>
      <c r="C12191" t="inlineStr">
        <is>
          <t>10305</t>
        </is>
      </c>
      <c r="D12191" t="inlineStr">
        <is>
          <t>Italian</t>
        </is>
      </c>
      <c r="E12191" s="8" t="n">
        <v>46195</v>
      </c>
      <c r="F12191" t="inlineStr">
        <is>
          <t>Violations were cited in the following area(s).</t>
        </is>
      </c>
      <c r="G12191" t="inlineStr">
        <is>
          <t>10F</t>
        </is>
      </c>
      <c r="H12191" t="inlineStr">
        <is>
          <t>Non-food contact surface or equipment made of unacceptable material, not kept clean, or not properly sealed, raised, spaced or movable to allow accessibility for cleaning on all sides, above and underneath the unit.</t>
        </is>
      </c>
      <c r="I12191" t="inlineStr">
        <is>
          <t>Not Critical</t>
        </is>
      </c>
      <c r="J12191" t="n">
        <v>9</v>
      </c>
      <c r="K12191" t="inlineStr">
        <is>
          <t>A</t>
        </is>
      </c>
      <c r="L12191" s="9">
        <f>A12191&amp;"-"&amp;TEXT(E12191,"yyyymmdd")</f>
        <v/>
      </c>
    </row>
    <row r="12192">
      <c r="A12192" t="n">
        <v>40611399</v>
      </c>
      <c r="B12192" t="inlineStr">
        <is>
          <t>Manhattan</t>
        </is>
      </c>
      <c r="C12192" t="inlineStr">
        <is>
          <t>10029</t>
        </is>
      </c>
      <c r="D12192" t="inlineStr">
        <is>
          <t>Italian</t>
        </is>
      </c>
      <c r="E12192" s="8" t="n">
        <v>46195</v>
      </c>
      <c r="F12192" t="inlineStr">
        <is>
          <t>Violations were cited in the following area(s).</t>
        </is>
      </c>
      <c r="G12192" t="inlineStr">
        <is>
          <t>02G</t>
        </is>
      </c>
      <c r="H12192" t="inlineStr">
        <is>
          <t>Cold TCS food item held above 41 °F; smoked or processed fish held above 38 °F; intact raw eggs held above 45 °F; or reduced oxygen packaged (ROP) TCS foods held above required temperatures except during active necessary preparation.</t>
        </is>
      </c>
      <c r="I12192" t="inlineStr">
        <is>
          <t>Critical</t>
        </is>
      </c>
      <c r="J12192" t="n">
        <v>9</v>
      </c>
      <c r="K12192" t="inlineStr">
        <is>
          <t>A</t>
        </is>
      </c>
      <c r="L12192" s="9">
        <f>A12192&amp;"-"&amp;TEXT(E12192,"yyyymmdd")</f>
        <v/>
      </c>
    </row>
    <row r="12193">
      <c r="A12193" t="n">
        <v>40611399</v>
      </c>
      <c r="B12193" t="inlineStr">
        <is>
          <t>Manhattan</t>
        </is>
      </c>
      <c r="C12193" t="inlineStr">
        <is>
          <t>10029</t>
        </is>
      </c>
      <c r="D12193" t="inlineStr">
        <is>
          <t>Italian</t>
        </is>
      </c>
      <c r="E12193" s="8" t="n">
        <v>46195</v>
      </c>
      <c r="F12193" t="inlineStr">
        <is>
          <t>Violations were cited in the following area(s).</t>
        </is>
      </c>
      <c r="G12193" t="inlineStr">
        <is>
          <t>09C</t>
        </is>
      </c>
      <c r="H12193" t="inlineStr">
        <is>
          <t>Design, construction, materials used or maintenance of food contact surface improper. Surface not easily cleanable, sanitized and maintained.</t>
        </is>
      </c>
      <c r="I12193" t="inlineStr">
        <is>
          <t>Not Critical</t>
        </is>
      </c>
      <c r="J12193" t="n">
        <v>9</v>
      </c>
      <c r="K12193" t="inlineStr">
        <is>
          <t>A</t>
        </is>
      </c>
      <c r="L12193" s="9">
        <f>A12193&amp;"-"&amp;TEXT(E12193,"yyyymmdd")</f>
        <v/>
      </c>
    </row>
    <row r="12194">
      <c r="A12194" t="n">
        <v>40708598</v>
      </c>
      <c r="B12194" t="inlineStr">
        <is>
          <t>Queens</t>
        </is>
      </c>
      <c r="C12194" t="inlineStr">
        <is>
          <t>11105</t>
        </is>
      </c>
      <c r="D12194" t="inlineStr">
        <is>
          <t>Italian</t>
        </is>
      </c>
      <c r="E12194" s="8" t="n">
        <v>46195</v>
      </c>
      <c r="F12194" t="inlineStr">
        <is>
          <t>Violations were cited in the following area(s).</t>
        </is>
      </c>
      <c r="G12194" t="inlineStr">
        <is>
          <t>06D</t>
        </is>
      </c>
      <c r="H12194" t="inlineStr">
        <is>
          <t>Food contact surface not properly washed, rinsed and sanitized after each use and following any activity when contamination may have occurred.</t>
        </is>
      </c>
      <c r="I12194" t="inlineStr">
        <is>
          <t>Critical</t>
        </is>
      </c>
      <c r="J12194" t="n">
        <v>9</v>
      </c>
      <c r="K12194" t="inlineStr">
        <is>
          <t>A</t>
        </is>
      </c>
      <c r="L12194" s="9">
        <f>A12194&amp;"-"&amp;TEXT(E12194,"yyyymmdd")</f>
        <v/>
      </c>
    </row>
    <row r="12195">
      <c r="A12195" t="n">
        <v>40708598</v>
      </c>
      <c r="B12195" t="inlineStr">
        <is>
          <t>Queens</t>
        </is>
      </c>
      <c r="C12195" t="inlineStr">
        <is>
          <t>11105</t>
        </is>
      </c>
      <c r="D12195" t="inlineStr">
        <is>
          <t>Italian</t>
        </is>
      </c>
      <c r="E12195" s="8" t="n">
        <v>46195</v>
      </c>
      <c r="F12195" t="inlineStr">
        <is>
          <t>Violations were cited in the following area(s).</t>
        </is>
      </c>
      <c r="G12195" t="inlineStr">
        <is>
          <t>10B</t>
        </is>
      </c>
      <c r="H12195" t="inlineStr">
        <is>
          <t>Anti-siphonage or back-flow prevention device not provided where required; equipment or floor not properly drained; sewage disposal system in disrepair or not functioning properly. Condensation or liquid waste improperly disposed of.</t>
        </is>
      </c>
      <c r="I12195" t="inlineStr">
        <is>
          <t>Not Critical</t>
        </is>
      </c>
      <c r="J12195" t="n">
        <v>9</v>
      </c>
      <c r="K12195" t="inlineStr">
        <is>
          <t>A</t>
        </is>
      </c>
      <c r="L12195" s="9">
        <f>A12195&amp;"-"&amp;TEXT(E12195,"yyyymmdd")</f>
        <v/>
      </c>
    </row>
    <row r="12196">
      <c r="A12196" t="n">
        <v>40708598</v>
      </c>
      <c r="B12196" t="inlineStr">
        <is>
          <t>Queens</t>
        </is>
      </c>
      <c r="C12196" t="inlineStr">
        <is>
          <t>11105</t>
        </is>
      </c>
      <c r="D12196" t="inlineStr">
        <is>
          <t>Italian</t>
        </is>
      </c>
      <c r="E12196" s="8" t="n">
        <v>46195</v>
      </c>
      <c r="F12196" t="inlineStr">
        <is>
          <t>Violations were cited in the following area(s).</t>
        </is>
      </c>
      <c r="G12196" t="inlineStr">
        <is>
          <t>10F</t>
        </is>
      </c>
      <c r="H12196" t="inlineStr">
        <is>
          <t>Non-food contact surface or equipment made of unacceptable material, not kept clean, or not properly sealed, raised, spaced or movable to allow accessibility for cleaning on all sides, above and underneath the unit.</t>
        </is>
      </c>
      <c r="I12196" t="inlineStr">
        <is>
          <t>Not Critical</t>
        </is>
      </c>
      <c r="J12196" t="n">
        <v>9</v>
      </c>
      <c r="K12196" t="inlineStr">
        <is>
          <t>A</t>
        </is>
      </c>
      <c r="L12196" s="9">
        <f>A12196&amp;"-"&amp;TEXT(E12196,"yyyymmdd")</f>
        <v/>
      </c>
    </row>
    <row r="12197">
      <c r="A12197" t="n">
        <v>41067497</v>
      </c>
      <c r="B12197" t="inlineStr">
        <is>
          <t>Queens</t>
        </is>
      </c>
      <c r="C12197" t="inlineStr">
        <is>
          <t>11106</t>
        </is>
      </c>
      <c r="D12197" t="inlineStr">
        <is>
          <t>Mexican</t>
        </is>
      </c>
      <c r="E12197" s="8" t="n">
        <v>46195</v>
      </c>
      <c r="F12197" t="inlineStr">
        <is>
          <t>Violations were cited in the following area(s).</t>
        </is>
      </c>
      <c r="G12197" t="inlineStr">
        <is>
          <t>02B</t>
        </is>
      </c>
      <c r="H12197" t="inlineStr">
        <is>
          <t>Hot TCS food item not held at or above 140 °F.</t>
        </is>
      </c>
      <c r="I12197" t="inlineStr">
        <is>
          <t>Critical</t>
        </is>
      </c>
      <c r="J12197" t="n">
        <v>26</v>
      </c>
      <c r="L12197" s="9">
        <f>A12197&amp;"-"&amp;TEXT(E12197,"yyyymmdd")</f>
        <v/>
      </c>
    </row>
    <row r="12198">
      <c r="A12198" t="n">
        <v>41067497</v>
      </c>
      <c r="B12198" t="inlineStr">
        <is>
          <t>Queens</t>
        </is>
      </c>
      <c r="C12198" t="inlineStr">
        <is>
          <t>11106</t>
        </is>
      </c>
      <c r="D12198" t="inlineStr">
        <is>
          <t>Mexican</t>
        </is>
      </c>
      <c r="E12198" s="8" t="n">
        <v>46195</v>
      </c>
      <c r="F12198" t="inlineStr">
        <is>
          <t>Violations were cited in the following area(s).</t>
        </is>
      </c>
      <c r="G12198" t="inlineStr">
        <is>
          <t>06A</t>
        </is>
      </c>
      <c r="H12198" t="inlineStr">
        <is>
          <t>Personal cleanliness is inadequate. Outer garment soiled with possible contaminant. Effective hair restraint not worn where required. Jewelry worn on hands or arms. Fingernail polish worn or fingernails not kept clean and trimmed.</t>
        </is>
      </c>
      <c r="I12198" t="inlineStr">
        <is>
          <t>Critical</t>
        </is>
      </c>
      <c r="J12198" t="n">
        <v>26</v>
      </c>
      <c r="L12198" s="9">
        <f>A12198&amp;"-"&amp;TEXT(E12198,"yyyymmdd")</f>
        <v/>
      </c>
    </row>
    <row r="12199">
      <c r="A12199" t="n">
        <v>41067497</v>
      </c>
      <c r="B12199" t="inlineStr">
        <is>
          <t>Queens</t>
        </is>
      </c>
      <c r="C12199" t="inlineStr">
        <is>
          <t>11106</t>
        </is>
      </c>
      <c r="D12199" t="inlineStr">
        <is>
          <t>Mexican</t>
        </is>
      </c>
      <c r="E12199" s="8" t="n">
        <v>46195</v>
      </c>
      <c r="F12199" t="inlineStr">
        <is>
          <t>Violations were cited in the following area(s).</t>
        </is>
      </c>
      <c r="G12199" t="inlineStr">
        <is>
          <t>06F</t>
        </is>
      </c>
      <c r="H12199" t="inlineStr">
        <is>
          <t>Wiping cloths not stored clean and dry, or in a sanitizing solution, between uses.</t>
        </is>
      </c>
      <c r="I12199" t="inlineStr">
        <is>
          <t>Critical</t>
        </is>
      </c>
      <c r="J12199" t="n">
        <v>26</v>
      </c>
      <c r="L12199" s="9">
        <f>A12199&amp;"-"&amp;TEXT(E12199,"yyyymmdd")</f>
        <v/>
      </c>
    </row>
    <row r="12200">
      <c r="A12200" t="n">
        <v>41067497</v>
      </c>
      <c r="B12200" t="inlineStr">
        <is>
          <t>Queens</t>
        </is>
      </c>
      <c r="C12200" t="inlineStr">
        <is>
          <t>11106</t>
        </is>
      </c>
      <c r="D12200" t="inlineStr">
        <is>
          <t>Mexican</t>
        </is>
      </c>
      <c r="E12200" s="8" t="n">
        <v>46195</v>
      </c>
      <c r="F12200" t="inlineStr">
        <is>
          <t>Violations were cited in the following area(s).</t>
        </is>
      </c>
      <c r="G12200" t="inlineStr">
        <is>
          <t>10B</t>
        </is>
      </c>
      <c r="H12200" t="inlineStr">
        <is>
          <t>Anti-siphonage or back-flow prevention device not provided where required; equipment or floor not properly drained; sewage disposal system in disrepair or not functioning properly. Condensation or liquid waste improperly disposed of.</t>
        </is>
      </c>
      <c r="I12200" t="inlineStr">
        <is>
          <t>Not Critical</t>
        </is>
      </c>
      <c r="J12200" t="n">
        <v>26</v>
      </c>
      <c r="L12200" s="9">
        <f>A12200&amp;"-"&amp;TEXT(E12200,"yyyymmdd")</f>
        <v/>
      </c>
    </row>
    <row r="12201">
      <c r="A12201" t="n">
        <v>41067497</v>
      </c>
      <c r="B12201" t="inlineStr">
        <is>
          <t>Queens</t>
        </is>
      </c>
      <c r="C12201" t="inlineStr">
        <is>
          <t>11106</t>
        </is>
      </c>
      <c r="D12201" t="inlineStr">
        <is>
          <t>Mexican</t>
        </is>
      </c>
      <c r="E12201" s="8" t="n">
        <v>46195</v>
      </c>
      <c r="F12201" t="inlineStr">
        <is>
          <t>Violations were cited in the following area(s).</t>
        </is>
      </c>
      <c r="G12201" t="inlineStr">
        <is>
          <t>10F</t>
        </is>
      </c>
      <c r="H12201" t="inlineStr">
        <is>
          <t>Non-food contact surface or equipment made of unacceptable material, not kept clean, or not properly sealed, raised, spaced or movable to allow accessibility for cleaning on all sides, above and underneath the unit.</t>
        </is>
      </c>
      <c r="I12201" t="inlineStr">
        <is>
          <t>Not Critical</t>
        </is>
      </c>
      <c r="J12201" t="n">
        <v>26</v>
      </c>
      <c r="L12201" s="9">
        <f>A12201&amp;"-"&amp;TEXT(E12201,"yyyymmdd")</f>
        <v/>
      </c>
    </row>
    <row r="12202">
      <c r="A12202" t="n">
        <v>41138983</v>
      </c>
      <c r="B12202" t="inlineStr">
        <is>
          <t>Manhattan</t>
        </is>
      </c>
      <c r="C12202" t="inlineStr">
        <is>
          <t>10065</t>
        </is>
      </c>
      <c r="D12202" t="inlineStr">
        <is>
          <t>American</t>
        </is>
      </c>
      <c r="E12202" s="8" t="n">
        <v>46195</v>
      </c>
      <c r="F12202" t="inlineStr">
        <is>
          <t>Violations were cited in the following area(s).</t>
        </is>
      </c>
      <c r="G12202" t="inlineStr">
        <is>
          <t>02G</t>
        </is>
      </c>
      <c r="H12202" t="inlineStr">
        <is>
          <t>Cold TCS food item held above 41 °F; smoked or processed fish held above 38 °F; intact raw eggs held above 45 °F; or reduced oxygen packaged (ROP) TCS foods held above required temperatures except during active necessary preparation.</t>
        </is>
      </c>
      <c r="I12202" t="inlineStr">
        <is>
          <t>Critical</t>
        </is>
      </c>
      <c r="J12202" t="n">
        <v>35</v>
      </c>
      <c r="L12202" s="9">
        <f>A12202&amp;"-"&amp;TEXT(E12202,"yyyymmdd")</f>
        <v/>
      </c>
    </row>
    <row r="12203">
      <c r="A12203" t="n">
        <v>41138983</v>
      </c>
      <c r="B12203" t="inlineStr">
        <is>
          <t>Manhattan</t>
        </is>
      </c>
      <c r="C12203" t="inlineStr">
        <is>
          <t>10065</t>
        </is>
      </c>
      <c r="D12203" t="inlineStr">
        <is>
          <t>American</t>
        </is>
      </c>
      <c r="E12203" s="8" t="n">
        <v>46195</v>
      </c>
      <c r="F12203" t="inlineStr">
        <is>
          <t>Violations were cited in the following area(s).</t>
        </is>
      </c>
      <c r="G12203" t="inlineStr">
        <is>
          <t>04N</t>
        </is>
      </c>
      <c r="H12203" t="inlineStr">
        <is>
          <t>Filth flies or food/refuse/sewage associated with (FRSA) flies or other nuisance pests in establishment’s food and/or non-food areas. FRSA flies include house flies, blow flies, bottle flies, flesh flies, drain flies, Phorid flies and fruit flies.</t>
        </is>
      </c>
      <c r="I12203" t="inlineStr">
        <is>
          <t>Critical</t>
        </is>
      </c>
      <c r="J12203" t="n">
        <v>35</v>
      </c>
      <c r="L12203" s="9">
        <f>A12203&amp;"-"&amp;TEXT(E12203,"yyyymmdd")</f>
        <v/>
      </c>
    </row>
    <row r="12204">
      <c r="A12204" t="n">
        <v>41138983</v>
      </c>
      <c r="B12204" t="inlineStr">
        <is>
          <t>Manhattan</t>
        </is>
      </c>
      <c r="C12204" t="inlineStr">
        <is>
          <t>10065</t>
        </is>
      </c>
      <c r="D12204" t="inlineStr">
        <is>
          <t>American</t>
        </is>
      </c>
      <c r="E12204" s="8" t="n">
        <v>46195</v>
      </c>
      <c r="F12204" t="inlineStr">
        <is>
          <t>Violations were cited in the following area(s).</t>
        </is>
      </c>
      <c r="G12204" t="inlineStr">
        <is>
          <t>06D</t>
        </is>
      </c>
      <c r="H12204" t="inlineStr">
        <is>
          <t>Food contact surface not properly washed, rinsed and sanitized after each use and following any activity when contamination may have occurred.</t>
        </is>
      </c>
      <c r="I12204" t="inlineStr">
        <is>
          <t>Critical</t>
        </is>
      </c>
      <c r="J12204" t="n">
        <v>35</v>
      </c>
      <c r="L12204" s="9">
        <f>A12204&amp;"-"&amp;TEXT(E12204,"yyyymmdd")</f>
        <v/>
      </c>
    </row>
    <row r="12205">
      <c r="A12205" t="n">
        <v>41138983</v>
      </c>
      <c r="B12205" t="inlineStr">
        <is>
          <t>Manhattan</t>
        </is>
      </c>
      <c r="C12205" t="inlineStr">
        <is>
          <t>10065</t>
        </is>
      </c>
      <c r="D12205" t="inlineStr">
        <is>
          <t>American</t>
        </is>
      </c>
      <c r="E12205" s="8" t="n">
        <v>46195</v>
      </c>
      <c r="F12205" t="inlineStr">
        <is>
          <t>Violations were cited in the following area(s).</t>
        </is>
      </c>
      <c r="G12205" t="inlineStr">
        <is>
          <t>08A</t>
        </is>
      </c>
      <c r="H12205" t="inlineStr">
        <is>
          <t>Establishment is not free of harborage or conditions conducive to rodents, insects or other pests.</t>
        </is>
      </c>
      <c r="I12205" t="inlineStr">
        <is>
          <t>Not Critical</t>
        </is>
      </c>
      <c r="J12205" t="n">
        <v>35</v>
      </c>
      <c r="L12205" s="9">
        <f>A12205&amp;"-"&amp;TEXT(E12205,"yyyymmdd")</f>
        <v/>
      </c>
    </row>
    <row r="12206">
      <c r="A12206" t="n">
        <v>41138983</v>
      </c>
      <c r="B12206" t="inlineStr">
        <is>
          <t>Manhattan</t>
        </is>
      </c>
      <c r="C12206" t="inlineStr">
        <is>
          <t>10065</t>
        </is>
      </c>
      <c r="D12206" t="inlineStr">
        <is>
          <t>American</t>
        </is>
      </c>
      <c r="E12206" s="8" t="n">
        <v>46195</v>
      </c>
      <c r="F12206" t="inlineStr">
        <is>
          <t>Violations were cited in the following area(s).</t>
        </is>
      </c>
      <c r="G12206" t="inlineStr">
        <is>
          <t>10E</t>
        </is>
      </c>
      <c r="H12206" t="inlineStr">
        <is>
          <t>Accurate thermometer not provided or properly located in refrigerated, cold storage or hot holding equipment</t>
        </is>
      </c>
      <c r="I12206" t="inlineStr">
        <is>
          <t>Not Critical</t>
        </is>
      </c>
      <c r="J12206" t="n">
        <v>35</v>
      </c>
      <c r="L12206" s="9">
        <f>A12206&amp;"-"&amp;TEXT(E12206,"yyyymmdd")</f>
        <v/>
      </c>
    </row>
    <row r="12207">
      <c r="A12207" t="n">
        <v>41138983</v>
      </c>
      <c r="B12207" t="inlineStr">
        <is>
          <t>Manhattan</t>
        </is>
      </c>
      <c r="C12207" t="inlineStr">
        <is>
          <t>10065</t>
        </is>
      </c>
      <c r="D12207" t="inlineStr">
        <is>
          <t>American</t>
        </is>
      </c>
      <c r="E12207" s="8" t="n">
        <v>46195</v>
      </c>
      <c r="F12207" t="inlineStr">
        <is>
          <t>Violations were cited in the following area(s).</t>
        </is>
      </c>
      <c r="G12207" t="inlineStr">
        <is>
          <t>10F</t>
        </is>
      </c>
      <c r="H12207" t="inlineStr">
        <is>
          <t>Non-food contact surface or equipment made of unacceptable material, not kept clean, or not properly sealed, raised, spaced or movable to allow accessibility for cleaning on all sides, above and underneath the unit.</t>
        </is>
      </c>
      <c r="I12207" t="inlineStr">
        <is>
          <t>Not Critical</t>
        </is>
      </c>
      <c r="J12207" t="n">
        <v>35</v>
      </c>
      <c r="L12207" s="9">
        <f>A12207&amp;"-"&amp;TEXT(E12207,"yyyymmdd")</f>
        <v/>
      </c>
    </row>
    <row r="12208">
      <c r="A12208" t="n">
        <v>41196158</v>
      </c>
      <c r="B12208" t="inlineStr">
        <is>
          <t>Manhattan</t>
        </is>
      </c>
      <c r="C12208" t="inlineStr">
        <is>
          <t>10009</t>
        </is>
      </c>
      <c r="D12208" t="inlineStr">
        <is>
          <t>Pizza</t>
        </is>
      </c>
      <c r="E12208" s="8" t="n">
        <v>46195</v>
      </c>
      <c r="F12208" t="inlineStr">
        <is>
          <t>Violations were cited in the following area(s).</t>
        </is>
      </c>
      <c r="G12208" t="inlineStr">
        <is>
          <t>02H</t>
        </is>
      </c>
      <c r="H12208" t="inlineStr">
        <is>
          <t>After cooking or removal from hot holding, TCS food not cooled by an approved method whereby the internal temperature is reduced from 140 °F to 70 °F or less within 2 hours, and from 70 °F to 41 °F or less within 4 additional hours.</t>
        </is>
      </c>
      <c r="I12208" t="inlineStr">
        <is>
          <t>Critical</t>
        </is>
      </c>
      <c r="J12208" t="n">
        <v>28</v>
      </c>
      <c r="L12208" s="9">
        <f>A12208&amp;"-"&amp;TEXT(E12208,"yyyymmdd")</f>
        <v/>
      </c>
    </row>
    <row r="12209">
      <c r="A12209" t="n">
        <v>41196158</v>
      </c>
      <c r="B12209" t="inlineStr">
        <is>
          <t>Manhattan</t>
        </is>
      </c>
      <c r="C12209" t="inlineStr">
        <is>
          <t>10009</t>
        </is>
      </c>
      <c r="D12209" t="inlineStr">
        <is>
          <t>Pizza</t>
        </is>
      </c>
      <c r="E12209" s="8" t="n">
        <v>46195</v>
      </c>
      <c r="F12209" t="inlineStr">
        <is>
          <t>Violations were cited in the following area(s).</t>
        </is>
      </c>
      <c r="G12209" t="inlineStr">
        <is>
          <t>04M</t>
        </is>
      </c>
      <c r="H12209" t="inlineStr">
        <is>
          <t>Live roaches in facility's food or non-food area.</t>
        </is>
      </c>
      <c r="I12209" t="inlineStr">
        <is>
          <t>Critical</t>
        </is>
      </c>
      <c r="J12209" t="n">
        <v>28</v>
      </c>
      <c r="L12209" s="9">
        <f>A12209&amp;"-"&amp;TEXT(E12209,"yyyymmdd")</f>
        <v/>
      </c>
    </row>
    <row r="12210">
      <c r="A12210" t="n">
        <v>41196158</v>
      </c>
      <c r="B12210" t="inlineStr">
        <is>
          <t>Manhattan</t>
        </is>
      </c>
      <c r="C12210" t="inlineStr">
        <is>
          <t>10009</t>
        </is>
      </c>
      <c r="D12210" t="inlineStr">
        <is>
          <t>Pizza</t>
        </is>
      </c>
      <c r="E12210" s="8" t="n">
        <v>46195</v>
      </c>
      <c r="F12210" t="inlineStr">
        <is>
          <t>Violations were cited in the following area(s).</t>
        </is>
      </c>
      <c r="G12210" t="inlineStr">
        <is>
          <t>08A</t>
        </is>
      </c>
      <c r="H12210" t="inlineStr">
        <is>
          <t>Establishment is not free of harborage or conditions conducive to rodents, insects or other pests.</t>
        </is>
      </c>
      <c r="I12210" t="inlineStr">
        <is>
          <t>Not Critical</t>
        </is>
      </c>
      <c r="J12210" t="n">
        <v>28</v>
      </c>
      <c r="L12210" s="9">
        <f>A12210&amp;"-"&amp;TEXT(E12210,"yyyymmdd")</f>
        <v/>
      </c>
    </row>
    <row r="12211">
      <c r="A12211" t="n">
        <v>41196158</v>
      </c>
      <c r="B12211" t="inlineStr">
        <is>
          <t>Manhattan</t>
        </is>
      </c>
      <c r="C12211" t="inlineStr">
        <is>
          <t>10009</t>
        </is>
      </c>
      <c r="D12211" t="inlineStr">
        <is>
          <t>Pizza</t>
        </is>
      </c>
      <c r="E12211" s="8" t="n">
        <v>46195</v>
      </c>
      <c r="F12211" t="inlineStr">
        <is>
          <t>Violations were cited in the following area(s).</t>
        </is>
      </c>
      <c r="G12211" t="inlineStr">
        <is>
          <t>10B</t>
        </is>
      </c>
      <c r="H12211" t="inlineStr">
        <is>
          <t>Anti-siphonage or back-flow prevention device not provided where required; equipment or floor not properly drained; sewage disposal system in disrepair or not functioning properly. Condensation or liquid waste improperly disposed of.</t>
        </is>
      </c>
      <c r="I12211" t="inlineStr">
        <is>
          <t>Not Critical</t>
        </is>
      </c>
      <c r="J12211" t="n">
        <v>28</v>
      </c>
      <c r="L12211" s="9">
        <f>A12211&amp;"-"&amp;TEXT(E12211,"yyyymmdd")</f>
        <v/>
      </c>
    </row>
    <row r="12212">
      <c r="A12212" t="n">
        <v>41196158</v>
      </c>
      <c r="B12212" t="inlineStr">
        <is>
          <t>Manhattan</t>
        </is>
      </c>
      <c r="C12212" t="inlineStr">
        <is>
          <t>10009</t>
        </is>
      </c>
      <c r="D12212" t="inlineStr">
        <is>
          <t>Pizza</t>
        </is>
      </c>
      <c r="E12212" s="8" t="n">
        <v>46195</v>
      </c>
      <c r="F12212" t="inlineStr">
        <is>
          <t>Violations were cited in the following area(s).</t>
        </is>
      </c>
      <c r="G12212" t="inlineStr">
        <is>
          <t>10F</t>
        </is>
      </c>
      <c r="H12212" t="inlineStr">
        <is>
          <t>Non-food contact surface or equipment made of unacceptable material, not kept clean, or not properly sealed, raised, spaced or movable to allow accessibility for cleaning on all sides, above and underneath the unit.</t>
        </is>
      </c>
      <c r="I12212" t="inlineStr">
        <is>
          <t>Not Critical</t>
        </is>
      </c>
      <c r="J12212" t="n">
        <v>28</v>
      </c>
      <c r="L12212" s="9">
        <f>A12212&amp;"-"&amp;TEXT(E12212,"yyyymmdd")</f>
        <v/>
      </c>
    </row>
    <row r="12213">
      <c r="A12213" t="n">
        <v>41196536</v>
      </c>
      <c r="B12213" t="inlineStr">
        <is>
          <t>Brooklyn</t>
        </is>
      </c>
      <c r="C12213" t="inlineStr">
        <is>
          <t>11224</t>
        </is>
      </c>
      <c r="D12213" t="inlineStr">
        <is>
          <t>Coffee/Tea</t>
        </is>
      </c>
      <c r="E12213" s="8" t="n">
        <v>46195</v>
      </c>
      <c r="F12213" t="inlineStr">
        <is>
          <t>Violations were cited in the following area(s).</t>
        </is>
      </c>
      <c r="G12213" t="inlineStr">
        <is>
          <t>10F</t>
        </is>
      </c>
      <c r="H12213" t="inlineStr">
        <is>
          <t>Non-food contact surface or equipment made of unacceptable material, not kept clean, or not properly sealed, raised, spaced or movable to allow accessibility for cleaning on all sides, above and underneath the unit.</t>
        </is>
      </c>
      <c r="I12213" t="inlineStr">
        <is>
          <t>Not Critical</t>
        </is>
      </c>
      <c r="J12213" t="n">
        <v>2</v>
      </c>
      <c r="K12213" t="inlineStr">
        <is>
          <t>A</t>
        </is>
      </c>
      <c r="L12213" s="9">
        <f>A12213&amp;"-"&amp;TEXT(E12213,"yyyymmdd")</f>
        <v/>
      </c>
    </row>
    <row r="12214">
      <c r="A12214" t="n">
        <v>41205254</v>
      </c>
      <c r="B12214" t="inlineStr">
        <is>
          <t>Bronx</t>
        </is>
      </c>
      <c r="C12214" t="inlineStr">
        <is>
          <t>10456</t>
        </is>
      </c>
      <c r="D12214" t="inlineStr">
        <is>
          <t>Donuts</t>
        </is>
      </c>
      <c r="E12214" s="8" t="n">
        <v>46195</v>
      </c>
      <c r="F12214" t="inlineStr">
        <is>
          <t>Violations were cited in the following area(s).</t>
        </is>
      </c>
      <c r="G12214" t="inlineStr">
        <is>
          <t>10B</t>
        </is>
      </c>
      <c r="H12214" t="inlineStr">
        <is>
          <t>Anti-siphonage or back-flow prevention device not provided where required; equipment or floor not properly drained; sewage disposal system in disrepair or not functioning properly. Condensation or liquid waste improperly disposed of.</t>
        </is>
      </c>
      <c r="I12214" t="inlineStr">
        <is>
          <t>Not Critical</t>
        </is>
      </c>
      <c r="J12214" t="n">
        <v>4</v>
      </c>
      <c r="K12214" t="inlineStr">
        <is>
          <t>A</t>
        </is>
      </c>
      <c r="L12214" s="9">
        <f>A12214&amp;"-"&amp;TEXT(E12214,"yyyymmdd")</f>
        <v/>
      </c>
    </row>
    <row r="12215">
      <c r="A12215" t="n">
        <v>41205254</v>
      </c>
      <c r="B12215" t="inlineStr">
        <is>
          <t>Bronx</t>
        </is>
      </c>
      <c r="C12215" t="inlineStr">
        <is>
          <t>10456</t>
        </is>
      </c>
      <c r="D12215" t="inlineStr">
        <is>
          <t>Donuts</t>
        </is>
      </c>
      <c r="E12215" s="8" t="n">
        <v>46195</v>
      </c>
      <c r="F12215" t="inlineStr">
        <is>
          <t>Violations were cited in the following area(s).</t>
        </is>
      </c>
      <c r="G12215" t="inlineStr">
        <is>
          <t>10F</t>
        </is>
      </c>
      <c r="H12215" t="inlineStr">
        <is>
          <t>Non-food contact surface or equipment made of unacceptable material, not kept clean, or not properly sealed, raised, spaced or movable to allow accessibility for cleaning on all sides, above and underneath the unit.</t>
        </is>
      </c>
      <c r="I12215" t="inlineStr">
        <is>
          <t>Not Critical</t>
        </is>
      </c>
      <c r="J12215" t="n">
        <v>4</v>
      </c>
      <c r="K12215" t="inlineStr">
        <is>
          <t>A</t>
        </is>
      </c>
      <c r="L12215" s="9">
        <f>A12215&amp;"-"&amp;TEXT(E12215,"yyyymmdd")</f>
        <v/>
      </c>
    </row>
    <row r="12216">
      <c r="A12216" t="n">
        <v>41241802</v>
      </c>
      <c r="B12216" t="inlineStr">
        <is>
          <t>Brooklyn</t>
        </is>
      </c>
      <c r="C12216" t="inlineStr">
        <is>
          <t>11234</t>
        </is>
      </c>
      <c r="D12216" t="inlineStr">
        <is>
          <t>Seafood</t>
        </is>
      </c>
      <c r="E12216" s="8" t="n">
        <v>46195</v>
      </c>
      <c r="F12216" t="inlineStr">
        <is>
          <t>Violations were cited in the following area(s).</t>
        </is>
      </c>
      <c r="G12216" t="inlineStr">
        <is>
          <t>02G</t>
        </is>
      </c>
      <c r="H12216" t="inlineStr">
        <is>
          <t>Cold TCS food item held above 41 °F; smoked or processed fish held above 38 °F; intact raw eggs held above 45 °F; or reduced oxygen packaged (ROP) TCS foods held above required temperatures except during active necessary preparation.</t>
        </is>
      </c>
      <c r="I12216" t="inlineStr">
        <is>
          <t>Critical</t>
        </is>
      </c>
      <c r="J12216" t="n">
        <v>35</v>
      </c>
      <c r="L12216" s="9">
        <f>A12216&amp;"-"&amp;TEXT(E12216,"yyyymmdd")</f>
        <v/>
      </c>
    </row>
    <row r="12217">
      <c r="A12217" t="n">
        <v>41241802</v>
      </c>
      <c r="B12217" t="inlineStr">
        <is>
          <t>Brooklyn</t>
        </is>
      </c>
      <c r="C12217" t="inlineStr">
        <is>
          <t>11234</t>
        </is>
      </c>
      <c r="D12217" t="inlineStr">
        <is>
          <t>Seafood</t>
        </is>
      </c>
      <c r="E12217" s="8" t="n">
        <v>46195</v>
      </c>
      <c r="F12217" t="inlineStr">
        <is>
          <t>Violations were cited in the following area(s).</t>
        </is>
      </c>
      <c r="G12217" t="inlineStr">
        <is>
          <t>02H</t>
        </is>
      </c>
      <c r="H12217" t="inlineStr">
        <is>
          <t>After cooking or removal from hot holding, TCS food not cooled by an approved method whereby the internal temperature is reduced from 140 °F to 70 °F or less within 2 hours, and from 70 °F to 41 °F or less within 4 additional hours.</t>
        </is>
      </c>
      <c r="I12217" t="inlineStr">
        <is>
          <t>Critical</t>
        </is>
      </c>
      <c r="J12217" t="n">
        <v>35</v>
      </c>
      <c r="L12217" s="9">
        <f>A12217&amp;"-"&amp;TEXT(E12217,"yyyymmdd")</f>
        <v/>
      </c>
    </row>
    <row r="12218">
      <c r="A12218" t="n">
        <v>41241802</v>
      </c>
      <c r="B12218" t="inlineStr">
        <is>
          <t>Brooklyn</t>
        </is>
      </c>
      <c r="C12218" t="inlineStr">
        <is>
          <t>11234</t>
        </is>
      </c>
      <c r="D12218" t="inlineStr">
        <is>
          <t>Seafood</t>
        </is>
      </c>
      <c r="E12218" s="8" t="n">
        <v>46195</v>
      </c>
      <c r="F12218" t="inlineStr">
        <is>
          <t>Violations were cited in the following area(s).</t>
        </is>
      </c>
      <c r="G12218" t="inlineStr">
        <is>
          <t>04C</t>
        </is>
      </c>
      <c r="H12218" t="inlineStr">
        <is>
          <t>Food worker/food vendor does not use utensil or other barrier to eliminate bare hand contact with food that will not receive adequate additional heat treatment.</t>
        </is>
      </c>
      <c r="I12218" t="inlineStr">
        <is>
          <t>Critical</t>
        </is>
      </c>
      <c r="J12218" t="n">
        <v>35</v>
      </c>
      <c r="L12218" s="9">
        <f>A12218&amp;"-"&amp;TEXT(E12218,"yyyymmdd")</f>
        <v/>
      </c>
    </row>
    <row r="12219">
      <c r="A12219" t="n">
        <v>41241802</v>
      </c>
      <c r="B12219" t="inlineStr">
        <is>
          <t>Brooklyn</t>
        </is>
      </c>
      <c r="C12219" t="inlineStr">
        <is>
          <t>11234</t>
        </is>
      </c>
      <c r="D12219" t="inlineStr">
        <is>
          <t>Seafood</t>
        </is>
      </c>
      <c r="E12219" s="8" t="n">
        <v>46195</v>
      </c>
      <c r="F12219" t="inlineStr">
        <is>
          <t>Violations were cited in the following area(s).</t>
        </is>
      </c>
      <c r="G12219" t="inlineStr">
        <is>
          <t>06E</t>
        </is>
      </c>
      <c r="H12219" t="inlineStr">
        <is>
          <t>Sanitized equipment or utensil, including in-use food dispensing utensil, improperly used or stored.</t>
        </is>
      </c>
      <c r="I12219" t="inlineStr">
        <is>
          <t>Critical</t>
        </is>
      </c>
      <c r="J12219" t="n">
        <v>35</v>
      </c>
      <c r="L12219" s="9">
        <f>A12219&amp;"-"&amp;TEXT(E12219,"yyyymmdd")</f>
        <v/>
      </c>
    </row>
    <row r="12220">
      <c r="A12220" t="n">
        <v>41241802</v>
      </c>
      <c r="B12220" t="inlineStr">
        <is>
          <t>Brooklyn</t>
        </is>
      </c>
      <c r="C12220" t="inlineStr">
        <is>
          <t>11234</t>
        </is>
      </c>
      <c r="D12220" t="inlineStr">
        <is>
          <t>Seafood</t>
        </is>
      </c>
      <c r="E12220" s="8" t="n">
        <v>46195</v>
      </c>
      <c r="F12220" t="inlineStr">
        <is>
          <t>Violations were cited in the following area(s).</t>
        </is>
      </c>
      <c r="G12220" t="inlineStr">
        <is>
          <t>10F</t>
        </is>
      </c>
      <c r="H12220" t="inlineStr">
        <is>
          <t>Non-food contact surface or equipment made of unacceptable material, not kept clean, or not properly sealed, raised, spaced or movable to allow accessibility for cleaning on all sides, above and underneath the unit.</t>
        </is>
      </c>
      <c r="I12220" t="inlineStr">
        <is>
          <t>Not Critical</t>
        </is>
      </c>
      <c r="J12220" t="n">
        <v>35</v>
      </c>
      <c r="L12220" s="9">
        <f>A12220&amp;"-"&amp;TEXT(E12220,"yyyymmdd")</f>
        <v/>
      </c>
    </row>
    <row r="12221">
      <c r="A12221" t="n">
        <v>41374597</v>
      </c>
      <c r="B12221" t="inlineStr">
        <is>
          <t>Queens</t>
        </is>
      </c>
      <c r="C12221" t="inlineStr">
        <is>
          <t>11354</t>
        </is>
      </c>
      <c r="D12221" t="inlineStr">
        <is>
          <t>Donuts</t>
        </is>
      </c>
      <c r="E12221" s="8" t="n">
        <v>46195</v>
      </c>
      <c r="F12221" t="inlineStr">
        <is>
          <t>Violations were cited in the following area(s).</t>
        </is>
      </c>
      <c r="G12221" t="inlineStr">
        <is>
          <t>06D</t>
        </is>
      </c>
      <c r="H12221" t="inlineStr">
        <is>
          <t>Food contact surface not properly washed, rinsed and sanitized after each use and following any activity when contamination may have occurred.</t>
        </is>
      </c>
      <c r="I12221" t="inlineStr">
        <is>
          <t>Critical</t>
        </is>
      </c>
      <c r="J12221" t="n">
        <v>9</v>
      </c>
      <c r="K12221" t="inlineStr">
        <is>
          <t>A</t>
        </is>
      </c>
      <c r="L12221" s="9">
        <f>A12221&amp;"-"&amp;TEXT(E12221,"yyyymmdd")</f>
        <v/>
      </c>
    </row>
    <row r="12222">
      <c r="A12222" t="n">
        <v>41374597</v>
      </c>
      <c r="B12222" t="inlineStr">
        <is>
          <t>Queens</t>
        </is>
      </c>
      <c r="C12222" t="inlineStr">
        <is>
          <t>11354</t>
        </is>
      </c>
      <c r="D12222" t="inlineStr">
        <is>
          <t>Donuts</t>
        </is>
      </c>
      <c r="E12222" s="8" t="n">
        <v>46195</v>
      </c>
      <c r="F12222" t="inlineStr">
        <is>
          <t>Violations were cited in the following area(s).</t>
        </is>
      </c>
      <c r="G12222" t="inlineStr">
        <is>
          <t>10B</t>
        </is>
      </c>
      <c r="H12222" t="inlineStr">
        <is>
          <t>Anti-siphonage or back-flow prevention device not provided where required; equipment or floor not properly drained; sewage disposal system in disrepair or not functioning properly. Condensation or liquid waste improperly disposed of.</t>
        </is>
      </c>
      <c r="I12222" t="inlineStr">
        <is>
          <t>Not Critical</t>
        </is>
      </c>
      <c r="J12222" t="n">
        <v>9</v>
      </c>
      <c r="K12222" t="inlineStr">
        <is>
          <t>A</t>
        </is>
      </c>
      <c r="L12222" s="9">
        <f>A12222&amp;"-"&amp;TEXT(E12222,"yyyymmdd")</f>
        <v/>
      </c>
    </row>
    <row r="12223">
      <c r="A12223" t="n">
        <v>41374597</v>
      </c>
      <c r="B12223" t="inlineStr">
        <is>
          <t>Queens</t>
        </is>
      </c>
      <c r="C12223" t="inlineStr">
        <is>
          <t>11354</t>
        </is>
      </c>
      <c r="D12223" t="inlineStr">
        <is>
          <t>Donuts</t>
        </is>
      </c>
      <c r="E12223" s="8" t="n">
        <v>46195</v>
      </c>
      <c r="F12223" t="inlineStr">
        <is>
          <t>Violations were cited in the following area(s).</t>
        </is>
      </c>
      <c r="G12223" t="inlineStr">
        <is>
          <t>10F</t>
        </is>
      </c>
      <c r="H12223" t="inlineStr">
        <is>
          <t>Non-food contact surface or equipment made of unacceptable material, not kept clean, or not properly sealed, raised, spaced or movable to allow accessibility for cleaning on all sides, above and underneath the unit.</t>
        </is>
      </c>
      <c r="I12223" t="inlineStr">
        <is>
          <t>Not Critical</t>
        </is>
      </c>
      <c r="J12223" t="n">
        <v>9</v>
      </c>
      <c r="K12223" t="inlineStr">
        <is>
          <t>A</t>
        </is>
      </c>
      <c r="L12223" s="9">
        <f>A12223&amp;"-"&amp;TEXT(E12223,"yyyymmdd")</f>
        <v/>
      </c>
    </row>
    <row r="12224">
      <c r="A12224" t="n">
        <v>41470527</v>
      </c>
      <c r="B12224" t="inlineStr">
        <is>
          <t>Manhattan</t>
        </is>
      </c>
      <c r="C12224" t="inlineStr">
        <is>
          <t>10002</t>
        </is>
      </c>
      <c r="D12224" t="inlineStr">
        <is>
          <t>Bagels/Pretzels</t>
        </is>
      </c>
      <c r="E12224" s="8" t="n">
        <v>46195</v>
      </c>
      <c r="F12224" t="inlineStr">
        <is>
          <t>Violations were cited in the following area(s).</t>
        </is>
      </c>
      <c r="G12224" t="inlineStr">
        <is>
          <t>02H</t>
        </is>
      </c>
      <c r="H12224" t="inlineStr">
        <is>
          <t>After cooking or removal from hot holding, TCS food not cooled by an approved method whereby the internal temperature is reduced from 140 °F to 70 °F or less within 2 hours, and from 70 °F to 41 °F or less within 4 additional hours.</t>
        </is>
      </c>
      <c r="I12224" t="inlineStr">
        <is>
          <t>Critical</t>
        </is>
      </c>
      <c r="J12224" t="n">
        <v>22</v>
      </c>
      <c r="L12224" s="9">
        <f>A12224&amp;"-"&amp;TEXT(E12224,"yyyymmdd")</f>
        <v/>
      </c>
    </row>
    <row r="12225">
      <c r="A12225" t="n">
        <v>41470527</v>
      </c>
      <c r="B12225" t="inlineStr">
        <is>
          <t>Manhattan</t>
        </is>
      </c>
      <c r="C12225" t="inlineStr">
        <is>
          <t>10002</t>
        </is>
      </c>
      <c r="D12225" t="inlineStr">
        <is>
          <t>Bagels/Pretzels</t>
        </is>
      </c>
      <c r="E12225" s="8" t="n">
        <v>46195</v>
      </c>
      <c r="F12225" t="inlineStr">
        <is>
          <t>Violations were cited in the following area(s).</t>
        </is>
      </c>
      <c r="G12225" t="inlineStr">
        <is>
          <t>04N</t>
        </is>
      </c>
      <c r="H12225" t="inlineStr">
        <is>
          <t>Filth flies or food/refuse/sewage associated with (FRSA) flies or other nuisance pests in establishment’s food and/or non-food areas. FRSA flies include house flies, blow flies, bottle flies, flesh flies, drain flies, Phorid flies and fruit flies.</t>
        </is>
      </c>
      <c r="I12225" t="inlineStr">
        <is>
          <t>Critical</t>
        </is>
      </c>
      <c r="J12225" t="n">
        <v>22</v>
      </c>
      <c r="L12225" s="9">
        <f>A12225&amp;"-"&amp;TEXT(E12225,"yyyymmdd")</f>
        <v/>
      </c>
    </row>
    <row r="12226">
      <c r="A12226" t="n">
        <v>41470527</v>
      </c>
      <c r="B12226" t="inlineStr">
        <is>
          <t>Manhattan</t>
        </is>
      </c>
      <c r="C12226" t="inlineStr">
        <is>
          <t>10002</t>
        </is>
      </c>
      <c r="D12226" t="inlineStr">
        <is>
          <t>Bagels/Pretzels</t>
        </is>
      </c>
      <c r="E12226" s="8" t="n">
        <v>46195</v>
      </c>
      <c r="F12226" t="inlineStr">
        <is>
          <t>Violations were cited in the following area(s).</t>
        </is>
      </c>
      <c r="G12226" t="inlineStr">
        <is>
          <t>08A</t>
        </is>
      </c>
      <c r="H12226" t="inlineStr">
        <is>
          <t>Establishment is not free of harborage or conditions conducive to rodents, insects or other pests.</t>
        </is>
      </c>
      <c r="I12226" t="inlineStr">
        <is>
          <t>Not Critical</t>
        </is>
      </c>
      <c r="J12226" t="n">
        <v>22</v>
      </c>
      <c r="L12226" s="9">
        <f>A12226&amp;"-"&amp;TEXT(E12226,"yyyymmdd")</f>
        <v/>
      </c>
    </row>
    <row r="12227">
      <c r="A12227" t="n">
        <v>41470527</v>
      </c>
      <c r="B12227" t="inlineStr">
        <is>
          <t>Manhattan</t>
        </is>
      </c>
      <c r="C12227" t="inlineStr">
        <is>
          <t>10002</t>
        </is>
      </c>
      <c r="D12227" t="inlineStr">
        <is>
          <t>Bagels/Pretzels</t>
        </is>
      </c>
      <c r="E12227" s="8" t="n">
        <v>46195</v>
      </c>
      <c r="F12227" t="inlineStr">
        <is>
          <t>Violations were cited in the following area(s).</t>
        </is>
      </c>
      <c r="G12227" t="inlineStr">
        <is>
          <t>10G</t>
        </is>
      </c>
      <c r="H12227" t="inlineStr">
        <is>
          <t>Dishwashing and ware washing: Cleaning and sanitizing of tableware, including dishes, utensils, and equipment deficient.</t>
        </is>
      </c>
      <c r="I12227" t="inlineStr">
        <is>
          <t>Not Critical</t>
        </is>
      </c>
      <c r="J12227" t="n">
        <v>22</v>
      </c>
      <c r="L12227" s="9">
        <f>A12227&amp;"-"&amp;TEXT(E12227,"yyyymmdd")</f>
        <v/>
      </c>
    </row>
    <row r="12228">
      <c r="A12228" t="n">
        <v>41500338</v>
      </c>
      <c r="B12228" t="inlineStr">
        <is>
          <t>Queens</t>
        </is>
      </c>
      <c r="C12228" t="inlineStr">
        <is>
          <t>11432</t>
        </is>
      </c>
      <c r="D12228" t="inlineStr">
        <is>
          <t>Hamburgers</t>
        </is>
      </c>
      <c r="E12228" s="8" t="n">
        <v>46195</v>
      </c>
      <c r="F12228" t="inlineStr">
        <is>
          <t>Violations were cited in the following area(s).</t>
        </is>
      </c>
      <c r="G12228" t="inlineStr">
        <is>
          <t>04N</t>
        </is>
      </c>
      <c r="H12228" t="inlineStr">
        <is>
          <t>Filth flies or food/refuse/sewage associated with (FRSA) flies or other nuisance pests in establishment’s food and/or non-food areas. FRSA flies include house flies, blow flies, bottle flies, flesh flies, drain flies, Phorid flies and fruit flies.</t>
        </is>
      </c>
      <c r="I12228" t="inlineStr">
        <is>
          <t>Critical</t>
        </is>
      </c>
      <c r="J12228" t="n">
        <v>18</v>
      </c>
      <c r="L12228" s="9">
        <f>A12228&amp;"-"&amp;TEXT(E12228,"yyyymmdd")</f>
        <v/>
      </c>
    </row>
    <row r="12229">
      <c r="A12229" t="n">
        <v>41500338</v>
      </c>
      <c r="B12229" t="inlineStr">
        <is>
          <t>Queens</t>
        </is>
      </c>
      <c r="C12229" t="inlineStr">
        <is>
          <t>11432</t>
        </is>
      </c>
      <c r="D12229" t="inlineStr">
        <is>
          <t>Hamburgers</t>
        </is>
      </c>
      <c r="E12229" s="8" t="n">
        <v>46195</v>
      </c>
      <c r="F12229" t="inlineStr">
        <is>
          <t>Violations were cited in the following area(s).</t>
        </is>
      </c>
      <c r="G12229" t="inlineStr">
        <is>
          <t>06D</t>
        </is>
      </c>
      <c r="H12229" t="inlineStr">
        <is>
          <t>Food contact surface not properly washed, rinsed and sanitized after each use and following any activity when contamination may have occurred.</t>
        </is>
      </c>
      <c r="I12229" t="inlineStr">
        <is>
          <t>Critical</t>
        </is>
      </c>
      <c r="J12229" t="n">
        <v>18</v>
      </c>
      <c r="L12229" s="9">
        <f>A12229&amp;"-"&amp;TEXT(E12229,"yyyymmdd")</f>
        <v/>
      </c>
    </row>
    <row r="12230">
      <c r="A12230" t="n">
        <v>41500338</v>
      </c>
      <c r="B12230" t="inlineStr">
        <is>
          <t>Queens</t>
        </is>
      </c>
      <c r="C12230" t="inlineStr">
        <is>
          <t>11432</t>
        </is>
      </c>
      <c r="D12230" t="inlineStr">
        <is>
          <t>Hamburgers</t>
        </is>
      </c>
      <c r="E12230" s="8" t="n">
        <v>46195</v>
      </c>
      <c r="F12230" t="inlineStr">
        <is>
          <t>Violations were cited in the following area(s).</t>
        </is>
      </c>
      <c r="G12230" t="inlineStr">
        <is>
          <t>08A</t>
        </is>
      </c>
      <c r="H12230" t="inlineStr">
        <is>
          <t>Establishment is not free of harborage or conditions conducive to rodents, insects or other pests.</t>
        </is>
      </c>
      <c r="I12230" t="inlineStr">
        <is>
          <t>Not Critical</t>
        </is>
      </c>
      <c r="J12230" t="n">
        <v>18</v>
      </c>
      <c r="L12230" s="9">
        <f>A12230&amp;"-"&amp;TEXT(E12230,"yyyymmdd")</f>
        <v/>
      </c>
    </row>
    <row r="12231">
      <c r="A12231" t="n">
        <v>41529658</v>
      </c>
      <c r="B12231" t="inlineStr">
        <is>
          <t>Bronx</t>
        </is>
      </c>
      <c r="C12231" t="inlineStr">
        <is>
          <t>10458</t>
        </is>
      </c>
      <c r="D12231" t="inlineStr">
        <is>
          <t>Bakery Products/Desserts</t>
        </is>
      </c>
      <c r="E12231" s="8" t="n">
        <v>46195</v>
      </c>
      <c r="F12231" t="inlineStr">
        <is>
          <t>Violations were cited in the following area(s).</t>
        </is>
      </c>
      <c r="G12231" t="inlineStr">
        <is>
          <t>04O</t>
        </is>
      </c>
      <c r="H12231" t="inlineStr">
        <is>
          <t>Live animal other than fish in tank or service animal present in facility’s food or non-food area.</t>
        </is>
      </c>
      <c r="I12231" t="inlineStr">
        <is>
          <t>Critical</t>
        </is>
      </c>
      <c r="J12231" t="n">
        <v>8</v>
      </c>
      <c r="K12231" t="inlineStr">
        <is>
          <t>A</t>
        </is>
      </c>
      <c r="L12231" s="9">
        <f>A12231&amp;"-"&amp;TEXT(E12231,"yyyymmdd")</f>
        <v/>
      </c>
    </row>
    <row r="12232">
      <c r="A12232" t="n">
        <v>41529658</v>
      </c>
      <c r="B12232" t="inlineStr">
        <is>
          <t>Bronx</t>
        </is>
      </c>
      <c r="C12232" t="inlineStr">
        <is>
          <t>10458</t>
        </is>
      </c>
      <c r="D12232" t="inlineStr">
        <is>
          <t>Bakery Products/Desserts</t>
        </is>
      </c>
      <c r="E12232" s="8" t="n">
        <v>46195</v>
      </c>
      <c r="F12232" t="inlineStr">
        <is>
          <t>Violations were cited in the following area(s).</t>
        </is>
      </c>
      <c r="G12232" t="inlineStr">
        <is>
          <t>10B</t>
        </is>
      </c>
      <c r="H12232" t="inlineStr">
        <is>
          <t>Anti-siphonage or back-flow prevention device not provided where required; equipment or floor not properly drained; sewage disposal system in disrepair or not functioning properly. Condensation or liquid waste improperly disposed of.</t>
        </is>
      </c>
      <c r="I12232" t="inlineStr">
        <is>
          <t>Not Critical</t>
        </is>
      </c>
      <c r="J12232" t="n">
        <v>8</v>
      </c>
      <c r="K12232" t="inlineStr">
        <is>
          <t>A</t>
        </is>
      </c>
      <c r="L12232" s="9">
        <f>A12232&amp;"-"&amp;TEXT(E12232,"yyyymmdd")</f>
        <v/>
      </c>
    </row>
    <row r="12233">
      <c r="A12233" t="n">
        <v>41602382</v>
      </c>
      <c r="B12233" t="inlineStr">
        <is>
          <t>Manhattan</t>
        </is>
      </c>
      <c r="C12233" t="inlineStr">
        <is>
          <t>10024</t>
        </is>
      </c>
      <c r="D12233" t="inlineStr">
        <is>
          <t>Coffee/Tea</t>
        </is>
      </c>
      <c r="E12233" s="8" t="n">
        <v>46195</v>
      </c>
      <c r="F12233" t="inlineStr">
        <is>
          <t>Violations were cited in the following area(s).</t>
        </is>
      </c>
      <c r="G12233" t="inlineStr">
        <is>
          <t>06C</t>
        </is>
      </c>
      <c r="H1223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233" t="inlineStr">
        <is>
          <t>Critical</t>
        </is>
      </c>
      <c r="J12233" t="n">
        <v>12</v>
      </c>
      <c r="K12233" t="inlineStr">
        <is>
          <t>A</t>
        </is>
      </c>
      <c r="L12233" s="9">
        <f>A12233&amp;"-"&amp;TEXT(E12233,"yyyymmdd")</f>
        <v/>
      </c>
    </row>
    <row r="12234">
      <c r="A12234" t="n">
        <v>41602382</v>
      </c>
      <c r="B12234" t="inlineStr">
        <is>
          <t>Manhattan</t>
        </is>
      </c>
      <c r="C12234" t="inlineStr">
        <is>
          <t>10024</t>
        </is>
      </c>
      <c r="D12234" t="inlineStr">
        <is>
          <t>Coffee/Tea</t>
        </is>
      </c>
      <c r="E12234" s="8" t="n">
        <v>46195</v>
      </c>
      <c r="F12234" t="inlineStr">
        <is>
          <t>Violations were cited in the following area(s).</t>
        </is>
      </c>
      <c r="G12234" t="inlineStr">
        <is>
          <t>10B</t>
        </is>
      </c>
      <c r="H12234" t="inlineStr">
        <is>
          <t>Anti-siphonage or back-flow prevention device not provided where required; equipment or floor not properly drained; sewage disposal system in disrepair or not functioning properly. Condensation or liquid waste improperly disposed of.</t>
        </is>
      </c>
      <c r="I12234" t="inlineStr">
        <is>
          <t>Not Critical</t>
        </is>
      </c>
      <c r="J12234" t="n">
        <v>12</v>
      </c>
      <c r="K12234" t="inlineStr">
        <is>
          <t>A</t>
        </is>
      </c>
      <c r="L12234" s="9">
        <f>A12234&amp;"-"&amp;TEXT(E12234,"yyyymmdd")</f>
        <v/>
      </c>
    </row>
    <row r="12235">
      <c r="A12235" t="n">
        <v>41682323</v>
      </c>
      <c r="B12235" t="inlineStr">
        <is>
          <t>Brooklyn</t>
        </is>
      </c>
      <c r="C12235" t="inlineStr">
        <is>
          <t>11219</t>
        </is>
      </c>
      <c r="D12235" t="inlineStr">
        <is>
          <t>Donuts</t>
        </is>
      </c>
      <c r="E12235" s="8" t="n">
        <v>46195</v>
      </c>
      <c r="F12235" t="inlineStr">
        <is>
          <t>Violations were cited in the following area(s).</t>
        </is>
      </c>
      <c r="G12235" t="inlineStr">
        <is>
          <t>04M</t>
        </is>
      </c>
      <c r="H12235" t="inlineStr">
        <is>
          <t>Live roaches in facility's food or non-food area.</t>
        </is>
      </c>
      <c r="I12235" t="inlineStr">
        <is>
          <t>Critical</t>
        </is>
      </c>
      <c r="J12235" t="n">
        <v>12</v>
      </c>
      <c r="K12235" t="inlineStr">
        <is>
          <t>A</t>
        </is>
      </c>
      <c r="L12235" s="9">
        <f>A12235&amp;"-"&amp;TEXT(E12235,"yyyymmdd")</f>
        <v/>
      </c>
    </row>
    <row r="12236">
      <c r="A12236" t="n">
        <v>41682323</v>
      </c>
      <c r="B12236" t="inlineStr">
        <is>
          <t>Brooklyn</t>
        </is>
      </c>
      <c r="C12236" t="inlineStr">
        <is>
          <t>11219</t>
        </is>
      </c>
      <c r="D12236" t="inlineStr">
        <is>
          <t>Donuts</t>
        </is>
      </c>
      <c r="E12236" s="8" t="n">
        <v>46195</v>
      </c>
      <c r="F12236" t="inlineStr">
        <is>
          <t>Violations were cited in the following area(s).</t>
        </is>
      </c>
      <c r="G12236" t="inlineStr">
        <is>
          <t>04N</t>
        </is>
      </c>
      <c r="H12236" t="inlineStr">
        <is>
          <t>Filth flies or food/refuse/sewage associated with (FRSA) flies or other nuisance pests in establishment’s food and/or non-food areas. FRSA flies include house flies, blow flies, bottle flies, flesh flies, drain flies, Phorid flies and fruit flies.</t>
        </is>
      </c>
      <c r="I12236" t="inlineStr">
        <is>
          <t>Critical</t>
        </is>
      </c>
      <c r="J12236" t="n">
        <v>12</v>
      </c>
      <c r="K12236" t="inlineStr">
        <is>
          <t>A</t>
        </is>
      </c>
      <c r="L12236" s="9">
        <f>A12236&amp;"-"&amp;TEXT(E12236,"yyyymmdd")</f>
        <v/>
      </c>
    </row>
    <row r="12237">
      <c r="A12237" t="n">
        <v>41682323</v>
      </c>
      <c r="B12237" t="inlineStr">
        <is>
          <t>Brooklyn</t>
        </is>
      </c>
      <c r="C12237" t="inlineStr">
        <is>
          <t>11219</t>
        </is>
      </c>
      <c r="D12237" t="inlineStr">
        <is>
          <t>Donuts</t>
        </is>
      </c>
      <c r="E12237" s="8" t="n">
        <v>46195</v>
      </c>
      <c r="F12237" t="inlineStr">
        <is>
          <t>Violations were cited in the following area(s).</t>
        </is>
      </c>
      <c r="G12237" t="inlineStr">
        <is>
          <t>08A</t>
        </is>
      </c>
      <c r="H12237" t="inlineStr">
        <is>
          <t>Establishment is not free of harborage or conditions conducive to rodents, insects or other pests.</t>
        </is>
      </c>
      <c r="I12237" t="inlineStr">
        <is>
          <t>Not Critical</t>
        </is>
      </c>
      <c r="J12237" t="n">
        <v>12</v>
      </c>
      <c r="K12237" t="inlineStr">
        <is>
          <t>A</t>
        </is>
      </c>
      <c r="L12237" s="9">
        <f>A12237&amp;"-"&amp;TEXT(E12237,"yyyymmdd")</f>
        <v/>
      </c>
    </row>
    <row r="12238">
      <c r="A12238" t="n">
        <v>41682323</v>
      </c>
      <c r="B12238" t="inlineStr">
        <is>
          <t>Brooklyn</t>
        </is>
      </c>
      <c r="C12238" t="inlineStr">
        <is>
          <t>11219</t>
        </is>
      </c>
      <c r="D12238" t="inlineStr">
        <is>
          <t>Donuts</t>
        </is>
      </c>
      <c r="E12238" s="8" t="n">
        <v>46195</v>
      </c>
      <c r="F12238" t="inlineStr">
        <is>
          <t>Violations were cited in the following area(s).</t>
        </is>
      </c>
      <c r="G12238" t="inlineStr">
        <is>
          <t>10F</t>
        </is>
      </c>
      <c r="H12238" t="inlineStr">
        <is>
          <t>Non-food contact surface or equipment made of unacceptable material, not kept clean, or not properly sealed, raised, spaced or movable to allow accessibility for cleaning on all sides, above and underneath the unit.</t>
        </is>
      </c>
      <c r="I12238" t="inlineStr">
        <is>
          <t>Not Critical</t>
        </is>
      </c>
      <c r="J12238" t="n">
        <v>12</v>
      </c>
      <c r="K12238" t="inlineStr">
        <is>
          <t>A</t>
        </is>
      </c>
      <c r="L12238" s="9">
        <f>A12238&amp;"-"&amp;TEXT(E12238,"yyyymmdd")</f>
        <v/>
      </c>
    </row>
    <row r="12239">
      <c r="A12239" t="n">
        <v>41698218</v>
      </c>
      <c r="B12239" t="inlineStr">
        <is>
          <t>Manhattan</t>
        </is>
      </c>
      <c r="C12239" t="inlineStr">
        <is>
          <t>10024</t>
        </is>
      </c>
      <c r="D12239" t="inlineStr">
        <is>
          <t>Mediterranean</t>
        </is>
      </c>
      <c r="E12239" s="8" t="n">
        <v>46195</v>
      </c>
      <c r="F12239" t="inlineStr">
        <is>
          <t>Violations were cited in the following area(s).</t>
        </is>
      </c>
      <c r="G12239" t="inlineStr">
        <is>
          <t>02B</t>
        </is>
      </c>
      <c r="H12239" t="inlineStr">
        <is>
          <t>Hot TCS food item not held at or above 140 °F.</t>
        </is>
      </c>
      <c r="I12239" t="inlineStr">
        <is>
          <t>Critical</t>
        </is>
      </c>
      <c r="J12239" t="n">
        <v>43</v>
      </c>
      <c r="L12239" s="9">
        <f>A12239&amp;"-"&amp;TEXT(E12239,"yyyymmdd")</f>
        <v/>
      </c>
    </row>
    <row r="12240">
      <c r="A12240" t="n">
        <v>41698218</v>
      </c>
      <c r="B12240" t="inlineStr">
        <is>
          <t>Manhattan</t>
        </is>
      </c>
      <c r="C12240" t="inlineStr">
        <is>
          <t>10024</t>
        </is>
      </c>
      <c r="D12240" t="inlineStr">
        <is>
          <t>Mediterranean</t>
        </is>
      </c>
      <c r="E12240" s="8" t="n">
        <v>46195</v>
      </c>
      <c r="F12240" t="inlineStr">
        <is>
          <t>Violations were cited in the following area(s).</t>
        </is>
      </c>
      <c r="G12240" t="inlineStr">
        <is>
          <t>02G</t>
        </is>
      </c>
      <c r="H12240" t="inlineStr">
        <is>
          <t>Cold TCS food item held above 41 °F; smoked or processed fish held above 38 °F; intact raw eggs held above 45 °F; or reduced oxygen packaged (ROP) TCS foods held above required temperatures except during active necessary preparation.</t>
        </is>
      </c>
      <c r="I12240" t="inlineStr">
        <is>
          <t>Critical</t>
        </is>
      </c>
      <c r="J12240" t="n">
        <v>43</v>
      </c>
      <c r="L12240" s="9">
        <f>A12240&amp;"-"&amp;TEXT(E12240,"yyyymmdd")</f>
        <v/>
      </c>
    </row>
    <row r="12241">
      <c r="A12241" t="n">
        <v>41698218</v>
      </c>
      <c r="B12241" t="inlineStr">
        <is>
          <t>Manhattan</t>
        </is>
      </c>
      <c r="C12241" t="inlineStr">
        <is>
          <t>10024</t>
        </is>
      </c>
      <c r="D12241" t="inlineStr">
        <is>
          <t>Mediterranean</t>
        </is>
      </c>
      <c r="E12241" s="8" t="n">
        <v>46195</v>
      </c>
      <c r="F12241" t="inlineStr">
        <is>
          <t>Violations were cited in the following area(s).</t>
        </is>
      </c>
      <c r="G12241" t="inlineStr">
        <is>
          <t>04L</t>
        </is>
      </c>
      <c r="H12241" t="inlineStr">
        <is>
          <t>Evidence of mice or live mice in establishment's food or non-food areas.</t>
        </is>
      </c>
      <c r="I12241" t="inlineStr">
        <is>
          <t>Critical</t>
        </is>
      </c>
      <c r="J12241" t="n">
        <v>43</v>
      </c>
      <c r="L12241" s="9">
        <f>A12241&amp;"-"&amp;TEXT(E12241,"yyyymmdd")</f>
        <v/>
      </c>
    </row>
    <row r="12242">
      <c r="A12242" t="n">
        <v>41698218</v>
      </c>
      <c r="B12242" t="inlineStr">
        <is>
          <t>Manhattan</t>
        </is>
      </c>
      <c r="C12242" t="inlineStr">
        <is>
          <t>10024</t>
        </is>
      </c>
      <c r="D12242" t="inlineStr">
        <is>
          <t>Mediterranean</t>
        </is>
      </c>
      <c r="E12242" s="8" t="n">
        <v>46195</v>
      </c>
      <c r="F12242" t="inlineStr">
        <is>
          <t>Violations were cited in the following area(s).</t>
        </is>
      </c>
      <c r="G12242" t="inlineStr">
        <is>
          <t>06C</t>
        </is>
      </c>
      <c r="H122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242" t="inlineStr">
        <is>
          <t>Critical</t>
        </is>
      </c>
      <c r="J12242" t="n">
        <v>43</v>
      </c>
      <c r="L12242" s="9">
        <f>A12242&amp;"-"&amp;TEXT(E12242,"yyyymmdd")</f>
        <v/>
      </c>
    </row>
    <row r="12243">
      <c r="A12243" t="n">
        <v>41698218</v>
      </c>
      <c r="B12243" t="inlineStr">
        <is>
          <t>Manhattan</t>
        </is>
      </c>
      <c r="C12243" t="inlineStr">
        <is>
          <t>10024</t>
        </is>
      </c>
      <c r="D12243" t="inlineStr">
        <is>
          <t>Mediterranean</t>
        </is>
      </c>
      <c r="E12243" s="8" t="n">
        <v>46195</v>
      </c>
      <c r="F12243" t="inlineStr">
        <is>
          <t>Violations were cited in the following area(s).</t>
        </is>
      </c>
      <c r="G12243" t="inlineStr">
        <is>
          <t>06D</t>
        </is>
      </c>
      <c r="H12243" t="inlineStr">
        <is>
          <t>Food contact surface not properly washed, rinsed and sanitized after each use and following any activity when contamination may have occurred.</t>
        </is>
      </c>
      <c r="I12243" t="inlineStr">
        <is>
          <t>Critical</t>
        </is>
      </c>
      <c r="J12243" t="n">
        <v>43</v>
      </c>
      <c r="L12243" s="9">
        <f>A12243&amp;"-"&amp;TEXT(E12243,"yyyymmdd")</f>
        <v/>
      </c>
    </row>
    <row r="12244">
      <c r="A12244" t="n">
        <v>41698218</v>
      </c>
      <c r="B12244" t="inlineStr">
        <is>
          <t>Manhattan</t>
        </is>
      </c>
      <c r="C12244" t="inlineStr">
        <is>
          <t>10024</t>
        </is>
      </c>
      <c r="D12244" t="inlineStr">
        <is>
          <t>Mediterranean</t>
        </is>
      </c>
      <c r="E12244" s="8" t="n">
        <v>46195</v>
      </c>
      <c r="F12244" t="inlineStr">
        <is>
          <t>Violations were cited in the following area(s).</t>
        </is>
      </c>
      <c r="G12244" t="inlineStr">
        <is>
          <t>08A</t>
        </is>
      </c>
      <c r="H12244" t="inlineStr">
        <is>
          <t>Establishment is not free of harborage or conditions conducive to rodents, insects or other pests.</t>
        </is>
      </c>
      <c r="I12244" t="inlineStr">
        <is>
          <t>Not Critical</t>
        </is>
      </c>
      <c r="J12244" t="n">
        <v>43</v>
      </c>
      <c r="L12244" s="9">
        <f>A12244&amp;"-"&amp;TEXT(E12244,"yyyymmdd")</f>
        <v/>
      </c>
    </row>
    <row r="12245">
      <c r="A12245" t="n">
        <v>41698218</v>
      </c>
      <c r="B12245" t="inlineStr">
        <is>
          <t>Manhattan</t>
        </is>
      </c>
      <c r="C12245" t="inlineStr">
        <is>
          <t>10024</t>
        </is>
      </c>
      <c r="D12245" t="inlineStr">
        <is>
          <t>Mediterranean</t>
        </is>
      </c>
      <c r="E12245" s="8" t="n">
        <v>46195</v>
      </c>
      <c r="F12245" t="inlineStr">
        <is>
          <t>Violations were cited in the following area(s).</t>
        </is>
      </c>
      <c r="G12245" t="inlineStr">
        <is>
          <t>10B</t>
        </is>
      </c>
      <c r="H12245" t="inlineStr">
        <is>
          <t>Anti-siphonage or back-flow prevention device not provided where required; equipment or floor not properly drained; sewage disposal system in disrepair or not functioning properly. Condensation or liquid waste improperly disposed of.</t>
        </is>
      </c>
      <c r="I12245" t="inlineStr">
        <is>
          <t>Not Critical</t>
        </is>
      </c>
      <c r="J12245" t="n">
        <v>43</v>
      </c>
      <c r="L12245" s="9">
        <f>A12245&amp;"-"&amp;TEXT(E12245,"yyyymmdd")</f>
        <v/>
      </c>
    </row>
    <row r="12246">
      <c r="A12246" t="n">
        <v>41698218</v>
      </c>
      <c r="B12246" t="inlineStr">
        <is>
          <t>Manhattan</t>
        </is>
      </c>
      <c r="C12246" t="inlineStr">
        <is>
          <t>10024</t>
        </is>
      </c>
      <c r="D12246" t="inlineStr">
        <is>
          <t>Mediterranean</t>
        </is>
      </c>
      <c r="E12246" s="8" t="n">
        <v>46195</v>
      </c>
      <c r="F12246" t="inlineStr">
        <is>
          <t>Violations were cited in the following area(s).</t>
        </is>
      </c>
      <c r="G12246" t="inlineStr">
        <is>
          <t>10F</t>
        </is>
      </c>
      <c r="H12246" t="inlineStr">
        <is>
          <t>Non-food contact surface or equipment made of unacceptable material, not kept clean, or not properly sealed, raised, spaced or movable to allow accessibility for cleaning on all sides, above and underneath the unit.</t>
        </is>
      </c>
      <c r="I12246" t="inlineStr">
        <is>
          <t>Not Critical</t>
        </is>
      </c>
      <c r="J12246" t="n">
        <v>43</v>
      </c>
      <c r="L12246" s="9">
        <f>A12246&amp;"-"&amp;TEXT(E12246,"yyyymmdd")</f>
        <v/>
      </c>
    </row>
    <row r="12247">
      <c r="A12247" t="n">
        <v>50000167</v>
      </c>
      <c r="B12247" t="inlineStr">
        <is>
          <t>Manhattan</t>
        </is>
      </c>
      <c r="C12247" t="inlineStr">
        <is>
          <t>10028</t>
        </is>
      </c>
      <c r="D12247" t="inlineStr">
        <is>
          <t>American</t>
        </is>
      </c>
      <c r="E12247" s="8" t="n">
        <v>46195</v>
      </c>
      <c r="F12247" t="inlineStr">
        <is>
          <t>Violations were cited in the following area(s).</t>
        </is>
      </c>
      <c r="G12247" t="inlineStr">
        <is>
          <t>04L</t>
        </is>
      </c>
      <c r="H12247" t="inlineStr">
        <is>
          <t>Evidence of mice or live mice in establishment's food or non-food areas.</t>
        </is>
      </c>
      <c r="I12247" t="inlineStr">
        <is>
          <t>Critical</t>
        </is>
      </c>
      <c r="J12247" t="n">
        <v>11</v>
      </c>
      <c r="K12247" t="inlineStr">
        <is>
          <t>A</t>
        </is>
      </c>
      <c r="L12247" s="9">
        <f>A12247&amp;"-"&amp;TEXT(E12247,"yyyymmdd")</f>
        <v/>
      </c>
    </row>
    <row r="12248">
      <c r="A12248" t="n">
        <v>50000167</v>
      </c>
      <c r="B12248" t="inlineStr">
        <is>
          <t>Manhattan</t>
        </is>
      </c>
      <c r="C12248" t="inlineStr">
        <is>
          <t>10028</t>
        </is>
      </c>
      <c r="D12248" t="inlineStr">
        <is>
          <t>American</t>
        </is>
      </c>
      <c r="E12248" s="8" t="n">
        <v>46195</v>
      </c>
      <c r="F12248" t="inlineStr">
        <is>
          <t>Violations were cited in the following area(s).</t>
        </is>
      </c>
      <c r="G12248" t="inlineStr">
        <is>
          <t>08A</t>
        </is>
      </c>
      <c r="H12248" t="inlineStr">
        <is>
          <t>Establishment is not free of harborage or conditions conducive to rodents, insects or other pests.</t>
        </is>
      </c>
      <c r="I12248" t="inlineStr">
        <is>
          <t>Not Critical</t>
        </is>
      </c>
      <c r="J12248" t="n">
        <v>11</v>
      </c>
      <c r="K12248" t="inlineStr">
        <is>
          <t>A</t>
        </is>
      </c>
      <c r="L12248" s="9">
        <f>A12248&amp;"-"&amp;TEXT(E12248,"yyyymmdd")</f>
        <v/>
      </c>
    </row>
    <row r="12249">
      <c r="A12249" t="n">
        <v>50000167</v>
      </c>
      <c r="B12249" t="inlineStr">
        <is>
          <t>Manhattan</t>
        </is>
      </c>
      <c r="C12249" t="inlineStr">
        <is>
          <t>10028</t>
        </is>
      </c>
      <c r="D12249" t="inlineStr">
        <is>
          <t>American</t>
        </is>
      </c>
      <c r="E12249" s="8" t="n">
        <v>46195</v>
      </c>
      <c r="F12249" t="inlineStr">
        <is>
          <t>Violations were cited in the following area(s).</t>
        </is>
      </c>
      <c r="G12249" t="inlineStr">
        <is>
          <t>10F</t>
        </is>
      </c>
      <c r="H12249" t="inlineStr">
        <is>
          <t>Non-food contact surface or equipment made of unacceptable material, not kept clean, or not properly sealed, raised, spaced or movable to allow accessibility for cleaning on all sides, above and underneath the unit.</t>
        </is>
      </c>
      <c r="I12249" t="inlineStr">
        <is>
          <t>Not Critical</t>
        </is>
      </c>
      <c r="J12249" t="n">
        <v>11</v>
      </c>
      <c r="K12249" t="inlineStr">
        <is>
          <t>A</t>
        </is>
      </c>
      <c r="L12249" s="9">
        <f>A12249&amp;"-"&amp;TEXT(E12249,"yyyymmdd")</f>
        <v/>
      </c>
    </row>
    <row r="12250">
      <c r="A12250" t="n">
        <v>50000989</v>
      </c>
      <c r="B12250" t="inlineStr">
        <is>
          <t>Manhattan</t>
        </is>
      </c>
      <c r="C12250" t="inlineStr">
        <is>
          <t>10012</t>
        </is>
      </c>
      <c r="D12250" t="inlineStr">
        <is>
          <t>New American</t>
        </is>
      </c>
      <c r="E12250" s="8" t="n">
        <v>46195</v>
      </c>
      <c r="F12250" t="inlineStr">
        <is>
          <t>Violations were cited in the following area(s).</t>
        </is>
      </c>
      <c r="G12250" t="inlineStr">
        <is>
          <t>02A</t>
        </is>
      </c>
      <c r="H12250" t="inlineStr">
        <is>
          <t>Time/Temperature Control for Safety (TCS) food not cooked to required minimum internal temperature.   • Poultry, poultry parts, ground and comminuted poultry, all stuffing containing poultry, meats, fish or ratites to or above 165 °F for 15 seconds with no interruption of the cooking process   • Ground meat, and food containing ground and comminuted meat, to or above 158 °F for 15 seconds with no interruption of the cooking process, except per individual customer request  • Pork, any food containing pork to or above 150 °F for 15 seconds  • Mechanically tenderized or injected meats to or above 155 °F.  • Whole meat roasts and beef steak to or above required temperature and time except per individual customer request  • Raw animal foods cooked in microwave to or above165 °F, covered, rotated or stirred   • All other foods to or above 140 °F for 15 seconds; shell eggs to or above 145 °F for 15 seconds except per individual customer request.</t>
        </is>
      </c>
      <c r="I12250" t="inlineStr">
        <is>
          <t>Critical</t>
        </is>
      </c>
      <c r="J12250" t="n">
        <v>24</v>
      </c>
      <c r="K12250" t="inlineStr">
        <is>
          <t>N</t>
        </is>
      </c>
      <c r="L12250" s="9">
        <f>A12250&amp;"-"&amp;TEXT(E12250,"yyyymmdd")</f>
        <v/>
      </c>
    </row>
    <row r="12251">
      <c r="A12251" t="n">
        <v>50000989</v>
      </c>
      <c r="B12251" t="inlineStr">
        <is>
          <t>Manhattan</t>
        </is>
      </c>
      <c r="C12251" t="inlineStr">
        <is>
          <t>10012</t>
        </is>
      </c>
      <c r="D12251" t="inlineStr">
        <is>
          <t>New American</t>
        </is>
      </c>
      <c r="E12251" s="8" t="n">
        <v>46195</v>
      </c>
      <c r="F12251" t="inlineStr">
        <is>
          <t>Violations were cited in the following area(s).</t>
        </is>
      </c>
      <c r="G12251" t="inlineStr">
        <is>
          <t>02B</t>
        </is>
      </c>
      <c r="H12251" t="inlineStr">
        <is>
          <t>Hot TCS food item not held at or above 140 °F.</t>
        </is>
      </c>
      <c r="I12251" t="inlineStr">
        <is>
          <t>Critical</t>
        </is>
      </c>
      <c r="J12251" t="n">
        <v>24</v>
      </c>
      <c r="K12251" t="inlineStr">
        <is>
          <t>N</t>
        </is>
      </c>
      <c r="L12251" s="9">
        <f>A12251&amp;"-"&amp;TEXT(E12251,"yyyymmdd")</f>
        <v/>
      </c>
    </row>
    <row r="12252">
      <c r="A12252" t="n">
        <v>50000989</v>
      </c>
      <c r="B12252" t="inlineStr">
        <is>
          <t>Manhattan</t>
        </is>
      </c>
      <c r="C12252" t="inlineStr">
        <is>
          <t>10012</t>
        </is>
      </c>
      <c r="D12252" t="inlineStr">
        <is>
          <t>New American</t>
        </is>
      </c>
      <c r="E12252" s="8" t="n">
        <v>46195</v>
      </c>
      <c r="F12252" t="inlineStr">
        <is>
          <t>Violations were cited in the following area(s).</t>
        </is>
      </c>
      <c r="G12252" t="inlineStr">
        <is>
          <t>04C</t>
        </is>
      </c>
      <c r="H12252" t="inlineStr">
        <is>
          <t>Food worker/food vendor does not use utensil or other barrier to eliminate bare hand contact with food that will not receive adequate additional heat treatment.</t>
        </is>
      </c>
      <c r="I12252" t="inlineStr">
        <is>
          <t>Critical</t>
        </is>
      </c>
      <c r="J12252" t="n">
        <v>24</v>
      </c>
      <c r="K12252" t="inlineStr">
        <is>
          <t>N</t>
        </is>
      </c>
      <c r="L12252" s="9">
        <f>A12252&amp;"-"&amp;TEXT(E12252,"yyyymmdd")</f>
        <v/>
      </c>
    </row>
    <row r="12253">
      <c r="A12253" t="n">
        <v>50001438</v>
      </c>
      <c r="B12253" t="inlineStr">
        <is>
          <t>Manhattan</t>
        </is>
      </c>
      <c r="C12253" t="inlineStr">
        <is>
          <t>10025</t>
        </is>
      </c>
      <c r="D12253" t="inlineStr">
        <is>
          <t>Bakery Products/Desserts</t>
        </is>
      </c>
      <c r="E12253" s="8" t="n">
        <v>46195</v>
      </c>
      <c r="F12253" t="inlineStr">
        <is>
          <t>Violations were cited in the following area(s).</t>
        </is>
      </c>
      <c r="G12253" t="inlineStr">
        <is>
          <t>06C</t>
        </is>
      </c>
      <c r="H1225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253" t="inlineStr">
        <is>
          <t>Critical</t>
        </is>
      </c>
      <c r="J12253" t="n">
        <v>12</v>
      </c>
      <c r="K12253" t="inlineStr">
        <is>
          <t>A</t>
        </is>
      </c>
      <c r="L12253" s="9">
        <f>A12253&amp;"-"&amp;TEXT(E12253,"yyyymmdd")</f>
        <v/>
      </c>
    </row>
    <row r="12254">
      <c r="A12254" t="n">
        <v>50001438</v>
      </c>
      <c r="B12254" t="inlineStr">
        <is>
          <t>Manhattan</t>
        </is>
      </c>
      <c r="C12254" t="inlineStr">
        <is>
          <t>10025</t>
        </is>
      </c>
      <c r="D12254" t="inlineStr">
        <is>
          <t>Bakery Products/Desserts</t>
        </is>
      </c>
      <c r="E12254" s="8" t="n">
        <v>46195</v>
      </c>
      <c r="F12254" t="inlineStr">
        <is>
          <t>Violations were cited in the following area(s).</t>
        </is>
      </c>
      <c r="G12254" t="inlineStr">
        <is>
          <t>10F</t>
        </is>
      </c>
      <c r="H12254" t="inlineStr">
        <is>
          <t>Non-food contact surface or equipment made of unacceptable material, not kept clean, or not properly sealed, raised, spaced or movable to allow accessibility for cleaning on all sides, above and underneath the unit.</t>
        </is>
      </c>
      <c r="I12254" t="inlineStr">
        <is>
          <t>Not Critical</t>
        </is>
      </c>
      <c r="J12254" t="n">
        <v>12</v>
      </c>
      <c r="K12254" t="inlineStr">
        <is>
          <t>A</t>
        </is>
      </c>
      <c r="L12254" s="9">
        <f>A12254&amp;"-"&amp;TEXT(E12254,"yyyymmdd")</f>
        <v/>
      </c>
    </row>
    <row r="12255">
      <c r="A12255" t="n">
        <v>50001438</v>
      </c>
      <c r="B12255" t="inlineStr">
        <is>
          <t>Manhattan</t>
        </is>
      </c>
      <c r="C12255" t="inlineStr">
        <is>
          <t>10025</t>
        </is>
      </c>
      <c r="D12255" t="inlineStr">
        <is>
          <t>Bakery Products/Desserts</t>
        </is>
      </c>
      <c r="E12255" s="8" t="n">
        <v>46195</v>
      </c>
      <c r="F12255" t="inlineStr">
        <is>
          <t>Violations were cited in the following area(s).</t>
        </is>
      </c>
      <c r="G12255" t="inlineStr">
        <is>
          <t>10H</t>
        </is>
      </c>
      <c r="H12255" t="inlineStr">
        <is>
          <t>Single service article not provided. Single service article reused or not protected from contamination when transported, stored, dispensed. Drinking straws not completely enclosed in wrapper or dispensed from a sanitary device.</t>
        </is>
      </c>
      <c r="I12255" t="inlineStr">
        <is>
          <t>Not Critical</t>
        </is>
      </c>
      <c r="J12255" t="n">
        <v>12</v>
      </c>
      <c r="K12255" t="inlineStr">
        <is>
          <t>A</t>
        </is>
      </c>
      <c r="L12255" s="9">
        <f>A12255&amp;"-"&amp;TEXT(E12255,"yyyymmdd")</f>
        <v/>
      </c>
    </row>
    <row r="12256">
      <c r="A12256" t="n">
        <v>50001587</v>
      </c>
      <c r="B12256" t="inlineStr">
        <is>
          <t>Manhattan</t>
        </is>
      </c>
      <c r="C12256" t="inlineStr">
        <is>
          <t>10030</t>
        </is>
      </c>
      <c r="D12256" t="inlineStr">
        <is>
          <t>American</t>
        </is>
      </c>
      <c r="E12256" s="8" t="n">
        <v>46195</v>
      </c>
      <c r="F12256" t="inlineStr">
        <is>
          <t>Violations were cited in the following area(s).</t>
        </is>
      </c>
      <c r="G12256" t="inlineStr">
        <is>
          <t>06D</t>
        </is>
      </c>
      <c r="H12256" t="inlineStr">
        <is>
          <t>Food contact surface not properly washed, rinsed and sanitized after each use and following any activity when contamination may have occurred.</t>
        </is>
      </c>
      <c r="I12256" t="inlineStr">
        <is>
          <t>Critical</t>
        </is>
      </c>
      <c r="J12256" t="n">
        <v>7</v>
      </c>
      <c r="K12256" t="inlineStr">
        <is>
          <t>A</t>
        </is>
      </c>
      <c r="L12256" s="9">
        <f>A12256&amp;"-"&amp;TEXT(E12256,"yyyymmdd")</f>
        <v/>
      </c>
    </row>
    <row r="12257">
      <c r="A12257" t="n">
        <v>50001587</v>
      </c>
      <c r="B12257" t="inlineStr">
        <is>
          <t>Manhattan</t>
        </is>
      </c>
      <c r="C12257" t="inlineStr">
        <is>
          <t>10030</t>
        </is>
      </c>
      <c r="D12257" t="inlineStr">
        <is>
          <t>American</t>
        </is>
      </c>
      <c r="E12257" s="8" t="n">
        <v>46195</v>
      </c>
      <c r="F12257" t="inlineStr">
        <is>
          <t>Violations were cited in the following area(s).</t>
        </is>
      </c>
      <c r="G12257" t="inlineStr">
        <is>
          <t>10F</t>
        </is>
      </c>
      <c r="H12257" t="inlineStr">
        <is>
          <t>Non-food contact surface or equipment made of unacceptable material, not kept clean, or not properly sealed, raised, spaced or movable to allow accessibility for cleaning on all sides, above and underneath the unit.</t>
        </is>
      </c>
      <c r="I12257" t="inlineStr">
        <is>
          <t>Not Critical</t>
        </is>
      </c>
      <c r="J12257" t="n">
        <v>7</v>
      </c>
      <c r="K12257" t="inlineStr">
        <is>
          <t>A</t>
        </is>
      </c>
      <c r="L12257" s="9">
        <f>A12257&amp;"-"&amp;TEXT(E12257,"yyyymmdd")</f>
        <v/>
      </c>
    </row>
    <row r="12258">
      <c r="A12258" t="n">
        <v>50002547</v>
      </c>
      <c r="B12258" t="inlineStr">
        <is>
          <t>Manhattan</t>
        </is>
      </c>
      <c r="C12258" t="inlineStr">
        <is>
          <t>10028</t>
        </is>
      </c>
      <c r="D12258" t="inlineStr">
        <is>
          <t>American</t>
        </is>
      </c>
      <c r="E12258" s="8" t="n">
        <v>46195</v>
      </c>
      <c r="F12258" t="inlineStr">
        <is>
          <t>Violations were cited in the following area(s).</t>
        </is>
      </c>
      <c r="G12258" t="inlineStr">
        <is>
          <t>09A</t>
        </is>
      </c>
      <c r="H12258" t="inlineStr">
        <is>
          <t>Swollen, leaking, rusted or otherwise damaged canned food to be returned to distributor not segregated from intact product and clearly labeled DO NOT USE</t>
        </is>
      </c>
      <c r="I12258" t="inlineStr">
        <is>
          <t>Not Critical</t>
        </is>
      </c>
      <c r="J12258" t="n">
        <v>6</v>
      </c>
      <c r="K12258" t="inlineStr">
        <is>
          <t>A</t>
        </is>
      </c>
      <c r="L12258" s="9">
        <f>A12258&amp;"-"&amp;TEXT(E12258,"yyyymmdd")</f>
        <v/>
      </c>
    </row>
    <row r="12259">
      <c r="A12259" t="n">
        <v>50002547</v>
      </c>
      <c r="B12259" t="inlineStr">
        <is>
          <t>Manhattan</t>
        </is>
      </c>
      <c r="C12259" t="inlineStr">
        <is>
          <t>10028</t>
        </is>
      </c>
      <c r="D12259" t="inlineStr">
        <is>
          <t>American</t>
        </is>
      </c>
      <c r="E12259" s="8" t="n">
        <v>46195</v>
      </c>
      <c r="F12259" t="inlineStr">
        <is>
          <t>Violations were cited in the following area(s).</t>
        </is>
      </c>
      <c r="G12259" t="inlineStr">
        <is>
          <t>10B</t>
        </is>
      </c>
      <c r="H12259" t="inlineStr">
        <is>
          <t>Anti-siphonage or back-flow prevention device not provided where required; equipment or floor not properly drained; sewage disposal system in disrepair or not functioning properly. Condensation or liquid waste improperly disposed of.</t>
        </is>
      </c>
      <c r="I12259" t="inlineStr">
        <is>
          <t>Not Critical</t>
        </is>
      </c>
      <c r="J12259" t="n">
        <v>6</v>
      </c>
      <c r="K12259" t="inlineStr">
        <is>
          <t>A</t>
        </is>
      </c>
      <c r="L12259" s="9">
        <f>A12259&amp;"-"&amp;TEXT(E12259,"yyyymmdd")</f>
        <v/>
      </c>
    </row>
    <row r="12260">
      <c r="A12260" t="n">
        <v>50002547</v>
      </c>
      <c r="B12260" t="inlineStr">
        <is>
          <t>Manhattan</t>
        </is>
      </c>
      <c r="C12260" t="inlineStr">
        <is>
          <t>10028</t>
        </is>
      </c>
      <c r="D12260" t="inlineStr">
        <is>
          <t>American</t>
        </is>
      </c>
      <c r="E12260" s="8" t="n">
        <v>46195</v>
      </c>
      <c r="F12260" t="inlineStr">
        <is>
          <t>Violations were cited in the following area(s).</t>
        </is>
      </c>
      <c r="G12260" t="inlineStr">
        <is>
          <t>10F</t>
        </is>
      </c>
      <c r="H12260" t="inlineStr">
        <is>
          <t>Non-food contact surface or equipment made of unacceptable material, not kept clean, or not properly sealed, raised, spaced or movable to allow accessibility for cleaning on all sides, above and underneath the unit.</t>
        </is>
      </c>
      <c r="I12260" t="inlineStr">
        <is>
          <t>Not Critical</t>
        </is>
      </c>
      <c r="J12260" t="n">
        <v>6</v>
      </c>
      <c r="K12260" t="inlineStr">
        <is>
          <t>A</t>
        </is>
      </c>
      <c r="L12260" s="9">
        <f>A12260&amp;"-"&amp;TEXT(E12260,"yyyymmdd")</f>
        <v/>
      </c>
    </row>
    <row r="12261">
      <c r="A12261" t="n">
        <v>50004498</v>
      </c>
      <c r="B12261" t="inlineStr">
        <is>
          <t>Bronx</t>
        </is>
      </c>
      <c r="C12261" t="inlineStr">
        <is>
          <t>10458</t>
        </is>
      </c>
      <c r="D12261" t="inlineStr">
        <is>
          <t>Frozen Desserts</t>
        </is>
      </c>
      <c r="E12261" s="8" t="n">
        <v>46195</v>
      </c>
      <c r="F12261" t="inlineStr">
        <is>
          <t>Violations were cited in the following area(s).</t>
        </is>
      </c>
      <c r="G12261" t="inlineStr">
        <is>
          <t>04M</t>
        </is>
      </c>
      <c r="H12261" t="inlineStr">
        <is>
          <t>Live roaches in facility's food or non-food area.</t>
        </is>
      </c>
      <c r="I12261" t="inlineStr">
        <is>
          <t>Critical</t>
        </is>
      </c>
      <c r="J12261" t="n">
        <v>19</v>
      </c>
      <c r="L12261" s="9">
        <f>A12261&amp;"-"&amp;TEXT(E12261,"yyyymmdd")</f>
        <v/>
      </c>
    </row>
    <row r="12262">
      <c r="A12262" t="n">
        <v>50004498</v>
      </c>
      <c r="B12262" t="inlineStr">
        <is>
          <t>Bronx</t>
        </is>
      </c>
      <c r="C12262" t="inlineStr">
        <is>
          <t>10458</t>
        </is>
      </c>
      <c r="D12262" t="inlineStr">
        <is>
          <t>Frozen Desserts</t>
        </is>
      </c>
      <c r="E12262" s="8" t="n">
        <v>46195</v>
      </c>
      <c r="F12262" t="inlineStr">
        <is>
          <t>Violations were cited in the following area(s).</t>
        </is>
      </c>
      <c r="G12262" t="inlineStr">
        <is>
          <t>06A</t>
        </is>
      </c>
      <c r="H12262" t="inlineStr">
        <is>
          <t>Personal cleanliness is inadequate. Outer garment soiled with possible contaminant. Effective hair restraint not worn where required. Jewelry worn on hands or arms. Fingernail polish worn or fingernails not kept clean and trimmed.</t>
        </is>
      </c>
      <c r="I12262" t="inlineStr">
        <is>
          <t>Critical</t>
        </is>
      </c>
      <c r="J12262" t="n">
        <v>19</v>
      </c>
      <c r="L12262" s="9">
        <f>A12262&amp;"-"&amp;TEXT(E12262,"yyyymmdd")</f>
        <v/>
      </c>
    </row>
    <row r="12263">
      <c r="A12263" t="n">
        <v>50004498</v>
      </c>
      <c r="B12263" t="inlineStr">
        <is>
          <t>Bronx</t>
        </is>
      </c>
      <c r="C12263" t="inlineStr">
        <is>
          <t>10458</t>
        </is>
      </c>
      <c r="D12263" t="inlineStr">
        <is>
          <t>Frozen Desserts</t>
        </is>
      </c>
      <c r="E12263" s="8" t="n">
        <v>46195</v>
      </c>
      <c r="F12263" t="inlineStr">
        <is>
          <t>Violations were cited in the following area(s).</t>
        </is>
      </c>
      <c r="G12263" t="inlineStr">
        <is>
          <t>08A</t>
        </is>
      </c>
      <c r="H12263" t="inlineStr">
        <is>
          <t>Establishment is not free of harborage or conditions conducive to rodents, insects or other pests.</t>
        </is>
      </c>
      <c r="I12263" t="inlineStr">
        <is>
          <t>Not Critical</t>
        </is>
      </c>
      <c r="J12263" t="n">
        <v>19</v>
      </c>
      <c r="L12263" s="9">
        <f>A12263&amp;"-"&amp;TEXT(E12263,"yyyymmdd")</f>
        <v/>
      </c>
    </row>
    <row r="12264">
      <c r="A12264" t="n">
        <v>50004498</v>
      </c>
      <c r="B12264" t="inlineStr">
        <is>
          <t>Bronx</t>
        </is>
      </c>
      <c r="C12264" t="inlineStr">
        <is>
          <t>10458</t>
        </is>
      </c>
      <c r="D12264" t="inlineStr">
        <is>
          <t>Frozen Desserts</t>
        </is>
      </c>
      <c r="E12264" s="8" t="n">
        <v>46195</v>
      </c>
      <c r="F12264" t="inlineStr">
        <is>
          <t>Violations were cited in the following area(s).</t>
        </is>
      </c>
      <c r="G12264" t="inlineStr">
        <is>
          <t>10B</t>
        </is>
      </c>
      <c r="H12264" t="inlineStr">
        <is>
          <t>Anti-siphonage or back-flow prevention device not provided where required; equipment or floor not properly drained; sewage disposal system in disrepair or not functioning properly. Condensation or liquid waste improperly disposed of.</t>
        </is>
      </c>
      <c r="I12264" t="inlineStr">
        <is>
          <t>Not Critical</t>
        </is>
      </c>
      <c r="J12264" t="n">
        <v>19</v>
      </c>
      <c r="L12264" s="9">
        <f>A12264&amp;"-"&amp;TEXT(E12264,"yyyymmdd")</f>
        <v/>
      </c>
    </row>
    <row r="12265">
      <c r="A12265" t="n">
        <v>50004498</v>
      </c>
      <c r="B12265" t="inlineStr">
        <is>
          <t>Bronx</t>
        </is>
      </c>
      <c r="C12265" t="inlineStr">
        <is>
          <t>10458</t>
        </is>
      </c>
      <c r="D12265" t="inlineStr">
        <is>
          <t>Frozen Desserts</t>
        </is>
      </c>
      <c r="E12265" s="8" t="n">
        <v>46195</v>
      </c>
      <c r="F12265" t="inlineStr">
        <is>
          <t>Violations were cited in the following area(s).</t>
        </is>
      </c>
      <c r="G12265" t="inlineStr">
        <is>
          <t>10F</t>
        </is>
      </c>
      <c r="H12265" t="inlineStr">
        <is>
          <t>Non-food contact surface or equipment made of unacceptable material, not kept clean, or not properly sealed, raised, spaced or movable to allow accessibility for cleaning on all sides, above and underneath the unit.</t>
        </is>
      </c>
      <c r="I12265" t="inlineStr">
        <is>
          <t>Not Critical</t>
        </is>
      </c>
      <c r="J12265" t="n">
        <v>19</v>
      </c>
      <c r="L12265" s="9">
        <f>A12265&amp;"-"&amp;TEXT(E12265,"yyyymmdd")</f>
        <v/>
      </c>
    </row>
    <row r="12266">
      <c r="A12266" t="n">
        <v>50033380</v>
      </c>
      <c r="B12266" t="inlineStr">
        <is>
          <t>Queens</t>
        </is>
      </c>
      <c r="C12266" t="inlineStr">
        <is>
          <t>11106</t>
        </is>
      </c>
      <c r="D12266" t="inlineStr">
        <is>
          <t>Asian/Asian Fusion</t>
        </is>
      </c>
      <c r="E12266" s="8" t="n">
        <v>46195</v>
      </c>
      <c r="F12266" t="inlineStr">
        <is>
          <t>Violations were cited in the following area(s).</t>
        </is>
      </c>
      <c r="G12266" t="inlineStr">
        <is>
          <t>02G</t>
        </is>
      </c>
      <c r="H12266" t="inlineStr">
        <is>
          <t>Cold TCS food item held above 41 °F; smoked or processed fish held above 38 °F; intact raw eggs held above 45 °F; or reduced oxygen packaged (ROP) TCS foods held above required temperatures except during active necessary preparation.</t>
        </is>
      </c>
      <c r="I12266" t="inlineStr">
        <is>
          <t>Critical</t>
        </is>
      </c>
      <c r="J12266" t="n">
        <v>23</v>
      </c>
      <c r="L12266" s="9">
        <f>A12266&amp;"-"&amp;TEXT(E12266,"yyyymmdd")</f>
        <v/>
      </c>
    </row>
    <row r="12267">
      <c r="A12267" t="n">
        <v>50033380</v>
      </c>
      <c r="B12267" t="inlineStr">
        <is>
          <t>Queens</t>
        </is>
      </c>
      <c r="C12267" t="inlineStr">
        <is>
          <t>11106</t>
        </is>
      </c>
      <c r="D12267" t="inlineStr">
        <is>
          <t>Asian/Asian Fusion</t>
        </is>
      </c>
      <c r="E12267" s="8" t="n">
        <v>46195</v>
      </c>
      <c r="F12267" t="inlineStr">
        <is>
          <t>Violations were cited in the following area(s).</t>
        </is>
      </c>
      <c r="G12267" t="inlineStr">
        <is>
          <t>06C</t>
        </is>
      </c>
      <c r="H1226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267" t="inlineStr">
        <is>
          <t>Critical</t>
        </is>
      </c>
      <c r="J12267" t="n">
        <v>23</v>
      </c>
      <c r="L12267" s="9">
        <f>A12267&amp;"-"&amp;TEXT(E12267,"yyyymmdd")</f>
        <v/>
      </c>
    </row>
    <row r="12268">
      <c r="A12268" t="n">
        <v>50033380</v>
      </c>
      <c r="B12268" t="inlineStr">
        <is>
          <t>Queens</t>
        </is>
      </c>
      <c r="C12268" t="inlineStr">
        <is>
          <t>11106</t>
        </is>
      </c>
      <c r="D12268" t="inlineStr">
        <is>
          <t>Asian/Asian Fusion</t>
        </is>
      </c>
      <c r="E12268" s="8" t="n">
        <v>46195</v>
      </c>
      <c r="F12268" t="inlineStr">
        <is>
          <t>Violations were cited in the following area(s).</t>
        </is>
      </c>
      <c r="G12268" t="inlineStr">
        <is>
          <t>06D</t>
        </is>
      </c>
      <c r="H12268" t="inlineStr">
        <is>
          <t>Food contact surface not properly washed, rinsed and sanitized after each use and following any activity when contamination may have occurred.</t>
        </is>
      </c>
      <c r="I12268" t="inlineStr">
        <is>
          <t>Critical</t>
        </is>
      </c>
      <c r="J12268" t="n">
        <v>23</v>
      </c>
      <c r="L12268" s="9">
        <f>A12268&amp;"-"&amp;TEXT(E12268,"yyyymmdd")</f>
        <v/>
      </c>
    </row>
    <row r="12269">
      <c r="A12269" t="n">
        <v>50033380</v>
      </c>
      <c r="B12269" t="inlineStr">
        <is>
          <t>Queens</t>
        </is>
      </c>
      <c r="C12269" t="inlineStr">
        <is>
          <t>11106</t>
        </is>
      </c>
      <c r="D12269" t="inlineStr">
        <is>
          <t>Asian/Asian Fusion</t>
        </is>
      </c>
      <c r="E12269" s="8" t="n">
        <v>46195</v>
      </c>
      <c r="F12269" t="inlineStr">
        <is>
          <t>Violations were cited in the following area(s).</t>
        </is>
      </c>
      <c r="G12269" t="inlineStr">
        <is>
          <t>10F</t>
        </is>
      </c>
      <c r="H12269" t="inlineStr">
        <is>
          <t>Non-food contact surface or equipment made of unacceptable material, not kept clean, or not properly sealed, raised, spaced or movable to allow accessibility for cleaning on all sides, above and underneath the unit.</t>
        </is>
      </c>
      <c r="I12269" t="inlineStr">
        <is>
          <t>Not Critical</t>
        </is>
      </c>
      <c r="J12269" t="n">
        <v>23</v>
      </c>
      <c r="L12269" s="9">
        <f>A12269&amp;"-"&amp;TEXT(E12269,"yyyymmdd")</f>
        <v/>
      </c>
    </row>
    <row r="12270">
      <c r="A12270" t="n">
        <v>50059563</v>
      </c>
      <c r="B12270" t="inlineStr">
        <is>
          <t>Brooklyn</t>
        </is>
      </c>
      <c r="C12270" t="inlineStr">
        <is>
          <t>11216</t>
        </is>
      </c>
      <c r="D12270" t="inlineStr">
        <is>
          <t>Bottled Beverages</t>
        </is>
      </c>
      <c r="E12270" s="8" t="n">
        <v>46195</v>
      </c>
      <c r="F12270" t="inlineStr">
        <is>
          <t>Violations were cited in the following area(s).</t>
        </is>
      </c>
      <c r="G12270" t="inlineStr">
        <is>
          <t>06D</t>
        </is>
      </c>
      <c r="H12270" t="inlineStr">
        <is>
          <t>Food contact surface not properly washed, rinsed and sanitized after each use and following any activity when contamination may have occurred.</t>
        </is>
      </c>
      <c r="I12270" t="inlineStr">
        <is>
          <t>Critical</t>
        </is>
      </c>
      <c r="J12270" t="n">
        <v>7</v>
      </c>
      <c r="K12270" t="inlineStr">
        <is>
          <t>A</t>
        </is>
      </c>
      <c r="L12270" s="9">
        <f>A12270&amp;"-"&amp;TEXT(E12270,"yyyymmdd")</f>
        <v/>
      </c>
    </row>
    <row r="12271">
      <c r="A12271" t="n">
        <v>50059563</v>
      </c>
      <c r="B12271" t="inlineStr">
        <is>
          <t>Brooklyn</t>
        </is>
      </c>
      <c r="C12271" t="inlineStr">
        <is>
          <t>11216</t>
        </is>
      </c>
      <c r="D12271" t="inlineStr">
        <is>
          <t>Bottled Beverages</t>
        </is>
      </c>
      <c r="E12271" s="8" t="n">
        <v>46195</v>
      </c>
      <c r="F12271" t="inlineStr">
        <is>
          <t>Violations were cited in the following area(s).</t>
        </is>
      </c>
      <c r="G12271" t="inlineStr">
        <is>
          <t>10F</t>
        </is>
      </c>
      <c r="H12271" t="inlineStr">
        <is>
          <t>Non-food contact surface or equipment made of unacceptable material, not kept clean, or not properly sealed, raised, spaced or movable to allow accessibility for cleaning on all sides, above and underneath the unit.</t>
        </is>
      </c>
      <c r="I12271" t="inlineStr">
        <is>
          <t>Not Critical</t>
        </is>
      </c>
      <c r="J12271" t="n">
        <v>7</v>
      </c>
      <c r="K12271" t="inlineStr">
        <is>
          <t>A</t>
        </is>
      </c>
      <c r="L12271" s="9">
        <f>A12271&amp;"-"&amp;TEXT(E12271,"yyyymmdd")</f>
        <v/>
      </c>
    </row>
    <row r="12272">
      <c r="A12272" t="n">
        <v>50066618</v>
      </c>
      <c r="B12272" t="inlineStr">
        <is>
          <t>Manhattan</t>
        </is>
      </c>
      <c r="C12272" t="inlineStr">
        <is>
          <t>10028</t>
        </is>
      </c>
      <c r="D12272" t="inlineStr">
        <is>
          <t>Coffee/Tea</t>
        </is>
      </c>
      <c r="E12272" s="8" t="n">
        <v>46195</v>
      </c>
      <c r="F12272" t="inlineStr">
        <is>
          <t>Violations were cited in the following area(s).</t>
        </is>
      </c>
      <c r="G12272" t="inlineStr">
        <is>
          <t>04A</t>
        </is>
      </c>
      <c r="H12272" t="inlineStr">
        <is>
          <t>Food Protection Certificate (FPC) not held by manager or supervisor of food operations.</t>
        </is>
      </c>
      <c r="I12272" t="inlineStr">
        <is>
          <t>Critical</t>
        </is>
      </c>
      <c r="J12272" t="n">
        <v>12</v>
      </c>
      <c r="K12272" t="inlineStr">
        <is>
          <t>A</t>
        </is>
      </c>
      <c r="L12272" s="9">
        <f>A12272&amp;"-"&amp;TEXT(E12272,"yyyymmdd")</f>
        <v/>
      </c>
    </row>
    <row r="12273">
      <c r="A12273" t="n">
        <v>50066618</v>
      </c>
      <c r="B12273" t="inlineStr">
        <is>
          <t>Manhattan</t>
        </is>
      </c>
      <c r="C12273" t="inlineStr">
        <is>
          <t>10028</t>
        </is>
      </c>
      <c r="D12273" t="inlineStr">
        <is>
          <t>Coffee/Tea</t>
        </is>
      </c>
      <c r="E12273" s="8" t="n">
        <v>46195</v>
      </c>
      <c r="F12273" t="inlineStr">
        <is>
          <t>Violations were cited in the following area(s).</t>
        </is>
      </c>
      <c r="G12273" t="inlineStr">
        <is>
          <t>10D</t>
        </is>
      </c>
      <c r="H12273" t="inlineStr">
        <is>
          <t>Mechanical or natural ventilation not provided, inadequate, improperly installed, in disrepair or fails to prevent and control excessive build-up of grease, heat, steam condensation, vapors, odors, smoke or fumes.</t>
        </is>
      </c>
      <c r="I12273" t="inlineStr">
        <is>
          <t>Not Critical</t>
        </is>
      </c>
      <c r="J12273" t="n">
        <v>12</v>
      </c>
      <c r="K12273" t="inlineStr">
        <is>
          <t>A</t>
        </is>
      </c>
      <c r="L12273" s="9">
        <f>A12273&amp;"-"&amp;TEXT(E12273,"yyyymmdd")</f>
        <v/>
      </c>
    </row>
    <row r="12274">
      <c r="A12274" t="n">
        <v>50068948</v>
      </c>
      <c r="B12274" t="inlineStr">
        <is>
          <t>Manhattan</t>
        </is>
      </c>
      <c r="C12274" t="inlineStr">
        <is>
          <t>10036</t>
        </is>
      </c>
      <c r="D12274" t="inlineStr">
        <is>
          <t>Coffee/Tea</t>
        </is>
      </c>
      <c r="E12274" s="8" t="n">
        <v>46195</v>
      </c>
      <c r="F12274" t="inlineStr">
        <is>
          <t>Violations were cited in the following area(s).</t>
        </is>
      </c>
      <c r="G12274" t="inlineStr">
        <is>
          <t>06C</t>
        </is>
      </c>
      <c r="H1227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274" t="inlineStr">
        <is>
          <t>Critical</t>
        </is>
      </c>
      <c r="J12274" t="n">
        <v>13</v>
      </c>
      <c r="K12274" t="inlineStr">
        <is>
          <t>A</t>
        </is>
      </c>
      <c r="L12274" s="9">
        <f>A12274&amp;"-"&amp;TEXT(E12274,"yyyymmdd")</f>
        <v/>
      </c>
    </row>
    <row r="12275">
      <c r="A12275" t="n">
        <v>50068948</v>
      </c>
      <c r="B12275" t="inlineStr">
        <is>
          <t>Manhattan</t>
        </is>
      </c>
      <c r="C12275" t="inlineStr">
        <is>
          <t>10036</t>
        </is>
      </c>
      <c r="D12275" t="inlineStr">
        <is>
          <t>Coffee/Tea</t>
        </is>
      </c>
      <c r="E12275" s="8" t="n">
        <v>46195</v>
      </c>
      <c r="F12275" t="inlineStr">
        <is>
          <t>Violations were cited in the following area(s).</t>
        </is>
      </c>
      <c r="G12275" t="inlineStr">
        <is>
          <t>06D</t>
        </is>
      </c>
      <c r="H12275" t="inlineStr">
        <is>
          <t>Food contact surface not properly washed, rinsed and sanitized after each use and following any activity when contamination may have occurred.</t>
        </is>
      </c>
      <c r="I12275" t="inlineStr">
        <is>
          <t>Critical</t>
        </is>
      </c>
      <c r="J12275" t="n">
        <v>13</v>
      </c>
      <c r="K12275" t="inlineStr">
        <is>
          <t>A</t>
        </is>
      </c>
      <c r="L12275" s="9">
        <f>A12275&amp;"-"&amp;TEXT(E12275,"yyyymmdd")</f>
        <v/>
      </c>
    </row>
    <row r="12276">
      <c r="A12276" t="n">
        <v>50068948</v>
      </c>
      <c r="B12276" t="inlineStr">
        <is>
          <t>Manhattan</t>
        </is>
      </c>
      <c r="C12276" t="inlineStr">
        <is>
          <t>10036</t>
        </is>
      </c>
      <c r="D12276" t="inlineStr">
        <is>
          <t>Coffee/Tea</t>
        </is>
      </c>
      <c r="E12276" s="8" t="n">
        <v>46195</v>
      </c>
      <c r="F12276" t="inlineStr">
        <is>
          <t>Violations were cited in the following area(s).</t>
        </is>
      </c>
      <c r="G12276" t="inlineStr">
        <is>
          <t>10B</t>
        </is>
      </c>
      <c r="H12276" t="inlineStr">
        <is>
          <t>Anti-siphonage or back-flow prevention device not provided where required; equipment or floor not properly drained; sewage disposal system in disrepair or not functioning properly. Condensation or liquid waste improperly disposed of.</t>
        </is>
      </c>
      <c r="I12276" t="inlineStr">
        <is>
          <t>Not Critical</t>
        </is>
      </c>
      <c r="J12276" t="n">
        <v>13</v>
      </c>
      <c r="K12276" t="inlineStr">
        <is>
          <t>A</t>
        </is>
      </c>
      <c r="L12276" s="9">
        <f>A12276&amp;"-"&amp;TEXT(E12276,"yyyymmdd")</f>
        <v/>
      </c>
    </row>
    <row r="12277">
      <c r="A12277" t="n">
        <v>50072041</v>
      </c>
      <c r="B12277" t="inlineStr">
        <is>
          <t>Bronx</t>
        </is>
      </c>
      <c r="C12277" t="inlineStr">
        <is>
          <t>10466</t>
        </is>
      </c>
      <c r="D12277" t="inlineStr">
        <is>
          <t>Hamburgers</t>
        </is>
      </c>
      <c r="E12277" s="8" t="n">
        <v>46195</v>
      </c>
      <c r="F12277" t="inlineStr">
        <is>
          <t>Violations were cited in the following area(s).</t>
        </is>
      </c>
      <c r="G12277" t="inlineStr">
        <is>
          <t>10B</t>
        </is>
      </c>
      <c r="H12277" t="inlineStr">
        <is>
          <t>Anti-siphonage or back-flow prevention device not provided where required; equipment or floor not properly drained; sewage disposal system in disrepair or not functioning properly. Condensation or liquid waste improperly disposed of.</t>
        </is>
      </c>
      <c r="I12277" t="inlineStr">
        <is>
          <t>Not Critical</t>
        </is>
      </c>
      <c r="J12277" t="n">
        <v>5</v>
      </c>
      <c r="K12277" t="inlineStr">
        <is>
          <t>A</t>
        </is>
      </c>
      <c r="L12277" s="9">
        <f>A12277&amp;"-"&amp;TEXT(E12277,"yyyymmdd")</f>
        <v/>
      </c>
    </row>
    <row r="12278">
      <c r="A12278" t="n">
        <v>50072041</v>
      </c>
      <c r="B12278" t="inlineStr">
        <is>
          <t>Bronx</t>
        </is>
      </c>
      <c r="C12278" t="inlineStr">
        <is>
          <t>10466</t>
        </is>
      </c>
      <c r="D12278" t="inlineStr">
        <is>
          <t>Hamburgers</t>
        </is>
      </c>
      <c r="E12278" s="8" t="n">
        <v>46195</v>
      </c>
      <c r="F12278" t="inlineStr">
        <is>
          <t>Violations were cited in the following area(s).</t>
        </is>
      </c>
      <c r="G12278" t="inlineStr">
        <is>
          <t>10F</t>
        </is>
      </c>
      <c r="H12278" t="inlineStr">
        <is>
          <t>Non-food contact surface or equipment made of unacceptable material, not kept clean, or not properly sealed, raised, spaced or movable to allow accessibility for cleaning on all sides, above and underneath the unit.</t>
        </is>
      </c>
      <c r="I12278" t="inlineStr">
        <is>
          <t>Not Critical</t>
        </is>
      </c>
      <c r="J12278" t="n">
        <v>5</v>
      </c>
      <c r="K12278" t="inlineStr">
        <is>
          <t>A</t>
        </is>
      </c>
      <c r="L12278" s="9">
        <f>A12278&amp;"-"&amp;TEXT(E12278,"yyyymmdd")</f>
        <v/>
      </c>
    </row>
    <row r="12279">
      <c r="A12279" t="n">
        <v>50077495</v>
      </c>
      <c r="B12279" t="inlineStr">
        <is>
          <t>Queens</t>
        </is>
      </c>
      <c r="C12279" t="inlineStr">
        <is>
          <t>11367</t>
        </is>
      </c>
      <c r="D12279" t="inlineStr">
        <is>
          <t>Chicken</t>
        </is>
      </c>
      <c r="E12279" s="8" t="n">
        <v>46195</v>
      </c>
      <c r="F12279" t="inlineStr">
        <is>
          <t>Violations were cited in the following area(s).</t>
        </is>
      </c>
      <c r="G12279" t="inlineStr">
        <is>
          <t>09A</t>
        </is>
      </c>
      <c r="H12279" t="inlineStr">
        <is>
          <t>Swollen, leaking, rusted or otherwise damaged canned food to be returned to distributor not segregated from intact product and clearly labeled DO NOT USE</t>
        </is>
      </c>
      <c r="I12279" t="inlineStr">
        <is>
          <t>Not Critical</t>
        </is>
      </c>
      <c r="J12279" t="n">
        <v>11</v>
      </c>
      <c r="K12279" t="inlineStr">
        <is>
          <t>A</t>
        </is>
      </c>
      <c r="L12279" s="9">
        <f>A12279&amp;"-"&amp;TEXT(E12279,"yyyymmdd")</f>
        <v/>
      </c>
    </row>
    <row r="12280">
      <c r="A12280" t="n">
        <v>50077495</v>
      </c>
      <c r="B12280" t="inlineStr">
        <is>
          <t>Queens</t>
        </is>
      </c>
      <c r="C12280" t="inlineStr">
        <is>
          <t>11367</t>
        </is>
      </c>
      <c r="D12280" t="inlineStr">
        <is>
          <t>Chicken</t>
        </is>
      </c>
      <c r="E12280" s="8" t="n">
        <v>46195</v>
      </c>
      <c r="F12280" t="inlineStr">
        <is>
          <t>Violations were cited in the following area(s).</t>
        </is>
      </c>
      <c r="G12280" t="inlineStr">
        <is>
          <t>10E</t>
        </is>
      </c>
      <c r="H12280" t="inlineStr">
        <is>
          <t>Accurate thermometer not provided or properly located in refrigerated, cold storage or hot holding equipment</t>
        </is>
      </c>
      <c r="I12280" t="inlineStr">
        <is>
          <t>Not Critical</t>
        </is>
      </c>
      <c r="J12280" t="n">
        <v>11</v>
      </c>
      <c r="K12280" t="inlineStr">
        <is>
          <t>A</t>
        </is>
      </c>
      <c r="L12280" s="9">
        <f>A12280&amp;"-"&amp;TEXT(E12280,"yyyymmdd")</f>
        <v/>
      </c>
    </row>
    <row r="12281">
      <c r="A12281" t="n">
        <v>50077495</v>
      </c>
      <c r="B12281" t="inlineStr">
        <is>
          <t>Queens</t>
        </is>
      </c>
      <c r="C12281" t="inlineStr">
        <is>
          <t>11367</t>
        </is>
      </c>
      <c r="D12281" t="inlineStr">
        <is>
          <t>Chicken</t>
        </is>
      </c>
      <c r="E12281" s="8" t="n">
        <v>46195</v>
      </c>
      <c r="F12281" t="inlineStr">
        <is>
          <t>Violations were cited in the following area(s).</t>
        </is>
      </c>
      <c r="G12281" t="inlineStr">
        <is>
          <t>10F</t>
        </is>
      </c>
      <c r="H12281" t="inlineStr">
        <is>
          <t>Non-food contact surface or equipment made of unacceptable material, not kept clean, or not properly sealed, raised, spaced or movable to allow accessibility for cleaning on all sides, above and underneath the unit.</t>
        </is>
      </c>
      <c r="I12281" t="inlineStr">
        <is>
          <t>Not Critical</t>
        </is>
      </c>
      <c r="J12281" t="n">
        <v>11</v>
      </c>
      <c r="K12281" t="inlineStr">
        <is>
          <t>A</t>
        </is>
      </c>
      <c r="L12281" s="9">
        <f>A12281&amp;"-"&amp;TEXT(E12281,"yyyymmdd")</f>
        <v/>
      </c>
    </row>
    <row r="12282">
      <c r="A12282" t="n">
        <v>50084942</v>
      </c>
      <c r="B12282" t="inlineStr">
        <is>
          <t>Brooklyn</t>
        </is>
      </c>
      <c r="C12282" t="inlineStr">
        <is>
          <t>11230</t>
        </is>
      </c>
      <c r="D12282" t="inlineStr">
        <is>
          <t>Jewish/Kosher</t>
        </is>
      </c>
      <c r="E12282" s="8" t="n">
        <v>46195</v>
      </c>
      <c r="F12282" t="inlineStr">
        <is>
          <t>Violations were cited in the following area(s).</t>
        </is>
      </c>
      <c r="G12282" t="inlineStr">
        <is>
          <t>02B</t>
        </is>
      </c>
      <c r="H12282" t="inlineStr">
        <is>
          <t>Hot TCS food item not held at or above 140 °F.</t>
        </is>
      </c>
      <c r="I12282" t="inlineStr">
        <is>
          <t>Critical</t>
        </is>
      </c>
      <c r="J12282" t="n">
        <v>10</v>
      </c>
      <c r="K12282" t="inlineStr">
        <is>
          <t>A</t>
        </is>
      </c>
      <c r="L12282" s="9">
        <f>A12282&amp;"-"&amp;TEXT(E12282,"yyyymmdd")</f>
        <v/>
      </c>
    </row>
    <row r="12283">
      <c r="A12283" t="n">
        <v>50084942</v>
      </c>
      <c r="B12283" t="inlineStr">
        <is>
          <t>Brooklyn</t>
        </is>
      </c>
      <c r="C12283" t="inlineStr">
        <is>
          <t>11230</t>
        </is>
      </c>
      <c r="D12283" t="inlineStr">
        <is>
          <t>Jewish/Kosher</t>
        </is>
      </c>
      <c r="E12283" s="8" t="n">
        <v>46195</v>
      </c>
      <c r="F12283" t="inlineStr">
        <is>
          <t>Violations were cited in the following area(s).</t>
        </is>
      </c>
      <c r="G12283" t="inlineStr">
        <is>
          <t>10F</t>
        </is>
      </c>
      <c r="H12283" t="inlineStr">
        <is>
          <t>Non-food contact surface or equipment made of unacceptable material, not kept clean, or not properly sealed, raised, spaced or movable to allow accessibility for cleaning on all sides, above and underneath the unit.</t>
        </is>
      </c>
      <c r="I12283" t="inlineStr">
        <is>
          <t>Not Critical</t>
        </is>
      </c>
      <c r="J12283" t="n">
        <v>10</v>
      </c>
      <c r="K12283" t="inlineStr">
        <is>
          <t>A</t>
        </is>
      </c>
      <c r="L12283" s="9">
        <f>A12283&amp;"-"&amp;TEXT(E12283,"yyyymmdd")</f>
        <v/>
      </c>
    </row>
    <row r="12284">
      <c r="A12284" t="n">
        <v>50104562</v>
      </c>
      <c r="B12284" t="inlineStr">
        <is>
          <t>Manhattan</t>
        </is>
      </c>
      <c r="C12284" t="inlineStr">
        <is>
          <t>10035</t>
        </is>
      </c>
      <c r="D12284" t="inlineStr">
        <is>
          <t>Pizza</t>
        </is>
      </c>
      <c r="E12284" s="8" t="n">
        <v>46195</v>
      </c>
      <c r="F12284" t="inlineStr">
        <is>
          <t>Violations were cited in the following area(s).</t>
        </is>
      </c>
      <c r="G12284" t="inlineStr">
        <is>
          <t>02B</t>
        </is>
      </c>
      <c r="H12284" t="inlineStr">
        <is>
          <t>Hot TCS food item not held at or above 140 °F.</t>
        </is>
      </c>
      <c r="I12284" t="inlineStr">
        <is>
          <t>Critical</t>
        </is>
      </c>
      <c r="J12284" t="n">
        <v>46</v>
      </c>
      <c r="L12284" s="9">
        <f>A12284&amp;"-"&amp;TEXT(E12284,"yyyymmdd")</f>
        <v/>
      </c>
    </row>
    <row r="12285">
      <c r="A12285" t="n">
        <v>50104562</v>
      </c>
      <c r="B12285" t="inlineStr">
        <is>
          <t>Manhattan</t>
        </is>
      </c>
      <c r="C12285" t="inlineStr">
        <is>
          <t>10035</t>
        </is>
      </c>
      <c r="D12285" t="inlineStr">
        <is>
          <t>Pizza</t>
        </is>
      </c>
      <c r="E12285" s="8" t="n">
        <v>46195</v>
      </c>
      <c r="F12285" t="inlineStr">
        <is>
          <t>Violations were cited in the following area(s).</t>
        </is>
      </c>
      <c r="G12285" t="inlineStr">
        <is>
          <t>04A</t>
        </is>
      </c>
      <c r="H12285" t="inlineStr">
        <is>
          <t>Food Protection Certificate (FPC) not held by manager or supervisor of food operations.</t>
        </is>
      </c>
      <c r="I12285" t="inlineStr">
        <is>
          <t>Critical</t>
        </is>
      </c>
      <c r="J12285" t="n">
        <v>46</v>
      </c>
      <c r="L12285" s="9">
        <f>A12285&amp;"-"&amp;TEXT(E12285,"yyyymmdd")</f>
        <v/>
      </c>
    </row>
    <row r="12286">
      <c r="A12286" t="n">
        <v>50104562</v>
      </c>
      <c r="B12286" t="inlineStr">
        <is>
          <t>Manhattan</t>
        </is>
      </c>
      <c r="C12286" t="inlineStr">
        <is>
          <t>10035</t>
        </is>
      </c>
      <c r="D12286" t="inlineStr">
        <is>
          <t>Pizza</t>
        </is>
      </c>
      <c r="E12286" s="8" t="n">
        <v>46195</v>
      </c>
      <c r="F12286" t="inlineStr">
        <is>
          <t>Violations were cited in the following area(s).</t>
        </is>
      </c>
      <c r="G12286" t="inlineStr">
        <is>
          <t>04L</t>
        </is>
      </c>
      <c r="H12286" t="inlineStr">
        <is>
          <t>Evidence of mice or live mice in establishment's food or non-food areas.</t>
        </is>
      </c>
      <c r="I12286" t="inlineStr">
        <is>
          <t>Critical</t>
        </is>
      </c>
      <c r="J12286" t="n">
        <v>46</v>
      </c>
      <c r="L12286" s="9">
        <f>A12286&amp;"-"&amp;TEXT(E12286,"yyyymmdd")</f>
        <v/>
      </c>
    </row>
    <row r="12287">
      <c r="A12287" t="n">
        <v>50104562</v>
      </c>
      <c r="B12287" t="inlineStr">
        <is>
          <t>Manhattan</t>
        </is>
      </c>
      <c r="C12287" t="inlineStr">
        <is>
          <t>10035</t>
        </is>
      </c>
      <c r="D12287" t="inlineStr">
        <is>
          <t>Pizza</t>
        </is>
      </c>
      <c r="E12287" s="8" t="n">
        <v>46195</v>
      </c>
      <c r="F12287" t="inlineStr">
        <is>
          <t>Violations were cited in the following area(s).</t>
        </is>
      </c>
      <c r="G12287" t="inlineStr">
        <is>
          <t>06A</t>
        </is>
      </c>
      <c r="H12287" t="inlineStr">
        <is>
          <t>Personal cleanliness is inadequate. Outer garment soiled with possible contaminant. Effective hair restraint not worn where required. Jewelry worn on hands or arms. Fingernail polish worn or fingernails not kept clean and trimmed.</t>
        </is>
      </c>
      <c r="I12287" t="inlineStr">
        <is>
          <t>Critical</t>
        </is>
      </c>
      <c r="J12287" t="n">
        <v>46</v>
      </c>
      <c r="L12287" s="9">
        <f>A12287&amp;"-"&amp;TEXT(E12287,"yyyymmdd")</f>
        <v/>
      </c>
    </row>
    <row r="12288">
      <c r="A12288" t="n">
        <v>50104562</v>
      </c>
      <c r="B12288" t="inlineStr">
        <is>
          <t>Manhattan</t>
        </is>
      </c>
      <c r="C12288" t="inlineStr">
        <is>
          <t>10035</t>
        </is>
      </c>
      <c r="D12288" t="inlineStr">
        <is>
          <t>Pizza</t>
        </is>
      </c>
      <c r="E12288" s="8" t="n">
        <v>46195</v>
      </c>
      <c r="F12288" t="inlineStr">
        <is>
          <t>Violations were cited in the following area(s).</t>
        </is>
      </c>
      <c r="G12288" t="inlineStr">
        <is>
          <t>06C</t>
        </is>
      </c>
      <c r="H1228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288" t="inlineStr">
        <is>
          <t>Critical</t>
        </is>
      </c>
      <c r="J12288" t="n">
        <v>46</v>
      </c>
      <c r="L12288" s="9">
        <f>A12288&amp;"-"&amp;TEXT(E12288,"yyyymmdd")</f>
        <v/>
      </c>
    </row>
    <row r="12289">
      <c r="A12289" t="n">
        <v>50104562</v>
      </c>
      <c r="B12289" t="inlineStr">
        <is>
          <t>Manhattan</t>
        </is>
      </c>
      <c r="C12289" t="inlineStr">
        <is>
          <t>10035</t>
        </is>
      </c>
      <c r="D12289" t="inlineStr">
        <is>
          <t>Pizza</t>
        </is>
      </c>
      <c r="E12289" s="8" t="n">
        <v>46195</v>
      </c>
      <c r="F12289" t="inlineStr">
        <is>
          <t>Violations were cited in the following area(s).</t>
        </is>
      </c>
      <c r="G12289" t="inlineStr">
        <is>
          <t>08A</t>
        </is>
      </c>
      <c r="H12289" t="inlineStr">
        <is>
          <t>Establishment is not free of harborage or conditions conducive to rodents, insects or other pests.</t>
        </is>
      </c>
      <c r="I12289" t="inlineStr">
        <is>
          <t>Not Critical</t>
        </is>
      </c>
      <c r="J12289" t="n">
        <v>46</v>
      </c>
      <c r="L12289" s="9">
        <f>A12289&amp;"-"&amp;TEXT(E12289,"yyyymmdd")</f>
        <v/>
      </c>
    </row>
    <row r="12290">
      <c r="A12290" t="n">
        <v>50104562</v>
      </c>
      <c r="B12290" t="inlineStr">
        <is>
          <t>Manhattan</t>
        </is>
      </c>
      <c r="C12290" t="inlineStr">
        <is>
          <t>10035</t>
        </is>
      </c>
      <c r="D12290" t="inlineStr">
        <is>
          <t>Pizza</t>
        </is>
      </c>
      <c r="E12290" s="8" t="n">
        <v>46195</v>
      </c>
      <c r="F12290" t="inlineStr">
        <is>
          <t>Violations were cited in the following area(s).</t>
        </is>
      </c>
      <c r="G12290" t="inlineStr">
        <is>
          <t>10B</t>
        </is>
      </c>
      <c r="H12290" t="inlineStr">
        <is>
          <t>Anti-siphonage or back-flow prevention device not provided where required; equipment or floor not properly drained; sewage disposal system in disrepair or not functioning properly. Condensation or liquid waste improperly disposed of.</t>
        </is>
      </c>
      <c r="I12290" t="inlineStr">
        <is>
          <t>Not Critical</t>
        </is>
      </c>
      <c r="J12290" t="n">
        <v>46</v>
      </c>
      <c r="L12290" s="9">
        <f>A12290&amp;"-"&amp;TEXT(E12290,"yyyymmdd")</f>
        <v/>
      </c>
    </row>
    <row r="12291">
      <c r="A12291" t="n">
        <v>50104562</v>
      </c>
      <c r="B12291" t="inlineStr">
        <is>
          <t>Manhattan</t>
        </is>
      </c>
      <c r="C12291" t="inlineStr">
        <is>
          <t>10035</t>
        </is>
      </c>
      <c r="D12291" t="inlineStr">
        <is>
          <t>Pizza</t>
        </is>
      </c>
      <c r="E12291" s="8" t="n">
        <v>46195</v>
      </c>
      <c r="F12291" t="inlineStr">
        <is>
          <t>Violations were cited in the following area(s).</t>
        </is>
      </c>
      <c r="G12291" t="inlineStr">
        <is>
          <t>10G</t>
        </is>
      </c>
      <c r="H12291" t="inlineStr">
        <is>
          <t>Dishwashing and ware washing: Cleaning and sanitizing of tableware, including dishes, utensils, and equipment deficient.</t>
        </is>
      </c>
      <c r="I12291" t="inlineStr">
        <is>
          <t>Not Critical</t>
        </is>
      </c>
      <c r="J12291" t="n">
        <v>46</v>
      </c>
      <c r="L12291" s="9">
        <f>A12291&amp;"-"&amp;TEXT(E12291,"yyyymmdd")</f>
        <v/>
      </c>
    </row>
    <row r="12292">
      <c r="A12292" t="n">
        <v>50106188</v>
      </c>
      <c r="B12292" t="inlineStr">
        <is>
          <t>Manhattan</t>
        </is>
      </c>
      <c r="C12292" t="inlineStr">
        <is>
          <t>10016</t>
        </is>
      </c>
      <c r="D12292" t="inlineStr">
        <is>
          <t>Japanese</t>
        </is>
      </c>
      <c r="E12292" s="8" t="n">
        <v>46195</v>
      </c>
      <c r="F12292" t="inlineStr">
        <is>
          <t>Violations were cited in the following area(s).</t>
        </is>
      </c>
      <c r="G12292" t="inlineStr">
        <is>
          <t>04M</t>
        </is>
      </c>
      <c r="H12292" t="inlineStr">
        <is>
          <t>Live roaches in facility's food or non-food area.</t>
        </is>
      </c>
      <c r="I12292" t="inlineStr">
        <is>
          <t>Critical</t>
        </is>
      </c>
      <c r="J12292" t="n">
        <v>14</v>
      </c>
      <c r="L12292" s="9">
        <f>A12292&amp;"-"&amp;TEXT(E12292,"yyyymmdd")</f>
        <v/>
      </c>
    </row>
    <row r="12293">
      <c r="A12293" t="n">
        <v>50106188</v>
      </c>
      <c r="B12293" t="inlineStr">
        <is>
          <t>Manhattan</t>
        </is>
      </c>
      <c r="C12293" t="inlineStr">
        <is>
          <t>10016</t>
        </is>
      </c>
      <c r="D12293" t="inlineStr">
        <is>
          <t>Japanese</t>
        </is>
      </c>
      <c r="E12293" s="8" t="n">
        <v>46195</v>
      </c>
      <c r="F12293" t="inlineStr">
        <is>
          <t>Violations were cited in the following area(s).</t>
        </is>
      </c>
      <c r="G12293" t="inlineStr">
        <is>
          <t>04O</t>
        </is>
      </c>
      <c r="H12293" t="inlineStr">
        <is>
          <t>Live animal other than fish in tank or service animal present in facility’s food or non-food area.</t>
        </is>
      </c>
      <c r="I12293" t="inlineStr">
        <is>
          <t>Critical</t>
        </is>
      </c>
      <c r="J12293" t="n">
        <v>14</v>
      </c>
      <c r="L12293" s="9">
        <f>A12293&amp;"-"&amp;TEXT(E12293,"yyyymmdd")</f>
        <v/>
      </c>
    </row>
    <row r="12294">
      <c r="A12294" t="n">
        <v>50106188</v>
      </c>
      <c r="B12294" t="inlineStr">
        <is>
          <t>Manhattan</t>
        </is>
      </c>
      <c r="C12294" t="inlineStr">
        <is>
          <t>10016</t>
        </is>
      </c>
      <c r="D12294" t="inlineStr">
        <is>
          <t>Japanese</t>
        </is>
      </c>
      <c r="E12294" s="8" t="n">
        <v>46195</v>
      </c>
      <c r="F12294" t="inlineStr">
        <is>
          <t>Violations were cited in the following area(s).</t>
        </is>
      </c>
      <c r="G12294" t="inlineStr">
        <is>
          <t>08A</t>
        </is>
      </c>
      <c r="H12294" t="inlineStr">
        <is>
          <t>Establishment is not free of harborage or conditions conducive to rodents, insects or other pests.</t>
        </is>
      </c>
      <c r="I12294" t="inlineStr">
        <is>
          <t>Not Critical</t>
        </is>
      </c>
      <c r="J12294" t="n">
        <v>14</v>
      </c>
      <c r="L12294" s="9">
        <f>A12294&amp;"-"&amp;TEXT(E12294,"yyyymmdd")</f>
        <v/>
      </c>
    </row>
    <row r="12295">
      <c r="A12295" t="n">
        <v>50109795</v>
      </c>
      <c r="B12295" t="inlineStr">
        <is>
          <t>Bronx</t>
        </is>
      </c>
      <c r="C12295" t="inlineStr">
        <is>
          <t>10456</t>
        </is>
      </c>
      <c r="D12295" t="inlineStr">
        <is>
          <t>Chicken</t>
        </is>
      </c>
      <c r="E12295" s="8" t="n">
        <v>46195</v>
      </c>
      <c r="F12295" t="inlineStr">
        <is>
          <t>Violations were cited in the following area(s).</t>
        </is>
      </c>
      <c r="G12295" t="inlineStr">
        <is>
          <t>02B</t>
        </is>
      </c>
      <c r="H12295" t="inlineStr">
        <is>
          <t>Hot TCS food item not held at or above 140 °F.</t>
        </is>
      </c>
      <c r="I12295" t="inlineStr">
        <is>
          <t>Critical</t>
        </is>
      </c>
      <c r="J12295" t="n">
        <v>23</v>
      </c>
      <c r="L12295" s="9">
        <f>A12295&amp;"-"&amp;TEXT(E12295,"yyyymmdd")</f>
        <v/>
      </c>
    </row>
    <row r="12296">
      <c r="A12296" t="n">
        <v>50109795</v>
      </c>
      <c r="B12296" t="inlineStr">
        <is>
          <t>Bronx</t>
        </is>
      </c>
      <c r="C12296" t="inlineStr">
        <is>
          <t>10456</t>
        </is>
      </c>
      <c r="D12296" t="inlineStr">
        <is>
          <t>Chicken</t>
        </is>
      </c>
      <c r="E12296" s="8" t="n">
        <v>46195</v>
      </c>
      <c r="F12296" t="inlineStr">
        <is>
          <t>Violations were cited in the following area(s).</t>
        </is>
      </c>
      <c r="G12296" t="inlineStr">
        <is>
          <t>04A</t>
        </is>
      </c>
      <c r="H12296" t="inlineStr">
        <is>
          <t>Food Protection Certificate (FPC) not held by manager or supervisor of food operations.</t>
        </is>
      </c>
      <c r="I12296" t="inlineStr">
        <is>
          <t>Critical</t>
        </is>
      </c>
      <c r="J12296" t="n">
        <v>23</v>
      </c>
      <c r="L12296" s="9">
        <f>A12296&amp;"-"&amp;TEXT(E12296,"yyyymmdd")</f>
        <v/>
      </c>
    </row>
    <row r="12297">
      <c r="A12297" t="n">
        <v>50109795</v>
      </c>
      <c r="B12297" t="inlineStr">
        <is>
          <t>Bronx</t>
        </is>
      </c>
      <c r="C12297" t="inlineStr">
        <is>
          <t>10456</t>
        </is>
      </c>
      <c r="D12297" t="inlineStr">
        <is>
          <t>Chicken</t>
        </is>
      </c>
      <c r="E12297" s="8" t="n">
        <v>46195</v>
      </c>
      <c r="F12297" t="inlineStr">
        <is>
          <t>Violations were cited in the following area(s).</t>
        </is>
      </c>
      <c r="G12297" t="inlineStr">
        <is>
          <t>10B</t>
        </is>
      </c>
      <c r="H12297" t="inlineStr">
        <is>
          <t>Anti-siphonage or back-flow prevention device not provided where required; equipment or floor not properly drained; sewage disposal system in disrepair or not functioning properly. Condensation or liquid waste improperly disposed of.</t>
        </is>
      </c>
      <c r="I12297" t="inlineStr">
        <is>
          <t>Not Critical</t>
        </is>
      </c>
      <c r="J12297" t="n">
        <v>23</v>
      </c>
      <c r="L12297" s="9">
        <f>A12297&amp;"-"&amp;TEXT(E12297,"yyyymmdd")</f>
        <v/>
      </c>
    </row>
    <row r="12298">
      <c r="A12298" t="n">
        <v>50109795</v>
      </c>
      <c r="B12298" t="inlineStr">
        <is>
          <t>Bronx</t>
        </is>
      </c>
      <c r="C12298" t="inlineStr">
        <is>
          <t>10456</t>
        </is>
      </c>
      <c r="D12298" t="inlineStr">
        <is>
          <t>Chicken</t>
        </is>
      </c>
      <c r="E12298" s="8" t="n">
        <v>46195</v>
      </c>
      <c r="F12298" t="inlineStr">
        <is>
          <t>Violations were cited in the following area(s).</t>
        </is>
      </c>
      <c r="G12298" t="inlineStr">
        <is>
          <t>10F</t>
        </is>
      </c>
      <c r="H12298" t="inlineStr">
        <is>
          <t>Non-food contact surface or equipment made of unacceptable material, not kept clean, or not properly sealed, raised, spaced or movable to allow accessibility for cleaning on all sides, above and underneath the unit.</t>
        </is>
      </c>
      <c r="I12298" t="inlineStr">
        <is>
          <t>Not Critical</t>
        </is>
      </c>
      <c r="J12298" t="n">
        <v>23</v>
      </c>
      <c r="L12298" s="9">
        <f>A12298&amp;"-"&amp;TEXT(E12298,"yyyymmdd")</f>
        <v/>
      </c>
    </row>
    <row r="12299">
      <c r="A12299" t="n">
        <v>50110459</v>
      </c>
      <c r="B12299" t="inlineStr">
        <is>
          <t>Brooklyn</t>
        </is>
      </c>
      <c r="C12299" t="inlineStr">
        <is>
          <t>11224</t>
        </is>
      </c>
      <c r="D12299" t="inlineStr">
        <is>
          <t>Chicken</t>
        </is>
      </c>
      <c r="E12299" s="8" t="n">
        <v>46195</v>
      </c>
      <c r="F12299" t="inlineStr">
        <is>
          <t>Violations were cited in the following area(s).</t>
        </is>
      </c>
      <c r="G12299" t="inlineStr">
        <is>
          <t>06C</t>
        </is>
      </c>
      <c r="H1229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299" t="inlineStr">
        <is>
          <t>Critical</t>
        </is>
      </c>
      <c r="J12299" t="n">
        <v>17</v>
      </c>
      <c r="L12299" s="9">
        <f>A12299&amp;"-"&amp;TEXT(E12299,"yyyymmdd")</f>
        <v/>
      </c>
    </row>
    <row r="12300">
      <c r="A12300" t="n">
        <v>50110459</v>
      </c>
      <c r="B12300" t="inlineStr">
        <is>
          <t>Brooklyn</t>
        </is>
      </c>
      <c r="C12300" t="inlineStr">
        <is>
          <t>11224</t>
        </is>
      </c>
      <c r="D12300" t="inlineStr">
        <is>
          <t>Chicken</t>
        </is>
      </c>
      <c r="E12300" s="8" t="n">
        <v>46195</v>
      </c>
      <c r="F12300" t="inlineStr">
        <is>
          <t>Violations were cited in the following area(s).</t>
        </is>
      </c>
      <c r="G12300" t="inlineStr">
        <is>
          <t>06D</t>
        </is>
      </c>
      <c r="H12300" t="inlineStr">
        <is>
          <t>Food contact surface not properly washed, rinsed and sanitized after each use and following any activity when contamination may have occurred.</t>
        </is>
      </c>
      <c r="I12300" t="inlineStr">
        <is>
          <t>Critical</t>
        </is>
      </c>
      <c r="J12300" t="n">
        <v>17</v>
      </c>
      <c r="L12300" s="9">
        <f>A12300&amp;"-"&amp;TEXT(E12300,"yyyymmdd")</f>
        <v/>
      </c>
    </row>
    <row r="12301">
      <c r="A12301" t="n">
        <v>50110459</v>
      </c>
      <c r="B12301" t="inlineStr">
        <is>
          <t>Brooklyn</t>
        </is>
      </c>
      <c r="C12301" t="inlineStr">
        <is>
          <t>11224</t>
        </is>
      </c>
      <c r="D12301" t="inlineStr">
        <is>
          <t>Chicken</t>
        </is>
      </c>
      <c r="E12301" s="8" t="n">
        <v>46195</v>
      </c>
      <c r="F12301" t="inlineStr">
        <is>
          <t>Violations were cited in the following area(s).</t>
        </is>
      </c>
      <c r="G12301" t="inlineStr">
        <is>
          <t>08C</t>
        </is>
      </c>
      <c r="H12301" t="inlineStr">
        <is>
          <t>Pesticide not properly labeled or used by unlicensed individual. Pesticide, other toxic chemical improperly used/stored. Unprotected, unlocked bait station used.</t>
        </is>
      </c>
      <c r="I12301" t="inlineStr">
        <is>
          <t>Not Critical</t>
        </is>
      </c>
      <c r="J12301" t="n">
        <v>17</v>
      </c>
      <c r="L12301" s="9">
        <f>A12301&amp;"-"&amp;TEXT(E12301,"yyyymmdd")</f>
        <v/>
      </c>
    </row>
    <row r="12302">
      <c r="A12302" t="n">
        <v>50110459</v>
      </c>
      <c r="B12302" t="inlineStr">
        <is>
          <t>Brooklyn</t>
        </is>
      </c>
      <c r="C12302" t="inlineStr">
        <is>
          <t>11224</t>
        </is>
      </c>
      <c r="D12302" t="inlineStr">
        <is>
          <t>Chicken</t>
        </is>
      </c>
      <c r="E12302" s="8" t="n">
        <v>46195</v>
      </c>
      <c r="F12302" t="inlineStr">
        <is>
          <t>Violations were cited in the following area(s).</t>
        </is>
      </c>
      <c r="G12302" t="inlineStr">
        <is>
          <t>10B</t>
        </is>
      </c>
      <c r="H12302" t="inlineStr">
        <is>
          <t>Anti-siphonage or back-flow prevention device not provided where required; equipment or floor not properly drained; sewage disposal system in disrepair or not functioning properly. Condensation or liquid waste improperly disposed of.</t>
        </is>
      </c>
      <c r="I12302" t="inlineStr">
        <is>
          <t>Not Critical</t>
        </is>
      </c>
      <c r="J12302" t="n">
        <v>17</v>
      </c>
      <c r="L12302" s="9">
        <f>A12302&amp;"-"&amp;TEXT(E12302,"yyyymmdd")</f>
        <v/>
      </c>
    </row>
    <row r="12303">
      <c r="A12303" t="n">
        <v>50110459</v>
      </c>
      <c r="B12303" t="inlineStr">
        <is>
          <t>Brooklyn</t>
        </is>
      </c>
      <c r="C12303" t="inlineStr">
        <is>
          <t>11224</t>
        </is>
      </c>
      <c r="D12303" t="inlineStr">
        <is>
          <t>Chicken</t>
        </is>
      </c>
      <c r="E12303" s="8" t="n">
        <v>46195</v>
      </c>
      <c r="F12303" t="inlineStr">
        <is>
          <t>Violations were cited in the following area(s).</t>
        </is>
      </c>
      <c r="G12303" t="inlineStr">
        <is>
          <t>10F</t>
        </is>
      </c>
      <c r="H12303" t="inlineStr">
        <is>
          <t>Non-food contact surface or equipment made of unacceptable material, not kept clean, or not properly sealed, raised, spaced or movable to allow accessibility for cleaning on all sides, above and underneath the unit.</t>
        </is>
      </c>
      <c r="I12303" t="inlineStr">
        <is>
          <t>Not Critical</t>
        </is>
      </c>
      <c r="J12303" t="n">
        <v>17</v>
      </c>
      <c r="L12303" s="9">
        <f>A12303&amp;"-"&amp;TEXT(E12303,"yyyymmdd")</f>
        <v/>
      </c>
    </row>
    <row r="12304">
      <c r="A12304" t="n">
        <v>50114912</v>
      </c>
      <c r="B12304" t="inlineStr">
        <is>
          <t>Staten Island</t>
        </is>
      </c>
      <c r="C12304" t="inlineStr">
        <is>
          <t>10302</t>
        </is>
      </c>
      <c r="D12304" t="inlineStr">
        <is>
          <t>Mexican</t>
        </is>
      </c>
      <c r="E12304" s="8" t="n">
        <v>46195</v>
      </c>
      <c r="F12304" t="inlineStr">
        <is>
          <t>Violations were cited in the following area(s).</t>
        </is>
      </c>
      <c r="G12304" t="inlineStr">
        <is>
          <t>02G</t>
        </is>
      </c>
      <c r="H12304" t="inlineStr">
        <is>
          <t>Cold TCS food item held above 41 °F; smoked or processed fish held above 38 °F; intact raw eggs held above 45 °F; or reduced oxygen packaged (ROP) TCS foods held above required temperatures except during active necessary preparation.</t>
        </is>
      </c>
      <c r="I12304" t="inlineStr">
        <is>
          <t>Critical</t>
        </is>
      </c>
      <c r="J12304" t="n">
        <v>28</v>
      </c>
      <c r="L12304" s="9">
        <f>A12304&amp;"-"&amp;TEXT(E12304,"yyyymmdd")</f>
        <v/>
      </c>
    </row>
    <row r="12305">
      <c r="A12305" t="n">
        <v>50114912</v>
      </c>
      <c r="B12305" t="inlineStr">
        <is>
          <t>Staten Island</t>
        </is>
      </c>
      <c r="C12305" t="inlineStr">
        <is>
          <t>10302</t>
        </is>
      </c>
      <c r="D12305" t="inlineStr">
        <is>
          <t>Mexican</t>
        </is>
      </c>
      <c r="E12305" s="8" t="n">
        <v>46195</v>
      </c>
      <c r="F12305" t="inlineStr">
        <is>
          <t>Violations were cited in the following area(s).</t>
        </is>
      </c>
      <c r="G12305" t="inlineStr">
        <is>
          <t>04A</t>
        </is>
      </c>
      <c r="H12305" t="inlineStr">
        <is>
          <t>Food Protection Certificate (FPC) not held by manager or supervisor of food operations.</t>
        </is>
      </c>
      <c r="I12305" t="inlineStr">
        <is>
          <t>Critical</t>
        </is>
      </c>
      <c r="J12305" t="n">
        <v>28</v>
      </c>
      <c r="L12305" s="9">
        <f>A12305&amp;"-"&amp;TEXT(E12305,"yyyymmdd")</f>
        <v/>
      </c>
    </row>
    <row r="12306">
      <c r="A12306" t="n">
        <v>50114912</v>
      </c>
      <c r="B12306" t="inlineStr">
        <is>
          <t>Staten Island</t>
        </is>
      </c>
      <c r="C12306" t="inlineStr">
        <is>
          <t>10302</t>
        </is>
      </c>
      <c r="D12306" t="inlineStr">
        <is>
          <t>Mexican</t>
        </is>
      </c>
      <c r="E12306" s="8" t="n">
        <v>46195</v>
      </c>
      <c r="F12306" t="inlineStr">
        <is>
          <t>Violations were cited in the following area(s).</t>
        </is>
      </c>
      <c r="G12306" t="inlineStr">
        <is>
          <t>06A</t>
        </is>
      </c>
      <c r="H12306" t="inlineStr">
        <is>
          <t>Personal cleanliness is inadequate. Outer garment soiled with possible contaminant. Effective hair restraint not worn where required. Jewelry worn on hands or arms. Fingernail polish worn or fingernails not kept clean and trimmed.</t>
        </is>
      </c>
      <c r="I12306" t="inlineStr">
        <is>
          <t>Critical</t>
        </is>
      </c>
      <c r="J12306" t="n">
        <v>28</v>
      </c>
      <c r="L12306" s="9">
        <f>A12306&amp;"-"&amp;TEXT(E12306,"yyyymmdd")</f>
        <v/>
      </c>
    </row>
    <row r="12307">
      <c r="A12307" t="n">
        <v>50114912</v>
      </c>
      <c r="B12307" t="inlineStr">
        <is>
          <t>Staten Island</t>
        </is>
      </c>
      <c r="C12307" t="inlineStr">
        <is>
          <t>10302</t>
        </is>
      </c>
      <c r="D12307" t="inlineStr">
        <is>
          <t>Mexican</t>
        </is>
      </c>
      <c r="E12307" s="8" t="n">
        <v>46195</v>
      </c>
      <c r="F12307" t="inlineStr">
        <is>
          <t>Violations were cited in the following area(s).</t>
        </is>
      </c>
      <c r="G12307" t="inlineStr">
        <is>
          <t>06F</t>
        </is>
      </c>
      <c r="H12307" t="inlineStr">
        <is>
          <t>Wiping cloths not stored clean and dry, or in a sanitizing solution, between uses.</t>
        </is>
      </c>
      <c r="I12307" t="inlineStr">
        <is>
          <t>Critical</t>
        </is>
      </c>
      <c r="J12307" t="n">
        <v>28</v>
      </c>
      <c r="L12307" s="9">
        <f>A12307&amp;"-"&amp;TEXT(E12307,"yyyymmdd")</f>
        <v/>
      </c>
    </row>
    <row r="12308">
      <c r="A12308" t="n">
        <v>50117847</v>
      </c>
      <c r="B12308" t="inlineStr">
        <is>
          <t>Manhattan</t>
        </is>
      </c>
      <c r="C12308" t="inlineStr">
        <is>
          <t>10016</t>
        </is>
      </c>
      <c r="D12308" t="inlineStr">
        <is>
          <t>Italian</t>
        </is>
      </c>
      <c r="E12308" s="8" t="n">
        <v>46195</v>
      </c>
      <c r="F12308" t="inlineStr">
        <is>
          <t>Violations were cited in the following area(s).</t>
        </is>
      </c>
      <c r="G12308" t="inlineStr">
        <is>
          <t>02G</t>
        </is>
      </c>
      <c r="H12308" t="inlineStr">
        <is>
          <t>Cold TCS food item held above 41 °F; smoked or processed fish held above 38 °F; intact raw eggs held above 45 °F; or reduced oxygen packaged (ROP) TCS foods held above required temperatures except during active necessary preparation.</t>
        </is>
      </c>
      <c r="I12308" t="inlineStr">
        <is>
          <t>Critical</t>
        </is>
      </c>
      <c r="J12308" t="n">
        <v>17</v>
      </c>
      <c r="L12308" s="9">
        <f>A12308&amp;"-"&amp;TEXT(E12308,"yyyymmdd")</f>
        <v/>
      </c>
    </row>
    <row r="12309">
      <c r="A12309" t="n">
        <v>50117847</v>
      </c>
      <c r="B12309" t="inlineStr">
        <is>
          <t>Manhattan</t>
        </is>
      </c>
      <c r="C12309" t="inlineStr">
        <is>
          <t>10016</t>
        </is>
      </c>
      <c r="D12309" t="inlineStr">
        <is>
          <t>Italian</t>
        </is>
      </c>
      <c r="E12309" s="8" t="n">
        <v>46195</v>
      </c>
      <c r="F12309" t="inlineStr">
        <is>
          <t>Violations were cited in the following area(s).</t>
        </is>
      </c>
      <c r="G12309" t="inlineStr">
        <is>
          <t>04M</t>
        </is>
      </c>
      <c r="H12309" t="inlineStr">
        <is>
          <t>Live roaches in facility's food or non-food area.</t>
        </is>
      </c>
      <c r="I12309" t="inlineStr">
        <is>
          <t>Critical</t>
        </is>
      </c>
      <c r="J12309" t="n">
        <v>17</v>
      </c>
      <c r="L12309" s="9">
        <f>A12309&amp;"-"&amp;TEXT(E12309,"yyyymmdd")</f>
        <v/>
      </c>
    </row>
    <row r="12310">
      <c r="A12310" t="n">
        <v>50117847</v>
      </c>
      <c r="B12310" t="inlineStr">
        <is>
          <t>Manhattan</t>
        </is>
      </c>
      <c r="C12310" t="inlineStr">
        <is>
          <t>10016</t>
        </is>
      </c>
      <c r="D12310" t="inlineStr">
        <is>
          <t>Italian</t>
        </is>
      </c>
      <c r="E12310" s="8" t="n">
        <v>46195</v>
      </c>
      <c r="F12310" t="inlineStr">
        <is>
          <t>Violations were cited in the following area(s).</t>
        </is>
      </c>
      <c r="G12310" t="inlineStr">
        <is>
          <t>08A</t>
        </is>
      </c>
      <c r="H12310" t="inlineStr">
        <is>
          <t>Establishment is not free of harborage or conditions conducive to rodents, insects or other pests.</t>
        </is>
      </c>
      <c r="I12310" t="inlineStr">
        <is>
          <t>Not Critical</t>
        </is>
      </c>
      <c r="J12310" t="n">
        <v>17</v>
      </c>
      <c r="L12310" s="9">
        <f>A12310&amp;"-"&amp;TEXT(E12310,"yyyymmdd")</f>
        <v/>
      </c>
    </row>
    <row r="12311">
      <c r="A12311" t="n">
        <v>50119629</v>
      </c>
      <c r="B12311" t="inlineStr">
        <is>
          <t>Manhattan</t>
        </is>
      </c>
      <c r="C12311" t="inlineStr">
        <is>
          <t>10039</t>
        </is>
      </c>
      <c r="D12311" t="inlineStr">
        <is>
          <t>Chinese</t>
        </is>
      </c>
      <c r="E12311" s="8" t="n">
        <v>46195</v>
      </c>
      <c r="F12311" t="inlineStr">
        <is>
          <t>Violations were cited in the following area(s).</t>
        </is>
      </c>
      <c r="G12311" t="inlineStr">
        <is>
          <t>02H</t>
        </is>
      </c>
      <c r="H12311" t="inlineStr">
        <is>
          <t>After cooking or removal from hot holding, TCS food not cooled by an approved method whereby the internal temperature is reduced from 140 °F to 70 °F or less within 2 hours, and from 70 °F to 41 °F or less within 4 additional hours.</t>
        </is>
      </c>
      <c r="I12311" t="inlineStr">
        <is>
          <t>Critical</t>
        </is>
      </c>
      <c r="J12311" t="n">
        <v>26</v>
      </c>
      <c r="L12311" s="9">
        <f>A12311&amp;"-"&amp;TEXT(E12311,"yyyymmdd")</f>
        <v/>
      </c>
    </row>
    <row r="12312">
      <c r="A12312" t="n">
        <v>50119629</v>
      </c>
      <c r="B12312" t="inlineStr">
        <is>
          <t>Manhattan</t>
        </is>
      </c>
      <c r="C12312" t="inlineStr">
        <is>
          <t>10039</t>
        </is>
      </c>
      <c r="D12312" t="inlineStr">
        <is>
          <t>Chinese</t>
        </is>
      </c>
      <c r="E12312" s="8" t="n">
        <v>46195</v>
      </c>
      <c r="F12312" t="inlineStr">
        <is>
          <t>Violations were cited in the following area(s).</t>
        </is>
      </c>
      <c r="G12312" t="inlineStr">
        <is>
          <t>04L</t>
        </is>
      </c>
      <c r="H12312" t="inlineStr">
        <is>
          <t>Evidence of mice or live mice in establishment's food or non-food areas.</t>
        </is>
      </c>
      <c r="I12312" t="inlineStr">
        <is>
          <t>Critical</t>
        </is>
      </c>
      <c r="J12312" t="n">
        <v>26</v>
      </c>
      <c r="L12312" s="9">
        <f>A12312&amp;"-"&amp;TEXT(E12312,"yyyymmdd")</f>
        <v/>
      </c>
    </row>
    <row r="12313">
      <c r="A12313" t="n">
        <v>50119629</v>
      </c>
      <c r="B12313" t="inlineStr">
        <is>
          <t>Manhattan</t>
        </is>
      </c>
      <c r="C12313" t="inlineStr">
        <is>
          <t>10039</t>
        </is>
      </c>
      <c r="D12313" t="inlineStr">
        <is>
          <t>Chinese</t>
        </is>
      </c>
      <c r="E12313" s="8" t="n">
        <v>46195</v>
      </c>
      <c r="F12313" t="inlineStr">
        <is>
          <t>Violations were cited in the following area(s).</t>
        </is>
      </c>
      <c r="G12313" t="inlineStr">
        <is>
          <t>06C</t>
        </is>
      </c>
      <c r="H1231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313" t="inlineStr">
        <is>
          <t>Critical</t>
        </is>
      </c>
      <c r="J12313" t="n">
        <v>26</v>
      </c>
      <c r="L12313" s="9">
        <f>A12313&amp;"-"&amp;TEXT(E12313,"yyyymmdd")</f>
        <v/>
      </c>
    </row>
    <row r="12314">
      <c r="A12314" t="n">
        <v>50119629</v>
      </c>
      <c r="B12314" t="inlineStr">
        <is>
          <t>Manhattan</t>
        </is>
      </c>
      <c r="C12314" t="inlineStr">
        <is>
          <t>10039</t>
        </is>
      </c>
      <c r="D12314" t="inlineStr">
        <is>
          <t>Chinese</t>
        </is>
      </c>
      <c r="E12314" s="8" t="n">
        <v>46195</v>
      </c>
      <c r="F12314" t="inlineStr">
        <is>
          <t>Violations were cited in the following area(s).</t>
        </is>
      </c>
      <c r="G12314" t="inlineStr">
        <is>
          <t>08A</t>
        </is>
      </c>
      <c r="H12314" t="inlineStr">
        <is>
          <t>Establishment is not free of harborage or conditions conducive to rodents, insects or other pests.</t>
        </is>
      </c>
      <c r="I12314" t="inlineStr">
        <is>
          <t>Not Critical</t>
        </is>
      </c>
      <c r="J12314" t="n">
        <v>26</v>
      </c>
      <c r="L12314" s="9">
        <f>A12314&amp;"-"&amp;TEXT(E12314,"yyyymmdd")</f>
        <v/>
      </c>
    </row>
    <row r="12315">
      <c r="A12315" t="n">
        <v>50119629</v>
      </c>
      <c r="B12315" t="inlineStr">
        <is>
          <t>Manhattan</t>
        </is>
      </c>
      <c r="C12315" t="inlineStr">
        <is>
          <t>10039</t>
        </is>
      </c>
      <c r="D12315" t="inlineStr">
        <is>
          <t>Chinese</t>
        </is>
      </c>
      <c r="E12315" s="8" t="n">
        <v>46195</v>
      </c>
      <c r="F12315" t="inlineStr">
        <is>
          <t>Violations were cited in the following area(s).</t>
        </is>
      </c>
      <c r="G12315" t="inlineStr">
        <is>
          <t>09C</t>
        </is>
      </c>
      <c r="H12315" t="inlineStr">
        <is>
          <t>Design, construction, materials used or maintenance of food contact surface improper. Surface not easily cleanable, sanitized and maintained.</t>
        </is>
      </c>
      <c r="I12315" t="inlineStr">
        <is>
          <t>Not Critical</t>
        </is>
      </c>
      <c r="J12315" t="n">
        <v>26</v>
      </c>
      <c r="L12315" s="9">
        <f>A12315&amp;"-"&amp;TEXT(E12315,"yyyymmdd")</f>
        <v/>
      </c>
    </row>
    <row r="12316">
      <c r="A12316" t="n">
        <v>50119629</v>
      </c>
      <c r="B12316" t="inlineStr">
        <is>
          <t>Manhattan</t>
        </is>
      </c>
      <c r="C12316" t="inlineStr">
        <is>
          <t>10039</t>
        </is>
      </c>
      <c r="D12316" t="inlineStr">
        <is>
          <t>Chinese</t>
        </is>
      </c>
      <c r="E12316" s="8" t="n">
        <v>46195</v>
      </c>
      <c r="F12316" t="inlineStr">
        <is>
          <t>Violations were cited in the following area(s).</t>
        </is>
      </c>
      <c r="G12316" t="inlineStr">
        <is>
          <t>10F</t>
        </is>
      </c>
      <c r="H12316" t="inlineStr">
        <is>
          <t>Non-food contact surface or equipment made of unacceptable material, not kept clean, or not properly sealed, raised, spaced or movable to allow accessibility for cleaning on all sides, above and underneath the unit.</t>
        </is>
      </c>
      <c r="I12316" t="inlineStr">
        <is>
          <t>Not Critical</t>
        </is>
      </c>
      <c r="J12316" t="n">
        <v>26</v>
      </c>
      <c r="L12316" s="9">
        <f>A12316&amp;"-"&amp;TEXT(E12316,"yyyymmdd")</f>
        <v/>
      </c>
    </row>
    <row r="12317">
      <c r="A12317" t="n">
        <v>50124193</v>
      </c>
      <c r="B12317" t="inlineStr">
        <is>
          <t>Queens</t>
        </is>
      </c>
      <c r="C12317" t="inlineStr">
        <is>
          <t>11432</t>
        </is>
      </c>
      <c r="D12317" t="inlineStr">
        <is>
          <t>Bangladeshi</t>
        </is>
      </c>
      <c r="E12317" s="8" t="n">
        <v>46195</v>
      </c>
      <c r="F12317" t="inlineStr">
        <is>
          <t>Violations were cited in the following area(s).</t>
        </is>
      </c>
      <c r="G12317" t="inlineStr">
        <is>
          <t>02B</t>
        </is>
      </c>
      <c r="H12317" t="inlineStr">
        <is>
          <t>Hot TCS food item not held at or above 140 °F.</t>
        </is>
      </c>
      <c r="I12317" t="inlineStr">
        <is>
          <t>Critical</t>
        </is>
      </c>
      <c r="J12317" t="n">
        <v>53</v>
      </c>
      <c r="L12317" s="9">
        <f>A12317&amp;"-"&amp;TEXT(E12317,"yyyymmdd")</f>
        <v/>
      </c>
    </row>
    <row r="12318">
      <c r="A12318" t="n">
        <v>50124193</v>
      </c>
      <c r="B12318" t="inlineStr">
        <is>
          <t>Queens</t>
        </is>
      </c>
      <c r="C12318" t="inlineStr">
        <is>
          <t>11432</t>
        </is>
      </c>
      <c r="D12318" t="inlineStr">
        <is>
          <t>Bangladeshi</t>
        </is>
      </c>
      <c r="E12318" s="8" t="n">
        <v>46195</v>
      </c>
      <c r="F12318" t="inlineStr">
        <is>
          <t>Violations were cited in the following area(s).</t>
        </is>
      </c>
      <c r="G12318" t="inlineStr">
        <is>
          <t>02G</t>
        </is>
      </c>
      <c r="H12318" t="inlineStr">
        <is>
          <t>Cold TCS food item held above 41 °F; smoked or processed fish held above 38 °F; intact raw eggs held above 45 °F; or reduced oxygen packaged (ROP) TCS foods held above required temperatures except during active necessary preparation.</t>
        </is>
      </c>
      <c r="I12318" t="inlineStr">
        <is>
          <t>Critical</t>
        </is>
      </c>
      <c r="J12318" t="n">
        <v>53</v>
      </c>
      <c r="L12318" s="9">
        <f>A12318&amp;"-"&amp;TEXT(E12318,"yyyymmdd")</f>
        <v/>
      </c>
    </row>
    <row r="12319">
      <c r="A12319" t="n">
        <v>50124193</v>
      </c>
      <c r="B12319" t="inlineStr">
        <is>
          <t>Queens</t>
        </is>
      </c>
      <c r="C12319" t="inlineStr">
        <is>
          <t>11432</t>
        </is>
      </c>
      <c r="D12319" t="inlineStr">
        <is>
          <t>Bangladeshi</t>
        </is>
      </c>
      <c r="E12319" s="8" t="n">
        <v>46195</v>
      </c>
      <c r="F12319" t="inlineStr">
        <is>
          <t>Violations were cited in the following area(s).</t>
        </is>
      </c>
      <c r="G12319" t="inlineStr">
        <is>
          <t>04A</t>
        </is>
      </c>
      <c r="H12319" t="inlineStr">
        <is>
          <t>Food Protection Certificate (FPC) not held by manager or supervisor of food operations.</t>
        </is>
      </c>
      <c r="I12319" t="inlineStr">
        <is>
          <t>Critical</t>
        </is>
      </c>
      <c r="J12319" t="n">
        <v>53</v>
      </c>
      <c r="L12319" s="9">
        <f>A12319&amp;"-"&amp;TEXT(E12319,"yyyymmdd")</f>
        <v/>
      </c>
    </row>
    <row r="12320">
      <c r="A12320" t="n">
        <v>50124193</v>
      </c>
      <c r="B12320" t="inlineStr">
        <is>
          <t>Queens</t>
        </is>
      </c>
      <c r="C12320" t="inlineStr">
        <is>
          <t>11432</t>
        </is>
      </c>
      <c r="D12320" t="inlineStr">
        <is>
          <t>Bangladeshi</t>
        </is>
      </c>
      <c r="E12320" s="8" t="n">
        <v>46195</v>
      </c>
      <c r="F12320" t="inlineStr">
        <is>
          <t>Violations were cited in the following area(s).</t>
        </is>
      </c>
      <c r="G12320" t="inlineStr">
        <is>
          <t>04L</t>
        </is>
      </c>
      <c r="H12320" t="inlineStr">
        <is>
          <t>Evidence of mice or live mice in establishment's food or non-food areas.</t>
        </is>
      </c>
      <c r="I12320" t="inlineStr">
        <is>
          <t>Critical</t>
        </is>
      </c>
      <c r="J12320" t="n">
        <v>53</v>
      </c>
      <c r="L12320" s="9">
        <f>A12320&amp;"-"&amp;TEXT(E12320,"yyyymmdd")</f>
        <v/>
      </c>
    </row>
    <row r="12321">
      <c r="A12321" t="n">
        <v>50124193</v>
      </c>
      <c r="B12321" t="inlineStr">
        <is>
          <t>Queens</t>
        </is>
      </c>
      <c r="C12321" t="inlineStr">
        <is>
          <t>11432</t>
        </is>
      </c>
      <c r="D12321" t="inlineStr">
        <is>
          <t>Bangladeshi</t>
        </is>
      </c>
      <c r="E12321" s="8" t="n">
        <v>46195</v>
      </c>
      <c r="F12321" t="inlineStr">
        <is>
          <t>Violations were cited in the following area(s).</t>
        </is>
      </c>
      <c r="G12321" t="inlineStr">
        <is>
          <t>06C</t>
        </is>
      </c>
      <c r="H1232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321" t="inlineStr">
        <is>
          <t>Critical</t>
        </is>
      </c>
      <c r="J12321" t="n">
        <v>53</v>
      </c>
      <c r="L12321" s="9">
        <f>A12321&amp;"-"&amp;TEXT(E12321,"yyyymmdd")</f>
        <v/>
      </c>
    </row>
    <row r="12322">
      <c r="A12322" t="n">
        <v>50124193</v>
      </c>
      <c r="B12322" t="inlineStr">
        <is>
          <t>Queens</t>
        </is>
      </c>
      <c r="C12322" t="inlineStr">
        <is>
          <t>11432</t>
        </is>
      </c>
      <c r="D12322" t="inlineStr">
        <is>
          <t>Bangladeshi</t>
        </is>
      </c>
      <c r="E12322" s="8" t="n">
        <v>46195</v>
      </c>
      <c r="F12322" t="inlineStr">
        <is>
          <t>Violations were cited in the following area(s).</t>
        </is>
      </c>
      <c r="G12322" t="inlineStr">
        <is>
          <t>06F</t>
        </is>
      </c>
      <c r="H12322" t="inlineStr">
        <is>
          <t>Wiping cloths not stored clean and dry, or in a sanitizing solution, between uses.</t>
        </is>
      </c>
      <c r="I12322" t="inlineStr">
        <is>
          <t>Critical</t>
        </is>
      </c>
      <c r="J12322" t="n">
        <v>53</v>
      </c>
      <c r="L12322" s="9">
        <f>A12322&amp;"-"&amp;TEXT(E12322,"yyyymmdd")</f>
        <v/>
      </c>
    </row>
    <row r="12323">
      <c r="A12323" t="n">
        <v>50124193</v>
      </c>
      <c r="B12323" t="inlineStr">
        <is>
          <t>Queens</t>
        </is>
      </c>
      <c r="C12323" t="inlineStr">
        <is>
          <t>11432</t>
        </is>
      </c>
      <c r="D12323" t="inlineStr">
        <is>
          <t>Bangladeshi</t>
        </is>
      </c>
      <c r="E12323" s="8" t="n">
        <v>46195</v>
      </c>
      <c r="F12323" t="inlineStr">
        <is>
          <t>Violations were cited in the following area(s).</t>
        </is>
      </c>
      <c r="G12323" t="inlineStr">
        <is>
          <t>08A</t>
        </is>
      </c>
      <c r="H12323" t="inlineStr">
        <is>
          <t>Establishment is not free of harborage or conditions conducive to rodents, insects or other pests.</t>
        </is>
      </c>
      <c r="I12323" t="inlineStr">
        <is>
          <t>Not Critical</t>
        </is>
      </c>
      <c r="J12323" t="n">
        <v>53</v>
      </c>
      <c r="L12323" s="9">
        <f>A12323&amp;"-"&amp;TEXT(E12323,"yyyymmdd")</f>
        <v/>
      </c>
    </row>
    <row r="12324">
      <c r="A12324" t="n">
        <v>50124193</v>
      </c>
      <c r="B12324" t="inlineStr">
        <is>
          <t>Queens</t>
        </is>
      </c>
      <c r="C12324" t="inlineStr">
        <is>
          <t>11432</t>
        </is>
      </c>
      <c r="D12324" t="inlineStr">
        <is>
          <t>Bangladeshi</t>
        </is>
      </c>
      <c r="E12324" s="8" t="n">
        <v>46195</v>
      </c>
      <c r="F12324" t="inlineStr">
        <is>
          <t>Violations were cited in the following area(s).</t>
        </is>
      </c>
      <c r="G12324" t="inlineStr">
        <is>
          <t>09C</t>
        </is>
      </c>
      <c r="H12324" t="inlineStr">
        <is>
          <t>Design, construction, materials used or maintenance of food contact surface improper. Surface not easily cleanable, sanitized and maintained.</t>
        </is>
      </c>
      <c r="I12324" t="inlineStr">
        <is>
          <t>Not Critical</t>
        </is>
      </c>
      <c r="J12324" t="n">
        <v>53</v>
      </c>
      <c r="L12324" s="9">
        <f>A12324&amp;"-"&amp;TEXT(E12324,"yyyymmdd")</f>
        <v/>
      </c>
    </row>
    <row r="12325">
      <c r="A12325" t="n">
        <v>50124193</v>
      </c>
      <c r="B12325" t="inlineStr">
        <is>
          <t>Queens</t>
        </is>
      </c>
      <c r="C12325" t="inlineStr">
        <is>
          <t>11432</t>
        </is>
      </c>
      <c r="D12325" t="inlineStr">
        <is>
          <t>Bangladeshi</t>
        </is>
      </c>
      <c r="E12325" s="8" t="n">
        <v>46195</v>
      </c>
      <c r="F12325" t="inlineStr">
        <is>
          <t>Violations were cited in the following area(s).</t>
        </is>
      </c>
      <c r="G12325" t="inlineStr">
        <is>
          <t>10B</t>
        </is>
      </c>
      <c r="H12325" t="inlineStr">
        <is>
          <t>Anti-siphonage or back-flow prevention device not provided where required; equipment or floor not properly drained; sewage disposal system in disrepair or not functioning properly. Condensation or liquid waste improperly disposed of.</t>
        </is>
      </c>
      <c r="I12325" t="inlineStr">
        <is>
          <t>Not Critical</t>
        </is>
      </c>
      <c r="J12325" t="n">
        <v>53</v>
      </c>
      <c r="L12325" s="9">
        <f>A12325&amp;"-"&amp;TEXT(E12325,"yyyymmdd")</f>
        <v/>
      </c>
    </row>
    <row r="12326">
      <c r="A12326" t="n">
        <v>50124735</v>
      </c>
      <c r="B12326" t="inlineStr">
        <is>
          <t>Manhattan</t>
        </is>
      </c>
      <c r="C12326" t="inlineStr">
        <is>
          <t>10025</t>
        </is>
      </c>
      <c r="D12326" t="inlineStr">
        <is>
          <t>Indian</t>
        </is>
      </c>
      <c r="E12326" s="8" t="n">
        <v>46195</v>
      </c>
      <c r="F12326" t="inlineStr">
        <is>
          <t>Violations were cited in the following area(s).</t>
        </is>
      </c>
      <c r="G12326" t="inlineStr">
        <is>
          <t>04L</t>
        </is>
      </c>
      <c r="H12326" t="inlineStr">
        <is>
          <t>Evidence of mice or live mice in establishment's food or non-food areas.</t>
        </is>
      </c>
      <c r="I12326" t="inlineStr">
        <is>
          <t>Critical</t>
        </is>
      </c>
      <c r="J12326" t="n">
        <v>10</v>
      </c>
      <c r="K12326" t="inlineStr">
        <is>
          <t>A</t>
        </is>
      </c>
      <c r="L12326" s="9">
        <f>A12326&amp;"-"&amp;TEXT(E12326,"yyyymmdd")</f>
        <v/>
      </c>
    </row>
    <row r="12327">
      <c r="A12327" t="n">
        <v>50124735</v>
      </c>
      <c r="B12327" t="inlineStr">
        <is>
          <t>Manhattan</t>
        </is>
      </c>
      <c r="C12327" t="inlineStr">
        <is>
          <t>10025</t>
        </is>
      </c>
      <c r="D12327" t="inlineStr">
        <is>
          <t>Indian</t>
        </is>
      </c>
      <c r="E12327" s="8" t="n">
        <v>46195</v>
      </c>
      <c r="F12327" t="inlineStr">
        <is>
          <t>Violations were cited in the following area(s).</t>
        </is>
      </c>
      <c r="G12327" t="inlineStr">
        <is>
          <t>08A</t>
        </is>
      </c>
      <c r="H12327" t="inlineStr">
        <is>
          <t>Establishment is not free of harborage or conditions conducive to rodents, insects or other pests.</t>
        </is>
      </c>
      <c r="I12327" t="inlineStr">
        <is>
          <t>Not Critical</t>
        </is>
      </c>
      <c r="J12327" t="n">
        <v>10</v>
      </c>
      <c r="K12327" t="inlineStr">
        <is>
          <t>A</t>
        </is>
      </c>
      <c r="L12327" s="9">
        <f>A12327&amp;"-"&amp;TEXT(E12327,"yyyymmdd")</f>
        <v/>
      </c>
    </row>
    <row r="12328">
      <c r="A12328" t="n">
        <v>50126938</v>
      </c>
      <c r="B12328" t="inlineStr">
        <is>
          <t>Manhattan</t>
        </is>
      </c>
      <c r="C12328" t="inlineStr">
        <is>
          <t>10001</t>
        </is>
      </c>
      <c r="D12328" t="inlineStr">
        <is>
          <t>Spanish</t>
        </is>
      </c>
      <c r="E12328" s="8" t="n">
        <v>46195</v>
      </c>
      <c r="F12328" t="inlineStr">
        <is>
          <t>Violations were cited in the following area(s).</t>
        </is>
      </c>
      <c r="G12328" t="inlineStr">
        <is>
          <t>10F</t>
        </is>
      </c>
      <c r="H12328" t="inlineStr">
        <is>
          <t>Non-food contact surface or equipment made of unacceptable material, not kept clean, or not properly sealed, raised, spaced or movable to allow accessibility for cleaning on all sides, above and underneath the unit.</t>
        </is>
      </c>
      <c r="I12328" t="inlineStr">
        <is>
          <t>Not Critical</t>
        </is>
      </c>
      <c r="J12328" t="n">
        <v>10</v>
      </c>
      <c r="K12328" t="inlineStr">
        <is>
          <t>A</t>
        </is>
      </c>
      <c r="L12328" s="9">
        <f>A12328&amp;"-"&amp;TEXT(E12328,"yyyymmdd")</f>
        <v/>
      </c>
    </row>
    <row r="12329">
      <c r="A12329" t="n">
        <v>50126938</v>
      </c>
      <c r="B12329" t="inlineStr">
        <is>
          <t>Manhattan</t>
        </is>
      </c>
      <c r="C12329" t="inlineStr">
        <is>
          <t>10001</t>
        </is>
      </c>
      <c r="D12329" t="inlineStr">
        <is>
          <t>Spanish</t>
        </is>
      </c>
      <c r="E12329" s="8" t="n">
        <v>46195</v>
      </c>
      <c r="F12329" t="inlineStr">
        <is>
          <t>Violations were cited in the following area(s).</t>
        </is>
      </c>
      <c r="G12329" t="inlineStr">
        <is>
          <t>10G</t>
        </is>
      </c>
      <c r="H12329" t="inlineStr">
        <is>
          <t>Dishwashing and ware washing: Cleaning and sanitizing of tableware, including dishes, utensils, and equipment deficient.</t>
        </is>
      </c>
      <c r="I12329" t="inlineStr">
        <is>
          <t>Not Critical</t>
        </is>
      </c>
      <c r="J12329" t="n">
        <v>10</v>
      </c>
      <c r="K12329" t="inlineStr">
        <is>
          <t>A</t>
        </is>
      </c>
      <c r="L12329" s="9">
        <f>A12329&amp;"-"&amp;TEXT(E12329,"yyyymmdd")</f>
        <v/>
      </c>
    </row>
    <row r="12330">
      <c r="A12330" t="n">
        <v>50128208</v>
      </c>
      <c r="B12330" t="inlineStr">
        <is>
          <t>Manhattan</t>
        </is>
      </c>
      <c r="C12330" t="inlineStr">
        <is>
          <t>10030</t>
        </is>
      </c>
      <c r="D12330" t="inlineStr">
        <is>
          <t>Chinese</t>
        </is>
      </c>
      <c r="E12330" s="8" t="n">
        <v>46195</v>
      </c>
      <c r="F12330" t="inlineStr">
        <is>
          <t>Violations were cited in the following area(s).</t>
        </is>
      </c>
      <c r="G12330" t="inlineStr">
        <is>
          <t>02B</t>
        </is>
      </c>
      <c r="H12330" t="inlineStr">
        <is>
          <t>Hot TCS food item not held at or above 140 °F.</t>
        </is>
      </c>
      <c r="I12330" t="inlineStr">
        <is>
          <t>Critical</t>
        </is>
      </c>
      <c r="J12330" t="n">
        <v>12</v>
      </c>
      <c r="K12330" t="inlineStr">
        <is>
          <t>A</t>
        </is>
      </c>
      <c r="L12330" s="9">
        <f>A12330&amp;"-"&amp;TEXT(E12330,"yyyymmdd")</f>
        <v/>
      </c>
    </row>
    <row r="12331">
      <c r="A12331" t="n">
        <v>50128208</v>
      </c>
      <c r="B12331" t="inlineStr">
        <is>
          <t>Manhattan</t>
        </is>
      </c>
      <c r="C12331" t="inlineStr">
        <is>
          <t>10030</t>
        </is>
      </c>
      <c r="D12331" t="inlineStr">
        <is>
          <t>Chinese</t>
        </is>
      </c>
      <c r="E12331" s="8" t="n">
        <v>46195</v>
      </c>
      <c r="F12331" t="inlineStr">
        <is>
          <t>Violations were cited in the following area(s).</t>
        </is>
      </c>
      <c r="G12331" t="inlineStr">
        <is>
          <t>08C</t>
        </is>
      </c>
      <c r="H12331" t="inlineStr">
        <is>
          <t>Pesticide not properly labeled or used by unlicensed individual. Pesticide, other toxic chemical improperly used/stored. Unprotected, unlocked bait station used.</t>
        </is>
      </c>
      <c r="I12331" t="inlineStr">
        <is>
          <t>Not Critical</t>
        </is>
      </c>
      <c r="J12331" t="n">
        <v>12</v>
      </c>
      <c r="K12331" t="inlineStr">
        <is>
          <t>A</t>
        </is>
      </c>
      <c r="L12331" s="9">
        <f>A12331&amp;"-"&amp;TEXT(E12331,"yyyymmdd")</f>
        <v/>
      </c>
    </row>
    <row r="12332">
      <c r="A12332" t="n">
        <v>50128208</v>
      </c>
      <c r="B12332" t="inlineStr">
        <is>
          <t>Manhattan</t>
        </is>
      </c>
      <c r="C12332" t="inlineStr">
        <is>
          <t>10030</t>
        </is>
      </c>
      <c r="D12332" t="inlineStr">
        <is>
          <t>Chinese</t>
        </is>
      </c>
      <c r="E12332" s="8" t="n">
        <v>46195</v>
      </c>
      <c r="F12332" t="inlineStr">
        <is>
          <t>Violations were cited in the following area(s).</t>
        </is>
      </c>
      <c r="G12332" t="inlineStr">
        <is>
          <t>10F</t>
        </is>
      </c>
      <c r="H12332" t="inlineStr">
        <is>
          <t>Non-food contact surface or equipment made of unacceptable material, not kept clean, or not properly sealed, raised, spaced or movable to allow accessibility for cleaning on all sides, above and underneath the unit.</t>
        </is>
      </c>
      <c r="I12332" t="inlineStr">
        <is>
          <t>Not Critical</t>
        </is>
      </c>
      <c r="J12332" t="n">
        <v>12</v>
      </c>
      <c r="K12332" t="inlineStr">
        <is>
          <t>A</t>
        </is>
      </c>
      <c r="L12332" s="9">
        <f>A12332&amp;"-"&amp;TEXT(E12332,"yyyymmdd")</f>
        <v/>
      </c>
    </row>
    <row r="12333">
      <c r="A12333" t="n">
        <v>50128208</v>
      </c>
      <c r="B12333" t="inlineStr">
        <is>
          <t>Manhattan</t>
        </is>
      </c>
      <c r="C12333" t="inlineStr">
        <is>
          <t>10030</t>
        </is>
      </c>
      <c r="D12333" t="inlineStr">
        <is>
          <t>Chinese</t>
        </is>
      </c>
      <c r="E12333" s="8" t="n">
        <v>46195</v>
      </c>
      <c r="F12333" t="inlineStr">
        <is>
          <t>Violations were cited in the following area(s).</t>
        </is>
      </c>
      <c r="G12333" t="inlineStr">
        <is>
          <t>28-06</t>
        </is>
      </c>
      <c r="H12333" t="inlineStr">
        <is>
          <t>Contract with a pest management professional not in place. Record of extermination activities not kept on premises.</t>
        </is>
      </c>
      <c r="I12333" t="inlineStr">
        <is>
          <t>Not Critical</t>
        </is>
      </c>
      <c r="J12333" t="n">
        <v>12</v>
      </c>
      <c r="K12333" t="inlineStr">
        <is>
          <t>A</t>
        </is>
      </c>
      <c r="L12333" s="9">
        <f>A12333&amp;"-"&amp;TEXT(E12333,"yyyymmdd")</f>
        <v/>
      </c>
    </row>
    <row r="12334">
      <c r="A12334" t="n">
        <v>50129664</v>
      </c>
      <c r="B12334" t="inlineStr">
        <is>
          <t>Manhattan</t>
        </is>
      </c>
      <c r="C12334" t="inlineStr">
        <is>
          <t>10004</t>
        </is>
      </c>
      <c r="D12334" t="inlineStr">
        <is>
          <t>Pizza</t>
        </is>
      </c>
      <c r="E12334" s="8" t="n">
        <v>46195</v>
      </c>
      <c r="F12334" t="inlineStr">
        <is>
          <t>Violations were cited in the following area(s).</t>
        </is>
      </c>
      <c r="G12334" t="inlineStr">
        <is>
          <t>08B</t>
        </is>
      </c>
      <c r="H12334"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2334" t="inlineStr">
        <is>
          <t>Not Critical</t>
        </is>
      </c>
      <c r="J12334" t="n">
        <v>2</v>
      </c>
      <c r="K12334" t="inlineStr">
        <is>
          <t>A</t>
        </is>
      </c>
      <c r="L12334" s="9">
        <f>A12334&amp;"-"&amp;TEXT(E12334,"yyyymmdd")</f>
        <v/>
      </c>
    </row>
    <row r="12335">
      <c r="A12335" t="n">
        <v>50130035</v>
      </c>
      <c r="B12335" t="inlineStr">
        <is>
          <t>Queens</t>
        </is>
      </c>
      <c r="C12335" t="inlineStr">
        <is>
          <t>11101</t>
        </is>
      </c>
      <c r="D12335" t="inlineStr">
        <is>
          <t>Chicken</t>
        </is>
      </c>
      <c r="E12335" s="8" t="n">
        <v>46195</v>
      </c>
      <c r="F12335" t="inlineStr">
        <is>
          <t>Violations were cited in the following area(s).</t>
        </is>
      </c>
      <c r="G12335" t="inlineStr">
        <is>
          <t>02G</t>
        </is>
      </c>
      <c r="H12335" t="inlineStr">
        <is>
          <t>Cold TCS food item held above 41 °F; smoked or processed fish held above 38 °F; intact raw eggs held above 45 °F; or reduced oxygen packaged (ROP) TCS foods held above required temperatures except during active necessary preparation.</t>
        </is>
      </c>
      <c r="I12335" t="inlineStr">
        <is>
          <t>Critical</t>
        </is>
      </c>
      <c r="J12335" t="n">
        <v>22</v>
      </c>
      <c r="L12335" s="9">
        <f>A12335&amp;"-"&amp;TEXT(E12335,"yyyymmdd")</f>
        <v/>
      </c>
    </row>
    <row r="12336">
      <c r="A12336" t="n">
        <v>50130035</v>
      </c>
      <c r="B12336" t="inlineStr">
        <is>
          <t>Queens</t>
        </is>
      </c>
      <c r="C12336" t="inlineStr">
        <is>
          <t>11101</t>
        </is>
      </c>
      <c r="D12336" t="inlineStr">
        <is>
          <t>Chicken</t>
        </is>
      </c>
      <c r="E12336" s="8" t="n">
        <v>46195</v>
      </c>
      <c r="F12336" t="inlineStr">
        <is>
          <t>Violations were cited in the following area(s).</t>
        </is>
      </c>
      <c r="G12336" t="inlineStr">
        <is>
          <t>06E</t>
        </is>
      </c>
      <c r="H12336" t="inlineStr">
        <is>
          <t>Sanitized equipment or utensil, including in-use food dispensing utensil, improperly used or stored.</t>
        </is>
      </c>
      <c r="I12336" t="inlineStr">
        <is>
          <t>Critical</t>
        </is>
      </c>
      <c r="J12336" t="n">
        <v>22</v>
      </c>
      <c r="L12336" s="9">
        <f>A12336&amp;"-"&amp;TEXT(E12336,"yyyymmdd")</f>
        <v/>
      </c>
    </row>
    <row r="12337">
      <c r="A12337" t="n">
        <v>50130035</v>
      </c>
      <c r="B12337" t="inlineStr">
        <is>
          <t>Queens</t>
        </is>
      </c>
      <c r="C12337" t="inlineStr">
        <is>
          <t>11101</t>
        </is>
      </c>
      <c r="D12337" t="inlineStr">
        <is>
          <t>Chicken</t>
        </is>
      </c>
      <c r="E12337" s="8" t="n">
        <v>46195</v>
      </c>
      <c r="F12337" t="inlineStr">
        <is>
          <t>Violations were cited in the following area(s).</t>
        </is>
      </c>
      <c r="G12337" t="inlineStr">
        <is>
          <t>08C</t>
        </is>
      </c>
      <c r="H12337" t="inlineStr">
        <is>
          <t>Pesticide not properly labeled or used by unlicensed individual. Pesticide, other toxic chemical improperly used/stored. Unprotected, unlocked bait station used.</t>
        </is>
      </c>
      <c r="I12337" t="inlineStr">
        <is>
          <t>Not Critical</t>
        </is>
      </c>
      <c r="J12337" t="n">
        <v>22</v>
      </c>
      <c r="L12337" s="9">
        <f>A12337&amp;"-"&amp;TEXT(E12337,"yyyymmdd")</f>
        <v/>
      </c>
    </row>
    <row r="12338">
      <c r="A12338" t="n">
        <v>50130035</v>
      </c>
      <c r="B12338" t="inlineStr">
        <is>
          <t>Queens</t>
        </is>
      </c>
      <c r="C12338" t="inlineStr">
        <is>
          <t>11101</t>
        </is>
      </c>
      <c r="D12338" t="inlineStr">
        <is>
          <t>Chicken</t>
        </is>
      </c>
      <c r="E12338" s="8" t="n">
        <v>46195</v>
      </c>
      <c r="F12338" t="inlineStr">
        <is>
          <t>Violations were cited in the following area(s).</t>
        </is>
      </c>
      <c r="G12338" t="inlineStr">
        <is>
          <t>10F</t>
        </is>
      </c>
      <c r="H12338" t="inlineStr">
        <is>
          <t>Non-food contact surface or equipment made of unacceptable material, not kept clean, or not properly sealed, raised, spaced or movable to allow accessibility for cleaning on all sides, above and underneath the unit.</t>
        </is>
      </c>
      <c r="I12338" t="inlineStr">
        <is>
          <t>Not Critical</t>
        </is>
      </c>
      <c r="J12338" t="n">
        <v>22</v>
      </c>
      <c r="L12338" s="9">
        <f>A12338&amp;"-"&amp;TEXT(E12338,"yyyymmdd")</f>
        <v/>
      </c>
    </row>
    <row r="12339">
      <c r="A12339" t="n">
        <v>50130035</v>
      </c>
      <c r="B12339" t="inlineStr">
        <is>
          <t>Queens</t>
        </is>
      </c>
      <c r="C12339" t="inlineStr">
        <is>
          <t>11101</t>
        </is>
      </c>
      <c r="D12339" t="inlineStr">
        <is>
          <t>Chicken</t>
        </is>
      </c>
      <c r="E12339" s="8" t="n">
        <v>46195</v>
      </c>
      <c r="F12339" t="inlineStr">
        <is>
          <t>Violations were cited in the following area(s).</t>
        </is>
      </c>
      <c r="G12339" t="inlineStr">
        <is>
          <t>10H</t>
        </is>
      </c>
      <c r="H12339" t="inlineStr">
        <is>
          <t>Single service article not provided. Single service article reused or not protected from contamination when transported, stored, dispensed. Drinking straws not completely enclosed in wrapper or dispensed from a sanitary device.</t>
        </is>
      </c>
      <c r="I12339" t="inlineStr">
        <is>
          <t>Not Critical</t>
        </is>
      </c>
      <c r="J12339" t="n">
        <v>22</v>
      </c>
      <c r="L12339" s="9">
        <f>A12339&amp;"-"&amp;TEXT(E12339,"yyyymmdd")</f>
        <v/>
      </c>
    </row>
    <row r="12340">
      <c r="A12340" t="n">
        <v>50130833</v>
      </c>
      <c r="B12340" t="inlineStr">
        <is>
          <t>Manhattan</t>
        </is>
      </c>
      <c r="C12340" t="inlineStr">
        <is>
          <t>10002</t>
        </is>
      </c>
      <c r="D12340" t="inlineStr">
        <is>
          <t>Pizza</t>
        </is>
      </c>
      <c r="E12340" s="8" t="n">
        <v>46195</v>
      </c>
      <c r="F12340" t="inlineStr">
        <is>
          <t>Violations were cited in the following area(s).</t>
        </is>
      </c>
      <c r="G12340" t="inlineStr">
        <is>
          <t>02G</t>
        </is>
      </c>
      <c r="H12340" t="inlineStr">
        <is>
          <t>Cold TCS food item held above 41 °F; smoked or processed fish held above 38 °F; intact raw eggs held above 45 °F; or reduced oxygen packaged (ROP) TCS foods held above required temperatures except during active necessary preparation.</t>
        </is>
      </c>
      <c r="I12340" t="inlineStr">
        <is>
          <t>Critical</t>
        </is>
      </c>
      <c r="J12340" t="n">
        <v>13</v>
      </c>
      <c r="K12340" t="inlineStr">
        <is>
          <t>A</t>
        </is>
      </c>
      <c r="L12340" s="9">
        <f>A12340&amp;"-"&amp;TEXT(E12340,"yyyymmdd")</f>
        <v/>
      </c>
    </row>
    <row r="12341">
      <c r="A12341" t="n">
        <v>50130833</v>
      </c>
      <c r="B12341" t="inlineStr">
        <is>
          <t>Manhattan</t>
        </is>
      </c>
      <c r="C12341" t="inlineStr">
        <is>
          <t>10002</t>
        </is>
      </c>
      <c r="D12341" t="inlineStr">
        <is>
          <t>Pizza</t>
        </is>
      </c>
      <c r="E12341" s="8" t="n">
        <v>46195</v>
      </c>
      <c r="F12341" t="inlineStr">
        <is>
          <t>Violations were cited in the following area(s).</t>
        </is>
      </c>
      <c r="G12341" t="inlineStr">
        <is>
          <t>10B</t>
        </is>
      </c>
      <c r="H12341" t="inlineStr">
        <is>
          <t>Anti-siphonage or back-flow prevention device not provided where required; equipment or floor not properly drained; sewage disposal system in disrepair or not functioning properly. Condensation or liquid waste improperly disposed of.</t>
        </is>
      </c>
      <c r="I12341" t="inlineStr">
        <is>
          <t>Not Critical</t>
        </is>
      </c>
      <c r="J12341" t="n">
        <v>13</v>
      </c>
      <c r="K12341" t="inlineStr">
        <is>
          <t>A</t>
        </is>
      </c>
      <c r="L12341" s="9">
        <f>A12341&amp;"-"&amp;TEXT(E12341,"yyyymmdd")</f>
        <v/>
      </c>
    </row>
    <row r="12342">
      <c r="A12342" t="n">
        <v>50130833</v>
      </c>
      <c r="B12342" t="inlineStr">
        <is>
          <t>Manhattan</t>
        </is>
      </c>
      <c r="C12342" t="inlineStr">
        <is>
          <t>10002</t>
        </is>
      </c>
      <c r="D12342" t="inlineStr">
        <is>
          <t>Pizza</t>
        </is>
      </c>
      <c r="E12342" s="8" t="n">
        <v>46195</v>
      </c>
      <c r="F12342" t="inlineStr">
        <is>
          <t>Violations were cited in the following area(s).</t>
        </is>
      </c>
      <c r="G12342" t="inlineStr">
        <is>
          <t>10F</t>
        </is>
      </c>
      <c r="H12342" t="inlineStr">
        <is>
          <t>Non-food contact surface or equipment made of unacceptable material, not kept clean, or not properly sealed, raised, spaced or movable to allow accessibility for cleaning on all sides, above and underneath the unit.</t>
        </is>
      </c>
      <c r="I12342" t="inlineStr">
        <is>
          <t>Not Critical</t>
        </is>
      </c>
      <c r="J12342" t="n">
        <v>13</v>
      </c>
      <c r="K12342" t="inlineStr">
        <is>
          <t>A</t>
        </is>
      </c>
      <c r="L12342" s="9">
        <f>A12342&amp;"-"&amp;TEXT(E12342,"yyyymmdd")</f>
        <v/>
      </c>
    </row>
    <row r="12343">
      <c r="A12343" t="n">
        <v>50130864</v>
      </c>
      <c r="B12343" t="inlineStr">
        <is>
          <t>Manhattan</t>
        </is>
      </c>
      <c r="C12343" t="inlineStr">
        <is>
          <t>10019</t>
        </is>
      </c>
      <c r="D12343" t="inlineStr">
        <is>
          <t>Irish</t>
        </is>
      </c>
      <c r="E12343" s="8" t="n">
        <v>46195</v>
      </c>
      <c r="F12343" t="inlineStr">
        <is>
          <t>Violations were cited in the following area(s).</t>
        </is>
      </c>
      <c r="G12343" t="inlineStr">
        <is>
          <t>06D</t>
        </is>
      </c>
      <c r="H12343" t="inlineStr">
        <is>
          <t>Food contact surface not properly washed, rinsed and sanitized after each use and following any activity when contamination may have occurred.</t>
        </is>
      </c>
      <c r="I12343" t="inlineStr">
        <is>
          <t>Critical</t>
        </is>
      </c>
      <c r="J12343" t="n">
        <v>13</v>
      </c>
      <c r="K12343" t="inlineStr">
        <is>
          <t>A</t>
        </is>
      </c>
      <c r="L12343" s="9">
        <f>A12343&amp;"-"&amp;TEXT(E12343,"yyyymmdd")</f>
        <v/>
      </c>
    </row>
    <row r="12344">
      <c r="A12344" t="n">
        <v>50130864</v>
      </c>
      <c r="B12344" t="inlineStr">
        <is>
          <t>Manhattan</t>
        </is>
      </c>
      <c r="C12344" t="inlineStr">
        <is>
          <t>10019</t>
        </is>
      </c>
      <c r="D12344" t="inlineStr">
        <is>
          <t>Irish</t>
        </is>
      </c>
      <c r="E12344" s="8" t="n">
        <v>46195</v>
      </c>
      <c r="F12344" t="inlineStr">
        <is>
          <t>Violations were cited in the following area(s).</t>
        </is>
      </c>
      <c r="G12344" t="inlineStr">
        <is>
          <t>10F</t>
        </is>
      </c>
      <c r="H12344" t="inlineStr">
        <is>
          <t>Non-food contact surface or equipment made of unacceptable material, not kept clean, or not properly sealed, raised, spaced or movable to allow accessibility for cleaning on all sides, above and underneath the unit.</t>
        </is>
      </c>
      <c r="I12344" t="inlineStr">
        <is>
          <t>Not Critical</t>
        </is>
      </c>
      <c r="J12344" t="n">
        <v>13</v>
      </c>
      <c r="K12344" t="inlineStr">
        <is>
          <t>A</t>
        </is>
      </c>
      <c r="L12344" s="9">
        <f>A12344&amp;"-"&amp;TEXT(E12344,"yyyymmdd")</f>
        <v/>
      </c>
    </row>
    <row r="12345">
      <c r="A12345" t="n">
        <v>50130864</v>
      </c>
      <c r="B12345" t="inlineStr">
        <is>
          <t>Manhattan</t>
        </is>
      </c>
      <c r="C12345" t="inlineStr">
        <is>
          <t>10019</t>
        </is>
      </c>
      <c r="D12345" t="inlineStr">
        <is>
          <t>Irish</t>
        </is>
      </c>
      <c r="E12345" s="8" t="n">
        <v>46195</v>
      </c>
      <c r="F12345" t="inlineStr">
        <is>
          <t>Violations were cited in the following area(s).</t>
        </is>
      </c>
      <c r="G12345" t="inlineStr">
        <is>
          <t>10G</t>
        </is>
      </c>
      <c r="H12345" t="inlineStr">
        <is>
          <t>Dishwashing and ware washing: Cleaning and sanitizing of tableware, including dishes, utensils, and equipment deficient.</t>
        </is>
      </c>
      <c r="I12345" t="inlineStr">
        <is>
          <t>Not Critical</t>
        </is>
      </c>
      <c r="J12345" t="n">
        <v>13</v>
      </c>
      <c r="K12345" t="inlineStr">
        <is>
          <t>A</t>
        </is>
      </c>
      <c r="L12345" s="9">
        <f>A12345&amp;"-"&amp;TEXT(E12345,"yyyymmdd")</f>
        <v/>
      </c>
    </row>
    <row r="12346">
      <c r="A12346" t="n">
        <v>50134281</v>
      </c>
      <c r="B12346" t="inlineStr">
        <is>
          <t>Brooklyn</t>
        </is>
      </c>
      <c r="C12346" t="inlineStr">
        <is>
          <t>11219</t>
        </is>
      </c>
      <c r="D12346" t="inlineStr">
        <is>
          <t>Jewish/Kosher</t>
        </is>
      </c>
      <c r="E12346" s="8" t="n">
        <v>46195</v>
      </c>
      <c r="F12346" t="inlineStr">
        <is>
          <t>Violations were cited in the following area(s).</t>
        </is>
      </c>
      <c r="G12346" t="inlineStr">
        <is>
          <t>06C</t>
        </is>
      </c>
      <c r="H1234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346" t="inlineStr">
        <is>
          <t>Critical</t>
        </is>
      </c>
      <c r="J12346" t="n">
        <v>11</v>
      </c>
      <c r="K12346" t="inlineStr">
        <is>
          <t>A</t>
        </is>
      </c>
      <c r="L12346" s="9">
        <f>A12346&amp;"-"&amp;TEXT(E12346,"yyyymmdd")</f>
        <v/>
      </c>
    </row>
    <row r="12347">
      <c r="A12347" t="n">
        <v>50134281</v>
      </c>
      <c r="B12347" t="inlineStr">
        <is>
          <t>Brooklyn</t>
        </is>
      </c>
      <c r="C12347" t="inlineStr">
        <is>
          <t>11219</t>
        </is>
      </c>
      <c r="D12347" t="inlineStr">
        <is>
          <t>Jewish/Kosher</t>
        </is>
      </c>
      <c r="E12347" s="8" t="n">
        <v>46195</v>
      </c>
      <c r="F12347" t="inlineStr">
        <is>
          <t>Violations were cited in the following area(s).</t>
        </is>
      </c>
      <c r="G12347" t="inlineStr">
        <is>
          <t>10F</t>
        </is>
      </c>
      <c r="H12347" t="inlineStr">
        <is>
          <t>Non-food contact surface or equipment made of unacceptable material, not kept clean, or not properly sealed, raised, spaced or movable to allow accessibility for cleaning on all sides, above and underneath the unit.</t>
        </is>
      </c>
      <c r="I12347" t="inlineStr">
        <is>
          <t>Not Critical</t>
        </is>
      </c>
      <c r="J12347" t="n">
        <v>11</v>
      </c>
      <c r="K12347" t="inlineStr">
        <is>
          <t>A</t>
        </is>
      </c>
      <c r="L12347" s="9">
        <f>A12347&amp;"-"&amp;TEXT(E12347,"yyyymmdd")</f>
        <v/>
      </c>
    </row>
    <row r="12348">
      <c r="A12348" t="n">
        <v>50142839</v>
      </c>
      <c r="B12348" t="inlineStr">
        <is>
          <t>Manhattan</t>
        </is>
      </c>
      <c r="C12348" t="inlineStr">
        <is>
          <t>10029</t>
        </is>
      </c>
      <c r="D12348" t="inlineStr">
        <is>
          <t>Chinese</t>
        </is>
      </c>
      <c r="E12348" s="8" t="n">
        <v>46195</v>
      </c>
      <c r="F12348" t="inlineStr">
        <is>
          <t>Violations were cited in the following area(s).</t>
        </is>
      </c>
      <c r="G12348" t="inlineStr">
        <is>
          <t>06F</t>
        </is>
      </c>
      <c r="H12348" t="inlineStr">
        <is>
          <t>Wiping cloths not stored clean and dry, or in a sanitizing solution, between uses.</t>
        </is>
      </c>
      <c r="I12348" t="inlineStr">
        <is>
          <t>Critical</t>
        </is>
      </c>
      <c r="J12348" t="n">
        <v>8</v>
      </c>
      <c r="K12348" t="inlineStr">
        <is>
          <t>A</t>
        </is>
      </c>
      <c r="L12348" s="9">
        <f>A12348&amp;"-"&amp;TEXT(E12348,"yyyymmdd")</f>
        <v/>
      </c>
    </row>
    <row r="12349">
      <c r="A12349" t="n">
        <v>50142839</v>
      </c>
      <c r="B12349" t="inlineStr">
        <is>
          <t>Manhattan</t>
        </is>
      </c>
      <c r="C12349" t="inlineStr">
        <is>
          <t>10029</t>
        </is>
      </c>
      <c r="D12349" t="inlineStr">
        <is>
          <t>Chinese</t>
        </is>
      </c>
      <c r="E12349" s="8" t="n">
        <v>46195</v>
      </c>
      <c r="F12349" t="inlineStr">
        <is>
          <t>Violations were cited in the following area(s).</t>
        </is>
      </c>
      <c r="G12349" t="inlineStr">
        <is>
          <t>10B</t>
        </is>
      </c>
      <c r="H12349" t="inlineStr">
        <is>
          <t>Anti-siphonage or back-flow prevention device not provided where required; equipment or floor not properly drained; sewage disposal system in disrepair or not functioning properly. Condensation or liquid waste improperly disposed of.</t>
        </is>
      </c>
      <c r="I12349" t="inlineStr">
        <is>
          <t>Not Critical</t>
        </is>
      </c>
      <c r="J12349" t="n">
        <v>8</v>
      </c>
      <c r="K12349" t="inlineStr">
        <is>
          <t>A</t>
        </is>
      </c>
      <c r="L12349" s="9">
        <f>A12349&amp;"-"&amp;TEXT(E12349,"yyyymmdd")</f>
        <v/>
      </c>
    </row>
    <row r="12350">
      <c r="A12350" t="n">
        <v>50143415</v>
      </c>
      <c r="B12350" t="inlineStr">
        <is>
          <t>Manhattan</t>
        </is>
      </c>
      <c r="C12350" t="inlineStr">
        <is>
          <t>10001</t>
        </is>
      </c>
      <c r="D12350" t="inlineStr">
        <is>
          <t>Coffee/Tea</t>
        </is>
      </c>
      <c r="E12350" s="8" t="n">
        <v>46195</v>
      </c>
      <c r="F12350" t="inlineStr">
        <is>
          <t>Violations were cited in the following area(s).</t>
        </is>
      </c>
      <c r="G12350" t="inlineStr">
        <is>
          <t>10F</t>
        </is>
      </c>
      <c r="H12350" t="inlineStr">
        <is>
          <t>Non-food contact surface or equipment made of unacceptable material, not kept clean, or not properly sealed, raised, spaced or movable to allow accessibility for cleaning on all sides, above and underneath the unit.</t>
        </is>
      </c>
      <c r="I12350" t="inlineStr">
        <is>
          <t>Not Critical</t>
        </is>
      </c>
      <c r="J12350" t="n">
        <v>4</v>
      </c>
      <c r="K12350" t="inlineStr">
        <is>
          <t>A</t>
        </is>
      </c>
      <c r="L12350" s="9">
        <f>A12350&amp;"-"&amp;TEXT(E12350,"yyyymmdd")</f>
        <v/>
      </c>
    </row>
    <row r="12351">
      <c r="A12351" t="n">
        <v>50144220</v>
      </c>
      <c r="B12351" t="inlineStr">
        <is>
          <t>Manhattan</t>
        </is>
      </c>
      <c r="C12351" t="inlineStr">
        <is>
          <t>10016</t>
        </is>
      </c>
      <c r="D12351" t="inlineStr">
        <is>
          <t>Korean</t>
        </is>
      </c>
      <c r="E12351" s="8" t="n">
        <v>46195</v>
      </c>
      <c r="F12351" t="inlineStr">
        <is>
          <t>Violations were cited in the following area(s).</t>
        </is>
      </c>
      <c r="G12351" t="inlineStr">
        <is>
          <t>02B</t>
        </is>
      </c>
      <c r="H12351" t="inlineStr">
        <is>
          <t>Hot TCS food item not held at or above 140 °F.</t>
        </is>
      </c>
      <c r="I12351" t="inlineStr">
        <is>
          <t>Critical</t>
        </is>
      </c>
      <c r="J12351" t="n">
        <v>12</v>
      </c>
      <c r="K12351" t="inlineStr">
        <is>
          <t>A</t>
        </is>
      </c>
      <c r="L12351" s="9">
        <f>A12351&amp;"-"&amp;TEXT(E12351,"yyyymmdd")</f>
        <v/>
      </c>
    </row>
    <row r="12352">
      <c r="A12352" t="n">
        <v>50144220</v>
      </c>
      <c r="B12352" t="inlineStr">
        <is>
          <t>Manhattan</t>
        </is>
      </c>
      <c r="C12352" t="inlineStr">
        <is>
          <t>10016</t>
        </is>
      </c>
      <c r="D12352" t="inlineStr">
        <is>
          <t>Korean</t>
        </is>
      </c>
      <c r="E12352" s="8" t="n">
        <v>46195</v>
      </c>
      <c r="F12352" t="inlineStr">
        <is>
          <t>Violations were cited in the following area(s).</t>
        </is>
      </c>
      <c r="G12352" t="inlineStr">
        <is>
          <t>10B</t>
        </is>
      </c>
      <c r="H12352" t="inlineStr">
        <is>
          <t>Anti-siphonage or back-flow prevention device not provided where required; equipment or floor not properly drained; sewage disposal system in disrepair or not functioning properly. Condensation or liquid waste improperly disposed of.</t>
        </is>
      </c>
      <c r="I12352" t="inlineStr">
        <is>
          <t>Not Critical</t>
        </is>
      </c>
      <c r="J12352" t="n">
        <v>12</v>
      </c>
      <c r="K12352" t="inlineStr">
        <is>
          <t>A</t>
        </is>
      </c>
      <c r="L12352" s="9">
        <f>A12352&amp;"-"&amp;TEXT(E12352,"yyyymmdd")</f>
        <v/>
      </c>
    </row>
    <row r="12353">
      <c r="A12353" t="n">
        <v>50146678</v>
      </c>
      <c r="B12353" t="inlineStr">
        <is>
          <t>Staten Island</t>
        </is>
      </c>
      <c r="C12353" t="inlineStr">
        <is>
          <t>10310</t>
        </is>
      </c>
      <c r="D12353" t="inlineStr">
        <is>
          <t>American</t>
        </is>
      </c>
      <c r="E12353" s="8" t="n">
        <v>46195</v>
      </c>
      <c r="F12353" t="inlineStr">
        <is>
          <t>Violations were cited in the following area(s).</t>
        </is>
      </c>
      <c r="G12353" t="inlineStr">
        <is>
          <t>02G</t>
        </is>
      </c>
      <c r="H12353" t="inlineStr">
        <is>
          <t>Cold TCS food item held above 41 °F; smoked or processed fish held above 38 °F; intact raw eggs held above 45 °F; or reduced oxygen packaged (ROP) TCS foods held above required temperatures except during active necessary preparation.</t>
        </is>
      </c>
      <c r="I12353" t="inlineStr">
        <is>
          <t>Critical</t>
        </is>
      </c>
      <c r="J12353" t="n">
        <v>12</v>
      </c>
      <c r="K12353" t="inlineStr">
        <is>
          <t>A</t>
        </is>
      </c>
      <c r="L12353" s="9">
        <f>A12353&amp;"-"&amp;TEXT(E12353,"yyyymmdd")</f>
        <v/>
      </c>
    </row>
    <row r="12354">
      <c r="A12354" t="n">
        <v>50146678</v>
      </c>
      <c r="B12354" t="inlineStr">
        <is>
          <t>Staten Island</t>
        </is>
      </c>
      <c r="C12354" t="inlineStr">
        <is>
          <t>10310</t>
        </is>
      </c>
      <c r="D12354" t="inlineStr">
        <is>
          <t>American</t>
        </is>
      </c>
      <c r="E12354" s="8" t="n">
        <v>46195</v>
      </c>
      <c r="F12354" t="inlineStr">
        <is>
          <t>Violations were cited in the following area(s).</t>
        </is>
      </c>
      <c r="G12354" t="inlineStr">
        <is>
          <t>10F</t>
        </is>
      </c>
      <c r="H12354" t="inlineStr">
        <is>
          <t>Non-food contact surface or equipment made of unacceptable material, not kept clean, or not properly sealed, raised, spaced or movable to allow accessibility for cleaning on all sides, above and underneath the unit.</t>
        </is>
      </c>
      <c r="I12354" t="inlineStr">
        <is>
          <t>Not Critical</t>
        </is>
      </c>
      <c r="J12354" t="n">
        <v>12</v>
      </c>
      <c r="K12354" t="inlineStr">
        <is>
          <t>A</t>
        </is>
      </c>
      <c r="L12354" s="9">
        <f>A12354&amp;"-"&amp;TEXT(E12354,"yyyymmdd")</f>
        <v/>
      </c>
    </row>
    <row r="12355">
      <c r="A12355" t="n">
        <v>50146921</v>
      </c>
      <c r="B12355" t="inlineStr">
        <is>
          <t>Manhattan</t>
        </is>
      </c>
      <c r="D12355" t="inlineStr">
        <is>
          <t>Chinese</t>
        </is>
      </c>
      <c r="E12355" s="8" t="n">
        <v>46195</v>
      </c>
      <c r="F12355" t="inlineStr">
        <is>
          <t>Violations were cited in the following area(s).</t>
        </is>
      </c>
      <c r="G12355" t="inlineStr">
        <is>
          <t>02G</t>
        </is>
      </c>
      <c r="H12355" t="inlineStr">
        <is>
          <t>Cold TCS food item held above 41 °F; smoked or processed fish held above 38 °F; intact raw eggs held above 45 °F; or reduced oxygen packaged (ROP) TCS foods held above required temperatures except during active necessary preparation.</t>
        </is>
      </c>
      <c r="I12355" t="inlineStr">
        <is>
          <t>Critical</t>
        </is>
      </c>
      <c r="J12355" t="n">
        <v>7</v>
      </c>
      <c r="K12355" t="inlineStr">
        <is>
          <t>A</t>
        </is>
      </c>
      <c r="L12355" s="9">
        <f>A12355&amp;"-"&amp;TEXT(E12355,"yyyymmdd")</f>
        <v/>
      </c>
    </row>
    <row r="12356">
      <c r="A12356" t="n">
        <v>50149191</v>
      </c>
      <c r="B12356" t="inlineStr">
        <is>
          <t>Manhattan</t>
        </is>
      </c>
      <c r="C12356" t="inlineStr">
        <is>
          <t>10028</t>
        </is>
      </c>
      <c r="D12356" t="inlineStr">
        <is>
          <t>Sandwiches</t>
        </is>
      </c>
      <c r="E12356" s="8" t="n">
        <v>46195</v>
      </c>
      <c r="F12356" t="inlineStr">
        <is>
          <t>Violations were cited in the following area(s).</t>
        </is>
      </c>
      <c r="G12356" t="inlineStr">
        <is>
          <t>02I</t>
        </is>
      </c>
      <c r="H12356" t="inlineStr">
        <is>
          <t>TCS food removed from cold holding or prepared from or combined with ingredients at room temperature not cooled by an approved method to 41 °F or below within 4 hours.</t>
        </is>
      </c>
      <c r="I12356" t="inlineStr">
        <is>
          <t>Critical</t>
        </is>
      </c>
      <c r="J12356" t="n">
        <v>23</v>
      </c>
      <c r="L12356" s="9">
        <f>A12356&amp;"-"&amp;TEXT(E12356,"yyyymmdd")</f>
        <v/>
      </c>
    </row>
    <row r="12357">
      <c r="A12357" t="n">
        <v>50149191</v>
      </c>
      <c r="B12357" t="inlineStr">
        <is>
          <t>Manhattan</t>
        </is>
      </c>
      <c r="C12357" t="inlineStr">
        <is>
          <t>10028</t>
        </is>
      </c>
      <c r="D12357" t="inlineStr">
        <is>
          <t>Sandwiches</t>
        </is>
      </c>
      <c r="E12357" s="8" t="n">
        <v>46195</v>
      </c>
      <c r="F12357" t="inlineStr">
        <is>
          <t>Violations were cited in the following area(s).</t>
        </is>
      </c>
      <c r="G12357" t="inlineStr">
        <is>
          <t>04N</t>
        </is>
      </c>
      <c r="H12357" t="inlineStr">
        <is>
          <t>Filth flies or food/refuse/sewage associated with (FRSA) flies or other nuisance pests in establishment’s food and/or non-food areas. FRSA flies include house flies, blow flies, bottle flies, flesh flies, drain flies, Phorid flies and fruit flies.</t>
        </is>
      </c>
      <c r="I12357" t="inlineStr">
        <is>
          <t>Critical</t>
        </is>
      </c>
      <c r="J12357" t="n">
        <v>23</v>
      </c>
      <c r="L12357" s="9">
        <f>A12357&amp;"-"&amp;TEXT(E12357,"yyyymmdd")</f>
        <v/>
      </c>
    </row>
    <row r="12358">
      <c r="A12358" t="n">
        <v>50149191</v>
      </c>
      <c r="B12358" t="inlineStr">
        <is>
          <t>Manhattan</t>
        </is>
      </c>
      <c r="C12358" t="inlineStr">
        <is>
          <t>10028</t>
        </is>
      </c>
      <c r="D12358" t="inlineStr">
        <is>
          <t>Sandwiches</t>
        </is>
      </c>
      <c r="E12358" s="8" t="n">
        <v>46195</v>
      </c>
      <c r="F12358" t="inlineStr">
        <is>
          <t>Violations were cited in the following area(s).</t>
        </is>
      </c>
      <c r="G12358" t="inlineStr">
        <is>
          <t>06C</t>
        </is>
      </c>
      <c r="H1235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358" t="inlineStr">
        <is>
          <t>Critical</t>
        </is>
      </c>
      <c r="J12358" t="n">
        <v>23</v>
      </c>
      <c r="L12358" s="9">
        <f>A12358&amp;"-"&amp;TEXT(E12358,"yyyymmdd")</f>
        <v/>
      </c>
    </row>
    <row r="12359">
      <c r="A12359" t="n">
        <v>50149191</v>
      </c>
      <c r="B12359" t="inlineStr">
        <is>
          <t>Manhattan</t>
        </is>
      </c>
      <c r="C12359" t="inlineStr">
        <is>
          <t>10028</t>
        </is>
      </c>
      <c r="D12359" t="inlineStr">
        <is>
          <t>Sandwiches</t>
        </is>
      </c>
      <c r="E12359" s="8" t="n">
        <v>46195</v>
      </c>
      <c r="F12359" t="inlineStr">
        <is>
          <t>Violations were cited in the following area(s).</t>
        </is>
      </c>
      <c r="G12359" t="inlineStr">
        <is>
          <t>08A</t>
        </is>
      </c>
      <c r="H12359" t="inlineStr">
        <is>
          <t>Establishment is not free of harborage or conditions conducive to rodents, insects or other pests.</t>
        </is>
      </c>
      <c r="I12359" t="inlineStr">
        <is>
          <t>Not Critical</t>
        </is>
      </c>
      <c r="J12359" t="n">
        <v>23</v>
      </c>
      <c r="L12359" s="9">
        <f>A12359&amp;"-"&amp;TEXT(E12359,"yyyymmdd")</f>
        <v/>
      </c>
    </row>
    <row r="12360">
      <c r="A12360" t="n">
        <v>50149191</v>
      </c>
      <c r="B12360" t="inlineStr">
        <is>
          <t>Manhattan</t>
        </is>
      </c>
      <c r="C12360" t="inlineStr">
        <is>
          <t>10028</t>
        </is>
      </c>
      <c r="D12360" t="inlineStr">
        <is>
          <t>Sandwiches</t>
        </is>
      </c>
      <c r="E12360" s="8" t="n">
        <v>46195</v>
      </c>
      <c r="F12360" t="inlineStr">
        <is>
          <t>Violations were cited in the following area(s).</t>
        </is>
      </c>
      <c r="G12360" t="inlineStr">
        <is>
          <t>10F</t>
        </is>
      </c>
      <c r="H12360" t="inlineStr">
        <is>
          <t>Non-food contact surface or equipment made of unacceptable material, not kept clean, or not properly sealed, raised, spaced or movable to allow accessibility for cleaning on all sides, above and underneath the unit.</t>
        </is>
      </c>
      <c r="I12360" t="inlineStr">
        <is>
          <t>Not Critical</t>
        </is>
      </c>
      <c r="J12360" t="n">
        <v>23</v>
      </c>
      <c r="L12360" s="9">
        <f>A12360&amp;"-"&amp;TEXT(E12360,"yyyymmdd")</f>
        <v/>
      </c>
    </row>
    <row r="12361">
      <c r="A12361" t="n">
        <v>50150266</v>
      </c>
      <c r="B12361" t="inlineStr">
        <is>
          <t>Manhattan</t>
        </is>
      </c>
      <c r="C12361" t="inlineStr">
        <is>
          <t>10030</t>
        </is>
      </c>
      <c r="D12361" t="inlineStr">
        <is>
          <t>Coffee/Tea</t>
        </is>
      </c>
      <c r="E12361" s="8" t="n">
        <v>46195</v>
      </c>
      <c r="F12361" t="inlineStr">
        <is>
          <t>Violations were cited in the following area(s).</t>
        </is>
      </c>
      <c r="G12361" t="inlineStr">
        <is>
          <t>06D</t>
        </is>
      </c>
      <c r="H12361" t="inlineStr">
        <is>
          <t>Food contact surface not properly washed, rinsed and sanitized after each use and following any activity when contamination may have occurred.</t>
        </is>
      </c>
      <c r="I12361" t="inlineStr">
        <is>
          <t>Critical</t>
        </is>
      </c>
      <c r="J12361" t="n">
        <v>5</v>
      </c>
      <c r="K12361" t="inlineStr">
        <is>
          <t>A</t>
        </is>
      </c>
      <c r="L12361" s="9">
        <f>A12361&amp;"-"&amp;TEXT(E12361,"yyyymmdd")</f>
        <v/>
      </c>
    </row>
    <row r="12362">
      <c r="A12362" t="n">
        <v>50150469</v>
      </c>
      <c r="B12362" t="inlineStr">
        <is>
          <t>Manhattan</t>
        </is>
      </c>
      <c r="C12362" t="inlineStr">
        <is>
          <t>10024</t>
        </is>
      </c>
      <c r="D12362" t="inlineStr">
        <is>
          <t>Spanish</t>
        </is>
      </c>
      <c r="E12362" s="8" t="n">
        <v>46195</v>
      </c>
      <c r="F12362" t="inlineStr">
        <is>
          <t>Violations were cited in the following area(s).</t>
        </is>
      </c>
      <c r="G12362" t="inlineStr">
        <is>
          <t>02B</t>
        </is>
      </c>
      <c r="H12362" t="inlineStr">
        <is>
          <t>Hot TCS food item not held at or above 140 °F.</t>
        </is>
      </c>
      <c r="I12362" t="inlineStr">
        <is>
          <t>Critical</t>
        </is>
      </c>
      <c r="J12362" t="n">
        <v>45</v>
      </c>
      <c r="L12362" s="9">
        <f>A12362&amp;"-"&amp;TEXT(E12362,"yyyymmdd")</f>
        <v/>
      </c>
    </row>
    <row r="12363">
      <c r="A12363" t="n">
        <v>50150469</v>
      </c>
      <c r="B12363" t="inlineStr">
        <is>
          <t>Manhattan</t>
        </is>
      </c>
      <c r="C12363" t="inlineStr">
        <is>
          <t>10024</t>
        </is>
      </c>
      <c r="D12363" t="inlineStr">
        <is>
          <t>Spanish</t>
        </is>
      </c>
      <c r="E12363" s="8" t="n">
        <v>46195</v>
      </c>
      <c r="F12363" t="inlineStr">
        <is>
          <t>Violations were cited in the following area(s).</t>
        </is>
      </c>
      <c r="G12363" t="inlineStr">
        <is>
          <t>02G</t>
        </is>
      </c>
      <c r="H12363" t="inlineStr">
        <is>
          <t>Cold TCS food item held above 41 °F; smoked or processed fish held above 38 °F; intact raw eggs held above 45 °F; or reduced oxygen packaged (ROP) TCS foods held above required temperatures except during active necessary preparation.</t>
        </is>
      </c>
      <c r="I12363" t="inlineStr">
        <is>
          <t>Critical</t>
        </is>
      </c>
      <c r="J12363" t="n">
        <v>45</v>
      </c>
      <c r="L12363" s="9">
        <f>A12363&amp;"-"&amp;TEXT(E12363,"yyyymmdd")</f>
        <v/>
      </c>
    </row>
    <row r="12364">
      <c r="A12364" t="n">
        <v>50150469</v>
      </c>
      <c r="B12364" t="inlineStr">
        <is>
          <t>Manhattan</t>
        </is>
      </c>
      <c r="C12364" t="inlineStr">
        <is>
          <t>10024</t>
        </is>
      </c>
      <c r="D12364" t="inlineStr">
        <is>
          <t>Spanish</t>
        </is>
      </c>
      <c r="E12364" s="8" t="n">
        <v>46195</v>
      </c>
      <c r="F12364" t="inlineStr">
        <is>
          <t>Violations were cited in the following area(s).</t>
        </is>
      </c>
      <c r="G12364" t="inlineStr">
        <is>
          <t>03B</t>
        </is>
      </c>
      <c r="H12364" t="inlineStr">
        <is>
          <t>Shellfish not from approved source, not or improperly tagged/labeled; tags not retained for 90 days.</t>
        </is>
      </c>
      <c r="I12364" t="inlineStr">
        <is>
          <t>Critical</t>
        </is>
      </c>
      <c r="J12364" t="n">
        <v>45</v>
      </c>
      <c r="L12364" s="9">
        <f>A12364&amp;"-"&amp;TEXT(E12364,"yyyymmdd")</f>
        <v/>
      </c>
    </row>
    <row r="12365">
      <c r="A12365" t="n">
        <v>50150469</v>
      </c>
      <c r="B12365" t="inlineStr">
        <is>
          <t>Manhattan</t>
        </is>
      </c>
      <c r="C12365" t="inlineStr">
        <is>
          <t>10024</t>
        </is>
      </c>
      <c r="D12365" t="inlineStr">
        <is>
          <t>Spanish</t>
        </is>
      </c>
      <c r="E12365" s="8" t="n">
        <v>46195</v>
      </c>
      <c r="F12365" t="inlineStr">
        <is>
          <t>Violations were cited in the following area(s).</t>
        </is>
      </c>
      <c r="G12365" t="inlineStr">
        <is>
          <t>04L</t>
        </is>
      </c>
      <c r="H12365" t="inlineStr">
        <is>
          <t>Evidence of mice or live mice in establishment's food or non-food areas.</t>
        </is>
      </c>
      <c r="I12365" t="inlineStr">
        <is>
          <t>Critical</t>
        </is>
      </c>
      <c r="J12365" t="n">
        <v>45</v>
      </c>
      <c r="L12365" s="9">
        <f>A12365&amp;"-"&amp;TEXT(E12365,"yyyymmdd")</f>
        <v/>
      </c>
    </row>
    <row r="12366">
      <c r="A12366" t="n">
        <v>50150469</v>
      </c>
      <c r="B12366" t="inlineStr">
        <is>
          <t>Manhattan</t>
        </is>
      </c>
      <c r="C12366" t="inlineStr">
        <is>
          <t>10024</t>
        </is>
      </c>
      <c r="D12366" t="inlineStr">
        <is>
          <t>Spanish</t>
        </is>
      </c>
      <c r="E12366" s="8" t="n">
        <v>46195</v>
      </c>
      <c r="F12366" t="inlineStr">
        <is>
          <t>Violations were cited in the following area(s).</t>
        </is>
      </c>
      <c r="G12366" t="inlineStr">
        <is>
          <t>08A</t>
        </is>
      </c>
      <c r="H12366" t="inlineStr">
        <is>
          <t>Establishment is not free of harborage or conditions conducive to rodents, insects or other pests.</t>
        </is>
      </c>
      <c r="I12366" t="inlineStr">
        <is>
          <t>Not Critical</t>
        </is>
      </c>
      <c r="J12366" t="n">
        <v>45</v>
      </c>
      <c r="L12366" s="9">
        <f>A12366&amp;"-"&amp;TEXT(E12366,"yyyymmdd")</f>
        <v/>
      </c>
    </row>
    <row r="12367">
      <c r="A12367" t="n">
        <v>50150469</v>
      </c>
      <c r="B12367" t="inlineStr">
        <is>
          <t>Manhattan</t>
        </is>
      </c>
      <c r="C12367" t="inlineStr">
        <is>
          <t>10024</t>
        </is>
      </c>
      <c r="D12367" t="inlineStr">
        <is>
          <t>Spanish</t>
        </is>
      </c>
      <c r="E12367" s="8" t="n">
        <v>46195</v>
      </c>
      <c r="F12367" t="inlineStr">
        <is>
          <t>Violations were cited in the following area(s).</t>
        </is>
      </c>
      <c r="G12367" t="inlineStr">
        <is>
          <t>10B</t>
        </is>
      </c>
      <c r="H12367" t="inlineStr">
        <is>
          <t>Anti-siphonage or back-flow prevention device not provided where required; equipment or floor not properly drained; sewage disposal system in disrepair or not functioning properly. Condensation or liquid waste improperly disposed of.</t>
        </is>
      </c>
      <c r="I12367" t="inlineStr">
        <is>
          <t>Not Critical</t>
        </is>
      </c>
      <c r="J12367" t="n">
        <v>45</v>
      </c>
      <c r="L12367" s="9">
        <f>A12367&amp;"-"&amp;TEXT(E12367,"yyyymmdd")</f>
        <v/>
      </c>
    </row>
    <row r="12368">
      <c r="A12368" t="n">
        <v>50150469</v>
      </c>
      <c r="B12368" t="inlineStr">
        <is>
          <t>Manhattan</t>
        </is>
      </c>
      <c r="C12368" t="inlineStr">
        <is>
          <t>10024</t>
        </is>
      </c>
      <c r="D12368" t="inlineStr">
        <is>
          <t>Spanish</t>
        </is>
      </c>
      <c r="E12368" s="8" t="n">
        <v>46195</v>
      </c>
      <c r="F12368" t="inlineStr">
        <is>
          <t>Violations were cited in the following area(s).</t>
        </is>
      </c>
      <c r="G12368" t="inlineStr">
        <is>
          <t>10F</t>
        </is>
      </c>
      <c r="H12368" t="inlineStr">
        <is>
          <t>Non-food contact surface or equipment made of unacceptable material, not kept clean, or not properly sealed, raised, spaced or movable to allow accessibility for cleaning on all sides, above and underneath the unit.</t>
        </is>
      </c>
      <c r="I12368" t="inlineStr">
        <is>
          <t>Not Critical</t>
        </is>
      </c>
      <c r="J12368" t="n">
        <v>45</v>
      </c>
      <c r="L12368" s="9">
        <f>A12368&amp;"-"&amp;TEXT(E12368,"yyyymmdd")</f>
        <v/>
      </c>
    </row>
    <row r="12369">
      <c r="A12369" t="n">
        <v>50150469</v>
      </c>
      <c r="B12369" t="inlineStr">
        <is>
          <t>Manhattan</t>
        </is>
      </c>
      <c r="C12369" t="inlineStr">
        <is>
          <t>10024</t>
        </is>
      </c>
      <c r="D12369" t="inlineStr">
        <is>
          <t>Spanish</t>
        </is>
      </c>
      <c r="E12369" s="8" t="n">
        <v>46195</v>
      </c>
      <c r="F12369" t="inlineStr">
        <is>
          <t>Violations were cited in the following area(s).</t>
        </is>
      </c>
      <c r="G12369" t="inlineStr">
        <is>
          <t>10G</t>
        </is>
      </c>
      <c r="H12369" t="inlineStr">
        <is>
          <t>Dishwashing and ware washing: Cleaning and sanitizing of tableware, including dishes, utensils, and equipment deficient.</t>
        </is>
      </c>
      <c r="I12369" t="inlineStr">
        <is>
          <t>Not Critical</t>
        </is>
      </c>
      <c r="J12369" t="n">
        <v>45</v>
      </c>
      <c r="L12369" s="9">
        <f>A12369&amp;"-"&amp;TEXT(E12369,"yyyymmdd")</f>
        <v/>
      </c>
    </row>
    <row r="12370">
      <c r="A12370" t="n">
        <v>50152762</v>
      </c>
      <c r="B12370" t="inlineStr">
        <is>
          <t>Manhattan</t>
        </is>
      </c>
      <c r="C12370" t="inlineStr">
        <is>
          <t>10004</t>
        </is>
      </c>
      <c r="D12370" t="inlineStr">
        <is>
          <t>American</t>
        </is>
      </c>
      <c r="E12370" s="8" t="n">
        <v>46195</v>
      </c>
      <c r="F12370" t="inlineStr">
        <is>
          <t>Violations were cited in the following area(s).</t>
        </is>
      </c>
      <c r="G12370" t="inlineStr">
        <is>
          <t>02G</t>
        </is>
      </c>
      <c r="H12370" t="inlineStr">
        <is>
          <t>Cold TCS food item held above 41 °F; smoked or processed fish held above 38 °F; intact raw eggs held above 45 °F; or reduced oxygen packaged (ROP) TCS foods held above required temperatures except during active necessary preparation.</t>
        </is>
      </c>
      <c r="I12370" t="inlineStr">
        <is>
          <t>Critical</t>
        </is>
      </c>
      <c r="J12370" t="n">
        <v>27</v>
      </c>
      <c r="L12370" s="9">
        <f>A12370&amp;"-"&amp;TEXT(E12370,"yyyymmdd")</f>
        <v/>
      </c>
    </row>
    <row r="12371">
      <c r="A12371" t="n">
        <v>50152762</v>
      </c>
      <c r="B12371" t="inlineStr">
        <is>
          <t>Manhattan</t>
        </is>
      </c>
      <c r="C12371" t="inlineStr">
        <is>
          <t>10004</t>
        </is>
      </c>
      <c r="D12371" t="inlineStr">
        <is>
          <t>American</t>
        </is>
      </c>
      <c r="E12371" s="8" t="n">
        <v>46195</v>
      </c>
      <c r="F12371" t="inlineStr">
        <is>
          <t>Violations were cited in the following area(s).</t>
        </is>
      </c>
      <c r="G12371" t="inlineStr">
        <is>
          <t>04A</t>
        </is>
      </c>
      <c r="H12371" t="inlineStr">
        <is>
          <t>Food Protection Certificate (FPC) not held by manager or supervisor of food operations.</t>
        </is>
      </c>
      <c r="I12371" t="inlineStr">
        <is>
          <t>Critical</t>
        </is>
      </c>
      <c r="J12371" t="n">
        <v>27</v>
      </c>
      <c r="L12371" s="9">
        <f>A12371&amp;"-"&amp;TEXT(E12371,"yyyymmdd")</f>
        <v/>
      </c>
    </row>
    <row r="12372">
      <c r="A12372" t="n">
        <v>50152762</v>
      </c>
      <c r="B12372" t="inlineStr">
        <is>
          <t>Manhattan</t>
        </is>
      </c>
      <c r="C12372" t="inlineStr">
        <is>
          <t>10004</t>
        </is>
      </c>
      <c r="D12372" t="inlineStr">
        <is>
          <t>American</t>
        </is>
      </c>
      <c r="E12372" s="8" t="n">
        <v>46195</v>
      </c>
      <c r="F12372" t="inlineStr">
        <is>
          <t>Violations were cited in the following area(s).</t>
        </is>
      </c>
      <c r="G12372" t="inlineStr">
        <is>
          <t>04J</t>
        </is>
      </c>
      <c r="H12372" t="inlineStr">
        <is>
          <t>Properly scaled and calibrated thermometer or thermocouple not provided or not readily accessible in food preparation and hot/cold holding areas to measure temperatures of TCS foods during cooking, cooling, reheating, and holding.</t>
        </is>
      </c>
      <c r="I12372" t="inlineStr">
        <is>
          <t>Critical</t>
        </is>
      </c>
      <c r="J12372" t="n">
        <v>27</v>
      </c>
      <c r="L12372" s="9">
        <f>A12372&amp;"-"&amp;TEXT(E12372,"yyyymmdd")</f>
        <v/>
      </c>
    </row>
    <row r="12373">
      <c r="A12373" t="n">
        <v>50152762</v>
      </c>
      <c r="B12373" t="inlineStr">
        <is>
          <t>Manhattan</t>
        </is>
      </c>
      <c r="C12373" t="inlineStr">
        <is>
          <t>10004</t>
        </is>
      </c>
      <c r="D12373" t="inlineStr">
        <is>
          <t>American</t>
        </is>
      </c>
      <c r="E12373" s="8" t="n">
        <v>46195</v>
      </c>
      <c r="F12373" t="inlineStr">
        <is>
          <t>Violations were cited in the following area(s).</t>
        </is>
      </c>
      <c r="G12373" t="inlineStr">
        <is>
          <t>10F</t>
        </is>
      </c>
      <c r="H12373" t="inlineStr">
        <is>
          <t>Non-food contact surface or equipment made of unacceptable material, not kept clean, or not properly sealed, raised, spaced or movable to allow accessibility for cleaning on all sides, above and underneath the unit.</t>
        </is>
      </c>
      <c r="I12373" t="inlineStr">
        <is>
          <t>Not Critical</t>
        </is>
      </c>
      <c r="J12373" t="n">
        <v>27</v>
      </c>
      <c r="L12373" s="9">
        <f>A12373&amp;"-"&amp;TEXT(E12373,"yyyymmdd")</f>
        <v/>
      </c>
    </row>
    <row r="12374">
      <c r="A12374" t="n">
        <v>50153618</v>
      </c>
      <c r="B12374" t="inlineStr">
        <is>
          <t>Brooklyn</t>
        </is>
      </c>
      <c r="C12374" t="inlineStr">
        <is>
          <t>11220</t>
        </is>
      </c>
      <c r="D12374" t="inlineStr">
        <is>
          <t>Coffee/Tea</t>
        </is>
      </c>
      <c r="E12374" s="8" t="n">
        <v>46195</v>
      </c>
      <c r="F12374" t="inlineStr">
        <is>
          <t>Violations were cited in the following area(s).</t>
        </is>
      </c>
      <c r="G12374" t="inlineStr">
        <is>
          <t>02B</t>
        </is>
      </c>
      <c r="H12374" t="inlineStr">
        <is>
          <t>Hot TCS food item not held at or above 140 °F.</t>
        </is>
      </c>
      <c r="I12374" t="inlineStr">
        <is>
          <t>Critical</t>
        </is>
      </c>
      <c r="J12374" t="n">
        <v>13</v>
      </c>
      <c r="K12374" t="inlineStr">
        <is>
          <t>A</t>
        </is>
      </c>
      <c r="L12374" s="9">
        <f>A12374&amp;"-"&amp;TEXT(E12374,"yyyymmdd")</f>
        <v/>
      </c>
    </row>
    <row r="12375">
      <c r="A12375" t="n">
        <v>50153618</v>
      </c>
      <c r="B12375" t="inlineStr">
        <is>
          <t>Brooklyn</t>
        </is>
      </c>
      <c r="C12375" t="inlineStr">
        <is>
          <t>11220</t>
        </is>
      </c>
      <c r="D12375" t="inlineStr">
        <is>
          <t>Coffee/Tea</t>
        </is>
      </c>
      <c r="E12375" s="8" t="n">
        <v>46195</v>
      </c>
      <c r="F12375" t="inlineStr">
        <is>
          <t>Violations were cited in the following area(s).</t>
        </is>
      </c>
      <c r="G12375" t="inlineStr">
        <is>
          <t>10B</t>
        </is>
      </c>
      <c r="H12375" t="inlineStr">
        <is>
          <t>Anti-siphonage or back-flow prevention device not provided where required; equipment or floor not properly drained; sewage disposal system in disrepair or not functioning properly. Condensation or liquid waste improperly disposed of.</t>
        </is>
      </c>
      <c r="I12375" t="inlineStr">
        <is>
          <t>Not Critical</t>
        </is>
      </c>
      <c r="J12375" t="n">
        <v>13</v>
      </c>
      <c r="K12375" t="inlineStr">
        <is>
          <t>A</t>
        </is>
      </c>
      <c r="L12375" s="9">
        <f>A12375&amp;"-"&amp;TEXT(E12375,"yyyymmdd")</f>
        <v/>
      </c>
    </row>
    <row r="12376">
      <c r="A12376" t="n">
        <v>50153618</v>
      </c>
      <c r="B12376" t="inlineStr">
        <is>
          <t>Brooklyn</t>
        </is>
      </c>
      <c r="C12376" t="inlineStr">
        <is>
          <t>11220</t>
        </is>
      </c>
      <c r="D12376" t="inlineStr">
        <is>
          <t>Coffee/Tea</t>
        </is>
      </c>
      <c r="E12376" s="8" t="n">
        <v>46195</v>
      </c>
      <c r="F12376" t="inlineStr">
        <is>
          <t>Violations were cited in the following area(s).</t>
        </is>
      </c>
      <c r="G12376" t="inlineStr">
        <is>
          <t>10H</t>
        </is>
      </c>
      <c r="H12376" t="inlineStr">
        <is>
          <t>Single service article not provided. Single service article reused or not protected from contamination when transported, stored, dispensed. Drinking straws not completely enclosed in wrapper or dispensed from a sanitary device.</t>
        </is>
      </c>
      <c r="I12376" t="inlineStr">
        <is>
          <t>Not Critical</t>
        </is>
      </c>
      <c r="J12376" t="n">
        <v>13</v>
      </c>
      <c r="K12376" t="inlineStr">
        <is>
          <t>A</t>
        </is>
      </c>
      <c r="L12376" s="9">
        <f>A12376&amp;"-"&amp;TEXT(E12376,"yyyymmdd")</f>
        <v/>
      </c>
    </row>
    <row r="12377">
      <c r="A12377" t="n">
        <v>50156466</v>
      </c>
      <c r="B12377" t="inlineStr">
        <is>
          <t>Queens</t>
        </is>
      </c>
      <c r="C12377" t="inlineStr">
        <is>
          <t>11101</t>
        </is>
      </c>
      <c r="D12377" t="inlineStr">
        <is>
          <t>Chinese</t>
        </is>
      </c>
      <c r="E12377" s="8" t="n">
        <v>46195</v>
      </c>
      <c r="F12377" t="inlineStr">
        <is>
          <t>Violations were cited in the following area(s).</t>
        </is>
      </c>
      <c r="G12377" t="inlineStr">
        <is>
          <t>06C</t>
        </is>
      </c>
      <c r="H1237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377" t="inlineStr">
        <is>
          <t>Critical</t>
        </is>
      </c>
      <c r="J12377" t="n">
        <v>12</v>
      </c>
      <c r="K12377" t="inlineStr">
        <is>
          <t>A</t>
        </is>
      </c>
      <c r="L12377" s="9">
        <f>A12377&amp;"-"&amp;TEXT(E12377,"yyyymmdd")</f>
        <v/>
      </c>
    </row>
    <row r="12378">
      <c r="A12378" t="n">
        <v>50156466</v>
      </c>
      <c r="B12378" t="inlineStr">
        <is>
          <t>Queens</t>
        </is>
      </c>
      <c r="C12378" t="inlineStr">
        <is>
          <t>11101</t>
        </is>
      </c>
      <c r="D12378" t="inlineStr">
        <is>
          <t>Chinese</t>
        </is>
      </c>
      <c r="E12378" s="8" t="n">
        <v>46195</v>
      </c>
      <c r="F12378" t="inlineStr">
        <is>
          <t>Violations were cited in the following area(s).</t>
        </is>
      </c>
      <c r="G12378" t="inlineStr">
        <is>
          <t>06F</t>
        </is>
      </c>
      <c r="H12378" t="inlineStr">
        <is>
          <t>Wiping cloths not stored clean and dry, or in a sanitizing solution, between uses.</t>
        </is>
      </c>
      <c r="I12378" t="inlineStr">
        <is>
          <t>Critical</t>
        </is>
      </c>
      <c r="J12378" t="n">
        <v>12</v>
      </c>
      <c r="K12378" t="inlineStr">
        <is>
          <t>A</t>
        </is>
      </c>
      <c r="L12378" s="9">
        <f>A12378&amp;"-"&amp;TEXT(E12378,"yyyymmdd")</f>
        <v/>
      </c>
    </row>
    <row r="12379">
      <c r="A12379" t="n">
        <v>50156800</v>
      </c>
      <c r="B12379" t="inlineStr">
        <is>
          <t>Brooklyn</t>
        </is>
      </c>
      <c r="C12379" t="inlineStr">
        <is>
          <t>11220</t>
        </is>
      </c>
      <c r="D12379" t="inlineStr">
        <is>
          <t>Chicken</t>
        </is>
      </c>
      <c r="E12379" s="8" t="n">
        <v>46195</v>
      </c>
      <c r="F12379" t="inlineStr">
        <is>
          <t>Violations were cited in the following area(s).</t>
        </is>
      </c>
      <c r="G12379" t="inlineStr">
        <is>
          <t>04N</t>
        </is>
      </c>
      <c r="H12379" t="inlineStr">
        <is>
          <t>Filth flies or food/refuse/sewage associated with (FRSA) flies or other nuisance pests in establishment’s food and/or non-food areas. FRSA flies include house flies, blow flies, bottle flies, flesh flies, drain flies, Phorid flies and fruit flies.</t>
        </is>
      </c>
      <c r="I12379" t="inlineStr">
        <is>
          <t>Critical</t>
        </is>
      </c>
      <c r="J12379" t="n">
        <v>46</v>
      </c>
      <c r="L12379" s="9">
        <f>A12379&amp;"-"&amp;TEXT(E12379,"yyyymmdd")</f>
        <v/>
      </c>
    </row>
    <row r="12380">
      <c r="A12380" t="n">
        <v>50156800</v>
      </c>
      <c r="B12380" t="inlineStr">
        <is>
          <t>Brooklyn</t>
        </is>
      </c>
      <c r="C12380" t="inlineStr">
        <is>
          <t>11220</t>
        </is>
      </c>
      <c r="D12380" t="inlineStr">
        <is>
          <t>Chicken</t>
        </is>
      </c>
      <c r="E12380" s="8" t="n">
        <v>46195</v>
      </c>
      <c r="F12380" t="inlineStr">
        <is>
          <t>Violations were cited in the following area(s).</t>
        </is>
      </c>
      <c r="G12380" t="inlineStr">
        <is>
          <t>06D</t>
        </is>
      </c>
      <c r="H12380" t="inlineStr">
        <is>
          <t>Food contact surface not properly washed, rinsed and sanitized after each use and following any activity when contamination may have occurred.</t>
        </is>
      </c>
      <c r="I12380" t="inlineStr">
        <is>
          <t>Critical</t>
        </is>
      </c>
      <c r="J12380" t="n">
        <v>46</v>
      </c>
      <c r="L12380" s="9">
        <f>A12380&amp;"-"&amp;TEXT(E12380,"yyyymmdd")</f>
        <v/>
      </c>
    </row>
    <row r="12381">
      <c r="A12381" t="n">
        <v>50156800</v>
      </c>
      <c r="B12381" t="inlineStr">
        <is>
          <t>Brooklyn</t>
        </is>
      </c>
      <c r="C12381" t="inlineStr">
        <is>
          <t>11220</t>
        </is>
      </c>
      <c r="D12381" t="inlineStr">
        <is>
          <t>Chicken</t>
        </is>
      </c>
      <c r="E12381" s="8" t="n">
        <v>46195</v>
      </c>
      <c r="F12381" t="inlineStr">
        <is>
          <t>Violations were cited in the following area(s).</t>
        </is>
      </c>
      <c r="G12381" t="inlineStr">
        <is>
          <t>07A</t>
        </is>
      </c>
      <c r="H12381" t="inlineStr">
        <is>
          <t>Duties of an officer of the Department interfered with or obstructed.</t>
        </is>
      </c>
      <c r="I12381" t="inlineStr">
        <is>
          <t>Critical</t>
        </is>
      </c>
      <c r="J12381" t="n">
        <v>46</v>
      </c>
      <c r="L12381" s="9">
        <f>A12381&amp;"-"&amp;TEXT(E12381,"yyyymmdd")</f>
        <v/>
      </c>
    </row>
    <row r="12382">
      <c r="A12382" t="n">
        <v>50156800</v>
      </c>
      <c r="B12382" t="inlineStr">
        <is>
          <t>Brooklyn</t>
        </is>
      </c>
      <c r="C12382" t="inlineStr">
        <is>
          <t>11220</t>
        </is>
      </c>
      <c r="D12382" t="inlineStr">
        <is>
          <t>Chicken</t>
        </is>
      </c>
      <c r="E12382" s="8" t="n">
        <v>46195</v>
      </c>
      <c r="F12382" t="inlineStr">
        <is>
          <t>Violations were cited in the following area(s).</t>
        </is>
      </c>
      <c r="G12382" t="inlineStr">
        <is>
          <t>08A</t>
        </is>
      </c>
      <c r="H12382" t="inlineStr">
        <is>
          <t>Establishment is not free of harborage or conditions conducive to rodents, insects or other pests.</t>
        </is>
      </c>
      <c r="I12382" t="inlineStr">
        <is>
          <t>Not Critical</t>
        </is>
      </c>
      <c r="J12382" t="n">
        <v>46</v>
      </c>
      <c r="L12382" s="9">
        <f>A12382&amp;"-"&amp;TEXT(E12382,"yyyymmdd")</f>
        <v/>
      </c>
    </row>
    <row r="12383">
      <c r="A12383" t="n">
        <v>50156800</v>
      </c>
      <c r="B12383" t="inlineStr">
        <is>
          <t>Brooklyn</t>
        </is>
      </c>
      <c r="C12383" t="inlineStr">
        <is>
          <t>11220</t>
        </is>
      </c>
      <c r="D12383" t="inlineStr">
        <is>
          <t>Chicken</t>
        </is>
      </c>
      <c r="E12383" s="8" t="n">
        <v>46195</v>
      </c>
      <c r="F12383" t="inlineStr">
        <is>
          <t>Violations were cited in the following area(s).</t>
        </is>
      </c>
      <c r="G12383" t="inlineStr">
        <is>
          <t>10F</t>
        </is>
      </c>
      <c r="H12383" t="inlineStr">
        <is>
          <t>Non-food contact surface or equipment made of unacceptable material, not kept clean, or not properly sealed, raised, spaced or movable to allow accessibility for cleaning on all sides, above and underneath the unit.</t>
        </is>
      </c>
      <c r="I12383" t="inlineStr">
        <is>
          <t>Not Critical</t>
        </is>
      </c>
      <c r="J12383" t="n">
        <v>46</v>
      </c>
      <c r="L12383" s="9">
        <f>A12383&amp;"-"&amp;TEXT(E12383,"yyyymmdd")</f>
        <v/>
      </c>
    </row>
    <row r="12384">
      <c r="A12384" t="n">
        <v>50157149</v>
      </c>
      <c r="B12384" t="inlineStr">
        <is>
          <t>Queens</t>
        </is>
      </c>
      <c r="C12384" t="inlineStr">
        <is>
          <t>11354</t>
        </is>
      </c>
      <c r="D12384" t="inlineStr">
        <is>
          <t>Chinese</t>
        </is>
      </c>
      <c r="E12384" s="8" t="n">
        <v>46195</v>
      </c>
      <c r="F12384" t="inlineStr">
        <is>
          <t>Establishment Closed by DOHMH. Violations were cited in the following area(s) and those requiring immediate action were addressed.</t>
        </is>
      </c>
      <c r="G12384" t="inlineStr">
        <is>
          <t>04A</t>
        </is>
      </c>
      <c r="H12384" t="inlineStr">
        <is>
          <t>Food Protection Certificate (FPC) not held by manager or supervisor of food operations.</t>
        </is>
      </c>
      <c r="I12384" t="inlineStr">
        <is>
          <t>Critical</t>
        </is>
      </c>
      <c r="J12384" t="n">
        <v>53</v>
      </c>
      <c r="L12384" s="9">
        <f>A12384&amp;"-"&amp;TEXT(E12384,"yyyymmdd")</f>
        <v/>
      </c>
    </row>
    <row r="12385">
      <c r="A12385" t="n">
        <v>50157149</v>
      </c>
      <c r="B12385" t="inlineStr">
        <is>
          <t>Queens</t>
        </is>
      </c>
      <c r="C12385" t="inlineStr">
        <is>
          <t>11354</t>
        </is>
      </c>
      <c r="D12385" t="inlineStr">
        <is>
          <t>Chinese</t>
        </is>
      </c>
      <c r="E12385" s="8" t="n">
        <v>46195</v>
      </c>
      <c r="F12385" t="inlineStr">
        <is>
          <t>Establishment Closed by DOHMH. Violations were cited in the following area(s) and those requiring immediate action were addressed.</t>
        </is>
      </c>
      <c r="G12385" t="inlineStr">
        <is>
          <t>04L</t>
        </is>
      </c>
      <c r="H12385" t="inlineStr">
        <is>
          <t>Evidence of mice or live mice in establishment's food or non-food areas.</t>
        </is>
      </c>
      <c r="I12385" t="inlineStr">
        <is>
          <t>Critical</t>
        </is>
      </c>
      <c r="J12385" t="n">
        <v>53</v>
      </c>
      <c r="L12385" s="9">
        <f>A12385&amp;"-"&amp;TEXT(E12385,"yyyymmdd")</f>
        <v/>
      </c>
    </row>
    <row r="12386">
      <c r="A12386" t="n">
        <v>50157149</v>
      </c>
      <c r="B12386" t="inlineStr">
        <is>
          <t>Queens</t>
        </is>
      </c>
      <c r="C12386" t="inlineStr">
        <is>
          <t>11354</t>
        </is>
      </c>
      <c r="D12386" t="inlineStr">
        <is>
          <t>Chinese</t>
        </is>
      </c>
      <c r="E12386" s="8" t="n">
        <v>46195</v>
      </c>
      <c r="F12386" t="inlineStr">
        <is>
          <t>Establishment Closed by DOHMH. Violations were cited in the following area(s) and those requiring immediate action were addressed.</t>
        </is>
      </c>
      <c r="G12386" t="inlineStr">
        <is>
          <t>05D</t>
        </is>
      </c>
      <c r="H1238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386" t="inlineStr">
        <is>
          <t>Critical</t>
        </is>
      </c>
      <c r="J12386" t="n">
        <v>53</v>
      </c>
      <c r="L12386" s="9">
        <f>A12386&amp;"-"&amp;TEXT(E12386,"yyyymmdd")</f>
        <v/>
      </c>
    </row>
    <row r="12387">
      <c r="A12387" t="n">
        <v>50157149</v>
      </c>
      <c r="B12387" t="inlineStr">
        <is>
          <t>Queens</t>
        </is>
      </c>
      <c r="C12387" t="inlineStr">
        <is>
          <t>11354</t>
        </is>
      </c>
      <c r="D12387" t="inlineStr">
        <is>
          <t>Chinese</t>
        </is>
      </c>
      <c r="E12387" s="8" t="n">
        <v>46195</v>
      </c>
      <c r="F12387" t="inlineStr">
        <is>
          <t>Establishment Closed by DOHMH. Violations were cited in the following area(s) and those requiring immediate action were addressed.</t>
        </is>
      </c>
      <c r="G12387" t="inlineStr">
        <is>
          <t>08A</t>
        </is>
      </c>
      <c r="H12387" t="inlineStr">
        <is>
          <t>Establishment is not free of harborage or conditions conducive to rodents, insects or other pests.</t>
        </is>
      </c>
      <c r="I12387" t="inlineStr">
        <is>
          <t>Not Critical</t>
        </is>
      </c>
      <c r="J12387" t="n">
        <v>53</v>
      </c>
      <c r="L12387" s="9">
        <f>A12387&amp;"-"&amp;TEXT(E12387,"yyyymmdd")</f>
        <v/>
      </c>
    </row>
    <row r="12388">
      <c r="A12388" t="n">
        <v>50157149</v>
      </c>
      <c r="B12388" t="inlineStr">
        <is>
          <t>Queens</t>
        </is>
      </c>
      <c r="C12388" t="inlineStr">
        <is>
          <t>11354</t>
        </is>
      </c>
      <c r="D12388" t="inlineStr">
        <is>
          <t>Chinese</t>
        </is>
      </c>
      <c r="E12388" s="8" t="n">
        <v>46195</v>
      </c>
      <c r="F12388" t="inlineStr">
        <is>
          <t>Establishment Closed by DOHMH. Violations were cited in the following area(s) and those requiring immediate action were addressed.</t>
        </is>
      </c>
      <c r="G12388" t="inlineStr">
        <is>
          <t>28-06</t>
        </is>
      </c>
      <c r="H12388" t="inlineStr">
        <is>
          <t>Contract with a pest management professional not in place. Record of extermination activities not kept on premises.</t>
        </is>
      </c>
      <c r="I12388" t="inlineStr">
        <is>
          <t>Not Critical</t>
        </is>
      </c>
      <c r="J12388" t="n">
        <v>53</v>
      </c>
      <c r="L12388" s="9">
        <f>A12388&amp;"-"&amp;TEXT(E12388,"yyyymmdd")</f>
        <v/>
      </c>
    </row>
    <row r="12389">
      <c r="A12389" t="n">
        <v>50159940</v>
      </c>
      <c r="B12389" t="inlineStr">
        <is>
          <t>Manhattan</t>
        </is>
      </c>
      <c r="C12389" t="inlineStr">
        <is>
          <t>10035</t>
        </is>
      </c>
      <c r="D12389" t="inlineStr">
        <is>
          <t>American</t>
        </is>
      </c>
      <c r="E12389" s="8" t="n">
        <v>46195</v>
      </c>
      <c r="F12389" t="inlineStr">
        <is>
          <t>Violations were cited in the following area(s).</t>
        </is>
      </c>
      <c r="G12389" t="inlineStr">
        <is>
          <t>04H</t>
        </is>
      </c>
      <c r="H12389" t="inlineStr">
        <is>
          <t>Raw, cooked or prepared food is adulterated, contaminated, cross-contaminated, or not discarded in accordance with HACCP plan.</t>
        </is>
      </c>
      <c r="I12389" t="inlineStr">
        <is>
          <t>Critical</t>
        </is>
      </c>
      <c r="J12389" t="n">
        <v>12</v>
      </c>
      <c r="K12389" t="inlineStr">
        <is>
          <t>A</t>
        </is>
      </c>
      <c r="L12389" s="9">
        <f>A12389&amp;"-"&amp;TEXT(E12389,"yyyymmdd")</f>
        <v/>
      </c>
    </row>
    <row r="12390">
      <c r="A12390" t="n">
        <v>50159940</v>
      </c>
      <c r="B12390" t="inlineStr">
        <is>
          <t>Manhattan</t>
        </is>
      </c>
      <c r="C12390" t="inlineStr">
        <is>
          <t>10035</t>
        </is>
      </c>
      <c r="D12390" t="inlineStr">
        <is>
          <t>American</t>
        </is>
      </c>
      <c r="E12390" s="8" t="n">
        <v>46195</v>
      </c>
      <c r="F12390" t="inlineStr">
        <is>
          <t>Violations were cited in the following area(s).</t>
        </is>
      </c>
      <c r="G12390" t="inlineStr">
        <is>
          <t>10B</t>
        </is>
      </c>
      <c r="H12390" t="inlineStr">
        <is>
          <t>Anti-siphonage or back-flow prevention device not provided where required; equipment or floor not properly drained; sewage disposal system in disrepair or not functioning properly. Condensation or liquid waste improperly disposed of.</t>
        </is>
      </c>
      <c r="I12390" t="inlineStr">
        <is>
          <t>Not Critical</t>
        </is>
      </c>
      <c r="J12390" t="n">
        <v>12</v>
      </c>
      <c r="K12390" t="inlineStr">
        <is>
          <t>A</t>
        </is>
      </c>
      <c r="L12390" s="9">
        <f>A12390&amp;"-"&amp;TEXT(E12390,"yyyymmdd")</f>
        <v/>
      </c>
    </row>
    <row r="12391">
      <c r="A12391" t="n">
        <v>50159940</v>
      </c>
      <c r="B12391" t="inlineStr">
        <is>
          <t>Manhattan</t>
        </is>
      </c>
      <c r="C12391" t="inlineStr">
        <is>
          <t>10035</t>
        </is>
      </c>
      <c r="D12391" t="inlineStr">
        <is>
          <t>American</t>
        </is>
      </c>
      <c r="E12391" s="8" t="n">
        <v>46195</v>
      </c>
      <c r="F12391" t="inlineStr">
        <is>
          <t>Violations were cited in the following area(s).</t>
        </is>
      </c>
      <c r="G12391" t="inlineStr">
        <is>
          <t>10F</t>
        </is>
      </c>
      <c r="H12391" t="inlineStr">
        <is>
          <t>Non-food contact surface or equipment made of unacceptable material, not kept clean, or not properly sealed, raised, spaced or movable to allow accessibility for cleaning on all sides, above and underneath the unit.</t>
        </is>
      </c>
      <c r="I12391" t="inlineStr">
        <is>
          <t>Not Critical</t>
        </is>
      </c>
      <c r="J12391" t="n">
        <v>12</v>
      </c>
      <c r="K12391" t="inlineStr">
        <is>
          <t>A</t>
        </is>
      </c>
      <c r="L12391" s="9">
        <f>A12391&amp;"-"&amp;TEXT(E12391,"yyyymmdd")</f>
        <v/>
      </c>
    </row>
    <row r="12392">
      <c r="A12392" t="n">
        <v>50167498</v>
      </c>
      <c r="B12392" t="inlineStr">
        <is>
          <t>Queens</t>
        </is>
      </c>
      <c r="C12392" t="inlineStr">
        <is>
          <t>11101</t>
        </is>
      </c>
      <c r="D12392" t="inlineStr">
        <is>
          <t>Hawaiian</t>
        </is>
      </c>
      <c r="E12392" s="8" t="n">
        <v>46195</v>
      </c>
      <c r="F12392" t="inlineStr">
        <is>
          <t>Violations were cited in the following area(s).</t>
        </is>
      </c>
      <c r="G12392" t="inlineStr">
        <is>
          <t>02G</t>
        </is>
      </c>
      <c r="H12392" t="inlineStr">
        <is>
          <t>Cold TCS food item held above 41 °F; smoked or processed fish held above 38 °F; intact raw eggs held above 45 °F; or reduced oxygen packaged (ROP) TCS foods held above required temperatures except during active necessary preparation.</t>
        </is>
      </c>
      <c r="I12392" t="inlineStr">
        <is>
          <t>Critical</t>
        </is>
      </c>
      <c r="J12392" t="n">
        <v>9</v>
      </c>
      <c r="K12392" t="inlineStr">
        <is>
          <t>A</t>
        </is>
      </c>
      <c r="L12392" s="9">
        <f>A12392&amp;"-"&amp;TEXT(E12392,"yyyymmdd")</f>
        <v/>
      </c>
    </row>
    <row r="12393">
      <c r="A12393" t="n">
        <v>50167498</v>
      </c>
      <c r="B12393" t="inlineStr">
        <is>
          <t>Queens</t>
        </is>
      </c>
      <c r="C12393" t="inlineStr">
        <is>
          <t>11101</t>
        </is>
      </c>
      <c r="D12393" t="inlineStr">
        <is>
          <t>Hawaiian</t>
        </is>
      </c>
      <c r="E12393" s="8" t="n">
        <v>46195</v>
      </c>
      <c r="F12393" t="inlineStr">
        <is>
          <t>Violations were cited in the following area(s).</t>
        </is>
      </c>
      <c r="G12393" t="inlineStr">
        <is>
          <t>10F</t>
        </is>
      </c>
      <c r="H12393" t="inlineStr">
        <is>
          <t>Non-food contact surface or equipment made of unacceptable material, not kept clean, or not properly sealed, raised, spaced or movable to allow accessibility for cleaning on all sides, above and underneath the unit.</t>
        </is>
      </c>
      <c r="I12393" t="inlineStr">
        <is>
          <t>Not Critical</t>
        </is>
      </c>
      <c r="J12393" t="n">
        <v>9</v>
      </c>
      <c r="K12393" t="inlineStr">
        <is>
          <t>A</t>
        </is>
      </c>
      <c r="L12393" s="9">
        <f>A12393&amp;"-"&amp;TEXT(E12393,"yyyymmdd")</f>
        <v/>
      </c>
    </row>
    <row r="12394">
      <c r="A12394" t="n">
        <v>50179202</v>
      </c>
      <c r="B12394" t="inlineStr">
        <is>
          <t>Brooklyn</t>
        </is>
      </c>
      <c r="C12394" t="inlineStr">
        <is>
          <t>11219</t>
        </is>
      </c>
      <c r="D12394" t="inlineStr">
        <is>
          <t>Mexican</t>
        </is>
      </c>
      <c r="E12394" s="8" t="n">
        <v>46195</v>
      </c>
      <c r="F12394" t="inlineStr">
        <is>
          <t>Violations were cited in the following area(s).</t>
        </is>
      </c>
      <c r="G12394" t="inlineStr">
        <is>
          <t>06E</t>
        </is>
      </c>
      <c r="H12394" t="inlineStr">
        <is>
          <t>Sanitized equipment or utensil, including in-use food dispensing utensil, improperly used or stored.</t>
        </is>
      </c>
      <c r="I12394" t="inlineStr">
        <is>
          <t>Critical</t>
        </is>
      </c>
      <c r="J12394" t="n">
        <v>13</v>
      </c>
      <c r="K12394" t="inlineStr">
        <is>
          <t>A</t>
        </is>
      </c>
      <c r="L12394" s="9">
        <f>A12394&amp;"-"&amp;TEXT(E12394,"yyyymmdd")</f>
        <v/>
      </c>
    </row>
    <row r="12395">
      <c r="A12395" t="n">
        <v>50179202</v>
      </c>
      <c r="B12395" t="inlineStr">
        <is>
          <t>Brooklyn</t>
        </is>
      </c>
      <c r="C12395" t="inlineStr">
        <is>
          <t>11219</t>
        </is>
      </c>
      <c r="D12395" t="inlineStr">
        <is>
          <t>Mexican</t>
        </is>
      </c>
      <c r="E12395" s="8" t="n">
        <v>46195</v>
      </c>
      <c r="F12395" t="inlineStr">
        <is>
          <t>Violations were cited in the following area(s).</t>
        </is>
      </c>
      <c r="G12395" t="inlineStr">
        <is>
          <t>10B</t>
        </is>
      </c>
      <c r="H12395" t="inlineStr">
        <is>
          <t>Anti-siphonage or back-flow prevention device not provided where required; equipment or floor not properly drained; sewage disposal system in disrepair or not functioning properly. Condensation or liquid waste improperly disposed of.</t>
        </is>
      </c>
      <c r="I12395" t="inlineStr">
        <is>
          <t>Not Critical</t>
        </is>
      </c>
      <c r="J12395" t="n">
        <v>13</v>
      </c>
      <c r="K12395" t="inlineStr">
        <is>
          <t>A</t>
        </is>
      </c>
      <c r="L12395" s="9">
        <f>A12395&amp;"-"&amp;TEXT(E12395,"yyyymmdd")</f>
        <v/>
      </c>
    </row>
    <row r="12396">
      <c r="A12396" t="n">
        <v>50179202</v>
      </c>
      <c r="B12396" t="inlineStr">
        <is>
          <t>Brooklyn</t>
        </is>
      </c>
      <c r="C12396" t="inlineStr">
        <is>
          <t>11219</t>
        </is>
      </c>
      <c r="D12396" t="inlineStr">
        <is>
          <t>Mexican</t>
        </is>
      </c>
      <c r="E12396" s="8" t="n">
        <v>46195</v>
      </c>
      <c r="F12396" t="inlineStr">
        <is>
          <t>Violations were cited in the following area(s).</t>
        </is>
      </c>
      <c r="G12396" t="inlineStr">
        <is>
          <t>10E</t>
        </is>
      </c>
      <c r="H12396" t="inlineStr">
        <is>
          <t>Accurate thermometer not provided or properly located in refrigerated, cold storage or hot holding equipment</t>
        </is>
      </c>
      <c r="I12396" t="inlineStr">
        <is>
          <t>Not Critical</t>
        </is>
      </c>
      <c r="J12396" t="n">
        <v>13</v>
      </c>
      <c r="K12396" t="inlineStr">
        <is>
          <t>A</t>
        </is>
      </c>
      <c r="L12396" s="9">
        <f>A12396&amp;"-"&amp;TEXT(E12396,"yyyymmdd")</f>
        <v/>
      </c>
    </row>
    <row r="12397">
      <c r="A12397" t="n">
        <v>50179202</v>
      </c>
      <c r="B12397" t="inlineStr">
        <is>
          <t>Brooklyn</t>
        </is>
      </c>
      <c r="C12397" t="inlineStr">
        <is>
          <t>11219</t>
        </is>
      </c>
      <c r="D12397" t="inlineStr">
        <is>
          <t>Mexican</t>
        </is>
      </c>
      <c r="E12397" s="8" t="n">
        <v>46195</v>
      </c>
      <c r="F12397" t="inlineStr">
        <is>
          <t>Violations were cited in the following area(s).</t>
        </is>
      </c>
      <c r="G12397" t="inlineStr">
        <is>
          <t>10F</t>
        </is>
      </c>
      <c r="H12397" t="inlineStr">
        <is>
          <t>Non-food contact surface or equipment made of unacceptable material, not kept clean, or not properly sealed, raised, spaced or movable to allow accessibility for cleaning on all sides, above and underneath the unit.</t>
        </is>
      </c>
      <c r="I12397" t="inlineStr">
        <is>
          <t>Not Critical</t>
        </is>
      </c>
      <c r="J12397" t="n">
        <v>13</v>
      </c>
      <c r="K12397" t="inlineStr">
        <is>
          <t>A</t>
        </is>
      </c>
      <c r="L12397" s="9">
        <f>A12397&amp;"-"&amp;TEXT(E12397,"yyyymmdd")</f>
        <v/>
      </c>
    </row>
    <row r="12398">
      <c r="A12398" t="n">
        <v>40396927</v>
      </c>
      <c r="B12398" t="inlineStr">
        <is>
          <t>Manhattan</t>
        </is>
      </c>
      <c r="C12398" t="inlineStr">
        <is>
          <t>10017</t>
        </is>
      </c>
      <c r="D12398" t="inlineStr">
        <is>
          <t>Coffee/Tea</t>
        </is>
      </c>
      <c r="E12398" s="8" t="n">
        <v>46196</v>
      </c>
      <c r="F12398" t="inlineStr">
        <is>
          <t>Violations were cited in the following area(s).</t>
        </is>
      </c>
      <c r="G12398" t="inlineStr">
        <is>
          <t>04D</t>
        </is>
      </c>
      <c r="H12398" t="inlineStr">
        <is>
          <t>Food worker/food vendor does not wash hands thoroughly after using the toilet, or after coughing, sneezing, smoking, eating, preparing raw foods or otherwise contaminating hands or does not change gloves when required; Worker fails to refrain from smoking or being fully clothed in clean outer garments.</t>
        </is>
      </c>
      <c r="I12398" t="inlineStr">
        <is>
          <t>Critical</t>
        </is>
      </c>
      <c r="J12398" t="n">
        <v>27</v>
      </c>
      <c r="L12398" s="9">
        <f>A12398&amp;"-"&amp;TEXT(E12398,"yyyymmdd")</f>
        <v/>
      </c>
    </row>
    <row r="12399">
      <c r="A12399" t="n">
        <v>40396927</v>
      </c>
      <c r="B12399" t="inlineStr">
        <is>
          <t>Manhattan</t>
        </is>
      </c>
      <c r="C12399" t="inlineStr">
        <is>
          <t>10017</t>
        </is>
      </c>
      <c r="D12399" t="inlineStr">
        <is>
          <t>Coffee/Tea</t>
        </is>
      </c>
      <c r="E12399" s="8" t="n">
        <v>46196</v>
      </c>
      <c r="F12399" t="inlineStr">
        <is>
          <t>Violations were cited in the following area(s).</t>
        </is>
      </c>
      <c r="G12399" t="inlineStr">
        <is>
          <t>05D</t>
        </is>
      </c>
      <c r="H12399"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399" t="inlineStr">
        <is>
          <t>Critical</t>
        </is>
      </c>
      <c r="J12399" t="n">
        <v>27</v>
      </c>
      <c r="L12399" s="9">
        <f>A12399&amp;"-"&amp;TEXT(E12399,"yyyymmdd")</f>
        <v/>
      </c>
    </row>
    <row r="12400">
      <c r="A12400" t="n">
        <v>40396927</v>
      </c>
      <c r="B12400" t="inlineStr">
        <is>
          <t>Manhattan</t>
        </is>
      </c>
      <c r="C12400" t="inlineStr">
        <is>
          <t>10017</t>
        </is>
      </c>
      <c r="D12400" t="inlineStr">
        <is>
          <t>Coffee/Tea</t>
        </is>
      </c>
      <c r="E12400" s="8" t="n">
        <v>46196</v>
      </c>
      <c r="F12400" t="inlineStr">
        <is>
          <t>Violations were cited in the following area(s).</t>
        </is>
      </c>
      <c r="G12400" t="inlineStr">
        <is>
          <t>06C</t>
        </is>
      </c>
      <c r="H1240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400" t="inlineStr">
        <is>
          <t>Critical</t>
        </is>
      </c>
      <c r="J12400" t="n">
        <v>27</v>
      </c>
      <c r="L12400" s="9">
        <f>A12400&amp;"-"&amp;TEXT(E12400,"yyyymmdd")</f>
        <v/>
      </c>
    </row>
    <row r="12401">
      <c r="A12401" t="n">
        <v>40396927</v>
      </c>
      <c r="B12401" t="inlineStr">
        <is>
          <t>Manhattan</t>
        </is>
      </c>
      <c r="C12401" t="inlineStr">
        <is>
          <t>10017</t>
        </is>
      </c>
      <c r="D12401" t="inlineStr">
        <is>
          <t>Coffee/Tea</t>
        </is>
      </c>
      <c r="E12401" s="8" t="n">
        <v>46196</v>
      </c>
      <c r="F12401" t="inlineStr">
        <is>
          <t>Violations were cited in the following area(s).</t>
        </is>
      </c>
      <c r="G12401" t="inlineStr">
        <is>
          <t>10H</t>
        </is>
      </c>
      <c r="H12401" t="inlineStr">
        <is>
          <t>Single service article not provided. Single service article reused or not protected from contamination when transported, stored, dispensed. Drinking straws not completely enclosed in wrapper or dispensed from a sanitary device.</t>
        </is>
      </c>
      <c r="I12401" t="inlineStr">
        <is>
          <t>Not Critical</t>
        </is>
      </c>
      <c r="J12401" t="n">
        <v>27</v>
      </c>
      <c r="L12401" s="9">
        <f>A12401&amp;"-"&amp;TEXT(E12401,"yyyymmdd")</f>
        <v/>
      </c>
    </row>
    <row r="12402">
      <c r="A12402" t="n">
        <v>40731374</v>
      </c>
      <c r="B12402" t="inlineStr">
        <is>
          <t>Brooklyn</t>
        </is>
      </c>
      <c r="C12402" t="inlineStr">
        <is>
          <t>11214</t>
        </is>
      </c>
      <c r="D12402" t="inlineStr">
        <is>
          <t>Pizza</t>
        </is>
      </c>
      <c r="E12402" s="8" t="n">
        <v>46196</v>
      </c>
      <c r="F12402" t="inlineStr">
        <is>
          <t>Violations were cited in the following area(s).</t>
        </is>
      </c>
      <c r="G12402" t="inlineStr">
        <is>
          <t>02B</t>
        </is>
      </c>
      <c r="H12402" t="inlineStr">
        <is>
          <t>Hot TCS food item not held at or above 140 °F.</t>
        </is>
      </c>
      <c r="I12402" t="inlineStr">
        <is>
          <t>Critical</t>
        </is>
      </c>
      <c r="J12402" t="n">
        <v>12</v>
      </c>
      <c r="K12402" t="inlineStr">
        <is>
          <t>A</t>
        </is>
      </c>
      <c r="L12402" s="9">
        <f>A12402&amp;"-"&amp;TEXT(E12402,"yyyymmdd")</f>
        <v/>
      </c>
    </row>
    <row r="12403">
      <c r="A12403" t="n">
        <v>40731374</v>
      </c>
      <c r="B12403" t="inlineStr">
        <is>
          <t>Brooklyn</t>
        </is>
      </c>
      <c r="C12403" t="inlineStr">
        <is>
          <t>11214</t>
        </is>
      </c>
      <c r="D12403" t="inlineStr">
        <is>
          <t>Pizza</t>
        </is>
      </c>
      <c r="E12403" s="8" t="n">
        <v>46196</v>
      </c>
      <c r="F12403" t="inlineStr">
        <is>
          <t>Violations were cited in the following area(s).</t>
        </is>
      </c>
      <c r="G12403" t="inlineStr">
        <is>
          <t>08C</t>
        </is>
      </c>
      <c r="H12403" t="inlineStr">
        <is>
          <t>Pesticide not properly labeled or used by unlicensed individual. Pesticide, other toxic chemical improperly used/stored. Unprotected, unlocked bait station used.</t>
        </is>
      </c>
      <c r="I12403" t="inlineStr">
        <is>
          <t>Not Critical</t>
        </is>
      </c>
      <c r="J12403" t="n">
        <v>12</v>
      </c>
      <c r="K12403" t="inlineStr">
        <is>
          <t>A</t>
        </is>
      </c>
      <c r="L12403" s="9">
        <f>A12403&amp;"-"&amp;TEXT(E12403,"yyyymmdd")</f>
        <v/>
      </c>
    </row>
    <row r="12404">
      <c r="A12404" t="n">
        <v>40731374</v>
      </c>
      <c r="B12404" t="inlineStr">
        <is>
          <t>Brooklyn</t>
        </is>
      </c>
      <c r="C12404" t="inlineStr">
        <is>
          <t>11214</t>
        </is>
      </c>
      <c r="D12404" t="inlineStr">
        <is>
          <t>Pizza</t>
        </is>
      </c>
      <c r="E12404" s="8" t="n">
        <v>46196</v>
      </c>
      <c r="F12404" t="inlineStr">
        <is>
          <t>Violations were cited in the following area(s).</t>
        </is>
      </c>
      <c r="G12404" t="inlineStr">
        <is>
          <t>10F</t>
        </is>
      </c>
      <c r="H12404" t="inlineStr">
        <is>
          <t>Non-food contact surface or equipment made of unacceptable material, not kept clean, or not properly sealed, raised, spaced or movable to allow accessibility for cleaning on all sides, above and underneath the unit.</t>
        </is>
      </c>
      <c r="I12404" t="inlineStr">
        <is>
          <t>Not Critical</t>
        </is>
      </c>
      <c r="J12404" t="n">
        <v>12</v>
      </c>
      <c r="K12404" t="inlineStr">
        <is>
          <t>A</t>
        </is>
      </c>
      <c r="L12404" s="9">
        <f>A12404&amp;"-"&amp;TEXT(E12404,"yyyymmdd")</f>
        <v/>
      </c>
    </row>
    <row r="12405">
      <c r="A12405" t="n">
        <v>41014673</v>
      </c>
      <c r="B12405" t="inlineStr">
        <is>
          <t>Queens</t>
        </is>
      </c>
      <c r="C12405" t="inlineStr">
        <is>
          <t>11368</t>
        </is>
      </c>
      <c r="D12405" t="inlineStr">
        <is>
          <t>Bakery Products/Desserts</t>
        </is>
      </c>
      <c r="E12405" s="8" t="n">
        <v>46196</v>
      </c>
      <c r="F12405" t="inlineStr">
        <is>
          <t>Violations were cited in the following area(s).</t>
        </is>
      </c>
      <c r="G12405" t="inlineStr">
        <is>
          <t>02G</t>
        </is>
      </c>
      <c r="H12405" t="inlineStr">
        <is>
          <t>Cold TCS food item held above 41 °F; smoked or processed fish held above 38 °F; intact raw eggs held above 45 °F; or reduced oxygen packaged (ROP) TCS foods held above required temperatures except during active necessary preparation.</t>
        </is>
      </c>
      <c r="I12405" t="inlineStr">
        <is>
          <t>Critical</t>
        </is>
      </c>
      <c r="J12405" t="n">
        <v>22</v>
      </c>
      <c r="L12405" s="9">
        <f>A12405&amp;"-"&amp;TEXT(E12405,"yyyymmdd")</f>
        <v/>
      </c>
    </row>
    <row r="12406">
      <c r="A12406" t="n">
        <v>41014673</v>
      </c>
      <c r="B12406" t="inlineStr">
        <is>
          <t>Queens</t>
        </is>
      </c>
      <c r="C12406" t="inlineStr">
        <is>
          <t>11368</t>
        </is>
      </c>
      <c r="D12406" t="inlineStr">
        <is>
          <t>Bakery Products/Desserts</t>
        </is>
      </c>
      <c r="E12406" s="8" t="n">
        <v>46196</v>
      </c>
      <c r="F12406" t="inlineStr">
        <is>
          <t>Violations were cited in the following area(s).</t>
        </is>
      </c>
      <c r="G12406" t="inlineStr">
        <is>
          <t>04J</t>
        </is>
      </c>
      <c r="H12406" t="inlineStr">
        <is>
          <t>Properly scaled and calibrated thermometer or thermocouple not provided or not readily accessible in food preparation and hot/cold holding areas to measure temperatures of TCS foods during cooking, cooling, reheating, and holding.</t>
        </is>
      </c>
      <c r="I12406" t="inlineStr">
        <is>
          <t>Critical</t>
        </is>
      </c>
      <c r="J12406" t="n">
        <v>22</v>
      </c>
      <c r="L12406" s="9">
        <f>A12406&amp;"-"&amp;TEXT(E12406,"yyyymmdd")</f>
        <v/>
      </c>
    </row>
    <row r="12407">
      <c r="A12407" t="n">
        <v>41014673</v>
      </c>
      <c r="B12407" t="inlineStr">
        <is>
          <t>Queens</t>
        </is>
      </c>
      <c r="C12407" t="inlineStr">
        <is>
          <t>11368</t>
        </is>
      </c>
      <c r="D12407" t="inlineStr">
        <is>
          <t>Bakery Products/Desserts</t>
        </is>
      </c>
      <c r="E12407" s="8" t="n">
        <v>46196</v>
      </c>
      <c r="F12407" t="inlineStr">
        <is>
          <t>Violations were cited in the following area(s).</t>
        </is>
      </c>
      <c r="G12407" t="inlineStr">
        <is>
          <t>10B</t>
        </is>
      </c>
      <c r="H12407" t="inlineStr">
        <is>
          <t>Anti-siphonage or back-flow prevention device not provided where required; equipment or floor not properly drained; sewage disposal system in disrepair or not functioning properly. Condensation or liquid waste improperly disposed of.</t>
        </is>
      </c>
      <c r="I12407" t="inlineStr">
        <is>
          <t>Not Critical</t>
        </is>
      </c>
      <c r="J12407" t="n">
        <v>22</v>
      </c>
      <c r="L12407" s="9">
        <f>A12407&amp;"-"&amp;TEXT(E12407,"yyyymmdd")</f>
        <v/>
      </c>
    </row>
    <row r="12408">
      <c r="A12408" t="n">
        <v>41014673</v>
      </c>
      <c r="B12408" t="inlineStr">
        <is>
          <t>Queens</t>
        </is>
      </c>
      <c r="C12408" t="inlineStr">
        <is>
          <t>11368</t>
        </is>
      </c>
      <c r="D12408" t="inlineStr">
        <is>
          <t>Bakery Products/Desserts</t>
        </is>
      </c>
      <c r="E12408" s="8" t="n">
        <v>46196</v>
      </c>
      <c r="F12408" t="inlineStr">
        <is>
          <t>Violations were cited in the following area(s).</t>
        </is>
      </c>
      <c r="G12408" t="inlineStr">
        <is>
          <t>10E</t>
        </is>
      </c>
      <c r="H12408" t="inlineStr">
        <is>
          <t>Accurate thermometer not provided or properly located in refrigerated, cold storage or hot holding equipment</t>
        </is>
      </c>
      <c r="I12408" t="inlineStr">
        <is>
          <t>Not Critical</t>
        </is>
      </c>
      <c r="J12408" t="n">
        <v>22</v>
      </c>
      <c r="L12408" s="9">
        <f>A12408&amp;"-"&amp;TEXT(E12408,"yyyymmdd")</f>
        <v/>
      </c>
    </row>
    <row r="12409">
      <c r="A12409" t="n">
        <v>41014673</v>
      </c>
      <c r="B12409" t="inlineStr">
        <is>
          <t>Queens</t>
        </is>
      </c>
      <c r="C12409" t="inlineStr">
        <is>
          <t>11368</t>
        </is>
      </c>
      <c r="D12409" t="inlineStr">
        <is>
          <t>Bakery Products/Desserts</t>
        </is>
      </c>
      <c r="E12409" s="8" t="n">
        <v>46196</v>
      </c>
      <c r="F12409" t="inlineStr">
        <is>
          <t>Violations were cited in the following area(s).</t>
        </is>
      </c>
      <c r="G12409" t="inlineStr">
        <is>
          <t>10F</t>
        </is>
      </c>
      <c r="H12409" t="inlineStr">
        <is>
          <t>Non-food contact surface or equipment made of unacceptable material, not kept clean, or not properly sealed, raised, spaced or movable to allow accessibility for cleaning on all sides, above and underneath the unit.</t>
        </is>
      </c>
      <c r="I12409" t="inlineStr">
        <is>
          <t>Not Critical</t>
        </is>
      </c>
      <c r="J12409" t="n">
        <v>22</v>
      </c>
      <c r="L12409" s="9">
        <f>A12409&amp;"-"&amp;TEXT(E12409,"yyyymmdd")</f>
        <v/>
      </c>
    </row>
    <row r="12410">
      <c r="A12410" t="n">
        <v>41072750</v>
      </c>
      <c r="B12410" t="inlineStr">
        <is>
          <t>Manhattan</t>
        </is>
      </c>
      <c r="C12410" t="inlineStr">
        <is>
          <t>10005</t>
        </is>
      </c>
      <c r="D12410" t="inlineStr">
        <is>
          <t>Pizza</t>
        </is>
      </c>
      <c r="E12410" s="8" t="n">
        <v>46196</v>
      </c>
      <c r="F12410" t="inlineStr">
        <is>
          <t>Violations were cited in the following area(s).</t>
        </is>
      </c>
      <c r="G12410" t="inlineStr">
        <is>
          <t>02B</t>
        </is>
      </c>
      <c r="H12410" t="inlineStr">
        <is>
          <t>Hot TCS food item not held at or above 140 °F.</t>
        </is>
      </c>
      <c r="I12410" t="inlineStr">
        <is>
          <t>Critical</t>
        </is>
      </c>
      <c r="J12410" t="n">
        <v>34</v>
      </c>
      <c r="L12410" s="9">
        <f>A12410&amp;"-"&amp;TEXT(E12410,"yyyymmdd")</f>
        <v/>
      </c>
    </row>
    <row r="12411">
      <c r="A12411" t="n">
        <v>41072750</v>
      </c>
      <c r="B12411" t="inlineStr">
        <is>
          <t>Manhattan</t>
        </is>
      </c>
      <c r="C12411" t="inlineStr">
        <is>
          <t>10005</t>
        </is>
      </c>
      <c r="D12411" t="inlineStr">
        <is>
          <t>Pizza</t>
        </is>
      </c>
      <c r="E12411" s="8" t="n">
        <v>46196</v>
      </c>
      <c r="F12411" t="inlineStr">
        <is>
          <t>Violations were cited in the following area(s).</t>
        </is>
      </c>
      <c r="G12411" t="inlineStr">
        <is>
          <t>04N</t>
        </is>
      </c>
      <c r="H12411" t="inlineStr">
        <is>
          <t>Filth flies or food/refuse/sewage associated with (FRSA) flies or other nuisance pests in establishment’s food and/or non-food areas. FRSA flies include house flies, blow flies, bottle flies, flesh flies, drain flies, Phorid flies and fruit flies.</t>
        </is>
      </c>
      <c r="I12411" t="inlineStr">
        <is>
          <t>Critical</t>
        </is>
      </c>
      <c r="J12411" t="n">
        <v>34</v>
      </c>
      <c r="L12411" s="9">
        <f>A12411&amp;"-"&amp;TEXT(E12411,"yyyymmdd")</f>
        <v/>
      </c>
    </row>
    <row r="12412">
      <c r="A12412" t="n">
        <v>41072750</v>
      </c>
      <c r="B12412" t="inlineStr">
        <is>
          <t>Manhattan</t>
        </is>
      </c>
      <c r="C12412" t="inlineStr">
        <is>
          <t>10005</t>
        </is>
      </c>
      <c r="D12412" t="inlineStr">
        <is>
          <t>Pizza</t>
        </is>
      </c>
      <c r="E12412" s="8" t="n">
        <v>46196</v>
      </c>
      <c r="F12412" t="inlineStr">
        <is>
          <t>Violations were cited in the following area(s).</t>
        </is>
      </c>
      <c r="G12412" t="inlineStr">
        <is>
          <t>06C</t>
        </is>
      </c>
      <c r="H1241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412" t="inlineStr">
        <is>
          <t>Critical</t>
        </is>
      </c>
      <c r="J12412" t="n">
        <v>34</v>
      </c>
      <c r="L12412" s="9">
        <f>A12412&amp;"-"&amp;TEXT(E12412,"yyyymmdd")</f>
        <v/>
      </c>
    </row>
    <row r="12413">
      <c r="A12413" t="n">
        <v>41072750</v>
      </c>
      <c r="B12413" t="inlineStr">
        <is>
          <t>Manhattan</t>
        </is>
      </c>
      <c r="C12413" t="inlineStr">
        <is>
          <t>10005</t>
        </is>
      </c>
      <c r="D12413" t="inlineStr">
        <is>
          <t>Pizza</t>
        </is>
      </c>
      <c r="E12413" s="8" t="n">
        <v>46196</v>
      </c>
      <c r="F12413" t="inlineStr">
        <is>
          <t>Violations were cited in the following area(s).</t>
        </is>
      </c>
      <c r="G12413" t="inlineStr">
        <is>
          <t>08A</t>
        </is>
      </c>
      <c r="H12413" t="inlineStr">
        <is>
          <t>Establishment is not free of harborage or conditions conducive to rodents, insects or other pests.</t>
        </is>
      </c>
      <c r="I12413" t="inlineStr">
        <is>
          <t>Not Critical</t>
        </is>
      </c>
      <c r="J12413" t="n">
        <v>34</v>
      </c>
      <c r="L12413" s="9">
        <f>A12413&amp;"-"&amp;TEXT(E12413,"yyyymmdd")</f>
        <v/>
      </c>
    </row>
    <row r="12414">
      <c r="A12414" t="n">
        <v>41072750</v>
      </c>
      <c r="B12414" t="inlineStr">
        <is>
          <t>Manhattan</t>
        </is>
      </c>
      <c r="C12414" t="inlineStr">
        <is>
          <t>10005</t>
        </is>
      </c>
      <c r="D12414" t="inlineStr">
        <is>
          <t>Pizza</t>
        </is>
      </c>
      <c r="E12414" s="8" t="n">
        <v>46196</v>
      </c>
      <c r="F12414" t="inlineStr">
        <is>
          <t>Violations were cited in the following area(s).</t>
        </is>
      </c>
      <c r="G12414" t="inlineStr">
        <is>
          <t>10B</t>
        </is>
      </c>
      <c r="H12414" t="inlineStr">
        <is>
          <t>Anti-siphonage or back-flow prevention device not provided where required; equipment or floor not properly drained; sewage disposal system in disrepair or not functioning properly. Condensation or liquid waste improperly disposed of.</t>
        </is>
      </c>
      <c r="I12414" t="inlineStr">
        <is>
          <t>Not Critical</t>
        </is>
      </c>
      <c r="J12414" t="n">
        <v>34</v>
      </c>
      <c r="L12414" s="9">
        <f>A12414&amp;"-"&amp;TEXT(E12414,"yyyymmdd")</f>
        <v/>
      </c>
    </row>
    <row r="12415">
      <c r="A12415" t="n">
        <v>41072750</v>
      </c>
      <c r="B12415" t="inlineStr">
        <is>
          <t>Manhattan</t>
        </is>
      </c>
      <c r="C12415" t="inlineStr">
        <is>
          <t>10005</t>
        </is>
      </c>
      <c r="D12415" t="inlineStr">
        <is>
          <t>Pizza</t>
        </is>
      </c>
      <c r="E12415" s="8" t="n">
        <v>46196</v>
      </c>
      <c r="F12415" t="inlineStr">
        <is>
          <t>Violations were cited in the following area(s).</t>
        </is>
      </c>
      <c r="G12415" t="inlineStr">
        <is>
          <t>10F</t>
        </is>
      </c>
      <c r="H12415" t="inlineStr">
        <is>
          <t>Non-food contact surface or equipment made of unacceptable material, not kept clean, or not properly sealed, raised, spaced or movable to allow accessibility for cleaning on all sides, above and underneath the unit.</t>
        </is>
      </c>
      <c r="I12415" t="inlineStr">
        <is>
          <t>Not Critical</t>
        </is>
      </c>
      <c r="J12415" t="n">
        <v>34</v>
      </c>
      <c r="L12415" s="9">
        <f>A12415&amp;"-"&amp;TEXT(E12415,"yyyymmdd")</f>
        <v/>
      </c>
    </row>
    <row r="12416">
      <c r="A12416" t="n">
        <v>41072750</v>
      </c>
      <c r="B12416" t="inlineStr">
        <is>
          <t>Manhattan</t>
        </is>
      </c>
      <c r="C12416" t="inlineStr">
        <is>
          <t>10005</t>
        </is>
      </c>
      <c r="D12416" t="inlineStr">
        <is>
          <t>Pizza</t>
        </is>
      </c>
      <c r="E12416" s="8" t="n">
        <v>46196</v>
      </c>
      <c r="F12416" t="inlineStr">
        <is>
          <t>Violations were cited in the following area(s).</t>
        </is>
      </c>
      <c r="G12416" t="inlineStr">
        <is>
          <t>10G</t>
        </is>
      </c>
      <c r="H12416" t="inlineStr">
        <is>
          <t>Dishwashing and ware washing: Cleaning and sanitizing of tableware, including dishes, utensils, and equipment deficient.</t>
        </is>
      </c>
      <c r="I12416" t="inlineStr">
        <is>
          <t>Not Critical</t>
        </is>
      </c>
      <c r="J12416" t="n">
        <v>34</v>
      </c>
      <c r="L12416" s="9">
        <f>A12416&amp;"-"&amp;TEXT(E12416,"yyyymmdd")</f>
        <v/>
      </c>
    </row>
    <row r="12417">
      <c r="A12417" t="n">
        <v>41349736</v>
      </c>
      <c r="B12417" t="inlineStr">
        <is>
          <t>Manhattan</t>
        </is>
      </c>
      <c r="C12417" t="inlineStr">
        <is>
          <t>10012</t>
        </is>
      </c>
      <c r="D12417" t="inlineStr">
        <is>
          <t>American</t>
        </is>
      </c>
      <c r="E12417" s="8" t="n">
        <v>46196</v>
      </c>
      <c r="F12417" t="inlineStr">
        <is>
          <t>Violations were cited in the following area(s).</t>
        </is>
      </c>
      <c r="G12417" t="inlineStr">
        <is>
          <t>04A</t>
        </is>
      </c>
      <c r="H12417" t="inlineStr">
        <is>
          <t>Food Protection Certificate (FPC) not held by manager or supervisor of food operations.</t>
        </is>
      </c>
      <c r="I12417" t="inlineStr">
        <is>
          <t>Critical</t>
        </is>
      </c>
      <c r="J12417" t="n">
        <v>33</v>
      </c>
      <c r="K12417" t="inlineStr">
        <is>
          <t>N</t>
        </is>
      </c>
      <c r="L12417" s="9">
        <f>A12417&amp;"-"&amp;TEXT(E12417,"yyyymmdd")</f>
        <v/>
      </c>
    </row>
    <row r="12418">
      <c r="A12418" t="n">
        <v>41349736</v>
      </c>
      <c r="B12418" t="inlineStr">
        <is>
          <t>Manhattan</t>
        </is>
      </c>
      <c r="C12418" t="inlineStr">
        <is>
          <t>10012</t>
        </is>
      </c>
      <c r="D12418" t="inlineStr">
        <is>
          <t>American</t>
        </is>
      </c>
      <c r="E12418" s="8" t="n">
        <v>46196</v>
      </c>
      <c r="F12418" t="inlineStr">
        <is>
          <t>Violations were cited in the following area(s).</t>
        </is>
      </c>
      <c r="G12418" t="inlineStr">
        <is>
          <t>04L</t>
        </is>
      </c>
      <c r="H12418" t="inlineStr">
        <is>
          <t>Evidence of mice or live mice in establishment's food or non-food areas.</t>
        </is>
      </c>
      <c r="I12418" t="inlineStr">
        <is>
          <t>Critical</t>
        </is>
      </c>
      <c r="J12418" t="n">
        <v>33</v>
      </c>
      <c r="K12418" t="inlineStr">
        <is>
          <t>N</t>
        </is>
      </c>
      <c r="L12418" s="9">
        <f>A12418&amp;"-"&amp;TEXT(E12418,"yyyymmdd")</f>
        <v/>
      </c>
    </row>
    <row r="12419">
      <c r="A12419" t="n">
        <v>41349736</v>
      </c>
      <c r="B12419" t="inlineStr">
        <is>
          <t>Manhattan</t>
        </is>
      </c>
      <c r="C12419" t="inlineStr">
        <is>
          <t>10012</t>
        </is>
      </c>
      <c r="D12419" t="inlineStr">
        <is>
          <t>American</t>
        </is>
      </c>
      <c r="E12419" s="8" t="n">
        <v>46196</v>
      </c>
      <c r="F12419" t="inlineStr">
        <is>
          <t>Violations were cited in the following area(s).</t>
        </is>
      </c>
      <c r="G12419" t="inlineStr">
        <is>
          <t>08A</t>
        </is>
      </c>
      <c r="H12419" t="inlineStr">
        <is>
          <t>Establishment is not free of harborage or conditions conducive to rodents, insects or other pests.</t>
        </is>
      </c>
      <c r="I12419" t="inlineStr">
        <is>
          <t>Not Critical</t>
        </is>
      </c>
      <c r="J12419" t="n">
        <v>33</v>
      </c>
      <c r="K12419" t="inlineStr">
        <is>
          <t>N</t>
        </is>
      </c>
      <c r="L12419" s="9">
        <f>A12419&amp;"-"&amp;TEXT(E12419,"yyyymmdd")</f>
        <v/>
      </c>
    </row>
    <row r="12420">
      <c r="A12420" t="n">
        <v>41349736</v>
      </c>
      <c r="B12420" t="inlineStr">
        <is>
          <t>Manhattan</t>
        </is>
      </c>
      <c r="C12420" t="inlineStr">
        <is>
          <t>10012</t>
        </is>
      </c>
      <c r="D12420" t="inlineStr">
        <is>
          <t>American</t>
        </is>
      </c>
      <c r="E12420" s="8" t="n">
        <v>46196</v>
      </c>
      <c r="F12420" t="inlineStr">
        <is>
          <t>Violations were cited in the following area(s).</t>
        </is>
      </c>
      <c r="G12420" t="inlineStr">
        <is>
          <t>08C</t>
        </is>
      </c>
      <c r="H12420" t="inlineStr">
        <is>
          <t>Pesticide not properly labeled or used by unlicensed individual. Pesticide, other toxic chemical improperly used/stored. Unprotected, unlocked bait station used.</t>
        </is>
      </c>
      <c r="I12420" t="inlineStr">
        <is>
          <t>Not Critical</t>
        </is>
      </c>
      <c r="J12420" t="n">
        <v>33</v>
      </c>
      <c r="K12420" t="inlineStr">
        <is>
          <t>N</t>
        </is>
      </c>
      <c r="L12420" s="9">
        <f>A12420&amp;"-"&amp;TEXT(E12420,"yyyymmdd")</f>
        <v/>
      </c>
    </row>
    <row r="12421">
      <c r="A12421" t="n">
        <v>41349736</v>
      </c>
      <c r="B12421" t="inlineStr">
        <is>
          <t>Manhattan</t>
        </is>
      </c>
      <c r="C12421" t="inlineStr">
        <is>
          <t>10012</t>
        </is>
      </c>
      <c r="D12421" t="inlineStr">
        <is>
          <t>American</t>
        </is>
      </c>
      <c r="E12421" s="8" t="n">
        <v>46196</v>
      </c>
      <c r="F12421" t="inlineStr">
        <is>
          <t>Violations were cited in the following area(s).</t>
        </is>
      </c>
      <c r="G12421" t="inlineStr">
        <is>
          <t>10B</t>
        </is>
      </c>
      <c r="H12421" t="inlineStr">
        <is>
          <t>Anti-siphonage or back-flow prevention device not provided where required; equipment or floor not properly drained; sewage disposal system in disrepair or not functioning properly. Condensation or liquid waste improperly disposed of.</t>
        </is>
      </c>
      <c r="I12421" t="inlineStr">
        <is>
          <t>Not Critical</t>
        </is>
      </c>
      <c r="J12421" t="n">
        <v>33</v>
      </c>
      <c r="K12421" t="inlineStr">
        <is>
          <t>N</t>
        </is>
      </c>
      <c r="L12421" s="9">
        <f>A12421&amp;"-"&amp;TEXT(E12421,"yyyymmdd")</f>
        <v/>
      </c>
    </row>
    <row r="12422">
      <c r="A12422" t="n">
        <v>41349736</v>
      </c>
      <c r="B12422" t="inlineStr">
        <is>
          <t>Manhattan</t>
        </is>
      </c>
      <c r="C12422" t="inlineStr">
        <is>
          <t>10012</t>
        </is>
      </c>
      <c r="D12422" t="inlineStr">
        <is>
          <t>American</t>
        </is>
      </c>
      <c r="E12422" s="8" t="n">
        <v>46196</v>
      </c>
      <c r="F12422" t="inlineStr">
        <is>
          <t>Violations were cited in the following area(s).</t>
        </is>
      </c>
      <c r="G12422" t="inlineStr">
        <is>
          <t>10G</t>
        </is>
      </c>
      <c r="H12422" t="inlineStr">
        <is>
          <t>Dishwashing and ware washing: Cleaning and sanitizing of tableware, including dishes, utensils, and equipment deficient.</t>
        </is>
      </c>
      <c r="I12422" t="inlineStr">
        <is>
          <t>Not Critical</t>
        </is>
      </c>
      <c r="J12422" t="n">
        <v>33</v>
      </c>
      <c r="K12422" t="inlineStr">
        <is>
          <t>N</t>
        </is>
      </c>
      <c r="L12422" s="9">
        <f>A12422&amp;"-"&amp;TEXT(E12422,"yyyymmdd")</f>
        <v/>
      </c>
    </row>
    <row r="12423">
      <c r="A12423" t="n">
        <v>41384329</v>
      </c>
      <c r="B12423" t="inlineStr">
        <is>
          <t>Brooklyn</t>
        </is>
      </c>
      <c r="C12423" t="inlineStr">
        <is>
          <t>11214</t>
        </is>
      </c>
      <c r="D12423" t="inlineStr">
        <is>
          <t>Japanese</t>
        </is>
      </c>
      <c r="E12423" s="8" t="n">
        <v>46196</v>
      </c>
      <c r="F12423" t="inlineStr">
        <is>
          <t>Violations were cited in the following area(s).</t>
        </is>
      </c>
      <c r="G12423" t="inlineStr">
        <is>
          <t>02F</t>
        </is>
      </c>
      <c r="H12423" t="inlineStr">
        <is>
          <t>Meat, fish, molluscan shellfish, unpasteurized raw shell eggs, poultry or other TCS offered or served raw or undercooked and written notice not provided to consumer.</t>
        </is>
      </c>
      <c r="I12423" t="inlineStr">
        <is>
          <t>Critical</t>
        </is>
      </c>
      <c r="J12423" t="n">
        <v>10</v>
      </c>
      <c r="K12423" t="inlineStr">
        <is>
          <t>A</t>
        </is>
      </c>
      <c r="L12423" s="9">
        <f>A12423&amp;"-"&amp;TEXT(E12423,"yyyymmdd")</f>
        <v/>
      </c>
    </row>
    <row r="12424">
      <c r="A12424" t="n">
        <v>41384329</v>
      </c>
      <c r="B12424" t="inlineStr">
        <is>
          <t>Brooklyn</t>
        </is>
      </c>
      <c r="C12424" t="inlineStr">
        <is>
          <t>11214</t>
        </is>
      </c>
      <c r="D12424" t="inlineStr">
        <is>
          <t>Japanese</t>
        </is>
      </c>
      <c r="E12424" s="8" t="n">
        <v>46196</v>
      </c>
      <c r="F12424" t="inlineStr">
        <is>
          <t>Violations were cited in the following area(s).</t>
        </is>
      </c>
      <c r="G12424" t="inlineStr">
        <is>
          <t>10F</t>
        </is>
      </c>
      <c r="H12424" t="inlineStr">
        <is>
          <t>Non-food contact surface or equipment made of unacceptable material, not kept clean, or not properly sealed, raised, spaced or movable to allow accessibility for cleaning on all sides, above and underneath the unit.</t>
        </is>
      </c>
      <c r="I12424" t="inlineStr">
        <is>
          <t>Not Critical</t>
        </is>
      </c>
      <c r="J12424" t="n">
        <v>10</v>
      </c>
      <c r="K12424" t="inlineStr">
        <is>
          <t>A</t>
        </is>
      </c>
      <c r="L12424" s="9">
        <f>A12424&amp;"-"&amp;TEXT(E12424,"yyyymmdd")</f>
        <v/>
      </c>
    </row>
    <row r="12425">
      <c r="A12425" t="n">
        <v>41420036</v>
      </c>
      <c r="B12425" t="inlineStr">
        <is>
          <t>Manhattan</t>
        </is>
      </c>
      <c r="C12425" t="inlineStr">
        <is>
          <t>10010</t>
        </is>
      </c>
      <c r="D12425" t="inlineStr">
        <is>
          <t>American</t>
        </is>
      </c>
      <c r="E12425" s="8" t="n">
        <v>46196</v>
      </c>
      <c r="F12425" t="inlineStr">
        <is>
          <t>Violations were cited in the following area(s).</t>
        </is>
      </c>
      <c r="G12425" t="inlineStr">
        <is>
          <t>02G</t>
        </is>
      </c>
      <c r="H12425" t="inlineStr">
        <is>
          <t>Cold TCS food item held above 41 °F; smoked or processed fish held above 38 °F; intact raw eggs held above 45 °F; or reduced oxygen packaged (ROP) TCS foods held above required temperatures except during active necessary preparation.</t>
        </is>
      </c>
      <c r="I12425" t="inlineStr">
        <is>
          <t>Critical</t>
        </is>
      </c>
      <c r="J12425" t="n">
        <v>13</v>
      </c>
      <c r="K12425" t="inlineStr">
        <is>
          <t>A</t>
        </is>
      </c>
      <c r="L12425" s="9">
        <f>A12425&amp;"-"&amp;TEXT(E12425,"yyyymmdd")</f>
        <v/>
      </c>
    </row>
    <row r="12426">
      <c r="A12426" t="n">
        <v>41420036</v>
      </c>
      <c r="B12426" t="inlineStr">
        <is>
          <t>Manhattan</t>
        </is>
      </c>
      <c r="C12426" t="inlineStr">
        <is>
          <t>10010</t>
        </is>
      </c>
      <c r="D12426" t="inlineStr">
        <is>
          <t>American</t>
        </is>
      </c>
      <c r="E12426" s="8" t="n">
        <v>46196</v>
      </c>
      <c r="F12426" t="inlineStr">
        <is>
          <t>Violations were cited in the following area(s).</t>
        </is>
      </c>
      <c r="G12426" t="inlineStr">
        <is>
          <t>06D</t>
        </is>
      </c>
      <c r="H12426" t="inlineStr">
        <is>
          <t>Food contact surface not properly washed, rinsed and sanitized after each use and following any activity when contamination may have occurred.</t>
        </is>
      </c>
      <c r="I12426" t="inlineStr">
        <is>
          <t>Critical</t>
        </is>
      </c>
      <c r="J12426" t="n">
        <v>13</v>
      </c>
      <c r="K12426" t="inlineStr">
        <is>
          <t>A</t>
        </is>
      </c>
      <c r="L12426" s="9">
        <f>A12426&amp;"-"&amp;TEXT(E12426,"yyyymmdd")</f>
        <v/>
      </c>
    </row>
    <row r="12427">
      <c r="A12427" t="n">
        <v>41473120</v>
      </c>
      <c r="B12427" t="inlineStr">
        <is>
          <t>Manhattan</t>
        </is>
      </c>
      <c r="C12427" t="inlineStr">
        <is>
          <t>10014</t>
        </is>
      </c>
      <c r="D12427" t="inlineStr">
        <is>
          <t>Bakery Products/Desserts</t>
        </is>
      </c>
      <c r="E12427" s="8" t="n">
        <v>46196</v>
      </c>
      <c r="F12427" t="inlineStr">
        <is>
          <t>Violations were cited in the following area(s).</t>
        </is>
      </c>
      <c r="G12427" t="inlineStr">
        <is>
          <t>06C</t>
        </is>
      </c>
      <c r="H1242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427" t="inlineStr">
        <is>
          <t>Critical</t>
        </is>
      </c>
      <c r="J12427" t="n">
        <v>12</v>
      </c>
      <c r="K12427" t="inlineStr">
        <is>
          <t>A</t>
        </is>
      </c>
      <c r="L12427" s="9">
        <f>A12427&amp;"-"&amp;TEXT(E12427,"yyyymmdd")</f>
        <v/>
      </c>
    </row>
    <row r="12428">
      <c r="A12428" t="n">
        <v>41473120</v>
      </c>
      <c r="B12428" t="inlineStr">
        <is>
          <t>Manhattan</t>
        </is>
      </c>
      <c r="C12428" t="inlineStr">
        <is>
          <t>10014</t>
        </is>
      </c>
      <c r="D12428" t="inlineStr">
        <is>
          <t>Bakery Products/Desserts</t>
        </is>
      </c>
      <c r="E12428" s="8" t="n">
        <v>46196</v>
      </c>
      <c r="F12428" t="inlineStr">
        <is>
          <t>Violations were cited in the following area(s).</t>
        </is>
      </c>
      <c r="G12428" t="inlineStr">
        <is>
          <t>06E</t>
        </is>
      </c>
      <c r="H12428" t="inlineStr">
        <is>
          <t>Sanitized equipment or utensil, including in-use food dispensing utensil, improperly used or stored.</t>
        </is>
      </c>
      <c r="I12428" t="inlineStr">
        <is>
          <t>Critical</t>
        </is>
      </c>
      <c r="J12428" t="n">
        <v>12</v>
      </c>
      <c r="K12428" t="inlineStr">
        <is>
          <t>A</t>
        </is>
      </c>
      <c r="L12428" s="9">
        <f>A12428&amp;"-"&amp;TEXT(E12428,"yyyymmdd")</f>
        <v/>
      </c>
    </row>
    <row r="12429">
      <c r="A12429" t="n">
        <v>41473120</v>
      </c>
      <c r="B12429" t="inlineStr">
        <is>
          <t>Manhattan</t>
        </is>
      </c>
      <c r="C12429" t="inlineStr">
        <is>
          <t>10014</t>
        </is>
      </c>
      <c r="D12429" t="inlineStr">
        <is>
          <t>Bakery Products/Desserts</t>
        </is>
      </c>
      <c r="E12429" s="8" t="n">
        <v>46196</v>
      </c>
      <c r="F12429" t="inlineStr">
        <is>
          <t>Violations were cited in the following area(s).</t>
        </is>
      </c>
      <c r="G12429" t="inlineStr">
        <is>
          <t>10B</t>
        </is>
      </c>
      <c r="H12429" t="inlineStr">
        <is>
          <t>Anti-siphonage or back-flow prevention device not provided where required; equipment or floor not properly drained; sewage disposal system in disrepair or not functioning properly. Condensation or liquid waste improperly disposed of.</t>
        </is>
      </c>
      <c r="I12429" t="inlineStr">
        <is>
          <t>Not Critical</t>
        </is>
      </c>
      <c r="J12429" t="n">
        <v>12</v>
      </c>
      <c r="K12429" t="inlineStr">
        <is>
          <t>A</t>
        </is>
      </c>
      <c r="L12429" s="9">
        <f>A12429&amp;"-"&amp;TEXT(E12429,"yyyymmdd")</f>
        <v/>
      </c>
    </row>
    <row r="12430">
      <c r="A12430" t="n">
        <v>41534020</v>
      </c>
      <c r="B12430" t="inlineStr">
        <is>
          <t>Brooklyn</t>
        </is>
      </c>
      <c r="C12430" t="inlineStr">
        <is>
          <t>11231</t>
        </is>
      </c>
      <c r="D12430" t="inlineStr">
        <is>
          <t>Pizza</t>
        </is>
      </c>
      <c r="E12430" s="8" t="n">
        <v>46196</v>
      </c>
      <c r="F12430" t="inlineStr">
        <is>
          <t>Violations were cited in the following area(s).</t>
        </is>
      </c>
      <c r="G12430" t="inlineStr">
        <is>
          <t>02B</t>
        </is>
      </c>
      <c r="H12430" t="inlineStr">
        <is>
          <t>Hot TCS food item not held at or above 140 °F.</t>
        </is>
      </c>
      <c r="I12430" t="inlineStr">
        <is>
          <t>Critical</t>
        </is>
      </c>
      <c r="J12430" t="n">
        <v>28</v>
      </c>
      <c r="L12430" s="9">
        <f>A12430&amp;"-"&amp;TEXT(E12430,"yyyymmdd")</f>
        <v/>
      </c>
    </row>
    <row r="12431">
      <c r="A12431" t="n">
        <v>41534020</v>
      </c>
      <c r="B12431" t="inlineStr">
        <is>
          <t>Brooklyn</t>
        </is>
      </c>
      <c r="C12431" t="inlineStr">
        <is>
          <t>11231</t>
        </is>
      </c>
      <c r="D12431" t="inlineStr">
        <is>
          <t>Pizza</t>
        </is>
      </c>
      <c r="E12431" s="8" t="n">
        <v>46196</v>
      </c>
      <c r="F12431" t="inlineStr">
        <is>
          <t>Violations were cited in the following area(s).</t>
        </is>
      </c>
      <c r="G12431" t="inlineStr">
        <is>
          <t>02G</t>
        </is>
      </c>
      <c r="H12431" t="inlineStr">
        <is>
          <t>Cold TCS food item held above 41 °F; smoked or processed fish held above 38 °F; intact raw eggs held above 45 °F; or reduced oxygen packaged (ROP) TCS foods held above required temperatures except during active necessary preparation.</t>
        </is>
      </c>
      <c r="I12431" t="inlineStr">
        <is>
          <t>Critical</t>
        </is>
      </c>
      <c r="J12431" t="n">
        <v>28</v>
      </c>
      <c r="L12431" s="9">
        <f>A12431&amp;"-"&amp;TEXT(E12431,"yyyymmdd")</f>
        <v/>
      </c>
    </row>
    <row r="12432">
      <c r="A12432" t="n">
        <v>41534020</v>
      </c>
      <c r="B12432" t="inlineStr">
        <is>
          <t>Brooklyn</t>
        </is>
      </c>
      <c r="C12432" t="inlineStr">
        <is>
          <t>11231</t>
        </is>
      </c>
      <c r="D12432" t="inlineStr">
        <is>
          <t>Pizza</t>
        </is>
      </c>
      <c r="E12432" s="8" t="n">
        <v>46196</v>
      </c>
      <c r="F12432" t="inlineStr">
        <is>
          <t>Violations were cited in the following area(s).</t>
        </is>
      </c>
      <c r="G12432" t="inlineStr">
        <is>
          <t>06C</t>
        </is>
      </c>
      <c r="H1243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432" t="inlineStr">
        <is>
          <t>Critical</t>
        </is>
      </c>
      <c r="J12432" t="n">
        <v>28</v>
      </c>
      <c r="L12432" s="9">
        <f>A12432&amp;"-"&amp;TEXT(E12432,"yyyymmdd")</f>
        <v/>
      </c>
    </row>
    <row r="12433">
      <c r="A12433" t="n">
        <v>41534020</v>
      </c>
      <c r="B12433" t="inlineStr">
        <is>
          <t>Brooklyn</t>
        </is>
      </c>
      <c r="C12433" t="inlineStr">
        <is>
          <t>11231</t>
        </is>
      </c>
      <c r="D12433" t="inlineStr">
        <is>
          <t>Pizza</t>
        </is>
      </c>
      <c r="E12433" s="8" t="n">
        <v>46196</v>
      </c>
      <c r="F12433" t="inlineStr">
        <is>
          <t>Violations were cited in the following area(s).</t>
        </is>
      </c>
      <c r="G12433" t="inlineStr">
        <is>
          <t>06E</t>
        </is>
      </c>
      <c r="H12433" t="inlineStr">
        <is>
          <t>Sanitized equipment or utensil, including in-use food dispensing utensil, improperly used or stored.</t>
        </is>
      </c>
      <c r="I12433" t="inlineStr">
        <is>
          <t>Critical</t>
        </is>
      </c>
      <c r="J12433" t="n">
        <v>28</v>
      </c>
      <c r="L12433" s="9">
        <f>A12433&amp;"-"&amp;TEXT(E12433,"yyyymmdd")</f>
        <v/>
      </c>
    </row>
    <row r="12434">
      <c r="A12434" t="n">
        <v>41559193</v>
      </c>
      <c r="B12434" t="inlineStr">
        <is>
          <t>Manhattan</t>
        </is>
      </c>
      <c r="C12434" t="inlineStr">
        <is>
          <t>10007</t>
        </is>
      </c>
      <c r="D12434" t="inlineStr">
        <is>
          <t>Sandwiches</t>
        </is>
      </c>
      <c r="E12434" s="8" t="n">
        <v>46196</v>
      </c>
      <c r="F12434" t="inlineStr">
        <is>
          <t>Violations were cited in the following area(s).</t>
        </is>
      </c>
      <c r="G12434" t="inlineStr">
        <is>
          <t>05D</t>
        </is>
      </c>
      <c r="H1243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434" t="inlineStr">
        <is>
          <t>Critical</t>
        </is>
      </c>
      <c r="J12434" t="n">
        <v>18</v>
      </c>
      <c r="L12434" s="9">
        <f>A12434&amp;"-"&amp;TEXT(E12434,"yyyymmdd")</f>
        <v/>
      </c>
    </row>
    <row r="12435">
      <c r="A12435" t="n">
        <v>41559193</v>
      </c>
      <c r="B12435" t="inlineStr">
        <is>
          <t>Manhattan</t>
        </is>
      </c>
      <c r="C12435" t="inlineStr">
        <is>
          <t>10007</t>
        </is>
      </c>
      <c r="D12435" t="inlineStr">
        <is>
          <t>Sandwiches</t>
        </is>
      </c>
      <c r="E12435" s="8" t="n">
        <v>46196</v>
      </c>
      <c r="F12435" t="inlineStr">
        <is>
          <t>Violations were cited in the following area(s).</t>
        </is>
      </c>
      <c r="G12435" t="inlineStr">
        <is>
          <t>06D</t>
        </is>
      </c>
      <c r="H12435" t="inlineStr">
        <is>
          <t>Food contact surface not properly washed, rinsed and sanitized after each use and following any activity when contamination may have occurred.</t>
        </is>
      </c>
      <c r="I12435" t="inlineStr">
        <is>
          <t>Critical</t>
        </is>
      </c>
      <c r="J12435" t="n">
        <v>18</v>
      </c>
      <c r="L12435" s="9">
        <f>A12435&amp;"-"&amp;TEXT(E12435,"yyyymmdd")</f>
        <v/>
      </c>
    </row>
    <row r="12436">
      <c r="A12436" t="n">
        <v>41559193</v>
      </c>
      <c r="B12436" t="inlineStr">
        <is>
          <t>Manhattan</t>
        </is>
      </c>
      <c r="C12436" t="inlineStr">
        <is>
          <t>10007</t>
        </is>
      </c>
      <c r="D12436" t="inlineStr">
        <is>
          <t>Sandwiches</t>
        </is>
      </c>
      <c r="E12436" s="8" t="n">
        <v>46196</v>
      </c>
      <c r="F12436" t="inlineStr">
        <is>
          <t>Violations were cited in the following area(s).</t>
        </is>
      </c>
      <c r="G12436" t="inlineStr">
        <is>
          <t>10B</t>
        </is>
      </c>
      <c r="H12436" t="inlineStr">
        <is>
          <t>Anti-siphonage or back-flow prevention device not provided where required; equipment or floor not properly drained; sewage disposal system in disrepair or not functioning properly. Condensation or liquid waste improperly disposed of.</t>
        </is>
      </c>
      <c r="I12436" t="inlineStr">
        <is>
          <t>Not Critical</t>
        </is>
      </c>
      <c r="J12436" t="n">
        <v>18</v>
      </c>
      <c r="L12436" s="9">
        <f>A12436&amp;"-"&amp;TEXT(E12436,"yyyymmdd")</f>
        <v/>
      </c>
    </row>
    <row r="12437">
      <c r="A12437" t="n">
        <v>41603147</v>
      </c>
      <c r="B12437" t="inlineStr">
        <is>
          <t>Bronx</t>
        </is>
      </c>
      <c r="C12437" t="inlineStr">
        <is>
          <t>10457</t>
        </is>
      </c>
      <c r="D12437" t="inlineStr">
        <is>
          <t>American</t>
        </is>
      </c>
      <c r="E12437" s="8" t="n">
        <v>46196</v>
      </c>
      <c r="F12437" t="inlineStr">
        <is>
          <t>Violations were cited in the following area(s).</t>
        </is>
      </c>
      <c r="G12437" t="inlineStr">
        <is>
          <t>06D</t>
        </is>
      </c>
      <c r="H12437" t="inlineStr">
        <is>
          <t>Food contact surface not properly washed, rinsed and sanitized after each use and following any activity when contamination may have occurred.</t>
        </is>
      </c>
      <c r="I12437" t="inlineStr">
        <is>
          <t>Critical</t>
        </is>
      </c>
      <c r="J12437" t="n">
        <v>8</v>
      </c>
      <c r="K12437" t="inlineStr">
        <is>
          <t>A</t>
        </is>
      </c>
      <c r="L12437" s="9">
        <f>A12437&amp;"-"&amp;TEXT(E12437,"yyyymmdd")</f>
        <v/>
      </c>
    </row>
    <row r="12438">
      <c r="A12438" t="n">
        <v>41603147</v>
      </c>
      <c r="B12438" t="inlineStr">
        <is>
          <t>Bronx</t>
        </is>
      </c>
      <c r="C12438" t="inlineStr">
        <is>
          <t>10457</t>
        </is>
      </c>
      <c r="D12438" t="inlineStr">
        <is>
          <t>American</t>
        </is>
      </c>
      <c r="E12438" s="8" t="n">
        <v>46196</v>
      </c>
      <c r="F12438" t="inlineStr">
        <is>
          <t>Violations were cited in the following area(s).</t>
        </is>
      </c>
      <c r="G12438" t="inlineStr">
        <is>
          <t>10B</t>
        </is>
      </c>
      <c r="H12438" t="inlineStr">
        <is>
          <t>Anti-siphonage or back-flow prevention device not provided where required; equipment or floor not properly drained; sewage disposal system in disrepair or not functioning properly. Condensation or liquid waste improperly disposed of.</t>
        </is>
      </c>
      <c r="I12438" t="inlineStr">
        <is>
          <t>Not Critical</t>
        </is>
      </c>
      <c r="J12438" t="n">
        <v>8</v>
      </c>
      <c r="K12438" t="inlineStr">
        <is>
          <t>A</t>
        </is>
      </c>
      <c r="L12438" s="9">
        <f>A12438&amp;"-"&amp;TEXT(E12438,"yyyymmdd")</f>
        <v/>
      </c>
    </row>
    <row r="12439">
      <c r="A12439" t="n">
        <v>41672792</v>
      </c>
      <c r="B12439" t="inlineStr">
        <is>
          <t>Staten Island</t>
        </is>
      </c>
      <c r="C12439" t="inlineStr">
        <is>
          <t>10306</t>
        </is>
      </c>
      <c r="D12439" t="inlineStr">
        <is>
          <t>Donuts</t>
        </is>
      </c>
      <c r="E12439" s="8" t="n">
        <v>46196</v>
      </c>
      <c r="F12439" t="inlineStr">
        <is>
          <t>Violations were cited in the following area(s).</t>
        </is>
      </c>
      <c r="G12439" t="inlineStr">
        <is>
          <t>06C</t>
        </is>
      </c>
      <c r="H1243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439" t="inlineStr">
        <is>
          <t>Critical</t>
        </is>
      </c>
      <c r="J12439" t="n">
        <v>13</v>
      </c>
      <c r="K12439" t="inlineStr">
        <is>
          <t>A</t>
        </is>
      </c>
      <c r="L12439" s="9">
        <f>A12439&amp;"-"&amp;TEXT(E12439,"yyyymmdd")</f>
        <v/>
      </c>
    </row>
    <row r="12440">
      <c r="A12440" t="n">
        <v>41672792</v>
      </c>
      <c r="B12440" t="inlineStr">
        <is>
          <t>Staten Island</t>
        </is>
      </c>
      <c r="C12440" t="inlineStr">
        <is>
          <t>10306</t>
        </is>
      </c>
      <c r="D12440" t="inlineStr">
        <is>
          <t>Donuts</t>
        </is>
      </c>
      <c r="E12440" s="8" t="n">
        <v>46196</v>
      </c>
      <c r="F12440" t="inlineStr">
        <is>
          <t>Violations were cited in the following area(s).</t>
        </is>
      </c>
      <c r="G12440" t="inlineStr">
        <is>
          <t>10F</t>
        </is>
      </c>
      <c r="H12440" t="inlineStr">
        <is>
          <t>Non-food contact surface or equipment made of unacceptable material, not kept clean, or not properly sealed, raised, spaced or movable to allow accessibility for cleaning on all sides, above and underneath the unit.</t>
        </is>
      </c>
      <c r="I12440" t="inlineStr">
        <is>
          <t>Not Critical</t>
        </is>
      </c>
      <c r="J12440" t="n">
        <v>13</v>
      </c>
      <c r="K12440" t="inlineStr">
        <is>
          <t>A</t>
        </is>
      </c>
      <c r="L12440" s="9">
        <f>A12440&amp;"-"&amp;TEXT(E12440,"yyyymmdd")</f>
        <v/>
      </c>
    </row>
    <row r="12441">
      <c r="A12441" t="n">
        <v>50002028</v>
      </c>
      <c r="B12441" t="inlineStr">
        <is>
          <t>Brooklyn</t>
        </is>
      </c>
      <c r="C12441" t="inlineStr">
        <is>
          <t>11206</t>
        </is>
      </c>
      <c r="D12441" t="inlineStr">
        <is>
          <t>Mexican</t>
        </is>
      </c>
      <c r="E12441" s="8" t="n">
        <v>46196</v>
      </c>
      <c r="F12441" t="inlineStr">
        <is>
          <t>Violations were cited in the following area(s).</t>
        </is>
      </c>
      <c r="G12441" t="inlineStr">
        <is>
          <t>02G</t>
        </is>
      </c>
      <c r="H12441" t="inlineStr">
        <is>
          <t>Cold TCS food item held above 41 °F; smoked or processed fish held above 38 °F; intact raw eggs held above 45 °F; or reduced oxygen packaged (ROP) TCS foods held above required temperatures except during active necessary preparation.</t>
        </is>
      </c>
      <c r="I12441" t="inlineStr">
        <is>
          <t>Critical</t>
        </is>
      </c>
      <c r="J12441" t="n">
        <v>22</v>
      </c>
      <c r="L12441" s="9">
        <f>A12441&amp;"-"&amp;TEXT(E12441,"yyyymmdd")</f>
        <v/>
      </c>
    </row>
    <row r="12442">
      <c r="A12442" t="n">
        <v>50002028</v>
      </c>
      <c r="B12442" t="inlineStr">
        <is>
          <t>Brooklyn</t>
        </is>
      </c>
      <c r="C12442" t="inlineStr">
        <is>
          <t>11206</t>
        </is>
      </c>
      <c r="D12442" t="inlineStr">
        <is>
          <t>Mexican</t>
        </is>
      </c>
      <c r="E12442" s="8" t="n">
        <v>46196</v>
      </c>
      <c r="F12442" t="inlineStr">
        <is>
          <t>Violations were cited in the following area(s).</t>
        </is>
      </c>
      <c r="G12442" t="inlineStr">
        <is>
          <t>02H</t>
        </is>
      </c>
      <c r="H12442" t="inlineStr">
        <is>
          <t>After cooking or removal from hot holding, TCS food not cooled by an approved method whereby the internal temperature is reduced from 140 °F to 70 °F or less within 2 hours, and from 70 °F to 41 °F or less within 4 additional hours.</t>
        </is>
      </c>
      <c r="I12442" t="inlineStr">
        <is>
          <t>Critical</t>
        </is>
      </c>
      <c r="J12442" t="n">
        <v>22</v>
      </c>
      <c r="L12442" s="9">
        <f>A12442&amp;"-"&amp;TEXT(E12442,"yyyymmdd")</f>
        <v/>
      </c>
    </row>
    <row r="12443">
      <c r="A12443" t="n">
        <v>50002028</v>
      </c>
      <c r="B12443" t="inlineStr">
        <is>
          <t>Brooklyn</t>
        </is>
      </c>
      <c r="C12443" t="inlineStr">
        <is>
          <t>11206</t>
        </is>
      </c>
      <c r="D12443" t="inlineStr">
        <is>
          <t>Mexican</t>
        </is>
      </c>
      <c r="E12443" s="8" t="n">
        <v>46196</v>
      </c>
      <c r="F12443" t="inlineStr">
        <is>
          <t>Violations were cited in the following area(s).</t>
        </is>
      </c>
      <c r="G12443" t="inlineStr">
        <is>
          <t>10B</t>
        </is>
      </c>
      <c r="H12443" t="inlineStr">
        <is>
          <t>Anti-siphonage or back-flow prevention device not provided where required; equipment or floor not properly drained; sewage disposal system in disrepair or not functioning properly. Condensation or liquid waste improperly disposed of.</t>
        </is>
      </c>
      <c r="I12443" t="inlineStr">
        <is>
          <t>Not Critical</t>
        </is>
      </c>
      <c r="J12443" t="n">
        <v>22</v>
      </c>
      <c r="L12443" s="9">
        <f>A12443&amp;"-"&amp;TEXT(E12443,"yyyymmdd")</f>
        <v/>
      </c>
    </row>
    <row r="12444">
      <c r="A12444" t="n">
        <v>50002028</v>
      </c>
      <c r="B12444" t="inlineStr">
        <is>
          <t>Brooklyn</t>
        </is>
      </c>
      <c r="C12444" t="inlineStr">
        <is>
          <t>11206</t>
        </is>
      </c>
      <c r="D12444" t="inlineStr">
        <is>
          <t>Mexican</t>
        </is>
      </c>
      <c r="E12444" s="8" t="n">
        <v>46196</v>
      </c>
      <c r="F12444" t="inlineStr">
        <is>
          <t>Violations were cited in the following area(s).</t>
        </is>
      </c>
      <c r="G12444" t="inlineStr">
        <is>
          <t>10F</t>
        </is>
      </c>
      <c r="H12444" t="inlineStr">
        <is>
          <t>Non-food contact surface or equipment made of unacceptable material, not kept clean, or not properly sealed, raised, spaced or movable to allow accessibility for cleaning on all sides, above and underneath the unit.</t>
        </is>
      </c>
      <c r="I12444" t="inlineStr">
        <is>
          <t>Not Critical</t>
        </is>
      </c>
      <c r="J12444" t="n">
        <v>22</v>
      </c>
      <c r="L12444" s="9">
        <f>A12444&amp;"-"&amp;TEXT(E12444,"yyyymmdd")</f>
        <v/>
      </c>
    </row>
    <row r="12445">
      <c r="A12445" t="n">
        <v>50003435</v>
      </c>
      <c r="B12445" t="inlineStr">
        <is>
          <t>Manhattan</t>
        </is>
      </c>
      <c r="C12445" t="inlineStr">
        <is>
          <t>10012</t>
        </is>
      </c>
      <c r="D12445" t="inlineStr">
        <is>
          <t>Coffee/Tea</t>
        </is>
      </c>
      <c r="E12445" s="8" t="n">
        <v>46196</v>
      </c>
      <c r="F12445" t="inlineStr">
        <is>
          <t>Violations were cited in the following area(s).</t>
        </is>
      </c>
      <c r="G12445" t="inlineStr">
        <is>
          <t>04K</t>
        </is>
      </c>
      <c r="H12445" t="inlineStr">
        <is>
          <t>Evidence of rats or live rats in establishment's food or non-food areas.</t>
        </is>
      </c>
      <c r="I12445" t="inlineStr">
        <is>
          <t>Critical</t>
        </is>
      </c>
      <c r="J12445" t="n">
        <v>18</v>
      </c>
      <c r="L12445" s="9">
        <f>A12445&amp;"-"&amp;TEXT(E12445,"yyyymmdd")</f>
        <v/>
      </c>
    </row>
    <row r="12446">
      <c r="A12446" t="n">
        <v>50003435</v>
      </c>
      <c r="B12446" t="inlineStr">
        <is>
          <t>Manhattan</t>
        </is>
      </c>
      <c r="C12446" t="inlineStr">
        <is>
          <t>10012</t>
        </is>
      </c>
      <c r="D12446" t="inlineStr">
        <is>
          <t>Coffee/Tea</t>
        </is>
      </c>
      <c r="E12446" s="8" t="n">
        <v>46196</v>
      </c>
      <c r="F12446" t="inlineStr">
        <is>
          <t>Violations were cited in the following area(s).</t>
        </is>
      </c>
      <c r="G12446" t="inlineStr">
        <is>
          <t>04L</t>
        </is>
      </c>
      <c r="H12446" t="inlineStr">
        <is>
          <t>Evidence of mice or live mice in establishment's food or non-food areas.</t>
        </is>
      </c>
      <c r="I12446" t="inlineStr">
        <is>
          <t>Critical</t>
        </is>
      </c>
      <c r="J12446" t="n">
        <v>18</v>
      </c>
      <c r="L12446" s="9">
        <f>A12446&amp;"-"&amp;TEXT(E12446,"yyyymmdd")</f>
        <v/>
      </c>
    </row>
    <row r="12447">
      <c r="A12447" t="n">
        <v>50003435</v>
      </c>
      <c r="B12447" t="inlineStr">
        <is>
          <t>Manhattan</t>
        </is>
      </c>
      <c r="C12447" t="inlineStr">
        <is>
          <t>10012</t>
        </is>
      </c>
      <c r="D12447" t="inlineStr">
        <is>
          <t>Coffee/Tea</t>
        </is>
      </c>
      <c r="E12447" s="8" t="n">
        <v>46196</v>
      </c>
      <c r="F12447" t="inlineStr">
        <is>
          <t>Violations were cited in the following area(s).</t>
        </is>
      </c>
      <c r="G12447" t="inlineStr">
        <is>
          <t>06D</t>
        </is>
      </c>
      <c r="H12447" t="inlineStr">
        <is>
          <t>Food contact surface not properly washed, rinsed and sanitized after each use and following any activity when contamination may have occurred.</t>
        </is>
      </c>
      <c r="I12447" t="inlineStr">
        <is>
          <t>Critical</t>
        </is>
      </c>
      <c r="J12447" t="n">
        <v>18</v>
      </c>
      <c r="L12447" s="9">
        <f>A12447&amp;"-"&amp;TEXT(E12447,"yyyymmdd")</f>
        <v/>
      </c>
    </row>
    <row r="12448">
      <c r="A12448" t="n">
        <v>50003435</v>
      </c>
      <c r="B12448" t="inlineStr">
        <is>
          <t>Manhattan</t>
        </is>
      </c>
      <c r="C12448" t="inlineStr">
        <is>
          <t>10012</t>
        </is>
      </c>
      <c r="D12448" t="inlineStr">
        <is>
          <t>Coffee/Tea</t>
        </is>
      </c>
      <c r="E12448" s="8" t="n">
        <v>46196</v>
      </c>
      <c r="F12448" t="inlineStr">
        <is>
          <t>Violations were cited in the following area(s).</t>
        </is>
      </c>
      <c r="G12448" t="inlineStr">
        <is>
          <t>08A</t>
        </is>
      </c>
      <c r="H12448" t="inlineStr">
        <is>
          <t>Establishment is not free of harborage or conditions conducive to rodents, insects or other pests.</t>
        </is>
      </c>
      <c r="I12448" t="inlineStr">
        <is>
          <t>Not Critical</t>
        </is>
      </c>
      <c r="J12448" t="n">
        <v>18</v>
      </c>
      <c r="L12448" s="9">
        <f>A12448&amp;"-"&amp;TEXT(E12448,"yyyymmdd")</f>
        <v/>
      </c>
    </row>
    <row r="12449">
      <c r="A12449" t="n">
        <v>50004099</v>
      </c>
      <c r="B12449" t="inlineStr">
        <is>
          <t>Staten Island</t>
        </is>
      </c>
      <c r="C12449" t="inlineStr">
        <is>
          <t>10305</t>
        </is>
      </c>
      <c r="D12449" t="inlineStr">
        <is>
          <t>Chinese</t>
        </is>
      </c>
      <c r="E12449" s="8" t="n">
        <v>46196</v>
      </c>
      <c r="F12449" t="inlineStr">
        <is>
          <t>Violations were cited in the following area(s).</t>
        </is>
      </c>
      <c r="G12449" t="inlineStr">
        <is>
          <t>02G</t>
        </is>
      </c>
      <c r="H12449" t="inlineStr">
        <is>
          <t>Cold TCS food item held above 41 °F; smoked or processed fish held above 38 °F; intact raw eggs held above 45 °F; or reduced oxygen packaged (ROP) TCS foods held above required temperatures except during active necessary preparation.</t>
        </is>
      </c>
      <c r="I12449" t="inlineStr">
        <is>
          <t>Critical</t>
        </is>
      </c>
      <c r="J12449" t="n">
        <v>30</v>
      </c>
      <c r="L12449" s="9">
        <f>A12449&amp;"-"&amp;TEXT(E12449,"yyyymmdd")</f>
        <v/>
      </c>
    </row>
    <row r="12450">
      <c r="A12450" t="n">
        <v>50004099</v>
      </c>
      <c r="B12450" t="inlineStr">
        <is>
          <t>Staten Island</t>
        </is>
      </c>
      <c r="C12450" t="inlineStr">
        <is>
          <t>10305</t>
        </is>
      </c>
      <c r="D12450" t="inlineStr">
        <is>
          <t>Chinese</t>
        </is>
      </c>
      <c r="E12450" s="8" t="n">
        <v>46196</v>
      </c>
      <c r="F12450" t="inlineStr">
        <is>
          <t>Violations were cited in the following area(s).</t>
        </is>
      </c>
      <c r="G12450" t="inlineStr">
        <is>
          <t>04L</t>
        </is>
      </c>
      <c r="H12450" t="inlineStr">
        <is>
          <t>Evidence of mice or live mice in establishment's food or non-food areas.</t>
        </is>
      </c>
      <c r="I12450" t="inlineStr">
        <is>
          <t>Critical</t>
        </is>
      </c>
      <c r="J12450" t="n">
        <v>30</v>
      </c>
      <c r="L12450" s="9">
        <f>A12450&amp;"-"&amp;TEXT(E12450,"yyyymmdd")</f>
        <v/>
      </c>
    </row>
    <row r="12451">
      <c r="A12451" t="n">
        <v>50004099</v>
      </c>
      <c r="B12451" t="inlineStr">
        <is>
          <t>Staten Island</t>
        </is>
      </c>
      <c r="C12451" t="inlineStr">
        <is>
          <t>10305</t>
        </is>
      </c>
      <c r="D12451" t="inlineStr">
        <is>
          <t>Chinese</t>
        </is>
      </c>
      <c r="E12451" s="8" t="n">
        <v>46196</v>
      </c>
      <c r="F12451" t="inlineStr">
        <is>
          <t>Violations were cited in the following area(s).</t>
        </is>
      </c>
      <c r="G12451" t="inlineStr">
        <is>
          <t>04M</t>
        </is>
      </c>
      <c r="H12451" t="inlineStr">
        <is>
          <t>Live roaches in facility's food or non-food area.</t>
        </is>
      </c>
      <c r="I12451" t="inlineStr">
        <is>
          <t>Critical</t>
        </is>
      </c>
      <c r="J12451" t="n">
        <v>30</v>
      </c>
      <c r="L12451" s="9">
        <f>A12451&amp;"-"&amp;TEXT(E12451,"yyyymmdd")</f>
        <v/>
      </c>
    </row>
    <row r="12452">
      <c r="A12452" t="n">
        <v>50004099</v>
      </c>
      <c r="B12452" t="inlineStr">
        <is>
          <t>Staten Island</t>
        </is>
      </c>
      <c r="C12452" t="inlineStr">
        <is>
          <t>10305</t>
        </is>
      </c>
      <c r="D12452" t="inlineStr">
        <is>
          <t>Chinese</t>
        </is>
      </c>
      <c r="E12452" s="8" t="n">
        <v>46196</v>
      </c>
      <c r="F12452" t="inlineStr">
        <is>
          <t>Violations were cited in the following area(s).</t>
        </is>
      </c>
      <c r="G12452" t="inlineStr">
        <is>
          <t>06C</t>
        </is>
      </c>
      <c r="H1245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452" t="inlineStr">
        <is>
          <t>Critical</t>
        </is>
      </c>
      <c r="J12452" t="n">
        <v>30</v>
      </c>
      <c r="L12452" s="9">
        <f>A12452&amp;"-"&amp;TEXT(E12452,"yyyymmdd")</f>
        <v/>
      </c>
    </row>
    <row r="12453">
      <c r="A12453" t="n">
        <v>50004099</v>
      </c>
      <c r="B12453" t="inlineStr">
        <is>
          <t>Staten Island</t>
        </is>
      </c>
      <c r="C12453" t="inlineStr">
        <is>
          <t>10305</t>
        </is>
      </c>
      <c r="D12453" t="inlineStr">
        <is>
          <t>Chinese</t>
        </is>
      </c>
      <c r="E12453" s="8" t="n">
        <v>46196</v>
      </c>
      <c r="F12453" t="inlineStr">
        <is>
          <t>Violations were cited in the following area(s).</t>
        </is>
      </c>
      <c r="G12453" t="inlineStr">
        <is>
          <t>06D</t>
        </is>
      </c>
      <c r="H12453" t="inlineStr">
        <is>
          <t>Food contact surface not properly washed, rinsed and sanitized after each use and following any activity when contamination may have occurred.</t>
        </is>
      </c>
      <c r="I12453" t="inlineStr">
        <is>
          <t>Critical</t>
        </is>
      </c>
      <c r="J12453" t="n">
        <v>30</v>
      </c>
      <c r="L12453" s="9">
        <f>A12453&amp;"-"&amp;TEXT(E12453,"yyyymmdd")</f>
        <v/>
      </c>
    </row>
    <row r="12454">
      <c r="A12454" t="n">
        <v>50004099</v>
      </c>
      <c r="B12454" t="inlineStr">
        <is>
          <t>Staten Island</t>
        </is>
      </c>
      <c r="C12454" t="inlineStr">
        <is>
          <t>10305</t>
        </is>
      </c>
      <c r="D12454" t="inlineStr">
        <is>
          <t>Chinese</t>
        </is>
      </c>
      <c r="E12454" s="8" t="n">
        <v>46196</v>
      </c>
      <c r="F12454" t="inlineStr">
        <is>
          <t>Violations were cited in the following area(s).</t>
        </is>
      </c>
      <c r="G12454" t="inlineStr">
        <is>
          <t>08A</t>
        </is>
      </c>
      <c r="H12454" t="inlineStr">
        <is>
          <t>Establishment is not free of harborage or conditions conducive to rodents, insects or other pests.</t>
        </is>
      </c>
      <c r="I12454" t="inlineStr">
        <is>
          <t>Not Critical</t>
        </is>
      </c>
      <c r="J12454" t="n">
        <v>30</v>
      </c>
      <c r="L12454" s="9">
        <f>A12454&amp;"-"&amp;TEXT(E12454,"yyyymmdd")</f>
        <v/>
      </c>
    </row>
    <row r="12455">
      <c r="A12455" t="n">
        <v>50004099</v>
      </c>
      <c r="B12455" t="inlineStr">
        <is>
          <t>Staten Island</t>
        </is>
      </c>
      <c r="C12455" t="inlineStr">
        <is>
          <t>10305</t>
        </is>
      </c>
      <c r="D12455" t="inlineStr">
        <is>
          <t>Chinese</t>
        </is>
      </c>
      <c r="E12455" s="8" t="n">
        <v>46196</v>
      </c>
      <c r="F12455" t="inlineStr">
        <is>
          <t>Violations were cited in the following area(s).</t>
        </is>
      </c>
      <c r="G12455" t="inlineStr">
        <is>
          <t>09B</t>
        </is>
      </c>
      <c r="H12455" t="inlineStr">
        <is>
          <t>Thawing procedure improper.</t>
        </is>
      </c>
      <c r="I12455" t="inlineStr">
        <is>
          <t>Not Critical</t>
        </is>
      </c>
      <c r="J12455" t="n">
        <v>30</v>
      </c>
      <c r="L12455" s="9">
        <f>A12455&amp;"-"&amp;TEXT(E12455,"yyyymmdd")</f>
        <v/>
      </c>
    </row>
    <row r="12456">
      <c r="A12456" t="n">
        <v>50004472</v>
      </c>
      <c r="B12456" t="inlineStr">
        <is>
          <t>Manhattan</t>
        </is>
      </c>
      <c r="C12456" t="inlineStr">
        <is>
          <t>10038</t>
        </is>
      </c>
      <c r="D12456" t="inlineStr">
        <is>
          <t>Italian</t>
        </is>
      </c>
      <c r="E12456" s="8" t="n">
        <v>46196</v>
      </c>
      <c r="F12456" t="inlineStr">
        <is>
          <t>Violations were cited in the following area(s).</t>
        </is>
      </c>
      <c r="G12456" t="inlineStr">
        <is>
          <t>02G</t>
        </is>
      </c>
      <c r="H12456" t="inlineStr">
        <is>
          <t>Cold TCS food item held above 41 °F; smoked or processed fish held above 38 °F; intact raw eggs held above 45 °F; or reduced oxygen packaged (ROP) TCS foods held above required temperatures except during active necessary preparation.</t>
        </is>
      </c>
      <c r="I12456" t="inlineStr">
        <is>
          <t>Critical</t>
        </is>
      </c>
      <c r="J12456" t="n">
        <v>12</v>
      </c>
      <c r="K12456" t="inlineStr">
        <is>
          <t>A</t>
        </is>
      </c>
      <c r="L12456" s="9">
        <f>A12456&amp;"-"&amp;TEXT(E12456,"yyyymmdd")</f>
        <v/>
      </c>
    </row>
    <row r="12457">
      <c r="A12457" t="n">
        <v>50004472</v>
      </c>
      <c r="B12457" t="inlineStr">
        <is>
          <t>Manhattan</t>
        </is>
      </c>
      <c r="C12457" t="inlineStr">
        <is>
          <t>10038</t>
        </is>
      </c>
      <c r="D12457" t="inlineStr">
        <is>
          <t>Italian</t>
        </is>
      </c>
      <c r="E12457" s="8" t="n">
        <v>46196</v>
      </c>
      <c r="F12457" t="inlineStr">
        <is>
          <t>Violations were cited in the following area(s).</t>
        </is>
      </c>
      <c r="G12457" t="inlineStr">
        <is>
          <t>10F</t>
        </is>
      </c>
      <c r="H12457" t="inlineStr">
        <is>
          <t>Non-food contact surface or equipment made of unacceptable material, not kept clean, or not properly sealed, raised, spaced or movable to allow accessibility for cleaning on all sides, above and underneath the unit.</t>
        </is>
      </c>
      <c r="I12457" t="inlineStr">
        <is>
          <t>Not Critical</t>
        </is>
      </c>
      <c r="J12457" t="n">
        <v>12</v>
      </c>
      <c r="K12457" t="inlineStr">
        <is>
          <t>A</t>
        </is>
      </c>
      <c r="L12457" s="9">
        <f>A12457&amp;"-"&amp;TEXT(E12457,"yyyymmdd")</f>
        <v/>
      </c>
    </row>
    <row r="12458">
      <c r="A12458" t="n">
        <v>50017329</v>
      </c>
      <c r="B12458" t="inlineStr">
        <is>
          <t>Brooklyn</t>
        </is>
      </c>
      <c r="C12458" t="inlineStr">
        <is>
          <t>11207</t>
        </is>
      </c>
      <c r="D12458" t="inlineStr">
        <is>
          <t>Caribbean</t>
        </is>
      </c>
      <c r="E12458" s="8" t="n">
        <v>46196</v>
      </c>
      <c r="F12458" t="inlineStr">
        <is>
          <t>Violations were cited in the following area(s).</t>
        </is>
      </c>
      <c r="G12458" t="inlineStr">
        <is>
          <t>05H</t>
        </is>
      </c>
      <c r="H12458" t="inlineStr">
        <is>
          <t>No approved written standard operating procedure for avoiding contamination by refillable returnable containers.</t>
        </is>
      </c>
      <c r="I12458" t="inlineStr">
        <is>
          <t>Critical</t>
        </is>
      </c>
      <c r="J12458" t="n">
        <v>30</v>
      </c>
      <c r="L12458" s="9">
        <f>A12458&amp;"-"&amp;TEXT(E12458,"yyyymmdd")</f>
        <v/>
      </c>
    </row>
    <row r="12459">
      <c r="A12459" t="n">
        <v>50017329</v>
      </c>
      <c r="B12459" t="inlineStr">
        <is>
          <t>Brooklyn</t>
        </is>
      </c>
      <c r="C12459" t="inlineStr">
        <is>
          <t>11207</t>
        </is>
      </c>
      <c r="D12459" t="inlineStr">
        <is>
          <t>Caribbean</t>
        </is>
      </c>
      <c r="E12459" s="8" t="n">
        <v>46196</v>
      </c>
      <c r="F12459" t="inlineStr">
        <is>
          <t>Violations were cited in the following area(s).</t>
        </is>
      </c>
      <c r="G12459" t="inlineStr">
        <is>
          <t>10F</t>
        </is>
      </c>
      <c r="H12459" t="inlineStr">
        <is>
          <t>Non-food contact surface or equipment made of unacceptable material, not kept clean, or not properly sealed, raised, spaced or movable to allow accessibility for cleaning on all sides, above and underneath the unit.</t>
        </is>
      </c>
      <c r="I12459" t="inlineStr">
        <is>
          <t>Not Critical</t>
        </is>
      </c>
      <c r="J12459" t="n">
        <v>30</v>
      </c>
      <c r="L12459" s="9">
        <f>A12459&amp;"-"&amp;TEXT(E12459,"yyyymmdd")</f>
        <v/>
      </c>
    </row>
    <row r="12460">
      <c r="A12460" t="n">
        <v>50018004</v>
      </c>
      <c r="B12460" t="inlineStr">
        <is>
          <t>Manhattan</t>
        </is>
      </c>
      <c r="C12460" t="inlineStr">
        <is>
          <t>10031</t>
        </is>
      </c>
      <c r="D12460" t="inlineStr">
        <is>
          <t>American</t>
        </is>
      </c>
      <c r="E12460" s="8" t="n">
        <v>46196</v>
      </c>
      <c r="F12460" t="inlineStr">
        <is>
          <t>Violations were cited in the following area(s).</t>
        </is>
      </c>
      <c r="G12460" t="inlineStr">
        <is>
          <t>02G</t>
        </is>
      </c>
      <c r="H12460" t="inlineStr">
        <is>
          <t>Cold TCS food item held above 41 °F; smoked or processed fish held above 38 °F; intact raw eggs held above 45 °F; or reduced oxygen packaged (ROP) TCS foods held above required temperatures except during active necessary preparation.</t>
        </is>
      </c>
      <c r="I12460" t="inlineStr">
        <is>
          <t>Critical</t>
        </is>
      </c>
      <c r="J12460" t="n">
        <v>31</v>
      </c>
      <c r="L12460" s="9">
        <f>A12460&amp;"-"&amp;TEXT(E12460,"yyyymmdd")</f>
        <v/>
      </c>
    </row>
    <row r="12461">
      <c r="A12461" t="n">
        <v>50018004</v>
      </c>
      <c r="B12461" t="inlineStr">
        <is>
          <t>Manhattan</t>
        </is>
      </c>
      <c r="C12461" t="inlineStr">
        <is>
          <t>10031</t>
        </is>
      </c>
      <c r="D12461" t="inlineStr">
        <is>
          <t>American</t>
        </is>
      </c>
      <c r="E12461" s="8" t="n">
        <v>46196</v>
      </c>
      <c r="F12461" t="inlineStr">
        <is>
          <t>Violations were cited in the following area(s).</t>
        </is>
      </c>
      <c r="G12461" t="inlineStr">
        <is>
          <t>02H</t>
        </is>
      </c>
      <c r="H12461" t="inlineStr">
        <is>
          <t>After cooking or removal from hot holding, TCS food not cooled by an approved method whereby the internal temperature is reduced from 140 °F to 70 °F or less within 2 hours, and from 70 °F to 41 °F or less within 4 additional hours.</t>
        </is>
      </c>
      <c r="I12461" t="inlineStr">
        <is>
          <t>Critical</t>
        </is>
      </c>
      <c r="J12461" t="n">
        <v>31</v>
      </c>
      <c r="L12461" s="9">
        <f>A12461&amp;"-"&amp;TEXT(E12461,"yyyymmdd")</f>
        <v/>
      </c>
    </row>
    <row r="12462">
      <c r="A12462" t="n">
        <v>50018004</v>
      </c>
      <c r="B12462" t="inlineStr">
        <is>
          <t>Manhattan</t>
        </is>
      </c>
      <c r="C12462" t="inlineStr">
        <is>
          <t>10031</t>
        </is>
      </c>
      <c r="D12462" t="inlineStr">
        <is>
          <t>American</t>
        </is>
      </c>
      <c r="E12462" s="8" t="n">
        <v>46196</v>
      </c>
      <c r="F12462" t="inlineStr">
        <is>
          <t>Violations were cited in the following area(s).</t>
        </is>
      </c>
      <c r="G12462" t="inlineStr">
        <is>
          <t>04M</t>
        </is>
      </c>
      <c r="H12462" t="inlineStr">
        <is>
          <t>Live roaches in facility's food or non-food area.</t>
        </is>
      </c>
      <c r="I12462" t="inlineStr">
        <is>
          <t>Critical</t>
        </is>
      </c>
      <c r="J12462" t="n">
        <v>31</v>
      </c>
      <c r="L12462" s="9">
        <f>A12462&amp;"-"&amp;TEXT(E12462,"yyyymmdd")</f>
        <v/>
      </c>
    </row>
    <row r="12463">
      <c r="A12463" t="n">
        <v>50018004</v>
      </c>
      <c r="B12463" t="inlineStr">
        <is>
          <t>Manhattan</t>
        </is>
      </c>
      <c r="C12463" t="inlineStr">
        <is>
          <t>10031</t>
        </is>
      </c>
      <c r="D12463" t="inlineStr">
        <is>
          <t>American</t>
        </is>
      </c>
      <c r="E12463" s="8" t="n">
        <v>46196</v>
      </c>
      <c r="F12463" t="inlineStr">
        <is>
          <t>Violations were cited in the following area(s).</t>
        </is>
      </c>
      <c r="G12463" t="inlineStr">
        <is>
          <t>04N</t>
        </is>
      </c>
      <c r="H12463" t="inlineStr">
        <is>
          <t>Filth flies or food/refuse/sewage associated with (FRSA) flies or other nuisance pests in establishment’s food and/or non-food areas. FRSA flies include house flies, blow flies, bottle flies, flesh flies, drain flies, Phorid flies and fruit flies.</t>
        </is>
      </c>
      <c r="I12463" t="inlineStr">
        <is>
          <t>Critical</t>
        </is>
      </c>
      <c r="J12463" t="n">
        <v>31</v>
      </c>
      <c r="L12463" s="9">
        <f>A12463&amp;"-"&amp;TEXT(E12463,"yyyymmdd")</f>
        <v/>
      </c>
    </row>
    <row r="12464">
      <c r="A12464" t="n">
        <v>50018004</v>
      </c>
      <c r="B12464" t="inlineStr">
        <is>
          <t>Manhattan</t>
        </is>
      </c>
      <c r="C12464" t="inlineStr">
        <is>
          <t>10031</t>
        </is>
      </c>
      <c r="D12464" t="inlineStr">
        <is>
          <t>American</t>
        </is>
      </c>
      <c r="E12464" s="8" t="n">
        <v>46196</v>
      </c>
      <c r="F12464" t="inlineStr">
        <is>
          <t>Violations were cited in the following area(s).</t>
        </is>
      </c>
      <c r="G12464" t="inlineStr">
        <is>
          <t>08A</t>
        </is>
      </c>
      <c r="H12464" t="inlineStr">
        <is>
          <t>Establishment is not free of harborage or conditions conducive to rodents, insects or other pests.</t>
        </is>
      </c>
      <c r="I12464" t="inlineStr">
        <is>
          <t>Not Critical</t>
        </is>
      </c>
      <c r="J12464" t="n">
        <v>31</v>
      </c>
      <c r="L12464" s="9">
        <f>A12464&amp;"-"&amp;TEXT(E12464,"yyyymmdd")</f>
        <v/>
      </c>
    </row>
    <row r="12465">
      <c r="A12465" t="n">
        <v>50018004</v>
      </c>
      <c r="B12465" t="inlineStr">
        <is>
          <t>Manhattan</t>
        </is>
      </c>
      <c r="C12465" t="inlineStr">
        <is>
          <t>10031</t>
        </is>
      </c>
      <c r="D12465" t="inlineStr">
        <is>
          <t>American</t>
        </is>
      </c>
      <c r="E12465" s="8" t="n">
        <v>46196</v>
      </c>
      <c r="F12465" t="inlineStr">
        <is>
          <t>Violations were cited in the following area(s).</t>
        </is>
      </c>
      <c r="G12465" t="inlineStr">
        <is>
          <t>10F</t>
        </is>
      </c>
      <c r="H12465" t="inlineStr">
        <is>
          <t>Non-food contact surface or equipment made of unacceptable material, not kept clean, or not properly sealed, raised, spaced or movable to allow accessibility for cleaning on all sides, above and underneath the unit.</t>
        </is>
      </c>
      <c r="I12465" t="inlineStr">
        <is>
          <t>Not Critical</t>
        </is>
      </c>
      <c r="J12465" t="n">
        <v>31</v>
      </c>
      <c r="L12465" s="9">
        <f>A12465&amp;"-"&amp;TEXT(E12465,"yyyymmdd")</f>
        <v/>
      </c>
    </row>
    <row r="12466">
      <c r="A12466" t="n">
        <v>50033540</v>
      </c>
      <c r="B12466" t="inlineStr">
        <is>
          <t>Staten Island</t>
        </is>
      </c>
      <c r="C12466" t="inlineStr">
        <is>
          <t>10314</t>
        </is>
      </c>
      <c r="D12466" t="inlineStr">
        <is>
          <t>Asian/Asian Fusion</t>
        </is>
      </c>
      <c r="E12466" s="8" t="n">
        <v>46196</v>
      </c>
      <c r="F12466" t="inlineStr">
        <is>
          <t>Violations were cited in the following area(s).</t>
        </is>
      </c>
      <c r="G12466" t="inlineStr">
        <is>
          <t>06D</t>
        </is>
      </c>
      <c r="H12466" t="inlineStr">
        <is>
          <t>Food contact surface not properly washed, rinsed and sanitized after each use and following any activity when contamination may have occurred.</t>
        </is>
      </c>
      <c r="I12466" t="inlineStr">
        <is>
          <t>Critical</t>
        </is>
      </c>
      <c r="J12466" t="n">
        <v>10</v>
      </c>
      <c r="K12466" t="inlineStr">
        <is>
          <t>A</t>
        </is>
      </c>
      <c r="L12466" s="9">
        <f>A12466&amp;"-"&amp;TEXT(E12466,"yyyymmdd")</f>
        <v/>
      </c>
    </row>
    <row r="12467">
      <c r="A12467" t="n">
        <v>50033540</v>
      </c>
      <c r="B12467" t="inlineStr">
        <is>
          <t>Staten Island</t>
        </is>
      </c>
      <c r="C12467" t="inlineStr">
        <is>
          <t>10314</t>
        </is>
      </c>
      <c r="D12467" t="inlineStr">
        <is>
          <t>Asian/Asian Fusion</t>
        </is>
      </c>
      <c r="E12467" s="8" t="n">
        <v>46196</v>
      </c>
      <c r="F12467" t="inlineStr">
        <is>
          <t>Violations were cited in the following area(s).</t>
        </is>
      </c>
      <c r="G12467" t="inlineStr">
        <is>
          <t>10F</t>
        </is>
      </c>
      <c r="H12467" t="inlineStr">
        <is>
          <t>Non-food contact surface or equipment made of unacceptable material, not kept clean, or not properly sealed, raised, spaced or movable to allow accessibility for cleaning on all sides, above and underneath the unit.</t>
        </is>
      </c>
      <c r="I12467" t="inlineStr">
        <is>
          <t>Not Critical</t>
        </is>
      </c>
      <c r="J12467" t="n">
        <v>10</v>
      </c>
      <c r="K12467" t="inlineStr">
        <is>
          <t>A</t>
        </is>
      </c>
      <c r="L12467" s="9">
        <f>A12467&amp;"-"&amp;TEXT(E12467,"yyyymmdd")</f>
        <v/>
      </c>
    </row>
    <row r="12468">
      <c r="A12468" t="n">
        <v>50044817</v>
      </c>
      <c r="B12468" t="inlineStr">
        <is>
          <t>Bronx</t>
        </is>
      </c>
      <c r="C12468" t="inlineStr">
        <is>
          <t>10455</t>
        </is>
      </c>
      <c r="D12468" t="inlineStr">
        <is>
          <t>Latin American</t>
        </is>
      </c>
      <c r="E12468" s="8" t="n">
        <v>46196</v>
      </c>
      <c r="F12468" t="inlineStr">
        <is>
          <t>Violations were cited in the following area(s).</t>
        </is>
      </c>
      <c r="G12468" t="inlineStr">
        <is>
          <t>02G</t>
        </is>
      </c>
      <c r="H12468" t="inlineStr">
        <is>
          <t>Cold TCS food item held above 41 °F; smoked or processed fish held above 38 °F; intact raw eggs held above 45 °F; or reduced oxygen packaged (ROP) TCS foods held above required temperatures except during active necessary preparation.</t>
        </is>
      </c>
      <c r="I12468" t="inlineStr">
        <is>
          <t>Critical</t>
        </is>
      </c>
      <c r="J12468" t="n">
        <v>25</v>
      </c>
      <c r="L12468" s="9">
        <f>A12468&amp;"-"&amp;TEXT(E12468,"yyyymmdd")</f>
        <v/>
      </c>
    </row>
    <row r="12469">
      <c r="A12469" t="n">
        <v>50044817</v>
      </c>
      <c r="B12469" t="inlineStr">
        <is>
          <t>Bronx</t>
        </is>
      </c>
      <c r="C12469" t="inlineStr">
        <is>
          <t>10455</t>
        </is>
      </c>
      <c r="D12469" t="inlineStr">
        <is>
          <t>Latin American</t>
        </is>
      </c>
      <c r="E12469" s="8" t="n">
        <v>46196</v>
      </c>
      <c r="F12469" t="inlineStr">
        <is>
          <t>Violations were cited in the following area(s).</t>
        </is>
      </c>
      <c r="G12469" t="inlineStr">
        <is>
          <t>02H</t>
        </is>
      </c>
      <c r="H12469" t="inlineStr">
        <is>
          <t>After cooking or removal from hot holding, TCS food not cooled by an approved method whereby the internal temperature is reduced from 140 °F to 70 °F or less within 2 hours, and from 70 °F to 41 °F or less within 4 additional hours.</t>
        </is>
      </c>
      <c r="I12469" t="inlineStr">
        <is>
          <t>Critical</t>
        </is>
      </c>
      <c r="J12469" t="n">
        <v>25</v>
      </c>
      <c r="L12469" s="9">
        <f>A12469&amp;"-"&amp;TEXT(E12469,"yyyymmdd")</f>
        <v/>
      </c>
    </row>
    <row r="12470">
      <c r="A12470" t="n">
        <v>50044817</v>
      </c>
      <c r="B12470" t="inlineStr">
        <is>
          <t>Bronx</t>
        </is>
      </c>
      <c r="C12470" t="inlineStr">
        <is>
          <t>10455</t>
        </is>
      </c>
      <c r="D12470" t="inlineStr">
        <is>
          <t>Latin American</t>
        </is>
      </c>
      <c r="E12470" s="8" t="n">
        <v>46196</v>
      </c>
      <c r="F12470" t="inlineStr">
        <is>
          <t>Violations were cited in the following area(s).</t>
        </is>
      </c>
      <c r="G12470" t="inlineStr">
        <is>
          <t>06C</t>
        </is>
      </c>
      <c r="H1247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470" t="inlineStr">
        <is>
          <t>Critical</t>
        </is>
      </c>
      <c r="J12470" t="n">
        <v>25</v>
      </c>
      <c r="L12470" s="9">
        <f>A12470&amp;"-"&amp;TEXT(E12470,"yyyymmdd")</f>
        <v/>
      </c>
    </row>
    <row r="12471">
      <c r="A12471" t="n">
        <v>50044817</v>
      </c>
      <c r="B12471" t="inlineStr">
        <is>
          <t>Bronx</t>
        </is>
      </c>
      <c r="C12471" t="inlineStr">
        <is>
          <t>10455</t>
        </is>
      </c>
      <c r="D12471" t="inlineStr">
        <is>
          <t>Latin American</t>
        </is>
      </c>
      <c r="E12471" s="8" t="n">
        <v>46196</v>
      </c>
      <c r="F12471" t="inlineStr">
        <is>
          <t>Violations were cited in the following area(s).</t>
        </is>
      </c>
      <c r="G12471" t="inlineStr">
        <is>
          <t>10F</t>
        </is>
      </c>
      <c r="H12471" t="inlineStr">
        <is>
          <t>Non-food contact surface or equipment made of unacceptable material, not kept clean, or not properly sealed, raised, spaced or movable to allow accessibility for cleaning on all sides, above and underneath the unit.</t>
        </is>
      </c>
      <c r="I12471" t="inlineStr">
        <is>
          <t>Not Critical</t>
        </is>
      </c>
      <c r="J12471" t="n">
        <v>25</v>
      </c>
      <c r="L12471" s="9">
        <f>A12471&amp;"-"&amp;TEXT(E12471,"yyyymmdd")</f>
        <v/>
      </c>
    </row>
    <row r="12472">
      <c r="A12472" t="n">
        <v>50045946</v>
      </c>
      <c r="B12472" t="inlineStr">
        <is>
          <t>Queens</t>
        </is>
      </c>
      <c r="C12472" t="inlineStr">
        <is>
          <t>11419</t>
        </is>
      </c>
      <c r="D12472" t="inlineStr">
        <is>
          <t>Bakery Products/Desserts</t>
        </is>
      </c>
      <c r="E12472" s="8" t="n">
        <v>46196</v>
      </c>
      <c r="F12472" t="inlineStr">
        <is>
          <t>Violations were cited in the following area(s).</t>
        </is>
      </c>
      <c r="G12472" t="inlineStr">
        <is>
          <t>04N</t>
        </is>
      </c>
      <c r="H12472" t="inlineStr">
        <is>
          <t>Filth flies or food/refuse/sewage associated with (FRSA) flies or other nuisance pests in establishment’s food and/or non-food areas. FRSA flies include house flies, blow flies, bottle flies, flesh flies, drain flies, Phorid flies and fruit flies.</t>
        </is>
      </c>
      <c r="I12472" t="inlineStr">
        <is>
          <t>Critical</t>
        </is>
      </c>
      <c r="J12472" t="n">
        <v>21</v>
      </c>
      <c r="L12472" s="9">
        <f>A12472&amp;"-"&amp;TEXT(E12472,"yyyymmdd")</f>
        <v/>
      </c>
    </row>
    <row r="12473">
      <c r="A12473" t="n">
        <v>50045946</v>
      </c>
      <c r="B12473" t="inlineStr">
        <is>
          <t>Queens</t>
        </is>
      </c>
      <c r="C12473" t="inlineStr">
        <is>
          <t>11419</t>
        </is>
      </c>
      <c r="D12473" t="inlineStr">
        <is>
          <t>Bakery Products/Desserts</t>
        </is>
      </c>
      <c r="E12473" s="8" t="n">
        <v>46196</v>
      </c>
      <c r="F12473" t="inlineStr">
        <is>
          <t>Violations were cited in the following area(s).</t>
        </is>
      </c>
      <c r="G12473" t="inlineStr">
        <is>
          <t>06F</t>
        </is>
      </c>
      <c r="H12473" t="inlineStr">
        <is>
          <t>Wiping cloths not stored clean and dry, or in a sanitizing solution, between uses.</t>
        </is>
      </c>
      <c r="I12473" t="inlineStr">
        <is>
          <t>Critical</t>
        </is>
      </c>
      <c r="J12473" t="n">
        <v>21</v>
      </c>
      <c r="L12473" s="9">
        <f>A12473&amp;"-"&amp;TEXT(E12473,"yyyymmdd")</f>
        <v/>
      </c>
    </row>
    <row r="12474">
      <c r="A12474" t="n">
        <v>50045946</v>
      </c>
      <c r="B12474" t="inlineStr">
        <is>
          <t>Queens</t>
        </is>
      </c>
      <c r="C12474" t="inlineStr">
        <is>
          <t>11419</t>
        </is>
      </c>
      <c r="D12474" t="inlineStr">
        <is>
          <t>Bakery Products/Desserts</t>
        </is>
      </c>
      <c r="E12474" s="8" t="n">
        <v>46196</v>
      </c>
      <c r="F12474" t="inlineStr">
        <is>
          <t>Violations were cited in the following area(s).</t>
        </is>
      </c>
      <c r="G12474" t="inlineStr">
        <is>
          <t>08A</t>
        </is>
      </c>
      <c r="H12474" t="inlineStr">
        <is>
          <t>Establishment is not free of harborage or conditions conducive to rodents, insects or other pests.</t>
        </is>
      </c>
      <c r="I12474" t="inlineStr">
        <is>
          <t>Not Critical</t>
        </is>
      </c>
      <c r="J12474" t="n">
        <v>21</v>
      </c>
      <c r="L12474" s="9">
        <f>A12474&amp;"-"&amp;TEXT(E12474,"yyyymmdd")</f>
        <v/>
      </c>
    </row>
    <row r="12475">
      <c r="A12475" t="n">
        <v>50045946</v>
      </c>
      <c r="B12475" t="inlineStr">
        <is>
          <t>Queens</t>
        </is>
      </c>
      <c r="C12475" t="inlineStr">
        <is>
          <t>11419</t>
        </is>
      </c>
      <c r="D12475" t="inlineStr">
        <is>
          <t>Bakery Products/Desserts</t>
        </is>
      </c>
      <c r="E12475" s="8" t="n">
        <v>46196</v>
      </c>
      <c r="F12475" t="inlineStr">
        <is>
          <t>Violations were cited in the following area(s).</t>
        </is>
      </c>
      <c r="G12475" t="inlineStr">
        <is>
          <t>10F</t>
        </is>
      </c>
      <c r="H12475" t="inlineStr">
        <is>
          <t>Non-food contact surface or equipment made of unacceptable material, not kept clean, or not properly sealed, raised, spaced or movable to allow accessibility for cleaning on all sides, above and underneath the unit.</t>
        </is>
      </c>
      <c r="I12475" t="inlineStr">
        <is>
          <t>Not Critical</t>
        </is>
      </c>
      <c r="J12475" t="n">
        <v>21</v>
      </c>
      <c r="L12475" s="9">
        <f>A12475&amp;"-"&amp;TEXT(E12475,"yyyymmdd")</f>
        <v/>
      </c>
    </row>
    <row r="12476">
      <c r="A12476" t="n">
        <v>50050188</v>
      </c>
      <c r="B12476" t="inlineStr">
        <is>
          <t>Brooklyn</t>
        </is>
      </c>
      <c r="C12476" t="inlineStr">
        <is>
          <t>11237</t>
        </is>
      </c>
      <c r="D12476" t="inlineStr">
        <is>
          <t>Latin American</t>
        </is>
      </c>
      <c r="E12476" s="8" t="n">
        <v>46196</v>
      </c>
      <c r="F12476" t="inlineStr">
        <is>
          <t>Violations were cited in the following area(s).</t>
        </is>
      </c>
      <c r="G12476" t="inlineStr">
        <is>
          <t>06A</t>
        </is>
      </c>
      <c r="H12476" t="inlineStr">
        <is>
          <t>Personal cleanliness is inadequate. Outer garment soiled with possible contaminant. Effective hair restraint not worn where required. Jewelry worn on hands or arms. Fingernail polish worn or fingernails not kept clean and trimmed.</t>
        </is>
      </c>
      <c r="I12476" t="inlineStr">
        <is>
          <t>Critical</t>
        </is>
      </c>
      <c r="J12476" t="n">
        <v>11</v>
      </c>
      <c r="K12476" t="inlineStr">
        <is>
          <t>A</t>
        </is>
      </c>
      <c r="L12476" s="9">
        <f>A12476&amp;"-"&amp;TEXT(E12476,"yyyymmdd")</f>
        <v/>
      </c>
    </row>
    <row r="12477">
      <c r="A12477" t="n">
        <v>50050188</v>
      </c>
      <c r="B12477" t="inlineStr">
        <is>
          <t>Brooklyn</t>
        </is>
      </c>
      <c r="C12477" t="inlineStr">
        <is>
          <t>11237</t>
        </is>
      </c>
      <c r="D12477" t="inlineStr">
        <is>
          <t>Latin American</t>
        </is>
      </c>
      <c r="E12477" s="8" t="n">
        <v>46196</v>
      </c>
      <c r="F12477" t="inlineStr">
        <is>
          <t>Violations were cited in the following area(s).</t>
        </is>
      </c>
      <c r="G12477" t="inlineStr">
        <is>
          <t>10F</t>
        </is>
      </c>
      <c r="H12477" t="inlineStr">
        <is>
          <t>Non-food contact surface or equipment made of unacceptable material, not kept clean, or not properly sealed, raised, spaced or movable to allow accessibility for cleaning on all sides, above and underneath the unit.</t>
        </is>
      </c>
      <c r="I12477" t="inlineStr">
        <is>
          <t>Not Critical</t>
        </is>
      </c>
      <c r="J12477" t="n">
        <v>11</v>
      </c>
      <c r="K12477" t="inlineStr">
        <is>
          <t>A</t>
        </is>
      </c>
      <c r="L12477" s="9">
        <f>A12477&amp;"-"&amp;TEXT(E12477,"yyyymmdd")</f>
        <v/>
      </c>
    </row>
    <row r="12478">
      <c r="A12478" t="n">
        <v>50053046</v>
      </c>
      <c r="B12478" t="inlineStr">
        <is>
          <t>Bronx</t>
        </is>
      </c>
      <c r="C12478" t="inlineStr">
        <is>
          <t>10461</t>
        </is>
      </c>
      <c r="D12478" t="inlineStr">
        <is>
          <t>American</t>
        </is>
      </c>
      <c r="E12478" s="8" t="n">
        <v>46196</v>
      </c>
      <c r="F12478" t="inlineStr">
        <is>
          <t>Violations were cited in the following area(s).</t>
        </is>
      </c>
      <c r="G12478" t="inlineStr">
        <is>
          <t>04H</t>
        </is>
      </c>
      <c r="H12478" t="inlineStr">
        <is>
          <t>Raw, cooked or prepared food is adulterated, contaminated, cross-contaminated, or not discarded in accordance with HACCP plan.</t>
        </is>
      </c>
      <c r="I12478" t="inlineStr">
        <is>
          <t>Critical</t>
        </is>
      </c>
      <c r="J12478" t="n">
        <v>25</v>
      </c>
      <c r="L12478" s="9">
        <f>A12478&amp;"-"&amp;TEXT(E12478,"yyyymmdd")</f>
        <v/>
      </c>
    </row>
    <row r="12479">
      <c r="A12479" t="n">
        <v>50053046</v>
      </c>
      <c r="B12479" t="inlineStr">
        <is>
          <t>Bronx</t>
        </is>
      </c>
      <c r="C12479" t="inlineStr">
        <is>
          <t>10461</t>
        </is>
      </c>
      <c r="D12479" t="inlineStr">
        <is>
          <t>American</t>
        </is>
      </c>
      <c r="E12479" s="8" t="n">
        <v>46196</v>
      </c>
      <c r="F12479" t="inlineStr">
        <is>
          <t>Violations were cited in the following area(s).</t>
        </is>
      </c>
      <c r="G12479" t="inlineStr">
        <is>
          <t>04L</t>
        </is>
      </c>
      <c r="H12479" t="inlineStr">
        <is>
          <t>Evidence of mice or live mice in establishment's food or non-food areas.</t>
        </is>
      </c>
      <c r="I12479" t="inlineStr">
        <is>
          <t>Critical</t>
        </is>
      </c>
      <c r="J12479" t="n">
        <v>25</v>
      </c>
      <c r="L12479" s="9">
        <f>A12479&amp;"-"&amp;TEXT(E12479,"yyyymmdd")</f>
        <v/>
      </c>
    </row>
    <row r="12480">
      <c r="A12480" t="n">
        <v>50053046</v>
      </c>
      <c r="B12480" t="inlineStr">
        <is>
          <t>Bronx</t>
        </is>
      </c>
      <c r="C12480" t="inlineStr">
        <is>
          <t>10461</t>
        </is>
      </c>
      <c r="D12480" t="inlineStr">
        <is>
          <t>American</t>
        </is>
      </c>
      <c r="E12480" s="8" t="n">
        <v>46196</v>
      </c>
      <c r="F12480" t="inlineStr">
        <is>
          <t>Violations were cited in the following area(s).</t>
        </is>
      </c>
      <c r="G12480" t="inlineStr">
        <is>
          <t>08A</t>
        </is>
      </c>
      <c r="H12480" t="inlineStr">
        <is>
          <t>Establishment is not free of harborage or conditions conducive to rodents, insects or other pests.</t>
        </is>
      </c>
      <c r="I12480" t="inlineStr">
        <is>
          <t>Not Critical</t>
        </is>
      </c>
      <c r="J12480" t="n">
        <v>25</v>
      </c>
      <c r="L12480" s="9">
        <f>A12480&amp;"-"&amp;TEXT(E12480,"yyyymmdd")</f>
        <v/>
      </c>
    </row>
    <row r="12481">
      <c r="A12481" t="n">
        <v>50053046</v>
      </c>
      <c r="B12481" t="inlineStr">
        <is>
          <t>Bronx</t>
        </is>
      </c>
      <c r="C12481" t="inlineStr">
        <is>
          <t>10461</t>
        </is>
      </c>
      <c r="D12481" t="inlineStr">
        <is>
          <t>American</t>
        </is>
      </c>
      <c r="E12481" s="8" t="n">
        <v>46196</v>
      </c>
      <c r="F12481" t="inlineStr">
        <is>
          <t>Violations were cited in the following area(s).</t>
        </is>
      </c>
      <c r="G12481" t="inlineStr">
        <is>
          <t>10B</t>
        </is>
      </c>
      <c r="H12481" t="inlineStr">
        <is>
          <t>Anti-siphonage or back-flow prevention device not provided where required; equipment or floor not properly drained; sewage disposal system in disrepair or not functioning properly. Condensation or liquid waste improperly disposed of.</t>
        </is>
      </c>
      <c r="I12481" t="inlineStr">
        <is>
          <t>Not Critical</t>
        </is>
      </c>
      <c r="J12481" t="n">
        <v>25</v>
      </c>
      <c r="L12481" s="9">
        <f>A12481&amp;"-"&amp;TEXT(E12481,"yyyymmdd")</f>
        <v/>
      </c>
    </row>
    <row r="12482">
      <c r="A12482" t="n">
        <v>50053046</v>
      </c>
      <c r="B12482" t="inlineStr">
        <is>
          <t>Bronx</t>
        </is>
      </c>
      <c r="C12482" t="inlineStr">
        <is>
          <t>10461</t>
        </is>
      </c>
      <c r="D12482" t="inlineStr">
        <is>
          <t>American</t>
        </is>
      </c>
      <c r="E12482" s="8" t="n">
        <v>46196</v>
      </c>
      <c r="F12482" t="inlineStr">
        <is>
          <t>Violations were cited in the following area(s).</t>
        </is>
      </c>
      <c r="G12482" t="inlineStr">
        <is>
          <t>10F</t>
        </is>
      </c>
      <c r="H12482" t="inlineStr">
        <is>
          <t>Non-food contact surface or equipment made of unacceptable material, not kept clean, or not properly sealed, raised, spaced or movable to allow accessibility for cleaning on all sides, above and underneath the unit.</t>
        </is>
      </c>
      <c r="I12482" t="inlineStr">
        <is>
          <t>Not Critical</t>
        </is>
      </c>
      <c r="J12482" t="n">
        <v>25</v>
      </c>
      <c r="L12482" s="9">
        <f>A12482&amp;"-"&amp;TEXT(E12482,"yyyymmdd")</f>
        <v/>
      </c>
    </row>
    <row r="12483">
      <c r="A12483" t="n">
        <v>50063273</v>
      </c>
      <c r="B12483" t="inlineStr">
        <is>
          <t>Manhattan</t>
        </is>
      </c>
      <c r="C12483" t="inlineStr">
        <is>
          <t>10016</t>
        </is>
      </c>
      <c r="D12483" t="inlineStr">
        <is>
          <t>Mexican</t>
        </is>
      </c>
      <c r="E12483" s="8" t="n">
        <v>46196</v>
      </c>
      <c r="F12483" t="inlineStr">
        <is>
          <t>Violations were cited in the following area(s).</t>
        </is>
      </c>
      <c r="G12483" t="inlineStr">
        <is>
          <t>02B</t>
        </is>
      </c>
      <c r="H12483" t="inlineStr">
        <is>
          <t>Hot TCS food item not held at or above 140 °F.</t>
        </is>
      </c>
      <c r="I12483" t="inlineStr">
        <is>
          <t>Critical</t>
        </is>
      </c>
      <c r="J12483" t="n">
        <v>33</v>
      </c>
      <c r="L12483" s="9">
        <f>A12483&amp;"-"&amp;TEXT(E12483,"yyyymmdd")</f>
        <v/>
      </c>
    </row>
    <row r="12484">
      <c r="A12484" t="n">
        <v>50063273</v>
      </c>
      <c r="B12484" t="inlineStr">
        <is>
          <t>Manhattan</t>
        </is>
      </c>
      <c r="C12484" t="inlineStr">
        <is>
          <t>10016</t>
        </is>
      </c>
      <c r="D12484" t="inlineStr">
        <is>
          <t>Mexican</t>
        </is>
      </c>
      <c r="E12484" s="8" t="n">
        <v>46196</v>
      </c>
      <c r="F12484" t="inlineStr">
        <is>
          <t>Violations were cited in the following area(s).</t>
        </is>
      </c>
      <c r="G12484" t="inlineStr">
        <is>
          <t>02G</t>
        </is>
      </c>
      <c r="H12484" t="inlineStr">
        <is>
          <t>Cold TCS food item held above 41 °F; smoked or processed fish held above 38 °F; intact raw eggs held above 45 °F; or reduced oxygen packaged (ROP) TCS foods held above required temperatures except during active necessary preparation.</t>
        </is>
      </c>
      <c r="I12484" t="inlineStr">
        <is>
          <t>Critical</t>
        </is>
      </c>
      <c r="J12484" t="n">
        <v>33</v>
      </c>
      <c r="L12484" s="9">
        <f>A12484&amp;"-"&amp;TEXT(E12484,"yyyymmdd")</f>
        <v/>
      </c>
    </row>
    <row r="12485">
      <c r="A12485" t="n">
        <v>50063273</v>
      </c>
      <c r="B12485" t="inlineStr">
        <is>
          <t>Manhattan</t>
        </is>
      </c>
      <c r="C12485" t="inlineStr">
        <is>
          <t>10016</t>
        </is>
      </c>
      <c r="D12485" t="inlineStr">
        <is>
          <t>Mexican</t>
        </is>
      </c>
      <c r="E12485" s="8" t="n">
        <v>46196</v>
      </c>
      <c r="F12485" t="inlineStr">
        <is>
          <t>Violations were cited in the following area(s).</t>
        </is>
      </c>
      <c r="G12485" t="inlineStr">
        <is>
          <t>06D</t>
        </is>
      </c>
      <c r="H12485" t="inlineStr">
        <is>
          <t>Food contact surface not properly washed, rinsed and sanitized after each use and following any activity when contamination may have occurred.</t>
        </is>
      </c>
      <c r="I12485" t="inlineStr">
        <is>
          <t>Critical</t>
        </is>
      </c>
      <c r="J12485" t="n">
        <v>33</v>
      </c>
      <c r="L12485" s="9">
        <f>A12485&amp;"-"&amp;TEXT(E12485,"yyyymmdd")</f>
        <v/>
      </c>
    </row>
    <row r="12486">
      <c r="A12486" t="n">
        <v>50063273</v>
      </c>
      <c r="B12486" t="inlineStr">
        <is>
          <t>Manhattan</t>
        </is>
      </c>
      <c r="C12486" t="inlineStr">
        <is>
          <t>10016</t>
        </is>
      </c>
      <c r="D12486" t="inlineStr">
        <is>
          <t>Mexican</t>
        </is>
      </c>
      <c r="E12486" s="8" t="n">
        <v>46196</v>
      </c>
      <c r="F12486" t="inlineStr">
        <is>
          <t>Violations were cited in the following area(s).</t>
        </is>
      </c>
      <c r="G12486" t="inlineStr">
        <is>
          <t>06E</t>
        </is>
      </c>
      <c r="H12486" t="inlineStr">
        <is>
          <t>Sanitized equipment or utensil, including in-use food dispensing utensil, improperly used or stored.</t>
        </is>
      </c>
      <c r="I12486" t="inlineStr">
        <is>
          <t>Critical</t>
        </is>
      </c>
      <c r="J12486" t="n">
        <v>33</v>
      </c>
      <c r="L12486" s="9">
        <f>A12486&amp;"-"&amp;TEXT(E12486,"yyyymmdd")</f>
        <v/>
      </c>
    </row>
    <row r="12487">
      <c r="A12487" t="n">
        <v>50063273</v>
      </c>
      <c r="B12487" t="inlineStr">
        <is>
          <t>Manhattan</t>
        </is>
      </c>
      <c r="C12487" t="inlineStr">
        <is>
          <t>10016</t>
        </is>
      </c>
      <c r="D12487" t="inlineStr">
        <is>
          <t>Mexican</t>
        </is>
      </c>
      <c r="E12487" s="8" t="n">
        <v>46196</v>
      </c>
      <c r="F12487" t="inlineStr">
        <is>
          <t>Violations were cited in the following area(s).</t>
        </is>
      </c>
      <c r="G12487" t="inlineStr">
        <is>
          <t>10B</t>
        </is>
      </c>
      <c r="H12487" t="inlineStr">
        <is>
          <t>Anti-siphonage or back-flow prevention device not provided where required; equipment or floor not properly drained; sewage disposal system in disrepair or not functioning properly. Condensation or liquid waste improperly disposed of.</t>
        </is>
      </c>
      <c r="I12487" t="inlineStr">
        <is>
          <t>Not Critical</t>
        </is>
      </c>
      <c r="J12487" t="n">
        <v>33</v>
      </c>
      <c r="L12487" s="9">
        <f>A12487&amp;"-"&amp;TEXT(E12487,"yyyymmdd")</f>
        <v/>
      </c>
    </row>
    <row r="12488">
      <c r="A12488" t="n">
        <v>50063273</v>
      </c>
      <c r="B12488" t="inlineStr">
        <is>
          <t>Manhattan</t>
        </is>
      </c>
      <c r="C12488" t="inlineStr">
        <is>
          <t>10016</t>
        </is>
      </c>
      <c r="D12488" t="inlineStr">
        <is>
          <t>Mexican</t>
        </is>
      </c>
      <c r="E12488" s="8" t="n">
        <v>46196</v>
      </c>
      <c r="F12488" t="inlineStr">
        <is>
          <t>Violations were cited in the following area(s).</t>
        </is>
      </c>
      <c r="G12488" t="inlineStr">
        <is>
          <t>10F</t>
        </is>
      </c>
      <c r="H12488" t="inlineStr">
        <is>
          <t>Non-food contact surface or equipment made of unacceptable material, not kept clean, or not properly sealed, raised, spaced or movable to allow accessibility for cleaning on all sides, above and underneath the unit.</t>
        </is>
      </c>
      <c r="I12488" t="inlineStr">
        <is>
          <t>Not Critical</t>
        </is>
      </c>
      <c r="J12488" t="n">
        <v>33</v>
      </c>
      <c r="L12488" s="9">
        <f>A12488&amp;"-"&amp;TEXT(E12488,"yyyymmdd")</f>
        <v/>
      </c>
    </row>
    <row r="12489">
      <c r="A12489" t="n">
        <v>50072107</v>
      </c>
      <c r="B12489" t="inlineStr">
        <is>
          <t>Manhattan</t>
        </is>
      </c>
      <c r="C12489" t="inlineStr">
        <is>
          <t>10031</t>
        </is>
      </c>
      <c r="D12489" t="inlineStr">
        <is>
          <t>Pizza</t>
        </is>
      </c>
      <c r="E12489" s="8" t="n">
        <v>46196</v>
      </c>
      <c r="F12489" t="inlineStr">
        <is>
          <t>Violations were cited in the following area(s).</t>
        </is>
      </c>
      <c r="G12489" t="inlineStr">
        <is>
          <t>04H</t>
        </is>
      </c>
      <c r="H12489" t="inlineStr">
        <is>
          <t>Raw, cooked or prepared food is adulterated, contaminated, cross-contaminated, or not discarded in accordance with HACCP plan.</t>
        </is>
      </c>
      <c r="I12489" t="inlineStr">
        <is>
          <t>Critical</t>
        </is>
      </c>
      <c r="J12489" t="n">
        <v>30</v>
      </c>
      <c r="L12489" s="9">
        <f>A12489&amp;"-"&amp;TEXT(E12489,"yyyymmdd")</f>
        <v/>
      </c>
    </row>
    <row r="12490">
      <c r="A12490" t="n">
        <v>50072107</v>
      </c>
      <c r="B12490" t="inlineStr">
        <is>
          <t>Manhattan</t>
        </is>
      </c>
      <c r="C12490" t="inlineStr">
        <is>
          <t>10031</t>
        </is>
      </c>
      <c r="D12490" t="inlineStr">
        <is>
          <t>Pizza</t>
        </is>
      </c>
      <c r="E12490" s="8" t="n">
        <v>46196</v>
      </c>
      <c r="F12490" t="inlineStr">
        <is>
          <t>Violations were cited in the following area(s).</t>
        </is>
      </c>
      <c r="G12490" t="inlineStr">
        <is>
          <t>04N</t>
        </is>
      </c>
      <c r="H12490" t="inlineStr">
        <is>
          <t>Filth flies or food/refuse/sewage associated with (FRSA) flies or other nuisance pests in establishment’s food and/or non-food areas. FRSA flies include house flies, blow flies, bottle flies, flesh flies, drain flies, Phorid flies and fruit flies.</t>
        </is>
      </c>
      <c r="I12490" t="inlineStr">
        <is>
          <t>Critical</t>
        </is>
      </c>
      <c r="J12490" t="n">
        <v>30</v>
      </c>
      <c r="L12490" s="9">
        <f>A12490&amp;"-"&amp;TEXT(E12490,"yyyymmdd")</f>
        <v/>
      </c>
    </row>
    <row r="12491">
      <c r="A12491" t="n">
        <v>50072107</v>
      </c>
      <c r="B12491" t="inlineStr">
        <is>
          <t>Manhattan</t>
        </is>
      </c>
      <c r="C12491" t="inlineStr">
        <is>
          <t>10031</t>
        </is>
      </c>
      <c r="D12491" t="inlineStr">
        <is>
          <t>Pizza</t>
        </is>
      </c>
      <c r="E12491" s="8" t="n">
        <v>46196</v>
      </c>
      <c r="F12491" t="inlineStr">
        <is>
          <t>Violations were cited in the following area(s).</t>
        </is>
      </c>
      <c r="G12491" t="inlineStr">
        <is>
          <t>06C</t>
        </is>
      </c>
      <c r="H1249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491" t="inlineStr">
        <is>
          <t>Critical</t>
        </is>
      </c>
      <c r="J12491" t="n">
        <v>30</v>
      </c>
      <c r="L12491" s="9">
        <f>A12491&amp;"-"&amp;TEXT(E12491,"yyyymmdd")</f>
        <v/>
      </c>
    </row>
    <row r="12492">
      <c r="A12492" t="n">
        <v>50072107</v>
      </c>
      <c r="B12492" t="inlineStr">
        <is>
          <t>Manhattan</t>
        </is>
      </c>
      <c r="C12492" t="inlineStr">
        <is>
          <t>10031</t>
        </is>
      </c>
      <c r="D12492" t="inlineStr">
        <is>
          <t>Pizza</t>
        </is>
      </c>
      <c r="E12492" s="8" t="n">
        <v>46196</v>
      </c>
      <c r="F12492" t="inlineStr">
        <is>
          <t>Violations were cited in the following area(s).</t>
        </is>
      </c>
      <c r="G12492" t="inlineStr">
        <is>
          <t>08A</t>
        </is>
      </c>
      <c r="H12492" t="inlineStr">
        <is>
          <t>Establishment is not free of harborage or conditions conducive to rodents, insects or other pests.</t>
        </is>
      </c>
      <c r="I12492" t="inlineStr">
        <is>
          <t>Not Critical</t>
        </is>
      </c>
      <c r="J12492" t="n">
        <v>30</v>
      </c>
      <c r="L12492" s="9">
        <f>A12492&amp;"-"&amp;TEXT(E12492,"yyyymmdd")</f>
        <v/>
      </c>
    </row>
    <row r="12493">
      <c r="A12493" t="n">
        <v>50072107</v>
      </c>
      <c r="B12493" t="inlineStr">
        <is>
          <t>Manhattan</t>
        </is>
      </c>
      <c r="C12493" t="inlineStr">
        <is>
          <t>10031</t>
        </is>
      </c>
      <c r="D12493" t="inlineStr">
        <is>
          <t>Pizza</t>
        </is>
      </c>
      <c r="E12493" s="8" t="n">
        <v>46196</v>
      </c>
      <c r="F12493" t="inlineStr">
        <is>
          <t>Violations were cited in the following area(s).</t>
        </is>
      </c>
      <c r="G12493" t="inlineStr">
        <is>
          <t>10F</t>
        </is>
      </c>
      <c r="H12493" t="inlineStr">
        <is>
          <t>Non-food contact surface or equipment made of unacceptable material, not kept clean, or not properly sealed, raised, spaced or movable to allow accessibility for cleaning on all sides, above and underneath the unit.</t>
        </is>
      </c>
      <c r="I12493" t="inlineStr">
        <is>
          <t>Not Critical</t>
        </is>
      </c>
      <c r="J12493" t="n">
        <v>30</v>
      </c>
      <c r="L12493" s="9">
        <f>A12493&amp;"-"&amp;TEXT(E12493,"yyyymmdd")</f>
        <v/>
      </c>
    </row>
    <row r="12494">
      <c r="A12494" t="n">
        <v>50084276</v>
      </c>
      <c r="B12494" t="inlineStr">
        <is>
          <t>Manhattan</t>
        </is>
      </c>
      <c r="C12494" t="inlineStr">
        <is>
          <t>10014</t>
        </is>
      </c>
      <c r="D12494" t="inlineStr">
        <is>
          <t>French</t>
        </is>
      </c>
      <c r="E12494" s="8" t="n">
        <v>46196</v>
      </c>
      <c r="F12494" t="inlineStr">
        <is>
          <t>Violations were cited in the following area(s).</t>
        </is>
      </c>
      <c r="G12494" t="inlineStr">
        <is>
          <t>03A</t>
        </is>
      </c>
      <c r="H12494"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2494" t="inlineStr">
        <is>
          <t>Critical</t>
        </is>
      </c>
      <c r="J12494" t="n">
        <v>22</v>
      </c>
      <c r="L12494" s="9">
        <f>A12494&amp;"-"&amp;TEXT(E12494,"yyyymmdd")</f>
        <v/>
      </c>
    </row>
    <row r="12495">
      <c r="A12495" t="n">
        <v>50084276</v>
      </c>
      <c r="B12495" t="inlineStr">
        <is>
          <t>Manhattan</t>
        </is>
      </c>
      <c r="C12495" t="inlineStr">
        <is>
          <t>10014</t>
        </is>
      </c>
      <c r="D12495" t="inlineStr">
        <is>
          <t>French</t>
        </is>
      </c>
      <c r="E12495" s="8" t="n">
        <v>46196</v>
      </c>
      <c r="F12495" t="inlineStr">
        <is>
          <t>Violations were cited in the following area(s).</t>
        </is>
      </c>
      <c r="G12495" t="inlineStr">
        <is>
          <t>06D</t>
        </is>
      </c>
      <c r="H12495" t="inlineStr">
        <is>
          <t>Food contact surface not properly washed, rinsed and sanitized after each use and following any activity when contamination may have occurred.</t>
        </is>
      </c>
      <c r="I12495" t="inlineStr">
        <is>
          <t>Critical</t>
        </is>
      </c>
      <c r="J12495" t="n">
        <v>22</v>
      </c>
      <c r="L12495" s="9">
        <f>A12495&amp;"-"&amp;TEXT(E12495,"yyyymmdd")</f>
        <v/>
      </c>
    </row>
    <row r="12496">
      <c r="A12496" t="n">
        <v>50084276</v>
      </c>
      <c r="B12496" t="inlineStr">
        <is>
          <t>Manhattan</t>
        </is>
      </c>
      <c r="C12496" t="inlineStr">
        <is>
          <t>10014</t>
        </is>
      </c>
      <c r="D12496" t="inlineStr">
        <is>
          <t>French</t>
        </is>
      </c>
      <c r="E12496" s="8" t="n">
        <v>46196</v>
      </c>
      <c r="F12496" t="inlineStr">
        <is>
          <t>Violations were cited in the following area(s).</t>
        </is>
      </c>
      <c r="G12496" t="inlineStr">
        <is>
          <t>10B</t>
        </is>
      </c>
      <c r="H12496" t="inlineStr">
        <is>
          <t>Anti-siphonage or back-flow prevention device not provided where required; equipment or floor not properly drained; sewage disposal system in disrepair or not functioning properly. Condensation or liquid waste improperly disposed of.</t>
        </is>
      </c>
      <c r="I12496" t="inlineStr">
        <is>
          <t>Not Critical</t>
        </is>
      </c>
      <c r="J12496" t="n">
        <v>22</v>
      </c>
      <c r="L12496" s="9">
        <f>A12496&amp;"-"&amp;TEXT(E12496,"yyyymmdd")</f>
        <v/>
      </c>
    </row>
    <row r="12497">
      <c r="A12497" t="n">
        <v>50084276</v>
      </c>
      <c r="B12497" t="inlineStr">
        <is>
          <t>Manhattan</t>
        </is>
      </c>
      <c r="C12497" t="inlineStr">
        <is>
          <t>10014</t>
        </is>
      </c>
      <c r="D12497" t="inlineStr">
        <is>
          <t>French</t>
        </is>
      </c>
      <c r="E12497" s="8" t="n">
        <v>46196</v>
      </c>
      <c r="F12497" t="inlineStr">
        <is>
          <t>Violations were cited in the following area(s).</t>
        </is>
      </c>
      <c r="G12497" t="inlineStr">
        <is>
          <t>10F</t>
        </is>
      </c>
      <c r="H12497" t="inlineStr">
        <is>
          <t>Non-food contact surface or equipment made of unacceptable material, not kept clean, or not properly sealed, raised, spaced or movable to allow accessibility for cleaning on all sides, above and underneath the unit.</t>
        </is>
      </c>
      <c r="I12497" t="inlineStr">
        <is>
          <t>Not Critical</t>
        </is>
      </c>
      <c r="J12497" t="n">
        <v>22</v>
      </c>
      <c r="L12497" s="9">
        <f>A12497&amp;"-"&amp;TEXT(E12497,"yyyymmdd")</f>
        <v/>
      </c>
    </row>
    <row r="12498">
      <c r="A12498" t="n">
        <v>50086184</v>
      </c>
      <c r="B12498" t="inlineStr">
        <is>
          <t>Manhattan</t>
        </is>
      </c>
      <c r="C12498" t="inlineStr">
        <is>
          <t>10021</t>
        </is>
      </c>
      <c r="D12498" t="inlineStr">
        <is>
          <t>American</t>
        </is>
      </c>
      <c r="E12498" s="8" t="n">
        <v>46196</v>
      </c>
      <c r="F12498" t="inlineStr">
        <is>
          <t>Violations were cited in the following area(s).</t>
        </is>
      </c>
      <c r="G12498" t="inlineStr">
        <is>
          <t>04A</t>
        </is>
      </c>
      <c r="H12498" t="inlineStr">
        <is>
          <t>Food Protection Certificate (FPC) not held by manager or supervisor of food operations.</t>
        </is>
      </c>
      <c r="I12498" t="inlineStr">
        <is>
          <t>Critical</t>
        </is>
      </c>
      <c r="J12498" t="n">
        <v>26</v>
      </c>
      <c r="L12498" s="9">
        <f>A12498&amp;"-"&amp;TEXT(E12498,"yyyymmdd")</f>
        <v/>
      </c>
    </row>
    <row r="12499">
      <c r="A12499" t="n">
        <v>50086184</v>
      </c>
      <c r="B12499" t="inlineStr">
        <is>
          <t>Manhattan</t>
        </is>
      </c>
      <c r="C12499" t="inlineStr">
        <is>
          <t>10021</t>
        </is>
      </c>
      <c r="D12499" t="inlineStr">
        <is>
          <t>American</t>
        </is>
      </c>
      <c r="E12499" s="8" t="n">
        <v>46196</v>
      </c>
      <c r="F12499" t="inlineStr">
        <is>
          <t>Violations were cited in the following area(s).</t>
        </is>
      </c>
      <c r="G12499" t="inlineStr">
        <is>
          <t>04L</t>
        </is>
      </c>
      <c r="H12499" t="inlineStr">
        <is>
          <t>Evidence of mice or live mice in establishment's food or non-food areas.</t>
        </is>
      </c>
      <c r="I12499" t="inlineStr">
        <is>
          <t>Critical</t>
        </is>
      </c>
      <c r="J12499" t="n">
        <v>26</v>
      </c>
      <c r="L12499" s="9">
        <f>A12499&amp;"-"&amp;TEXT(E12499,"yyyymmdd")</f>
        <v/>
      </c>
    </row>
    <row r="12500">
      <c r="A12500" t="n">
        <v>50086184</v>
      </c>
      <c r="B12500" t="inlineStr">
        <is>
          <t>Manhattan</t>
        </is>
      </c>
      <c r="C12500" t="inlineStr">
        <is>
          <t>10021</t>
        </is>
      </c>
      <c r="D12500" t="inlineStr">
        <is>
          <t>American</t>
        </is>
      </c>
      <c r="E12500" s="8" t="n">
        <v>46196</v>
      </c>
      <c r="F12500" t="inlineStr">
        <is>
          <t>Violations were cited in the following area(s).</t>
        </is>
      </c>
      <c r="G12500" t="inlineStr">
        <is>
          <t>08A</t>
        </is>
      </c>
      <c r="H12500" t="inlineStr">
        <is>
          <t>Establishment is not free of harborage or conditions conducive to rodents, insects or other pests.</t>
        </is>
      </c>
      <c r="I12500" t="inlineStr">
        <is>
          <t>Not Critical</t>
        </is>
      </c>
      <c r="J12500" t="n">
        <v>26</v>
      </c>
      <c r="L12500" s="9">
        <f>A12500&amp;"-"&amp;TEXT(E12500,"yyyymmdd")</f>
        <v/>
      </c>
    </row>
    <row r="12501">
      <c r="A12501" t="n">
        <v>50086184</v>
      </c>
      <c r="B12501" t="inlineStr">
        <is>
          <t>Manhattan</t>
        </is>
      </c>
      <c r="C12501" t="inlineStr">
        <is>
          <t>10021</t>
        </is>
      </c>
      <c r="D12501" t="inlineStr">
        <is>
          <t>American</t>
        </is>
      </c>
      <c r="E12501" s="8" t="n">
        <v>46196</v>
      </c>
      <c r="F12501" t="inlineStr">
        <is>
          <t>Violations were cited in the following area(s).</t>
        </is>
      </c>
      <c r="G12501" t="inlineStr">
        <is>
          <t>09E</t>
        </is>
      </c>
      <c r="H12501" t="inlineStr">
        <is>
          <t>Wash hands sign not posted near or above hand washing sink.</t>
        </is>
      </c>
      <c r="I12501" t="inlineStr">
        <is>
          <t>Not Critical</t>
        </is>
      </c>
      <c r="J12501" t="n">
        <v>26</v>
      </c>
      <c r="L12501" s="9">
        <f>A12501&amp;"-"&amp;TEXT(E12501,"yyyymmdd")</f>
        <v/>
      </c>
    </row>
    <row r="12502">
      <c r="A12502" t="n">
        <v>50086184</v>
      </c>
      <c r="B12502" t="inlineStr">
        <is>
          <t>Manhattan</t>
        </is>
      </c>
      <c r="C12502" t="inlineStr">
        <is>
          <t>10021</t>
        </is>
      </c>
      <c r="D12502" t="inlineStr">
        <is>
          <t>American</t>
        </is>
      </c>
      <c r="E12502" s="8" t="n">
        <v>46196</v>
      </c>
      <c r="F12502" t="inlineStr">
        <is>
          <t>Violations were cited in the following area(s).</t>
        </is>
      </c>
      <c r="G12502" t="inlineStr">
        <is>
          <t>10B</t>
        </is>
      </c>
      <c r="H12502" t="inlineStr">
        <is>
          <t>Anti-siphonage or back-flow prevention device not provided where required; equipment or floor not properly drained; sewage disposal system in disrepair or not functioning properly. Condensation or liquid waste improperly disposed of.</t>
        </is>
      </c>
      <c r="I12502" t="inlineStr">
        <is>
          <t>Not Critical</t>
        </is>
      </c>
      <c r="J12502" t="n">
        <v>26</v>
      </c>
      <c r="L12502" s="9">
        <f>A12502&amp;"-"&amp;TEXT(E12502,"yyyymmdd")</f>
        <v/>
      </c>
    </row>
    <row r="12503">
      <c r="A12503" t="n">
        <v>50086402</v>
      </c>
      <c r="B12503" t="inlineStr">
        <is>
          <t>Manhattan</t>
        </is>
      </c>
      <c r="C12503" t="inlineStr">
        <is>
          <t>10036</t>
        </is>
      </c>
      <c r="D12503" t="inlineStr">
        <is>
          <t>American</t>
        </is>
      </c>
      <c r="E12503" s="8" t="n">
        <v>46196</v>
      </c>
      <c r="F12503" t="inlineStr">
        <is>
          <t>Violations were cited in the following area(s).</t>
        </is>
      </c>
      <c r="G12503" t="inlineStr">
        <is>
          <t>02B</t>
        </is>
      </c>
      <c r="H12503" t="inlineStr">
        <is>
          <t>Hot TCS food item not held at or above 140 °F.</t>
        </is>
      </c>
      <c r="I12503" t="inlineStr">
        <is>
          <t>Critical</t>
        </is>
      </c>
      <c r="J12503" t="n">
        <v>12</v>
      </c>
      <c r="K12503" t="inlineStr">
        <is>
          <t>A</t>
        </is>
      </c>
      <c r="L12503" s="9">
        <f>A12503&amp;"-"&amp;TEXT(E12503,"yyyymmdd")</f>
        <v/>
      </c>
    </row>
    <row r="12504">
      <c r="A12504" t="n">
        <v>50086402</v>
      </c>
      <c r="B12504" t="inlineStr">
        <is>
          <t>Manhattan</t>
        </is>
      </c>
      <c r="C12504" t="inlineStr">
        <is>
          <t>10036</t>
        </is>
      </c>
      <c r="D12504" t="inlineStr">
        <is>
          <t>American</t>
        </is>
      </c>
      <c r="E12504" s="8" t="n">
        <v>46196</v>
      </c>
      <c r="F12504" t="inlineStr">
        <is>
          <t>Violations were cited in the following area(s).</t>
        </is>
      </c>
      <c r="G12504" t="inlineStr">
        <is>
          <t>06C</t>
        </is>
      </c>
      <c r="H1250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504" t="inlineStr">
        <is>
          <t>Critical</t>
        </is>
      </c>
      <c r="J12504" t="n">
        <v>12</v>
      </c>
      <c r="K12504" t="inlineStr">
        <is>
          <t>A</t>
        </is>
      </c>
      <c r="L12504" s="9">
        <f>A12504&amp;"-"&amp;TEXT(E12504,"yyyymmdd")</f>
        <v/>
      </c>
    </row>
    <row r="12505">
      <c r="A12505" t="n">
        <v>50090226</v>
      </c>
      <c r="B12505" t="inlineStr">
        <is>
          <t>Brooklyn</t>
        </is>
      </c>
      <c r="C12505" t="inlineStr">
        <is>
          <t>11221</t>
        </is>
      </c>
      <c r="D12505" t="inlineStr">
        <is>
          <t>Coffee/Tea</t>
        </is>
      </c>
      <c r="E12505" s="8" t="n">
        <v>46196</v>
      </c>
      <c r="F12505" t="inlineStr">
        <is>
          <t>Violations were cited in the following area(s).</t>
        </is>
      </c>
      <c r="G12505" t="inlineStr">
        <is>
          <t>06D</t>
        </is>
      </c>
      <c r="H12505" t="inlineStr">
        <is>
          <t>Food contact surface not properly washed, rinsed and sanitized after each use and following any activity when contamination may have occurred.</t>
        </is>
      </c>
      <c r="I12505" t="inlineStr">
        <is>
          <t>Critical</t>
        </is>
      </c>
      <c r="J12505" t="n">
        <v>9</v>
      </c>
      <c r="K12505" t="inlineStr">
        <is>
          <t>A</t>
        </is>
      </c>
      <c r="L12505" s="9">
        <f>A12505&amp;"-"&amp;TEXT(E12505,"yyyymmdd")</f>
        <v/>
      </c>
    </row>
    <row r="12506">
      <c r="A12506" t="n">
        <v>50090226</v>
      </c>
      <c r="B12506" t="inlineStr">
        <is>
          <t>Brooklyn</t>
        </is>
      </c>
      <c r="C12506" t="inlineStr">
        <is>
          <t>11221</t>
        </is>
      </c>
      <c r="D12506" t="inlineStr">
        <is>
          <t>Coffee/Tea</t>
        </is>
      </c>
      <c r="E12506" s="8" t="n">
        <v>46196</v>
      </c>
      <c r="F12506" t="inlineStr">
        <is>
          <t>Violations were cited in the following area(s).</t>
        </is>
      </c>
      <c r="G12506" t="inlineStr">
        <is>
          <t>10B</t>
        </is>
      </c>
      <c r="H12506" t="inlineStr">
        <is>
          <t>Anti-siphonage or back-flow prevention device not provided where required; equipment or floor not properly drained; sewage disposal system in disrepair or not functioning properly. Condensation or liquid waste improperly disposed of.</t>
        </is>
      </c>
      <c r="I12506" t="inlineStr">
        <is>
          <t>Not Critical</t>
        </is>
      </c>
      <c r="J12506" t="n">
        <v>9</v>
      </c>
      <c r="K12506" t="inlineStr">
        <is>
          <t>A</t>
        </is>
      </c>
      <c r="L12506" s="9">
        <f>A12506&amp;"-"&amp;TEXT(E12506,"yyyymmdd")</f>
        <v/>
      </c>
    </row>
    <row r="12507">
      <c r="A12507" t="n">
        <v>50090226</v>
      </c>
      <c r="B12507" t="inlineStr">
        <is>
          <t>Brooklyn</t>
        </is>
      </c>
      <c r="C12507" t="inlineStr">
        <is>
          <t>11221</t>
        </is>
      </c>
      <c r="D12507" t="inlineStr">
        <is>
          <t>Coffee/Tea</t>
        </is>
      </c>
      <c r="E12507" s="8" t="n">
        <v>46196</v>
      </c>
      <c r="F12507" t="inlineStr">
        <is>
          <t>Violations were cited in the following area(s).</t>
        </is>
      </c>
      <c r="G12507" t="inlineStr">
        <is>
          <t>10F</t>
        </is>
      </c>
      <c r="H12507" t="inlineStr">
        <is>
          <t>Non-food contact surface or equipment made of unacceptable material, not kept clean, or not properly sealed, raised, spaced or movable to allow accessibility for cleaning on all sides, above and underneath the unit.</t>
        </is>
      </c>
      <c r="I12507" t="inlineStr">
        <is>
          <t>Not Critical</t>
        </is>
      </c>
      <c r="J12507" t="n">
        <v>9</v>
      </c>
      <c r="K12507" t="inlineStr">
        <is>
          <t>A</t>
        </is>
      </c>
      <c r="L12507" s="9">
        <f>A12507&amp;"-"&amp;TEXT(E12507,"yyyymmdd")</f>
        <v/>
      </c>
    </row>
    <row r="12508">
      <c r="A12508" t="n">
        <v>50098567</v>
      </c>
      <c r="B12508" t="inlineStr">
        <is>
          <t>Manhattan</t>
        </is>
      </c>
      <c r="C12508" t="inlineStr">
        <is>
          <t>10016</t>
        </is>
      </c>
      <c r="D12508" t="inlineStr">
        <is>
          <t>Pizza</t>
        </is>
      </c>
      <c r="E12508" s="8" t="n">
        <v>46196</v>
      </c>
      <c r="F12508" t="inlineStr">
        <is>
          <t>Violations were cited in the following area(s).</t>
        </is>
      </c>
      <c r="G12508" t="inlineStr">
        <is>
          <t>02B</t>
        </is>
      </c>
      <c r="H12508" t="inlineStr">
        <is>
          <t>Hot TCS food item not held at or above 140 °F.</t>
        </is>
      </c>
      <c r="I12508" t="inlineStr">
        <is>
          <t>Critical</t>
        </is>
      </c>
      <c r="J12508" t="n">
        <v>24</v>
      </c>
      <c r="L12508" s="9">
        <f>A12508&amp;"-"&amp;TEXT(E12508,"yyyymmdd")</f>
        <v/>
      </c>
    </row>
    <row r="12509">
      <c r="A12509" t="n">
        <v>50098567</v>
      </c>
      <c r="B12509" t="inlineStr">
        <is>
          <t>Manhattan</t>
        </is>
      </c>
      <c r="C12509" t="inlineStr">
        <is>
          <t>10016</t>
        </is>
      </c>
      <c r="D12509" t="inlineStr">
        <is>
          <t>Pizza</t>
        </is>
      </c>
      <c r="E12509" s="8" t="n">
        <v>46196</v>
      </c>
      <c r="F12509" t="inlineStr">
        <is>
          <t>Violations were cited in the following area(s).</t>
        </is>
      </c>
      <c r="G12509" t="inlineStr">
        <is>
          <t>06C</t>
        </is>
      </c>
      <c r="H1250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509" t="inlineStr">
        <is>
          <t>Critical</t>
        </is>
      </c>
      <c r="J12509" t="n">
        <v>24</v>
      </c>
      <c r="L12509" s="9">
        <f>A12509&amp;"-"&amp;TEXT(E12509,"yyyymmdd")</f>
        <v/>
      </c>
    </row>
    <row r="12510">
      <c r="A12510" t="n">
        <v>50098567</v>
      </c>
      <c r="B12510" t="inlineStr">
        <is>
          <t>Manhattan</t>
        </is>
      </c>
      <c r="C12510" t="inlineStr">
        <is>
          <t>10016</t>
        </is>
      </c>
      <c r="D12510" t="inlineStr">
        <is>
          <t>Pizza</t>
        </is>
      </c>
      <c r="E12510" s="8" t="n">
        <v>46196</v>
      </c>
      <c r="F12510" t="inlineStr">
        <is>
          <t>Violations were cited in the following area(s).</t>
        </is>
      </c>
      <c r="G12510" t="inlineStr">
        <is>
          <t>09B</t>
        </is>
      </c>
      <c r="H12510" t="inlineStr">
        <is>
          <t>Thawing procedure improper.</t>
        </is>
      </c>
      <c r="I12510" t="inlineStr">
        <is>
          <t>Not Critical</t>
        </is>
      </c>
      <c r="J12510" t="n">
        <v>24</v>
      </c>
      <c r="L12510" s="9">
        <f>A12510&amp;"-"&amp;TEXT(E12510,"yyyymmdd")</f>
        <v/>
      </c>
    </row>
    <row r="12511">
      <c r="A12511" t="n">
        <v>50098567</v>
      </c>
      <c r="B12511" t="inlineStr">
        <is>
          <t>Manhattan</t>
        </is>
      </c>
      <c r="C12511" t="inlineStr">
        <is>
          <t>10016</t>
        </is>
      </c>
      <c r="D12511" t="inlineStr">
        <is>
          <t>Pizza</t>
        </is>
      </c>
      <c r="E12511" s="8" t="n">
        <v>46196</v>
      </c>
      <c r="F12511" t="inlineStr">
        <is>
          <t>Violations were cited in the following area(s).</t>
        </is>
      </c>
      <c r="G12511" t="inlineStr">
        <is>
          <t>10B</t>
        </is>
      </c>
      <c r="H12511" t="inlineStr">
        <is>
          <t>Anti-siphonage or back-flow prevention device not provided where required; equipment or floor not properly drained; sewage disposal system in disrepair or not functioning properly. Condensation or liquid waste improperly disposed of.</t>
        </is>
      </c>
      <c r="I12511" t="inlineStr">
        <is>
          <t>Not Critical</t>
        </is>
      </c>
      <c r="J12511" t="n">
        <v>24</v>
      </c>
      <c r="L12511" s="9">
        <f>A12511&amp;"-"&amp;TEXT(E12511,"yyyymmdd")</f>
        <v/>
      </c>
    </row>
    <row r="12512">
      <c r="A12512" t="n">
        <v>50098567</v>
      </c>
      <c r="B12512" t="inlineStr">
        <is>
          <t>Manhattan</t>
        </is>
      </c>
      <c r="C12512" t="inlineStr">
        <is>
          <t>10016</t>
        </is>
      </c>
      <c r="D12512" t="inlineStr">
        <is>
          <t>Pizza</t>
        </is>
      </c>
      <c r="E12512" s="8" t="n">
        <v>46196</v>
      </c>
      <c r="F12512" t="inlineStr">
        <is>
          <t>Violations were cited in the following area(s).</t>
        </is>
      </c>
      <c r="G12512" t="inlineStr">
        <is>
          <t>10F</t>
        </is>
      </c>
      <c r="H12512" t="inlineStr">
        <is>
          <t>Non-food contact surface or equipment made of unacceptable material, not kept clean, or not properly sealed, raised, spaced or movable to allow accessibility for cleaning on all sides, above and underneath the unit.</t>
        </is>
      </c>
      <c r="I12512" t="inlineStr">
        <is>
          <t>Not Critical</t>
        </is>
      </c>
      <c r="J12512" t="n">
        <v>24</v>
      </c>
      <c r="L12512" s="9">
        <f>A12512&amp;"-"&amp;TEXT(E12512,"yyyymmdd")</f>
        <v/>
      </c>
    </row>
    <row r="12513">
      <c r="A12513" t="n">
        <v>50098909</v>
      </c>
      <c r="B12513" t="inlineStr">
        <is>
          <t>Brooklyn</t>
        </is>
      </c>
      <c r="C12513" t="inlineStr">
        <is>
          <t>11213</t>
        </is>
      </c>
      <c r="D12513" t="inlineStr">
        <is>
          <t>Pizza</t>
        </is>
      </c>
      <c r="E12513" s="8" t="n">
        <v>46196</v>
      </c>
      <c r="F12513" t="inlineStr">
        <is>
          <t>Violations were cited in the following area(s).</t>
        </is>
      </c>
      <c r="G12513" t="inlineStr">
        <is>
          <t>02B</t>
        </is>
      </c>
      <c r="H12513" t="inlineStr">
        <is>
          <t>Hot TCS food item not held at or above 140 °F.</t>
        </is>
      </c>
      <c r="I12513" t="inlineStr">
        <is>
          <t>Critical</t>
        </is>
      </c>
      <c r="J12513" t="n">
        <v>12</v>
      </c>
      <c r="K12513" t="inlineStr">
        <is>
          <t>A</t>
        </is>
      </c>
      <c r="L12513" s="9">
        <f>A12513&amp;"-"&amp;TEXT(E12513,"yyyymmdd")</f>
        <v/>
      </c>
    </row>
    <row r="12514">
      <c r="A12514" t="n">
        <v>50098909</v>
      </c>
      <c r="B12514" t="inlineStr">
        <is>
          <t>Brooklyn</t>
        </is>
      </c>
      <c r="C12514" t="inlineStr">
        <is>
          <t>11213</t>
        </is>
      </c>
      <c r="D12514" t="inlineStr">
        <is>
          <t>Pizza</t>
        </is>
      </c>
      <c r="E12514" s="8" t="n">
        <v>46196</v>
      </c>
      <c r="F12514" t="inlineStr">
        <is>
          <t>Violations were cited in the following area(s).</t>
        </is>
      </c>
      <c r="G12514" t="inlineStr">
        <is>
          <t>10B</t>
        </is>
      </c>
      <c r="H12514" t="inlineStr">
        <is>
          <t>Anti-siphonage or back-flow prevention device not provided where required; equipment or floor not properly drained; sewage disposal system in disrepair or not functioning properly. Condensation or liquid waste improperly disposed of.</t>
        </is>
      </c>
      <c r="I12514" t="inlineStr">
        <is>
          <t>Not Critical</t>
        </is>
      </c>
      <c r="J12514" t="n">
        <v>12</v>
      </c>
      <c r="K12514" t="inlineStr">
        <is>
          <t>A</t>
        </is>
      </c>
      <c r="L12514" s="9">
        <f>A12514&amp;"-"&amp;TEXT(E12514,"yyyymmdd")</f>
        <v/>
      </c>
    </row>
    <row r="12515">
      <c r="A12515" t="n">
        <v>50098909</v>
      </c>
      <c r="B12515" t="inlineStr">
        <is>
          <t>Brooklyn</t>
        </is>
      </c>
      <c r="C12515" t="inlineStr">
        <is>
          <t>11213</t>
        </is>
      </c>
      <c r="D12515" t="inlineStr">
        <is>
          <t>Pizza</t>
        </is>
      </c>
      <c r="E12515" s="8" t="n">
        <v>46196</v>
      </c>
      <c r="F12515" t="inlineStr">
        <is>
          <t>Violations were cited in the following area(s).</t>
        </is>
      </c>
      <c r="G12515" t="inlineStr">
        <is>
          <t>10F</t>
        </is>
      </c>
      <c r="H12515" t="inlineStr">
        <is>
          <t>Non-food contact surface or equipment made of unacceptable material, not kept clean, or not properly sealed, raised, spaced or movable to allow accessibility for cleaning on all sides, above and underneath the unit.</t>
        </is>
      </c>
      <c r="I12515" t="inlineStr">
        <is>
          <t>Not Critical</t>
        </is>
      </c>
      <c r="J12515" t="n">
        <v>12</v>
      </c>
      <c r="K12515" t="inlineStr">
        <is>
          <t>A</t>
        </is>
      </c>
      <c r="L12515" s="9">
        <f>A12515&amp;"-"&amp;TEXT(E12515,"yyyymmdd")</f>
        <v/>
      </c>
    </row>
    <row r="12516">
      <c r="A12516" t="n">
        <v>50101595</v>
      </c>
      <c r="B12516" t="inlineStr">
        <is>
          <t>Staten Island</t>
        </is>
      </c>
      <c r="C12516" t="inlineStr">
        <is>
          <t>10314</t>
        </is>
      </c>
      <c r="D12516" t="inlineStr">
        <is>
          <t>Italian</t>
        </is>
      </c>
      <c r="E12516" s="8" t="n">
        <v>46196</v>
      </c>
      <c r="F12516" t="inlineStr">
        <is>
          <t>Violations were cited in the following area(s).</t>
        </is>
      </c>
      <c r="G12516" t="inlineStr">
        <is>
          <t>09C</t>
        </is>
      </c>
      <c r="H12516" t="inlineStr">
        <is>
          <t>Design, construction, materials used or maintenance of food contact surface improper. Surface not easily cleanable, sanitized and maintained.</t>
        </is>
      </c>
      <c r="I12516" t="inlineStr">
        <is>
          <t>Not Critical</t>
        </is>
      </c>
      <c r="J12516" t="n">
        <v>10</v>
      </c>
      <c r="K12516" t="inlineStr">
        <is>
          <t>A</t>
        </is>
      </c>
      <c r="L12516" s="9">
        <f>A12516&amp;"-"&amp;TEXT(E12516,"yyyymmdd")</f>
        <v/>
      </c>
    </row>
    <row r="12517">
      <c r="A12517" t="n">
        <v>50101595</v>
      </c>
      <c r="B12517" t="inlineStr">
        <is>
          <t>Staten Island</t>
        </is>
      </c>
      <c r="C12517" t="inlineStr">
        <is>
          <t>10314</t>
        </is>
      </c>
      <c r="D12517" t="inlineStr">
        <is>
          <t>Italian</t>
        </is>
      </c>
      <c r="E12517" s="8" t="n">
        <v>46196</v>
      </c>
      <c r="F12517" t="inlineStr">
        <is>
          <t>Violations were cited in the following area(s).</t>
        </is>
      </c>
      <c r="G12517" t="inlineStr">
        <is>
          <t>10B</t>
        </is>
      </c>
      <c r="H12517" t="inlineStr">
        <is>
          <t>Anti-siphonage or back-flow prevention device not provided where required; equipment or floor not properly drained; sewage disposal system in disrepair or not functioning properly. Condensation or liquid waste improperly disposed of.</t>
        </is>
      </c>
      <c r="I12517" t="inlineStr">
        <is>
          <t>Not Critical</t>
        </is>
      </c>
      <c r="J12517" t="n">
        <v>10</v>
      </c>
      <c r="K12517" t="inlineStr">
        <is>
          <t>A</t>
        </is>
      </c>
      <c r="L12517" s="9">
        <f>A12517&amp;"-"&amp;TEXT(E12517,"yyyymmdd")</f>
        <v/>
      </c>
    </row>
    <row r="12518">
      <c r="A12518" t="n">
        <v>50101595</v>
      </c>
      <c r="B12518" t="inlineStr">
        <is>
          <t>Staten Island</t>
        </is>
      </c>
      <c r="C12518" t="inlineStr">
        <is>
          <t>10314</t>
        </is>
      </c>
      <c r="D12518" t="inlineStr">
        <is>
          <t>Italian</t>
        </is>
      </c>
      <c r="E12518" s="8" t="n">
        <v>46196</v>
      </c>
      <c r="F12518" t="inlineStr">
        <is>
          <t>Violations were cited in the following area(s).</t>
        </is>
      </c>
      <c r="G12518" t="inlineStr">
        <is>
          <t>10F</t>
        </is>
      </c>
      <c r="H12518" t="inlineStr">
        <is>
          <t>Non-food contact surface or equipment made of unacceptable material, not kept clean, or not properly sealed, raised, spaced or movable to allow accessibility for cleaning on all sides, above and underneath the unit.</t>
        </is>
      </c>
      <c r="I12518" t="inlineStr">
        <is>
          <t>Not Critical</t>
        </is>
      </c>
      <c r="J12518" t="n">
        <v>10</v>
      </c>
      <c r="K12518" t="inlineStr">
        <is>
          <t>A</t>
        </is>
      </c>
      <c r="L12518" s="9">
        <f>A12518&amp;"-"&amp;TEXT(E12518,"yyyymmdd")</f>
        <v/>
      </c>
    </row>
    <row r="12519">
      <c r="A12519" t="n">
        <v>50102156</v>
      </c>
      <c r="B12519" t="inlineStr">
        <is>
          <t>Bronx</t>
        </is>
      </c>
      <c r="C12519" t="inlineStr">
        <is>
          <t>10461</t>
        </is>
      </c>
      <c r="D12519" t="inlineStr">
        <is>
          <t>Asian/Asian Fusion</t>
        </is>
      </c>
      <c r="E12519" s="8" t="n">
        <v>46196</v>
      </c>
      <c r="F12519" t="inlineStr">
        <is>
          <t>Violations were cited in the following area(s).</t>
        </is>
      </c>
      <c r="G12519" t="inlineStr">
        <is>
          <t>04L</t>
        </is>
      </c>
      <c r="H12519" t="inlineStr">
        <is>
          <t>Evidence of mice or live mice in establishment's food or non-food areas.</t>
        </is>
      </c>
      <c r="I12519" t="inlineStr">
        <is>
          <t>Critical</t>
        </is>
      </c>
      <c r="J12519" t="n">
        <v>49</v>
      </c>
      <c r="L12519" s="9">
        <f>A12519&amp;"-"&amp;TEXT(E12519,"yyyymmdd")</f>
        <v/>
      </c>
    </row>
    <row r="12520">
      <c r="A12520" t="n">
        <v>50102156</v>
      </c>
      <c r="B12520" t="inlineStr">
        <is>
          <t>Bronx</t>
        </is>
      </c>
      <c r="C12520" t="inlineStr">
        <is>
          <t>10461</t>
        </is>
      </c>
      <c r="D12520" t="inlineStr">
        <is>
          <t>Asian/Asian Fusion</t>
        </is>
      </c>
      <c r="E12520" s="8" t="n">
        <v>46196</v>
      </c>
      <c r="F12520" t="inlineStr">
        <is>
          <t>Violations were cited in the following area(s).</t>
        </is>
      </c>
      <c r="G12520" t="inlineStr">
        <is>
          <t>04M</t>
        </is>
      </c>
      <c r="H12520" t="inlineStr">
        <is>
          <t>Live roaches in facility's food or non-food area.</t>
        </is>
      </c>
      <c r="I12520" t="inlineStr">
        <is>
          <t>Critical</t>
        </is>
      </c>
      <c r="J12520" t="n">
        <v>49</v>
      </c>
      <c r="L12520" s="9">
        <f>A12520&amp;"-"&amp;TEXT(E12520,"yyyymmdd")</f>
        <v/>
      </c>
    </row>
    <row r="12521">
      <c r="A12521" t="n">
        <v>50102156</v>
      </c>
      <c r="B12521" t="inlineStr">
        <is>
          <t>Bronx</t>
        </is>
      </c>
      <c r="C12521" t="inlineStr">
        <is>
          <t>10461</t>
        </is>
      </c>
      <c r="D12521" t="inlineStr">
        <is>
          <t>Asian/Asian Fusion</t>
        </is>
      </c>
      <c r="E12521" s="8" t="n">
        <v>46196</v>
      </c>
      <c r="F12521" t="inlineStr">
        <is>
          <t>Violations were cited in the following area(s).</t>
        </is>
      </c>
      <c r="G12521" t="inlineStr">
        <is>
          <t>05A</t>
        </is>
      </c>
      <c r="H12521" t="inlineStr">
        <is>
          <t>Sewage disposal system is not provided, improper, inadequate or unapproved.</t>
        </is>
      </c>
      <c r="I12521" t="inlineStr">
        <is>
          <t>Critical</t>
        </is>
      </c>
      <c r="J12521" t="n">
        <v>49</v>
      </c>
      <c r="L12521" s="9">
        <f>A12521&amp;"-"&amp;TEXT(E12521,"yyyymmdd")</f>
        <v/>
      </c>
    </row>
    <row r="12522">
      <c r="A12522" t="n">
        <v>50102156</v>
      </c>
      <c r="B12522" t="inlineStr">
        <is>
          <t>Bronx</t>
        </is>
      </c>
      <c r="C12522" t="inlineStr">
        <is>
          <t>10461</t>
        </is>
      </c>
      <c r="D12522" t="inlineStr">
        <is>
          <t>Asian/Asian Fusion</t>
        </is>
      </c>
      <c r="E12522" s="8" t="n">
        <v>46196</v>
      </c>
      <c r="F12522" t="inlineStr">
        <is>
          <t>Violations were cited in the following area(s).</t>
        </is>
      </c>
      <c r="G12522" t="inlineStr">
        <is>
          <t>06D</t>
        </is>
      </c>
      <c r="H12522" t="inlineStr">
        <is>
          <t>Food contact surface not properly washed, rinsed and sanitized after each use and following any activity when contamination may have occurred.</t>
        </is>
      </c>
      <c r="I12522" t="inlineStr">
        <is>
          <t>Critical</t>
        </is>
      </c>
      <c r="J12522" t="n">
        <v>49</v>
      </c>
      <c r="L12522" s="9">
        <f>A12522&amp;"-"&amp;TEXT(E12522,"yyyymmdd")</f>
        <v/>
      </c>
    </row>
    <row r="12523">
      <c r="A12523" t="n">
        <v>50102156</v>
      </c>
      <c r="B12523" t="inlineStr">
        <is>
          <t>Bronx</t>
        </is>
      </c>
      <c r="C12523" t="inlineStr">
        <is>
          <t>10461</t>
        </is>
      </c>
      <c r="D12523" t="inlineStr">
        <is>
          <t>Asian/Asian Fusion</t>
        </is>
      </c>
      <c r="E12523" s="8" t="n">
        <v>46196</v>
      </c>
      <c r="F12523" t="inlineStr">
        <is>
          <t>Violations were cited in the following area(s).</t>
        </is>
      </c>
      <c r="G12523" t="inlineStr">
        <is>
          <t>08A</t>
        </is>
      </c>
      <c r="H12523" t="inlineStr">
        <is>
          <t>Establishment is not free of harborage or conditions conducive to rodents, insects or other pests.</t>
        </is>
      </c>
      <c r="I12523" t="inlineStr">
        <is>
          <t>Not Critical</t>
        </is>
      </c>
      <c r="J12523" t="n">
        <v>49</v>
      </c>
      <c r="L12523" s="9">
        <f>A12523&amp;"-"&amp;TEXT(E12523,"yyyymmdd")</f>
        <v/>
      </c>
    </row>
    <row r="12524">
      <c r="A12524" t="n">
        <v>50102156</v>
      </c>
      <c r="B12524" t="inlineStr">
        <is>
          <t>Bronx</t>
        </is>
      </c>
      <c r="C12524" t="inlineStr">
        <is>
          <t>10461</t>
        </is>
      </c>
      <c r="D12524" t="inlineStr">
        <is>
          <t>Asian/Asian Fusion</t>
        </is>
      </c>
      <c r="E12524" s="8" t="n">
        <v>46196</v>
      </c>
      <c r="F12524" t="inlineStr">
        <is>
          <t>Violations were cited in the following area(s).</t>
        </is>
      </c>
      <c r="G12524" t="inlineStr">
        <is>
          <t>09C</t>
        </is>
      </c>
      <c r="H12524" t="inlineStr">
        <is>
          <t>Design, construction, materials used or maintenance of food contact surface improper. Surface not easily cleanable, sanitized and maintained.</t>
        </is>
      </c>
      <c r="I12524" t="inlineStr">
        <is>
          <t>Not Critical</t>
        </is>
      </c>
      <c r="J12524" t="n">
        <v>49</v>
      </c>
      <c r="L12524" s="9">
        <f>A12524&amp;"-"&amp;TEXT(E12524,"yyyymmdd")</f>
        <v/>
      </c>
    </row>
    <row r="12525">
      <c r="A12525" t="n">
        <v>50102156</v>
      </c>
      <c r="B12525" t="inlineStr">
        <is>
          <t>Bronx</t>
        </is>
      </c>
      <c r="C12525" t="inlineStr">
        <is>
          <t>10461</t>
        </is>
      </c>
      <c r="D12525" t="inlineStr">
        <is>
          <t>Asian/Asian Fusion</t>
        </is>
      </c>
      <c r="E12525" s="8" t="n">
        <v>46196</v>
      </c>
      <c r="F12525" t="inlineStr">
        <is>
          <t>Violations were cited in the following area(s).</t>
        </is>
      </c>
      <c r="G12525" t="inlineStr">
        <is>
          <t>10F</t>
        </is>
      </c>
      <c r="H12525" t="inlineStr">
        <is>
          <t>Non-food contact surface or equipment made of unacceptable material, not kept clean, or not properly sealed, raised, spaced or movable to allow accessibility for cleaning on all sides, above and underneath the unit.</t>
        </is>
      </c>
      <c r="I12525" t="inlineStr">
        <is>
          <t>Not Critical</t>
        </is>
      </c>
      <c r="J12525" t="n">
        <v>49</v>
      </c>
      <c r="L12525" s="9">
        <f>A12525&amp;"-"&amp;TEXT(E12525,"yyyymmdd")</f>
        <v/>
      </c>
    </row>
    <row r="12526">
      <c r="A12526" t="n">
        <v>50105664</v>
      </c>
      <c r="B12526" t="inlineStr">
        <is>
          <t>Queens</t>
        </is>
      </c>
      <c r="C12526" t="inlineStr">
        <is>
          <t>11368</t>
        </is>
      </c>
      <c r="D12526" t="inlineStr">
        <is>
          <t>Mexican</t>
        </is>
      </c>
      <c r="E12526" s="8" t="n">
        <v>46196</v>
      </c>
      <c r="F12526" t="inlineStr">
        <is>
          <t>Violations were cited in the following area(s).</t>
        </is>
      </c>
      <c r="G12526" t="inlineStr">
        <is>
          <t>06B</t>
        </is>
      </c>
      <c r="H12526" t="inlineStr">
        <is>
          <t>Tobacco or electronic cigarette use, eating, or drinking from open container in food preparation, food storage or dishwashing area.</t>
        </is>
      </c>
      <c r="I12526" t="inlineStr">
        <is>
          <t>Critical</t>
        </is>
      </c>
      <c r="J12526" t="n">
        <v>11</v>
      </c>
      <c r="K12526" t="inlineStr">
        <is>
          <t>A</t>
        </is>
      </c>
      <c r="L12526" s="9">
        <f>A12526&amp;"-"&amp;TEXT(E12526,"yyyymmdd")</f>
        <v/>
      </c>
    </row>
    <row r="12527">
      <c r="A12527" t="n">
        <v>50105664</v>
      </c>
      <c r="B12527" t="inlineStr">
        <is>
          <t>Queens</t>
        </is>
      </c>
      <c r="C12527" t="inlineStr">
        <is>
          <t>11368</t>
        </is>
      </c>
      <c r="D12527" t="inlineStr">
        <is>
          <t>Mexican</t>
        </is>
      </c>
      <c r="E12527" s="8" t="n">
        <v>46196</v>
      </c>
      <c r="F12527" t="inlineStr">
        <is>
          <t>Violations were cited in the following area(s).</t>
        </is>
      </c>
      <c r="G12527" t="inlineStr">
        <is>
          <t>10B</t>
        </is>
      </c>
      <c r="H12527" t="inlineStr">
        <is>
          <t>Anti-siphonage or back-flow prevention device not provided where required; equipment or floor not properly drained; sewage disposal system in disrepair or not functioning properly. Condensation or liquid waste improperly disposed of.</t>
        </is>
      </c>
      <c r="I12527" t="inlineStr">
        <is>
          <t>Not Critical</t>
        </is>
      </c>
      <c r="J12527" t="n">
        <v>11</v>
      </c>
      <c r="K12527" t="inlineStr">
        <is>
          <t>A</t>
        </is>
      </c>
      <c r="L12527" s="9">
        <f>A12527&amp;"-"&amp;TEXT(E12527,"yyyymmdd")</f>
        <v/>
      </c>
    </row>
    <row r="12528">
      <c r="A12528" t="n">
        <v>50105664</v>
      </c>
      <c r="B12528" t="inlineStr">
        <is>
          <t>Queens</t>
        </is>
      </c>
      <c r="C12528" t="inlineStr">
        <is>
          <t>11368</t>
        </is>
      </c>
      <c r="D12528" t="inlineStr">
        <is>
          <t>Mexican</t>
        </is>
      </c>
      <c r="E12528" s="8" t="n">
        <v>46196</v>
      </c>
      <c r="F12528" t="inlineStr">
        <is>
          <t>Violations were cited in the following area(s).</t>
        </is>
      </c>
      <c r="G12528" t="inlineStr">
        <is>
          <t>10D</t>
        </is>
      </c>
      <c r="H12528" t="inlineStr">
        <is>
          <t>Mechanical or natural ventilation not provided, inadequate, improperly installed, in disrepair or fails to prevent and control excessive build-up of grease, heat, steam condensation, vapors, odors, smoke or fumes.</t>
        </is>
      </c>
      <c r="I12528" t="inlineStr">
        <is>
          <t>Not Critical</t>
        </is>
      </c>
      <c r="J12528" t="n">
        <v>11</v>
      </c>
      <c r="K12528" t="inlineStr">
        <is>
          <t>A</t>
        </is>
      </c>
      <c r="L12528" s="9">
        <f>A12528&amp;"-"&amp;TEXT(E12528,"yyyymmdd")</f>
        <v/>
      </c>
    </row>
    <row r="12529">
      <c r="A12529" t="n">
        <v>50105664</v>
      </c>
      <c r="B12529" t="inlineStr">
        <is>
          <t>Queens</t>
        </is>
      </c>
      <c r="C12529" t="inlineStr">
        <is>
          <t>11368</t>
        </is>
      </c>
      <c r="D12529" t="inlineStr">
        <is>
          <t>Mexican</t>
        </is>
      </c>
      <c r="E12529" s="8" t="n">
        <v>46196</v>
      </c>
      <c r="F12529" t="inlineStr">
        <is>
          <t>Violations were cited in the following area(s).</t>
        </is>
      </c>
      <c r="G12529" t="inlineStr">
        <is>
          <t>10F</t>
        </is>
      </c>
      <c r="H12529" t="inlineStr">
        <is>
          <t>Non-food contact surface or equipment made of unacceptable material, not kept clean, or not properly sealed, raised, spaced or movable to allow accessibility for cleaning on all sides, above and underneath the unit.</t>
        </is>
      </c>
      <c r="I12529" t="inlineStr">
        <is>
          <t>Not Critical</t>
        </is>
      </c>
      <c r="J12529" t="n">
        <v>11</v>
      </c>
      <c r="K12529" t="inlineStr">
        <is>
          <t>A</t>
        </is>
      </c>
      <c r="L12529" s="9">
        <f>A12529&amp;"-"&amp;TEXT(E12529,"yyyymmdd")</f>
        <v/>
      </c>
    </row>
    <row r="12530">
      <c r="A12530" t="n">
        <v>50105696</v>
      </c>
      <c r="B12530" t="inlineStr">
        <is>
          <t>Manhattan</t>
        </is>
      </c>
      <c r="C12530" t="inlineStr">
        <is>
          <t>10003</t>
        </is>
      </c>
      <c r="D12530" t="inlineStr">
        <is>
          <t>American</t>
        </is>
      </c>
      <c r="E12530" s="8" t="n">
        <v>46196</v>
      </c>
      <c r="F12530" t="inlineStr">
        <is>
          <t>Violations were cited in the following area(s).</t>
        </is>
      </c>
      <c r="G12530" t="inlineStr">
        <is>
          <t>02G</t>
        </is>
      </c>
      <c r="H12530" t="inlineStr">
        <is>
          <t>Cold TCS food item held above 41 °F; smoked or processed fish held above 38 °F; intact raw eggs held above 45 °F; or reduced oxygen packaged (ROP) TCS foods held above required temperatures except during active necessary preparation.</t>
        </is>
      </c>
      <c r="I12530" t="inlineStr">
        <is>
          <t>Critical</t>
        </is>
      </c>
      <c r="J12530" t="n">
        <v>19</v>
      </c>
      <c r="L12530" s="9">
        <f>A12530&amp;"-"&amp;TEXT(E12530,"yyyymmdd")</f>
        <v/>
      </c>
    </row>
    <row r="12531">
      <c r="A12531" t="n">
        <v>50105696</v>
      </c>
      <c r="B12531" t="inlineStr">
        <is>
          <t>Manhattan</t>
        </is>
      </c>
      <c r="C12531" t="inlineStr">
        <is>
          <t>10003</t>
        </is>
      </c>
      <c r="D12531" t="inlineStr">
        <is>
          <t>American</t>
        </is>
      </c>
      <c r="E12531" s="8" t="n">
        <v>46196</v>
      </c>
      <c r="F12531" t="inlineStr">
        <is>
          <t>Violations were cited in the following area(s).</t>
        </is>
      </c>
      <c r="G12531" t="inlineStr">
        <is>
          <t>06D</t>
        </is>
      </c>
      <c r="H12531" t="inlineStr">
        <is>
          <t>Food contact surface not properly washed, rinsed and sanitized after each use and following any activity when contamination may have occurred.</t>
        </is>
      </c>
      <c r="I12531" t="inlineStr">
        <is>
          <t>Critical</t>
        </is>
      </c>
      <c r="J12531" t="n">
        <v>19</v>
      </c>
      <c r="L12531" s="9">
        <f>A12531&amp;"-"&amp;TEXT(E12531,"yyyymmdd")</f>
        <v/>
      </c>
    </row>
    <row r="12532">
      <c r="A12532" t="n">
        <v>50105696</v>
      </c>
      <c r="B12532" t="inlineStr">
        <is>
          <t>Manhattan</t>
        </is>
      </c>
      <c r="C12532" t="inlineStr">
        <is>
          <t>10003</t>
        </is>
      </c>
      <c r="D12532" t="inlineStr">
        <is>
          <t>American</t>
        </is>
      </c>
      <c r="E12532" s="8" t="n">
        <v>46196</v>
      </c>
      <c r="F12532" t="inlineStr">
        <is>
          <t>Violations were cited in the following area(s).</t>
        </is>
      </c>
      <c r="G12532" t="inlineStr">
        <is>
          <t>06F</t>
        </is>
      </c>
      <c r="H12532" t="inlineStr">
        <is>
          <t>Wiping cloths not stored clean and dry, or in a sanitizing solution, between uses.</t>
        </is>
      </c>
      <c r="I12532" t="inlineStr">
        <is>
          <t>Critical</t>
        </is>
      </c>
      <c r="J12532" t="n">
        <v>19</v>
      </c>
      <c r="L12532" s="9">
        <f>A12532&amp;"-"&amp;TEXT(E12532,"yyyymmdd")</f>
        <v/>
      </c>
    </row>
    <row r="12533">
      <c r="A12533" t="n">
        <v>50105846</v>
      </c>
      <c r="B12533" t="inlineStr">
        <is>
          <t>Brooklyn</t>
        </is>
      </c>
      <c r="C12533" t="inlineStr">
        <is>
          <t>11213</t>
        </is>
      </c>
      <c r="D12533" t="inlineStr">
        <is>
          <t>Chicken</t>
        </is>
      </c>
      <c r="E12533" s="8" t="n">
        <v>46196</v>
      </c>
      <c r="F12533" t="inlineStr">
        <is>
          <t>Violations were cited in the following area(s).</t>
        </is>
      </c>
      <c r="G12533" t="inlineStr">
        <is>
          <t>06F</t>
        </is>
      </c>
      <c r="H12533" t="inlineStr">
        <is>
          <t>Wiping cloths not stored clean and dry, or in a sanitizing solution, between uses.</t>
        </is>
      </c>
      <c r="I12533" t="inlineStr">
        <is>
          <t>Critical</t>
        </is>
      </c>
      <c r="J12533" t="n">
        <v>10</v>
      </c>
      <c r="K12533" t="inlineStr">
        <is>
          <t>A</t>
        </is>
      </c>
      <c r="L12533" s="9">
        <f>A12533&amp;"-"&amp;TEXT(E12533,"yyyymmdd")</f>
        <v/>
      </c>
    </row>
    <row r="12534">
      <c r="A12534" t="n">
        <v>50105846</v>
      </c>
      <c r="B12534" t="inlineStr">
        <is>
          <t>Brooklyn</t>
        </is>
      </c>
      <c r="C12534" t="inlineStr">
        <is>
          <t>11213</t>
        </is>
      </c>
      <c r="D12534" t="inlineStr">
        <is>
          <t>Chicken</t>
        </is>
      </c>
      <c r="E12534" s="8" t="n">
        <v>46196</v>
      </c>
      <c r="F12534" t="inlineStr">
        <is>
          <t>Violations were cited in the following area(s).</t>
        </is>
      </c>
      <c r="G12534" t="inlineStr">
        <is>
          <t>10B</t>
        </is>
      </c>
      <c r="H12534" t="inlineStr">
        <is>
          <t>Anti-siphonage or back-flow prevention device not provided where required; equipment or floor not properly drained; sewage disposal system in disrepair or not functioning properly. Condensation or liquid waste improperly disposed of.</t>
        </is>
      </c>
      <c r="I12534" t="inlineStr">
        <is>
          <t>Not Critical</t>
        </is>
      </c>
      <c r="J12534" t="n">
        <v>10</v>
      </c>
      <c r="K12534" t="inlineStr">
        <is>
          <t>A</t>
        </is>
      </c>
      <c r="L12534" s="9">
        <f>A12534&amp;"-"&amp;TEXT(E12534,"yyyymmdd")</f>
        <v/>
      </c>
    </row>
    <row r="12535">
      <c r="A12535" t="n">
        <v>50105846</v>
      </c>
      <c r="B12535" t="inlineStr">
        <is>
          <t>Brooklyn</t>
        </is>
      </c>
      <c r="C12535" t="inlineStr">
        <is>
          <t>11213</t>
        </is>
      </c>
      <c r="D12535" t="inlineStr">
        <is>
          <t>Chicken</t>
        </is>
      </c>
      <c r="E12535" s="8" t="n">
        <v>46196</v>
      </c>
      <c r="F12535" t="inlineStr">
        <is>
          <t>Violations were cited in the following area(s).</t>
        </is>
      </c>
      <c r="G12535" t="inlineStr">
        <is>
          <t>10F</t>
        </is>
      </c>
      <c r="H12535" t="inlineStr">
        <is>
          <t>Non-food contact surface or equipment made of unacceptable material, not kept clean, or not properly sealed, raised, spaced or movable to allow accessibility for cleaning on all sides, above and underneath the unit.</t>
        </is>
      </c>
      <c r="I12535" t="inlineStr">
        <is>
          <t>Not Critical</t>
        </is>
      </c>
      <c r="J12535" t="n">
        <v>10</v>
      </c>
      <c r="K12535" t="inlineStr">
        <is>
          <t>A</t>
        </is>
      </c>
      <c r="L12535" s="9">
        <f>A12535&amp;"-"&amp;TEXT(E12535,"yyyymmdd")</f>
        <v/>
      </c>
    </row>
    <row r="12536">
      <c r="A12536" t="n">
        <v>50106573</v>
      </c>
      <c r="B12536" t="inlineStr">
        <is>
          <t>Manhattan</t>
        </is>
      </c>
      <c r="C12536" t="inlineStr">
        <is>
          <t>10036</t>
        </is>
      </c>
      <c r="D12536" t="inlineStr">
        <is>
          <t>Tex-Mex</t>
        </is>
      </c>
      <c r="E12536" s="8" t="n">
        <v>46196</v>
      </c>
      <c r="F12536" t="inlineStr">
        <is>
          <t>Violations were cited in the following area(s).</t>
        </is>
      </c>
      <c r="G12536" t="inlineStr">
        <is>
          <t>06C</t>
        </is>
      </c>
      <c r="H1253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536" t="inlineStr">
        <is>
          <t>Critical</t>
        </is>
      </c>
      <c r="J12536" t="n">
        <v>13</v>
      </c>
      <c r="K12536" t="inlineStr">
        <is>
          <t>A</t>
        </is>
      </c>
      <c r="L12536" s="9">
        <f>A12536&amp;"-"&amp;TEXT(E12536,"yyyymmdd")</f>
        <v/>
      </c>
    </row>
    <row r="12537">
      <c r="A12537" t="n">
        <v>50106573</v>
      </c>
      <c r="B12537" t="inlineStr">
        <is>
          <t>Manhattan</t>
        </is>
      </c>
      <c r="C12537" t="inlineStr">
        <is>
          <t>10036</t>
        </is>
      </c>
      <c r="D12537" t="inlineStr">
        <is>
          <t>Tex-Mex</t>
        </is>
      </c>
      <c r="E12537" s="8" t="n">
        <v>46196</v>
      </c>
      <c r="F12537" t="inlineStr">
        <is>
          <t>Violations were cited in the following area(s).</t>
        </is>
      </c>
      <c r="G12537" t="inlineStr">
        <is>
          <t>06D</t>
        </is>
      </c>
      <c r="H12537" t="inlineStr">
        <is>
          <t>Food contact surface not properly washed, rinsed and sanitized after each use and following any activity when contamination may have occurred.</t>
        </is>
      </c>
      <c r="I12537" t="inlineStr">
        <is>
          <t>Critical</t>
        </is>
      </c>
      <c r="J12537" t="n">
        <v>13</v>
      </c>
      <c r="K12537" t="inlineStr">
        <is>
          <t>A</t>
        </is>
      </c>
      <c r="L12537" s="9">
        <f>A12537&amp;"-"&amp;TEXT(E12537,"yyyymmdd")</f>
        <v/>
      </c>
    </row>
    <row r="12538">
      <c r="A12538" t="n">
        <v>50106573</v>
      </c>
      <c r="B12538" t="inlineStr">
        <is>
          <t>Manhattan</t>
        </is>
      </c>
      <c r="C12538" t="inlineStr">
        <is>
          <t>10036</t>
        </is>
      </c>
      <c r="D12538" t="inlineStr">
        <is>
          <t>Tex-Mex</t>
        </is>
      </c>
      <c r="E12538" s="8" t="n">
        <v>46196</v>
      </c>
      <c r="F12538" t="inlineStr">
        <is>
          <t>Violations were cited in the following area(s).</t>
        </is>
      </c>
      <c r="G12538" t="inlineStr">
        <is>
          <t>10F</t>
        </is>
      </c>
      <c r="H12538" t="inlineStr">
        <is>
          <t>Non-food contact surface or equipment made of unacceptable material, not kept clean, or not properly sealed, raised, spaced or movable to allow accessibility for cleaning on all sides, above and underneath the unit.</t>
        </is>
      </c>
      <c r="I12538" t="inlineStr">
        <is>
          <t>Not Critical</t>
        </is>
      </c>
      <c r="J12538" t="n">
        <v>13</v>
      </c>
      <c r="K12538" t="inlineStr">
        <is>
          <t>A</t>
        </is>
      </c>
      <c r="L12538" s="9">
        <f>A12538&amp;"-"&amp;TEXT(E12538,"yyyymmdd")</f>
        <v/>
      </c>
    </row>
    <row r="12539">
      <c r="A12539" t="n">
        <v>50115881</v>
      </c>
      <c r="B12539" t="inlineStr">
        <is>
          <t>Manhattan</t>
        </is>
      </c>
      <c r="C12539" t="inlineStr">
        <is>
          <t>10002</t>
        </is>
      </c>
      <c r="D12539" t="inlineStr">
        <is>
          <t>Japanese</t>
        </is>
      </c>
      <c r="E12539" s="8" t="n">
        <v>46196</v>
      </c>
      <c r="F12539" t="inlineStr">
        <is>
          <t>Violations were cited in the following area(s).</t>
        </is>
      </c>
      <c r="G12539" t="inlineStr">
        <is>
          <t>02B</t>
        </is>
      </c>
      <c r="H12539" t="inlineStr">
        <is>
          <t>Hot TCS food item not held at or above 140 °F.</t>
        </is>
      </c>
      <c r="I12539" t="inlineStr">
        <is>
          <t>Critical</t>
        </is>
      </c>
      <c r="J12539" t="n">
        <v>27</v>
      </c>
      <c r="L12539" s="9">
        <f>A12539&amp;"-"&amp;TEXT(E12539,"yyyymmdd")</f>
        <v/>
      </c>
    </row>
    <row r="12540">
      <c r="A12540" t="n">
        <v>50115881</v>
      </c>
      <c r="B12540" t="inlineStr">
        <is>
          <t>Manhattan</t>
        </is>
      </c>
      <c r="C12540" t="inlineStr">
        <is>
          <t>10002</t>
        </is>
      </c>
      <c r="D12540" t="inlineStr">
        <is>
          <t>Japanese</t>
        </is>
      </c>
      <c r="E12540" s="8" t="n">
        <v>46196</v>
      </c>
      <c r="F12540" t="inlineStr">
        <is>
          <t>Violations were cited in the following area(s).</t>
        </is>
      </c>
      <c r="G12540" t="inlineStr">
        <is>
          <t>02G</t>
        </is>
      </c>
      <c r="H12540" t="inlineStr">
        <is>
          <t>Cold TCS food item held above 41 °F; smoked or processed fish held above 38 °F; intact raw eggs held above 45 °F; or reduced oxygen packaged (ROP) TCS foods held above required temperatures except during active necessary preparation.</t>
        </is>
      </c>
      <c r="I12540" t="inlineStr">
        <is>
          <t>Critical</t>
        </is>
      </c>
      <c r="J12540" t="n">
        <v>27</v>
      </c>
      <c r="L12540" s="9">
        <f>A12540&amp;"-"&amp;TEXT(E12540,"yyyymmdd")</f>
        <v/>
      </c>
    </row>
    <row r="12541">
      <c r="A12541" t="n">
        <v>50115881</v>
      </c>
      <c r="B12541" t="inlineStr">
        <is>
          <t>Manhattan</t>
        </is>
      </c>
      <c r="C12541" t="inlineStr">
        <is>
          <t>10002</t>
        </is>
      </c>
      <c r="D12541" t="inlineStr">
        <is>
          <t>Japanese</t>
        </is>
      </c>
      <c r="E12541" s="8" t="n">
        <v>46196</v>
      </c>
      <c r="F12541" t="inlineStr">
        <is>
          <t>Violations were cited in the following area(s).</t>
        </is>
      </c>
      <c r="G12541" t="inlineStr">
        <is>
          <t>06C</t>
        </is>
      </c>
      <c r="H1254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541" t="inlineStr">
        <is>
          <t>Critical</t>
        </is>
      </c>
      <c r="J12541" t="n">
        <v>27</v>
      </c>
      <c r="L12541" s="9">
        <f>A12541&amp;"-"&amp;TEXT(E12541,"yyyymmdd")</f>
        <v/>
      </c>
    </row>
    <row r="12542">
      <c r="A12542" t="n">
        <v>50115881</v>
      </c>
      <c r="B12542" t="inlineStr">
        <is>
          <t>Manhattan</t>
        </is>
      </c>
      <c r="C12542" t="inlineStr">
        <is>
          <t>10002</t>
        </is>
      </c>
      <c r="D12542" t="inlineStr">
        <is>
          <t>Japanese</t>
        </is>
      </c>
      <c r="E12542" s="8" t="n">
        <v>46196</v>
      </c>
      <c r="F12542" t="inlineStr">
        <is>
          <t>Violations were cited in the following area(s).</t>
        </is>
      </c>
      <c r="G12542" t="inlineStr">
        <is>
          <t>06D</t>
        </is>
      </c>
      <c r="H12542" t="inlineStr">
        <is>
          <t>Food contact surface not properly washed, rinsed and sanitized after each use and following any activity when contamination may have occurred.</t>
        </is>
      </c>
      <c r="I12542" t="inlineStr">
        <is>
          <t>Critical</t>
        </is>
      </c>
      <c r="J12542" t="n">
        <v>27</v>
      </c>
      <c r="L12542" s="9">
        <f>A12542&amp;"-"&amp;TEXT(E12542,"yyyymmdd")</f>
        <v/>
      </c>
    </row>
    <row r="12543">
      <c r="A12543" t="n">
        <v>50116957</v>
      </c>
      <c r="B12543" t="inlineStr">
        <is>
          <t>Brooklyn</t>
        </is>
      </c>
      <c r="C12543" t="inlineStr">
        <is>
          <t>11207</t>
        </is>
      </c>
      <c r="D12543" t="inlineStr">
        <is>
          <t>Chinese</t>
        </is>
      </c>
      <c r="E12543" s="8" t="n">
        <v>46196</v>
      </c>
      <c r="F12543" t="inlineStr">
        <is>
          <t>Violations were cited in the following area(s).</t>
        </is>
      </c>
      <c r="G12543" t="inlineStr">
        <is>
          <t>10F</t>
        </is>
      </c>
      <c r="H12543" t="inlineStr">
        <is>
          <t>Non-food contact surface or equipment made of unacceptable material, not kept clean, or not properly sealed, raised, spaced or movable to allow accessibility for cleaning on all sides, above and underneath the unit.</t>
        </is>
      </c>
      <c r="I12543" t="inlineStr">
        <is>
          <t>Not Critical</t>
        </is>
      </c>
      <c r="J12543" t="n">
        <v>2</v>
      </c>
      <c r="K12543" t="inlineStr">
        <is>
          <t>A</t>
        </is>
      </c>
      <c r="L12543" s="9">
        <f>A12543&amp;"-"&amp;TEXT(E12543,"yyyymmdd")</f>
        <v/>
      </c>
    </row>
    <row r="12544">
      <c r="A12544" t="n">
        <v>50117525</v>
      </c>
      <c r="B12544" t="inlineStr">
        <is>
          <t>Manhattan</t>
        </is>
      </c>
      <c r="C12544" t="inlineStr">
        <is>
          <t>10016</t>
        </is>
      </c>
      <c r="D12544" t="inlineStr">
        <is>
          <t>Mexican</t>
        </is>
      </c>
      <c r="E12544" s="8" t="n">
        <v>46196</v>
      </c>
      <c r="F12544" t="inlineStr">
        <is>
          <t>Violations were cited in the following area(s).</t>
        </is>
      </c>
      <c r="G12544" t="inlineStr">
        <is>
          <t>06D</t>
        </is>
      </c>
      <c r="H12544" t="inlineStr">
        <is>
          <t>Food contact surface not properly washed, rinsed and sanitized after each use and following any activity when contamination may have occurred.</t>
        </is>
      </c>
      <c r="I12544" t="inlineStr">
        <is>
          <t>Critical</t>
        </is>
      </c>
      <c r="J12544" t="n">
        <v>11</v>
      </c>
      <c r="K12544" t="inlineStr">
        <is>
          <t>A</t>
        </is>
      </c>
      <c r="L12544" s="9">
        <f>A12544&amp;"-"&amp;TEXT(E12544,"yyyymmdd")</f>
        <v/>
      </c>
    </row>
    <row r="12545">
      <c r="A12545" t="n">
        <v>50117525</v>
      </c>
      <c r="B12545" t="inlineStr">
        <is>
          <t>Manhattan</t>
        </is>
      </c>
      <c r="C12545" t="inlineStr">
        <is>
          <t>10016</t>
        </is>
      </c>
      <c r="D12545" t="inlineStr">
        <is>
          <t>Mexican</t>
        </is>
      </c>
      <c r="E12545" s="8" t="n">
        <v>46196</v>
      </c>
      <c r="F12545" t="inlineStr">
        <is>
          <t>Violations were cited in the following area(s).</t>
        </is>
      </c>
      <c r="G12545" t="inlineStr">
        <is>
          <t>06F</t>
        </is>
      </c>
      <c r="H12545" t="inlineStr">
        <is>
          <t>Wiping cloths not stored clean and dry, or in a sanitizing solution, between uses.</t>
        </is>
      </c>
      <c r="I12545" t="inlineStr">
        <is>
          <t>Critical</t>
        </is>
      </c>
      <c r="J12545" t="n">
        <v>11</v>
      </c>
      <c r="K12545" t="inlineStr">
        <is>
          <t>A</t>
        </is>
      </c>
      <c r="L12545" s="9">
        <f>A12545&amp;"-"&amp;TEXT(E12545,"yyyymmdd")</f>
        <v/>
      </c>
    </row>
    <row r="12546">
      <c r="A12546" t="n">
        <v>50121140</v>
      </c>
      <c r="B12546" t="inlineStr">
        <is>
          <t>Manhattan</t>
        </is>
      </c>
      <c r="C12546" t="inlineStr">
        <is>
          <t>10002</t>
        </is>
      </c>
      <c r="D12546" t="inlineStr">
        <is>
          <t>New American</t>
        </is>
      </c>
      <c r="E12546" s="8" t="n">
        <v>46196</v>
      </c>
      <c r="F12546" t="inlineStr">
        <is>
          <t>Violations were cited in the following area(s).</t>
        </is>
      </c>
      <c r="G12546" t="inlineStr">
        <is>
          <t>04H</t>
        </is>
      </c>
      <c r="H12546" t="inlineStr">
        <is>
          <t>Raw, cooked or prepared food is adulterated, contaminated, cross-contaminated, or not discarded in accordance with HACCP plan.</t>
        </is>
      </c>
      <c r="I12546" t="inlineStr">
        <is>
          <t>Critical</t>
        </is>
      </c>
      <c r="J12546" t="n">
        <v>13</v>
      </c>
      <c r="K12546" t="inlineStr">
        <is>
          <t>A</t>
        </is>
      </c>
      <c r="L12546" s="9">
        <f>A12546&amp;"-"&amp;TEXT(E12546,"yyyymmdd")</f>
        <v/>
      </c>
    </row>
    <row r="12547">
      <c r="A12547" t="n">
        <v>50121140</v>
      </c>
      <c r="B12547" t="inlineStr">
        <is>
          <t>Manhattan</t>
        </is>
      </c>
      <c r="C12547" t="inlineStr">
        <is>
          <t>10002</t>
        </is>
      </c>
      <c r="D12547" t="inlineStr">
        <is>
          <t>New American</t>
        </is>
      </c>
      <c r="E12547" s="8" t="n">
        <v>46196</v>
      </c>
      <c r="F12547" t="inlineStr">
        <is>
          <t>Violations were cited in the following area(s).</t>
        </is>
      </c>
      <c r="G12547" t="inlineStr">
        <is>
          <t>10F</t>
        </is>
      </c>
      <c r="H12547" t="inlineStr">
        <is>
          <t>Non-food contact surface or equipment made of unacceptable material, not kept clean, or not properly sealed, raised, spaced or movable to allow accessibility for cleaning on all sides, above and underneath the unit.</t>
        </is>
      </c>
      <c r="I12547" t="inlineStr">
        <is>
          <t>Not Critical</t>
        </is>
      </c>
      <c r="J12547" t="n">
        <v>13</v>
      </c>
      <c r="K12547" t="inlineStr">
        <is>
          <t>A</t>
        </is>
      </c>
      <c r="L12547" s="9">
        <f>A12547&amp;"-"&amp;TEXT(E12547,"yyyymmdd")</f>
        <v/>
      </c>
    </row>
    <row r="12548">
      <c r="A12548" t="n">
        <v>50128647</v>
      </c>
      <c r="B12548" t="inlineStr">
        <is>
          <t>Manhattan</t>
        </is>
      </c>
      <c r="C12548" t="inlineStr">
        <is>
          <t>10029</t>
        </is>
      </c>
      <c r="D12548" t="inlineStr">
        <is>
          <t>Mexican</t>
        </is>
      </c>
      <c r="E12548" s="8" t="n">
        <v>46196</v>
      </c>
      <c r="F12548" t="inlineStr">
        <is>
          <t>Violations were cited in the following area(s).</t>
        </is>
      </c>
      <c r="G12548" t="inlineStr">
        <is>
          <t>06C</t>
        </is>
      </c>
      <c r="H1254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548" t="inlineStr">
        <is>
          <t>Critical</t>
        </is>
      </c>
      <c r="J12548" t="n">
        <v>12</v>
      </c>
      <c r="K12548" t="inlineStr">
        <is>
          <t>A</t>
        </is>
      </c>
      <c r="L12548" s="9">
        <f>A12548&amp;"-"&amp;TEXT(E12548,"yyyymmdd")</f>
        <v/>
      </c>
    </row>
    <row r="12549">
      <c r="A12549" t="n">
        <v>50128647</v>
      </c>
      <c r="B12549" t="inlineStr">
        <is>
          <t>Manhattan</t>
        </is>
      </c>
      <c r="C12549" t="inlineStr">
        <is>
          <t>10029</t>
        </is>
      </c>
      <c r="D12549" t="inlineStr">
        <is>
          <t>Mexican</t>
        </is>
      </c>
      <c r="E12549" s="8" t="n">
        <v>46196</v>
      </c>
      <c r="F12549" t="inlineStr">
        <is>
          <t>Violations were cited in the following area(s).</t>
        </is>
      </c>
      <c r="G12549" t="inlineStr">
        <is>
          <t>10B</t>
        </is>
      </c>
      <c r="H12549" t="inlineStr">
        <is>
          <t>Anti-siphonage or back-flow prevention device not provided where required; equipment or floor not properly drained; sewage disposal system in disrepair or not functioning properly. Condensation or liquid waste improperly disposed of.</t>
        </is>
      </c>
      <c r="I12549" t="inlineStr">
        <is>
          <t>Not Critical</t>
        </is>
      </c>
      <c r="J12549" t="n">
        <v>12</v>
      </c>
      <c r="K12549" t="inlineStr">
        <is>
          <t>A</t>
        </is>
      </c>
      <c r="L12549" s="9">
        <f>A12549&amp;"-"&amp;TEXT(E12549,"yyyymmdd")</f>
        <v/>
      </c>
    </row>
    <row r="12550">
      <c r="A12550" t="n">
        <v>50128647</v>
      </c>
      <c r="B12550" t="inlineStr">
        <is>
          <t>Manhattan</t>
        </is>
      </c>
      <c r="C12550" t="inlineStr">
        <is>
          <t>10029</t>
        </is>
      </c>
      <c r="D12550" t="inlineStr">
        <is>
          <t>Mexican</t>
        </is>
      </c>
      <c r="E12550" s="8" t="n">
        <v>46196</v>
      </c>
      <c r="F12550" t="inlineStr">
        <is>
          <t>Violations were cited in the following area(s).</t>
        </is>
      </c>
      <c r="G12550" t="inlineStr">
        <is>
          <t>10F</t>
        </is>
      </c>
      <c r="H12550" t="inlineStr">
        <is>
          <t>Non-food contact surface or equipment made of unacceptable material, not kept clean, or not properly sealed, raised, spaced or movable to allow accessibility for cleaning on all sides, above and underneath the unit.</t>
        </is>
      </c>
      <c r="I12550" t="inlineStr">
        <is>
          <t>Not Critical</t>
        </is>
      </c>
      <c r="J12550" t="n">
        <v>12</v>
      </c>
      <c r="K12550" t="inlineStr">
        <is>
          <t>A</t>
        </is>
      </c>
      <c r="L12550" s="9">
        <f>A12550&amp;"-"&amp;TEXT(E12550,"yyyymmdd")</f>
        <v/>
      </c>
    </row>
    <row r="12551">
      <c r="A12551" t="n">
        <v>50134014</v>
      </c>
      <c r="B12551" t="inlineStr">
        <is>
          <t>Queens</t>
        </is>
      </c>
      <c r="C12551" t="inlineStr">
        <is>
          <t>11358</t>
        </is>
      </c>
      <c r="D12551" t="inlineStr">
        <is>
          <t>Bakery Products/Desserts</t>
        </is>
      </c>
      <c r="E12551" s="8" t="n">
        <v>46196</v>
      </c>
      <c r="F12551" t="inlineStr">
        <is>
          <t>Violations were cited in the following area(s).</t>
        </is>
      </c>
      <c r="G12551" t="inlineStr">
        <is>
          <t>02G</t>
        </is>
      </c>
      <c r="H12551" t="inlineStr">
        <is>
          <t>Cold TCS food item held above 41 °F; smoked or processed fish held above 38 °F; intact raw eggs held above 45 °F; or reduced oxygen packaged (ROP) TCS foods held above required temperatures except during active necessary preparation.</t>
        </is>
      </c>
      <c r="I12551" t="inlineStr">
        <is>
          <t>Critical</t>
        </is>
      </c>
      <c r="J12551" t="n">
        <v>26</v>
      </c>
      <c r="L12551" s="9">
        <f>A12551&amp;"-"&amp;TEXT(E12551,"yyyymmdd")</f>
        <v/>
      </c>
    </row>
    <row r="12552">
      <c r="A12552" t="n">
        <v>50134014</v>
      </c>
      <c r="B12552" t="inlineStr">
        <is>
          <t>Queens</t>
        </is>
      </c>
      <c r="C12552" t="inlineStr">
        <is>
          <t>11358</t>
        </is>
      </c>
      <c r="D12552" t="inlineStr">
        <is>
          <t>Bakery Products/Desserts</t>
        </is>
      </c>
      <c r="E12552" s="8" t="n">
        <v>46196</v>
      </c>
      <c r="F12552" t="inlineStr">
        <is>
          <t>Violations were cited in the following area(s).</t>
        </is>
      </c>
      <c r="G12552" t="inlineStr">
        <is>
          <t>06D</t>
        </is>
      </c>
      <c r="H12552" t="inlineStr">
        <is>
          <t>Food contact surface not properly washed, rinsed and sanitized after each use and following any activity when contamination may have occurred.</t>
        </is>
      </c>
      <c r="I12552" t="inlineStr">
        <is>
          <t>Critical</t>
        </is>
      </c>
      <c r="J12552" t="n">
        <v>26</v>
      </c>
      <c r="L12552" s="9">
        <f>A12552&amp;"-"&amp;TEXT(E12552,"yyyymmdd")</f>
        <v/>
      </c>
    </row>
    <row r="12553">
      <c r="A12553" t="n">
        <v>50134014</v>
      </c>
      <c r="B12553" t="inlineStr">
        <is>
          <t>Queens</t>
        </is>
      </c>
      <c r="C12553" t="inlineStr">
        <is>
          <t>11358</t>
        </is>
      </c>
      <c r="D12553" t="inlineStr">
        <is>
          <t>Bakery Products/Desserts</t>
        </is>
      </c>
      <c r="E12553" s="8" t="n">
        <v>46196</v>
      </c>
      <c r="F12553" t="inlineStr">
        <is>
          <t>Violations were cited in the following area(s).</t>
        </is>
      </c>
      <c r="G12553" t="inlineStr">
        <is>
          <t>06E</t>
        </is>
      </c>
      <c r="H12553" t="inlineStr">
        <is>
          <t>Sanitized equipment or utensil, including in-use food dispensing utensil, improperly used or stored.</t>
        </is>
      </c>
      <c r="I12553" t="inlineStr">
        <is>
          <t>Critical</t>
        </is>
      </c>
      <c r="J12553" t="n">
        <v>26</v>
      </c>
      <c r="L12553" s="9">
        <f>A12553&amp;"-"&amp;TEXT(E12553,"yyyymmdd")</f>
        <v/>
      </c>
    </row>
    <row r="12554">
      <c r="A12554" t="n">
        <v>50134014</v>
      </c>
      <c r="B12554" t="inlineStr">
        <is>
          <t>Queens</t>
        </is>
      </c>
      <c r="C12554" t="inlineStr">
        <is>
          <t>11358</t>
        </is>
      </c>
      <c r="D12554" t="inlineStr">
        <is>
          <t>Bakery Products/Desserts</t>
        </is>
      </c>
      <c r="E12554" s="8" t="n">
        <v>46196</v>
      </c>
      <c r="F12554" t="inlineStr">
        <is>
          <t>Violations were cited in the following area(s).</t>
        </is>
      </c>
      <c r="G12554" t="inlineStr">
        <is>
          <t>06F</t>
        </is>
      </c>
      <c r="H12554" t="inlineStr">
        <is>
          <t>Wiping cloths not stored clean and dry, or in a sanitizing solution, between uses.</t>
        </is>
      </c>
      <c r="I12554" t="inlineStr">
        <is>
          <t>Critical</t>
        </is>
      </c>
      <c r="J12554" t="n">
        <v>26</v>
      </c>
      <c r="L12554" s="9">
        <f>A12554&amp;"-"&amp;TEXT(E12554,"yyyymmdd")</f>
        <v/>
      </c>
    </row>
    <row r="12555">
      <c r="A12555" t="n">
        <v>50134014</v>
      </c>
      <c r="B12555" t="inlineStr">
        <is>
          <t>Queens</t>
        </is>
      </c>
      <c r="C12555" t="inlineStr">
        <is>
          <t>11358</t>
        </is>
      </c>
      <c r="D12555" t="inlineStr">
        <is>
          <t>Bakery Products/Desserts</t>
        </is>
      </c>
      <c r="E12555" s="8" t="n">
        <v>46196</v>
      </c>
      <c r="F12555" t="inlineStr">
        <is>
          <t>Violations were cited in the following area(s).</t>
        </is>
      </c>
      <c r="G12555" t="inlineStr">
        <is>
          <t>10B</t>
        </is>
      </c>
      <c r="H12555" t="inlineStr">
        <is>
          <t>Anti-siphonage or back-flow prevention device not provided where required; equipment or floor not properly drained; sewage disposal system in disrepair or not functioning properly. Condensation or liquid waste improperly disposed of.</t>
        </is>
      </c>
      <c r="I12555" t="inlineStr">
        <is>
          <t>Not Critical</t>
        </is>
      </c>
      <c r="J12555" t="n">
        <v>26</v>
      </c>
      <c r="L12555" s="9">
        <f>A12555&amp;"-"&amp;TEXT(E12555,"yyyymmdd")</f>
        <v/>
      </c>
    </row>
    <row r="12556">
      <c r="A12556" t="n">
        <v>50134014</v>
      </c>
      <c r="B12556" t="inlineStr">
        <is>
          <t>Queens</t>
        </is>
      </c>
      <c r="C12556" t="inlineStr">
        <is>
          <t>11358</t>
        </is>
      </c>
      <c r="D12556" t="inlineStr">
        <is>
          <t>Bakery Products/Desserts</t>
        </is>
      </c>
      <c r="E12556" s="8" t="n">
        <v>46196</v>
      </c>
      <c r="F12556" t="inlineStr">
        <is>
          <t>Violations were cited in the following area(s).</t>
        </is>
      </c>
      <c r="G12556" t="inlineStr">
        <is>
          <t>10F</t>
        </is>
      </c>
      <c r="H12556" t="inlineStr">
        <is>
          <t>Non-food contact surface or equipment made of unacceptable material, not kept clean, or not properly sealed, raised, spaced or movable to allow accessibility for cleaning on all sides, above and underneath the unit.</t>
        </is>
      </c>
      <c r="I12556" t="inlineStr">
        <is>
          <t>Not Critical</t>
        </is>
      </c>
      <c r="J12556" t="n">
        <v>26</v>
      </c>
      <c r="L12556" s="9">
        <f>A12556&amp;"-"&amp;TEXT(E12556,"yyyymmdd")</f>
        <v/>
      </c>
    </row>
    <row r="12557">
      <c r="A12557" t="n">
        <v>50135446</v>
      </c>
      <c r="B12557" t="inlineStr">
        <is>
          <t>Manhattan</t>
        </is>
      </c>
      <c r="C12557" t="inlineStr">
        <is>
          <t>10025</t>
        </is>
      </c>
      <c r="D12557" t="inlineStr">
        <is>
          <t>Salads</t>
        </is>
      </c>
      <c r="E12557" s="8" t="n">
        <v>46196</v>
      </c>
      <c r="F12557" t="inlineStr">
        <is>
          <t>Violations were cited in the following area(s).</t>
        </is>
      </c>
      <c r="G12557" t="inlineStr">
        <is>
          <t>02B</t>
        </is>
      </c>
      <c r="H12557" t="inlineStr">
        <is>
          <t>Hot TCS food item not held at or above 140 °F.</t>
        </is>
      </c>
      <c r="I12557" t="inlineStr">
        <is>
          <t>Critical</t>
        </is>
      </c>
      <c r="J12557" t="n">
        <v>37</v>
      </c>
      <c r="L12557" s="9">
        <f>A12557&amp;"-"&amp;TEXT(E12557,"yyyymmdd")</f>
        <v/>
      </c>
    </row>
    <row r="12558">
      <c r="A12558" t="n">
        <v>50135446</v>
      </c>
      <c r="B12558" t="inlineStr">
        <is>
          <t>Manhattan</t>
        </is>
      </c>
      <c r="C12558" t="inlineStr">
        <is>
          <t>10025</t>
        </is>
      </c>
      <c r="D12558" t="inlineStr">
        <is>
          <t>Salads</t>
        </is>
      </c>
      <c r="E12558" s="8" t="n">
        <v>46196</v>
      </c>
      <c r="F12558" t="inlineStr">
        <is>
          <t>Violations were cited in the following area(s).</t>
        </is>
      </c>
      <c r="G12558" t="inlineStr">
        <is>
          <t>04N</t>
        </is>
      </c>
      <c r="H12558" t="inlineStr">
        <is>
          <t>Filth flies or food/refuse/sewage associated with (FRSA) flies or other nuisance pests in establishment’s food and/or non-food areas. FRSA flies include house flies, blow flies, bottle flies, flesh flies, drain flies, Phorid flies and fruit flies.</t>
        </is>
      </c>
      <c r="I12558" t="inlineStr">
        <is>
          <t>Critical</t>
        </is>
      </c>
      <c r="J12558" t="n">
        <v>37</v>
      </c>
      <c r="L12558" s="9">
        <f>A12558&amp;"-"&amp;TEXT(E12558,"yyyymmdd")</f>
        <v/>
      </c>
    </row>
    <row r="12559">
      <c r="A12559" t="n">
        <v>50135446</v>
      </c>
      <c r="B12559" t="inlineStr">
        <is>
          <t>Manhattan</t>
        </is>
      </c>
      <c r="C12559" t="inlineStr">
        <is>
          <t>10025</t>
        </is>
      </c>
      <c r="D12559" t="inlineStr">
        <is>
          <t>Salads</t>
        </is>
      </c>
      <c r="E12559" s="8" t="n">
        <v>46196</v>
      </c>
      <c r="F12559" t="inlineStr">
        <is>
          <t>Violations were cited in the following area(s).</t>
        </is>
      </c>
      <c r="G12559" t="inlineStr">
        <is>
          <t>06C</t>
        </is>
      </c>
      <c r="H1255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559" t="inlineStr">
        <is>
          <t>Critical</t>
        </is>
      </c>
      <c r="J12559" t="n">
        <v>37</v>
      </c>
      <c r="L12559" s="9">
        <f>A12559&amp;"-"&amp;TEXT(E12559,"yyyymmdd")</f>
        <v/>
      </c>
    </row>
    <row r="12560">
      <c r="A12560" t="n">
        <v>50135446</v>
      </c>
      <c r="B12560" t="inlineStr">
        <is>
          <t>Manhattan</t>
        </is>
      </c>
      <c r="C12560" t="inlineStr">
        <is>
          <t>10025</t>
        </is>
      </c>
      <c r="D12560" t="inlineStr">
        <is>
          <t>Salads</t>
        </is>
      </c>
      <c r="E12560" s="8" t="n">
        <v>46196</v>
      </c>
      <c r="F12560" t="inlineStr">
        <is>
          <t>Violations were cited in the following area(s).</t>
        </is>
      </c>
      <c r="G12560" t="inlineStr">
        <is>
          <t>06D</t>
        </is>
      </c>
      <c r="H12560" t="inlineStr">
        <is>
          <t>Food contact surface not properly washed, rinsed and sanitized after each use and following any activity when contamination may have occurred.</t>
        </is>
      </c>
      <c r="I12560" t="inlineStr">
        <is>
          <t>Critical</t>
        </is>
      </c>
      <c r="J12560" t="n">
        <v>37</v>
      </c>
      <c r="L12560" s="9">
        <f>A12560&amp;"-"&amp;TEXT(E12560,"yyyymmdd")</f>
        <v/>
      </c>
    </row>
    <row r="12561">
      <c r="A12561" t="n">
        <v>50135446</v>
      </c>
      <c r="B12561" t="inlineStr">
        <is>
          <t>Manhattan</t>
        </is>
      </c>
      <c r="C12561" t="inlineStr">
        <is>
          <t>10025</t>
        </is>
      </c>
      <c r="D12561" t="inlineStr">
        <is>
          <t>Salads</t>
        </is>
      </c>
      <c r="E12561" s="8" t="n">
        <v>46196</v>
      </c>
      <c r="F12561" t="inlineStr">
        <is>
          <t>Violations were cited in the following area(s).</t>
        </is>
      </c>
      <c r="G12561" t="inlineStr">
        <is>
          <t>06F</t>
        </is>
      </c>
      <c r="H12561" t="inlineStr">
        <is>
          <t>Wiping cloths not stored clean and dry, or in a sanitizing solution, between uses.</t>
        </is>
      </c>
      <c r="I12561" t="inlineStr">
        <is>
          <t>Critical</t>
        </is>
      </c>
      <c r="J12561" t="n">
        <v>37</v>
      </c>
      <c r="L12561" s="9">
        <f>A12561&amp;"-"&amp;TEXT(E12561,"yyyymmdd")</f>
        <v/>
      </c>
    </row>
    <row r="12562">
      <c r="A12562" t="n">
        <v>50135446</v>
      </c>
      <c r="B12562" t="inlineStr">
        <is>
          <t>Manhattan</t>
        </is>
      </c>
      <c r="C12562" t="inlineStr">
        <is>
          <t>10025</t>
        </is>
      </c>
      <c r="D12562" t="inlineStr">
        <is>
          <t>Salads</t>
        </is>
      </c>
      <c r="E12562" s="8" t="n">
        <v>46196</v>
      </c>
      <c r="F12562" t="inlineStr">
        <is>
          <t>Violations were cited in the following area(s).</t>
        </is>
      </c>
      <c r="G12562" t="inlineStr">
        <is>
          <t>08A</t>
        </is>
      </c>
      <c r="H12562" t="inlineStr">
        <is>
          <t>Establishment is not free of harborage or conditions conducive to rodents, insects or other pests.</t>
        </is>
      </c>
      <c r="I12562" t="inlineStr">
        <is>
          <t>Not Critical</t>
        </is>
      </c>
      <c r="J12562" t="n">
        <v>37</v>
      </c>
      <c r="L12562" s="9">
        <f>A12562&amp;"-"&amp;TEXT(E12562,"yyyymmdd")</f>
        <v/>
      </c>
    </row>
    <row r="12563">
      <c r="A12563" t="n">
        <v>50135446</v>
      </c>
      <c r="B12563" t="inlineStr">
        <is>
          <t>Manhattan</t>
        </is>
      </c>
      <c r="C12563" t="inlineStr">
        <is>
          <t>10025</t>
        </is>
      </c>
      <c r="D12563" t="inlineStr">
        <is>
          <t>Salads</t>
        </is>
      </c>
      <c r="E12563" s="8" t="n">
        <v>46196</v>
      </c>
      <c r="F12563" t="inlineStr">
        <is>
          <t>Violations were cited in the following area(s).</t>
        </is>
      </c>
      <c r="G12563" t="inlineStr">
        <is>
          <t>08B</t>
        </is>
      </c>
      <c r="H12563"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2563" t="inlineStr">
        <is>
          <t>Not Critical</t>
        </is>
      </c>
      <c r="J12563" t="n">
        <v>37</v>
      </c>
      <c r="L12563" s="9">
        <f>A12563&amp;"-"&amp;TEXT(E12563,"yyyymmdd")</f>
        <v/>
      </c>
    </row>
    <row r="12564">
      <c r="A12564" t="n">
        <v>50144657</v>
      </c>
      <c r="B12564" t="inlineStr">
        <is>
          <t>Queens</t>
        </is>
      </c>
      <c r="C12564" t="inlineStr">
        <is>
          <t>11354</t>
        </is>
      </c>
      <c r="D12564" t="inlineStr">
        <is>
          <t>American</t>
        </is>
      </c>
      <c r="E12564" s="8" t="n">
        <v>46196</v>
      </c>
      <c r="F12564" t="inlineStr">
        <is>
          <t>Violations were cited in the following area(s).</t>
        </is>
      </c>
      <c r="G12564" t="inlineStr">
        <is>
          <t>06D</t>
        </is>
      </c>
      <c r="H12564" t="inlineStr">
        <is>
          <t>Food contact surface not properly washed, rinsed and sanitized after each use and following any activity when contamination may have occurred.</t>
        </is>
      </c>
      <c r="I12564" t="inlineStr">
        <is>
          <t>Critical</t>
        </is>
      </c>
      <c r="J12564" t="n">
        <v>11</v>
      </c>
      <c r="K12564" t="inlineStr">
        <is>
          <t>A</t>
        </is>
      </c>
      <c r="L12564" s="9">
        <f>A12564&amp;"-"&amp;TEXT(E12564,"yyyymmdd")</f>
        <v/>
      </c>
    </row>
    <row r="12565">
      <c r="A12565" t="n">
        <v>50144657</v>
      </c>
      <c r="B12565" t="inlineStr">
        <is>
          <t>Queens</t>
        </is>
      </c>
      <c r="C12565" t="inlineStr">
        <is>
          <t>11354</t>
        </is>
      </c>
      <c r="D12565" t="inlineStr">
        <is>
          <t>American</t>
        </is>
      </c>
      <c r="E12565" s="8" t="n">
        <v>46196</v>
      </c>
      <c r="F12565" t="inlineStr">
        <is>
          <t>Violations were cited in the following area(s).</t>
        </is>
      </c>
      <c r="G12565" t="inlineStr">
        <is>
          <t>08C</t>
        </is>
      </c>
      <c r="H12565" t="inlineStr">
        <is>
          <t>Pesticide not properly labeled or used by unlicensed individual. Pesticide, other toxic chemical improperly used/stored. Unprotected, unlocked bait station used.</t>
        </is>
      </c>
      <c r="I12565" t="inlineStr">
        <is>
          <t>Not Critical</t>
        </is>
      </c>
      <c r="J12565" t="n">
        <v>11</v>
      </c>
      <c r="K12565" t="inlineStr">
        <is>
          <t>A</t>
        </is>
      </c>
      <c r="L12565" s="9">
        <f>A12565&amp;"-"&amp;TEXT(E12565,"yyyymmdd")</f>
        <v/>
      </c>
    </row>
    <row r="12566">
      <c r="A12566" t="n">
        <v>50144657</v>
      </c>
      <c r="B12566" t="inlineStr">
        <is>
          <t>Queens</t>
        </is>
      </c>
      <c r="C12566" t="inlineStr">
        <is>
          <t>11354</t>
        </is>
      </c>
      <c r="D12566" t="inlineStr">
        <is>
          <t>American</t>
        </is>
      </c>
      <c r="E12566" s="8" t="n">
        <v>46196</v>
      </c>
      <c r="F12566" t="inlineStr">
        <is>
          <t>Violations were cited in the following area(s).</t>
        </is>
      </c>
      <c r="G12566" t="inlineStr">
        <is>
          <t>10F</t>
        </is>
      </c>
      <c r="H12566" t="inlineStr">
        <is>
          <t>Non-food contact surface or equipment made of unacceptable material, not kept clean, or not properly sealed, raised, spaced or movable to allow accessibility for cleaning on all sides, above and underneath the unit.</t>
        </is>
      </c>
      <c r="I12566" t="inlineStr">
        <is>
          <t>Not Critical</t>
        </is>
      </c>
      <c r="J12566" t="n">
        <v>11</v>
      </c>
      <c r="K12566" t="inlineStr">
        <is>
          <t>A</t>
        </is>
      </c>
      <c r="L12566" s="9">
        <f>A12566&amp;"-"&amp;TEXT(E12566,"yyyymmdd")</f>
        <v/>
      </c>
    </row>
    <row r="12567">
      <c r="A12567" t="n">
        <v>50147378</v>
      </c>
      <c r="B12567" t="inlineStr">
        <is>
          <t>Queens</t>
        </is>
      </c>
      <c r="C12567" t="inlineStr">
        <is>
          <t>11358</t>
        </is>
      </c>
      <c r="D12567" t="inlineStr">
        <is>
          <t>Frozen Desserts</t>
        </is>
      </c>
      <c r="E12567" s="8" t="n">
        <v>46196</v>
      </c>
      <c r="F12567" t="inlineStr">
        <is>
          <t>Violations were cited in the following area(s).</t>
        </is>
      </c>
      <c r="G12567" t="inlineStr">
        <is>
          <t>04E</t>
        </is>
      </c>
      <c r="H12567" t="inlineStr">
        <is>
          <t>Toxic chemical or pesticide improperly stored or used such that food contamination may occur.</t>
        </is>
      </c>
      <c r="I12567" t="inlineStr">
        <is>
          <t>Critical</t>
        </is>
      </c>
      <c r="J12567" t="n">
        <v>21</v>
      </c>
      <c r="K12567" t="inlineStr">
        <is>
          <t>N</t>
        </is>
      </c>
      <c r="L12567" s="9">
        <f>A12567&amp;"-"&amp;TEXT(E12567,"yyyymmdd")</f>
        <v/>
      </c>
    </row>
    <row r="12568">
      <c r="A12568" t="n">
        <v>50147378</v>
      </c>
      <c r="B12568" t="inlineStr">
        <is>
          <t>Queens</t>
        </is>
      </c>
      <c r="C12568" t="inlineStr">
        <is>
          <t>11358</t>
        </is>
      </c>
      <c r="D12568" t="inlineStr">
        <is>
          <t>Frozen Desserts</t>
        </is>
      </c>
      <c r="E12568" s="8" t="n">
        <v>46196</v>
      </c>
      <c r="F12568" t="inlineStr">
        <is>
          <t>Violations were cited in the following area(s).</t>
        </is>
      </c>
      <c r="G12568" t="inlineStr">
        <is>
          <t>04K</t>
        </is>
      </c>
      <c r="H12568" t="inlineStr">
        <is>
          <t>Evidence of rats or live rats in establishment's food or non-food areas.</t>
        </is>
      </c>
      <c r="I12568" t="inlineStr">
        <is>
          <t>Critical</t>
        </is>
      </c>
      <c r="J12568" t="n">
        <v>21</v>
      </c>
      <c r="K12568" t="inlineStr">
        <is>
          <t>N</t>
        </is>
      </c>
      <c r="L12568" s="9">
        <f>A12568&amp;"-"&amp;TEXT(E12568,"yyyymmdd")</f>
        <v/>
      </c>
    </row>
    <row r="12569">
      <c r="A12569" t="n">
        <v>50147378</v>
      </c>
      <c r="B12569" t="inlineStr">
        <is>
          <t>Queens</t>
        </is>
      </c>
      <c r="C12569" t="inlineStr">
        <is>
          <t>11358</t>
        </is>
      </c>
      <c r="D12569" t="inlineStr">
        <is>
          <t>Frozen Desserts</t>
        </is>
      </c>
      <c r="E12569" s="8" t="n">
        <v>46196</v>
      </c>
      <c r="F12569" t="inlineStr">
        <is>
          <t>Violations were cited in the following area(s).</t>
        </is>
      </c>
      <c r="G12569" t="inlineStr">
        <is>
          <t>08A</t>
        </is>
      </c>
      <c r="H12569" t="inlineStr">
        <is>
          <t>Establishment is not free of harborage or conditions conducive to rodents, insects or other pests.</t>
        </is>
      </c>
      <c r="I12569" t="inlineStr">
        <is>
          <t>Not Critical</t>
        </is>
      </c>
      <c r="J12569" t="n">
        <v>21</v>
      </c>
      <c r="K12569" t="inlineStr">
        <is>
          <t>N</t>
        </is>
      </c>
      <c r="L12569" s="9">
        <f>A12569&amp;"-"&amp;TEXT(E12569,"yyyymmdd")</f>
        <v/>
      </c>
    </row>
    <row r="12570">
      <c r="A12570" t="n">
        <v>50147378</v>
      </c>
      <c r="B12570" t="inlineStr">
        <is>
          <t>Queens</t>
        </is>
      </c>
      <c r="C12570" t="inlineStr">
        <is>
          <t>11358</t>
        </is>
      </c>
      <c r="D12570" t="inlineStr">
        <is>
          <t>Frozen Desserts</t>
        </is>
      </c>
      <c r="E12570" s="8" t="n">
        <v>46196</v>
      </c>
      <c r="F12570" t="inlineStr">
        <is>
          <t>Violations were cited in the following area(s).</t>
        </is>
      </c>
      <c r="G12570" t="inlineStr">
        <is>
          <t>10H</t>
        </is>
      </c>
      <c r="H12570" t="inlineStr">
        <is>
          <t>Single service article not provided. Single service article reused or not protected from contamination when transported, stored, dispensed. Drinking straws not completely enclosed in wrapper or dispensed from a sanitary device.</t>
        </is>
      </c>
      <c r="I12570" t="inlineStr">
        <is>
          <t>Not Critical</t>
        </is>
      </c>
      <c r="J12570" t="n">
        <v>21</v>
      </c>
      <c r="K12570" t="inlineStr">
        <is>
          <t>N</t>
        </is>
      </c>
      <c r="L12570" s="9">
        <f>A12570&amp;"-"&amp;TEXT(E12570,"yyyymmdd")</f>
        <v/>
      </c>
    </row>
    <row r="12571">
      <c r="A12571" t="n">
        <v>50147378</v>
      </c>
      <c r="B12571" t="inlineStr">
        <is>
          <t>Queens</t>
        </is>
      </c>
      <c r="C12571" t="inlineStr">
        <is>
          <t>11358</t>
        </is>
      </c>
      <c r="D12571" t="inlineStr">
        <is>
          <t>Frozen Desserts</t>
        </is>
      </c>
      <c r="E12571" s="8" t="n">
        <v>46196</v>
      </c>
      <c r="F12571" t="inlineStr">
        <is>
          <t>Violations were cited in the following area(s).</t>
        </is>
      </c>
      <c r="G12571" t="inlineStr">
        <is>
          <t>28-06</t>
        </is>
      </c>
      <c r="H12571" t="inlineStr">
        <is>
          <t>Contract with a pest management professional not in place. Record of extermination activities not kept on premises.</t>
        </is>
      </c>
      <c r="I12571" t="inlineStr">
        <is>
          <t>Not Critical</t>
        </is>
      </c>
      <c r="J12571" t="n">
        <v>21</v>
      </c>
      <c r="K12571" t="inlineStr">
        <is>
          <t>N</t>
        </is>
      </c>
      <c r="L12571" s="9">
        <f>A12571&amp;"-"&amp;TEXT(E12571,"yyyymmdd")</f>
        <v/>
      </c>
    </row>
    <row r="12572">
      <c r="A12572" t="n">
        <v>50156808</v>
      </c>
      <c r="B12572" t="inlineStr">
        <is>
          <t>Manhattan</t>
        </is>
      </c>
      <c r="C12572" t="inlineStr">
        <is>
          <t>10028</t>
        </is>
      </c>
      <c r="D12572" t="inlineStr">
        <is>
          <t>Hamburgers</t>
        </is>
      </c>
      <c r="E12572" s="8" t="n">
        <v>46196</v>
      </c>
      <c r="F12572" t="inlineStr">
        <is>
          <t>Violations were cited in the following area(s).</t>
        </is>
      </c>
      <c r="G12572" t="inlineStr">
        <is>
          <t>06C</t>
        </is>
      </c>
      <c r="H1257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572" t="inlineStr">
        <is>
          <t>Critical</t>
        </is>
      </c>
      <c r="J12572" t="n">
        <v>9</v>
      </c>
      <c r="K12572" t="inlineStr">
        <is>
          <t>A</t>
        </is>
      </c>
      <c r="L12572" s="9">
        <f>A12572&amp;"-"&amp;TEXT(E12572,"yyyymmdd")</f>
        <v/>
      </c>
    </row>
    <row r="12573">
      <c r="A12573" t="n">
        <v>50156808</v>
      </c>
      <c r="B12573" t="inlineStr">
        <is>
          <t>Manhattan</t>
        </is>
      </c>
      <c r="C12573" t="inlineStr">
        <is>
          <t>10028</t>
        </is>
      </c>
      <c r="D12573" t="inlineStr">
        <is>
          <t>Hamburgers</t>
        </is>
      </c>
      <c r="E12573" s="8" t="n">
        <v>46196</v>
      </c>
      <c r="F12573" t="inlineStr">
        <is>
          <t>Violations were cited in the following area(s).</t>
        </is>
      </c>
      <c r="G12573" t="inlineStr">
        <is>
          <t>10B</t>
        </is>
      </c>
      <c r="H12573" t="inlineStr">
        <is>
          <t>Anti-siphonage or back-flow prevention device not provided where required; equipment or floor not properly drained; sewage disposal system in disrepair or not functioning properly. Condensation or liquid waste improperly disposed of.</t>
        </is>
      </c>
      <c r="I12573" t="inlineStr">
        <is>
          <t>Not Critical</t>
        </is>
      </c>
      <c r="J12573" t="n">
        <v>9</v>
      </c>
      <c r="K12573" t="inlineStr">
        <is>
          <t>A</t>
        </is>
      </c>
      <c r="L12573" s="9">
        <f>A12573&amp;"-"&amp;TEXT(E12573,"yyyymmdd")</f>
        <v/>
      </c>
    </row>
    <row r="12574">
      <c r="A12574" t="n">
        <v>50158418</v>
      </c>
      <c r="B12574" t="inlineStr">
        <is>
          <t>Bronx</t>
        </is>
      </c>
      <c r="C12574" t="inlineStr">
        <is>
          <t>10452</t>
        </is>
      </c>
      <c r="D12574" t="inlineStr">
        <is>
          <t>Pizza</t>
        </is>
      </c>
      <c r="E12574" s="8" t="n">
        <v>46196</v>
      </c>
      <c r="F12574" t="inlineStr">
        <is>
          <t>Violations were cited in the following area(s).</t>
        </is>
      </c>
      <c r="G12574" t="inlineStr">
        <is>
          <t>04K</t>
        </is>
      </c>
      <c r="H12574" t="inlineStr">
        <is>
          <t>Evidence of rats or live rats in establishment's food or non-food areas.</t>
        </is>
      </c>
      <c r="I12574" t="inlineStr">
        <is>
          <t>Critical</t>
        </is>
      </c>
      <c r="J12574" t="n">
        <v>24</v>
      </c>
      <c r="L12574" s="9">
        <f>A12574&amp;"-"&amp;TEXT(E12574,"yyyymmdd")</f>
        <v/>
      </c>
    </row>
    <row r="12575">
      <c r="A12575" t="n">
        <v>50158418</v>
      </c>
      <c r="B12575" t="inlineStr">
        <is>
          <t>Bronx</t>
        </is>
      </c>
      <c r="C12575" t="inlineStr">
        <is>
          <t>10452</t>
        </is>
      </c>
      <c r="D12575" t="inlineStr">
        <is>
          <t>Pizza</t>
        </is>
      </c>
      <c r="E12575" s="8" t="n">
        <v>46196</v>
      </c>
      <c r="F12575" t="inlineStr">
        <is>
          <t>Violations were cited in the following area(s).</t>
        </is>
      </c>
      <c r="G12575" t="inlineStr">
        <is>
          <t>04N</t>
        </is>
      </c>
      <c r="H12575" t="inlineStr">
        <is>
          <t>Filth flies or food/refuse/sewage associated with (FRSA) flies or other nuisance pests in establishment’s food and/or non-food areas. FRSA flies include house flies, blow flies, bottle flies, flesh flies, drain flies, Phorid flies and fruit flies.</t>
        </is>
      </c>
      <c r="I12575" t="inlineStr">
        <is>
          <t>Critical</t>
        </is>
      </c>
      <c r="J12575" t="n">
        <v>24</v>
      </c>
      <c r="L12575" s="9">
        <f>A12575&amp;"-"&amp;TEXT(E12575,"yyyymmdd")</f>
        <v/>
      </c>
    </row>
    <row r="12576">
      <c r="A12576" t="n">
        <v>50158418</v>
      </c>
      <c r="B12576" t="inlineStr">
        <is>
          <t>Bronx</t>
        </is>
      </c>
      <c r="C12576" t="inlineStr">
        <is>
          <t>10452</t>
        </is>
      </c>
      <c r="D12576" t="inlineStr">
        <is>
          <t>Pizza</t>
        </is>
      </c>
      <c r="E12576" s="8" t="n">
        <v>46196</v>
      </c>
      <c r="F12576" t="inlineStr">
        <is>
          <t>Violations were cited in the following area(s).</t>
        </is>
      </c>
      <c r="G12576" t="inlineStr">
        <is>
          <t>06C</t>
        </is>
      </c>
      <c r="H1257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576" t="inlineStr">
        <is>
          <t>Critical</t>
        </is>
      </c>
      <c r="J12576" t="n">
        <v>24</v>
      </c>
      <c r="L12576" s="9">
        <f>A12576&amp;"-"&amp;TEXT(E12576,"yyyymmdd")</f>
        <v/>
      </c>
    </row>
    <row r="12577">
      <c r="A12577" t="n">
        <v>50158418</v>
      </c>
      <c r="B12577" t="inlineStr">
        <is>
          <t>Bronx</t>
        </is>
      </c>
      <c r="C12577" t="inlineStr">
        <is>
          <t>10452</t>
        </is>
      </c>
      <c r="D12577" t="inlineStr">
        <is>
          <t>Pizza</t>
        </is>
      </c>
      <c r="E12577" s="8" t="n">
        <v>46196</v>
      </c>
      <c r="F12577" t="inlineStr">
        <is>
          <t>Violations were cited in the following area(s).</t>
        </is>
      </c>
      <c r="G12577" t="inlineStr">
        <is>
          <t>08A</t>
        </is>
      </c>
      <c r="H12577" t="inlineStr">
        <is>
          <t>Establishment is not free of harborage or conditions conducive to rodents, insects or other pests.</t>
        </is>
      </c>
      <c r="I12577" t="inlineStr">
        <is>
          <t>Not Critical</t>
        </is>
      </c>
      <c r="J12577" t="n">
        <v>24</v>
      </c>
      <c r="L12577" s="9">
        <f>A12577&amp;"-"&amp;TEXT(E12577,"yyyymmdd")</f>
        <v/>
      </c>
    </row>
    <row r="12578">
      <c r="A12578" t="n">
        <v>50158418</v>
      </c>
      <c r="B12578" t="inlineStr">
        <is>
          <t>Bronx</t>
        </is>
      </c>
      <c r="C12578" t="inlineStr">
        <is>
          <t>10452</t>
        </is>
      </c>
      <c r="D12578" t="inlineStr">
        <is>
          <t>Pizza</t>
        </is>
      </c>
      <c r="E12578" s="8" t="n">
        <v>46196</v>
      </c>
      <c r="F12578" t="inlineStr">
        <is>
          <t>Violations were cited in the following area(s).</t>
        </is>
      </c>
      <c r="G12578" t="inlineStr">
        <is>
          <t>09C</t>
        </is>
      </c>
      <c r="H12578" t="inlineStr">
        <is>
          <t>Design, construction, materials used or maintenance of food contact surface improper. Surface not easily cleanable, sanitized and maintained.</t>
        </is>
      </c>
      <c r="I12578" t="inlineStr">
        <is>
          <t>Not Critical</t>
        </is>
      </c>
      <c r="J12578" t="n">
        <v>24</v>
      </c>
      <c r="L12578" s="9">
        <f>A12578&amp;"-"&amp;TEXT(E12578,"yyyymmdd")</f>
        <v/>
      </c>
    </row>
    <row r="12579">
      <c r="A12579" t="n">
        <v>50158418</v>
      </c>
      <c r="B12579" t="inlineStr">
        <is>
          <t>Bronx</t>
        </is>
      </c>
      <c r="C12579" t="inlineStr">
        <is>
          <t>10452</t>
        </is>
      </c>
      <c r="D12579" t="inlineStr">
        <is>
          <t>Pizza</t>
        </is>
      </c>
      <c r="E12579" s="8" t="n">
        <v>46196</v>
      </c>
      <c r="F12579" t="inlineStr">
        <is>
          <t>Violations were cited in the following area(s).</t>
        </is>
      </c>
      <c r="G12579" t="inlineStr">
        <is>
          <t>10B</t>
        </is>
      </c>
      <c r="H12579" t="inlineStr">
        <is>
          <t>Anti-siphonage or back-flow prevention device not provided where required; equipment or floor not properly drained; sewage disposal system in disrepair or not functioning properly. Condensation or liquid waste improperly disposed of.</t>
        </is>
      </c>
      <c r="I12579" t="inlineStr">
        <is>
          <t>Not Critical</t>
        </is>
      </c>
      <c r="J12579" t="n">
        <v>24</v>
      </c>
      <c r="L12579" s="9">
        <f>A12579&amp;"-"&amp;TEXT(E12579,"yyyymmdd")</f>
        <v/>
      </c>
    </row>
    <row r="12580">
      <c r="A12580" t="n">
        <v>50158418</v>
      </c>
      <c r="B12580" t="inlineStr">
        <is>
          <t>Bronx</t>
        </is>
      </c>
      <c r="C12580" t="inlineStr">
        <is>
          <t>10452</t>
        </is>
      </c>
      <c r="D12580" t="inlineStr">
        <is>
          <t>Pizza</t>
        </is>
      </c>
      <c r="E12580" s="8" t="n">
        <v>46196</v>
      </c>
      <c r="F12580" t="inlineStr">
        <is>
          <t>Violations were cited in the following area(s).</t>
        </is>
      </c>
      <c r="G12580" t="inlineStr">
        <is>
          <t>10F</t>
        </is>
      </c>
      <c r="H12580" t="inlineStr">
        <is>
          <t>Non-food contact surface or equipment made of unacceptable material, not kept clean, or not properly sealed, raised, spaced or movable to allow accessibility for cleaning on all sides, above and underneath the unit.</t>
        </is>
      </c>
      <c r="I12580" t="inlineStr">
        <is>
          <t>Not Critical</t>
        </is>
      </c>
      <c r="J12580" t="n">
        <v>24</v>
      </c>
      <c r="L12580" s="9">
        <f>A12580&amp;"-"&amp;TEXT(E12580,"yyyymmdd")</f>
        <v/>
      </c>
    </row>
    <row r="12581">
      <c r="A12581" t="n">
        <v>50158458</v>
      </c>
      <c r="B12581" t="inlineStr">
        <is>
          <t>Staten Island</t>
        </is>
      </c>
      <c r="C12581" t="inlineStr">
        <is>
          <t>10306</t>
        </is>
      </c>
      <c r="D12581" t="inlineStr">
        <is>
          <t>Mediterranean</t>
        </is>
      </c>
      <c r="E12581" s="8" t="n">
        <v>46196</v>
      </c>
      <c r="F12581" t="inlineStr">
        <is>
          <t>Violations were cited in the following area(s).</t>
        </is>
      </c>
      <c r="G12581" t="inlineStr">
        <is>
          <t>06A</t>
        </is>
      </c>
      <c r="H12581" t="inlineStr">
        <is>
          <t>Personal cleanliness is inadequate. Outer garment soiled with possible contaminant. Effective hair restraint not worn where required. Jewelry worn on hands or arms. Fingernail polish worn or fingernails not kept clean and trimmed.</t>
        </is>
      </c>
      <c r="I12581" t="inlineStr">
        <is>
          <t>Critical</t>
        </is>
      </c>
      <c r="J12581" t="n">
        <v>10</v>
      </c>
      <c r="K12581" t="inlineStr">
        <is>
          <t>A</t>
        </is>
      </c>
      <c r="L12581" s="9">
        <f>A12581&amp;"-"&amp;TEXT(E12581,"yyyymmdd")</f>
        <v/>
      </c>
    </row>
    <row r="12582">
      <c r="A12582" t="n">
        <v>50158458</v>
      </c>
      <c r="B12582" t="inlineStr">
        <is>
          <t>Staten Island</t>
        </is>
      </c>
      <c r="C12582" t="inlineStr">
        <is>
          <t>10306</t>
        </is>
      </c>
      <c r="D12582" t="inlineStr">
        <is>
          <t>Mediterranean</t>
        </is>
      </c>
      <c r="E12582" s="8" t="n">
        <v>46196</v>
      </c>
      <c r="F12582" t="inlineStr">
        <is>
          <t>Violations were cited in the following area(s).</t>
        </is>
      </c>
      <c r="G12582" t="inlineStr">
        <is>
          <t>06D</t>
        </is>
      </c>
      <c r="H12582" t="inlineStr">
        <is>
          <t>Food contact surface not properly washed, rinsed and sanitized after each use and following any activity when contamination may have occurred.</t>
        </is>
      </c>
      <c r="I12582" t="inlineStr">
        <is>
          <t>Critical</t>
        </is>
      </c>
      <c r="J12582" t="n">
        <v>10</v>
      </c>
      <c r="K12582" t="inlineStr">
        <is>
          <t>A</t>
        </is>
      </c>
      <c r="L12582" s="9">
        <f>A12582&amp;"-"&amp;TEXT(E12582,"yyyymmdd")</f>
        <v/>
      </c>
    </row>
    <row r="12583">
      <c r="A12583" t="n">
        <v>50162866</v>
      </c>
      <c r="B12583" t="inlineStr">
        <is>
          <t>Brooklyn</t>
        </is>
      </c>
      <c r="C12583" t="inlineStr">
        <is>
          <t>11237</t>
        </is>
      </c>
      <c r="D12583" t="inlineStr">
        <is>
          <t>Latin American</t>
        </is>
      </c>
      <c r="E12583" s="8" t="n">
        <v>46196</v>
      </c>
      <c r="F12583" t="inlineStr">
        <is>
          <t>Violations were cited in the following area(s).</t>
        </is>
      </c>
      <c r="G12583" t="inlineStr">
        <is>
          <t>06C</t>
        </is>
      </c>
      <c r="H1258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583" t="inlineStr">
        <is>
          <t>Critical</t>
        </is>
      </c>
      <c r="J12583" t="n">
        <v>13</v>
      </c>
      <c r="K12583" t="inlineStr">
        <is>
          <t>A</t>
        </is>
      </c>
      <c r="L12583" s="9">
        <f>A12583&amp;"-"&amp;TEXT(E12583,"yyyymmdd")</f>
        <v/>
      </c>
    </row>
    <row r="12584">
      <c r="A12584" t="n">
        <v>50162866</v>
      </c>
      <c r="B12584" t="inlineStr">
        <is>
          <t>Brooklyn</t>
        </is>
      </c>
      <c r="C12584" t="inlineStr">
        <is>
          <t>11237</t>
        </is>
      </c>
      <c r="D12584" t="inlineStr">
        <is>
          <t>Latin American</t>
        </is>
      </c>
      <c r="E12584" s="8" t="n">
        <v>46196</v>
      </c>
      <c r="F12584" t="inlineStr">
        <is>
          <t>Violations were cited in the following area(s).</t>
        </is>
      </c>
      <c r="G12584" t="inlineStr">
        <is>
          <t>10B</t>
        </is>
      </c>
      <c r="H12584" t="inlineStr">
        <is>
          <t>Anti-siphonage or back-flow prevention device not provided where required; equipment or floor not properly drained; sewage disposal system in disrepair or not functioning properly. Condensation or liquid waste improperly disposed of.</t>
        </is>
      </c>
      <c r="I12584" t="inlineStr">
        <is>
          <t>Not Critical</t>
        </is>
      </c>
      <c r="J12584" t="n">
        <v>13</v>
      </c>
      <c r="K12584" t="inlineStr">
        <is>
          <t>A</t>
        </is>
      </c>
      <c r="L12584" s="9">
        <f>A12584&amp;"-"&amp;TEXT(E12584,"yyyymmdd")</f>
        <v/>
      </c>
    </row>
    <row r="12585">
      <c r="A12585" t="n">
        <v>50162866</v>
      </c>
      <c r="B12585" t="inlineStr">
        <is>
          <t>Brooklyn</t>
        </is>
      </c>
      <c r="C12585" t="inlineStr">
        <is>
          <t>11237</t>
        </is>
      </c>
      <c r="D12585" t="inlineStr">
        <is>
          <t>Latin American</t>
        </is>
      </c>
      <c r="E12585" s="8" t="n">
        <v>46196</v>
      </c>
      <c r="F12585" t="inlineStr">
        <is>
          <t>Violations were cited in the following area(s).</t>
        </is>
      </c>
      <c r="G12585" t="inlineStr">
        <is>
          <t>10E</t>
        </is>
      </c>
      <c r="H12585" t="inlineStr">
        <is>
          <t>Accurate thermometer not provided or properly located in refrigerated, cold storage or hot holding equipment</t>
        </is>
      </c>
      <c r="I12585" t="inlineStr">
        <is>
          <t>Not Critical</t>
        </is>
      </c>
      <c r="J12585" t="n">
        <v>13</v>
      </c>
      <c r="K12585" t="inlineStr">
        <is>
          <t>A</t>
        </is>
      </c>
      <c r="L12585" s="9">
        <f>A12585&amp;"-"&amp;TEXT(E12585,"yyyymmdd")</f>
        <v/>
      </c>
    </row>
    <row r="12586">
      <c r="A12586" t="n">
        <v>50162866</v>
      </c>
      <c r="B12586" t="inlineStr">
        <is>
          <t>Brooklyn</t>
        </is>
      </c>
      <c r="C12586" t="inlineStr">
        <is>
          <t>11237</t>
        </is>
      </c>
      <c r="D12586" t="inlineStr">
        <is>
          <t>Latin American</t>
        </is>
      </c>
      <c r="E12586" s="8" t="n">
        <v>46196</v>
      </c>
      <c r="F12586" t="inlineStr">
        <is>
          <t>Violations were cited in the following area(s).</t>
        </is>
      </c>
      <c r="G12586" t="inlineStr">
        <is>
          <t>10F</t>
        </is>
      </c>
      <c r="H12586" t="inlineStr">
        <is>
          <t>Non-food contact surface or equipment made of unacceptable material, not kept clean, or not properly sealed, raised, spaced or movable to allow accessibility for cleaning on all sides, above and underneath the unit.</t>
        </is>
      </c>
      <c r="I12586" t="inlineStr">
        <is>
          <t>Not Critical</t>
        </is>
      </c>
      <c r="J12586" t="n">
        <v>13</v>
      </c>
      <c r="K12586" t="inlineStr">
        <is>
          <t>A</t>
        </is>
      </c>
      <c r="L12586" s="9">
        <f>A12586&amp;"-"&amp;TEXT(E12586,"yyyymmdd")</f>
        <v/>
      </c>
    </row>
    <row r="12587">
      <c r="A12587" t="n">
        <v>50163768</v>
      </c>
      <c r="B12587" t="inlineStr">
        <is>
          <t>Queens</t>
        </is>
      </c>
      <c r="C12587" t="inlineStr">
        <is>
          <t>11354</t>
        </is>
      </c>
      <c r="D12587" t="inlineStr">
        <is>
          <t>Chinese</t>
        </is>
      </c>
      <c r="E12587" s="8" t="n">
        <v>46196</v>
      </c>
      <c r="F12587" t="inlineStr">
        <is>
          <t>Violations were cited in the following area(s).</t>
        </is>
      </c>
      <c r="G12587" t="inlineStr">
        <is>
          <t>02B</t>
        </is>
      </c>
      <c r="H12587" t="inlineStr">
        <is>
          <t>Hot TCS food item not held at or above 140 °F.</t>
        </is>
      </c>
      <c r="I12587" t="inlineStr">
        <is>
          <t>Critical</t>
        </is>
      </c>
      <c r="J12587" t="n">
        <v>51</v>
      </c>
      <c r="L12587" s="9">
        <f>A12587&amp;"-"&amp;TEXT(E12587,"yyyymmdd")</f>
        <v/>
      </c>
    </row>
    <row r="12588">
      <c r="A12588" t="n">
        <v>50163768</v>
      </c>
      <c r="B12588" t="inlineStr">
        <is>
          <t>Queens</t>
        </is>
      </c>
      <c r="C12588" t="inlineStr">
        <is>
          <t>11354</t>
        </is>
      </c>
      <c r="D12588" t="inlineStr">
        <is>
          <t>Chinese</t>
        </is>
      </c>
      <c r="E12588" s="8" t="n">
        <v>46196</v>
      </c>
      <c r="F12588" t="inlineStr">
        <is>
          <t>Violations were cited in the following area(s).</t>
        </is>
      </c>
      <c r="G12588" t="inlineStr">
        <is>
          <t>03A</t>
        </is>
      </c>
      <c r="H12588"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2588" t="inlineStr">
        <is>
          <t>Critical</t>
        </is>
      </c>
      <c r="J12588" t="n">
        <v>51</v>
      </c>
      <c r="L12588" s="9">
        <f>A12588&amp;"-"&amp;TEXT(E12588,"yyyymmdd")</f>
        <v/>
      </c>
    </row>
    <row r="12589">
      <c r="A12589" t="n">
        <v>50163768</v>
      </c>
      <c r="B12589" t="inlineStr">
        <is>
          <t>Queens</t>
        </is>
      </c>
      <c r="C12589" t="inlineStr">
        <is>
          <t>11354</t>
        </is>
      </c>
      <c r="D12589" t="inlineStr">
        <is>
          <t>Chinese</t>
        </is>
      </c>
      <c r="E12589" s="8" t="n">
        <v>46196</v>
      </c>
      <c r="F12589" t="inlineStr">
        <is>
          <t>Violations were cited in the following area(s).</t>
        </is>
      </c>
      <c r="G12589" t="inlineStr">
        <is>
          <t>04A</t>
        </is>
      </c>
      <c r="H12589" t="inlineStr">
        <is>
          <t>Food Protection Certificate (FPC) not held by manager or supervisor of food operations.</t>
        </is>
      </c>
      <c r="I12589" t="inlineStr">
        <is>
          <t>Critical</t>
        </is>
      </c>
      <c r="J12589" t="n">
        <v>51</v>
      </c>
      <c r="L12589" s="9">
        <f>A12589&amp;"-"&amp;TEXT(E12589,"yyyymmdd")</f>
        <v/>
      </c>
    </row>
    <row r="12590">
      <c r="A12590" t="n">
        <v>50163768</v>
      </c>
      <c r="B12590" t="inlineStr">
        <is>
          <t>Queens</t>
        </is>
      </c>
      <c r="C12590" t="inlineStr">
        <is>
          <t>11354</t>
        </is>
      </c>
      <c r="D12590" t="inlineStr">
        <is>
          <t>Chinese</t>
        </is>
      </c>
      <c r="E12590" s="8" t="n">
        <v>46196</v>
      </c>
      <c r="F12590" t="inlineStr">
        <is>
          <t>Violations were cited in the following area(s).</t>
        </is>
      </c>
      <c r="G12590" t="inlineStr">
        <is>
          <t>04L</t>
        </is>
      </c>
      <c r="H12590" t="inlineStr">
        <is>
          <t>Evidence of mice or live mice in establishment's food or non-food areas.</t>
        </is>
      </c>
      <c r="I12590" t="inlineStr">
        <is>
          <t>Critical</t>
        </is>
      </c>
      <c r="J12590" t="n">
        <v>51</v>
      </c>
      <c r="L12590" s="9">
        <f>A12590&amp;"-"&amp;TEXT(E12590,"yyyymmdd")</f>
        <v/>
      </c>
    </row>
    <row r="12591">
      <c r="A12591" t="n">
        <v>50163768</v>
      </c>
      <c r="B12591" t="inlineStr">
        <is>
          <t>Queens</t>
        </is>
      </c>
      <c r="C12591" t="inlineStr">
        <is>
          <t>11354</t>
        </is>
      </c>
      <c r="D12591" t="inlineStr">
        <is>
          <t>Chinese</t>
        </is>
      </c>
      <c r="E12591" s="8" t="n">
        <v>46196</v>
      </c>
      <c r="F12591" t="inlineStr">
        <is>
          <t>Violations were cited in the following area(s).</t>
        </is>
      </c>
      <c r="G12591" t="inlineStr">
        <is>
          <t>06A</t>
        </is>
      </c>
      <c r="H12591" t="inlineStr">
        <is>
          <t>Personal cleanliness is inadequate. Outer garment soiled with possible contaminant. Effective hair restraint not worn where required. Jewelry worn on hands or arms. Fingernail polish worn or fingernails not kept clean and trimmed.</t>
        </is>
      </c>
      <c r="I12591" t="inlineStr">
        <is>
          <t>Critical</t>
        </is>
      </c>
      <c r="J12591" t="n">
        <v>51</v>
      </c>
      <c r="L12591" s="9">
        <f>A12591&amp;"-"&amp;TEXT(E12591,"yyyymmdd")</f>
        <v/>
      </c>
    </row>
    <row r="12592">
      <c r="A12592" t="n">
        <v>50163768</v>
      </c>
      <c r="B12592" t="inlineStr">
        <is>
          <t>Queens</t>
        </is>
      </c>
      <c r="C12592" t="inlineStr">
        <is>
          <t>11354</t>
        </is>
      </c>
      <c r="D12592" t="inlineStr">
        <is>
          <t>Chinese</t>
        </is>
      </c>
      <c r="E12592" s="8" t="n">
        <v>46196</v>
      </c>
      <c r="F12592" t="inlineStr">
        <is>
          <t>Violations were cited in the following area(s).</t>
        </is>
      </c>
      <c r="G12592" t="inlineStr">
        <is>
          <t>08A</t>
        </is>
      </c>
      <c r="H12592" t="inlineStr">
        <is>
          <t>Establishment is not free of harborage or conditions conducive to rodents, insects or other pests.</t>
        </is>
      </c>
      <c r="I12592" t="inlineStr">
        <is>
          <t>Not Critical</t>
        </is>
      </c>
      <c r="J12592" t="n">
        <v>51</v>
      </c>
      <c r="L12592" s="9">
        <f>A12592&amp;"-"&amp;TEXT(E12592,"yyyymmdd")</f>
        <v/>
      </c>
    </row>
    <row r="12593">
      <c r="A12593" t="n">
        <v>50163768</v>
      </c>
      <c r="B12593" t="inlineStr">
        <is>
          <t>Queens</t>
        </is>
      </c>
      <c r="C12593" t="inlineStr">
        <is>
          <t>11354</t>
        </is>
      </c>
      <c r="D12593" t="inlineStr">
        <is>
          <t>Chinese</t>
        </is>
      </c>
      <c r="E12593" s="8" t="n">
        <v>46196</v>
      </c>
      <c r="F12593" t="inlineStr">
        <is>
          <t>Violations were cited in the following area(s).</t>
        </is>
      </c>
      <c r="G12593" t="inlineStr">
        <is>
          <t>08C</t>
        </is>
      </c>
      <c r="H12593" t="inlineStr">
        <is>
          <t>Pesticide not properly labeled or used by unlicensed individual. Pesticide, other toxic chemical improperly used/stored. Unprotected, unlocked bait station used.</t>
        </is>
      </c>
      <c r="I12593" t="inlineStr">
        <is>
          <t>Not Critical</t>
        </is>
      </c>
      <c r="J12593" t="n">
        <v>51</v>
      </c>
      <c r="L12593" s="9">
        <f>A12593&amp;"-"&amp;TEXT(E12593,"yyyymmdd")</f>
        <v/>
      </c>
    </row>
    <row r="12594">
      <c r="A12594" t="n">
        <v>50163768</v>
      </c>
      <c r="B12594" t="inlineStr">
        <is>
          <t>Queens</t>
        </is>
      </c>
      <c r="C12594" t="inlineStr">
        <is>
          <t>11354</t>
        </is>
      </c>
      <c r="D12594" t="inlineStr">
        <is>
          <t>Chinese</t>
        </is>
      </c>
      <c r="E12594" s="8" t="n">
        <v>46196</v>
      </c>
      <c r="F12594" t="inlineStr">
        <is>
          <t>Violations were cited in the following area(s).</t>
        </is>
      </c>
      <c r="G12594" t="inlineStr">
        <is>
          <t>10B</t>
        </is>
      </c>
      <c r="H12594" t="inlineStr">
        <is>
          <t>Anti-siphonage or back-flow prevention device not provided where required; equipment or floor not properly drained; sewage disposal system in disrepair or not functioning properly. Condensation or liquid waste improperly disposed of.</t>
        </is>
      </c>
      <c r="I12594" t="inlineStr">
        <is>
          <t>Not Critical</t>
        </is>
      </c>
      <c r="J12594" t="n">
        <v>51</v>
      </c>
      <c r="L12594" s="9">
        <f>A12594&amp;"-"&amp;TEXT(E12594,"yyyymmdd")</f>
        <v/>
      </c>
    </row>
    <row r="12595">
      <c r="A12595" t="n">
        <v>50163768</v>
      </c>
      <c r="B12595" t="inlineStr">
        <is>
          <t>Queens</t>
        </is>
      </c>
      <c r="C12595" t="inlineStr">
        <is>
          <t>11354</t>
        </is>
      </c>
      <c r="D12595" t="inlineStr">
        <is>
          <t>Chinese</t>
        </is>
      </c>
      <c r="E12595" s="8" t="n">
        <v>46196</v>
      </c>
      <c r="F12595" t="inlineStr">
        <is>
          <t>Violations were cited in the following area(s).</t>
        </is>
      </c>
      <c r="G12595" t="inlineStr">
        <is>
          <t>10F</t>
        </is>
      </c>
      <c r="H12595" t="inlineStr">
        <is>
          <t>Non-food contact surface or equipment made of unacceptable material, not kept clean, or not properly sealed, raised, spaced or movable to allow accessibility for cleaning on all sides, above and underneath the unit.</t>
        </is>
      </c>
      <c r="I12595" t="inlineStr">
        <is>
          <t>Not Critical</t>
        </is>
      </c>
      <c r="J12595" t="n">
        <v>51</v>
      </c>
      <c r="L12595" s="9">
        <f>A12595&amp;"-"&amp;TEXT(E12595,"yyyymmdd")</f>
        <v/>
      </c>
    </row>
    <row r="12596">
      <c r="A12596" t="n">
        <v>50170993</v>
      </c>
      <c r="B12596" t="inlineStr">
        <is>
          <t>Brooklyn</t>
        </is>
      </c>
      <c r="C12596" t="inlineStr">
        <is>
          <t>11235</t>
        </is>
      </c>
      <c r="D12596" t="inlineStr">
        <is>
          <t>American</t>
        </is>
      </c>
      <c r="E12596" s="8" t="n">
        <v>46196</v>
      </c>
      <c r="F12596" t="inlineStr">
        <is>
          <t>Violations were cited in the following area(s).</t>
        </is>
      </c>
      <c r="G12596" t="inlineStr">
        <is>
          <t>02G</t>
        </is>
      </c>
      <c r="H12596" t="inlineStr">
        <is>
          <t>Cold TCS food item held above 41 °F; smoked or processed fish held above 38 °F; intact raw eggs held above 45 °F; or reduced oxygen packaged (ROP) TCS foods held above required temperatures except during active necessary preparation.</t>
        </is>
      </c>
      <c r="I12596" t="inlineStr">
        <is>
          <t>Critical</t>
        </is>
      </c>
      <c r="J12596" t="n">
        <v>29</v>
      </c>
      <c r="L12596" s="9">
        <f>A12596&amp;"-"&amp;TEXT(E12596,"yyyymmdd")</f>
        <v/>
      </c>
    </row>
    <row r="12597">
      <c r="A12597" t="n">
        <v>50170993</v>
      </c>
      <c r="B12597" t="inlineStr">
        <is>
          <t>Brooklyn</t>
        </is>
      </c>
      <c r="C12597" t="inlineStr">
        <is>
          <t>11235</t>
        </is>
      </c>
      <c r="D12597" t="inlineStr">
        <is>
          <t>American</t>
        </is>
      </c>
      <c r="E12597" s="8" t="n">
        <v>46196</v>
      </c>
      <c r="F12597" t="inlineStr">
        <is>
          <t>Violations were cited in the following area(s).</t>
        </is>
      </c>
      <c r="G12597" t="inlineStr">
        <is>
          <t>04M</t>
        </is>
      </c>
      <c r="H12597" t="inlineStr">
        <is>
          <t>Live roaches in facility's food or non-food area.</t>
        </is>
      </c>
      <c r="I12597" t="inlineStr">
        <is>
          <t>Critical</t>
        </is>
      </c>
      <c r="J12597" t="n">
        <v>29</v>
      </c>
      <c r="L12597" s="9">
        <f>A12597&amp;"-"&amp;TEXT(E12597,"yyyymmdd")</f>
        <v/>
      </c>
    </row>
    <row r="12598">
      <c r="A12598" t="n">
        <v>50170993</v>
      </c>
      <c r="B12598" t="inlineStr">
        <is>
          <t>Brooklyn</t>
        </is>
      </c>
      <c r="C12598" t="inlineStr">
        <is>
          <t>11235</t>
        </is>
      </c>
      <c r="D12598" t="inlineStr">
        <is>
          <t>American</t>
        </is>
      </c>
      <c r="E12598" s="8" t="n">
        <v>46196</v>
      </c>
      <c r="F12598" t="inlineStr">
        <is>
          <t>Violations were cited in the following area(s).</t>
        </is>
      </c>
      <c r="G12598" t="inlineStr">
        <is>
          <t>04N</t>
        </is>
      </c>
      <c r="H12598" t="inlineStr">
        <is>
          <t>Filth flies or food/refuse/sewage associated with (FRSA) flies or other nuisance pests in establishment’s food and/or non-food areas. FRSA flies include house flies, blow flies, bottle flies, flesh flies, drain flies, Phorid flies and fruit flies.</t>
        </is>
      </c>
      <c r="I12598" t="inlineStr">
        <is>
          <t>Critical</t>
        </is>
      </c>
      <c r="J12598" t="n">
        <v>29</v>
      </c>
      <c r="L12598" s="9">
        <f>A12598&amp;"-"&amp;TEXT(E12598,"yyyymmdd")</f>
        <v/>
      </c>
    </row>
    <row r="12599">
      <c r="A12599" t="n">
        <v>50170993</v>
      </c>
      <c r="B12599" t="inlineStr">
        <is>
          <t>Brooklyn</t>
        </is>
      </c>
      <c r="C12599" t="inlineStr">
        <is>
          <t>11235</t>
        </is>
      </c>
      <c r="D12599" t="inlineStr">
        <is>
          <t>American</t>
        </is>
      </c>
      <c r="E12599" s="8" t="n">
        <v>46196</v>
      </c>
      <c r="F12599" t="inlineStr">
        <is>
          <t>Violations were cited in the following area(s).</t>
        </is>
      </c>
      <c r="G12599" t="inlineStr">
        <is>
          <t>06D</t>
        </is>
      </c>
      <c r="H12599" t="inlineStr">
        <is>
          <t>Food contact surface not properly washed, rinsed and sanitized after each use and following any activity when contamination may have occurred.</t>
        </is>
      </c>
      <c r="I12599" t="inlineStr">
        <is>
          <t>Critical</t>
        </is>
      </c>
      <c r="J12599" t="n">
        <v>29</v>
      </c>
      <c r="L12599" s="9">
        <f>A12599&amp;"-"&amp;TEXT(E12599,"yyyymmdd")</f>
        <v/>
      </c>
    </row>
    <row r="12600">
      <c r="A12600" t="n">
        <v>50170993</v>
      </c>
      <c r="B12600" t="inlineStr">
        <is>
          <t>Brooklyn</t>
        </is>
      </c>
      <c r="C12600" t="inlineStr">
        <is>
          <t>11235</t>
        </is>
      </c>
      <c r="D12600" t="inlineStr">
        <is>
          <t>American</t>
        </is>
      </c>
      <c r="E12600" s="8" t="n">
        <v>46196</v>
      </c>
      <c r="F12600" t="inlineStr">
        <is>
          <t>Violations were cited in the following area(s).</t>
        </is>
      </c>
      <c r="G12600" t="inlineStr">
        <is>
          <t>08A</t>
        </is>
      </c>
      <c r="H12600" t="inlineStr">
        <is>
          <t>Establishment is not free of harborage or conditions conducive to rodents, insects or other pests.</t>
        </is>
      </c>
      <c r="I12600" t="inlineStr">
        <is>
          <t>Not Critical</t>
        </is>
      </c>
      <c r="J12600" t="n">
        <v>29</v>
      </c>
      <c r="L12600" s="9">
        <f>A12600&amp;"-"&amp;TEXT(E12600,"yyyymmdd")</f>
        <v/>
      </c>
    </row>
    <row r="12601">
      <c r="A12601" t="n">
        <v>50170993</v>
      </c>
      <c r="B12601" t="inlineStr">
        <is>
          <t>Brooklyn</t>
        </is>
      </c>
      <c r="C12601" t="inlineStr">
        <is>
          <t>11235</t>
        </is>
      </c>
      <c r="D12601" t="inlineStr">
        <is>
          <t>American</t>
        </is>
      </c>
      <c r="E12601" s="8" t="n">
        <v>46196</v>
      </c>
      <c r="F12601" t="inlineStr">
        <is>
          <t>Violations were cited in the following area(s).</t>
        </is>
      </c>
      <c r="G12601" t="inlineStr">
        <is>
          <t>10F</t>
        </is>
      </c>
      <c r="H12601" t="inlineStr">
        <is>
          <t>Non-food contact surface or equipment made of unacceptable material, not kept clean, or not properly sealed, raised, spaced or movable to allow accessibility for cleaning on all sides, above and underneath the unit.</t>
        </is>
      </c>
      <c r="I12601" t="inlineStr">
        <is>
          <t>Not Critical</t>
        </is>
      </c>
      <c r="J12601" t="n">
        <v>29</v>
      </c>
      <c r="L12601" s="9">
        <f>A12601&amp;"-"&amp;TEXT(E12601,"yyyymmdd")</f>
        <v/>
      </c>
    </row>
    <row r="12602">
      <c r="A12602" t="n">
        <v>40367860</v>
      </c>
      <c r="B12602" t="inlineStr">
        <is>
          <t>Brooklyn</t>
        </is>
      </c>
      <c r="C12602" t="inlineStr">
        <is>
          <t>11223</t>
        </is>
      </c>
      <c r="D12602" t="inlineStr">
        <is>
          <t>Pizza</t>
        </is>
      </c>
      <c r="E12602" s="8" t="n">
        <v>46197</v>
      </c>
      <c r="F12602" t="inlineStr">
        <is>
          <t>Violations were cited in the following area(s).</t>
        </is>
      </c>
      <c r="G12602" t="inlineStr">
        <is>
          <t>02G</t>
        </is>
      </c>
      <c r="H12602" t="inlineStr">
        <is>
          <t>Cold TCS food item held above 41 °F; smoked or processed fish held above 38 °F; intact raw eggs held above 45 °F; or reduced oxygen packaged (ROP) TCS foods held above required temperatures except during active necessary preparation.</t>
        </is>
      </c>
      <c r="I12602" t="inlineStr">
        <is>
          <t>Critical</t>
        </is>
      </c>
      <c r="J12602" t="n">
        <v>13</v>
      </c>
      <c r="K12602" t="inlineStr">
        <is>
          <t>A</t>
        </is>
      </c>
      <c r="L12602" s="9">
        <f>A12602&amp;"-"&amp;TEXT(E12602,"yyyymmdd")</f>
        <v/>
      </c>
    </row>
    <row r="12603">
      <c r="A12603" t="n">
        <v>40367860</v>
      </c>
      <c r="B12603" t="inlineStr">
        <is>
          <t>Brooklyn</t>
        </is>
      </c>
      <c r="C12603" t="inlineStr">
        <is>
          <t>11223</t>
        </is>
      </c>
      <c r="D12603" t="inlineStr">
        <is>
          <t>Pizza</t>
        </is>
      </c>
      <c r="E12603" s="8" t="n">
        <v>46197</v>
      </c>
      <c r="F12603" t="inlineStr">
        <is>
          <t>Violations were cited in the following area(s).</t>
        </is>
      </c>
      <c r="G12603" t="inlineStr">
        <is>
          <t>10C</t>
        </is>
      </c>
      <c r="H12603" t="inlineStr">
        <is>
          <t>Lighting inadequate; permanent lighting not provided in food preparation areas, ware washing areas, and storage rooms. Shatterproof bulb or shield to prevent broken glass from falling into food or onto surfaces, not installed.</t>
        </is>
      </c>
      <c r="I12603" t="inlineStr">
        <is>
          <t>Not Critical</t>
        </is>
      </c>
      <c r="J12603" t="n">
        <v>13</v>
      </c>
      <c r="K12603" t="inlineStr">
        <is>
          <t>A</t>
        </is>
      </c>
      <c r="L12603" s="9">
        <f>A12603&amp;"-"&amp;TEXT(E12603,"yyyymmdd")</f>
        <v/>
      </c>
    </row>
    <row r="12604">
      <c r="A12604" t="n">
        <v>40367860</v>
      </c>
      <c r="B12604" t="inlineStr">
        <is>
          <t>Brooklyn</t>
        </is>
      </c>
      <c r="C12604" t="inlineStr">
        <is>
          <t>11223</t>
        </is>
      </c>
      <c r="D12604" t="inlineStr">
        <is>
          <t>Pizza</t>
        </is>
      </c>
      <c r="E12604" s="8" t="n">
        <v>46197</v>
      </c>
      <c r="F12604" t="inlineStr">
        <is>
          <t>Violations were cited in the following area(s).</t>
        </is>
      </c>
      <c r="G12604" t="inlineStr">
        <is>
          <t>10F</t>
        </is>
      </c>
      <c r="H12604" t="inlineStr">
        <is>
          <t>Non-food contact surface or equipment made of unacceptable material, not kept clean, or not properly sealed, raised, spaced or movable to allow accessibility for cleaning on all sides, above and underneath the unit.</t>
        </is>
      </c>
      <c r="I12604" t="inlineStr">
        <is>
          <t>Not Critical</t>
        </is>
      </c>
      <c r="J12604" t="n">
        <v>13</v>
      </c>
      <c r="K12604" t="inlineStr">
        <is>
          <t>A</t>
        </is>
      </c>
      <c r="L12604" s="9">
        <f>A12604&amp;"-"&amp;TEXT(E12604,"yyyymmdd")</f>
        <v/>
      </c>
    </row>
    <row r="12605">
      <c r="A12605" t="n">
        <v>40368021</v>
      </c>
      <c r="B12605" t="inlineStr">
        <is>
          <t>Bronx</t>
        </is>
      </c>
      <c r="C12605" t="inlineStr">
        <is>
          <t>10460</t>
        </is>
      </c>
      <c r="D12605" t="inlineStr">
        <is>
          <t>American</t>
        </is>
      </c>
      <c r="E12605" s="8" t="n">
        <v>46197</v>
      </c>
      <c r="F12605" t="inlineStr">
        <is>
          <t>No violations were recorded at the time of this inspection.</t>
        </is>
      </c>
      <c r="I12605" t="inlineStr">
        <is>
          <t>Not Applicable</t>
        </is>
      </c>
      <c r="J12605" t="n">
        <v>0</v>
      </c>
      <c r="K12605" t="inlineStr">
        <is>
          <t>A</t>
        </is>
      </c>
      <c r="L12605" s="9">
        <f>A12605&amp;"-"&amp;TEXT(E12605,"yyyymmdd")</f>
        <v/>
      </c>
    </row>
    <row r="12606">
      <c r="A12606" t="n">
        <v>40402333</v>
      </c>
      <c r="B12606" t="inlineStr">
        <is>
          <t>Queens</t>
        </is>
      </c>
      <c r="C12606" t="inlineStr">
        <is>
          <t>11105</t>
        </is>
      </c>
      <c r="D12606" t="inlineStr">
        <is>
          <t>Bagels/Pretzels</t>
        </is>
      </c>
      <c r="E12606" s="8" t="n">
        <v>46197</v>
      </c>
      <c r="F12606" t="inlineStr">
        <is>
          <t>Violations were cited in the following area(s).</t>
        </is>
      </c>
      <c r="G12606" t="inlineStr">
        <is>
          <t>02G</t>
        </is>
      </c>
      <c r="H12606" t="inlineStr">
        <is>
          <t>Cold TCS food item held above 41 °F; smoked or processed fish held above 38 °F; intact raw eggs held above 45 °F; or reduced oxygen packaged (ROP) TCS foods held above required temperatures except during active necessary preparation.</t>
        </is>
      </c>
      <c r="I12606" t="inlineStr">
        <is>
          <t>Critical</t>
        </is>
      </c>
      <c r="J12606" t="n">
        <v>23</v>
      </c>
      <c r="L12606" s="9">
        <f>A12606&amp;"-"&amp;TEXT(E12606,"yyyymmdd")</f>
        <v/>
      </c>
    </row>
    <row r="12607">
      <c r="A12607" t="n">
        <v>40402333</v>
      </c>
      <c r="B12607" t="inlineStr">
        <is>
          <t>Queens</t>
        </is>
      </c>
      <c r="C12607" t="inlineStr">
        <is>
          <t>11105</t>
        </is>
      </c>
      <c r="D12607" t="inlineStr">
        <is>
          <t>Bagels/Pretzels</t>
        </is>
      </c>
      <c r="E12607" s="8" t="n">
        <v>46197</v>
      </c>
      <c r="F12607" t="inlineStr">
        <is>
          <t>Violations were cited in the following area(s).</t>
        </is>
      </c>
      <c r="G12607" t="inlineStr">
        <is>
          <t>04L</t>
        </is>
      </c>
      <c r="H12607" t="inlineStr">
        <is>
          <t>Evidence of mice or live mice in establishment's food or non-food areas.</t>
        </is>
      </c>
      <c r="I12607" t="inlineStr">
        <is>
          <t>Critical</t>
        </is>
      </c>
      <c r="J12607" t="n">
        <v>23</v>
      </c>
      <c r="L12607" s="9">
        <f>A12607&amp;"-"&amp;TEXT(E12607,"yyyymmdd")</f>
        <v/>
      </c>
    </row>
    <row r="12608">
      <c r="A12608" t="n">
        <v>40402333</v>
      </c>
      <c r="B12608" t="inlineStr">
        <is>
          <t>Queens</t>
        </is>
      </c>
      <c r="C12608" t="inlineStr">
        <is>
          <t>11105</t>
        </is>
      </c>
      <c r="D12608" t="inlineStr">
        <is>
          <t>Bagels/Pretzels</t>
        </is>
      </c>
      <c r="E12608" s="8" t="n">
        <v>46197</v>
      </c>
      <c r="F12608" t="inlineStr">
        <is>
          <t>Violations were cited in the following area(s).</t>
        </is>
      </c>
      <c r="G12608" t="inlineStr">
        <is>
          <t>08A</t>
        </is>
      </c>
      <c r="H12608" t="inlineStr">
        <is>
          <t>Establishment is not free of harborage or conditions conducive to rodents, insects or other pests.</t>
        </is>
      </c>
      <c r="I12608" t="inlineStr">
        <is>
          <t>Not Critical</t>
        </is>
      </c>
      <c r="J12608" t="n">
        <v>23</v>
      </c>
      <c r="L12608" s="9">
        <f>A12608&amp;"-"&amp;TEXT(E12608,"yyyymmdd")</f>
        <v/>
      </c>
    </row>
    <row r="12609">
      <c r="A12609" t="n">
        <v>40402333</v>
      </c>
      <c r="B12609" t="inlineStr">
        <is>
          <t>Queens</t>
        </is>
      </c>
      <c r="C12609" t="inlineStr">
        <is>
          <t>11105</t>
        </is>
      </c>
      <c r="D12609" t="inlineStr">
        <is>
          <t>Bagels/Pretzels</t>
        </is>
      </c>
      <c r="E12609" s="8" t="n">
        <v>46197</v>
      </c>
      <c r="F12609" t="inlineStr">
        <is>
          <t>Violations were cited in the following area(s).</t>
        </is>
      </c>
      <c r="G12609" t="inlineStr">
        <is>
          <t>10F</t>
        </is>
      </c>
      <c r="H12609" t="inlineStr">
        <is>
          <t>Non-food contact surface or equipment made of unacceptable material, not kept clean, or not properly sealed, raised, spaced or movable to allow accessibility for cleaning on all sides, above and underneath the unit.</t>
        </is>
      </c>
      <c r="I12609" t="inlineStr">
        <is>
          <t>Not Critical</t>
        </is>
      </c>
      <c r="J12609" t="n">
        <v>23</v>
      </c>
      <c r="L12609" s="9">
        <f>A12609&amp;"-"&amp;TEXT(E12609,"yyyymmdd")</f>
        <v/>
      </c>
    </row>
    <row r="12610">
      <c r="A12610" t="n">
        <v>40544948</v>
      </c>
      <c r="B12610" t="inlineStr">
        <is>
          <t>Queens</t>
        </is>
      </c>
      <c r="C12610" t="inlineStr">
        <is>
          <t>11105</t>
        </is>
      </c>
      <c r="D12610" t="inlineStr">
        <is>
          <t>Pizza</t>
        </is>
      </c>
      <c r="E12610" s="8" t="n">
        <v>46197</v>
      </c>
      <c r="F12610" t="inlineStr">
        <is>
          <t>Violations were cited in the following area(s).</t>
        </is>
      </c>
      <c r="G12610" t="inlineStr">
        <is>
          <t>06E</t>
        </is>
      </c>
      <c r="H12610" t="inlineStr">
        <is>
          <t>Sanitized equipment or utensil, including in-use food dispensing utensil, improperly used or stored.</t>
        </is>
      </c>
      <c r="I12610" t="inlineStr">
        <is>
          <t>Critical</t>
        </is>
      </c>
      <c r="J12610" t="n">
        <v>12</v>
      </c>
      <c r="K12610" t="inlineStr">
        <is>
          <t>A</t>
        </is>
      </c>
      <c r="L12610" s="9">
        <f>A12610&amp;"-"&amp;TEXT(E12610,"yyyymmdd")</f>
        <v/>
      </c>
    </row>
    <row r="12611">
      <c r="A12611" t="n">
        <v>40544948</v>
      </c>
      <c r="B12611" t="inlineStr">
        <is>
          <t>Queens</t>
        </is>
      </c>
      <c r="C12611" t="inlineStr">
        <is>
          <t>11105</t>
        </is>
      </c>
      <c r="D12611" t="inlineStr">
        <is>
          <t>Pizza</t>
        </is>
      </c>
      <c r="E12611" s="8" t="n">
        <v>46197</v>
      </c>
      <c r="F12611" t="inlineStr">
        <is>
          <t>Violations were cited in the following area(s).</t>
        </is>
      </c>
      <c r="G12611" t="inlineStr">
        <is>
          <t>06F</t>
        </is>
      </c>
      <c r="H12611" t="inlineStr">
        <is>
          <t>Wiping cloths not stored clean and dry, or in a sanitizing solution, between uses.</t>
        </is>
      </c>
      <c r="I12611" t="inlineStr">
        <is>
          <t>Critical</t>
        </is>
      </c>
      <c r="J12611" t="n">
        <v>12</v>
      </c>
      <c r="K12611" t="inlineStr">
        <is>
          <t>A</t>
        </is>
      </c>
      <c r="L12611" s="9">
        <f>A12611&amp;"-"&amp;TEXT(E12611,"yyyymmdd")</f>
        <v/>
      </c>
    </row>
    <row r="12612">
      <c r="A12612" t="n">
        <v>40544948</v>
      </c>
      <c r="B12612" t="inlineStr">
        <is>
          <t>Queens</t>
        </is>
      </c>
      <c r="C12612" t="inlineStr">
        <is>
          <t>11105</t>
        </is>
      </c>
      <c r="D12612" t="inlineStr">
        <is>
          <t>Pizza</t>
        </is>
      </c>
      <c r="E12612" s="8" t="n">
        <v>46197</v>
      </c>
      <c r="F12612" t="inlineStr">
        <is>
          <t>Violations were cited in the following area(s).</t>
        </is>
      </c>
      <c r="G12612" t="inlineStr">
        <is>
          <t>10F</t>
        </is>
      </c>
      <c r="H12612" t="inlineStr">
        <is>
          <t>Non-food contact surface or equipment made of unacceptable material, not kept clean, or not properly sealed, raised, spaced or movable to allow accessibility for cleaning on all sides, above and underneath the unit.</t>
        </is>
      </c>
      <c r="I12612" t="inlineStr">
        <is>
          <t>Not Critical</t>
        </is>
      </c>
      <c r="J12612" t="n">
        <v>12</v>
      </c>
      <c r="K12612" t="inlineStr">
        <is>
          <t>A</t>
        </is>
      </c>
      <c r="L12612" s="9">
        <f>A12612&amp;"-"&amp;TEXT(E12612,"yyyymmdd")</f>
        <v/>
      </c>
    </row>
    <row r="12613">
      <c r="A12613" t="n">
        <v>40602783</v>
      </c>
      <c r="B12613" t="inlineStr">
        <is>
          <t>Manhattan</t>
        </is>
      </c>
      <c r="C12613" t="inlineStr">
        <is>
          <t>10034</t>
        </is>
      </c>
      <c r="D12613" t="inlineStr">
        <is>
          <t>Seafood</t>
        </is>
      </c>
      <c r="E12613" s="8" t="n">
        <v>46197</v>
      </c>
      <c r="F12613" t="inlineStr">
        <is>
          <t>Violations were cited in the following area(s).</t>
        </is>
      </c>
      <c r="G12613" t="inlineStr">
        <is>
          <t>02B</t>
        </is>
      </c>
      <c r="H12613" t="inlineStr">
        <is>
          <t>Hot TCS food item not held at or above 140 °F.</t>
        </is>
      </c>
      <c r="I12613" t="inlineStr">
        <is>
          <t>Critical</t>
        </is>
      </c>
      <c r="J12613" t="n">
        <v>28</v>
      </c>
      <c r="L12613" s="9">
        <f>A12613&amp;"-"&amp;TEXT(E12613,"yyyymmdd")</f>
        <v/>
      </c>
    </row>
    <row r="12614">
      <c r="A12614" t="n">
        <v>40602783</v>
      </c>
      <c r="B12614" t="inlineStr">
        <is>
          <t>Manhattan</t>
        </is>
      </c>
      <c r="C12614" t="inlineStr">
        <is>
          <t>10034</t>
        </is>
      </c>
      <c r="D12614" t="inlineStr">
        <is>
          <t>Seafood</t>
        </is>
      </c>
      <c r="E12614" s="8" t="n">
        <v>46197</v>
      </c>
      <c r="F12614" t="inlineStr">
        <is>
          <t>Violations were cited in the following area(s).</t>
        </is>
      </c>
      <c r="G12614" t="inlineStr">
        <is>
          <t>04N</t>
        </is>
      </c>
      <c r="H12614" t="inlineStr">
        <is>
          <t>Filth flies or food/refuse/sewage associated with (FRSA) flies or other nuisance pests in establishment’s food and/or non-food areas. FRSA flies include house flies, blow flies, bottle flies, flesh flies, drain flies, Phorid flies and fruit flies.</t>
        </is>
      </c>
      <c r="I12614" t="inlineStr">
        <is>
          <t>Critical</t>
        </is>
      </c>
      <c r="J12614" t="n">
        <v>28</v>
      </c>
      <c r="L12614" s="9">
        <f>A12614&amp;"-"&amp;TEXT(E12614,"yyyymmdd")</f>
        <v/>
      </c>
    </row>
    <row r="12615">
      <c r="A12615" t="n">
        <v>40602783</v>
      </c>
      <c r="B12615" t="inlineStr">
        <is>
          <t>Manhattan</t>
        </is>
      </c>
      <c r="C12615" t="inlineStr">
        <is>
          <t>10034</t>
        </is>
      </c>
      <c r="D12615" t="inlineStr">
        <is>
          <t>Seafood</t>
        </is>
      </c>
      <c r="E12615" s="8" t="n">
        <v>46197</v>
      </c>
      <c r="F12615" t="inlineStr">
        <is>
          <t>Violations were cited in the following area(s).</t>
        </is>
      </c>
      <c r="G12615" t="inlineStr">
        <is>
          <t>06C</t>
        </is>
      </c>
      <c r="H1261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615" t="inlineStr">
        <is>
          <t>Critical</t>
        </is>
      </c>
      <c r="J12615" t="n">
        <v>28</v>
      </c>
      <c r="L12615" s="9">
        <f>A12615&amp;"-"&amp;TEXT(E12615,"yyyymmdd")</f>
        <v/>
      </c>
    </row>
    <row r="12616">
      <c r="A12616" t="n">
        <v>40602783</v>
      </c>
      <c r="B12616" t="inlineStr">
        <is>
          <t>Manhattan</t>
        </is>
      </c>
      <c r="C12616" t="inlineStr">
        <is>
          <t>10034</t>
        </is>
      </c>
      <c r="D12616" t="inlineStr">
        <is>
          <t>Seafood</t>
        </is>
      </c>
      <c r="E12616" s="8" t="n">
        <v>46197</v>
      </c>
      <c r="F12616" t="inlineStr">
        <is>
          <t>Violations were cited in the following area(s).</t>
        </is>
      </c>
      <c r="G12616" t="inlineStr">
        <is>
          <t>08A</t>
        </is>
      </c>
      <c r="H12616" t="inlineStr">
        <is>
          <t>Establishment is not free of harborage or conditions conducive to rodents, insects or other pests.</t>
        </is>
      </c>
      <c r="I12616" t="inlineStr">
        <is>
          <t>Not Critical</t>
        </is>
      </c>
      <c r="J12616" t="n">
        <v>28</v>
      </c>
      <c r="L12616" s="9">
        <f>A12616&amp;"-"&amp;TEXT(E12616,"yyyymmdd")</f>
        <v/>
      </c>
    </row>
    <row r="12617">
      <c r="A12617" t="n">
        <v>40602783</v>
      </c>
      <c r="B12617" t="inlineStr">
        <is>
          <t>Manhattan</t>
        </is>
      </c>
      <c r="C12617" t="inlineStr">
        <is>
          <t>10034</t>
        </is>
      </c>
      <c r="D12617" t="inlineStr">
        <is>
          <t>Seafood</t>
        </is>
      </c>
      <c r="E12617" s="8" t="n">
        <v>46197</v>
      </c>
      <c r="F12617" t="inlineStr">
        <is>
          <t>Violations were cited in the following area(s).</t>
        </is>
      </c>
      <c r="G12617" t="inlineStr">
        <is>
          <t>08C</t>
        </is>
      </c>
      <c r="H12617" t="inlineStr">
        <is>
          <t>Pesticide not properly labeled or used by unlicensed individual. Pesticide, other toxic chemical improperly used/stored. Unprotected, unlocked bait station used.</t>
        </is>
      </c>
      <c r="I12617" t="inlineStr">
        <is>
          <t>Not Critical</t>
        </is>
      </c>
      <c r="J12617" t="n">
        <v>28</v>
      </c>
      <c r="L12617" s="9">
        <f>A12617&amp;"-"&amp;TEXT(E12617,"yyyymmdd")</f>
        <v/>
      </c>
    </row>
    <row r="12618">
      <c r="A12618" t="n">
        <v>40602783</v>
      </c>
      <c r="B12618" t="inlineStr">
        <is>
          <t>Manhattan</t>
        </is>
      </c>
      <c r="C12618" t="inlineStr">
        <is>
          <t>10034</t>
        </is>
      </c>
      <c r="D12618" t="inlineStr">
        <is>
          <t>Seafood</t>
        </is>
      </c>
      <c r="E12618" s="8" t="n">
        <v>46197</v>
      </c>
      <c r="F12618" t="inlineStr">
        <is>
          <t>Violations were cited in the following area(s).</t>
        </is>
      </c>
      <c r="G12618" t="inlineStr">
        <is>
          <t>10F</t>
        </is>
      </c>
      <c r="H12618" t="inlineStr">
        <is>
          <t>Non-food contact surface or equipment made of unacceptable material, not kept clean, or not properly sealed, raised, spaced or movable to allow accessibility for cleaning on all sides, above and underneath the unit.</t>
        </is>
      </c>
      <c r="I12618" t="inlineStr">
        <is>
          <t>Not Critical</t>
        </is>
      </c>
      <c r="J12618" t="n">
        <v>28</v>
      </c>
      <c r="L12618" s="9">
        <f>A12618&amp;"-"&amp;TEXT(E12618,"yyyymmdd")</f>
        <v/>
      </c>
    </row>
    <row r="12619">
      <c r="A12619" t="n">
        <v>41021528</v>
      </c>
      <c r="B12619" t="inlineStr">
        <is>
          <t>Staten Island</t>
        </is>
      </c>
      <c r="C12619" t="inlineStr">
        <is>
          <t>10314</t>
        </is>
      </c>
      <c r="D12619" t="inlineStr">
        <is>
          <t>Sandwiches</t>
        </is>
      </c>
      <c r="E12619" s="8" t="n">
        <v>46197</v>
      </c>
      <c r="F12619" t="inlineStr">
        <is>
          <t>Violations were cited in the following area(s).</t>
        </is>
      </c>
      <c r="G12619" t="inlineStr">
        <is>
          <t>06D</t>
        </is>
      </c>
      <c r="H12619" t="inlineStr">
        <is>
          <t>Food contact surface not properly washed, rinsed and sanitized after each use and following any activity when contamination may have occurred.</t>
        </is>
      </c>
      <c r="I12619" t="inlineStr">
        <is>
          <t>Critical</t>
        </is>
      </c>
      <c r="J12619" t="n">
        <v>11</v>
      </c>
      <c r="K12619" t="inlineStr">
        <is>
          <t>A</t>
        </is>
      </c>
      <c r="L12619" s="9">
        <f>A12619&amp;"-"&amp;TEXT(E12619,"yyyymmdd")</f>
        <v/>
      </c>
    </row>
    <row r="12620">
      <c r="A12620" t="n">
        <v>41021528</v>
      </c>
      <c r="B12620" t="inlineStr">
        <is>
          <t>Staten Island</t>
        </is>
      </c>
      <c r="C12620" t="inlineStr">
        <is>
          <t>10314</t>
        </is>
      </c>
      <c r="D12620" t="inlineStr">
        <is>
          <t>Sandwiches</t>
        </is>
      </c>
      <c r="E12620" s="8" t="n">
        <v>46197</v>
      </c>
      <c r="F12620" t="inlineStr">
        <is>
          <t>Violations were cited in the following area(s).</t>
        </is>
      </c>
      <c r="G12620" t="inlineStr">
        <is>
          <t>10B</t>
        </is>
      </c>
      <c r="H12620" t="inlineStr">
        <is>
          <t>Anti-siphonage or back-flow prevention device not provided where required; equipment or floor not properly drained; sewage disposal system in disrepair or not functioning properly. Condensation or liquid waste improperly disposed of.</t>
        </is>
      </c>
      <c r="I12620" t="inlineStr">
        <is>
          <t>Not Critical</t>
        </is>
      </c>
      <c r="J12620" t="n">
        <v>11</v>
      </c>
      <c r="K12620" t="inlineStr">
        <is>
          <t>A</t>
        </is>
      </c>
      <c r="L12620" s="9">
        <f>A12620&amp;"-"&amp;TEXT(E12620,"yyyymmdd")</f>
        <v/>
      </c>
    </row>
    <row r="12621">
      <c r="A12621" t="n">
        <v>41021528</v>
      </c>
      <c r="B12621" t="inlineStr">
        <is>
          <t>Staten Island</t>
        </is>
      </c>
      <c r="C12621" t="inlineStr">
        <is>
          <t>10314</t>
        </is>
      </c>
      <c r="D12621" t="inlineStr">
        <is>
          <t>Sandwiches</t>
        </is>
      </c>
      <c r="E12621" s="8" t="n">
        <v>46197</v>
      </c>
      <c r="F12621" t="inlineStr">
        <is>
          <t>Violations were cited in the following area(s).</t>
        </is>
      </c>
      <c r="G12621" t="inlineStr">
        <is>
          <t>10F</t>
        </is>
      </c>
      <c r="H12621" t="inlineStr">
        <is>
          <t>Non-food contact surface or equipment made of unacceptable material, not kept clean, or not properly sealed, raised, spaced or movable to allow accessibility for cleaning on all sides, above and underneath the unit.</t>
        </is>
      </c>
      <c r="I12621" t="inlineStr">
        <is>
          <t>Not Critical</t>
        </is>
      </c>
      <c r="J12621" t="n">
        <v>11</v>
      </c>
      <c r="K12621" t="inlineStr">
        <is>
          <t>A</t>
        </is>
      </c>
      <c r="L12621" s="9">
        <f>A12621&amp;"-"&amp;TEXT(E12621,"yyyymmdd")</f>
        <v/>
      </c>
    </row>
    <row r="12622">
      <c r="A12622" t="n">
        <v>41204498</v>
      </c>
      <c r="B12622" t="inlineStr">
        <is>
          <t>Queens</t>
        </is>
      </c>
      <c r="C12622" t="inlineStr">
        <is>
          <t>11363</t>
        </is>
      </c>
      <c r="D12622" t="inlineStr">
        <is>
          <t>Pizza</t>
        </is>
      </c>
      <c r="E12622" s="8" t="n">
        <v>46197</v>
      </c>
      <c r="F12622" t="inlineStr">
        <is>
          <t>Violations were cited in the following area(s).</t>
        </is>
      </c>
      <c r="G12622" t="inlineStr">
        <is>
          <t>02G</t>
        </is>
      </c>
      <c r="H12622" t="inlineStr">
        <is>
          <t>Cold TCS food item held above 41 °F; smoked or processed fish held above 38 °F; intact raw eggs held above 45 °F; or reduced oxygen packaged (ROP) TCS foods held above required temperatures except during active necessary preparation.</t>
        </is>
      </c>
      <c r="I12622" t="inlineStr">
        <is>
          <t>Critical</t>
        </is>
      </c>
      <c r="J12622" t="n">
        <v>25</v>
      </c>
      <c r="L12622" s="9">
        <f>A12622&amp;"-"&amp;TEXT(E12622,"yyyymmdd")</f>
        <v/>
      </c>
    </row>
    <row r="12623">
      <c r="A12623" t="n">
        <v>41204498</v>
      </c>
      <c r="B12623" t="inlineStr">
        <is>
          <t>Queens</t>
        </is>
      </c>
      <c r="C12623" t="inlineStr">
        <is>
          <t>11363</t>
        </is>
      </c>
      <c r="D12623" t="inlineStr">
        <is>
          <t>Pizza</t>
        </is>
      </c>
      <c r="E12623" s="8" t="n">
        <v>46197</v>
      </c>
      <c r="F12623" t="inlineStr">
        <is>
          <t>Violations were cited in the following area(s).</t>
        </is>
      </c>
      <c r="G12623" t="inlineStr">
        <is>
          <t>06D</t>
        </is>
      </c>
      <c r="H12623" t="inlineStr">
        <is>
          <t>Food contact surface not properly washed, rinsed and sanitized after each use and following any activity when contamination may have occurred.</t>
        </is>
      </c>
      <c r="I12623" t="inlineStr">
        <is>
          <t>Critical</t>
        </is>
      </c>
      <c r="J12623" t="n">
        <v>25</v>
      </c>
      <c r="L12623" s="9">
        <f>A12623&amp;"-"&amp;TEXT(E12623,"yyyymmdd")</f>
        <v/>
      </c>
    </row>
    <row r="12624">
      <c r="A12624" t="n">
        <v>41204498</v>
      </c>
      <c r="B12624" t="inlineStr">
        <is>
          <t>Queens</t>
        </is>
      </c>
      <c r="C12624" t="inlineStr">
        <is>
          <t>11363</t>
        </is>
      </c>
      <c r="D12624" t="inlineStr">
        <is>
          <t>Pizza</t>
        </is>
      </c>
      <c r="E12624" s="8" t="n">
        <v>46197</v>
      </c>
      <c r="F12624" t="inlineStr">
        <is>
          <t>Violations were cited in the following area(s).</t>
        </is>
      </c>
      <c r="G12624" t="inlineStr">
        <is>
          <t>06E</t>
        </is>
      </c>
      <c r="H12624" t="inlineStr">
        <is>
          <t>Sanitized equipment or utensil, including in-use food dispensing utensil, improperly used or stored.</t>
        </is>
      </c>
      <c r="I12624" t="inlineStr">
        <is>
          <t>Critical</t>
        </is>
      </c>
      <c r="J12624" t="n">
        <v>25</v>
      </c>
      <c r="L12624" s="9">
        <f>A12624&amp;"-"&amp;TEXT(E12624,"yyyymmdd")</f>
        <v/>
      </c>
    </row>
    <row r="12625">
      <c r="A12625" t="n">
        <v>41204498</v>
      </c>
      <c r="B12625" t="inlineStr">
        <is>
          <t>Queens</t>
        </is>
      </c>
      <c r="C12625" t="inlineStr">
        <is>
          <t>11363</t>
        </is>
      </c>
      <c r="D12625" t="inlineStr">
        <is>
          <t>Pizza</t>
        </is>
      </c>
      <c r="E12625" s="8" t="n">
        <v>46197</v>
      </c>
      <c r="F12625" t="inlineStr">
        <is>
          <t>Violations were cited in the following area(s).</t>
        </is>
      </c>
      <c r="G12625" t="inlineStr">
        <is>
          <t>10F</t>
        </is>
      </c>
      <c r="H12625" t="inlineStr">
        <is>
          <t>Non-food contact surface or equipment made of unacceptable material, not kept clean, or not properly sealed, raised, spaced or movable to allow accessibility for cleaning on all sides, above and underneath the unit.</t>
        </is>
      </c>
      <c r="I12625" t="inlineStr">
        <is>
          <t>Not Critical</t>
        </is>
      </c>
      <c r="J12625" t="n">
        <v>25</v>
      </c>
      <c r="L12625" s="9">
        <f>A12625&amp;"-"&amp;TEXT(E12625,"yyyymmdd")</f>
        <v/>
      </c>
    </row>
    <row r="12626">
      <c r="A12626" t="n">
        <v>41336495</v>
      </c>
      <c r="B12626" t="inlineStr">
        <is>
          <t>Manhattan</t>
        </is>
      </c>
      <c r="C12626" t="inlineStr">
        <is>
          <t>10034</t>
        </is>
      </c>
      <c r="D12626" t="inlineStr">
        <is>
          <t>Japanese</t>
        </is>
      </c>
      <c r="E12626" s="8" t="n">
        <v>46197</v>
      </c>
      <c r="F12626" t="inlineStr">
        <is>
          <t>Violations were cited in the following area(s).</t>
        </is>
      </c>
      <c r="G12626" t="inlineStr">
        <is>
          <t>02B</t>
        </is>
      </c>
      <c r="H12626" t="inlineStr">
        <is>
          <t>Hot TCS food item not held at or above 140 °F.</t>
        </is>
      </c>
      <c r="I12626" t="inlineStr">
        <is>
          <t>Critical</t>
        </is>
      </c>
      <c r="J12626" t="n">
        <v>35</v>
      </c>
      <c r="L12626" s="9">
        <f>A12626&amp;"-"&amp;TEXT(E12626,"yyyymmdd")</f>
        <v/>
      </c>
    </row>
    <row r="12627">
      <c r="A12627" t="n">
        <v>41336495</v>
      </c>
      <c r="B12627" t="inlineStr">
        <is>
          <t>Manhattan</t>
        </is>
      </c>
      <c r="C12627" t="inlineStr">
        <is>
          <t>10034</t>
        </is>
      </c>
      <c r="D12627" t="inlineStr">
        <is>
          <t>Japanese</t>
        </is>
      </c>
      <c r="E12627" s="8" t="n">
        <v>46197</v>
      </c>
      <c r="F12627" t="inlineStr">
        <is>
          <t>Violations were cited in the following area(s).</t>
        </is>
      </c>
      <c r="G12627" t="inlineStr">
        <is>
          <t>02G</t>
        </is>
      </c>
      <c r="H12627" t="inlineStr">
        <is>
          <t>Cold TCS food item held above 41 °F; smoked or processed fish held above 38 °F; intact raw eggs held above 45 °F; or reduced oxygen packaged (ROP) TCS foods held above required temperatures except during active necessary preparation.</t>
        </is>
      </c>
      <c r="I12627" t="inlineStr">
        <is>
          <t>Critical</t>
        </is>
      </c>
      <c r="J12627" t="n">
        <v>35</v>
      </c>
      <c r="L12627" s="9">
        <f>A12627&amp;"-"&amp;TEXT(E12627,"yyyymmdd")</f>
        <v/>
      </c>
    </row>
    <row r="12628">
      <c r="A12628" t="n">
        <v>41336495</v>
      </c>
      <c r="B12628" t="inlineStr">
        <is>
          <t>Manhattan</t>
        </is>
      </c>
      <c r="C12628" t="inlineStr">
        <is>
          <t>10034</t>
        </is>
      </c>
      <c r="D12628" t="inlineStr">
        <is>
          <t>Japanese</t>
        </is>
      </c>
      <c r="E12628" s="8" t="n">
        <v>46197</v>
      </c>
      <c r="F12628" t="inlineStr">
        <is>
          <t>Violations were cited in the following area(s).</t>
        </is>
      </c>
      <c r="G12628" t="inlineStr">
        <is>
          <t>04H</t>
        </is>
      </c>
      <c r="H12628" t="inlineStr">
        <is>
          <t>Raw, cooked or prepared food is adulterated, contaminated, cross-contaminated, or not discarded in accordance with HACCP plan.</t>
        </is>
      </c>
      <c r="I12628" t="inlineStr">
        <is>
          <t>Critical</t>
        </is>
      </c>
      <c r="J12628" t="n">
        <v>35</v>
      </c>
      <c r="L12628" s="9">
        <f>A12628&amp;"-"&amp;TEXT(E12628,"yyyymmdd")</f>
        <v/>
      </c>
    </row>
    <row r="12629">
      <c r="A12629" t="n">
        <v>41336495</v>
      </c>
      <c r="B12629" t="inlineStr">
        <is>
          <t>Manhattan</t>
        </is>
      </c>
      <c r="C12629" t="inlineStr">
        <is>
          <t>10034</t>
        </is>
      </c>
      <c r="D12629" t="inlineStr">
        <is>
          <t>Japanese</t>
        </is>
      </c>
      <c r="E12629" s="8" t="n">
        <v>46197</v>
      </c>
      <c r="F12629" t="inlineStr">
        <is>
          <t>Violations were cited in the following area(s).</t>
        </is>
      </c>
      <c r="G12629" t="inlineStr">
        <is>
          <t>10B</t>
        </is>
      </c>
      <c r="H12629" t="inlineStr">
        <is>
          <t>Anti-siphonage or back-flow prevention device not provided where required; equipment or floor not properly drained; sewage disposal system in disrepair or not functioning properly. Condensation or liquid waste improperly disposed of.</t>
        </is>
      </c>
      <c r="I12629" t="inlineStr">
        <is>
          <t>Not Critical</t>
        </is>
      </c>
      <c r="J12629" t="n">
        <v>35</v>
      </c>
      <c r="L12629" s="9">
        <f>A12629&amp;"-"&amp;TEXT(E12629,"yyyymmdd")</f>
        <v/>
      </c>
    </row>
    <row r="12630">
      <c r="A12630" t="n">
        <v>41336495</v>
      </c>
      <c r="B12630" t="inlineStr">
        <is>
          <t>Manhattan</t>
        </is>
      </c>
      <c r="C12630" t="inlineStr">
        <is>
          <t>10034</t>
        </is>
      </c>
      <c r="D12630" t="inlineStr">
        <is>
          <t>Japanese</t>
        </is>
      </c>
      <c r="E12630" s="8" t="n">
        <v>46197</v>
      </c>
      <c r="F12630" t="inlineStr">
        <is>
          <t>Violations were cited in the following area(s).</t>
        </is>
      </c>
      <c r="G12630" t="inlineStr">
        <is>
          <t>10F</t>
        </is>
      </c>
      <c r="H12630" t="inlineStr">
        <is>
          <t>Non-food contact surface or equipment made of unacceptable material, not kept clean, or not properly sealed, raised, spaced or movable to allow accessibility for cleaning on all sides, above and underneath the unit.</t>
        </is>
      </c>
      <c r="I12630" t="inlineStr">
        <is>
          <t>Not Critical</t>
        </is>
      </c>
      <c r="J12630" t="n">
        <v>35</v>
      </c>
      <c r="L12630" s="9">
        <f>A12630&amp;"-"&amp;TEXT(E12630,"yyyymmdd")</f>
        <v/>
      </c>
    </row>
    <row r="12631">
      <c r="A12631" t="n">
        <v>41336495</v>
      </c>
      <c r="B12631" t="inlineStr">
        <is>
          <t>Manhattan</t>
        </is>
      </c>
      <c r="C12631" t="inlineStr">
        <is>
          <t>10034</t>
        </is>
      </c>
      <c r="D12631" t="inlineStr">
        <is>
          <t>Japanese</t>
        </is>
      </c>
      <c r="E12631" s="8" t="n">
        <v>46197</v>
      </c>
      <c r="F12631" t="inlineStr">
        <is>
          <t>Violations were cited in the following area(s).</t>
        </is>
      </c>
      <c r="G12631" t="inlineStr">
        <is>
          <t>10G</t>
        </is>
      </c>
      <c r="H12631" t="inlineStr">
        <is>
          <t>Dishwashing and ware washing: Cleaning and sanitizing of tableware, including dishes, utensils, and equipment deficient.</t>
        </is>
      </c>
      <c r="I12631" t="inlineStr">
        <is>
          <t>Not Critical</t>
        </is>
      </c>
      <c r="J12631" t="n">
        <v>35</v>
      </c>
      <c r="L12631" s="9">
        <f>A12631&amp;"-"&amp;TEXT(E12631,"yyyymmdd")</f>
        <v/>
      </c>
    </row>
    <row r="12632">
      <c r="A12632" t="n">
        <v>41372224</v>
      </c>
      <c r="B12632" t="inlineStr">
        <is>
          <t>Queens</t>
        </is>
      </c>
      <c r="C12632" t="inlineStr">
        <is>
          <t>11103</t>
        </is>
      </c>
      <c r="D12632" t="inlineStr">
        <is>
          <t>New American</t>
        </is>
      </c>
      <c r="E12632" s="8" t="n">
        <v>46197</v>
      </c>
      <c r="F12632" t="inlineStr">
        <is>
          <t>Violations were cited in the following area(s).</t>
        </is>
      </c>
      <c r="G12632" t="inlineStr">
        <is>
          <t>08B</t>
        </is>
      </c>
      <c r="H12632"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2632" t="inlineStr">
        <is>
          <t>Not Critical</t>
        </is>
      </c>
      <c r="J12632" t="n">
        <v>2</v>
      </c>
      <c r="K12632" t="inlineStr">
        <is>
          <t>A</t>
        </is>
      </c>
      <c r="L12632" s="9">
        <f>A12632&amp;"-"&amp;TEXT(E12632,"yyyymmdd")</f>
        <v/>
      </c>
    </row>
    <row r="12633">
      <c r="A12633" t="n">
        <v>41596694</v>
      </c>
      <c r="B12633" t="inlineStr">
        <is>
          <t>Queens</t>
        </is>
      </c>
      <c r="C12633" t="inlineStr">
        <is>
          <t>11101</t>
        </is>
      </c>
      <c r="D12633" t="inlineStr">
        <is>
          <t>American</t>
        </is>
      </c>
      <c r="E12633" s="8" t="n">
        <v>46197</v>
      </c>
      <c r="F12633" t="inlineStr">
        <is>
          <t>Violations were cited in the following area(s).</t>
        </is>
      </c>
      <c r="G12633" t="inlineStr">
        <is>
          <t>04A</t>
        </is>
      </c>
      <c r="H12633" t="inlineStr">
        <is>
          <t>Food Protection Certificate (FPC) not held by manager or supervisor of food operations.</t>
        </is>
      </c>
      <c r="I12633" t="inlineStr">
        <is>
          <t>Critical</t>
        </is>
      </c>
      <c r="J12633" t="n">
        <v>17</v>
      </c>
      <c r="L12633" s="9">
        <f>A12633&amp;"-"&amp;TEXT(E12633,"yyyymmdd")</f>
        <v/>
      </c>
    </row>
    <row r="12634">
      <c r="A12634" t="n">
        <v>41596694</v>
      </c>
      <c r="B12634" t="inlineStr">
        <is>
          <t>Queens</t>
        </is>
      </c>
      <c r="C12634" t="inlineStr">
        <is>
          <t>11101</t>
        </is>
      </c>
      <c r="D12634" t="inlineStr">
        <is>
          <t>American</t>
        </is>
      </c>
      <c r="E12634" s="8" t="n">
        <v>46197</v>
      </c>
      <c r="F12634" t="inlineStr">
        <is>
          <t>Violations were cited in the following area(s).</t>
        </is>
      </c>
      <c r="G12634" t="inlineStr">
        <is>
          <t>10A</t>
        </is>
      </c>
      <c r="H12634" t="inlineStr">
        <is>
          <t>Toilet facility not maintained or provided with toilet paper, waste receptacle or self-closing door.</t>
        </is>
      </c>
      <c r="I12634" t="inlineStr">
        <is>
          <t>Not Critical</t>
        </is>
      </c>
      <c r="J12634" t="n">
        <v>17</v>
      </c>
      <c r="L12634" s="9">
        <f>A12634&amp;"-"&amp;TEXT(E12634,"yyyymmdd")</f>
        <v/>
      </c>
    </row>
    <row r="12635">
      <c r="A12635" t="n">
        <v>41596694</v>
      </c>
      <c r="B12635" t="inlineStr">
        <is>
          <t>Queens</t>
        </is>
      </c>
      <c r="C12635" t="inlineStr">
        <is>
          <t>11101</t>
        </is>
      </c>
      <c r="D12635" t="inlineStr">
        <is>
          <t>American</t>
        </is>
      </c>
      <c r="E12635" s="8" t="n">
        <v>46197</v>
      </c>
      <c r="F12635" t="inlineStr">
        <is>
          <t>Violations were cited in the following area(s).</t>
        </is>
      </c>
      <c r="G12635" t="inlineStr">
        <is>
          <t>10G</t>
        </is>
      </c>
      <c r="H12635" t="inlineStr">
        <is>
          <t>Dishwashing and ware washing: Cleaning and sanitizing of tableware, including dishes, utensils, and equipment deficient.</t>
        </is>
      </c>
      <c r="I12635" t="inlineStr">
        <is>
          <t>Not Critical</t>
        </is>
      </c>
      <c r="J12635" t="n">
        <v>17</v>
      </c>
      <c r="L12635" s="9">
        <f>A12635&amp;"-"&amp;TEXT(E12635,"yyyymmdd")</f>
        <v/>
      </c>
    </row>
    <row r="12636">
      <c r="A12636" t="n">
        <v>41678997</v>
      </c>
      <c r="B12636" t="inlineStr">
        <is>
          <t>Manhattan</t>
        </is>
      </c>
      <c r="C12636" t="inlineStr">
        <is>
          <t>10007</t>
        </is>
      </c>
      <c r="D12636" t="inlineStr">
        <is>
          <t>Tex-Mex</t>
        </is>
      </c>
      <c r="E12636" s="8" t="n">
        <v>46197</v>
      </c>
      <c r="F12636" t="inlineStr">
        <is>
          <t>Violations were cited in the following area(s).</t>
        </is>
      </c>
      <c r="G12636" t="inlineStr">
        <is>
          <t>02B</t>
        </is>
      </c>
      <c r="H12636" t="inlineStr">
        <is>
          <t>Hot TCS food item not held at or above 140 °F.</t>
        </is>
      </c>
      <c r="I12636" t="inlineStr">
        <is>
          <t>Critical</t>
        </is>
      </c>
      <c r="J12636" t="n">
        <v>10</v>
      </c>
      <c r="K12636" t="inlineStr">
        <is>
          <t>A</t>
        </is>
      </c>
      <c r="L12636" s="9">
        <f>A12636&amp;"-"&amp;TEXT(E12636,"yyyymmdd")</f>
        <v/>
      </c>
    </row>
    <row r="12637">
      <c r="A12637" t="n">
        <v>41678997</v>
      </c>
      <c r="B12637" t="inlineStr">
        <is>
          <t>Manhattan</t>
        </is>
      </c>
      <c r="C12637" t="inlineStr">
        <is>
          <t>10007</t>
        </is>
      </c>
      <c r="D12637" t="inlineStr">
        <is>
          <t>Tex-Mex</t>
        </is>
      </c>
      <c r="E12637" s="8" t="n">
        <v>46197</v>
      </c>
      <c r="F12637" t="inlineStr">
        <is>
          <t>Violations were cited in the following area(s).</t>
        </is>
      </c>
      <c r="G12637" t="inlineStr">
        <is>
          <t>10F</t>
        </is>
      </c>
      <c r="H12637" t="inlineStr">
        <is>
          <t>Non-food contact surface or equipment made of unacceptable material, not kept clean, or not properly sealed, raised, spaced or movable to allow accessibility for cleaning on all sides, above and underneath the unit.</t>
        </is>
      </c>
      <c r="I12637" t="inlineStr">
        <is>
          <t>Not Critical</t>
        </is>
      </c>
      <c r="J12637" t="n">
        <v>10</v>
      </c>
      <c r="K12637" t="inlineStr">
        <is>
          <t>A</t>
        </is>
      </c>
      <c r="L12637" s="9">
        <f>A12637&amp;"-"&amp;TEXT(E12637,"yyyymmdd")</f>
        <v/>
      </c>
    </row>
    <row r="12638">
      <c r="A12638" t="n">
        <v>41719811</v>
      </c>
      <c r="B12638" t="inlineStr">
        <is>
          <t>Brooklyn</t>
        </is>
      </c>
      <c r="C12638" t="inlineStr">
        <is>
          <t>11205</t>
        </is>
      </c>
      <c r="D12638" t="inlineStr">
        <is>
          <t>Thai</t>
        </is>
      </c>
      <c r="E12638" s="8" t="n">
        <v>46197</v>
      </c>
      <c r="F12638" t="inlineStr">
        <is>
          <t>Violations were cited in the following area(s).</t>
        </is>
      </c>
      <c r="G12638" t="inlineStr">
        <is>
          <t>02G</t>
        </is>
      </c>
      <c r="H12638" t="inlineStr">
        <is>
          <t>Cold TCS food item held above 41 °F; smoked or processed fish held above 38 °F; intact raw eggs held above 45 °F; or reduced oxygen packaged (ROP) TCS foods held above required temperatures except during active necessary preparation.</t>
        </is>
      </c>
      <c r="I12638" t="inlineStr">
        <is>
          <t>Critical</t>
        </is>
      </c>
      <c r="J12638" t="n">
        <v>45</v>
      </c>
      <c r="L12638" s="9">
        <f>A12638&amp;"-"&amp;TEXT(E12638,"yyyymmdd")</f>
        <v/>
      </c>
    </row>
    <row r="12639">
      <c r="A12639" t="n">
        <v>41719811</v>
      </c>
      <c r="B12639" t="inlineStr">
        <is>
          <t>Brooklyn</t>
        </is>
      </c>
      <c r="C12639" t="inlineStr">
        <is>
          <t>11205</t>
        </is>
      </c>
      <c r="D12639" t="inlineStr">
        <is>
          <t>Thai</t>
        </is>
      </c>
      <c r="E12639" s="8" t="n">
        <v>46197</v>
      </c>
      <c r="F12639" t="inlineStr">
        <is>
          <t>Violations were cited in the following area(s).</t>
        </is>
      </c>
      <c r="G12639" t="inlineStr">
        <is>
          <t>03C</t>
        </is>
      </c>
      <c r="H12639" t="inlineStr">
        <is>
          <t>Unclean or cracked whole eggs or unpasteurized liquid, frozen or powdered eggs kept or used.</t>
        </is>
      </c>
      <c r="I12639" t="inlineStr">
        <is>
          <t>Critical</t>
        </is>
      </c>
      <c r="J12639" t="n">
        <v>45</v>
      </c>
      <c r="L12639" s="9">
        <f>A12639&amp;"-"&amp;TEXT(E12639,"yyyymmdd")</f>
        <v/>
      </c>
    </row>
    <row r="12640">
      <c r="A12640" t="n">
        <v>41719811</v>
      </c>
      <c r="B12640" t="inlineStr">
        <is>
          <t>Brooklyn</t>
        </is>
      </c>
      <c r="C12640" t="inlineStr">
        <is>
          <t>11205</t>
        </is>
      </c>
      <c r="D12640" t="inlineStr">
        <is>
          <t>Thai</t>
        </is>
      </c>
      <c r="E12640" s="8" t="n">
        <v>46197</v>
      </c>
      <c r="F12640" t="inlineStr">
        <is>
          <t>Violations were cited in the following area(s).</t>
        </is>
      </c>
      <c r="G12640" t="inlineStr">
        <is>
          <t>04H</t>
        </is>
      </c>
      <c r="H12640" t="inlineStr">
        <is>
          <t>Raw, cooked or prepared food is adulterated, contaminated, cross-contaminated, or not discarded in accordance with HACCP plan.</t>
        </is>
      </c>
      <c r="I12640" t="inlineStr">
        <is>
          <t>Critical</t>
        </is>
      </c>
      <c r="J12640" t="n">
        <v>45</v>
      </c>
      <c r="L12640" s="9">
        <f>A12640&amp;"-"&amp;TEXT(E12640,"yyyymmdd")</f>
        <v/>
      </c>
    </row>
    <row r="12641">
      <c r="A12641" t="n">
        <v>41719811</v>
      </c>
      <c r="B12641" t="inlineStr">
        <is>
          <t>Brooklyn</t>
        </is>
      </c>
      <c r="C12641" t="inlineStr">
        <is>
          <t>11205</t>
        </is>
      </c>
      <c r="D12641" t="inlineStr">
        <is>
          <t>Thai</t>
        </is>
      </c>
      <c r="E12641" s="8" t="n">
        <v>46197</v>
      </c>
      <c r="F12641" t="inlineStr">
        <is>
          <t>Violations were cited in the following area(s).</t>
        </is>
      </c>
      <c r="G12641" t="inlineStr">
        <is>
          <t>04M</t>
        </is>
      </c>
      <c r="H12641" t="inlineStr">
        <is>
          <t>Live roaches in facility's food or non-food area.</t>
        </is>
      </c>
      <c r="I12641" t="inlineStr">
        <is>
          <t>Critical</t>
        </is>
      </c>
      <c r="J12641" t="n">
        <v>45</v>
      </c>
      <c r="L12641" s="9">
        <f>A12641&amp;"-"&amp;TEXT(E12641,"yyyymmdd")</f>
        <v/>
      </c>
    </row>
    <row r="12642">
      <c r="A12642" t="n">
        <v>41719811</v>
      </c>
      <c r="B12642" t="inlineStr">
        <is>
          <t>Brooklyn</t>
        </is>
      </c>
      <c r="C12642" t="inlineStr">
        <is>
          <t>11205</t>
        </is>
      </c>
      <c r="D12642" t="inlineStr">
        <is>
          <t>Thai</t>
        </is>
      </c>
      <c r="E12642" s="8" t="n">
        <v>46197</v>
      </c>
      <c r="F12642" t="inlineStr">
        <is>
          <t>Violations were cited in the following area(s).</t>
        </is>
      </c>
      <c r="G12642" t="inlineStr">
        <is>
          <t>06C</t>
        </is>
      </c>
      <c r="H126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642" t="inlineStr">
        <is>
          <t>Critical</t>
        </is>
      </c>
      <c r="J12642" t="n">
        <v>45</v>
      </c>
      <c r="L12642" s="9">
        <f>A12642&amp;"-"&amp;TEXT(E12642,"yyyymmdd")</f>
        <v/>
      </c>
    </row>
    <row r="12643">
      <c r="A12643" t="n">
        <v>41719811</v>
      </c>
      <c r="B12643" t="inlineStr">
        <is>
          <t>Brooklyn</t>
        </is>
      </c>
      <c r="C12643" t="inlineStr">
        <is>
          <t>11205</t>
        </is>
      </c>
      <c r="D12643" t="inlineStr">
        <is>
          <t>Thai</t>
        </is>
      </c>
      <c r="E12643" s="8" t="n">
        <v>46197</v>
      </c>
      <c r="F12643" t="inlineStr">
        <is>
          <t>Violations were cited in the following area(s).</t>
        </is>
      </c>
      <c r="G12643" t="inlineStr">
        <is>
          <t>06F</t>
        </is>
      </c>
      <c r="H12643" t="inlineStr">
        <is>
          <t>Wiping cloths not stored clean and dry, or in a sanitizing solution, between uses.</t>
        </is>
      </c>
      <c r="I12643" t="inlineStr">
        <is>
          <t>Critical</t>
        </is>
      </c>
      <c r="J12643" t="n">
        <v>45</v>
      </c>
      <c r="L12643" s="9">
        <f>A12643&amp;"-"&amp;TEXT(E12643,"yyyymmdd")</f>
        <v/>
      </c>
    </row>
    <row r="12644">
      <c r="A12644" t="n">
        <v>41719811</v>
      </c>
      <c r="B12644" t="inlineStr">
        <is>
          <t>Brooklyn</t>
        </is>
      </c>
      <c r="C12644" t="inlineStr">
        <is>
          <t>11205</t>
        </is>
      </c>
      <c r="D12644" t="inlineStr">
        <is>
          <t>Thai</t>
        </is>
      </c>
      <c r="E12644" s="8" t="n">
        <v>46197</v>
      </c>
      <c r="F12644" t="inlineStr">
        <is>
          <t>Violations were cited in the following area(s).</t>
        </is>
      </c>
      <c r="G12644" t="inlineStr">
        <is>
          <t>08A</t>
        </is>
      </c>
      <c r="H12644" t="inlineStr">
        <is>
          <t>Establishment is not free of harborage or conditions conducive to rodents, insects or other pests.</t>
        </is>
      </c>
      <c r="I12644" t="inlineStr">
        <is>
          <t>Not Critical</t>
        </is>
      </c>
      <c r="J12644" t="n">
        <v>45</v>
      </c>
      <c r="L12644" s="9">
        <f>A12644&amp;"-"&amp;TEXT(E12644,"yyyymmdd")</f>
        <v/>
      </c>
    </row>
    <row r="12645">
      <c r="A12645" t="n">
        <v>41719811</v>
      </c>
      <c r="B12645" t="inlineStr">
        <is>
          <t>Brooklyn</t>
        </is>
      </c>
      <c r="C12645" t="inlineStr">
        <is>
          <t>11205</t>
        </is>
      </c>
      <c r="D12645" t="inlineStr">
        <is>
          <t>Thai</t>
        </is>
      </c>
      <c r="E12645" s="8" t="n">
        <v>46197</v>
      </c>
      <c r="F12645" t="inlineStr">
        <is>
          <t>Violations were cited in the following area(s).</t>
        </is>
      </c>
      <c r="G12645" t="inlineStr">
        <is>
          <t>10F</t>
        </is>
      </c>
      <c r="H12645" t="inlineStr">
        <is>
          <t>Non-food contact surface or equipment made of unacceptable material, not kept clean, or not properly sealed, raised, spaced or movable to allow accessibility for cleaning on all sides, above and underneath the unit.</t>
        </is>
      </c>
      <c r="I12645" t="inlineStr">
        <is>
          <t>Not Critical</t>
        </is>
      </c>
      <c r="J12645" t="n">
        <v>45</v>
      </c>
      <c r="L12645" s="9">
        <f>A12645&amp;"-"&amp;TEXT(E12645,"yyyymmdd")</f>
        <v/>
      </c>
    </row>
    <row r="12646">
      <c r="A12646" t="n">
        <v>50001699</v>
      </c>
      <c r="B12646" t="inlineStr">
        <is>
          <t>Queens</t>
        </is>
      </c>
      <c r="C12646" t="inlineStr">
        <is>
          <t>11105</t>
        </is>
      </c>
      <c r="D12646" t="inlineStr">
        <is>
          <t>Irish</t>
        </is>
      </c>
      <c r="E12646" s="8" t="n">
        <v>46197</v>
      </c>
      <c r="F12646" t="inlineStr">
        <is>
          <t>Violations were cited in the following area(s).</t>
        </is>
      </c>
      <c r="G12646" t="inlineStr">
        <is>
          <t>06E</t>
        </is>
      </c>
      <c r="H12646" t="inlineStr">
        <is>
          <t>Sanitized equipment or utensil, including in-use food dispensing utensil, improperly used or stored.</t>
        </is>
      </c>
      <c r="I12646" t="inlineStr">
        <is>
          <t>Critical</t>
        </is>
      </c>
      <c r="J12646" t="n">
        <v>7</v>
      </c>
      <c r="K12646" t="inlineStr">
        <is>
          <t>A</t>
        </is>
      </c>
      <c r="L12646" s="9">
        <f>A12646&amp;"-"&amp;TEXT(E12646,"yyyymmdd")</f>
        <v/>
      </c>
    </row>
    <row r="12647">
      <c r="A12647" t="n">
        <v>50001699</v>
      </c>
      <c r="B12647" t="inlineStr">
        <is>
          <t>Queens</t>
        </is>
      </c>
      <c r="C12647" t="inlineStr">
        <is>
          <t>11105</t>
        </is>
      </c>
      <c r="D12647" t="inlineStr">
        <is>
          <t>Irish</t>
        </is>
      </c>
      <c r="E12647" s="8" t="n">
        <v>46197</v>
      </c>
      <c r="F12647" t="inlineStr">
        <is>
          <t>Violations were cited in the following area(s).</t>
        </is>
      </c>
      <c r="G12647" t="inlineStr">
        <is>
          <t>10F</t>
        </is>
      </c>
      <c r="H12647" t="inlineStr">
        <is>
          <t>Non-food contact surface or equipment made of unacceptable material, not kept clean, or not properly sealed, raised, spaced or movable to allow accessibility for cleaning on all sides, above and underneath the unit.</t>
        </is>
      </c>
      <c r="I12647" t="inlineStr">
        <is>
          <t>Not Critical</t>
        </is>
      </c>
      <c r="J12647" t="n">
        <v>7</v>
      </c>
      <c r="K12647" t="inlineStr">
        <is>
          <t>A</t>
        </is>
      </c>
      <c r="L12647" s="9">
        <f>A12647&amp;"-"&amp;TEXT(E12647,"yyyymmdd")</f>
        <v/>
      </c>
    </row>
    <row r="12648">
      <c r="A12648" t="n">
        <v>50008609</v>
      </c>
      <c r="B12648" t="inlineStr">
        <is>
          <t>Manhattan</t>
        </is>
      </c>
      <c r="C12648" t="inlineStr">
        <is>
          <t>10280</t>
        </is>
      </c>
      <c r="D12648" t="inlineStr">
        <is>
          <t>Barbecue</t>
        </is>
      </c>
      <c r="E12648" s="8" t="n">
        <v>46197</v>
      </c>
      <c r="F12648" t="inlineStr">
        <is>
          <t>Violations were cited in the following area(s).</t>
        </is>
      </c>
      <c r="G12648" t="inlineStr">
        <is>
          <t>02B</t>
        </is>
      </c>
      <c r="H12648" t="inlineStr">
        <is>
          <t>Hot TCS food item not held at or above 140 °F.</t>
        </is>
      </c>
      <c r="I12648" t="inlineStr">
        <is>
          <t>Critical</t>
        </is>
      </c>
      <c r="J12648" t="n">
        <v>13</v>
      </c>
      <c r="K12648" t="inlineStr">
        <is>
          <t>A</t>
        </is>
      </c>
      <c r="L12648" s="9">
        <f>A12648&amp;"-"&amp;TEXT(E12648,"yyyymmdd")</f>
        <v/>
      </c>
    </row>
    <row r="12649">
      <c r="A12649" t="n">
        <v>50008609</v>
      </c>
      <c r="B12649" t="inlineStr">
        <is>
          <t>Manhattan</t>
        </is>
      </c>
      <c r="C12649" t="inlineStr">
        <is>
          <t>10280</t>
        </is>
      </c>
      <c r="D12649" t="inlineStr">
        <is>
          <t>Barbecue</t>
        </is>
      </c>
      <c r="E12649" s="8" t="n">
        <v>46197</v>
      </c>
      <c r="F12649" t="inlineStr">
        <is>
          <t>Violations were cited in the following area(s).</t>
        </is>
      </c>
      <c r="G12649" t="inlineStr">
        <is>
          <t>06D</t>
        </is>
      </c>
      <c r="H12649" t="inlineStr">
        <is>
          <t>Food contact surface not properly washed, rinsed and sanitized after each use and following any activity when contamination may have occurred.</t>
        </is>
      </c>
      <c r="I12649" t="inlineStr">
        <is>
          <t>Critical</t>
        </is>
      </c>
      <c r="J12649" t="n">
        <v>13</v>
      </c>
      <c r="K12649" t="inlineStr">
        <is>
          <t>A</t>
        </is>
      </c>
      <c r="L12649" s="9">
        <f>A12649&amp;"-"&amp;TEXT(E12649,"yyyymmdd")</f>
        <v/>
      </c>
    </row>
    <row r="12650">
      <c r="A12650" t="n">
        <v>50033882</v>
      </c>
      <c r="B12650" t="inlineStr">
        <is>
          <t>Manhattan</t>
        </is>
      </c>
      <c r="C12650" t="inlineStr">
        <is>
          <t>10005</t>
        </is>
      </c>
      <c r="D12650" t="inlineStr">
        <is>
          <t>American</t>
        </is>
      </c>
      <c r="E12650" s="8" t="n">
        <v>46197</v>
      </c>
      <c r="F12650" t="inlineStr">
        <is>
          <t>Violations were cited in the following area(s).</t>
        </is>
      </c>
      <c r="G12650" t="inlineStr">
        <is>
          <t>06D</t>
        </is>
      </c>
      <c r="H12650" t="inlineStr">
        <is>
          <t>Food contact surface not properly washed, rinsed and sanitized after each use and following any activity when contamination may have occurred.</t>
        </is>
      </c>
      <c r="I12650" t="inlineStr">
        <is>
          <t>Critical</t>
        </is>
      </c>
      <c r="J12650" t="n">
        <v>8</v>
      </c>
      <c r="K12650" t="inlineStr">
        <is>
          <t>A</t>
        </is>
      </c>
      <c r="L12650" s="9">
        <f>A12650&amp;"-"&amp;TEXT(E12650,"yyyymmdd")</f>
        <v/>
      </c>
    </row>
    <row r="12651">
      <c r="A12651" t="n">
        <v>50033882</v>
      </c>
      <c r="B12651" t="inlineStr">
        <is>
          <t>Manhattan</t>
        </is>
      </c>
      <c r="C12651" t="inlineStr">
        <is>
          <t>10005</t>
        </is>
      </c>
      <c r="D12651" t="inlineStr">
        <is>
          <t>American</t>
        </is>
      </c>
      <c r="E12651" s="8" t="n">
        <v>46197</v>
      </c>
      <c r="F12651" t="inlineStr">
        <is>
          <t>Violations were cited in the following area(s).</t>
        </is>
      </c>
      <c r="G12651" t="inlineStr">
        <is>
          <t>10F</t>
        </is>
      </c>
      <c r="H12651" t="inlineStr">
        <is>
          <t>Non-food contact surface or equipment made of unacceptable material, not kept clean, or not properly sealed, raised, spaced or movable to allow accessibility for cleaning on all sides, above and underneath the unit.</t>
        </is>
      </c>
      <c r="I12651" t="inlineStr">
        <is>
          <t>Not Critical</t>
        </is>
      </c>
      <c r="J12651" t="n">
        <v>8</v>
      </c>
      <c r="K12651" t="inlineStr">
        <is>
          <t>A</t>
        </is>
      </c>
      <c r="L12651" s="9">
        <f>A12651&amp;"-"&amp;TEXT(E12651,"yyyymmdd")</f>
        <v/>
      </c>
    </row>
    <row r="12652">
      <c r="A12652" t="n">
        <v>50035710</v>
      </c>
      <c r="B12652" t="inlineStr">
        <is>
          <t>Manhattan</t>
        </is>
      </c>
      <c r="C12652" t="inlineStr">
        <is>
          <t>10002</t>
        </is>
      </c>
      <c r="D12652" t="inlineStr">
        <is>
          <t>French</t>
        </is>
      </c>
      <c r="E12652" s="8" t="n">
        <v>46197</v>
      </c>
      <c r="F12652" t="inlineStr">
        <is>
          <t>Violations were cited in the following area(s).</t>
        </is>
      </c>
      <c r="G12652" t="inlineStr">
        <is>
          <t>10E</t>
        </is>
      </c>
      <c r="H12652" t="inlineStr">
        <is>
          <t>Accurate thermometer not provided or properly located in refrigerated, cold storage or hot holding equipment</t>
        </is>
      </c>
      <c r="I12652" t="inlineStr">
        <is>
          <t>Not Critical</t>
        </is>
      </c>
      <c r="J12652" t="n">
        <v>11</v>
      </c>
      <c r="K12652" t="inlineStr">
        <is>
          <t>A</t>
        </is>
      </c>
      <c r="L12652" s="9">
        <f>A12652&amp;"-"&amp;TEXT(E12652,"yyyymmdd")</f>
        <v/>
      </c>
    </row>
    <row r="12653">
      <c r="A12653" t="n">
        <v>50035710</v>
      </c>
      <c r="B12653" t="inlineStr">
        <is>
          <t>Manhattan</t>
        </is>
      </c>
      <c r="C12653" t="inlineStr">
        <is>
          <t>10002</t>
        </is>
      </c>
      <c r="D12653" t="inlineStr">
        <is>
          <t>French</t>
        </is>
      </c>
      <c r="E12653" s="8" t="n">
        <v>46197</v>
      </c>
      <c r="F12653" t="inlineStr">
        <is>
          <t>Violations were cited in the following area(s).</t>
        </is>
      </c>
      <c r="G12653" t="inlineStr">
        <is>
          <t>10F</t>
        </is>
      </c>
      <c r="H12653" t="inlineStr">
        <is>
          <t>Non-food contact surface or equipment made of unacceptable material, not kept clean, or not properly sealed, raised, spaced or movable to allow accessibility for cleaning on all sides, above and underneath the unit.</t>
        </is>
      </c>
      <c r="I12653" t="inlineStr">
        <is>
          <t>Not Critical</t>
        </is>
      </c>
      <c r="J12653" t="n">
        <v>11</v>
      </c>
      <c r="K12653" t="inlineStr">
        <is>
          <t>A</t>
        </is>
      </c>
      <c r="L12653" s="9">
        <f>A12653&amp;"-"&amp;TEXT(E12653,"yyyymmdd")</f>
        <v/>
      </c>
    </row>
    <row r="12654">
      <c r="A12654" t="n">
        <v>50035710</v>
      </c>
      <c r="B12654" t="inlineStr">
        <is>
          <t>Manhattan</t>
        </is>
      </c>
      <c r="C12654" t="inlineStr">
        <is>
          <t>10002</t>
        </is>
      </c>
      <c r="D12654" t="inlineStr">
        <is>
          <t>French</t>
        </is>
      </c>
      <c r="E12654" s="8" t="n">
        <v>46197</v>
      </c>
      <c r="F12654" t="inlineStr">
        <is>
          <t>Violations were cited in the following area(s).</t>
        </is>
      </c>
      <c r="G12654" t="inlineStr">
        <is>
          <t>10G</t>
        </is>
      </c>
      <c r="H12654" t="inlineStr">
        <is>
          <t>Dishwashing and ware washing: Cleaning and sanitizing of tableware, including dishes, utensils, and equipment deficient.</t>
        </is>
      </c>
      <c r="I12654" t="inlineStr">
        <is>
          <t>Not Critical</t>
        </is>
      </c>
      <c r="J12654" t="n">
        <v>11</v>
      </c>
      <c r="K12654" t="inlineStr">
        <is>
          <t>A</t>
        </is>
      </c>
      <c r="L12654" s="9">
        <f>A12654&amp;"-"&amp;TEXT(E12654,"yyyymmdd")</f>
        <v/>
      </c>
    </row>
    <row r="12655">
      <c r="A12655" t="n">
        <v>50039294</v>
      </c>
      <c r="B12655" t="inlineStr">
        <is>
          <t>Brooklyn</t>
        </is>
      </c>
      <c r="C12655" t="inlineStr">
        <is>
          <t>11208</t>
        </is>
      </c>
      <c r="D12655" t="inlineStr">
        <is>
          <t>Fusion</t>
        </is>
      </c>
      <c r="E12655" s="8" t="n">
        <v>46197</v>
      </c>
      <c r="F12655" t="inlineStr">
        <is>
          <t>Violations were cited in the following area(s).</t>
        </is>
      </c>
      <c r="G12655" t="inlineStr">
        <is>
          <t>02B</t>
        </is>
      </c>
      <c r="H12655" t="inlineStr">
        <is>
          <t>Hot TCS food item not held at or above 140 °F.</t>
        </is>
      </c>
      <c r="I12655" t="inlineStr">
        <is>
          <t>Critical</t>
        </is>
      </c>
      <c r="J12655" t="n">
        <v>30</v>
      </c>
      <c r="L12655" s="9">
        <f>A12655&amp;"-"&amp;TEXT(E12655,"yyyymmdd")</f>
        <v/>
      </c>
    </row>
    <row r="12656">
      <c r="A12656" t="n">
        <v>50039294</v>
      </c>
      <c r="B12656" t="inlineStr">
        <is>
          <t>Brooklyn</t>
        </is>
      </c>
      <c r="C12656" t="inlineStr">
        <is>
          <t>11208</t>
        </is>
      </c>
      <c r="D12656" t="inlineStr">
        <is>
          <t>Fusion</t>
        </is>
      </c>
      <c r="E12656" s="8" t="n">
        <v>46197</v>
      </c>
      <c r="F12656" t="inlineStr">
        <is>
          <t>Violations were cited in the following area(s).</t>
        </is>
      </c>
      <c r="G12656" t="inlineStr">
        <is>
          <t>02G</t>
        </is>
      </c>
      <c r="H12656" t="inlineStr">
        <is>
          <t>Cold TCS food item held above 41 °F; smoked or processed fish held above 38 °F; intact raw eggs held above 45 °F; or reduced oxygen packaged (ROP) TCS foods held above required temperatures except during active necessary preparation.</t>
        </is>
      </c>
      <c r="I12656" t="inlineStr">
        <is>
          <t>Critical</t>
        </is>
      </c>
      <c r="J12656" t="n">
        <v>30</v>
      </c>
      <c r="L12656" s="9">
        <f>A12656&amp;"-"&amp;TEXT(E12656,"yyyymmdd")</f>
        <v/>
      </c>
    </row>
    <row r="12657">
      <c r="A12657" t="n">
        <v>50039294</v>
      </c>
      <c r="B12657" t="inlineStr">
        <is>
          <t>Brooklyn</t>
        </is>
      </c>
      <c r="C12657" t="inlineStr">
        <is>
          <t>11208</t>
        </is>
      </c>
      <c r="D12657" t="inlineStr">
        <is>
          <t>Fusion</t>
        </is>
      </c>
      <c r="E12657" s="8" t="n">
        <v>46197</v>
      </c>
      <c r="F12657" t="inlineStr">
        <is>
          <t>Violations were cited in the following area(s).</t>
        </is>
      </c>
      <c r="G12657" t="inlineStr">
        <is>
          <t>05F</t>
        </is>
      </c>
      <c r="H12657" t="inlineStr">
        <is>
          <t>Insufficient or no hot holding, cold storage or cold holding equipment provided to maintain Time/Temperature Control for Safety Foods (TCS) at required temperatures</t>
        </is>
      </c>
      <c r="I12657" t="inlineStr">
        <is>
          <t>Critical</t>
        </is>
      </c>
      <c r="J12657" t="n">
        <v>30</v>
      </c>
      <c r="L12657" s="9">
        <f>A12657&amp;"-"&amp;TEXT(E12657,"yyyymmdd")</f>
        <v/>
      </c>
    </row>
    <row r="12658">
      <c r="A12658" t="n">
        <v>50039294</v>
      </c>
      <c r="B12658" t="inlineStr">
        <is>
          <t>Brooklyn</t>
        </is>
      </c>
      <c r="C12658" t="inlineStr">
        <is>
          <t>11208</t>
        </is>
      </c>
      <c r="D12658" t="inlineStr">
        <is>
          <t>Fusion</t>
        </is>
      </c>
      <c r="E12658" s="8" t="n">
        <v>46197</v>
      </c>
      <c r="F12658" t="inlineStr">
        <is>
          <t>Violations were cited in the following area(s).</t>
        </is>
      </c>
      <c r="G12658" t="inlineStr">
        <is>
          <t>10F</t>
        </is>
      </c>
      <c r="H12658" t="inlineStr">
        <is>
          <t>Non-food contact surface or equipment made of unacceptable material, not kept clean, or not properly sealed, raised, spaced or movable to allow accessibility for cleaning on all sides, above and underneath the unit.</t>
        </is>
      </c>
      <c r="I12658" t="inlineStr">
        <is>
          <t>Not Critical</t>
        </is>
      </c>
      <c r="J12658" t="n">
        <v>30</v>
      </c>
      <c r="L12658" s="9">
        <f>A12658&amp;"-"&amp;TEXT(E12658,"yyyymmdd")</f>
        <v/>
      </c>
    </row>
    <row r="12659">
      <c r="A12659" t="n">
        <v>50040894</v>
      </c>
      <c r="B12659" t="inlineStr">
        <is>
          <t>Bronx</t>
        </is>
      </c>
      <c r="C12659" t="inlineStr">
        <is>
          <t>10461</t>
        </is>
      </c>
      <c r="D12659" t="inlineStr">
        <is>
          <t>Donuts</t>
        </is>
      </c>
      <c r="E12659" s="8" t="n">
        <v>46197</v>
      </c>
      <c r="F12659" t="inlineStr">
        <is>
          <t>Violations were cited in the following area(s).</t>
        </is>
      </c>
      <c r="G12659" t="inlineStr">
        <is>
          <t>06C</t>
        </is>
      </c>
      <c r="H1265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659" t="inlineStr">
        <is>
          <t>Critical</t>
        </is>
      </c>
      <c r="J12659" t="n">
        <v>13</v>
      </c>
      <c r="K12659" t="inlineStr">
        <is>
          <t>A</t>
        </is>
      </c>
      <c r="L12659" s="9">
        <f>A12659&amp;"-"&amp;TEXT(E12659,"yyyymmdd")</f>
        <v/>
      </c>
    </row>
    <row r="12660">
      <c r="A12660" t="n">
        <v>50040894</v>
      </c>
      <c r="B12660" t="inlineStr">
        <is>
          <t>Bronx</t>
        </is>
      </c>
      <c r="C12660" t="inlineStr">
        <is>
          <t>10461</t>
        </is>
      </c>
      <c r="D12660" t="inlineStr">
        <is>
          <t>Donuts</t>
        </is>
      </c>
      <c r="E12660" s="8" t="n">
        <v>46197</v>
      </c>
      <c r="F12660" t="inlineStr">
        <is>
          <t>Violations were cited in the following area(s).</t>
        </is>
      </c>
      <c r="G12660" t="inlineStr">
        <is>
          <t>10B</t>
        </is>
      </c>
      <c r="H12660" t="inlineStr">
        <is>
          <t>Anti-siphonage or back-flow prevention device not provided where required; equipment or floor not properly drained; sewage disposal system in disrepair or not functioning properly. Condensation or liquid waste improperly disposed of.</t>
        </is>
      </c>
      <c r="I12660" t="inlineStr">
        <is>
          <t>Not Critical</t>
        </is>
      </c>
      <c r="J12660" t="n">
        <v>13</v>
      </c>
      <c r="K12660" t="inlineStr">
        <is>
          <t>A</t>
        </is>
      </c>
      <c r="L12660" s="9">
        <f>A12660&amp;"-"&amp;TEXT(E12660,"yyyymmdd")</f>
        <v/>
      </c>
    </row>
    <row r="12661">
      <c r="A12661" t="n">
        <v>50040894</v>
      </c>
      <c r="B12661" t="inlineStr">
        <is>
          <t>Bronx</t>
        </is>
      </c>
      <c r="C12661" t="inlineStr">
        <is>
          <t>10461</t>
        </is>
      </c>
      <c r="D12661" t="inlineStr">
        <is>
          <t>Donuts</t>
        </is>
      </c>
      <c r="E12661" s="8" t="n">
        <v>46197</v>
      </c>
      <c r="F12661" t="inlineStr">
        <is>
          <t>Violations were cited in the following area(s).</t>
        </is>
      </c>
      <c r="G12661" t="inlineStr">
        <is>
          <t>10F</t>
        </is>
      </c>
      <c r="H12661" t="inlineStr">
        <is>
          <t>Non-food contact surface or equipment made of unacceptable material, not kept clean, or not properly sealed, raised, spaced or movable to allow accessibility for cleaning on all sides, above and underneath the unit.</t>
        </is>
      </c>
      <c r="I12661" t="inlineStr">
        <is>
          <t>Not Critical</t>
        </is>
      </c>
      <c r="J12661" t="n">
        <v>13</v>
      </c>
      <c r="K12661" t="inlineStr">
        <is>
          <t>A</t>
        </is>
      </c>
      <c r="L12661" s="9">
        <f>A12661&amp;"-"&amp;TEXT(E12661,"yyyymmdd")</f>
        <v/>
      </c>
    </row>
    <row r="12662">
      <c r="A12662" t="n">
        <v>50044351</v>
      </c>
      <c r="B12662" t="inlineStr">
        <is>
          <t>Manhattan</t>
        </is>
      </c>
      <c r="C12662" t="inlineStr">
        <is>
          <t>10025</t>
        </is>
      </c>
      <c r="D12662" t="inlineStr">
        <is>
          <t>Chinese</t>
        </is>
      </c>
      <c r="E12662" s="8" t="n">
        <v>46197</v>
      </c>
      <c r="F12662" t="inlineStr">
        <is>
          <t>Violations were cited in the following area(s).</t>
        </is>
      </c>
      <c r="G12662" t="inlineStr">
        <is>
          <t>06D</t>
        </is>
      </c>
      <c r="H12662" t="inlineStr">
        <is>
          <t>Food contact surface not properly washed, rinsed and sanitized after each use and following any activity when contamination may have occurred.</t>
        </is>
      </c>
      <c r="I12662" t="inlineStr">
        <is>
          <t>Critical</t>
        </is>
      </c>
      <c r="J12662" t="n">
        <v>7</v>
      </c>
      <c r="K12662" t="inlineStr">
        <is>
          <t>A</t>
        </is>
      </c>
      <c r="L12662" s="9">
        <f>A12662&amp;"-"&amp;TEXT(E12662,"yyyymmdd")</f>
        <v/>
      </c>
    </row>
    <row r="12663">
      <c r="A12663" t="n">
        <v>50044351</v>
      </c>
      <c r="B12663" t="inlineStr">
        <is>
          <t>Manhattan</t>
        </is>
      </c>
      <c r="C12663" t="inlineStr">
        <is>
          <t>10025</t>
        </is>
      </c>
      <c r="D12663" t="inlineStr">
        <is>
          <t>Chinese</t>
        </is>
      </c>
      <c r="E12663" s="8" t="n">
        <v>46197</v>
      </c>
      <c r="F12663" t="inlineStr">
        <is>
          <t>Violations were cited in the following area(s).</t>
        </is>
      </c>
      <c r="G12663" t="inlineStr">
        <is>
          <t>10F</t>
        </is>
      </c>
      <c r="H12663" t="inlineStr">
        <is>
          <t>Non-food contact surface or equipment made of unacceptable material, not kept clean, or not properly sealed, raised, spaced or movable to allow accessibility for cleaning on all sides, above and underneath the unit.</t>
        </is>
      </c>
      <c r="I12663" t="inlineStr">
        <is>
          <t>Not Critical</t>
        </is>
      </c>
      <c r="J12663" t="n">
        <v>7</v>
      </c>
      <c r="K12663" t="inlineStr">
        <is>
          <t>A</t>
        </is>
      </c>
      <c r="L12663" s="9">
        <f>A12663&amp;"-"&amp;TEXT(E12663,"yyyymmdd")</f>
        <v/>
      </c>
    </row>
    <row r="12664">
      <c r="A12664" t="n">
        <v>50049096</v>
      </c>
      <c r="B12664" t="inlineStr">
        <is>
          <t>Queens</t>
        </is>
      </c>
      <c r="C12664" t="inlineStr">
        <is>
          <t>11103</t>
        </is>
      </c>
      <c r="D12664" t="inlineStr">
        <is>
          <t>Middle Eastern</t>
        </is>
      </c>
      <c r="E12664" s="8" t="n">
        <v>46197</v>
      </c>
      <c r="F12664" t="inlineStr">
        <is>
          <t>Violations were cited in the following area(s).</t>
        </is>
      </c>
      <c r="G12664" t="inlineStr">
        <is>
          <t>04K</t>
        </is>
      </c>
      <c r="H12664" t="inlineStr">
        <is>
          <t>Evidence of rats or live rats in establishment's food or non-food areas.</t>
        </is>
      </c>
      <c r="I12664" t="inlineStr">
        <is>
          <t>Critical</t>
        </is>
      </c>
      <c r="J12664" t="n">
        <v>10</v>
      </c>
      <c r="K12664" t="inlineStr">
        <is>
          <t>A</t>
        </is>
      </c>
      <c r="L12664" s="9">
        <f>A12664&amp;"-"&amp;TEXT(E12664,"yyyymmdd")</f>
        <v/>
      </c>
    </row>
    <row r="12665">
      <c r="A12665" t="n">
        <v>50049096</v>
      </c>
      <c r="B12665" t="inlineStr">
        <is>
          <t>Queens</t>
        </is>
      </c>
      <c r="C12665" t="inlineStr">
        <is>
          <t>11103</t>
        </is>
      </c>
      <c r="D12665" t="inlineStr">
        <is>
          <t>Middle Eastern</t>
        </is>
      </c>
      <c r="E12665" s="8" t="n">
        <v>46197</v>
      </c>
      <c r="F12665" t="inlineStr">
        <is>
          <t>Violations were cited in the following area(s).</t>
        </is>
      </c>
      <c r="G12665" t="inlineStr">
        <is>
          <t>04M</t>
        </is>
      </c>
      <c r="H12665" t="inlineStr">
        <is>
          <t>Live roaches in facility's food or non-food area.</t>
        </is>
      </c>
      <c r="I12665" t="inlineStr">
        <is>
          <t>Critical</t>
        </is>
      </c>
      <c r="J12665" t="n">
        <v>10</v>
      </c>
      <c r="K12665" t="inlineStr">
        <is>
          <t>A</t>
        </is>
      </c>
      <c r="L12665" s="9">
        <f>A12665&amp;"-"&amp;TEXT(E12665,"yyyymmdd")</f>
        <v/>
      </c>
    </row>
    <row r="12666">
      <c r="A12666" t="n">
        <v>50049096</v>
      </c>
      <c r="B12666" t="inlineStr">
        <is>
          <t>Queens</t>
        </is>
      </c>
      <c r="C12666" t="inlineStr">
        <is>
          <t>11103</t>
        </is>
      </c>
      <c r="D12666" t="inlineStr">
        <is>
          <t>Middle Eastern</t>
        </is>
      </c>
      <c r="E12666" s="8" t="n">
        <v>46197</v>
      </c>
      <c r="F12666" t="inlineStr">
        <is>
          <t>Violations were cited in the following area(s).</t>
        </is>
      </c>
      <c r="G12666" t="inlineStr">
        <is>
          <t>08A</t>
        </is>
      </c>
      <c r="H12666" t="inlineStr">
        <is>
          <t>Establishment is not free of harborage or conditions conducive to rodents, insects or other pests.</t>
        </is>
      </c>
      <c r="I12666" t="inlineStr">
        <is>
          <t>Not Critical</t>
        </is>
      </c>
      <c r="J12666" t="n">
        <v>10</v>
      </c>
      <c r="K12666" t="inlineStr">
        <is>
          <t>A</t>
        </is>
      </c>
      <c r="L12666" s="9">
        <f>A12666&amp;"-"&amp;TEXT(E12666,"yyyymmdd")</f>
        <v/>
      </c>
    </row>
    <row r="12667">
      <c r="A12667" t="n">
        <v>50052618</v>
      </c>
      <c r="B12667" t="inlineStr">
        <is>
          <t>Manhattan</t>
        </is>
      </c>
      <c r="C12667" t="inlineStr">
        <is>
          <t>10007</t>
        </is>
      </c>
      <c r="D12667" t="inlineStr">
        <is>
          <t>American</t>
        </is>
      </c>
      <c r="E12667" s="8" t="n">
        <v>46197</v>
      </c>
      <c r="F12667" t="inlineStr">
        <is>
          <t>Violations were cited in the following area(s).</t>
        </is>
      </c>
      <c r="G12667" t="inlineStr">
        <is>
          <t>02B</t>
        </is>
      </c>
      <c r="H12667" t="inlineStr">
        <is>
          <t>Hot TCS food item not held at or above 140 °F.</t>
        </is>
      </c>
      <c r="I12667" t="inlineStr">
        <is>
          <t>Critical</t>
        </is>
      </c>
      <c r="J12667" t="n">
        <v>12</v>
      </c>
      <c r="K12667" t="inlineStr">
        <is>
          <t>A</t>
        </is>
      </c>
      <c r="L12667" s="9">
        <f>A12667&amp;"-"&amp;TEXT(E12667,"yyyymmdd")</f>
        <v/>
      </c>
    </row>
    <row r="12668">
      <c r="A12668" t="n">
        <v>50052618</v>
      </c>
      <c r="B12668" t="inlineStr">
        <is>
          <t>Manhattan</t>
        </is>
      </c>
      <c r="C12668" t="inlineStr">
        <is>
          <t>10007</t>
        </is>
      </c>
      <c r="D12668" t="inlineStr">
        <is>
          <t>American</t>
        </is>
      </c>
      <c r="E12668" s="8" t="n">
        <v>46197</v>
      </c>
      <c r="F12668" t="inlineStr">
        <is>
          <t>Violations were cited in the following area(s).</t>
        </is>
      </c>
      <c r="G12668" t="inlineStr">
        <is>
          <t>09C</t>
        </is>
      </c>
      <c r="H12668" t="inlineStr">
        <is>
          <t>Design, construction, materials used or maintenance of food contact surface improper. Surface not easily cleanable, sanitized and maintained.</t>
        </is>
      </c>
      <c r="I12668" t="inlineStr">
        <is>
          <t>Not Critical</t>
        </is>
      </c>
      <c r="J12668" t="n">
        <v>12</v>
      </c>
      <c r="K12668" t="inlineStr">
        <is>
          <t>A</t>
        </is>
      </c>
      <c r="L12668" s="9">
        <f>A12668&amp;"-"&amp;TEXT(E12668,"yyyymmdd")</f>
        <v/>
      </c>
    </row>
    <row r="12669">
      <c r="A12669" t="n">
        <v>50052618</v>
      </c>
      <c r="B12669" t="inlineStr">
        <is>
          <t>Manhattan</t>
        </is>
      </c>
      <c r="C12669" t="inlineStr">
        <is>
          <t>10007</t>
        </is>
      </c>
      <c r="D12669" t="inlineStr">
        <is>
          <t>American</t>
        </is>
      </c>
      <c r="E12669" s="8" t="n">
        <v>46197</v>
      </c>
      <c r="F12669" t="inlineStr">
        <is>
          <t>Violations were cited in the following area(s).</t>
        </is>
      </c>
      <c r="G12669" t="inlineStr">
        <is>
          <t>10F</t>
        </is>
      </c>
      <c r="H12669" t="inlineStr">
        <is>
          <t>Non-food contact surface or equipment made of unacceptable material, not kept clean, or not properly sealed, raised, spaced or movable to allow accessibility for cleaning on all sides, above and underneath the unit.</t>
        </is>
      </c>
      <c r="I12669" t="inlineStr">
        <is>
          <t>Not Critical</t>
        </is>
      </c>
      <c r="J12669" t="n">
        <v>12</v>
      </c>
      <c r="K12669" t="inlineStr">
        <is>
          <t>A</t>
        </is>
      </c>
      <c r="L12669" s="9">
        <f>A12669&amp;"-"&amp;TEXT(E12669,"yyyymmdd")</f>
        <v/>
      </c>
    </row>
    <row r="12670">
      <c r="A12670" t="n">
        <v>50056612</v>
      </c>
      <c r="B12670" t="inlineStr">
        <is>
          <t>Manhattan</t>
        </is>
      </c>
      <c r="C12670" t="inlineStr">
        <is>
          <t>10007</t>
        </is>
      </c>
      <c r="D12670" t="inlineStr">
        <is>
          <t>Sandwiches/Salads/Mixed Buffet</t>
        </is>
      </c>
      <c r="E12670" s="8" t="n">
        <v>46197</v>
      </c>
      <c r="F12670" t="inlineStr">
        <is>
          <t>Violations were cited in the following area(s).</t>
        </is>
      </c>
      <c r="G12670" t="inlineStr">
        <is>
          <t>02G</t>
        </is>
      </c>
      <c r="H12670" t="inlineStr">
        <is>
          <t>Cold TCS food item held above 41 °F; smoked or processed fish held above 38 °F; intact raw eggs held above 45 °F; or reduced oxygen packaged (ROP) TCS foods held above required temperatures except during active necessary preparation.</t>
        </is>
      </c>
      <c r="I12670" t="inlineStr">
        <is>
          <t>Critical</t>
        </is>
      </c>
      <c r="J12670" t="n">
        <v>13</v>
      </c>
      <c r="K12670" t="inlineStr">
        <is>
          <t>A</t>
        </is>
      </c>
      <c r="L12670" s="9">
        <f>A12670&amp;"-"&amp;TEXT(E12670,"yyyymmdd")</f>
        <v/>
      </c>
    </row>
    <row r="12671">
      <c r="A12671" t="n">
        <v>50056612</v>
      </c>
      <c r="B12671" t="inlineStr">
        <is>
          <t>Manhattan</t>
        </is>
      </c>
      <c r="C12671" t="inlineStr">
        <is>
          <t>10007</t>
        </is>
      </c>
      <c r="D12671" t="inlineStr">
        <is>
          <t>Sandwiches/Salads/Mixed Buffet</t>
        </is>
      </c>
      <c r="E12671" s="8" t="n">
        <v>46197</v>
      </c>
      <c r="F12671" t="inlineStr">
        <is>
          <t>Violations were cited in the following area(s).</t>
        </is>
      </c>
      <c r="G12671" t="inlineStr">
        <is>
          <t>10F</t>
        </is>
      </c>
      <c r="H12671" t="inlineStr">
        <is>
          <t>Non-food contact surface or equipment made of unacceptable material, not kept clean, or not properly sealed, raised, spaced or movable to allow accessibility for cleaning on all sides, above and underneath the unit.</t>
        </is>
      </c>
      <c r="I12671" t="inlineStr">
        <is>
          <t>Not Critical</t>
        </is>
      </c>
      <c r="J12671" t="n">
        <v>13</v>
      </c>
      <c r="K12671" t="inlineStr">
        <is>
          <t>A</t>
        </is>
      </c>
      <c r="L12671" s="9">
        <f>A12671&amp;"-"&amp;TEXT(E12671,"yyyymmdd")</f>
        <v/>
      </c>
    </row>
    <row r="12672">
      <c r="A12672" t="n">
        <v>50066122</v>
      </c>
      <c r="B12672" t="inlineStr">
        <is>
          <t>Brooklyn</t>
        </is>
      </c>
      <c r="C12672" t="inlineStr">
        <is>
          <t>11201</t>
        </is>
      </c>
      <c r="D12672" t="inlineStr">
        <is>
          <t>American</t>
        </is>
      </c>
      <c r="E12672" s="8" t="n">
        <v>46197</v>
      </c>
      <c r="F12672" t="inlineStr">
        <is>
          <t>Violations were cited in the following area(s).</t>
        </is>
      </c>
      <c r="G12672" t="inlineStr">
        <is>
          <t>04H</t>
        </is>
      </c>
      <c r="H12672" t="inlineStr">
        <is>
          <t>Raw, cooked or prepared food is adulterated, contaminated, cross-contaminated, or not discarded in accordance with HACCP plan.</t>
        </is>
      </c>
      <c r="I12672" t="inlineStr">
        <is>
          <t>Critical</t>
        </is>
      </c>
      <c r="J12672" t="n">
        <v>24</v>
      </c>
      <c r="L12672" s="9">
        <f>A12672&amp;"-"&amp;TEXT(E12672,"yyyymmdd")</f>
        <v/>
      </c>
    </row>
    <row r="12673">
      <c r="A12673" t="n">
        <v>50066122</v>
      </c>
      <c r="B12673" t="inlineStr">
        <is>
          <t>Brooklyn</t>
        </is>
      </c>
      <c r="C12673" t="inlineStr">
        <is>
          <t>11201</t>
        </is>
      </c>
      <c r="D12673" t="inlineStr">
        <is>
          <t>American</t>
        </is>
      </c>
      <c r="E12673" s="8" t="n">
        <v>46197</v>
      </c>
      <c r="F12673" t="inlineStr">
        <is>
          <t>Violations were cited in the following area(s).</t>
        </is>
      </c>
      <c r="G12673" t="inlineStr">
        <is>
          <t>04N</t>
        </is>
      </c>
      <c r="H12673" t="inlineStr">
        <is>
          <t>Filth flies or food/refuse/sewage associated with (FRSA) flies or other nuisance pests in establishment’s food and/or non-food areas. FRSA flies include house flies, blow flies, bottle flies, flesh flies, drain flies, Phorid flies and fruit flies.</t>
        </is>
      </c>
      <c r="I12673" t="inlineStr">
        <is>
          <t>Critical</t>
        </is>
      </c>
      <c r="J12673" t="n">
        <v>24</v>
      </c>
      <c r="L12673" s="9">
        <f>A12673&amp;"-"&amp;TEXT(E12673,"yyyymmdd")</f>
        <v/>
      </c>
    </row>
    <row r="12674">
      <c r="A12674" t="n">
        <v>50066122</v>
      </c>
      <c r="B12674" t="inlineStr">
        <is>
          <t>Brooklyn</t>
        </is>
      </c>
      <c r="C12674" t="inlineStr">
        <is>
          <t>11201</t>
        </is>
      </c>
      <c r="D12674" t="inlineStr">
        <is>
          <t>American</t>
        </is>
      </c>
      <c r="E12674" s="8" t="n">
        <v>46197</v>
      </c>
      <c r="F12674" t="inlineStr">
        <is>
          <t>Violations were cited in the following area(s).</t>
        </is>
      </c>
      <c r="G12674" t="inlineStr">
        <is>
          <t>06D</t>
        </is>
      </c>
      <c r="H12674" t="inlineStr">
        <is>
          <t>Food contact surface not properly washed, rinsed and sanitized after each use and following any activity when contamination may have occurred.</t>
        </is>
      </c>
      <c r="I12674" t="inlineStr">
        <is>
          <t>Critical</t>
        </is>
      </c>
      <c r="J12674" t="n">
        <v>24</v>
      </c>
      <c r="L12674" s="9">
        <f>A12674&amp;"-"&amp;TEXT(E12674,"yyyymmdd")</f>
        <v/>
      </c>
    </row>
    <row r="12675">
      <c r="A12675" t="n">
        <v>50066122</v>
      </c>
      <c r="B12675" t="inlineStr">
        <is>
          <t>Brooklyn</t>
        </is>
      </c>
      <c r="C12675" t="inlineStr">
        <is>
          <t>11201</t>
        </is>
      </c>
      <c r="D12675" t="inlineStr">
        <is>
          <t>American</t>
        </is>
      </c>
      <c r="E12675" s="8" t="n">
        <v>46197</v>
      </c>
      <c r="F12675" t="inlineStr">
        <is>
          <t>Violations were cited in the following area(s).</t>
        </is>
      </c>
      <c r="G12675" t="inlineStr">
        <is>
          <t>08A</t>
        </is>
      </c>
      <c r="H12675" t="inlineStr">
        <is>
          <t>Establishment is not free of harborage or conditions conducive to rodents, insects or other pests.</t>
        </is>
      </c>
      <c r="I12675" t="inlineStr">
        <is>
          <t>Not Critical</t>
        </is>
      </c>
      <c r="J12675" t="n">
        <v>24</v>
      </c>
      <c r="L12675" s="9">
        <f>A12675&amp;"-"&amp;TEXT(E12675,"yyyymmdd")</f>
        <v/>
      </c>
    </row>
    <row r="12676">
      <c r="A12676" t="n">
        <v>50066122</v>
      </c>
      <c r="B12676" t="inlineStr">
        <is>
          <t>Brooklyn</t>
        </is>
      </c>
      <c r="C12676" t="inlineStr">
        <is>
          <t>11201</t>
        </is>
      </c>
      <c r="D12676" t="inlineStr">
        <is>
          <t>American</t>
        </is>
      </c>
      <c r="E12676" s="8" t="n">
        <v>46197</v>
      </c>
      <c r="F12676" t="inlineStr">
        <is>
          <t>Violations were cited in the following area(s).</t>
        </is>
      </c>
      <c r="G12676" t="inlineStr">
        <is>
          <t>09C</t>
        </is>
      </c>
      <c r="H12676" t="inlineStr">
        <is>
          <t>Design, construction, materials used or maintenance of food contact surface improper. Surface not easily cleanable, sanitized and maintained.</t>
        </is>
      </c>
      <c r="I12676" t="inlineStr">
        <is>
          <t>Not Critical</t>
        </is>
      </c>
      <c r="J12676" t="n">
        <v>24</v>
      </c>
      <c r="L12676" s="9">
        <f>A12676&amp;"-"&amp;TEXT(E12676,"yyyymmdd")</f>
        <v/>
      </c>
    </row>
    <row r="12677">
      <c r="A12677" t="n">
        <v>50090565</v>
      </c>
      <c r="B12677" t="inlineStr">
        <is>
          <t>Manhattan</t>
        </is>
      </c>
      <c r="C12677" t="inlineStr">
        <is>
          <t>10016</t>
        </is>
      </c>
      <c r="D12677" t="inlineStr">
        <is>
          <t>Chicken</t>
        </is>
      </c>
      <c r="E12677" s="8" t="n">
        <v>46197</v>
      </c>
      <c r="F12677" t="inlineStr">
        <is>
          <t>Violations were cited in the following area(s).</t>
        </is>
      </c>
      <c r="G12677" t="inlineStr">
        <is>
          <t>02B</t>
        </is>
      </c>
      <c r="H12677" t="inlineStr">
        <is>
          <t>Hot TCS food item not held at or above 140 °F.</t>
        </is>
      </c>
      <c r="I12677" t="inlineStr">
        <is>
          <t>Critical</t>
        </is>
      </c>
      <c r="J12677" t="n">
        <v>21</v>
      </c>
      <c r="L12677" s="9">
        <f>A12677&amp;"-"&amp;TEXT(E12677,"yyyymmdd")</f>
        <v/>
      </c>
    </row>
    <row r="12678">
      <c r="A12678" t="n">
        <v>50090565</v>
      </c>
      <c r="B12678" t="inlineStr">
        <is>
          <t>Manhattan</t>
        </is>
      </c>
      <c r="C12678" t="inlineStr">
        <is>
          <t>10016</t>
        </is>
      </c>
      <c r="D12678" t="inlineStr">
        <is>
          <t>Chicken</t>
        </is>
      </c>
      <c r="E12678" s="8" t="n">
        <v>46197</v>
      </c>
      <c r="F12678" t="inlineStr">
        <is>
          <t>Violations were cited in the following area(s).</t>
        </is>
      </c>
      <c r="G12678" t="inlineStr">
        <is>
          <t>04H</t>
        </is>
      </c>
      <c r="H12678" t="inlineStr">
        <is>
          <t>Raw, cooked or prepared food is adulterated, contaminated, cross-contaminated, or not discarded in accordance with HACCP plan.</t>
        </is>
      </c>
      <c r="I12678" t="inlineStr">
        <is>
          <t>Critical</t>
        </is>
      </c>
      <c r="J12678" t="n">
        <v>21</v>
      </c>
      <c r="L12678" s="9">
        <f>A12678&amp;"-"&amp;TEXT(E12678,"yyyymmdd")</f>
        <v/>
      </c>
    </row>
    <row r="12679">
      <c r="A12679" t="n">
        <v>50090565</v>
      </c>
      <c r="B12679" t="inlineStr">
        <is>
          <t>Manhattan</t>
        </is>
      </c>
      <c r="C12679" t="inlineStr">
        <is>
          <t>10016</t>
        </is>
      </c>
      <c r="D12679" t="inlineStr">
        <is>
          <t>Chicken</t>
        </is>
      </c>
      <c r="E12679" s="8" t="n">
        <v>46197</v>
      </c>
      <c r="F12679" t="inlineStr">
        <is>
          <t>Violations were cited in the following area(s).</t>
        </is>
      </c>
      <c r="G12679" t="inlineStr">
        <is>
          <t>06C</t>
        </is>
      </c>
      <c r="H126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679" t="inlineStr">
        <is>
          <t>Critical</t>
        </is>
      </c>
      <c r="J12679" t="n">
        <v>21</v>
      </c>
      <c r="L12679" s="9">
        <f>A12679&amp;"-"&amp;TEXT(E12679,"yyyymmdd")</f>
        <v/>
      </c>
    </row>
    <row r="12680">
      <c r="A12680" t="n">
        <v>50090565</v>
      </c>
      <c r="B12680" t="inlineStr">
        <is>
          <t>Manhattan</t>
        </is>
      </c>
      <c r="C12680" t="inlineStr">
        <is>
          <t>10016</t>
        </is>
      </c>
      <c r="D12680" t="inlineStr">
        <is>
          <t>Chicken</t>
        </is>
      </c>
      <c r="E12680" s="8" t="n">
        <v>46197</v>
      </c>
      <c r="F12680" t="inlineStr">
        <is>
          <t>Violations were cited in the following area(s).</t>
        </is>
      </c>
      <c r="G12680" t="inlineStr">
        <is>
          <t>10D</t>
        </is>
      </c>
      <c r="H12680" t="inlineStr">
        <is>
          <t>Mechanical or natural ventilation not provided, inadequate, improperly installed, in disrepair or fails to prevent and control excessive build-up of grease, heat, steam condensation, vapors, odors, smoke or fumes.</t>
        </is>
      </c>
      <c r="I12680" t="inlineStr">
        <is>
          <t>Not Critical</t>
        </is>
      </c>
      <c r="J12680" t="n">
        <v>21</v>
      </c>
      <c r="L12680" s="9">
        <f>A12680&amp;"-"&amp;TEXT(E12680,"yyyymmdd")</f>
        <v/>
      </c>
    </row>
    <row r="12681">
      <c r="A12681" t="n">
        <v>50093653</v>
      </c>
      <c r="B12681" t="inlineStr">
        <is>
          <t>Queens</t>
        </is>
      </c>
      <c r="C12681" t="inlineStr">
        <is>
          <t>11435</t>
        </is>
      </c>
      <c r="D12681" t="inlineStr">
        <is>
          <t>Pizza</t>
        </is>
      </c>
      <c r="E12681" s="8" t="n">
        <v>46197</v>
      </c>
      <c r="F12681" t="inlineStr">
        <is>
          <t>Violations were cited in the following area(s).</t>
        </is>
      </c>
      <c r="G12681" t="inlineStr">
        <is>
          <t>10B</t>
        </is>
      </c>
      <c r="H12681" t="inlineStr">
        <is>
          <t>Anti-siphonage or back-flow prevention device not provided where required; equipment or floor not properly drained; sewage disposal system in disrepair or not functioning properly. Condensation or liquid waste improperly disposed of.</t>
        </is>
      </c>
      <c r="I12681" t="inlineStr">
        <is>
          <t>Not Critical</t>
        </is>
      </c>
      <c r="J12681" t="n">
        <v>4</v>
      </c>
      <c r="K12681" t="inlineStr">
        <is>
          <t>A</t>
        </is>
      </c>
      <c r="L12681" s="9">
        <f>A12681&amp;"-"&amp;TEXT(E12681,"yyyymmdd")</f>
        <v/>
      </c>
    </row>
    <row r="12682">
      <c r="A12682" t="n">
        <v>50093653</v>
      </c>
      <c r="B12682" t="inlineStr">
        <is>
          <t>Queens</t>
        </is>
      </c>
      <c r="C12682" t="inlineStr">
        <is>
          <t>11435</t>
        </is>
      </c>
      <c r="D12682" t="inlineStr">
        <is>
          <t>Pizza</t>
        </is>
      </c>
      <c r="E12682" s="8" t="n">
        <v>46197</v>
      </c>
      <c r="F12682" t="inlineStr">
        <is>
          <t>Violations were cited in the following area(s).</t>
        </is>
      </c>
      <c r="G12682" t="inlineStr">
        <is>
          <t>10F</t>
        </is>
      </c>
      <c r="H12682" t="inlineStr">
        <is>
          <t>Non-food contact surface or equipment made of unacceptable material, not kept clean, or not properly sealed, raised, spaced or movable to allow accessibility for cleaning on all sides, above and underneath the unit.</t>
        </is>
      </c>
      <c r="I12682" t="inlineStr">
        <is>
          <t>Not Critical</t>
        </is>
      </c>
      <c r="J12682" t="n">
        <v>4</v>
      </c>
      <c r="K12682" t="inlineStr">
        <is>
          <t>A</t>
        </is>
      </c>
      <c r="L12682" s="9">
        <f>A12682&amp;"-"&amp;TEXT(E12682,"yyyymmdd")</f>
        <v/>
      </c>
    </row>
    <row r="12683">
      <c r="A12683" t="n">
        <v>50095003</v>
      </c>
      <c r="B12683" t="inlineStr">
        <is>
          <t>Bronx</t>
        </is>
      </c>
      <c r="C12683" t="inlineStr">
        <is>
          <t>10461</t>
        </is>
      </c>
      <c r="D12683" t="inlineStr">
        <is>
          <t>Pizza</t>
        </is>
      </c>
      <c r="E12683" s="8" t="n">
        <v>46197</v>
      </c>
      <c r="F12683" t="inlineStr">
        <is>
          <t>Violations were cited in the following area(s).</t>
        </is>
      </c>
      <c r="G12683" t="inlineStr">
        <is>
          <t>02B</t>
        </is>
      </c>
      <c r="H12683" t="inlineStr">
        <is>
          <t>Hot TCS food item not held at or above 140 °F.</t>
        </is>
      </c>
      <c r="I12683" t="inlineStr">
        <is>
          <t>Critical</t>
        </is>
      </c>
      <c r="J12683" t="n">
        <v>19</v>
      </c>
      <c r="L12683" s="9">
        <f>A12683&amp;"-"&amp;TEXT(E12683,"yyyymmdd")</f>
        <v/>
      </c>
    </row>
    <row r="12684">
      <c r="A12684" t="n">
        <v>50095003</v>
      </c>
      <c r="B12684" t="inlineStr">
        <is>
          <t>Bronx</t>
        </is>
      </c>
      <c r="C12684" t="inlineStr">
        <is>
          <t>10461</t>
        </is>
      </c>
      <c r="D12684" t="inlineStr">
        <is>
          <t>Pizza</t>
        </is>
      </c>
      <c r="E12684" s="8" t="n">
        <v>46197</v>
      </c>
      <c r="F12684" t="inlineStr">
        <is>
          <t>Violations were cited in the following area(s).</t>
        </is>
      </c>
      <c r="G12684" t="inlineStr">
        <is>
          <t>04A</t>
        </is>
      </c>
      <c r="H12684" t="inlineStr">
        <is>
          <t>Food Protection Certificate (FPC) not held by manager or supervisor of food operations.</t>
        </is>
      </c>
      <c r="I12684" t="inlineStr">
        <is>
          <t>Critical</t>
        </is>
      </c>
      <c r="J12684" t="n">
        <v>19</v>
      </c>
      <c r="L12684" s="9">
        <f>A12684&amp;"-"&amp;TEXT(E12684,"yyyymmdd")</f>
        <v/>
      </c>
    </row>
    <row r="12685">
      <c r="A12685" t="n">
        <v>50098242</v>
      </c>
      <c r="B12685" t="inlineStr">
        <is>
          <t>Queens</t>
        </is>
      </c>
      <c r="C12685" t="inlineStr">
        <is>
          <t>11385</t>
        </is>
      </c>
      <c r="D12685" t="inlineStr">
        <is>
          <t>American</t>
        </is>
      </c>
      <c r="E12685" s="8" t="n">
        <v>46197</v>
      </c>
      <c r="F12685" t="inlineStr">
        <is>
          <t>Violations were cited in the following area(s).</t>
        </is>
      </c>
      <c r="G12685" t="inlineStr">
        <is>
          <t>06D</t>
        </is>
      </c>
      <c r="H12685" t="inlineStr">
        <is>
          <t>Food contact surface not properly washed, rinsed and sanitized after each use and following any activity when contamination may have occurred.</t>
        </is>
      </c>
      <c r="I12685" t="inlineStr">
        <is>
          <t>Critical</t>
        </is>
      </c>
      <c r="J12685" t="n">
        <v>11</v>
      </c>
      <c r="K12685" t="inlineStr">
        <is>
          <t>A</t>
        </is>
      </c>
      <c r="L12685" s="9">
        <f>A12685&amp;"-"&amp;TEXT(E12685,"yyyymmdd")</f>
        <v/>
      </c>
    </row>
    <row r="12686">
      <c r="A12686" t="n">
        <v>50098242</v>
      </c>
      <c r="B12686" t="inlineStr">
        <is>
          <t>Queens</t>
        </is>
      </c>
      <c r="C12686" t="inlineStr">
        <is>
          <t>11385</t>
        </is>
      </c>
      <c r="D12686" t="inlineStr">
        <is>
          <t>American</t>
        </is>
      </c>
      <c r="E12686" s="8" t="n">
        <v>46197</v>
      </c>
      <c r="F12686" t="inlineStr">
        <is>
          <t>Violations were cited in the following area(s).</t>
        </is>
      </c>
      <c r="G12686" t="inlineStr">
        <is>
          <t>10F</t>
        </is>
      </c>
      <c r="H12686" t="inlineStr">
        <is>
          <t>Non-food contact surface or equipment made of unacceptable material, not kept clean, or not properly sealed, raised, spaced or movable to allow accessibility for cleaning on all sides, above and underneath the unit.</t>
        </is>
      </c>
      <c r="I12686" t="inlineStr">
        <is>
          <t>Not Critical</t>
        </is>
      </c>
      <c r="J12686" t="n">
        <v>11</v>
      </c>
      <c r="K12686" t="inlineStr">
        <is>
          <t>A</t>
        </is>
      </c>
      <c r="L12686" s="9">
        <f>A12686&amp;"-"&amp;TEXT(E12686,"yyyymmdd")</f>
        <v/>
      </c>
    </row>
    <row r="12687">
      <c r="A12687" t="n">
        <v>50098399</v>
      </c>
      <c r="B12687" t="inlineStr">
        <is>
          <t>Manhattan</t>
        </is>
      </c>
      <c r="C12687" t="inlineStr">
        <is>
          <t>10002</t>
        </is>
      </c>
      <c r="D12687" t="inlineStr">
        <is>
          <t>American</t>
        </is>
      </c>
      <c r="E12687" s="8" t="n">
        <v>46197</v>
      </c>
      <c r="F12687" t="inlineStr">
        <is>
          <t>Violations were cited in the following area(s).</t>
        </is>
      </c>
      <c r="G12687" t="inlineStr">
        <is>
          <t>10G</t>
        </is>
      </c>
      <c r="H12687" t="inlineStr">
        <is>
          <t>Dishwashing and ware washing: Cleaning and sanitizing of tableware, including dishes, utensils, and equipment deficient.</t>
        </is>
      </c>
      <c r="I12687" t="inlineStr">
        <is>
          <t>Not Critical</t>
        </is>
      </c>
      <c r="J12687" t="n">
        <v>5</v>
      </c>
      <c r="K12687" t="inlineStr">
        <is>
          <t>A</t>
        </is>
      </c>
      <c r="L12687" s="9">
        <f>A12687&amp;"-"&amp;TEXT(E12687,"yyyymmdd")</f>
        <v/>
      </c>
    </row>
    <row r="12688">
      <c r="A12688" t="n">
        <v>50098862</v>
      </c>
      <c r="B12688" t="inlineStr">
        <is>
          <t>Manhattan</t>
        </is>
      </c>
      <c r="C12688" t="inlineStr">
        <is>
          <t>10016</t>
        </is>
      </c>
      <c r="D12688" t="inlineStr">
        <is>
          <t>American</t>
        </is>
      </c>
      <c r="E12688" s="8" t="n">
        <v>46197</v>
      </c>
      <c r="F12688" t="inlineStr">
        <is>
          <t>Violations were cited in the following area(s).</t>
        </is>
      </c>
      <c r="G12688" t="inlineStr">
        <is>
          <t>04A</t>
        </is>
      </c>
      <c r="H12688" t="inlineStr">
        <is>
          <t>Food Protection Certificate (FPC) not held by manager or supervisor of food operations.</t>
        </is>
      </c>
      <c r="I12688" t="inlineStr">
        <is>
          <t>Critical</t>
        </is>
      </c>
      <c r="J12688" t="n">
        <v>13</v>
      </c>
      <c r="K12688" t="inlineStr">
        <is>
          <t>A</t>
        </is>
      </c>
      <c r="L12688" s="9">
        <f>A12688&amp;"-"&amp;TEXT(E12688,"yyyymmdd")</f>
        <v/>
      </c>
    </row>
    <row r="12689">
      <c r="A12689" t="n">
        <v>50098862</v>
      </c>
      <c r="B12689" t="inlineStr">
        <is>
          <t>Manhattan</t>
        </is>
      </c>
      <c r="C12689" t="inlineStr">
        <is>
          <t>10016</t>
        </is>
      </c>
      <c r="D12689" t="inlineStr">
        <is>
          <t>American</t>
        </is>
      </c>
      <c r="E12689" s="8" t="n">
        <v>46197</v>
      </c>
      <c r="F12689" t="inlineStr">
        <is>
          <t>Violations were cited in the following area(s).</t>
        </is>
      </c>
      <c r="G12689" t="inlineStr">
        <is>
          <t>10F</t>
        </is>
      </c>
      <c r="H12689" t="inlineStr">
        <is>
          <t>Non-food contact surface or equipment made of unacceptable material, not kept clean, or not properly sealed, raised, spaced or movable to allow accessibility for cleaning on all sides, above and underneath the unit.</t>
        </is>
      </c>
      <c r="I12689" t="inlineStr">
        <is>
          <t>Not Critical</t>
        </is>
      </c>
      <c r="J12689" t="n">
        <v>13</v>
      </c>
      <c r="K12689" t="inlineStr">
        <is>
          <t>A</t>
        </is>
      </c>
      <c r="L12689" s="9">
        <f>A12689&amp;"-"&amp;TEXT(E12689,"yyyymmdd")</f>
        <v/>
      </c>
    </row>
    <row r="12690">
      <c r="A12690" t="n">
        <v>50105838</v>
      </c>
      <c r="B12690" t="inlineStr">
        <is>
          <t>Brooklyn</t>
        </is>
      </c>
      <c r="C12690" t="inlineStr">
        <is>
          <t>11223</t>
        </is>
      </c>
      <c r="D12690" t="inlineStr">
        <is>
          <t>Mexican</t>
        </is>
      </c>
      <c r="E12690" s="8" t="n">
        <v>46197</v>
      </c>
      <c r="F12690" t="inlineStr">
        <is>
          <t>Violations were cited in the following area(s).</t>
        </is>
      </c>
      <c r="G12690" t="inlineStr">
        <is>
          <t>06E</t>
        </is>
      </c>
      <c r="H12690" t="inlineStr">
        <is>
          <t>Sanitized equipment or utensil, including in-use food dispensing utensil, improperly used or stored.</t>
        </is>
      </c>
      <c r="I12690" t="inlineStr">
        <is>
          <t>Critical</t>
        </is>
      </c>
      <c r="J12690" t="n">
        <v>7</v>
      </c>
      <c r="K12690" t="inlineStr">
        <is>
          <t>A</t>
        </is>
      </c>
      <c r="L12690" s="9">
        <f>A12690&amp;"-"&amp;TEXT(E12690,"yyyymmdd")</f>
        <v/>
      </c>
    </row>
    <row r="12691">
      <c r="A12691" t="n">
        <v>50105838</v>
      </c>
      <c r="B12691" t="inlineStr">
        <is>
          <t>Brooklyn</t>
        </is>
      </c>
      <c r="C12691" t="inlineStr">
        <is>
          <t>11223</t>
        </is>
      </c>
      <c r="D12691" t="inlineStr">
        <is>
          <t>Mexican</t>
        </is>
      </c>
      <c r="E12691" s="8" t="n">
        <v>46197</v>
      </c>
      <c r="F12691" t="inlineStr">
        <is>
          <t>Violations were cited in the following area(s).</t>
        </is>
      </c>
      <c r="G12691" t="inlineStr">
        <is>
          <t>10A</t>
        </is>
      </c>
      <c r="H12691" t="inlineStr">
        <is>
          <t>Toilet facility not maintained or provided with toilet paper, waste receptacle or self-closing door.</t>
        </is>
      </c>
      <c r="I12691" t="inlineStr">
        <is>
          <t>Not Critical</t>
        </is>
      </c>
      <c r="J12691" t="n">
        <v>7</v>
      </c>
      <c r="K12691" t="inlineStr">
        <is>
          <t>A</t>
        </is>
      </c>
      <c r="L12691" s="9">
        <f>A12691&amp;"-"&amp;TEXT(E12691,"yyyymmdd")</f>
        <v/>
      </c>
    </row>
    <row r="12692">
      <c r="A12692" t="n">
        <v>50107393</v>
      </c>
      <c r="B12692" t="inlineStr">
        <is>
          <t>Queens</t>
        </is>
      </c>
      <c r="C12692" t="inlineStr">
        <is>
          <t>11104</t>
        </is>
      </c>
      <c r="D12692" t="inlineStr">
        <is>
          <t>Indian</t>
        </is>
      </c>
      <c r="E12692" s="8" t="n">
        <v>46197</v>
      </c>
      <c r="F12692" t="inlineStr">
        <is>
          <t>Violations were cited in the following area(s).</t>
        </is>
      </c>
      <c r="G12692" t="inlineStr">
        <is>
          <t>06C</t>
        </is>
      </c>
      <c r="H1269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692" t="inlineStr">
        <is>
          <t>Critical</t>
        </is>
      </c>
      <c r="J12692" t="n">
        <v>18</v>
      </c>
      <c r="K12692" t="inlineStr">
        <is>
          <t>N</t>
        </is>
      </c>
      <c r="L12692" s="9">
        <f>A12692&amp;"-"&amp;TEXT(E12692,"yyyymmdd")</f>
        <v/>
      </c>
    </row>
    <row r="12693">
      <c r="A12693" t="n">
        <v>50107393</v>
      </c>
      <c r="B12693" t="inlineStr">
        <is>
          <t>Queens</t>
        </is>
      </c>
      <c r="C12693" t="inlineStr">
        <is>
          <t>11104</t>
        </is>
      </c>
      <c r="D12693" t="inlineStr">
        <is>
          <t>Indian</t>
        </is>
      </c>
      <c r="E12693" s="8" t="n">
        <v>46197</v>
      </c>
      <c r="F12693" t="inlineStr">
        <is>
          <t>Violations were cited in the following area(s).</t>
        </is>
      </c>
      <c r="G12693" t="inlineStr">
        <is>
          <t>06F</t>
        </is>
      </c>
      <c r="H12693" t="inlineStr">
        <is>
          <t>Wiping cloths not stored clean and dry, or in a sanitizing solution, between uses.</t>
        </is>
      </c>
      <c r="I12693" t="inlineStr">
        <is>
          <t>Critical</t>
        </is>
      </c>
      <c r="J12693" t="n">
        <v>18</v>
      </c>
      <c r="K12693" t="inlineStr">
        <is>
          <t>N</t>
        </is>
      </c>
      <c r="L12693" s="9">
        <f>A12693&amp;"-"&amp;TEXT(E12693,"yyyymmdd")</f>
        <v/>
      </c>
    </row>
    <row r="12694">
      <c r="A12694" t="n">
        <v>50107393</v>
      </c>
      <c r="B12694" t="inlineStr">
        <is>
          <t>Queens</t>
        </is>
      </c>
      <c r="C12694" t="inlineStr">
        <is>
          <t>11104</t>
        </is>
      </c>
      <c r="D12694" t="inlineStr">
        <is>
          <t>Indian</t>
        </is>
      </c>
      <c r="E12694" s="8" t="n">
        <v>46197</v>
      </c>
      <c r="F12694" t="inlineStr">
        <is>
          <t>Violations were cited in the following area(s).</t>
        </is>
      </c>
      <c r="G12694" t="inlineStr">
        <is>
          <t>08C</t>
        </is>
      </c>
      <c r="H12694" t="inlineStr">
        <is>
          <t>Pesticide not properly labeled or used by unlicensed individual. Pesticide, other toxic chemical improperly used/stored. Unprotected, unlocked bait station used.</t>
        </is>
      </c>
      <c r="I12694" t="inlineStr">
        <is>
          <t>Not Critical</t>
        </is>
      </c>
      <c r="J12694" t="n">
        <v>18</v>
      </c>
      <c r="K12694" t="inlineStr">
        <is>
          <t>N</t>
        </is>
      </c>
      <c r="L12694" s="9">
        <f>A12694&amp;"-"&amp;TEXT(E12694,"yyyymmdd")</f>
        <v/>
      </c>
    </row>
    <row r="12695">
      <c r="A12695" t="n">
        <v>50107393</v>
      </c>
      <c r="B12695" t="inlineStr">
        <is>
          <t>Queens</t>
        </is>
      </c>
      <c r="C12695" t="inlineStr">
        <is>
          <t>11104</t>
        </is>
      </c>
      <c r="D12695" t="inlineStr">
        <is>
          <t>Indian</t>
        </is>
      </c>
      <c r="E12695" s="8" t="n">
        <v>46197</v>
      </c>
      <c r="F12695" t="inlineStr">
        <is>
          <t>Violations were cited in the following area(s).</t>
        </is>
      </c>
      <c r="G12695" t="inlineStr">
        <is>
          <t>09B</t>
        </is>
      </c>
      <c r="H12695" t="inlineStr">
        <is>
          <t>Thawing procedure improper.</t>
        </is>
      </c>
      <c r="I12695" t="inlineStr">
        <is>
          <t>Not Critical</t>
        </is>
      </c>
      <c r="J12695" t="n">
        <v>18</v>
      </c>
      <c r="K12695" t="inlineStr">
        <is>
          <t>N</t>
        </is>
      </c>
      <c r="L12695" s="9">
        <f>A12695&amp;"-"&amp;TEXT(E12695,"yyyymmdd")</f>
        <v/>
      </c>
    </row>
    <row r="12696">
      <c r="A12696" t="n">
        <v>50108569</v>
      </c>
      <c r="B12696" t="inlineStr">
        <is>
          <t>Queens</t>
        </is>
      </c>
      <c r="C12696" t="inlineStr">
        <is>
          <t>11102</t>
        </is>
      </c>
      <c r="D12696" t="inlineStr">
        <is>
          <t>Latin American</t>
        </is>
      </c>
      <c r="E12696" s="8" t="n">
        <v>46197</v>
      </c>
      <c r="F12696" t="inlineStr">
        <is>
          <t>Violations were cited in the following area(s).</t>
        </is>
      </c>
      <c r="G12696" t="inlineStr">
        <is>
          <t>02B</t>
        </is>
      </c>
      <c r="H12696" t="inlineStr">
        <is>
          <t>Hot TCS food item not held at or above 140 °F.</t>
        </is>
      </c>
      <c r="I12696" t="inlineStr">
        <is>
          <t>Critical</t>
        </is>
      </c>
      <c r="J12696" t="n">
        <v>20</v>
      </c>
      <c r="L12696" s="9">
        <f>A12696&amp;"-"&amp;TEXT(E12696,"yyyymmdd")</f>
        <v/>
      </c>
    </row>
    <row r="12697">
      <c r="A12697" t="n">
        <v>50108569</v>
      </c>
      <c r="B12697" t="inlineStr">
        <is>
          <t>Queens</t>
        </is>
      </c>
      <c r="C12697" t="inlineStr">
        <is>
          <t>11102</t>
        </is>
      </c>
      <c r="D12697" t="inlineStr">
        <is>
          <t>Latin American</t>
        </is>
      </c>
      <c r="E12697" s="8" t="n">
        <v>46197</v>
      </c>
      <c r="F12697" t="inlineStr">
        <is>
          <t>Violations were cited in the following area(s).</t>
        </is>
      </c>
      <c r="G12697" t="inlineStr">
        <is>
          <t>04N</t>
        </is>
      </c>
      <c r="H12697" t="inlineStr">
        <is>
          <t>Filth flies or food/refuse/sewage associated with (FRSA) flies or other nuisance pests in establishment’s food and/or non-food areas. FRSA flies include house flies, blow flies, bottle flies, flesh flies, drain flies, Phorid flies and fruit flies.</t>
        </is>
      </c>
      <c r="I12697" t="inlineStr">
        <is>
          <t>Critical</t>
        </is>
      </c>
      <c r="J12697" t="n">
        <v>20</v>
      </c>
      <c r="L12697" s="9">
        <f>A12697&amp;"-"&amp;TEXT(E12697,"yyyymmdd")</f>
        <v/>
      </c>
    </row>
    <row r="12698">
      <c r="A12698" t="n">
        <v>50108569</v>
      </c>
      <c r="B12698" t="inlineStr">
        <is>
          <t>Queens</t>
        </is>
      </c>
      <c r="C12698" t="inlineStr">
        <is>
          <t>11102</t>
        </is>
      </c>
      <c r="D12698" t="inlineStr">
        <is>
          <t>Latin American</t>
        </is>
      </c>
      <c r="E12698" s="8" t="n">
        <v>46197</v>
      </c>
      <c r="F12698" t="inlineStr">
        <is>
          <t>Violations were cited in the following area(s).</t>
        </is>
      </c>
      <c r="G12698" t="inlineStr">
        <is>
          <t>08A</t>
        </is>
      </c>
      <c r="H12698" t="inlineStr">
        <is>
          <t>Establishment is not free of harborage or conditions conducive to rodents, insects or other pests.</t>
        </is>
      </c>
      <c r="I12698" t="inlineStr">
        <is>
          <t>Not Critical</t>
        </is>
      </c>
      <c r="J12698" t="n">
        <v>20</v>
      </c>
      <c r="L12698" s="9">
        <f>A12698&amp;"-"&amp;TEXT(E12698,"yyyymmdd")</f>
        <v/>
      </c>
    </row>
    <row r="12699">
      <c r="A12699" t="n">
        <v>50108569</v>
      </c>
      <c r="B12699" t="inlineStr">
        <is>
          <t>Queens</t>
        </is>
      </c>
      <c r="C12699" t="inlineStr">
        <is>
          <t>11102</t>
        </is>
      </c>
      <c r="D12699" t="inlineStr">
        <is>
          <t>Latin American</t>
        </is>
      </c>
      <c r="E12699" s="8" t="n">
        <v>46197</v>
      </c>
      <c r="F12699" t="inlineStr">
        <is>
          <t>Violations were cited in the following area(s).</t>
        </is>
      </c>
      <c r="G12699" t="inlineStr">
        <is>
          <t>10B</t>
        </is>
      </c>
      <c r="H12699" t="inlineStr">
        <is>
          <t>Anti-siphonage or back-flow prevention device not provided where required; equipment or floor not properly drained; sewage disposal system in disrepair or not functioning properly. Condensation or liquid waste improperly disposed of.</t>
        </is>
      </c>
      <c r="I12699" t="inlineStr">
        <is>
          <t>Not Critical</t>
        </is>
      </c>
      <c r="J12699" t="n">
        <v>20</v>
      </c>
      <c r="L12699" s="9">
        <f>A12699&amp;"-"&amp;TEXT(E12699,"yyyymmdd")</f>
        <v/>
      </c>
    </row>
    <row r="12700">
      <c r="A12700" t="n">
        <v>50110878</v>
      </c>
      <c r="B12700" t="inlineStr">
        <is>
          <t>Queens</t>
        </is>
      </c>
      <c r="C12700" t="inlineStr">
        <is>
          <t>11435</t>
        </is>
      </c>
      <c r="D12700" t="inlineStr">
        <is>
          <t>Latin American</t>
        </is>
      </c>
      <c r="E12700" s="8" t="n">
        <v>46197</v>
      </c>
      <c r="F12700" t="inlineStr">
        <is>
          <t>Violations were cited in the following area(s).</t>
        </is>
      </c>
      <c r="G12700" t="inlineStr">
        <is>
          <t>04A</t>
        </is>
      </c>
      <c r="H12700" t="inlineStr">
        <is>
          <t>Food Protection Certificate (FPC) not held by manager or supervisor of food operations.</t>
        </is>
      </c>
      <c r="I12700" t="inlineStr">
        <is>
          <t>Critical</t>
        </is>
      </c>
      <c r="J12700" t="n">
        <v>37</v>
      </c>
      <c r="L12700" s="9">
        <f>A12700&amp;"-"&amp;TEXT(E12700,"yyyymmdd")</f>
        <v/>
      </c>
    </row>
    <row r="12701">
      <c r="A12701" t="n">
        <v>50110878</v>
      </c>
      <c r="B12701" t="inlineStr">
        <is>
          <t>Queens</t>
        </is>
      </c>
      <c r="C12701" t="inlineStr">
        <is>
          <t>11435</t>
        </is>
      </c>
      <c r="D12701" t="inlineStr">
        <is>
          <t>Latin American</t>
        </is>
      </c>
      <c r="E12701" s="8" t="n">
        <v>46197</v>
      </c>
      <c r="F12701" t="inlineStr">
        <is>
          <t>Violations were cited in the following area(s).</t>
        </is>
      </c>
      <c r="G12701" t="inlineStr">
        <is>
          <t>04M</t>
        </is>
      </c>
      <c r="H12701" t="inlineStr">
        <is>
          <t>Live roaches in facility's food or non-food area.</t>
        </is>
      </c>
      <c r="I12701" t="inlineStr">
        <is>
          <t>Critical</t>
        </is>
      </c>
      <c r="J12701" t="n">
        <v>37</v>
      </c>
      <c r="L12701" s="9">
        <f>A12701&amp;"-"&amp;TEXT(E12701,"yyyymmdd")</f>
        <v/>
      </c>
    </row>
    <row r="12702">
      <c r="A12702" t="n">
        <v>50110878</v>
      </c>
      <c r="B12702" t="inlineStr">
        <is>
          <t>Queens</t>
        </is>
      </c>
      <c r="C12702" t="inlineStr">
        <is>
          <t>11435</t>
        </is>
      </c>
      <c r="D12702" t="inlineStr">
        <is>
          <t>Latin American</t>
        </is>
      </c>
      <c r="E12702" s="8" t="n">
        <v>46197</v>
      </c>
      <c r="F12702" t="inlineStr">
        <is>
          <t>Violations were cited in the following area(s).</t>
        </is>
      </c>
      <c r="G12702" t="inlineStr">
        <is>
          <t>06C</t>
        </is>
      </c>
      <c r="H1270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702" t="inlineStr">
        <is>
          <t>Critical</t>
        </is>
      </c>
      <c r="J12702" t="n">
        <v>37</v>
      </c>
      <c r="L12702" s="9">
        <f>A12702&amp;"-"&amp;TEXT(E12702,"yyyymmdd")</f>
        <v/>
      </c>
    </row>
    <row r="12703">
      <c r="A12703" t="n">
        <v>50110878</v>
      </c>
      <c r="B12703" t="inlineStr">
        <is>
          <t>Queens</t>
        </is>
      </c>
      <c r="C12703" t="inlineStr">
        <is>
          <t>11435</t>
        </is>
      </c>
      <c r="D12703" t="inlineStr">
        <is>
          <t>Latin American</t>
        </is>
      </c>
      <c r="E12703" s="8" t="n">
        <v>46197</v>
      </c>
      <c r="F12703" t="inlineStr">
        <is>
          <t>Violations were cited in the following area(s).</t>
        </is>
      </c>
      <c r="G12703" t="inlineStr">
        <is>
          <t>06D</t>
        </is>
      </c>
      <c r="H12703" t="inlineStr">
        <is>
          <t>Food contact surface not properly washed, rinsed and sanitized after each use and following any activity when contamination may have occurred.</t>
        </is>
      </c>
      <c r="I12703" t="inlineStr">
        <is>
          <t>Critical</t>
        </is>
      </c>
      <c r="J12703" t="n">
        <v>37</v>
      </c>
      <c r="L12703" s="9">
        <f>A12703&amp;"-"&amp;TEXT(E12703,"yyyymmdd")</f>
        <v/>
      </c>
    </row>
    <row r="12704">
      <c r="A12704" t="n">
        <v>50110878</v>
      </c>
      <c r="B12704" t="inlineStr">
        <is>
          <t>Queens</t>
        </is>
      </c>
      <c r="C12704" t="inlineStr">
        <is>
          <t>11435</t>
        </is>
      </c>
      <c r="D12704" t="inlineStr">
        <is>
          <t>Latin American</t>
        </is>
      </c>
      <c r="E12704" s="8" t="n">
        <v>46197</v>
      </c>
      <c r="F12704" t="inlineStr">
        <is>
          <t>Violations were cited in the following area(s).</t>
        </is>
      </c>
      <c r="G12704" t="inlineStr">
        <is>
          <t>06F</t>
        </is>
      </c>
      <c r="H12704" t="inlineStr">
        <is>
          <t>Wiping cloths not stored clean and dry, or in a sanitizing solution, between uses.</t>
        </is>
      </c>
      <c r="I12704" t="inlineStr">
        <is>
          <t>Critical</t>
        </is>
      </c>
      <c r="J12704" t="n">
        <v>37</v>
      </c>
      <c r="L12704" s="9">
        <f>A12704&amp;"-"&amp;TEXT(E12704,"yyyymmdd")</f>
        <v/>
      </c>
    </row>
    <row r="12705">
      <c r="A12705" t="n">
        <v>50110878</v>
      </c>
      <c r="B12705" t="inlineStr">
        <is>
          <t>Queens</t>
        </is>
      </c>
      <c r="C12705" t="inlineStr">
        <is>
          <t>11435</t>
        </is>
      </c>
      <c r="D12705" t="inlineStr">
        <is>
          <t>Latin American</t>
        </is>
      </c>
      <c r="E12705" s="8" t="n">
        <v>46197</v>
      </c>
      <c r="F12705" t="inlineStr">
        <is>
          <t>Violations were cited in the following area(s).</t>
        </is>
      </c>
      <c r="G12705" t="inlineStr">
        <is>
          <t>08A</t>
        </is>
      </c>
      <c r="H12705" t="inlineStr">
        <is>
          <t>Establishment is not free of harborage or conditions conducive to rodents, insects or other pests.</t>
        </is>
      </c>
      <c r="I12705" t="inlineStr">
        <is>
          <t>Not Critical</t>
        </is>
      </c>
      <c r="J12705" t="n">
        <v>37</v>
      </c>
      <c r="L12705" s="9">
        <f>A12705&amp;"-"&amp;TEXT(E12705,"yyyymmdd")</f>
        <v/>
      </c>
    </row>
    <row r="12706">
      <c r="A12706" t="n">
        <v>50110878</v>
      </c>
      <c r="B12706" t="inlineStr">
        <is>
          <t>Queens</t>
        </is>
      </c>
      <c r="C12706" t="inlineStr">
        <is>
          <t>11435</t>
        </is>
      </c>
      <c r="D12706" t="inlineStr">
        <is>
          <t>Latin American</t>
        </is>
      </c>
      <c r="E12706" s="8" t="n">
        <v>46197</v>
      </c>
      <c r="F12706" t="inlineStr">
        <is>
          <t>Violations were cited in the following area(s).</t>
        </is>
      </c>
      <c r="G12706" t="inlineStr">
        <is>
          <t>10F</t>
        </is>
      </c>
      <c r="H12706" t="inlineStr">
        <is>
          <t>Non-food contact surface or equipment made of unacceptable material, not kept clean, or not properly sealed, raised, spaced or movable to allow accessibility for cleaning on all sides, above and underneath the unit.</t>
        </is>
      </c>
      <c r="I12706" t="inlineStr">
        <is>
          <t>Not Critical</t>
        </is>
      </c>
      <c r="J12706" t="n">
        <v>37</v>
      </c>
      <c r="L12706" s="9">
        <f>A12706&amp;"-"&amp;TEXT(E12706,"yyyymmdd")</f>
        <v/>
      </c>
    </row>
    <row r="12707">
      <c r="A12707" t="n">
        <v>50113338</v>
      </c>
      <c r="B12707" t="inlineStr">
        <is>
          <t>Queens</t>
        </is>
      </c>
      <c r="C12707" t="inlineStr">
        <is>
          <t>11103</t>
        </is>
      </c>
      <c r="D12707" t="inlineStr">
        <is>
          <t>Latin American</t>
        </is>
      </c>
      <c r="E12707" s="8" t="n">
        <v>46197</v>
      </c>
      <c r="F12707" t="inlineStr">
        <is>
          <t>Violations were cited in the following area(s).</t>
        </is>
      </c>
      <c r="G12707" t="inlineStr">
        <is>
          <t>02G</t>
        </is>
      </c>
      <c r="H12707" t="inlineStr">
        <is>
          <t>Cold TCS food item held above 41 °F; smoked or processed fish held above 38 °F; intact raw eggs held above 45 °F; or reduced oxygen packaged (ROP) TCS foods held above required temperatures except during active necessary preparation.</t>
        </is>
      </c>
      <c r="I12707" t="inlineStr">
        <is>
          <t>Critical</t>
        </is>
      </c>
      <c r="J12707" t="n">
        <v>12</v>
      </c>
      <c r="K12707" t="inlineStr">
        <is>
          <t>A</t>
        </is>
      </c>
      <c r="L12707" s="9">
        <f>A12707&amp;"-"&amp;TEXT(E12707,"yyyymmdd")</f>
        <v/>
      </c>
    </row>
    <row r="12708">
      <c r="A12708" t="n">
        <v>50113338</v>
      </c>
      <c r="B12708" t="inlineStr">
        <is>
          <t>Queens</t>
        </is>
      </c>
      <c r="C12708" t="inlineStr">
        <is>
          <t>11103</t>
        </is>
      </c>
      <c r="D12708" t="inlineStr">
        <is>
          <t>Latin American</t>
        </is>
      </c>
      <c r="E12708" s="8" t="n">
        <v>46197</v>
      </c>
      <c r="F12708" t="inlineStr">
        <is>
          <t>Violations were cited in the following area(s).</t>
        </is>
      </c>
      <c r="G12708" t="inlineStr">
        <is>
          <t>06C</t>
        </is>
      </c>
      <c r="H1270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708" t="inlineStr">
        <is>
          <t>Critical</t>
        </is>
      </c>
      <c r="J12708" t="n">
        <v>12</v>
      </c>
      <c r="K12708" t="inlineStr">
        <is>
          <t>A</t>
        </is>
      </c>
      <c r="L12708" s="9">
        <f>A12708&amp;"-"&amp;TEXT(E12708,"yyyymmdd")</f>
        <v/>
      </c>
    </row>
    <row r="12709">
      <c r="A12709" t="n">
        <v>50114346</v>
      </c>
      <c r="B12709" t="inlineStr">
        <is>
          <t>Brooklyn</t>
        </is>
      </c>
      <c r="C12709" t="inlineStr">
        <is>
          <t>11237</t>
        </is>
      </c>
      <c r="D12709" t="inlineStr">
        <is>
          <t>Pizza</t>
        </is>
      </c>
      <c r="E12709" s="8" t="n">
        <v>46197</v>
      </c>
      <c r="F12709" t="inlineStr">
        <is>
          <t>Violations were cited in the following area(s).</t>
        </is>
      </c>
      <c r="G12709" t="inlineStr">
        <is>
          <t>08C</t>
        </is>
      </c>
      <c r="H12709" t="inlineStr">
        <is>
          <t>Pesticide not properly labeled or used by unlicensed individual. Pesticide, other toxic chemical improperly used/stored. Unprotected, unlocked bait station used.</t>
        </is>
      </c>
      <c r="I12709" t="inlineStr">
        <is>
          <t>Not Critical</t>
        </is>
      </c>
      <c r="J12709" t="n">
        <v>7</v>
      </c>
      <c r="K12709" t="inlineStr">
        <is>
          <t>A</t>
        </is>
      </c>
      <c r="L12709" s="9">
        <f>A12709&amp;"-"&amp;TEXT(E12709,"yyyymmdd")</f>
        <v/>
      </c>
    </row>
    <row r="12710">
      <c r="A12710" t="n">
        <v>50114346</v>
      </c>
      <c r="B12710" t="inlineStr">
        <is>
          <t>Brooklyn</t>
        </is>
      </c>
      <c r="C12710" t="inlineStr">
        <is>
          <t>11237</t>
        </is>
      </c>
      <c r="D12710" t="inlineStr">
        <is>
          <t>Pizza</t>
        </is>
      </c>
      <c r="E12710" s="8" t="n">
        <v>46197</v>
      </c>
      <c r="F12710" t="inlineStr">
        <is>
          <t>Violations were cited in the following area(s).</t>
        </is>
      </c>
      <c r="G12710" t="inlineStr">
        <is>
          <t>10F</t>
        </is>
      </c>
      <c r="H12710" t="inlineStr">
        <is>
          <t>Non-food contact surface or equipment made of unacceptable material, not kept clean, or not properly sealed, raised, spaced or movable to allow accessibility for cleaning on all sides, above and underneath the unit.</t>
        </is>
      </c>
      <c r="I12710" t="inlineStr">
        <is>
          <t>Not Critical</t>
        </is>
      </c>
      <c r="J12710" t="n">
        <v>7</v>
      </c>
      <c r="K12710" t="inlineStr">
        <is>
          <t>A</t>
        </is>
      </c>
      <c r="L12710" s="9">
        <f>A12710&amp;"-"&amp;TEXT(E12710,"yyyymmdd")</f>
        <v/>
      </c>
    </row>
    <row r="12711">
      <c r="A12711" t="n">
        <v>50119840</v>
      </c>
      <c r="B12711" t="inlineStr">
        <is>
          <t>Brooklyn</t>
        </is>
      </c>
      <c r="C12711" t="inlineStr">
        <is>
          <t>11219</t>
        </is>
      </c>
      <c r="D12711" t="inlineStr">
        <is>
          <t>Chinese</t>
        </is>
      </c>
      <c r="E12711" s="8" t="n">
        <v>46197</v>
      </c>
      <c r="F12711" t="inlineStr">
        <is>
          <t>Violations were cited in the following area(s).</t>
        </is>
      </c>
      <c r="G12711" t="inlineStr">
        <is>
          <t>02B</t>
        </is>
      </c>
      <c r="H12711" t="inlineStr">
        <is>
          <t>Hot TCS food item not held at or above 140 °F.</t>
        </is>
      </c>
      <c r="I12711" t="inlineStr">
        <is>
          <t>Critical</t>
        </is>
      </c>
      <c r="J12711" t="n">
        <v>22</v>
      </c>
      <c r="L12711" s="9">
        <f>A12711&amp;"-"&amp;TEXT(E12711,"yyyymmdd")</f>
        <v/>
      </c>
    </row>
    <row r="12712">
      <c r="A12712" t="n">
        <v>50119840</v>
      </c>
      <c r="B12712" t="inlineStr">
        <is>
          <t>Brooklyn</t>
        </is>
      </c>
      <c r="C12712" t="inlineStr">
        <is>
          <t>11219</t>
        </is>
      </c>
      <c r="D12712" t="inlineStr">
        <is>
          <t>Chinese</t>
        </is>
      </c>
      <c r="E12712" s="8" t="n">
        <v>46197</v>
      </c>
      <c r="F12712" t="inlineStr">
        <is>
          <t>Violations were cited in the following area(s).</t>
        </is>
      </c>
      <c r="G12712" t="inlineStr">
        <is>
          <t>02G</t>
        </is>
      </c>
      <c r="H12712" t="inlineStr">
        <is>
          <t>Cold TCS food item held above 41 °F; smoked or processed fish held above 38 °F; intact raw eggs held above 45 °F; or reduced oxygen packaged (ROP) TCS foods held above required temperatures except during active necessary preparation.</t>
        </is>
      </c>
      <c r="I12712" t="inlineStr">
        <is>
          <t>Critical</t>
        </is>
      </c>
      <c r="J12712" t="n">
        <v>22</v>
      </c>
      <c r="L12712" s="9">
        <f>A12712&amp;"-"&amp;TEXT(E12712,"yyyymmdd")</f>
        <v/>
      </c>
    </row>
    <row r="12713">
      <c r="A12713" t="n">
        <v>50119840</v>
      </c>
      <c r="B12713" t="inlineStr">
        <is>
          <t>Brooklyn</t>
        </is>
      </c>
      <c r="C12713" t="inlineStr">
        <is>
          <t>11219</t>
        </is>
      </c>
      <c r="D12713" t="inlineStr">
        <is>
          <t>Chinese</t>
        </is>
      </c>
      <c r="E12713" s="8" t="n">
        <v>46197</v>
      </c>
      <c r="F12713" t="inlineStr">
        <is>
          <t>Violations were cited in the following area(s).</t>
        </is>
      </c>
      <c r="G12713" t="inlineStr">
        <is>
          <t>06C</t>
        </is>
      </c>
      <c r="H1271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713" t="inlineStr">
        <is>
          <t>Critical</t>
        </is>
      </c>
      <c r="J12713" t="n">
        <v>22</v>
      </c>
      <c r="L12713" s="9">
        <f>A12713&amp;"-"&amp;TEXT(E12713,"yyyymmdd")</f>
        <v/>
      </c>
    </row>
    <row r="12714">
      <c r="A12714" t="n">
        <v>50119840</v>
      </c>
      <c r="B12714" t="inlineStr">
        <is>
          <t>Brooklyn</t>
        </is>
      </c>
      <c r="C12714" t="inlineStr">
        <is>
          <t>11219</t>
        </is>
      </c>
      <c r="D12714" t="inlineStr">
        <is>
          <t>Chinese</t>
        </is>
      </c>
      <c r="E12714" s="8" t="n">
        <v>46197</v>
      </c>
      <c r="F12714" t="inlineStr">
        <is>
          <t>Violations were cited in the following area(s).</t>
        </is>
      </c>
      <c r="G12714" t="inlineStr">
        <is>
          <t>10F</t>
        </is>
      </c>
      <c r="H12714" t="inlineStr">
        <is>
          <t>Non-food contact surface or equipment made of unacceptable material, not kept clean, or not properly sealed, raised, spaced or movable to allow accessibility for cleaning on all sides, above and underneath the unit.</t>
        </is>
      </c>
      <c r="I12714" t="inlineStr">
        <is>
          <t>Not Critical</t>
        </is>
      </c>
      <c r="J12714" t="n">
        <v>22</v>
      </c>
      <c r="L12714" s="9">
        <f>A12714&amp;"-"&amp;TEXT(E12714,"yyyymmdd")</f>
        <v/>
      </c>
    </row>
    <row r="12715">
      <c r="A12715" t="n">
        <v>50120973</v>
      </c>
      <c r="B12715" t="inlineStr">
        <is>
          <t>Manhattan</t>
        </is>
      </c>
      <c r="C12715" t="inlineStr">
        <is>
          <t>10280</t>
        </is>
      </c>
      <c r="D12715" t="inlineStr">
        <is>
          <t>American</t>
        </is>
      </c>
      <c r="E12715" s="8" t="n">
        <v>46197</v>
      </c>
      <c r="F12715" t="inlineStr">
        <is>
          <t>Violations were cited in the following area(s).</t>
        </is>
      </c>
      <c r="G12715" t="inlineStr">
        <is>
          <t>04N</t>
        </is>
      </c>
      <c r="H12715" t="inlineStr">
        <is>
          <t>Filth flies or food/refuse/sewage associated with (FRSA) flies or other nuisance pests in establishment’s food and/or non-food areas. FRSA flies include house flies, blow flies, bottle flies, flesh flies, drain flies, Phorid flies and fruit flies.</t>
        </is>
      </c>
      <c r="I12715" t="inlineStr">
        <is>
          <t>Critical</t>
        </is>
      </c>
      <c r="J12715" t="n">
        <v>22</v>
      </c>
      <c r="L12715" s="9">
        <f>A12715&amp;"-"&amp;TEXT(E12715,"yyyymmdd")</f>
        <v/>
      </c>
    </row>
    <row r="12716">
      <c r="A12716" t="n">
        <v>50120973</v>
      </c>
      <c r="B12716" t="inlineStr">
        <is>
          <t>Manhattan</t>
        </is>
      </c>
      <c r="C12716" t="inlineStr">
        <is>
          <t>10280</t>
        </is>
      </c>
      <c r="D12716" t="inlineStr">
        <is>
          <t>American</t>
        </is>
      </c>
      <c r="E12716" s="8" t="n">
        <v>46197</v>
      </c>
      <c r="F12716" t="inlineStr">
        <is>
          <t>Violations were cited in the following area(s).</t>
        </is>
      </c>
      <c r="G12716" t="inlineStr">
        <is>
          <t>08A</t>
        </is>
      </c>
      <c r="H12716" t="inlineStr">
        <is>
          <t>Establishment is not free of harborage or conditions conducive to rodents, insects or other pests.</t>
        </is>
      </c>
      <c r="I12716" t="inlineStr">
        <is>
          <t>Not Critical</t>
        </is>
      </c>
      <c r="J12716" t="n">
        <v>22</v>
      </c>
      <c r="L12716" s="9">
        <f>A12716&amp;"-"&amp;TEXT(E12716,"yyyymmdd")</f>
        <v/>
      </c>
    </row>
    <row r="12717">
      <c r="A12717" t="n">
        <v>50120973</v>
      </c>
      <c r="B12717" t="inlineStr">
        <is>
          <t>Manhattan</t>
        </is>
      </c>
      <c r="C12717" t="inlineStr">
        <is>
          <t>10280</t>
        </is>
      </c>
      <c r="D12717" t="inlineStr">
        <is>
          <t>American</t>
        </is>
      </c>
      <c r="E12717" s="8" t="n">
        <v>46197</v>
      </c>
      <c r="F12717" t="inlineStr">
        <is>
          <t>Violations were cited in the following area(s).</t>
        </is>
      </c>
      <c r="G12717" t="inlineStr">
        <is>
          <t>08B</t>
        </is>
      </c>
      <c r="H12717"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2717" t="inlineStr">
        <is>
          <t>Not Critical</t>
        </is>
      </c>
      <c r="J12717" t="n">
        <v>22</v>
      </c>
      <c r="L12717" s="9">
        <f>A12717&amp;"-"&amp;TEXT(E12717,"yyyymmdd")</f>
        <v/>
      </c>
    </row>
    <row r="12718">
      <c r="A12718" t="n">
        <v>50120973</v>
      </c>
      <c r="B12718" t="inlineStr">
        <is>
          <t>Manhattan</t>
        </is>
      </c>
      <c r="C12718" t="inlineStr">
        <is>
          <t>10280</t>
        </is>
      </c>
      <c r="D12718" t="inlineStr">
        <is>
          <t>American</t>
        </is>
      </c>
      <c r="E12718" s="8" t="n">
        <v>46197</v>
      </c>
      <c r="F12718" t="inlineStr">
        <is>
          <t>Violations were cited in the following area(s).</t>
        </is>
      </c>
      <c r="G12718" t="inlineStr">
        <is>
          <t>09A</t>
        </is>
      </c>
      <c r="H12718" t="inlineStr">
        <is>
          <t>Swollen, leaking, rusted or otherwise damaged canned food to be returned to distributor not segregated from intact product and clearly labeled DO NOT USE</t>
        </is>
      </c>
      <c r="I12718" t="inlineStr">
        <is>
          <t>Not Critical</t>
        </is>
      </c>
      <c r="J12718" t="n">
        <v>22</v>
      </c>
      <c r="L12718" s="9">
        <f>A12718&amp;"-"&amp;TEXT(E12718,"yyyymmdd")</f>
        <v/>
      </c>
    </row>
    <row r="12719">
      <c r="A12719" t="n">
        <v>50120973</v>
      </c>
      <c r="B12719" t="inlineStr">
        <is>
          <t>Manhattan</t>
        </is>
      </c>
      <c r="C12719" t="inlineStr">
        <is>
          <t>10280</t>
        </is>
      </c>
      <c r="D12719" t="inlineStr">
        <is>
          <t>American</t>
        </is>
      </c>
      <c r="E12719" s="8" t="n">
        <v>46197</v>
      </c>
      <c r="F12719" t="inlineStr">
        <is>
          <t>Violations were cited in the following area(s).</t>
        </is>
      </c>
      <c r="G12719" t="inlineStr">
        <is>
          <t>10B</t>
        </is>
      </c>
      <c r="H12719" t="inlineStr">
        <is>
          <t>Anti-siphonage or back-flow prevention device not provided where required; equipment or floor not properly drained; sewage disposal system in disrepair or not functioning properly. Condensation or liquid waste improperly disposed of.</t>
        </is>
      </c>
      <c r="I12719" t="inlineStr">
        <is>
          <t>Not Critical</t>
        </is>
      </c>
      <c r="J12719" t="n">
        <v>22</v>
      </c>
      <c r="L12719" s="9">
        <f>A12719&amp;"-"&amp;TEXT(E12719,"yyyymmdd")</f>
        <v/>
      </c>
    </row>
    <row r="12720">
      <c r="A12720" t="n">
        <v>50120973</v>
      </c>
      <c r="B12720" t="inlineStr">
        <is>
          <t>Manhattan</t>
        </is>
      </c>
      <c r="C12720" t="inlineStr">
        <is>
          <t>10280</t>
        </is>
      </c>
      <c r="D12720" t="inlineStr">
        <is>
          <t>American</t>
        </is>
      </c>
      <c r="E12720" s="8" t="n">
        <v>46197</v>
      </c>
      <c r="F12720" t="inlineStr">
        <is>
          <t>Violations were cited in the following area(s).</t>
        </is>
      </c>
      <c r="G12720" t="inlineStr">
        <is>
          <t>10F</t>
        </is>
      </c>
      <c r="H12720" t="inlineStr">
        <is>
          <t>Non-food contact surface or equipment made of unacceptable material, not kept clean, or not properly sealed, raised, spaced or movable to allow accessibility for cleaning on all sides, above and underneath the unit.</t>
        </is>
      </c>
      <c r="I12720" t="inlineStr">
        <is>
          <t>Not Critical</t>
        </is>
      </c>
      <c r="J12720" t="n">
        <v>22</v>
      </c>
      <c r="L12720" s="9">
        <f>A12720&amp;"-"&amp;TEXT(E12720,"yyyymmdd")</f>
        <v/>
      </c>
    </row>
    <row r="12721">
      <c r="A12721" t="n">
        <v>50121348</v>
      </c>
      <c r="B12721" t="inlineStr">
        <is>
          <t>Manhattan</t>
        </is>
      </c>
      <c r="C12721" t="inlineStr">
        <is>
          <t>10281</t>
        </is>
      </c>
      <c r="D12721" t="inlineStr">
        <is>
          <t>Coffee/Tea</t>
        </is>
      </c>
      <c r="E12721" s="8" t="n">
        <v>46197</v>
      </c>
      <c r="F12721" t="inlineStr">
        <is>
          <t>Violations were cited in the following area(s).</t>
        </is>
      </c>
      <c r="G12721" t="inlineStr">
        <is>
          <t>03A</t>
        </is>
      </c>
      <c r="H12721"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2721" t="inlineStr">
        <is>
          <t>Critical</t>
        </is>
      </c>
      <c r="J12721" t="n">
        <v>10</v>
      </c>
      <c r="K12721" t="inlineStr">
        <is>
          <t>A</t>
        </is>
      </c>
      <c r="L12721" s="9">
        <f>A12721&amp;"-"&amp;TEXT(E12721,"yyyymmdd")</f>
        <v/>
      </c>
    </row>
    <row r="12722">
      <c r="A12722" t="n">
        <v>50130382</v>
      </c>
      <c r="B12722" t="inlineStr">
        <is>
          <t>Brooklyn</t>
        </is>
      </c>
      <c r="C12722" t="inlineStr">
        <is>
          <t>11235</t>
        </is>
      </c>
      <c r="D12722" t="inlineStr">
        <is>
          <t>Eastern European</t>
        </is>
      </c>
      <c r="E12722" s="8" t="n">
        <v>46197</v>
      </c>
      <c r="F12722" t="inlineStr">
        <is>
          <t>Violations were cited in the following area(s).</t>
        </is>
      </c>
      <c r="G12722" t="inlineStr">
        <is>
          <t>06A</t>
        </is>
      </c>
      <c r="H12722" t="inlineStr">
        <is>
          <t>Personal cleanliness is inadequate. Outer garment soiled with possible contaminant. Effective hair restraint not worn where required. Jewelry worn on hands or arms. Fingernail polish worn or fingernails not kept clean and trimmed.</t>
        </is>
      </c>
      <c r="I12722" t="inlineStr">
        <is>
          <t>Critical</t>
        </is>
      </c>
      <c r="J12722" t="n">
        <v>10</v>
      </c>
      <c r="K12722" t="inlineStr">
        <is>
          <t>A</t>
        </is>
      </c>
      <c r="L12722" s="9">
        <f>A12722&amp;"-"&amp;TEXT(E12722,"yyyymmdd")</f>
        <v/>
      </c>
    </row>
    <row r="12723">
      <c r="A12723" t="n">
        <v>50130382</v>
      </c>
      <c r="B12723" t="inlineStr">
        <is>
          <t>Brooklyn</t>
        </is>
      </c>
      <c r="C12723" t="inlineStr">
        <is>
          <t>11235</t>
        </is>
      </c>
      <c r="D12723" t="inlineStr">
        <is>
          <t>Eastern European</t>
        </is>
      </c>
      <c r="E12723" s="8" t="n">
        <v>46197</v>
      </c>
      <c r="F12723" t="inlineStr">
        <is>
          <t>Violations were cited in the following area(s).</t>
        </is>
      </c>
      <c r="G12723" t="inlineStr">
        <is>
          <t>06C</t>
        </is>
      </c>
      <c r="H1272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723" t="inlineStr">
        <is>
          <t>Critical</t>
        </is>
      </c>
      <c r="J12723" t="n">
        <v>10</v>
      </c>
      <c r="K12723" t="inlineStr">
        <is>
          <t>A</t>
        </is>
      </c>
      <c r="L12723" s="9">
        <f>A12723&amp;"-"&amp;TEXT(E12723,"yyyymmdd")</f>
        <v/>
      </c>
    </row>
    <row r="12724">
      <c r="A12724" t="n">
        <v>50131632</v>
      </c>
      <c r="B12724" t="inlineStr">
        <is>
          <t>Brooklyn</t>
        </is>
      </c>
      <c r="C12724" t="inlineStr">
        <is>
          <t>11205</t>
        </is>
      </c>
      <c r="D12724" t="inlineStr">
        <is>
          <t>Pizza</t>
        </is>
      </c>
      <c r="E12724" s="8" t="n">
        <v>46197</v>
      </c>
      <c r="F12724" t="inlineStr">
        <is>
          <t>Violations were cited in the following area(s).</t>
        </is>
      </c>
      <c r="G12724" t="inlineStr">
        <is>
          <t>04H</t>
        </is>
      </c>
      <c r="H12724" t="inlineStr">
        <is>
          <t>Raw, cooked or prepared food is adulterated, contaminated, cross-contaminated, or not discarded in accordance with HACCP plan.</t>
        </is>
      </c>
      <c r="I12724" t="inlineStr">
        <is>
          <t>Critical</t>
        </is>
      </c>
      <c r="J12724" t="n">
        <v>21</v>
      </c>
      <c r="L12724" s="9">
        <f>A12724&amp;"-"&amp;TEXT(E12724,"yyyymmdd")</f>
        <v/>
      </c>
    </row>
    <row r="12725">
      <c r="A12725" t="n">
        <v>50131632</v>
      </c>
      <c r="B12725" t="inlineStr">
        <is>
          <t>Brooklyn</t>
        </is>
      </c>
      <c r="C12725" t="inlineStr">
        <is>
          <t>11205</t>
        </is>
      </c>
      <c r="D12725" t="inlineStr">
        <is>
          <t>Pizza</t>
        </is>
      </c>
      <c r="E12725" s="8" t="n">
        <v>46197</v>
      </c>
      <c r="F12725" t="inlineStr">
        <is>
          <t>Violations were cited in the following area(s).</t>
        </is>
      </c>
      <c r="G12725" t="inlineStr">
        <is>
          <t>04N</t>
        </is>
      </c>
      <c r="H12725" t="inlineStr">
        <is>
          <t>Filth flies or food/refuse/sewage associated with (FRSA) flies or other nuisance pests in establishment’s food and/or non-food areas. FRSA flies include house flies, blow flies, bottle flies, flesh flies, drain flies, Phorid flies and fruit flies.</t>
        </is>
      </c>
      <c r="I12725" t="inlineStr">
        <is>
          <t>Critical</t>
        </is>
      </c>
      <c r="J12725" t="n">
        <v>21</v>
      </c>
      <c r="L12725" s="9">
        <f>A12725&amp;"-"&amp;TEXT(E12725,"yyyymmdd")</f>
        <v/>
      </c>
    </row>
    <row r="12726">
      <c r="A12726" t="n">
        <v>50131632</v>
      </c>
      <c r="B12726" t="inlineStr">
        <is>
          <t>Brooklyn</t>
        </is>
      </c>
      <c r="C12726" t="inlineStr">
        <is>
          <t>11205</t>
        </is>
      </c>
      <c r="D12726" t="inlineStr">
        <is>
          <t>Pizza</t>
        </is>
      </c>
      <c r="E12726" s="8" t="n">
        <v>46197</v>
      </c>
      <c r="F12726" t="inlineStr">
        <is>
          <t>Violations were cited in the following area(s).</t>
        </is>
      </c>
      <c r="G12726" t="inlineStr">
        <is>
          <t>08A</t>
        </is>
      </c>
      <c r="H12726" t="inlineStr">
        <is>
          <t>Establishment is not free of harborage or conditions conducive to rodents, insects or other pests.</t>
        </is>
      </c>
      <c r="I12726" t="inlineStr">
        <is>
          <t>Not Critical</t>
        </is>
      </c>
      <c r="J12726" t="n">
        <v>21</v>
      </c>
      <c r="L12726" s="9">
        <f>A12726&amp;"-"&amp;TEXT(E12726,"yyyymmdd")</f>
        <v/>
      </c>
    </row>
    <row r="12727">
      <c r="A12727" t="n">
        <v>50131632</v>
      </c>
      <c r="B12727" t="inlineStr">
        <is>
          <t>Brooklyn</t>
        </is>
      </c>
      <c r="C12727" t="inlineStr">
        <is>
          <t>11205</t>
        </is>
      </c>
      <c r="D12727" t="inlineStr">
        <is>
          <t>Pizza</t>
        </is>
      </c>
      <c r="E12727" s="8" t="n">
        <v>46197</v>
      </c>
      <c r="F12727" t="inlineStr">
        <is>
          <t>Violations were cited in the following area(s).</t>
        </is>
      </c>
      <c r="G12727" t="inlineStr">
        <is>
          <t>08B</t>
        </is>
      </c>
      <c r="H12727"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2727" t="inlineStr">
        <is>
          <t>Not Critical</t>
        </is>
      </c>
      <c r="J12727" t="n">
        <v>21</v>
      </c>
      <c r="L12727" s="9">
        <f>A12727&amp;"-"&amp;TEXT(E12727,"yyyymmdd")</f>
        <v/>
      </c>
    </row>
    <row r="12728">
      <c r="A12728" t="n">
        <v>50131632</v>
      </c>
      <c r="B12728" t="inlineStr">
        <is>
          <t>Brooklyn</t>
        </is>
      </c>
      <c r="C12728" t="inlineStr">
        <is>
          <t>11205</t>
        </is>
      </c>
      <c r="D12728" t="inlineStr">
        <is>
          <t>Pizza</t>
        </is>
      </c>
      <c r="E12728" s="8" t="n">
        <v>46197</v>
      </c>
      <c r="F12728" t="inlineStr">
        <is>
          <t>Violations were cited in the following area(s).</t>
        </is>
      </c>
      <c r="G12728" t="inlineStr">
        <is>
          <t>10F</t>
        </is>
      </c>
      <c r="H12728" t="inlineStr">
        <is>
          <t>Non-food contact surface or equipment made of unacceptable material, not kept clean, or not properly sealed, raised, spaced or movable to allow accessibility for cleaning on all sides, above and underneath the unit.</t>
        </is>
      </c>
      <c r="I12728" t="inlineStr">
        <is>
          <t>Not Critical</t>
        </is>
      </c>
      <c r="J12728" t="n">
        <v>21</v>
      </c>
      <c r="L12728" s="9">
        <f>A12728&amp;"-"&amp;TEXT(E12728,"yyyymmdd")</f>
        <v/>
      </c>
    </row>
    <row r="12729">
      <c r="A12729" t="n">
        <v>50131737</v>
      </c>
      <c r="B12729" t="inlineStr">
        <is>
          <t>Queens</t>
        </is>
      </c>
      <c r="C12729" t="inlineStr">
        <is>
          <t>11102</t>
        </is>
      </c>
      <c r="D12729" t="inlineStr">
        <is>
          <t>Juice, Smoothies, Fruit Salads</t>
        </is>
      </c>
      <c r="E12729" s="8" t="n">
        <v>46197</v>
      </c>
      <c r="F12729" t="inlineStr">
        <is>
          <t>Violations were cited in the following area(s).</t>
        </is>
      </c>
      <c r="G12729" t="inlineStr">
        <is>
          <t>06D</t>
        </is>
      </c>
      <c r="H12729" t="inlineStr">
        <is>
          <t>Food contact surface not properly washed, rinsed and sanitized after each use and following any activity when contamination may have occurred.</t>
        </is>
      </c>
      <c r="I12729" t="inlineStr">
        <is>
          <t>Critical</t>
        </is>
      </c>
      <c r="J12729" t="n">
        <v>7</v>
      </c>
      <c r="K12729" t="inlineStr">
        <is>
          <t>A</t>
        </is>
      </c>
      <c r="L12729" s="9">
        <f>A12729&amp;"-"&amp;TEXT(E12729,"yyyymmdd")</f>
        <v/>
      </c>
    </row>
    <row r="12730">
      <c r="A12730" t="n">
        <v>50131737</v>
      </c>
      <c r="B12730" t="inlineStr">
        <is>
          <t>Queens</t>
        </is>
      </c>
      <c r="C12730" t="inlineStr">
        <is>
          <t>11102</t>
        </is>
      </c>
      <c r="D12730" t="inlineStr">
        <is>
          <t>Juice, Smoothies, Fruit Salads</t>
        </is>
      </c>
      <c r="E12730" s="8" t="n">
        <v>46197</v>
      </c>
      <c r="F12730" t="inlineStr">
        <is>
          <t>Violations were cited in the following area(s).</t>
        </is>
      </c>
      <c r="G12730" t="inlineStr">
        <is>
          <t>10D</t>
        </is>
      </c>
      <c r="H12730" t="inlineStr">
        <is>
          <t>Mechanical or natural ventilation not provided, inadequate, improperly installed, in disrepair or fails to prevent and control excessive build-up of grease, heat, steam condensation, vapors, odors, smoke or fumes.</t>
        </is>
      </c>
      <c r="I12730" t="inlineStr">
        <is>
          <t>Not Critical</t>
        </is>
      </c>
      <c r="J12730" t="n">
        <v>7</v>
      </c>
      <c r="K12730" t="inlineStr">
        <is>
          <t>A</t>
        </is>
      </c>
      <c r="L12730" s="9">
        <f>A12730&amp;"-"&amp;TEXT(E12730,"yyyymmdd")</f>
        <v/>
      </c>
    </row>
    <row r="12731">
      <c r="A12731" t="n">
        <v>50131913</v>
      </c>
      <c r="B12731" t="inlineStr">
        <is>
          <t>Brooklyn</t>
        </is>
      </c>
      <c r="C12731" t="inlineStr">
        <is>
          <t>11201</t>
        </is>
      </c>
      <c r="D12731" t="inlineStr">
        <is>
          <t>Pizza</t>
        </is>
      </c>
      <c r="E12731" s="8" t="n">
        <v>46197</v>
      </c>
      <c r="F12731" t="inlineStr">
        <is>
          <t>Violations were cited in the following area(s).</t>
        </is>
      </c>
      <c r="G12731" t="inlineStr">
        <is>
          <t>02B</t>
        </is>
      </c>
      <c r="H12731" t="inlineStr">
        <is>
          <t>Hot TCS food item not held at or above 140 °F.</t>
        </is>
      </c>
      <c r="I12731" t="inlineStr">
        <is>
          <t>Critical</t>
        </is>
      </c>
      <c r="J12731" t="n">
        <v>42</v>
      </c>
      <c r="L12731" s="9">
        <f>A12731&amp;"-"&amp;TEXT(E12731,"yyyymmdd")</f>
        <v/>
      </c>
    </row>
    <row r="12732">
      <c r="A12732" t="n">
        <v>50131913</v>
      </c>
      <c r="B12732" t="inlineStr">
        <is>
          <t>Brooklyn</t>
        </is>
      </c>
      <c r="C12732" t="inlineStr">
        <is>
          <t>11201</t>
        </is>
      </c>
      <c r="D12732" t="inlineStr">
        <is>
          <t>Pizza</t>
        </is>
      </c>
      <c r="E12732" s="8" t="n">
        <v>46197</v>
      </c>
      <c r="F12732" t="inlineStr">
        <is>
          <t>Violations were cited in the following area(s).</t>
        </is>
      </c>
      <c r="G12732" t="inlineStr">
        <is>
          <t>02G</t>
        </is>
      </c>
      <c r="H12732" t="inlineStr">
        <is>
          <t>Cold TCS food item held above 41 °F; smoked or processed fish held above 38 °F; intact raw eggs held above 45 °F; or reduced oxygen packaged (ROP) TCS foods held above required temperatures except during active necessary preparation.</t>
        </is>
      </c>
      <c r="I12732" t="inlineStr">
        <is>
          <t>Critical</t>
        </is>
      </c>
      <c r="J12732" t="n">
        <v>42</v>
      </c>
      <c r="L12732" s="9">
        <f>A12732&amp;"-"&amp;TEXT(E12732,"yyyymmdd")</f>
        <v/>
      </c>
    </row>
    <row r="12733">
      <c r="A12733" t="n">
        <v>50131913</v>
      </c>
      <c r="B12733" t="inlineStr">
        <is>
          <t>Brooklyn</t>
        </is>
      </c>
      <c r="C12733" t="inlineStr">
        <is>
          <t>11201</t>
        </is>
      </c>
      <c r="D12733" t="inlineStr">
        <is>
          <t>Pizza</t>
        </is>
      </c>
      <c r="E12733" s="8" t="n">
        <v>46197</v>
      </c>
      <c r="F12733" t="inlineStr">
        <is>
          <t>Violations were cited in the following area(s).</t>
        </is>
      </c>
      <c r="G12733" t="inlineStr">
        <is>
          <t>04H</t>
        </is>
      </c>
      <c r="H12733" t="inlineStr">
        <is>
          <t>Raw, cooked or prepared food is adulterated, contaminated, cross-contaminated, or not discarded in accordance with HACCP plan.</t>
        </is>
      </c>
      <c r="I12733" t="inlineStr">
        <is>
          <t>Critical</t>
        </is>
      </c>
      <c r="J12733" t="n">
        <v>42</v>
      </c>
      <c r="L12733" s="9">
        <f>A12733&amp;"-"&amp;TEXT(E12733,"yyyymmdd")</f>
        <v/>
      </c>
    </row>
    <row r="12734">
      <c r="A12734" t="n">
        <v>50131913</v>
      </c>
      <c r="B12734" t="inlineStr">
        <is>
          <t>Brooklyn</t>
        </is>
      </c>
      <c r="C12734" t="inlineStr">
        <is>
          <t>11201</t>
        </is>
      </c>
      <c r="D12734" t="inlineStr">
        <is>
          <t>Pizza</t>
        </is>
      </c>
      <c r="E12734" s="8" t="n">
        <v>46197</v>
      </c>
      <c r="F12734" t="inlineStr">
        <is>
          <t>Violations were cited in the following area(s).</t>
        </is>
      </c>
      <c r="G12734" t="inlineStr">
        <is>
          <t>06A</t>
        </is>
      </c>
      <c r="H12734" t="inlineStr">
        <is>
          <t>Personal cleanliness is inadequate. Outer garment soiled with possible contaminant. Effective hair restraint not worn where required. Jewelry worn on hands or arms. Fingernail polish worn or fingernails not kept clean and trimmed.</t>
        </is>
      </c>
      <c r="I12734" t="inlineStr">
        <is>
          <t>Critical</t>
        </is>
      </c>
      <c r="J12734" t="n">
        <v>42</v>
      </c>
      <c r="L12734" s="9">
        <f>A12734&amp;"-"&amp;TEXT(E12734,"yyyymmdd")</f>
        <v/>
      </c>
    </row>
    <row r="12735">
      <c r="A12735" t="n">
        <v>50131913</v>
      </c>
      <c r="B12735" t="inlineStr">
        <is>
          <t>Brooklyn</t>
        </is>
      </c>
      <c r="C12735" t="inlineStr">
        <is>
          <t>11201</t>
        </is>
      </c>
      <c r="D12735" t="inlineStr">
        <is>
          <t>Pizza</t>
        </is>
      </c>
      <c r="E12735" s="8" t="n">
        <v>46197</v>
      </c>
      <c r="F12735" t="inlineStr">
        <is>
          <t>Violations were cited in the following area(s).</t>
        </is>
      </c>
      <c r="G12735" t="inlineStr">
        <is>
          <t>06C</t>
        </is>
      </c>
      <c r="H1273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735" t="inlineStr">
        <is>
          <t>Critical</t>
        </is>
      </c>
      <c r="J12735" t="n">
        <v>42</v>
      </c>
      <c r="L12735" s="9">
        <f>A12735&amp;"-"&amp;TEXT(E12735,"yyyymmdd")</f>
        <v/>
      </c>
    </row>
    <row r="12736">
      <c r="A12736" t="n">
        <v>50131913</v>
      </c>
      <c r="B12736" t="inlineStr">
        <is>
          <t>Brooklyn</t>
        </is>
      </c>
      <c r="C12736" t="inlineStr">
        <is>
          <t>11201</t>
        </is>
      </c>
      <c r="D12736" t="inlineStr">
        <is>
          <t>Pizza</t>
        </is>
      </c>
      <c r="E12736" s="8" t="n">
        <v>46197</v>
      </c>
      <c r="F12736" t="inlineStr">
        <is>
          <t>Violations were cited in the following area(s).</t>
        </is>
      </c>
      <c r="G12736" t="inlineStr">
        <is>
          <t>06F</t>
        </is>
      </c>
      <c r="H12736" t="inlineStr">
        <is>
          <t>Wiping cloths not stored clean and dry, or in a sanitizing solution, between uses.</t>
        </is>
      </c>
      <c r="I12736" t="inlineStr">
        <is>
          <t>Critical</t>
        </is>
      </c>
      <c r="J12736" t="n">
        <v>42</v>
      </c>
      <c r="L12736" s="9">
        <f>A12736&amp;"-"&amp;TEXT(E12736,"yyyymmdd")</f>
        <v/>
      </c>
    </row>
    <row r="12737">
      <c r="A12737" t="n">
        <v>50131913</v>
      </c>
      <c r="B12737" t="inlineStr">
        <is>
          <t>Brooklyn</t>
        </is>
      </c>
      <c r="C12737" t="inlineStr">
        <is>
          <t>11201</t>
        </is>
      </c>
      <c r="D12737" t="inlineStr">
        <is>
          <t>Pizza</t>
        </is>
      </c>
      <c r="E12737" s="8" t="n">
        <v>46197</v>
      </c>
      <c r="F12737" t="inlineStr">
        <is>
          <t>Violations were cited in the following area(s).</t>
        </is>
      </c>
      <c r="G12737" t="inlineStr">
        <is>
          <t>10F</t>
        </is>
      </c>
      <c r="H12737" t="inlineStr">
        <is>
          <t>Non-food contact surface or equipment made of unacceptable material, not kept clean, or not properly sealed, raised, spaced or movable to allow accessibility for cleaning on all sides, above and underneath the unit.</t>
        </is>
      </c>
      <c r="I12737" t="inlineStr">
        <is>
          <t>Not Critical</t>
        </is>
      </c>
      <c r="J12737" t="n">
        <v>42</v>
      </c>
      <c r="L12737" s="9">
        <f>A12737&amp;"-"&amp;TEXT(E12737,"yyyymmdd")</f>
        <v/>
      </c>
    </row>
    <row r="12738">
      <c r="A12738" t="n">
        <v>50134450</v>
      </c>
      <c r="B12738" t="inlineStr">
        <is>
          <t>Manhattan</t>
        </is>
      </c>
      <c r="C12738" t="inlineStr">
        <is>
          <t>10003</t>
        </is>
      </c>
      <c r="D12738" t="inlineStr">
        <is>
          <t>Chinese</t>
        </is>
      </c>
      <c r="E12738" s="8" t="n">
        <v>46197</v>
      </c>
      <c r="F12738" t="inlineStr">
        <is>
          <t>Violations were cited in the following area(s).</t>
        </is>
      </c>
      <c r="G12738" t="inlineStr">
        <is>
          <t>02B</t>
        </is>
      </c>
      <c r="H12738" t="inlineStr">
        <is>
          <t>Hot TCS food item not held at or above 140 °F.</t>
        </is>
      </c>
      <c r="I12738" t="inlineStr">
        <is>
          <t>Critical</t>
        </is>
      </c>
      <c r="J12738" t="n">
        <v>17</v>
      </c>
      <c r="L12738" s="9">
        <f>A12738&amp;"-"&amp;TEXT(E12738,"yyyymmdd")</f>
        <v/>
      </c>
    </row>
    <row r="12739">
      <c r="A12739" t="n">
        <v>50134450</v>
      </c>
      <c r="B12739" t="inlineStr">
        <is>
          <t>Manhattan</t>
        </is>
      </c>
      <c r="C12739" t="inlineStr">
        <is>
          <t>10003</t>
        </is>
      </c>
      <c r="D12739" t="inlineStr">
        <is>
          <t>Chinese</t>
        </is>
      </c>
      <c r="E12739" s="8" t="n">
        <v>46197</v>
      </c>
      <c r="F12739" t="inlineStr">
        <is>
          <t>Violations were cited in the following area(s).</t>
        </is>
      </c>
      <c r="G12739" t="inlineStr">
        <is>
          <t>06D</t>
        </is>
      </c>
      <c r="H12739" t="inlineStr">
        <is>
          <t>Food contact surface not properly washed, rinsed and sanitized after each use and following any activity when contamination may have occurred.</t>
        </is>
      </c>
      <c r="I12739" t="inlineStr">
        <is>
          <t>Critical</t>
        </is>
      </c>
      <c r="J12739" t="n">
        <v>17</v>
      </c>
      <c r="L12739" s="9">
        <f>A12739&amp;"-"&amp;TEXT(E12739,"yyyymmdd")</f>
        <v/>
      </c>
    </row>
    <row r="12740">
      <c r="A12740" t="n">
        <v>50134450</v>
      </c>
      <c r="B12740" t="inlineStr">
        <is>
          <t>Manhattan</t>
        </is>
      </c>
      <c r="C12740" t="inlineStr">
        <is>
          <t>10003</t>
        </is>
      </c>
      <c r="D12740" t="inlineStr">
        <is>
          <t>Chinese</t>
        </is>
      </c>
      <c r="E12740" s="8" t="n">
        <v>46197</v>
      </c>
      <c r="F12740" t="inlineStr">
        <is>
          <t>Violations were cited in the following area(s).</t>
        </is>
      </c>
      <c r="G12740" t="inlineStr">
        <is>
          <t>10B</t>
        </is>
      </c>
      <c r="H12740" t="inlineStr">
        <is>
          <t>Anti-siphonage or back-flow prevention device not provided where required; equipment or floor not properly drained; sewage disposal system in disrepair or not functioning properly. Condensation or liquid waste improperly disposed of.</t>
        </is>
      </c>
      <c r="I12740" t="inlineStr">
        <is>
          <t>Not Critical</t>
        </is>
      </c>
      <c r="J12740" t="n">
        <v>17</v>
      </c>
      <c r="L12740" s="9">
        <f>A12740&amp;"-"&amp;TEXT(E12740,"yyyymmdd")</f>
        <v/>
      </c>
    </row>
    <row r="12741">
      <c r="A12741" t="n">
        <v>50134450</v>
      </c>
      <c r="B12741" t="inlineStr">
        <is>
          <t>Manhattan</t>
        </is>
      </c>
      <c r="C12741" t="inlineStr">
        <is>
          <t>10003</t>
        </is>
      </c>
      <c r="D12741" t="inlineStr">
        <is>
          <t>Chinese</t>
        </is>
      </c>
      <c r="E12741" s="8" t="n">
        <v>46197</v>
      </c>
      <c r="F12741" t="inlineStr">
        <is>
          <t>Violations were cited in the following area(s).</t>
        </is>
      </c>
      <c r="G12741" t="inlineStr">
        <is>
          <t>10F</t>
        </is>
      </c>
      <c r="H12741" t="inlineStr">
        <is>
          <t>Non-food contact surface or equipment made of unacceptable material, not kept clean, or not properly sealed, raised, spaced or movable to allow accessibility for cleaning on all sides, above and underneath the unit.</t>
        </is>
      </c>
      <c r="I12741" t="inlineStr">
        <is>
          <t>Not Critical</t>
        </is>
      </c>
      <c r="J12741" t="n">
        <v>17</v>
      </c>
      <c r="L12741" s="9">
        <f>A12741&amp;"-"&amp;TEXT(E12741,"yyyymmdd")</f>
        <v/>
      </c>
    </row>
    <row r="12742">
      <c r="A12742" t="n">
        <v>50134635</v>
      </c>
      <c r="B12742" t="inlineStr">
        <is>
          <t>Queens</t>
        </is>
      </c>
      <c r="C12742" t="inlineStr">
        <is>
          <t>11354</t>
        </is>
      </c>
      <c r="D12742" t="inlineStr">
        <is>
          <t>Chinese</t>
        </is>
      </c>
      <c r="E12742" s="8" t="n">
        <v>46197</v>
      </c>
      <c r="F12742" t="inlineStr">
        <is>
          <t>Violations were cited in the following area(s).</t>
        </is>
      </c>
      <c r="G12742" t="inlineStr">
        <is>
          <t>06C</t>
        </is>
      </c>
      <c r="H127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742" t="inlineStr">
        <is>
          <t>Critical</t>
        </is>
      </c>
      <c r="J12742" t="n">
        <v>13</v>
      </c>
      <c r="K12742" t="inlineStr">
        <is>
          <t>A</t>
        </is>
      </c>
      <c r="L12742" s="9">
        <f>A12742&amp;"-"&amp;TEXT(E12742,"yyyymmdd")</f>
        <v/>
      </c>
    </row>
    <row r="12743">
      <c r="A12743" t="n">
        <v>50134635</v>
      </c>
      <c r="B12743" t="inlineStr">
        <is>
          <t>Queens</t>
        </is>
      </c>
      <c r="C12743" t="inlineStr">
        <is>
          <t>11354</t>
        </is>
      </c>
      <c r="D12743" t="inlineStr">
        <is>
          <t>Chinese</t>
        </is>
      </c>
      <c r="E12743" s="8" t="n">
        <v>46197</v>
      </c>
      <c r="F12743" t="inlineStr">
        <is>
          <t>Violations were cited in the following area(s).</t>
        </is>
      </c>
      <c r="G12743" t="inlineStr">
        <is>
          <t>08C</t>
        </is>
      </c>
      <c r="H12743" t="inlineStr">
        <is>
          <t>Pesticide not properly labeled or used by unlicensed individual. Pesticide, other toxic chemical improperly used/stored. Unprotected, unlocked bait station used.</t>
        </is>
      </c>
      <c r="I12743" t="inlineStr">
        <is>
          <t>Not Critical</t>
        </is>
      </c>
      <c r="J12743" t="n">
        <v>13</v>
      </c>
      <c r="K12743" t="inlineStr">
        <is>
          <t>A</t>
        </is>
      </c>
      <c r="L12743" s="9">
        <f>A12743&amp;"-"&amp;TEXT(E12743,"yyyymmdd")</f>
        <v/>
      </c>
    </row>
    <row r="12744">
      <c r="A12744" t="n">
        <v>50134635</v>
      </c>
      <c r="B12744" t="inlineStr">
        <is>
          <t>Queens</t>
        </is>
      </c>
      <c r="C12744" t="inlineStr">
        <is>
          <t>11354</t>
        </is>
      </c>
      <c r="D12744" t="inlineStr">
        <is>
          <t>Chinese</t>
        </is>
      </c>
      <c r="E12744" s="8" t="n">
        <v>46197</v>
      </c>
      <c r="F12744" t="inlineStr">
        <is>
          <t>Violations were cited in the following area(s).</t>
        </is>
      </c>
      <c r="G12744" t="inlineStr">
        <is>
          <t>10F</t>
        </is>
      </c>
      <c r="H12744" t="inlineStr">
        <is>
          <t>Non-food contact surface or equipment made of unacceptable material, not kept clean, or not properly sealed, raised, spaced or movable to allow accessibility for cleaning on all sides, above and underneath the unit.</t>
        </is>
      </c>
      <c r="I12744" t="inlineStr">
        <is>
          <t>Not Critical</t>
        </is>
      </c>
      <c r="J12744" t="n">
        <v>13</v>
      </c>
      <c r="K12744" t="inlineStr">
        <is>
          <t>A</t>
        </is>
      </c>
      <c r="L12744" s="9">
        <f>A12744&amp;"-"&amp;TEXT(E12744,"yyyymmdd")</f>
        <v/>
      </c>
    </row>
    <row r="12745">
      <c r="A12745" t="n">
        <v>50135960</v>
      </c>
      <c r="B12745" t="inlineStr">
        <is>
          <t>Queens</t>
        </is>
      </c>
      <c r="C12745" t="inlineStr">
        <is>
          <t>11385</t>
        </is>
      </c>
      <c r="D12745" t="inlineStr">
        <is>
          <t>American</t>
        </is>
      </c>
      <c r="E12745" s="8" t="n">
        <v>46197</v>
      </c>
      <c r="F12745" t="inlineStr">
        <is>
          <t>Violations were cited in the following area(s).</t>
        </is>
      </c>
      <c r="G12745" t="inlineStr">
        <is>
          <t>04C</t>
        </is>
      </c>
      <c r="H12745" t="inlineStr">
        <is>
          <t>Food worker/food vendor does not use utensil or other barrier to eliminate bare hand contact with food that will not receive adequate additional heat treatment.</t>
        </is>
      </c>
      <c r="I12745" t="inlineStr">
        <is>
          <t>Critical</t>
        </is>
      </c>
      <c r="J12745" t="n">
        <v>13</v>
      </c>
      <c r="K12745" t="inlineStr">
        <is>
          <t>A</t>
        </is>
      </c>
      <c r="L12745" s="9">
        <f>A12745&amp;"-"&amp;TEXT(E12745,"yyyymmdd")</f>
        <v/>
      </c>
    </row>
    <row r="12746">
      <c r="A12746" t="n">
        <v>50135960</v>
      </c>
      <c r="B12746" t="inlineStr">
        <is>
          <t>Queens</t>
        </is>
      </c>
      <c r="C12746" t="inlineStr">
        <is>
          <t>11385</t>
        </is>
      </c>
      <c r="D12746" t="inlineStr">
        <is>
          <t>American</t>
        </is>
      </c>
      <c r="E12746" s="8" t="n">
        <v>46197</v>
      </c>
      <c r="F12746" t="inlineStr">
        <is>
          <t>Violations were cited in the following area(s).</t>
        </is>
      </c>
      <c r="G12746" t="inlineStr">
        <is>
          <t>06D</t>
        </is>
      </c>
      <c r="H12746" t="inlineStr">
        <is>
          <t>Food contact surface not properly washed, rinsed and sanitized after each use and following any activity when contamination may have occurred.</t>
        </is>
      </c>
      <c r="I12746" t="inlineStr">
        <is>
          <t>Critical</t>
        </is>
      </c>
      <c r="J12746" t="n">
        <v>13</v>
      </c>
      <c r="K12746" t="inlineStr">
        <is>
          <t>A</t>
        </is>
      </c>
      <c r="L12746" s="9">
        <f>A12746&amp;"-"&amp;TEXT(E12746,"yyyymmdd")</f>
        <v/>
      </c>
    </row>
    <row r="12747">
      <c r="A12747" t="n">
        <v>50136418</v>
      </c>
      <c r="B12747" t="inlineStr">
        <is>
          <t>Manhattan</t>
        </is>
      </c>
      <c r="C12747" t="inlineStr">
        <is>
          <t>10003</t>
        </is>
      </c>
      <c r="D12747" t="inlineStr">
        <is>
          <t>Pizza</t>
        </is>
      </c>
      <c r="E12747" s="8" t="n">
        <v>46197</v>
      </c>
      <c r="F12747" t="inlineStr">
        <is>
          <t>Violations were cited in the following area(s).</t>
        </is>
      </c>
      <c r="G12747" t="inlineStr">
        <is>
          <t>04A</t>
        </is>
      </c>
      <c r="H12747" t="inlineStr">
        <is>
          <t>Food Protection Certificate (FPC) not held by manager or supervisor of food operations.</t>
        </is>
      </c>
      <c r="I12747" t="inlineStr">
        <is>
          <t>Critical</t>
        </is>
      </c>
      <c r="J12747" t="n">
        <v>20</v>
      </c>
      <c r="L12747" s="9">
        <f>A12747&amp;"-"&amp;TEXT(E12747,"yyyymmdd")</f>
        <v/>
      </c>
    </row>
    <row r="12748">
      <c r="A12748" t="n">
        <v>50136418</v>
      </c>
      <c r="B12748" t="inlineStr">
        <is>
          <t>Manhattan</t>
        </is>
      </c>
      <c r="C12748" t="inlineStr">
        <is>
          <t>10003</t>
        </is>
      </c>
      <c r="D12748" t="inlineStr">
        <is>
          <t>Pizza</t>
        </is>
      </c>
      <c r="E12748" s="8" t="n">
        <v>46197</v>
      </c>
      <c r="F12748" t="inlineStr">
        <is>
          <t>Violations were cited in the following area(s).</t>
        </is>
      </c>
      <c r="G12748" t="inlineStr">
        <is>
          <t>04N</t>
        </is>
      </c>
      <c r="H12748" t="inlineStr">
        <is>
          <t>Filth flies or food/refuse/sewage associated with (FRSA) flies or other nuisance pests in establishment’s food and/or non-food areas. FRSA flies include house flies, blow flies, bottle flies, flesh flies, drain flies, Phorid flies and fruit flies.</t>
        </is>
      </c>
      <c r="I12748" t="inlineStr">
        <is>
          <t>Critical</t>
        </is>
      </c>
      <c r="J12748" t="n">
        <v>20</v>
      </c>
      <c r="L12748" s="9">
        <f>A12748&amp;"-"&amp;TEXT(E12748,"yyyymmdd")</f>
        <v/>
      </c>
    </row>
    <row r="12749">
      <c r="A12749" t="n">
        <v>50136418</v>
      </c>
      <c r="B12749" t="inlineStr">
        <is>
          <t>Manhattan</t>
        </is>
      </c>
      <c r="C12749" t="inlineStr">
        <is>
          <t>10003</t>
        </is>
      </c>
      <c r="D12749" t="inlineStr">
        <is>
          <t>Pizza</t>
        </is>
      </c>
      <c r="E12749" s="8" t="n">
        <v>46197</v>
      </c>
      <c r="F12749" t="inlineStr">
        <is>
          <t>Violations were cited in the following area(s).</t>
        </is>
      </c>
      <c r="G12749" t="inlineStr">
        <is>
          <t>08A</t>
        </is>
      </c>
      <c r="H12749" t="inlineStr">
        <is>
          <t>Establishment is not free of harborage or conditions conducive to rodents, insects or other pests.</t>
        </is>
      </c>
      <c r="I12749" t="inlineStr">
        <is>
          <t>Not Critical</t>
        </is>
      </c>
      <c r="J12749" t="n">
        <v>20</v>
      </c>
      <c r="L12749" s="9">
        <f>A12749&amp;"-"&amp;TEXT(E12749,"yyyymmdd")</f>
        <v/>
      </c>
    </row>
    <row r="12750">
      <c r="A12750" t="n">
        <v>50138200</v>
      </c>
      <c r="B12750" t="inlineStr">
        <is>
          <t>Brooklyn</t>
        </is>
      </c>
      <c r="C12750" t="inlineStr">
        <is>
          <t>11205</t>
        </is>
      </c>
      <c r="D12750" t="inlineStr">
        <is>
          <t>Salads</t>
        </is>
      </c>
      <c r="E12750" s="8" t="n">
        <v>46197</v>
      </c>
      <c r="F12750" t="inlineStr">
        <is>
          <t>Violations were cited in the following area(s).</t>
        </is>
      </c>
      <c r="G12750" t="inlineStr">
        <is>
          <t>09C</t>
        </is>
      </c>
      <c r="H12750" t="inlineStr">
        <is>
          <t>Design, construction, materials used or maintenance of food contact surface improper. Surface not easily cleanable, sanitized and maintained.</t>
        </is>
      </c>
      <c r="I12750" t="inlineStr">
        <is>
          <t>Not Critical</t>
        </is>
      </c>
      <c r="J12750" t="n">
        <v>5</v>
      </c>
      <c r="K12750" t="inlineStr">
        <is>
          <t>A</t>
        </is>
      </c>
      <c r="L12750" s="9">
        <f>A12750&amp;"-"&amp;TEXT(E12750,"yyyymmdd")</f>
        <v/>
      </c>
    </row>
    <row r="12751">
      <c r="A12751" t="n">
        <v>50138200</v>
      </c>
      <c r="B12751" t="inlineStr">
        <is>
          <t>Brooklyn</t>
        </is>
      </c>
      <c r="C12751" t="inlineStr">
        <is>
          <t>11205</t>
        </is>
      </c>
      <c r="D12751" t="inlineStr">
        <is>
          <t>Salads</t>
        </is>
      </c>
      <c r="E12751" s="8" t="n">
        <v>46197</v>
      </c>
      <c r="F12751" t="inlineStr">
        <is>
          <t>Violations were cited in the following area(s).</t>
        </is>
      </c>
      <c r="G12751" t="inlineStr">
        <is>
          <t>10B</t>
        </is>
      </c>
      <c r="H12751" t="inlineStr">
        <is>
          <t>Anti-siphonage or back-flow prevention device not provided where required; equipment or floor not properly drained; sewage disposal system in disrepair or not functioning properly. Condensation or liquid waste improperly disposed of.</t>
        </is>
      </c>
      <c r="I12751" t="inlineStr">
        <is>
          <t>Not Critical</t>
        </is>
      </c>
      <c r="J12751" t="n">
        <v>5</v>
      </c>
      <c r="K12751" t="inlineStr">
        <is>
          <t>A</t>
        </is>
      </c>
      <c r="L12751" s="9">
        <f>A12751&amp;"-"&amp;TEXT(E12751,"yyyymmdd")</f>
        <v/>
      </c>
    </row>
    <row r="12752">
      <c r="A12752" t="n">
        <v>50139628</v>
      </c>
      <c r="B12752" t="inlineStr">
        <is>
          <t>Bronx</t>
        </is>
      </c>
      <c r="C12752" t="inlineStr">
        <is>
          <t>10469</t>
        </is>
      </c>
      <c r="D12752" t="inlineStr">
        <is>
          <t>Coffee/Tea</t>
        </is>
      </c>
      <c r="E12752" s="8" t="n">
        <v>46197</v>
      </c>
      <c r="F12752" t="inlineStr">
        <is>
          <t>Violations were cited in the following area(s).</t>
        </is>
      </c>
      <c r="G12752" t="inlineStr">
        <is>
          <t>04N</t>
        </is>
      </c>
      <c r="H12752" t="inlineStr">
        <is>
          <t>Filth flies or food/refuse/sewage associated with (FRSA) flies or other nuisance pests in establishment’s food and/or non-food areas. FRSA flies include house flies, blow flies, bottle flies, flesh flies, drain flies, Phorid flies and fruit flies.</t>
        </is>
      </c>
      <c r="I12752" t="inlineStr">
        <is>
          <t>Critical</t>
        </is>
      </c>
      <c r="J12752" t="n">
        <v>13</v>
      </c>
      <c r="K12752" t="inlineStr">
        <is>
          <t>A</t>
        </is>
      </c>
      <c r="L12752" s="9">
        <f>A12752&amp;"-"&amp;TEXT(E12752,"yyyymmdd")</f>
        <v/>
      </c>
    </row>
    <row r="12753">
      <c r="A12753" t="n">
        <v>50139628</v>
      </c>
      <c r="B12753" t="inlineStr">
        <is>
          <t>Bronx</t>
        </is>
      </c>
      <c r="C12753" t="inlineStr">
        <is>
          <t>10469</t>
        </is>
      </c>
      <c r="D12753" t="inlineStr">
        <is>
          <t>Coffee/Tea</t>
        </is>
      </c>
      <c r="E12753" s="8" t="n">
        <v>46197</v>
      </c>
      <c r="F12753" t="inlineStr">
        <is>
          <t>Violations were cited in the following area(s).</t>
        </is>
      </c>
      <c r="G12753" t="inlineStr">
        <is>
          <t>08A</t>
        </is>
      </c>
      <c r="H12753" t="inlineStr">
        <is>
          <t>Establishment is not free of harborage or conditions conducive to rodents, insects or other pests.</t>
        </is>
      </c>
      <c r="I12753" t="inlineStr">
        <is>
          <t>Not Critical</t>
        </is>
      </c>
      <c r="J12753" t="n">
        <v>13</v>
      </c>
      <c r="K12753" t="inlineStr">
        <is>
          <t>A</t>
        </is>
      </c>
      <c r="L12753" s="9">
        <f>A12753&amp;"-"&amp;TEXT(E12753,"yyyymmdd")</f>
        <v/>
      </c>
    </row>
    <row r="12754">
      <c r="A12754" t="n">
        <v>50139628</v>
      </c>
      <c r="B12754" t="inlineStr">
        <is>
          <t>Bronx</t>
        </is>
      </c>
      <c r="C12754" t="inlineStr">
        <is>
          <t>10469</t>
        </is>
      </c>
      <c r="D12754" t="inlineStr">
        <is>
          <t>Coffee/Tea</t>
        </is>
      </c>
      <c r="E12754" s="8" t="n">
        <v>46197</v>
      </c>
      <c r="F12754" t="inlineStr">
        <is>
          <t>Violations were cited in the following area(s).</t>
        </is>
      </c>
      <c r="G12754" t="inlineStr">
        <is>
          <t>10F</t>
        </is>
      </c>
      <c r="H12754" t="inlineStr">
        <is>
          <t>Non-food contact surface or equipment made of unacceptable material, not kept clean, or not properly sealed, raised, spaced or movable to allow accessibility for cleaning on all sides, above and underneath the unit.</t>
        </is>
      </c>
      <c r="I12754" t="inlineStr">
        <is>
          <t>Not Critical</t>
        </is>
      </c>
      <c r="J12754" t="n">
        <v>13</v>
      </c>
      <c r="K12754" t="inlineStr">
        <is>
          <t>A</t>
        </is>
      </c>
      <c r="L12754" s="9">
        <f>A12754&amp;"-"&amp;TEXT(E12754,"yyyymmdd")</f>
        <v/>
      </c>
    </row>
    <row r="12755">
      <c r="A12755" t="n">
        <v>50146643</v>
      </c>
      <c r="B12755" t="inlineStr">
        <is>
          <t>Brooklyn</t>
        </is>
      </c>
      <c r="C12755" t="inlineStr">
        <is>
          <t>11205</t>
        </is>
      </c>
      <c r="D12755" t="inlineStr">
        <is>
          <t>Mexican</t>
        </is>
      </c>
      <c r="E12755" s="8" t="n">
        <v>46197</v>
      </c>
      <c r="F12755" t="inlineStr">
        <is>
          <t>Violations were cited in the following area(s).</t>
        </is>
      </c>
      <c r="G12755" t="inlineStr">
        <is>
          <t>02B</t>
        </is>
      </c>
      <c r="H12755" t="inlineStr">
        <is>
          <t>Hot TCS food item not held at or above 140 °F.</t>
        </is>
      </c>
      <c r="I12755" t="inlineStr">
        <is>
          <t>Critical</t>
        </is>
      </c>
      <c r="J12755" t="n">
        <v>47</v>
      </c>
      <c r="L12755" s="9">
        <f>A12755&amp;"-"&amp;TEXT(E12755,"yyyymmdd")</f>
        <v/>
      </c>
    </row>
    <row r="12756">
      <c r="A12756" t="n">
        <v>50146643</v>
      </c>
      <c r="B12756" t="inlineStr">
        <is>
          <t>Brooklyn</t>
        </is>
      </c>
      <c r="C12756" t="inlineStr">
        <is>
          <t>11205</t>
        </is>
      </c>
      <c r="D12756" t="inlineStr">
        <is>
          <t>Mexican</t>
        </is>
      </c>
      <c r="E12756" s="8" t="n">
        <v>46197</v>
      </c>
      <c r="F12756" t="inlineStr">
        <is>
          <t>Violations were cited in the following area(s).</t>
        </is>
      </c>
      <c r="G12756" t="inlineStr">
        <is>
          <t>04C</t>
        </is>
      </c>
      <c r="H12756" t="inlineStr">
        <is>
          <t>Food worker/food vendor does not use utensil or other barrier to eliminate bare hand contact with food that will not receive adequate additional heat treatment.</t>
        </is>
      </c>
      <c r="I12756" t="inlineStr">
        <is>
          <t>Critical</t>
        </is>
      </c>
      <c r="J12756" t="n">
        <v>47</v>
      </c>
      <c r="L12756" s="9">
        <f>A12756&amp;"-"&amp;TEXT(E12756,"yyyymmdd")</f>
        <v/>
      </c>
    </row>
    <row r="12757">
      <c r="A12757" t="n">
        <v>50146643</v>
      </c>
      <c r="B12757" t="inlineStr">
        <is>
          <t>Brooklyn</t>
        </is>
      </c>
      <c r="C12757" t="inlineStr">
        <is>
          <t>11205</t>
        </is>
      </c>
      <c r="D12757" t="inlineStr">
        <is>
          <t>Mexican</t>
        </is>
      </c>
      <c r="E12757" s="8" t="n">
        <v>46197</v>
      </c>
      <c r="F12757" t="inlineStr">
        <is>
          <t>Violations were cited in the following area(s).</t>
        </is>
      </c>
      <c r="G12757" t="inlineStr">
        <is>
          <t>04E</t>
        </is>
      </c>
      <c r="H12757" t="inlineStr">
        <is>
          <t>Toxic chemical or pesticide improperly stored or used such that food contamination may occur.</t>
        </is>
      </c>
      <c r="I12757" t="inlineStr">
        <is>
          <t>Critical</t>
        </is>
      </c>
      <c r="J12757" t="n">
        <v>47</v>
      </c>
      <c r="L12757" s="9">
        <f>A12757&amp;"-"&amp;TEXT(E12757,"yyyymmdd")</f>
        <v/>
      </c>
    </row>
    <row r="12758">
      <c r="A12758" t="n">
        <v>50146643</v>
      </c>
      <c r="B12758" t="inlineStr">
        <is>
          <t>Brooklyn</t>
        </is>
      </c>
      <c r="C12758" t="inlineStr">
        <is>
          <t>11205</t>
        </is>
      </c>
      <c r="D12758" t="inlineStr">
        <is>
          <t>Mexican</t>
        </is>
      </c>
      <c r="E12758" s="8" t="n">
        <v>46197</v>
      </c>
      <c r="F12758" t="inlineStr">
        <is>
          <t>Violations were cited in the following area(s).</t>
        </is>
      </c>
      <c r="G12758" t="inlineStr">
        <is>
          <t>04M</t>
        </is>
      </c>
      <c r="H12758" t="inlineStr">
        <is>
          <t>Live roaches in facility's food or non-food area.</t>
        </is>
      </c>
      <c r="I12758" t="inlineStr">
        <is>
          <t>Critical</t>
        </is>
      </c>
      <c r="J12758" t="n">
        <v>47</v>
      </c>
      <c r="L12758" s="9">
        <f>A12758&amp;"-"&amp;TEXT(E12758,"yyyymmdd")</f>
        <v/>
      </c>
    </row>
    <row r="12759">
      <c r="A12759" t="n">
        <v>50146643</v>
      </c>
      <c r="B12759" t="inlineStr">
        <is>
          <t>Brooklyn</t>
        </is>
      </c>
      <c r="C12759" t="inlineStr">
        <is>
          <t>11205</t>
        </is>
      </c>
      <c r="D12759" t="inlineStr">
        <is>
          <t>Mexican</t>
        </is>
      </c>
      <c r="E12759" s="8" t="n">
        <v>46197</v>
      </c>
      <c r="F12759" t="inlineStr">
        <is>
          <t>Violations were cited in the following area(s).</t>
        </is>
      </c>
      <c r="G12759" t="inlineStr">
        <is>
          <t>06C</t>
        </is>
      </c>
      <c r="H1275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759" t="inlineStr">
        <is>
          <t>Critical</t>
        </is>
      </c>
      <c r="J12759" t="n">
        <v>47</v>
      </c>
      <c r="L12759" s="9">
        <f>A12759&amp;"-"&amp;TEXT(E12759,"yyyymmdd")</f>
        <v/>
      </c>
    </row>
    <row r="12760">
      <c r="A12760" t="n">
        <v>50146643</v>
      </c>
      <c r="B12760" t="inlineStr">
        <is>
          <t>Brooklyn</t>
        </is>
      </c>
      <c r="C12760" t="inlineStr">
        <is>
          <t>11205</t>
        </is>
      </c>
      <c r="D12760" t="inlineStr">
        <is>
          <t>Mexican</t>
        </is>
      </c>
      <c r="E12760" s="8" t="n">
        <v>46197</v>
      </c>
      <c r="F12760" t="inlineStr">
        <is>
          <t>Violations were cited in the following area(s).</t>
        </is>
      </c>
      <c r="G12760" t="inlineStr">
        <is>
          <t>06E</t>
        </is>
      </c>
      <c r="H12760" t="inlineStr">
        <is>
          <t>Sanitized equipment or utensil, including in-use food dispensing utensil, improperly used or stored.</t>
        </is>
      </c>
      <c r="I12760" t="inlineStr">
        <is>
          <t>Critical</t>
        </is>
      </c>
      <c r="J12760" t="n">
        <v>47</v>
      </c>
      <c r="L12760" s="9">
        <f>A12760&amp;"-"&amp;TEXT(E12760,"yyyymmdd")</f>
        <v/>
      </c>
    </row>
    <row r="12761">
      <c r="A12761" t="n">
        <v>50146643</v>
      </c>
      <c r="B12761" t="inlineStr">
        <is>
          <t>Brooklyn</t>
        </is>
      </c>
      <c r="C12761" t="inlineStr">
        <is>
          <t>11205</t>
        </is>
      </c>
      <c r="D12761" t="inlineStr">
        <is>
          <t>Mexican</t>
        </is>
      </c>
      <c r="E12761" s="8" t="n">
        <v>46197</v>
      </c>
      <c r="F12761" t="inlineStr">
        <is>
          <t>Violations were cited in the following area(s).</t>
        </is>
      </c>
      <c r="G12761" t="inlineStr">
        <is>
          <t>08A</t>
        </is>
      </c>
      <c r="H12761" t="inlineStr">
        <is>
          <t>Establishment is not free of harborage or conditions conducive to rodents, insects or other pests.</t>
        </is>
      </c>
      <c r="I12761" t="inlineStr">
        <is>
          <t>Not Critical</t>
        </is>
      </c>
      <c r="J12761" t="n">
        <v>47</v>
      </c>
      <c r="L12761" s="9">
        <f>A12761&amp;"-"&amp;TEXT(E12761,"yyyymmdd")</f>
        <v/>
      </c>
    </row>
    <row r="12762">
      <c r="A12762" t="n">
        <v>50146643</v>
      </c>
      <c r="B12762" t="inlineStr">
        <is>
          <t>Brooklyn</t>
        </is>
      </c>
      <c r="C12762" t="inlineStr">
        <is>
          <t>11205</t>
        </is>
      </c>
      <c r="D12762" t="inlineStr">
        <is>
          <t>Mexican</t>
        </is>
      </c>
      <c r="E12762" s="8" t="n">
        <v>46197</v>
      </c>
      <c r="F12762" t="inlineStr">
        <is>
          <t>Violations were cited in the following area(s).</t>
        </is>
      </c>
      <c r="G12762" t="inlineStr">
        <is>
          <t>10B</t>
        </is>
      </c>
      <c r="H12762" t="inlineStr">
        <is>
          <t>Anti-siphonage or back-flow prevention device not provided where required; equipment or floor not properly drained; sewage disposal system in disrepair or not functioning properly. Condensation or liquid waste improperly disposed of.</t>
        </is>
      </c>
      <c r="I12762" t="inlineStr">
        <is>
          <t>Not Critical</t>
        </is>
      </c>
      <c r="J12762" t="n">
        <v>47</v>
      </c>
      <c r="L12762" s="9">
        <f>A12762&amp;"-"&amp;TEXT(E12762,"yyyymmdd")</f>
        <v/>
      </c>
    </row>
    <row r="12763">
      <c r="A12763" t="n">
        <v>50146643</v>
      </c>
      <c r="B12763" t="inlineStr">
        <is>
          <t>Brooklyn</t>
        </is>
      </c>
      <c r="C12763" t="inlineStr">
        <is>
          <t>11205</t>
        </is>
      </c>
      <c r="D12763" t="inlineStr">
        <is>
          <t>Mexican</t>
        </is>
      </c>
      <c r="E12763" s="8" t="n">
        <v>46197</v>
      </c>
      <c r="F12763" t="inlineStr">
        <is>
          <t>Violations were cited in the following area(s).</t>
        </is>
      </c>
      <c r="G12763" t="inlineStr">
        <is>
          <t>10F</t>
        </is>
      </c>
      <c r="H12763" t="inlineStr">
        <is>
          <t>Non-food contact surface or equipment made of unacceptable material, not kept clean, or not properly sealed, raised, spaced or movable to allow accessibility for cleaning on all sides, above and underneath the unit.</t>
        </is>
      </c>
      <c r="I12763" t="inlineStr">
        <is>
          <t>Not Critical</t>
        </is>
      </c>
      <c r="J12763" t="n">
        <v>47</v>
      </c>
      <c r="L12763" s="9">
        <f>A12763&amp;"-"&amp;TEXT(E12763,"yyyymmdd")</f>
        <v/>
      </c>
    </row>
    <row r="12764">
      <c r="A12764" t="n">
        <v>50146876</v>
      </c>
      <c r="B12764" t="inlineStr">
        <is>
          <t>Queens</t>
        </is>
      </c>
      <c r="C12764" t="inlineStr">
        <is>
          <t>11369</t>
        </is>
      </c>
      <c r="D12764" t="inlineStr">
        <is>
          <t>Mexican</t>
        </is>
      </c>
      <c r="E12764" s="8" t="n">
        <v>46197</v>
      </c>
      <c r="F12764" t="inlineStr">
        <is>
          <t>Violations were cited in the following area(s).</t>
        </is>
      </c>
      <c r="G12764" t="inlineStr">
        <is>
          <t>06D</t>
        </is>
      </c>
      <c r="H12764" t="inlineStr">
        <is>
          <t>Food contact surface not properly washed, rinsed and sanitized after each use and following any activity when contamination may have occurred.</t>
        </is>
      </c>
      <c r="I12764" t="inlineStr">
        <is>
          <t>Critical</t>
        </is>
      </c>
      <c r="J12764" t="n">
        <v>10</v>
      </c>
      <c r="K12764" t="inlineStr">
        <is>
          <t>A</t>
        </is>
      </c>
      <c r="L12764" s="9">
        <f>A12764&amp;"-"&amp;TEXT(E12764,"yyyymmdd")</f>
        <v/>
      </c>
    </row>
    <row r="12765">
      <c r="A12765" t="n">
        <v>50146876</v>
      </c>
      <c r="B12765" t="inlineStr">
        <is>
          <t>Queens</t>
        </is>
      </c>
      <c r="C12765" t="inlineStr">
        <is>
          <t>11369</t>
        </is>
      </c>
      <c r="D12765" t="inlineStr">
        <is>
          <t>Mexican</t>
        </is>
      </c>
      <c r="E12765" s="8" t="n">
        <v>46197</v>
      </c>
      <c r="F12765" t="inlineStr">
        <is>
          <t>Violations were cited in the following area(s).</t>
        </is>
      </c>
      <c r="G12765" t="inlineStr">
        <is>
          <t>06E</t>
        </is>
      </c>
      <c r="H12765" t="inlineStr">
        <is>
          <t>Sanitized equipment or utensil, including in-use food dispensing utensil, improperly used or stored.</t>
        </is>
      </c>
      <c r="I12765" t="inlineStr">
        <is>
          <t>Critical</t>
        </is>
      </c>
      <c r="J12765" t="n">
        <v>10</v>
      </c>
      <c r="K12765" t="inlineStr">
        <is>
          <t>A</t>
        </is>
      </c>
      <c r="L12765" s="9">
        <f>A12765&amp;"-"&amp;TEXT(E12765,"yyyymmdd")</f>
        <v/>
      </c>
    </row>
    <row r="12766">
      <c r="A12766" t="n">
        <v>50151767</v>
      </c>
      <c r="B12766" t="inlineStr">
        <is>
          <t>Queens</t>
        </is>
      </c>
      <c r="C12766" t="inlineStr">
        <is>
          <t>11368</t>
        </is>
      </c>
      <c r="D12766" t="inlineStr">
        <is>
          <t>Frozen Desserts</t>
        </is>
      </c>
      <c r="E12766" s="8" t="n">
        <v>46197</v>
      </c>
      <c r="F12766" t="inlineStr">
        <is>
          <t>Violations were cited in the following area(s).</t>
        </is>
      </c>
      <c r="G12766" t="inlineStr">
        <is>
          <t>04L</t>
        </is>
      </c>
      <c r="H12766" t="inlineStr">
        <is>
          <t>Evidence of mice or live mice in establishment's food or non-food areas.</t>
        </is>
      </c>
      <c r="I12766" t="inlineStr">
        <is>
          <t>Critical</t>
        </is>
      </c>
      <c r="J12766" t="n">
        <v>16</v>
      </c>
      <c r="L12766" s="9">
        <f>A12766&amp;"-"&amp;TEXT(E12766,"yyyymmdd")</f>
        <v/>
      </c>
    </row>
    <row r="12767">
      <c r="A12767" t="n">
        <v>50151767</v>
      </c>
      <c r="B12767" t="inlineStr">
        <is>
          <t>Queens</t>
        </is>
      </c>
      <c r="C12767" t="inlineStr">
        <is>
          <t>11368</t>
        </is>
      </c>
      <c r="D12767" t="inlineStr">
        <is>
          <t>Frozen Desserts</t>
        </is>
      </c>
      <c r="E12767" s="8" t="n">
        <v>46197</v>
      </c>
      <c r="F12767" t="inlineStr">
        <is>
          <t>Violations were cited in the following area(s).</t>
        </is>
      </c>
      <c r="G12767" t="inlineStr">
        <is>
          <t>06C</t>
        </is>
      </c>
      <c r="H1276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767" t="inlineStr">
        <is>
          <t>Critical</t>
        </is>
      </c>
      <c r="J12767" t="n">
        <v>16</v>
      </c>
      <c r="L12767" s="9">
        <f>A12767&amp;"-"&amp;TEXT(E12767,"yyyymmdd")</f>
        <v/>
      </c>
    </row>
    <row r="12768">
      <c r="A12768" t="n">
        <v>50151767</v>
      </c>
      <c r="B12768" t="inlineStr">
        <is>
          <t>Queens</t>
        </is>
      </c>
      <c r="C12768" t="inlineStr">
        <is>
          <t>11368</t>
        </is>
      </c>
      <c r="D12768" t="inlineStr">
        <is>
          <t>Frozen Desserts</t>
        </is>
      </c>
      <c r="E12768" s="8" t="n">
        <v>46197</v>
      </c>
      <c r="F12768" t="inlineStr">
        <is>
          <t>Violations were cited in the following area(s).</t>
        </is>
      </c>
      <c r="G12768" t="inlineStr">
        <is>
          <t>08A</t>
        </is>
      </c>
      <c r="H12768" t="inlineStr">
        <is>
          <t>Establishment is not free of harborage or conditions conducive to rodents, insects or other pests.</t>
        </is>
      </c>
      <c r="I12768" t="inlineStr">
        <is>
          <t>Not Critical</t>
        </is>
      </c>
      <c r="J12768" t="n">
        <v>16</v>
      </c>
      <c r="L12768" s="9">
        <f>A12768&amp;"-"&amp;TEXT(E12768,"yyyymmdd")</f>
        <v/>
      </c>
    </row>
    <row r="12769">
      <c r="A12769" t="n">
        <v>50151767</v>
      </c>
      <c r="B12769" t="inlineStr">
        <is>
          <t>Queens</t>
        </is>
      </c>
      <c r="C12769" t="inlineStr">
        <is>
          <t>11368</t>
        </is>
      </c>
      <c r="D12769" t="inlineStr">
        <is>
          <t>Frozen Desserts</t>
        </is>
      </c>
      <c r="E12769" s="8" t="n">
        <v>46197</v>
      </c>
      <c r="F12769" t="inlineStr">
        <is>
          <t>Violations were cited in the following area(s).</t>
        </is>
      </c>
      <c r="G12769" t="inlineStr">
        <is>
          <t>10B</t>
        </is>
      </c>
      <c r="H12769" t="inlineStr">
        <is>
          <t>Anti-siphonage or back-flow prevention device not provided where required; equipment or floor not properly drained; sewage disposal system in disrepair or not functioning properly. Condensation or liquid waste improperly disposed of.</t>
        </is>
      </c>
      <c r="I12769" t="inlineStr">
        <is>
          <t>Not Critical</t>
        </is>
      </c>
      <c r="J12769" t="n">
        <v>16</v>
      </c>
      <c r="L12769" s="9">
        <f>A12769&amp;"-"&amp;TEXT(E12769,"yyyymmdd")</f>
        <v/>
      </c>
    </row>
    <row r="12770">
      <c r="A12770" t="n">
        <v>50161777</v>
      </c>
      <c r="B12770" t="inlineStr">
        <is>
          <t>Manhattan</t>
        </is>
      </c>
      <c r="C12770" t="inlineStr">
        <is>
          <t>10003</t>
        </is>
      </c>
      <c r="D12770" t="inlineStr">
        <is>
          <t>Coffee/Tea</t>
        </is>
      </c>
      <c r="E12770" s="8" t="n">
        <v>46197</v>
      </c>
      <c r="F12770" t="inlineStr">
        <is>
          <t>Violations were cited in the following area(s).</t>
        </is>
      </c>
      <c r="G12770" t="inlineStr">
        <is>
          <t>04H</t>
        </is>
      </c>
      <c r="H12770" t="inlineStr">
        <is>
          <t>Raw, cooked or prepared food is adulterated, contaminated, cross-contaminated, or not discarded in accordance with HACCP plan.</t>
        </is>
      </c>
      <c r="I12770" t="inlineStr">
        <is>
          <t>Critical</t>
        </is>
      </c>
      <c r="J12770" t="n">
        <v>25</v>
      </c>
      <c r="L12770" s="9">
        <f>A12770&amp;"-"&amp;TEXT(E12770,"yyyymmdd")</f>
        <v/>
      </c>
    </row>
    <row r="12771">
      <c r="A12771" t="n">
        <v>50161777</v>
      </c>
      <c r="B12771" t="inlineStr">
        <is>
          <t>Manhattan</t>
        </is>
      </c>
      <c r="C12771" t="inlineStr">
        <is>
          <t>10003</t>
        </is>
      </c>
      <c r="D12771" t="inlineStr">
        <is>
          <t>Coffee/Tea</t>
        </is>
      </c>
      <c r="E12771" s="8" t="n">
        <v>46197</v>
      </c>
      <c r="F12771" t="inlineStr">
        <is>
          <t>Violations were cited in the following area(s).</t>
        </is>
      </c>
      <c r="G12771" t="inlineStr">
        <is>
          <t>04N</t>
        </is>
      </c>
      <c r="H12771" t="inlineStr">
        <is>
          <t>Filth flies or food/refuse/sewage associated with (FRSA) flies or other nuisance pests in establishment’s food and/or non-food areas. FRSA flies include house flies, blow flies, bottle flies, flesh flies, drain flies, Phorid flies and fruit flies.</t>
        </is>
      </c>
      <c r="I12771" t="inlineStr">
        <is>
          <t>Critical</t>
        </is>
      </c>
      <c r="J12771" t="n">
        <v>25</v>
      </c>
      <c r="L12771" s="9">
        <f>A12771&amp;"-"&amp;TEXT(E12771,"yyyymmdd")</f>
        <v/>
      </c>
    </row>
    <row r="12772">
      <c r="A12772" t="n">
        <v>50161777</v>
      </c>
      <c r="B12772" t="inlineStr">
        <is>
          <t>Manhattan</t>
        </is>
      </c>
      <c r="C12772" t="inlineStr">
        <is>
          <t>10003</t>
        </is>
      </c>
      <c r="D12772" t="inlineStr">
        <is>
          <t>Coffee/Tea</t>
        </is>
      </c>
      <c r="E12772" s="8" t="n">
        <v>46197</v>
      </c>
      <c r="F12772" t="inlineStr">
        <is>
          <t>Violations were cited in the following area(s).</t>
        </is>
      </c>
      <c r="G12772" t="inlineStr">
        <is>
          <t>06C</t>
        </is>
      </c>
      <c r="H1277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772" t="inlineStr">
        <is>
          <t>Critical</t>
        </is>
      </c>
      <c r="J12772" t="n">
        <v>25</v>
      </c>
      <c r="L12772" s="9">
        <f>A12772&amp;"-"&amp;TEXT(E12772,"yyyymmdd")</f>
        <v/>
      </c>
    </row>
    <row r="12773">
      <c r="A12773" t="n">
        <v>50161777</v>
      </c>
      <c r="B12773" t="inlineStr">
        <is>
          <t>Manhattan</t>
        </is>
      </c>
      <c r="C12773" t="inlineStr">
        <is>
          <t>10003</t>
        </is>
      </c>
      <c r="D12773" t="inlineStr">
        <is>
          <t>Coffee/Tea</t>
        </is>
      </c>
      <c r="E12773" s="8" t="n">
        <v>46197</v>
      </c>
      <c r="F12773" t="inlineStr">
        <is>
          <t>Violations were cited in the following area(s).</t>
        </is>
      </c>
      <c r="G12773" t="inlineStr">
        <is>
          <t>08A</t>
        </is>
      </c>
      <c r="H12773" t="inlineStr">
        <is>
          <t>Establishment is not free of harborage or conditions conducive to rodents, insects or other pests.</t>
        </is>
      </c>
      <c r="I12773" t="inlineStr">
        <is>
          <t>Not Critical</t>
        </is>
      </c>
      <c r="J12773" t="n">
        <v>25</v>
      </c>
      <c r="L12773" s="9">
        <f>A12773&amp;"-"&amp;TEXT(E12773,"yyyymmdd")</f>
        <v/>
      </c>
    </row>
    <row r="12774">
      <c r="A12774" t="n">
        <v>50161777</v>
      </c>
      <c r="B12774" t="inlineStr">
        <is>
          <t>Manhattan</t>
        </is>
      </c>
      <c r="C12774" t="inlineStr">
        <is>
          <t>10003</t>
        </is>
      </c>
      <c r="D12774" t="inlineStr">
        <is>
          <t>Coffee/Tea</t>
        </is>
      </c>
      <c r="E12774" s="8" t="n">
        <v>46197</v>
      </c>
      <c r="F12774" t="inlineStr">
        <is>
          <t>Violations were cited in the following area(s).</t>
        </is>
      </c>
      <c r="G12774" t="inlineStr">
        <is>
          <t>10B</t>
        </is>
      </c>
      <c r="H12774" t="inlineStr">
        <is>
          <t>Anti-siphonage or back-flow prevention device not provided where required; equipment or floor not properly drained; sewage disposal system in disrepair or not functioning properly. Condensation or liquid waste improperly disposed of.</t>
        </is>
      </c>
      <c r="I12774" t="inlineStr">
        <is>
          <t>Not Critical</t>
        </is>
      </c>
      <c r="J12774" t="n">
        <v>25</v>
      </c>
      <c r="L12774" s="9">
        <f>A12774&amp;"-"&amp;TEXT(E12774,"yyyymmdd")</f>
        <v/>
      </c>
    </row>
    <row r="12775">
      <c r="A12775" t="n">
        <v>50165132</v>
      </c>
      <c r="B12775" t="inlineStr">
        <is>
          <t>Manhattan</t>
        </is>
      </c>
      <c r="C12775" t="inlineStr">
        <is>
          <t>10112</t>
        </is>
      </c>
      <c r="D12775" t="inlineStr">
        <is>
          <t>Coffee/Tea</t>
        </is>
      </c>
      <c r="E12775" s="8" t="n">
        <v>46197</v>
      </c>
      <c r="F12775" t="inlineStr">
        <is>
          <t>Violations were cited in the following area(s).</t>
        </is>
      </c>
      <c r="G12775" t="inlineStr">
        <is>
          <t>10F</t>
        </is>
      </c>
      <c r="H12775" t="inlineStr">
        <is>
          <t>Non-food contact surface or equipment made of unacceptable material, not kept clean, or not properly sealed, raised, spaced or movable to allow accessibility for cleaning on all sides, above and underneath the unit.</t>
        </is>
      </c>
      <c r="I12775" t="inlineStr">
        <is>
          <t>Not Critical</t>
        </is>
      </c>
      <c r="J12775" t="n">
        <v>2</v>
      </c>
      <c r="K12775" t="inlineStr">
        <is>
          <t>A</t>
        </is>
      </c>
      <c r="L12775" s="9">
        <f>A12775&amp;"-"&amp;TEXT(E12775,"yyyymmdd")</f>
        <v/>
      </c>
    </row>
    <row r="12776">
      <c r="A12776" t="n">
        <v>50168103</v>
      </c>
      <c r="B12776" t="inlineStr">
        <is>
          <t>Queens</t>
        </is>
      </c>
      <c r="C12776" t="inlineStr">
        <is>
          <t>11355</t>
        </is>
      </c>
      <c r="D12776" t="inlineStr">
        <is>
          <t>Chinese</t>
        </is>
      </c>
      <c r="E12776" s="8" t="n">
        <v>46197</v>
      </c>
      <c r="F12776" t="inlineStr">
        <is>
          <t>Establishment Closed by DOHMH. Violations were cited in the following area(s) and those requiring immediate action were addressed.</t>
        </is>
      </c>
      <c r="G12776" t="inlineStr">
        <is>
          <t>02G</t>
        </is>
      </c>
      <c r="H12776" t="inlineStr">
        <is>
          <t>Cold TCS food item held above 41 °F; smoked or processed fish held above 38 °F; intact raw eggs held above 45 °F; or reduced oxygen packaged (ROP) TCS foods held above required temperatures except during active necessary preparation.</t>
        </is>
      </c>
      <c r="I12776" t="inlineStr">
        <is>
          <t>Critical</t>
        </is>
      </c>
      <c r="J12776" t="n">
        <v>126</v>
      </c>
      <c r="L12776" s="9">
        <f>A12776&amp;"-"&amp;TEXT(E12776,"yyyymmdd")</f>
        <v/>
      </c>
    </row>
    <row r="12777">
      <c r="A12777" t="n">
        <v>50168103</v>
      </c>
      <c r="B12777" t="inlineStr">
        <is>
          <t>Queens</t>
        </is>
      </c>
      <c r="C12777" t="inlineStr">
        <is>
          <t>11355</t>
        </is>
      </c>
      <c r="D12777" t="inlineStr">
        <is>
          <t>Chinese</t>
        </is>
      </c>
      <c r="E12777" s="8" t="n">
        <v>46197</v>
      </c>
      <c r="F12777" t="inlineStr">
        <is>
          <t>Establishment Closed by DOHMH. Violations were cited in the following area(s) and those requiring immediate action were addressed.</t>
        </is>
      </c>
      <c r="G12777" t="inlineStr">
        <is>
          <t>04A</t>
        </is>
      </c>
      <c r="H12777" t="inlineStr">
        <is>
          <t>Food Protection Certificate (FPC) not held by manager or supervisor of food operations.</t>
        </is>
      </c>
      <c r="I12777" t="inlineStr">
        <is>
          <t>Critical</t>
        </is>
      </c>
      <c r="J12777" t="n">
        <v>126</v>
      </c>
      <c r="L12777" s="9">
        <f>A12777&amp;"-"&amp;TEXT(E12777,"yyyymmdd")</f>
        <v/>
      </c>
    </row>
    <row r="12778">
      <c r="A12778" t="n">
        <v>50168103</v>
      </c>
      <c r="B12778" t="inlineStr">
        <is>
          <t>Queens</t>
        </is>
      </c>
      <c r="C12778" t="inlineStr">
        <is>
          <t>11355</t>
        </is>
      </c>
      <c r="D12778" t="inlineStr">
        <is>
          <t>Chinese</t>
        </is>
      </c>
      <c r="E12778" s="8" t="n">
        <v>46197</v>
      </c>
      <c r="F12778" t="inlineStr">
        <is>
          <t>Establishment Closed by DOHMH. Violations were cited in the following area(s) and those requiring immediate action were addressed.</t>
        </is>
      </c>
      <c r="G12778" t="inlineStr">
        <is>
          <t>04H</t>
        </is>
      </c>
      <c r="H12778" t="inlineStr">
        <is>
          <t>Raw, cooked or prepared food is adulterated, contaminated, cross-contaminated, or not discarded in accordance with HACCP plan.</t>
        </is>
      </c>
      <c r="I12778" t="inlineStr">
        <is>
          <t>Critical</t>
        </is>
      </c>
      <c r="J12778" t="n">
        <v>126</v>
      </c>
      <c r="L12778" s="9">
        <f>A12778&amp;"-"&amp;TEXT(E12778,"yyyymmdd")</f>
        <v/>
      </c>
    </row>
    <row r="12779">
      <c r="A12779" t="n">
        <v>50168103</v>
      </c>
      <c r="B12779" t="inlineStr">
        <is>
          <t>Queens</t>
        </is>
      </c>
      <c r="C12779" t="inlineStr">
        <is>
          <t>11355</t>
        </is>
      </c>
      <c r="D12779" t="inlineStr">
        <is>
          <t>Chinese</t>
        </is>
      </c>
      <c r="E12779" s="8" t="n">
        <v>46197</v>
      </c>
      <c r="F12779" t="inlineStr">
        <is>
          <t>Establishment Closed by DOHMH. Violations were cited in the following area(s) and those requiring immediate action were addressed.</t>
        </is>
      </c>
      <c r="G12779" t="inlineStr">
        <is>
          <t>04L</t>
        </is>
      </c>
      <c r="H12779" t="inlineStr">
        <is>
          <t>Evidence of mice or live mice in establishment's food or non-food areas.</t>
        </is>
      </c>
      <c r="I12779" t="inlineStr">
        <is>
          <t>Critical</t>
        </is>
      </c>
      <c r="J12779" t="n">
        <v>126</v>
      </c>
      <c r="L12779" s="9">
        <f>A12779&amp;"-"&amp;TEXT(E12779,"yyyymmdd")</f>
        <v/>
      </c>
    </row>
    <row r="12780">
      <c r="A12780" t="n">
        <v>50168103</v>
      </c>
      <c r="B12780" t="inlineStr">
        <is>
          <t>Queens</t>
        </is>
      </c>
      <c r="C12780" t="inlineStr">
        <is>
          <t>11355</t>
        </is>
      </c>
      <c r="D12780" t="inlineStr">
        <is>
          <t>Chinese</t>
        </is>
      </c>
      <c r="E12780" s="8" t="n">
        <v>46197</v>
      </c>
      <c r="F12780" t="inlineStr">
        <is>
          <t>Establishment Closed by DOHMH. Violations were cited in the following area(s) and those requiring immediate action were addressed.</t>
        </is>
      </c>
      <c r="G12780" t="inlineStr">
        <is>
          <t>05F</t>
        </is>
      </c>
      <c r="H12780" t="inlineStr">
        <is>
          <t>Insufficient or no hot holding, cold storage or cold holding equipment provided to maintain Time/Temperature Control for Safety Foods (TCS) at required temperatures</t>
        </is>
      </c>
      <c r="I12780" t="inlineStr">
        <is>
          <t>Critical</t>
        </is>
      </c>
      <c r="J12780" t="n">
        <v>126</v>
      </c>
      <c r="L12780" s="9">
        <f>A12780&amp;"-"&amp;TEXT(E12780,"yyyymmdd")</f>
        <v/>
      </c>
    </row>
    <row r="12781">
      <c r="A12781" t="n">
        <v>50168103</v>
      </c>
      <c r="B12781" t="inlineStr">
        <is>
          <t>Queens</t>
        </is>
      </c>
      <c r="C12781" t="inlineStr">
        <is>
          <t>11355</t>
        </is>
      </c>
      <c r="D12781" t="inlineStr">
        <is>
          <t>Chinese</t>
        </is>
      </c>
      <c r="E12781" s="8" t="n">
        <v>46197</v>
      </c>
      <c r="F12781" t="inlineStr">
        <is>
          <t>Establishment Closed by DOHMH. Violations were cited in the following area(s) and those requiring immediate action were addressed.</t>
        </is>
      </c>
      <c r="G12781" t="inlineStr">
        <is>
          <t>06A</t>
        </is>
      </c>
      <c r="H12781" t="inlineStr">
        <is>
          <t>Personal cleanliness is inadequate. Outer garment soiled with possible contaminant. Effective hair restraint not worn where required. Jewelry worn on hands or arms. Fingernail polish worn or fingernails not kept clean and trimmed.</t>
        </is>
      </c>
      <c r="I12781" t="inlineStr">
        <is>
          <t>Critical</t>
        </is>
      </c>
      <c r="J12781" t="n">
        <v>126</v>
      </c>
      <c r="L12781" s="9">
        <f>A12781&amp;"-"&amp;TEXT(E12781,"yyyymmdd")</f>
        <v/>
      </c>
    </row>
    <row r="12782">
      <c r="A12782" t="n">
        <v>50168103</v>
      </c>
      <c r="B12782" t="inlineStr">
        <is>
          <t>Queens</t>
        </is>
      </c>
      <c r="C12782" t="inlineStr">
        <is>
          <t>11355</t>
        </is>
      </c>
      <c r="D12782" t="inlineStr">
        <is>
          <t>Chinese</t>
        </is>
      </c>
      <c r="E12782" s="8" t="n">
        <v>46197</v>
      </c>
      <c r="F12782" t="inlineStr">
        <is>
          <t>Establishment Closed by DOHMH. Violations were cited in the following area(s) and those requiring immediate action were addressed.</t>
        </is>
      </c>
      <c r="G12782" t="inlineStr">
        <is>
          <t>06B</t>
        </is>
      </c>
      <c r="H12782" t="inlineStr">
        <is>
          <t>Tobacco or electronic cigarette use, eating, or drinking from open container in food preparation, food storage or dishwashing area.</t>
        </is>
      </c>
      <c r="I12782" t="inlineStr">
        <is>
          <t>Critical</t>
        </is>
      </c>
      <c r="J12782" t="n">
        <v>126</v>
      </c>
      <c r="L12782" s="9">
        <f>A12782&amp;"-"&amp;TEXT(E12782,"yyyymmdd")</f>
        <v/>
      </c>
    </row>
    <row r="12783">
      <c r="A12783" t="n">
        <v>50168103</v>
      </c>
      <c r="B12783" t="inlineStr">
        <is>
          <t>Queens</t>
        </is>
      </c>
      <c r="C12783" t="inlineStr">
        <is>
          <t>11355</t>
        </is>
      </c>
      <c r="D12783" t="inlineStr">
        <is>
          <t>Chinese</t>
        </is>
      </c>
      <c r="E12783" s="8" t="n">
        <v>46197</v>
      </c>
      <c r="F12783" t="inlineStr">
        <is>
          <t>Establishment Closed by DOHMH. Violations were cited in the following area(s) and those requiring immediate action were addressed.</t>
        </is>
      </c>
      <c r="G12783" t="inlineStr">
        <is>
          <t>06C</t>
        </is>
      </c>
      <c r="H1278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783" t="inlineStr">
        <is>
          <t>Critical</t>
        </is>
      </c>
      <c r="J12783" t="n">
        <v>126</v>
      </c>
      <c r="L12783" s="9">
        <f>A12783&amp;"-"&amp;TEXT(E12783,"yyyymmdd")</f>
        <v/>
      </c>
    </row>
    <row r="12784">
      <c r="A12784" t="n">
        <v>50168103</v>
      </c>
      <c r="B12784" t="inlineStr">
        <is>
          <t>Queens</t>
        </is>
      </c>
      <c r="C12784" t="inlineStr">
        <is>
          <t>11355</t>
        </is>
      </c>
      <c r="D12784" t="inlineStr">
        <is>
          <t>Chinese</t>
        </is>
      </c>
      <c r="E12784" s="8" t="n">
        <v>46197</v>
      </c>
      <c r="F12784" t="inlineStr">
        <is>
          <t>Establishment Closed by DOHMH. Violations were cited in the following area(s) and those requiring immediate action were addressed.</t>
        </is>
      </c>
      <c r="G12784" t="inlineStr">
        <is>
          <t>06D</t>
        </is>
      </c>
      <c r="H12784" t="inlineStr">
        <is>
          <t>Food contact surface not properly washed, rinsed and sanitized after each use and following any activity when contamination may have occurred.</t>
        </is>
      </c>
      <c r="I12784" t="inlineStr">
        <is>
          <t>Critical</t>
        </is>
      </c>
      <c r="J12784" t="n">
        <v>126</v>
      </c>
      <c r="L12784" s="9">
        <f>A12784&amp;"-"&amp;TEXT(E12784,"yyyymmdd")</f>
        <v/>
      </c>
    </row>
    <row r="12785">
      <c r="A12785" t="n">
        <v>50168103</v>
      </c>
      <c r="B12785" t="inlineStr">
        <is>
          <t>Queens</t>
        </is>
      </c>
      <c r="C12785" t="inlineStr">
        <is>
          <t>11355</t>
        </is>
      </c>
      <c r="D12785" t="inlineStr">
        <is>
          <t>Chinese</t>
        </is>
      </c>
      <c r="E12785" s="8" t="n">
        <v>46197</v>
      </c>
      <c r="F12785" t="inlineStr">
        <is>
          <t>Establishment Closed by DOHMH. Violations were cited in the following area(s) and those requiring immediate action were addressed.</t>
        </is>
      </c>
      <c r="G12785" t="inlineStr">
        <is>
          <t>08A</t>
        </is>
      </c>
      <c r="H12785" t="inlineStr">
        <is>
          <t>Establishment is not free of harborage or conditions conducive to rodents, insects or other pests.</t>
        </is>
      </c>
      <c r="I12785" t="inlineStr">
        <is>
          <t>Not Critical</t>
        </is>
      </c>
      <c r="J12785" t="n">
        <v>126</v>
      </c>
      <c r="L12785" s="9">
        <f>A12785&amp;"-"&amp;TEXT(E12785,"yyyymmdd")</f>
        <v/>
      </c>
    </row>
    <row r="12786">
      <c r="A12786" t="n">
        <v>50168103</v>
      </c>
      <c r="B12786" t="inlineStr">
        <is>
          <t>Queens</t>
        </is>
      </c>
      <c r="C12786" t="inlineStr">
        <is>
          <t>11355</t>
        </is>
      </c>
      <c r="D12786" t="inlineStr">
        <is>
          <t>Chinese</t>
        </is>
      </c>
      <c r="E12786" s="8" t="n">
        <v>46197</v>
      </c>
      <c r="F12786" t="inlineStr">
        <is>
          <t>Establishment Closed by DOHMH. Violations were cited in the following area(s) and those requiring immediate action were addressed.</t>
        </is>
      </c>
      <c r="G12786" t="inlineStr">
        <is>
          <t>09C</t>
        </is>
      </c>
      <c r="H12786" t="inlineStr">
        <is>
          <t>Design, construction, materials used or maintenance of food contact surface improper. Surface not easily cleanable, sanitized and maintained.</t>
        </is>
      </c>
      <c r="I12786" t="inlineStr">
        <is>
          <t>Not Critical</t>
        </is>
      </c>
      <c r="J12786" t="n">
        <v>126</v>
      </c>
      <c r="L12786" s="9">
        <f>A12786&amp;"-"&amp;TEXT(E12786,"yyyymmdd")</f>
        <v/>
      </c>
    </row>
    <row r="12787">
      <c r="A12787" t="n">
        <v>50168103</v>
      </c>
      <c r="B12787" t="inlineStr">
        <is>
          <t>Queens</t>
        </is>
      </c>
      <c r="C12787" t="inlineStr">
        <is>
          <t>11355</t>
        </is>
      </c>
      <c r="D12787" t="inlineStr">
        <is>
          <t>Chinese</t>
        </is>
      </c>
      <c r="E12787" s="8" t="n">
        <v>46197</v>
      </c>
      <c r="F12787" t="inlineStr">
        <is>
          <t>Establishment Closed by DOHMH. Violations were cited in the following area(s) and those requiring immediate action were addressed.</t>
        </is>
      </c>
      <c r="G12787" t="inlineStr">
        <is>
          <t>10B</t>
        </is>
      </c>
      <c r="H12787" t="inlineStr">
        <is>
          <t>Anti-siphonage or back-flow prevention device not provided where required; equipment or floor not properly drained; sewage disposal system in disrepair or not functioning properly. Condensation or liquid waste improperly disposed of.</t>
        </is>
      </c>
      <c r="I12787" t="inlineStr">
        <is>
          <t>Not Critical</t>
        </is>
      </c>
      <c r="J12787" t="n">
        <v>126</v>
      </c>
      <c r="L12787" s="9">
        <f>A12787&amp;"-"&amp;TEXT(E12787,"yyyymmdd")</f>
        <v/>
      </c>
    </row>
    <row r="12788">
      <c r="A12788" t="n">
        <v>50168103</v>
      </c>
      <c r="B12788" t="inlineStr">
        <is>
          <t>Queens</t>
        </is>
      </c>
      <c r="C12788" t="inlineStr">
        <is>
          <t>11355</t>
        </is>
      </c>
      <c r="D12788" t="inlineStr">
        <is>
          <t>Chinese</t>
        </is>
      </c>
      <c r="E12788" s="8" t="n">
        <v>46197</v>
      </c>
      <c r="F12788" t="inlineStr">
        <is>
          <t>Establishment Closed by DOHMH. Violations were cited in the following area(s) and those requiring immediate action were addressed.</t>
        </is>
      </c>
      <c r="G12788" t="inlineStr">
        <is>
          <t>10E</t>
        </is>
      </c>
      <c r="H12788" t="inlineStr">
        <is>
          <t>Accurate thermometer not provided or properly located in refrigerated, cold storage or hot holding equipment</t>
        </is>
      </c>
      <c r="I12788" t="inlineStr">
        <is>
          <t>Not Critical</t>
        </is>
      </c>
      <c r="J12788" t="n">
        <v>126</v>
      </c>
      <c r="L12788" s="9">
        <f>A12788&amp;"-"&amp;TEXT(E12788,"yyyymmdd")</f>
        <v/>
      </c>
    </row>
    <row r="12789">
      <c r="A12789" t="n">
        <v>50168103</v>
      </c>
      <c r="B12789" t="inlineStr">
        <is>
          <t>Queens</t>
        </is>
      </c>
      <c r="C12789" t="inlineStr">
        <is>
          <t>11355</t>
        </is>
      </c>
      <c r="D12789" t="inlineStr">
        <is>
          <t>Chinese</t>
        </is>
      </c>
      <c r="E12789" s="8" t="n">
        <v>46197</v>
      </c>
      <c r="F12789" t="inlineStr">
        <is>
          <t>Establishment Closed by DOHMH. Violations were cited in the following area(s) and those requiring immediate action were addressed.</t>
        </is>
      </c>
      <c r="G12789" t="inlineStr">
        <is>
          <t>10F</t>
        </is>
      </c>
      <c r="H12789" t="inlineStr">
        <is>
          <t>Non-food contact surface or equipment made of unacceptable material, not kept clean, or not properly sealed, raised, spaced or movable to allow accessibility for cleaning on all sides, above and underneath the unit.</t>
        </is>
      </c>
      <c r="I12789" t="inlineStr">
        <is>
          <t>Not Critical</t>
        </is>
      </c>
      <c r="J12789" t="n">
        <v>126</v>
      </c>
      <c r="L12789" s="9">
        <f>A12789&amp;"-"&amp;TEXT(E12789,"yyyymmdd")</f>
        <v/>
      </c>
    </row>
    <row r="12790">
      <c r="A12790" t="n">
        <v>50168103</v>
      </c>
      <c r="B12790" t="inlineStr">
        <is>
          <t>Queens</t>
        </is>
      </c>
      <c r="C12790" t="inlineStr">
        <is>
          <t>11355</t>
        </is>
      </c>
      <c r="D12790" t="inlineStr">
        <is>
          <t>Chinese</t>
        </is>
      </c>
      <c r="E12790" s="8" t="n">
        <v>46197</v>
      </c>
      <c r="F12790" t="inlineStr">
        <is>
          <t>Establishment Closed by DOHMH. Violations were cited in the following area(s) and those requiring immediate action were addressed.</t>
        </is>
      </c>
      <c r="G12790" t="inlineStr">
        <is>
          <t>10H</t>
        </is>
      </c>
      <c r="H12790" t="inlineStr">
        <is>
          <t>Single service article not provided. Single service article reused or not protected from contamination when transported, stored, dispensed. Drinking straws not completely enclosed in wrapper or dispensed from a sanitary device.</t>
        </is>
      </c>
      <c r="I12790" t="inlineStr">
        <is>
          <t>Not Critical</t>
        </is>
      </c>
      <c r="J12790" t="n">
        <v>126</v>
      </c>
      <c r="L12790" s="9">
        <f>A12790&amp;"-"&amp;TEXT(E12790,"yyyymmdd")</f>
        <v/>
      </c>
    </row>
    <row r="12791">
      <c r="A12791" t="n">
        <v>50168690</v>
      </c>
      <c r="B12791" t="inlineStr">
        <is>
          <t>Brooklyn</t>
        </is>
      </c>
      <c r="C12791" t="inlineStr">
        <is>
          <t>11201</t>
        </is>
      </c>
      <c r="D12791" t="inlineStr">
        <is>
          <t>Coffee/Tea</t>
        </is>
      </c>
      <c r="E12791" s="8" t="n">
        <v>46197</v>
      </c>
      <c r="F12791" t="inlineStr">
        <is>
          <t>Violations were cited in the following area(s).</t>
        </is>
      </c>
      <c r="G12791" t="inlineStr">
        <is>
          <t>02G</t>
        </is>
      </c>
      <c r="H12791" t="inlineStr">
        <is>
          <t>Cold TCS food item held above 41 °F; smoked or processed fish held above 38 °F; intact raw eggs held above 45 °F; or reduced oxygen packaged (ROP) TCS foods held above required temperatures except during active necessary preparation.</t>
        </is>
      </c>
      <c r="I12791" t="inlineStr">
        <is>
          <t>Critical</t>
        </is>
      </c>
      <c r="J12791" t="n">
        <v>12</v>
      </c>
      <c r="K12791" t="inlineStr">
        <is>
          <t>A</t>
        </is>
      </c>
      <c r="L12791" s="9">
        <f>A12791&amp;"-"&amp;TEXT(E12791,"yyyymmdd")</f>
        <v/>
      </c>
    </row>
    <row r="12792">
      <c r="A12792" t="n">
        <v>50168690</v>
      </c>
      <c r="B12792" t="inlineStr">
        <is>
          <t>Brooklyn</t>
        </is>
      </c>
      <c r="C12792" t="inlineStr">
        <is>
          <t>11201</t>
        </is>
      </c>
      <c r="D12792" t="inlineStr">
        <is>
          <t>Coffee/Tea</t>
        </is>
      </c>
      <c r="E12792" s="8" t="n">
        <v>46197</v>
      </c>
      <c r="F12792" t="inlineStr">
        <is>
          <t>Violations were cited in the following area(s).</t>
        </is>
      </c>
      <c r="G12792" t="inlineStr">
        <is>
          <t>08C</t>
        </is>
      </c>
      <c r="H12792" t="inlineStr">
        <is>
          <t>Pesticide not properly labeled or used by unlicensed individual. Pesticide, other toxic chemical improperly used/stored. Unprotected, unlocked bait station used.</t>
        </is>
      </c>
      <c r="I12792" t="inlineStr">
        <is>
          <t>Not Critical</t>
        </is>
      </c>
      <c r="J12792" t="n">
        <v>12</v>
      </c>
      <c r="K12792" t="inlineStr">
        <is>
          <t>A</t>
        </is>
      </c>
      <c r="L12792" s="9">
        <f>A12792&amp;"-"&amp;TEXT(E12792,"yyyymmdd")</f>
        <v/>
      </c>
    </row>
    <row r="12793">
      <c r="A12793" t="n">
        <v>50168690</v>
      </c>
      <c r="B12793" t="inlineStr">
        <is>
          <t>Brooklyn</t>
        </is>
      </c>
      <c r="C12793" t="inlineStr">
        <is>
          <t>11201</t>
        </is>
      </c>
      <c r="D12793" t="inlineStr">
        <is>
          <t>Coffee/Tea</t>
        </is>
      </c>
      <c r="E12793" s="8" t="n">
        <v>46197</v>
      </c>
      <c r="F12793" t="inlineStr">
        <is>
          <t>Violations were cited in the following area(s).</t>
        </is>
      </c>
      <c r="G12793" t="inlineStr">
        <is>
          <t>10F</t>
        </is>
      </c>
      <c r="H12793" t="inlineStr">
        <is>
          <t>Non-food contact surface or equipment made of unacceptable material, not kept clean, or not properly sealed, raised, spaced or movable to allow accessibility for cleaning on all sides, above and underneath the unit.</t>
        </is>
      </c>
      <c r="I12793" t="inlineStr">
        <is>
          <t>Not Critical</t>
        </is>
      </c>
      <c r="J12793" t="n">
        <v>12</v>
      </c>
      <c r="K12793" t="inlineStr">
        <is>
          <t>A</t>
        </is>
      </c>
      <c r="L12793" s="9">
        <f>A12793&amp;"-"&amp;TEXT(E12793,"yyyymmdd")</f>
        <v/>
      </c>
    </row>
    <row r="12794">
      <c r="A12794" t="n">
        <v>50171563</v>
      </c>
      <c r="B12794" t="inlineStr">
        <is>
          <t>Bronx</t>
        </is>
      </c>
      <c r="C12794" t="inlineStr">
        <is>
          <t>10466</t>
        </is>
      </c>
      <c r="D12794" t="inlineStr">
        <is>
          <t>Chicken</t>
        </is>
      </c>
      <c r="E12794" s="8" t="n">
        <v>46197</v>
      </c>
      <c r="F12794" t="inlineStr">
        <is>
          <t>Violations were cited in the following area(s).</t>
        </is>
      </c>
      <c r="G12794" t="inlineStr">
        <is>
          <t>02G</t>
        </is>
      </c>
      <c r="H12794" t="inlineStr">
        <is>
          <t>Cold TCS food item held above 41 °F; smoked or processed fish held above 38 °F; intact raw eggs held above 45 °F; or reduced oxygen packaged (ROP) TCS foods held above required temperatures except during active necessary preparation.</t>
        </is>
      </c>
      <c r="I12794" t="inlineStr">
        <is>
          <t>Critical</t>
        </is>
      </c>
      <c r="J12794" t="n">
        <v>19</v>
      </c>
      <c r="L12794" s="9">
        <f>A12794&amp;"-"&amp;TEXT(E12794,"yyyymmdd")</f>
        <v/>
      </c>
    </row>
    <row r="12795">
      <c r="A12795" t="n">
        <v>50171563</v>
      </c>
      <c r="B12795" t="inlineStr">
        <is>
          <t>Bronx</t>
        </is>
      </c>
      <c r="C12795" t="inlineStr">
        <is>
          <t>10466</t>
        </is>
      </c>
      <c r="D12795" t="inlineStr">
        <is>
          <t>Chicken</t>
        </is>
      </c>
      <c r="E12795" s="8" t="n">
        <v>46197</v>
      </c>
      <c r="F12795" t="inlineStr">
        <is>
          <t>Violations were cited in the following area(s).</t>
        </is>
      </c>
      <c r="G12795" t="inlineStr">
        <is>
          <t>04L</t>
        </is>
      </c>
      <c r="H12795" t="inlineStr">
        <is>
          <t>Evidence of mice or live mice in establishment's food or non-food areas.</t>
        </is>
      </c>
      <c r="I12795" t="inlineStr">
        <is>
          <t>Critical</t>
        </is>
      </c>
      <c r="J12795" t="n">
        <v>19</v>
      </c>
      <c r="L12795" s="9">
        <f>A12795&amp;"-"&amp;TEXT(E12795,"yyyymmdd")</f>
        <v/>
      </c>
    </row>
    <row r="12796">
      <c r="A12796" t="n">
        <v>50171563</v>
      </c>
      <c r="B12796" t="inlineStr">
        <is>
          <t>Bronx</t>
        </is>
      </c>
      <c r="C12796" t="inlineStr">
        <is>
          <t>10466</t>
        </is>
      </c>
      <c r="D12796" t="inlineStr">
        <is>
          <t>Chicken</t>
        </is>
      </c>
      <c r="E12796" s="8" t="n">
        <v>46197</v>
      </c>
      <c r="F12796" t="inlineStr">
        <is>
          <t>Violations were cited in the following area(s).</t>
        </is>
      </c>
      <c r="G12796" t="inlineStr">
        <is>
          <t>08A</t>
        </is>
      </c>
      <c r="H12796" t="inlineStr">
        <is>
          <t>Establishment is not free of harborage or conditions conducive to rodents, insects or other pests.</t>
        </is>
      </c>
      <c r="I12796" t="inlineStr">
        <is>
          <t>Not Critical</t>
        </is>
      </c>
      <c r="J12796" t="n">
        <v>19</v>
      </c>
      <c r="L12796" s="9">
        <f>A12796&amp;"-"&amp;TEXT(E12796,"yyyymmdd")</f>
        <v/>
      </c>
    </row>
    <row r="12797">
      <c r="A12797" t="n">
        <v>40356731</v>
      </c>
      <c r="B12797" t="inlineStr">
        <is>
          <t>Brooklyn</t>
        </is>
      </c>
      <c r="C12797" t="inlineStr">
        <is>
          <t>11226</t>
        </is>
      </c>
      <c r="D12797" t="inlineStr">
        <is>
          <t>Frozen Desserts</t>
        </is>
      </c>
      <c r="E12797" s="8" t="n">
        <v>46198</v>
      </c>
      <c r="F12797" t="inlineStr">
        <is>
          <t>Violations were cited in the following area(s).</t>
        </is>
      </c>
      <c r="G12797" t="inlineStr">
        <is>
          <t>06E</t>
        </is>
      </c>
      <c r="H12797" t="inlineStr">
        <is>
          <t>Sanitized equipment or utensil, including in-use food dispensing utensil, improperly used or stored.</t>
        </is>
      </c>
      <c r="I12797" t="inlineStr">
        <is>
          <t>Critical</t>
        </is>
      </c>
      <c r="J12797" t="n">
        <v>5</v>
      </c>
      <c r="K12797" t="inlineStr">
        <is>
          <t>A</t>
        </is>
      </c>
      <c r="L12797" s="9">
        <f>A12797&amp;"-"&amp;TEXT(E12797,"yyyymmdd")</f>
        <v/>
      </c>
    </row>
    <row r="12798">
      <c r="A12798" t="n">
        <v>40377124</v>
      </c>
      <c r="B12798" t="inlineStr">
        <is>
          <t>Bronx</t>
        </is>
      </c>
      <c r="C12798" t="inlineStr">
        <is>
          <t>10464</t>
        </is>
      </c>
      <c r="D12798" t="inlineStr">
        <is>
          <t>Seafood</t>
        </is>
      </c>
      <c r="E12798" s="8" t="n">
        <v>46198</v>
      </c>
      <c r="F12798" t="inlineStr">
        <is>
          <t>Violations were cited in the following area(s).</t>
        </is>
      </c>
      <c r="G12798" t="inlineStr">
        <is>
          <t>02G</t>
        </is>
      </c>
      <c r="H12798" t="inlineStr">
        <is>
          <t>Cold TCS food item held above 41 °F; smoked or processed fish held above 38 °F; intact raw eggs held above 45 °F; or reduced oxygen packaged (ROP) TCS foods held above required temperatures except during active necessary preparation.</t>
        </is>
      </c>
      <c r="I12798" t="inlineStr">
        <is>
          <t>Critical</t>
        </is>
      </c>
      <c r="J12798" t="n">
        <v>21</v>
      </c>
      <c r="L12798" s="9">
        <f>A12798&amp;"-"&amp;TEXT(E12798,"yyyymmdd")</f>
        <v/>
      </c>
    </row>
    <row r="12799">
      <c r="A12799" t="n">
        <v>40377124</v>
      </c>
      <c r="B12799" t="inlineStr">
        <is>
          <t>Bronx</t>
        </is>
      </c>
      <c r="C12799" t="inlineStr">
        <is>
          <t>10464</t>
        </is>
      </c>
      <c r="D12799" t="inlineStr">
        <is>
          <t>Seafood</t>
        </is>
      </c>
      <c r="E12799" s="8" t="n">
        <v>46198</v>
      </c>
      <c r="F12799" t="inlineStr">
        <is>
          <t>Violations were cited in the following area(s).</t>
        </is>
      </c>
      <c r="G12799" t="inlineStr">
        <is>
          <t>02H</t>
        </is>
      </c>
      <c r="H12799" t="inlineStr">
        <is>
          <t>After cooking or removal from hot holding, TCS food not cooled by an approved method whereby the internal temperature is reduced from 140 °F to 70 °F or less within 2 hours, and from 70 °F to 41 °F or less within 4 additional hours.</t>
        </is>
      </c>
      <c r="I12799" t="inlineStr">
        <is>
          <t>Critical</t>
        </is>
      </c>
      <c r="J12799" t="n">
        <v>21</v>
      </c>
      <c r="L12799" s="9">
        <f>A12799&amp;"-"&amp;TEXT(E12799,"yyyymmdd")</f>
        <v/>
      </c>
    </row>
    <row r="12800">
      <c r="A12800" t="n">
        <v>40377124</v>
      </c>
      <c r="B12800" t="inlineStr">
        <is>
          <t>Bronx</t>
        </is>
      </c>
      <c r="C12800" t="inlineStr">
        <is>
          <t>10464</t>
        </is>
      </c>
      <c r="D12800" t="inlineStr">
        <is>
          <t>Seafood</t>
        </is>
      </c>
      <c r="E12800" s="8" t="n">
        <v>46198</v>
      </c>
      <c r="F12800" t="inlineStr">
        <is>
          <t>Violations were cited in the following area(s).</t>
        </is>
      </c>
      <c r="G12800" t="inlineStr">
        <is>
          <t>08C</t>
        </is>
      </c>
      <c r="H12800" t="inlineStr">
        <is>
          <t>Pesticide not properly labeled or used by unlicensed individual. Pesticide, other toxic chemical improperly used/stored. Unprotected, unlocked bait station used.</t>
        </is>
      </c>
      <c r="I12800" t="inlineStr">
        <is>
          <t>Not Critical</t>
        </is>
      </c>
      <c r="J12800" t="n">
        <v>21</v>
      </c>
      <c r="L12800" s="9">
        <f>A12800&amp;"-"&amp;TEXT(E12800,"yyyymmdd")</f>
        <v/>
      </c>
    </row>
    <row r="12801">
      <c r="A12801" t="n">
        <v>40377124</v>
      </c>
      <c r="B12801" t="inlineStr">
        <is>
          <t>Bronx</t>
        </is>
      </c>
      <c r="C12801" t="inlineStr">
        <is>
          <t>10464</t>
        </is>
      </c>
      <c r="D12801" t="inlineStr">
        <is>
          <t>Seafood</t>
        </is>
      </c>
      <c r="E12801" s="8" t="n">
        <v>46198</v>
      </c>
      <c r="F12801" t="inlineStr">
        <is>
          <t>Violations were cited in the following area(s).</t>
        </is>
      </c>
      <c r="G12801" t="inlineStr">
        <is>
          <t>10B</t>
        </is>
      </c>
      <c r="H12801" t="inlineStr">
        <is>
          <t>Anti-siphonage or back-flow prevention device not provided where required; equipment or floor not properly drained; sewage disposal system in disrepair or not functioning properly. Condensation or liquid waste improperly disposed of.</t>
        </is>
      </c>
      <c r="I12801" t="inlineStr">
        <is>
          <t>Not Critical</t>
        </is>
      </c>
      <c r="J12801" t="n">
        <v>21</v>
      </c>
      <c r="L12801" s="9">
        <f>A12801&amp;"-"&amp;TEXT(E12801,"yyyymmdd")</f>
        <v/>
      </c>
    </row>
    <row r="12802">
      <c r="A12802" t="n">
        <v>40377124</v>
      </c>
      <c r="B12802" t="inlineStr">
        <is>
          <t>Bronx</t>
        </is>
      </c>
      <c r="C12802" t="inlineStr">
        <is>
          <t>10464</t>
        </is>
      </c>
      <c r="D12802" t="inlineStr">
        <is>
          <t>Seafood</t>
        </is>
      </c>
      <c r="E12802" s="8" t="n">
        <v>46198</v>
      </c>
      <c r="F12802" t="inlineStr">
        <is>
          <t>Violations were cited in the following area(s).</t>
        </is>
      </c>
      <c r="G12802" t="inlineStr">
        <is>
          <t>10F</t>
        </is>
      </c>
      <c r="H12802" t="inlineStr">
        <is>
          <t>Non-food contact surface or equipment made of unacceptable material, not kept clean, or not properly sealed, raised, spaced or movable to allow accessibility for cleaning on all sides, above and underneath the unit.</t>
        </is>
      </c>
      <c r="I12802" t="inlineStr">
        <is>
          <t>Not Critical</t>
        </is>
      </c>
      <c r="J12802" t="n">
        <v>21</v>
      </c>
      <c r="L12802" s="9">
        <f>A12802&amp;"-"&amp;TEXT(E12802,"yyyymmdd")</f>
        <v/>
      </c>
    </row>
    <row r="12803">
      <c r="A12803" t="n">
        <v>40674838</v>
      </c>
      <c r="B12803" t="inlineStr">
        <is>
          <t>Manhattan</t>
        </is>
      </c>
      <c r="C12803" t="inlineStr">
        <is>
          <t>10024</t>
        </is>
      </c>
      <c r="D12803" t="inlineStr">
        <is>
          <t>American</t>
        </is>
      </c>
      <c r="E12803" s="8" t="n">
        <v>46198</v>
      </c>
      <c r="F12803" t="inlineStr">
        <is>
          <t>Violations were cited in the following area(s).</t>
        </is>
      </c>
      <c r="G12803" t="inlineStr">
        <is>
          <t>02G</t>
        </is>
      </c>
      <c r="H12803" t="inlineStr">
        <is>
          <t>Cold TCS food item held above 41 °F; smoked or processed fish held above 38 °F; intact raw eggs held above 45 °F; or reduced oxygen packaged (ROP) TCS foods held above required temperatures except during active necessary preparation.</t>
        </is>
      </c>
      <c r="I12803" t="inlineStr">
        <is>
          <t>Critical</t>
        </is>
      </c>
      <c r="J12803" t="n">
        <v>13</v>
      </c>
      <c r="K12803" t="inlineStr">
        <is>
          <t>A</t>
        </is>
      </c>
      <c r="L12803" s="9">
        <f>A12803&amp;"-"&amp;TEXT(E12803,"yyyymmdd")</f>
        <v/>
      </c>
    </row>
    <row r="12804">
      <c r="A12804" t="n">
        <v>40674838</v>
      </c>
      <c r="B12804" t="inlineStr">
        <is>
          <t>Manhattan</t>
        </is>
      </c>
      <c r="C12804" t="inlineStr">
        <is>
          <t>10024</t>
        </is>
      </c>
      <c r="D12804" t="inlineStr">
        <is>
          <t>American</t>
        </is>
      </c>
      <c r="E12804" s="8" t="n">
        <v>46198</v>
      </c>
      <c r="F12804" t="inlineStr">
        <is>
          <t>Violations were cited in the following area(s).</t>
        </is>
      </c>
      <c r="G12804" t="inlineStr">
        <is>
          <t>09B</t>
        </is>
      </c>
      <c r="H12804" t="inlineStr">
        <is>
          <t>Thawing procedure improper.</t>
        </is>
      </c>
      <c r="I12804" t="inlineStr">
        <is>
          <t>Not Critical</t>
        </is>
      </c>
      <c r="J12804" t="n">
        <v>13</v>
      </c>
      <c r="K12804" t="inlineStr">
        <is>
          <t>A</t>
        </is>
      </c>
      <c r="L12804" s="9">
        <f>A12804&amp;"-"&amp;TEXT(E12804,"yyyymmdd")</f>
        <v/>
      </c>
    </row>
    <row r="12805">
      <c r="A12805" t="n">
        <v>40674838</v>
      </c>
      <c r="B12805" t="inlineStr">
        <is>
          <t>Manhattan</t>
        </is>
      </c>
      <c r="C12805" t="inlineStr">
        <is>
          <t>10024</t>
        </is>
      </c>
      <c r="D12805" t="inlineStr">
        <is>
          <t>American</t>
        </is>
      </c>
      <c r="E12805" s="8" t="n">
        <v>46198</v>
      </c>
      <c r="F12805" t="inlineStr">
        <is>
          <t>Violations were cited in the following area(s).</t>
        </is>
      </c>
      <c r="G12805" t="inlineStr">
        <is>
          <t>10F</t>
        </is>
      </c>
      <c r="H12805" t="inlineStr">
        <is>
          <t>Non-food contact surface or equipment made of unacceptable material, not kept clean, or not properly sealed, raised, spaced or movable to allow accessibility for cleaning on all sides, above and underneath the unit.</t>
        </is>
      </c>
      <c r="I12805" t="inlineStr">
        <is>
          <t>Not Critical</t>
        </is>
      </c>
      <c r="J12805" t="n">
        <v>13</v>
      </c>
      <c r="K12805" t="inlineStr">
        <is>
          <t>A</t>
        </is>
      </c>
      <c r="L12805" s="9">
        <f>A12805&amp;"-"&amp;TEXT(E12805,"yyyymmdd")</f>
        <v/>
      </c>
    </row>
    <row r="12806">
      <c r="A12806" t="n">
        <v>40911114</v>
      </c>
      <c r="B12806" t="inlineStr">
        <is>
          <t>Manhattan</t>
        </is>
      </c>
      <c r="C12806" t="inlineStr">
        <is>
          <t>10013</t>
        </is>
      </c>
      <c r="D12806" t="inlineStr">
        <is>
          <t>Moroccan</t>
        </is>
      </c>
      <c r="E12806" s="8" t="n">
        <v>46198</v>
      </c>
      <c r="F12806" t="inlineStr">
        <is>
          <t>Violations were cited in the following area(s).</t>
        </is>
      </c>
      <c r="G12806" t="inlineStr">
        <is>
          <t>04H</t>
        </is>
      </c>
      <c r="H12806" t="inlineStr">
        <is>
          <t>Raw, cooked or prepared food is adulterated, contaminated, cross-contaminated, or not discarded in accordance with HACCP plan.</t>
        </is>
      </c>
      <c r="I12806" t="inlineStr">
        <is>
          <t>Critical</t>
        </is>
      </c>
      <c r="J12806" t="n">
        <v>12</v>
      </c>
      <c r="K12806" t="inlineStr">
        <is>
          <t>A</t>
        </is>
      </c>
      <c r="L12806" s="9">
        <f>A12806&amp;"-"&amp;TEXT(E12806,"yyyymmdd")</f>
        <v/>
      </c>
    </row>
    <row r="12807">
      <c r="A12807" t="n">
        <v>40911114</v>
      </c>
      <c r="B12807" t="inlineStr">
        <is>
          <t>Manhattan</t>
        </is>
      </c>
      <c r="C12807" t="inlineStr">
        <is>
          <t>10013</t>
        </is>
      </c>
      <c r="D12807" t="inlineStr">
        <is>
          <t>Moroccan</t>
        </is>
      </c>
      <c r="E12807" s="8" t="n">
        <v>46198</v>
      </c>
      <c r="F12807" t="inlineStr">
        <is>
          <t>Violations were cited in the following area(s).</t>
        </is>
      </c>
      <c r="G12807" t="inlineStr">
        <is>
          <t>06D</t>
        </is>
      </c>
      <c r="H12807" t="inlineStr">
        <is>
          <t>Food contact surface not properly washed, rinsed and sanitized after each use and following any activity when contamination may have occurred.</t>
        </is>
      </c>
      <c r="I12807" t="inlineStr">
        <is>
          <t>Critical</t>
        </is>
      </c>
      <c r="J12807" t="n">
        <v>12</v>
      </c>
      <c r="K12807" t="inlineStr">
        <is>
          <t>A</t>
        </is>
      </c>
      <c r="L12807" s="9">
        <f>A12807&amp;"-"&amp;TEXT(E12807,"yyyymmdd")</f>
        <v/>
      </c>
    </row>
    <row r="12808">
      <c r="A12808" t="n">
        <v>40932233</v>
      </c>
      <c r="B12808" t="inlineStr">
        <is>
          <t>Manhattan</t>
        </is>
      </c>
      <c r="C12808" t="inlineStr">
        <is>
          <t>10024</t>
        </is>
      </c>
      <c r="D12808" t="inlineStr">
        <is>
          <t>Italian</t>
        </is>
      </c>
      <c r="E12808" s="8" t="n">
        <v>46198</v>
      </c>
      <c r="F12808" t="inlineStr">
        <is>
          <t>Violations were cited in the following area(s).</t>
        </is>
      </c>
      <c r="G12808" t="inlineStr">
        <is>
          <t>04N</t>
        </is>
      </c>
      <c r="H12808" t="inlineStr">
        <is>
          <t>Filth flies or food/refuse/sewage associated with (FRSA) flies or other nuisance pests in establishment’s food and/or non-food areas. FRSA flies include house flies, blow flies, bottle flies, flesh flies, drain flies, Phorid flies and fruit flies.</t>
        </is>
      </c>
      <c r="I12808" t="inlineStr">
        <is>
          <t>Critical</t>
        </is>
      </c>
      <c r="J12808" t="n">
        <v>17</v>
      </c>
      <c r="K12808" t="inlineStr">
        <is>
          <t>N</t>
        </is>
      </c>
      <c r="L12808" s="9">
        <f>A12808&amp;"-"&amp;TEXT(E12808,"yyyymmdd")</f>
        <v/>
      </c>
    </row>
    <row r="12809">
      <c r="A12809" t="n">
        <v>40932233</v>
      </c>
      <c r="B12809" t="inlineStr">
        <is>
          <t>Manhattan</t>
        </is>
      </c>
      <c r="C12809" t="inlineStr">
        <is>
          <t>10024</t>
        </is>
      </c>
      <c r="D12809" t="inlineStr">
        <is>
          <t>Italian</t>
        </is>
      </c>
      <c r="E12809" s="8" t="n">
        <v>46198</v>
      </c>
      <c r="F12809" t="inlineStr">
        <is>
          <t>Violations were cited in the following area(s).</t>
        </is>
      </c>
      <c r="G12809" t="inlineStr">
        <is>
          <t>06C</t>
        </is>
      </c>
      <c r="H1280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809" t="inlineStr">
        <is>
          <t>Critical</t>
        </is>
      </c>
      <c r="J12809" t="n">
        <v>17</v>
      </c>
      <c r="K12809" t="inlineStr">
        <is>
          <t>N</t>
        </is>
      </c>
      <c r="L12809" s="9">
        <f>A12809&amp;"-"&amp;TEXT(E12809,"yyyymmdd")</f>
        <v/>
      </c>
    </row>
    <row r="12810">
      <c r="A12810" t="n">
        <v>40932233</v>
      </c>
      <c r="B12810" t="inlineStr">
        <is>
          <t>Manhattan</t>
        </is>
      </c>
      <c r="C12810" t="inlineStr">
        <is>
          <t>10024</t>
        </is>
      </c>
      <c r="D12810" t="inlineStr">
        <is>
          <t>Italian</t>
        </is>
      </c>
      <c r="E12810" s="8" t="n">
        <v>46198</v>
      </c>
      <c r="F12810" t="inlineStr">
        <is>
          <t>Violations were cited in the following area(s).</t>
        </is>
      </c>
      <c r="G12810" t="inlineStr">
        <is>
          <t>08A</t>
        </is>
      </c>
      <c r="H12810" t="inlineStr">
        <is>
          <t>Establishment is not free of harborage or conditions conducive to rodents, insects or other pests.</t>
        </is>
      </c>
      <c r="I12810" t="inlineStr">
        <is>
          <t>Not Critical</t>
        </is>
      </c>
      <c r="J12810" t="n">
        <v>17</v>
      </c>
      <c r="K12810" t="inlineStr">
        <is>
          <t>N</t>
        </is>
      </c>
      <c r="L12810" s="9">
        <f>A12810&amp;"-"&amp;TEXT(E12810,"yyyymmdd")</f>
        <v/>
      </c>
    </row>
    <row r="12811">
      <c r="A12811" t="n">
        <v>41061082</v>
      </c>
      <c r="B12811" t="inlineStr">
        <is>
          <t>Manhattan</t>
        </is>
      </c>
      <c r="C12811" t="inlineStr">
        <is>
          <t>10009</t>
        </is>
      </c>
      <c r="D12811" t="inlineStr">
        <is>
          <t>Coffee/Tea</t>
        </is>
      </c>
      <c r="E12811" s="8" t="n">
        <v>46198</v>
      </c>
      <c r="F12811" t="inlineStr">
        <is>
          <t>Violations were cited in the following area(s).</t>
        </is>
      </c>
      <c r="G12811" t="inlineStr">
        <is>
          <t>10B</t>
        </is>
      </c>
      <c r="H12811" t="inlineStr">
        <is>
          <t>Anti-siphonage or back-flow prevention device not provided where required; equipment or floor not properly drained; sewage disposal system in disrepair or not functioning properly. Condensation or liquid waste improperly disposed of.</t>
        </is>
      </c>
      <c r="I12811" t="inlineStr">
        <is>
          <t>Not Critical</t>
        </is>
      </c>
      <c r="J12811" t="n">
        <v>5</v>
      </c>
      <c r="K12811" t="inlineStr">
        <is>
          <t>A</t>
        </is>
      </c>
      <c r="L12811" s="9">
        <f>A12811&amp;"-"&amp;TEXT(E12811,"yyyymmdd")</f>
        <v/>
      </c>
    </row>
    <row r="12812">
      <c r="A12812" t="n">
        <v>41061082</v>
      </c>
      <c r="B12812" t="inlineStr">
        <is>
          <t>Manhattan</t>
        </is>
      </c>
      <c r="C12812" t="inlineStr">
        <is>
          <t>10009</t>
        </is>
      </c>
      <c r="D12812" t="inlineStr">
        <is>
          <t>Coffee/Tea</t>
        </is>
      </c>
      <c r="E12812" s="8" t="n">
        <v>46198</v>
      </c>
      <c r="F12812" t="inlineStr">
        <is>
          <t>Violations were cited in the following area(s).</t>
        </is>
      </c>
      <c r="G12812" t="inlineStr">
        <is>
          <t>10F</t>
        </is>
      </c>
      <c r="H12812" t="inlineStr">
        <is>
          <t>Non-food contact surface or equipment made of unacceptable material, not kept clean, or not properly sealed, raised, spaced or movable to allow accessibility for cleaning on all sides, above and underneath the unit.</t>
        </is>
      </c>
      <c r="I12812" t="inlineStr">
        <is>
          <t>Not Critical</t>
        </is>
      </c>
      <c r="J12812" t="n">
        <v>5</v>
      </c>
      <c r="K12812" t="inlineStr">
        <is>
          <t>A</t>
        </is>
      </c>
      <c r="L12812" s="9">
        <f>A12812&amp;"-"&amp;TEXT(E12812,"yyyymmdd")</f>
        <v/>
      </c>
    </row>
    <row r="12813">
      <c r="A12813" t="n">
        <v>41075909</v>
      </c>
      <c r="B12813" t="inlineStr">
        <is>
          <t>Queens</t>
        </is>
      </c>
      <c r="C12813" t="inlineStr">
        <is>
          <t>11418</t>
        </is>
      </c>
      <c r="D12813" t="inlineStr">
        <is>
          <t>Chinese</t>
        </is>
      </c>
      <c r="E12813" s="8" t="n">
        <v>46198</v>
      </c>
      <c r="F12813" t="inlineStr">
        <is>
          <t>Violations were cited in the following area(s).</t>
        </is>
      </c>
      <c r="G12813" t="inlineStr">
        <is>
          <t>02G</t>
        </is>
      </c>
      <c r="H12813" t="inlineStr">
        <is>
          <t>Cold TCS food item held above 41 °F; smoked or processed fish held above 38 °F; intact raw eggs held above 45 °F; or reduced oxygen packaged (ROP) TCS foods held above required temperatures except during active necessary preparation.</t>
        </is>
      </c>
      <c r="I12813" t="inlineStr">
        <is>
          <t>Critical</t>
        </is>
      </c>
      <c r="J12813" t="n">
        <v>12</v>
      </c>
      <c r="K12813" t="inlineStr">
        <is>
          <t>A</t>
        </is>
      </c>
      <c r="L12813" s="9">
        <f>A12813&amp;"-"&amp;TEXT(E12813,"yyyymmdd")</f>
        <v/>
      </c>
    </row>
    <row r="12814">
      <c r="A12814" t="n">
        <v>41075909</v>
      </c>
      <c r="B12814" t="inlineStr">
        <is>
          <t>Queens</t>
        </is>
      </c>
      <c r="C12814" t="inlineStr">
        <is>
          <t>11418</t>
        </is>
      </c>
      <c r="D12814" t="inlineStr">
        <is>
          <t>Chinese</t>
        </is>
      </c>
      <c r="E12814" s="8" t="n">
        <v>46198</v>
      </c>
      <c r="F12814" t="inlineStr">
        <is>
          <t>Violations were cited in the following area(s).</t>
        </is>
      </c>
      <c r="G12814" t="inlineStr">
        <is>
          <t>10F</t>
        </is>
      </c>
      <c r="H12814" t="inlineStr">
        <is>
          <t>Non-food contact surface or equipment made of unacceptable material, not kept clean, or not properly sealed, raised, spaced or movable to allow accessibility for cleaning on all sides, above and underneath the unit.</t>
        </is>
      </c>
      <c r="I12814" t="inlineStr">
        <is>
          <t>Not Critical</t>
        </is>
      </c>
      <c r="J12814" t="n">
        <v>12</v>
      </c>
      <c r="K12814" t="inlineStr">
        <is>
          <t>A</t>
        </is>
      </c>
      <c r="L12814" s="9">
        <f>A12814&amp;"-"&amp;TEXT(E12814,"yyyymmdd")</f>
        <v/>
      </c>
    </row>
    <row r="12815">
      <c r="A12815" t="n">
        <v>41168107</v>
      </c>
      <c r="B12815" t="inlineStr">
        <is>
          <t>Manhattan</t>
        </is>
      </c>
      <c r="C12815" t="inlineStr">
        <is>
          <t>10011</t>
        </is>
      </c>
      <c r="D12815" t="inlineStr">
        <is>
          <t>American</t>
        </is>
      </c>
      <c r="E12815" s="8" t="n">
        <v>46198</v>
      </c>
      <c r="F12815" t="inlineStr">
        <is>
          <t>Violations were cited in the following area(s).</t>
        </is>
      </c>
      <c r="G12815" t="inlineStr">
        <is>
          <t>05F</t>
        </is>
      </c>
      <c r="H12815" t="inlineStr">
        <is>
          <t>Insufficient or no hot holding, cold storage or cold holding equipment provided to maintain Time/Temperature Control for Safety Foods (TCS) at required temperatures</t>
        </is>
      </c>
      <c r="I12815" t="inlineStr">
        <is>
          <t>Critical</t>
        </is>
      </c>
      <c r="J12815" t="n">
        <v>15</v>
      </c>
      <c r="K12815" t="inlineStr">
        <is>
          <t>N</t>
        </is>
      </c>
      <c r="L12815" s="9">
        <f>A12815&amp;"-"&amp;TEXT(E12815,"yyyymmdd")</f>
        <v/>
      </c>
    </row>
    <row r="12816">
      <c r="A12816" t="n">
        <v>41168107</v>
      </c>
      <c r="B12816" t="inlineStr">
        <is>
          <t>Manhattan</t>
        </is>
      </c>
      <c r="C12816" t="inlineStr">
        <is>
          <t>10011</t>
        </is>
      </c>
      <c r="D12816" t="inlineStr">
        <is>
          <t>American</t>
        </is>
      </c>
      <c r="E12816" s="8" t="n">
        <v>46198</v>
      </c>
      <c r="F12816" t="inlineStr">
        <is>
          <t>Violations were cited in the following area(s).</t>
        </is>
      </c>
      <c r="G12816" t="inlineStr">
        <is>
          <t>10G</t>
        </is>
      </c>
      <c r="H12816" t="inlineStr">
        <is>
          <t>Dishwashing and ware washing: Cleaning and sanitizing of tableware, including dishes, utensils, and equipment deficient.</t>
        </is>
      </c>
      <c r="I12816" t="inlineStr">
        <is>
          <t>Not Critical</t>
        </is>
      </c>
      <c r="J12816" t="n">
        <v>15</v>
      </c>
      <c r="K12816" t="inlineStr">
        <is>
          <t>N</t>
        </is>
      </c>
      <c r="L12816" s="9">
        <f>A12816&amp;"-"&amp;TEXT(E12816,"yyyymmdd")</f>
        <v/>
      </c>
    </row>
    <row r="12817">
      <c r="A12817" t="n">
        <v>41281111</v>
      </c>
      <c r="B12817" t="inlineStr">
        <is>
          <t>Manhattan</t>
        </is>
      </c>
      <c r="C12817" t="inlineStr">
        <is>
          <t>10002</t>
        </is>
      </c>
      <c r="D12817" t="inlineStr">
        <is>
          <t>American</t>
        </is>
      </c>
      <c r="E12817" s="8" t="n">
        <v>46198</v>
      </c>
      <c r="F12817" t="inlineStr">
        <is>
          <t>Violations were cited in the following area(s).</t>
        </is>
      </c>
      <c r="G12817" t="inlineStr">
        <is>
          <t>04C</t>
        </is>
      </c>
      <c r="H12817" t="inlineStr">
        <is>
          <t>Food worker/food vendor does not use utensil or other barrier to eliminate bare hand contact with food that will not receive adequate additional heat treatment.</t>
        </is>
      </c>
      <c r="I12817" t="inlineStr">
        <is>
          <t>Critical</t>
        </is>
      </c>
      <c r="J12817" t="n">
        <v>12</v>
      </c>
      <c r="K12817" t="inlineStr">
        <is>
          <t>A</t>
        </is>
      </c>
      <c r="L12817" s="9">
        <f>A12817&amp;"-"&amp;TEXT(E12817,"yyyymmdd")</f>
        <v/>
      </c>
    </row>
    <row r="12818">
      <c r="A12818" t="n">
        <v>41281111</v>
      </c>
      <c r="B12818" t="inlineStr">
        <is>
          <t>Manhattan</t>
        </is>
      </c>
      <c r="C12818" t="inlineStr">
        <is>
          <t>10002</t>
        </is>
      </c>
      <c r="D12818" t="inlineStr">
        <is>
          <t>American</t>
        </is>
      </c>
      <c r="E12818" s="8" t="n">
        <v>46198</v>
      </c>
      <c r="F12818" t="inlineStr">
        <is>
          <t>Violations were cited in the following area(s).</t>
        </is>
      </c>
      <c r="G12818" t="inlineStr">
        <is>
          <t>06C</t>
        </is>
      </c>
      <c r="H1281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818" t="inlineStr">
        <is>
          <t>Critical</t>
        </is>
      </c>
      <c r="J12818" t="n">
        <v>12</v>
      </c>
      <c r="K12818" t="inlineStr">
        <is>
          <t>A</t>
        </is>
      </c>
      <c r="L12818" s="9">
        <f>A12818&amp;"-"&amp;TEXT(E12818,"yyyymmdd")</f>
        <v/>
      </c>
    </row>
    <row r="12819">
      <c r="A12819" t="n">
        <v>41407362</v>
      </c>
      <c r="B12819" t="inlineStr">
        <is>
          <t>Manhattan</t>
        </is>
      </c>
      <c r="C12819" t="inlineStr">
        <is>
          <t>10009</t>
        </is>
      </c>
      <c r="D12819" t="inlineStr">
        <is>
          <t>Asian/Asian Fusion</t>
        </is>
      </c>
      <c r="E12819" s="8" t="n">
        <v>46198</v>
      </c>
      <c r="F12819" t="inlineStr">
        <is>
          <t>Violations were cited in the following area(s).</t>
        </is>
      </c>
      <c r="G12819" t="inlineStr">
        <is>
          <t>02G</t>
        </is>
      </c>
      <c r="H12819" t="inlineStr">
        <is>
          <t>Cold TCS food item held above 41 °F; smoked or processed fish held above 38 °F; intact raw eggs held above 45 °F; or reduced oxygen packaged (ROP) TCS foods held above required temperatures except during active necessary preparation.</t>
        </is>
      </c>
      <c r="I12819" t="inlineStr">
        <is>
          <t>Critical</t>
        </is>
      </c>
      <c r="J12819" t="n">
        <v>28</v>
      </c>
      <c r="L12819" s="9">
        <f>A12819&amp;"-"&amp;TEXT(E12819,"yyyymmdd")</f>
        <v/>
      </c>
    </row>
    <row r="12820">
      <c r="A12820" t="n">
        <v>41407362</v>
      </c>
      <c r="B12820" t="inlineStr">
        <is>
          <t>Manhattan</t>
        </is>
      </c>
      <c r="C12820" t="inlineStr">
        <is>
          <t>10009</t>
        </is>
      </c>
      <c r="D12820" t="inlineStr">
        <is>
          <t>Asian/Asian Fusion</t>
        </is>
      </c>
      <c r="E12820" s="8" t="n">
        <v>46198</v>
      </c>
      <c r="F12820" t="inlineStr">
        <is>
          <t>Violations were cited in the following area(s).</t>
        </is>
      </c>
      <c r="G12820" t="inlineStr">
        <is>
          <t>04N</t>
        </is>
      </c>
      <c r="H12820" t="inlineStr">
        <is>
          <t>Filth flies or food/refuse/sewage associated with (FRSA) flies or other nuisance pests in establishment’s food and/or non-food areas. FRSA flies include house flies, blow flies, bottle flies, flesh flies, drain flies, Phorid flies and fruit flies.</t>
        </is>
      </c>
      <c r="I12820" t="inlineStr">
        <is>
          <t>Critical</t>
        </is>
      </c>
      <c r="J12820" t="n">
        <v>28</v>
      </c>
      <c r="L12820" s="9">
        <f>A12820&amp;"-"&amp;TEXT(E12820,"yyyymmdd")</f>
        <v/>
      </c>
    </row>
    <row r="12821">
      <c r="A12821" t="n">
        <v>41407362</v>
      </c>
      <c r="B12821" t="inlineStr">
        <is>
          <t>Manhattan</t>
        </is>
      </c>
      <c r="C12821" t="inlineStr">
        <is>
          <t>10009</t>
        </is>
      </c>
      <c r="D12821" t="inlineStr">
        <is>
          <t>Asian/Asian Fusion</t>
        </is>
      </c>
      <c r="E12821" s="8" t="n">
        <v>46198</v>
      </c>
      <c r="F12821" t="inlineStr">
        <is>
          <t>Violations were cited in the following area(s).</t>
        </is>
      </c>
      <c r="G12821" t="inlineStr">
        <is>
          <t>06C</t>
        </is>
      </c>
      <c r="H1282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821" t="inlineStr">
        <is>
          <t>Critical</t>
        </is>
      </c>
      <c r="J12821" t="n">
        <v>28</v>
      </c>
      <c r="L12821" s="9">
        <f>A12821&amp;"-"&amp;TEXT(E12821,"yyyymmdd")</f>
        <v/>
      </c>
    </row>
    <row r="12822">
      <c r="A12822" t="n">
        <v>41407362</v>
      </c>
      <c r="B12822" t="inlineStr">
        <is>
          <t>Manhattan</t>
        </is>
      </c>
      <c r="C12822" t="inlineStr">
        <is>
          <t>10009</t>
        </is>
      </c>
      <c r="D12822" t="inlineStr">
        <is>
          <t>Asian/Asian Fusion</t>
        </is>
      </c>
      <c r="E12822" s="8" t="n">
        <v>46198</v>
      </c>
      <c r="F12822" t="inlineStr">
        <is>
          <t>Violations were cited in the following area(s).</t>
        </is>
      </c>
      <c r="G12822" t="inlineStr">
        <is>
          <t>08A</t>
        </is>
      </c>
      <c r="H12822" t="inlineStr">
        <is>
          <t>Establishment is not free of harborage or conditions conducive to rodents, insects or other pests.</t>
        </is>
      </c>
      <c r="I12822" t="inlineStr">
        <is>
          <t>Not Critical</t>
        </is>
      </c>
      <c r="J12822" t="n">
        <v>28</v>
      </c>
      <c r="L12822" s="9">
        <f>A12822&amp;"-"&amp;TEXT(E12822,"yyyymmdd")</f>
        <v/>
      </c>
    </row>
    <row r="12823">
      <c r="A12823" t="n">
        <v>41407362</v>
      </c>
      <c r="B12823" t="inlineStr">
        <is>
          <t>Manhattan</t>
        </is>
      </c>
      <c r="C12823" t="inlineStr">
        <is>
          <t>10009</t>
        </is>
      </c>
      <c r="D12823" t="inlineStr">
        <is>
          <t>Asian/Asian Fusion</t>
        </is>
      </c>
      <c r="E12823" s="8" t="n">
        <v>46198</v>
      </c>
      <c r="F12823" t="inlineStr">
        <is>
          <t>Violations were cited in the following area(s).</t>
        </is>
      </c>
      <c r="G12823" t="inlineStr">
        <is>
          <t>10B</t>
        </is>
      </c>
      <c r="H12823" t="inlineStr">
        <is>
          <t>Anti-siphonage or back-flow prevention device not provided where required; equipment or floor not properly drained; sewage disposal system in disrepair or not functioning properly. Condensation or liquid waste improperly disposed of.</t>
        </is>
      </c>
      <c r="I12823" t="inlineStr">
        <is>
          <t>Not Critical</t>
        </is>
      </c>
      <c r="J12823" t="n">
        <v>28</v>
      </c>
      <c r="L12823" s="9">
        <f>A12823&amp;"-"&amp;TEXT(E12823,"yyyymmdd")</f>
        <v/>
      </c>
    </row>
    <row r="12824">
      <c r="A12824" t="n">
        <v>41616574</v>
      </c>
      <c r="B12824" t="inlineStr">
        <is>
          <t>Manhattan</t>
        </is>
      </c>
      <c r="C12824" t="inlineStr">
        <is>
          <t>10011</t>
        </is>
      </c>
      <c r="D12824" t="inlineStr">
        <is>
          <t>American</t>
        </is>
      </c>
      <c r="E12824" s="8" t="n">
        <v>46198</v>
      </c>
      <c r="F12824" t="inlineStr">
        <is>
          <t>Violations were cited in the following area(s).</t>
        </is>
      </c>
      <c r="G12824" t="inlineStr">
        <is>
          <t>04A</t>
        </is>
      </c>
      <c r="H12824" t="inlineStr">
        <is>
          <t>Food Protection Certificate (FPC) not held by manager or supervisor of food operations.</t>
        </is>
      </c>
      <c r="I12824" t="inlineStr">
        <is>
          <t>Critical</t>
        </is>
      </c>
      <c r="J12824" t="n">
        <v>29</v>
      </c>
      <c r="L12824" s="9">
        <f>A12824&amp;"-"&amp;TEXT(E12824,"yyyymmdd")</f>
        <v/>
      </c>
    </row>
    <row r="12825">
      <c r="A12825" t="n">
        <v>41616574</v>
      </c>
      <c r="B12825" t="inlineStr">
        <is>
          <t>Manhattan</t>
        </is>
      </c>
      <c r="C12825" t="inlineStr">
        <is>
          <t>10011</t>
        </is>
      </c>
      <c r="D12825" t="inlineStr">
        <is>
          <t>American</t>
        </is>
      </c>
      <c r="E12825" s="8" t="n">
        <v>46198</v>
      </c>
      <c r="F12825" t="inlineStr">
        <is>
          <t>Violations were cited in the following area(s).</t>
        </is>
      </c>
      <c r="G12825" t="inlineStr">
        <is>
          <t>04J</t>
        </is>
      </c>
      <c r="H12825" t="inlineStr">
        <is>
          <t>Properly scaled and calibrated thermometer or thermocouple not provided or not readily accessible in food preparation and hot/cold holding areas to measure temperatures of TCS foods during cooking, cooling, reheating, and holding.</t>
        </is>
      </c>
      <c r="I12825" t="inlineStr">
        <is>
          <t>Critical</t>
        </is>
      </c>
      <c r="J12825" t="n">
        <v>29</v>
      </c>
      <c r="L12825" s="9">
        <f>A12825&amp;"-"&amp;TEXT(E12825,"yyyymmdd")</f>
        <v/>
      </c>
    </row>
    <row r="12826">
      <c r="A12826" t="n">
        <v>41616574</v>
      </c>
      <c r="B12826" t="inlineStr">
        <is>
          <t>Manhattan</t>
        </is>
      </c>
      <c r="C12826" t="inlineStr">
        <is>
          <t>10011</t>
        </is>
      </c>
      <c r="D12826" t="inlineStr">
        <is>
          <t>American</t>
        </is>
      </c>
      <c r="E12826" s="8" t="n">
        <v>46198</v>
      </c>
      <c r="F12826" t="inlineStr">
        <is>
          <t>Violations were cited in the following area(s).</t>
        </is>
      </c>
      <c r="G12826" t="inlineStr">
        <is>
          <t>04L</t>
        </is>
      </c>
      <c r="H12826" t="inlineStr">
        <is>
          <t>Evidence of mice or live mice in establishment's food or non-food areas.</t>
        </is>
      </c>
      <c r="I12826" t="inlineStr">
        <is>
          <t>Critical</t>
        </is>
      </c>
      <c r="J12826" t="n">
        <v>29</v>
      </c>
      <c r="L12826" s="9">
        <f>A12826&amp;"-"&amp;TEXT(E12826,"yyyymmdd")</f>
        <v/>
      </c>
    </row>
    <row r="12827">
      <c r="A12827" t="n">
        <v>41616574</v>
      </c>
      <c r="B12827" t="inlineStr">
        <is>
          <t>Manhattan</t>
        </is>
      </c>
      <c r="C12827" t="inlineStr">
        <is>
          <t>10011</t>
        </is>
      </c>
      <c r="D12827" t="inlineStr">
        <is>
          <t>American</t>
        </is>
      </c>
      <c r="E12827" s="8" t="n">
        <v>46198</v>
      </c>
      <c r="F12827" t="inlineStr">
        <is>
          <t>Violations were cited in the following area(s).</t>
        </is>
      </c>
      <c r="G12827" t="inlineStr">
        <is>
          <t>08A</t>
        </is>
      </c>
      <c r="H12827" t="inlineStr">
        <is>
          <t>Establishment is not free of harborage or conditions conducive to rodents, insects or other pests.</t>
        </is>
      </c>
      <c r="I12827" t="inlineStr">
        <is>
          <t>Not Critical</t>
        </is>
      </c>
      <c r="J12827" t="n">
        <v>29</v>
      </c>
      <c r="L12827" s="9">
        <f>A12827&amp;"-"&amp;TEXT(E12827,"yyyymmdd")</f>
        <v/>
      </c>
    </row>
    <row r="12828">
      <c r="A12828" t="n">
        <v>41616574</v>
      </c>
      <c r="B12828" t="inlineStr">
        <is>
          <t>Manhattan</t>
        </is>
      </c>
      <c r="C12828" t="inlineStr">
        <is>
          <t>10011</t>
        </is>
      </c>
      <c r="D12828" t="inlineStr">
        <is>
          <t>American</t>
        </is>
      </c>
      <c r="E12828" s="8" t="n">
        <v>46198</v>
      </c>
      <c r="F12828" t="inlineStr">
        <is>
          <t>Violations were cited in the following area(s).</t>
        </is>
      </c>
      <c r="G12828" t="inlineStr">
        <is>
          <t>10G</t>
        </is>
      </c>
      <c r="H12828" t="inlineStr">
        <is>
          <t>Dishwashing and ware washing: Cleaning and sanitizing of tableware, including dishes, utensils, and equipment deficient.</t>
        </is>
      </c>
      <c r="I12828" t="inlineStr">
        <is>
          <t>Not Critical</t>
        </is>
      </c>
      <c r="J12828" t="n">
        <v>29</v>
      </c>
      <c r="L12828" s="9">
        <f>A12828&amp;"-"&amp;TEXT(E12828,"yyyymmdd")</f>
        <v/>
      </c>
    </row>
    <row r="12829">
      <c r="A12829" t="n">
        <v>41704644</v>
      </c>
      <c r="B12829" t="inlineStr">
        <is>
          <t>Manhattan</t>
        </is>
      </c>
      <c r="C12829" t="inlineStr">
        <is>
          <t>10001</t>
        </is>
      </c>
      <c r="D12829" t="inlineStr">
        <is>
          <t>American</t>
        </is>
      </c>
      <c r="E12829" s="8" t="n">
        <v>46198</v>
      </c>
      <c r="F12829" t="inlineStr">
        <is>
          <t>Violations were cited in the following area(s).</t>
        </is>
      </c>
      <c r="G12829" t="inlineStr">
        <is>
          <t>06D</t>
        </is>
      </c>
      <c r="H12829" t="inlineStr">
        <is>
          <t>Food contact surface not properly washed, rinsed and sanitized after each use and following any activity when contamination may have occurred.</t>
        </is>
      </c>
      <c r="I12829" t="inlineStr">
        <is>
          <t>Critical</t>
        </is>
      </c>
      <c r="J12829" t="n">
        <v>6</v>
      </c>
      <c r="K12829" t="inlineStr">
        <is>
          <t>A</t>
        </is>
      </c>
      <c r="L12829" s="9">
        <f>A12829&amp;"-"&amp;TEXT(E12829,"yyyymmdd")</f>
        <v/>
      </c>
    </row>
    <row r="12830">
      <c r="A12830" t="n">
        <v>50000632</v>
      </c>
      <c r="B12830" t="inlineStr">
        <is>
          <t>Queens</t>
        </is>
      </c>
      <c r="C12830" t="inlineStr">
        <is>
          <t>11377</t>
        </is>
      </c>
      <c r="D12830" t="inlineStr">
        <is>
          <t>American</t>
        </is>
      </c>
      <c r="E12830" s="8" t="n">
        <v>46198</v>
      </c>
      <c r="F12830" t="inlineStr">
        <is>
          <t>Violations were cited in the following area(s).</t>
        </is>
      </c>
      <c r="G12830" t="inlineStr">
        <is>
          <t>02G</t>
        </is>
      </c>
      <c r="H12830" t="inlineStr">
        <is>
          <t>Cold TCS food item held above 41 °F; smoked or processed fish held above 38 °F; intact raw eggs held above 45 °F; or reduced oxygen packaged (ROP) TCS foods held above required temperatures except during active necessary preparation.</t>
        </is>
      </c>
      <c r="I12830" t="inlineStr">
        <is>
          <t>Critical</t>
        </is>
      </c>
      <c r="J12830" t="n">
        <v>43</v>
      </c>
      <c r="K12830" t="inlineStr">
        <is>
          <t>N</t>
        </is>
      </c>
      <c r="L12830" s="9">
        <f>A12830&amp;"-"&amp;TEXT(E12830,"yyyymmdd")</f>
        <v/>
      </c>
    </row>
    <row r="12831">
      <c r="A12831" t="n">
        <v>50000632</v>
      </c>
      <c r="B12831" t="inlineStr">
        <is>
          <t>Queens</t>
        </is>
      </c>
      <c r="C12831" t="inlineStr">
        <is>
          <t>11377</t>
        </is>
      </c>
      <c r="D12831" t="inlineStr">
        <is>
          <t>American</t>
        </is>
      </c>
      <c r="E12831" s="8" t="n">
        <v>46198</v>
      </c>
      <c r="F12831" t="inlineStr">
        <is>
          <t>Violations were cited in the following area(s).</t>
        </is>
      </c>
      <c r="G12831" t="inlineStr">
        <is>
          <t>05H</t>
        </is>
      </c>
      <c r="H12831" t="inlineStr">
        <is>
          <t>No approved written standard operating procedure for avoiding contamination by refillable returnable containers.</t>
        </is>
      </c>
      <c r="I12831" t="inlineStr">
        <is>
          <t>Critical</t>
        </is>
      </c>
      <c r="J12831" t="n">
        <v>43</v>
      </c>
      <c r="K12831" t="inlineStr">
        <is>
          <t>N</t>
        </is>
      </c>
      <c r="L12831" s="9">
        <f>A12831&amp;"-"&amp;TEXT(E12831,"yyyymmdd")</f>
        <v/>
      </c>
    </row>
    <row r="12832">
      <c r="A12832" t="n">
        <v>50000632</v>
      </c>
      <c r="B12832" t="inlineStr">
        <is>
          <t>Queens</t>
        </is>
      </c>
      <c r="C12832" t="inlineStr">
        <is>
          <t>11377</t>
        </is>
      </c>
      <c r="D12832" t="inlineStr">
        <is>
          <t>American</t>
        </is>
      </c>
      <c r="E12832" s="8" t="n">
        <v>46198</v>
      </c>
      <c r="F12832" t="inlineStr">
        <is>
          <t>Violations were cited in the following area(s).</t>
        </is>
      </c>
      <c r="G12832" t="inlineStr">
        <is>
          <t>06D</t>
        </is>
      </c>
      <c r="H12832" t="inlineStr">
        <is>
          <t>Food contact surface not properly washed, rinsed and sanitized after each use and following any activity when contamination may have occurred.</t>
        </is>
      </c>
      <c r="I12832" t="inlineStr">
        <is>
          <t>Critical</t>
        </is>
      </c>
      <c r="J12832" t="n">
        <v>43</v>
      </c>
      <c r="K12832" t="inlineStr">
        <is>
          <t>N</t>
        </is>
      </c>
      <c r="L12832" s="9">
        <f>A12832&amp;"-"&amp;TEXT(E12832,"yyyymmdd")</f>
        <v/>
      </c>
    </row>
    <row r="12833">
      <c r="A12833" t="n">
        <v>50000632</v>
      </c>
      <c r="B12833" t="inlineStr">
        <is>
          <t>Queens</t>
        </is>
      </c>
      <c r="C12833" t="inlineStr">
        <is>
          <t>11377</t>
        </is>
      </c>
      <c r="D12833" t="inlineStr">
        <is>
          <t>American</t>
        </is>
      </c>
      <c r="E12833" s="8" t="n">
        <v>46198</v>
      </c>
      <c r="F12833" t="inlineStr">
        <is>
          <t>Violations were cited in the following area(s).</t>
        </is>
      </c>
      <c r="G12833" t="inlineStr">
        <is>
          <t>10F</t>
        </is>
      </c>
      <c r="H12833" t="inlineStr">
        <is>
          <t>Non-food contact surface or equipment made of unacceptable material, not kept clean, or not properly sealed, raised, spaced or movable to allow accessibility for cleaning on all sides, above and underneath the unit.</t>
        </is>
      </c>
      <c r="I12833" t="inlineStr">
        <is>
          <t>Not Critical</t>
        </is>
      </c>
      <c r="J12833" t="n">
        <v>43</v>
      </c>
      <c r="K12833" t="inlineStr">
        <is>
          <t>N</t>
        </is>
      </c>
      <c r="L12833" s="9">
        <f>A12833&amp;"-"&amp;TEXT(E12833,"yyyymmdd")</f>
        <v/>
      </c>
    </row>
    <row r="12834">
      <c r="A12834" t="n">
        <v>50001085</v>
      </c>
      <c r="B12834" t="inlineStr">
        <is>
          <t>Manhattan</t>
        </is>
      </c>
      <c r="C12834" t="inlineStr">
        <is>
          <t>10038</t>
        </is>
      </c>
      <c r="D12834" t="inlineStr">
        <is>
          <t>Donuts</t>
        </is>
      </c>
      <c r="E12834" s="8" t="n">
        <v>46198</v>
      </c>
      <c r="F12834" t="inlineStr">
        <is>
          <t>Violations were cited in the following area(s).</t>
        </is>
      </c>
      <c r="G12834" t="inlineStr">
        <is>
          <t>06E</t>
        </is>
      </c>
      <c r="H12834" t="inlineStr">
        <is>
          <t>Sanitized equipment or utensil, including in-use food dispensing utensil, improperly used or stored.</t>
        </is>
      </c>
      <c r="I12834" t="inlineStr">
        <is>
          <t>Critical</t>
        </is>
      </c>
      <c r="J12834" t="n">
        <v>8</v>
      </c>
      <c r="K12834" t="inlineStr">
        <is>
          <t>A</t>
        </is>
      </c>
      <c r="L12834" s="9">
        <f>A12834&amp;"-"&amp;TEXT(E12834,"yyyymmdd")</f>
        <v/>
      </c>
    </row>
    <row r="12835">
      <c r="A12835" t="n">
        <v>50001085</v>
      </c>
      <c r="B12835" t="inlineStr">
        <is>
          <t>Manhattan</t>
        </is>
      </c>
      <c r="C12835" t="inlineStr">
        <is>
          <t>10038</t>
        </is>
      </c>
      <c r="D12835" t="inlineStr">
        <is>
          <t>Donuts</t>
        </is>
      </c>
      <c r="E12835" s="8" t="n">
        <v>46198</v>
      </c>
      <c r="F12835" t="inlineStr">
        <is>
          <t>Violations were cited in the following area(s).</t>
        </is>
      </c>
      <c r="G12835" t="inlineStr">
        <is>
          <t>10F</t>
        </is>
      </c>
      <c r="H12835" t="inlineStr">
        <is>
          <t>Non-food contact surface or equipment made of unacceptable material, not kept clean, or not properly sealed, raised, spaced or movable to allow accessibility for cleaning on all sides, above and underneath the unit.</t>
        </is>
      </c>
      <c r="I12835" t="inlineStr">
        <is>
          <t>Not Critical</t>
        </is>
      </c>
      <c r="J12835" t="n">
        <v>8</v>
      </c>
      <c r="K12835" t="inlineStr">
        <is>
          <t>A</t>
        </is>
      </c>
      <c r="L12835" s="9">
        <f>A12835&amp;"-"&amp;TEXT(E12835,"yyyymmdd")</f>
        <v/>
      </c>
    </row>
    <row r="12836">
      <c r="A12836" t="n">
        <v>50001601</v>
      </c>
      <c r="B12836" t="inlineStr">
        <is>
          <t>Queens</t>
        </is>
      </c>
      <c r="C12836" t="inlineStr">
        <is>
          <t>11417</t>
        </is>
      </c>
      <c r="D12836" t="inlineStr">
        <is>
          <t>Caribbean</t>
        </is>
      </c>
      <c r="E12836" s="8" t="n">
        <v>46198</v>
      </c>
      <c r="F12836" t="inlineStr">
        <is>
          <t>Violations were cited in the following area(s).</t>
        </is>
      </c>
      <c r="G12836" t="inlineStr">
        <is>
          <t>04K</t>
        </is>
      </c>
      <c r="H12836" t="inlineStr">
        <is>
          <t>Evidence of rats or live rats in establishment's food or non-food areas.</t>
        </is>
      </c>
      <c r="I12836" t="inlineStr">
        <is>
          <t>Critical</t>
        </is>
      </c>
      <c r="J12836" t="n">
        <v>13</v>
      </c>
      <c r="K12836" t="inlineStr">
        <is>
          <t>A</t>
        </is>
      </c>
      <c r="L12836" s="9">
        <f>A12836&amp;"-"&amp;TEXT(E12836,"yyyymmdd")</f>
        <v/>
      </c>
    </row>
    <row r="12837">
      <c r="A12837" t="n">
        <v>50001601</v>
      </c>
      <c r="B12837" t="inlineStr">
        <is>
          <t>Queens</t>
        </is>
      </c>
      <c r="C12837" t="inlineStr">
        <is>
          <t>11417</t>
        </is>
      </c>
      <c r="D12837" t="inlineStr">
        <is>
          <t>Caribbean</t>
        </is>
      </c>
      <c r="E12837" s="8" t="n">
        <v>46198</v>
      </c>
      <c r="F12837" t="inlineStr">
        <is>
          <t>Violations were cited in the following area(s).</t>
        </is>
      </c>
      <c r="G12837" t="inlineStr">
        <is>
          <t>08A</t>
        </is>
      </c>
      <c r="H12837" t="inlineStr">
        <is>
          <t>Establishment is not free of harborage or conditions conducive to rodents, insects or other pests.</t>
        </is>
      </c>
      <c r="I12837" t="inlineStr">
        <is>
          <t>Not Critical</t>
        </is>
      </c>
      <c r="J12837" t="n">
        <v>13</v>
      </c>
      <c r="K12837" t="inlineStr">
        <is>
          <t>A</t>
        </is>
      </c>
      <c r="L12837" s="9">
        <f>A12837&amp;"-"&amp;TEXT(E12837,"yyyymmdd")</f>
        <v/>
      </c>
    </row>
    <row r="12838">
      <c r="A12838" t="n">
        <v>50001601</v>
      </c>
      <c r="B12838" t="inlineStr">
        <is>
          <t>Queens</t>
        </is>
      </c>
      <c r="C12838" t="inlineStr">
        <is>
          <t>11417</t>
        </is>
      </c>
      <c r="D12838" t="inlineStr">
        <is>
          <t>Caribbean</t>
        </is>
      </c>
      <c r="E12838" s="8" t="n">
        <v>46198</v>
      </c>
      <c r="F12838" t="inlineStr">
        <is>
          <t>Violations were cited in the following area(s).</t>
        </is>
      </c>
      <c r="G12838" t="inlineStr">
        <is>
          <t>08C</t>
        </is>
      </c>
      <c r="H12838" t="inlineStr">
        <is>
          <t>Pesticide not properly labeled or used by unlicensed individual. Pesticide, other toxic chemical improperly used/stored. Unprotected, unlocked bait station used.</t>
        </is>
      </c>
      <c r="I12838" t="inlineStr">
        <is>
          <t>Not Critical</t>
        </is>
      </c>
      <c r="J12838" t="n">
        <v>13</v>
      </c>
      <c r="K12838" t="inlineStr">
        <is>
          <t>A</t>
        </is>
      </c>
      <c r="L12838" s="9">
        <f>A12838&amp;"-"&amp;TEXT(E12838,"yyyymmdd")</f>
        <v/>
      </c>
    </row>
    <row r="12839">
      <c r="A12839" t="n">
        <v>50001601</v>
      </c>
      <c r="B12839" t="inlineStr">
        <is>
          <t>Queens</t>
        </is>
      </c>
      <c r="C12839" t="inlineStr">
        <is>
          <t>11417</t>
        </is>
      </c>
      <c r="D12839" t="inlineStr">
        <is>
          <t>Caribbean</t>
        </is>
      </c>
      <c r="E12839" s="8" t="n">
        <v>46198</v>
      </c>
      <c r="F12839" t="inlineStr">
        <is>
          <t>Violations were cited in the following area(s).</t>
        </is>
      </c>
      <c r="G12839" t="inlineStr">
        <is>
          <t>10F</t>
        </is>
      </c>
      <c r="H12839" t="inlineStr">
        <is>
          <t>Non-food contact surface or equipment made of unacceptable material, not kept clean, or not properly sealed, raised, spaced or movable to allow accessibility for cleaning on all sides, above and underneath the unit.</t>
        </is>
      </c>
      <c r="I12839" t="inlineStr">
        <is>
          <t>Not Critical</t>
        </is>
      </c>
      <c r="J12839" t="n">
        <v>13</v>
      </c>
      <c r="K12839" t="inlineStr">
        <is>
          <t>A</t>
        </is>
      </c>
      <c r="L12839" s="9">
        <f>A12839&amp;"-"&amp;TEXT(E12839,"yyyymmdd")</f>
        <v/>
      </c>
    </row>
    <row r="12840">
      <c r="A12840" t="n">
        <v>50003233</v>
      </c>
      <c r="B12840" t="inlineStr">
        <is>
          <t>Manhattan</t>
        </is>
      </c>
      <c r="C12840" t="inlineStr">
        <is>
          <t>10009</t>
        </is>
      </c>
      <c r="D12840" t="inlineStr">
        <is>
          <t>Chinese</t>
        </is>
      </c>
      <c r="E12840" s="8" t="n">
        <v>46198</v>
      </c>
      <c r="F12840" t="inlineStr">
        <is>
          <t>Violations were cited in the following area(s).</t>
        </is>
      </c>
      <c r="G12840" t="inlineStr">
        <is>
          <t>02H</t>
        </is>
      </c>
      <c r="H12840" t="inlineStr">
        <is>
          <t>After cooking or removal from hot holding, TCS food not cooled by an approved method whereby the internal temperature is reduced from 140 °F to 70 °F or less within 2 hours, and from 70 °F to 41 °F or less within 4 additional hours.</t>
        </is>
      </c>
      <c r="I12840" t="inlineStr">
        <is>
          <t>Critical</t>
        </is>
      </c>
      <c r="J12840" t="n">
        <v>11</v>
      </c>
      <c r="K12840" t="inlineStr">
        <is>
          <t>A</t>
        </is>
      </c>
      <c r="L12840" s="9">
        <f>A12840&amp;"-"&amp;TEXT(E12840,"yyyymmdd")</f>
        <v/>
      </c>
    </row>
    <row r="12841">
      <c r="A12841" t="n">
        <v>50003233</v>
      </c>
      <c r="B12841" t="inlineStr">
        <is>
          <t>Manhattan</t>
        </is>
      </c>
      <c r="C12841" t="inlineStr">
        <is>
          <t>10009</t>
        </is>
      </c>
      <c r="D12841" t="inlineStr">
        <is>
          <t>Chinese</t>
        </is>
      </c>
      <c r="E12841" s="8" t="n">
        <v>46198</v>
      </c>
      <c r="F12841" t="inlineStr">
        <is>
          <t>Violations were cited in the following area(s).</t>
        </is>
      </c>
      <c r="G12841" t="inlineStr">
        <is>
          <t>10B</t>
        </is>
      </c>
      <c r="H12841" t="inlineStr">
        <is>
          <t>Anti-siphonage or back-flow prevention device not provided where required; equipment or floor not properly drained; sewage disposal system in disrepair or not functioning properly. Condensation or liquid waste improperly disposed of.</t>
        </is>
      </c>
      <c r="I12841" t="inlineStr">
        <is>
          <t>Not Critical</t>
        </is>
      </c>
      <c r="J12841" t="n">
        <v>11</v>
      </c>
      <c r="K12841" t="inlineStr">
        <is>
          <t>A</t>
        </is>
      </c>
      <c r="L12841" s="9">
        <f>A12841&amp;"-"&amp;TEXT(E12841,"yyyymmdd")</f>
        <v/>
      </c>
    </row>
    <row r="12842">
      <c r="A12842" t="n">
        <v>50003233</v>
      </c>
      <c r="B12842" t="inlineStr">
        <is>
          <t>Manhattan</t>
        </is>
      </c>
      <c r="C12842" t="inlineStr">
        <is>
          <t>10009</t>
        </is>
      </c>
      <c r="D12842" t="inlineStr">
        <is>
          <t>Chinese</t>
        </is>
      </c>
      <c r="E12842" s="8" t="n">
        <v>46198</v>
      </c>
      <c r="F12842" t="inlineStr">
        <is>
          <t>Violations were cited in the following area(s).</t>
        </is>
      </c>
      <c r="G12842" t="inlineStr">
        <is>
          <t>10F</t>
        </is>
      </c>
      <c r="H12842" t="inlineStr">
        <is>
          <t>Non-food contact surface or equipment made of unacceptable material, not kept clean, or not properly sealed, raised, spaced or movable to allow accessibility for cleaning on all sides, above and underneath the unit.</t>
        </is>
      </c>
      <c r="I12842" t="inlineStr">
        <is>
          <t>Not Critical</t>
        </is>
      </c>
      <c r="J12842" t="n">
        <v>11</v>
      </c>
      <c r="K12842" t="inlineStr">
        <is>
          <t>A</t>
        </is>
      </c>
      <c r="L12842" s="9">
        <f>A12842&amp;"-"&amp;TEXT(E12842,"yyyymmdd")</f>
        <v/>
      </c>
    </row>
    <row r="12843">
      <c r="A12843" t="n">
        <v>50005823</v>
      </c>
      <c r="B12843" t="inlineStr">
        <is>
          <t>Manhattan</t>
        </is>
      </c>
      <c r="D12843" t="inlineStr">
        <is>
          <t>American</t>
        </is>
      </c>
      <c r="E12843" s="8" t="n">
        <v>46198</v>
      </c>
      <c r="F12843" t="inlineStr">
        <is>
          <t>Violations were cited in the following area(s).</t>
        </is>
      </c>
      <c r="G12843" t="inlineStr">
        <is>
          <t>04H</t>
        </is>
      </c>
      <c r="H12843" t="inlineStr">
        <is>
          <t>Raw, cooked or prepared food is adulterated, contaminated, cross-contaminated, or not discarded in accordance with HACCP plan.</t>
        </is>
      </c>
      <c r="I12843" t="inlineStr">
        <is>
          <t>Critical</t>
        </is>
      </c>
      <c r="J12843" t="n">
        <v>26</v>
      </c>
      <c r="L12843" s="9">
        <f>A12843&amp;"-"&amp;TEXT(E12843,"yyyymmdd")</f>
        <v/>
      </c>
    </row>
    <row r="12844">
      <c r="A12844" t="n">
        <v>50005823</v>
      </c>
      <c r="B12844" t="inlineStr">
        <is>
          <t>Manhattan</t>
        </is>
      </c>
      <c r="D12844" t="inlineStr">
        <is>
          <t>American</t>
        </is>
      </c>
      <c r="E12844" s="8" t="n">
        <v>46198</v>
      </c>
      <c r="F12844" t="inlineStr">
        <is>
          <t>Violations were cited in the following area(s).</t>
        </is>
      </c>
      <c r="G12844" t="inlineStr">
        <is>
          <t>04L</t>
        </is>
      </c>
      <c r="H12844" t="inlineStr">
        <is>
          <t>Evidence of mice or live mice in establishment's food or non-food areas.</t>
        </is>
      </c>
      <c r="I12844" t="inlineStr">
        <is>
          <t>Critical</t>
        </is>
      </c>
      <c r="J12844" t="n">
        <v>26</v>
      </c>
      <c r="L12844" s="9">
        <f>A12844&amp;"-"&amp;TEXT(E12844,"yyyymmdd")</f>
        <v/>
      </c>
    </row>
    <row r="12845">
      <c r="A12845" t="n">
        <v>50005823</v>
      </c>
      <c r="B12845" t="inlineStr">
        <is>
          <t>Manhattan</t>
        </is>
      </c>
      <c r="D12845" t="inlineStr">
        <is>
          <t>American</t>
        </is>
      </c>
      <c r="E12845" s="8" t="n">
        <v>46198</v>
      </c>
      <c r="F12845" t="inlineStr">
        <is>
          <t>Violations were cited in the following area(s).</t>
        </is>
      </c>
      <c r="G12845" t="inlineStr">
        <is>
          <t>04N</t>
        </is>
      </c>
      <c r="H12845" t="inlineStr">
        <is>
          <t>Filth flies or food/refuse/sewage associated with (FRSA) flies or other nuisance pests in establishment’s food and/or non-food areas. FRSA flies include house flies, blow flies, bottle flies, flesh flies, drain flies, Phorid flies and fruit flies.</t>
        </is>
      </c>
      <c r="I12845" t="inlineStr">
        <is>
          <t>Critical</t>
        </is>
      </c>
      <c r="J12845" t="n">
        <v>26</v>
      </c>
      <c r="L12845" s="9">
        <f>A12845&amp;"-"&amp;TEXT(E12845,"yyyymmdd")</f>
        <v/>
      </c>
    </row>
    <row r="12846">
      <c r="A12846" t="n">
        <v>50005823</v>
      </c>
      <c r="B12846" t="inlineStr">
        <is>
          <t>Manhattan</t>
        </is>
      </c>
      <c r="D12846" t="inlineStr">
        <is>
          <t>American</t>
        </is>
      </c>
      <c r="E12846" s="8" t="n">
        <v>46198</v>
      </c>
      <c r="F12846" t="inlineStr">
        <is>
          <t>Violations were cited in the following area(s).</t>
        </is>
      </c>
      <c r="G12846" t="inlineStr">
        <is>
          <t>06C</t>
        </is>
      </c>
      <c r="H1284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846" t="inlineStr">
        <is>
          <t>Critical</t>
        </is>
      </c>
      <c r="J12846" t="n">
        <v>26</v>
      </c>
      <c r="L12846" s="9">
        <f>A12846&amp;"-"&amp;TEXT(E12846,"yyyymmdd")</f>
        <v/>
      </c>
    </row>
    <row r="12847">
      <c r="A12847" t="n">
        <v>50005823</v>
      </c>
      <c r="B12847" t="inlineStr">
        <is>
          <t>Manhattan</t>
        </is>
      </c>
      <c r="D12847" t="inlineStr">
        <is>
          <t>American</t>
        </is>
      </c>
      <c r="E12847" s="8" t="n">
        <v>46198</v>
      </c>
      <c r="F12847" t="inlineStr">
        <is>
          <t>Violations were cited in the following area(s).</t>
        </is>
      </c>
      <c r="G12847" t="inlineStr">
        <is>
          <t>08A</t>
        </is>
      </c>
      <c r="H12847" t="inlineStr">
        <is>
          <t>Establishment is not free of harborage or conditions conducive to rodents, insects or other pests.</t>
        </is>
      </c>
      <c r="I12847" t="inlineStr">
        <is>
          <t>Not Critical</t>
        </is>
      </c>
      <c r="J12847" t="n">
        <v>26</v>
      </c>
      <c r="L12847" s="9">
        <f>A12847&amp;"-"&amp;TEXT(E12847,"yyyymmdd")</f>
        <v/>
      </c>
    </row>
    <row r="12848">
      <c r="A12848" t="n">
        <v>50014682</v>
      </c>
      <c r="B12848" t="inlineStr">
        <is>
          <t>Queens</t>
        </is>
      </c>
      <c r="C12848" t="inlineStr">
        <is>
          <t>11373</t>
        </is>
      </c>
      <c r="D12848" t="inlineStr">
        <is>
          <t>Steakhouse</t>
        </is>
      </c>
      <c r="E12848" s="8" t="n">
        <v>46198</v>
      </c>
      <c r="F12848" t="inlineStr">
        <is>
          <t>Violations were cited in the following area(s).</t>
        </is>
      </c>
      <c r="G12848" t="inlineStr">
        <is>
          <t>06A</t>
        </is>
      </c>
      <c r="H12848" t="inlineStr">
        <is>
          <t>Personal cleanliness is inadequate. Outer garment soiled with possible contaminant. Effective hair restraint not worn where required. Jewelry worn on hands or arms. Fingernail polish worn or fingernails not kept clean and trimmed.</t>
        </is>
      </c>
      <c r="I12848" t="inlineStr">
        <is>
          <t>Critical</t>
        </is>
      </c>
      <c r="J12848" t="n">
        <v>13</v>
      </c>
      <c r="K12848" t="inlineStr">
        <is>
          <t>A</t>
        </is>
      </c>
      <c r="L12848" s="9">
        <f>A12848&amp;"-"&amp;TEXT(E12848,"yyyymmdd")</f>
        <v/>
      </c>
    </row>
    <row r="12849">
      <c r="A12849" t="n">
        <v>50014682</v>
      </c>
      <c r="B12849" t="inlineStr">
        <is>
          <t>Queens</t>
        </is>
      </c>
      <c r="C12849" t="inlineStr">
        <is>
          <t>11373</t>
        </is>
      </c>
      <c r="D12849" t="inlineStr">
        <is>
          <t>Steakhouse</t>
        </is>
      </c>
      <c r="E12849" s="8" t="n">
        <v>46198</v>
      </c>
      <c r="F12849" t="inlineStr">
        <is>
          <t>Violations were cited in the following area(s).</t>
        </is>
      </c>
      <c r="G12849" t="inlineStr">
        <is>
          <t>10F</t>
        </is>
      </c>
      <c r="H12849" t="inlineStr">
        <is>
          <t>Non-food contact surface or equipment made of unacceptable material, not kept clean, or not properly sealed, raised, spaced or movable to allow accessibility for cleaning on all sides, above and underneath the unit.</t>
        </is>
      </c>
      <c r="I12849" t="inlineStr">
        <is>
          <t>Not Critical</t>
        </is>
      </c>
      <c r="J12849" t="n">
        <v>13</v>
      </c>
      <c r="K12849" t="inlineStr">
        <is>
          <t>A</t>
        </is>
      </c>
      <c r="L12849" s="9">
        <f>A12849&amp;"-"&amp;TEXT(E12849,"yyyymmdd")</f>
        <v/>
      </c>
    </row>
    <row r="12850">
      <c r="A12850" t="n">
        <v>50014682</v>
      </c>
      <c r="B12850" t="inlineStr">
        <is>
          <t>Queens</t>
        </is>
      </c>
      <c r="C12850" t="inlineStr">
        <is>
          <t>11373</t>
        </is>
      </c>
      <c r="D12850" t="inlineStr">
        <is>
          <t>Steakhouse</t>
        </is>
      </c>
      <c r="E12850" s="8" t="n">
        <v>46198</v>
      </c>
      <c r="F12850" t="inlineStr">
        <is>
          <t>Violations were cited in the following area(s).</t>
        </is>
      </c>
      <c r="G12850" t="inlineStr">
        <is>
          <t>10G</t>
        </is>
      </c>
      <c r="H12850" t="inlineStr">
        <is>
          <t>Dishwashing and ware washing: Cleaning and sanitizing of tableware, including dishes, utensils, and equipment deficient.</t>
        </is>
      </c>
      <c r="I12850" t="inlineStr">
        <is>
          <t>Not Critical</t>
        </is>
      </c>
      <c r="J12850" t="n">
        <v>13</v>
      </c>
      <c r="K12850" t="inlineStr">
        <is>
          <t>A</t>
        </is>
      </c>
      <c r="L12850" s="9">
        <f>A12850&amp;"-"&amp;TEXT(E12850,"yyyymmdd")</f>
        <v/>
      </c>
    </row>
    <row r="12851">
      <c r="A12851" t="n">
        <v>50033667</v>
      </c>
      <c r="B12851" t="inlineStr">
        <is>
          <t>Brooklyn</t>
        </is>
      </c>
      <c r="C12851" t="inlineStr">
        <is>
          <t>11224</t>
        </is>
      </c>
      <c r="D12851" t="inlineStr">
        <is>
          <t>Spanish</t>
        </is>
      </c>
      <c r="E12851" s="8" t="n">
        <v>46198</v>
      </c>
      <c r="F12851" t="inlineStr">
        <is>
          <t>Violations were cited in the following area(s).</t>
        </is>
      </c>
      <c r="G12851" t="inlineStr">
        <is>
          <t>02B</t>
        </is>
      </c>
      <c r="H12851" t="inlineStr">
        <is>
          <t>Hot TCS food item not held at or above 140 °F.</t>
        </is>
      </c>
      <c r="I12851" t="inlineStr">
        <is>
          <t>Critical</t>
        </is>
      </c>
      <c r="J12851" t="n">
        <v>48</v>
      </c>
      <c r="K12851" t="inlineStr">
        <is>
          <t>N</t>
        </is>
      </c>
      <c r="L12851" s="9">
        <f>A12851&amp;"-"&amp;TEXT(E12851,"yyyymmdd")</f>
        <v/>
      </c>
    </row>
    <row r="12852">
      <c r="A12852" t="n">
        <v>50033667</v>
      </c>
      <c r="B12852" t="inlineStr">
        <is>
          <t>Brooklyn</t>
        </is>
      </c>
      <c r="C12852" t="inlineStr">
        <is>
          <t>11224</t>
        </is>
      </c>
      <c r="D12852" t="inlineStr">
        <is>
          <t>Spanish</t>
        </is>
      </c>
      <c r="E12852" s="8" t="n">
        <v>46198</v>
      </c>
      <c r="F12852" t="inlineStr">
        <is>
          <t>Violations were cited in the following area(s).</t>
        </is>
      </c>
      <c r="G12852" t="inlineStr">
        <is>
          <t>02G</t>
        </is>
      </c>
      <c r="H12852" t="inlineStr">
        <is>
          <t>Cold TCS food item held above 41 °F; smoked or processed fish held above 38 °F; intact raw eggs held above 45 °F; or reduced oxygen packaged (ROP) TCS foods held above required temperatures except during active necessary preparation.</t>
        </is>
      </c>
      <c r="I12852" t="inlineStr">
        <is>
          <t>Critical</t>
        </is>
      </c>
      <c r="J12852" t="n">
        <v>48</v>
      </c>
      <c r="K12852" t="inlineStr">
        <is>
          <t>N</t>
        </is>
      </c>
      <c r="L12852" s="9">
        <f>A12852&amp;"-"&amp;TEXT(E12852,"yyyymmdd")</f>
        <v/>
      </c>
    </row>
    <row r="12853">
      <c r="A12853" t="n">
        <v>50033667</v>
      </c>
      <c r="B12853" t="inlineStr">
        <is>
          <t>Brooklyn</t>
        </is>
      </c>
      <c r="C12853" t="inlineStr">
        <is>
          <t>11224</t>
        </is>
      </c>
      <c r="D12853" t="inlineStr">
        <is>
          <t>Spanish</t>
        </is>
      </c>
      <c r="E12853" s="8" t="n">
        <v>46198</v>
      </c>
      <c r="F12853" t="inlineStr">
        <is>
          <t>Violations were cited in the following area(s).</t>
        </is>
      </c>
      <c r="G12853" t="inlineStr">
        <is>
          <t>04H</t>
        </is>
      </c>
      <c r="H12853" t="inlineStr">
        <is>
          <t>Raw, cooked or prepared food is adulterated, contaminated, cross-contaminated, or not discarded in accordance with HACCP plan.</t>
        </is>
      </c>
      <c r="I12853" t="inlineStr">
        <is>
          <t>Critical</t>
        </is>
      </c>
      <c r="J12853" t="n">
        <v>48</v>
      </c>
      <c r="K12853" t="inlineStr">
        <is>
          <t>N</t>
        </is>
      </c>
      <c r="L12853" s="9">
        <f>A12853&amp;"-"&amp;TEXT(E12853,"yyyymmdd")</f>
        <v/>
      </c>
    </row>
    <row r="12854">
      <c r="A12854" t="n">
        <v>50033667</v>
      </c>
      <c r="B12854" t="inlineStr">
        <is>
          <t>Brooklyn</t>
        </is>
      </c>
      <c r="C12854" t="inlineStr">
        <is>
          <t>11224</t>
        </is>
      </c>
      <c r="D12854" t="inlineStr">
        <is>
          <t>Spanish</t>
        </is>
      </c>
      <c r="E12854" s="8" t="n">
        <v>46198</v>
      </c>
      <c r="F12854" t="inlineStr">
        <is>
          <t>Violations were cited in the following area(s).</t>
        </is>
      </c>
      <c r="G12854" t="inlineStr">
        <is>
          <t>04N</t>
        </is>
      </c>
      <c r="H12854" t="inlineStr">
        <is>
          <t>Filth flies or food/refuse/sewage associated with (FRSA) flies or other nuisance pests in establishment’s food and/or non-food areas. FRSA flies include house flies, blow flies, bottle flies, flesh flies, drain flies, Phorid flies and fruit flies.</t>
        </is>
      </c>
      <c r="I12854" t="inlineStr">
        <is>
          <t>Critical</t>
        </is>
      </c>
      <c r="J12854" t="n">
        <v>48</v>
      </c>
      <c r="K12854" t="inlineStr">
        <is>
          <t>N</t>
        </is>
      </c>
      <c r="L12854" s="9">
        <f>A12854&amp;"-"&amp;TEXT(E12854,"yyyymmdd")</f>
        <v/>
      </c>
    </row>
    <row r="12855">
      <c r="A12855" t="n">
        <v>50033667</v>
      </c>
      <c r="B12855" t="inlineStr">
        <is>
          <t>Brooklyn</t>
        </is>
      </c>
      <c r="C12855" t="inlineStr">
        <is>
          <t>11224</t>
        </is>
      </c>
      <c r="D12855" t="inlineStr">
        <is>
          <t>Spanish</t>
        </is>
      </c>
      <c r="E12855" s="8" t="n">
        <v>46198</v>
      </c>
      <c r="F12855" t="inlineStr">
        <is>
          <t>Violations were cited in the following area(s).</t>
        </is>
      </c>
      <c r="G12855" t="inlineStr">
        <is>
          <t>06D</t>
        </is>
      </c>
      <c r="H12855" t="inlineStr">
        <is>
          <t>Food contact surface not properly washed, rinsed and sanitized after each use and following any activity when contamination may have occurred.</t>
        </is>
      </c>
      <c r="I12855" t="inlineStr">
        <is>
          <t>Critical</t>
        </is>
      </c>
      <c r="J12855" t="n">
        <v>48</v>
      </c>
      <c r="K12855" t="inlineStr">
        <is>
          <t>N</t>
        </is>
      </c>
      <c r="L12855" s="9">
        <f>A12855&amp;"-"&amp;TEXT(E12855,"yyyymmdd")</f>
        <v/>
      </c>
    </row>
    <row r="12856">
      <c r="A12856" t="n">
        <v>50033667</v>
      </c>
      <c r="B12856" t="inlineStr">
        <is>
          <t>Brooklyn</t>
        </is>
      </c>
      <c r="C12856" t="inlineStr">
        <is>
          <t>11224</t>
        </is>
      </c>
      <c r="D12856" t="inlineStr">
        <is>
          <t>Spanish</t>
        </is>
      </c>
      <c r="E12856" s="8" t="n">
        <v>46198</v>
      </c>
      <c r="F12856" t="inlineStr">
        <is>
          <t>Violations were cited in the following area(s).</t>
        </is>
      </c>
      <c r="G12856" t="inlineStr">
        <is>
          <t>06F</t>
        </is>
      </c>
      <c r="H12856" t="inlineStr">
        <is>
          <t>Wiping cloths not stored clean and dry, or in a sanitizing solution, between uses.</t>
        </is>
      </c>
      <c r="I12856" t="inlineStr">
        <is>
          <t>Critical</t>
        </is>
      </c>
      <c r="J12856" t="n">
        <v>48</v>
      </c>
      <c r="K12856" t="inlineStr">
        <is>
          <t>N</t>
        </is>
      </c>
      <c r="L12856" s="9">
        <f>A12856&amp;"-"&amp;TEXT(E12856,"yyyymmdd")</f>
        <v/>
      </c>
    </row>
    <row r="12857">
      <c r="A12857" t="n">
        <v>50033667</v>
      </c>
      <c r="B12857" t="inlineStr">
        <is>
          <t>Brooklyn</t>
        </is>
      </c>
      <c r="C12857" t="inlineStr">
        <is>
          <t>11224</t>
        </is>
      </c>
      <c r="D12857" t="inlineStr">
        <is>
          <t>Spanish</t>
        </is>
      </c>
      <c r="E12857" s="8" t="n">
        <v>46198</v>
      </c>
      <c r="F12857" t="inlineStr">
        <is>
          <t>Violations were cited in the following area(s).</t>
        </is>
      </c>
      <c r="G12857" t="inlineStr">
        <is>
          <t>08A</t>
        </is>
      </c>
      <c r="H12857" t="inlineStr">
        <is>
          <t>Establishment is not free of harborage or conditions conducive to rodents, insects or other pests.</t>
        </is>
      </c>
      <c r="I12857" t="inlineStr">
        <is>
          <t>Not Critical</t>
        </is>
      </c>
      <c r="J12857" t="n">
        <v>48</v>
      </c>
      <c r="K12857" t="inlineStr">
        <is>
          <t>N</t>
        </is>
      </c>
      <c r="L12857" s="9">
        <f>A12857&amp;"-"&amp;TEXT(E12857,"yyyymmdd")</f>
        <v/>
      </c>
    </row>
    <row r="12858">
      <c r="A12858" t="n">
        <v>50033667</v>
      </c>
      <c r="B12858" t="inlineStr">
        <is>
          <t>Brooklyn</t>
        </is>
      </c>
      <c r="C12858" t="inlineStr">
        <is>
          <t>11224</t>
        </is>
      </c>
      <c r="D12858" t="inlineStr">
        <is>
          <t>Spanish</t>
        </is>
      </c>
      <c r="E12858" s="8" t="n">
        <v>46198</v>
      </c>
      <c r="F12858" t="inlineStr">
        <is>
          <t>Violations were cited in the following area(s).</t>
        </is>
      </c>
      <c r="G12858" t="inlineStr">
        <is>
          <t>08B</t>
        </is>
      </c>
      <c r="H12858"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2858" t="inlineStr">
        <is>
          <t>Not Critical</t>
        </is>
      </c>
      <c r="J12858" t="n">
        <v>48</v>
      </c>
      <c r="K12858" t="inlineStr">
        <is>
          <t>N</t>
        </is>
      </c>
      <c r="L12858" s="9">
        <f>A12858&amp;"-"&amp;TEXT(E12858,"yyyymmdd")</f>
        <v/>
      </c>
    </row>
    <row r="12859">
      <c r="A12859" t="n">
        <v>50033667</v>
      </c>
      <c r="B12859" t="inlineStr">
        <is>
          <t>Brooklyn</t>
        </is>
      </c>
      <c r="C12859" t="inlineStr">
        <is>
          <t>11224</t>
        </is>
      </c>
      <c r="D12859" t="inlineStr">
        <is>
          <t>Spanish</t>
        </is>
      </c>
      <c r="E12859" s="8" t="n">
        <v>46198</v>
      </c>
      <c r="F12859" t="inlineStr">
        <is>
          <t>Violations were cited in the following area(s).</t>
        </is>
      </c>
      <c r="G12859" t="inlineStr">
        <is>
          <t>09C</t>
        </is>
      </c>
      <c r="H12859" t="inlineStr">
        <is>
          <t>Design, construction, materials used or maintenance of food contact surface improper. Surface not easily cleanable, sanitized and maintained.</t>
        </is>
      </c>
      <c r="I12859" t="inlineStr">
        <is>
          <t>Not Critical</t>
        </is>
      </c>
      <c r="J12859" t="n">
        <v>48</v>
      </c>
      <c r="K12859" t="inlineStr">
        <is>
          <t>N</t>
        </is>
      </c>
      <c r="L12859" s="9">
        <f>A12859&amp;"-"&amp;TEXT(E12859,"yyyymmdd")</f>
        <v/>
      </c>
    </row>
    <row r="12860">
      <c r="A12860" t="n">
        <v>50048160</v>
      </c>
      <c r="B12860" t="inlineStr">
        <is>
          <t>Brooklyn</t>
        </is>
      </c>
      <c r="C12860" t="inlineStr">
        <is>
          <t>11220</t>
        </is>
      </c>
      <c r="D12860" t="inlineStr">
        <is>
          <t>Frozen Desserts</t>
        </is>
      </c>
      <c r="E12860" s="8" t="n">
        <v>46198</v>
      </c>
      <c r="F12860" t="inlineStr">
        <is>
          <t>Violations were cited in the following area(s).</t>
        </is>
      </c>
      <c r="G12860" t="inlineStr">
        <is>
          <t>02G</t>
        </is>
      </c>
      <c r="H12860" t="inlineStr">
        <is>
          <t>Cold TCS food item held above 41 °F; smoked or processed fish held above 38 °F; intact raw eggs held above 45 °F; or reduced oxygen packaged (ROP) TCS foods held above required temperatures except during active necessary preparation.</t>
        </is>
      </c>
      <c r="I12860" t="inlineStr">
        <is>
          <t>Critical</t>
        </is>
      </c>
      <c r="J12860" t="n">
        <v>34</v>
      </c>
      <c r="L12860" s="9">
        <f>A12860&amp;"-"&amp;TEXT(E12860,"yyyymmdd")</f>
        <v/>
      </c>
    </row>
    <row r="12861">
      <c r="A12861" t="n">
        <v>50048160</v>
      </c>
      <c r="B12861" t="inlineStr">
        <is>
          <t>Brooklyn</t>
        </is>
      </c>
      <c r="C12861" t="inlineStr">
        <is>
          <t>11220</t>
        </is>
      </c>
      <c r="D12861" t="inlineStr">
        <is>
          <t>Frozen Desserts</t>
        </is>
      </c>
      <c r="E12861" s="8" t="n">
        <v>46198</v>
      </c>
      <c r="F12861" t="inlineStr">
        <is>
          <t>Violations were cited in the following area(s).</t>
        </is>
      </c>
      <c r="G12861" t="inlineStr">
        <is>
          <t>04M</t>
        </is>
      </c>
      <c r="H12861" t="inlineStr">
        <is>
          <t>Live roaches in facility's food or non-food area.</t>
        </is>
      </c>
      <c r="I12861" t="inlineStr">
        <is>
          <t>Critical</t>
        </is>
      </c>
      <c r="J12861" t="n">
        <v>34</v>
      </c>
      <c r="L12861" s="9">
        <f>A12861&amp;"-"&amp;TEXT(E12861,"yyyymmdd")</f>
        <v/>
      </c>
    </row>
    <row r="12862">
      <c r="A12862" t="n">
        <v>50048160</v>
      </c>
      <c r="B12862" t="inlineStr">
        <is>
          <t>Brooklyn</t>
        </is>
      </c>
      <c r="C12862" t="inlineStr">
        <is>
          <t>11220</t>
        </is>
      </c>
      <c r="D12862" t="inlineStr">
        <is>
          <t>Frozen Desserts</t>
        </is>
      </c>
      <c r="E12862" s="8" t="n">
        <v>46198</v>
      </c>
      <c r="F12862" t="inlineStr">
        <is>
          <t>Violations were cited in the following area(s).</t>
        </is>
      </c>
      <c r="G12862" t="inlineStr">
        <is>
          <t>05C</t>
        </is>
      </c>
      <c r="H12862" t="inlineStr">
        <is>
          <t>Food contact surface, refillable, reusable containers, or equipment improperly constructed, placed or maintained. Unacceptable material used. Culinary sink or other acceptable method not provided for washing food.</t>
        </is>
      </c>
      <c r="I12862" t="inlineStr">
        <is>
          <t>Critical</t>
        </is>
      </c>
      <c r="J12862" t="n">
        <v>34</v>
      </c>
      <c r="L12862" s="9">
        <f>A12862&amp;"-"&amp;TEXT(E12862,"yyyymmdd")</f>
        <v/>
      </c>
    </row>
    <row r="12863">
      <c r="A12863" t="n">
        <v>50048160</v>
      </c>
      <c r="B12863" t="inlineStr">
        <is>
          <t>Brooklyn</t>
        </is>
      </c>
      <c r="C12863" t="inlineStr">
        <is>
          <t>11220</t>
        </is>
      </c>
      <c r="D12863" t="inlineStr">
        <is>
          <t>Frozen Desserts</t>
        </is>
      </c>
      <c r="E12863" s="8" t="n">
        <v>46198</v>
      </c>
      <c r="F12863" t="inlineStr">
        <is>
          <t>Violations were cited in the following area(s).</t>
        </is>
      </c>
      <c r="G12863" t="inlineStr">
        <is>
          <t>06D</t>
        </is>
      </c>
      <c r="H12863" t="inlineStr">
        <is>
          <t>Food contact surface not properly washed, rinsed and sanitized after each use and following any activity when contamination may have occurred.</t>
        </is>
      </c>
      <c r="I12863" t="inlineStr">
        <is>
          <t>Critical</t>
        </is>
      </c>
      <c r="J12863" t="n">
        <v>34</v>
      </c>
      <c r="L12863" s="9">
        <f>A12863&amp;"-"&amp;TEXT(E12863,"yyyymmdd")</f>
        <v/>
      </c>
    </row>
    <row r="12864">
      <c r="A12864" t="n">
        <v>50048160</v>
      </c>
      <c r="B12864" t="inlineStr">
        <is>
          <t>Brooklyn</t>
        </is>
      </c>
      <c r="C12864" t="inlineStr">
        <is>
          <t>11220</t>
        </is>
      </c>
      <c r="D12864" t="inlineStr">
        <is>
          <t>Frozen Desserts</t>
        </is>
      </c>
      <c r="E12864" s="8" t="n">
        <v>46198</v>
      </c>
      <c r="F12864" t="inlineStr">
        <is>
          <t>Violations were cited in the following area(s).</t>
        </is>
      </c>
      <c r="G12864" t="inlineStr">
        <is>
          <t>08A</t>
        </is>
      </c>
      <c r="H12864" t="inlineStr">
        <is>
          <t>Establishment is not free of harborage or conditions conducive to rodents, insects or other pests.</t>
        </is>
      </c>
      <c r="I12864" t="inlineStr">
        <is>
          <t>Not Critical</t>
        </is>
      </c>
      <c r="J12864" t="n">
        <v>34</v>
      </c>
      <c r="L12864" s="9">
        <f>A12864&amp;"-"&amp;TEXT(E12864,"yyyymmdd")</f>
        <v/>
      </c>
    </row>
    <row r="12865">
      <c r="A12865" t="n">
        <v>50048160</v>
      </c>
      <c r="B12865" t="inlineStr">
        <is>
          <t>Brooklyn</t>
        </is>
      </c>
      <c r="C12865" t="inlineStr">
        <is>
          <t>11220</t>
        </is>
      </c>
      <c r="D12865" t="inlineStr">
        <is>
          <t>Frozen Desserts</t>
        </is>
      </c>
      <c r="E12865" s="8" t="n">
        <v>46198</v>
      </c>
      <c r="F12865" t="inlineStr">
        <is>
          <t>Violations were cited in the following area(s).</t>
        </is>
      </c>
      <c r="G12865" t="inlineStr">
        <is>
          <t>10F</t>
        </is>
      </c>
      <c r="H12865" t="inlineStr">
        <is>
          <t>Non-food contact surface or equipment made of unacceptable material, not kept clean, or not properly sealed, raised, spaced or movable to allow accessibility for cleaning on all sides, above and underneath the unit.</t>
        </is>
      </c>
      <c r="I12865" t="inlineStr">
        <is>
          <t>Not Critical</t>
        </is>
      </c>
      <c r="J12865" t="n">
        <v>34</v>
      </c>
      <c r="L12865" s="9">
        <f>A12865&amp;"-"&amp;TEXT(E12865,"yyyymmdd")</f>
        <v/>
      </c>
    </row>
    <row r="12866">
      <c r="A12866" t="n">
        <v>50048574</v>
      </c>
      <c r="B12866" t="inlineStr">
        <is>
          <t>Queens</t>
        </is>
      </c>
      <c r="C12866" t="inlineStr">
        <is>
          <t>11363</t>
        </is>
      </c>
      <c r="D12866" t="inlineStr">
        <is>
          <t>Chinese</t>
        </is>
      </c>
      <c r="E12866" s="8" t="n">
        <v>46198</v>
      </c>
      <c r="F12866" t="inlineStr">
        <is>
          <t>Violations were cited in the following area(s).</t>
        </is>
      </c>
      <c r="G12866" t="inlineStr">
        <is>
          <t>02B</t>
        </is>
      </c>
      <c r="H12866" t="inlineStr">
        <is>
          <t>Hot TCS food item not held at or above 140 °F.</t>
        </is>
      </c>
      <c r="I12866" t="inlineStr">
        <is>
          <t>Critical</t>
        </is>
      </c>
      <c r="J12866" t="n">
        <v>31</v>
      </c>
      <c r="L12866" s="9">
        <f>A12866&amp;"-"&amp;TEXT(E12866,"yyyymmdd")</f>
        <v/>
      </c>
    </row>
    <row r="12867">
      <c r="A12867" t="n">
        <v>50048574</v>
      </c>
      <c r="B12867" t="inlineStr">
        <is>
          <t>Queens</t>
        </is>
      </c>
      <c r="C12867" t="inlineStr">
        <is>
          <t>11363</t>
        </is>
      </c>
      <c r="D12867" t="inlineStr">
        <is>
          <t>Chinese</t>
        </is>
      </c>
      <c r="E12867" s="8" t="n">
        <v>46198</v>
      </c>
      <c r="F12867" t="inlineStr">
        <is>
          <t>Violations were cited in the following area(s).</t>
        </is>
      </c>
      <c r="G12867" t="inlineStr">
        <is>
          <t>02G</t>
        </is>
      </c>
      <c r="H12867" t="inlineStr">
        <is>
          <t>Cold TCS food item held above 41 °F; smoked or processed fish held above 38 °F; intact raw eggs held above 45 °F; or reduced oxygen packaged (ROP) TCS foods held above required temperatures except during active necessary preparation.</t>
        </is>
      </c>
      <c r="I12867" t="inlineStr">
        <is>
          <t>Critical</t>
        </is>
      </c>
      <c r="J12867" t="n">
        <v>31</v>
      </c>
      <c r="L12867" s="9">
        <f>A12867&amp;"-"&amp;TEXT(E12867,"yyyymmdd")</f>
        <v/>
      </c>
    </row>
    <row r="12868">
      <c r="A12868" t="n">
        <v>50048574</v>
      </c>
      <c r="B12868" t="inlineStr">
        <is>
          <t>Queens</t>
        </is>
      </c>
      <c r="C12868" t="inlineStr">
        <is>
          <t>11363</t>
        </is>
      </c>
      <c r="D12868" t="inlineStr">
        <is>
          <t>Chinese</t>
        </is>
      </c>
      <c r="E12868" s="8" t="n">
        <v>46198</v>
      </c>
      <c r="F12868" t="inlineStr">
        <is>
          <t>Violations were cited in the following area(s).</t>
        </is>
      </c>
      <c r="G12868" t="inlineStr">
        <is>
          <t>04N</t>
        </is>
      </c>
      <c r="H12868" t="inlineStr">
        <is>
          <t>Filth flies or food/refuse/sewage associated with (FRSA) flies or other nuisance pests in establishment’s food and/or non-food areas. FRSA flies include house flies, blow flies, bottle flies, flesh flies, drain flies, Phorid flies and fruit flies.</t>
        </is>
      </c>
      <c r="I12868" t="inlineStr">
        <is>
          <t>Critical</t>
        </is>
      </c>
      <c r="J12868" t="n">
        <v>31</v>
      </c>
      <c r="L12868" s="9">
        <f>A12868&amp;"-"&amp;TEXT(E12868,"yyyymmdd")</f>
        <v/>
      </c>
    </row>
    <row r="12869">
      <c r="A12869" t="n">
        <v>50048574</v>
      </c>
      <c r="B12869" t="inlineStr">
        <is>
          <t>Queens</t>
        </is>
      </c>
      <c r="C12869" t="inlineStr">
        <is>
          <t>11363</t>
        </is>
      </c>
      <c r="D12869" t="inlineStr">
        <is>
          <t>Chinese</t>
        </is>
      </c>
      <c r="E12869" s="8" t="n">
        <v>46198</v>
      </c>
      <c r="F12869" t="inlineStr">
        <is>
          <t>Violations were cited in the following area(s).</t>
        </is>
      </c>
      <c r="G12869" t="inlineStr">
        <is>
          <t>06C</t>
        </is>
      </c>
      <c r="H1286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869" t="inlineStr">
        <is>
          <t>Critical</t>
        </is>
      </c>
      <c r="J12869" t="n">
        <v>31</v>
      </c>
      <c r="L12869" s="9">
        <f>A12869&amp;"-"&amp;TEXT(E12869,"yyyymmdd")</f>
        <v/>
      </c>
    </row>
    <row r="12870">
      <c r="A12870" t="n">
        <v>50048574</v>
      </c>
      <c r="B12870" t="inlineStr">
        <is>
          <t>Queens</t>
        </is>
      </c>
      <c r="C12870" t="inlineStr">
        <is>
          <t>11363</t>
        </is>
      </c>
      <c r="D12870" t="inlineStr">
        <is>
          <t>Chinese</t>
        </is>
      </c>
      <c r="E12870" s="8" t="n">
        <v>46198</v>
      </c>
      <c r="F12870" t="inlineStr">
        <is>
          <t>Violations were cited in the following area(s).</t>
        </is>
      </c>
      <c r="G12870" t="inlineStr">
        <is>
          <t>08A</t>
        </is>
      </c>
      <c r="H12870" t="inlineStr">
        <is>
          <t>Establishment is not free of harborage or conditions conducive to rodents, insects or other pests.</t>
        </is>
      </c>
      <c r="I12870" t="inlineStr">
        <is>
          <t>Not Critical</t>
        </is>
      </c>
      <c r="J12870" t="n">
        <v>31</v>
      </c>
      <c r="L12870" s="9">
        <f>A12870&amp;"-"&amp;TEXT(E12870,"yyyymmdd")</f>
        <v/>
      </c>
    </row>
    <row r="12871">
      <c r="A12871" t="n">
        <v>50049441</v>
      </c>
      <c r="B12871" t="inlineStr">
        <is>
          <t>Queens</t>
        </is>
      </c>
      <c r="C12871" t="inlineStr">
        <is>
          <t>11103</t>
        </is>
      </c>
      <c r="D12871" t="inlineStr">
        <is>
          <t>Spanish</t>
        </is>
      </c>
      <c r="E12871" s="8" t="n">
        <v>46198</v>
      </c>
      <c r="F12871" t="inlineStr">
        <is>
          <t>Violations were cited in the following area(s).</t>
        </is>
      </c>
      <c r="G12871" t="inlineStr">
        <is>
          <t>02B</t>
        </is>
      </c>
      <c r="H12871" t="inlineStr">
        <is>
          <t>Hot TCS food item not held at or above 140 °F.</t>
        </is>
      </c>
      <c r="I12871" t="inlineStr">
        <is>
          <t>Critical</t>
        </is>
      </c>
      <c r="J12871" t="n">
        <v>13</v>
      </c>
      <c r="K12871" t="inlineStr">
        <is>
          <t>A</t>
        </is>
      </c>
      <c r="L12871" s="9">
        <f>A12871&amp;"-"&amp;TEXT(E12871,"yyyymmdd")</f>
        <v/>
      </c>
    </row>
    <row r="12872">
      <c r="A12872" t="n">
        <v>50049441</v>
      </c>
      <c r="B12872" t="inlineStr">
        <is>
          <t>Queens</t>
        </is>
      </c>
      <c r="C12872" t="inlineStr">
        <is>
          <t>11103</t>
        </is>
      </c>
      <c r="D12872" t="inlineStr">
        <is>
          <t>Spanish</t>
        </is>
      </c>
      <c r="E12872" s="8" t="n">
        <v>46198</v>
      </c>
      <c r="F12872" t="inlineStr">
        <is>
          <t>Violations were cited in the following area(s).</t>
        </is>
      </c>
      <c r="G12872" t="inlineStr">
        <is>
          <t>09B</t>
        </is>
      </c>
      <c r="H12872" t="inlineStr">
        <is>
          <t>Thawing procedure improper.</t>
        </is>
      </c>
      <c r="I12872" t="inlineStr">
        <is>
          <t>Not Critical</t>
        </is>
      </c>
      <c r="J12872" t="n">
        <v>13</v>
      </c>
      <c r="K12872" t="inlineStr">
        <is>
          <t>A</t>
        </is>
      </c>
      <c r="L12872" s="9">
        <f>A12872&amp;"-"&amp;TEXT(E12872,"yyyymmdd")</f>
        <v/>
      </c>
    </row>
    <row r="12873">
      <c r="A12873" t="n">
        <v>50049441</v>
      </c>
      <c r="B12873" t="inlineStr">
        <is>
          <t>Queens</t>
        </is>
      </c>
      <c r="C12873" t="inlineStr">
        <is>
          <t>11103</t>
        </is>
      </c>
      <c r="D12873" t="inlineStr">
        <is>
          <t>Spanish</t>
        </is>
      </c>
      <c r="E12873" s="8" t="n">
        <v>46198</v>
      </c>
      <c r="F12873" t="inlineStr">
        <is>
          <t>Violations were cited in the following area(s).</t>
        </is>
      </c>
      <c r="G12873" t="inlineStr">
        <is>
          <t>09E</t>
        </is>
      </c>
      <c r="H12873" t="inlineStr">
        <is>
          <t>Wash hands sign not posted near or above hand washing sink.</t>
        </is>
      </c>
      <c r="I12873" t="inlineStr">
        <is>
          <t>Not Critical</t>
        </is>
      </c>
      <c r="J12873" t="n">
        <v>13</v>
      </c>
      <c r="K12873" t="inlineStr">
        <is>
          <t>A</t>
        </is>
      </c>
      <c r="L12873" s="9">
        <f>A12873&amp;"-"&amp;TEXT(E12873,"yyyymmdd")</f>
        <v/>
      </c>
    </row>
    <row r="12874">
      <c r="A12874" t="n">
        <v>50049441</v>
      </c>
      <c r="B12874" t="inlineStr">
        <is>
          <t>Queens</t>
        </is>
      </c>
      <c r="C12874" t="inlineStr">
        <is>
          <t>11103</t>
        </is>
      </c>
      <c r="D12874" t="inlineStr">
        <is>
          <t>Spanish</t>
        </is>
      </c>
      <c r="E12874" s="8" t="n">
        <v>46198</v>
      </c>
      <c r="F12874" t="inlineStr">
        <is>
          <t>Violations were cited in the following area(s).</t>
        </is>
      </c>
      <c r="G12874" t="inlineStr">
        <is>
          <t>10F</t>
        </is>
      </c>
      <c r="H12874" t="inlineStr">
        <is>
          <t>Non-food contact surface or equipment made of unacceptable material, not kept clean, or not properly sealed, raised, spaced or movable to allow accessibility for cleaning on all sides, above and underneath the unit.</t>
        </is>
      </c>
      <c r="I12874" t="inlineStr">
        <is>
          <t>Not Critical</t>
        </is>
      </c>
      <c r="J12874" t="n">
        <v>13</v>
      </c>
      <c r="K12874" t="inlineStr">
        <is>
          <t>A</t>
        </is>
      </c>
      <c r="L12874" s="9">
        <f>A12874&amp;"-"&amp;TEXT(E12874,"yyyymmdd")</f>
        <v/>
      </c>
    </row>
    <row r="12875">
      <c r="A12875" t="n">
        <v>50049522</v>
      </c>
      <c r="B12875" t="inlineStr">
        <is>
          <t>Manhattan</t>
        </is>
      </c>
      <c r="C12875" t="inlineStr">
        <is>
          <t>10022</t>
        </is>
      </c>
      <c r="D12875" t="inlineStr">
        <is>
          <t>Greek</t>
        </is>
      </c>
      <c r="E12875" s="8" t="n">
        <v>46198</v>
      </c>
      <c r="F12875" t="inlineStr">
        <is>
          <t>Violations were cited in the following area(s).</t>
        </is>
      </c>
      <c r="G12875" t="inlineStr">
        <is>
          <t>02B</t>
        </is>
      </c>
      <c r="H12875" t="inlineStr">
        <is>
          <t>Hot TCS food item not held at or above 140 °F.</t>
        </is>
      </c>
      <c r="I12875" t="inlineStr">
        <is>
          <t>Critical</t>
        </is>
      </c>
      <c r="J12875" t="n">
        <v>17</v>
      </c>
      <c r="L12875" s="9">
        <f>A12875&amp;"-"&amp;TEXT(E12875,"yyyymmdd")</f>
        <v/>
      </c>
    </row>
    <row r="12876">
      <c r="A12876" t="n">
        <v>50049522</v>
      </c>
      <c r="B12876" t="inlineStr">
        <is>
          <t>Manhattan</t>
        </is>
      </c>
      <c r="C12876" t="inlineStr">
        <is>
          <t>10022</t>
        </is>
      </c>
      <c r="D12876" t="inlineStr">
        <is>
          <t>Greek</t>
        </is>
      </c>
      <c r="E12876" s="8" t="n">
        <v>46198</v>
      </c>
      <c r="F12876" t="inlineStr">
        <is>
          <t>Violations were cited in the following area(s).</t>
        </is>
      </c>
      <c r="G12876" t="inlineStr">
        <is>
          <t>06D</t>
        </is>
      </c>
      <c r="H12876" t="inlineStr">
        <is>
          <t>Food contact surface not properly washed, rinsed and sanitized after each use and following any activity when contamination may have occurred.</t>
        </is>
      </c>
      <c r="I12876" t="inlineStr">
        <is>
          <t>Critical</t>
        </is>
      </c>
      <c r="J12876" t="n">
        <v>17</v>
      </c>
      <c r="L12876" s="9">
        <f>A12876&amp;"-"&amp;TEXT(E12876,"yyyymmdd")</f>
        <v/>
      </c>
    </row>
    <row r="12877">
      <c r="A12877" t="n">
        <v>50049522</v>
      </c>
      <c r="B12877" t="inlineStr">
        <is>
          <t>Manhattan</t>
        </is>
      </c>
      <c r="C12877" t="inlineStr">
        <is>
          <t>10022</t>
        </is>
      </c>
      <c r="D12877" t="inlineStr">
        <is>
          <t>Greek</t>
        </is>
      </c>
      <c r="E12877" s="8" t="n">
        <v>46198</v>
      </c>
      <c r="F12877" t="inlineStr">
        <is>
          <t>Violations were cited in the following area(s).</t>
        </is>
      </c>
      <c r="G12877" t="inlineStr">
        <is>
          <t>10B</t>
        </is>
      </c>
      <c r="H12877" t="inlineStr">
        <is>
          <t>Anti-siphonage or back-flow prevention device not provided where required; equipment or floor not properly drained; sewage disposal system in disrepair or not functioning properly. Condensation or liquid waste improperly disposed of.</t>
        </is>
      </c>
      <c r="I12877" t="inlineStr">
        <is>
          <t>Not Critical</t>
        </is>
      </c>
      <c r="J12877" t="n">
        <v>17</v>
      </c>
      <c r="L12877" s="9">
        <f>A12877&amp;"-"&amp;TEXT(E12877,"yyyymmdd")</f>
        <v/>
      </c>
    </row>
    <row r="12878">
      <c r="A12878" t="n">
        <v>50049522</v>
      </c>
      <c r="B12878" t="inlineStr">
        <is>
          <t>Manhattan</t>
        </is>
      </c>
      <c r="C12878" t="inlineStr">
        <is>
          <t>10022</t>
        </is>
      </c>
      <c r="D12878" t="inlineStr">
        <is>
          <t>Greek</t>
        </is>
      </c>
      <c r="E12878" s="8" t="n">
        <v>46198</v>
      </c>
      <c r="F12878" t="inlineStr">
        <is>
          <t>Violations were cited in the following area(s).</t>
        </is>
      </c>
      <c r="G12878" t="inlineStr">
        <is>
          <t>10F</t>
        </is>
      </c>
      <c r="H12878" t="inlineStr">
        <is>
          <t>Non-food contact surface or equipment made of unacceptable material, not kept clean, or not properly sealed, raised, spaced or movable to allow accessibility for cleaning on all sides, above and underneath the unit.</t>
        </is>
      </c>
      <c r="I12878" t="inlineStr">
        <is>
          <t>Not Critical</t>
        </is>
      </c>
      <c r="J12878" t="n">
        <v>17</v>
      </c>
      <c r="L12878" s="9">
        <f>A12878&amp;"-"&amp;TEXT(E12878,"yyyymmdd")</f>
        <v/>
      </c>
    </row>
    <row r="12879">
      <c r="A12879" t="n">
        <v>50049678</v>
      </c>
      <c r="B12879" t="inlineStr">
        <is>
          <t>Manhattan</t>
        </is>
      </c>
      <c r="C12879" t="inlineStr">
        <is>
          <t>10038</t>
        </is>
      </c>
      <c r="D12879" t="inlineStr">
        <is>
          <t>Pizza</t>
        </is>
      </c>
      <c r="E12879" s="8" t="n">
        <v>46198</v>
      </c>
      <c r="F12879" t="inlineStr">
        <is>
          <t>Violations were cited in the following area(s).</t>
        </is>
      </c>
      <c r="G12879" t="inlineStr">
        <is>
          <t>10F</t>
        </is>
      </c>
      <c r="H12879" t="inlineStr">
        <is>
          <t>Non-food contact surface or equipment made of unacceptable material, not kept clean, or not properly sealed, raised, spaced or movable to allow accessibility for cleaning on all sides, above and underneath the unit.</t>
        </is>
      </c>
      <c r="I12879" t="inlineStr">
        <is>
          <t>Not Critical</t>
        </is>
      </c>
      <c r="J12879" t="n">
        <v>5</v>
      </c>
      <c r="K12879" t="inlineStr">
        <is>
          <t>A</t>
        </is>
      </c>
      <c r="L12879" s="9">
        <f>A12879&amp;"-"&amp;TEXT(E12879,"yyyymmdd")</f>
        <v/>
      </c>
    </row>
    <row r="12880">
      <c r="A12880" t="n">
        <v>50054848</v>
      </c>
      <c r="B12880" t="inlineStr">
        <is>
          <t>Brooklyn</t>
        </is>
      </c>
      <c r="C12880" t="inlineStr">
        <is>
          <t>11238</t>
        </is>
      </c>
      <c r="D12880" t="inlineStr">
        <is>
          <t>American</t>
        </is>
      </c>
      <c r="E12880" s="8" t="n">
        <v>46198</v>
      </c>
      <c r="F12880" t="inlineStr">
        <is>
          <t>Violations were cited in the following area(s).</t>
        </is>
      </c>
      <c r="G12880" t="inlineStr">
        <is>
          <t>10F</t>
        </is>
      </c>
      <c r="H12880" t="inlineStr">
        <is>
          <t>Non-food contact surface or equipment made of unacceptable material, not kept clean, or not properly sealed, raised, spaced or movable to allow accessibility for cleaning on all sides, above and underneath the unit.</t>
        </is>
      </c>
      <c r="I12880" t="inlineStr">
        <is>
          <t>Not Critical</t>
        </is>
      </c>
      <c r="J12880" t="n">
        <v>2</v>
      </c>
      <c r="K12880" t="inlineStr">
        <is>
          <t>A</t>
        </is>
      </c>
      <c r="L12880" s="9">
        <f>A12880&amp;"-"&amp;TEXT(E12880,"yyyymmdd")</f>
        <v/>
      </c>
    </row>
    <row r="12881">
      <c r="A12881" t="n">
        <v>50058025</v>
      </c>
      <c r="B12881" t="inlineStr">
        <is>
          <t>Brooklyn</t>
        </is>
      </c>
      <c r="C12881" t="inlineStr">
        <is>
          <t>11238</t>
        </is>
      </c>
      <c r="D12881" t="inlineStr">
        <is>
          <t>Chinese</t>
        </is>
      </c>
      <c r="E12881" s="8" t="n">
        <v>46198</v>
      </c>
      <c r="F12881" t="inlineStr">
        <is>
          <t>Violations were cited in the following area(s).</t>
        </is>
      </c>
      <c r="G12881" t="inlineStr">
        <is>
          <t>10E</t>
        </is>
      </c>
      <c r="H12881" t="inlineStr">
        <is>
          <t>Accurate thermometer not provided or properly located in refrigerated, cold storage or hot holding equipment</t>
        </is>
      </c>
      <c r="I12881" t="inlineStr">
        <is>
          <t>Not Critical</t>
        </is>
      </c>
      <c r="J12881" t="n">
        <v>7</v>
      </c>
      <c r="K12881" t="inlineStr">
        <is>
          <t>A</t>
        </is>
      </c>
      <c r="L12881" s="9">
        <f>A12881&amp;"-"&amp;TEXT(E12881,"yyyymmdd")</f>
        <v/>
      </c>
    </row>
    <row r="12882">
      <c r="A12882" t="n">
        <v>50058025</v>
      </c>
      <c r="B12882" t="inlineStr">
        <is>
          <t>Brooklyn</t>
        </is>
      </c>
      <c r="C12882" t="inlineStr">
        <is>
          <t>11238</t>
        </is>
      </c>
      <c r="D12882" t="inlineStr">
        <is>
          <t>Chinese</t>
        </is>
      </c>
      <c r="E12882" s="8" t="n">
        <v>46198</v>
      </c>
      <c r="F12882" t="inlineStr">
        <is>
          <t>Violations were cited in the following area(s).</t>
        </is>
      </c>
      <c r="G12882" t="inlineStr">
        <is>
          <t>10F</t>
        </is>
      </c>
      <c r="H12882" t="inlineStr">
        <is>
          <t>Non-food contact surface or equipment made of unacceptable material, not kept clean, or not properly sealed, raised, spaced or movable to allow accessibility for cleaning on all sides, above and underneath the unit.</t>
        </is>
      </c>
      <c r="I12882" t="inlineStr">
        <is>
          <t>Not Critical</t>
        </is>
      </c>
      <c r="J12882" t="n">
        <v>7</v>
      </c>
      <c r="K12882" t="inlineStr">
        <is>
          <t>A</t>
        </is>
      </c>
      <c r="L12882" s="9">
        <f>A12882&amp;"-"&amp;TEXT(E12882,"yyyymmdd")</f>
        <v/>
      </c>
    </row>
    <row r="12883">
      <c r="A12883" t="n">
        <v>50063834</v>
      </c>
      <c r="B12883" t="inlineStr">
        <is>
          <t>Manhattan</t>
        </is>
      </c>
      <c r="D12883" t="inlineStr">
        <is>
          <t>American</t>
        </is>
      </c>
      <c r="E12883" s="8" t="n">
        <v>46198</v>
      </c>
      <c r="F12883" t="inlineStr">
        <is>
          <t>Violations were cited in the following area(s).</t>
        </is>
      </c>
      <c r="G12883" t="inlineStr">
        <is>
          <t>02G</t>
        </is>
      </c>
      <c r="H12883" t="inlineStr">
        <is>
          <t>Cold TCS food item held above 41 °F; smoked or processed fish held above 38 °F; intact raw eggs held above 45 °F; or reduced oxygen packaged (ROP) TCS foods held above required temperatures except during active necessary preparation.</t>
        </is>
      </c>
      <c r="I12883" t="inlineStr">
        <is>
          <t>Critical</t>
        </is>
      </c>
      <c r="J12883" t="n">
        <v>24</v>
      </c>
      <c r="L12883" s="9">
        <f>A12883&amp;"-"&amp;TEXT(E12883,"yyyymmdd")</f>
        <v/>
      </c>
    </row>
    <row r="12884">
      <c r="A12884" t="n">
        <v>50063834</v>
      </c>
      <c r="B12884" t="inlineStr">
        <is>
          <t>Manhattan</t>
        </is>
      </c>
      <c r="D12884" t="inlineStr">
        <is>
          <t>American</t>
        </is>
      </c>
      <c r="E12884" s="8" t="n">
        <v>46198</v>
      </c>
      <c r="F12884" t="inlineStr">
        <is>
          <t>Violations were cited in the following area(s).</t>
        </is>
      </c>
      <c r="G12884" t="inlineStr">
        <is>
          <t>08C</t>
        </is>
      </c>
      <c r="H12884" t="inlineStr">
        <is>
          <t>Pesticide not properly labeled or used by unlicensed individual. Pesticide, other toxic chemical improperly used/stored. Unprotected, unlocked bait station used.</t>
        </is>
      </c>
      <c r="I12884" t="inlineStr">
        <is>
          <t>Not Critical</t>
        </is>
      </c>
      <c r="J12884" t="n">
        <v>24</v>
      </c>
      <c r="L12884" s="9">
        <f>A12884&amp;"-"&amp;TEXT(E12884,"yyyymmdd")</f>
        <v/>
      </c>
    </row>
    <row r="12885">
      <c r="A12885" t="n">
        <v>50063834</v>
      </c>
      <c r="B12885" t="inlineStr">
        <is>
          <t>Manhattan</t>
        </is>
      </c>
      <c r="D12885" t="inlineStr">
        <is>
          <t>American</t>
        </is>
      </c>
      <c r="E12885" s="8" t="n">
        <v>46198</v>
      </c>
      <c r="F12885" t="inlineStr">
        <is>
          <t>Violations were cited in the following area(s).</t>
        </is>
      </c>
      <c r="G12885" t="inlineStr">
        <is>
          <t>09B</t>
        </is>
      </c>
      <c r="H12885" t="inlineStr">
        <is>
          <t>Thawing procedure improper.</t>
        </is>
      </c>
      <c r="I12885" t="inlineStr">
        <is>
          <t>Not Critical</t>
        </is>
      </c>
      <c r="J12885" t="n">
        <v>24</v>
      </c>
      <c r="L12885" s="9">
        <f>A12885&amp;"-"&amp;TEXT(E12885,"yyyymmdd")</f>
        <v/>
      </c>
    </row>
    <row r="12886">
      <c r="A12886" t="n">
        <v>50063834</v>
      </c>
      <c r="B12886" t="inlineStr">
        <is>
          <t>Manhattan</t>
        </is>
      </c>
      <c r="D12886" t="inlineStr">
        <is>
          <t>American</t>
        </is>
      </c>
      <c r="E12886" s="8" t="n">
        <v>46198</v>
      </c>
      <c r="F12886" t="inlineStr">
        <is>
          <t>Violations were cited in the following area(s).</t>
        </is>
      </c>
      <c r="G12886" t="inlineStr">
        <is>
          <t>10B</t>
        </is>
      </c>
      <c r="H12886" t="inlineStr">
        <is>
          <t>Anti-siphonage or back-flow prevention device not provided where required; equipment or floor not properly drained; sewage disposal system in disrepair or not functioning properly. Condensation or liquid waste improperly disposed of.</t>
        </is>
      </c>
      <c r="I12886" t="inlineStr">
        <is>
          <t>Not Critical</t>
        </is>
      </c>
      <c r="J12886" t="n">
        <v>24</v>
      </c>
      <c r="L12886" s="9">
        <f>A12886&amp;"-"&amp;TEXT(E12886,"yyyymmdd")</f>
        <v/>
      </c>
    </row>
    <row r="12887">
      <c r="A12887" t="n">
        <v>50063834</v>
      </c>
      <c r="B12887" t="inlineStr">
        <is>
          <t>Manhattan</t>
        </is>
      </c>
      <c r="D12887" t="inlineStr">
        <is>
          <t>American</t>
        </is>
      </c>
      <c r="E12887" s="8" t="n">
        <v>46198</v>
      </c>
      <c r="F12887" t="inlineStr">
        <is>
          <t>Violations were cited in the following area(s).</t>
        </is>
      </c>
      <c r="G12887" t="inlineStr">
        <is>
          <t>10F</t>
        </is>
      </c>
      <c r="H12887" t="inlineStr">
        <is>
          <t>Non-food contact surface or equipment made of unacceptable material, not kept clean, or not properly sealed, raised, spaced or movable to allow accessibility for cleaning on all sides, above and underneath the unit.</t>
        </is>
      </c>
      <c r="I12887" t="inlineStr">
        <is>
          <t>Not Critical</t>
        </is>
      </c>
      <c r="J12887" t="n">
        <v>24</v>
      </c>
      <c r="L12887" s="9">
        <f>A12887&amp;"-"&amp;TEXT(E12887,"yyyymmdd")</f>
        <v/>
      </c>
    </row>
    <row r="12888">
      <c r="A12888" t="n">
        <v>50063834</v>
      </c>
      <c r="B12888" t="inlineStr">
        <is>
          <t>Manhattan</t>
        </is>
      </c>
      <c r="D12888" t="inlineStr">
        <is>
          <t>American</t>
        </is>
      </c>
      <c r="E12888" s="8" t="n">
        <v>46198</v>
      </c>
      <c r="F12888" t="inlineStr">
        <is>
          <t>Violations were cited in the following area(s).</t>
        </is>
      </c>
      <c r="G12888" t="inlineStr">
        <is>
          <t>10H</t>
        </is>
      </c>
      <c r="H12888" t="inlineStr">
        <is>
          <t>Single service article not provided. Single service article reused or not protected from contamination when transported, stored, dispensed. Drinking straws not completely enclosed in wrapper or dispensed from a sanitary device.</t>
        </is>
      </c>
      <c r="I12888" t="inlineStr">
        <is>
          <t>Not Critical</t>
        </is>
      </c>
      <c r="J12888" t="n">
        <v>24</v>
      </c>
      <c r="L12888" s="9">
        <f>A12888&amp;"-"&amp;TEXT(E12888,"yyyymmdd")</f>
        <v/>
      </c>
    </row>
    <row r="12889">
      <c r="A12889" t="n">
        <v>50065956</v>
      </c>
      <c r="B12889" t="inlineStr">
        <is>
          <t>Brooklyn</t>
        </is>
      </c>
      <c r="C12889" t="inlineStr">
        <is>
          <t>11201</t>
        </is>
      </c>
      <c r="D12889" t="inlineStr">
        <is>
          <t>Coffee/Tea</t>
        </is>
      </c>
      <c r="E12889" s="8" t="n">
        <v>46198</v>
      </c>
      <c r="F12889" t="inlineStr">
        <is>
          <t>Violations were cited in the following area(s).</t>
        </is>
      </c>
      <c r="G12889" t="inlineStr">
        <is>
          <t>02G</t>
        </is>
      </c>
      <c r="H12889" t="inlineStr">
        <is>
          <t>Cold TCS food item held above 41 °F; smoked or processed fish held above 38 °F; intact raw eggs held above 45 °F; or reduced oxygen packaged (ROP) TCS foods held above required temperatures except during active necessary preparation.</t>
        </is>
      </c>
      <c r="I12889" t="inlineStr">
        <is>
          <t>Critical</t>
        </is>
      </c>
      <c r="J12889" t="n">
        <v>7</v>
      </c>
      <c r="K12889" t="inlineStr">
        <is>
          <t>A</t>
        </is>
      </c>
      <c r="L12889" s="9">
        <f>A12889&amp;"-"&amp;TEXT(E12889,"yyyymmdd")</f>
        <v/>
      </c>
    </row>
    <row r="12890">
      <c r="A12890" t="n">
        <v>50076477</v>
      </c>
      <c r="B12890" t="inlineStr">
        <is>
          <t>Queens</t>
        </is>
      </c>
      <c r="C12890" t="inlineStr">
        <is>
          <t>11423</t>
        </is>
      </c>
      <c r="D12890" t="inlineStr">
        <is>
          <t>Chicken</t>
        </is>
      </c>
      <c r="E12890" s="8" t="n">
        <v>46198</v>
      </c>
      <c r="F12890" t="inlineStr">
        <is>
          <t>Violations were cited in the following area(s).</t>
        </is>
      </c>
      <c r="G12890" t="inlineStr">
        <is>
          <t>04H</t>
        </is>
      </c>
      <c r="H12890" t="inlineStr">
        <is>
          <t>Raw, cooked or prepared food is adulterated, contaminated, cross-contaminated, or not discarded in accordance with HACCP plan.</t>
        </is>
      </c>
      <c r="I12890" t="inlineStr">
        <is>
          <t>Critical</t>
        </is>
      </c>
      <c r="J12890" t="n">
        <v>26</v>
      </c>
      <c r="L12890" s="9">
        <f>A12890&amp;"-"&amp;TEXT(E12890,"yyyymmdd")</f>
        <v/>
      </c>
    </row>
    <row r="12891">
      <c r="A12891" t="n">
        <v>50076477</v>
      </c>
      <c r="B12891" t="inlineStr">
        <is>
          <t>Queens</t>
        </is>
      </c>
      <c r="C12891" t="inlineStr">
        <is>
          <t>11423</t>
        </is>
      </c>
      <c r="D12891" t="inlineStr">
        <is>
          <t>Chicken</t>
        </is>
      </c>
      <c r="E12891" s="8" t="n">
        <v>46198</v>
      </c>
      <c r="F12891" t="inlineStr">
        <is>
          <t>Violations were cited in the following area(s).</t>
        </is>
      </c>
      <c r="G12891" t="inlineStr">
        <is>
          <t>04L</t>
        </is>
      </c>
      <c r="H12891" t="inlineStr">
        <is>
          <t>Evidence of mice or live mice in establishment's food or non-food areas.</t>
        </is>
      </c>
      <c r="I12891" t="inlineStr">
        <is>
          <t>Critical</t>
        </is>
      </c>
      <c r="J12891" t="n">
        <v>26</v>
      </c>
      <c r="L12891" s="9">
        <f>A12891&amp;"-"&amp;TEXT(E12891,"yyyymmdd")</f>
        <v/>
      </c>
    </row>
    <row r="12892">
      <c r="A12892" t="n">
        <v>50076477</v>
      </c>
      <c r="B12892" t="inlineStr">
        <is>
          <t>Queens</t>
        </is>
      </c>
      <c r="C12892" t="inlineStr">
        <is>
          <t>11423</t>
        </is>
      </c>
      <c r="D12892" t="inlineStr">
        <is>
          <t>Chicken</t>
        </is>
      </c>
      <c r="E12892" s="8" t="n">
        <v>46198</v>
      </c>
      <c r="F12892" t="inlineStr">
        <is>
          <t>Violations were cited in the following area(s).</t>
        </is>
      </c>
      <c r="G12892" t="inlineStr">
        <is>
          <t>06D</t>
        </is>
      </c>
      <c r="H12892" t="inlineStr">
        <is>
          <t>Food contact surface not properly washed, rinsed and sanitized after each use and following any activity when contamination may have occurred.</t>
        </is>
      </c>
      <c r="I12892" t="inlineStr">
        <is>
          <t>Critical</t>
        </is>
      </c>
      <c r="J12892" t="n">
        <v>26</v>
      </c>
      <c r="L12892" s="9">
        <f>A12892&amp;"-"&amp;TEXT(E12892,"yyyymmdd")</f>
        <v/>
      </c>
    </row>
    <row r="12893">
      <c r="A12893" t="n">
        <v>50076477</v>
      </c>
      <c r="B12893" t="inlineStr">
        <is>
          <t>Queens</t>
        </is>
      </c>
      <c r="C12893" t="inlineStr">
        <is>
          <t>11423</t>
        </is>
      </c>
      <c r="D12893" t="inlineStr">
        <is>
          <t>Chicken</t>
        </is>
      </c>
      <c r="E12893" s="8" t="n">
        <v>46198</v>
      </c>
      <c r="F12893" t="inlineStr">
        <is>
          <t>Violations were cited in the following area(s).</t>
        </is>
      </c>
      <c r="G12893" t="inlineStr">
        <is>
          <t>08A</t>
        </is>
      </c>
      <c r="H12893" t="inlineStr">
        <is>
          <t>Establishment is not free of harborage or conditions conducive to rodents, insects or other pests.</t>
        </is>
      </c>
      <c r="I12893" t="inlineStr">
        <is>
          <t>Not Critical</t>
        </is>
      </c>
      <c r="J12893" t="n">
        <v>26</v>
      </c>
      <c r="L12893" s="9">
        <f>A12893&amp;"-"&amp;TEXT(E12893,"yyyymmdd")</f>
        <v/>
      </c>
    </row>
    <row r="12894">
      <c r="A12894" t="n">
        <v>50076477</v>
      </c>
      <c r="B12894" t="inlineStr">
        <is>
          <t>Queens</t>
        </is>
      </c>
      <c r="C12894" t="inlineStr">
        <is>
          <t>11423</t>
        </is>
      </c>
      <c r="D12894" t="inlineStr">
        <is>
          <t>Chicken</t>
        </is>
      </c>
      <c r="E12894" s="8" t="n">
        <v>46198</v>
      </c>
      <c r="F12894" t="inlineStr">
        <is>
          <t>Violations were cited in the following area(s).</t>
        </is>
      </c>
      <c r="G12894" t="inlineStr">
        <is>
          <t>10F</t>
        </is>
      </c>
      <c r="H12894" t="inlineStr">
        <is>
          <t>Non-food contact surface or equipment made of unacceptable material, not kept clean, or not properly sealed, raised, spaced or movable to allow accessibility for cleaning on all sides, above and underneath the unit.</t>
        </is>
      </c>
      <c r="I12894" t="inlineStr">
        <is>
          <t>Not Critical</t>
        </is>
      </c>
      <c r="J12894" t="n">
        <v>26</v>
      </c>
      <c r="L12894" s="9">
        <f>A12894&amp;"-"&amp;TEXT(E12894,"yyyymmdd")</f>
        <v/>
      </c>
    </row>
    <row r="12895">
      <c r="A12895" t="n">
        <v>50079294</v>
      </c>
      <c r="B12895" t="inlineStr">
        <is>
          <t>Bronx</t>
        </is>
      </c>
      <c r="C12895" t="inlineStr">
        <is>
          <t>10470</t>
        </is>
      </c>
      <c r="D12895" t="inlineStr">
        <is>
          <t>Chicken</t>
        </is>
      </c>
      <c r="E12895" s="8" t="n">
        <v>46198</v>
      </c>
      <c r="F12895" t="inlineStr">
        <is>
          <t>Violations were cited in the following area(s).</t>
        </is>
      </c>
      <c r="G12895" t="inlineStr">
        <is>
          <t>04A</t>
        </is>
      </c>
      <c r="H12895" t="inlineStr">
        <is>
          <t>Food Protection Certificate (FPC) not held by manager or supervisor of food operations.</t>
        </is>
      </c>
      <c r="I12895" t="inlineStr">
        <is>
          <t>Critical</t>
        </is>
      </c>
      <c r="J12895" t="n">
        <v>23</v>
      </c>
      <c r="L12895" s="9">
        <f>A12895&amp;"-"&amp;TEXT(E12895,"yyyymmdd")</f>
        <v/>
      </c>
    </row>
    <row r="12896">
      <c r="A12896" t="n">
        <v>50079294</v>
      </c>
      <c r="B12896" t="inlineStr">
        <is>
          <t>Bronx</t>
        </is>
      </c>
      <c r="C12896" t="inlineStr">
        <is>
          <t>10470</t>
        </is>
      </c>
      <c r="D12896" t="inlineStr">
        <is>
          <t>Chicken</t>
        </is>
      </c>
      <c r="E12896" s="8" t="n">
        <v>46198</v>
      </c>
      <c r="F12896" t="inlineStr">
        <is>
          <t>Violations were cited in the following area(s).</t>
        </is>
      </c>
      <c r="G12896" t="inlineStr">
        <is>
          <t>06A</t>
        </is>
      </c>
      <c r="H12896" t="inlineStr">
        <is>
          <t>Personal cleanliness is inadequate. Outer garment soiled with possible contaminant. Effective hair restraint not worn where required. Jewelry worn on hands or arms. Fingernail polish worn or fingernails not kept clean and trimmed.</t>
        </is>
      </c>
      <c r="I12896" t="inlineStr">
        <is>
          <t>Critical</t>
        </is>
      </c>
      <c r="J12896" t="n">
        <v>23</v>
      </c>
      <c r="L12896" s="9">
        <f>A12896&amp;"-"&amp;TEXT(E12896,"yyyymmdd")</f>
        <v/>
      </c>
    </row>
    <row r="12897">
      <c r="A12897" t="n">
        <v>50079294</v>
      </c>
      <c r="B12897" t="inlineStr">
        <is>
          <t>Bronx</t>
        </is>
      </c>
      <c r="C12897" t="inlineStr">
        <is>
          <t>10470</t>
        </is>
      </c>
      <c r="D12897" t="inlineStr">
        <is>
          <t>Chicken</t>
        </is>
      </c>
      <c r="E12897" s="8" t="n">
        <v>46198</v>
      </c>
      <c r="F12897" t="inlineStr">
        <is>
          <t>Violations were cited in the following area(s).</t>
        </is>
      </c>
      <c r="G12897" t="inlineStr">
        <is>
          <t>09B</t>
        </is>
      </c>
      <c r="H12897" t="inlineStr">
        <is>
          <t>Thawing procedure improper.</t>
        </is>
      </c>
      <c r="I12897" t="inlineStr">
        <is>
          <t>Not Critical</t>
        </is>
      </c>
      <c r="J12897" t="n">
        <v>23</v>
      </c>
      <c r="L12897" s="9">
        <f>A12897&amp;"-"&amp;TEXT(E12897,"yyyymmdd")</f>
        <v/>
      </c>
    </row>
    <row r="12898">
      <c r="A12898" t="n">
        <v>50079294</v>
      </c>
      <c r="B12898" t="inlineStr">
        <is>
          <t>Bronx</t>
        </is>
      </c>
      <c r="C12898" t="inlineStr">
        <is>
          <t>10470</t>
        </is>
      </c>
      <c r="D12898" t="inlineStr">
        <is>
          <t>Chicken</t>
        </is>
      </c>
      <c r="E12898" s="8" t="n">
        <v>46198</v>
      </c>
      <c r="F12898" t="inlineStr">
        <is>
          <t>Violations were cited in the following area(s).</t>
        </is>
      </c>
      <c r="G12898" t="inlineStr">
        <is>
          <t>09C</t>
        </is>
      </c>
      <c r="H12898" t="inlineStr">
        <is>
          <t>Design, construction, materials used or maintenance of food contact surface improper. Surface not easily cleanable, sanitized and maintained.</t>
        </is>
      </c>
      <c r="I12898" t="inlineStr">
        <is>
          <t>Not Critical</t>
        </is>
      </c>
      <c r="J12898" t="n">
        <v>23</v>
      </c>
      <c r="L12898" s="9">
        <f>A12898&amp;"-"&amp;TEXT(E12898,"yyyymmdd")</f>
        <v/>
      </c>
    </row>
    <row r="12899">
      <c r="A12899" t="n">
        <v>50079294</v>
      </c>
      <c r="B12899" t="inlineStr">
        <is>
          <t>Bronx</t>
        </is>
      </c>
      <c r="C12899" t="inlineStr">
        <is>
          <t>10470</t>
        </is>
      </c>
      <c r="D12899" t="inlineStr">
        <is>
          <t>Chicken</t>
        </is>
      </c>
      <c r="E12899" s="8" t="n">
        <v>46198</v>
      </c>
      <c r="F12899" t="inlineStr">
        <is>
          <t>Violations were cited in the following area(s).</t>
        </is>
      </c>
      <c r="G12899" t="inlineStr">
        <is>
          <t>10B</t>
        </is>
      </c>
      <c r="H12899" t="inlineStr">
        <is>
          <t>Anti-siphonage or back-flow prevention device not provided where required; equipment or floor not properly drained; sewage disposal system in disrepair or not functioning properly. Condensation or liquid waste improperly disposed of.</t>
        </is>
      </c>
      <c r="I12899" t="inlineStr">
        <is>
          <t>Not Critical</t>
        </is>
      </c>
      <c r="J12899" t="n">
        <v>23</v>
      </c>
      <c r="L12899" s="9">
        <f>A12899&amp;"-"&amp;TEXT(E12899,"yyyymmdd")</f>
        <v/>
      </c>
    </row>
    <row r="12900">
      <c r="A12900" t="n">
        <v>50079294</v>
      </c>
      <c r="B12900" t="inlineStr">
        <is>
          <t>Bronx</t>
        </is>
      </c>
      <c r="C12900" t="inlineStr">
        <is>
          <t>10470</t>
        </is>
      </c>
      <c r="D12900" t="inlineStr">
        <is>
          <t>Chicken</t>
        </is>
      </c>
      <c r="E12900" s="8" t="n">
        <v>46198</v>
      </c>
      <c r="F12900" t="inlineStr">
        <is>
          <t>Violations were cited in the following area(s).</t>
        </is>
      </c>
      <c r="G12900" t="inlineStr">
        <is>
          <t>10F</t>
        </is>
      </c>
      <c r="H12900" t="inlineStr">
        <is>
          <t>Non-food contact surface or equipment made of unacceptable material, not kept clean, or not properly sealed, raised, spaced or movable to allow accessibility for cleaning on all sides, above and underneath the unit.</t>
        </is>
      </c>
      <c r="I12900" t="inlineStr">
        <is>
          <t>Not Critical</t>
        </is>
      </c>
      <c r="J12900" t="n">
        <v>23</v>
      </c>
      <c r="L12900" s="9">
        <f>A12900&amp;"-"&amp;TEXT(E12900,"yyyymmdd")</f>
        <v/>
      </c>
    </row>
    <row r="12901">
      <c r="A12901" t="n">
        <v>50084669</v>
      </c>
      <c r="B12901" t="inlineStr">
        <is>
          <t>Manhattan</t>
        </is>
      </c>
      <c r="C12901" t="inlineStr">
        <is>
          <t>10024</t>
        </is>
      </c>
      <c r="D12901" t="inlineStr">
        <is>
          <t>Greek</t>
        </is>
      </c>
      <c r="E12901" s="8" t="n">
        <v>46198</v>
      </c>
      <c r="F12901" t="inlineStr">
        <is>
          <t>Violations were cited in the following area(s).</t>
        </is>
      </c>
      <c r="G12901" t="inlineStr">
        <is>
          <t>04C</t>
        </is>
      </c>
      <c r="H12901" t="inlineStr">
        <is>
          <t>Food worker/food vendor does not use utensil or other barrier to eliminate bare hand contact with food that will not receive adequate additional heat treatment.</t>
        </is>
      </c>
      <c r="I12901" t="inlineStr">
        <is>
          <t>Critical</t>
        </is>
      </c>
      <c r="J12901" t="n">
        <v>25</v>
      </c>
      <c r="L12901" s="9">
        <f>A12901&amp;"-"&amp;TEXT(E12901,"yyyymmdd")</f>
        <v/>
      </c>
    </row>
    <row r="12902">
      <c r="A12902" t="n">
        <v>50084669</v>
      </c>
      <c r="B12902" t="inlineStr">
        <is>
          <t>Manhattan</t>
        </is>
      </c>
      <c r="C12902" t="inlineStr">
        <is>
          <t>10024</t>
        </is>
      </c>
      <c r="D12902" t="inlineStr">
        <is>
          <t>Greek</t>
        </is>
      </c>
      <c r="E12902" s="8" t="n">
        <v>46198</v>
      </c>
      <c r="F12902" t="inlineStr">
        <is>
          <t>Violations were cited in the following area(s).</t>
        </is>
      </c>
      <c r="G12902" t="inlineStr">
        <is>
          <t>06D</t>
        </is>
      </c>
      <c r="H12902" t="inlineStr">
        <is>
          <t>Food contact surface not properly washed, rinsed and sanitized after each use and following any activity when contamination may have occurred.</t>
        </is>
      </c>
      <c r="I12902" t="inlineStr">
        <is>
          <t>Critical</t>
        </is>
      </c>
      <c r="J12902" t="n">
        <v>25</v>
      </c>
      <c r="L12902" s="9">
        <f>A12902&amp;"-"&amp;TEXT(E12902,"yyyymmdd")</f>
        <v/>
      </c>
    </row>
    <row r="12903">
      <c r="A12903" t="n">
        <v>50084669</v>
      </c>
      <c r="B12903" t="inlineStr">
        <is>
          <t>Manhattan</t>
        </is>
      </c>
      <c r="C12903" t="inlineStr">
        <is>
          <t>10024</t>
        </is>
      </c>
      <c r="D12903" t="inlineStr">
        <is>
          <t>Greek</t>
        </is>
      </c>
      <c r="E12903" s="8" t="n">
        <v>46198</v>
      </c>
      <c r="F12903" t="inlineStr">
        <is>
          <t>Violations were cited in the following area(s).</t>
        </is>
      </c>
      <c r="G12903" t="inlineStr">
        <is>
          <t>06E</t>
        </is>
      </c>
      <c r="H12903" t="inlineStr">
        <is>
          <t>Sanitized equipment or utensil, including in-use food dispensing utensil, improperly used or stored.</t>
        </is>
      </c>
      <c r="I12903" t="inlineStr">
        <is>
          <t>Critical</t>
        </is>
      </c>
      <c r="J12903" t="n">
        <v>25</v>
      </c>
      <c r="L12903" s="9">
        <f>A12903&amp;"-"&amp;TEXT(E12903,"yyyymmdd")</f>
        <v/>
      </c>
    </row>
    <row r="12904">
      <c r="A12904" t="n">
        <v>50084669</v>
      </c>
      <c r="B12904" t="inlineStr">
        <is>
          <t>Manhattan</t>
        </is>
      </c>
      <c r="C12904" t="inlineStr">
        <is>
          <t>10024</t>
        </is>
      </c>
      <c r="D12904" t="inlineStr">
        <is>
          <t>Greek</t>
        </is>
      </c>
      <c r="E12904" s="8" t="n">
        <v>46198</v>
      </c>
      <c r="F12904" t="inlineStr">
        <is>
          <t>Violations were cited in the following area(s).</t>
        </is>
      </c>
      <c r="G12904" t="inlineStr">
        <is>
          <t>06F</t>
        </is>
      </c>
      <c r="H12904" t="inlineStr">
        <is>
          <t>Wiping cloths not stored clean and dry, or in a sanitizing solution, between uses.</t>
        </is>
      </c>
      <c r="I12904" t="inlineStr">
        <is>
          <t>Critical</t>
        </is>
      </c>
      <c r="J12904" t="n">
        <v>25</v>
      </c>
      <c r="L12904" s="9">
        <f>A12904&amp;"-"&amp;TEXT(E12904,"yyyymmdd")</f>
        <v/>
      </c>
    </row>
    <row r="12905">
      <c r="A12905" t="n">
        <v>50085453</v>
      </c>
      <c r="B12905" t="inlineStr">
        <is>
          <t>Manhattan</t>
        </is>
      </c>
      <c r="C12905" t="inlineStr">
        <is>
          <t>10004</t>
        </is>
      </c>
      <c r="D12905" t="inlineStr">
        <is>
          <t>Pizza</t>
        </is>
      </c>
      <c r="E12905" s="8" t="n">
        <v>46198</v>
      </c>
      <c r="F12905" t="inlineStr">
        <is>
          <t>Violations were cited in the following area(s).</t>
        </is>
      </c>
      <c r="G12905" t="inlineStr">
        <is>
          <t>02B</t>
        </is>
      </c>
      <c r="H12905" t="inlineStr">
        <is>
          <t>Hot TCS food item not held at or above 140 °F.</t>
        </is>
      </c>
      <c r="I12905" t="inlineStr">
        <is>
          <t>Critical</t>
        </is>
      </c>
      <c r="J12905" t="n">
        <v>26</v>
      </c>
      <c r="L12905" s="9">
        <f>A12905&amp;"-"&amp;TEXT(E12905,"yyyymmdd")</f>
        <v/>
      </c>
    </row>
    <row r="12906">
      <c r="A12906" t="n">
        <v>50085453</v>
      </c>
      <c r="B12906" t="inlineStr">
        <is>
          <t>Manhattan</t>
        </is>
      </c>
      <c r="C12906" t="inlineStr">
        <is>
          <t>10004</t>
        </is>
      </c>
      <c r="D12906" t="inlineStr">
        <is>
          <t>Pizza</t>
        </is>
      </c>
      <c r="E12906" s="8" t="n">
        <v>46198</v>
      </c>
      <c r="F12906" t="inlineStr">
        <is>
          <t>Violations were cited in the following area(s).</t>
        </is>
      </c>
      <c r="G12906" t="inlineStr">
        <is>
          <t>02G</t>
        </is>
      </c>
      <c r="H12906" t="inlineStr">
        <is>
          <t>Cold TCS food item held above 41 °F; smoked or processed fish held above 38 °F; intact raw eggs held above 45 °F; or reduced oxygen packaged (ROP) TCS foods held above required temperatures except during active necessary preparation.</t>
        </is>
      </c>
      <c r="I12906" t="inlineStr">
        <is>
          <t>Critical</t>
        </is>
      </c>
      <c r="J12906" t="n">
        <v>26</v>
      </c>
      <c r="L12906" s="9">
        <f>A12906&amp;"-"&amp;TEXT(E12906,"yyyymmdd")</f>
        <v/>
      </c>
    </row>
    <row r="12907">
      <c r="A12907" t="n">
        <v>50085453</v>
      </c>
      <c r="B12907" t="inlineStr">
        <is>
          <t>Manhattan</t>
        </is>
      </c>
      <c r="C12907" t="inlineStr">
        <is>
          <t>10004</t>
        </is>
      </c>
      <c r="D12907" t="inlineStr">
        <is>
          <t>Pizza</t>
        </is>
      </c>
      <c r="E12907" s="8" t="n">
        <v>46198</v>
      </c>
      <c r="F12907" t="inlineStr">
        <is>
          <t>Violations were cited in the following area(s).</t>
        </is>
      </c>
      <c r="G12907" t="inlineStr">
        <is>
          <t>05D</t>
        </is>
      </c>
      <c r="H1290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907" t="inlineStr">
        <is>
          <t>Critical</t>
        </is>
      </c>
      <c r="J12907" t="n">
        <v>26</v>
      </c>
      <c r="L12907" s="9">
        <f>A12907&amp;"-"&amp;TEXT(E12907,"yyyymmdd")</f>
        <v/>
      </c>
    </row>
    <row r="12908">
      <c r="A12908" t="n">
        <v>50085453</v>
      </c>
      <c r="B12908" t="inlineStr">
        <is>
          <t>Manhattan</t>
        </is>
      </c>
      <c r="C12908" t="inlineStr">
        <is>
          <t>10004</t>
        </is>
      </c>
      <c r="D12908" t="inlineStr">
        <is>
          <t>Pizza</t>
        </is>
      </c>
      <c r="E12908" s="8" t="n">
        <v>46198</v>
      </c>
      <c r="F12908" t="inlineStr">
        <is>
          <t>Violations were cited in the following area(s).</t>
        </is>
      </c>
      <c r="G12908" t="inlineStr">
        <is>
          <t>10F</t>
        </is>
      </c>
      <c r="H12908" t="inlineStr">
        <is>
          <t>Non-food contact surface or equipment made of unacceptable material, not kept clean, or not properly sealed, raised, spaced or movable to allow accessibility for cleaning on all sides, above and underneath the unit.</t>
        </is>
      </c>
      <c r="I12908" t="inlineStr">
        <is>
          <t>Not Critical</t>
        </is>
      </c>
      <c r="J12908" t="n">
        <v>26</v>
      </c>
      <c r="L12908" s="9">
        <f>A12908&amp;"-"&amp;TEXT(E12908,"yyyymmdd")</f>
        <v/>
      </c>
    </row>
    <row r="12909">
      <c r="A12909" t="n">
        <v>50087744</v>
      </c>
      <c r="B12909" t="inlineStr">
        <is>
          <t>Manhattan</t>
        </is>
      </c>
      <c r="C12909" t="inlineStr">
        <is>
          <t>10038</t>
        </is>
      </c>
      <c r="D12909" t="inlineStr">
        <is>
          <t>Pizza</t>
        </is>
      </c>
      <c r="E12909" s="8" t="n">
        <v>46198</v>
      </c>
      <c r="F12909" t="inlineStr">
        <is>
          <t>Violations were cited in the following area(s).</t>
        </is>
      </c>
      <c r="G12909" t="inlineStr">
        <is>
          <t>02G</t>
        </is>
      </c>
      <c r="H12909" t="inlineStr">
        <is>
          <t>Cold TCS food item held above 41 °F; smoked or processed fish held above 38 °F; intact raw eggs held above 45 °F; or reduced oxygen packaged (ROP) TCS foods held above required temperatures except during active necessary preparation.</t>
        </is>
      </c>
      <c r="I12909" t="inlineStr">
        <is>
          <t>Critical</t>
        </is>
      </c>
      <c r="J12909" t="n">
        <v>9</v>
      </c>
      <c r="K12909" t="inlineStr">
        <is>
          <t>A</t>
        </is>
      </c>
      <c r="L12909" s="9">
        <f>A12909&amp;"-"&amp;TEXT(E12909,"yyyymmdd")</f>
        <v/>
      </c>
    </row>
    <row r="12910">
      <c r="A12910" t="n">
        <v>50087744</v>
      </c>
      <c r="B12910" t="inlineStr">
        <is>
          <t>Manhattan</t>
        </is>
      </c>
      <c r="C12910" t="inlineStr">
        <is>
          <t>10038</t>
        </is>
      </c>
      <c r="D12910" t="inlineStr">
        <is>
          <t>Pizza</t>
        </is>
      </c>
      <c r="E12910" s="8" t="n">
        <v>46198</v>
      </c>
      <c r="F12910" t="inlineStr">
        <is>
          <t>Violations were cited in the following area(s).</t>
        </is>
      </c>
      <c r="G12910" t="inlineStr">
        <is>
          <t>10A</t>
        </is>
      </c>
      <c r="H12910" t="inlineStr">
        <is>
          <t>Toilet facility not maintained or provided with toilet paper, waste receptacle or self-closing door.</t>
        </is>
      </c>
      <c r="I12910" t="inlineStr">
        <is>
          <t>Not Critical</t>
        </is>
      </c>
      <c r="J12910" t="n">
        <v>9</v>
      </c>
      <c r="K12910" t="inlineStr">
        <is>
          <t>A</t>
        </is>
      </c>
      <c r="L12910" s="9">
        <f>A12910&amp;"-"&amp;TEXT(E12910,"yyyymmdd")</f>
        <v/>
      </c>
    </row>
    <row r="12911">
      <c r="A12911" t="n">
        <v>50091295</v>
      </c>
      <c r="B12911" t="inlineStr">
        <is>
          <t>Brooklyn</t>
        </is>
      </c>
      <c r="C12911" t="inlineStr">
        <is>
          <t>11211</t>
        </is>
      </c>
      <c r="D12911" t="inlineStr">
        <is>
          <t>American</t>
        </is>
      </c>
      <c r="E12911" s="8" t="n">
        <v>46198</v>
      </c>
      <c r="F12911" t="inlineStr">
        <is>
          <t>Violations were cited in the following area(s).</t>
        </is>
      </c>
      <c r="G12911" t="inlineStr">
        <is>
          <t>06C</t>
        </is>
      </c>
      <c r="H1291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911" t="inlineStr">
        <is>
          <t>Critical</t>
        </is>
      </c>
      <c r="J12911" t="n">
        <v>13</v>
      </c>
      <c r="K12911" t="inlineStr">
        <is>
          <t>A</t>
        </is>
      </c>
      <c r="L12911" s="9">
        <f>A12911&amp;"-"&amp;TEXT(E12911,"yyyymmdd")</f>
        <v/>
      </c>
    </row>
    <row r="12912">
      <c r="A12912" t="n">
        <v>50091295</v>
      </c>
      <c r="B12912" t="inlineStr">
        <is>
          <t>Brooklyn</t>
        </is>
      </c>
      <c r="C12912" t="inlineStr">
        <is>
          <t>11211</t>
        </is>
      </c>
      <c r="D12912" t="inlineStr">
        <is>
          <t>American</t>
        </is>
      </c>
      <c r="E12912" s="8" t="n">
        <v>46198</v>
      </c>
      <c r="F12912" t="inlineStr">
        <is>
          <t>Violations were cited in the following area(s).</t>
        </is>
      </c>
      <c r="G12912" t="inlineStr">
        <is>
          <t>06D</t>
        </is>
      </c>
      <c r="H12912" t="inlineStr">
        <is>
          <t>Food contact surface not properly washed, rinsed and sanitized after each use and following any activity when contamination may have occurred.</t>
        </is>
      </c>
      <c r="I12912" t="inlineStr">
        <is>
          <t>Critical</t>
        </is>
      </c>
      <c r="J12912" t="n">
        <v>13</v>
      </c>
      <c r="K12912" t="inlineStr">
        <is>
          <t>A</t>
        </is>
      </c>
      <c r="L12912" s="9">
        <f>A12912&amp;"-"&amp;TEXT(E12912,"yyyymmdd")</f>
        <v/>
      </c>
    </row>
    <row r="12913">
      <c r="A12913" t="n">
        <v>50091295</v>
      </c>
      <c r="B12913" t="inlineStr">
        <is>
          <t>Brooklyn</t>
        </is>
      </c>
      <c r="C12913" t="inlineStr">
        <is>
          <t>11211</t>
        </is>
      </c>
      <c r="D12913" t="inlineStr">
        <is>
          <t>American</t>
        </is>
      </c>
      <c r="E12913" s="8" t="n">
        <v>46198</v>
      </c>
      <c r="F12913" t="inlineStr">
        <is>
          <t>Violations were cited in the following area(s).</t>
        </is>
      </c>
      <c r="G12913" t="inlineStr">
        <is>
          <t>09C</t>
        </is>
      </c>
      <c r="H12913" t="inlineStr">
        <is>
          <t>Design, construction, materials used or maintenance of food contact surface improper. Surface not easily cleanable, sanitized and maintained.</t>
        </is>
      </c>
      <c r="I12913" t="inlineStr">
        <is>
          <t>Not Critical</t>
        </is>
      </c>
      <c r="J12913" t="n">
        <v>13</v>
      </c>
      <c r="K12913" t="inlineStr">
        <is>
          <t>A</t>
        </is>
      </c>
      <c r="L12913" s="9">
        <f>A12913&amp;"-"&amp;TEXT(E12913,"yyyymmdd")</f>
        <v/>
      </c>
    </row>
    <row r="12914">
      <c r="A12914" t="n">
        <v>50094234</v>
      </c>
      <c r="B12914" t="inlineStr">
        <is>
          <t>Manhattan</t>
        </is>
      </c>
      <c r="C12914" t="inlineStr">
        <is>
          <t>10005</t>
        </is>
      </c>
      <c r="D12914" t="inlineStr">
        <is>
          <t>Coffee/Tea</t>
        </is>
      </c>
      <c r="E12914" s="8" t="n">
        <v>46198</v>
      </c>
      <c r="F12914" t="inlineStr">
        <is>
          <t>Violations were cited in the following area(s).</t>
        </is>
      </c>
      <c r="G12914" t="inlineStr">
        <is>
          <t>02G</t>
        </is>
      </c>
      <c r="H12914" t="inlineStr">
        <is>
          <t>Cold TCS food item held above 41 °F; smoked or processed fish held above 38 °F; intact raw eggs held above 45 °F; or reduced oxygen packaged (ROP) TCS foods held above required temperatures except during active necessary preparation.</t>
        </is>
      </c>
      <c r="I12914" t="inlineStr">
        <is>
          <t>Critical</t>
        </is>
      </c>
      <c r="J12914" t="n">
        <v>27</v>
      </c>
      <c r="L12914" s="9">
        <f>A12914&amp;"-"&amp;TEXT(E12914,"yyyymmdd")</f>
        <v/>
      </c>
    </row>
    <row r="12915">
      <c r="A12915" t="n">
        <v>50094234</v>
      </c>
      <c r="B12915" t="inlineStr">
        <is>
          <t>Manhattan</t>
        </is>
      </c>
      <c r="C12915" t="inlineStr">
        <is>
          <t>10005</t>
        </is>
      </c>
      <c r="D12915" t="inlineStr">
        <is>
          <t>Coffee/Tea</t>
        </is>
      </c>
      <c r="E12915" s="8" t="n">
        <v>46198</v>
      </c>
      <c r="F12915" t="inlineStr">
        <is>
          <t>Violations were cited in the following area(s).</t>
        </is>
      </c>
      <c r="G12915" t="inlineStr">
        <is>
          <t>04H</t>
        </is>
      </c>
      <c r="H12915" t="inlineStr">
        <is>
          <t>Raw, cooked or prepared food is adulterated, contaminated, cross-contaminated, or not discarded in accordance with HACCP plan.</t>
        </is>
      </c>
      <c r="I12915" t="inlineStr">
        <is>
          <t>Critical</t>
        </is>
      </c>
      <c r="J12915" t="n">
        <v>27</v>
      </c>
      <c r="L12915" s="9">
        <f>A12915&amp;"-"&amp;TEXT(E12915,"yyyymmdd")</f>
        <v/>
      </c>
    </row>
    <row r="12916">
      <c r="A12916" t="n">
        <v>50094234</v>
      </c>
      <c r="B12916" t="inlineStr">
        <is>
          <t>Manhattan</t>
        </is>
      </c>
      <c r="C12916" t="inlineStr">
        <is>
          <t>10005</t>
        </is>
      </c>
      <c r="D12916" t="inlineStr">
        <is>
          <t>Coffee/Tea</t>
        </is>
      </c>
      <c r="E12916" s="8" t="n">
        <v>46198</v>
      </c>
      <c r="F12916" t="inlineStr">
        <is>
          <t>Violations were cited in the following area(s).</t>
        </is>
      </c>
      <c r="G12916" t="inlineStr">
        <is>
          <t>06C</t>
        </is>
      </c>
      <c r="H1291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916" t="inlineStr">
        <is>
          <t>Critical</t>
        </is>
      </c>
      <c r="J12916" t="n">
        <v>27</v>
      </c>
      <c r="L12916" s="9">
        <f>A12916&amp;"-"&amp;TEXT(E12916,"yyyymmdd")</f>
        <v/>
      </c>
    </row>
    <row r="12917">
      <c r="A12917" t="n">
        <v>50094234</v>
      </c>
      <c r="B12917" t="inlineStr">
        <is>
          <t>Manhattan</t>
        </is>
      </c>
      <c r="C12917" t="inlineStr">
        <is>
          <t>10005</t>
        </is>
      </c>
      <c r="D12917" t="inlineStr">
        <is>
          <t>Coffee/Tea</t>
        </is>
      </c>
      <c r="E12917" s="8" t="n">
        <v>46198</v>
      </c>
      <c r="F12917" t="inlineStr">
        <is>
          <t>Violations were cited in the following area(s).</t>
        </is>
      </c>
      <c r="G12917" t="inlineStr">
        <is>
          <t>10B</t>
        </is>
      </c>
      <c r="H12917" t="inlineStr">
        <is>
          <t>Anti-siphonage or back-flow prevention device not provided where required; equipment or floor not properly drained; sewage disposal system in disrepair or not functioning properly. Condensation or liquid waste improperly disposed of.</t>
        </is>
      </c>
      <c r="I12917" t="inlineStr">
        <is>
          <t>Not Critical</t>
        </is>
      </c>
      <c r="J12917" t="n">
        <v>27</v>
      </c>
      <c r="L12917" s="9">
        <f>A12917&amp;"-"&amp;TEXT(E12917,"yyyymmdd")</f>
        <v/>
      </c>
    </row>
    <row r="12918">
      <c r="A12918" t="n">
        <v>50094234</v>
      </c>
      <c r="B12918" t="inlineStr">
        <is>
          <t>Manhattan</t>
        </is>
      </c>
      <c r="C12918" t="inlineStr">
        <is>
          <t>10005</t>
        </is>
      </c>
      <c r="D12918" t="inlineStr">
        <is>
          <t>Coffee/Tea</t>
        </is>
      </c>
      <c r="E12918" s="8" t="n">
        <v>46198</v>
      </c>
      <c r="F12918" t="inlineStr">
        <is>
          <t>Violations were cited in the following area(s).</t>
        </is>
      </c>
      <c r="G12918" t="inlineStr">
        <is>
          <t>10F</t>
        </is>
      </c>
      <c r="H12918" t="inlineStr">
        <is>
          <t>Non-food contact surface or equipment made of unacceptable material, not kept clean, or not properly sealed, raised, spaced or movable to allow accessibility for cleaning on all sides, above and underneath the unit.</t>
        </is>
      </c>
      <c r="I12918" t="inlineStr">
        <is>
          <t>Not Critical</t>
        </is>
      </c>
      <c r="J12918" t="n">
        <v>27</v>
      </c>
      <c r="L12918" s="9">
        <f>A12918&amp;"-"&amp;TEXT(E12918,"yyyymmdd")</f>
        <v/>
      </c>
    </row>
    <row r="12919">
      <c r="A12919" t="n">
        <v>50097427</v>
      </c>
      <c r="B12919" t="inlineStr">
        <is>
          <t>Manhattan</t>
        </is>
      </c>
      <c r="C12919" t="inlineStr">
        <is>
          <t>10024</t>
        </is>
      </c>
      <c r="D12919" t="inlineStr">
        <is>
          <t>Thai</t>
        </is>
      </c>
      <c r="E12919" s="8" t="n">
        <v>46198</v>
      </c>
      <c r="F12919" t="inlineStr">
        <is>
          <t>Violations were cited in the following area(s).</t>
        </is>
      </c>
      <c r="G12919" t="inlineStr">
        <is>
          <t>02G</t>
        </is>
      </c>
      <c r="H12919" t="inlineStr">
        <is>
          <t>Cold TCS food item held above 41 °F; smoked or processed fish held above 38 °F; intact raw eggs held above 45 °F; or reduced oxygen packaged (ROP) TCS foods held above required temperatures except during active necessary preparation.</t>
        </is>
      </c>
      <c r="I12919" t="inlineStr">
        <is>
          <t>Critical</t>
        </is>
      </c>
      <c r="J12919" t="n">
        <v>13</v>
      </c>
      <c r="K12919" t="inlineStr">
        <is>
          <t>A</t>
        </is>
      </c>
      <c r="L12919" s="9">
        <f>A12919&amp;"-"&amp;TEXT(E12919,"yyyymmdd")</f>
        <v/>
      </c>
    </row>
    <row r="12920">
      <c r="A12920" t="n">
        <v>50097427</v>
      </c>
      <c r="B12920" t="inlineStr">
        <is>
          <t>Manhattan</t>
        </is>
      </c>
      <c r="C12920" t="inlineStr">
        <is>
          <t>10024</t>
        </is>
      </c>
      <c r="D12920" t="inlineStr">
        <is>
          <t>Thai</t>
        </is>
      </c>
      <c r="E12920" s="8" t="n">
        <v>46198</v>
      </c>
      <c r="F12920" t="inlineStr">
        <is>
          <t>Violations were cited in the following area(s).</t>
        </is>
      </c>
      <c r="G12920" t="inlineStr">
        <is>
          <t>06D</t>
        </is>
      </c>
      <c r="H12920" t="inlineStr">
        <is>
          <t>Food contact surface not properly washed, rinsed and sanitized after each use and following any activity when contamination may have occurred.</t>
        </is>
      </c>
      <c r="I12920" t="inlineStr">
        <is>
          <t>Critical</t>
        </is>
      </c>
      <c r="J12920" t="n">
        <v>13</v>
      </c>
      <c r="K12920" t="inlineStr">
        <is>
          <t>A</t>
        </is>
      </c>
      <c r="L12920" s="9">
        <f>A12920&amp;"-"&amp;TEXT(E12920,"yyyymmdd")</f>
        <v/>
      </c>
    </row>
    <row r="12921">
      <c r="A12921" t="n">
        <v>50102309</v>
      </c>
      <c r="B12921" t="inlineStr">
        <is>
          <t>Queens</t>
        </is>
      </c>
      <c r="C12921" t="inlineStr">
        <is>
          <t>11421</t>
        </is>
      </c>
      <c r="D12921" t="inlineStr">
        <is>
          <t>Spanish</t>
        </is>
      </c>
      <c r="E12921" s="8" t="n">
        <v>46198</v>
      </c>
      <c r="F12921" t="inlineStr">
        <is>
          <t>Violations were cited in the following area(s).</t>
        </is>
      </c>
      <c r="G12921" t="inlineStr">
        <is>
          <t>02B</t>
        </is>
      </c>
      <c r="H12921" t="inlineStr">
        <is>
          <t>Hot TCS food item not held at or above 140 °F.</t>
        </is>
      </c>
      <c r="I12921" t="inlineStr">
        <is>
          <t>Critical</t>
        </is>
      </c>
      <c r="J12921" t="n">
        <v>44</v>
      </c>
      <c r="L12921" s="9">
        <f>A12921&amp;"-"&amp;TEXT(E12921,"yyyymmdd")</f>
        <v/>
      </c>
    </row>
    <row r="12922">
      <c r="A12922" t="n">
        <v>50102309</v>
      </c>
      <c r="B12922" t="inlineStr">
        <is>
          <t>Queens</t>
        </is>
      </c>
      <c r="C12922" t="inlineStr">
        <is>
          <t>11421</t>
        </is>
      </c>
      <c r="D12922" t="inlineStr">
        <is>
          <t>Spanish</t>
        </is>
      </c>
      <c r="E12922" s="8" t="n">
        <v>46198</v>
      </c>
      <c r="F12922" t="inlineStr">
        <is>
          <t>Violations were cited in the following area(s).</t>
        </is>
      </c>
      <c r="G12922" t="inlineStr">
        <is>
          <t>02G</t>
        </is>
      </c>
      <c r="H12922" t="inlineStr">
        <is>
          <t>Cold TCS food item held above 41 °F; smoked or processed fish held above 38 °F; intact raw eggs held above 45 °F; or reduced oxygen packaged (ROP) TCS foods held above required temperatures except during active necessary preparation.</t>
        </is>
      </c>
      <c r="I12922" t="inlineStr">
        <is>
          <t>Critical</t>
        </is>
      </c>
      <c r="J12922" t="n">
        <v>44</v>
      </c>
      <c r="L12922" s="9">
        <f>A12922&amp;"-"&amp;TEXT(E12922,"yyyymmdd")</f>
        <v/>
      </c>
    </row>
    <row r="12923">
      <c r="A12923" t="n">
        <v>50102309</v>
      </c>
      <c r="B12923" t="inlineStr">
        <is>
          <t>Queens</t>
        </is>
      </c>
      <c r="C12923" t="inlineStr">
        <is>
          <t>11421</t>
        </is>
      </c>
      <c r="D12923" t="inlineStr">
        <is>
          <t>Spanish</t>
        </is>
      </c>
      <c r="E12923" s="8" t="n">
        <v>46198</v>
      </c>
      <c r="F12923" t="inlineStr">
        <is>
          <t>Violations were cited in the following area(s).</t>
        </is>
      </c>
      <c r="G12923" t="inlineStr">
        <is>
          <t>04A</t>
        </is>
      </c>
      <c r="H12923" t="inlineStr">
        <is>
          <t>Food Protection Certificate (FPC) not held by manager or supervisor of food operations.</t>
        </is>
      </c>
      <c r="I12923" t="inlineStr">
        <is>
          <t>Critical</t>
        </is>
      </c>
      <c r="J12923" t="n">
        <v>44</v>
      </c>
      <c r="L12923" s="9">
        <f>A12923&amp;"-"&amp;TEXT(E12923,"yyyymmdd")</f>
        <v/>
      </c>
    </row>
    <row r="12924">
      <c r="A12924" t="n">
        <v>50102309</v>
      </c>
      <c r="B12924" t="inlineStr">
        <is>
          <t>Queens</t>
        </is>
      </c>
      <c r="C12924" t="inlineStr">
        <is>
          <t>11421</t>
        </is>
      </c>
      <c r="D12924" t="inlineStr">
        <is>
          <t>Spanish</t>
        </is>
      </c>
      <c r="E12924" s="8" t="n">
        <v>46198</v>
      </c>
      <c r="F12924" t="inlineStr">
        <is>
          <t>Violations were cited in the following area(s).</t>
        </is>
      </c>
      <c r="G12924" t="inlineStr">
        <is>
          <t>04L</t>
        </is>
      </c>
      <c r="H12924" t="inlineStr">
        <is>
          <t>Evidence of mice or live mice in establishment's food or non-food areas.</t>
        </is>
      </c>
      <c r="I12924" t="inlineStr">
        <is>
          <t>Critical</t>
        </is>
      </c>
      <c r="J12924" t="n">
        <v>44</v>
      </c>
      <c r="L12924" s="9">
        <f>A12924&amp;"-"&amp;TEXT(E12924,"yyyymmdd")</f>
        <v/>
      </c>
    </row>
    <row r="12925">
      <c r="A12925" t="n">
        <v>50102309</v>
      </c>
      <c r="B12925" t="inlineStr">
        <is>
          <t>Queens</t>
        </is>
      </c>
      <c r="C12925" t="inlineStr">
        <is>
          <t>11421</t>
        </is>
      </c>
      <c r="D12925" t="inlineStr">
        <is>
          <t>Spanish</t>
        </is>
      </c>
      <c r="E12925" s="8" t="n">
        <v>46198</v>
      </c>
      <c r="F12925" t="inlineStr">
        <is>
          <t>Violations were cited in the following area(s).</t>
        </is>
      </c>
      <c r="G12925" t="inlineStr">
        <is>
          <t>06D</t>
        </is>
      </c>
      <c r="H12925" t="inlineStr">
        <is>
          <t>Food contact surface not properly washed, rinsed and sanitized after each use and following any activity when contamination may have occurred.</t>
        </is>
      </c>
      <c r="I12925" t="inlineStr">
        <is>
          <t>Critical</t>
        </is>
      </c>
      <c r="J12925" t="n">
        <v>44</v>
      </c>
      <c r="L12925" s="9">
        <f>A12925&amp;"-"&amp;TEXT(E12925,"yyyymmdd")</f>
        <v/>
      </c>
    </row>
    <row r="12926">
      <c r="A12926" t="n">
        <v>50102309</v>
      </c>
      <c r="B12926" t="inlineStr">
        <is>
          <t>Queens</t>
        </is>
      </c>
      <c r="C12926" t="inlineStr">
        <is>
          <t>11421</t>
        </is>
      </c>
      <c r="D12926" t="inlineStr">
        <is>
          <t>Spanish</t>
        </is>
      </c>
      <c r="E12926" s="8" t="n">
        <v>46198</v>
      </c>
      <c r="F12926" t="inlineStr">
        <is>
          <t>Violations were cited in the following area(s).</t>
        </is>
      </c>
      <c r="G12926" t="inlineStr">
        <is>
          <t>08A</t>
        </is>
      </c>
      <c r="H12926" t="inlineStr">
        <is>
          <t>Establishment is not free of harborage or conditions conducive to rodents, insects or other pests.</t>
        </is>
      </c>
      <c r="I12926" t="inlineStr">
        <is>
          <t>Not Critical</t>
        </is>
      </c>
      <c r="J12926" t="n">
        <v>44</v>
      </c>
      <c r="L12926" s="9">
        <f>A12926&amp;"-"&amp;TEXT(E12926,"yyyymmdd")</f>
        <v/>
      </c>
    </row>
    <row r="12927">
      <c r="A12927" t="n">
        <v>50102309</v>
      </c>
      <c r="B12927" t="inlineStr">
        <is>
          <t>Queens</t>
        </is>
      </c>
      <c r="C12927" t="inlineStr">
        <is>
          <t>11421</t>
        </is>
      </c>
      <c r="D12927" t="inlineStr">
        <is>
          <t>Spanish</t>
        </is>
      </c>
      <c r="E12927" s="8" t="n">
        <v>46198</v>
      </c>
      <c r="F12927" t="inlineStr">
        <is>
          <t>Violations were cited in the following area(s).</t>
        </is>
      </c>
      <c r="G12927" t="inlineStr">
        <is>
          <t>10F</t>
        </is>
      </c>
      <c r="H12927" t="inlineStr">
        <is>
          <t>Non-food contact surface or equipment made of unacceptable material, not kept clean, or not properly sealed, raised, spaced or movable to allow accessibility for cleaning on all sides, above and underneath the unit.</t>
        </is>
      </c>
      <c r="I12927" t="inlineStr">
        <is>
          <t>Not Critical</t>
        </is>
      </c>
      <c r="J12927" t="n">
        <v>44</v>
      </c>
      <c r="L12927" s="9">
        <f>A12927&amp;"-"&amp;TEXT(E12927,"yyyymmdd")</f>
        <v/>
      </c>
    </row>
    <row r="12928">
      <c r="A12928" t="n">
        <v>50105015</v>
      </c>
      <c r="B12928" t="inlineStr">
        <is>
          <t>Manhattan</t>
        </is>
      </c>
      <c r="C12928" t="inlineStr">
        <is>
          <t>10024</t>
        </is>
      </c>
      <c r="D12928" t="inlineStr">
        <is>
          <t>American</t>
        </is>
      </c>
      <c r="E12928" s="8" t="n">
        <v>46198</v>
      </c>
      <c r="F12928" t="inlineStr">
        <is>
          <t>Violations were cited in the following area(s).</t>
        </is>
      </c>
      <c r="G12928" t="inlineStr">
        <is>
          <t>03A</t>
        </is>
      </c>
      <c r="H12928"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2928" t="inlineStr">
        <is>
          <t>Critical</t>
        </is>
      </c>
      <c r="J12928" t="n">
        <v>13</v>
      </c>
      <c r="K12928" t="inlineStr">
        <is>
          <t>A</t>
        </is>
      </c>
      <c r="L12928" s="9">
        <f>A12928&amp;"-"&amp;TEXT(E12928,"yyyymmdd")</f>
        <v/>
      </c>
    </row>
    <row r="12929">
      <c r="A12929" t="n">
        <v>50105015</v>
      </c>
      <c r="B12929" t="inlineStr">
        <is>
          <t>Manhattan</t>
        </is>
      </c>
      <c r="C12929" t="inlineStr">
        <is>
          <t>10024</t>
        </is>
      </c>
      <c r="D12929" t="inlineStr">
        <is>
          <t>American</t>
        </is>
      </c>
      <c r="E12929" s="8" t="n">
        <v>46198</v>
      </c>
      <c r="F12929" t="inlineStr">
        <is>
          <t>Violations were cited in the following area(s).</t>
        </is>
      </c>
      <c r="G12929" t="inlineStr">
        <is>
          <t>10F</t>
        </is>
      </c>
      <c r="H12929" t="inlineStr">
        <is>
          <t>Non-food contact surface or equipment made of unacceptable material, not kept clean, or not properly sealed, raised, spaced or movable to allow accessibility for cleaning on all sides, above and underneath the unit.</t>
        </is>
      </c>
      <c r="I12929" t="inlineStr">
        <is>
          <t>Not Critical</t>
        </is>
      </c>
      <c r="J12929" t="n">
        <v>13</v>
      </c>
      <c r="K12929" t="inlineStr">
        <is>
          <t>A</t>
        </is>
      </c>
      <c r="L12929" s="9">
        <f>A12929&amp;"-"&amp;TEXT(E12929,"yyyymmdd")</f>
        <v/>
      </c>
    </row>
    <row r="12930">
      <c r="A12930" t="n">
        <v>50107503</v>
      </c>
      <c r="B12930" t="inlineStr">
        <is>
          <t>Queens</t>
        </is>
      </c>
      <c r="C12930" t="inlineStr">
        <is>
          <t>11355</t>
        </is>
      </c>
      <c r="D12930" t="inlineStr">
        <is>
          <t>Chicken</t>
        </is>
      </c>
      <c r="E12930" s="8" t="n">
        <v>46198</v>
      </c>
      <c r="F12930" t="inlineStr">
        <is>
          <t>Establishment Closed by DOHMH. Violations were cited in the following area(s) and those requiring immediate action were addressed.</t>
        </is>
      </c>
      <c r="G12930" t="inlineStr">
        <is>
          <t>02G</t>
        </is>
      </c>
      <c r="H12930" t="inlineStr">
        <is>
          <t>Cold TCS food item held above 41 °F; smoked or processed fish held above 38 °F; intact raw eggs held above 45 °F; or reduced oxygen packaged (ROP) TCS foods held above required temperatures except during active necessary preparation.</t>
        </is>
      </c>
      <c r="I12930" t="inlineStr">
        <is>
          <t>Critical</t>
        </is>
      </c>
      <c r="J12930" t="n">
        <v>79</v>
      </c>
      <c r="L12930" s="9">
        <f>A12930&amp;"-"&amp;TEXT(E12930,"yyyymmdd")</f>
        <v/>
      </c>
    </row>
    <row r="12931">
      <c r="A12931" t="n">
        <v>50107503</v>
      </c>
      <c r="B12931" t="inlineStr">
        <is>
          <t>Queens</t>
        </is>
      </c>
      <c r="C12931" t="inlineStr">
        <is>
          <t>11355</t>
        </is>
      </c>
      <c r="D12931" t="inlineStr">
        <is>
          <t>Chicken</t>
        </is>
      </c>
      <c r="E12931" s="8" t="n">
        <v>46198</v>
      </c>
      <c r="F12931" t="inlineStr">
        <is>
          <t>Establishment Closed by DOHMH. Violations were cited in the following area(s) and those requiring immediate action were addressed.</t>
        </is>
      </c>
      <c r="G12931" t="inlineStr">
        <is>
          <t>04F</t>
        </is>
      </c>
      <c r="H12931" t="inlineStr">
        <is>
          <t>Food preparation area, food storage area, or other area used by employees or patrons, contaminated by sewage or liquid waste.</t>
        </is>
      </c>
      <c r="I12931" t="inlineStr">
        <is>
          <t>Critical</t>
        </is>
      </c>
      <c r="J12931" t="n">
        <v>79</v>
      </c>
      <c r="L12931" s="9">
        <f>A12931&amp;"-"&amp;TEXT(E12931,"yyyymmdd")</f>
        <v/>
      </c>
    </row>
    <row r="12932">
      <c r="A12932" t="n">
        <v>50107503</v>
      </c>
      <c r="B12932" t="inlineStr">
        <is>
          <t>Queens</t>
        </is>
      </c>
      <c r="C12932" t="inlineStr">
        <is>
          <t>11355</t>
        </is>
      </c>
      <c r="D12932" t="inlineStr">
        <is>
          <t>Chicken</t>
        </is>
      </c>
      <c r="E12932" s="8" t="n">
        <v>46198</v>
      </c>
      <c r="F12932" t="inlineStr">
        <is>
          <t>Establishment Closed by DOHMH. Violations were cited in the following area(s) and those requiring immediate action were addressed.</t>
        </is>
      </c>
      <c r="G12932" t="inlineStr">
        <is>
          <t>04H</t>
        </is>
      </c>
      <c r="H12932" t="inlineStr">
        <is>
          <t>Raw, cooked or prepared food is adulterated, contaminated, cross-contaminated, or not discarded in accordance with HACCP plan.</t>
        </is>
      </c>
      <c r="I12932" t="inlineStr">
        <is>
          <t>Critical</t>
        </is>
      </c>
      <c r="J12932" t="n">
        <v>79</v>
      </c>
      <c r="L12932" s="9">
        <f>A12932&amp;"-"&amp;TEXT(E12932,"yyyymmdd")</f>
        <v/>
      </c>
    </row>
    <row r="12933">
      <c r="A12933" t="n">
        <v>50107503</v>
      </c>
      <c r="B12933" t="inlineStr">
        <is>
          <t>Queens</t>
        </is>
      </c>
      <c r="C12933" t="inlineStr">
        <is>
          <t>11355</t>
        </is>
      </c>
      <c r="D12933" t="inlineStr">
        <is>
          <t>Chicken</t>
        </is>
      </c>
      <c r="E12933" s="8" t="n">
        <v>46198</v>
      </c>
      <c r="F12933" t="inlineStr">
        <is>
          <t>Establishment Closed by DOHMH. Violations were cited in the following area(s) and those requiring immediate action were addressed.</t>
        </is>
      </c>
      <c r="G12933" t="inlineStr">
        <is>
          <t>04K</t>
        </is>
      </c>
      <c r="H12933" t="inlineStr">
        <is>
          <t>Evidence of rats or live rats in establishment's food or non-food areas.</t>
        </is>
      </c>
      <c r="I12933" t="inlineStr">
        <is>
          <t>Critical</t>
        </is>
      </c>
      <c r="J12933" t="n">
        <v>79</v>
      </c>
      <c r="L12933" s="9">
        <f>A12933&amp;"-"&amp;TEXT(E12933,"yyyymmdd")</f>
        <v/>
      </c>
    </row>
    <row r="12934">
      <c r="A12934" t="n">
        <v>50107503</v>
      </c>
      <c r="B12934" t="inlineStr">
        <is>
          <t>Queens</t>
        </is>
      </c>
      <c r="C12934" t="inlineStr">
        <is>
          <t>11355</t>
        </is>
      </c>
      <c r="D12934" t="inlineStr">
        <is>
          <t>Chicken</t>
        </is>
      </c>
      <c r="E12934" s="8" t="n">
        <v>46198</v>
      </c>
      <c r="F12934" t="inlineStr">
        <is>
          <t>Establishment Closed by DOHMH. Violations were cited in the following area(s) and those requiring immediate action were addressed.</t>
        </is>
      </c>
      <c r="G12934" t="inlineStr">
        <is>
          <t>04L</t>
        </is>
      </c>
      <c r="H12934" t="inlineStr">
        <is>
          <t>Evidence of mice or live mice in establishment's food or non-food areas.</t>
        </is>
      </c>
      <c r="I12934" t="inlineStr">
        <is>
          <t>Critical</t>
        </is>
      </c>
      <c r="J12934" t="n">
        <v>79</v>
      </c>
      <c r="L12934" s="9">
        <f>A12934&amp;"-"&amp;TEXT(E12934,"yyyymmdd")</f>
        <v/>
      </c>
    </row>
    <row r="12935">
      <c r="A12935" t="n">
        <v>50107503</v>
      </c>
      <c r="B12935" t="inlineStr">
        <is>
          <t>Queens</t>
        </is>
      </c>
      <c r="C12935" t="inlineStr">
        <is>
          <t>11355</t>
        </is>
      </c>
      <c r="D12935" t="inlineStr">
        <is>
          <t>Chicken</t>
        </is>
      </c>
      <c r="E12935" s="8" t="n">
        <v>46198</v>
      </c>
      <c r="F12935" t="inlineStr">
        <is>
          <t>Establishment Closed by DOHMH. Violations were cited in the following area(s) and those requiring immediate action were addressed.</t>
        </is>
      </c>
      <c r="G12935" t="inlineStr">
        <is>
          <t>04M</t>
        </is>
      </c>
      <c r="H12935" t="inlineStr">
        <is>
          <t>Live roaches in facility's food or non-food area.</t>
        </is>
      </c>
      <c r="I12935" t="inlineStr">
        <is>
          <t>Critical</t>
        </is>
      </c>
      <c r="J12935" t="n">
        <v>79</v>
      </c>
      <c r="L12935" s="9">
        <f>A12935&amp;"-"&amp;TEXT(E12935,"yyyymmdd")</f>
        <v/>
      </c>
    </row>
    <row r="12936">
      <c r="A12936" t="n">
        <v>50107503</v>
      </c>
      <c r="B12936" t="inlineStr">
        <is>
          <t>Queens</t>
        </is>
      </c>
      <c r="C12936" t="inlineStr">
        <is>
          <t>11355</t>
        </is>
      </c>
      <c r="D12936" t="inlineStr">
        <is>
          <t>Chicken</t>
        </is>
      </c>
      <c r="E12936" s="8" t="n">
        <v>46198</v>
      </c>
      <c r="F12936" t="inlineStr">
        <is>
          <t>Establishment Closed by DOHMH. Violations were cited in the following area(s) and those requiring immediate action were addressed.</t>
        </is>
      </c>
      <c r="G12936" t="inlineStr">
        <is>
          <t>06A</t>
        </is>
      </c>
      <c r="H12936" t="inlineStr">
        <is>
          <t>Personal cleanliness is inadequate. Outer garment soiled with possible contaminant. Effective hair restraint not worn where required. Jewelry worn on hands or arms. Fingernail polish worn or fingernails not kept clean and trimmed.</t>
        </is>
      </c>
      <c r="I12936" t="inlineStr">
        <is>
          <t>Critical</t>
        </is>
      </c>
      <c r="J12936" t="n">
        <v>79</v>
      </c>
      <c r="L12936" s="9">
        <f>A12936&amp;"-"&amp;TEXT(E12936,"yyyymmdd")</f>
        <v/>
      </c>
    </row>
    <row r="12937">
      <c r="A12937" t="n">
        <v>50107503</v>
      </c>
      <c r="B12937" t="inlineStr">
        <is>
          <t>Queens</t>
        </is>
      </c>
      <c r="C12937" t="inlineStr">
        <is>
          <t>11355</t>
        </is>
      </c>
      <c r="D12937" t="inlineStr">
        <is>
          <t>Chicken</t>
        </is>
      </c>
      <c r="E12937" s="8" t="n">
        <v>46198</v>
      </c>
      <c r="F12937" t="inlineStr">
        <is>
          <t>Establishment Closed by DOHMH. Violations were cited in the following area(s) and those requiring immediate action were addressed.</t>
        </is>
      </c>
      <c r="G12937" t="inlineStr">
        <is>
          <t>06D</t>
        </is>
      </c>
      <c r="H12937" t="inlineStr">
        <is>
          <t>Food contact surface not properly washed, rinsed and sanitized after each use and following any activity when contamination may have occurred.</t>
        </is>
      </c>
      <c r="I12937" t="inlineStr">
        <is>
          <t>Critical</t>
        </is>
      </c>
      <c r="J12937" t="n">
        <v>79</v>
      </c>
      <c r="L12937" s="9">
        <f>A12937&amp;"-"&amp;TEXT(E12937,"yyyymmdd")</f>
        <v/>
      </c>
    </row>
    <row r="12938">
      <c r="A12938" t="n">
        <v>50107503</v>
      </c>
      <c r="B12938" t="inlineStr">
        <is>
          <t>Queens</t>
        </is>
      </c>
      <c r="C12938" t="inlineStr">
        <is>
          <t>11355</t>
        </is>
      </c>
      <c r="D12938" t="inlineStr">
        <is>
          <t>Chicken</t>
        </is>
      </c>
      <c r="E12938" s="8" t="n">
        <v>46198</v>
      </c>
      <c r="F12938" t="inlineStr">
        <is>
          <t>Establishment Closed by DOHMH. Violations were cited in the following area(s) and those requiring immediate action were addressed.</t>
        </is>
      </c>
      <c r="G12938" t="inlineStr">
        <is>
          <t>06E</t>
        </is>
      </c>
      <c r="H12938" t="inlineStr">
        <is>
          <t>Sanitized equipment or utensil, including in-use food dispensing utensil, improperly used or stored.</t>
        </is>
      </c>
      <c r="I12938" t="inlineStr">
        <is>
          <t>Critical</t>
        </is>
      </c>
      <c r="J12938" t="n">
        <v>79</v>
      </c>
      <c r="L12938" s="9">
        <f>A12938&amp;"-"&amp;TEXT(E12938,"yyyymmdd")</f>
        <v/>
      </c>
    </row>
    <row r="12939">
      <c r="A12939" t="n">
        <v>50107503</v>
      </c>
      <c r="B12939" t="inlineStr">
        <is>
          <t>Queens</t>
        </is>
      </c>
      <c r="C12939" t="inlineStr">
        <is>
          <t>11355</t>
        </is>
      </c>
      <c r="D12939" t="inlineStr">
        <is>
          <t>Chicken</t>
        </is>
      </c>
      <c r="E12939" s="8" t="n">
        <v>46198</v>
      </c>
      <c r="F12939" t="inlineStr">
        <is>
          <t>Establishment Closed by DOHMH. Violations were cited in the following area(s) and those requiring immediate action were addressed.</t>
        </is>
      </c>
      <c r="G12939" t="inlineStr">
        <is>
          <t>08A</t>
        </is>
      </c>
      <c r="H12939" t="inlineStr">
        <is>
          <t>Establishment is not free of harborage or conditions conducive to rodents, insects or other pests.</t>
        </is>
      </c>
      <c r="I12939" t="inlineStr">
        <is>
          <t>Not Critical</t>
        </is>
      </c>
      <c r="J12939" t="n">
        <v>79</v>
      </c>
      <c r="L12939" s="9">
        <f>A12939&amp;"-"&amp;TEXT(E12939,"yyyymmdd")</f>
        <v/>
      </c>
    </row>
    <row r="12940">
      <c r="A12940" t="n">
        <v>50107503</v>
      </c>
      <c r="B12940" t="inlineStr">
        <is>
          <t>Queens</t>
        </is>
      </c>
      <c r="C12940" t="inlineStr">
        <is>
          <t>11355</t>
        </is>
      </c>
      <c r="D12940" t="inlineStr">
        <is>
          <t>Chicken</t>
        </is>
      </c>
      <c r="E12940" s="8" t="n">
        <v>46198</v>
      </c>
      <c r="F12940" t="inlineStr">
        <is>
          <t>Establishment Closed by DOHMH. Violations were cited in the following area(s) and those requiring immediate action were addressed.</t>
        </is>
      </c>
      <c r="G12940" t="inlineStr">
        <is>
          <t>09B</t>
        </is>
      </c>
      <c r="H12940" t="inlineStr">
        <is>
          <t>Thawing procedure improper.</t>
        </is>
      </c>
      <c r="I12940" t="inlineStr">
        <is>
          <t>Not Critical</t>
        </is>
      </c>
      <c r="J12940" t="n">
        <v>79</v>
      </c>
      <c r="L12940" s="9">
        <f>A12940&amp;"-"&amp;TEXT(E12940,"yyyymmdd")</f>
        <v/>
      </c>
    </row>
    <row r="12941">
      <c r="A12941" t="n">
        <v>50107503</v>
      </c>
      <c r="B12941" t="inlineStr">
        <is>
          <t>Queens</t>
        </is>
      </c>
      <c r="C12941" t="inlineStr">
        <is>
          <t>11355</t>
        </is>
      </c>
      <c r="D12941" t="inlineStr">
        <is>
          <t>Chicken</t>
        </is>
      </c>
      <c r="E12941" s="8" t="n">
        <v>46198</v>
      </c>
      <c r="F12941" t="inlineStr">
        <is>
          <t>Establishment Closed by DOHMH. Violations were cited in the following area(s) and those requiring immediate action were addressed.</t>
        </is>
      </c>
      <c r="G12941" t="inlineStr">
        <is>
          <t>10C</t>
        </is>
      </c>
      <c r="H12941" t="inlineStr">
        <is>
          <t>Lighting inadequate; permanent lighting not provided in food preparation areas, ware washing areas, and storage rooms. Shatterproof bulb or shield to prevent broken glass from falling into food or onto surfaces, not installed.</t>
        </is>
      </c>
      <c r="I12941" t="inlineStr">
        <is>
          <t>Not Critical</t>
        </is>
      </c>
      <c r="J12941" t="n">
        <v>79</v>
      </c>
      <c r="L12941" s="9">
        <f>A12941&amp;"-"&amp;TEXT(E12941,"yyyymmdd")</f>
        <v/>
      </c>
    </row>
    <row r="12942">
      <c r="A12942" t="n">
        <v>50107503</v>
      </c>
      <c r="B12942" t="inlineStr">
        <is>
          <t>Queens</t>
        </is>
      </c>
      <c r="C12942" t="inlineStr">
        <is>
          <t>11355</t>
        </is>
      </c>
      <c r="D12942" t="inlineStr">
        <is>
          <t>Chicken</t>
        </is>
      </c>
      <c r="E12942" s="8" t="n">
        <v>46198</v>
      </c>
      <c r="F12942" t="inlineStr">
        <is>
          <t>Establishment Closed by DOHMH. Violations were cited in the following area(s) and those requiring immediate action were addressed.</t>
        </is>
      </c>
      <c r="G12942" t="inlineStr">
        <is>
          <t>10F</t>
        </is>
      </c>
      <c r="H12942" t="inlineStr">
        <is>
          <t>Non-food contact surface or equipment made of unacceptable material, not kept clean, or not properly sealed, raised, spaced or movable to allow accessibility for cleaning on all sides, above and underneath the unit.</t>
        </is>
      </c>
      <c r="I12942" t="inlineStr">
        <is>
          <t>Not Critical</t>
        </is>
      </c>
      <c r="J12942" t="n">
        <v>79</v>
      </c>
      <c r="L12942" s="9">
        <f>A12942&amp;"-"&amp;TEXT(E12942,"yyyymmdd")</f>
        <v/>
      </c>
    </row>
    <row r="12943">
      <c r="A12943" t="n">
        <v>50107503</v>
      </c>
      <c r="B12943" t="inlineStr">
        <is>
          <t>Queens</t>
        </is>
      </c>
      <c r="C12943" t="inlineStr">
        <is>
          <t>11355</t>
        </is>
      </c>
      <c r="D12943" t="inlineStr">
        <is>
          <t>Chicken</t>
        </is>
      </c>
      <c r="E12943" s="8" t="n">
        <v>46198</v>
      </c>
      <c r="F12943" t="inlineStr">
        <is>
          <t>Establishment Closed by DOHMH. Violations were cited in the following area(s) and those requiring immediate action were addressed.</t>
        </is>
      </c>
      <c r="G12943" t="inlineStr">
        <is>
          <t>28-06</t>
        </is>
      </c>
      <c r="H12943" t="inlineStr">
        <is>
          <t>Contract with a pest management professional not in place. Record of extermination activities not kept on premises.</t>
        </is>
      </c>
      <c r="I12943" t="inlineStr">
        <is>
          <t>Not Critical</t>
        </is>
      </c>
      <c r="J12943" t="n">
        <v>79</v>
      </c>
      <c r="L12943" s="9">
        <f>A12943&amp;"-"&amp;TEXT(E12943,"yyyymmdd")</f>
        <v/>
      </c>
    </row>
    <row r="12944">
      <c r="A12944" t="n">
        <v>50113141</v>
      </c>
      <c r="B12944" t="inlineStr">
        <is>
          <t>Brooklyn</t>
        </is>
      </c>
      <c r="C12944" t="inlineStr">
        <is>
          <t>11238</t>
        </is>
      </c>
      <c r="D12944" t="inlineStr">
        <is>
          <t>Chicken</t>
        </is>
      </c>
      <c r="E12944" s="8" t="n">
        <v>46198</v>
      </c>
      <c r="F12944" t="inlineStr">
        <is>
          <t>Violations were cited in the following area(s).</t>
        </is>
      </c>
      <c r="G12944" t="inlineStr">
        <is>
          <t>02B</t>
        </is>
      </c>
      <c r="H12944" t="inlineStr">
        <is>
          <t>Hot TCS food item not held at or above 140 °F.</t>
        </is>
      </c>
      <c r="I12944" t="inlineStr">
        <is>
          <t>Critical</t>
        </is>
      </c>
      <c r="J12944" t="n">
        <v>13</v>
      </c>
      <c r="K12944" t="inlineStr">
        <is>
          <t>A</t>
        </is>
      </c>
      <c r="L12944" s="9">
        <f>A12944&amp;"-"&amp;TEXT(E12944,"yyyymmdd")</f>
        <v/>
      </c>
    </row>
    <row r="12945">
      <c r="A12945" t="n">
        <v>50113141</v>
      </c>
      <c r="B12945" t="inlineStr">
        <is>
          <t>Brooklyn</t>
        </is>
      </c>
      <c r="C12945" t="inlineStr">
        <is>
          <t>11238</t>
        </is>
      </c>
      <c r="D12945" t="inlineStr">
        <is>
          <t>Chicken</t>
        </is>
      </c>
      <c r="E12945" s="8" t="n">
        <v>46198</v>
      </c>
      <c r="F12945" t="inlineStr">
        <is>
          <t>Violations were cited in the following area(s).</t>
        </is>
      </c>
      <c r="G12945" t="inlineStr">
        <is>
          <t>10B</t>
        </is>
      </c>
      <c r="H12945" t="inlineStr">
        <is>
          <t>Anti-siphonage or back-flow prevention device not provided where required; equipment or floor not properly drained; sewage disposal system in disrepair or not functioning properly. Condensation or liquid waste improperly disposed of.</t>
        </is>
      </c>
      <c r="I12945" t="inlineStr">
        <is>
          <t>Not Critical</t>
        </is>
      </c>
      <c r="J12945" t="n">
        <v>13</v>
      </c>
      <c r="K12945" t="inlineStr">
        <is>
          <t>A</t>
        </is>
      </c>
      <c r="L12945" s="9">
        <f>A12945&amp;"-"&amp;TEXT(E12945,"yyyymmdd")</f>
        <v/>
      </c>
    </row>
    <row r="12946">
      <c r="A12946" t="n">
        <v>50113141</v>
      </c>
      <c r="B12946" t="inlineStr">
        <is>
          <t>Brooklyn</t>
        </is>
      </c>
      <c r="C12946" t="inlineStr">
        <is>
          <t>11238</t>
        </is>
      </c>
      <c r="D12946" t="inlineStr">
        <is>
          <t>Chicken</t>
        </is>
      </c>
      <c r="E12946" s="8" t="n">
        <v>46198</v>
      </c>
      <c r="F12946" t="inlineStr">
        <is>
          <t>Violations were cited in the following area(s).</t>
        </is>
      </c>
      <c r="G12946" t="inlineStr">
        <is>
          <t>10F</t>
        </is>
      </c>
      <c r="H12946" t="inlineStr">
        <is>
          <t>Non-food contact surface or equipment made of unacceptable material, not kept clean, or not properly sealed, raised, spaced or movable to allow accessibility for cleaning on all sides, above and underneath the unit.</t>
        </is>
      </c>
      <c r="I12946" t="inlineStr">
        <is>
          <t>Not Critical</t>
        </is>
      </c>
      <c r="J12946" t="n">
        <v>13</v>
      </c>
      <c r="K12946" t="inlineStr">
        <is>
          <t>A</t>
        </is>
      </c>
      <c r="L12946" s="9">
        <f>A12946&amp;"-"&amp;TEXT(E12946,"yyyymmdd")</f>
        <v/>
      </c>
    </row>
    <row r="12947">
      <c r="A12947" t="n">
        <v>50113553</v>
      </c>
      <c r="B12947" t="inlineStr">
        <is>
          <t>Manhattan</t>
        </is>
      </c>
      <c r="C12947" t="inlineStr">
        <is>
          <t>10004</t>
        </is>
      </c>
      <c r="D12947" t="inlineStr">
        <is>
          <t>Hawaiian</t>
        </is>
      </c>
      <c r="E12947" s="8" t="n">
        <v>46198</v>
      </c>
      <c r="F12947" t="inlineStr">
        <is>
          <t>Violations were cited in the following area(s).</t>
        </is>
      </c>
      <c r="G12947" t="inlineStr">
        <is>
          <t>04O</t>
        </is>
      </c>
      <c r="H12947" t="inlineStr">
        <is>
          <t>Live animal other than fish in tank or service animal present in facility’s food or non-food area.</t>
        </is>
      </c>
      <c r="I12947" t="inlineStr">
        <is>
          <t>Critical</t>
        </is>
      </c>
      <c r="J12947" t="n">
        <v>10</v>
      </c>
      <c r="K12947" t="inlineStr">
        <is>
          <t>A</t>
        </is>
      </c>
      <c r="L12947" s="9">
        <f>A12947&amp;"-"&amp;TEXT(E12947,"yyyymmdd")</f>
        <v/>
      </c>
    </row>
    <row r="12948">
      <c r="A12948" t="n">
        <v>50113553</v>
      </c>
      <c r="B12948" t="inlineStr">
        <is>
          <t>Manhattan</t>
        </is>
      </c>
      <c r="C12948" t="inlineStr">
        <is>
          <t>10004</t>
        </is>
      </c>
      <c r="D12948" t="inlineStr">
        <is>
          <t>Hawaiian</t>
        </is>
      </c>
      <c r="E12948" s="8" t="n">
        <v>46198</v>
      </c>
      <c r="F12948" t="inlineStr">
        <is>
          <t>Violations were cited in the following area(s).</t>
        </is>
      </c>
      <c r="G12948" t="inlineStr">
        <is>
          <t>06F</t>
        </is>
      </c>
      <c r="H12948" t="inlineStr">
        <is>
          <t>Wiping cloths not stored clean and dry, or in a sanitizing solution, between uses.</t>
        </is>
      </c>
      <c r="I12948" t="inlineStr">
        <is>
          <t>Critical</t>
        </is>
      </c>
      <c r="J12948" t="n">
        <v>10</v>
      </c>
      <c r="K12948" t="inlineStr">
        <is>
          <t>A</t>
        </is>
      </c>
      <c r="L12948" s="9">
        <f>A12948&amp;"-"&amp;TEXT(E12948,"yyyymmdd")</f>
        <v/>
      </c>
    </row>
    <row r="12949">
      <c r="A12949" t="n">
        <v>50113961</v>
      </c>
      <c r="B12949" t="inlineStr">
        <is>
          <t>Brooklyn</t>
        </is>
      </c>
      <c r="C12949" t="inlineStr">
        <is>
          <t>11222</t>
        </is>
      </c>
      <c r="D12949" t="inlineStr">
        <is>
          <t>Chicken</t>
        </is>
      </c>
      <c r="E12949" s="8" t="n">
        <v>46198</v>
      </c>
      <c r="F12949" t="inlineStr">
        <is>
          <t>Violations were cited in the following area(s).</t>
        </is>
      </c>
      <c r="G12949" t="inlineStr">
        <is>
          <t>06A</t>
        </is>
      </c>
      <c r="H12949" t="inlineStr">
        <is>
          <t>Personal cleanliness is inadequate. Outer garment soiled with possible contaminant. Effective hair restraint not worn where required. Jewelry worn on hands or arms. Fingernail polish worn or fingernails not kept clean and trimmed.</t>
        </is>
      </c>
      <c r="I12949" t="inlineStr">
        <is>
          <t>Critical</t>
        </is>
      </c>
      <c r="J12949" t="n">
        <v>7</v>
      </c>
      <c r="K12949" t="inlineStr">
        <is>
          <t>A</t>
        </is>
      </c>
      <c r="L12949" s="9">
        <f>A12949&amp;"-"&amp;TEXT(E12949,"yyyymmdd")</f>
        <v/>
      </c>
    </row>
    <row r="12950">
      <c r="A12950" t="n">
        <v>50113961</v>
      </c>
      <c r="B12950" t="inlineStr">
        <is>
          <t>Brooklyn</t>
        </is>
      </c>
      <c r="C12950" t="inlineStr">
        <is>
          <t>11222</t>
        </is>
      </c>
      <c r="D12950" t="inlineStr">
        <is>
          <t>Chicken</t>
        </is>
      </c>
      <c r="E12950" s="8" t="n">
        <v>46198</v>
      </c>
      <c r="F12950" t="inlineStr">
        <is>
          <t>Violations were cited in the following area(s).</t>
        </is>
      </c>
      <c r="G12950" t="inlineStr">
        <is>
          <t>10B</t>
        </is>
      </c>
      <c r="H12950" t="inlineStr">
        <is>
          <t>Anti-siphonage or back-flow prevention device not provided where required; equipment or floor not properly drained; sewage disposal system in disrepair or not functioning properly. Condensation or liquid waste improperly disposed of.</t>
        </is>
      </c>
      <c r="I12950" t="inlineStr">
        <is>
          <t>Not Critical</t>
        </is>
      </c>
      <c r="J12950" t="n">
        <v>7</v>
      </c>
      <c r="K12950" t="inlineStr">
        <is>
          <t>A</t>
        </is>
      </c>
      <c r="L12950" s="9">
        <f>A12950&amp;"-"&amp;TEXT(E12950,"yyyymmdd")</f>
        <v/>
      </c>
    </row>
    <row r="12951">
      <c r="A12951" t="n">
        <v>50115319</v>
      </c>
      <c r="B12951" t="inlineStr">
        <is>
          <t>Queens</t>
        </is>
      </c>
      <c r="C12951" t="inlineStr">
        <is>
          <t>11354</t>
        </is>
      </c>
      <c r="D12951" t="inlineStr">
        <is>
          <t>Chinese</t>
        </is>
      </c>
      <c r="E12951" s="8" t="n">
        <v>46198</v>
      </c>
      <c r="F12951" t="inlineStr">
        <is>
          <t>Violations were cited in the following area(s).</t>
        </is>
      </c>
      <c r="G12951" t="inlineStr">
        <is>
          <t>02H</t>
        </is>
      </c>
      <c r="H12951" t="inlineStr">
        <is>
          <t>After cooking or removal from hot holding, TCS food not cooled by an approved method whereby the internal temperature is reduced from 140 °F to 70 °F or less within 2 hours, and from 70 °F to 41 °F or less within 4 additional hours.</t>
        </is>
      </c>
      <c r="I12951" t="inlineStr">
        <is>
          <t>Critical</t>
        </is>
      </c>
      <c r="J12951" t="n">
        <v>45</v>
      </c>
      <c r="L12951" s="9">
        <f>A12951&amp;"-"&amp;TEXT(E12951,"yyyymmdd")</f>
        <v/>
      </c>
    </row>
    <row r="12952">
      <c r="A12952" t="n">
        <v>50115319</v>
      </c>
      <c r="B12952" t="inlineStr">
        <is>
          <t>Queens</t>
        </is>
      </c>
      <c r="C12952" t="inlineStr">
        <is>
          <t>11354</t>
        </is>
      </c>
      <c r="D12952" t="inlineStr">
        <is>
          <t>Chinese</t>
        </is>
      </c>
      <c r="E12952" s="8" t="n">
        <v>46198</v>
      </c>
      <c r="F12952" t="inlineStr">
        <is>
          <t>Violations were cited in the following area(s).</t>
        </is>
      </c>
      <c r="G12952" t="inlineStr">
        <is>
          <t>04K</t>
        </is>
      </c>
      <c r="H12952" t="inlineStr">
        <is>
          <t>Evidence of rats or live rats in establishment's food or non-food areas.</t>
        </is>
      </c>
      <c r="I12952" t="inlineStr">
        <is>
          <t>Critical</t>
        </is>
      </c>
      <c r="J12952" t="n">
        <v>45</v>
      </c>
      <c r="L12952" s="9">
        <f>A12952&amp;"-"&amp;TEXT(E12952,"yyyymmdd")</f>
        <v/>
      </c>
    </row>
    <row r="12953">
      <c r="A12953" t="n">
        <v>50115319</v>
      </c>
      <c r="B12953" t="inlineStr">
        <is>
          <t>Queens</t>
        </is>
      </c>
      <c r="C12953" t="inlineStr">
        <is>
          <t>11354</t>
        </is>
      </c>
      <c r="D12953" t="inlineStr">
        <is>
          <t>Chinese</t>
        </is>
      </c>
      <c r="E12953" s="8" t="n">
        <v>46198</v>
      </c>
      <c r="F12953" t="inlineStr">
        <is>
          <t>Violations were cited in the following area(s).</t>
        </is>
      </c>
      <c r="G12953" t="inlineStr">
        <is>
          <t>04M</t>
        </is>
      </c>
      <c r="H12953" t="inlineStr">
        <is>
          <t>Live roaches in facility's food or non-food area.</t>
        </is>
      </c>
      <c r="I12953" t="inlineStr">
        <is>
          <t>Critical</t>
        </is>
      </c>
      <c r="J12953" t="n">
        <v>45</v>
      </c>
      <c r="L12953" s="9">
        <f>A12953&amp;"-"&amp;TEXT(E12953,"yyyymmdd")</f>
        <v/>
      </c>
    </row>
    <row r="12954">
      <c r="A12954" t="n">
        <v>50115319</v>
      </c>
      <c r="B12954" t="inlineStr">
        <is>
          <t>Queens</t>
        </is>
      </c>
      <c r="C12954" t="inlineStr">
        <is>
          <t>11354</t>
        </is>
      </c>
      <c r="D12954" t="inlineStr">
        <is>
          <t>Chinese</t>
        </is>
      </c>
      <c r="E12954" s="8" t="n">
        <v>46198</v>
      </c>
      <c r="F12954" t="inlineStr">
        <is>
          <t>Violations were cited in the following area(s).</t>
        </is>
      </c>
      <c r="G12954" t="inlineStr">
        <is>
          <t>05D</t>
        </is>
      </c>
      <c r="H1295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954" t="inlineStr">
        <is>
          <t>Critical</t>
        </is>
      </c>
      <c r="J12954" t="n">
        <v>45</v>
      </c>
      <c r="L12954" s="9">
        <f>A12954&amp;"-"&amp;TEXT(E12954,"yyyymmdd")</f>
        <v/>
      </c>
    </row>
    <row r="12955">
      <c r="A12955" t="n">
        <v>50115319</v>
      </c>
      <c r="B12955" t="inlineStr">
        <is>
          <t>Queens</t>
        </is>
      </c>
      <c r="C12955" t="inlineStr">
        <is>
          <t>11354</t>
        </is>
      </c>
      <c r="D12955" t="inlineStr">
        <is>
          <t>Chinese</t>
        </is>
      </c>
      <c r="E12955" s="8" t="n">
        <v>46198</v>
      </c>
      <c r="F12955" t="inlineStr">
        <is>
          <t>Violations were cited in the following area(s).</t>
        </is>
      </c>
      <c r="G12955" t="inlineStr">
        <is>
          <t>06D</t>
        </is>
      </c>
      <c r="H12955" t="inlineStr">
        <is>
          <t>Food contact surface not properly washed, rinsed and sanitized after each use and following any activity when contamination may have occurred.</t>
        </is>
      </c>
      <c r="I12955" t="inlineStr">
        <is>
          <t>Critical</t>
        </is>
      </c>
      <c r="J12955" t="n">
        <v>45</v>
      </c>
      <c r="L12955" s="9">
        <f>A12955&amp;"-"&amp;TEXT(E12955,"yyyymmdd")</f>
        <v/>
      </c>
    </row>
    <row r="12956">
      <c r="A12956" t="n">
        <v>50115319</v>
      </c>
      <c r="B12956" t="inlineStr">
        <is>
          <t>Queens</t>
        </is>
      </c>
      <c r="C12956" t="inlineStr">
        <is>
          <t>11354</t>
        </is>
      </c>
      <c r="D12956" t="inlineStr">
        <is>
          <t>Chinese</t>
        </is>
      </c>
      <c r="E12956" s="8" t="n">
        <v>46198</v>
      </c>
      <c r="F12956" t="inlineStr">
        <is>
          <t>Violations were cited in the following area(s).</t>
        </is>
      </c>
      <c r="G12956" t="inlineStr">
        <is>
          <t>08A</t>
        </is>
      </c>
      <c r="H12956" t="inlineStr">
        <is>
          <t>Establishment is not free of harborage or conditions conducive to rodents, insects or other pests.</t>
        </is>
      </c>
      <c r="I12956" t="inlineStr">
        <is>
          <t>Not Critical</t>
        </is>
      </c>
      <c r="J12956" t="n">
        <v>45</v>
      </c>
      <c r="L12956" s="9">
        <f>A12956&amp;"-"&amp;TEXT(E12956,"yyyymmdd")</f>
        <v/>
      </c>
    </row>
    <row r="12957">
      <c r="A12957" t="n">
        <v>50115319</v>
      </c>
      <c r="B12957" t="inlineStr">
        <is>
          <t>Queens</t>
        </is>
      </c>
      <c r="C12957" t="inlineStr">
        <is>
          <t>11354</t>
        </is>
      </c>
      <c r="D12957" t="inlineStr">
        <is>
          <t>Chinese</t>
        </is>
      </c>
      <c r="E12957" s="8" t="n">
        <v>46198</v>
      </c>
      <c r="F12957" t="inlineStr">
        <is>
          <t>Violations were cited in the following area(s).</t>
        </is>
      </c>
      <c r="G12957" t="inlineStr">
        <is>
          <t>10B</t>
        </is>
      </c>
      <c r="H12957" t="inlineStr">
        <is>
          <t>Anti-siphonage or back-flow prevention device not provided where required; equipment or floor not properly drained; sewage disposal system in disrepair or not functioning properly. Condensation or liquid waste improperly disposed of.</t>
        </is>
      </c>
      <c r="I12957" t="inlineStr">
        <is>
          <t>Not Critical</t>
        </is>
      </c>
      <c r="J12957" t="n">
        <v>45</v>
      </c>
      <c r="L12957" s="9">
        <f>A12957&amp;"-"&amp;TEXT(E12957,"yyyymmdd")</f>
        <v/>
      </c>
    </row>
    <row r="12958">
      <c r="A12958" t="n">
        <v>50115319</v>
      </c>
      <c r="B12958" t="inlineStr">
        <is>
          <t>Queens</t>
        </is>
      </c>
      <c r="C12958" t="inlineStr">
        <is>
          <t>11354</t>
        </is>
      </c>
      <c r="D12958" t="inlineStr">
        <is>
          <t>Chinese</t>
        </is>
      </c>
      <c r="E12958" s="8" t="n">
        <v>46198</v>
      </c>
      <c r="F12958" t="inlineStr">
        <is>
          <t>Violations were cited in the following area(s).</t>
        </is>
      </c>
      <c r="G12958" t="inlineStr">
        <is>
          <t>10F</t>
        </is>
      </c>
      <c r="H12958" t="inlineStr">
        <is>
          <t>Non-food contact surface or equipment made of unacceptable material, not kept clean, or not properly sealed, raised, spaced or movable to allow accessibility for cleaning on all sides, above and underneath the unit.</t>
        </is>
      </c>
      <c r="I12958" t="inlineStr">
        <is>
          <t>Not Critical</t>
        </is>
      </c>
      <c r="J12958" t="n">
        <v>45</v>
      </c>
      <c r="L12958" s="9">
        <f>A12958&amp;"-"&amp;TEXT(E12958,"yyyymmdd")</f>
        <v/>
      </c>
    </row>
    <row r="12959">
      <c r="A12959" t="n">
        <v>50115319</v>
      </c>
      <c r="B12959" t="inlineStr">
        <is>
          <t>Queens</t>
        </is>
      </c>
      <c r="C12959" t="inlineStr">
        <is>
          <t>11354</t>
        </is>
      </c>
      <c r="D12959" t="inlineStr">
        <is>
          <t>Chinese</t>
        </is>
      </c>
      <c r="E12959" s="8" t="n">
        <v>46198</v>
      </c>
      <c r="F12959" t="inlineStr">
        <is>
          <t>Violations were cited in the following area(s).</t>
        </is>
      </c>
      <c r="G12959" t="inlineStr">
        <is>
          <t>10G</t>
        </is>
      </c>
      <c r="H12959" t="inlineStr">
        <is>
          <t>Dishwashing and ware washing: Cleaning and sanitizing of tableware, including dishes, utensils, and equipment deficient.</t>
        </is>
      </c>
      <c r="I12959" t="inlineStr">
        <is>
          <t>Not Critical</t>
        </is>
      </c>
      <c r="J12959" t="n">
        <v>45</v>
      </c>
      <c r="L12959" s="9">
        <f>A12959&amp;"-"&amp;TEXT(E12959,"yyyymmdd")</f>
        <v/>
      </c>
    </row>
    <row r="12960">
      <c r="A12960" t="n">
        <v>50116510</v>
      </c>
      <c r="B12960" t="inlineStr">
        <is>
          <t>Manhattan</t>
        </is>
      </c>
      <c r="C12960" t="inlineStr">
        <is>
          <t>10024</t>
        </is>
      </c>
      <c r="D12960" t="inlineStr">
        <is>
          <t>American</t>
        </is>
      </c>
      <c r="E12960" s="8" t="n">
        <v>46198</v>
      </c>
      <c r="F12960" t="inlineStr">
        <is>
          <t>Violations were cited in the following area(s).</t>
        </is>
      </c>
      <c r="G12960" t="inlineStr">
        <is>
          <t>08C</t>
        </is>
      </c>
      <c r="H12960" t="inlineStr">
        <is>
          <t>Pesticide not properly labeled or used by unlicensed individual. Pesticide, other toxic chemical improperly used/stored. Unprotected, unlocked bait station used.</t>
        </is>
      </c>
      <c r="I12960" t="inlineStr">
        <is>
          <t>Not Critical</t>
        </is>
      </c>
      <c r="J12960" t="n">
        <v>6</v>
      </c>
      <c r="K12960" t="inlineStr">
        <is>
          <t>A</t>
        </is>
      </c>
      <c r="L12960" s="9">
        <f>A12960&amp;"-"&amp;TEXT(E12960,"yyyymmdd")</f>
        <v/>
      </c>
    </row>
    <row r="12961">
      <c r="A12961" t="n">
        <v>50116510</v>
      </c>
      <c r="B12961" t="inlineStr">
        <is>
          <t>Manhattan</t>
        </is>
      </c>
      <c r="C12961" t="inlineStr">
        <is>
          <t>10024</t>
        </is>
      </c>
      <c r="D12961" t="inlineStr">
        <is>
          <t>American</t>
        </is>
      </c>
      <c r="E12961" s="8" t="n">
        <v>46198</v>
      </c>
      <c r="F12961" t="inlineStr">
        <is>
          <t>Violations were cited in the following area(s).</t>
        </is>
      </c>
      <c r="G12961" t="inlineStr">
        <is>
          <t>10F</t>
        </is>
      </c>
      <c r="H12961" t="inlineStr">
        <is>
          <t>Non-food contact surface or equipment made of unacceptable material, not kept clean, or not properly sealed, raised, spaced or movable to allow accessibility for cleaning on all sides, above and underneath the unit.</t>
        </is>
      </c>
      <c r="I12961" t="inlineStr">
        <is>
          <t>Not Critical</t>
        </is>
      </c>
      <c r="J12961" t="n">
        <v>6</v>
      </c>
      <c r="K12961" t="inlineStr">
        <is>
          <t>A</t>
        </is>
      </c>
      <c r="L12961" s="9">
        <f>A12961&amp;"-"&amp;TEXT(E12961,"yyyymmdd")</f>
        <v/>
      </c>
    </row>
    <row r="12962">
      <c r="A12962" t="n">
        <v>50117312</v>
      </c>
      <c r="B12962" t="inlineStr">
        <is>
          <t>Queens</t>
        </is>
      </c>
      <c r="C12962" t="inlineStr">
        <is>
          <t>11418</t>
        </is>
      </c>
      <c r="D12962" t="inlineStr">
        <is>
          <t>Caribbean</t>
        </is>
      </c>
      <c r="E12962" s="8" t="n">
        <v>46198</v>
      </c>
      <c r="F12962" t="inlineStr">
        <is>
          <t>Violations were cited in the following area(s).</t>
        </is>
      </c>
      <c r="G12962" t="inlineStr">
        <is>
          <t>04N</t>
        </is>
      </c>
      <c r="H12962" t="inlineStr">
        <is>
          <t>Filth flies or food/refuse/sewage associated with (FRSA) flies or other nuisance pests in establishment’s food and/or non-food areas. FRSA flies include house flies, blow flies, bottle flies, flesh flies, drain flies, Phorid flies and fruit flies.</t>
        </is>
      </c>
      <c r="I12962" t="inlineStr">
        <is>
          <t>Critical</t>
        </is>
      </c>
      <c r="J12962" t="n">
        <v>13</v>
      </c>
      <c r="K12962" t="inlineStr">
        <is>
          <t>A</t>
        </is>
      </c>
      <c r="L12962" s="9">
        <f>A12962&amp;"-"&amp;TEXT(E12962,"yyyymmdd")</f>
        <v/>
      </c>
    </row>
    <row r="12963">
      <c r="A12963" t="n">
        <v>50117312</v>
      </c>
      <c r="B12963" t="inlineStr">
        <is>
          <t>Queens</t>
        </is>
      </c>
      <c r="C12963" t="inlineStr">
        <is>
          <t>11418</t>
        </is>
      </c>
      <c r="D12963" t="inlineStr">
        <is>
          <t>Caribbean</t>
        </is>
      </c>
      <c r="E12963" s="8" t="n">
        <v>46198</v>
      </c>
      <c r="F12963" t="inlineStr">
        <is>
          <t>Violations were cited in the following area(s).</t>
        </is>
      </c>
      <c r="G12963" t="inlineStr">
        <is>
          <t>08A</t>
        </is>
      </c>
      <c r="H12963" t="inlineStr">
        <is>
          <t>Establishment is not free of harborage or conditions conducive to rodents, insects or other pests.</t>
        </is>
      </c>
      <c r="I12963" t="inlineStr">
        <is>
          <t>Not Critical</t>
        </is>
      </c>
      <c r="J12963" t="n">
        <v>13</v>
      </c>
      <c r="K12963" t="inlineStr">
        <is>
          <t>A</t>
        </is>
      </c>
      <c r="L12963" s="9">
        <f>A12963&amp;"-"&amp;TEXT(E12963,"yyyymmdd")</f>
        <v/>
      </c>
    </row>
    <row r="12964">
      <c r="A12964" t="n">
        <v>50117312</v>
      </c>
      <c r="B12964" t="inlineStr">
        <is>
          <t>Queens</t>
        </is>
      </c>
      <c r="C12964" t="inlineStr">
        <is>
          <t>11418</t>
        </is>
      </c>
      <c r="D12964" t="inlineStr">
        <is>
          <t>Caribbean</t>
        </is>
      </c>
      <c r="E12964" s="8" t="n">
        <v>46198</v>
      </c>
      <c r="F12964" t="inlineStr">
        <is>
          <t>Violations were cited in the following area(s).</t>
        </is>
      </c>
      <c r="G12964" t="inlineStr">
        <is>
          <t>10F</t>
        </is>
      </c>
      <c r="H12964" t="inlineStr">
        <is>
          <t>Non-food contact surface or equipment made of unacceptable material, not kept clean, or not properly sealed, raised, spaced or movable to allow accessibility for cleaning on all sides, above and underneath the unit.</t>
        </is>
      </c>
      <c r="I12964" t="inlineStr">
        <is>
          <t>Not Critical</t>
        </is>
      </c>
      <c r="J12964" t="n">
        <v>13</v>
      </c>
      <c r="K12964" t="inlineStr">
        <is>
          <t>A</t>
        </is>
      </c>
      <c r="L12964" s="9">
        <f>A12964&amp;"-"&amp;TEXT(E12964,"yyyymmdd")</f>
        <v/>
      </c>
    </row>
    <row r="12965">
      <c r="A12965" t="n">
        <v>50122544</v>
      </c>
      <c r="B12965" t="inlineStr">
        <is>
          <t>Queens</t>
        </is>
      </c>
      <c r="C12965" t="inlineStr">
        <is>
          <t>11354</t>
        </is>
      </c>
      <c r="D12965" t="inlineStr">
        <is>
          <t>Korean</t>
        </is>
      </c>
      <c r="E12965" s="8" t="n">
        <v>46198</v>
      </c>
      <c r="F12965" t="inlineStr">
        <is>
          <t>Violations were cited in the following area(s).</t>
        </is>
      </c>
      <c r="G12965" t="inlineStr">
        <is>
          <t>06C</t>
        </is>
      </c>
      <c r="H1296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965" t="inlineStr">
        <is>
          <t>Critical</t>
        </is>
      </c>
      <c r="J12965" t="n">
        <v>16</v>
      </c>
      <c r="K12965" t="inlineStr">
        <is>
          <t>N</t>
        </is>
      </c>
      <c r="L12965" s="9">
        <f>A12965&amp;"-"&amp;TEXT(E12965,"yyyymmdd")</f>
        <v/>
      </c>
    </row>
    <row r="12966">
      <c r="A12966" t="n">
        <v>50122544</v>
      </c>
      <c r="B12966" t="inlineStr">
        <is>
          <t>Queens</t>
        </is>
      </c>
      <c r="C12966" t="inlineStr">
        <is>
          <t>11354</t>
        </is>
      </c>
      <c r="D12966" t="inlineStr">
        <is>
          <t>Korean</t>
        </is>
      </c>
      <c r="E12966" s="8" t="n">
        <v>46198</v>
      </c>
      <c r="F12966" t="inlineStr">
        <is>
          <t>Violations were cited in the following area(s).</t>
        </is>
      </c>
      <c r="G12966" t="inlineStr">
        <is>
          <t>06D</t>
        </is>
      </c>
      <c r="H12966" t="inlineStr">
        <is>
          <t>Food contact surface not properly washed, rinsed and sanitized after each use and following any activity when contamination may have occurred.</t>
        </is>
      </c>
      <c r="I12966" t="inlineStr">
        <is>
          <t>Critical</t>
        </is>
      </c>
      <c r="J12966" t="n">
        <v>16</v>
      </c>
      <c r="K12966" t="inlineStr">
        <is>
          <t>N</t>
        </is>
      </c>
      <c r="L12966" s="9">
        <f>A12966&amp;"-"&amp;TEXT(E12966,"yyyymmdd")</f>
        <v/>
      </c>
    </row>
    <row r="12967">
      <c r="A12967" t="n">
        <v>50122544</v>
      </c>
      <c r="B12967" t="inlineStr">
        <is>
          <t>Queens</t>
        </is>
      </c>
      <c r="C12967" t="inlineStr">
        <is>
          <t>11354</t>
        </is>
      </c>
      <c r="D12967" t="inlineStr">
        <is>
          <t>Korean</t>
        </is>
      </c>
      <c r="E12967" s="8" t="n">
        <v>46198</v>
      </c>
      <c r="F12967" t="inlineStr">
        <is>
          <t>Violations were cited in the following area(s).</t>
        </is>
      </c>
      <c r="G12967" t="inlineStr">
        <is>
          <t>08C</t>
        </is>
      </c>
      <c r="H12967" t="inlineStr">
        <is>
          <t>Pesticide not properly labeled or used by unlicensed individual. Pesticide, other toxic chemical improperly used/stored. Unprotected, unlocked bait station used.</t>
        </is>
      </c>
      <c r="I12967" t="inlineStr">
        <is>
          <t>Not Critical</t>
        </is>
      </c>
      <c r="J12967" t="n">
        <v>16</v>
      </c>
      <c r="K12967" t="inlineStr">
        <is>
          <t>N</t>
        </is>
      </c>
      <c r="L12967" s="9">
        <f>A12967&amp;"-"&amp;TEXT(E12967,"yyyymmdd")</f>
        <v/>
      </c>
    </row>
    <row r="12968">
      <c r="A12968" t="n">
        <v>50122544</v>
      </c>
      <c r="B12968" t="inlineStr">
        <is>
          <t>Queens</t>
        </is>
      </c>
      <c r="C12968" t="inlineStr">
        <is>
          <t>11354</t>
        </is>
      </c>
      <c r="D12968" t="inlineStr">
        <is>
          <t>Korean</t>
        </is>
      </c>
      <c r="E12968" s="8" t="n">
        <v>46198</v>
      </c>
      <c r="F12968" t="inlineStr">
        <is>
          <t>Violations were cited in the following area(s).</t>
        </is>
      </c>
      <c r="G12968" t="inlineStr">
        <is>
          <t>10B</t>
        </is>
      </c>
      <c r="H12968" t="inlineStr">
        <is>
          <t>Anti-siphonage or back-flow prevention device not provided where required; equipment or floor not properly drained; sewage disposal system in disrepair or not functioning properly. Condensation or liquid waste improperly disposed of.</t>
        </is>
      </c>
      <c r="I12968" t="inlineStr">
        <is>
          <t>Not Critical</t>
        </is>
      </c>
      <c r="J12968" t="n">
        <v>16</v>
      </c>
      <c r="K12968" t="inlineStr">
        <is>
          <t>N</t>
        </is>
      </c>
      <c r="L12968" s="9">
        <f>A12968&amp;"-"&amp;TEXT(E12968,"yyyymmdd")</f>
        <v/>
      </c>
    </row>
    <row r="12969">
      <c r="A12969" t="n">
        <v>50122544</v>
      </c>
      <c r="B12969" t="inlineStr">
        <is>
          <t>Queens</t>
        </is>
      </c>
      <c r="C12969" t="inlineStr">
        <is>
          <t>11354</t>
        </is>
      </c>
      <c r="D12969" t="inlineStr">
        <is>
          <t>Korean</t>
        </is>
      </c>
      <c r="E12969" s="8" t="n">
        <v>46198</v>
      </c>
      <c r="F12969" t="inlineStr">
        <is>
          <t>Violations were cited in the following area(s).</t>
        </is>
      </c>
      <c r="G12969" t="inlineStr">
        <is>
          <t>10F</t>
        </is>
      </c>
      <c r="H12969" t="inlineStr">
        <is>
          <t>Non-food contact surface or equipment made of unacceptable material, not kept clean, or not properly sealed, raised, spaced or movable to allow accessibility for cleaning on all sides, above and underneath the unit.</t>
        </is>
      </c>
      <c r="I12969" t="inlineStr">
        <is>
          <t>Not Critical</t>
        </is>
      </c>
      <c r="J12969" t="n">
        <v>16</v>
      </c>
      <c r="K12969" t="inlineStr">
        <is>
          <t>N</t>
        </is>
      </c>
      <c r="L12969" s="9">
        <f>A12969&amp;"-"&amp;TEXT(E12969,"yyyymmdd")</f>
        <v/>
      </c>
    </row>
    <row r="12970">
      <c r="A12970" t="n">
        <v>50130830</v>
      </c>
      <c r="B12970" t="inlineStr">
        <is>
          <t>Queens</t>
        </is>
      </c>
      <c r="C12970" t="inlineStr">
        <is>
          <t>11354</t>
        </is>
      </c>
      <c r="D12970" t="inlineStr">
        <is>
          <t>Chinese</t>
        </is>
      </c>
      <c r="E12970" s="8" t="n">
        <v>46198</v>
      </c>
      <c r="F12970" t="inlineStr">
        <is>
          <t>Violations were cited in the following area(s).</t>
        </is>
      </c>
      <c r="G12970" t="inlineStr">
        <is>
          <t>02B</t>
        </is>
      </c>
      <c r="H12970" t="inlineStr">
        <is>
          <t>Hot TCS food item not held at or above 140 °F.</t>
        </is>
      </c>
      <c r="I12970" t="inlineStr">
        <is>
          <t>Critical</t>
        </is>
      </c>
      <c r="J12970" t="n">
        <v>33</v>
      </c>
      <c r="L12970" s="9">
        <f>A12970&amp;"-"&amp;TEXT(E12970,"yyyymmdd")</f>
        <v/>
      </c>
    </row>
    <row r="12971">
      <c r="A12971" t="n">
        <v>50130830</v>
      </c>
      <c r="B12971" t="inlineStr">
        <is>
          <t>Queens</t>
        </is>
      </c>
      <c r="C12971" t="inlineStr">
        <is>
          <t>11354</t>
        </is>
      </c>
      <c r="D12971" t="inlineStr">
        <is>
          <t>Chinese</t>
        </is>
      </c>
      <c r="E12971" s="8" t="n">
        <v>46198</v>
      </c>
      <c r="F12971" t="inlineStr">
        <is>
          <t>Violations were cited in the following area(s).</t>
        </is>
      </c>
      <c r="G12971" t="inlineStr">
        <is>
          <t>05D</t>
        </is>
      </c>
      <c r="H1297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971" t="inlineStr">
        <is>
          <t>Critical</t>
        </is>
      </c>
      <c r="J12971" t="n">
        <v>33</v>
      </c>
      <c r="L12971" s="9">
        <f>A12971&amp;"-"&amp;TEXT(E12971,"yyyymmdd")</f>
        <v/>
      </c>
    </row>
    <row r="12972">
      <c r="A12972" t="n">
        <v>50130830</v>
      </c>
      <c r="B12972" t="inlineStr">
        <is>
          <t>Queens</t>
        </is>
      </c>
      <c r="C12972" t="inlineStr">
        <is>
          <t>11354</t>
        </is>
      </c>
      <c r="D12972" t="inlineStr">
        <is>
          <t>Chinese</t>
        </is>
      </c>
      <c r="E12972" s="8" t="n">
        <v>46198</v>
      </c>
      <c r="F12972" t="inlineStr">
        <is>
          <t>Violations were cited in the following area(s).</t>
        </is>
      </c>
      <c r="G12972" t="inlineStr">
        <is>
          <t>06D</t>
        </is>
      </c>
      <c r="H12972" t="inlineStr">
        <is>
          <t>Food contact surface not properly washed, rinsed and sanitized after each use and following any activity when contamination may have occurred.</t>
        </is>
      </c>
      <c r="I12972" t="inlineStr">
        <is>
          <t>Critical</t>
        </is>
      </c>
      <c r="J12972" t="n">
        <v>33</v>
      </c>
      <c r="L12972" s="9">
        <f>A12972&amp;"-"&amp;TEXT(E12972,"yyyymmdd")</f>
        <v/>
      </c>
    </row>
    <row r="12973">
      <c r="A12973" t="n">
        <v>50130830</v>
      </c>
      <c r="B12973" t="inlineStr">
        <is>
          <t>Queens</t>
        </is>
      </c>
      <c r="C12973" t="inlineStr">
        <is>
          <t>11354</t>
        </is>
      </c>
      <c r="D12973" t="inlineStr">
        <is>
          <t>Chinese</t>
        </is>
      </c>
      <c r="E12973" s="8" t="n">
        <v>46198</v>
      </c>
      <c r="F12973" t="inlineStr">
        <is>
          <t>Violations were cited in the following area(s).</t>
        </is>
      </c>
      <c r="G12973" t="inlineStr">
        <is>
          <t>06E</t>
        </is>
      </c>
      <c r="H12973" t="inlineStr">
        <is>
          <t>Sanitized equipment or utensil, including in-use food dispensing utensil, improperly used or stored.</t>
        </is>
      </c>
      <c r="I12973" t="inlineStr">
        <is>
          <t>Critical</t>
        </is>
      </c>
      <c r="J12973" t="n">
        <v>33</v>
      </c>
      <c r="L12973" s="9">
        <f>A12973&amp;"-"&amp;TEXT(E12973,"yyyymmdd")</f>
        <v/>
      </c>
    </row>
    <row r="12974">
      <c r="A12974" t="n">
        <v>50130830</v>
      </c>
      <c r="B12974" t="inlineStr">
        <is>
          <t>Queens</t>
        </is>
      </c>
      <c r="C12974" t="inlineStr">
        <is>
          <t>11354</t>
        </is>
      </c>
      <c r="D12974" t="inlineStr">
        <is>
          <t>Chinese</t>
        </is>
      </c>
      <c r="E12974" s="8" t="n">
        <v>46198</v>
      </c>
      <c r="F12974" t="inlineStr">
        <is>
          <t>Violations were cited in the following area(s).</t>
        </is>
      </c>
      <c r="G12974" t="inlineStr">
        <is>
          <t>10B</t>
        </is>
      </c>
      <c r="H12974" t="inlineStr">
        <is>
          <t>Anti-siphonage or back-flow prevention device not provided where required; equipment or floor not properly drained; sewage disposal system in disrepair or not functioning properly. Condensation or liquid waste improperly disposed of.</t>
        </is>
      </c>
      <c r="I12974" t="inlineStr">
        <is>
          <t>Not Critical</t>
        </is>
      </c>
      <c r="J12974" t="n">
        <v>33</v>
      </c>
      <c r="L12974" s="9">
        <f>A12974&amp;"-"&amp;TEXT(E12974,"yyyymmdd")</f>
        <v/>
      </c>
    </row>
    <row r="12975">
      <c r="A12975" t="n">
        <v>50130940</v>
      </c>
      <c r="B12975" t="inlineStr">
        <is>
          <t>Brooklyn</t>
        </is>
      </c>
      <c r="C12975" t="inlineStr">
        <is>
          <t>11238</t>
        </is>
      </c>
      <c r="D12975" t="inlineStr">
        <is>
          <t>American</t>
        </is>
      </c>
      <c r="E12975" s="8" t="n">
        <v>46198</v>
      </c>
      <c r="F12975" t="inlineStr">
        <is>
          <t>Violations were cited in the following area(s).</t>
        </is>
      </c>
      <c r="G12975" t="inlineStr">
        <is>
          <t>06C</t>
        </is>
      </c>
      <c r="H1297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975" t="inlineStr">
        <is>
          <t>Critical</t>
        </is>
      </c>
      <c r="J12975" t="n">
        <v>5</v>
      </c>
      <c r="K12975" t="inlineStr">
        <is>
          <t>A</t>
        </is>
      </c>
      <c r="L12975" s="9">
        <f>A12975&amp;"-"&amp;TEXT(E12975,"yyyymmdd")</f>
        <v/>
      </c>
    </row>
    <row r="12976">
      <c r="A12976" t="n">
        <v>50133159</v>
      </c>
      <c r="B12976" t="inlineStr">
        <is>
          <t>Brooklyn</t>
        </is>
      </c>
      <c r="C12976" t="inlineStr">
        <is>
          <t>11235</t>
        </is>
      </c>
      <c r="D12976" t="inlineStr">
        <is>
          <t>Asian/Asian Fusion</t>
        </is>
      </c>
      <c r="E12976" s="8" t="n">
        <v>46198</v>
      </c>
      <c r="F12976" t="inlineStr">
        <is>
          <t>Violations were cited in the following area(s).</t>
        </is>
      </c>
      <c r="G12976" t="inlineStr">
        <is>
          <t>02G</t>
        </is>
      </c>
      <c r="H12976" t="inlineStr">
        <is>
          <t>Cold TCS food item held above 41 °F; smoked or processed fish held above 38 °F; intact raw eggs held above 45 °F; or reduced oxygen packaged (ROP) TCS foods held above required temperatures except during active necessary preparation.</t>
        </is>
      </c>
      <c r="I12976" t="inlineStr">
        <is>
          <t>Critical</t>
        </is>
      </c>
      <c r="J12976" t="n">
        <v>55</v>
      </c>
      <c r="L12976" s="9">
        <f>A12976&amp;"-"&amp;TEXT(E12976,"yyyymmdd")</f>
        <v/>
      </c>
    </row>
    <row r="12977">
      <c r="A12977" t="n">
        <v>50133159</v>
      </c>
      <c r="B12977" t="inlineStr">
        <is>
          <t>Brooklyn</t>
        </is>
      </c>
      <c r="C12977" t="inlineStr">
        <is>
          <t>11235</t>
        </is>
      </c>
      <c r="D12977" t="inlineStr">
        <is>
          <t>Asian/Asian Fusion</t>
        </is>
      </c>
      <c r="E12977" s="8" t="n">
        <v>46198</v>
      </c>
      <c r="F12977" t="inlineStr">
        <is>
          <t>Violations were cited in the following area(s).</t>
        </is>
      </c>
      <c r="G12977" t="inlineStr">
        <is>
          <t>04N</t>
        </is>
      </c>
      <c r="H12977" t="inlineStr">
        <is>
          <t>Filth flies or food/refuse/sewage associated with (FRSA) flies or other nuisance pests in establishment’s food and/or non-food areas. FRSA flies include house flies, blow flies, bottle flies, flesh flies, drain flies, Phorid flies and fruit flies.</t>
        </is>
      </c>
      <c r="I12977" t="inlineStr">
        <is>
          <t>Critical</t>
        </is>
      </c>
      <c r="J12977" t="n">
        <v>55</v>
      </c>
      <c r="L12977" s="9">
        <f>A12977&amp;"-"&amp;TEXT(E12977,"yyyymmdd")</f>
        <v/>
      </c>
    </row>
    <row r="12978">
      <c r="A12978" t="n">
        <v>50133159</v>
      </c>
      <c r="B12978" t="inlineStr">
        <is>
          <t>Brooklyn</t>
        </is>
      </c>
      <c r="C12978" t="inlineStr">
        <is>
          <t>11235</t>
        </is>
      </c>
      <c r="D12978" t="inlineStr">
        <is>
          <t>Asian/Asian Fusion</t>
        </is>
      </c>
      <c r="E12978" s="8" t="n">
        <v>46198</v>
      </c>
      <c r="F12978" t="inlineStr">
        <is>
          <t>Violations were cited in the following area(s).</t>
        </is>
      </c>
      <c r="G12978" t="inlineStr">
        <is>
          <t>05D</t>
        </is>
      </c>
      <c r="H1297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2978" t="inlineStr">
        <is>
          <t>Critical</t>
        </is>
      </c>
      <c r="J12978" t="n">
        <v>55</v>
      </c>
      <c r="L12978" s="9">
        <f>A12978&amp;"-"&amp;TEXT(E12978,"yyyymmdd")</f>
        <v/>
      </c>
    </row>
    <row r="12979">
      <c r="A12979" t="n">
        <v>50133159</v>
      </c>
      <c r="B12979" t="inlineStr">
        <is>
          <t>Brooklyn</t>
        </is>
      </c>
      <c r="C12979" t="inlineStr">
        <is>
          <t>11235</t>
        </is>
      </c>
      <c r="D12979" t="inlineStr">
        <is>
          <t>Asian/Asian Fusion</t>
        </is>
      </c>
      <c r="E12979" s="8" t="n">
        <v>46198</v>
      </c>
      <c r="F12979" t="inlineStr">
        <is>
          <t>Violations were cited in the following area(s).</t>
        </is>
      </c>
      <c r="G12979" t="inlineStr">
        <is>
          <t>06C</t>
        </is>
      </c>
      <c r="H129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979" t="inlineStr">
        <is>
          <t>Critical</t>
        </is>
      </c>
      <c r="J12979" t="n">
        <v>55</v>
      </c>
      <c r="L12979" s="9">
        <f>A12979&amp;"-"&amp;TEXT(E12979,"yyyymmdd")</f>
        <v/>
      </c>
    </row>
    <row r="12980">
      <c r="A12980" t="n">
        <v>50133159</v>
      </c>
      <c r="B12980" t="inlineStr">
        <is>
          <t>Brooklyn</t>
        </is>
      </c>
      <c r="C12980" t="inlineStr">
        <is>
          <t>11235</t>
        </is>
      </c>
      <c r="D12980" t="inlineStr">
        <is>
          <t>Asian/Asian Fusion</t>
        </is>
      </c>
      <c r="E12980" s="8" t="n">
        <v>46198</v>
      </c>
      <c r="F12980" t="inlineStr">
        <is>
          <t>Violations were cited in the following area(s).</t>
        </is>
      </c>
      <c r="G12980" t="inlineStr">
        <is>
          <t>06D</t>
        </is>
      </c>
      <c r="H12980" t="inlineStr">
        <is>
          <t>Food contact surface not properly washed, rinsed and sanitized after each use and following any activity when contamination may have occurred.</t>
        </is>
      </c>
      <c r="I12980" t="inlineStr">
        <is>
          <t>Critical</t>
        </is>
      </c>
      <c r="J12980" t="n">
        <v>55</v>
      </c>
      <c r="L12980" s="9">
        <f>A12980&amp;"-"&amp;TEXT(E12980,"yyyymmdd")</f>
        <v/>
      </c>
    </row>
    <row r="12981">
      <c r="A12981" t="n">
        <v>50133159</v>
      </c>
      <c r="B12981" t="inlineStr">
        <is>
          <t>Brooklyn</t>
        </is>
      </c>
      <c r="C12981" t="inlineStr">
        <is>
          <t>11235</t>
        </is>
      </c>
      <c r="D12981" t="inlineStr">
        <is>
          <t>Asian/Asian Fusion</t>
        </is>
      </c>
      <c r="E12981" s="8" t="n">
        <v>46198</v>
      </c>
      <c r="F12981" t="inlineStr">
        <is>
          <t>Violations were cited in the following area(s).</t>
        </is>
      </c>
      <c r="G12981" t="inlineStr">
        <is>
          <t>08A</t>
        </is>
      </c>
      <c r="H12981" t="inlineStr">
        <is>
          <t>Establishment is not free of harborage or conditions conducive to rodents, insects or other pests.</t>
        </is>
      </c>
      <c r="I12981" t="inlineStr">
        <is>
          <t>Not Critical</t>
        </is>
      </c>
      <c r="J12981" t="n">
        <v>55</v>
      </c>
      <c r="L12981" s="9">
        <f>A12981&amp;"-"&amp;TEXT(E12981,"yyyymmdd")</f>
        <v/>
      </c>
    </row>
    <row r="12982">
      <c r="A12982" t="n">
        <v>50133159</v>
      </c>
      <c r="B12982" t="inlineStr">
        <is>
          <t>Brooklyn</t>
        </is>
      </c>
      <c r="C12982" t="inlineStr">
        <is>
          <t>11235</t>
        </is>
      </c>
      <c r="D12982" t="inlineStr">
        <is>
          <t>Asian/Asian Fusion</t>
        </is>
      </c>
      <c r="E12982" s="8" t="n">
        <v>46198</v>
      </c>
      <c r="F12982" t="inlineStr">
        <is>
          <t>Violations were cited in the following area(s).</t>
        </is>
      </c>
      <c r="G12982" t="inlineStr">
        <is>
          <t>08B</t>
        </is>
      </c>
      <c r="H12982"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2982" t="inlineStr">
        <is>
          <t>Not Critical</t>
        </is>
      </c>
      <c r="J12982" t="n">
        <v>55</v>
      </c>
      <c r="L12982" s="9">
        <f>A12982&amp;"-"&amp;TEXT(E12982,"yyyymmdd")</f>
        <v/>
      </c>
    </row>
    <row r="12983">
      <c r="A12983" t="n">
        <v>50133159</v>
      </c>
      <c r="B12983" t="inlineStr">
        <is>
          <t>Brooklyn</t>
        </is>
      </c>
      <c r="C12983" t="inlineStr">
        <is>
          <t>11235</t>
        </is>
      </c>
      <c r="D12983" t="inlineStr">
        <is>
          <t>Asian/Asian Fusion</t>
        </is>
      </c>
      <c r="E12983" s="8" t="n">
        <v>46198</v>
      </c>
      <c r="F12983" t="inlineStr">
        <is>
          <t>Violations were cited in the following area(s).</t>
        </is>
      </c>
      <c r="G12983" t="inlineStr">
        <is>
          <t>09B</t>
        </is>
      </c>
      <c r="H12983" t="inlineStr">
        <is>
          <t>Thawing procedure improper.</t>
        </is>
      </c>
      <c r="I12983" t="inlineStr">
        <is>
          <t>Not Critical</t>
        </is>
      </c>
      <c r="J12983" t="n">
        <v>55</v>
      </c>
      <c r="L12983" s="9">
        <f>A12983&amp;"-"&amp;TEXT(E12983,"yyyymmdd")</f>
        <v/>
      </c>
    </row>
    <row r="12984">
      <c r="A12984" t="n">
        <v>50133159</v>
      </c>
      <c r="B12984" t="inlineStr">
        <is>
          <t>Brooklyn</t>
        </is>
      </c>
      <c r="C12984" t="inlineStr">
        <is>
          <t>11235</t>
        </is>
      </c>
      <c r="D12984" t="inlineStr">
        <is>
          <t>Asian/Asian Fusion</t>
        </is>
      </c>
      <c r="E12984" s="8" t="n">
        <v>46198</v>
      </c>
      <c r="F12984" t="inlineStr">
        <is>
          <t>Violations were cited in the following area(s).</t>
        </is>
      </c>
      <c r="G12984" t="inlineStr">
        <is>
          <t>09C</t>
        </is>
      </c>
      <c r="H12984" t="inlineStr">
        <is>
          <t>Design, construction, materials used or maintenance of food contact surface improper. Surface not easily cleanable, sanitized and maintained.</t>
        </is>
      </c>
      <c r="I12984" t="inlineStr">
        <is>
          <t>Not Critical</t>
        </is>
      </c>
      <c r="J12984" t="n">
        <v>55</v>
      </c>
      <c r="L12984" s="9">
        <f>A12984&amp;"-"&amp;TEXT(E12984,"yyyymmdd")</f>
        <v/>
      </c>
    </row>
    <row r="12985">
      <c r="A12985" t="n">
        <v>50133159</v>
      </c>
      <c r="B12985" t="inlineStr">
        <is>
          <t>Brooklyn</t>
        </is>
      </c>
      <c r="C12985" t="inlineStr">
        <is>
          <t>11235</t>
        </is>
      </c>
      <c r="D12985" t="inlineStr">
        <is>
          <t>Asian/Asian Fusion</t>
        </is>
      </c>
      <c r="E12985" s="8" t="n">
        <v>46198</v>
      </c>
      <c r="F12985" t="inlineStr">
        <is>
          <t>Violations were cited in the following area(s).</t>
        </is>
      </c>
      <c r="G12985" t="inlineStr">
        <is>
          <t>10B</t>
        </is>
      </c>
      <c r="H12985" t="inlineStr">
        <is>
          <t>Anti-siphonage or back-flow prevention device not provided where required; equipment or floor not properly drained; sewage disposal system in disrepair or not functioning properly. Condensation or liquid waste improperly disposed of.</t>
        </is>
      </c>
      <c r="I12985" t="inlineStr">
        <is>
          <t>Not Critical</t>
        </is>
      </c>
      <c r="J12985" t="n">
        <v>55</v>
      </c>
      <c r="L12985" s="9">
        <f>A12985&amp;"-"&amp;TEXT(E12985,"yyyymmdd")</f>
        <v/>
      </c>
    </row>
    <row r="12986">
      <c r="A12986" t="n">
        <v>50133159</v>
      </c>
      <c r="B12986" t="inlineStr">
        <is>
          <t>Brooklyn</t>
        </is>
      </c>
      <c r="C12986" t="inlineStr">
        <is>
          <t>11235</t>
        </is>
      </c>
      <c r="D12986" t="inlineStr">
        <is>
          <t>Asian/Asian Fusion</t>
        </is>
      </c>
      <c r="E12986" s="8" t="n">
        <v>46198</v>
      </c>
      <c r="F12986" t="inlineStr">
        <is>
          <t>Violations were cited in the following area(s).</t>
        </is>
      </c>
      <c r="G12986" t="inlineStr">
        <is>
          <t>10F</t>
        </is>
      </c>
      <c r="H12986" t="inlineStr">
        <is>
          <t>Non-food contact surface or equipment made of unacceptable material, not kept clean, or not properly sealed, raised, spaced or movable to allow accessibility for cleaning on all sides, above and underneath the unit.</t>
        </is>
      </c>
      <c r="I12986" t="inlineStr">
        <is>
          <t>Not Critical</t>
        </is>
      </c>
      <c r="J12986" t="n">
        <v>55</v>
      </c>
      <c r="L12986" s="9">
        <f>A12986&amp;"-"&amp;TEXT(E12986,"yyyymmdd")</f>
        <v/>
      </c>
    </row>
    <row r="12987">
      <c r="A12987" t="n">
        <v>50134813</v>
      </c>
      <c r="B12987" t="inlineStr">
        <is>
          <t>Manhattan</t>
        </is>
      </c>
      <c r="C12987" t="inlineStr">
        <is>
          <t>10014</t>
        </is>
      </c>
      <c r="D12987" t="inlineStr">
        <is>
          <t>Japanese</t>
        </is>
      </c>
      <c r="E12987" s="8" t="n">
        <v>46198</v>
      </c>
      <c r="F12987" t="inlineStr">
        <is>
          <t>Violations were cited in the following area(s).</t>
        </is>
      </c>
      <c r="G12987" t="inlineStr">
        <is>
          <t>02B</t>
        </is>
      </c>
      <c r="H12987" t="inlineStr">
        <is>
          <t>Hot TCS food item not held at or above 140 °F.</t>
        </is>
      </c>
      <c r="I12987" t="inlineStr">
        <is>
          <t>Critical</t>
        </is>
      </c>
      <c r="J12987" t="n">
        <v>27</v>
      </c>
      <c r="L12987" s="9">
        <f>A12987&amp;"-"&amp;TEXT(E12987,"yyyymmdd")</f>
        <v/>
      </c>
    </row>
    <row r="12988">
      <c r="A12988" t="n">
        <v>50134813</v>
      </c>
      <c r="B12988" t="inlineStr">
        <is>
          <t>Manhattan</t>
        </is>
      </c>
      <c r="C12988" t="inlineStr">
        <is>
          <t>10014</t>
        </is>
      </c>
      <c r="D12988" t="inlineStr">
        <is>
          <t>Japanese</t>
        </is>
      </c>
      <c r="E12988" s="8" t="n">
        <v>46198</v>
      </c>
      <c r="F12988" t="inlineStr">
        <is>
          <t>Violations were cited in the following area(s).</t>
        </is>
      </c>
      <c r="G12988" t="inlineStr">
        <is>
          <t>06A</t>
        </is>
      </c>
      <c r="H12988" t="inlineStr">
        <is>
          <t>Personal cleanliness is inadequate. Outer garment soiled with possible contaminant. Effective hair restraint not worn where required. Jewelry worn on hands or arms. Fingernail polish worn or fingernails not kept clean and trimmed.</t>
        </is>
      </c>
      <c r="I12988" t="inlineStr">
        <is>
          <t>Critical</t>
        </is>
      </c>
      <c r="J12988" t="n">
        <v>27</v>
      </c>
      <c r="L12988" s="9">
        <f>A12988&amp;"-"&amp;TEXT(E12988,"yyyymmdd")</f>
        <v/>
      </c>
    </row>
    <row r="12989">
      <c r="A12989" t="n">
        <v>50134813</v>
      </c>
      <c r="B12989" t="inlineStr">
        <is>
          <t>Manhattan</t>
        </is>
      </c>
      <c r="C12989" t="inlineStr">
        <is>
          <t>10014</t>
        </is>
      </c>
      <c r="D12989" t="inlineStr">
        <is>
          <t>Japanese</t>
        </is>
      </c>
      <c r="E12989" s="8" t="n">
        <v>46198</v>
      </c>
      <c r="F12989" t="inlineStr">
        <is>
          <t>Violations were cited in the following area(s).</t>
        </is>
      </c>
      <c r="G12989" t="inlineStr">
        <is>
          <t>06C</t>
        </is>
      </c>
      <c r="H1298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989" t="inlineStr">
        <is>
          <t>Critical</t>
        </is>
      </c>
      <c r="J12989" t="n">
        <v>27</v>
      </c>
      <c r="L12989" s="9">
        <f>A12989&amp;"-"&amp;TEXT(E12989,"yyyymmdd")</f>
        <v/>
      </c>
    </row>
    <row r="12990">
      <c r="A12990" t="n">
        <v>50134813</v>
      </c>
      <c r="B12990" t="inlineStr">
        <is>
          <t>Manhattan</t>
        </is>
      </c>
      <c r="C12990" t="inlineStr">
        <is>
          <t>10014</t>
        </is>
      </c>
      <c r="D12990" t="inlineStr">
        <is>
          <t>Japanese</t>
        </is>
      </c>
      <c r="E12990" s="8" t="n">
        <v>46198</v>
      </c>
      <c r="F12990" t="inlineStr">
        <is>
          <t>Violations were cited in the following area(s).</t>
        </is>
      </c>
      <c r="G12990" t="inlineStr">
        <is>
          <t>06D</t>
        </is>
      </c>
      <c r="H12990" t="inlineStr">
        <is>
          <t>Food contact surface not properly washed, rinsed and sanitized after each use and following any activity when contamination may have occurred.</t>
        </is>
      </c>
      <c r="I12990" t="inlineStr">
        <is>
          <t>Critical</t>
        </is>
      </c>
      <c r="J12990" t="n">
        <v>27</v>
      </c>
      <c r="L12990" s="9">
        <f>A12990&amp;"-"&amp;TEXT(E12990,"yyyymmdd")</f>
        <v/>
      </c>
    </row>
    <row r="12991">
      <c r="A12991" t="n">
        <v>50134813</v>
      </c>
      <c r="B12991" t="inlineStr">
        <is>
          <t>Manhattan</t>
        </is>
      </c>
      <c r="C12991" t="inlineStr">
        <is>
          <t>10014</t>
        </is>
      </c>
      <c r="D12991" t="inlineStr">
        <is>
          <t>Japanese</t>
        </is>
      </c>
      <c r="E12991" s="8" t="n">
        <v>46198</v>
      </c>
      <c r="F12991" t="inlineStr">
        <is>
          <t>Violations were cited in the following area(s).</t>
        </is>
      </c>
      <c r="G12991" t="inlineStr">
        <is>
          <t>10B</t>
        </is>
      </c>
      <c r="H12991" t="inlineStr">
        <is>
          <t>Anti-siphonage or back-flow prevention device not provided where required; equipment or floor not properly drained; sewage disposal system in disrepair or not functioning properly. Condensation or liquid waste improperly disposed of.</t>
        </is>
      </c>
      <c r="I12991" t="inlineStr">
        <is>
          <t>Not Critical</t>
        </is>
      </c>
      <c r="J12991" t="n">
        <v>27</v>
      </c>
      <c r="L12991" s="9">
        <f>A12991&amp;"-"&amp;TEXT(E12991,"yyyymmdd")</f>
        <v/>
      </c>
    </row>
    <row r="12992">
      <c r="A12992" t="n">
        <v>50134813</v>
      </c>
      <c r="B12992" t="inlineStr">
        <is>
          <t>Manhattan</t>
        </is>
      </c>
      <c r="C12992" t="inlineStr">
        <is>
          <t>10014</t>
        </is>
      </c>
      <c r="D12992" t="inlineStr">
        <is>
          <t>Japanese</t>
        </is>
      </c>
      <c r="E12992" s="8" t="n">
        <v>46198</v>
      </c>
      <c r="F12992" t="inlineStr">
        <is>
          <t>Violations were cited in the following area(s).</t>
        </is>
      </c>
      <c r="G12992" t="inlineStr">
        <is>
          <t>10F</t>
        </is>
      </c>
      <c r="H12992" t="inlineStr">
        <is>
          <t>Non-food contact surface or equipment made of unacceptable material, not kept clean, or not properly sealed, raised, spaced or movable to allow accessibility for cleaning on all sides, above and underneath the unit.</t>
        </is>
      </c>
      <c r="I12992" t="inlineStr">
        <is>
          <t>Not Critical</t>
        </is>
      </c>
      <c r="J12992" t="n">
        <v>27</v>
      </c>
      <c r="L12992" s="9">
        <f>A12992&amp;"-"&amp;TEXT(E12992,"yyyymmdd")</f>
        <v/>
      </c>
    </row>
    <row r="12993">
      <c r="A12993" t="n">
        <v>50137271</v>
      </c>
      <c r="B12993" t="inlineStr">
        <is>
          <t>Manhattan</t>
        </is>
      </c>
      <c r="C12993" t="inlineStr">
        <is>
          <t>10065</t>
        </is>
      </c>
      <c r="D12993" t="inlineStr">
        <is>
          <t>Coffee/Tea</t>
        </is>
      </c>
      <c r="E12993" s="8" t="n">
        <v>46198</v>
      </c>
      <c r="F12993" t="inlineStr">
        <is>
          <t>Violations were cited in the following area(s).</t>
        </is>
      </c>
      <c r="G12993" t="inlineStr">
        <is>
          <t>06C</t>
        </is>
      </c>
      <c r="H1299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993" t="inlineStr">
        <is>
          <t>Critical</t>
        </is>
      </c>
      <c r="J12993" t="n">
        <v>11</v>
      </c>
      <c r="K12993" t="inlineStr">
        <is>
          <t>A</t>
        </is>
      </c>
      <c r="L12993" s="9">
        <f>A12993&amp;"-"&amp;TEXT(E12993,"yyyymmdd")</f>
        <v/>
      </c>
    </row>
    <row r="12994">
      <c r="A12994" t="n">
        <v>50137271</v>
      </c>
      <c r="B12994" t="inlineStr">
        <is>
          <t>Manhattan</t>
        </is>
      </c>
      <c r="C12994" t="inlineStr">
        <is>
          <t>10065</t>
        </is>
      </c>
      <c r="D12994" t="inlineStr">
        <is>
          <t>Coffee/Tea</t>
        </is>
      </c>
      <c r="E12994" s="8" t="n">
        <v>46198</v>
      </c>
      <c r="F12994" t="inlineStr">
        <is>
          <t>Violations were cited in the following area(s).</t>
        </is>
      </c>
      <c r="G12994" t="inlineStr">
        <is>
          <t>10F</t>
        </is>
      </c>
      <c r="H12994" t="inlineStr">
        <is>
          <t>Non-food contact surface or equipment made of unacceptable material, not kept clean, or not properly sealed, raised, spaced or movable to allow accessibility for cleaning on all sides, above and underneath the unit.</t>
        </is>
      </c>
      <c r="I12994" t="inlineStr">
        <is>
          <t>Not Critical</t>
        </is>
      </c>
      <c r="J12994" t="n">
        <v>11</v>
      </c>
      <c r="K12994" t="inlineStr">
        <is>
          <t>A</t>
        </is>
      </c>
      <c r="L12994" s="9">
        <f>A12994&amp;"-"&amp;TEXT(E12994,"yyyymmdd")</f>
        <v/>
      </c>
    </row>
    <row r="12995">
      <c r="A12995" t="n">
        <v>50138010</v>
      </c>
      <c r="B12995" t="inlineStr">
        <is>
          <t>Queens</t>
        </is>
      </c>
      <c r="C12995" t="inlineStr">
        <is>
          <t>11358</t>
        </is>
      </c>
      <c r="D12995" t="inlineStr">
        <is>
          <t>Korean</t>
        </is>
      </c>
      <c r="E12995" s="8" t="n">
        <v>46198</v>
      </c>
      <c r="F12995" t="inlineStr">
        <is>
          <t>Violations were cited in the following area(s).</t>
        </is>
      </c>
      <c r="G12995" t="inlineStr">
        <is>
          <t>02B</t>
        </is>
      </c>
      <c r="H12995" t="inlineStr">
        <is>
          <t>Hot TCS food item not held at or above 140 °F.</t>
        </is>
      </c>
      <c r="I12995" t="inlineStr">
        <is>
          <t>Critical</t>
        </is>
      </c>
      <c r="J12995" t="n">
        <v>29</v>
      </c>
      <c r="K12995" t="inlineStr">
        <is>
          <t>N</t>
        </is>
      </c>
      <c r="L12995" s="9">
        <f>A12995&amp;"-"&amp;TEXT(E12995,"yyyymmdd")</f>
        <v/>
      </c>
    </row>
    <row r="12996">
      <c r="A12996" t="n">
        <v>50138010</v>
      </c>
      <c r="B12996" t="inlineStr">
        <is>
          <t>Queens</t>
        </is>
      </c>
      <c r="C12996" t="inlineStr">
        <is>
          <t>11358</t>
        </is>
      </c>
      <c r="D12996" t="inlineStr">
        <is>
          <t>Korean</t>
        </is>
      </c>
      <c r="E12996" s="8" t="n">
        <v>46198</v>
      </c>
      <c r="F12996" t="inlineStr">
        <is>
          <t>Violations were cited in the following area(s).</t>
        </is>
      </c>
      <c r="G12996" t="inlineStr">
        <is>
          <t>06A</t>
        </is>
      </c>
      <c r="H12996" t="inlineStr">
        <is>
          <t>Personal cleanliness is inadequate. Outer garment soiled with possible contaminant. Effective hair restraint not worn where required. Jewelry worn on hands or arms. Fingernail polish worn or fingernails not kept clean and trimmed.</t>
        </is>
      </c>
      <c r="I12996" t="inlineStr">
        <is>
          <t>Critical</t>
        </is>
      </c>
      <c r="J12996" t="n">
        <v>29</v>
      </c>
      <c r="K12996" t="inlineStr">
        <is>
          <t>N</t>
        </is>
      </c>
      <c r="L12996" s="9">
        <f>A12996&amp;"-"&amp;TEXT(E12996,"yyyymmdd")</f>
        <v/>
      </c>
    </row>
    <row r="12997">
      <c r="A12997" t="n">
        <v>50138010</v>
      </c>
      <c r="B12997" t="inlineStr">
        <is>
          <t>Queens</t>
        </is>
      </c>
      <c r="C12997" t="inlineStr">
        <is>
          <t>11358</t>
        </is>
      </c>
      <c r="D12997" t="inlineStr">
        <is>
          <t>Korean</t>
        </is>
      </c>
      <c r="E12997" s="8" t="n">
        <v>46198</v>
      </c>
      <c r="F12997" t="inlineStr">
        <is>
          <t>Violations were cited in the following area(s).</t>
        </is>
      </c>
      <c r="G12997" t="inlineStr">
        <is>
          <t>06C</t>
        </is>
      </c>
      <c r="H1299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2997" t="inlineStr">
        <is>
          <t>Critical</t>
        </is>
      </c>
      <c r="J12997" t="n">
        <v>29</v>
      </c>
      <c r="K12997" t="inlineStr">
        <is>
          <t>N</t>
        </is>
      </c>
      <c r="L12997" s="9">
        <f>A12997&amp;"-"&amp;TEXT(E12997,"yyyymmdd")</f>
        <v/>
      </c>
    </row>
    <row r="12998">
      <c r="A12998" t="n">
        <v>50138010</v>
      </c>
      <c r="B12998" t="inlineStr">
        <is>
          <t>Queens</t>
        </is>
      </c>
      <c r="C12998" t="inlineStr">
        <is>
          <t>11358</t>
        </is>
      </c>
      <c r="D12998" t="inlineStr">
        <is>
          <t>Korean</t>
        </is>
      </c>
      <c r="E12998" s="8" t="n">
        <v>46198</v>
      </c>
      <c r="F12998" t="inlineStr">
        <is>
          <t>Violations were cited in the following area(s).</t>
        </is>
      </c>
      <c r="G12998" t="inlineStr">
        <is>
          <t>06D</t>
        </is>
      </c>
      <c r="H12998" t="inlineStr">
        <is>
          <t>Food contact surface not properly washed, rinsed and sanitized after each use and following any activity when contamination may have occurred.</t>
        </is>
      </c>
      <c r="I12998" t="inlineStr">
        <is>
          <t>Critical</t>
        </is>
      </c>
      <c r="J12998" t="n">
        <v>29</v>
      </c>
      <c r="K12998" t="inlineStr">
        <is>
          <t>N</t>
        </is>
      </c>
      <c r="L12998" s="9">
        <f>A12998&amp;"-"&amp;TEXT(E12998,"yyyymmdd")</f>
        <v/>
      </c>
    </row>
    <row r="12999">
      <c r="A12999" t="n">
        <v>50138010</v>
      </c>
      <c r="B12999" t="inlineStr">
        <is>
          <t>Queens</t>
        </is>
      </c>
      <c r="C12999" t="inlineStr">
        <is>
          <t>11358</t>
        </is>
      </c>
      <c r="D12999" t="inlineStr">
        <is>
          <t>Korean</t>
        </is>
      </c>
      <c r="E12999" s="8" t="n">
        <v>46198</v>
      </c>
      <c r="F12999" t="inlineStr">
        <is>
          <t>Violations were cited in the following area(s).</t>
        </is>
      </c>
      <c r="G12999" t="inlineStr">
        <is>
          <t>06F</t>
        </is>
      </c>
      <c r="H12999" t="inlineStr">
        <is>
          <t>Wiping cloths not stored clean and dry, or in a sanitizing solution, between uses.</t>
        </is>
      </c>
      <c r="I12999" t="inlineStr">
        <is>
          <t>Critical</t>
        </is>
      </c>
      <c r="J12999" t="n">
        <v>29</v>
      </c>
      <c r="K12999" t="inlineStr">
        <is>
          <t>N</t>
        </is>
      </c>
      <c r="L12999" s="9">
        <f>A12999&amp;"-"&amp;TEXT(E12999,"yyyymmdd")</f>
        <v/>
      </c>
    </row>
    <row r="13000">
      <c r="A13000" t="n">
        <v>50138010</v>
      </c>
      <c r="B13000" t="inlineStr">
        <is>
          <t>Queens</t>
        </is>
      </c>
      <c r="C13000" t="inlineStr">
        <is>
          <t>11358</t>
        </is>
      </c>
      <c r="D13000" t="inlineStr">
        <is>
          <t>Korean</t>
        </is>
      </c>
      <c r="E13000" s="8" t="n">
        <v>46198</v>
      </c>
      <c r="F13000" t="inlineStr">
        <is>
          <t>Violations were cited in the following area(s).</t>
        </is>
      </c>
      <c r="G13000" t="inlineStr">
        <is>
          <t>10B</t>
        </is>
      </c>
      <c r="H13000" t="inlineStr">
        <is>
          <t>Anti-siphonage or back-flow prevention device not provided where required; equipment or floor not properly drained; sewage disposal system in disrepair or not functioning properly. Condensation or liquid waste improperly disposed of.</t>
        </is>
      </c>
      <c r="I13000" t="inlineStr">
        <is>
          <t>Not Critical</t>
        </is>
      </c>
      <c r="J13000" t="n">
        <v>29</v>
      </c>
      <c r="K13000" t="inlineStr">
        <is>
          <t>N</t>
        </is>
      </c>
      <c r="L13000" s="9">
        <f>A13000&amp;"-"&amp;TEXT(E13000,"yyyymmdd")</f>
        <v/>
      </c>
    </row>
    <row r="13001">
      <c r="A13001" t="n">
        <v>50143474</v>
      </c>
      <c r="B13001" t="inlineStr">
        <is>
          <t>Manhattan</t>
        </is>
      </c>
      <c r="C13001" t="inlineStr">
        <is>
          <t>10038</t>
        </is>
      </c>
      <c r="D13001" t="inlineStr">
        <is>
          <t>American</t>
        </is>
      </c>
      <c r="E13001" s="8" t="n">
        <v>46198</v>
      </c>
      <c r="F13001" t="inlineStr">
        <is>
          <t>Violations were cited in the following area(s).</t>
        </is>
      </c>
      <c r="G13001" t="inlineStr">
        <is>
          <t>04N</t>
        </is>
      </c>
      <c r="H13001" t="inlineStr">
        <is>
          <t>Filth flies or food/refuse/sewage associated with (FRSA) flies or other nuisance pests in establishment’s food and/or non-food areas. FRSA flies include house flies, blow flies, bottle flies, flesh flies, drain flies, Phorid flies and fruit flies.</t>
        </is>
      </c>
      <c r="I13001" t="inlineStr">
        <is>
          <t>Critical</t>
        </is>
      </c>
      <c r="J13001" t="n">
        <v>89</v>
      </c>
      <c r="L13001" s="9">
        <f>A13001&amp;"-"&amp;TEXT(E13001,"yyyymmdd")</f>
        <v/>
      </c>
    </row>
    <row r="13002">
      <c r="A13002" t="n">
        <v>50143474</v>
      </c>
      <c r="B13002" t="inlineStr">
        <is>
          <t>Manhattan</t>
        </is>
      </c>
      <c r="C13002" t="inlineStr">
        <is>
          <t>10038</t>
        </is>
      </c>
      <c r="D13002" t="inlineStr">
        <is>
          <t>American</t>
        </is>
      </c>
      <c r="E13002" s="8" t="n">
        <v>46198</v>
      </c>
      <c r="F13002" t="inlineStr">
        <is>
          <t>Violations were cited in the following area(s).</t>
        </is>
      </c>
      <c r="G13002" t="inlineStr">
        <is>
          <t>05C</t>
        </is>
      </c>
      <c r="H13002" t="inlineStr">
        <is>
          <t>Food contact surface, refillable, reusable containers, or equipment improperly constructed, placed or maintained. Unacceptable material used. Culinary sink or other acceptable method not provided for washing food.</t>
        </is>
      </c>
      <c r="I13002" t="inlineStr">
        <is>
          <t>Critical</t>
        </is>
      </c>
      <c r="J13002" t="n">
        <v>89</v>
      </c>
      <c r="L13002" s="9">
        <f>A13002&amp;"-"&amp;TEXT(E13002,"yyyymmdd")</f>
        <v/>
      </c>
    </row>
    <row r="13003">
      <c r="A13003" t="n">
        <v>50143474</v>
      </c>
      <c r="B13003" t="inlineStr">
        <is>
          <t>Manhattan</t>
        </is>
      </c>
      <c r="C13003" t="inlineStr">
        <is>
          <t>10038</t>
        </is>
      </c>
      <c r="D13003" t="inlineStr">
        <is>
          <t>American</t>
        </is>
      </c>
      <c r="E13003" s="8" t="n">
        <v>46198</v>
      </c>
      <c r="F13003" t="inlineStr">
        <is>
          <t>Violations were cited in the following area(s).</t>
        </is>
      </c>
      <c r="G13003" t="inlineStr">
        <is>
          <t>05D</t>
        </is>
      </c>
      <c r="H1300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003" t="inlineStr">
        <is>
          <t>Critical</t>
        </is>
      </c>
      <c r="J13003" t="n">
        <v>89</v>
      </c>
      <c r="L13003" s="9">
        <f>A13003&amp;"-"&amp;TEXT(E13003,"yyyymmdd")</f>
        <v/>
      </c>
    </row>
    <row r="13004">
      <c r="A13004" t="n">
        <v>50143474</v>
      </c>
      <c r="B13004" t="inlineStr">
        <is>
          <t>Manhattan</t>
        </is>
      </c>
      <c r="C13004" t="inlineStr">
        <is>
          <t>10038</t>
        </is>
      </c>
      <c r="D13004" t="inlineStr">
        <is>
          <t>American</t>
        </is>
      </c>
      <c r="E13004" s="8" t="n">
        <v>46198</v>
      </c>
      <c r="F13004" t="inlineStr">
        <is>
          <t>Violations were cited in the following area(s).</t>
        </is>
      </c>
      <c r="G13004" t="inlineStr">
        <is>
          <t>08A</t>
        </is>
      </c>
      <c r="H13004" t="inlineStr">
        <is>
          <t>Establishment is not free of harborage or conditions conducive to rodents, insects or other pests.</t>
        </is>
      </c>
      <c r="I13004" t="inlineStr">
        <is>
          <t>Not Critical</t>
        </is>
      </c>
      <c r="J13004" t="n">
        <v>89</v>
      </c>
      <c r="L13004" s="9">
        <f>A13004&amp;"-"&amp;TEXT(E13004,"yyyymmdd")</f>
        <v/>
      </c>
    </row>
    <row r="13005">
      <c r="A13005" t="n">
        <v>50148333</v>
      </c>
      <c r="B13005" t="inlineStr">
        <is>
          <t>Manhattan</t>
        </is>
      </c>
      <c r="C13005" t="inlineStr">
        <is>
          <t>10003</t>
        </is>
      </c>
      <c r="D13005" t="inlineStr">
        <is>
          <t>Chinese</t>
        </is>
      </c>
      <c r="E13005" s="8" t="n">
        <v>46198</v>
      </c>
      <c r="F13005" t="inlineStr">
        <is>
          <t>Violations were cited in the following area(s).</t>
        </is>
      </c>
      <c r="G13005" t="inlineStr">
        <is>
          <t>02G</t>
        </is>
      </c>
      <c r="H13005" t="inlineStr">
        <is>
          <t>Cold TCS food item held above 41 °F; smoked or processed fish held above 38 °F; intact raw eggs held above 45 °F; or reduced oxygen packaged (ROP) TCS foods held above required temperatures except during active necessary preparation.</t>
        </is>
      </c>
      <c r="I13005" t="inlineStr">
        <is>
          <t>Critical</t>
        </is>
      </c>
      <c r="J13005" t="n">
        <v>33</v>
      </c>
      <c r="L13005" s="9">
        <f>A13005&amp;"-"&amp;TEXT(E13005,"yyyymmdd")</f>
        <v/>
      </c>
    </row>
    <row r="13006">
      <c r="A13006" t="n">
        <v>50148333</v>
      </c>
      <c r="B13006" t="inlineStr">
        <is>
          <t>Manhattan</t>
        </is>
      </c>
      <c r="C13006" t="inlineStr">
        <is>
          <t>10003</t>
        </is>
      </c>
      <c r="D13006" t="inlineStr">
        <is>
          <t>Chinese</t>
        </is>
      </c>
      <c r="E13006" s="8" t="n">
        <v>46198</v>
      </c>
      <c r="F13006" t="inlineStr">
        <is>
          <t>Violations were cited in the following area(s).</t>
        </is>
      </c>
      <c r="G13006" t="inlineStr">
        <is>
          <t>05F</t>
        </is>
      </c>
      <c r="H13006" t="inlineStr">
        <is>
          <t>Insufficient or no hot holding, cold storage or cold holding equipment provided to maintain Time/Temperature Control for Safety Foods (TCS) at required temperatures</t>
        </is>
      </c>
      <c r="I13006" t="inlineStr">
        <is>
          <t>Critical</t>
        </is>
      </c>
      <c r="J13006" t="n">
        <v>33</v>
      </c>
      <c r="L13006" s="9">
        <f>A13006&amp;"-"&amp;TEXT(E13006,"yyyymmdd")</f>
        <v/>
      </c>
    </row>
    <row r="13007">
      <c r="A13007" t="n">
        <v>50148333</v>
      </c>
      <c r="B13007" t="inlineStr">
        <is>
          <t>Manhattan</t>
        </is>
      </c>
      <c r="C13007" t="inlineStr">
        <is>
          <t>10003</t>
        </is>
      </c>
      <c r="D13007" t="inlineStr">
        <is>
          <t>Chinese</t>
        </is>
      </c>
      <c r="E13007" s="8" t="n">
        <v>46198</v>
      </c>
      <c r="F13007" t="inlineStr">
        <is>
          <t>Violations were cited in the following area(s).</t>
        </is>
      </c>
      <c r="G13007" t="inlineStr">
        <is>
          <t>06F</t>
        </is>
      </c>
      <c r="H13007" t="inlineStr">
        <is>
          <t>Wiping cloths not stored clean and dry, or in a sanitizing solution, between uses.</t>
        </is>
      </c>
      <c r="I13007" t="inlineStr">
        <is>
          <t>Critical</t>
        </is>
      </c>
      <c r="J13007" t="n">
        <v>33</v>
      </c>
      <c r="L13007" s="9">
        <f>A13007&amp;"-"&amp;TEXT(E13007,"yyyymmdd")</f>
        <v/>
      </c>
    </row>
    <row r="13008">
      <c r="A13008" t="n">
        <v>50148333</v>
      </c>
      <c r="B13008" t="inlineStr">
        <is>
          <t>Manhattan</t>
        </is>
      </c>
      <c r="C13008" t="inlineStr">
        <is>
          <t>10003</t>
        </is>
      </c>
      <c r="D13008" t="inlineStr">
        <is>
          <t>Chinese</t>
        </is>
      </c>
      <c r="E13008" s="8" t="n">
        <v>46198</v>
      </c>
      <c r="F13008" t="inlineStr">
        <is>
          <t>Violations were cited in the following area(s).</t>
        </is>
      </c>
      <c r="G13008" t="inlineStr">
        <is>
          <t>10B</t>
        </is>
      </c>
      <c r="H13008" t="inlineStr">
        <is>
          <t>Anti-siphonage or back-flow prevention device not provided where required; equipment or floor not properly drained; sewage disposal system in disrepair or not functioning properly. Condensation or liquid waste improperly disposed of.</t>
        </is>
      </c>
      <c r="I13008" t="inlineStr">
        <is>
          <t>Not Critical</t>
        </is>
      </c>
      <c r="J13008" t="n">
        <v>33</v>
      </c>
      <c r="L13008" s="9">
        <f>A13008&amp;"-"&amp;TEXT(E13008,"yyyymmdd")</f>
        <v/>
      </c>
    </row>
    <row r="13009">
      <c r="A13009" t="n">
        <v>50148333</v>
      </c>
      <c r="B13009" t="inlineStr">
        <is>
          <t>Manhattan</t>
        </is>
      </c>
      <c r="C13009" t="inlineStr">
        <is>
          <t>10003</t>
        </is>
      </c>
      <c r="D13009" t="inlineStr">
        <is>
          <t>Chinese</t>
        </is>
      </c>
      <c r="E13009" s="8" t="n">
        <v>46198</v>
      </c>
      <c r="F13009" t="inlineStr">
        <is>
          <t>Violations were cited in the following area(s).</t>
        </is>
      </c>
      <c r="G13009" t="inlineStr">
        <is>
          <t>10D</t>
        </is>
      </c>
      <c r="H13009" t="inlineStr">
        <is>
          <t>Mechanical or natural ventilation not provided, inadequate, improperly installed, in disrepair or fails to prevent and control excessive build-up of grease, heat, steam condensation, vapors, odors, smoke or fumes.</t>
        </is>
      </c>
      <c r="I13009" t="inlineStr">
        <is>
          <t>Not Critical</t>
        </is>
      </c>
      <c r="J13009" t="n">
        <v>33</v>
      </c>
      <c r="L13009" s="9">
        <f>A13009&amp;"-"&amp;TEXT(E13009,"yyyymmdd")</f>
        <v/>
      </c>
    </row>
    <row r="13010">
      <c r="A13010" t="n">
        <v>50148333</v>
      </c>
      <c r="B13010" t="inlineStr">
        <is>
          <t>Manhattan</t>
        </is>
      </c>
      <c r="C13010" t="inlineStr">
        <is>
          <t>10003</t>
        </is>
      </c>
      <c r="D13010" t="inlineStr">
        <is>
          <t>Chinese</t>
        </is>
      </c>
      <c r="E13010" s="8" t="n">
        <v>46198</v>
      </c>
      <c r="F13010" t="inlineStr">
        <is>
          <t>Violations were cited in the following area(s).</t>
        </is>
      </c>
      <c r="G13010" t="inlineStr">
        <is>
          <t>10F</t>
        </is>
      </c>
      <c r="H13010" t="inlineStr">
        <is>
          <t>Non-food contact surface or equipment made of unacceptable material, not kept clean, or not properly sealed, raised, spaced or movable to allow accessibility for cleaning on all sides, above and underneath the unit.</t>
        </is>
      </c>
      <c r="I13010" t="inlineStr">
        <is>
          <t>Not Critical</t>
        </is>
      </c>
      <c r="J13010" t="n">
        <v>33</v>
      </c>
      <c r="L13010" s="9">
        <f>A13010&amp;"-"&amp;TEXT(E13010,"yyyymmdd")</f>
        <v/>
      </c>
    </row>
    <row r="13011">
      <c r="A13011" t="n">
        <v>50148682</v>
      </c>
      <c r="B13011" t="inlineStr">
        <is>
          <t>Brooklyn</t>
        </is>
      </c>
      <c r="C13011" t="inlineStr">
        <is>
          <t>11211</t>
        </is>
      </c>
      <c r="D13011" t="inlineStr">
        <is>
          <t>Hamburgers</t>
        </is>
      </c>
      <c r="E13011" s="8" t="n">
        <v>46198</v>
      </c>
      <c r="F13011" t="inlineStr">
        <is>
          <t>Violations were cited in the following area(s).</t>
        </is>
      </c>
      <c r="G13011" t="inlineStr">
        <is>
          <t>02G</t>
        </is>
      </c>
      <c r="H13011" t="inlineStr">
        <is>
          <t>Cold TCS food item held above 41 °F; smoked or processed fish held above 38 °F; intact raw eggs held above 45 °F; or reduced oxygen packaged (ROP) TCS foods held above required temperatures except during active necessary preparation.</t>
        </is>
      </c>
      <c r="I13011" t="inlineStr">
        <is>
          <t>Critical</t>
        </is>
      </c>
      <c r="J13011" t="n">
        <v>28</v>
      </c>
      <c r="L13011" s="9">
        <f>A13011&amp;"-"&amp;TEXT(E13011,"yyyymmdd")</f>
        <v/>
      </c>
    </row>
    <row r="13012">
      <c r="A13012" t="n">
        <v>50148682</v>
      </c>
      <c r="B13012" t="inlineStr">
        <is>
          <t>Brooklyn</t>
        </is>
      </c>
      <c r="C13012" t="inlineStr">
        <is>
          <t>11211</t>
        </is>
      </c>
      <c r="D13012" t="inlineStr">
        <is>
          <t>Hamburgers</t>
        </is>
      </c>
      <c r="E13012" s="8" t="n">
        <v>46198</v>
      </c>
      <c r="F13012" t="inlineStr">
        <is>
          <t>Violations were cited in the following area(s).</t>
        </is>
      </c>
      <c r="G13012" t="inlineStr">
        <is>
          <t>04L</t>
        </is>
      </c>
      <c r="H13012" t="inlineStr">
        <is>
          <t>Evidence of mice or live mice in establishment's food or non-food areas.</t>
        </is>
      </c>
      <c r="I13012" t="inlineStr">
        <is>
          <t>Critical</t>
        </is>
      </c>
      <c r="J13012" t="n">
        <v>28</v>
      </c>
      <c r="L13012" s="9">
        <f>A13012&amp;"-"&amp;TEXT(E13012,"yyyymmdd")</f>
        <v/>
      </c>
    </row>
    <row r="13013">
      <c r="A13013" t="n">
        <v>50148682</v>
      </c>
      <c r="B13013" t="inlineStr">
        <is>
          <t>Brooklyn</t>
        </is>
      </c>
      <c r="C13013" t="inlineStr">
        <is>
          <t>11211</t>
        </is>
      </c>
      <c r="D13013" t="inlineStr">
        <is>
          <t>Hamburgers</t>
        </is>
      </c>
      <c r="E13013" s="8" t="n">
        <v>46198</v>
      </c>
      <c r="F13013" t="inlineStr">
        <is>
          <t>Violations were cited in the following area(s).</t>
        </is>
      </c>
      <c r="G13013" t="inlineStr">
        <is>
          <t>06A</t>
        </is>
      </c>
      <c r="H13013" t="inlineStr">
        <is>
          <t>Personal cleanliness is inadequate. Outer garment soiled with possible contaminant. Effective hair restraint not worn where required. Jewelry worn on hands or arms. Fingernail polish worn or fingernails not kept clean and trimmed.</t>
        </is>
      </c>
      <c r="I13013" t="inlineStr">
        <is>
          <t>Critical</t>
        </is>
      </c>
      <c r="J13013" t="n">
        <v>28</v>
      </c>
      <c r="L13013" s="9">
        <f>A13013&amp;"-"&amp;TEXT(E13013,"yyyymmdd")</f>
        <v/>
      </c>
    </row>
    <row r="13014">
      <c r="A13014" t="n">
        <v>50148682</v>
      </c>
      <c r="B13014" t="inlineStr">
        <is>
          <t>Brooklyn</t>
        </is>
      </c>
      <c r="C13014" t="inlineStr">
        <is>
          <t>11211</t>
        </is>
      </c>
      <c r="D13014" t="inlineStr">
        <is>
          <t>Hamburgers</t>
        </is>
      </c>
      <c r="E13014" s="8" t="n">
        <v>46198</v>
      </c>
      <c r="F13014" t="inlineStr">
        <is>
          <t>Violations were cited in the following area(s).</t>
        </is>
      </c>
      <c r="G13014" t="inlineStr">
        <is>
          <t>06D</t>
        </is>
      </c>
      <c r="H13014" t="inlineStr">
        <is>
          <t>Food contact surface not properly washed, rinsed and sanitized after each use and following any activity when contamination may have occurred.</t>
        </is>
      </c>
      <c r="I13014" t="inlineStr">
        <is>
          <t>Critical</t>
        </is>
      </c>
      <c r="J13014" t="n">
        <v>28</v>
      </c>
      <c r="L13014" s="9">
        <f>A13014&amp;"-"&amp;TEXT(E13014,"yyyymmdd")</f>
        <v/>
      </c>
    </row>
    <row r="13015">
      <c r="A13015" t="n">
        <v>50148682</v>
      </c>
      <c r="B13015" t="inlineStr">
        <is>
          <t>Brooklyn</t>
        </is>
      </c>
      <c r="C13015" t="inlineStr">
        <is>
          <t>11211</t>
        </is>
      </c>
      <c r="D13015" t="inlineStr">
        <is>
          <t>Hamburgers</t>
        </is>
      </c>
      <c r="E13015" s="8" t="n">
        <v>46198</v>
      </c>
      <c r="F13015" t="inlineStr">
        <is>
          <t>Violations were cited in the following area(s).</t>
        </is>
      </c>
      <c r="G13015" t="inlineStr">
        <is>
          <t>08A</t>
        </is>
      </c>
      <c r="H13015" t="inlineStr">
        <is>
          <t>Establishment is not free of harborage or conditions conducive to rodents, insects or other pests.</t>
        </is>
      </c>
      <c r="I13015" t="inlineStr">
        <is>
          <t>Not Critical</t>
        </is>
      </c>
      <c r="J13015" t="n">
        <v>28</v>
      </c>
      <c r="L13015" s="9">
        <f>A13015&amp;"-"&amp;TEXT(E13015,"yyyymmdd")</f>
        <v/>
      </c>
    </row>
    <row r="13016">
      <c r="A13016" t="n">
        <v>50153268</v>
      </c>
      <c r="B13016" t="inlineStr">
        <is>
          <t>Brooklyn</t>
        </is>
      </c>
      <c r="C13016" t="inlineStr">
        <is>
          <t>11224</t>
        </is>
      </c>
      <c r="D13016" t="inlineStr">
        <is>
          <t>Coffee/Tea</t>
        </is>
      </c>
      <c r="E13016" s="8" t="n">
        <v>46198</v>
      </c>
      <c r="F13016" t="inlineStr">
        <is>
          <t>Violations were cited in the following area(s).</t>
        </is>
      </c>
      <c r="G13016" t="inlineStr">
        <is>
          <t>04A</t>
        </is>
      </c>
      <c r="H13016" t="inlineStr">
        <is>
          <t>Food Protection Certificate (FPC) not held by manager or supervisor of food operations.</t>
        </is>
      </c>
      <c r="I13016" t="inlineStr">
        <is>
          <t>Critical</t>
        </is>
      </c>
      <c r="J13016" t="n">
        <v>17</v>
      </c>
      <c r="L13016" s="9">
        <f>A13016&amp;"-"&amp;TEXT(E13016,"yyyymmdd")</f>
        <v/>
      </c>
    </row>
    <row r="13017">
      <c r="A13017" t="n">
        <v>50153268</v>
      </c>
      <c r="B13017" t="inlineStr">
        <is>
          <t>Brooklyn</t>
        </is>
      </c>
      <c r="C13017" t="inlineStr">
        <is>
          <t>11224</t>
        </is>
      </c>
      <c r="D13017" t="inlineStr">
        <is>
          <t>Coffee/Tea</t>
        </is>
      </c>
      <c r="E13017" s="8" t="n">
        <v>46198</v>
      </c>
      <c r="F13017" t="inlineStr">
        <is>
          <t>Violations were cited in the following area(s).</t>
        </is>
      </c>
      <c r="G13017" t="inlineStr">
        <is>
          <t>06F</t>
        </is>
      </c>
      <c r="H13017" t="inlineStr">
        <is>
          <t>Wiping cloths not stored clean and dry, or in a sanitizing solution, between uses.</t>
        </is>
      </c>
      <c r="I13017" t="inlineStr">
        <is>
          <t>Critical</t>
        </is>
      </c>
      <c r="J13017" t="n">
        <v>17</v>
      </c>
      <c r="L13017" s="9">
        <f>A13017&amp;"-"&amp;TEXT(E13017,"yyyymmdd")</f>
        <v/>
      </c>
    </row>
    <row r="13018">
      <c r="A13018" t="n">
        <v>50153268</v>
      </c>
      <c r="B13018" t="inlineStr">
        <is>
          <t>Brooklyn</t>
        </is>
      </c>
      <c r="C13018" t="inlineStr">
        <is>
          <t>11224</t>
        </is>
      </c>
      <c r="D13018" t="inlineStr">
        <is>
          <t>Coffee/Tea</t>
        </is>
      </c>
      <c r="E13018" s="8" t="n">
        <v>46198</v>
      </c>
      <c r="F13018" t="inlineStr">
        <is>
          <t>Violations were cited in the following area(s).</t>
        </is>
      </c>
      <c r="G13018" t="inlineStr">
        <is>
          <t>10H</t>
        </is>
      </c>
      <c r="H13018" t="inlineStr">
        <is>
          <t>Single service article not provided. Single service article reused or not protected from contamination when transported, stored, dispensed. Drinking straws not completely enclosed in wrapper or dispensed from a sanitary device.</t>
        </is>
      </c>
      <c r="I13018" t="inlineStr">
        <is>
          <t>Not Critical</t>
        </is>
      </c>
      <c r="J13018" t="n">
        <v>17</v>
      </c>
      <c r="L13018" s="9">
        <f>A13018&amp;"-"&amp;TEXT(E13018,"yyyymmdd")</f>
        <v/>
      </c>
    </row>
    <row r="13019">
      <c r="A13019" t="n">
        <v>50155809</v>
      </c>
      <c r="B13019" t="inlineStr">
        <is>
          <t>Bronx</t>
        </is>
      </c>
      <c r="C13019" t="inlineStr">
        <is>
          <t>10457</t>
        </is>
      </c>
      <c r="D13019" t="inlineStr">
        <is>
          <t>Chinese</t>
        </is>
      </c>
      <c r="E13019" s="8" t="n">
        <v>46198</v>
      </c>
      <c r="F13019" t="inlineStr">
        <is>
          <t>Violations were cited in the following area(s).</t>
        </is>
      </c>
      <c r="G13019" t="inlineStr">
        <is>
          <t>02G</t>
        </is>
      </c>
      <c r="H13019" t="inlineStr">
        <is>
          <t>Cold TCS food item held above 41 °F; smoked or processed fish held above 38 °F; intact raw eggs held above 45 °F; or reduced oxygen packaged (ROP) TCS foods held above required temperatures except during active necessary preparation.</t>
        </is>
      </c>
      <c r="I13019" t="inlineStr">
        <is>
          <t>Critical</t>
        </is>
      </c>
      <c r="J13019" t="n">
        <v>12</v>
      </c>
      <c r="K13019" t="inlineStr">
        <is>
          <t>A</t>
        </is>
      </c>
      <c r="L13019" s="9">
        <f>A13019&amp;"-"&amp;TEXT(E13019,"yyyymmdd")</f>
        <v/>
      </c>
    </row>
    <row r="13020">
      <c r="A13020" t="n">
        <v>50155809</v>
      </c>
      <c r="B13020" t="inlineStr">
        <is>
          <t>Bronx</t>
        </is>
      </c>
      <c r="C13020" t="inlineStr">
        <is>
          <t>10457</t>
        </is>
      </c>
      <c r="D13020" t="inlineStr">
        <is>
          <t>Chinese</t>
        </is>
      </c>
      <c r="E13020" s="8" t="n">
        <v>46198</v>
      </c>
      <c r="F13020" t="inlineStr">
        <is>
          <t>Violations were cited in the following area(s).</t>
        </is>
      </c>
      <c r="G13020" t="inlineStr">
        <is>
          <t>06F</t>
        </is>
      </c>
      <c r="H13020" t="inlineStr">
        <is>
          <t>Wiping cloths not stored clean and dry, or in a sanitizing solution, between uses.</t>
        </is>
      </c>
      <c r="I13020" t="inlineStr">
        <is>
          <t>Critical</t>
        </is>
      </c>
      <c r="J13020" t="n">
        <v>12</v>
      </c>
      <c r="K13020" t="inlineStr">
        <is>
          <t>A</t>
        </is>
      </c>
      <c r="L13020" s="9">
        <f>A13020&amp;"-"&amp;TEXT(E13020,"yyyymmdd")</f>
        <v/>
      </c>
    </row>
    <row r="13021">
      <c r="A13021" t="n">
        <v>50160336</v>
      </c>
      <c r="B13021" t="inlineStr">
        <is>
          <t>Queens</t>
        </is>
      </c>
      <c r="C13021" t="inlineStr">
        <is>
          <t>11103</t>
        </is>
      </c>
      <c r="D13021" t="inlineStr">
        <is>
          <t>Latin American</t>
        </is>
      </c>
      <c r="E13021" s="8" t="n">
        <v>46198</v>
      </c>
      <c r="F13021" t="inlineStr">
        <is>
          <t>Violations were cited in the following area(s).</t>
        </is>
      </c>
      <c r="G13021" t="inlineStr">
        <is>
          <t>02G</t>
        </is>
      </c>
      <c r="H13021" t="inlineStr">
        <is>
          <t>Cold TCS food item held above 41 °F; smoked or processed fish held above 38 °F; intact raw eggs held above 45 °F; or reduced oxygen packaged (ROP) TCS foods held above required temperatures except during active necessary preparation.</t>
        </is>
      </c>
      <c r="I13021" t="inlineStr">
        <is>
          <t>Critical</t>
        </is>
      </c>
      <c r="J13021" t="n">
        <v>44</v>
      </c>
      <c r="K13021" t="inlineStr">
        <is>
          <t>N</t>
        </is>
      </c>
      <c r="L13021" s="9">
        <f>A13021&amp;"-"&amp;TEXT(E13021,"yyyymmdd")</f>
        <v/>
      </c>
    </row>
    <row r="13022">
      <c r="A13022" t="n">
        <v>50160336</v>
      </c>
      <c r="B13022" t="inlineStr">
        <is>
          <t>Queens</t>
        </is>
      </c>
      <c r="C13022" t="inlineStr">
        <is>
          <t>11103</t>
        </is>
      </c>
      <c r="D13022" t="inlineStr">
        <is>
          <t>Latin American</t>
        </is>
      </c>
      <c r="E13022" s="8" t="n">
        <v>46198</v>
      </c>
      <c r="F13022" t="inlineStr">
        <is>
          <t>Violations were cited in the following area(s).</t>
        </is>
      </c>
      <c r="G13022" t="inlineStr">
        <is>
          <t>03A</t>
        </is>
      </c>
      <c r="H13022"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3022" t="inlineStr">
        <is>
          <t>Critical</t>
        </is>
      </c>
      <c r="J13022" t="n">
        <v>44</v>
      </c>
      <c r="K13022" t="inlineStr">
        <is>
          <t>N</t>
        </is>
      </c>
      <c r="L13022" s="9">
        <f>A13022&amp;"-"&amp;TEXT(E13022,"yyyymmdd")</f>
        <v/>
      </c>
    </row>
    <row r="13023">
      <c r="A13023" t="n">
        <v>50160336</v>
      </c>
      <c r="B13023" t="inlineStr">
        <is>
          <t>Queens</t>
        </is>
      </c>
      <c r="C13023" t="inlineStr">
        <is>
          <t>11103</t>
        </is>
      </c>
      <c r="D13023" t="inlineStr">
        <is>
          <t>Latin American</t>
        </is>
      </c>
      <c r="E13023" s="8" t="n">
        <v>46198</v>
      </c>
      <c r="F13023" t="inlineStr">
        <is>
          <t>Violations were cited in the following area(s).</t>
        </is>
      </c>
      <c r="G13023" t="inlineStr">
        <is>
          <t>05D</t>
        </is>
      </c>
      <c r="H1302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023" t="inlineStr">
        <is>
          <t>Critical</t>
        </is>
      </c>
      <c r="J13023" t="n">
        <v>44</v>
      </c>
      <c r="K13023" t="inlineStr">
        <is>
          <t>N</t>
        </is>
      </c>
      <c r="L13023" s="9">
        <f>A13023&amp;"-"&amp;TEXT(E13023,"yyyymmdd")</f>
        <v/>
      </c>
    </row>
    <row r="13024">
      <c r="A13024" t="n">
        <v>50160336</v>
      </c>
      <c r="B13024" t="inlineStr">
        <is>
          <t>Queens</t>
        </is>
      </c>
      <c r="C13024" t="inlineStr">
        <is>
          <t>11103</t>
        </is>
      </c>
      <c r="D13024" t="inlineStr">
        <is>
          <t>Latin American</t>
        </is>
      </c>
      <c r="E13024" s="8" t="n">
        <v>46198</v>
      </c>
      <c r="F13024" t="inlineStr">
        <is>
          <t>Violations were cited in the following area(s).</t>
        </is>
      </c>
      <c r="G13024" t="inlineStr">
        <is>
          <t>06E</t>
        </is>
      </c>
      <c r="H13024" t="inlineStr">
        <is>
          <t>Sanitized equipment or utensil, including in-use food dispensing utensil, improperly used or stored.</t>
        </is>
      </c>
      <c r="I13024" t="inlineStr">
        <is>
          <t>Critical</t>
        </is>
      </c>
      <c r="J13024" t="n">
        <v>44</v>
      </c>
      <c r="K13024" t="inlineStr">
        <is>
          <t>N</t>
        </is>
      </c>
      <c r="L13024" s="9">
        <f>A13024&amp;"-"&amp;TEXT(E13024,"yyyymmdd")</f>
        <v/>
      </c>
    </row>
    <row r="13025">
      <c r="A13025" t="n">
        <v>50160336</v>
      </c>
      <c r="B13025" t="inlineStr">
        <is>
          <t>Queens</t>
        </is>
      </c>
      <c r="C13025" t="inlineStr">
        <is>
          <t>11103</t>
        </is>
      </c>
      <c r="D13025" t="inlineStr">
        <is>
          <t>Latin American</t>
        </is>
      </c>
      <c r="E13025" s="8" t="n">
        <v>46198</v>
      </c>
      <c r="F13025" t="inlineStr">
        <is>
          <t>Violations were cited in the following area(s).</t>
        </is>
      </c>
      <c r="G13025" t="inlineStr">
        <is>
          <t>10F</t>
        </is>
      </c>
      <c r="H13025" t="inlineStr">
        <is>
          <t>Non-food contact surface or equipment made of unacceptable material, not kept clean, or not properly sealed, raised, spaced or movable to allow accessibility for cleaning on all sides, above and underneath the unit.</t>
        </is>
      </c>
      <c r="I13025" t="inlineStr">
        <is>
          <t>Not Critical</t>
        </is>
      </c>
      <c r="J13025" t="n">
        <v>44</v>
      </c>
      <c r="K13025" t="inlineStr">
        <is>
          <t>N</t>
        </is>
      </c>
      <c r="L13025" s="9">
        <f>A13025&amp;"-"&amp;TEXT(E13025,"yyyymmdd")</f>
        <v/>
      </c>
    </row>
    <row r="13026">
      <c r="A13026" t="n">
        <v>50160336</v>
      </c>
      <c r="B13026" t="inlineStr">
        <is>
          <t>Queens</t>
        </is>
      </c>
      <c r="C13026" t="inlineStr">
        <is>
          <t>11103</t>
        </is>
      </c>
      <c r="D13026" t="inlineStr">
        <is>
          <t>Latin American</t>
        </is>
      </c>
      <c r="E13026" s="8" t="n">
        <v>46198</v>
      </c>
      <c r="F13026" t="inlineStr">
        <is>
          <t>Violations were cited in the following area(s).</t>
        </is>
      </c>
      <c r="G13026" t="inlineStr">
        <is>
          <t>10G</t>
        </is>
      </c>
      <c r="H13026" t="inlineStr">
        <is>
          <t>Dishwashing and ware washing: Cleaning and sanitizing of tableware, including dishes, utensils, and equipment deficient.</t>
        </is>
      </c>
      <c r="I13026" t="inlineStr">
        <is>
          <t>Not Critical</t>
        </is>
      </c>
      <c r="J13026" t="n">
        <v>44</v>
      </c>
      <c r="K13026" t="inlineStr">
        <is>
          <t>N</t>
        </is>
      </c>
      <c r="L13026" s="9">
        <f>A13026&amp;"-"&amp;TEXT(E13026,"yyyymmdd")</f>
        <v/>
      </c>
    </row>
    <row r="13027">
      <c r="A13027" t="n">
        <v>50160336</v>
      </c>
      <c r="B13027" t="inlineStr">
        <is>
          <t>Queens</t>
        </is>
      </c>
      <c r="C13027" t="inlineStr">
        <is>
          <t>11103</t>
        </is>
      </c>
      <c r="D13027" t="inlineStr">
        <is>
          <t>Latin American</t>
        </is>
      </c>
      <c r="E13027" s="8" t="n">
        <v>46198</v>
      </c>
      <c r="F13027" t="inlineStr">
        <is>
          <t>Violations were cited in the following area(s).</t>
        </is>
      </c>
      <c r="G13027" t="inlineStr">
        <is>
          <t>10H</t>
        </is>
      </c>
      <c r="H13027" t="inlineStr">
        <is>
          <t>Single service article not provided. Single service article reused or not protected from contamination when transported, stored, dispensed. Drinking straws not completely enclosed in wrapper or dispensed from a sanitary device.</t>
        </is>
      </c>
      <c r="I13027" t="inlineStr">
        <is>
          <t>Not Critical</t>
        </is>
      </c>
      <c r="J13027" t="n">
        <v>44</v>
      </c>
      <c r="K13027" t="inlineStr">
        <is>
          <t>N</t>
        </is>
      </c>
      <c r="L13027" s="9">
        <f>A13027&amp;"-"&amp;TEXT(E13027,"yyyymmdd")</f>
        <v/>
      </c>
    </row>
    <row r="13028">
      <c r="A13028" t="n">
        <v>50160390</v>
      </c>
      <c r="B13028" t="inlineStr">
        <is>
          <t>Staten Island</t>
        </is>
      </c>
      <c r="C13028" t="inlineStr">
        <is>
          <t>10314</t>
        </is>
      </c>
      <c r="D13028" t="inlineStr">
        <is>
          <t>Turkish</t>
        </is>
      </c>
      <c r="E13028" s="8" t="n">
        <v>46198</v>
      </c>
      <c r="F13028" t="inlineStr">
        <is>
          <t>Violations were cited in the following area(s).</t>
        </is>
      </c>
      <c r="G13028" t="inlineStr">
        <is>
          <t>04A</t>
        </is>
      </c>
      <c r="H13028" t="inlineStr">
        <is>
          <t>Food Protection Certificate (FPC) not held by manager or supervisor of food operations.</t>
        </is>
      </c>
      <c r="I13028" t="inlineStr">
        <is>
          <t>Critical</t>
        </is>
      </c>
      <c r="J13028" t="n">
        <v>15</v>
      </c>
      <c r="L13028" s="9">
        <f>A13028&amp;"-"&amp;TEXT(E13028,"yyyymmdd")</f>
        <v/>
      </c>
    </row>
    <row r="13029">
      <c r="A13029" t="n">
        <v>50160390</v>
      </c>
      <c r="B13029" t="inlineStr">
        <is>
          <t>Staten Island</t>
        </is>
      </c>
      <c r="C13029" t="inlineStr">
        <is>
          <t>10314</t>
        </is>
      </c>
      <c r="D13029" t="inlineStr">
        <is>
          <t>Turkish</t>
        </is>
      </c>
      <c r="E13029" s="8" t="n">
        <v>46198</v>
      </c>
      <c r="F13029" t="inlineStr">
        <is>
          <t>Violations were cited in the following area(s).</t>
        </is>
      </c>
      <c r="G13029" t="inlineStr">
        <is>
          <t>10B</t>
        </is>
      </c>
      <c r="H13029" t="inlineStr">
        <is>
          <t>Anti-siphonage or back-flow prevention device not provided where required; equipment or floor not properly drained; sewage disposal system in disrepair or not functioning properly. Condensation or liquid waste improperly disposed of.</t>
        </is>
      </c>
      <c r="I13029" t="inlineStr">
        <is>
          <t>Not Critical</t>
        </is>
      </c>
      <c r="J13029" t="n">
        <v>15</v>
      </c>
      <c r="L13029" s="9">
        <f>A13029&amp;"-"&amp;TEXT(E13029,"yyyymmdd")</f>
        <v/>
      </c>
    </row>
    <row r="13030">
      <c r="A13030" t="n">
        <v>50160390</v>
      </c>
      <c r="B13030" t="inlineStr">
        <is>
          <t>Staten Island</t>
        </is>
      </c>
      <c r="C13030" t="inlineStr">
        <is>
          <t>10314</t>
        </is>
      </c>
      <c r="D13030" t="inlineStr">
        <is>
          <t>Turkish</t>
        </is>
      </c>
      <c r="E13030" s="8" t="n">
        <v>46198</v>
      </c>
      <c r="F13030" t="inlineStr">
        <is>
          <t>Violations were cited in the following area(s).</t>
        </is>
      </c>
      <c r="G13030" t="inlineStr">
        <is>
          <t>10F</t>
        </is>
      </c>
      <c r="H13030" t="inlineStr">
        <is>
          <t>Non-food contact surface or equipment made of unacceptable material, not kept clean, or not properly sealed, raised, spaced or movable to allow accessibility for cleaning on all sides, above and underneath the unit.</t>
        </is>
      </c>
      <c r="I13030" t="inlineStr">
        <is>
          <t>Not Critical</t>
        </is>
      </c>
      <c r="J13030" t="n">
        <v>15</v>
      </c>
      <c r="L13030" s="9">
        <f>A13030&amp;"-"&amp;TEXT(E13030,"yyyymmdd")</f>
        <v/>
      </c>
    </row>
    <row r="13031">
      <c r="A13031" t="n">
        <v>50160728</v>
      </c>
      <c r="B13031" t="inlineStr">
        <is>
          <t>Manhattan</t>
        </is>
      </c>
      <c r="C13031" t="inlineStr">
        <is>
          <t>10065</t>
        </is>
      </c>
      <c r="D13031" t="inlineStr">
        <is>
          <t>Italian</t>
        </is>
      </c>
      <c r="E13031" s="8" t="n">
        <v>46198</v>
      </c>
      <c r="F13031" t="inlineStr">
        <is>
          <t>Violations were cited in the following area(s).</t>
        </is>
      </c>
      <c r="G13031" t="inlineStr">
        <is>
          <t>06C</t>
        </is>
      </c>
      <c r="H1303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031" t="inlineStr">
        <is>
          <t>Critical</t>
        </is>
      </c>
      <c r="J13031" t="n">
        <v>12</v>
      </c>
      <c r="K13031" t="inlineStr">
        <is>
          <t>A</t>
        </is>
      </c>
      <c r="L13031" s="9">
        <f>A13031&amp;"-"&amp;TEXT(E13031,"yyyymmdd")</f>
        <v/>
      </c>
    </row>
    <row r="13032">
      <c r="A13032" t="n">
        <v>50160728</v>
      </c>
      <c r="B13032" t="inlineStr">
        <is>
          <t>Manhattan</t>
        </is>
      </c>
      <c r="C13032" t="inlineStr">
        <is>
          <t>10065</t>
        </is>
      </c>
      <c r="D13032" t="inlineStr">
        <is>
          <t>Italian</t>
        </is>
      </c>
      <c r="E13032" s="8" t="n">
        <v>46198</v>
      </c>
      <c r="F13032" t="inlineStr">
        <is>
          <t>Violations were cited in the following area(s).</t>
        </is>
      </c>
      <c r="G13032" t="inlineStr">
        <is>
          <t>10B</t>
        </is>
      </c>
      <c r="H13032" t="inlineStr">
        <is>
          <t>Anti-siphonage or back-flow prevention device not provided where required; equipment or floor not properly drained; sewage disposal system in disrepair or not functioning properly. Condensation or liquid waste improperly disposed of.</t>
        </is>
      </c>
      <c r="I13032" t="inlineStr">
        <is>
          <t>Not Critical</t>
        </is>
      </c>
      <c r="J13032" t="n">
        <v>12</v>
      </c>
      <c r="K13032" t="inlineStr">
        <is>
          <t>A</t>
        </is>
      </c>
      <c r="L13032" s="9">
        <f>A13032&amp;"-"&amp;TEXT(E13032,"yyyymmdd")</f>
        <v/>
      </c>
    </row>
    <row r="13033">
      <c r="A13033" t="n">
        <v>50160728</v>
      </c>
      <c r="B13033" t="inlineStr">
        <is>
          <t>Manhattan</t>
        </is>
      </c>
      <c r="C13033" t="inlineStr">
        <is>
          <t>10065</t>
        </is>
      </c>
      <c r="D13033" t="inlineStr">
        <is>
          <t>Italian</t>
        </is>
      </c>
      <c r="E13033" s="8" t="n">
        <v>46198</v>
      </c>
      <c r="F13033" t="inlineStr">
        <is>
          <t>Violations were cited in the following area(s).</t>
        </is>
      </c>
      <c r="G13033" t="inlineStr">
        <is>
          <t>10G</t>
        </is>
      </c>
      <c r="H13033" t="inlineStr">
        <is>
          <t>Dishwashing and ware washing: Cleaning and sanitizing of tableware, including dishes, utensils, and equipment deficient.</t>
        </is>
      </c>
      <c r="I13033" t="inlineStr">
        <is>
          <t>Not Critical</t>
        </is>
      </c>
      <c r="J13033" t="n">
        <v>12</v>
      </c>
      <c r="K13033" t="inlineStr">
        <is>
          <t>A</t>
        </is>
      </c>
      <c r="L13033" s="9">
        <f>A13033&amp;"-"&amp;TEXT(E13033,"yyyymmdd")</f>
        <v/>
      </c>
    </row>
    <row r="13034">
      <c r="A13034" t="n">
        <v>50161251</v>
      </c>
      <c r="B13034" t="inlineStr">
        <is>
          <t>Brooklyn</t>
        </is>
      </c>
      <c r="C13034" t="inlineStr">
        <is>
          <t>11228</t>
        </is>
      </c>
      <c r="D13034" t="inlineStr">
        <is>
          <t>Chinese</t>
        </is>
      </c>
      <c r="E13034" s="8" t="n">
        <v>46198</v>
      </c>
      <c r="F13034" t="inlineStr">
        <is>
          <t>Violations were cited in the following area(s).</t>
        </is>
      </c>
      <c r="G13034" t="inlineStr">
        <is>
          <t>02B</t>
        </is>
      </c>
      <c r="H13034" t="inlineStr">
        <is>
          <t>Hot TCS food item not held at or above 140 °F.</t>
        </is>
      </c>
      <c r="I13034" t="inlineStr">
        <is>
          <t>Critical</t>
        </is>
      </c>
      <c r="J13034" t="n">
        <v>26</v>
      </c>
      <c r="L13034" s="9">
        <f>A13034&amp;"-"&amp;TEXT(E13034,"yyyymmdd")</f>
        <v/>
      </c>
    </row>
    <row r="13035">
      <c r="A13035" t="n">
        <v>50161251</v>
      </c>
      <c r="B13035" t="inlineStr">
        <is>
          <t>Brooklyn</t>
        </is>
      </c>
      <c r="C13035" t="inlineStr">
        <is>
          <t>11228</t>
        </is>
      </c>
      <c r="D13035" t="inlineStr">
        <is>
          <t>Chinese</t>
        </is>
      </c>
      <c r="E13035" s="8" t="n">
        <v>46198</v>
      </c>
      <c r="F13035" t="inlineStr">
        <is>
          <t>Violations were cited in the following area(s).</t>
        </is>
      </c>
      <c r="G13035" t="inlineStr">
        <is>
          <t>02G</t>
        </is>
      </c>
      <c r="H13035" t="inlineStr">
        <is>
          <t>Cold TCS food item held above 41 °F; smoked or processed fish held above 38 °F; intact raw eggs held above 45 °F; or reduced oxygen packaged (ROP) TCS foods held above required temperatures except during active necessary preparation.</t>
        </is>
      </c>
      <c r="I13035" t="inlineStr">
        <is>
          <t>Critical</t>
        </is>
      </c>
      <c r="J13035" t="n">
        <v>26</v>
      </c>
      <c r="L13035" s="9">
        <f>A13035&amp;"-"&amp;TEXT(E13035,"yyyymmdd")</f>
        <v/>
      </c>
    </row>
    <row r="13036">
      <c r="A13036" t="n">
        <v>50161251</v>
      </c>
      <c r="B13036" t="inlineStr">
        <is>
          <t>Brooklyn</t>
        </is>
      </c>
      <c r="C13036" t="inlineStr">
        <is>
          <t>11228</t>
        </is>
      </c>
      <c r="D13036" t="inlineStr">
        <is>
          <t>Chinese</t>
        </is>
      </c>
      <c r="E13036" s="8" t="n">
        <v>46198</v>
      </c>
      <c r="F13036" t="inlineStr">
        <is>
          <t>Violations were cited in the following area(s).</t>
        </is>
      </c>
      <c r="G13036" t="inlineStr">
        <is>
          <t>05D</t>
        </is>
      </c>
      <c r="H13036"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036" t="inlineStr">
        <is>
          <t>Critical</t>
        </is>
      </c>
      <c r="J13036" t="n">
        <v>26</v>
      </c>
      <c r="L13036" s="9">
        <f>A13036&amp;"-"&amp;TEXT(E13036,"yyyymmdd")</f>
        <v/>
      </c>
    </row>
    <row r="13037">
      <c r="A13037" t="n">
        <v>50161251</v>
      </c>
      <c r="B13037" t="inlineStr">
        <is>
          <t>Brooklyn</t>
        </is>
      </c>
      <c r="C13037" t="inlineStr">
        <is>
          <t>11228</t>
        </is>
      </c>
      <c r="D13037" t="inlineStr">
        <is>
          <t>Chinese</t>
        </is>
      </c>
      <c r="E13037" s="8" t="n">
        <v>46198</v>
      </c>
      <c r="F13037" t="inlineStr">
        <is>
          <t>Violations were cited in the following area(s).</t>
        </is>
      </c>
      <c r="G13037" t="inlineStr">
        <is>
          <t>10F</t>
        </is>
      </c>
      <c r="H13037" t="inlineStr">
        <is>
          <t>Non-food contact surface or equipment made of unacceptable material, not kept clean, or not properly sealed, raised, spaced or movable to allow accessibility for cleaning on all sides, above and underneath the unit.</t>
        </is>
      </c>
      <c r="I13037" t="inlineStr">
        <is>
          <t>Not Critical</t>
        </is>
      </c>
      <c r="J13037" t="n">
        <v>26</v>
      </c>
      <c r="L13037" s="9">
        <f>A13037&amp;"-"&amp;TEXT(E13037,"yyyymmdd")</f>
        <v/>
      </c>
    </row>
    <row r="13038">
      <c r="A13038" t="n">
        <v>50165000</v>
      </c>
      <c r="B13038" t="inlineStr">
        <is>
          <t>Brooklyn</t>
        </is>
      </c>
      <c r="C13038" t="inlineStr">
        <is>
          <t>11228</t>
        </is>
      </c>
      <c r="D13038" t="inlineStr">
        <is>
          <t>Bakery Products/Desserts</t>
        </is>
      </c>
      <c r="E13038" s="8" t="n">
        <v>46198</v>
      </c>
      <c r="F13038" t="inlineStr">
        <is>
          <t>Violations were cited in the following area(s).</t>
        </is>
      </c>
      <c r="G13038" t="inlineStr">
        <is>
          <t>02G</t>
        </is>
      </c>
      <c r="H13038" t="inlineStr">
        <is>
          <t>Cold TCS food item held above 41 °F; smoked or processed fish held above 38 °F; intact raw eggs held above 45 °F; or reduced oxygen packaged (ROP) TCS foods held above required temperatures except during active necessary preparation.</t>
        </is>
      </c>
      <c r="I13038" t="inlineStr">
        <is>
          <t>Critical</t>
        </is>
      </c>
      <c r="J13038" t="n">
        <v>12</v>
      </c>
      <c r="K13038" t="inlineStr">
        <is>
          <t>A</t>
        </is>
      </c>
      <c r="L13038" s="9">
        <f>A13038&amp;"-"&amp;TEXT(E13038,"yyyymmdd")</f>
        <v/>
      </c>
    </row>
    <row r="13039">
      <c r="A13039" t="n">
        <v>50165000</v>
      </c>
      <c r="B13039" t="inlineStr">
        <is>
          <t>Brooklyn</t>
        </is>
      </c>
      <c r="C13039" t="inlineStr">
        <is>
          <t>11228</t>
        </is>
      </c>
      <c r="D13039" t="inlineStr">
        <is>
          <t>Bakery Products/Desserts</t>
        </is>
      </c>
      <c r="E13039" s="8" t="n">
        <v>46198</v>
      </c>
      <c r="F13039" t="inlineStr">
        <is>
          <t>Violations were cited in the following area(s).</t>
        </is>
      </c>
      <c r="G13039" t="inlineStr">
        <is>
          <t>10G</t>
        </is>
      </c>
      <c r="H13039" t="inlineStr">
        <is>
          <t>Dishwashing and ware washing: Cleaning and sanitizing of tableware, including dishes, utensils, and equipment deficient.</t>
        </is>
      </c>
      <c r="I13039" t="inlineStr">
        <is>
          <t>Not Critical</t>
        </is>
      </c>
      <c r="J13039" t="n">
        <v>12</v>
      </c>
      <c r="K13039" t="inlineStr">
        <is>
          <t>A</t>
        </is>
      </c>
      <c r="L13039" s="9">
        <f>A13039&amp;"-"&amp;TEXT(E13039,"yyyymmdd")</f>
        <v/>
      </c>
    </row>
    <row r="13040">
      <c r="A13040" t="n">
        <v>50165065</v>
      </c>
      <c r="B13040" t="inlineStr">
        <is>
          <t>Brooklyn</t>
        </is>
      </c>
      <c r="C13040" t="inlineStr">
        <is>
          <t>11203</t>
        </is>
      </c>
      <c r="D13040" t="inlineStr">
        <is>
          <t>Coffee/Tea</t>
        </is>
      </c>
      <c r="E13040" s="8" t="n">
        <v>46198</v>
      </c>
      <c r="F13040" t="inlineStr">
        <is>
          <t>Violations were cited in the following area(s).</t>
        </is>
      </c>
      <c r="G13040" t="inlineStr">
        <is>
          <t>08C</t>
        </is>
      </c>
      <c r="H13040" t="inlineStr">
        <is>
          <t>Pesticide not properly labeled or used by unlicensed individual. Pesticide, other toxic chemical improperly used/stored. Unprotected, unlocked bait station used.</t>
        </is>
      </c>
      <c r="I13040" t="inlineStr">
        <is>
          <t>Not Critical</t>
        </is>
      </c>
      <c r="J13040" t="n">
        <v>4</v>
      </c>
      <c r="K13040" t="inlineStr">
        <is>
          <t>A</t>
        </is>
      </c>
      <c r="L13040" s="9">
        <f>A13040&amp;"-"&amp;TEXT(E13040,"yyyymmdd")</f>
        <v/>
      </c>
    </row>
    <row r="13041">
      <c r="A13041" t="n">
        <v>50165065</v>
      </c>
      <c r="B13041" t="inlineStr">
        <is>
          <t>Brooklyn</t>
        </is>
      </c>
      <c r="C13041" t="inlineStr">
        <is>
          <t>11203</t>
        </is>
      </c>
      <c r="D13041" t="inlineStr">
        <is>
          <t>Coffee/Tea</t>
        </is>
      </c>
      <c r="E13041" s="8" t="n">
        <v>46198</v>
      </c>
      <c r="F13041" t="inlineStr">
        <is>
          <t>Violations were cited in the following area(s).</t>
        </is>
      </c>
      <c r="G13041" t="inlineStr">
        <is>
          <t>10B</t>
        </is>
      </c>
      <c r="H13041" t="inlineStr">
        <is>
          <t>Anti-siphonage or back-flow prevention device not provided where required; equipment or floor not properly drained; sewage disposal system in disrepair or not functioning properly. Condensation or liquid waste improperly disposed of.</t>
        </is>
      </c>
      <c r="I13041" t="inlineStr">
        <is>
          <t>Not Critical</t>
        </is>
      </c>
      <c r="J13041" t="n">
        <v>4</v>
      </c>
      <c r="K13041" t="inlineStr">
        <is>
          <t>A</t>
        </is>
      </c>
      <c r="L13041" s="9">
        <f>A13041&amp;"-"&amp;TEXT(E13041,"yyyymmdd")</f>
        <v/>
      </c>
    </row>
    <row r="13042">
      <c r="A13042" t="n">
        <v>50168689</v>
      </c>
      <c r="B13042" t="inlineStr">
        <is>
          <t>Queens</t>
        </is>
      </c>
      <c r="C13042" t="inlineStr">
        <is>
          <t>11355</t>
        </is>
      </c>
      <c r="D13042" t="inlineStr">
        <is>
          <t>Chinese</t>
        </is>
      </c>
      <c r="E13042" s="8" t="n">
        <v>46198</v>
      </c>
      <c r="F13042" t="inlineStr">
        <is>
          <t>Violations were cited in the following area(s).</t>
        </is>
      </c>
      <c r="G13042" t="inlineStr">
        <is>
          <t>05D</t>
        </is>
      </c>
      <c r="H1304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042" t="inlineStr">
        <is>
          <t>Critical</t>
        </is>
      </c>
      <c r="J13042" t="n">
        <v>36</v>
      </c>
      <c r="L13042" s="9">
        <f>A13042&amp;"-"&amp;TEXT(E13042,"yyyymmdd")</f>
        <v/>
      </c>
    </row>
    <row r="13043">
      <c r="A13043" t="n">
        <v>50168689</v>
      </c>
      <c r="B13043" t="inlineStr">
        <is>
          <t>Queens</t>
        </is>
      </c>
      <c r="C13043" t="inlineStr">
        <is>
          <t>11355</t>
        </is>
      </c>
      <c r="D13043" t="inlineStr">
        <is>
          <t>Chinese</t>
        </is>
      </c>
      <c r="E13043" s="8" t="n">
        <v>46198</v>
      </c>
      <c r="F13043" t="inlineStr">
        <is>
          <t>Violations were cited in the following area(s).</t>
        </is>
      </c>
      <c r="G13043" t="inlineStr">
        <is>
          <t>06C</t>
        </is>
      </c>
      <c r="H1304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043" t="inlineStr">
        <is>
          <t>Critical</t>
        </is>
      </c>
      <c r="J13043" t="n">
        <v>36</v>
      </c>
      <c r="L13043" s="9">
        <f>A13043&amp;"-"&amp;TEXT(E13043,"yyyymmdd")</f>
        <v/>
      </c>
    </row>
    <row r="13044">
      <c r="A13044" t="n">
        <v>50168689</v>
      </c>
      <c r="B13044" t="inlineStr">
        <is>
          <t>Queens</t>
        </is>
      </c>
      <c r="C13044" t="inlineStr">
        <is>
          <t>11355</t>
        </is>
      </c>
      <c r="D13044" t="inlineStr">
        <is>
          <t>Chinese</t>
        </is>
      </c>
      <c r="E13044" s="8" t="n">
        <v>46198</v>
      </c>
      <c r="F13044" t="inlineStr">
        <is>
          <t>Violations were cited in the following area(s).</t>
        </is>
      </c>
      <c r="G13044" t="inlineStr">
        <is>
          <t>06D</t>
        </is>
      </c>
      <c r="H13044" t="inlineStr">
        <is>
          <t>Food contact surface not properly washed, rinsed and sanitized after each use and following any activity when contamination may have occurred.</t>
        </is>
      </c>
      <c r="I13044" t="inlineStr">
        <is>
          <t>Critical</t>
        </is>
      </c>
      <c r="J13044" t="n">
        <v>36</v>
      </c>
      <c r="L13044" s="9">
        <f>A13044&amp;"-"&amp;TEXT(E13044,"yyyymmdd")</f>
        <v/>
      </c>
    </row>
    <row r="13045">
      <c r="A13045" t="n">
        <v>50168689</v>
      </c>
      <c r="B13045" t="inlineStr">
        <is>
          <t>Queens</t>
        </is>
      </c>
      <c r="C13045" t="inlineStr">
        <is>
          <t>11355</t>
        </is>
      </c>
      <c r="D13045" t="inlineStr">
        <is>
          <t>Chinese</t>
        </is>
      </c>
      <c r="E13045" s="8" t="n">
        <v>46198</v>
      </c>
      <c r="F13045" t="inlineStr">
        <is>
          <t>Violations were cited in the following area(s).</t>
        </is>
      </c>
      <c r="G13045" t="inlineStr">
        <is>
          <t>06F</t>
        </is>
      </c>
      <c r="H13045" t="inlineStr">
        <is>
          <t>Wiping cloths not stored clean and dry, or in a sanitizing solution, between uses.</t>
        </is>
      </c>
      <c r="I13045" t="inlineStr">
        <is>
          <t>Critical</t>
        </is>
      </c>
      <c r="J13045" t="n">
        <v>36</v>
      </c>
      <c r="L13045" s="9">
        <f>A13045&amp;"-"&amp;TEXT(E13045,"yyyymmdd")</f>
        <v/>
      </c>
    </row>
    <row r="13046">
      <c r="A13046" t="n">
        <v>50168689</v>
      </c>
      <c r="B13046" t="inlineStr">
        <is>
          <t>Queens</t>
        </is>
      </c>
      <c r="C13046" t="inlineStr">
        <is>
          <t>11355</t>
        </is>
      </c>
      <c r="D13046" t="inlineStr">
        <is>
          <t>Chinese</t>
        </is>
      </c>
      <c r="E13046" s="8" t="n">
        <v>46198</v>
      </c>
      <c r="F13046" t="inlineStr">
        <is>
          <t>Violations were cited in the following area(s).</t>
        </is>
      </c>
      <c r="G13046" t="inlineStr">
        <is>
          <t>08C</t>
        </is>
      </c>
      <c r="H13046" t="inlineStr">
        <is>
          <t>Pesticide not properly labeled or used by unlicensed individual. Pesticide, other toxic chemical improperly used/stored. Unprotected, unlocked bait station used.</t>
        </is>
      </c>
      <c r="I13046" t="inlineStr">
        <is>
          <t>Not Critical</t>
        </is>
      </c>
      <c r="J13046" t="n">
        <v>36</v>
      </c>
      <c r="L13046" s="9">
        <f>A13046&amp;"-"&amp;TEXT(E13046,"yyyymmdd")</f>
        <v/>
      </c>
    </row>
    <row r="13047">
      <c r="A13047" t="n">
        <v>50168689</v>
      </c>
      <c r="B13047" t="inlineStr">
        <is>
          <t>Queens</t>
        </is>
      </c>
      <c r="C13047" t="inlineStr">
        <is>
          <t>11355</t>
        </is>
      </c>
      <c r="D13047" t="inlineStr">
        <is>
          <t>Chinese</t>
        </is>
      </c>
      <c r="E13047" s="8" t="n">
        <v>46198</v>
      </c>
      <c r="F13047" t="inlineStr">
        <is>
          <t>Violations were cited in the following area(s).</t>
        </is>
      </c>
      <c r="G13047" t="inlineStr">
        <is>
          <t>10B</t>
        </is>
      </c>
      <c r="H13047" t="inlineStr">
        <is>
          <t>Anti-siphonage or back-flow prevention device not provided where required; equipment or floor not properly drained; sewage disposal system in disrepair or not functioning properly. Condensation or liquid waste improperly disposed of.</t>
        </is>
      </c>
      <c r="I13047" t="inlineStr">
        <is>
          <t>Not Critical</t>
        </is>
      </c>
      <c r="J13047" t="n">
        <v>36</v>
      </c>
      <c r="L13047" s="9">
        <f>A13047&amp;"-"&amp;TEXT(E13047,"yyyymmdd")</f>
        <v/>
      </c>
    </row>
    <row r="13048">
      <c r="A13048" t="n">
        <v>50168689</v>
      </c>
      <c r="B13048" t="inlineStr">
        <is>
          <t>Queens</t>
        </is>
      </c>
      <c r="C13048" t="inlineStr">
        <is>
          <t>11355</t>
        </is>
      </c>
      <c r="D13048" t="inlineStr">
        <is>
          <t>Chinese</t>
        </is>
      </c>
      <c r="E13048" s="8" t="n">
        <v>46198</v>
      </c>
      <c r="F13048" t="inlineStr">
        <is>
          <t>Violations were cited in the following area(s).</t>
        </is>
      </c>
      <c r="G13048" t="inlineStr">
        <is>
          <t>10F</t>
        </is>
      </c>
      <c r="H13048" t="inlineStr">
        <is>
          <t>Non-food contact surface or equipment made of unacceptable material, not kept clean, or not properly sealed, raised, spaced or movable to allow accessibility for cleaning on all sides, above and underneath the unit.</t>
        </is>
      </c>
      <c r="I13048" t="inlineStr">
        <is>
          <t>Not Critical</t>
        </is>
      </c>
      <c r="J13048" t="n">
        <v>36</v>
      </c>
      <c r="L13048" s="9">
        <f>A13048&amp;"-"&amp;TEXT(E13048,"yyyymmdd")</f>
        <v/>
      </c>
    </row>
    <row r="13049">
      <c r="A13049" t="n">
        <v>50168689</v>
      </c>
      <c r="B13049" t="inlineStr">
        <is>
          <t>Queens</t>
        </is>
      </c>
      <c r="C13049" t="inlineStr">
        <is>
          <t>11355</t>
        </is>
      </c>
      <c r="D13049" t="inlineStr">
        <is>
          <t>Chinese</t>
        </is>
      </c>
      <c r="E13049" s="8" t="n">
        <v>46198</v>
      </c>
      <c r="F13049" t="inlineStr">
        <is>
          <t>Violations were cited in the following area(s).</t>
        </is>
      </c>
      <c r="G13049" t="inlineStr">
        <is>
          <t>10H</t>
        </is>
      </c>
      <c r="H13049" t="inlineStr">
        <is>
          <t>Single service article not provided. Single service article reused or not protected from contamination when transported, stored, dispensed. Drinking straws not completely enclosed in wrapper or dispensed from a sanitary device.</t>
        </is>
      </c>
      <c r="I13049" t="inlineStr">
        <is>
          <t>Not Critical</t>
        </is>
      </c>
      <c r="J13049" t="n">
        <v>36</v>
      </c>
      <c r="L13049" s="9">
        <f>A13049&amp;"-"&amp;TEXT(E13049,"yyyymmdd")</f>
        <v/>
      </c>
    </row>
    <row r="13050">
      <c r="A13050" t="n">
        <v>40395554</v>
      </c>
      <c r="B13050" t="inlineStr">
        <is>
          <t>Staten Island</t>
        </is>
      </c>
      <c r="C13050" t="inlineStr">
        <is>
          <t>10312</t>
        </is>
      </c>
      <c r="D13050" t="inlineStr">
        <is>
          <t>Donuts</t>
        </is>
      </c>
      <c r="E13050" s="8" t="n">
        <v>46199</v>
      </c>
      <c r="F13050" t="inlineStr">
        <is>
          <t>Violations were cited in the following area(s).</t>
        </is>
      </c>
      <c r="G13050" t="inlineStr">
        <is>
          <t>02B</t>
        </is>
      </c>
      <c r="H13050" t="inlineStr">
        <is>
          <t>Hot TCS food item not held at or above 140 °F.</t>
        </is>
      </c>
      <c r="I13050" t="inlineStr">
        <is>
          <t>Critical</t>
        </is>
      </c>
      <c r="J13050" t="n">
        <v>12</v>
      </c>
      <c r="K13050" t="inlineStr">
        <is>
          <t>A</t>
        </is>
      </c>
      <c r="L13050" s="9">
        <f>A13050&amp;"-"&amp;TEXT(E13050,"yyyymmdd")</f>
        <v/>
      </c>
    </row>
    <row r="13051">
      <c r="A13051" t="n">
        <v>40395554</v>
      </c>
      <c r="B13051" t="inlineStr">
        <is>
          <t>Staten Island</t>
        </is>
      </c>
      <c r="C13051" t="inlineStr">
        <is>
          <t>10312</t>
        </is>
      </c>
      <c r="D13051" t="inlineStr">
        <is>
          <t>Donuts</t>
        </is>
      </c>
      <c r="E13051" s="8" t="n">
        <v>46199</v>
      </c>
      <c r="F13051" t="inlineStr">
        <is>
          <t>Violations were cited in the following area(s).</t>
        </is>
      </c>
      <c r="G13051" t="inlineStr">
        <is>
          <t>06D</t>
        </is>
      </c>
      <c r="H13051" t="inlineStr">
        <is>
          <t>Food contact surface not properly washed, rinsed and sanitized after each use and following any activity when contamination may have occurred.</t>
        </is>
      </c>
      <c r="I13051" t="inlineStr">
        <is>
          <t>Critical</t>
        </is>
      </c>
      <c r="J13051" t="n">
        <v>12</v>
      </c>
      <c r="K13051" t="inlineStr">
        <is>
          <t>A</t>
        </is>
      </c>
      <c r="L13051" s="9">
        <f>A13051&amp;"-"&amp;TEXT(E13051,"yyyymmdd")</f>
        <v/>
      </c>
    </row>
    <row r="13052">
      <c r="A13052" t="n">
        <v>40399886</v>
      </c>
      <c r="B13052" t="inlineStr">
        <is>
          <t>Queens</t>
        </is>
      </c>
      <c r="C13052" t="inlineStr">
        <is>
          <t>11378</t>
        </is>
      </c>
      <c r="D13052" t="inlineStr">
        <is>
          <t>Donuts</t>
        </is>
      </c>
      <c r="E13052" s="8" t="n">
        <v>46199</v>
      </c>
      <c r="F13052" t="inlineStr">
        <is>
          <t>Violations were cited in the following area(s).</t>
        </is>
      </c>
      <c r="G13052" t="inlineStr">
        <is>
          <t>06C</t>
        </is>
      </c>
      <c r="H1305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052" t="inlineStr">
        <is>
          <t>Critical</t>
        </is>
      </c>
      <c r="J13052" t="n">
        <v>12</v>
      </c>
      <c r="K13052" t="inlineStr">
        <is>
          <t>A</t>
        </is>
      </c>
      <c r="L13052" s="9">
        <f>A13052&amp;"-"&amp;TEXT(E13052,"yyyymmdd")</f>
        <v/>
      </c>
    </row>
    <row r="13053">
      <c r="A13053" t="n">
        <v>40399886</v>
      </c>
      <c r="B13053" t="inlineStr">
        <is>
          <t>Queens</t>
        </is>
      </c>
      <c r="C13053" t="inlineStr">
        <is>
          <t>11378</t>
        </is>
      </c>
      <c r="D13053" t="inlineStr">
        <is>
          <t>Donuts</t>
        </is>
      </c>
      <c r="E13053" s="8" t="n">
        <v>46199</v>
      </c>
      <c r="F13053" t="inlineStr">
        <is>
          <t>Violations were cited in the following area(s).</t>
        </is>
      </c>
      <c r="G13053" t="inlineStr">
        <is>
          <t>06D</t>
        </is>
      </c>
      <c r="H13053" t="inlineStr">
        <is>
          <t>Food contact surface not properly washed, rinsed and sanitized after each use and following any activity when contamination may have occurred.</t>
        </is>
      </c>
      <c r="I13053" t="inlineStr">
        <is>
          <t>Critical</t>
        </is>
      </c>
      <c r="J13053" t="n">
        <v>12</v>
      </c>
      <c r="K13053" t="inlineStr">
        <is>
          <t>A</t>
        </is>
      </c>
      <c r="L13053" s="9">
        <f>A13053&amp;"-"&amp;TEXT(E13053,"yyyymmdd")</f>
        <v/>
      </c>
    </row>
    <row r="13054">
      <c r="A13054" t="n">
        <v>40399886</v>
      </c>
      <c r="B13054" t="inlineStr">
        <is>
          <t>Queens</t>
        </is>
      </c>
      <c r="C13054" t="inlineStr">
        <is>
          <t>11378</t>
        </is>
      </c>
      <c r="D13054" t="inlineStr">
        <is>
          <t>Donuts</t>
        </is>
      </c>
      <c r="E13054" s="8" t="n">
        <v>46199</v>
      </c>
      <c r="F13054" t="inlineStr">
        <is>
          <t>Violations were cited in the following area(s).</t>
        </is>
      </c>
      <c r="G13054" t="inlineStr">
        <is>
          <t>10B</t>
        </is>
      </c>
      <c r="H13054" t="inlineStr">
        <is>
          <t>Anti-siphonage or back-flow prevention device not provided where required; equipment or floor not properly drained; sewage disposal system in disrepair or not functioning properly. Condensation or liquid waste improperly disposed of.</t>
        </is>
      </c>
      <c r="I13054" t="inlineStr">
        <is>
          <t>Not Critical</t>
        </is>
      </c>
      <c r="J13054" t="n">
        <v>12</v>
      </c>
      <c r="K13054" t="inlineStr">
        <is>
          <t>A</t>
        </is>
      </c>
      <c r="L13054" s="9">
        <f>A13054&amp;"-"&amp;TEXT(E13054,"yyyymmdd")</f>
        <v/>
      </c>
    </row>
    <row r="13055">
      <c r="A13055" t="n">
        <v>41236466</v>
      </c>
      <c r="B13055" t="inlineStr">
        <is>
          <t>Brooklyn</t>
        </is>
      </c>
      <c r="C13055" t="inlineStr">
        <is>
          <t>11209</t>
        </is>
      </c>
      <c r="D13055" t="inlineStr">
        <is>
          <t>Donuts</t>
        </is>
      </c>
      <c r="E13055" s="8" t="n">
        <v>46199</v>
      </c>
      <c r="F13055" t="inlineStr">
        <is>
          <t>Violations were cited in the following area(s).</t>
        </is>
      </c>
      <c r="G13055" t="inlineStr">
        <is>
          <t>06D</t>
        </is>
      </c>
      <c r="H13055" t="inlineStr">
        <is>
          <t>Food contact surface not properly washed, rinsed and sanitized after each use and following any activity when contamination may have occurred.</t>
        </is>
      </c>
      <c r="I13055" t="inlineStr">
        <is>
          <t>Critical</t>
        </is>
      </c>
      <c r="J13055" t="n">
        <v>9</v>
      </c>
      <c r="K13055" t="inlineStr">
        <is>
          <t>A</t>
        </is>
      </c>
      <c r="L13055" s="9">
        <f>A13055&amp;"-"&amp;TEXT(E13055,"yyyymmdd")</f>
        <v/>
      </c>
    </row>
    <row r="13056">
      <c r="A13056" t="n">
        <v>41236466</v>
      </c>
      <c r="B13056" t="inlineStr">
        <is>
          <t>Brooklyn</t>
        </is>
      </c>
      <c r="C13056" t="inlineStr">
        <is>
          <t>11209</t>
        </is>
      </c>
      <c r="D13056" t="inlineStr">
        <is>
          <t>Donuts</t>
        </is>
      </c>
      <c r="E13056" s="8" t="n">
        <v>46199</v>
      </c>
      <c r="F13056" t="inlineStr">
        <is>
          <t>Violations were cited in the following area(s).</t>
        </is>
      </c>
      <c r="G13056" t="inlineStr">
        <is>
          <t>10F</t>
        </is>
      </c>
      <c r="H13056" t="inlineStr">
        <is>
          <t>Non-food contact surface or equipment made of unacceptable material, not kept clean, or not properly sealed, raised, spaced or movable to allow accessibility for cleaning on all sides, above and underneath the unit.</t>
        </is>
      </c>
      <c r="I13056" t="inlineStr">
        <is>
          <t>Not Critical</t>
        </is>
      </c>
      <c r="J13056" t="n">
        <v>9</v>
      </c>
      <c r="K13056" t="inlineStr">
        <is>
          <t>A</t>
        </is>
      </c>
      <c r="L13056" s="9">
        <f>A13056&amp;"-"&amp;TEXT(E13056,"yyyymmdd")</f>
        <v/>
      </c>
    </row>
    <row r="13057">
      <c r="A13057" t="n">
        <v>41357264</v>
      </c>
      <c r="B13057" t="inlineStr">
        <is>
          <t>Queens</t>
        </is>
      </c>
      <c r="C13057" t="inlineStr">
        <is>
          <t>11374</t>
        </is>
      </c>
      <c r="D13057" t="inlineStr">
        <is>
          <t>American</t>
        </is>
      </c>
      <c r="E13057" s="8" t="n">
        <v>46199</v>
      </c>
      <c r="F13057" t="inlineStr">
        <is>
          <t>Violations were cited in the following area(s).</t>
        </is>
      </c>
      <c r="G13057" t="inlineStr">
        <is>
          <t>02G</t>
        </is>
      </c>
      <c r="H13057" t="inlineStr">
        <is>
          <t>Cold TCS food item held above 41 °F; smoked or processed fish held above 38 °F; intact raw eggs held above 45 °F; or reduced oxygen packaged (ROP) TCS foods held above required temperatures except during active necessary preparation.</t>
        </is>
      </c>
      <c r="I13057" t="inlineStr">
        <is>
          <t>Critical</t>
        </is>
      </c>
      <c r="J13057" t="n">
        <v>12</v>
      </c>
      <c r="K13057" t="inlineStr">
        <is>
          <t>A</t>
        </is>
      </c>
      <c r="L13057" s="9">
        <f>A13057&amp;"-"&amp;TEXT(E13057,"yyyymmdd")</f>
        <v/>
      </c>
    </row>
    <row r="13058">
      <c r="A13058" t="n">
        <v>41357264</v>
      </c>
      <c r="B13058" t="inlineStr">
        <is>
          <t>Queens</t>
        </is>
      </c>
      <c r="C13058" t="inlineStr">
        <is>
          <t>11374</t>
        </is>
      </c>
      <c r="D13058" t="inlineStr">
        <is>
          <t>American</t>
        </is>
      </c>
      <c r="E13058" s="8" t="n">
        <v>46199</v>
      </c>
      <c r="F13058" t="inlineStr">
        <is>
          <t>Violations were cited in the following area(s).</t>
        </is>
      </c>
      <c r="G13058" t="inlineStr">
        <is>
          <t>10F</t>
        </is>
      </c>
      <c r="H13058" t="inlineStr">
        <is>
          <t>Non-food contact surface or equipment made of unacceptable material, not kept clean, or not properly sealed, raised, spaced or movable to allow accessibility for cleaning on all sides, above and underneath the unit.</t>
        </is>
      </c>
      <c r="I13058" t="inlineStr">
        <is>
          <t>Not Critical</t>
        </is>
      </c>
      <c r="J13058" t="n">
        <v>12</v>
      </c>
      <c r="K13058" t="inlineStr">
        <is>
          <t>A</t>
        </is>
      </c>
      <c r="L13058" s="9">
        <f>A13058&amp;"-"&amp;TEXT(E13058,"yyyymmdd")</f>
        <v/>
      </c>
    </row>
    <row r="13059">
      <c r="A13059" t="n">
        <v>41370303</v>
      </c>
      <c r="B13059" t="inlineStr">
        <is>
          <t>Queens</t>
        </is>
      </c>
      <c r="C13059" t="inlineStr">
        <is>
          <t>11422</t>
        </is>
      </c>
      <c r="D13059" t="inlineStr">
        <is>
          <t>Donuts</t>
        </is>
      </c>
      <c r="E13059" s="8" t="n">
        <v>46199</v>
      </c>
      <c r="F13059" t="inlineStr">
        <is>
          <t>Violations were cited in the following area(s).</t>
        </is>
      </c>
      <c r="G13059" t="inlineStr">
        <is>
          <t>06D</t>
        </is>
      </c>
      <c r="H13059" t="inlineStr">
        <is>
          <t>Food contact surface not properly washed, rinsed and sanitized after each use and following any activity when contamination may have occurred.</t>
        </is>
      </c>
      <c r="I13059" t="inlineStr">
        <is>
          <t>Critical</t>
        </is>
      </c>
      <c r="J13059" t="n">
        <v>7</v>
      </c>
      <c r="K13059" t="inlineStr">
        <is>
          <t>A</t>
        </is>
      </c>
      <c r="L13059" s="9">
        <f>A13059&amp;"-"&amp;TEXT(E13059,"yyyymmdd")</f>
        <v/>
      </c>
    </row>
    <row r="13060">
      <c r="A13060" t="n">
        <v>41370303</v>
      </c>
      <c r="B13060" t="inlineStr">
        <is>
          <t>Queens</t>
        </is>
      </c>
      <c r="C13060" t="inlineStr">
        <is>
          <t>11422</t>
        </is>
      </c>
      <c r="D13060" t="inlineStr">
        <is>
          <t>Donuts</t>
        </is>
      </c>
      <c r="E13060" s="8" t="n">
        <v>46199</v>
      </c>
      <c r="F13060" t="inlineStr">
        <is>
          <t>Violations were cited in the following area(s).</t>
        </is>
      </c>
      <c r="G13060" t="inlineStr">
        <is>
          <t>10B</t>
        </is>
      </c>
      <c r="H13060" t="inlineStr">
        <is>
          <t>Anti-siphonage or back-flow prevention device not provided where required; equipment or floor not properly drained; sewage disposal system in disrepair or not functioning properly. Condensation or liquid waste improperly disposed of.</t>
        </is>
      </c>
      <c r="I13060" t="inlineStr">
        <is>
          <t>Not Critical</t>
        </is>
      </c>
      <c r="J13060" t="n">
        <v>7</v>
      </c>
      <c r="K13060" t="inlineStr">
        <is>
          <t>A</t>
        </is>
      </c>
      <c r="L13060" s="9">
        <f>A13060&amp;"-"&amp;TEXT(E13060,"yyyymmdd")</f>
        <v/>
      </c>
    </row>
    <row r="13061">
      <c r="A13061" t="n">
        <v>41382903</v>
      </c>
      <c r="B13061" t="inlineStr">
        <is>
          <t>Manhattan</t>
        </is>
      </c>
      <c r="C13061" t="inlineStr">
        <is>
          <t>10029</t>
        </is>
      </c>
      <c r="D13061" t="inlineStr">
        <is>
          <t>American</t>
        </is>
      </c>
      <c r="E13061" s="8" t="n">
        <v>46199</v>
      </c>
      <c r="F13061" t="inlineStr">
        <is>
          <t>Violations were cited in the following area(s).</t>
        </is>
      </c>
      <c r="G13061" t="inlineStr">
        <is>
          <t>04L</t>
        </is>
      </c>
      <c r="H13061" t="inlineStr">
        <is>
          <t>Evidence of mice or live mice in establishment's food or non-food areas.</t>
        </is>
      </c>
      <c r="I13061" t="inlineStr">
        <is>
          <t>Critical</t>
        </is>
      </c>
      <c r="J13061" t="n">
        <v>10</v>
      </c>
      <c r="K13061" t="inlineStr">
        <is>
          <t>A</t>
        </is>
      </c>
      <c r="L13061" s="9">
        <f>A13061&amp;"-"&amp;TEXT(E13061,"yyyymmdd")</f>
        <v/>
      </c>
    </row>
    <row r="13062">
      <c r="A13062" t="n">
        <v>41382903</v>
      </c>
      <c r="B13062" t="inlineStr">
        <is>
          <t>Manhattan</t>
        </is>
      </c>
      <c r="C13062" t="inlineStr">
        <is>
          <t>10029</t>
        </is>
      </c>
      <c r="D13062" t="inlineStr">
        <is>
          <t>American</t>
        </is>
      </c>
      <c r="E13062" s="8" t="n">
        <v>46199</v>
      </c>
      <c r="F13062" t="inlineStr">
        <is>
          <t>Violations were cited in the following area(s).</t>
        </is>
      </c>
      <c r="G13062" t="inlineStr">
        <is>
          <t>08A</t>
        </is>
      </c>
      <c r="H13062" t="inlineStr">
        <is>
          <t>Establishment is not free of harborage or conditions conducive to rodents, insects or other pests.</t>
        </is>
      </c>
      <c r="I13062" t="inlineStr">
        <is>
          <t>Not Critical</t>
        </is>
      </c>
      <c r="J13062" t="n">
        <v>10</v>
      </c>
      <c r="K13062" t="inlineStr">
        <is>
          <t>A</t>
        </is>
      </c>
      <c r="L13062" s="9">
        <f>A13062&amp;"-"&amp;TEXT(E13062,"yyyymmdd")</f>
        <v/>
      </c>
    </row>
    <row r="13063">
      <c r="A13063" t="n">
        <v>41428414</v>
      </c>
      <c r="B13063" t="inlineStr">
        <is>
          <t>Brooklyn</t>
        </is>
      </c>
      <c r="C13063" t="inlineStr">
        <is>
          <t>11201</t>
        </is>
      </c>
      <c r="D13063" t="inlineStr">
        <is>
          <t>Thai</t>
        </is>
      </c>
      <c r="E13063" s="8" t="n">
        <v>46199</v>
      </c>
      <c r="F13063" t="inlineStr">
        <is>
          <t>Violations were cited in the following area(s).</t>
        </is>
      </c>
      <c r="G13063" t="inlineStr">
        <is>
          <t>04L</t>
        </is>
      </c>
      <c r="H13063" t="inlineStr">
        <is>
          <t>Evidence of mice or live mice in establishment's food or non-food areas.</t>
        </is>
      </c>
      <c r="I13063" t="inlineStr">
        <is>
          <t>Critical</t>
        </is>
      </c>
      <c r="J13063" t="n">
        <v>27</v>
      </c>
      <c r="L13063" s="9">
        <f>A13063&amp;"-"&amp;TEXT(E13063,"yyyymmdd")</f>
        <v/>
      </c>
    </row>
    <row r="13064">
      <c r="A13064" t="n">
        <v>41428414</v>
      </c>
      <c r="B13064" t="inlineStr">
        <is>
          <t>Brooklyn</t>
        </is>
      </c>
      <c r="C13064" t="inlineStr">
        <is>
          <t>11201</t>
        </is>
      </c>
      <c r="D13064" t="inlineStr">
        <is>
          <t>Thai</t>
        </is>
      </c>
      <c r="E13064" s="8" t="n">
        <v>46199</v>
      </c>
      <c r="F13064" t="inlineStr">
        <is>
          <t>Violations were cited in the following area(s).</t>
        </is>
      </c>
      <c r="G13064" t="inlineStr">
        <is>
          <t>06C</t>
        </is>
      </c>
      <c r="H1306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064" t="inlineStr">
        <is>
          <t>Critical</t>
        </is>
      </c>
      <c r="J13064" t="n">
        <v>27</v>
      </c>
      <c r="L13064" s="9">
        <f>A13064&amp;"-"&amp;TEXT(E13064,"yyyymmdd")</f>
        <v/>
      </c>
    </row>
    <row r="13065">
      <c r="A13065" t="n">
        <v>41428414</v>
      </c>
      <c r="B13065" t="inlineStr">
        <is>
          <t>Brooklyn</t>
        </is>
      </c>
      <c r="C13065" t="inlineStr">
        <is>
          <t>11201</t>
        </is>
      </c>
      <c r="D13065" t="inlineStr">
        <is>
          <t>Thai</t>
        </is>
      </c>
      <c r="E13065" s="8" t="n">
        <v>46199</v>
      </c>
      <c r="F13065" t="inlineStr">
        <is>
          <t>Violations were cited in the following area(s).</t>
        </is>
      </c>
      <c r="G13065" t="inlineStr">
        <is>
          <t>06D</t>
        </is>
      </c>
      <c r="H13065" t="inlineStr">
        <is>
          <t>Food contact surface not properly washed, rinsed and sanitized after each use and following any activity when contamination may have occurred.</t>
        </is>
      </c>
      <c r="I13065" t="inlineStr">
        <is>
          <t>Critical</t>
        </is>
      </c>
      <c r="J13065" t="n">
        <v>27</v>
      </c>
      <c r="L13065" s="9">
        <f>A13065&amp;"-"&amp;TEXT(E13065,"yyyymmdd")</f>
        <v/>
      </c>
    </row>
    <row r="13066">
      <c r="A13066" t="n">
        <v>41428414</v>
      </c>
      <c r="B13066" t="inlineStr">
        <is>
          <t>Brooklyn</t>
        </is>
      </c>
      <c r="C13066" t="inlineStr">
        <is>
          <t>11201</t>
        </is>
      </c>
      <c r="D13066" t="inlineStr">
        <is>
          <t>Thai</t>
        </is>
      </c>
      <c r="E13066" s="8" t="n">
        <v>46199</v>
      </c>
      <c r="F13066" t="inlineStr">
        <is>
          <t>Violations were cited in the following area(s).</t>
        </is>
      </c>
      <c r="G13066" t="inlineStr">
        <is>
          <t>08A</t>
        </is>
      </c>
      <c r="H13066" t="inlineStr">
        <is>
          <t>Establishment is not free of harborage or conditions conducive to rodents, insects or other pests.</t>
        </is>
      </c>
      <c r="I13066" t="inlineStr">
        <is>
          <t>Not Critical</t>
        </is>
      </c>
      <c r="J13066" t="n">
        <v>27</v>
      </c>
      <c r="L13066" s="9">
        <f>A13066&amp;"-"&amp;TEXT(E13066,"yyyymmdd")</f>
        <v/>
      </c>
    </row>
    <row r="13067">
      <c r="A13067" t="n">
        <v>41428414</v>
      </c>
      <c r="B13067" t="inlineStr">
        <is>
          <t>Brooklyn</t>
        </is>
      </c>
      <c r="C13067" t="inlineStr">
        <is>
          <t>11201</t>
        </is>
      </c>
      <c r="D13067" t="inlineStr">
        <is>
          <t>Thai</t>
        </is>
      </c>
      <c r="E13067" s="8" t="n">
        <v>46199</v>
      </c>
      <c r="F13067" t="inlineStr">
        <is>
          <t>Violations were cited in the following area(s).</t>
        </is>
      </c>
      <c r="G13067" t="inlineStr">
        <is>
          <t>10B</t>
        </is>
      </c>
      <c r="H13067" t="inlineStr">
        <is>
          <t>Anti-siphonage or back-flow prevention device not provided where required; equipment or floor not properly drained; sewage disposal system in disrepair or not functioning properly. Condensation or liquid waste improperly disposed of.</t>
        </is>
      </c>
      <c r="I13067" t="inlineStr">
        <is>
          <t>Not Critical</t>
        </is>
      </c>
      <c r="J13067" t="n">
        <v>27</v>
      </c>
      <c r="L13067" s="9">
        <f>A13067&amp;"-"&amp;TEXT(E13067,"yyyymmdd")</f>
        <v/>
      </c>
    </row>
    <row r="13068">
      <c r="A13068" t="n">
        <v>41428414</v>
      </c>
      <c r="B13068" t="inlineStr">
        <is>
          <t>Brooklyn</t>
        </is>
      </c>
      <c r="C13068" t="inlineStr">
        <is>
          <t>11201</t>
        </is>
      </c>
      <c r="D13068" t="inlineStr">
        <is>
          <t>Thai</t>
        </is>
      </c>
      <c r="E13068" s="8" t="n">
        <v>46199</v>
      </c>
      <c r="F13068" t="inlineStr">
        <is>
          <t>Violations were cited in the following area(s).</t>
        </is>
      </c>
      <c r="G13068" t="inlineStr">
        <is>
          <t>10F</t>
        </is>
      </c>
      <c r="H13068" t="inlineStr">
        <is>
          <t>Non-food contact surface or equipment made of unacceptable material, not kept clean, or not properly sealed, raised, spaced or movable to allow accessibility for cleaning on all sides, above and underneath the unit.</t>
        </is>
      </c>
      <c r="I13068" t="inlineStr">
        <is>
          <t>Not Critical</t>
        </is>
      </c>
      <c r="J13068" t="n">
        <v>27</v>
      </c>
      <c r="L13068" s="9">
        <f>A13068&amp;"-"&amp;TEXT(E13068,"yyyymmdd")</f>
        <v/>
      </c>
    </row>
    <row r="13069">
      <c r="A13069" t="n">
        <v>41460224</v>
      </c>
      <c r="B13069" t="inlineStr">
        <is>
          <t>Brooklyn</t>
        </is>
      </c>
      <c r="C13069" t="inlineStr">
        <is>
          <t>11203</t>
        </is>
      </c>
      <c r="D13069" t="inlineStr">
        <is>
          <t>Donuts</t>
        </is>
      </c>
      <c r="E13069" s="8" t="n">
        <v>46199</v>
      </c>
      <c r="F13069" t="inlineStr">
        <is>
          <t>Violations were cited in the following area(s).</t>
        </is>
      </c>
      <c r="G13069" t="inlineStr">
        <is>
          <t>06C</t>
        </is>
      </c>
      <c r="H1306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069" t="inlineStr">
        <is>
          <t>Critical</t>
        </is>
      </c>
      <c r="J13069" t="n">
        <v>9</v>
      </c>
      <c r="K13069" t="inlineStr">
        <is>
          <t>A</t>
        </is>
      </c>
      <c r="L13069" s="9">
        <f>A13069&amp;"-"&amp;TEXT(E13069,"yyyymmdd")</f>
        <v/>
      </c>
    </row>
    <row r="13070">
      <c r="A13070" t="n">
        <v>41460224</v>
      </c>
      <c r="B13070" t="inlineStr">
        <is>
          <t>Brooklyn</t>
        </is>
      </c>
      <c r="C13070" t="inlineStr">
        <is>
          <t>11203</t>
        </is>
      </c>
      <c r="D13070" t="inlineStr">
        <is>
          <t>Donuts</t>
        </is>
      </c>
      <c r="E13070" s="8" t="n">
        <v>46199</v>
      </c>
      <c r="F13070" t="inlineStr">
        <is>
          <t>Violations were cited in the following area(s).</t>
        </is>
      </c>
      <c r="G13070" t="inlineStr">
        <is>
          <t>10B</t>
        </is>
      </c>
      <c r="H13070" t="inlineStr">
        <is>
          <t>Anti-siphonage or back-flow prevention device not provided where required; equipment or floor not properly drained; sewage disposal system in disrepair or not functioning properly. Condensation or liquid waste improperly disposed of.</t>
        </is>
      </c>
      <c r="I13070" t="inlineStr">
        <is>
          <t>Not Critical</t>
        </is>
      </c>
      <c r="J13070" t="n">
        <v>9</v>
      </c>
      <c r="K13070" t="inlineStr">
        <is>
          <t>A</t>
        </is>
      </c>
      <c r="L13070" s="9">
        <f>A13070&amp;"-"&amp;TEXT(E13070,"yyyymmdd")</f>
        <v/>
      </c>
    </row>
    <row r="13071">
      <c r="A13071" t="n">
        <v>41460224</v>
      </c>
      <c r="B13071" t="inlineStr">
        <is>
          <t>Brooklyn</t>
        </is>
      </c>
      <c r="C13071" t="inlineStr">
        <is>
          <t>11203</t>
        </is>
      </c>
      <c r="D13071" t="inlineStr">
        <is>
          <t>Donuts</t>
        </is>
      </c>
      <c r="E13071" s="8" t="n">
        <v>46199</v>
      </c>
      <c r="F13071" t="inlineStr">
        <is>
          <t>Violations were cited in the following area(s).</t>
        </is>
      </c>
      <c r="G13071" t="inlineStr">
        <is>
          <t>10F</t>
        </is>
      </c>
      <c r="H13071" t="inlineStr">
        <is>
          <t>Non-food contact surface or equipment made of unacceptable material, not kept clean, or not properly sealed, raised, spaced or movable to allow accessibility for cleaning on all sides, above and underneath the unit.</t>
        </is>
      </c>
      <c r="I13071" t="inlineStr">
        <is>
          <t>Not Critical</t>
        </is>
      </c>
      <c r="J13071" t="n">
        <v>9</v>
      </c>
      <c r="K13071" t="inlineStr">
        <is>
          <t>A</t>
        </is>
      </c>
      <c r="L13071" s="9">
        <f>A13071&amp;"-"&amp;TEXT(E13071,"yyyymmdd")</f>
        <v/>
      </c>
    </row>
    <row r="13072">
      <c r="A13072" t="n">
        <v>41532729</v>
      </c>
      <c r="B13072" t="inlineStr">
        <is>
          <t>Brooklyn</t>
        </is>
      </c>
      <c r="C13072" t="inlineStr">
        <is>
          <t>11201</t>
        </is>
      </c>
      <c r="D13072" t="inlineStr">
        <is>
          <t>Bagels/Pretzels</t>
        </is>
      </c>
      <c r="E13072" s="8" t="n">
        <v>46199</v>
      </c>
      <c r="F13072" t="inlineStr">
        <is>
          <t>Violations were cited in the following area(s).</t>
        </is>
      </c>
      <c r="G13072" t="inlineStr">
        <is>
          <t>03A</t>
        </is>
      </c>
      <c r="H13072"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3072" t="inlineStr">
        <is>
          <t>Critical</t>
        </is>
      </c>
      <c r="J13072" t="n">
        <v>35</v>
      </c>
      <c r="L13072" s="9">
        <f>A13072&amp;"-"&amp;TEXT(E13072,"yyyymmdd")</f>
        <v/>
      </c>
    </row>
    <row r="13073">
      <c r="A13073" t="n">
        <v>41532729</v>
      </c>
      <c r="B13073" t="inlineStr">
        <is>
          <t>Brooklyn</t>
        </is>
      </c>
      <c r="C13073" t="inlineStr">
        <is>
          <t>11201</t>
        </is>
      </c>
      <c r="D13073" t="inlineStr">
        <is>
          <t>Bagels/Pretzels</t>
        </is>
      </c>
      <c r="E13073" s="8" t="n">
        <v>46199</v>
      </c>
      <c r="F13073" t="inlineStr">
        <is>
          <t>Violations were cited in the following area(s).</t>
        </is>
      </c>
      <c r="G13073" t="inlineStr">
        <is>
          <t>04K</t>
        </is>
      </c>
      <c r="H13073" t="inlineStr">
        <is>
          <t>Evidence of rats or live rats in establishment's food or non-food areas.</t>
        </is>
      </c>
      <c r="I13073" t="inlineStr">
        <is>
          <t>Critical</t>
        </is>
      </c>
      <c r="J13073" t="n">
        <v>35</v>
      </c>
      <c r="L13073" s="9">
        <f>A13073&amp;"-"&amp;TEXT(E13073,"yyyymmdd")</f>
        <v/>
      </c>
    </row>
    <row r="13074">
      <c r="A13074" t="n">
        <v>41532729</v>
      </c>
      <c r="B13074" t="inlineStr">
        <is>
          <t>Brooklyn</t>
        </is>
      </c>
      <c r="C13074" t="inlineStr">
        <is>
          <t>11201</t>
        </is>
      </c>
      <c r="D13074" t="inlineStr">
        <is>
          <t>Bagels/Pretzels</t>
        </is>
      </c>
      <c r="E13074" s="8" t="n">
        <v>46199</v>
      </c>
      <c r="F13074" t="inlineStr">
        <is>
          <t>Violations were cited in the following area(s).</t>
        </is>
      </c>
      <c r="G13074" t="inlineStr">
        <is>
          <t>06C</t>
        </is>
      </c>
      <c r="H1307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074" t="inlineStr">
        <is>
          <t>Critical</t>
        </is>
      </c>
      <c r="J13074" t="n">
        <v>35</v>
      </c>
      <c r="L13074" s="9">
        <f>A13074&amp;"-"&amp;TEXT(E13074,"yyyymmdd")</f>
        <v/>
      </c>
    </row>
    <row r="13075">
      <c r="A13075" t="n">
        <v>41532729</v>
      </c>
      <c r="B13075" t="inlineStr">
        <is>
          <t>Brooklyn</t>
        </is>
      </c>
      <c r="C13075" t="inlineStr">
        <is>
          <t>11201</t>
        </is>
      </c>
      <c r="D13075" t="inlineStr">
        <is>
          <t>Bagels/Pretzels</t>
        </is>
      </c>
      <c r="E13075" s="8" t="n">
        <v>46199</v>
      </c>
      <c r="F13075" t="inlineStr">
        <is>
          <t>Violations were cited in the following area(s).</t>
        </is>
      </c>
      <c r="G13075" t="inlineStr">
        <is>
          <t>06D</t>
        </is>
      </c>
      <c r="H13075" t="inlineStr">
        <is>
          <t>Food contact surface not properly washed, rinsed and sanitized after each use and following any activity when contamination may have occurred.</t>
        </is>
      </c>
      <c r="I13075" t="inlineStr">
        <is>
          <t>Critical</t>
        </is>
      </c>
      <c r="J13075" t="n">
        <v>35</v>
      </c>
      <c r="L13075" s="9">
        <f>A13075&amp;"-"&amp;TEXT(E13075,"yyyymmdd")</f>
        <v/>
      </c>
    </row>
    <row r="13076">
      <c r="A13076" t="n">
        <v>41532729</v>
      </c>
      <c r="B13076" t="inlineStr">
        <is>
          <t>Brooklyn</t>
        </is>
      </c>
      <c r="C13076" t="inlineStr">
        <is>
          <t>11201</t>
        </is>
      </c>
      <c r="D13076" t="inlineStr">
        <is>
          <t>Bagels/Pretzels</t>
        </is>
      </c>
      <c r="E13076" s="8" t="n">
        <v>46199</v>
      </c>
      <c r="F13076" t="inlineStr">
        <is>
          <t>Violations were cited in the following area(s).</t>
        </is>
      </c>
      <c r="G13076" t="inlineStr">
        <is>
          <t>08A</t>
        </is>
      </c>
      <c r="H13076" t="inlineStr">
        <is>
          <t>Establishment is not free of harborage or conditions conducive to rodents, insects or other pests.</t>
        </is>
      </c>
      <c r="I13076" t="inlineStr">
        <is>
          <t>Not Critical</t>
        </is>
      </c>
      <c r="J13076" t="n">
        <v>35</v>
      </c>
      <c r="L13076" s="9">
        <f>A13076&amp;"-"&amp;TEXT(E13076,"yyyymmdd")</f>
        <v/>
      </c>
    </row>
    <row r="13077">
      <c r="A13077" t="n">
        <v>41532729</v>
      </c>
      <c r="B13077" t="inlineStr">
        <is>
          <t>Brooklyn</t>
        </is>
      </c>
      <c r="C13077" t="inlineStr">
        <is>
          <t>11201</t>
        </is>
      </c>
      <c r="D13077" t="inlineStr">
        <is>
          <t>Bagels/Pretzels</t>
        </is>
      </c>
      <c r="E13077" s="8" t="n">
        <v>46199</v>
      </c>
      <c r="F13077" t="inlineStr">
        <is>
          <t>Violations were cited in the following area(s).</t>
        </is>
      </c>
      <c r="G13077" t="inlineStr">
        <is>
          <t>10F</t>
        </is>
      </c>
      <c r="H13077" t="inlineStr">
        <is>
          <t>Non-food contact surface or equipment made of unacceptable material, not kept clean, or not properly sealed, raised, spaced or movable to allow accessibility for cleaning on all sides, above and underneath the unit.</t>
        </is>
      </c>
      <c r="I13077" t="inlineStr">
        <is>
          <t>Not Critical</t>
        </is>
      </c>
      <c r="J13077" t="n">
        <v>35</v>
      </c>
      <c r="L13077" s="9">
        <f>A13077&amp;"-"&amp;TEXT(E13077,"yyyymmdd")</f>
        <v/>
      </c>
    </row>
    <row r="13078">
      <c r="A13078" t="n">
        <v>41622930</v>
      </c>
      <c r="B13078" t="inlineStr">
        <is>
          <t>Brooklyn</t>
        </is>
      </c>
      <c r="C13078" t="inlineStr">
        <is>
          <t>11206</t>
        </is>
      </c>
      <c r="D13078" t="inlineStr">
        <is>
          <t>Donuts</t>
        </is>
      </c>
      <c r="E13078" s="8" t="n">
        <v>46199</v>
      </c>
      <c r="F13078" t="inlineStr">
        <is>
          <t>Violations were cited in the following area(s).</t>
        </is>
      </c>
      <c r="G13078" t="inlineStr">
        <is>
          <t>04K</t>
        </is>
      </c>
      <c r="H13078" t="inlineStr">
        <is>
          <t>Evidence of rats or live rats in establishment's food or non-food areas.</t>
        </is>
      </c>
      <c r="I13078" t="inlineStr">
        <is>
          <t>Critical</t>
        </is>
      </c>
      <c r="J13078" t="n">
        <v>20</v>
      </c>
      <c r="L13078" s="9">
        <f>A13078&amp;"-"&amp;TEXT(E13078,"yyyymmdd")</f>
        <v/>
      </c>
    </row>
    <row r="13079">
      <c r="A13079" t="n">
        <v>41622930</v>
      </c>
      <c r="B13079" t="inlineStr">
        <is>
          <t>Brooklyn</t>
        </is>
      </c>
      <c r="C13079" t="inlineStr">
        <is>
          <t>11206</t>
        </is>
      </c>
      <c r="D13079" t="inlineStr">
        <is>
          <t>Donuts</t>
        </is>
      </c>
      <c r="E13079" s="8" t="n">
        <v>46199</v>
      </c>
      <c r="F13079" t="inlineStr">
        <is>
          <t>Violations were cited in the following area(s).</t>
        </is>
      </c>
      <c r="G13079" t="inlineStr">
        <is>
          <t>04L</t>
        </is>
      </c>
      <c r="H13079" t="inlineStr">
        <is>
          <t>Evidence of mice or live mice in establishment's food or non-food areas.</t>
        </is>
      </c>
      <c r="I13079" t="inlineStr">
        <is>
          <t>Critical</t>
        </is>
      </c>
      <c r="J13079" t="n">
        <v>20</v>
      </c>
      <c r="L13079" s="9">
        <f>A13079&amp;"-"&amp;TEXT(E13079,"yyyymmdd")</f>
        <v/>
      </c>
    </row>
    <row r="13080">
      <c r="A13080" t="n">
        <v>41622930</v>
      </c>
      <c r="B13080" t="inlineStr">
        <is>
          <t>Brooklyn</t>
        </is>
      </c>
      <c r="C13080" t="inlineStr">
        <is>
          <t>11206</t>
        </is>
      </c>
      <c r="D13080" t="inlineStr">
        <is>
          <t>Donuts</t>
        </is>
      </c>
      <c r="E13080" s="8" t="n">
        <v>46199</v>
      </c>
      <c r="F13080" t="inlineStr">
        <is>
          <t>Violations were cited in the following area(s).</t>
        </is>
      </c>
      <c r="G13080" t="inlineStr">
        <is>
          <t>06C</t>
        </is>
      </c>
      <c r="H1308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080" t="inlineStr">
        <is>
          <t>Critical</t>
        </is>
      </c>
      <c r="J13080" t="n">
        <v>20</v>
      </c>
      <c r="L13080" s="9">
        <f>A13080&amp;"-"&amp;TEXT(E13080,"yyyymmdd")</f>
        <v/>
      </c>
    </row>
    <row r="13081">
      <c r="A13081" t="n">
        <v>41622930</v>
      </c>
      <c r="B13081" t="inlineStr">
        <is>
          <t>Brooklyn</t>
        </is>
      </c>
      <c r="C13081" t="inlineStr">
        <is>
          <t>11206</t>
        </is>
      </c>
      <c r="D13081" t="inlineStr">
        <is>
          <t>Donuts</t>
        </is>
      </c>
      <c r="E13081" s="8" t="n">
        <v>46199</v>
      </c>
      <c r="F13081" t="inlineStr">
        <is>
          <t>Violations were cited in the following area(s).</t>
        </is>
      </c>
      <c r="G13081" t="inlineStr">
        <is>
          <t>08A</t>
        </is>
      </c>
      <c r="H13081" t="inlineStr">
        <is>
          <t>Establishment is not free of harborage or conditions conducive to rodents, insects or other pests.</t>
        </is>
      </c>
      <c r="I13081" t="inlineStr">
        <is>
          <t>Not Critical</t>
        </is>
      </c>
      <c r="J13081" t="n">
        <v>20</v>
      </c>
      <c r="L13081" s="9">
        <f>A13081&amp;"-"&amp;TEXT(E13081,"yyyymmdd")</f>
        <v/>
      </c>
    </row>
    <row r="13082">
      <c r="A13082" t="n">
        <v>41622930</v>
      </c>
      <c r="B13082" t="inlineStr">
        <is>
          <t>Brooklyn</t>
        </is>
      </c>
      <c r="C13082" t="inlineStr">
        <is>
          <t>11206</t>
        </is>
      </c>
      <c r="D13082" t="inlineStr">
        <is>
          <t>Donuts</t>
        </is>
      </c>
      <c r="E13082" s="8" t="n">
        <v>46199</v>
      </c>
      <c r="F13082" t="inlineStr">
        <is>
          <t>Violations were cited in the following area(s).</t>
        </is>
      </c>
      <c r="G13082" t="inlineStr">
        <is>
          <t>08C</t>
        </is>
      </c>
      <c r="H13082" t="inlineStr">
        <is>
          <t>Pesticide not properly labeled or used by unlicensed individual. Pesticide, other toxic chemical improperly used/stored. Unprotected, unlocked bait station used.</t>
        </is>
      </c>
      <c r="I13082" t="inlineStr">
        <is>
          <t>Not Critical</t>
        </is>
      </c>
      <c r="J13082" t="n">
        <v>20</v>
      </c>
      <c r="L13082" s="9">
        <f>A13082&amp;"-"&amp;TEXT(E13082,"yyyymmdd")</f>
        <v/>
      </c>
    </row>
    <row r="13083">
      <c r="A13083" t="n">
        <v>41648183</v>
      </c>
      <c r="B13083" t="inlineStr">
        <is>
          <t>Brooklyn</t>
        </is>
      </c>
      <c r="C13083" t="inlineStr">
        <is>
          <t>11201</t>
        </is>
      </c>
      <c r="D13083" t="inlineStr">
        <is>
          <t>Soups/Salads/Sandwiches</t>
        </is>
      </c>
      <c r="E13083" s="8" t="n">
        <v>46199</v>
      </c>
      <c r="F13083" t="inlineStr">
        <is>
          <t>Violations were cited in the following area(s).</t>
        </is>
      </c>
      <c r="G13083" t="inlineStr">
        <is>
          <t>06A</t>
        </is>
      </c>
      <c r="H13083" t="inlineStr">
        <is>
          <t>Personal cleanliness is inadequate. Outer garment soiled with possible contaminant. Effective hair restraint not worn where required. Jewelry worn on hands or arms. Fingernail polish worn or fingernails not kept clean and trimmed.</t>
        </is>
      </c>
      <c r="I13083" t="inlineStr">
        <is>
          <t>Critical</t>
        </is>
      </c>
      <c r="J13083" t="n">
        <v>7</v>
      </c>
      <c r="K13083" t="inlineStr">
        <is>
          <t>A</t>
        </is>
      </c>
      <c r="L13083" s="9">
        <f>A13083&amp;"-"&amp;TEXT(E13083,"yyyymmdd")</f>
        <v/>
      </c>
    </row>
    <row r="13084">
      <c r="A13084" t="n">
        <v>41648183</v>
      </c>
      <c r="B13084" t="inlineStr">
        <is>
          <t>Brooklyn</t>
        </is>
      </c>
      <c r="C13084" t="inlineStr">
        <is>
          <t>11201</t>
        </is>
      </c>
      <c r="D13084" t="inlineStr">
        <is>
          <t>Soups/Salads/Sandwiches</t>
        </is>
      </c>
      <c r="E13084" s="8" t="n">
        <v>46199</v>
      </c>
      <c r="F13084" t="inlineStr">
        <is>
          <t>Violations were cited in the following area(s).</t>
        </is>
      </c>
      <c r="G13084" t="inlineStr">
        <is>
          <t>08B</t>
        </is>
      </c>
      <c r="H13084"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3084" t="inlineStr">
        <is>
          <t>Not Critical</t>
        </is>
      </c>
      <c r="J13084" t="n">
        <v>7</v>
      </c>
      <c r="K13084" t="inlineStr">
        <is>
          <t>A</t>
        </is>
      </c>
      <c r="L13084" s="9">
        <f>A13084&amp;"-"&amp;TEXT(E13084,"yyyymmdd")</f>
        <v/>
      </c>
    </row>
    <row r="13085">
      <c r="A13085" t="n">
        <v>41706908</v>
      </c>
      <c r="B13085" t="inlineStr">
        <is>
          <t>Brooklyn</t>
        </is>
      </c>
      <c r="C13085" t="inlineStr">
        <is>
          <t>11216</t>
        </is>
      </c>
      <c r="D13085" t="inlineStr">
        <is>
          <t>Donuts</t>
        </is>
      </c>
      <c r="E13085" s="8" t="n">
        <v>46199</v>
      </c>
      <c r="F13085" t="inlineStr">
        <is>
          <t>Violations were cited in the following area(s).</t>
        </is>
      </c>
      <c r="G13085" t="inlineStr">
        <is>
          <t>06D</t>
        </is>
      </c>
      <c r="H13085" t="inlineStr">
        <is>
          <t>Food contact surface not properly washed, rinsed and sanitized after each use and following any activity when contamination may have occurred.</t>
        </is>
      </c>
      <c r="I13085" t="inlineStr">
        <is>
          <t>Critical</t>
        </is>
      </c>
      <c r="J13085" t="n">
        <v>11</v>
      </c>
      <c r="K13085" t="inlineStr">
        <is>
          <t>A</t>
        </is>
      </c>
      <c r="L13085" s="9">
        <f>A13085&amp;"-"&amp;TEXT(E13085,"yyyymmdd")</f>
        <v/>
      </c>
    </row>
    <row r="13086">
      <c r="A13086" t="n">
        <v>41706908</v>
      </c>
      <c r="B13086" t="inlineStr">
        <is>
          <t>Brooklyn</t>
        </is>
      </c>
      <c r="C13086" t="inlineStr">
        <is>
          <t>11216</t>
        </is>
      </c>
      <c r="D13086" t="inlineStr">
        <is>
          <t>Donuts</t>
        </is>
      </c>
      <c r="E13086" s="8" t="n">
        <v>46199</v>
      </c>
      <c r="F13086" t="inlineStr">
        <is>
          <t>Violations were cited in the following area(s).</t>
        </is>
      </c>
      <c r="G13086" t="inlineStr">
        <is>
          <t>10B</t>
        </is>
      </c>
      <c r="H13086" t="inlineStr">
        <is>
          <t>Anti-siphonage or back-flow prevention device not provided where required; equipment or floor not properly drained; sewage disposal system in disrepair or not functioning properly. Condensation or liquid waste improperly disposed of.</t>
        </is>
      </c>
      <c r="I13086" t="inlineStr">
        <is>
          <t>Not Critical</t>
        </is>
      </c>
      <c r="J13086" t="n">
        <v>11</v>
      </c>
      <c r="K13086" t="inlineStr">
        <is>
          <t>A</t>
        </is>
      </c>
      <c r="L13086" s="9">
        <f>A13086&amp;"-"&amp;TEXT(E13086,"yyyymmdd")</f>
        <v/>
      </c>
    </row>
    <row r="13087">
      <c r="A13087" t="n">
        <v>41706908</v>
      </c>
      <c r="B13087" t="inlineStr">
        <is>
          <t>Brooklyn</t>
        </is>
      </c>
      <c r="C13087" t="inlineStr">
        <is>
          <t>11216</t>
        </is>
      </c>
      <c r="D13087" t="inlineStr">
        <is>
          <t>Donuts</t>
        </is>
      </c>
      <c r="E13087" s="8" t="n">
        <v>46199</v>
      </c>
      <c r="F13087" t="inlineStr">
        <is>
          <t>Violations were cited in the following area(s).</t>
        </is>
      </c>
      <c r="G13087" t="inlineStr">
        <is>
          <t>10F</t>
        </is>
      </c>
      <c r="H13087" t="inlineStr">
        <is>
          <t>Non-food contact surface or equipment made of unacceptable material, not kept clean, or not properly sealed, raised, spaced or movable to allow accessibility for cleaning on all sides, above and underneath the unit.</t>
        </is>
      </c>
      <c r="I13087" t="inlineStr">
        <is>
          <t>Not Critical</t>
        </is>
      </c>
      <c r="J13087" t="n">
        <v>11</v>
      </c>
      <c r="K13087" t="inlineStr">
        <is>
          <t>A</t>
        </is>
      </c>
      <c r="L13087" s="9">
        <f>A13087&amp;"-"&amp;TEXT(E13087,"yyyymmdd")</f>
        <v/>
      </c>
    </row>
    <row r="13088">
      <c r="A13088" t="n">
        <v>41706908</v>
      </c>
      <c r="B13088" t="inlineStr">
        <is>
          <t>Brooklyn</t>
        </is>
      </c>
      <c r="C13088" t="inlineStr">
        <is>
          <t>11216</t>
        </is>
      </c>
      <c r="D13088" t="inlineStr">
        <is>
          <t>Donuts</t>
        </is>
      </c>
      <c r="E13088" s="8" t="n">
        <v>46199</v>
      </c>
      <c r="F13088" t="inlineStr">
        <is>
          <t>Violations were cited in the following area(s).</t>
        </is>
      </c>
      <c r="G13088" t="inlineStr">
        <is>
          <t>10H</t>
        </is>
      </c>
      <c r="H13088" t="inlineStr">
        <is>
          <t>Single service article not provided. Single service article reused or not protected from contamination when transported, stored, dispensed. Drinking straws not completely enclosed in wrapper or dispensed from a sanitary device.</t>
        </is>
      </c>
      <c r="I13088" t="inlineStr">
        <is>
          <t>Not Critical</t>
        </is>
      </c>
      <c r="J13088" t="n">
        <v>11</v>
      </c>
      <c r="K13088" t="inlineStr">
        <is>
          <t>A</t>
        </is>
      </c>
      <c r="L13088" s="9">
        <f>A13088&amp;"-"&amp;TEXT(E13088,"yyyymmdd")</f>
        <v/>
      </c>
    </row>
    <row r="13089">
      <c r="A13089" t="n">
        <v>50034191</v>
      </c>
      <c r="B13089" t="inlineStr">
        <is>
          <t>Bronx</t>
        </is>
      </c>
      <c r="C13089" t="inlineStr">
        <is>
          <t>10461</t>
        </is>
      </c>
      <c r="D13089" t="inlineStr">
        <is>
          <t>American</t>
        </is>
      </c>
      <c r="E13089" s="8" t="n">
        <v>46199</v>
      </c>
      <c r="F13089" t="inlineStr">
        <is>
          <t>Violations were cited in the following area(s).</t>
        </is>
      </c>
      <c r="G13089" t="inlineStr">
        <is>
          <t>02B</t>
        </is>
      </c>
      <c r="H13089" t="inlineStr">
        <is>
          <t>Hot TCS food item not held at or above 140 °F.</t>
        </is>
      </c>
      <c r="I13089" t="inlineStr">
        <is>
          <t>Critical</t>
        </is>
      </c>
      <c r="J13089" t="n">
        <v>17</v>
      </c>
      <c r="L13089" s="9">
        <f>A13089&amp;"-"&amp;TEXT(E13089,"yyyymmdd")</f>
        <v/>
      </c>
    </row>
    <row r="13090">
      <c r="A13090" t="n">
        <v>50034191</v>
      </c>
      <c r="B13090" t="inlineStr">
        <is>
          <t>Bronx</t>
        </is>
      </c>
      <c r="C13090" t="inlineStr">
        <is>
          <t>10461</t>
        </is>
      </c>
      <c r="D13090" t="inlineStr">
        <is>
          <t>American</t>
        </is>
      </c>
      <c r="E13090" s="8" t="n">
        <v>46199</v>
      </c>
      <c r="F13090" t="inlineStr">
        <is>
          <t>Violations were cited in the following area(s).</t>
        </is>
      </c>
      <c r="G13090" t="inlineStr">
        <is>
          <t>02G</t>
        </is>
      </c>
      <c r="H13090" t="inlineStr">
        <is>
          <t>Cold TCS food item held above 41 °F; smoked or processed fish held above 38 °F; intact raw eggs held above 45 °F; or reduced oxygen packaged (ROP) TCS foods held above required temperatures except during active necessary preparation.</t>
        </is>
      </c>
      <c r="I13090" t="inlineStr">
        <is>
          <t>Critical</t>
        </is>
      </c>
      <c r="J13090" t="n">
        <v>17</v>
      </c>
      <c r="L13090" s="9">
        <f>A13090&amp;"-"&amp;TEXT(E13090,"yyyymmdd")</f>
        <v/>
      </c>
    </row>
    <row r="13091">
      <c r="A13091" t="n">
        <v>50034191</v>
      </c>
      <c r="B13091" t="inlineStr">
        <is>
          <t>Bronx</t>
        </is>
      </c>
      <c r="C13091" t="inlineStr">
        <is>
          <t>10461</t>
        </is>
      </c>
      <c r="D13091" t="inlineStr">
        <is>
          <t>American</t>
        </is>
      </c>
      <c r="E13091" s="8" t="n">
        <v>46199</v>
      </c>
      <c r="F13091" t="inlineStr">
        <is>
          <t>Violations were cited in the following area(s).</t>
        </is>
      </c>
      <c r="G13091" t="inlineStr">
        <is>
          <t>10F</t>
        </is>
      </c>
      <c r="H13091" t="inlineStr">
        <is>
          <t>Non-food contact surface or equipment made of unacceptable material, not kept clean, or not properly sealed, raised, spaced or movable to allow accessibility for cleaning on all sides, above and underneath the unit.</t>
        </is>
      </c>
      <c r="I13091" t="inlineStr">
        <is>
          <t>Not Critical</t>
        </is>
      </c>
      <c r="J13091" t="n">
        <v>17</v>
      </c>
      <c r="L13091" s="9">
        <f>A13091&amp;"-"&amp;TEXT(E13091,"yyyymmdd")</f>
        <v/>
      </c>
    </row>
    <row r="13092">
      <c r="A13092" t="n">
        <v>50034566</v>
      </c>
      <c r="B13092" t="inlineStr">
        <is>
          <t>Queens</t>
        </is>
      </c>
      <c r="C13092" t="inlineStr">
        <is>
          <t>11373</t>
        </is>
      </c>
      <c r="D13092" t="inlineStr">
        <is>
          <t>Donuts</t>
        </is>
      </c>
      <c r="E13092" s="8" t="n">
        <v>46199</v>
      </c>
      <c r="F13092" t="inlineStr">
        <is>
          <t>Violations were cited in the following area(s).</t>
        </is>
      </c>
      <c r="G13092" t="inlineStr">
        <is>
          <t>02G</t>
        </is>
      </c>
      <c r="H13092" t="inlineStr">
        <is>
          <t>Cold TCS food item held above 41 °F; smoked or processed fish held above 38 °F; intact raw eggs held above 45 °F; or reduced oxygen packaged (ROP) TCS foods held above required temperatures except during active necessary preparation.</t>
        </is>
      </c>
      <c r="I13092" t="inlineStr">
        <is>
          <t>Critical</t>
        </is>
      </c>
      <c r="J13092" t="n">
        <v>29</v>
      </c>
      <c r="L13092" s="9">
        <f>A13092&amp;"-"&amp;TEXT(E13092,"yyyymmdd")</f>
        <v/>
      </c>
    </row>
    <row r="13093">
      <c r="A13093" t="n">
        <v>50034566</v>
      </c>
      <c r="B13093" t="inlineStr">
        <is>
          <t>Queens</t>
        </is>
      </c>
      <c r="C13093" t="inlineStr">
        <is>
          <t>11373</t>
        </is>
      </c>
      <c r="D13093" t="inlineStr">
        <is>
          <t>Donuts</t>
        </is>
      </c>
      <c r="E13093" s="8" t="n">
        <v>46199</v>
      </c>
      <c r="F13093" t="inlineStr">
        <is>
          <t>Violations were cited in the following area(s).</t>
        </is>
      </c>
      <c r="G13093" t="inlineStr">
        <is>
          <t>04L</t>
        </is>
      </c>
      <c r="H13093" t="inlineStr">
        <is>
          <t>Evidence of mice or live mice in establishment's food or non-food areas.</t>
        </is>
      </c>
      <c r="I13093" t="inlineStr">
        <is>
          <t>Critical</t>
        </is>
      </c>
      <c r="J13093" t="n">
        <v>29</v>
      </c>
      <c r="L13093" s="9">
        <f>A13093&amp;"-"&amp;TEXT(E13093,"yyyymmdd")</f>
        <v/>
      </c>
    </row>
    <row r="13094">
      <c r="A13094" t="n">
        <v>50034566</v>
      </c>
      <c r="B13094" t="inlineStr">
        <is>
          <t>Queens</t>
        </is>
      </c>
      <c r="C13094" t="inlineStr">
        <is>
          <t>11373</t>
        </is>
      </c>
      <c r="D13094" t="inlineStr">
        <is>
          <t>Donuts</t>
        </is>
      </c>
      <c r="E13094" s="8" t="n">
        <v>46199</v>
      </c>
      <c r="F13094" t="inlineStr">
        <is>
          <t>Violations were cited in the following area(s).</t>
        </is>
      </c>
      <c r="G13094" t="inlineStr">
        <is>
          <t>05D</t>
        </is>
      </c>
      <c r="H1309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094" t="inlineStr">
        <is>
          <t>Critical</t>
        </is>
      </c>
      <c r="J13094" t="n">
        <v>29</v>
      </c>
      <c r="L13094" s="9">
        <f>A13094&amp;"-"&amp;TEXT(E13094,"yyyymmdd")</f>
        <v/>
      </c>
    </row>
    <row r="13095">
      <c r="A13095" t="n">
        <v>50034566</v>
      </c>
      <c r="B13095" t="inlineStr">
        <is>
          <t>Queens</t>
        </is>
      </c>
      <c r="C13095" t="inlineStr">
        <is>
          <t>11373</t>
        </is>
      </c>
      <c r="D13095" t="inlineStr">
        <is>
          <t>Donuts</t>
        </is>
      </c>
      <c r="E13095" s="8" t="n">
        <v>46199</v>
      </c>
      <c r="F13095" t="inlineStr">
        <is>
          <t>Violations were cited in the following area(s).</t>
        </is>
      </c>
      <c r="G13095" t="inlineStr">
        <is>
          <t>08A</t>
        </is>
      </c>
      <c r="H13095" t="inlineStr">
        <is>
          <t>Establishment is not free of harborage or conditions conducive to rodents, insects or other pests.</t>
        </is>
      </c>
      <c r="I13095" t="inlineStr">
        <is>
          <t>Not Critical</t>
        </is>
      </c>
      <c r="J13095" t="n">
        <v>29</v>
      </c>
      <c r="L13095" s="9">
        <f>A13095&amp;"-"&amp;TEXT(E13095,"yyyymmdd")</f>
        <v/>
      </c>
    </row>
    <row r="13096">
      <c r="A13096" t="n">
        <v>50034566</v>
      </c>
      <c r="B13096" t="inlineStr">
        <is>
          <t>Queens</t>
        </is>
      </c>
      <c r="C13096" t="inlineStr">
        <is>
          <t>11373</t>
        </is>
      </c>
      <c r="D13096" t="inlineStr">
        <is>
          <t>Donuts</t>
        </is>
      </c>
      <c r="E13096" s="8" t="n">
        <v>46199</v>
      </c>
      <c r="F13096" t="inlineStr">
        <is>
          <t>Violations were cited in the following area(s).</t>
        </is>
      </c>
      <c r="G13096" t="inlineStr">
        <is>
          <t>10F</t>
        </is>
      </c>
      <c r="H13096" t="inlineStr">
        <is>
          <t>Non-food contact surface or equipment made of unacceptable material, not kept clean, or not properly sealed, raised, spaced or movable to allow accessibility for cleaning on all sides, above and underneath the unit.</t>
        </is>
      </c>
      <c r="I13096" t="inlineStr">
        <is>
          <t>Not Critical</t>
        </is>
      </c>
      <c r="J13096" t="n">
        <v>29</v>
      </c>
      <c r="L13096" s="9">
        <f>A13096&amp;"-"&amp;TEXT(E13096,"yyyymmdd")</f>
        <v/>
      </c>
    </row>
    <row r="13097">
      <c r="A13097" t="n">
        <v>50047960</v>
      </c>
      <c r="B13097" t="inlineStr">
        <is>
          <t>Queens</t>
        </is>
      </c>
      <c r="C13097" t="inlineStr">
        <is>
          <t>11368</t>
        </is>
      </c>
      <c r="D13097" t="inlineStr">
        <is>
          <t>Mexican</t>
        </is>
      </c>
      <c r="E13097" s="8" t="n">
        <v>46199</v>
      </c>
      <c r="F13097" t="inlineStr">
        <is>
          <t>Violations were cited in the following area(s).</t>
        </is>
      </c>
      <c r="G13097" t="inlineStr">
        <is>
          <t>04A</t>
        </is>
      </c>
      <c r="H13097" t="inlineStr">
        <is>
          <t>Food Protection Certificate (FPC) not held by manager or supervisor of food operations.</t>
        </is>
      </c>
      <c r="I13097" t="inlineStr">
        <is>
          <t>Critical</t>
        </is>
      </c>
      <c r="J13097" t="n">
        <v>30</v>
      </c>
      <c r="L13097" s="9">
        <f>A13097&amp;"-"&amp;TEXT(E13097,"yyyymmdd")</f>
        <v/>
      </c>
    </row>
    <row r="13098">
      <c r="A13098" t="n">
        <v>50047960</v>
      </c>
      <c r="B13098" t="inlineStr">
        <is>
          <t>Queens</t>
        </is>
      </c>
      <c r="C13098" t="inlineStr">
        <is>
          <t>11368</t>
        </is>
      </c>
      <c r="D13098" t="inlineStr">
        <is>
          <t>Mexican</t>
        </is>
      </c>
      <c r="E13098" s="8" t="n">
        <v>46199</v>
      </c>
      <c r="F13098" t="inlineStr">
        <is>
          <t>Violations were cited in the following area(s).</t>
        </is>
      </c>
      <c r="G13098" t="inlineStr">
        <is>
          <t>05D</t>
        </is>
      </c>
      <c r="H1309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098" t="inlineStr">
        <is>
          <t>Critical</t>
        </is>
      </c>
      <c r="J13098" t="n">
        <v>30</v>
      </c>
      <c r="L13098" s="9">
        <f>A13098&amp;"-"&amp;TEXT(E13098,"yyyymmdd")</f>
        <v/>
      </c>
    </row>
    <row r="13099">
      <c r="A13099" t="n">
        <v>50047960</v>
      </c>
      <c r="B13099" t="inlineStr">
        <is>
          <t>Queens</t>
        </is>
      </c>
      <c r="C13099" t="inlineStr">
        <is>
          <t>11368</t>
        </is>
      </c>
      <c r="D13099" t="inlineStr">
        <is>
          <t>Mexican</t>
        </is>
      </c>
      <c r="E13099" s="8" t="n">
        <v>46199</v>
      </c>
      <c r="F13099" t="inlineStr">
        <is>
          <t>Violations were cited in the following area(s).</t>
        </is>
      </c>
      <c r="G13099" t="inlineStr">
        <is>
          <t>06D</t>
        </is>
      </c>
      <c r="H13099" t="inlineStr">
        <is>
          <t>Food contact surface not properly washed, rinsed and sanitized after each use and following any activity when contamination may have occurred.</t>
        </is>
      </c>
      <c r="I13099" t="inlineStr">
        <is>
          <t>Critical</t>
        </is>
      </c>
      <c r="J13099" t="n">
        <v>30</v>
      </c>
      <c r="L13099" s="9">
        <f>A13099&amp;"-"&amp;TEXT(E13099,"yyyymmdd")</f>
        <v/>
      </c>
    </row>
    <row r="13100">
      <c r="A13100" t="n">
        <v>50047960</v>
      </c>
      <c r="B13100" t="inlineStr">
        <is>
          <t>Queens</t>
        </is>
      </c>
      <c r="C13100" t="inlineStr">
        <is>
          <t>11368</t>
        </is>
      </c>
      <c r="D13100" t="inlineStr">
        <is>
          <t>Mexican</t>
        </is>
      </c>
      <c r="E13100" s="8" t="n">
        <v>46199</v>
      </c>
      <c r="F13100" t="inlineStr">
        <is>
          <t>Violations were cited in the following area(s).</t>
        </is>
      </c>
      <c r="G13100" t="inlineStr">
        <is>
          <t>10G</t>
        </is>
      </c>
      <c r="H13100" t="inlineStr">
        <is>
          <t>Dishwashing and ware washing: Cleaning and sanitizing of tableware, including dishes, utensils, and equipment deficient.</t>
        </is>
      </c>
      <c r="I13100" t="inlineStr">
        <is>
          <t>Not Critical</t>
        </is>
      </c>
      <c r="J13100" t="n">
        <v>30</v>
      </c>
      <c r="L13100" s="9">
        <f>A13100&amp;"-"&amp;TEXT(E13100,"yyyymmdd")</f>
        <v/>
      </c>
    </row>
    <row r="13101">
      <c r="A13101" t="n">
        <v>50060954</v>
      </c>
      <c r="B13101" t="inlineStr">
        <is>
          <t>Manhattan</t>
        </is>
      </c>
      <c r="C13101" t="inlineStr">
        <is>
          <t>10036</t>
        </is>
      </c>
      <c r="D13101" t="inlineStr">
        <is>
          <t>American</t>
        </is>
      </c>
      <c r="E13101" s="8" t="n">
        <v>46199</v>
      </c>
      <c r="F13101" t="inlineStr">
        <is>
          <t>Violations were cited in the following area(s).</t>
        </is>
      </c>
      <c r="G13101" t="inlineStr">
        <is>
          <t>02G</t>
        </is>
      </c>
      <c r="H13101" t="inlineStr">
        <is>
          <t>Cold TCS food item held above 41 °F; smoked or processed fish held above 38 °F; intact raw eggs held above 45 °F; or reduced oxygen packaged (ROP) TCS foods held above required temperatures except during active necessary preparation.</t>
        </is>
      </c>
      <c r="I13101" t="inlineStr">
        <is>
          <t>Critical</t>
        </is>
      </c>
      <c r="J13101" t="n">
        <v>55</v>
      </c>
      <c r="L13101" s="9">
        <f>A13101&amp;"-"&amp;TEXT(E13101,"yyyymmdd")</f>
        <v/>
      </c>
    </row>
    <row r="13102">
      <c r="A13102" t="n">
        <v>50060954</v>
      </c>
      <c r="B13102" t="inlineStr">
        <is>
          <t>Manhattan</t>
        </is>
      </c>
      <c r="C13102" t="inlineStr">
        <is>
          <t>10036</t>
        </is>
      </c>
      <c r="D13102" t="inlineStr">
        <is>
          <t>American</t>
        </is>
      </c>
      <c r="E13102" s="8" t="n">
        <v>46199</v>
      </c>
      <c r="F13102" t="inlineStr">
        <is>
          <t>Violations were cited in the following area(s).</t>
        </is>
      </c>
      <c r="G13102" t="inlineStr">
        <is>
          <t>03A</t>
        </is>
      </c>
      <c r="H13102"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3102" t="inlineStr">
        <is>
          <t>Critical</t>
        </is>
      </c>
      <c r="J13102" t="n">
        <v>55</v>
      </c>
      <c r="L13102" s="9">
        <f>A13102&amp;"-"&amp;TEXT(E13102,"yyyymmdd")</f>
        <v/>
      </c>
    </row>
    <row r="13103">
      <c r="A13103" t="n">
        <v>50060954</v>
      </c>
      <c r="B13103" t="inlineStr">
        <is>
          <t>Manhattan</t>
        </is>
      </c>
      <c r="C13103" t="inlineStr">
        <is>
          <t>10036</t>
        </is>
      </c>
      <c r="D13103" t="inlineStr">
        <is>
          <t>American</t>
        </is>
      </c>
      <c r="E13103" s="8" t="n">
        <v>46199</v>
      </c>
      <c r="F13103" t="inlineStr">
        <is>
          <t>Violations were cited in the following area(s).</t>
        </is>
      </c>
      <c r="G13103" t="inlineStr">
        <is>
          <t>04L</t>
        </is>
      </c>
      <c r="H13103" t="inlineStr">
        <is>
          <t>Evidence of mice or live mice in establishment's food or non-food areas.</t>
        </is>
      </c>
      <c r="I13103" t="inlineStr">
        <is>
          <t>Critical</t>
        </is>
      </c>
      <c r="J13103" t="n">
        <v>55</v>
      </c>
      <c r="L13103" s="9">
        <f>A13103&amp;"-"&amp;TEXT(E13103,"yyyymmdd")</f>
        <v/>
      </c>
    </row>
    <row r="13104">
      <c r="A13104" t="n">
        <v>50060954</v>
      </c>
      <c r="B13104" t="inlineStr">
        <is>
          <t>Manhattan</t>
        </is>
      </c>
      <c r="C13104" t="inlineStr">
        <is>
          <t>10036</t>
        </is>
      </c>
      <c r="D13104" t="inlineStr">
        <is>
          <t>American</t>
        </is>
      </c>
      <c r="E13104" s="8" t="n">
        <v>46199</v>
      </c>
      <c r="F13104" t="inlineStr">
        <is>
          <t>Violations were cited in the following area(s).</t>
        </is>
      </c>
      <c r="G13104" t="inlineStr">
        <is>
          <t>06F</t>
        </is>
      </c>
      <c r="H13104" t="inlineStr">
        <is>
          <t>Wiping cloths not stored clean and dry, or in a sanitizing solution, between uses.</t>
        </is>
      </c>
      <c r="I13104" t="inlineStr">
        <is>
          <t>Critical</t>
        </is>
      </c>
      <c r="J13104" t="n">
        <v>55</v>
      </c>
      <c r="L13104" s="9">
        <f>A13104&amp;"-"&amp;TEXT(E13104,"yyyymmdd")</f>
        <v/>
      </c>
    </row>
    <row r="13105">
      <c r="A13105" t="n">
        <v>50060954</v>
      </c>
      <c r="B13105" t="inlineStr">
        <is>
          <t>Manhattan</t>
        </is>
      </c>
      <c r="C13105" t="inlineStr">
        <is>
          <t>10036</t>
        </is>
      </c>
      <c r="D13105" t="inlineStr">
        <is>
          <t>American</t>
        </is>
      </c>
      <c r="E13105" s="8" t="n">
        <v>46199</v>
      </c>
      <c r="F13105" t="inlineStr">
        <is>
          <t>Violations were cited in the following area(s).</t>
        </is>
      </c>
      <c r="G13105" t="inlineStr">
        <is>
          <t>08A</t>
        </is>
      </c>
      <c r="H13105" t="inlineStr">
        <is>
          <t>Establishment is not free of harborage or conditions conducive to rodents, insects or other pests.</t>
        </is>
      </c>
      <c r="I13105" t="inlineStr">
        <is>
          <t>Not Critical</t>
        </is>
      </c>
      <c r="J13105" t="n">
        <v>55</v>
      </c>
      <c r="L13105" s="9">
        <f>A13105&amp;"-"&amp;TEXT(E13105,"yyyymmdd")</f>
        <v/>
      </c>
    </row>
    <row r="13106">
      <c r="A13106" t="n">
        <v>50060954</v>
      </c>
      <c r="B13106" t="inlineStr">
        <is>
          <t>Manhattan</t>
        </is>
      </c>
      <c r="C13106" t="inlineStr">
        <is>
          <t>10036</t>
        </is>
      </c>
      <c r="D13106" t="inlineStr">
        <is>
          <t>American</t>
        </is>
      </c>
      <c r="E13106" s="8" t="n">
        <v>46199</v>
      </c>
      <c r="F13106" t="inlineStr">
        <is>
          <t>Violations were cited in the following area(s).</t>
        </is>
      </c>
      <c r="G13106" t="inlineStr">
        <is>
          <t>28-06</t>
        </is>
      </c>
      <c r="H13106" t="inlineStr">
        <is>
          <t>Contract with a pest management professional not in place. Record of extermination activities not kept on premises.</t>
        </is>
      </c>
      <c r="I13106" t="inlineStr">
        <is>
          <t>Not Critical</t>
        </is>
      </c>
      <c r="J13106" t="n">
        <v>55</v>
      </c>
      <c r="L13106" s="9">
        <f>A13106&amp;"-"&amp;TEXT(E13106,"yyyymmdd")</f>
        <v/>
      </c>
    </row>
    <row r="13107">
      <c r="A13107" t="n">
        <v>50078671</v>
      </c>
      <c r="B13107" t="inlineStr">
        <is>
          <t>Brooklyn</t>
        </is>
      </c>
      <c r="C13107" t="inlineStr">
        <is>
          <t>11212</t>
        </is>
      </c>
      <c r="D13107" t="inlineStr">
        <is>
          <t>Caribbean</t>
        </is>
      </c>
      <c r="E13107" s="8" t="n">
        <v>46199</v>
      </c>
      <c r="F13107" t="inlineStr">
        <is>
          <t>Violations were cited in the following area(s).</t>
        </is>
      </c>
      <c r="G13107" t="inlineStr">
        <is>
          <t>02B</t>
        </is>
      </c>
      <c r="H13107" t="inlineStr">
        <is>
          <t>Hot TCS food item not held at or above 140 °F.</t>
        </is>
      </c>
      <c r="I13107" t="inlineStr">
        <is>
          <t>Critical</t>
        </is>
      </c>
      <c r="J13107" t="n">
        <v>9</v>
      </c>
      <c r="K13107" t="inlineStr">
        <is>
          <t>A</t>
        </is>
      </c>
      <c r="L13107" s="9">
        <f>A13107&amp;"-"&amp;TEXT(E13107,"yyyymmdd")</f>
        <v/>
      </c>
    </row>
    <row r="13108">
      <c r="A13108" t="n">
        <v>50078671</v>
      </c>
      <c r="B13108" t="inlineStr">
        <is>
          <t>Brooklyn</t>
        </is>
      </c>
      <c r="C13108" t="inlineStr">
        <is>
          <t>11212</t>
        </is>
      </c>
      <c r="D13108" t="inlineStr">
        <is>
          <t>Caribbean</t>
        </is>
      </c>
      <c r="E13108" s="8" t="n">
        <v>46199</v>
      </c>
      <c r="F13108" t="inlineStr">
        <is>
          <t>Violations were cited in the following area(s).</t>
        </is>
      </c>
      <c r="G13108" t="inlineStr">
        <is>
          <t>09A</t>
        </is>
      </c>
      <c r="H13108" t="inlineStr">
        <is>
          <t>Swollen, leaking, rusted or otherwise damaged canned food to be returned to distributor not segregated from intact product and clearly labeled DO NOT USE</t>
        </is>
      </c>
      <c r="I13108" t="inlineStr">
        <is>
          <t>Critical</t>
        </is>
      </c>
      <c r="J13108" t="n">
        <v>9</v>
      </c>
      <c r="K13108" t="inlineStr">
        <is>
          <t>A</t>
        </is>
      </c>
      <c r="L13108" s="9">
        <f>A13108&amp;"-"&amp;TEXT(E13108,"yyyymmdd")</f>
        <v/>
      </c>
    </row>
    <row r="13109">
      <c r="A13109" t="n">
        <v>50080877</v>
      </c>
      <c r="B13109" t="inlineStr">
        <is>
          <t>Queens</t>
        </is>
      </c>
      <c r="C13109" t="inlineStr">
        <is>
          <t>11432</t>
        </is>
      </c>
      <c r="D13109" t="inlineStr">
        <is>
          <t>Chicken</t>
        </is>
      </c>
      <c r="E13109" s="8" t="n">
        <v>46199</v>
      </c>
      <c r="F13109" t="inlineStr">
        <is>
          <t>Violations were cited in the following area(s).</t>
        </is>
      </c>
      <c r="G13109" t="inlineStr">
        <is>
          <t>02G</t>
        </is>
      </c>
      <c r="H13109" t="inlineStr">
        <is>
          <t>Cold TCS food item held above 41 °F; smoked or processed fish held above 38 °F; intact raw eggs held above 45 °F; or reduced oxygen packaged (ROP) TCS foods held above required temperatures except during active necessary preparation.</t>
        </is>
      </c>
      <c r="I13109" t="inlineStr">
        <is>
          <t>Critical</t>
        </is>
      </c>
      <c r="J13109" t="n">
        <v>12</v>
      </c>
      <c r="K13109" t="inlineStr">
        <is>
          <t>A</t>
        </is>
      </c>
      <c r="L13109" s="9">
        <f>A13109&amp;"-"&amp;TEXT(E13109,"yyyymmdd")</f>
        <v/>
      </c>
    </row>
    <row r="13110">
      <c r="A13110" t="n">
        <v>50080877</v>
      </c>
      <c r="B13110" t="inlineStr">
        <is>
          <t>Queens</t>
        </is>
      </c>
      <c r="C13110" t="inlineStr">
        <is>
          <t>11432</t>
        </is>
      </c>
      <c r="D13110" t="inlineStr">
        <is>
          <t>Chicken</t>
        </is>
      </c>
      <c r="E13110" s="8" t="n">
        <v>46199</v>
      </c>
      <c r="F13110" t="inlineStr">
        <is>
          <t>Violations were cited in the following area(s).</t>
        </is>
      </c>
      <c r="G13110" t="inlineStr">
        <is>
          <t>06D</t>
        </is>
      </c>
      <c r="H13110" t="inlineStr">
        <is>
          <t>Food contact surface not properly washed, rinsed and sanitized after each use and following any activity when contamination may have occurred.</t>
        </is>
      </c>
      <c r="I13110" t="inlineStr">
        <is>
          <t>Critical</t>
        </is>
      </c>
      <c r="J13110" t="n">
        <v>12</v>
      </c>
      <c r="K13110" t="inlineStr">
        <is>
          <t>A</t>
        </is>
      </c>
      <c r="L13110" s="9">
        <f>A13110&amp;"-"&amp;TEXT(E13110,"yyyymmdd")</f>
        <v/>
      </c>
    </row>
    <row r="13111">
      <c r="A13111" t="n">
        <v>50085152</v>
      </c>
      <c r="B13111" t="inlineStr">
        <is>
          <t>Brooklyn</t>
        </is>
      </c>
      <c r="C13111" t="inlineStr">
        <is>
          <t>11232</t>
        </is>
      </c>
      <c r="D13111" t="inlineStr">
        <is>
          <t>Coffee/Tea</t>
        </is>
      </c>
      <c r="E13111" s="8" t="n">
        <v>46199</v>
      </c>
      <c r="F13111" t="inlineStr">
        <is>
          <t>Violations were cited in the following area(s).</t>
        </is>
      </c>
      <c r="G13111" t="inlineStr">
        <is>
          <t>04L</t>
        </is>
      </c>
      <c r="H13111" t="inlineStr">
        <is>
          <t>Evidence of mice or live mice in establishment's food or non-food areas.</t>
        </is>
      </c>
      <c r="I13111" t="inlineStr">
        <is>
          <t>Critical</t>
        </is>
      </c>
      <c r="J13111" t="n">
        <v>29</v>
      </c>
      <c r="L13111" s="9">
        <f>A13111&amp;"-"&amp;TEXT(E13111,"yyyymmdd")</f>
        <v/>
      </c>
    </row>
    <row r="13112">
      <c r="A13112" t="n">
        <v>50085152</v>
      </c>
      <c r="B13112" t="inlineStr">
        <is>
          <t>Brooklyn</t>
        </is>
      </c>
      <c r="C13112" t="inlineStr">
        <is>
          <t>11232</t>
        </is>
      </c>
      <c r="D13112" t="inlineStr">
        <is>
          <t>Coffee/Tea</t>
        </is>
      </c>
      <c r="E13112" s="8" t="n">
        <v>46199</v>
      </c>
      <c r="F13112" t="inlineStr">
        <is>
          <t>Violations were cited in the following area(s).</t>
        </is>
      </c>
      <c r="G13112" t="inlineStr">
        <is>
          <t>06C</t>
        </is>
      </c>
      <c r="H1311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112" t="inlineStr">
        <is>
          <t>Critical</t>
        </is>
      </c>
      <c r="J13112" t="n">
        <v>29</v>
      </c>
      <c r="L13112" s="9">
        <f>A13112&amp;"-"&amp;TEXT(E13112,"yyyymmdd")</f>
        <v/>
      </c>
    </row>
    <row r="13113">
      <c r="A13113" t="n">
        <v>50085152</v>
      </c>
      <c r="B13113" t="inlineStr">
        <is>
          <t>Brooklyn</t>
        </is>
      </c>
      <c r="C13113" t="inlineStr">
        <is>
          <t>11232</t>
        </is>
      </c>
      <c r="D13113" t="inlineStr">
        <is>
          <t>Coffee/Tea</t>
        </is>
      </c>
      <c r="E13113" s="8" t="n">
        <v>46199</v>
      </c>
      <c r="F13113" t="inlineStr">
        <is>
          <t>Violations were cited in the following area(s).</t>
        </is>
      </c>
      <c r="G13113" t="inlineStr">
        <is>
          <t>06E</t>
        </is>
      </c>
      <c r="H13113" t="inlineStr">
        <is>
          <t>Sanitized equipment or utensil, including in-use food dispensing utensil, improperly used or stored.</t>
        </is>
      </c>
      <c r="I13113" t="inlineStr">
        <is>
          <t>Critical</t>
        </is>
      </c>
      <c r="J13113" t="n">
        <v>29</v>
      </c>
      <c r="L13113" s="9">
        <f>A13113&amp;"-"&amp;TEXT(E13113,"yyyymmdd")</f>
        <v/>
      </c>
    </row>
    <row r="13114">
      <c r="A13114" t="n">
        <v>50085152</v>
      </c>
      <c r="B13114" t="inlineStr">
        <is>
          <t>Brooklyn</t>
        </is>
      </c>
      <c r="C13114" t="inlineStr">
        <is>
          <t>11232</t>
        </is>
      </c>
      <c r="D13114" t="inlineStr">
        <is>
          <t>Coffee/Tea</t>
        </is>
      </c>
      <c r="E13114" s="8" t="n">
        <v>46199</v>
      </c>
      <c r="F13114" t="inlineStr">
        <is>
          <t>Violations were cited in the following area(s).</t>
        </is>
      </c>
      <c r="G13114" t="inlineStr">
        <is>
          <t>08A</t>
        </is>
      </c>
      <c r="H13114" t="inlineStr">
        <is>
          <t>Establishment is not free of harborage or conditions conducive to rodents, insects or other pests.</t>
        </is>
      </c>
      <c r="I13114" t="inlineStr">
        <is>
          <t>Not Critical</t>
        </is>
      </c>
      <c r="J13114" t="n">
        <v>29</v>
      </c>
      <c r="L13114" s="9">
        <f>A13114&amp;"-"&amp;TEXT(E13114,"yyyymmdd")</f>
        <v/>
      </c>
    </row>
    <row r="13115">
      <c r="A13115" t="n">
        <v>50085152</v>
      </c>
      <c r="B13115" t="inlineStr">
        <is>
          <t>Brooklyn</t>
        </is>
      </c>
      <c r="C13115" t="inlineStr">
        <is>
          <t>11232</t>
        </is>
      </c>
      <c r="D13115" t="inlineStr">
        <is>
          <t>Coffee/Tea</t>
        </is>
      </c>
      <c r="E13115" s="8" t="n">
        <v>46199</v>
      </c>
      <c r="F13115" t="inlineStr">
        <is>
          <t>Violations were cited in the following area(s).</t>
        </is>
      </c>
      <c r="G13115" t="inlineStr">
        <is>
          <t>10F</t>
        </is>
      </c>
      <c r="H13115" t="inlineStr">
        <is>
          <t>Non-food contact surface or equipment made of unacceptable material, not kept clean, or not properly sealed, raised, spaced or movable to allow accessibility for cleaning on all sides, above and underneath the unit.</t>
        </is>
      </c>
      <c r="I13115" t="inlineStr">
        <is>
          <t>Not Critical</t>
        </is>
      </c>
      <c r="J13115" t="n">
        <v>29</v>
      </c>
      <c r="L13115" s="9">
        <f>A13115&amp;"-"&amp;TEXT(E13115,"yyyymmdd")</f>
        <v/>
      </c>
    </row>
    <row r="13116">
      <c r="A13116" t="n">
        <v>50085152</v>
      </c>
      <c r="B13116" t="inlineStr">
        <is>
          <t>Brooklyn</t>
        </is>
      </c>
      <c r="C13116" t="inlineStr">
        <is>
          <t>11232</t>
        </is>
      </c>
      <c r="D13116" t="inlineStr">
        <is>
          <t>Coffee/Tea</t>
        </is>
      </c>
      <c r="E13116" s="8" t="n">
        <v>46199</v>
      </c>
      <c r="F13116" t="inlineStr">
        <is>
          <t>Violations were cited in the following area(s).</t>
        </is>
      </c>
      <c r="G13116" t="inlineStr">
        <is>
          <t>10H</t>
        </is>
      </c>
      <c r="H13116" t="inlineStr">
        <is>
          <t>Single service article not provided. Single service article reused or not protected from contamination when transported, stored, dispensed. Drinking straws not completely enclosed in wrapper or dispensed from a sanitary device.</t>
        </is>
      </c>
      <c r="I13116" t="inlineStr">
        <is>
          <t>Not Critical</t>
        </is>
      </c>
      <c r="J13116" t="n">
        <v>29</v>
      </c>
      <c r="L13116" s="9">
        <f>A13116&amp;"-"&amp;TEXT(E13116,"yyyymmdd")</f>
        <v/>
      </c>
    </row>
    <row r="13117">
      <c r="A13117" t="n">
        <v>50090488</v>
      </c>
      <c r="B13117" t="inlineStr">
        <is>
          <t>Manhattan</t>
        </is>
      </c>
      <c r="C13117" t="inlineStr">
        <is>
          <t>10003</t>
        </is>
      </c>
      <c r="D13117" t="inlineStr">
        <is>
          <t>American</t>
        </is>
      </c>
      <c r="E13117" s="8" t="n">
        <v>46199</v>
      </c>
      <c r="F13117" t="inlineStr">
        <is>
          <t>Violations were cited in the following area(s).</t>
        </is>
      </c>
      <c r="G13117" t="inlineStr">
        <is>
          <t>06D</t>
        </is>
      </c>
      <c r="H13117" t="inlineStr">
        <is>
          <t>Food contact surface not properly washed, rinsed and sanitized after each use and following any activity when contamination may have occurred.</t>
        </is>
      </c>
      <c r="I13117" t="inlineStr">
        <is>
          <t>Critical</t>
        </is>
      </c>
      <c r="J13117" t="n">
        <v>13</v>
      </c>
      <c r="K13117" t="inlineStr">
        <is>
          <t>A</t>
        </is>
      </c>
      <c r="L13117" s="9">
        <f>A13117&amp;"-"&amp;TEXT(E13117,"yyyymmdd")</f>
        <v/>
      </c>
    </row>
    <row r="13118">
      <c r="A13118" t="n">
        <v>50090488</v>
      </c>
      <c r="B13118" t="inlineStr">
        <is>
          <t>Manhattan</t>
        </is>
      </c>
      <c r="C13118" t="inlineStr">
        <is>
          <t>10003</t>
        </is>
      </c>
      <c r="D13118" t="inlineStr">
        <is>
          <t>American</t>
        </is>
      </c>
      <c r="E13118" s="8" t="n">
        <v>46199</v>
      </c>
      <c r="F13118" t="inlineStr">
        <is>
          <t>Violations were cited in the following area(s).</t>
        </is>
      </c>
      <c r="G13118" t="inlineStr">
        <is>
          <t>08B</t>
        </is>
      </c>
      <c r="H13118"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3118" t="inlineStr">
        <is>
          <t>Not Critical</t>
        </is>
      </c>
      <c r="J13118" t="n">
        <v>13</v>
      </c>
      <c r="K13118" t="inlineStr">
        <is>
          <t>A</t>
        </is>
      </c>
      <c r="L13118" s="9">
        <f>A13118&amp;"-"&amp;TEXT(E13118,"yyyymmdd")</f>
        <v/>
      </c>
    </row>
    <row r="13119">
      <c r="A13119" t="n">
        <v>50090488</v>
      </c>
      <c r="B13119" t="inlineStr">
        <is>
          <t>Manhattan</t>
        </is>
      </c>
      <c r="C13119" t="inlineStr">
        <is>
          <t>10003</t>
        </is>
      </c>
      <c r="D13119" t="inlineStr">
        <is>
          <t>American</t>
        </is>
      </c>
      <c r="E13119" s="8" t="n">
        <v>46199</v>
      </c>
      <c r="F13119" t="inlineStr">
        <is>
          <t>Violations were cited in the following area(s).</t>
        </is>
      </c>
      <c r="G13119" t="inlineStr">
        <is>
          <t>10G</t>
        </is>
      </c>
      <c r="H13119" t="inlineStr">
        <is>
          <t>Dishwashing and ware washing: Cleaning and sanitizing of tableware, including dishes, utensils, and equipment deficient.</t>
        </is>
      </c>
      <c r="I13119" t="inlineStr">
        <is>
          <t>Not Critical</t>
        </is>
      </c>
      <c r="J13119" t="n">
        <v>13</v>
      </c>
      <c r="K13119" t="inlineStr">
        <is>
          <t>A</t>
        </is>
      </c>
      <c r="L13119" s="9">
        <f>A13119&amp;"-"&amp;TEXT(E13119,"yyyymmdd")</f>
        <v/>
      </c>
    </row>
    <row r="13120">
      <c r="A13120" t="n">
        <v>50103472</v>
      </c>
      <c r="B13120" t="inlineStr">
        <is>
          <t>Queens</t>
        </is>
      </c>
      <c r="C13120" t="inlineStr">
        <is>
          <t>11377</t>
        </is>
      </c>
      <c r="D13120" t="inlineStr">
        <is>
          <t>Irish</t>
        </is>
      </c>
      <c r="E13120" s="8" t="n">
        <v>46199</v>
      </c>
      <c r="F13120" t="inlineStr">
        <is>
          <t>Violations were cited in the following area(s).</t>
        </is>
      </c>
      <c r="G13120" t="inlineStr">
        <is>
          <t>06C</t>
        </is>
      </c>
      <c r="H1312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120" t="inlineStr">
        <is>
          <t>Critical</t>
        </is>
      </c>
      <c r="J13120" t="n">
        <v>12</v>
      </c>
      <c r="K13120" t="inlineStr">
        <is>
          <t>A</t>
        </is>
      </c>
      <c r="L13120" s="9">
        <f>A13120&amp;"-"&amp;TEXT(E13120,"yyyymmdd")</f>
        <v/>
      </c>
    </row>
    <row r="13121">
      <c r="A13121" t="n">
        <v>50103472</v>
      </c>
      <c r="B13121" t="inlineStr">
        <is>
          <t>Queens</t>
        </is>
      </c>
      <c r="C13121" t="inlineStr">
        <is>
          <t>11377</t>
        </is>
      </c>
      <c r="D13121" t="inlineStr">
        <is>
          <t>Irish</t>
        </is>
      </c>
      <c r="E13121" s="8" t="n">
        <v>46199</v>
      </c>
      <c r="F13121" t="inlineStr">
        <is>
          <t>Violations were cited in the following area(s).</t>
        </is>
      </c>
      <c r="G13121" t="inlineStr">
        <is>
          <t>06D</t>
        </is>
      </c>
      <c r="H13121" t="inlineStr">
        <is>
          <t>Food contact surface not properly washed, rinsed and sanitized after each use and following any activity when contamination may have occurred.</t>
        </is>
      </c>
      <c r="I13121" t="inlineStr">
        <is>
          <t>Critical</t>
        </is>
      </c>
      <c r="J13121" t="n">
        <v>12</v>
      </c>
      <c r="K13121" t="inlineStr">
        <is>
          <t>A</t>
        </is>
      </c>
      <c r="L13121" s="9">
        <f>A13121&amp;"-"&amp;TEXT(E13121,"yyyymmdd")</f>
        <v/>
      </c>
    </row>
    <row r="13122">
      <c r="A13122" t="n">
        <v>50103472</v>
      </c>
      <c r="B13122" t="inlineStr">
        <is>
          <t>Queens</t>
        </is>
      </c>
      <c r="C13122" t="inlineStr">
        <is>
          <t>11377</t>
        </is>
      </c>
      <c r="D13122" t="inlineStr">
        <is>
          <t>Irish</t>
        </is>
      </c>
      <c r="E13122" s="8" t="n">
        <v>46199</v>
      </c>
      <c r="F13122" t="inlineStr">
        <is>
          <t>Violations were cited in the following area(s).</t>
        </is>
      </c>
      <c r="G13122" t="inlineStr">
        <is>
          <t>10F</t>
        </is>
      </c>
      <c r="H13122" t="inlineStr">
        <is>
          <t>Non-food contact surface or equipment made of unacceptable material, not kept clean, or not properly sealed, raised, spaced or movable to allow accessibility for cleaning on all sides, above and underneath the unit.</t>
        </is>
      </c>
      <c r="I13122" t="inlineStr">
        <is>
          <t>Not Critical</t>
        </is>
      </c>
      <c r="J13122" t="n">
        <v>12</v>
      </c>
      <c r="K13122" t="inlineStr">
        <is>
          <t>A</t>
        </is>
      </c>
      <c r="L13122" s="9">
        <f>A13122&amp;"-"&amp;TEXT(E13122,"yyyymmdd")</f>
        <v/>
      </c>
    </row>
    <row r="13123">
      <c r="A13123" t="n">
        <v>50104928</v>
      </c>
      <c r="B13123" t="inlineStr">
        <is>
          <t>Manhattan</t>
        </is>
      </c>
      <c r="C13123" t="inlineStr">
        <is>
          <t>10032</t>
        </is>
      </c>
      <c r="D13123" t="inlineStr">
        <is>
          <t>Juice, Smoothies, Fruit Salads</t>
        </is>
      </c>
      <c r="E13123" s="8" t="n">
        <v>46199</v>
      </c>
      <c r="F13123" t="inlineStr">
        <is>
          <t>Violations were cited in the following area(s).</t>
        </is>
      </c>
      <c r="G13123" t="inlineStr">
        <is>
          <t>04J</t>
        </is>
      </c>
      <c r="H13123" t="inlineStr">
        <is>
          <t>Properly scaled and calibrated thermometer or thermocouple not provided or not readily accessible in food preparation and hot/cold holding areas to measure temperatures of TCS foods during cooking, cooling, reheating, and holding.</t>
        </is>
      </c>
      <c r="I13123" t="inlineStr">
        <is>
          <t>Critical</t>
        </is>
      </c>
      <c r="J13123" t="n">
        <v>10</v>
      </c>
      <c r="K13123" t="inlineStr">
        <is>
          <t>A</t>
        </is>
      </c>
      <c r="L13123" s="9">
        <f>A13123&amp;"-"&amp;TEXT(E13123,"yyyymmdd")</f>
        <v/>
      </c>
    </row>
    <row r="13124">
      <c r="A13124" t="n">
        <v>50104928</v>
      </c>
      <c r="B13124" t="inlineStr">
        <is>
          <t>Manhattan</t>
        </is>
      </c>
      <c r="C13124" t="inlineStr">
        <is>
          <t>10032</t>
        </is>
      </c>
      <c r="D13124" t="inlineStr">
        <is>
          <t>Juice, Smoothies, Fruit Salads</t>
        </is>
      </c>
      <c r="E13124" s="8" t="n">
        <v>46199</v>
      </c>
      <c r="F13124" t="inlineStr">
        <is>
          <t>Violations were cited in the following area(s).</t>
        </is>
      </c>
      <c r="G13124" t="inlineStr">
        <is>
          <t>04O</t>
        </is>
      </c>
      <c r="H13124" t="inlineStr">
        <is>
          <t>Live animal other than fish in tank or service animal present in facility’s food or non-food area.</t>
        </is>
      </c>
      <c r="I13124" t="inlineStr">
        <is>
          <t>Critical</t>
        </is>
      </c>
      <c r="J13124" t="n">
        <v>10</v>
      </c>
      <c r="K13124" t="inlineStr">
        <is>
          <t>A</t>
        </is>
      </c>
      <c r="L13124" s="9">
        <f>A13124&amp;"-"&amp;TEXT(E13124,"yyyymmdd")</f>
        <v/>
      </c>
    </row>
    <row r="13125">
      <c r="A13125" t="n">
        <v>50108526</v>
      </c>
      <c r="B13125" t="inlineStr">
        <is>
          <t>Queens</t>
        </is>
      </c>
      <c r="C13125" t="inlineStr">
        <is>
          <t>11377</t>
        </is>
      </c>
      <c r="D13125" t="inlineStr">
        <is>
          <t>Bakery Products/Desserts</t>
        </is>
      </c>
      <c r="E13125" s="8" t="n">
        <v>46199</v>
      </c>
      <c r="F13125" t="inlineStr">
        <is>
          <t>Violations were cited in the following area(s).</t>
        </is>
      </c>
      <c r="G13125" t="inlineStr">
        <is>
          <t>02B</t>
        </is>
      </c>
      <c r="H13125" t="inlineStr">
        <is>
          <t>Hot TCS food item not held at or above 140 °F.</t>
        </is>
      </c>
      <c r="I13125" t="inlineStr">
        <is>
          <t>Critical</t>
        </is>
      </c>
      <c r="J13125" t="n">
        <v>10</v>
      </c>
      <c r="K13125" t="inlineStr">
        <is>
          <t>A</t>
        </is>
      </c>
      <c r="L13125" s="9">
        <f>A13125&amp;"-"&amp;TEXT(E13125,"yyyymmdd")</f>
        <v/>
      </c>
    </row>
    <row r="13126">
      <c r="A13126" t="n">
        <v>50108526</v>
      </c>
      <c r="B13126" t="inlineStr">
        <is>
          <t>Queens</t>
        </is>
      </c>
      <c r="C13126" t="inlineStr">
        <is>
          <t>11377</t>
        </is>
      </c>
      <c r="D13126" t="inlineStr">
        <is>
          <t>Bakery Products/Desserts</t>
        </is>
      </c>
      <c r="E13126" s="8" t="n">
        <v>46199</v>
      </c>
      <c r="F13126" t="inlineStr">
        <is>
          <t>Violations were cited in the following area(s).</t>
        </is>
      </c>
      <c r="G13126" t="inlineStr">
        <is>
          <t>10F</t>
        </is>
      </c>
      <c r="H13126" t="inlineStr">
        <is>
          <t>Non-food contact surface or equipment made of unacceptable material, not kept clean, or not properly sealed, raised, spaced or movable to allow accessibility for cleaning on all sides, above and underneath the unit.</t>
        </is>
      </c>
      <c r="I13126" t="inlineStr">
        <is>
          <t>Not Critical</t>
        </is>
      </c>
      <c r="J13126" t="n">
        <v>10</v>
      </c>
      <c r="K13126" t="inlineStr">
        <is>
          <t>A</t>
        </is>
      </c>
      <c r="L13126" s="9">
        <f>A13126&amp;"-"&amp;TEXT(E13126,"yyyymmdd")</f>
        <v/>
      </c>
    </row>
    <row r="13127">
      <c r="A13127" t="n">
        <v>50113985</v>
      </c>
      <c r="B13127" t="inlineStr">
        <is>
          <t>Bronx</t>
        </is>
      </c>
      <c r="C13127" t="inlineStr">
        <is>
          <t>10472</t>
        </is>
      </c>
      <c r="D13127" t="inlineStr">
        <is>
          <t>Coffee/Tea</t>
        </is>
      </c>
      <c r="E13127" s="8" t="n">
        <v>46199</v>
      </c>
      <c r="F13127" t="inlineStr">
        <is>
          <t>Violations were cited in the following area(s).</t>
        </is>
      </c>
      <c r="G13127" t="inlineStr">
        <is>
          <t>06B</t>
        </is>
      </c>
      <c r="H13127" t="inlineStr">
        <is>
          <t>Tobacco or electronic cigarette use, eating, or drinking from open container in food preparation, food storage or dishwashing area.</t>
        </is>
      </c>
      <c r="I13127" t="inlineStr">
        <is>
          <t>Critical</t>
        </is>
      </c>
      <c r="J13127" t="n">
        <v>8</v>
      </c>
      <c r="K13127" t="inlineStr">
        <is>
          <t>A</t>
        </is>
      </c>
      <c r="L13127" s="9">
        <f>A13127&amp;"-"&amp;TEXT(E13127,"yyyymmdd")</f>
        <v/>
      </c>
    </row>
    <row r="13128">
      <c r="A13128" t="n">
        <v>50113985</v>
      </c>
      <c r="B13128" t="inlineStr">
        <is>
          <t>Bronx</t>
        </is>
      </c>
      <c r="C13128" t="inlineStr">
        <is>
          <t>10472</t>
        </is>
      </c>
      <c r="D13128" t="inlineStr">
        <is>
          <t>Coffee/Tea</t>
        </is>
      </c>
      <c r="E13128" s="8" t="n">
        <v>46199</v>
      </c>
      <c r="F13128" t="inlineStr">
        <is>
          <t>Violations were cited in the following area(s).</t>
        </is>
      </c>
      <c r="G13128" t="inlineStr">
        <is>
          <t>10B</t>
        </is>
      </c>
      <c r="H13128" t="inlineStr">
        <is>
          <t>Anti-siphonage or back-flow prevention device not provided where required; equipment or floor not properly drained; sewage disposal system in disrepair or not functioning properly. Condensation or liquid waste improperly disposed of.</t>
        </is>
      </c>
      <c r="I13128" t="inlineStr">
        <is>
          <t>Not Critical</t>
        </is>
      </c>
      <c r="J13128" t="n">
        <v>8</v>
      </c>
      <c r="K13128" t="inlineStr">
        <is>
          <t>A</t>
        </is>
      </c>
      <c r="L13128" s="9">
        <f>A13128&amp;"-"&amp;TEXT(E13128,"yyyymmdd")</f>
        <v/>
      </c>
    </row>
    <row r="13129">
      <c r="A13129" t="n">
        <v>50117519</v>
      </c>
      <c r="B13129" t="inlineStr">
        <is>
          <t>Manhattan</t>
        </is>
      </c>
      <c r="C13129" t="inlineStr">
        <is>
          <t>10017</t>
        </is>
      </c>
      <c r="D13129" t="inlineStr">
        <is>
          <t>American</t>
        </is>
      </c>
      <c r="E13129" s="8" t="n">
        <v>46199</v>
      </c>
      <c r="F13129" t="inlineStr">
        <is>
          <t>Violations were cited in the following area(s).</t>
        </is>
      </c>
      <c r="G13129" t="inlineStr">
        <is>
          <t>02G</t>
        </is>
      </c>
      <c r="H13129" t="inlineStr">
        <is>
          <t>Cold TCS food item held above 41 °F; smoked or processed fish held above 38 °F; intact raw eggs held above 45 °F; or reduced oxygen packaged (ROP) TCS foods held above required temperatures except during active necessary preparation.</t>
        </is>
      </c>
      <c r="I13129" t="inlineStr">
        <is>
          <t>Critical</t>
        </is>
      </c>
      <c r="J13129" t="n">
        <v>12</v>
      </c>
      <c r="K13129" t="inlineStr">
        <is>
          <t>A</t>
        </is>
      </c>
      <c r="L13129" s="9">
        <f>A13129&amp;"-"&amp;TEXT(E13129,"yyyymmdd")</f>
        <v/>
      </c>
    </row>
    <row r="13130">
      <c r="A13130" t="n">
        <v>50117519</v>
      </c>
      <c r="B13130" t="inlineStr">
        <is>
          <t>Manhattan</t>
        </is>
      </c>
      <c r="C13130" t="inlineStr">
        <is>
          <t>10017</t>
        </is>
      </c>
      <c r="D13130" t="inlineStr">
        <is>
          <t>American</t>
        </is>
      </c>
      <c r="E13130" s="8" t="n">
        <v>46199</v>
      </c>
      <c r="F13130" t="inlineStr">
        <is>
          <t>Violations were cited in the following area(s).</t>
        </is>
      </c>
      <c r="G13130" t="inlineStr">
        <is>
          <t>09C</t>
        </is>
      </c>
      <c r="H13130" t="inlineStr">
        <is>
          <t>Design, construction, materials used or maintenance of food contact surface improper. Surface not easily cleanable, sanitized and maintained.</t>
        </is>
      </c>
      <c r="I13130" t="inlineStr">
        <is>
          <t>Not Critical</t>
        </is>
      </c>
      <c r="J13130" t="n">
        <v>12</v>
      </c>
      <c r="K13130" t="inlineStr">
        <is>
          <t>A</t>
        </is>
      </c>
      <c r="L13130" s="9">
        <f>A13130&amp;"-"&amp;TEXT(E13130,"yyyymmdd")</f>
        <v/>
      </c>
    </row>
    <row r="13131">
      <c r="A13131" t="n">
        <v>50117519</v>
      </c>
      <c r="B13131" t="inlineStr">
        <is>
          <t>Manhattan</t>
        </is>
      </c>
      <c r="C13131" t="inlineStr">
        <is>
          <t>10017</t>
        </is>
      </c>
      <c r="D13131" t="inlineStr">
        <is>
          <t>American</t>
        </is>
      </c>
      <c r="E13131" s="8" t="n">
        <v>46199</v>
      </c>
      <c r="F13131" t="inlineStr">
        <is>
          <t>Violations were cited in the following area(s).</t>
        </is>
      </c>
      <c r="G13131" t="inlineStr">
        <is>
          <t>10E</t>
        </is>
      </c>
      <c r="H13131" t="inlineStr">
        <is>
          <t>Accurate thermometer not provided or properly located in refrigerated, cold storage or hot holding equipment</t>
        </is>
      </c>
      <c r="I13131" t="inlineStr">
        <is>
          <t>Not Critical</t>
        </is>
      </c>
      <c r="J13131" t="n">
        <v>12</v>
      </c>
      <c r="K13131" t="inlineStr">
        <is>
          <t>A</t>
        </is>
      </c>
      <c r="L13131" s="9">
        <f>A13131&amp;"-"&amp;TEXT(E13131,"yyyymmdd")</f>
        <v/>
      </c>
    </row>
    <row r="13132">
      <c r="A13132" t="n">
        <v>50126161</v>
      </c>
      <c r="B13132" t="inlineStr">
        <is>
          <t>Manhattan</t>
        </is>
      </c>
      <c r="C13132" t="inlineStr">
        <is>
          <t>10002</t>
        </is>
      </c>
      <c r="D13132" t="inlineStr">
        <is>
          <t>Pizza</t>
        </is>
      </c>
      <c r="E13132" s="8" t="n">
        <v>46199</v>
      </c>
      <c r="F13132" t="inlineStr">
        <is>
          <t>Violations were cited in the following area(s).</t>
        </is>
      </c>
      <c r="G13132" t="inlineStr">
        <is>
          <t>02G</t>
        </is>
      </c>
      <c r="H13132" t="inlineStr">
        <is>
          <t>Cold TCS food item held above 41 °F; smoked or processed fish held above 38 °F; intact raw eggs held above 45 °F; or reduced oxygen packaged (ROP) TCS foods held above required temperatures except during active necessary preparation.</t>
        </is>
      </c>
      <c r="I13132" t="inlineStr">
        <is>
          <t>Critical</t>
        </is>
      </c>
      <c r="J13132" t="n">
        <v>21</v>
      </c>
      <c r="L13132" s="9">
        <f>A13132&amp;"-"&amp;TEXT(E13132,"yyyymmdd")</f>
        <v/>
      </c>
    </row>
    <row r="13133">
      <c r="A13133" t="n">
        <v>50126161</v>
      </c>
      <c r="B13133" t="inlineStr">
        <is>
          <t>Manhattan</t>
        </is>
      </c>
      <c r="C13133" t="inlineStr">
        <is>
          <t>10002</t>
        </is>
      </c>
      <c r="D13133" t="inlineStr">
        <is>
          <t>Pizza</t>
        </is>
      </c>
      <c r="E13133" s="8" t="n">
        <v>46199</v>
      </c>
      <c r="F13133" t="inlineStr">
        <is>
          <t>Violations were cited in the following area(s).</t>
        </is>
      </c>
      <c r="G13133" t="inlineStr">
        <is>
          <t>04L</t>
        </is>
      </c>
      <c r="H13133" t="inlineStr">
        <is>
          <t>Evidence of mice or live mice in establishment's food or non-food areas.</t>
        </is>
      </c>
      <c r="I13133" t="inlineStr">
        <is>
          <t>Critical</t>
        </is>
      </c>
      <c r="J13133" t="n">
        <v>21</v>
      </c>
      <c r="L13133" s="9">
        <f>A13133&amp;"-"&amp;TEXT(E13133,"yyyymmdd")</f>
        <v/>
      </c>
    </row>
    <row r="13134">
      <c r="A13134" t="n">
        <v>50126161</v>
      </c>
      <c r="B13134" t="inlineStr">
        <is>
          <t>Manhattan</t>
        </is>
      </c>
      <c r="C13134" t="inlineStr">
        <is>
          <t>10002</t>
        </is>
      </c>
      <c r="D13134" t="inlineStr">
        <is>
          <t>Pizza</t>
        </is>
      </c>
      <c r="E13134" s="8" t="n">
        <v>46199</v>
      </c>
      <c r="F13134" t="inlineStr">
        <is>
          <t>Violations were cited in the following area(s).</t>
        </is>
      </c>
      <c r="G13134" t="inlineStr">
        <is>
          <t>08A</t>
        </is>
      </c>
      <c r="H13134" t="inlineStr">
        <is>
          <t>Establishment is not free of harborage or conditions conducive to rodents, insects or other pests.</t>
        </is>
      </c>
      <c r="I13134" t="inlineStr">
        <is>
          <t>Not Critical</t>
        </is>
      </c>
      <c r="J13134" t="n">
        <v>21</v>
      </c>
      <c r="L13134" s="9">
        <f>A13134&amp;"-"&amp;TEXT(E13134,"yyyymmdd")</f>
        <v/>
      </c>
    </row>
    <row r="13135">
      <c r="A13135" t="n">
        <v>50126161</v>
      </c>
      <c r="B13135" t="inlineStr">
        <is>
          <t>Manhattan</t>
        </is>
      </c>
      <c r="C13135" t="inlineStr">
        <is>
          <t>10002</t>
        </is>
      </c>
      <c r="D13135" t="inlineStr">
        <is>
          <t>Pizza</t>
        </is>
      </c>
      <c r="E13135" s="8" t="n">
        <v>46199</v>
      </c>
      <c r="F13135" t="inlineStr">
        <is>
          <t>Violations were cited in the following area(s).</t>
        </is>
      </c>
      <c r="G13135" t="inlineStr">
        <is>
          <t>10F</t>
        </is>
      </c>
      <c r="H13135" t="inlineStr">
        <is>
          <t>Non-food contact surface or equipment made of unacceptable material, not kept clean, or not properly sealed, raised, spaced or movable to allow accessibility for cleaning on all sides, above and underneath the unit.</t>
        </is>
      </c>
      <c r="I13135" t="inlineStr">
        <is>
          <t>Not Critical</t>
        </is>
      </c>
      <c r="J13135" t="n">
        <v>21</v>
      </c>
      <c r="L13135" s="9">
        <f>A13135&amp;"-"&amp;TEXT(E13135,"yyyymmdd")</f>
        <v/>
      </c>
    </row>
    <row r="13136">
      <c r="A13136" t="n">
        <v>50126734</v>
      </c>
      <c r="B13136" t="inlineStr">
        <is>
          <t>Queens</t>
        </is>
      </c>
      <c r="C13136" t="inlineStr">
        <is>
          <t>11416</t>
        </is>
      </c>
      <c r="D13136" t="inlineStr">
        <is>
          <t>Juice, Smoothies, Fruit Salads</t>
        </is>
      </c>
      <c r="E13136" s="8" t="n">
        <v>46199</v>
      </c>
      <c r="F13136" t="inlineStr">
        <is>
          <t>Violations were cited in the following area(s).</t>
        </is>
      </c>
      <c r="G13136" t="inlineStr">
        <is>
          <t>06C</t>
        </is>
      </c>
      <c r="H1313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136" t="inlineStr">
        <is>
          <t>Critical</t>
        </is>
      </c>
      <c r="J13136" t="n">
        <v>7</v>
      </c>
      <c r="K13136" t="inlineStr">
        <is>
          <t>A</t>
        </is>
      </c>
      <c r="L13136" s="9">
        <f>A13136&amp;"-"&amp;TEXT(E13136,"yyyymmdd")</f>
        <v/>
      </c>
    </row>
    <row r="13137">
      <c r="A13137" t="n">
        <v>50126734</v>
      </c>
      <c r="B13137" t="inlineStr">
        <is>
          <t>Queens</t>
        </is>
      </c>
      <c r="C13137" t="inlineStr">
        <is>
          <t>11416</t>
        </is>
      </c>
      <c r="D13137" t="inlineStr">
        <is>
          <t>Juice, Smoothies, Fruit Salads</t>
        </is>
      </c>
      <c r="E13137" s="8" t="n">
        <v>46199</v>
      </c>
      <c r="F13137" t="inlineStr">
        <is>
          <t>Violations were cited in the following area(s).</t>
        </is>
      </c>
      <c r="G13137" t="inlineStr">
        <is>
          <t>10H</t>
        </is>
      </c>
      <c r="H13137" t="inlineStr">
        <is>
          <t>Single service article not provided. Single service article reused or not protected from contamination when transported, stored, dispensed. Drinking straws not completely enclosed in wrapper or dispensed from a sanitary device.</t>
        </is>
      </c>
      <c r="I13137" t="inlineStr">
        <is>
          <t>Not Critical</t>
        </is>
      </c>
      <c r="J13137" t="n">
        <v>7</v>
      </c>
      <c r="K13137" t="inlineStr">
        <is>
          <t>A</t>
        </is>
      </c>
      <c r="L13137" s="9">
        <f>A13137&amp;"-"&amp;TEXT(E13137,"yyyymmdd")</f>
        <v/>
      </c>
    </row>
    <row r="13138">
      <c r="A13138" t="n">
        <v>50128416</v>
      </c>
      <c r="B13138" t="inlineStr">
        <is>
          <t>Brooklyn</t>
        </is>
      </c>
      <c r="C13138" t="inlineStr">
        <is>
          <t>11207</t>
        </is>
      </c>
      <c r="D13138" t="inlineStr">
        <is>
          <t>Spanish</t>
        </is>
      </c>
      <c r="E13138" s="8" t="n">
        <v>46199</v>
      </c>
      <c r="F13138" t="inlineStr">
        <is>
          <t>Violations were cited in the following area(s).</t>
        </is>
      </c>
      <c r="G13138" t="inlineStr">
        <is>
          <t>02G</t>
        </is>
      </c>
      <c r="H13138" t="inlineStr">
        <is>
          <t>Cold TCS food item held above 41 °F; smoked or processed fish held above 38 °F; intact raw eggs held above 45 °F; or reduced oxygen packaged (ROP) TCS foods held above required temperatures except during active necessary preparation.</t>
        </is>
      </c>
      <c r="I13138" t="inlineStr">
        <is>
          <t>Critical</t>
        </is>
      </c>
      <c r="J13138" t="n">
        <v>11</v>
      </c>
      <c r="K13138" t="inlineStr">
        <is>
          <t>A</t>
        </is>
      </c>
      <c r="L13138" s="9">
        <f>A13138&amp;"-"&amp;TEXT(E13138,"yyyymmdd")</f>
        <v/>
      </c>
    </row>
    <row r="13139">
      <c r="A13139" t="n">
        <v>50128416</v>
      </c>
      <c r="B13139" t="inlineStr">
        <is>
          <t>Brooklyn</t>
        </is>
      </c>
      <c r="C13139" t="inlineStr">
        <is>
          <t>11207</t>
        </is>
      </c>
      <c r="D13139" t="inlineStr">
        <is>
          <t>Spanish</t>
        </is>
      </c>
      <c r="E13139" s="8" t="n">
        <v>46199</v>
      </c>
      <c r="F13139" t="inlineStr">
        <is>
          <t>Violations were cited in the following area(s).</t>
        </is>
      </c>
      <c r="G13139" t="inlineStr">
        <is>
          <t>10B</t>
        </is>
      </c>
      <c r="H13139" t="inlineStr">
        <is>
          <t>Anti-siphonage or back-flow prevention device not provided where required; equipment or floor not properly drained; sewage disposal system in disrepair or not functioning properly. Condensation or liquid waste improperly disposed of.</t>
        </is>
      </c>
      <c r="I13139" t="inlineStr">
        <is>
          <t>Not Critical</t>
        </is>
      </c>
      <c r="J13139" t="n">
        <v>11</v>
      </c>
      <c r="K13139" t="inlineStr">
        <is>
          <t>A</t>
        </is>
      </c>
      <c r="L13139" s="9">
        <f>A13139&amp;"-"&amp;TEXT(E13139,"yyyymmdd")</f>
        <v/>
      </c>
    </row>
    <row r="13140">
      <c r="A13140" t="n">
        <v>50128416</v>
      </c>
      <c r="B13140" t="inlineStr">
        <is>
          <t>Brooklyn</t>
        </is>
      </c>
      <c r="C13140" t="inlineStr">
        <is>
          <t>11207</t>
        </is>
      </c>
      <c r="D13140" t="inlineStr">
        <is>
          <t>Spanish</t>
        </is>
      </c>
      <c r="E13140" s="8" t="n">
        <v>46199</v>
      </c>
      <c r="F13140" t="inlineStr">
        <is>
          <t>Violations were cited in the following area(s).</t>
        </is>
      </c>
      <c r="G13140" t="inlineStr">
        <is>
          <t>10F</t>
        </is>
      </c>
      <c r="H13140" t="inlineStr">
        <is>
          <t>Non-food contact surface or equipment made of unacceptable material, not kept clean, or not properly sealed, raised, spaced or movable to allow accessibility for cleaning on all sides, above and underneath the unit.</t>
        </is>
      </c>
      <c r="I13140" t="inlineStr">
        <is>
          <t>Not Critical</t>
        </is>
      </c>
      <c r="J13140" t="n">
        <v>11</v>
      </c>
      <c r="K13140" t="inlineStr">
        <is>
          <t>A</t>
        </is>
      </c>
      <c r="L13140" s="9">
        <f>A13140&amp;"-"&amp;TEXT(E13140,"yyyymmdd")</f>
        <v/>
      </c>
    </row>
    <row r="13141">
      <c r="A13141" t="n">
        <v>50129222</v>
      </c>
      <c r="B13141" t="inlineStr">
        <is>
          <t>Queens</t>
        </is>
      </c>
      <c r="C13141" t="inlineStr">
        <is>
          <t>11377</t>
        </is>
      </c>
      <c r="D13141" t="inlineStr">
        <is>
          <t>American</t>
        </is>
      </c>
      <c r="E13141" s="8" t="n">
        <v>46199</v>
      </c>
      <c r="F13141" t="inlineStr">
        <is>
          <t>Violations were cited in the following area(s).</t>
        </is>
      </c>
      <c r="G13141" t="inlineStr">
        <is>
          <t>04J</t>
        </is>
      </c>
      <c r="H13141" t="inlineStr">
        <is>
          <t>Properly scaled and calibrated thermometer or thermocouple not provided or not readily accessible in food preparation and hot/cold holding areas to measure temperatures of TCS foods during cooking, cooling, reheating, and holding.</t>
        </is>
      </c>
      <c r="I13141" t="inlineStr">
        <is>
          <t>Critical</t>
        </is>
      </c>
      <c r="J13141" t="n">
        <v>10</v>
      </c>
      <c r="K13141" t="inlineStr">
        <is>
          <t>A</t>
        </is>
      </c>
      <c r="L13141" s="9">
        <f>A13141&amp;"-"&amp;TEXT(E13141,"yyyymmdd")</f>
        <v/>
      </c>
    </row>
    <row r="13142">
      <c r="A13142" t="n">
        <v>50129222</v>
      </c>
      <c r="B13142" t="inlineStr">
        <is>
          <t>Queens</t>
        </is>
      </c>
      <c r="C13142" t="inlineStr">
        <is>
          <t>11377</t>
        </is>
      </c>
      <c r="D13142" t="inlineStr">
        <is>
          <t>American</t>
        </is>
      </c>
      <c r="E13142" s="8" t="n">
        <v>46199</v>
      </c>
      <c r="F13142" t="inlineStr">
        <is>
          <t>Violations were cited in the following area(s).</t>
        </is>
      </c>
      <c r="G13142" t="inlineStr">
        <is>
          <t>06D</t>
        </is>
      </c>
      <c r="H13142" t="inlineStr">
        <is>
          <t>Food contact surface not properly washed, rinsed and sanitized after each use and following any activity when contamination may have occurred.</t>
        </is>
      </c>
      <c r="I13142" t="inlineStr">
        <is>
          <t>Critical</t>
        </is>
      </c>
      <c r="J13142" t="n">
        <v>10</v>
      </c>
      <c r="K13142" t="inlineStr">
        <is>
          <t>A</t>
        </is>
      </c>
      <c r="L13142" s="9">
        <f>A13142&amp;"-"&amp;TEXT(E13142,"yyyymmdd")</f>
        <v/>
      </c>
    </row>
    <row r="13143">
      <c r="A13143" t="n">
        <v>50132018</v>
      </c>
      <c r="B13143" t="inlineStr">
        <is>
          <t>Brooklyn</t>
        </is>
      </c>
      <c r="C13143" t="inlineStr">
        <is>
          <t>11221</t>
        </is>
      </c>
      <c r="D13143" t="inlineStr">
        <is>
          <t>American</t>
        </is>
      </c>
      <c r="E13143" s="8" t="n">
        <v>46199</v>
      </c>
      <c r="F13143" t="inlineStr">
        <is>
          <t>Violations were cited in the following area(s).</t>
        </is>
      </c>
      <c r="G13143" t="inlineStr">
        <is>
          <t>04H</t>
        </is>
      </c>
      <c r="H13143" t="inlineStr">
        <is>
          <t>Raw, cooked or prepared food is adulterated, contaminated, cross-contaminated, or not discarded in accordance with HACCP plan.</t>
        </is>
      </c>
      <c r="I13143" t="inlineStr">
        <is>
          <t>Critical</t>
        </is>
      </c>
      <c r="J13143" t="n">
        <v>13</v>
      </c>
      <c r="K13143" t="inlineStr">
        <is>
          <t>A</t>
        </is>
      </c>
      <c r="L13143" s="9">
        <f>A13143&amp;"-"&amp;TEXT(E13143,"yyyymmdd")</f>
        <v/>
      </c>
    </row>
    <row r="13144">
      <c r="A13144" t="n">
        <v>50132018</v>
      </c>
      <c r="B13144" t="inlineStr">
        <is>
          <t>Brooklyn</t>
        </is>
      </c>
      <c r="C13144" t="inlineStr">
        <is>
          <t>11221</t>
        </is>
      </c>
      <c r="D13144" t="inlineStr">
        <is>
          <t>American</t>
        </is>
      </c>
      <c r="E13144" s="8" t="n">
        <v>46199</v>
      </c>
      <c r="F13144" t="inlineStr">
        <is>
          <t>Violations were cited in the following area(s).</t>
        </is>
      </c>
      <c r="G13144" t="inlineStr">
        <is>
          <t>10B</t>
        </is>
      </c>
      <c r="H13144" t="inlineStr">
        <is>
          <t>Anti-siphonage or back-flow prevention device not provided where required; equipment or floor not properly drained; sewage disposal system in disrepair or not functioning properly. Condensation or liquid waste improperly disposed of.</t>
        </is>
      </c>
      <c r="I13144" t="inlineStr">
        <is>
          <t>Not Critical</t>
        </is>
      </c>
      <c r="J13144" t="n">
        <v>13</v>
      </c>
      <c r="K13144" t="inlineStr">
        <is>
          <t>A</t>
        </is>
      </c>
      <c r="L13144" s="9">
        <f>A13144&amp;"-"&amp;TEXT(E13144,"yyyymmdd")</f>
        <v/>
      </c>
    </row>
    <row r="13145">
      <c r="A13145" t="n">
        <v>50132018</v>
      </c>
      <c r="B13145" t="inlineStr">
        <is>
          <t>Brooklyn</t>
        </is>
      </c>
      <c r="C13145" t="inlineStr">
        <is>
          <t>11221</t>
        </is>
      </c>
      <c r="D13145" t="inlineStr">
        <is>
          <t>American</t>
        </is>
      </c>
      <c r="E13145" s="8" t="n">
        <v>46199</v>
      </c>
      <c r="F13145" t="inlineStr">
        <is>
          <t>Violations were cited in the following area(s).</t>
        </is>
      </c>
      <c r="G13145" t="inlineStr">
        <is>
          <t>10F</t>
        </is>
      </c>
      <c r="H13145" t="inlineStr">
        <is>
          <t>Non-food contact surface or equipment made of unacceptable material, not kept clean, or not properly sealed, raised, spaced or movable to allow accessibility for cleaning on all sides, above and underneath the unit.</t>
        </is>
      </c>
      <c r="I13145" t="inlineStr">
        <is>
          <t>Not Critical</t>
        </is>
      </c>
      <c r="J13145" t="n">
        <v>13</v>
      </c>
      <c r="K13145" t="inlineStr">
        <is>
          <t>A</t>
        </is>
      </c>
      <c r="L13145" s="9">
        <f>A13145&amp;"-"&amp;TEXT(E13145,"yyyymmdd")</f>
        <v/>
      </c>
    </row>
    <row r="13146">
      <c r="A13146" t="n">
        <v>50142540</v>
      </c>
      <c r="B13146" t="inlineStr">
        <is>
          <t>Bronx</t>
        </is>
      </c>
      <c r="C13146" t="inlineStr">
        <is>
          <t>10472</t>
        </is>
      </c>
      <c r="D13146" t="inlineStr">
        <is>
          <t>Spanish</t>
        </is>
      </c>
      <c r="E13146" s="8" t="n">
        <v>46199</v>
      </c>
      <c r="F13146" t="inlineStr">
        <is>
          <t>Violations were cited in the following area(s).</t>
        </is>
      </c>
      <c r="G13146" t="inlineStr">
        <is>
          <t>04H</t>
        </is>
      </c>
      <c r="H13146" t="inlineStr">
        <is>
          <t>Raw, cooked or prepared food is adulterated, contaminated, cross-contaminated, or not discarded in accordance with HACCP plan.</t>
        </is>
      </c>
      <c r="I13146" t="inlineStr">
        <is>
          <t>Critical</t>
        </is>
      </c>
      <c r="J13146" t="n">
        <v>29</v>
      </c>
      <c r="L13146" s="9">
        <f>A13146&amp;"-"&amp;TEXT(E13146,"yyyymmdd")</f>
        <v/>
      </c>
    </row>
    <row r="13147">
      <c r="A13147" t="n">
        <v>50142540</v>
      </c>
      <c r="B13147" t="inlineStr">
        <is>
          <t>Bronx</t>
        </is>
      </c>
      <c r="C13147" t="inlineStr">
        <is>
          <t>10472</t>
        </is>
      </c>
      <c r="D13147" t="inlineStr">
        <is>
          <t>Spanish</t>
        </is>
      </c>
      <c r="E13147" s="8" t="n">
        <v>46199</v>
      </c>
      <c r="F13147" t="inlineStr">
        <is>
          <t>Violations were cited in the following area(s).</t>
        </is>
      </c>
      <c r="G13147" t="inlineStr">
        <is>
          <t>04N</t>
        </is>
      </c>
      <c r="H13147" t="inlineStr">
        <is>
          <t>Filth flies or food/refuse/sewage associated with (FRSA) flies or other nuisance pests in establishment’s food and/or non-food areas. FRSA flies include house flies, blow flies, bottle flies, flesh flies, drain flies, Phorid flies and fruit flies.</t>
        </is>
      </c>
      <c r="I13147" t="inlineStr">
        <is>
          <t>Critical</t>
        </is>
      </c>
      <c r="J13147" t="n">
        <v>29</v>
      </c>
      <c r="L13147" s="9">
        <f>A13147&amp;"-"&amp;TEXT(E13147,"yyyymmdd")</f>
        <v/>
      </c>
    </row>
    <row r="13148">
      <c r="A13148" t="n">
        <v>50142540</v>
      </c>
      <c r="B13148" t="inlineStr">
        <is>
          <t>Bronx</t>
        </is>
      </c>
      <c r="C13148" t="inlineStr">
        <is>
          <t>10472</t>
        </is>
      </c>
      <c r="D13148" t="inlineStr">
        <is>
          <t>Spanish</t>
        </is>
      </c>
      <c r="E13148" s="8" t="n">
        <v>46199</v>
      </c>
      <c r="F13148" t="inlineStr">
        <is>
          <t>Violations were cited in the following area(s).</t>
        </is>
      </c>
      <c r="G13148" t="inlineStr">
        <is>
          <t>06C</t>
        </is>
      </c>
      <c r="H1314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148" t="inlineStr">
        <is>
          <t>Critical</t>
        </is>
      </c>
      <c r="J13148" t="n">
        <v>29</v>
      </c>
      <c r="L13148" s="9">
        <f>A13148&amp;"-"&amp;TEXT(E13148,"yyyymmdd")</f>
        <v/>
      </c>
    </row>
    <row r="13149">
      <c r="A13149" t="n">
        <v>50142540</v>
      </c>
      <c r="B13149" t="inlineStr">
        <is>
          <t>Bronx</t>
        </is>
      </c>
      <c r="C13149" t="inlineStr">
        <is>
          <t>10472</t>
        </is>
      </c>
      <c r="D13149" t="inlineStr">
        <is>
          <t>Spanish</t>
        </is>
      </c>
      <c r="E13149" s="8" t="n">
        <v>46199</v>
      </c>
      <c r="F13149" t="inlineStr">
        <is>
          <t>Violations were cited in the following area(s).</t>
        </is>
      </c>
      <c r="G13149" t="inlineStr">
        <is>
          <t>08A</t>
        </is>
      </c>
      <c r="H13149" t="inlineStr">
        <is>
          <t>Establishment is not free of harborage or conditions conducive to rodents, insects or other pests.</t>
        </is>
      </c>
      <c r="I13149" t="inlineStr">
        <is>
          <t>Not Critical</t>
        </is>
      </c>
      <c r="J13149" t="n">
        <v>29</v>
      </c>
      <c r="L13149" s="9">
        <f>A13149&amp;"-"&amp;TEXT(E13149,"yyyymmdd")</f>
        <v/>
      </c>
    </row>
    <row r="13150">
      <c r="A13150" t="n">
        <v>50142540</v>
      </c>
      <c r="B13150" t="inlineStr">
        <is>
          <t>Bronx</t>
        </is>
      </c>
      <c r="C13150" t="inlineStr">
        <is>
          <t>10472</t>
        </is>
      </c>
      <c r="D13150" t="inlineStr">
        <is>
          <t>Spanish</t>
        </is>
      </c>
      <c r="E13150" s="8" t="n">
        <v>46199</v>
      </c>
      <c r="F13150" t="inlineStr">
        <is>
          <t>Violations were cited in the following area(s).</t>
        </is>
      </c>
      <c r="G13150" t="inlineStr">
        <is>
          <t>10F</t>
        </is>
      </c>
      <c r="H13150" t="inlineStr">
        <is>
          <t>Non-food contact surface or equipment made of unacceptable material, not kept clean, or not properly sealed, raised, spaced or movable to allow accessibility for cleaning on all sides, above and underneath the unit.</t>
        </is>
      </c>
      <c r="I13150" t="inlineStr">
        <is>
          <t>Not Critical</t>
        </is>
      </c>
      <c r="J13150" t="n">
        <v>29</v>
      </c>
      <c r="L13150" s="9">
        <f>A13150&amp;"-"&amp;TEXT(E13150,"yyyymmdd")</f>
        <v/>
      </c>
    </row>
    <row r="13151">
      <c r="A13151" t="n">
        <v>50142540</v>
      </c>
      <c r="B13151" t="inlineStr">
        <is>
          <t>Bronx</t>
        </is>
      </c>
      <c r="C13151" t="inlineStr">
        <is>
          <t>10472</t>
        </is>
      </c>
      <c r="D13151" t="inlineStr">
        <is>
          <t>Spanish</t>
        </is>
      </c>
      <c r="E13151" s="8" t="n">
        <v>46199</v>
      </c>
      <c r="F13151" t="inlineStr">
        <is>
          <t>Violations were cited in the following area(s).</t>
        </is>
      </c>
      <c r="G13151" t="inlineStr">
        <is>
          <t>28-06</t>
        </is>
      </c>
      <c r="H13151" t="inlineStr">
        <is>
          <t>Contract with a pest management professional not in place. Record of extermination activities not kept on premises.</t>
        </is>
      </c>
      <c r="I13151" t="inlineStr">
        <is>
          <t>Not Critical</t>
        </is>
      </c>
      <c r="J13151" t="n">
        <v>29</v>
      </c>
      <c r="L13151" s="9">
        <f>A13151&amp;"-"&amp;TEXT(E13151,"yyyymmdd")</f>
        <v/>
      </c>
    </row>
    <row r="13152">
      <c r="A13152" t="n">
        <v>50143144</v>
      </c>
      <c r="B13152" t="inlineStr">
        <is>
          <t>Queens</t>
        </is>
      </c>
      <c r="C13152" t="inlineStr">
        <is>
          <t>11004</t>
        </is>
      </c>
      <c r="D13152" t="inlineStr">
        <is>
          <t>Juice, Smoothies, Fruit Salads</t>
        </is>
      </c>
      <c r="E13152" s="8" t="n">
        <v>46199</v>
      </c>
      <c r="F13152" t="inlineStr">
        <is>
          <t>Violations were cited in the following area(s).</t>
        </is>
      </c>
      <c r="G13152" t="inlineStr">
        <is>
          <t>04A</t>
        </is>
      </c>
      <c r="H13152" t="inlineStr">
        <is>
          <t>Food Protection Certificate (FPC) not held by manager or supervisor of food operations.</t>
        </is>
      </c>
      <c r="I13152" t="inlineStr">
        <is>
          <t>Critical</t>
        </is>
      </c>
      <c r="J13152" t="n">
        <v>13</v>
      </c>
      <c r="K13152" t="inlineStr">
        <is>
          <t>A</t>
        </is>
      </c>
      <c r="L13152" s="9">
        <f>A13152&amp;"-"&amp;TEXT(E13152,"yyyymmdd")</f>
        <v/>
      </c>
    </row>
    <row r="13153">
      <c r="A13153" t="n">
        <v>50143144</v>
      </c>
      <c r="B13153" t="inlineStr">
        <is>
          <t>Queens</t>
        </is>
      </c>
      <c r="C13153" t="inlineStr">
        <is>
          <t>11004</t>
        </is>
      </c>
      <c r="D13153" t="inlineStr">
        <is>
          <t>Juice, Smoothies, Fruit Salads</t>
        </is>
      </c>
      <c r="E13153" s="8" t="n">
        <v>46199</v>
      </c>
      <c r="F13153" t="inlineStr">
        <is>
          <t>Violations were cited in the following area(s).</t>
        </is>
      </c>
      <c r="G13153" t="inlineStr">
        <is>
          <t>10F</t>
        </is>
      </c>
      <c r="H13153" t="inlineStr">
        <is>
          <t>Non-food contact surface or equipment made of unacceptable material, not kept clean, or not properly sealed, raised, spaced or movable to allow accessibility for cleaning on all sides, above and underneath the unit.</t>
        </is>
      </c>
      <c r="I13153" t="inlineStr">
        <is>
          <t>Not Critical</t>
        </is>
      </c>
      <c r="J13153" t="n">
        <v>13</v>
      </c>
      <c r="K13153" t="inlineStr">
        <is>
          <t>A</t>
        </is>
      </c>
      <c r="L13153" s="9">
        <f>A13153&amp;"-"&amp;TEXT(E13153,"yyyymmdd")</f>
        <v/>
      </c>
    </row>
    <row r="13154">
      <c r="A13154" t="n">
        <v>50144934</v>
      </c>
      <c r="B13154" t="inlineStr">
        <is>
          <t>Queens</t>
        </is>
      </c>
      <c r="C13154" t="inlineStr">
        <is>
          <t>11432</t>
        </is>
      </c>
      <c r="D13154" t="inlineStr">
        <is>
          <t>American</t>
        </is>
      </c>
      <c r="E13154" s="8" t="n">
        <v>46199</v>
      </c>
      <c r="F13154" t="inlineStr">
        <is>
          <t>Violations were cited in the following area(s).</t>
        </is>
      </c>
      <c r="G13154" t="inlineStr">
        <is>
          <t>06F</t>
        </is>
      </c>
      <c r="H13154" t="inlineStr">
        <is>
          <t>Wiping cloths not stored clean and dry, or in a sanitizing solution, between uses.</t>
        </is>
      </c>
      <c r="I13154" t="inlineStr">
        <is>
          <t>Critical</t>
        </is>
      </c>
      <c r="J13154" t="n">
        <v>7</v>
      </c>
      <c r="K13154" t="inlineStr">
        <is>
          <t>A</t>
        </is>
      </c>
      <c r="L13154" s="9">
        <f>A13154&amp;"-"&amp;TEXT(E13154,"yyyymmdd")</f>
        <v/>
      </c>
    </row>
    <row r="13155">
      <c r="A13155" t="n">
        <v>50144934</v>
      </c>
      <c r="B13155" t="inlineStr">
        <is>
          <t>Queens</t>
        </is>
      </c>
      <c r="C13155" t="inlineStr">
        <is>
          <t>11432</t>
        </is>
      </c>
      <c r="D13155" t="inlineStr">
        <is>
          <t>American</t>
        </is>
      </c>
      <c r="E13155" s="8" t="n">
        <v>46199</v>
      </c>
      <c r="F13155" t="inlineStr">
        <is>
          <t>Violations were cited in the following area(s).</t>
        </is>
      </c>
      <c r="G13155" t="inlineStr">
        <is>
          <t>10F</t>
        </is>
      </c>
      <c r="H13155" t="inlineStr">
        <is>
          <t>Non-food contact surface or equipment made of unacceptable material, not kept clean, or not properly sealed, raised, spaced or movable to allow accessibility for cleaning on all sides, above and underneath the unit.</t>
        </is>
      </c>
      <c r="I13155" t="inlineStr">
        <is>
          <t>Not Critical</t>
        </is>
      </c>
      <c r="J13155" t="n">
        <v>7</v>
      </c>
      <c r="K13155" t="inlineStr">
        <is>
          <t>A</t>
        </is>
      </c>
      <c r="L13155" s="9">
        <f>A13155&amp;"-"&amp;TEXT(E13155,"yyyymmdd")</f>
        <v/>
      </c>
    </row>
    <row r="13156">
      <c r="A13156" t="n">
        <v>50157150</v>
      </c>
      <c r="B13156" t="inlineStr">
        <is>
          <t>Manhattan</t>
        </is>
      </c>
      <c r="C13156" t="inlineStr">
        <is>
          <t>10003</t>
        </is>
      </c>
      <c r="D13156" t="inlineStr">
        <is>
          <t>American</t>
        </is>
      </c>
      <c r="E13156" s="8" t="n">
        <v>46199</v>
      </c>
      <c r="F13156" t="inlineStr">
        <is>
          <t>Violations were cited in the following area(s).</t>
        </is>
      </c>
      <c r="G13156" t="inlineStr">
        <is>
          <t>04N</t>
        </is>
      </c>
      <c r="H13156" t="inlineStr">
        <is>
          <t>Filth flies or food/refuse/sewage associated with (FRSA) flies or other nuisance pests in establishment’s food and/or non-food areas. FRSA flies include house flies, blow flies, bottle flies, flesh flies, drain flies, Phorid flies and fruit flies.</t>
        </is>
      </c>
      <c r="I13156" t="inlineStr">
        <is>
          <t>Critical</t>
        </is>
      </c>
      <c r="J13156" t="n">
        <v>33</v>
      </c>
      <c r="L13156" s="9">
        <f>A13156&amp;"-"&amp;TEXT(E13156,"yyyymmdd")</f>
        <v/>
      </c>
    </row>
    <row r="13157">
      <c r="A13157" t="n">
        <v>50157150</v>
      </c>
      <c r="B13157" t="inlineStr">
        <is>
          <t>Manhattan</t>
        </is>
      </c>
      <c r="C13157" t="inlineStr">
        <is>
          <t>10003</t>
        </is>
      </c>
      <c r="D13157" t="inlineStr">
        <is>
          <t>American</t>
        </is>
      </c>
      <c r="E13157" s="8" t="n">
        <v>46199</v>
      </c>
      <c r="F13157" t="inlineStr">
        <is>
          <t>Violations were cited in the following area(s).</t>
        </is>
      </c>
      <c r="G13157" t="inlineStr">
        <is>
          <t>05D</t>
        </is>
      </c>
      <c r="H1315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157" t="inlineStr">
        <is>
          <t>Critical</t>
        </is>
      </c>
      <c r="J13157" t="n">
        <v>33</v>
      </c>
      <c r="L13157" s="9">
        <f>A13157&amp;"-"&amp;TEXT(E13157,"yyyymmdd")</f>
        <v/>
      </c>
    </row>
    <row r="13158">
      <c r="A13158" t="n">
        <v>50157150</v>
      </c>
      <c r="B13158" t="inlineStr">
        <is>
          <t>Manhattan</t>
        </is>
      </c>
      <c r="C13158" t="inlineStr">
        <is>
          <t>10003</t>
        </is>
      </c>
      <c r="D13158" t="inlineStr">
        <is>
          <t>American</t>
        </is>
      </c>
      <c r="E13158" s="8" t="n">
        <v>46199</v>
      </c>
      <c r="F13158" t="inlineStr">
        <is>
          <t>Violations were cited in the following area(s).</t>
        </is>
      </c>
      <c r="G13158" t="inlineStr">
        <is>
          <t>06C</t>
        </is>
      </c>
      <c r="H1315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158" t="inlineStr">
        <is>
          <t>Critical</t>
        </is>
      </c>
      <c r="J13158" t="n">
        <v>33</v>
      </c>
      <c r="L13158" s="9">
        <f>A13158&amp;"-"&amp;TEXT(E13158,"yyyymmdd")</f>
        <v/>
      </c>
    </row>
    <row r="13159">
      <c r="A13159" t="n">
        <v>50157150</v>
      </c>
      <c r="B13159" t="inlineStr">
        <is>
          <t>Manhattan</t>
        </is>
      </c>
      <c r="C13159" t="inlineStr">
        <is>
          <t>10003</t>
        </is>
      </c>
      <c r="D13159" t="inlineStr">
        <is>
          <t>American</t>
        </is>
      </c>
      <c r="E13159" s="8" t="n">
        <v>46199</v>
      </c>
      <c r="F13159" t="inlineStr">
        <is>
          <t>Violations were cited in the following area(s).</t>
        </is>
      </c>
      <c r="G13159" t="inlineStr">
        <is>
          <t>08A</t>
        </is>
      </c>
      <c r="H13159" t="inlineStr">
        <is>
          <t>Establishment is not free of harborage or conditions conducive to rodents, insects or other pests.</t>
        </is>
      </c>
      <c r="I13159" t="inlineStr">
        <is>
          <t>Not Critical</t>
        </is>
      </c>
      <c r="J13159" t="n">
        <v>33</v>
      </c>
      <c r="L13159" s="9">
        <f>A13159&amp;"-"&amp;TEXT(E13159,"yyyymmdd")</f>
        <v/>
      </c>
    </row>
    <row r="13160">
      <c r="A13160" t="n">
        <v>50157150</v>
      </c>
      <c r="B13160" t="inlineStr">
        <is>
          <t>Manhattan</t>
        </is>
      </c>
      <c r="C13160" t="inlineStr">
        <is>
          <t>10003</t>
        </is>
      </c>
      <c r="D13160" t="inlineStr">
        <is>
          <t>American</t>
        </is>
      </c>
      <c r="E13160" s="8" t="n">
        <v>46199</v>
      </c>
      <c r="F13160" t="inlineStr">
        <is>
          <t>Violations were cited in the following area(s).</t>
        </is>
      </c>
      <c r="G13160" t="inlineStr">
        <is>
          <t>09A</t>
        </is>
      </c>
      <c r="H13160" t="inlineStr">
        <is>
          <t>Swollen, leaking, rusted or otherwise damaged canned food to be returned to distributor not segregated from intact product and clearly labeled DO NOT USE</t>
        </is>
      </c>
      <c r="I13160" t="inlineStr">
        <is>
          <t>Not Critical</t>
        </is>
      </c>
      <c r="J13160" t="n">
        <v>33</v>
      </c>
      <c r="L13160" s="9">
        <f>A13160&amp;"-"&amp;TEXT(E13160,"yyyymmdd")</f>
        <v/>
      </c>
    </row>
    <row r="13161">
      <c r="A13161" t="n">
        <v>50157150</v>
      </c>
      <c r="B13161" t="inlineStr">
        <is>
          <t>Manhattan</t>
        </is>
      </c>
      <c r="C13161" t="inlineStr">
        <is>
          <t>10003</t>
        </is>
      </c>
      <c r="D13161" t="inlineStr">
        <is>
          <t>American</t>
        </is>
      </c>
      <c r="E13161" s="8" t="n">
        <v>46199</v>
      </c>
      <c r="F13161" t="inlineStr">
        <is>
          <t>Violations were cited in the following area(s).</t>
        </is>
      </c>
      <c r="G13161" t="inlineStr">
        <is>
          <t>10F</t>
        </is>
      </c>
      <c r="H13161" t="inlineStr">
        <is>
          <t>Non-food contact surface or equipment made of unacceptable material, not kept clean, or not properly sealed, raised, spaced or movable to allow accessibility for cleaning on all sides, above and underneath the unit.</t>
        </is>
      </c>
      <c r="I13161" t="inlineStr">
        <is>
          <t>Not Critical</t>
        </is>
      </c>
      <c r="J13161" t="n">
        <v>33</v>
      </c>
      <c r="L13161" s="9">
        <f>A13161&amp;"-"&amp;TEXT(E13161,"yyyymmdd")</f>
        <v/>
      </c>
    </row>
    <row r="13162">
      <c r="A13162" t="n">
        <v>50158026</v>
      </c>
      <c r="B13162" t="inlineStr">
        <is>
          <t>Manhattan</t>
        </is>
      </c>
      <c r="C13162" t="inlineStr">
        <is>
          <t>10036</t>
        </is>
      </c>
      <c r="D13162" t="inlineStr">
        <is>
          <t>Coffee/Tea</t>
        </is>
      </c>
      <c r="E13162" s="8" t="n">
        <v>46199</v>
      </c>
      <c r="F13162" t="inlineStr">
        <is>
          <t>Violations were cited in the following area(s).</t>
        </is>
      </c>
      <c r="G13162" t="inlineStr">
        <is>
          <t>06D</t>
        </is>
      </c>
      <c r="H13162" t="inlineStr">
        <is>
          <t>Food contact surface not properly washed, rinsed and sanitized after each use and following any activity when contamination may have occurred.</t>
        </is>
      </c>
      <c r="I13162" t="inlineStr">
        <is>
          <t>Critical</t>
        </is>
      </c>
      <c r="J13162" t="n">
        <v>12</v>
      </c>
      <c r="K13162" t="inlineStr">
        <is>
          <t>A</t>
        </is>
      </c>
      <c r="L13162" s="9">
        <f>A13162&amp;"-"&amp;TEXT(E13162,"yyyymmdd")</f>
        <v/>
      </c>
    </row>
    <row r="13163">
      <c r="A13163" t="n">
        <v>50158026</v>
      </c>
      <c r="B13163" t="inlineStr">
        <is>
          <t>Manhattan</t>
        </is>
      </c>
      <c r="C13163" t="inlineStr">
        <is>
          <t>10036</t>
        </is>
      </c>
      <c r="D13163" t="inlineStr">
        <is>
          <t>Coffee/Tea</t>
        </is>
      </c>
      <c r="E13163" s="8" t="n">
        <v>46199</v>
      </c>
      <c r="F13163" t="inlineStr">
        <is>
          <t>Violations were cited in the following area(s).</t>
        </is>
      </c>
      <c r="G13163" t="inlineStr">
        <is>
          <t>08B</t>
        </is>
      </c>
      <c r="H13163"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3163" t="inlineStr">
        <is>
          <t>Not Critical</t>
        </is>
      </c>
      <c r="J13163" t="n">
        <v>12</v>
      </c>
      <c r="K13163" t="inlineStr">
        <is>
          <t>A</t>
        </is>
      </c>
      <c r="L13163" s="9">
        <f>A13163&amp;"-"&amp;TEXT(E13163,"yyyymmdd")</f>
        <v/>
      </c>
    </row>
    <row r="13164">
      <c r="A13164" t="n">
        <v>50158026</v>
      </c>
      <c r="B13164" t="inlineStr">
        <is>
          <t>Manhattan</t>
        </is>
      </c>
      <c r="C13164" t="inlineStr">
        <is>
          <t>10036</t>
        </is>
      </c>
      <c r="D13164" t="inlineStr">
        <is>
          <t>Coffee/Tea</t>
        </is>
      </c>
      <c r="E13164" s="8" t="n">
        <v>46199</v>
      </c>
      <c r="F13164" t="inlineStr">
        <is>
          <t>Violations were cited in the following area(s).</t>
        </is>
      </c>
      <c r="G13164" t="inlineStr">
        <is>
          <t>10F</t>
        </is>
      </c>
      <c r="H13164" t="inlineStr">
        <is>
          <t>Non-food contact surface or equipment made of unacceptable material, not kept clean, or not properly sealed, raised, spaced or movable to allow accessibility for cleaning on all sides, above and underneath the unit.</t>
        </is>
      </c>
      <c r="I13164" t="inlineStr">
        <is>
          <t>Not Critical</t>
        </is>
      </c>
      <c r="J13164" t="n">
        <v>12</v>
      </c>
      <c r="K13164" t="inlineStr">
        <is>
          <t>A</t>
        </is>
      </c>
      <c r="L13164" s="9">
        <f>A13164&amp;"-"&amp;TEXT(E13164,"yyyymmdd")</f>
        <v/>
      </c>
    </row>
    <row r="13165">
      <c r="A13165" t="n">
        <v>50158862</v>
      </c>
      <c r="B13165" t="inlineStr">
        <is>
          <t>Brooklyn</t>
        </is>
      </c>
      <c r="C13165" t="inlineStr">
        <is>
          <t>11237</t>
        </is>
      </c>
      <c r="D13165" t="inlineStr">
        <is>
          <t>American</t>
        </is>
      </c>
      <c r="E13165" s="8" t="n">
        <v>46199</v>
      </c>
      <c r="F13165" t="inlineStr">
        <is>
          <t>Violations were cited in the following area(s).</t>
        </is>
      </c>
      <c r="G13165" t="inlineStr">
        <is>
          <t>10E</t>
        </is>
      </c>
      <c r="H13165" t="inlineStr">
        <is>
          <t>Accurate thermometer not provided or properly located in refrigerated, cold storage or hot holding equipment</t>
        </is>
      </c>
      <c r="I13165" t="inlineStr">
        <is>
          <t>Not Critical</t>
        </is>
      </c>
      <c r="J13165" t="n">
        <v>7</v>
      </c>
      <c r="K13165" t="inlineStr">
        <is>
          <t>A</t>
        </is>
      </c>
      <c r="L13165" s="9">
        <f>A13165&amp;"-"&amp;TEXT(E13165,"yyyymmdd")</f>
        <v/>
      </c>
    </row>
    <row r="13166">
      <c r="A13166" t="n">
        <v>50158862</v>
      </c>
      <c r="B13166" t="inlineStr">
        <is>
          <t>Brooklyn</t>
        </is>
      </c>
      <c r="C13166" t="inlineStr">
        <is>
          <t>11237</t>
        </is>
      </c>
      <c r="D13166" t="inlineStr">
        <is>
          <t>American</t>
        </is>
      </c>
      <c r="E13166" s="8" t="n">
        <v>46199</v>
      </c>
      <c r="F13166" t="inlineStr">
        <is>
          <t>Violations were cited in the following area(s).</t>
        </is>
      </c>
      <c r="G13166" t="inlineStr">
        <is>
          <t>10G</t>
        </is>
      </c>
      <c r="H13166" t="inlineStr">
        <is>
          <t>Dishwashing and ware washing: Cleaning and sanitizing of tableware, including dishes, utensils, and equipment deficient.</t>
        </is>
      </c>
      <c r="I13166" t="inlineStr">
        <is>
          <t>Not Critical</t>
        </is>
      </c>
      <c r="J13166" t="n">
        <v>7</v>
      </c>
      <c r="K13166" t="inlineStr">
        <is>
          <t>A</t>
        </is>
      </c>
      <c r="L13166" s="9">
        <f>A13166&amp;"-"&amp;TEXT(E13166,"yyyymmdd")</f>
        <v/>
      </c>
    </row>
    <row r="13167">
      <c r="A13167" t="n">
        <v>50165966</v>
      </c>
      <c r="B13167" t="inlineStr">
        <is>
          <t>Queens</t>
        </is>
      </c>
      <c r="C13167" t="inlineStr">
        <is>
          <t>11418</t>
        </is>
      </c>
      <c r="D13167" t="inlineStr">
        <is>
          <t>Latin American</t>
        </is>
      </c>
      <c r="E13167" s="8" t="n">
        <v>46199</v>
      </c>
      <c r="F13167" t="inlineStr">
        <is>
          <t>Violations were cited in the following area(s).</t>
        </is>
      </c>
      <c r="G13167" t="inlineStr">
        <is>
          <t>06D</t>
        </is>
      </c>
      <c r="H13167" t="inlineStr">
        <is>
          <t>Food contact surface not properly washed, rinsed and sanitized after each use and following any activity when contamination may have occurred.</t>
        </is>
      </c>
      <c r="I13167" t="inlineStr">
        <is>
          <t>Critical</t>
        </is>
      </c>
      <c r="J13167" t="n">
        <v>5</v>
      </c>
      <c r="K13167" t="inlineStr">
        <is>
          <t>A</t>
        </is>
      </c>
      <c r="L13167" s="9">
        <f>A13167&amp;"-"&amp;TEXT(E13167,"yyyymmdd")</f>
        <v/>
      </c>
    </row>
    <row r="13168">
      <c r="A13168" t="n">
        <v>50171899</v>
      </c>
      <c r="B13168" t="inlineStr">
        <is>
          <t>Brooklyn</t>
        </is>
      </c>
      <c r="C13168" t="inlineStr">
        <is>
          <t>11237</t>
        </is>
      </c>
      <c r="D13168" t="inlineStr">
        <is>
          <t>Bagels/Pretzels</t>
        </is>
      </c>
      <c r="E13168" s="8" t="n">
        <v>46199</v>
      </c>
      <c r="F13168" t="inlineStr">
        <is>
          <t>Violations were cited in the following area(s).</t>
        </is>
      </c>
      <c r="G13168" t="inlineStr">
        <is>
          <t>02G</t>
        </is>
      </c>
      <c r="H13168" t="inlineStr">
        <is>
          <t>Cold TCS food item held above 41 °F; smoked or processed fish held above 38 °F; intact raw eggs held above 45 °F; or reduced oxygen packaged (ROP) TCS foods held above required temperatures except during active necessary preparation.</t>
        </is>
      </c>
      <c r="I13168" t="inlineStr">
        <is>
          <t>Critical</t>
        </is>
      </c>
      <c r="J13168" t="n">
        <v>28</v>
      </c>
      <c r="L13168" s="9">
        <f>A13168&amp;"-"&amp;TEXT(E13168,"yyyymmdd")</f>
        <v/>
      </c>
    </row>
    <row r="13169">
      <c r="A13169" t="n">
        <v>50171899</v>
      </c>
      <c r="B13169" t="inlineStr">
        <is>
          <t>Brooklyn</t>
        </is>
      </c>
      <c r="C13169" t="inlineStr">
        <is>
          <t>11237</t>
        </is>
      </c>
      <c r="D13169" t="inlineStr">
        <is>
          <t>Bagels/Pretzels</t>
        </is>
      </c>
      <c r="E13169" s="8" t="n">
        <v>46199</v>
      </c>
      <c r="F13169" t="inlineStr">
        <is>
          <t>Violations were cited in the following area(s).</t>
        </is>
      </c>
      <c r="G13169" t="inlineStr">
        <is>
          <t>06C</t>
        </is>
      </c>
      <c r="H1316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169" t="inlineStr">
        <is>
          <t>Critical</t>
        </is>
      </c>
      <c r="J13169" t="n">
        <v>28</v>
      </c>
      <c r="L13169" s="9">
        <f>A13169&amp;"-"&amp;TEXT(E13169,"yyyymmdd")</f>
        <v/>
      </c>
    </row>
    <row r="13170">
      <c r="A13170" t="n">
        <v>50171899</v>
      </c>
      <c r="B13170" t="inlineStr">
        <is>
          <t>Brooklyn</t>
        </is>
      </c>
      <c r="C13170" t="inlineStr">
        <is>
          <t>11237</t>
        </is>
      </c>
      <c r="D13170" t="inlineStr">
        <is>
          <t>Bagels/Pretzels</t>
        </is>
      </c>
      <c r="E13170" s="8" t="n">
        <v>46199</v>
      </c>
      <c r="F13170" t="inlineStr">
        <is>
          <t>Violations were cited in the following area(s).</t>
        </is>
      </c>
      <c r="G13170" t="inlineStr">
        <is>
          <t>06D</t>
        </is>
      </c>
      <c r="H13170" t="inlineStr">
        <is>
          <t>Food contact surface not properly washed, rinsed and sanitized after each use and following any activity when contamination may have occurred.</t>
        </is>
      </c>
      <c r="I13170" t="inlineStr">
        <is>
          <t>Critical</t>
        </is>
      </c>
      <c r="J13170" t="n">
        <v>28</v>
      </c>
      <c r="L13170" s="9">
        <f>A13170&amp;"-"&amp;TEXT(E13170,"yyyymmdd")</f>
        <v/>
      </c>
    </row>
    <row r="13171">
      <c r="A13171" t="n">
        <v>50171899</v>
      </c>
      <c r="B13171" t="inlineStr">
        <is>
          <t>Brooklyn</t>
        </is>
      </c>
      <c r="C13171" t="inlineStr">
        <is>
          <t>11237</t>
        </is>
      </c>
      <c r="D13171" t="inlineStr">
        <is>
          <t>Bagels/Pretzels</t>
        </is>
      </c>
      <c r="E13171" s="8" t="n">
        <v>46199</v>
      </c>
      <c r="F13171" t="inlineStr">
        <is>
          <t>Violations were cited in the following area(s).</t>
        </is>
      </c>
      <c r="G13171" t="inlineStr">
        <is>
          <t>10B</t>
        </is>
      </c>
      <c r="H13171" t="inlineStr">
        <is>
          <t>Anti-siphonage or back-flow prevention device not provided where required; equipment or floor not properly drained; sewage disposal system in disrepair or not functioning properly. Condensation or liquid waste improperly disposed of.</t>
        </is>
      </c>
      <c r="I13171" t="inlineStr">
        <is>
          <t>Not Critical</t>
        </is>
      </c>
      <c r="J13171" t="n">
        <v>28</v>
      </c>
      <c r="L13171" s="9">
        <f>A13171&amp;"-"&amp;TEXT(E13171,"yyyymmdd")</f>
        <v/>
      </c>
    </row>
    <row r="13172">
      <c r="A13172" t="n">
        <v>50171899</v>
      </c>
      <c r="B13172" t="inlineStr">
        <is>
          <t>Brooklyn</t>
        </is>
      </c>
      <c r="C13172" t="inlineStr">
        <is>
          <t>11237</t>
        </is>
      </c>
      <c r="D13172" t="inlineStr">
        <is>
          <t>Bagels/Pretzels</t>
        </is>
      </c>
      <c r="E13172" s="8" t="n">
        <v>46199</v>
      </c>
      <c r="F13172" t="inlineStr">
        <is>
          <t>Violations were cited in the following area(s).</t>
        </is>
      </c>
      <c r="G13172" t="inlineStr">
        <is>
          <t>10F</t>
        </is>
      </c>
      <c r="H13172" t="inlineStr">
        <is>
          <t>Non-food contact surface or equipment made of unacceptable material, not kept clean, or not properly sealed, raised, spaced or movable to allow accessibility for cleaning on all sides, above and underneath the unit.</t>
        </is>
      </c>
      <c r="I13172" t="inlineStr">
        <is>
          <t>Not Critical</t>
        </is>
      </c>
      <c r="J13172" t="n">
        <v>28</v>
      </c>
      <c r="L13172" s="9">
        <f>A13172&amp;"-"&amp;TEXT(E13172,"yyyymmdd")</f>
        <v/>
      </c>
    </row>
    <row r="13173">
      <c r="A13173" t="n">
        <v>50171899</v>
      </c>
      <c r="B13173" t="inlineStr">
        <is>
          <t>Brooklyn</t>
        </is>
      </c>
      <c r="C13173" t="inlineStr">
        <is>
          <t>11237</t>
        </is>
      </c>
      <c r="D13173" t="inlineStr">
        <is>
          <t>Bagels/Pretzels</t>
        </is>
      </c>
      <c r="E13173" s="8" t="n">
        <v>46199</v>
      </c>
      <c r="F13173" t="inlineStr">
        <is>
          <t>Violations were cited in the following area(s).</t>
        </is>
      </c>
      <c r="G13173" t="inlineStr">
        <is>
          <t>10H</t>
        </is>
      </c>
      <c r="H13173" t="inlineStr">
        <is>
          <t>Single service article not provided. Single service article reused or not protected from contamination when transported, stored, dispensed. Drinking straws not completely enclosed in wrapper or dispensed from a sanitary device.</t>
        </is>
      </c>
      <c r="I13173" t="inlineStr">
        <is>
          <t>Not Critical</t>
        </is>
      </c>
      <c r="J13173" t="n">
        <v>28</v>
      </c>
      <c r="L13173" s="9">
        <f>A13173&amp;"-"&amp;TEXT(E13173,"yyyymmdd")</f>
        <v/>
      </c>
    </row>
    <row r="13174">
      <c r="A13174" t="n">
        <v>50177119</v>
      </c>
      <c r="B13174" t="inlineStr">
        <is>
          <t>Bronx</t>
        </is>
      </c>
      <c r="C13174" t="inlineStr">
        <is>
          <t>10472</t>
        </is>
      </c>
      <c r="D13174" t="inlineStr">
        <is>
          <t>Spanish</t>
        </is>
      </c>
      <c r="E13174" s="8" t="n">
        <v>46199</v>
      </c>
      <c r="F13174" t="inlineStr">
        <is>
          <t>Violations were cited in the following area(s).</t>
        </is>
      </c>
      <c r="G13174" t="inlineStr">
        <is>
          <t>10B</t>
        </is>
      </c>
      <c r="H13174" t="inlineStr">
        <is>
          <t>Anti-siphonage or back-flow prevention device not provided where required; equipment or floor not properly drained; sewage disposal system in disrepair or not functioning properly. Condensation or liquid waste improperly disposed of.</t>
        </is>
      </c>
      <c r="I13174" t="inlineStr">
        <is>
          <t>Not Critical</t>
        </is>
      </c>
      <c r="J13174" t="n">
        <v>4</v>
      </c>
      <c r="K13174" t="inlineStr">
        <is>
          <t>A</t>
        </is>
      </c>
      <c r="L13174" s="9">
        <f>A13174&amp;"-"&amp;TEXT(E13174,"yyyymmdd")</f>
        <v/>
      </c>
    </row>
    <row r="13175">
      <c r="A13175" t="n">
        <v>50177119</v>
      </c>
      <c r="B13175" t="inlineStr">
        <is>
          <t>Bronx</t>
        </is>
      </c>
      <c r="C13175" t="inlineStr">
        <is>
          <t>10472</t>
        </is>
      </c>
      <c r="D13175" t="inlineStr">
        <is>
          <t>Spanish</t>
        </is>
      </c>
      <c r="E13175" s="8" t="n">
        <v>46199</v>
      </c>
      <c r="F13175" t="inlineStr">
        <is>
          <t>Violations were cited in the following area(s).</t>
        </is>
      </c>
      <c r="G13175" t="inlineStr">
        <is>
          <t>10F</t>
        </is>
      </c>
      <c r="H13175" t="inlineStr">
        <is>
          <t>Non-food contact surface or equipment made of unacceptable material, not kept clean, or not properly sealed, raised, spaced or movable to allow accessibility for cleaning on all sides, above and underneath the unit.</t>
        </is>
      </c>
      <c r="I13175" t="inlineStr">
        <is>
          <t>Not Critical</t>
        </is>
      </c>
      <c r="J13175" t="n">
        <v>4</v>
      </c>
      <c r="K13175" t="inlineStr">
        <is>
          <t>A</t>
        </is>
      </c>
      <c r="L13175" s="9">
        <f>A13175&amp;"-"&amp;TEXT(E13175,"yyyymmdd")</f>
        <v/>
      </c>
    </row>
    <row r="13176">
      <c r="A13176" t="n">
        <v>50180146</v>
      </c>
      <c r="B13176" t="inlineStr">
        <is>
          <t>Queens</t>
        </is>
      </c>
      <c r="C13176" t="inlineStr">
        <is>
          <t>11419</t>
        </is>
      </c>
      <c r="D13176" t="inlineStr">
        <is>
          <t>Indian</t>
        </is>
      </c>
      <c r="E13176" s="8" t="n">
        <v>46199</v>
      </c>
      <c r="F13176" t="inlineStr">
        <is>
          <t>Violations were cited in the following area(s).</t>
        </is>
      </c>
      <c r="G13176" t="inlineStr">
        <is>
          <t>02G</t>
        </is>
      </c>
      <c r="H13176" t="inlineStr">
        <is>
          <t>Cold TCS food item held above 41 °F; smoked or processed fish held above 38 °F; intact raw eggs held above 45 °F; or reduced oxygen packaged (ROP) TCS foods held above required temperatures except during active necessary preparation.</t>
        </is>
      </c>
      <c r="I13176" t="inlineStr">
        <is>
          <t>Critical</t>
        </is>
      </c>
      <c r="J13176" t="n">
        <v>33</v>
      </c>
      <c r="L13176" s="9">
        <f>A13176&amp;"-"&amp;TEXT(E13176,"yyyymmdd")</f>
        <v/>
      </c>
    </row>
    <row r="13177">
      <c r="A13177" t="n">
        <v>50180146</v>
      </c>
      <c r="B13177" t="inlineStr">
        <is>
          <t>Queens</t>
        </is>
      </c>
      <c r="C13177" t="inlineStr">
        <is>
          <t>11419</t>
        </is>
      </c>
      <c r="D13177" t="inlineStr">
        <is>
          <t>Indian</t>
        </is>
      </c>
      <c r="E13177" s="8" t="n">
        <v>46199</v>
      </c>
      <c r="F13177" t="inlineStr">
        <is>
          <t>Violations were cited in the following area(s).</t>
        </is>
      </c>
      <c r="G13177" t="inlineStr">
        <is>
          <t>04A</t>
        </is>
      </c>
      <c r="H13177" t="inlineStr">
        <is>
          <t>Food Protection Certificate (FPC) not held by manager or supervisor of food operations.</t>
        </is>
      </c>
      <c r="I13177" t="inlineStr">
        <is>
          <t>Critical</t>
        </is>
      </c>
      <c r="J13177" t="n">
        <v>33</v>
      </c>
      <c r="L13177" s="9">
        <f>A13177&amp;"-"&amp;TEXT(E13177,"yyyymmdd")</f>
        <v/>
      </c>
    </row>
    <row r="13178">
      <c r="A13178" t="n">
        <v>50180146</v>
      </c>
      <c r="B13178" t="inlineStr">
        <is>
          <t>Queens</t>
        </is>
      </c>
      <c r="C13178" t="inlineStr">
        <is>
          <t>11419</t>
        </is>
      </c>
      <c r="D13178" t="inlineStr">
        <is>
          <t>Indian</t>
        </is>
      </c>
      <c r="E13178" s="8" t="n">
        <v>46199</v>
      </c>
      <c r="F13178" t="inlineStr">
        <is>
          <t>Violations were cited in the following area(s).</t>
        </is>
      </c>
      <c r="G13178" t="inlineStr">
        <is>
          <t>04M</t>
        </is>
      </c>
      <c r="H13178" t="inlineStr">
        <is>
          <t>Live roaches in facility's food or non-food area.</t>
        </is>
      </c>
      <c r="I13178" t="inlineStr">
        <is>
          <t>Critical</t>
        </is>
      </c>
      <c r="J13178" t="n">
        <v>33</v>
      </c>
      <c r="L13178" s="9">
        <f>A13178&amp;"-"&amp;TEXT(E13178,"yyyymmdd")</f>
        <v/>
      </c>
    </row>
    <row r="13179">
      <c r="A13179" t="n">
        <v>50180146</v>
      </c>
      <c r="B13179" t="inlineStr">
        <is>
          <t>Queens</t>
        </is>
      </c>
      <c r="C13179" t="inlineStr">
        <is>
          <t>11419</t>
        </is>
      </c>
      <c r="D13179" t="inlineStr">
        <is>
          <t>Indian</t>
        </is>
      </c>
      <c r="E13179" s="8" t="n">
        <v>46199</v>
      </c>
      <c r="F13179" t="inlineStr">
        <is>
          <t>Violations were cited in the following area(s).</t>
        </is>
      </c>
      <c r="G13179" t="inlineStr">
        <is>
          <t>06D</t>
        </is>
      </c>
      <c r="H13179" t="inlineStr">
        <is>
          <t>Food contact surface not properly washed, rinsed and sanitized after each use and following any activity when contamination may have occurred.</t>
        </is>
      </c>
      <c r="I13179" t="inlineStr">
        <is>
          <t>Critical</t>
        </is>
      </c>
      <c r="J13179" t="n">
        <v>33</v>
      </c>
      <c r="L13179" s="9">
        <f>A13179&amp;"-"&amp;TEXT(E13179,"yyyymmdd")</f>
        <v/>
      </c>
    </row>
    <row r="13180">
      <c r="A13180" t="n">
        <v>50180146</v>
      </c>
      <c r="B13180" t="inlineStr">
        <is>
          <t>Queens</t>
        </is>
      </c>
      <c r="C13180" t="inlineStr">
        <is>
          <t>11419</t>
        </is>
      </c>
      <c r="D13180" t="inlineStr">
        <is>
          <t>Indian</t>
        </is>
      </c>
      <c r="E13180" s="8" t="n">
        <v>46199</v>
      </c>
      <c r="F13180" t="inlineStr">
        <is>
          <t>Violations were cited in the following area(s).</t>
        </is>
      </c>
      <c r="G13180" t="inlineStr">
        <is>
          <t>08A</t>
        </is>
      </c>
      <c r="H13180" t="inlineStr">
        <is>
          <t>Establishment is not free of harborage or conditions conducive to rodents, insects or other pests.</t>
        </is>
      </c>
      <c r="I13180" t="inlineStr">
        <is>
          <t>Not Critical</t>
        </is>
      </c>
      <c r="J13180" t="n">
        <v>33</v>
      </c>
      <c r="L13180" s="9">
        <f>A13180&amp;"-"&amp;TEXT(E13180,"yyyymmdd")</f>
        <v/>
      </c>
    </row>
    <row r="13181">
      <c r="A13181" t="n">
        <v>50180146</v>
      </c>
      <c r="B13181" t="inlineStr">
        <is>
          <t>Queens</t>
        </is>
      </c>
      <c r="C13181" t="inlineStr">
        <is>
          <t>11419</t>
        </is>
      </c>
      <c r="D13181" t="inlineStr">
        <is>
          <t>Indian</t>
        </is>
      </c>
      <c r="E13181" s="8" t="n">
        <v>46199</v>
      </c>
      <c r="F13181" t="inlineStr">
        <is>
          <t>Violations were cited in the following area(s).</t>
        </is>
      </c>
      <c r="G13181" t="inlineStr">
        <is>
          <t>10B</t>
        </is>
      </c>
      <c r="H13181" t="inlineStr">
        <is>
          <t>Anti-siphonage or back-flow prevention device not provided where required; equipment or floor not properly drained; sewage disposal system in disrepair or not functioning properly. Condensation or liquid waste improperly disposed of.</t>
        </is>
      </c>
      <c r="I13181" t="inlineStr">
        <is>
          <t>Not Critical</t>
        </is>
      </c>
      <c r="J13181" t="n">
        <v>33</v>
      </c>
      <c r="L13181" s="9">
        <f>A13181&amp;"-"&amp;TEXT(E13181,"yyyymmdd")</f>
        <v/>
      </c>
    </row>
    <row r="13182">
      <c r="A13182" t="n">
        <v>40367442</v>
      </c>
      <c r="B13182" t="inlineStr">
        <is>
          <t>Staten Island</t>
        </is>
      </c>
      <c r="C13182" t="inlineStr">
        <is>
          <t>10302</t>
        </is>
      </c>
      <c r="D13182" t="inlineStr">
        <is>
          <t>American</t>
        </is>
      </c>
      <c r="E13182" s="8" t="n">
        <v>46200</v>
      </c>
      <c r="F13182" t="inlineStr">
        <is>
          <t>Violations were cited in the following area(s).</t>
        </is>
      </c>
      <c r="G13182" t="inlineStr">
        <is>
          <t>04A</t>
        </is>
      </c>
      <c r="H13182" t="inlineStr">
        <is>
          <t>Food Protection Certificate (FPC) not held by manager or supervisor of food operations.</t>
        </is>
      </c>
      <c r="I13182" t="inlineStr">
        <is>
          <t>Critical</t>
        </is>
      </c>
      <c r="J13182" t="n">
        <v>17</v>
      </c>
      <c r="L13182" s="9">
        <f>A13182&amp;"-"&amp;TEXT(E13182,"yyyymmdd")</f>
        <v/>
      </c>
    </row>
    <row r="13183">
      <c r="A13183" t="n">
        <v>40367442</v>
      </c>
      <c r="B13183" t="inlineStr">
        <is>
          <t>Staten Island</t>
        </is>
      </c>
      <c r="C13183" t="inlineStr">
        <is>
          <t>10302</t>
        </is>
      </c>
      <c r="D13183" t="inlineStr">
        <is>
          <t>American</t>
        </is>
      </c>
      <c r="E13183" s="8" t="n">
        <v>46200</v>
      </c>
      <c r="F13183" t="inlineStr">
        <is>
          <t>Violations were cited in the following area(s).</t>
        </is>
      </c>
      <c r="G13183" t="inlineStr">
        <is>
          <t>06D</t>
        </is>
      </c>
      <c r="H13183" t="inlineStr">
        <is>
          <t>Food contact surface not properly washed, rinsed and sanitized after each use and following any activity when contamination may have occurred.</t>
        </is>
      </c>
      <c r="I13183" t="inlineStr">
        <is>
          <t>Critical</t>
        </is>
      </c>
      <c r="J13183" t="n">
        <v>17</v>
      </c>
      <c r="L13183" s="9">
        <f>A13183&amp;"-"&amp;TEXT(E13183,"yyyymmdd")</f>
        <v/>
      </c>
    </row>
    <row r="13184">
      <c r="A13184" t="n">
        <v>40367442</v>
      </c>
      <c r="B13184" t="inlineStr">
        <is>
          <t>Staten Island</t>
        </is>
      </c>
      <c r="C13184" t="inlineStr">
        <is>
          <t>10302</t>
        </is>
      </c>
      <c r="D13184" t="inlineStr">
        <is>
          <t>American</t>
        </is>
      </c>
      <c r="E13184" s="8" t="n">
        <v>46200</v>
      </c>
      <c r="F13184" t="inlineStr">
        <is>
          <t>Violations were cited in the following area(s).</t>
        </is>
      </c>
      <c r="G13184" t="inlineStr">
        <is>
          <t>08C</t>
        </is>
      </c>
      <c r="H13184" t="inlineStr">
        <is>
          <t>Pesticide not properly labeled or used by unlicensed individual. Pesticide, other toxic chemical improperly used/stored. Unprotected, unlocked bait station used.</t>
        </is>
      </c>
      <c r="I13184" t="inlineStr">
        <is>
          <t>Not Critical</t>
        </is>
      </c>
      <c r="J13184" t="n">
        <v>17</v>
      </c>
      <c r="L13184" s="9">
        <f>A13184&amp;"-"&amp;TEXT(E13184,"yyyymmdd")</f>
        <v/>
      </c>
    </row>
    <row r="13185">
      <c r="A13185" t="n">
        <v>40859127</v>
      </c>
      <c r="B13185" t="inlineStr">
        <is>
          <t>Staten Island</t>
        </is>
      </c>
      <c r="C13185" t="inlineStr">
        <is>
          <t>10302</t>
        </is>
      </c>
      <c r="D13185" t="inlineStr">
        <is>
          <t>Spanish</t>
        </is>
      </c>
      <c r="E13185" s="8" t="n">
        <v>46200</v>
      </c>
      <c r="F13185" t="inlineStr">
        <is>
          <t>Violations were cited in the following area(s).</t>
        </is>
      </c>
      <c r="G13185" t="inlineStr">
        <is>
          <t>02G</t>
        </is>
      </c>
      <c r="H13185" t="inlineStr">
        <is>
          <t>Cold TCS food item held above 41 °F; smoked or processed fish held above 38 °F; intact raw eggs held above 45 °F; or reduced oxygen packaged (ROP) TCS foods held above required temperatures except during active necessary preparation.</t>
        </is>
      </c>
      <c r="I13185" t="inlineStr">
        <is>
          <t>Critical</t>
        </is>
      </c>
      <c r="J13185" t="n">
        <v>18</v>
      </c>
      <c r="L13185" s="9">
        <f>A13185&amp;"-"&amp;TEXT(E13185,"yyyymmdd")</f>
        <v/>
      </c>
    </row>
    <row r="13186">
      <c r="A13186" t="n">
        <v>40859127</v>
      </c>
      <c r="B13186" t="inlineStr">
        <is>
          <t>Staten Island</t>
        </is>
      </c>
      <c r="C13186" t="inlineStr">
        <is>
          <t>10302</t>
        </is>
      </c>
      <c r="D13186" t="inlineStr">
        <is>
          <t>Spanish</t>
        </is>
      </c>
      <c r="E13186" s="8" t="n">
        <v>46200</v>
      </c>
      <c r="F13186" t="inlineStr">
        <is>
          <t>Violations were cited in the following area(s).</t>
        </is>
      </c>
      <c r="G13186" t="inlineStr">
        <is>
          <t>06D</t>
        </is>
      </c>
      <c r="H13186" t="inlineStr">
        <is>
          <t>Food contact surface not properly washed, rinsed and sanitized after each use and following any activity when contamination may have occurred.</t>
        </is>
      </c>
      <c r="I13186" t="inlineStr">
        <is>
          <t>Critical</t>
        </is>
      </c>
      <c r="J13186" t="n">
        <v>18</v>
      </c>
      <c r="L13186" s="9">
        <f>A13186&amp;"-"&amp;TEXT(E13186,"yyyymmdd")</f>
        <v/>
      </c>
    </row>
    <row r="13187">
      <c r="A13187" t="n">
        <v>40859127</v>
      </c>
      <c r="B13187" t="inlineStr">
        <is>
          <t>Staten Island</t>
        </is>
      </c>
      <c r="C13187" t="inlineStr">
        <is>
          <t>10302</t>
        </is>
      </c>
      <c r="D13187" t="inlineStr">
        <is>
          <t>Spanish</t>
        </is>
      </c>
      <c r="E13187" s="8" t="n">
        <v>46200</v>
      </c>
      <c r="F13187" t="inlineStr">
        <is>
          <t>Violations were cited in the following area(s).</t>
        </is>
      </c>
      <c r="G13187" t="inlineStr">
        <is>
          <t>10F</t>
        </is>
      </c>
      <c r="H13187" t="inlineStr">
        <is>
          <t>Non-food contact surface or equipment made of unacceptable material, not kept clean, or not properly sealed, raised, spaced or movable to allow accessibility for cleaning on all sides, above and underneath the unit.</t>
        </is>
      </c>
      <c r="I13187" t="inlineStr">
        <is>
          <t>Not Critical</t>
        </is>
      </c>
      <c r="J13187" t="n">
        <v>18</v>
      </c>
      <c r="L13187" s="9">
        <f>A13187&amp;"-"&amp;TEXT(E13187,"yyyymmdd")</f>
        <v/>
      </c>
    </row>
    <row r="13188">
      <c r="A13188" t="n">
        <v>40925336</v>
      </c>
      <c r="B13188" t="inlineStr">
        <is>
          <t>Brooklyn</t>
        </is>
      </c>
      <c r="C13188" t="inlineStr">
        <is>
          <t>11249</t>
        </is>
      </c>
      <c r="D13188" t="inlineStr">
        <is>
          <t>Caribbean</t>
        </is>
      </c>
      <c r="E13188" s="8" t="n">
        <v>46200</v>
      </c>
      <c r="F13188" t="inlineStr">
        <is>
          <t>Violations were cited in the following area(s).</t>
        </is>
      </c>
      <c r="G13188" t="inlineStr">
        <is>
          <t>05D</t>
        </is>
      </c>
      <c r="H1318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188" t="inlineStr">
        <is>
          <t>Critical</t>
        </is>
      </c>
      <c r="J13188" t="n">
        <v>12</v>
      </c>
      <c r="K13188" t="inlineStr">
        <is>
          <t>A</t>
        </is>
      </c>
      <c r="L13188" s="9">
        <f>A13188&amp;"-"&amp;TEXT(E13188,"yyyymmdd")</f>
        <v/>
      </c>
    </row>
    <row r="13189">
      <c r="A13189" t="n">
        <v>40925336</v>
      </c>
      <c r="B13189" t="inlineStr">
        <is>
          <t>Brooklyn</t>
        </is>
      </c>
      <c r="C13189" t="inlineStr">
        <is>
          <t>11249</t>
        </is>
      </c>
      <c r="D13189" t="inlineStr">
        <is>
          <t>Caribbean</t>
        </is>
      </c>
      <c r="E13189" s="8" t="n">
        <v>46200</v>
      </c>
      <c r="F13189" t="inlineStr">
        <is>
          <t>Violations were cited in the following area(s).</t>
        </is>
      </c>
      <c r="G13189" t="inlineStr">
        <is>
          <t>08C</t>
        </is>
      </c>
      <c r="H13189" t="inlineStr">
        <is>
          <t>Pesticide not properly labeled or used by unlicensed individual. Pesticide, other toxic chemical improperly used/stored. Unprotected, unlocked bait station used.</t>
        </is>
      </c>
      <c r="I13189" t="inlineStr">
        <is>
          <t>Not Critical</t>
        </is>
      </c>
      <c r="J13189" t="n">
        <v>12</v>
      </c>
      <c r="K13189" t="inlineStr">
        <is>
          <t>A</t>
        </is>
      </c>
      <c r="L13189" s="9">
        <f>A13189&amp;"-"&amp;TEXT(E13189,"yyyymmdd")</f>
        <v/>
      </c>
    </row>
    <row r="13190">
      <c r="A13190" t="n">
        <v>41481717</v>
      </c>
      <c r="B13190" t="inlineStr">
        <is>
          <t>Brooklyn</t>
        </is>
      </c>
      <c r="C13190" t="inlineStr">
        <is>
          <t>11213</t>
        </is>
      </c>
      <c r="D13190" t="inlineStr">
        <is>
          <t>Caribbean</t>
        </is>
      </c>
      <c r="E13190" s="8" t="n">
        <v>46200</v>
      </c>
      <c r="F13190" t="inlineStr">
        <is>
          <t>Violations were cited in the following area(s).</t>
        </is>
      </c>
      <c r="G13190" t="inlineStr">
        <is>
          <t>02B</t>
        </is>
      </c>
      <c r="H13190" t="inlineStr">
        <is>
          <t>Hot TCS food item not held at or above 140 °F.</t>
        </is>
      </c>
      <c r="I13190" t="inlineStr">
        <is>
          <t>Critical</t>
        </is>
      </c>
      <c r="J13190" t="n">
        <v>31</v>
      </c>
      <c r="L13190" s="9">
        <f>A13190&amp;"-"&amp;TEXT(E13190,"yyyymmdd")</f>
        <v/>
      </c>
    </row>
    <row r="13191">
      <c r="A13191" t="n">
        <v>41481717</v>
      </c>
      <c r="B13191" t="inlineStr">
        <is>
          <t>Brooklyn</t>
        </is>
      </c>
      <c r="C13191" t="inlineStr">
        <is>
          <t>11213</t>
        </is>
      </c>
      <c r="D13191" t="inlineStr">
        <is>
          <t>Caribbean</t>
        </is>
      </c>
      <c r="E13191" s="8" t="n">
        <v>46200</v>
      </c>
      <c r="F13191" t="inlineStr">
        <is>
          <t>Violations were cited in the following area(s).</t>
        </is>
      </c>
      <c r="G13191" t="inlineStr">
        <is>
          <t>04N</t>
        </is>
      </c>
      <c r="H13191" t="inlineStr">
        <is>
          <t>Filth flies or food/refuse/sewage associated with (FRSA) flies or other nuisance pests in establishment’s food and/or non-food areas. FRSA flies include house flies, blow flies, bottle flies, flesh flies, drain flies, Phorid flies and fruit flies.</t>
        </is>
      </c>
      <c r="I13191" t="inlineStr">
        <is>
          <t>Critical</t>
        </is>
      </c>
      <c r="J13191" t="n">
        <v>31</v>
      </c>
      <c r="L13191" s="9">
        <f>A13191&amp;"-"&amp;TEXT(E13191,"yyyymmdd")</f>
        <v/>
      </c>
    </row>
    <row r="13192">
      <c r="A13192" t="n">
        <v>41481717</v>
      </c>
      <c r="B13192" t="inlineStr">
        <is>
          <t>Brooklyn</t>
        </is>
      </c>
      <c r="C13192" t="inlineStr">
        <is>
          <t>11213</t>
        </is>
      </c>
      <c r="D13192" t="inlineStr">
        <is>
          <t>Caribbean</t>
        </is>
      </c>
      <c r="E13192" s="8" t="n">
        <v>46200</v>
      </c>
      <c r="F13192" t="inlineStr">
        <is>
          <t>Violations were cited in the following area(s).</t>
        </is>
      </c>
      <c r="G13192" t="inlineStr">
        <is>
          <t>06F</t>
        </is>
      </c>
      <c r="H13192" t="inlineStr">
        <is>
          <t>Wiping cloths not stored clean and dry, or in a sanitizing solution, between uses.</t>
        </is>
      </c>
      <c r="I13192" t="inlineStr">
        <is>
          <t>Critical</t>
        </is>
      </c>
      <c r="J13192" t="n">
        <v>31</v>
      </c>
      <c r="L13192" s="9">
        <f>A13192&amp;"-"&amp;TEXT(E13192,"yyyymmdd")</f>
        <v/>
      </c>
    </row>
    <row r="13193">
      <c r="A13193" t="n">
        <v>41481717</v>
      </c>
      <c r="B13193" t="inlineStr">
        <is>
          <t>Brooklyn</t>
        </is>
      </c>
      <c r="C13193" t="inlineStr">
        <is>
          <t>11213</t>
        </is>
      </c>
      <c r="D13193" t="inlineStr">
        <is>
          <t>Caribbean</t>
        </is>
      </c>
      <c r="E13193" s="8" t="n">
        <v>46200</v>
      </c>
      <c r="F13193" t="inlineStr">
        <is>
          <t>Violations were cited in the following area(s).</t>
        </is>
      </c>
      <c r="G13193" t="inlineStr">
        <is>
          <t>08A</t>
        </is>
      </c>
      <c r="H13193" t="inlineStr">
        <is>
          <t>Establishment is not free of harborage or conditions conducive to rodents, insects or other pests.</t>
        </is>
      </c>
      <c r="I13193" t="inlineStr">
        <is>
          <t>Not Critical</t>
        </is>
      </c>
      <c r="J13193" t="n">
        <v>31</v>
      </c>
      <c r="L13193" s="9">
        <f>A13193&amp;"-"&amp;TEXT(E13193,"yyyymmdd")</f>
        <v/>
      </c>
    </row>
    <row r="13194">
      <c r="A13194" t="n">
        <v>41481717</v>
      </c>
      <c r="B13194" t="inlineStr">
        <is>
          <t>Brooklyn</t>
        </is>
      </c>
      <c r="C13194" t="inlineStr">
        <is>
          <t>11213</t>
        </is>
      </c>
      <c r="D13194" t="inlineStr">
        <is>
          <t>Caribbean</t>
        </is>
      </c>
      <c r="E13194" s="8" t="n">
        <v>46200</v>
      </c>
      <c r="F13194" t="inlineStr">
        <is>
          <t>Violations were cited in the following area(s).</t>
        </is>
      </c>
      <c r="G13194" t="inlineStr">
        <is>
          <t>09B</t>
        </is>
      </c>
      <c r="H13194" t="inlineStr">
        <is>
          <t>Thawing procedure improper.</t>
        </is>
      </c>
      <c r="I13194" t="inlineStr">
        <is>
          <t>Not Critical</t>
        </is>
      </c>
      <c r="J13194" t="n">
        <v>31</v>
      </c>
      <c r="L13194" s="9">
        <f>A13194&amp;"-"&amp;TEXT(E13194,"yyyymmdd")</f>
        <v/>
      </c>
    </row>
    <row r="13195">
      <c r="A13195" t="n">
        <v>41610725</v>
      </c>
      <c r="B13195" t="inlineStr">
        <is>
          <t>Queens</t>
        </is>
      </c>
      <c r="C13195" t="inlineStr">
        <is>
          <t>11354</t>
        </is>
      </c>
      <c r="D13195" t="inlineStr">
        <is>
          <t>Coffee/Tea</t>
        </is>
      </c>
      <c r="E13195" s="8" t="n">
        <v>46200</v>
      </c>
      <c r="F13195" t="inlineStr">
        <is>
          <t>Violations were cited in the following area(s).</t>
        </is>
      </c>
      <c r="G13195" t="inlineStr">
        <is>
          <t>02B</t>
        </is>
      </c>
      <c r="H13195" t="inlineStr">
        <is>
          <t>Hot TCS food item not held at or above 140 °F.</t>
        </is>
      </c>
      <c r="I13195" t="inlineStr">
        <is>
          <t>Critical</t>
        </is>
      </c>
      <c r="J13195" t="n">
        <v>23</v>
      </c>
      <c r="L13195" s="9">
        <f>A13195&amp;"-"&amp;TEXT(E13195,"yyyymmdd")</f>
        <v/>
      </c>
    </row>
    <row r="13196">
      <c r="A13196" t="n">
        <v>41610725</v>
      </c>
      <c r="B13196" t="inlineStr">
        <is>
          <t>Queens</t>
        </is>
      </c>
      <c r="C13196" t="inlineStr">
        <is>
          <t>11354</t>
        </is>
      </c>
      <c r="D13196" t="inlineStr">
        <is>
          <t>Coffee/Tea</t>
        </is>
      </c>
      <c r="E13196" s="8" t="n">
        <v>46200</v>
      </c>
      <c r="F13196" t="inlineStr">
        <is>
          <t>Violations were cited in the following area(s).</t>
        </is>
      </c>
      <c r="G13196" t="inlineStr">
        <is>
          <t>04N</t>
        </is>
      </c>
      <c r="H13196" t="inlineStr">
        <is>
          <t>Filth flies or food/refuse/sewage associated with (FRSA) flies or other nuisance pests in establishment’s food and/or non-food areas. FRSA flies include house flies, blow flies, bottle flies, flesh flies, drain flies, Phorid flies and fruit flies.</t>
        </is>
      </c>
      <c r="I13196" t="inlineStr">
        <is>
          <t>Critical</t>
        </is>
      </c>
      <c r="J13196" t="n">
        <v>23</v>
      </c>
      <c r="L13196" s="9">
        <f>A13196&amp;"-"&amp;TEXT(E13196,"yyyymmdd")</f>
        <v/>
      </c>
    </row>
    <row r="13197">
      <c r="A13197" t="n">
        <v>41610725</v>
      </c>
      <c r="B13197" t="inlineStr">
        <is>
          <t>Queens</t>
        </is>
      </c>
      <c r="C13197" t="inlineStr">
        <is>
          <t>11354</t>
        </is>
      </c>
      <c r="D13197" t="inlineStr">
        <is>
          <t>Coffee/Tea</t>
        </is>
      </c>
      <c r="E13197" s="8" t="n">
        <v>46200</v>
      </c>
      <c r="F13197" t="inlineStr">
        <is>
          <t>Violations were cited in the following area(s).</t>
        </is>
      </c>
      <c r="G13197" t="inlineStr">
        <is>
          <t>06D</t>
        </is>
      </c>
      <c r="H13197" t="inlineStr">
        <is>
          <t>Food contact surface not properly washed, rinsed and sanitized after each use and following any activity when contamination may have occurred.</t>
        </is>
      </c>
      <c r="I13197" t="inlineStr">
        <is>
          <t>Critical</t>
        </is>
      </c>
      <c r="J13197" t="n">
        <v>23</v>
      </c>
      <c r="L13197" s="9">
        <f>A13197&amp;"-"&amp;TEXT(E13197,"yyyymmdd")</f>
        <v/>
      </c>
    </row>
    <row r="13198">
      <c r="A13198" t="n">
        <v>41610725</v>
      </c>
      <c r="B13198" t="inlineStr">
        <is>
          <t>Queens</t>
        </is>
      </c>
      <c r="C13198" t="inlineStr">
        <is>
          <t>11354</t>
        </is>
      </c>
      <c r="D13198" t="inlineStr">
        <is>
          <t>Coffee/Tea</t>
        </is>
      </c>
      <c r="E13198" s="8" t="n">
        <v>46200</v>
      </c>
      <c r="F13198" t="inlineStr">
        <is>
          <t>Violations were cited in the following area(s).</t>
        </is>
      </c>
      <c r="G13198" t="inlineStr">
        <is>
          <t>08A</t>
        </is>
      </c>
      <c r="H13198" t="inlineStr">
        <is>
          <t>Establishment is not free of harborage or conditions conducive to rodents, insects or other pests.</t>
        </is>
      </c>
      <c r="I13198" t="inlineStr">
        <is>
          <t>Not Critical</t>
        </is>
      </c>
      <c r="J13198" t="n">
        <v>23</v>
      </c>
      <c r="L13198" s="9">
        <f>A13198&amp;"-"&amp;TEXT(E13198,"yyyymmdd")</f>
        <v/>
      </c>
    </row>
    <row r="13199">
      <c r="A13199" t="n">
        <v>41694170</v>
      </c>
      <c r="B13199" t="inlineStr">
        <is>
          <t>Brooklyn</t>
        </is>
      </c>
      <c r="C13199" t="inlineStr">
        <is>
          <t>11249</t>
        </is>
      </c>
      <c r="D13199" t="inlineStr">
        <is>
          <t>Italian</t>
        </is>
      </c>
      <c r="E13199" s="8" t="n">
        <v>46200</v>
      </c>
      <c r="F13199" t="inlineStr">
        <is>
          <t>Violations were cited in the following area(s).</t>
        </is>
      </c>
      <c r="G13199" t="inlineStr">
        <is>
          <t>08B</t>
        </is>
      </c>
      <c r="H13199"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3199" t="inlineStr">
        <is>
          <t>Not Critical</t>
        </is>
      </c>
      <c r="J13199" t="n">
        <v>5</v>
      </c>
      <c r="K13199" t="inlineStr">
        <is>
          <t>A</t>
        </is>
      </c>
      <c r="L13199" s="9">
        <f>A13199&amp;"-"&amp;TEXT(E13199,"yyyymmdd")</f>
        <v/>
      </c>
    </row>
    <row r="13200">
      <c r="A13200" t="n">
        <v>41694170</v>
      </c>
      <c r="B13200" t="inlineStr">
        <is>
          <t>Brooklyn</t>
        </is>
      </c>
      <c r="C13200" t="inlineStr">
        <is>
          <t>11249</t>
        </is>
      </c>
      <c r="D13200" t="inlineStr">
        <is>
          <t>Italian</t>
        </is>
      </c>
      <c r="E13200" s="8" t="n">
        <v>46200</v>
      </c>
      <c r="F13200" t="inlineStr">
        <is>
          <t>Violations were cited in the following area(s).</t>
        </is>
      </c>
      <c r="G13200" t="inlineStr">
        <is>
          <t>10A</t>
        </is>
      </c>
      <c r="H13200" t="inlineStr">
        <is>
          <t>Toilet facility not maintained or provided with toilet paper, waste receptacle or self-closing door.</t>
        </is>
      </c>
      <c r="I13200" t="inlineStr">
        <is>
          <t>Not Critical</t>
        </is>
      </c>
      <c r="J13200" t="n">
        <v>5</v>
      </c>
      <c r="K13200" t="inlineStr">
        <is>
          <t>A</t>
        </is>
      </c>
      <c r="L13200" s="9">
        <f>A13200&amp;"-"&amp;TEXT(E13200,"yyyymmdd")</f>
        <v/>
      </c>
    </row>
    <row r="13201">
      <c r="A13201" t="n">
        <v>41700146</v>
      </c>
      <c r="B13201" t="inlineStr">
        <is>
          <t>Queens</t>
        </is>
      </c>
      <c r="C13201" t="inlineStr">
        <is>
          <t>11432</t>
        </is>
      </c>
      <c r="D13201" t="inlineStr">
        <is>
          <t>Spanish</t>
        </is>
      </c>
      <c r="E13201" s="8" t="n">
        <v>46200</v>
      </c>
      <c r="F13201" t="inlineStr">
        <is>
          <t>Violations were cited in the following area(s).</t>
        </is>
      </c>
      <c r="G13201" t="inlineStr">
        <is>
          <t>04A</t>
        </is>
      </c>
      <c r="H13201" t="inlineStr">
        <is>
          <t>Food Protection Certificate (FPC) not held by manager or supervisor of food operations.</t>
        </is>
      </c>
      <c r="I13201" t="inlineStr">
        <is>
          <t>Critical</t>
        </is>
      </c>
      <c r="J13201" t="n">
        <v>15</v>
      </c>
      <c r="L13201" s="9">
        <f>A13201&amp;"-"&amp;TEXT(E13201,"yyyymmdd")</f>
        <v/>
      </c>
    </row>
    <row r="13202">
      <c r="A13202" t="n">
        <v>41700146</v>
      </c>
      <c r="B13202" t="inlineStr">
        <is>
          <t>Queens</t>
        </is>
      </c>
      <c r="C13202" t="inlineStr">
        <is>
          <t>11432</t>
        </is>
      </c>
      <c r="D13202" t="inlineStr">
        <is>
          <t>Spanish</t>
        </is>
      </c>
      <c r="E13202" s="8" t="n">
        <v>46200</v>
      </c>
      <c r="F13202" t="inlineStr">
        <is>
          <t>Violations were cited in the following area(s).</t>
        </is>
      </c>
      <c r="G13202" t="inlineStr">
        <is>
          <t>06D</t>
        </is>
      </c>
      <c r="H13202" t="inlineStr">
        <is>
          <t>Food contact surface not properly washed, rinsed and sanitized after each use and following any activity when contamination may have occurred.</t>
        </is>
      </c>
      <c r="I13202" t="inlineStr">
        <is>
          <t>Critical</t>
        </is>
      </c>
      <c r="J13202" t="n">
        <v>15</v>
      </c>
      <c r="L13202" s="9">
        <f>A13202&amp;"-"&amp;TEXT(E13202,"yyyymmdd")</f>
        <v/>
      </c>
    </row>
    <row r="13203">
      <c r="A13203" t="n">
        <v>50053469</v>
      </c>
      <c r="B13203" t="inlineStr">
        <is>
          <t>Queens</t>
        </is>
      </c>
      <c r="C13203" t="inlineStr">
        <is>
          <t>11354</t>
        </is>
      </c>
      <c r="D13203" t="inlineStr">
        <is>
          <t>Chicken</t>
        </is>
      </c>
      <c r="E13203" s="8" t="n">
        <v>46200</v>
      </c>
      <c r="F13203" t="inlineStr">
        <is>
          <t>Violations were cited in the following area(s).</t>
        </is>
      </c>
      <c r="G13203" t="inlineStr">
        <is>
          <t>06D</t>
        </is>
      </c>
      <c r="H13203" t="inlineStr">
        <is>
          <t>Food contact surface not properly washed, rinsed and sanitized after each use and following any activity when contamination may have occurred.</t>
        </is>
      </c>
      <c r="I13203" t="inlineStr">
        <is>
          <t>Critical</t>
        </is>
      </c>
      <c r="J13203" t="n">
        <v>13</v>
      </c>
      <c r="K13203" t="inlineStr">
        <is>
          <t>A</t>
        </is>
      </c>
      <c r="L13203" s="9">
        <f>A13203&amp;"-"&amp;TEXT(E13203,"yyyymmdd")</f>
        <v/>
      </c>
    </row>
    <row r="13204">
      <c r="A13204" t="n">
        <v>50053469</v>
      </c>
      <c r="B13204" t="inlineStr">
        <is>
          <t>Queens</t>
        </is>
      </c>
      <c r="C13204" t="inlineStr">
        <is>
          <t>11354</t>
        </is>
      </c>
      <c r="D13204" t="inlineStr">
        <is>
          <t>Chicken</t>
        </is>
      </c>
      <c r="E13204" s="8" t="n">
        <v>46200</v>
      </c>
      <c r="F13204" t="inlineStr">
        <is>
          <t>Violations were cited in the following area(s).</t>
        </is>
      </c>
      <c r="G13204" t="inlineStr">
        <is>
          <t>06E</t>
        </is>
      </c>
      <c r="H13204" t="inlineStr">
        <is>
          <t>Sanitized equipment or utensil, including in-use food dispensing utensil, improperly used or stored.</t>
        </is>
      </c>
      <c r="I13204" t="inlineStr">
        <is>
          <t>Critical</t>
        </is>
      </c>
      <c r="J13204" t="n">
        <v>13</v>
      </c>
      <c r="K13204" t="inlineStr">
        <is>
          <t>A</t>
        </is>
      </c>
      <c r="L13204" s="9">
        <f>A13204&amp;"-"&amp;TEXT(E13204,"yyyymmdd")</f>
        <v/>
      </c>
    </row>
    <row r="13205">
      <c r="A13205" t="n">
        <v>50053469</v>
      </c>
      <c r="B13205" t="inlineStr">
        <is>
          <t>Queens</t>
        </is>
      </c>
      <c r="C13205" t="inlineStr">
        <is>
          <t>11354</t>
        </is>
      </c>
      <c r="D13205" t="inlineStr">
        <is>
          <t>Chicken</t>
        </is>
      </c>
      <c r="E13205" s="8" t="n">
        <v>46200</v>
      </c>
      <c r="F13205" t="inlineStr">
        <is>
          <t>Violations were cited in the following area(s).</t>
        </is>
      </c>
      <c r="G13205" t="inlineStr">
        <is>
          <t>10F</t>
        </is>
      </c>
      <c r="H13205" t="inlineStr">
        <is>
          <t>Non-food contact surface or equipment made of unacceptable material, not kept clean, or not properly sealed, raised, spaced or movable to allow accessibility for cleaning on all sides, above and underneath the unit.</t>
        </is>
      </c>
      <c r="I13205" t="inlineStr">
        <is>
          <t>Not Critical</t>
        </is>
      </c>
      <c r="J13205" t="n">
        <v>13</v>
      </c>
      <c r="K13205" t="inlineStr">
        <is>
          <t>A</t>
        </is>
      </c>
      <c r="L13205" s="9">
        <f>A13205&amp;"-"&amp;TEXT(E13205,"yyyymmdd")</f>
        <v/>
      </c>
    </row>
    <row r="13206">
      <c r="A13206" t="n">
        <v>50084708</v>
      </c>
      <c r="B13206" t="inlineStr">
        <is>
          <t>Brooklyn</t>
        </is>
      </c>
      <c r="C13206" t="inlineStr">
        <is>
          <t>11249</t>
        </is>
      </c>
      <c r="D13206" t="inlineStr">
        <is>
          <t>Japanese</t>
        </is>
      </c>
      <c r="E13206" s="8" t="n">
        <v>46200</v>
      </c>
      <c r="F13206" t="inlineStr">
        <is>
          <t>Violations were cited in the following area(s).</t>
        </is>
      </c>
      <c r="G13206" t="inlineStr">
        <is>
          <t>04N</t>
        </is>
      </c>
      <c r="H13206" t="inlineStr">
        <is>
          <t>Filth flies or food/refuse/sewage associated with (FRSA) flies or other nuisance pests in establishment’s food and/or non-food areas. FRSA flies include house flies, blow flies, bottle flies, flesh flies, drain flies, Phorid flies and fruit flies.</t>
        </is>
      </c>
      <c r="I13206" t="inlineStr">
        <is>
          <t>Critical</t>
        </is>
      </c>
      <c r="J13206" t="n">
        <v>13</v>
      </c>
      <c r="K13206" t="inlineStr">
        <is>
          <t>A</t>
        </is>
      </c>
      <c r="L13206" s="9">
        <f>A13206&amp;"-"&amp;TEXT(E13206,"yyyymmdd")</f>
        <v/>
      </c>
    </row>
    <row r="13207">
      <c r="A13207" t="n">
        <v>50084708</v>
      </c>
      <c r="B13207" t="inlineStr">
        <is>
          <t>Brooklyn</t>
        </is>
      </c>
      <c r="C13207" t="inlineStr">
        <is>
          <t>11249</t>
        </is>
      </c>
      <c r="D13207" t="inlineStr">
        <is>
          <t>Japanese</t>
        </is>
      </c>
      <c r="E13207" s="8" t="n">
        <v>46200</v>
      </c>
      <c r="F13207" t="inlineStr">
        <is>
          <t>Violations were cited in the following area(s).</t>
        </is>
      </c>
      <c r="G13207" t="inlineStr">
        <is>
          <t>08A</t>
        </is>
      </c>
      <c r="H13207" t="inlineStr">
        <is>
          <t>Establishment is not free of harborage or conditions conducive to rodents, insects or other pests.</t>
        </is>
      </c>
      <c r="I13207" t="inlineStr">
        <is>
          <t>Not Critical</t>
        </is>
      </c>
      <c r="J13207" t="n">
        <v>13</v>
      </c>
      <c r="K13207" t="inlineStr">
        <is>
          <t>A</t>
        </is>
      </c>
      <c r="L13207" s="9">
        <f>A13207&amp;"-"&amp;TEXT(E13207,"yyyymmdd")</f>
        <v/>
      </c>
    </row>
    <row r="13208">
      <c r="A13208" t="n">
        <v>50084708</v>
      </c>
      <c r="B13208" t="inlineStr">
        <is>
          <t>Brooklyn</t>
        </is>
      </c>
      <c r="C13208" t="inlineStr">
        <is>
          <t>11249</t>
        </is>
      </c>
      <c r="D13208" t="inlineStr">
        <is>
          <t>Japanese</t>
        </is>
      </c>
      <c r="E13208" s="8" t="n">
        <v>46200</v>
      </c>
      <c r="F13208" t="inlineStr">
        <is>
          <t>Violations were cited in the following area(s).</t>
        </is>
      </c>
      <c r="G13208" t="inlineStr">
        <is>
          <t>10E</t>
        </is>
      </c>
      <c r="H13208" t="inlineStr">
        <is>
          <t>Accurate thermometer not provided or properly located in refrigerated, cold storage or hot holding equipment</t>
        </is>
      </c>
      <c r="I13208" t="inlineStr">
        <is>
          <t>Not Critical</t>
        </is>
      </c>
      <c r="J13208" t="n">
        <v>13</v>
      </c>
      <c r="K13208" t="inlineStr">
        <is>
          <t>A</t>
        </is>
      </c>
      <c r="L13208" s="9">
        <f>A13208&amp;"-"&amp;TEXT(E13208,"yyyymmdd")</f>
        <v/>
      </c>
    </row>
    <row r="13209">
      <c r="A13209" t="n">
        <v>50085648</v>
      </c>
      <c r="B13209" t="inlineStr">
        <is>
          <t>Queens</t>
        </is>
      </c>
      <c r="C13209" t="inlineStr">
        <is>
          <t>11432</t>
        </is>
      </c>
      <c r="D13209" t="inlineStr">
        <is>
          <t>American</t>
        </is>
      </c>
      <c r="E13209" s="8" t="n">
        <v>46200</v>
      </c>
      <c r="F13209" t="inlineStr">
        <is>
          <t>Violations were cited in the following area(s).</t>
        </is>
      </c>
      <c r="G13209" t="inlineStr">
        <is>
          <t>02G</t>
        </is>
      </c>
      <c r="H13209" t="inlineStr">
        <is>
          <t>Cold TCS food item held above 41 °F; smoked or processed fish held above 38 °F; intact raw eggs held above 45 °F; or reduced oxygen packaged (ROP) TCS foods held above required temperatures except during active necessary preparation.</t>
        </is>
      </c>
      <c r="I13209" t="inlineStr">
        <is>
          <t>Critical</t>
        </is>
      </c>
      <c r="J13209" t="n">
        <v>18</v>
      </c>
      <c r="L13209" s="9">
        <f>A13209&amp;"-"&amp;TEXT(E13209,"yyyymmdd")</f>
        <v/>
      </c>
    </row>
    <row r="13210">
      <c r="A13210" t="n">
        <v>50085648</v>
      </c>
      <c r="B13210" t="inlineStr">
        <is>
          <t>Queens</t>
        </is>
      </c>
      <c r="C13210" t="inlineStr">
        <is>
          <t>11432</t>
        </is>
      </c>
      <c r="D13210" t="inlineStr">
        <is>
          <t>American</t>
        </is>
      </c>
      <c r="E13210" s="8" t="n">
        <v>46200</v>
      </c>
      <c r="F13210" t="inlineStr">
        <is>
          <t>Violations were cited in the following area(s).</t>
        </is>
      </c>
      <c r="G13210" t="inlineStr">
        <is>
          <t>04L</t>
        </is>
      </c>
      <c r="H13210" t="inlineStr">
        <is>
          <t>Evidence of mice or live mice in establishment's food or non-food areas.</t>
        </is>
      </c>
      <c r="I13210" t="inlineStr">
        <is>
          <t>Critical</t>
        </is>
      </c>
      <c r="J13210" t="n">
        <v>18</v>
      </c>
      <c r="L13210" s="9">
        <f>A13210&amp;"-"&amp;TEXT(E13210,"yyyymmdd")</f>
        <v/>
      </c>
    </row>
    <row r="13211">
      <c r="A13211" t="n">
        <v>50085648</v>
      </c>
      <c r="B13211" t="inlineStr">
        <is>
          <t>Queens</t>
        </is>
      </c>
      <c r="C13211" t="inlineStr">
        <is>
          <t>11432</t>
        </is>
      </c>
      <c r="D13211" t="inlineStr">
        <is>
          <t>American</t>
        </is>
      </c>
      <c r="E13211" s="8" t="n">
        <v>46200</v>
      </c>
      <c r="F13211" t="inlineStr">
        <is>
          <t>Violations were cited in the following area(s).</t>
        </is>
      </c>
      <c r="G13211" t="inlineStr">
        <is>
          <t>04N</t>
        </is>
      </c>
      <c r="H13211" t="inlineStr">
        <is>
          <t>Filth flies or food/refuse/sewage associated with (FRSA) flies or other nuisance pests in establishment’s food and/or non-food areas. FRSA flies include house flies, blow flies, bottle flies, flesh flies, drain flies, Phorid flies and fruit flies.</t>
        </is>
      </c>
      <c r="I13211" t="inlineStr">
        <is>
          <t>Critical</t>
        </is>
      </c>
      <c r="J13211" t="n">
        <v>18</v>
      </c>
      <c r="L13211" s="9">
        <f>A13211&amp;"-"&amp;TEXT(E13211,"yyyymmdd")</f>
        <v/>
      </c>
    </row>
    <row r="13212">
      <c r="A13212" t="n">
        <v>50085648</v>
      </c>
      <c r="B13212" t="inlineStr">
        <is>
          <t>Queens</t>
        </is>
      </c>
      <c r="C13212" t="inlineStr">
        <is>
          <t>11432</t>
        </is>
      </c>
      <c r="D13212" t="inlineStr">
        <is>
          <t>American</t>
        </is>
      </c>
      <c r="E13212" s="8" t="n">
        <v>46200</v>
      </c>
      <c r="F13212" t="inlineStr">
        <is>
          <t>Violations were cited in the following area(s).</t>
        </is>
      </c>
      <c r="G13212" t="inlineStr">
        <is>
          <t>08A</t>
        </is>
      </c>
      <c r="H13212" t="inlineStr">
        <is>
          <t>Establishment is not free of harborage or conditions conducive to rodents, insects or other pests.</t>
        </is>
      </c>
      <c r="I13212" t="inlineStr">
        <is>
          <t>Not Critical</t>
        </is>
      </c>
      <c r="J13212" t="n">
        <v>18</v>
      </c>
      <c r="L13212" s="9">
        <f>A13212&amp;"-"&amp;TEXT(E13212,"yyyymmdd")</f>
        <v/>
      </c>
    </row>
    <row r="13213">
      <c r="A13213" t="n">
        <v>50110044</v>
      </c>
      <c r="B13213" t="inlineStr">
        <is>
          <t>Brooklyn</t>
        </is>
      </c>
      <c r="C13213" t="inlineStr">
        <is>
          <t>11211</t>
        </is>
      </c>
      <c r="D13213" t="inlineStr">
        <is>
          <t>New American</t>
        </is>
      </c>
      <c r="E13213" s="8" t="n">
        <v>46200</v>
      </c>
      <c r="F13213" t="inlineStr">
        <is>
          <t>Violations were cited in the following area(s).</t>
        </is>
      </c>
      <c r="G13213" t="inlineStr">
        <is>
          <t>02G</t>
        </is>
      </c>
      <c r="H13213" t="inlineStr">
        <is>
          <t>Cold TCS food item held above 41 °F; smoked or processed fish held above 38 °F; intact raw eggs held above 45 °F; or reduced oxygen packaged (ROP) TCS foods held above required temperatures except during active necessary preparation.</t>
        </is>
      </c>
      <c r="I13213" t="inlineStr">
        <is>
          <t>Critical</t>
        </is>
      </c>
      <c r="J13213" t="n">
        <v>12</v>
      </c>
      <c r="K13213" t="inlineStr">
        <is>
          <t>A</t>
        </is>
      </c>
      <c r="L13213" s="9">
        <f>A13213&amp;"-"&amp;TEXT(E13213,"yyyymmdd")</f>
        <v/>
      </c>
    </row>
    <row r="13214">
      <c r="A13214" t="n">
        <v>50110044</v>
      </c>
      <c r="B13214" t="inlineStr">
        <is>
          <t>Brooklyn</t>
        </is>
      </c>
      <c r="C13214" t="inlineStr">
        <is>
          <t>11211</t>
        </is>
      </c>
      <c r="D13214" t="inlineStr">
        <is>
          <t>New American</t>
        </is>
      </c>
      <c r="E13214" s="8" t="n">
        <v>46200</v>
      </c>
      <c r="F13214" t="inlineStr">
        <is>
          <t>Violations were cited in the following area(s).</t>
        </is>
      </c>
      <c r="G13214" t="inlineStr">
        <is>
          <t>10F</t>
        </is>
      </c>
      <c r="H13214" t="inlineStr">
        <is>
          <t>Non-food contact surface or equipment made of unacceptable material, not kept clean, or not properly sealed, raised, spaced or movable to allow accessibility for cleaning on all sides, above and underneath the unit.</t>
        </is>
      </c>
      <c r="I13214" t="inlineStr">
        <is>
          <t>Not Critical</t>
        </is>
      </c>
      <c r="J13214" t="n">
        <v>12</v>
      </c>
      <c r="K13214" t="inlineStr">
        <is>
          <t>A</t>
        </is>
      </c>
      <c r="L13214" s="9">
        <f>A13214&amp;"-"&amp;TEXT(E13214,"yyyymmdd")</f>
        <v/>
      </c>
    </row>
    <row r="13215">
      <c r="A13215" t="n">
        <v>50110265</v>
      </c>
      <c r="B13215" t="inlineStr">
        <is>
          <t>Brooklyn</t>
        </is>
      </c>
      <c r="C13215" t="inlineStr">
        <is>
          <t>11211</t>
        </is>
      </c>
      <c r="D13215" t="inlineStr">
        <is>
          <t>Pizza</t>
        </is>
      </c>
      <c r="E13215" s="8" t="n">
        <v>46200</v>
      </c>
      <c r="F13215" t="inlineStr">
        <is>
          <t>Violations were cited in the following area(s).</t>
        </is>
      </c>
      <c r="G13215" t="inlineStr">
        <is>
          <t>02B</t>
        </is>
      </c>
      <c r="H13215" t="inlineStr">
        <is>
          <t>Hot TCS food item not held at or above 140 °F.</t>
        </is>
      </c>
      <c r="I13215" t="inlineStr">
        <is>
          <t>Critical</t>
        </is>
      </c>
      <c r="J13215" t="n">
        <v>13</v>
      </c>
      <c r="K13215" t="inlineStr">
        <is>
          <t>A</t>
        </is>
      </c>
      <c r="L13215" s="9">
        <f>A13215&amp;"-"&amp;TEXT(E13215,"yyyymmdd")</f>
        <v/>
      </c>
    </row>
    <row r="13216">
      <c r="A13216" t="n">
        <v>50110265</v>
      </c>
      <c r="B13216" t="inlineStr">
        <is>
          <t>Brooklyn</t>
        </is>
      </c>
      <c r="C13216" t="inlineStr">
        <is>
          <t>11211</t>
        </is>
      </c>
      <c r="D13216" t="inlineStr">
        <is>
          <t>Pizza</t>
        </is>
      </c>
      <c r="E13216" s="8" t="n">
        <v>46200</v>
      </c>
      <c r="F13216" t="inlineStr">
        <is>
          <t>Violations were cited in the following area(s).</t>
        </is>
      </c>
      <c r="G13216" t="inlineStr">
        <is>
          <t>10F</t>
        </is>
      </c>
      <c r="H13216" t="inlineStr">
        <is>
          <t>Non-food contact surface or equipment made of unacceptable material, not kept clean, or not properly sealed, raised, spaced or movable to allow accessibility for cleaning on all sides, above and underneath the unit.</t>
        </is>
      </c>
      <c r="I13216" t="inlineStr">
        <is>
          <t>Not Critical</t>
        </is>
      </c>
      <c r="J13216" t="n">
        <v>13</v>
      </c>
      <c r="K13216" t="inlineStr">
        <is>
          <t>A</t>
        </is>
      </c>
      <c r="L13216" s="9">
        <f>A13216&amp;"-"&amp;TEXT(E13216,"yyyymmdd")</f>
        <v/>
      </c>
    </row>
    <row r="13217">
      <c r="A13217" t="n">
        <v>50117425</v>
      </c>
      <c r="B13217" t="inlineStr">
        <is>
          <t>Brooklyn</t>
        </is>
      </c>
      <c r="C13217" t="inlineStr">
        <is>
          <t>11216</t>
        </is>
      </c>
      <c r="D13217" t="inlineStr">
        <is>
          <t>Caribbean</t>
        </is>
      </c>
      <c r="E13217" s="8" t="n">
        <v>46200</v>
      </c>
      <c r="F13217" t="inlineStr">
        <is>
          <t>Violations were cited in the following area(s).</t>
        </is>
      </c>
      <c r="G13217" t="inlineStr">
        <is>
          <t>02B</t>
        </is>
      </c>
      <c r="H13217" t="inlineStr">
        <is>
          <t>Hot TCS food item not held at or above 140 °F.</t>
        </is>
      </c>
      <c r="I13217" t="inlineStr">
        <is>
          <t>Critical</t>
        </is>
      </c>
      <c r="J13217" t="n">
        <v>63</v>
      </c>
      <c r="L13217" s="9">
        <f>A13217&amp;"-"&amp;TEXT(E13217,"yyyymmdd")</f>
        <v/>
      </c>
    </row>
    <row r="13218">
      <c r="A13218" t="n">
        <v>50117425</v>
      </c>
      <c r="B13218" t="inlineStr">
        <is>
          <t>Brooklyn</t>
        </is>
      </c>
      <c r="C13218" t="inlineStr">
        <is>
          <t>11216</t>
        </is>
      </c>
      <c r="D13218" t="inlineStr">
        <is>
          <t>Caribbean</t>
        </is>
      </c>
      <c r="E13218" s="8" t="n">
        <v>46200</v>
      </c>
      <c r="F13218" t="inlineStr">
        <is>
          <t>Violations were cited in the following area(s).</t>
        </is>
      </c>
      <c r="G13218" t="inlineStr">
        <is>
          <t>02G</t>
        </is>
      </c>
      <c r="H13218" t="inlineStr">
        <is>
          <t>Cold TCS food item held above 41 °F; smoked or processed fish held above 38 °F; intact raw eggs held above 45 °F; or reduced oxygen packaged (ROP) TCS foods held above required temperatures except during active necessary preparation.</t>
        </is>
      </c>
      <c r="I13218" t="inlineStr">
        <is>
          <t>Critical</t>
        </is>
      </c>
      <c r="J13218" t="n">
        <v>63</v>
      </c>
      <c r="L13218" s="9">
        <f>A13218&amp;"-"&amp;TEXT(E13218,"yyyymmdd")</f>
        <v/>
      </c>
    </row>
    <row r="13219">
      <c r="A13219" t="n">
        <v>50117425</v>
      </c>
      <c r="B13219" t="inlineStr">
        <is>
          <t>Brooklyn</t>
        </is>
      </c>
      <c r="C13219" t="inlineStr">
        <is>
          <t>11216</t>
        </is>
      </c>
      <c r="D13219" t="inlineStr">
        <is>
          <t>Caribbean</t>
        </is>
      </c>
      <c r="E13219" s="8" t="n">
        <v>46200</v>
      </c>
      <c r="F13219" t="inlineStr">
        <is>
          <t>Violations were cited in the following area(s).</t>
        </is>
      </c>
      <c r="G13219" t="inlineStr">
        <is>
          <t>04A</t>
        </is>
      </c>
      <c r="H13219" t="inlineStr">
        <is>
          <t>Food Protection Certificate (FPC) not held by manager or supervisor of food operations.</t>
        </is>
      </c>
      <c r="I13219" t="inlineStr">
        <is>
          <t>Critical</t>
        </is>
      </c>
      <c r="J13219" t="n">
        <v>63</v>
      </c>
      <c r="L13219" s="9">
        <f>A13219&amp;"-"&amp;TEXT(E13219,"yyyymmdd")</f>
        <v/>
      </c>
    </row>
    <row r="13220">
      <c r="A13220" t="n">
        <v>50117425</v>
      </c>
      <c r="B13220" t="inlineStr">
        <is>
          <t>Brooklyn</t>
        </is>
      </c>
      <c r="C13220" t="inlineStr">
        <is>
          <t>11216</t>
        </is>
      </c>
      <c r="D13220" t="inlineStr">
        <is>
          <t>Caribbean</t>
        </is>
      </c>
      <c r="E13220" s="8" t="n">
        <v>46200</v>
      </c>
      <c r="F13220" t="inlineStr">
        <is>
          <t>Violations were cited in the following area(s).</t>
        </is>
      </c>
      <c r="G13220" t="inlineStr">
        <is>
          <t>04M</t>
        </is>
      </c>
      <c r="H13220" t="inlineStr">
        <is>
          <t>Live roaches in facility's food or non-food area.</t>
        </is>
      </c>
      <c r="I13220" t="inlineStr">
        <is>
          <t>Critical</t>
        </is>
      </c>
      <c r="J13220" t="n">
        <v>63</v>
      </c>
      <c r="L13220" s="9">
        <f>A13220&amp;"-"&amp;TEXT(E13220,"yyyymmdd")</f>
        <v/>
      </c>
    </row>
    <row r="13221">
      <c r="A13221" t="n">
        <v>50117425</v>
      </c>
      <c r="B13221" t="inlineStr">
        <is>
          <t>Brooklyn</t>
        </is>
      </c>
      <c r="C13221" t="inlineStr">
        <is>
          <t>11216</t>
        </is>
      </c>
      <c r="D13221" t="inlineStr">
        <is>
          <t>Caribbean</t>
        </is>
      </c>
      <c r="E13221" s="8" t="n">
        <v>46200</v>
      </c>
      <c r="F13221" t="inlineStr">
        <is>
          <t>Violations were cited in the following area(s).</t>
        </is>
      </c>
      <c r="G13221" t="inlineStr">
        <is>
          <t>04N</t>
        </is>
      </c>
      <c r="H13221" t="inlineStr">
        <is>
          <t>Filth flies or food/refuse/sewage associated with (FRSA) flies or other nuisance pests in establishment’s food and/or non-food areas. FRSA flies include house flies, blow flies, bottle flies, flesh flies, drain flies, Phorid flies and fruit flies.</t>
        </is>
      </c>
      <c r="I13221" t="inlineStr">
        <is>
          <t>Critical</t>
        </is>
      </c>
      <c r="J13221" t="n">
        <v>63</v>
      </c>
      <c r="L13221" s="9">
        <f>A13221&amp;"-"&amp;TEXT(E13221,"yyyymmdd")</f>
        <v/>
      </c>
    </row>
    <row r="13222">
      <c r="A13222" t="n">
        <v>50117425</v>
      </c>
      <c r="B13222" t="inlineStr">
        <is>
          <t>Brooklyn</t>
        </is>
      </c>
      <c r="C13222" t="inlineStr">
        <is>
          <t>11216</t>
        </is>
      </c>
      <c r="D13222" t="inlineStr">
        <is>
          <t>Caribbean</t>
        </is>
      </c>
      <c r="E13222" s="8" t="n">
        <v>46200</v>
      </c>
      <c r="F13222" t="inlineStr">
        <is>
          <t>Violations were cited in the following area(s).</t>
        </is>
      </c>
      <c r="G13222" t="inlineStr">
        <is>
          <t>05D</t>
        </is>
      </c>
      <c r="H1322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222" t="inlineStr">
        <is>
          <t>Critical</t>
        </is>
      </c>
      <c r="J13222" t="n">
        <v>63</v>
      </c>
      <c r="L13222" s="9">
        <f>A13222&amp;"-"&amp;TEXT(E13222,"yyyymmdd")</f>
        <v/>
      </c>
    </row>
    <row r="13223">
      <c r="A13223" t="n">
        <v>50117425</v>
      </c>
      <c r="B13223" t="inlineStr">
        <is>
          <t>Brooklyn</t>
        </is>
      </c>
      <c r="C13223" t="inlineStr">
        <is>
          <t>11216</t>
        </is>
      </c>
      <c r="D13223" t="inlineStr">
        <is>
          <t>Caribbean</t>
        </is>
      </c>
      <c r="E13223" s="8" t="n">
        <v>46200</v>
      </c>
      <c r="F13223" t="inlineStr">
        <is>
          <t>Violations were cited in the following area(s).</t>
        </is>
      </c>
      <c r="G13223" t="inlineStr">
        <is>
          <t>05F</t>
        </is>
      </c>
      <c r="H13223" t="inlineStr">
        <is>
          <t>Insufficient or no hot holding, cold storage or cold holding equipment provided to maintain Time/Temperature Control for Safety Foods (TCS) at required temperatures</t>
        </is>
      </c>
      <c r="I13223" t="inlineStr">
        <is>
          <t>Critical</t>
        </is>
      </c>
      <c r="J13223" t="n">
        <v>63</v>
      </c>
      <c r="L13223" s="9">
        <f>A13223&amp;"-"&amp;TEXT(E13223,"yyyymmdd")</f>
        <v/>
      </c>
    </row>
    <row r="13224">
      <c r="A13224" t="n">
        <v>50117425</v>
      </c>
      <c r="B13224" t="inlineStr">
        <is>
          <t>Brooklyn</t>
        </is>
      </c>
      <c r="C13224" t="inlineStr">
        <is>
          <t>11216</t>
        </is>
      </c>
      <c r="D13224" t="inlineStr">
        <is>
          <t>Caribbean</t>
        </is>
      </c>
      <c r="E13224" s="8" t="n">
        <v>46200</v>
      </c>
      <c r="F13224" t="inlineStr">
        <is>
          <t>Violations were cited in the following area(s).</t>
        </is>
      </c>
      <c r="G13224" t="inlineStr">
        <is>
          <t>06D</t>
        </is>
      </c>
      <c r="H13224" t="inlineStr">
        <is>
          <t>Food contact surface not properly washed, rinsed and sanitized after each use and following any activity when contamination may have occurred.</t>
        </is>
      </c>
      <c r="I13224" t="inlineStr">
        <is>
          <t>Critical</t>
        </is>
      </c>
      <c r="J13224" t="n">
        <v>63</v>
      </c>
      <c r="L13224" s="9">
        <f>A13224&amp;"-"&amp;TEXT(E13224,"yyyymmdd")</f>
        <v/>
      </c>
    </row>
    <row r="13225">
      <c r="A13225" t="n">
        <v>50117425</v>
      </c>
      <c r="B13225" t="inlineStr">
        <is>
          <t>Brooklyn</t>
        </is>
      </c>
      <c r="C13225" t="inlineStr">
        <is>
          <t>11216</t>
        </is>
      </c>
      <c r="D13225" t="inlineStr">
        <is>
          <t>Caribbean</t>
        </is>
      </c>
      <c r="E13225" s="8" t="n">
        <v>46200</v>
      </c>
      <c r="F13225" t="inlineStr">
        <is>
          <t>Violations were cited in the following area(s).</t>
        </is>
      </c>
      <c r="G13225" t="inlineStr">
        <is>
          <t>08A</t>
        </is>
      </c>
      <c r="H13225" t="inlineStr">
        <is>
          <t>Establishment is not free of harborage or conditions conducive to rodents, insects or other pests.</t>
        </is>
      </c>
      <c r="I13225" t="inlineStr">
        <is>
          <t>Not Critical</t>
        </is>
      </c>
      <c r="J13225" t="n">
        <v>63</v>
      </c>
      <c r="L13225" s="9">
        <f>A13225&amp;"-"&amp;TEXT(E13225,"yyyymmdd")</f>
        <v/>
      </c>
    </row>
    <row r="13226">
      <c r="A13226" t="n">
        <v>50117425</v>
      </c>
      <c r="B13226" t="inlineStr">
        <is>
          <t>Brooklyn</t>
        </is>
      </c>
      <c r="C13226" t="inlineStr">
        <is>
          <t>11216</t>
        </is>
      </c>
      <c r="D13226" t="inlineStr">
        <is>
          <t>Caribbean</t>
        </is>
      </c>
      <c r="E13226" s="8" t="n">
        <v>46200</v>
      </c>
      <c r="F13226" t="inlineStr">
        <is>
          <t>Violations were cited in the following area(s).</t>
        </is>
      </c>
      <c r="G13226" t="inlineStr">
        <is>
          <t>28-06</t>
        </is>
      </c>
      <c r="H13226" t="inlineStr">
        <is>
          <t>Contract with a pest management professional not in place. Record of extermination activities not kept on premises.</t>
        </is>
      </c>
      <c r="I13226" t="inlineStr">
        <is>
          <t>Not Critical</t>
        </is>
      </c>
      <c r="J13226" t="n">
        <v>63</v>
      </c>
      <c r="L13226" s="9">
        <f>A13226&amp;"-"&amp;TEXT(E13226,"yyyymmdd")</f>
        <v/>
      </c>
    </row>
    <row r="13227">
      <c r="A13227" t="n">
        <v>50124231</v>
      </c>
      <c r="B13227" t="inlineStr">
        <is>
          <t>Staten Island</t>
        </is>
      </c>
      <c r="C13227" t="inlineStr">
        <is>
          <t>10302</t>
        </is>
      </c>
      <c r="D13227" t="inlineStr">
        <is>
          <t>Mexican</t>
        </is>
      </c>
      <c r="E13227" s="8" t="n">
        <v>46200</v>
      </c>
      <c r="F13227" t="inlineStr">
        <is>
          <t>Violations were cited in the following area(s).</t>
        </is>
      </c>
      <c r="G13227" t="inlineStr">
        <is>
          <t>02G</t>
        </is>
      </c>
      <c r="H13227" t="inlineStr">
        <is>
          <t>Cold TCS food item held above 41 °F; smoked or processed fish held above 38 °F; intact raw eggs held above 45 °F; or reduced oxygen packaged (ROP) TCS foods held above required temperatures except during active necessary preparation.</t>
        </is>
      </c>
      <c r="I13227" t="inlineStr">
        <is>
          <t>Critical</t>
        </is>
      </c>
      <c r="J13227" t="n">
        <v>19</v>
      </c>
      <c r="L13227" s="9">
        <f>A13227&amp;"-"&amp;TEXT(E13227,"yyyymmdd")</f>
        <v/>
      </c>
    </row>
    <row r="13228">
      <c r="A13228" t="n">
        <v>50124231</v>
      </c>
      <c r="B13228" t="inlineStr">
        <is>
          <t>Staten Island</t>
        </is>
      </c>
      <c r="C13228" t="inlineStr">
        <is>
          <t>10302</t>
        </is>
      </c>
      <c r="D13228" t="inlineStr">
        <is>
          <t>Mexican</t>
        </is>
      </c>
      <c r="E13228" s="8" t="n">
        <v>46200</v>
      </c>
      <c r="F13228" t="inlineStr">
        <is>
          <t>Violations were cited in the following area(s).</t>
        </is>
      </c>
      <c r="G13228" t="inlineStr">
        <is>
          <t>06C</t>
        </is>
      </c>
      <c r="H1322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228" t="inlineStr">
        <is>
          <t>Critical</t>
        </is>
      </c>
      <c r="J13228" t="n">
        <v>19</v>
      </c>
      <c r="L13228" s="9">
        <f>A13228&amp;"-"&amp;TEXT(E13228,"yyyymmdd")</f>
        <v/>
      </c>
    </row>
    <row r="13229">
      <c r="A13229" t="n">
        <v>50124231</v>
      </c>
      <c r="B13229" t="inlineStr">
        <is>
          <t>Staten Island</t>
        </is>
      </c>
      <c r="C13229" t="inlineStr">
        <is>
          <t>10302</t>
        </is>
      </c>
      <c r="D13229" t="inlineStr">
        <is>
          <t>Mexican</t>
        </is>
      </c>
      <c r="E13229" s="8" t="n">
        <v>46200</v>
      </c>
      <c r="F13229" t="inlineStr">
        <is>
          <t>Violations were cited in the following area(s).</t>
        </is>
      </c>
      <c r="G13229" t="inlineStr">
        <is>
          <t>10F</t>
        </is>
      </c>
      <c r="H13229" t="inlineStr">
        <is>
          <t>Non-food contact surface or equipment made of unacceptable material, not kept clean, or not properly sealed, raised, spaced or movable to allow accessibility for cleaning on all sides, above and underneath the unit.</t>
        </is>
      </c>
      <c r="I13229" t="inlineStr">
        <is>
          <t>Not Critical</t>
        </is>
      </c>
      <c r="J13229" t="n">
        <v>19</v>
      </c>
      <c r="L13229" s="9">
        <f>A13229&amp;"-"&amp;TEXT(E13229,"yyyymmdd")</f>
        <v/>
      </c>
    </row>
    <row r="13230">
      <c r="A13230" t="n">
        <v>50124231</v>
      </c>
      <c r="B13230" t="inlineStr">
        <is>
          <t>Staten Island</t>
        </is>
      </c>
      <c r="C13230" t="inlineStr">
        <is>
          <t>10302</t>
        </is>
      </c>
      <c r="D13230" t="inlineStr">
        <is>
          <t>Mexican</t>
        </is>
      </c>
      <c r="E13230" s="8" t="n">
        <v>46200</v>
      </c>
      <c r="F13230" t="inlineStr">
        <is>
          <t>Violations were cited in the following area(s).</t>
        </is>
      </c>
      <c r="G13230" t="inlineStr">
        <is>
          <t>10G</t>
        </is>
      </c>
      <c r="H13230" t="inlineStr">
        <is>
          <t>Dishwashing and ware washing: Cleaning and sanitizing of tableware, including dishes, utensils, and equipment deficient.</t>
        </is>
      </c>
      <c r="I13230" t="inlineStr">
        <is>
          <t>Not Critical</t>
        </is>
      </c>
      <c r="J13230" t="n">
        <v>19</v>
      </c>
      <c r="L13230" s="9">
        <f>A13230&amp;"-"&amp;TEXT(E13230,"yyyymmdd")</f>
        <v/>
      </c>
    </row>
    <row r="13231">
      <c r="A13231" t="n">
        <v>50124524</v>
      </c>
      <c r="B13231" t="inlineStr">
        <is>
          <t>Queens</t>
        </is>
      </c>
      <c r="C13231" t="inlineStr">
        <is>
          <t>11435</t>
        </is>
      </c>
      <c r="D13231" t="inlineStr">
        <is>
          <t>American</t>
        </is>
      </c>
      <c r="E13231" s="8" t="n">
        <v>46200</v>
      </c>
      <c r="F13231" t="inlineStr">
        <is>
          <t>Violations were cited in the following area(s).</t>
        </is>
      </c>
      <c r="G13231" t="inlineStr">
        <is>
          <t>10F</t>
        </is>
      </c>
      <c r="H13231" t="inlineStr">
        <is>
          <t>Non-food contact surface or equipment made of unacceptable material, not kept clean, or not properly sealed, raised, spaced or movable to allow accessibility for cleaning on all sides, above and underneath the unit.</t>
        </is>
      </c>
      <c r="I13231" t="inlineStr">
        <is>
          <t>Not Critical</t>
        </is>
      </c>
      <c r="J13231" t="n">
        <v>2</v>
      </c>
      <c r="K13231" t="inlineStr">
        <is>
          <t>A</t>
        </is>
      </c>
      <c r="L13231" s="9">
        <f>A13231&amp;"-"&amp;TEXT(E13231,"yyyymmdd")</f>
        <v/>
      </c>
    </row>
    <row r="13232">
      <c r="A13232" t="n">
        <v>50136824</v>
      </c>
      <c r="B13232" t="inlineStr">
        <is>
          <t>Brooklyn</t>
        </is>
      </c>
      <c r="C13232" t="inlineStr">
        <is>
          <t>11212</t>
        </is>
      </c>
      <c r="D13232" t="inlineStr">
        <is>
          <t>American</t>
        </is>
      </c>
      <c r="E13232" s="8" t="n">
        <v>46200</v>
      </c>
      <c r="F13232" t="inlineStr">
        <is>
          <t>Violations were cited in the following area(s).</t>
        </is>
      </c>
      <c r="G13232" t="inlineStr">
        <is>
          <t>06C</t>
        </is>
      </c>
      <c r="H1323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232" t="inlineStr">
        <is>
          <t>Critical</t>
        </is>
      </c>
      <c r="J13232" t="n">
        <v>13</v>
      </c>
      <c r="K13232" t="inlineStr">
        <is>
          <t>A</t>
        </is>
      </c>
      <c r="L13232" s="9">
        <f>A13232&amp;"-"&amp;TEXT(E13232,"yyyymmdd")</f>
        <v/>
      </c>
    </row>
    <row r="13233">
      <c r="A13233" t="n">
        <v>50136824</v>
      </c>
      <c r="B13233" t="inlineStr">
        <is>
          <t>Brooklyn</t>
        </is>
      </c>
      <c r="C13233" t="inlineStr">
        <is>
          <t>11212</t>
        </is>
      </c>
      <c r="D13233" t="inlineStr">
        <is>
          <t>American</t>
        </is>
      </c>
      <c r="E13233" s="8" t="n">
        <v>46200</v>
      </c>
      <c r="F13233" t="inlineStr">
        <is>
          <t>Violations were cited in the following area(s).</t>
        </is>
      </c>
      <c r="G13233" t="inlineStr">
        <is>
          <t>06D</t>
        </is>
      </c>
      <c r="H13233" t="inlineStr">
        <is>
          <t>Food contact surface not properly washed, rinsed and sanitized after each use and following any activity when contamination may have occurred.</t>
        </is>
      </c>
      <c r="I13233" t="inlineStr">
        <is>
          <t>Critical</t>
        </is>
      </c>
      <c r="J13233" t="n">
        <v>13</v>
      </c>
      <c r="K13233" t="inlineStr">
        <is>
          <t>A</t>
        </is>
      </c>
      <c r="L13233" s="9">
        <f>A13233&amp;"-"&amp;TEXT(E13233,"yyyymmdd")</f>
        <v/>
      </c>
    </row>
    <row r="13234">
      <c r="A13234" t="n">
        <v>50136824</v>
      </c>
      <c r="B13234" t="inlineStr">
        <is>
          <t>Brooklyn</t>
        </is>
      </c>
      <c r="C13234" t="inlineStr">
        <is>
          <t>11212</t>
        </is>
      </c>
      <c r="D13234" t="inlineStr">
        <is>
          <t>American</t>
        </is>
      </c>
      <c r="E13234" s="8" t="n">
        <v>46200</v>
      </c>
      <c r="F13234" t="inlineStr">
        <is>
          <t>Violations were cited in the following area(s).</t>
        </is>
      </c>
      <c r="G13234" t="inlineStr">
        <is>
          <t>09A</t>
        </is>
      </c>
      <c r="H13234" t="inlineStr">
        <is>
          <t>Swollen, leaking, rusted or otherwise damaged canned food to be returned to distributor not segregated from intact product and clearly labeled DO NOT USE</t>
        </is>
      </c>
      <c r="I13234" t="inlineStr">
        <is>
          <t>Critical</t>
        </is>
      </c>
      <c r="J13234" t="n">
        <v>13</v>
      </c>
      <c r="K13234" t="inlineStr">
        <is>
          <t>A</t>
        </is>
      </c>
      <c r="L13234" s="9">
        <f>A13234&amp;"-"&amp;TEXT(E13234,"yyyymmdd")</f>
        <v/>
      </c>
    </row>
    <row r="13235">
      <c r="A13235" t="n">
        <v>50144732</v>
      </c>
      <c r="B13235" t="inlineStr">
        <is>
          <t>Brooklyn</t>
        </is>
      </c>
      <c r="C13235" t="inlineStr">
        <is>
          <t>11211</t>
        </is>
      </c>
      <c r="D13235" t="inlineStr">
        <is>
          <t>Italian</t>
        </is>
      </c>
      <c r="E13235" s="8" t="n">
        <v>46200</v>
      </c>
      <c r="F13235" t="inlineStr">
        <is>
          <t>Violations were cited in the following area(s).</t>
        </is>
      </c>
      <c r="G13235" t="inlineStr">
        <is>
          <t>02G</t>
        </is>
      </c>
      <c r="H13235" t="inlineStr">
        <is>
          <t>Cold TCS food item held above 41 °F; smoked or processed fish held above 38 °F; intact raw eggs held above 45 °F; or reduced oxygen packaged (ROP) TCS foods held above required temperatures except during active necessary preparation.</t>
        </is>
      </c>
      <c r="I13235" t="inlineStr">
        <is>
          <t>Critical</t>
        </is>
      </c>
      <c r="J13235" t="n">
        <v>23</v>
      </c>
      <c r="K13235" t="inlineStr">
        <is>
          <t>N</t>
        </is>
      </c>
      <c r="L13235" s="9">
        <f>A13235&amp;"-"&amp;TEXT(E13235,"yyyymmdd")</f>
        <v/>
      </c>
    </row>
    <row r="13236">
      <c r="A13236" t="n">
        <v>50144732</v>
      </c>
      <c r="B13236" t="inlineStr">
        <is>
          <t>Brooklyn</t>
        </is>
      </c>
      <c r="C13236" t="inlineStr">
        <is>
          <t>11211</t>
        </is>
      </c>
      <c r="D13236" t="inlineStr">
        <is>
          <t>Italian</t>
        </is>
      </c>
      <c r="E13236" s="8" t="n">
        <v>46200</v>
      </c>
      <c r="F13236" t="inlineStr">
        <is>
          <t>Violations were cited in the following area(s).</t>
        </is>
      </c>
      <c r="G13236" t="inlineStr">
        <is>
          <t>04N</t>
        </is>
      </c>
      <c r="H13236" t="inlineStr">
        <is>
          <t>Filth flies or food/refuse/sewage associated with (FRSA) flies or other nuisance pests in establishment’s food and/or non-food areas. FRSA flies include house flies, blow flies, bottle flies, flesh flies, drain flies, Phorid flies and fruit flies.</t>
        </is>
      </c>
      <c r="I13236" t="inlineStr">
        <is>
          <t>Critical</t>
        </is>
      </c>
      <c r="J13236" t="n">
        <v>23</v>
      </c>
      <c r="K13236" t="inlineStr">
        <is>
          <t>N</t>
        </is>
      </c>
      <c r="L13236" s="9">
        <f>A13236&amp;"-"&amp;TEXT(E13236,"yyyymmdd")</f>
        <v/>
      </c>
    </row>
    <row r="13237">
      <c r="A13237" t="n">
        <v>50144732</v>
      </c>
      <c r="B13237" t="inlineStr">
        <is>
          <t>Brooklyn</t>
        </is>
      </c>
      <c r="C13237" t="inlineStr">
        <is>
          <t>11211</t>
        </is>
      </c>
      <c r="D13237" t="inlineStr">
        <is>
          <t>Italian</t>
        </is>
      </c>
      <c r="E13237" s="8" t="n">
        <v>46200</v>
      </c>
      <c r="F13237" t="inlineStr">
        <is>
          <t>Violations were cited in the following area(s).</t>
        </is>
      </c>
      <c r="G13237" t="inlineStr">
        <is>
          <t>08A</t>
        </is>
      </c>
      <c r="H13237" t="inlineStr">
        <is>
          <t>Establishment is not free of harborage or conditions conducive to rodents, insects or other pests.</t>
        </is>
      </c>
      <c r="I13237" t="inlineStr">
        <is>
          <t>Not Critical</t>
        </is>
      </c>
      <c r="J13237" t="n">
        <v>23</v>
      </c>
      <c r="K13237" t="inlineStr">
        <is>
          <t>N</t>
        </is>
      </c>
      <c r="L13237" s="9">
        <f>A13237&amp;"-"&amp;TEXT(E13237,"yyyymmdd")</f>
        <v/>
      </c>
    </row>
    <row r="13238">
      <c r="A13238" t="n">
        <v>50144732</v>
      </c>
      <c r="B13238" t="inlineStr">
        <is>
          <t>Brooklyn</t>
        </is>
      </c>
      <c r="C13238" t="inlineStr">
        <is>
          <t>11211</t>
        </is>
      </c>
      <c r="D13238" t="inlineStr">
        <is>
          <t>Italian</t>
        </is>
      </c>
      <c r="E13238" s="8" t="n">
        <v>46200</v>
      </c>
      <c r="F13238" t="inlineStr">
        <is>
          <t>Violations were cited in the following area(s).</t>
        </is>
      </c>
      <c r="G13238" t="inlineStr">
        <is>
          <t>10F</t>
        </is>
      </c>
      <c r="H13238" t="inlineStr">
        <is>
          <t>Non-food contact surface or equipment made of unacceptable material, not kept clean, or not properly sealed, raised, spaced or movable to allow accessibility for cleaning on all sides, above and underneath the unit.</t>
        </is>
      </c>
      <c r="I13238" t="inlineStr">
        <is>
          <t>Not Critical</t>
        </is>
      </c>
      <c r="J13238" t="n">
        <v>23</v>
      </c>
      <c r="K13238" t="inlineStr">
        <is>
          <t>N</t>
        </is>
      </c>
      <c r="L13238" s="9">
        <f>A13238&amp;"-"&amp;TEXT(E13238,"yyyymmdd")</f>
        <v/>
      </c>
    </row>
    <row r="13239">
      <c r="A13239" t="n">
        <v>50173448</v>
      </c>
      <c r="B13239" t="inlineStr">
        <is>
          <t>Brooklyn</t>
        </is>
      </c>
      <c r="C13239" t="inlineStr">
        <is>
          <t>11213</t>
        </is>
      </c>
      <c r="D13239" t="inlineStr">
        <is>
          <t>Chinese</t>
        </is>
      </c>
      <c r="E13239" s="8" t="n">
        <v>46200</v>
      </c>
      <c r="F13239" t="inlineStr">
        <is>
          <t>Violations were cited in the following area(s).</t>
        </is>
      </c>
      <c r="G13239" t="inlineStr">
        <is>
          <t>02B</t>
        </is>
      </c>
      <c r="H13239" t="inlineStr">
        <is>
          <t>Hot TCS food item not held at or above 140 °F.</t>
        </is>
      </c>
      <c r="I13239" t="inlineStr">
        <is>
          <t>Critical</t>
        </is>
      </c>
      <c r="J13239" t="n">
        <v>18</v>
      </c>
      <c r="K13239" t="inlineStr">
        <is>
          <t>N</t>
        </is>
      </c>
      <c r="L13239" s="9">
        <f>A13239&amp;"-"&amp;TEXT(E13239,"yyyymmdd")</f>
        <v/>
      </c>
    </row>
    <row r="13240">
      <c r="A13240" t="n">
        <v>50173448</v>
      </c>
      <c r="B13240" t="inlineStr">
        <is>
          <t>Brooklyn</t>
        </is>
      </c>
      <c r="C13240" t="inlineStr">
        <is>
          <t>11213</t>
        </is>
      </c>
      <c r="D13240" t="inlineStr">
        <is>
          <t>Chinese</t>
        </is>
      </c>
      <c r="E13240" s="8" t="n">
        <v>46200</v>
      </c>
      <c r="F13240" t="inlineStr">
        <is>
          <t>Violations were cited in the following area(s).</t>
        </is>
      </c>
      <c r="G13240" t="inlineStr">
        <is>
          <t>06E</t>
        </is>
      </c>
      <c r="H13240" t="inlineStr">
        <is>
          <t>Sanitized equipment or utensil, including in-use food dispensing utensil, improperly used or stored.</t>
        </is>
      </c>
      <c r="I13240" t="inlineStr">
        <is>
          <t>Critical</t>
        </is>
      </c>
      <c r="J13240" t="n">
        <v>18</v>
      </c>
      <c r="K13240" t="inlineStr">
        <is>
          <t>N</t>
        </is>
      </c>
      <c r="L13240" s="9">
        <f>A13240&amp;"-"&amp;TEXT(E13240,"yyyymmdd")</f>
        <v/>
      </c>
    </row>
    <row r="13241">
      <c r="A13241" t="n">
        <v>50173448</v>
      </c>
      <c r="B13241" t="inlineStr">
        <is>
          <t>Brooklyn</t>
        </is>
      </c>
      <c r="C13241" t="inlineStr">
        <is>
          <t>11213</t>
        </is>
      </c>
      <c r="D13241" t="inlineStr">
        <is>
          <t>Chinese</t>
        </is>
      </c>
      <c r="E13241" s="8" t="n">
        <v>46200</v>
      </c>
      <c r="F13241" t="inlineStr">
        <is>
          <t>Violations were cited in the following area(s).</t>
        </is>
      </c>
      <c r="G13241" t="inlineStr">
        <is>
          <t>06F</t>
        </is>
      </c>
      <c r="H13241" t="inlineStr">
        <is>
          <t>Wiping cloths not stored clean and dry, or in a sanitizing solution, between uses.</t>
        </is>
      </c>
      <c r="I13241" t="inlineStr">
        <is>
          <t>Critical</t>
        </is>
      </c>
      <c r="J13241" t="n">
        <v>18</v>
      </c>
      <c r="K13241" t="inlineStr">
        <is>
          <t>N</t>
        </is>
      </c>
      <c r="L13241" s="9">
        <f>A13241&amp;"-"&amp;TEXT(E13241,"yyyymmdd")</f>
        <v/>
      </c>
    </row>
    <row r="13242">
      <c r="A13242" t="n">
        <v>50176974</v>
      </c>
      <c r="B13242" t="inlineStr">
        <is>
          <t>Queens</t>
        </is>
      </c>
      <c r="C13242" t="inlineStr">
        <is>
          <t>11432</t>
        </is>
      </c>
      <c r="D13242" t="inlineStr">
        <is>
          <t>Chicken</t>
        </is>
      </c>
      <c r="E13242" s="8" t="n">
        <v>46200</v>
      </c>
      <c r="F13242" t="inlineStr">
        <is>
          <t>Violations were cited in the following area(s).</t>
        </is>
      </c>
      <c r="G13242" t="inlineStr">
        <is>
          <t>04L</t>
        </is>
      </c>
      <c r="H13242" t="inlineStr">
        <is>
          <t>Evidence of mice or live mice in establishment's food or non-food areas.</t>
        </is>
      </c>
      <c r="I13242" t="inlineStr">
        <is>
          <t>Critical</t>
        </is>
      </c>
      <c r="J13242" t="n">
        <v>11</v>
      </c>
      <c r="K13242" t="inlineStr">
        <is>
          <t>A</t>
        </is>
      </c>
      <c r="L13242" s="9">
        <f>A13242&amp;"-"&amp;TEXT(E13242,"yyyymmdd")</f>
        <v/>
      </c>
    </row>
    <row r="13243">
      <c r="A13243" t="n">
        <v>50176974</v>
      </c>
      <c r="B13243" t="inlineStr">
        <is>
          <t>Queens</t>
        </is>
      </c>
      <c r="C13243" t="inlineStr">
        <is>
          <t>11432</t>
        </is>
      </c>
      <c r="D13243" t="inlineStr">
        <is>
          <t>Chicken</t>
        </is>
      </c>
      <c r="E13243" s="8" t="n">
        <v>46200</v>
      </c>
      <c r="F13243" t="inlineStr">
        <is>
          <t>Violations were cited in the following area(s).</t>
        </is>
      </c>
      <c r="G13243" t="inlineStr">
        <is>
          <t>08A</t>
        </is>
      </c>
      <c r="H13243" t="inlineStr">
        <is>
          <t>Establishment is not free of harborage or conditions conducive to rodents, insects or other pests.</t>
        </is>
      </c>
      <c r="I13243" t="inlineStr">
        <is>
          <t>Not Critical</t>
        </is>
      </c>
      <c r="J13243" t="n">
        <v>11</v>
      </c>
      <c r="K13243" t="inlineStr">
        <is>
          <t>A</t>
        </is>
      </c>
      <c r="L13243" s="9">
        <f>A13243&amp;"-"&amp;TEXT(E13243,"yyyymmdd")</f>
        <v/>
      </c>
    </row>
    <row r="13244">
      <c r="A13244" t="n">
        <v>41103052</v>
      </c>
      <c r="B13244" t="inlineStr">
        <is>
          <t>Queens</t>
        </is>
      </c>
      <c r="C13244" t="inlineStr">
        <is>
          <t>11419</t>
        </is>
      </c>
      <c r="D13244" t="inlineStr">
        <is>
          <t>Caribbean</t>
        </is>
      </c>
      <c r="E13244" s="8" t="n">
        <v>46201</v>
      </c>
      <c r="F13244" t="inlineStr">
        <is>
          <t>Violations were cited in the following area(s).</t>
        </is>
      </c>
      <c r="G13244" t="inlineStr">
        <is>
          <t>04H</t>
        </is>
      </c>
      <c r="H13244" t="inlineStr">
        <is>
          <t>Raw, cooked or prepared food is adulterated, contaminated, cross-contaminated, or not discarded in accordance with HACCP plan.</t>
        </is>
      </c>
      <c r="I13244" t="inlineStr">
        <is>
          <t>Critical</t>
        </is>
      </c>
      <c r="J13244" t="n">
        <v>59</v>
      </c>
      <c r="K13244" t="inlineStr">
        <is>
          <t>N</t>
        </is>
      </c>
      <c r="L13244" s="9">
        <f>A13244&amp;"-"&amp;TEXT(E13244,"yyyymmdd")</f>
        <v/>
      </c>
    </row>
    <row r="13245">
      <c r="A13245" t="n">
        <v>41103052</v>
      </c>
      <c r="B13245" t="inlineStr">
        <is>
          <t>Queens</t>
        </is>
      </c>
      <c r="C13245" t="inlineStr">
        <is>
          <t>11419</t>
        </is>
      </c>
      <c r="D13245" t="inlineStr">
        <is>
          <t>Caribbean</t>
        </is>
      </c>
      <c r="E13245" s="8" t="n">
        <v>46201</v>
      </c>
      <c r="F13245" t="inlineStr">
        <is>
          <t>Violations were cited in the following area(s).</t>
        </is>
      </c>
      <c r="G13245" t="inlineStr">
        <is>
          <t>04J</t>
        </is>
      </c>
      <c r="H13245" t="inlineStr">
        <is>
          <t>Properly scaled and calibrated thermometer or thermocouple not provided or not readily accessible in food preparation and hot/cold holding areas to measure temperatures of TCS foods during cooking, cooling, reheating, and holding.</t>
        </is>
      </c>
      <c r="I13245" t="inlineStr">
        <is>
          <t>Critical</t>
        </is>
      </c>
      <c r="J13245" t="n">
        <v>59</v>
      </c>
      <c r="K13245" t="inlineStr">
        <is>
          <t>N</t>
        </is>
      </c>
      <c r="L13245" s="9">
        <f>A13245&amp;"-"&amp;TEXT(E13245,"yyyymmdd")</f>
        <v/>
      </c>
    </row>
    <row r="13246">
      <c r="A13246" t="n">
        <v>41103052</v>
      </c>
      <c r="B13246" t="inlineStr">
        <is>
          <t>Queens</t>
        </is>
      </c>
      <c r="C13246" t="inlineStr">
        <is>
          <t>11419</t>
        </is>
      </c>
      <c r="D13246" t="inlineStr">
        <is>
          <t>Caribbean</t>
        </is>
      </c>
      <c r="E13246" s="8" t="n">
        <v>46201</v>
      </c>
      <c r="F13246" t="inlineStr">
        <is>
          <t>Violations were cited in the following area(s).</t>
        </is>
      </c>
      <c r="G13246" t="inlineStr">
        <is>
          <t>04M</t>
        </is>
      </c>
      <c r="H13246" t="inlineStr">
        <is>
          <t>Live roaches in facility's food or non-food area.</t>
        </is>
      </c>
      <c r="I13246" t="inlineStr">
        <is>
          <t>Critical</t>
        </is>
      </c>
      <c r="J13246" t="n">
        <v>59</v>
      </c>
      <c r="K13246" t="inlineStr">
        <is>
          <t>N</t>
        </is>
      </c>
      <c r="L13246" s="9">
        <f>A13246&amp;"-"&amp;TEXT(E13246,"yyyymmdd")</f>
        <v/>
      </c>
    </row>
    <row r="13247">
      <c r="A13247" t="n">
        <v>41103052</v>
      </c>
      <c r="B13247" t="inlineStr">
        <is>
          <t>Queens</t>
        </is>
      </c>
      <c r="C13247" t="inlineStr">
        <is>
          <t>11419</t>
        </is>
      </c>
      <c r="D13247" t="inlineStr">
        <is>
          <t>Caribbean</t>
        </is>
      </c>
      <c r="E13247" s="8" t="n">
        <v>46201</v>
      </c>
      <c r="F13247" t="inlineStr">
        <is>
          <t>Violations were cited in the following area(s).</t>
        </is>
      </c>
      <c r="G13247" t="inlineStr">
        <is>
          <t>04N</t>
        </is>
      </c>
      <c r="H13247" t="inlineStr">
        <is>
          <t>Filth flies or food/refuse/sewage associated with (FRSA) flies or other nuisance pests in establishment’s food and/or non-food areas. FRSA flies include house flies, blow flies, bottle flies, flesh flies, drain flies, Phorid flies and fruit flies.</t>
        </is>
      </c>
      <c r="I13247" t="inlineStr">
        <is>
          <t>Critical</t>
        </is>
      </c>
      <c r="J13247" t="n">
        <v>59</v>
      </c>
      <c r="K13247" t="inlineStr">
        <is>
          <t>N</t>
        </is>
      </c>
      <c r="L13247" s="9">
        <f>A13247&amp;"-"&amp;TEXT(E13247,"yyyymmdd")</f>
        <v/>
      </c>
    </row>
    <row r="13248">
      <c r="A13248" t="n">
        <v>41103052</v>
      </c>
      <c r="B13248" t="inlineStr">
        <is>
          <t>Queens</t>
        </is>
      </c>
      <c r="C13248" t="inlineStr">
        <is>
          <t>11419</t>
        </is>
      </c>
      <c r="D13248" t="inlineStr">
        <is>
          <t>Caribbean</t>
        </is>
      </c>
      <c r="E13248" s="8" t="n">
        <v>46201</v>
      </c>
      <c r="F13248" t="inlineStr">
        <is>
          <t>Violations were cited in the following area(s).</t>
        </is>
      </c>
      <c r="G13248" t="inlineStr">
        <is>
          <t>05H</t>
        </is>
      </c>
      <c r="H13248" t="inlineStr">
        <is>
          <t>No approved written standard operating procedure for avoiding contamination by refillable returnable containers.</t>
        </is>
      </c>
      <c r="I13248" t="inlineStr">
        <is>
          <t>Critical</t>
        </is>
      </c>
      <c r="J13248" t="n">
        <v>59</v>
      </c>
      <c r="K13248" t="inlineStr">
        <is>
          <t>N</t>
        </is>
      </c>
      <c r="L13248" s="9">
        <f>A13248&amp;"-"&amp;TEXT(E13248,"yyyymmdd")</f>
        <v/>
      </c>
    </row>
    <row r="13249">
      <c r="A13249" t="n">
        <v>41103052</v>
      </c>
      <c r="B13249" t="inlineStr">
        <is>
          <t>Queens</t>
        </is>
      </c>
      <c r="C13249" t="inlineStr">
        <is>
          <t>11419</t>
        </is>
      </c>
      <c r="D13249" t="inlineStr">
        <is>
          <t>Caribbean</t>
        </is>
      </c>
      <c r="E13249" s="8" t="n">
        <v>46201</v>
      </c>
      <c r="F13249" t="inlineStr">
        <is>
          <t>Violations were cited in the following area(s).</t>
        </is>
      </c>
      <c r="G13249" t="inlineStr">
        <is>
          <t>06D</t>
        </is>
      </c>
      <c r="H13249" t="inlineStr">
        <is>
          <t>Food contact surface not properly washed, rinsed and sanitized after each use and following any activity when contamination may have occurred.</t>
        </is>
      </c>
      <c r="I13249" t="inlineStr">
        <is>
          <t>Critical</t>
        </is>
      </c>
      <c r="J13249" t="n">
        <v>59</v>
      </c>
      <c r="K13249" t="inlineStr">
        <is>
          <t>N</t>
        </is>
      </c>
      <c r="L13249" s="9">
        <f>A13249&amp;"-"&amp;TEXT(E13249,"yyyymmdd")</f>
        <v/>
      </c>
    </row>
    <row r="13250">
      <c r="A13250" t="n">
        <v>41103052</v>
      </c>
      <c r="B13250" t="inlineStr">
        <is>
          <t>Queens</t>
        </is>
      </c>
      <c r="C13250" t="inlineStr">
        <is>
          <t>11419</t>
        </is>
      </c>
      <c r="D13250" t="inlineStr">
        <is>
          <t>Caribbean</t>
        </is>
      </c>
      <c r="E13250" s="8" t="n">
        <v>46201</v>
      </c>
      <c r="F13250" t="inlineStr">
        <is>
          <t>Violations were cited in the following area(s).</t>
        </is>
      </c>
      <c r="G13250" t="inlineStr">
        <is>
          <t>08A</t>
        </is>
      </c>
      <c r="H13250" t="inlineStr">
        <is>
          <t>Establishment is not free of harborage or conditions conducive to rodents, insects or other pests.</t>
        </is>
      </c>
      <c r="I13250" t="inlineStr">
        <is>
          <t>Not Critical</t>
        </is>
      </c>
      <c r="J13250" t="n">
        <v>59</v>
      </c>
      <c r="K13250" t="inlineStr">
        <is>
          <t>N</t>
        </is>
      </c>
      <c r="L13250" s="9">
        <f>A13250&amp;"-"&amp;TEXT(E13250,"yyyymmdd")</f>
        <v/>
      </c>
    </row>
    <row r="13251">
      <c r="A13251" t="n">
        <v>41103052</v>
      </c>
      <c r="B13251" t="inlineStr">
        <is>
          <t>Queens</t>
        </is>
      </c>
      <c r="C13251" t="inlineStr">
        <is>
          <t>11419</t>
        </is>
      </c>
      <c r="D13251" t="inlineStr">
        <is>
          <t>Caribbean</t>
        </is>
      </c>
      <c r="E13251" s="8" t="n">
        <v>46201</v>
      </c>
      <c r="F13251" t="inlineStr">
        <is>
          <t>Violations were cited in the following area(s).</t>
        </is>
      </c>
      <c r="G13251" t="inlineStr">
        <is>
          <t>10F</t>
        </is>
      </c>
      <c r="H13251" t="inlineStr">
        <is>
          <t>Non-food contact surface or equipment made of unacceptable material, not kept clean, or not properly sealed, raised, spaced or movable to allow accessibility for cleaning on all sides, above and underneath the unit.</t>
        </is>
      </c>
      <c r="I13251" t="inlineStr">
        <is>
          <t>Not Critical</t>
        </is>
      </c>
      <c r="J13251" t="n">
        <v>59</v>
      </c>
      <c r="K13251" t="inlineStr">
        <is>
          <t>N</t>
        </is>
      </c>
      <c r="L13251" s="9">
        <f>A13251&amp;"-"&amp;TEXT(E13251,"yyyymmdd")</f>
        <v/>
      </c>
    </row>
    <row r="13252">
      <c r="A13252" t="n">
        <v>41103052</v>
      </c>
      <c r="B13252" t="inlineStr">
        <is>
          <t>Queens</t>
        </is>
      </c>
      <c r="C13252" t="inlineStr">
        <is>
          <t>11419</t>
        </is>
      </c>
      <c r="D13252" t="inlineStr">
        <is>
          <t>Caribbean</t>
        </is>
      </c>
      <c r="E13252" s="8" t="n">
        <v>46201</v>
      </c>
      <c r="F13252" t="inlineStr">
        <is>
          <t>Violations were cited in the following area(s).</t>
        </is>
      </c>
      <c r="G13252" t="inlineStr">
        <is>
          <t>28-06</t>
        </is>
      </c>
      <c r="H13252" t="inlineStr">
        <is>
          <t>Contract with a pest management professional not in place. Record of extermination activities not kept on premises.</t>
        </is>
      </c>
      <c r="I13252" t="inlineStr">
        <is>
          <t>Not Critical</t>
        </is>
      </c>
      <c r="J13252" t="n">
        <v>59</v>
      </c>
      <c r="K13252" t="inlineStr">
        <is>
          <t>N</t>
        </is>
      </c>
      <c r="L13252" s="9">
        <f>A13252&amp;"-"&amp;TEXT(E13252,"yyyymmdd")</f>
        <v/>
      </c>
    </row>
    <row r="13253">
      <c r="A13253" t="n">
        <v>41251712</v>
      </c>
      <c r="B13253" t="inlineStr">
        <is>
          <t>Queens</t>
        </is>
      </c>
      <c r="C13253" t="inlineStr">
        <is>
          <t>11419</t>
        </is>
      </c>
      <c r="D13253" t="inlineStr">
        <is>
          <t>Caribbean</t>
        </is>
      </c>
      <c r="E13253" s="8" t="n">
        <v>46201</v>
      </c>
      <c r="F13253" t="inlineStr">
        <is>
          <t>Violations were cited in the following area(s).</t>
        </is>
      </c>
      <c r="G13253" t="inlineStr">
        <is>
          <t>03A</t>
        </is>
      </c>
      <c r="H13253"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3253" t="inlineStr">
        <is>
          <t>Critical</t>
        </is>
      </c>
      <c r="J13253" t="n">
        <v>10</v>
      </c>
      <c r="K13253" t="inlineStr">
        <is>
          <t>A</t>
        </is>
      </c>
      <c r="L13253" s="9">
        <f>A13253&amp;"-"&amp;TEXT(E13253,"yyyymmdd")</f>
        <v/>
      </c>
    </row>
    <row r="13254">
      <c r="A13254" t="n">
        <v>40364467</v>
      </c>
      <c r="B13254" t="inlineStr">
        <is>
          <t>Manhattan</t>
        </is>
      </c>
      <c r="C13254" t="inlineStr">
        <is>
          <t>10019</t>
        </is>
      </c>
      <c r="D13254" t="inlineStr">
        <is>
          <t>American</t>
        </is>
      </c>
      <c r="E13254" s="8" t="n">
        <v>46202</v>
      </c>
      <c r="F13254" t="inlineStr">
        <is>
          <t>Violations were cited in the following area(s).</t>
        </is>
      </c>
      <c r="G13254" t="inlineStr">
        <is>
          <t>10F</t>
        </is>
      </c>
      <c r="H13254" t="inlineStr">
        <is>
          <t>Non-food contact surface or equipment made of unacceptable material, not kept clean, or not properly sealed, raised, spaced or movable to allow accessibility for cleaning on all sides, above and underneath the unit.</t>
        </is>
      </c>
      <c r="I13254" t="inlineStr">
        <is>
          <t>Not Critical</t>
        </is>
      </c>
      <c r="J13254" t="n">
        <v>2</v>
      </c>
      <c r="K13254" t="inlineStr">
        <is>
          <t>A</t>
        </is>
      </c>
      <c r="L13254" s="9">
        <f>A13254&amp;"-"&amp;TEXT(E13254,"yyyymmdd")</f>
        <v/>
      </c>
    </row>
    <row r="13255">
      <c r="A13255" t="n">
        <v>40403579</v>
      </c>
      <c r="B13255" t="inlineStr">
        <is>
          <t>Manhattan</t>
        </is>
      </c>
      <c r="C13255" t="inlineStr">
        <is>
          <t>10019</t>
        </is>
      </c>
      <c r="D13255" t="inlineStr">
        <is>
          <t>American</t>
        </is>
      </c>
      <c r="E13255" s="8" t="n">
        <v>46202</v>
      </c>
      <c r="F13255" t="inlineStr">
        <is>
          <t>Violations were cited in the following area(s).</t>
        </is>
      </c>
      <c r="G13255" t="inlineStr">
        <is>
          <t>10F</t>
        </is>
      </c>
      <c r="H13255" t="inlineStr">
        <is>
          <t>Non-food contact surface or equipment made of unacceptable material, not kept clean, or not properly sealed, raised, spaced or movable to allow accessibility for cleaning on all sides, above and underneath the unit.</t>
        </is>
      </c>
      <c r="I13255" t="inlineStr">
        <is>
          <t>Not Critical</t>
        </is>
      </c>
      <c r="J13255" t="n">
        <v>2</v>
      </c>
      <c r="K13255" t="inlineStr">
        <is>
          <t>A</t>
        </is>
      </c>
      <c r="L13255" s="9">
        <f>A13255&amp;"-"&amp;TEXT(E13255,"yyyymmdd")</f>
        <v/>
      </c>
    </row>
    <row r="13256">
      <c r="A13256" t="n">
        <v>40755766</v>
      </c>
      <c r="B13256" t="inlineStr">
        <is>
          <t>Queens</t>
        </is>
      </c>
      <c r="C13256" t="inlineStr">
        <is>
          <t>11368</t>
        </is>
      </c>
      <c r="D13256" t="inlineStr">
        <is>
          <t>Peruvian</t>
        </is>
      </c>
      <c r="E13256" s="8" t="n">
        <v>46202</v>
      </c>
      <c r="F13256" t="inlineStr">
        <is>
          <t>Violations were cited in the following area(s).</t>
        </is>
      </c>
      <c r="G13256" t="inlineStr">
        <is>
          <t>02G</t>
        </is>
      </c>
      <c r="H13256" t="inlineStr">
        <is>
          <t>Cold TCS food item held above 41 °F; smoked or processed fish held above 38 °F; intact raw eggs held above 45 °F; or reduced oxygen packaged (ROP) TCS foods held above required temperatures except during active necessary preparation.</t>
        </is>
      </c>
      <c r="I13256" t="inlineStr">
        <is>
          <t>Critical</t>
        </is>
      </c>
      <c r="J13256" t="n">
        <v>29</v>
      </c>
      <c r="L13256" s="9">
        <f>A13256&amp;"-"&amp;TEXT(E13256,"yyyymmdd")</f>
        <v/>
      </c>
    </row>
    <row r="13257">
      <c r="A13257" t="n">
        <v>40755766</v>
      </c>
      <c r="B13257" t="inlineStr">
        <is>
          <t>Queens</t>
        </is>
      </c>
      <c r="C13257" t="inlineStr">
        <is>
          <t>11368</t>
        </is>
      </c>
      <c r="D13257" t="inlineStr">
        <is>
          <t>Peruvian</t>
        </is>
      </c>
      <c r="E13257" s="8" t="n">
        <v>46202</v>
      </c>
      <c r="F13257" t="inlineStr">
        <is>
          <t>Violations were cited in the following area(s).</t>
        </is>
      </c>
      <c r="G13257" t="inlineStr">
        <is>
          <t>04N</t>
        </is>
      </c>
      <c r="H13257" t="inlineStr">
        <is>
          <t>Filth flies or food/refuse/sewage associated with (FRSA) flies or other nuisance pests in establishment’s food and/or non-food areas. FRSA flies include house flies, blow flies, bottle flies, flesh flies, drain flies, Phorid flies and fruit flies.</t>
        </is>
      </c>
      <c r="I13257" t="inlineStr">
        <is>
          <t>Critical</t>
        </is>
      </c>
      <c r="J13257" t="n">
        <v>29</v>
      </c>
      <c r="L13257" s="9">
        <f>A13257&amp;"-"&amp;TEXT(E13257,"yyyymmdd")</f>
        <v/>
      </c>
    </row>
    <row r="13258">
      <c r="A13258" t="n">
        <v>40755766</v>
      </c>
      <c r="B13258" t="inlineStr">
        <is>
          <t>Queens</t>
        </is>
      </c>
      <c r="C13258" t="inlineStr">
        <is>
          <t>11368</t>
        </is>
      </c>
      <c r="D13258" t="inlineStr">
        <is>
          <t>Peruvian</t>
        </is>
      </c>
      <c r="E13258" s="8" t="n">
        <v>46202</v>
      </c>
      <c r="F13258" t="inlineStr">
        <is>
          <t>Violations were cited in the following area(s).</t>
        </is>
      </c>
      <c r="G13258" t="inlineStr">
        <is>
          <t>05D</t>
        </is>
      </c>
      <c r="H13258"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258" t="inlineStr">
        <is>
          <t>Critical</t>
        </is>
      </c>
      <c r="J13258" t="n">
        <v>29</v>
      </c>
      <c r="L13258" s="9">
        <f>A13258&amp;"-"&amp;TEXT(E13258,"yyyymmdd")</f>
        <v/>
      </c>
    </row>
    <row r="13259">
      <c r="A13259" t="n">
        <v>40755766</v>
      </c>
      <c r="B13259" t="inlineStr">
        <is>
          <t>Queens</t>
        </is>
      </c>
      <c r="C13259" t="inlineStr">
        <is>
          <t>11368</t>
        </is>
      </c>
      <c r="D13259" t="inlineStr">
        <is>
          <t>Peruvian</t>
        </is>
      </c>
      <c r="E13259" s="8" t="n">
        <v>46202</v>
      </c>
      <c r="F13259" t="inlineStr">
        <is>
          <t>Violations were cited in the following area(s).</t>
        </is>
      </c>
      <c r="G13259" t="inlineStr">
        <is>
          <t>08A</t>
        </is>
      </c>
      <c r="H13259" t="inlineStr">
        <is>
          <t>Establishment is not free of harborage or conditions conducive to rodents, insects or other pests.</t>
        </is>
      </c>
      <c r="I13259" t="inlineStr">
        <is>
          <t>Not Critical</t>
        </is>
      </c>
      <c r="J13259" t="n">
        <v>29</v>
      </c>
      <c r="L13259" s="9">
        <f>A13259&amp;"-"&amp;TEXT(E13259,"yyyymmdd")</f>
        <v/>
      </c>
    </row>
    <row r="13260">
      <c r="A13260" t="n">
        <v>40787990</v>
      </c>
      <c r="B13260" t="inlineStr">
        <is>
          <t>Manhattan</t>
        </is>
      </c>
      <c r="C13260" t="inlineStr">
        <is>
          <t>10027</t>
        </is>
      </c>
      <c r="D13260" t="inlineStr">
        <is>
          <t>Coffee/Tea</t>
        </is>
      </c>
      <c r="E13260" s="8" t="n">
        <v>46202</v>
      </c>
      <c r="F13260" t="inlineStr">
        <is>
          <t>Violations were cited in the following area(s).</t>
        </is>
      </c>
      <c r="G13260" t="inlineStr">
        <is>
          <t>06C</t>
        </is>
      </c>
      <c r="H1326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260" t="inlineStr">
        <is>
          <t>Critical</t>
        </is>
      </c>
      <c r="J13260" t="n">
        <v>10</v>
      </c>
      <c r="K13260" t="inlineStr">
        <is>
          <t>A</t>
        </is>
      </c>
      <c r="L13260" s="9">
        <f>A13260&amp;"-"&amp;TEXT(E13260,"yyyymmdd")</f>
        <v/>
      </c>
    </row>
    <row r="13261">
      <c r="A13261" t="n">
        <v>40787990</v>
      </c>
      <c r="B13261" t="inlineStr">
        <is>
          <t>Manhattan</t>
        </is>
      </c>
      <c r="C13261" t="inlineStr">
        <is>
          <t>10027</t>
        </is>
      </c>
      <c r="D13261" t="inlineStr">
        <is>
          <t>Coffee/Tea</t>
        </is>
      </c>
      <c r="E13261" s="8" t="n">
        <v>46202</v>
      </c>
      <c r="F13261" t="inlineStr">
        <is>
          <t>Violations were cited in the following area(s).</t>
        </is>
      </c>
      <c r="G13261" t="inlineStr">
        <is>
          <t>06D</t>
        </is>
      </c>
      <c r="H13261" t="inlineStr">
        <is>
          <t>Food contact surface not properly washed, rinsed and sanitized after each use and following any activity when contamination may have occurred.</t>
        </is>
      </c>
      <c r="I13261" t="inlineStr">
        <is>
          <t>Critical</t>
        </is>
      </c>
      <c r="J13261" t="n">
        <v>10</v>
      </c>
      <c r="K13261" t="inlineStr">
        <is>
          <t>A</t>
        </is>
      </c>
      <c r="L13261" s="9">
        <f>A13261&amp;"-"&amp;TEXT(E13261,"yyyymmdd")</f>
        <v/>
      </c>
    </row>
    <row r="13262">
      <c r="A13262" t="n">
        <v>40856208</v>
      </c>
      <c r="B13262" t="inlineStr">
        <is>
          <t>Brooklyn</t>
        </is>
      </c>
      <c r="C13262" t="inlineStr">
        <is>
          <t>11216</t>
        </is>
      </c>
      <c r="D13262" t="inlineStr">
        <is>
          <t>Pizza</t>
        </is>
      </c>
      <c r="E13262" s="8" t="n">
        <v>46202</v>
      </c>
      <c r="F13262" t="inlineStr">
        <is>
          <t>Violations were cited in the following area(s).</t>
        </is>
      </c>
      <c r="G13262" t="inlineStr">
        <is>
          <t>02G</t>
        </is>
      </c>
      <c r="H13262" t="inlineStr">
        <is>
          <t>Cold TCS food item held above 41 °F; smoked or processed fish held above 38 °F; intact raw eggs held above 45 °F; or reduced oxygen packaged (ROP) TCS foods held above required temperatures except during active necessary preparation.</t>
        </is>
      </c>
      <c r="I13262" t="inlineStr">
        <is>
          <t>Critical</t>
        </is>
      </c>
      <c r="J13262" t="n">
        <v>12</v>
      </c>
      <c r="K13262" t="inlineStr">
        <is>
          <t>A</t>
        </is>
      </c>
      <c r="L13262" s="9">
        <f>A13262&amp;"-"&amp;TEXT(E13262,"yyyymmdd")</f>
        <v/>
      </c>
    </row>
    <row r="13263">
      <c r="A13263" t="n">
        <v>40856208</v>
      </c>
      <c r="B13263" t="inlineStr">
        <is>
          <t>Brooklyn</t>
        </is>
      </c>
      <c r="C13263" t="inlineStr">
        <is>
          <t>11216</t>
        </is>
      </c>
      <c r="D13263" t="inlineStr">
        <is>
          <t>Pizza</t>
        </is>
      </c>
      <c r="E13263" s="8" t="n">
        <v>46202</v>
      </c>
      <c r="F13263" t="inlineStr">
        <is>
          <t>Violations were cited in the following area(s).</t>
        </is>
      </c>
      <c r="G13263" t="inlineStr">
        <is>
          <t>10F</t>
        </is>
      </c>
      <c r="H13263" t="inlineStr">
        <is>
          <t>Non-food contact surface or equipment made of unacceptable material, not kept clean, or not properly sealed, raised, spaced or movable to allow accessibility for cleaning on all sides, above and underneath the unit.</t>
        </is>
      </c>
      <c r="I13263" t="inlineStr">
        <is>
          <t>Not Critical</t>
        </is>
      </c>
      <c r="J13263" t="n">
        <v>12</v>
      </c>
      <c r="K13263" t="inlineStr">
        <is>
          <t>A</t>
        </is>
      </c>
      <c r="L13263" s="9">
        <f>A13263&amp;"-"&amp;TEXT(E13263,"yyyymmdd")</f>
        <v/>
      </c>
    </row>
    <row r="13264">
      <c r="A13264" t="n">
        <v>41038997</v>
      </c>
      <c r="B13264" t="inlineStr">
        <is>
          <t>Queens</t>
        </is>
      </c>
      <c r="C13264" t="inlineStr">
        <is>
          <t>11104</t>
        </is>
      </c>
      <c r="D13264" t="inlineStr">
        <is>
          <t>Donuts</t>
        </is>
      </c>
      <c r="E13264" s="8" t="n">
        <v>46202</v>
      </c>
      <c r="F13264" t="inlineStr">
        <is>
          <t>Violations were cited in the following area(s).</t>
        </is>
      </c>
      <c r="G13264" t="inlineStr">
        <is>
          <t>06D</t>
        </is>
      </c>
      <c r="H13264" t="inlineStr">
        <is>
          <t>Food contact surface not properly washed, rinsed and sanitized after each use and following any activity when contamination may have occurred.</t>
        </is>
      </c>
      <c r="I13264" t="inlineStr">
        <is>
          <t>Critical</t>
        </is>
      </c>
      <c r="J13264" t="n">
        <v>5</v>
      </c>
      <c r="K13264" t="inlineStr">
        <is>
          <t>A</t>
        </is>
      </c>
      <c r="L13264" s="9">
        <f>A13264&amp;"-"&amp;TEXT(E13264,"yyyymmdd")</f>
        <v/>
      </c>
    </row>
    <row r="13265">
      <c r="A13265" t="n">
        <v>41108012</v>
      </c>
      <c r="B13265" t="inlineStr">
        <is>
          <t>Queens</t>
        </is>
      </c>
      <c r="C13265" t="inlineStr">
        <is>
          <t>11429</t>
        </is>
      </c>
      <c r="D13265" t="inlineStr">
        <is>
          <t>Caribbean</t>
        </is>
      </c>
      <c r="E13265" s="8" t="n">
        <v>46202</v>
      </c>
      <c r="F13265" t="inlineStr">
        <is>
          <t>Violations were cited in the following area(s).</t>
        </is>
      </c>
      <c r="G13265" t="inlineStr">
        <is>
          <t>02B</t>
        </is>
      </c>
      <c r="H13265" t="inlineStr">
        <is>
          <t>Hot TCS food item not held at or above 140 °F.</t>
        </is>
      </c>
      <c r="I13265" t="inlineStr">
        <is>
          <t>Critical</t>
        </is>
      </c>
      <c r="J13265" t="n">
        <v>34</v>
      </c>
      <c r="L13265" s="9">
        <f>A13265&amp;"-"&amp;TEXT(E13265,"yyyymmdd")</f>
        <v/>
      </c>
    </row>
    <row r="13266">
      <c r="A13266" t="n">
        <v>41108012</v>
      </c>
      <c r="B13266" t="inlineStr">
        <is>
          <t>Queens</t>
        </is>
      </c>
      <c r="C13266" t="inlineStr">
        <is>
          <t>11429</t>
        </is>
      </c>
      <c r="D13266" t="inlineStr">
        <is>
          <t>Caribbean</t>
        </is>
      </c>
      <c r="E13266" s="8" t="n">
        <v>46202</v>
      </c>
      <c r="F13266" t="inlineStr">
        <is>
          <t>Violations were cited in the following area(s).</t>
        </is>
      </c>
      <c r="G13266" t="inlineStr">
        <is>
          <t>03I</t>
        </is>
      </c>
      <c r="H13266" t="inlineStr">
        <is>
          <t>Juice packaged on premises with no or incomplete label, no warning statement</t>
        </is>
      </c>
      <c r="I13266" t="inlineStr">
        <is>
          <t>Critical</t>
        </is>
      </c>
      <c r="J13266" t="n">
        <v>34</v>
      </c>
      <c r="L13266" s="9">
        <f>A13266&amp;"-"&amp;TEXT(E13266,"yyyymmdd")</f>
        <v/>
      </c>
    </row>
    <row r="13267">
      <c r="A13267" t="n">
        <v>41108012</v>
      </c>
      <c r="B13267" t="inlineStr">
        <is>
          <t>Queens</t>
        </is>
      </c>
      <c r="C13267" t="inlineStr">
        <is>
          <t>11429</t>
        </is>
      </c>
      <c r="D13267" t="inlineStr">
        <is>
          <t>Caribbean</t>
        </is>
      </c>
      <c r="E13267" s="8" t="n">
        <v>46202</v>
      </c>
      <c r="F13267" t="inlineStr">
        <is>
          <t>Violations were cited in the following area(s).</t>
        </is>
      </c>
      <c r="G13267" t="inlineStr">
        <is>
          <t>04H</t>
        </is>
      </c>
      <c r="H13267" t="inlineStr">
        <is>
          <t>Raw, cooked or prepared food is adulterated, contaminated, cross-contaminated, or not discarded in accordance with HACCP plan.</t>
        </is>
      </c>
      <c r="I13267" t="inlineStr">
        <is>
          <t>Critical</t>
        </is>
      </c>
      <c r="J13267" t="n">
        <v>34</v>
      </c>
      <c r="L13267" s="9">
        <f>A13267&amp;"-"&amp;TEXT(E13267,"yyyymmdd")</f>
        <v/>
      </c>
    </row>
    <row r="13268">
      <c r="A13268" t="n">
        <v>41108012</v>
      </c>
      <c r="B13268" t="inlineStr">
        <is>
          <t>Queens</t>
        </is>
      </c>
      <c r="C13268" t="inlineStr">
        <is>
          <t>11429</t>
        </is>
      </c>
      <c r="D13268" t="inlineStr">
        <is>
          <t>Caribbean</t>
        </is>
      </c>
      <c r="E13268" s="8" t="n">
        <v>46202</v>
      </c>
      <c r="F13268" t="inlineStr">
        <is>
          <t>Violations were cited in the following area(s).</t>
        </is>
      </c>
      <c r="G13268" t="inlineStr">
        <is>
          <t>04L</t>
        </is>
      </c>
      <c r="H13268" t="inlineStr">
        <is>
          <t>Evidence of mice or live mice in establishment's food or non-food areas.</t>
        </is>
      </c>
      <c r="I13268" t="inlineStr">
        <is>
          <t>Critical</t>
        </is>
      </c>
      <c r="J13268" t="n">
        <v>34</v>
      </c>
      <c r="L13268" s="9">
        <f>A13268&amp;"-"&amp;TEXT(E13268,"yyyymmdd")</f>
        <v/>
      </c>
    </row>
    <row r="13269">
      <c r="A13269" t="n">
        <v>41108012</v>
      </c>
      <c r="B13269" t="inlineStr">
        <is>
          <t>Queens</t>
        </is>
      </c>
      <c r="C13269" t="inlineStr">
        <is>
          <t>11429</t>
        </is>
      </c>
      <c r="D13269" t="inlineStr">
        <is>
          <t>Caribbean</t>
        </is>
      </c>
      <c r="E13269" s="8" t="n">
        <v>46202</v>
      </c>
      <c r="F13269" t="inlineStr">
        <is>
          <t>Violations were cited in the following area(s).</t>
        </is>
      </c>
      <c r="G13269" t="inlineStr">
        <is>
          <t>08A</t>
        </is>
      </c>
      <c r="H13269" t="inlineStr">
        <is>
          <t>Establishment is not free of harborage or conditions conducive to rodents, insects or other pests.</t>
        </is>
      </c>
      <c r="I13269" t="inlineStr">
        <is>
          <t>Not Critical</t>
        </is>
      </c>
      <c r="J13269" t="n">
        <v>34</v>
      </c>
      <c r="L13269" s="9">
        <f>A13269&amp;"-"&amp;TEXT(E13269,"yyyymmdd")</f>
        <v/>
      </c>
    </row>
    <row r="13270">
      <c r="A13270" t="n">
        <v>41165980</v>
      </c>
      <c r="B13270" t="inlineStr">
        <is>
          <t>Manhattan</t>
        </is>
      </c>
      <c r="C13270" t="inlineStr">
        <is>
          <t>10019</t>
        </is>
      </c>
      <c r="D13270" t="inlineStr">
        <is>
          <t>Coffee/Tea</t>
        </is>
      </c>
      <c r="E13270" s="8" t="n">
        <v>46202</v>
      </c>
      <c r="F13270" t="inlineStr">
        <is>
          <t>Violations were cited in the following area(s).</t>
        </is>
      </c>
      <c r="G13270" t="inlineStr">
        <is>
          <t>03I</t>
        </is>
      </c>
      <c r="H13270" t="inlineStr">
        <is>
          <t>Juice packaged on premises with no or incomplete label, no warning statement</t>
        </is>
      </c>
      <c r="I13270" t="inlineStr">
        <is>
          <t>Critical</t>
        </is>
      </c>
      <c r="J13270" t="n">
        <v>34</v>
      </c>
      <c r="L13270" s="9">
        <f>A13270&amp;"-"&amp;TEXT(E13270,"yyyymmdd")</f>
        <v/>
      </c>
    </row>
    <row r="13271">
      <c r="A13271" t="n">
        <v>41165980</v>
      </c>
      <c r="B13271" t="inlineStr">
        <is>
          <t>Manhattan</t>
        </is>
      </c>
      <c r="C13271" t="inlineStr">
        <is>
          <t>10019</t>
        </is>
      </c>
      <c r="D13271" t="inlineStr">
        <is>
          <t>Coffee/Tea</t>
        </is>
      </c>
      <c r="E13271" s="8" t="n">
        <v>46202</v>
      </c>
      <c r="F13271" t="inlineStr">
        <is>
          <t>Violations were cited in the following area(s).</t>
        </is>
      </c>
      <c r="G13271" t="inlineStr">
        <is>
          <t>04N</t>
        </is>
      </c>
      <c r="H13271" t="inlineStr">
        <is>
          <t>Filth flies or food/refuse/sewage associated with (FRSA) flies or other nuisance pests in establishment’s food and/or non-food areas. FRSA flies include house flies, blow flies, bottle flies, flesh flies, drain flies, Phorid flies and fruit flies.</t>
        </is>
      </c>
      <c r="I13271" t="inlineStr">
        <is>
          <t>Critical</t>
        </is>
      </c>
      <c r="J13271" t="n">
        <v>34</v>
      </c>
      <c r="L13271" s="9">
        <f>A13271&amp;"-"&amp;TEXT(E13271,"yyyymmdd")</f>
        <v/>
      </c>
    </row>
    <row r="13272">
      <c r="A13272" t="n">
        <v>41165980</v>
      </c>
      <c r="B13272" t="inlineStr">
        <is>
          <t>Manhattan</t>
        </is>
      </c>
      <c r="C13272" t="inlineStr">
        <is>
          <t>10019</t>
        </is>
      </c>
      <c r="D13272" t="inlineStr">
        <is>
          <t>Coffee/Tea</t>
        </is>
      </c>
      <c r="E13272" s="8" t="n">
        <v>46202</v>
      </c>
      <c r="F13272" t="inlineStr">
        <is>
          <t>Violations were cited in the following area(s).</t>
        </is>
      </c>
      <c r="G13272" t="inlineStr">
        <is>
          <t>06D</t>
        </is>
      </c>
      <c r="H13272" t="inlineStr">
        <is>
          <t>Food contact surface not properly washed, rinsed and sanitized after each use and following any activity when contamination may have occurred.</t>
        </is>
      </c>
      <c r="I13272" t="inlineStr">
        <is>
          <t>Critical</t>
        </is>
      </c>
      <c r="J13272" t="n">
        <v>34</v>
      </c>
      <c r="L13272" s="9">
        <f>A13272&amp;"-"&amp;TEXT(E13272,"yyyymmdd")</f>
        <v/>
      </c>
    </row>
    <row r="13273">
      <c r="A13273" t="n">
        <v>41165980</v>
      </c>
      <c r="B13273" t="inlineStr">
        <is>
          <t>Manhattan</t>
        </is>
      </c>
      <c r="C13273" t="inlineStr">
        <is>
          <t>10019</t>
        </is>
      </c>
      <c r="D13273" t="inlineStr">
        <is>
          <t>Coffee/Tea</t>
        </is>
      </c>
      <c r="E13273" s="8" t="n">
        <v>46202</v>
      </c>
      <c r="F13273" t="inlineStr">
        <is>
          <t>Violations were cited in the following area(s).</t>
        </is>
      </c>
      <c r="G13273" t="inlineStr">
        <is>
          <t>06E</t>
        </is>
      </c>
      <c r="H13273" t="inlineStr">
        <is>
          <t>Sanitized equipment or utensil, including in-use food dispensing utensil, improperly used or stored.</t>
        </is>
      </c>
      <c r="I13273" t="inlineStr">
        <is>
          <t>Critical</t>
        </is>
      </c>
      <c r="J13273" t="n">
        <v>34</v>
      </c>
      <c r="L13273" s="9">
        <f>A13273&amp;"-"&amp;TEXT(E13273,"yyyymmdd")</f>
        <v/>
      </c>
    </row>
    <row r="13274">
      <c r="A13274" t="n">
        <v>41165980</v>
      </c>
      <c r="B13274" t="inlineStr">
        <is>
          <t>Manhattan</t>
        </is>
      </c>
      <c r="C13274" t="inlineStr">
        <is>
          <t>10019</t>
        </is>
      </c>
      <c r="D13274" t="inlineStr">
        <is>
          <t>Coffee/Tea</t>
        </is>
      </c>
      <c r="E13274" s="8" t="n">
        <v>46202</v>
      </c>
      <c r="F13274" t="inlineStr">
        <is>
          <t>Violations were cited in the following area(s).</t>
        </is>
      </c>
      <c r="G13274" t="inlineStr">
        <is>
          <t>08B</t>
        </is>
      </c>
      <c r="H13274" t="inlineStr">
        <is>
          <t>Garbage receptacle not pest or water resistant, with tight-fitting lids, and covered except while in active use. Garbage receptacle and cover not cleaned after emptying and prior to reuse. Garbage, refuse and other solid and liquid waste not collected, stored, removed and disposed of so as to prevent a nuisance.</t>
        </is>
      </c>
      <c r="I13274" t="inlineStr">
        <is>
          <t>Not Critical</t>
        </is>
      </c>
      <c r="J13274" t="n">
        <v>34</v>
      </c>
      <c r="L13274" s="9">
        <f>A13274&amp;"-"&amp;TEXT(E13274,"yyyymmdd")</f>
        <v/>
      </c>
    </row>
    <row r="13275">
      <c r="A13275" t="n">
        <v>41165980</v>
      </c>
      <c r="B13275" t="inlineStr">
        <is>
          <t>Manhattan</t>
        </is>
      </c>
      <c r="C13275" t="inlineStr">
        <is>
          <t>10019</t>
        </is>
      </c>
      <c r="D13275" t="inlineStr">
        <is>
          <t>Coffee/Tea</t>
        </is>
      </c>
      <c r="E13275" s="8" t="n">
        <v>46202</v>
      </c>
      <c r="F13275" t="inlineStr">
        <is>
          <t>Violations were cited in the following area(s).</t>
        </is>
      </c>
      <c r="G13275" t="inlineStr">
        <is>
          <t>08C</t>
        </is>
      </c>
      <c r="H13275" t="inlineStr">
        <is>
          <t>Pesticide not properly labeled or used by unlicensed individual. Pesticide, other toxic chemical improperly used/stored. Unprotected, unlocked bait station used.</t>
        </is>
      </c>
      <c r="I13275" t="inlineStr">
        <is>
          <t>Not Critical</t>
        </is>
      </c>
      <c r="J13275" t="n">
        <v>34</v>
      </c>
      <c r="L13275" s="9">
        <f>A13275&amp;"-"&amp;TEXT(E13275,"yyyymmdd")</f>
        <v/>
      </c>
    </row>
    <row r="13276">
      <c r="A13276" t="n">
        <v>41165980</v>
      </c>
      <c r="B13276" t="inlineStr">
        <is>
          <t>Manhattan</t>
        </is>
      </c>
      <c r="C13276" t="inlineStr">
        <is>
          <t>10019</t>
        </is>
      </c>
      <c r="D13276" t="inlineStr">
        <is>
          <t>Coffee/Tea</t>
        </is>
      </c>
      <c r="E13276" s="8" t="n">
        <v>46202</v>
      </c>
      <c r="F13276" t="inlineStr">
        <is>
          <t>Violations were cited in the following area(s).</t>
        </is>
      </c>
      <c r="G13276" t="inlineStr">
        <is>
          <t>10B</t>
        </is>
      </c>
      <c r="H13276" t="inlineStr">
        <is>
          <t>Anti-siphonage or back-flow prevention device not provided where required; equipment or floor not properly drained; sewage disposal system in disrepair or not functioning properly. Condensation or liquid waste improperly disposed of.</t>
        </is>
      </c>
      <c r="I13276" t="inlineStr">
        <is>
          <t>Not Critical</t>
        </is>
      </c>
      <c r="J13276" t="n">
        <v>34</v>
      </c>
      <c r="L13276" s="9">
        <f>A13276&amp;"-"&amp;TEXT(E13276,"yyyymmdd")</f>
        <v/>
      </c>
    </row>
    <row r="13277">
      <c r="A13277" t="n">
        <v>41190258</v>
      </c>
      <c r="B13277" t="inlineStr">
        <is>
          <t>Brooklyn</t>
        </is>
      </c>
      <c r="C13277" t="inlineStr">
        <is>
          <t>11201</t>
        </is>
      </c>
      <c r="D13277" t="inlineStr">
        <is>
          <t>Japanese</t>
        </is>
      </c>
      <c r="E13277" s="8" t="n">
        <v>46202</v>
      </c>
      <c r="F13277" t="inlineStr">
        <is>
          <t>Violations were cited in the following area(s).</t>
        </is>
      </c>
      <c r="G13277" t="inlineStr">
        <is>
          <t>02B</t>
        </is>
      </c>
      <c r="H13277" t="inlineStr">
        <is>
          <t>Hot TCS food item not held at or above 140 °F.</t>
        </is>
      </c>
      <c r="I13277" t="inlineStr">
        <is>
          <t>Critical</t>
        </is>
      </c>
      <c r="J13277" t="n">
        <v>33</v>
      </c>
      <c r="L13277" s="9">
        <f>A13277&amp;"-"&amp;TEXT(E13277,"yyyymmdd")</f>
        <v/>
      </c>
    </row>
    <row r="13278">
      <c r="A13278" t="n">
        <v>41190258</v>
      </c>
      <c r="B13278" t="inlineStr">
        <is>
          <t>Brooklyn</t>
        </is>
      </c>
      <c r="C13278" t="inlineStr">
        <is>
          <t>11201</t>
        </is>
      </c>
      <c r="D13278" t="inlineStr">
        <is>
          <t>Japanese</t>
        </is>
      </c>
      <c r="E13278" s="8" t="n">
        <v>46202</v>
      </c>
      <c r="F13278" t="inlineStr">
        <is>
          <t>Violations were cited in the following area(s).</t>
        </is>
      </c>
      <c r="G13278" t="inlineStr">
        <is>
          <t>02G</t>
        </is>
      </c>
      <c r="H13278" t="inlineStr">
        <is>
          <t>Cold TCS food item held above 41 °F; smoked or processed fish held above 38 °F; intact raw eggs held above 45 °F; or reduced oxygen packaged (ROP) TCS foods held above required temperatures except during active necessary preparation.</t>
        </is>
      </c>
      <c r="I13278" t="inlineStr">
        <is>
          <t>Critical</t>
        </is>
      </c>
      <c r="J13278" t="n">
        <v>33</v>
      </c>
      <c r="L13278" s="9">
        <f>A13278&amp;"-"&amp;TEXT(E13278,"yyyymmdd")</f>
        <v/>
      </c>
    </row>
    <row r="13279">
      <c r="A13279" t="n">
        <v>41190258</v>
      </c>
      <c r="B13279" t="inlineStr">
        <is>
          <t>Brooklyn</t>
        </is>
      </c>
      <c r="C13279" t="inlineStr">
        <is>
          <t>11201</t>
        </is>
      </c>
      <c r="D13279" t="inlineStr">
        <is>
          <t>Japanese</t>
        </is>
      </c>
      <c r="E13279" s="8" t="n">
        <v>46202</v>
      </c>
      <c r="F13279" t="inlineStr">
        <is>
          <t>Violations were cited in the following area(s).</t>
        </is>
      </c>
      <c r="G13279" t="inlineStr">
        <is>
          <t>04F</t>
        </is>
      </c>
      <c r="H13279" t="inlineStr">
        <is>
          <t>Food preparation area, food storage area, or other area used by employees or patrons, contaminated by sewage or liquid waste.</t>
        </is>
      </c>
      <c r="I13279" t="inlineStr">
        <is>
          <t>Critical</t>
        </is>
      </c>
      <c r="J13279" t="n">
        <v>33</v>
      </c>
      <c r="L13279" s="9">
        <f>A13279&amp;"-"&amp;TEXT(E13279,"yyyymmdd")</f>
        <v/>
      </c>
    </row>
    <row r="13280">
      <c r="A13280" t="n">
        <v>41190258</v>
      </c>
      <c r="B13280" t="inlineStr">
        <is>
          <t>Brooklyn</t>
        </is>
      </c>
      <c r="C13280" t="inlineStr">
        <is>
          <t>11201</t>
        </is>
      </c>
      <c r="D13280" t="inlineStr">
        <is>
          <t>Japanese</t>
        </is>
      </c>
      <c r="E13280" s="8" t="n">
        <v>46202</v>
      </c>
      <c r="F13280" t="inlineStr">
        <is>
          <t>Violations were cited in the following area(s).</t>
        </is>
      </c>
      <c r="G13280" t="inlineStr">
        <is>
          <t>04L</t>
        </is>
      </c>
      <c r="H13280" t="inlineStr">
        <is>
          <t>Evidence of mice or live mice in establishment's food or non-food areas.</t>
        </is>
      </c>
      <c r="I13280" t="inlineStr">
        <is>
          <t>Critical</t>
        </is>
      </c>
      <c r="J13280" t="n">
        <v>33</v>
      </c>
      <c r="L13280" s="9">
        <f>A13280&amp;"-"&amp;TEXT(E13280,"yyyymmdd")</f>
        <v/>
      </c>
    </row>
    <row r="13281">
      <c r="A13281" t="n">
        <v>41190258</v>
      </c>
      <c r="B13281" t="inlineStr">
        <is>
          <t>Brooklyn</t>
        </is>
      </c>
      <c r="C13281" t="inlineStr">
        <is>
          <t>11201</t>
        </is>
      </c>
      <c r="D13281" t="inlineStr">
        <is>
          <t>Japanese</t>
        </is>
      </c>
      <c r="E13281" s="8" t="n">
        <v>46202</v>
      </c>
      <c r="F13281" t="inlineStr">
        <is>
          <t>Violations were cited in the following area(s).</t>
        </is>
      </c>
      <c r="G13281" t="inlineStr">
        <is>
          <t>08A</t>
        </is>
      </c>
      <c r="H13281" t="inlineStr">
        <is>
          <t>Establishment is not free of harborage or conditions conducive to rodents, insects or other pests.</t>
        </is>
      </c>
      <c r="I13281" t="inlineStr">
        <is>
          <t>Not Critical</t>
        </is>
      </c>
      <c r="J13281" t="n">
        <v>33</v>
      </c>
      <c r="L13281" s="9">
        <f>A13281&amp;"-"&amp;TEXT(E13281,"yyyymmdd")</f>
        <v/>
      </c>
    </row>
    <row r="13282">
      <c r="A13282" t="n">
        <v>41261148</v>
      </c>
      <c r="B13282" t="inlineStr">
        <is>
          <t>Bronx</t>
        </is>
      </c>
      <c r="C13282" t="inlineStr">
        <is>
          <t>10455</t>
        </is>
      </c>
      <c r="D13282" t="inlineStr">
        <is>
          <t>Latin American</t>
        </is>
      </c>
      <c r="E13282" s="8" t="n">
        <v>46202</v>
      </c>
      <c r="F13282" t="inlineStr">
        <is>
          <t>Violations were cited in the following area(s).</t>
        </is>
      </c>
      <c r="G13282" t="inlineStr">
        <is>
          <t>02B</t>
        </is>
      </c>
      <c r="H13282" t="inlineStr">
        <is>
          <t>Hot TCS food item not held at or above 140 °F.</t>
        </is>
      </c>
      <c r="I13282" t="inlineStr">
        <is>
          <t>Critical</t>
        </is>
      </c>
      <c r="J13282" t="n">
        <v>49</v>
      </c>
      <c r="L13282" s="9">
        <f>A13282&amp;"-"&amp;TEXT(E13282,"yyyymmdd")</f>
        <v/>
      </c>
    </row>
    <row r="13283">
      <c r="A13283" t="n">
        <v>41261148</v>
      </c>
      <c r="B13283" t="inlineStr">
        <is>
          <t>Bronx</t>
        </is>
      </c>
      <c r="C13283" t="inlineStr">
        <is>
          <t>10455</t>
        </is>
      </c>
      <c r="D13283" t="inlineStr">
        <is>
          <t>Latin American</t>
        </is>
      </c>
      <c r="E13283" s="8" t="n">
        <v>46202</v>
      </c>
      <c r="F13283" t="inlineStr">
        <is>
          <t>Violations were cited in the following area(s).</t>
        </is>
      </c>
      <c r="G13283" t="inlineStr">
        <is>
          <t>02H</t>
        </is>
      </c>
      <c r="H13283" t="inlineStr">
        <is>
          <t>After cooking or removal from hot holding, TCS food not cooled by an approved method whereby the internal temperature is reduced from 140 °F to 70 °F or less within 2 hours, and from 70 °F to 41 °F or less within 4 additional hours.</t>
        </is>
      </c>
      <c r="I13283" t="inlineStr">
        <is>
          <t>Critical</t>
        </is>
      </c>
      <c r="J13283" t="n">
        <v>49</v>
      </c>
      <c r="L13283" s="9">
        <f>A13283&amp;"-"&amp;TEXT(E13283,"yyyymmdd")</f>
        <v/>
      </c>
    </row>
    <row r="13284">
      <c r="A13284" t="n">
        <v>41261148</v>
      </c>
      <c r="B13284" t="inlineStr">
        <is>
          <t>Bronx</t>
        </is>
      </c>
      <c r="C13284" t="inlineStr">
        <is>
          <t>10455</t>
        </is>
      </c>
      <c r="D13284" t="inlineStr">
        <is>
          <t>Latin American</t>
        </is>
      </c>
      <c r="E13284" s="8" t="n">
        <v>46202</v>
      </c>
      <c r="F13284" t="inlineStr">
        <is>
          <t>Violations were cited in the following area(s).</t>
        </is>
      </c>
      <c r="G13284" t="inlineStr">
        <is>
          <t>04H</t>
        </is>
      </c>
      <c r="H13284" t="inlineStr">
        <is>
          <t>Raw, cooked or prepared food is adulterated, contaminated, cross-contaminated, or not discarded in accordance with HACCP plan.</t>
        </is>
      </c>
      <c r="I13284" t="inlineStr">
        <is>
          <t>Critical</t>
        </is>
      </c>
      <c r="J13284" t="n">
        <v>49</v>
      </c>
      <c r="L13284" s="9">
        <f>A13284&amp;"-"&amp;TEXT(E13284,"yyyymmdd")</f>
        <v/>
      </c>
    </row>
    <row r="13285">
      <c r="A13285" t="n">
        <v>41261148</v>
      </c>
      <c r="B13285" t="inlineStr">
        <is>
          <t>Bronx</t>
        </is>
      </c>
      <c r="C13285" t="inlineStr">
        <is>
          <t>10455</t>
        </is>
      </c>
      <c r="D13285" t="inlineStr">
        <is>
          <t>Latin American</t>
        </is>
      </c>
      <c r="E13285" s="8" t="n">
        <v>46202</v>
      </c>
      <c r="F13285" t="inlineStr">
        <is>
          <t>Violations were cited in the following area(s).</t>
        </is>
      </c>
      <c r="G13285" t="inlineStr">
        <is>
          <t>05D</t>
        </is>
      </c>
      <c r="H1328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285" t="inlineStr">
        <is>
          <t>Critical</t>
        </is>
      </c>
      <c r="J13285" t="n">
        <v>49</v>
      </c>
      <c r="L13285" s="9">
        <f>A13285&amp;"-"&amp;TEXT(E13285,"yyyymmdd")</f>
        <v/>
      </c>
    </row>
    <row r="13286">
      <c r="A13286" t="n">
        <v>41261148</v>
      </c>
      <c r="B13286" t="inlineStr">
        <is>
          <t>Bronx</t>
        </is>
      </c>
      <c r="C13286" t="inlineStr">
        <is>
          <t>10455</t>
        </is>
      </c>
      <c r="D13286" t="inlineStr">
        <is>
          <t>Latin American</t>
        </is>
      </c>
      <c r="E13286" s="8" t="n">
        <v>46202</v>
      </c>
      <c r="F13286" t="inlineStr">
        <is>
          <t>Violations were cited in the following area(s).</t>
        </is>
      </c>
      <c r="G13286" t="inlineStr">
        <is>
          <t>06C</t>
        </is>
      </c>
      <c r="H1328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286" t="inlineStr">
        <is>
          <t>Critical</t>
        </is>
      </c>
      <c r="J13286" t="n">
        <v>49</v>
      </c>
      <c r="L13286" s="9">
        <f>A13286&amp;"-"&amp;TEXT(E13286,"yyyymmdd")</f>
        <v/>
      </c>
    </row>
    <row r="13287">
      <c r="A13287" t="n">
        <v>41261148</v>
      </c>
      <c r="B13287" t="inlineStr">
        <is>
          <t>Bronx</t>
        </is>
      </c>
      <c r="C13287" t="inlineStr">
        <is>
          <t>10455</t>
        </is>
      </c>
      <c r="D13287" t="inlineStr">
        <is>
          <t>Latin American</t>
        </is>
      </c>
      <c r="E13287" s="8" t="n">
        <v>46202</v>
      </c>
      <c r="F13287" t="inlineStr">
        <is>
          <t>Violations were cited in the following area(s).</t>
        </is>
      </c>
      <c r="G13287" t="inlineStr">
        <is>
          <t>10B</t>
        </is>
      </c>
      <c r="H13287" t="inlineStr">
        <is>
          <t>Anti-siphonage or back-flow prevention device not provided where required; equipment or floor not properly drained; sewage disposal system in disrepair or not functioning properly. Condensation or liquid waste improperly disposed of.</t>
        </is>
      </c>
      <c r="I13287" t="inlineStr">
        <is>
          <t>Not Critical</t>
        </is>
      </c>
      <c r="J13287" t="n">
        <v>49</v>
      </c>
      <c r="L13287" s="9">
        <f>A13287&amp;"-"&amp;TEXT(E13287,"yyyymmdd")</f>
        <v/>
      </c>
    </row>
    <row r="13288">
      <c r="A13288" t="n">
        <v>41261148</v>
      </c>
      <c r="B13288" t="inlineStr">
        <is>
          <t>Bronx</t>
        </is>
      </c>
      <c r="C13288" t="inlineStr">
        <is>
          <t>10455</t>
        </is>
      </c>
      <c r="D13288" t="inlineStr">
        <is>
          <t>Latin American</t>
        </is>
      </c>
      <c r="E13288" s="8" t="n">
        <v>46202</v>
      </c>
      <c r="F13288" t="inlineStr">
        <is>
          <t>Violations were cited in the following area(s).</t>
        </is>
      </c>
      <c r="G13288" t="inlineStr">
        <is>
          <t>10F</t>
        </is>
      </c>
      <c r="H13288" t="inlineStr">
        <is>
          <t>Non-food contact surface or equipment made of unacceptable material, not kept clean, or not properly sealed, raised, spaced or movable to allow accessibility for cleaning on all sides, above and underneath the unit.</t>
        </is>
      </c>
      <c r="I13288" t="inlineStr">
        <is>
          <t>Not Critical</t>
        </is>
      </c>
      <c r="J13288" t="n">
        <v>49</v>
      </c>
      <c r="L13288" s="9">
        <f>A13288&amp;"-"&amp;TEXT(E13288,"yyyymmdd")</f>
        <v/>
      </c>
    </row>
    <row r="13289">
      <c r="A13289" t="n">
        <v>41326216</v>
      </c>
      <c r="B13289" t="inlineStr">
        <is>
          <t>Staten Island</t>
        </is>
      </c>
      <c r="C13289" t="inlineStr">
        <is>
          <t>10308</t>
        </is>
      </c>
      <c r="D13289" t="inlineStr">
        <is>
          <t>Pizza</t>
        </is>
      </c>
      <c r="E13289" s="8" t="n">
        <v>46202</v>
      </c>
      <c r="F13289" t="inlineStr">
        <is>
          <t>Violations were cited in the following area(s).</t>
        </is>
      </c>
      <c r="G13289" t="inlineStr">
        <is>
          <t>02G</t>
        </is>
      </c>
      <c r="H13289" t="inlineStr">
        <is>
          <t>Cold TCS food item held above 41 °F; smoked or processed fish held above 38 °F; intact raw eggs held above 45 °F; or reduced oxygen packaged (ROP) TCS foods held above required temperatures except during active necessary preparation.</t>
        </is>
      </c>
      <c r="I13289" t="inlineStr">
        <is>
          <t>Critical</t>
        </is>
      </c>
      <c r="J13289" t="n">
        <v>12</v>
      </c>
      <c r="K13289" t="inlineStr">
        <is>
          <t>A</t>
        </is>
      </c>
      <c r="L13289" s="9">
        <f>A13289&amp;"-"&amp;TEXT(E13289,"yyyymmdd")</f>
        <v/>
      </c>
    </row>
    <row r="13290">
      <c r="A13290" t="n">
        <v>41326216</v>
      </c>
      <c r="B13290" t="inlineStr">
        <is>
          <t>Staten Island</t>
        </is>
      </c>
      <c r="C13290" t="inlineStr">
        <is>
          <t>10308</t>
        </is>
      </c>
      <c r="D13290" t="inlineStr">
        <is>
          <t>Pizza</t>
        </is>
      </c>
      <c r="E13290" s="8" t="n">
        <v>46202</v>
      </c>
      <c r="F13290" t="inlineStr">
        <is>
          <t>Violations were cited in the following area(s).</t>
        </is>
      </c>
      <c r="G13290" t="inlineStr">
        <is>
          <t>10F</t>
        </is>
      </c>
      <c r="H13290" t="inlineStr">
        <is>
          <t>Non-food contact surface or equipment made of unacceptable material, not kept clean, or not properly sealed, raised, spaced or movable to allow accessibility for cleaning on all sides, above and underneath the unit.</t>
        </is>
      </c>
      <c r="I13290" t="inlineStr">
        <is>
          <t>Not Critical</t>
        </is>
      </c>
      <c r="J13290" t="n">
        <v>12</v>
      </c>
      <c r="K13290" t="inlineStr">
        <is>
          <t>A</t>
        </is>
      </c>
      <c r="L13290" s="9">
        <f>A13290&amp;"-"&amp;TEXT(E13290,"yyyymmdd")</f>
        <v/>
      </c>
    </row>
    <row r="13291">
      <c r="A13291" t="n">
        <v>41388576</v>
      </c>
      <c r="B13291" t="inlineStr">
        <is>
          <t>Manhattan</t>
        </is>
      </c>
      <c r="C13291" t="inlineStr">
        <is>
          <t>10036</t>
        </is>
      </c>
      <c r="D13291" t="inlineStr">
        <is>
          <t>Pizza</t>
        </is>
      </c>
      <c r="E13291" s="8" t="n">
        <v>46202</v>
      </c>
      <c r="F13291" t="inlineStr">
        <is>
          <t>Establishment Closed by DOHMH. Violations were cited in the following area(s) and those requiring immediate action were addressed.</t>
        </is>
      </c>
      <c r="G13291" t="inlineStr">
        <is>
          <t>02G</t>
        </is>
      </c>
      <c r="H13291" t="inlineStr">
        <is>
          <t>Cold TCS food item held above 41 °F; smoked or processed fish held above 38 °F; intact raw eggs held above 45 °F; or reduced oxygen packaged (ROP) TCS foods held above required temperatures except during active necessary preparation.</t>
        </is>
      </c>
      <c r="I13291" t="inlineStr">
        <is>
          <t>Critical</t>
        </is>
      </c>
      <c r="J13291" t="n">
        <v>68</v>
      </c>
      <c r="L13291" s="9">
        <f>A13291&amp;"-"&amp;TEXT(E13291,"yyyymmdd")</f>
        <v/>
      </c>
    </row>
    <row r="13292">
      <c r="A13292" t="n">
        <v>41388576</v>
      </c>
      <c r="B13292" t="inlineStr">
        <is>
          <t>Manhattan</t>
        </is>
      </c>
      <c r="C13292" t="inlineStr">
        <is>
          <t>10036</t>
        </is>
      </c>
      <c r="D13292" t="inlineStr">
        <is>
          <t>Pizza</t>
        </is>
      </c>
      <c r="E13292" s="8" t="n">
        <v>46202</v>
      </c>
      <c r="F13292" t="inlineStr">
        <is>
          <t>Establishment Closed by DOHMH. Violations were cited in the following area(s) and those requiring immediate action were addressed.</t>
        </is>
      </c>
      <c r="G13292" t="inlineStr">
        <is>
          <t>04H</t>
        </is>
      </c>
      <c r="H13292" t="inlineStr">
        <is>
          <t>Raw, cooked or prepared food is adulterated, contaminated, cross-contaminated, or not discarded in accordance with HACCP plan.</t>
        </is>
      </c>
      <c r="I13292" t="inlineStr">
        <is>
          <t>Critical</t>
        </is>
      </c>
      <c r="J13292" t="n">
        <v>68</v>
      </c>
      <c r="L13292" s="9">
        <f>A13292&amp;"-"&amp;TEXT(E13292,"yyyymmdd")</f>
        <v/>
      </c>
    </row>
    <row r="13293">
      <c r="A13293" t="n">
        <v>41388576</v>
      </c>
      <c r="B13293" t="inlineStr">
        <is>
          <t>Manhattan</t>
        </is>
      </c>
      <c r="C13293" t="inlineStr">
        <is>
          <t>10036</t>
        </is>
      </c>
      <c r="D13293" t="inlineStr">
        <is>
          <t>Pizza</t>
        </is>
      </c>
      <c r="E13293" s="8" t="n">
        <v>46202</v>
      </c>
      <c r="F13293" t="inlineStr">
        <is>
          <t>Establishment Closed by DOHMH. Violations were cited in the following area(s) and those requiring immediate action were addressed.</t>
        </is>
      </c>
      <c r="G13293" t="inlineStr">
        <is>
          <t>04N</t>
        </is>
      </c>
      <c r="H13293" t="inlineStr">
        <is>
          <t>Filth flies or food/refuse/sewage associated with (FRSA) flies or other nuisance pests in establishment’s food and/or non-food areas. FRSA flies include house flies, blow flies, bottle flies, flesh flies, drain flies, Phorid flies and fruit flies.</t>
        </is>
      </c>
      <c r="I13293" t="inlineStr">
        <is>
          <t>Critical</t>
        </is>
      </c>
      <c r="J13293" t="n">
        <v>68</v>
      </c>
      <c r="L13293" s="9">
        <f>A13293&amp;"-"&amp;TEXT(E13293,"yyyymmdd")</f>
        <v/>
      </c>
    </row>
    <row r="13294">
      <c r="A13294" t="n">
        <v>41388576</v>
      </c>
      <c r="B13294" t="inlineStr">
        <is>
          <t>Manhattan</t>
        </is>
      </c>
      <c r="C13294" t="inlineStr">
        <is>
          <t>10036</t>
        </is>
      </c>
      <c r="D13294" t="inlineStr">
        <is>
          <t>Pizza</t>
        </is>
      </c>
      <c r="E13294" s="8" t="n">
        <v>46202</v>
      </c>
      <c r="F13294" t="inlineStr">
        <is>
          <t>Establishment Closed by DOHMH. Violations were cited in the following area(s) and those requiring immediate action were addressed.</t>
        </is>
      </c>
      <c r="G13294" t="inlineStr">
        <is>
          <t>06C</t>
        </is>
      </c>
      <c r="H1329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294" t="inlineStr">
        <is>
          <t>Critical</t>
        </is>
      </c>
      <c r="J13294" t="n">
        <v>68</v>
      </c>
      <c r="L13294" s="9">
        <f>A13294&amp;"-"&amp;TEXT(E13294,"yyyymmdd")</f>
        <v/>
      </c>
    </row>
    <row r="13295">
      <c r="A13295" t="n">
        <v>41388576</v>
      </c>
      <c r="B13295" t="inlineStr">
        <is>
          <t>Manhattan</t>
        </is>
      </c>
      <c r="C13295" t="inlineStr">
        <is>
          <t>10036</t>
        </is>
      </c>
      <c r="D13295" t="inlineStr">
        <is>
          <t>Pizza</t>
        </is>
      </c>
      <c r="E13295" s="8" t="n">
        <v>46202</v>
      </c>
      <c r="F13295" t="inlineStr">
        <is>
          <t>Establishment Closed by DOHMH. Violations were cited in the following area(s) and those requiring immediate action were addressed.</t>
        </is>
      </c>
      <c r="G13295" t="inlineStr">
        <is>
          <t>06D</t>
        </is>
      </c>
      <c r="H13295" t="inlineStr">
        <is>
          <t>Food contact surface not properly washed, rinsed and sanitized after each use and following any activity when contamination may have occurred.</t>
        </is>
      </c>
      <c r="I13295" t="inlineStr">
        <is>
          <t>Critical</t>
        </is>
      </c>
      <c r="J13295" t="n">
        <v>68</v>
      </c>
      <c r="L13295" s="9">
        <f>A13295&amp;"-"&amp;TEXT(E13295,"yyyymmdd")</f>
        <v/>
      </c>
    </row>
    <row r="13296">
      <c r="A13296" t="n">
        <v>41388576</v>
      </c>
      <c r="B13296" t="inlineStr">
        <is>
          <t>Manhattan</t>
        </is>
      </c>
      <c r="C13296" t="inlineStr">
        <is>
          <t>10036</t>
        </is>
      </c>
      <c r="D13296" t="inlineStr">
        <is>
          <t>Pizza</t>
        </is>
      </c>
      <c r="E13296" s="8" t="n">
        <v>46202</v>
      </c>
      <c r="F13296" t="inlineStr">
        <is>
          <t>Establishment Closed by DOHMH. Violations were cited in the following area(s) and those requiring immediate action were addressed.</t>
        </is>
      </c>
      <c r="G13296" t="inlineStr">
        <is>
          <t>06E</t>
        </is>
      </c>
      <c r="H13296" t="inlineStr">
        <is>
          <t>Sanitized equipment or utensil, including in-use food dispensing utensil, improperly used or stored.</t>
        </is>
      </c>
      <c r="I13296" t="inlineStr">
        <is>
          <t>Critical</t>
        </is>
      </c>
      <c r="J13296" t="n">
        <v>68</v>
      </c>
      <c r="L13296" s="9">
        <f>A13296&amp;"-"&amp;TEXT(E13296,"yyyymmdd")</f>
        <v/>
      </c>
    </row>
    <row r="13297">
      <c r="A13297" t="n">
        <v>41388576</v>
      </c>
      <c r="B13297" t="inlineStr">
        <is>
          <t>Manhattan</t>
        </is>
      </c>
      <c r="C13297" t="inlineStr">
        <is>
          <t>10036</t>
        </is>
      </c>
      <c r="D13297" t="inlineStr">
        <is>
          <t>Pizza</t>
        </is>
      </c>
      <c r="E13297" s="8" t="n">
        <v>46202</v>
      </c>
      <c r="F13297" t="inlineStr">
        <is>
          <t>Establishment Closed by DOHMH. Violations were cited in the following area(s) and those requiring immediate action were addressed.</t>
        </is>
      </c>
      <c r="G13297" t="inlineStr">
        <is>
          <t>08A</t>
        </is>
      </c>
      <c r="H13297" t="inlineStr">
        <is>
          <t>Establishment is not free of harborage or conditions conducive to rodents, insects or other pests.</t>
        </is>
      </c>
      <c r="I13297" t="inlineStr">
        <is>
          <t>Not Critical</t>
        </is>
      </c>
      <c r="J13297" t="n">
        <v>68</v>
      </c>
      <c r="L13297" s="9">
        <f>A13297&amp;"-"&amp;TEXT(E13297,"yyyymmdd")</f>
        <v/>
      </c>
    </row>
    <row r="13298">
      <c r="A13298" t="n">
        <v>41388576</v>
      </c>
      <c r="B13298" t="inlineStr">
        <is>
          <t>Manhattan</t>
        </is>
      </c>
      <c r="C13298" t="inlineStr">
        <is>
          <t>10036</t>
        </is>
      </c>
      <c r="D13298" t="inlineStr">
        <is>
          <t>Pizza</t>
        </is>
      </c>
      <c r="E13298" s="8" t="n">
        <v>46202</v>
      </c>
      <c r="F13298" t="inlineStr">
        <is>
          <t>Establishment Closed by DOHMH. Violations were cited in the following area(s) and those requiring immediate action were addressed.</t>
        </is>
      </c>
      <c r="G13298" t="inlineStr">
        <is>
          <t>10B</t>
        </is>
      </c>
      <c r="H13298" t="inlineStr">
        <is>
          <t>Anti-siphonage or back-flow prevention device not provided where required; equipment or floor not properly drained; sewage disposal system in disrepair or not functioning properly. Condensation or liquid waste improperly disposed of.</t>
        </is>
      </c>
      <c r="I13298" t="inlineStr">
        <is>
          <t>Not Critical</t>
        </is>
      </c>
      <c r="J13298" t="n">
        <v>68</v>
      </c>
      <c r="L13298" s="9">
        <f>A13298&amp;"-"&amp;TEXT(E13298,"yyyymmdd")</f>
        <v/>
      </c>
    </row>
    <row r="13299">
      <c r="A13299" t="n">
        <v>41388576</v>
      </c>
      <c r="B13299" t="inlineStr">
        <is>
          <t>Manhattan</t>
        </is>
      </c>
      <c r="C13299" t="inlineStr">
        <is>
          <t>10036</t>
        </is>
      </c>
      <c r="D13299" t="inlineStr">
        <is>
          <t>Pizza</t>
        </is>
      </c>
      <c r="E13299" s="8" t="n">
        <v>46202</v>
      </c>
      <c r="F13299" t="inlineStr">
        <is>
          <t>Establishment Closed by DOHMH. Violations were cited in the following area(s) and those requiring immediate action were addressed.</t>
        </is>
      </c>
      <c r="G13299" t="inlineStr">
        <is>
          <t>28-06</t>
        </is>
      </c>
      <c r="H13299" t="inlineStr">
        <is>
          <t>Contract with a pest management professional not in place. Record of extermination activities not kept on premises.</t>
        </is>
      </c>
      <c r="I13299" t="inlineStr">
        <is>
          <t>Not Critical</t>
        </is>
      </c>
      <c r="J13299" t="n">
        <v>68</v>
      </c>
      <c r="L13299" s="9">
        <f>A13299&amp;"-"&amp;TEXT(E13299,"yyyymmdd")</f>
        <v/>
      </c>
    </row>
    <row r="13300">
      <c r="A13300" t="n">
        <v>41388629</v>
      </c>
      <c r="B13300" t="inlineStr">
        <is>
          <t>Manhattan</t>
        </is>
      </c>
      <c r="C13300" t="inlineStr">
        <is>
          <t>10018</t>
        </is>
      </c>
      <c r="D13300" t="inlineStr">
        <is>
          <t>Pizza</t>
        </is>
      </c>
      <c r="E13300" s="8" t="n">
        <v>46202</v>
      </c>
      <c r="F13300" t="inlineStr">
        <is>
          <t>Violations were cited in the following area(s).</t>
        </is>
      </c>
      <c r="G13300" t="inlineStr">
        <is>
          <t>04M</t>
        </is>
      </c>
      <c r="H13300" t="inlineStr">
        <is>
          <t>Live roaches in facility's food or non-food area.</t>
        </is>
      </c>
      <c r="I13300" t="inlineStr">
        <is>
          <t>Critical</t>
        </is>
      </c>
      <c r="J13300" t="n">
        <v>13</v>
      </c>
      <c r="K13300" t="inlineStr">
        <is>
          <t>A</t>
        </is>
      </c>
      <c r="L13300" s="9">
        <f>A13300&amp;"-"&amp;TEXT(E13300,"yyyymmdd")</f>
        <v/>
      </c>
    </row>
    <row r="13301">
      <c r="A13301" t="n">
        <v>41388629</v>
      </c>
      <c r="B13301" t="inlineStr">
        <is>
          <t>Manhattan</t>
        </is>
      </c>
      <c r="C13301" t="inlineStr">
        <is>
          <t>10018</t>
        </is>
      </c>
      <c r="D13301" t="inlineStr">
        <is>
          <t>Pizza</t>
        </is>
      </c>
      <c r="E13301" s="8" t="n">
        <v>46202</v>
      </c>
      <c r="F13301" t="inlineStr">
        <is>
          <t>Violations were cited in the following area(s).</t>
        </is>
      </c>
      <c r="G13301" t="inlineStr">
        <is>
          <t>08A</t>
        </is>
      </c>
      <c r="H13301" t="inlineStr">
        <is>
          <t>Establishment is not free of harborage or conditions conducive to rodents, insects or other pests.</t>
        </is>
      </c>
      <c r="I13301" t="inlineStr">
        <is>
          <t>Not Critical</t>
        </is>
      </c>
      <c r="J13301" t="n">
        <v>13</v>
      </c>
      <c r="K13301" t="inlineStr">
        <is>
          <t>A</t>
        </is>
      </c>
      <c r="L13301" s="9">
        <f>A13301&amp;"-"&amp;TEXT(E13301,"yyyymmdd")</f>
        <v/>
      </c>
    </row>
    <row r="13302">
      <c r="A13302" t="n">
        <v>41388629</v>
      </c>
      <c r="B13302" t="inlineStr">
        <is>
          <t>Manhattan</t>
        </is>
      </c>
      <c r="C13302" t="inlineStr">
        <is>
          <t>10018</t>
        </is>
      </c>
      <c r="D13302" t="inlineStr">
        <is>
          <t>Pizza</t>
        </is>
      </c>
      <c r="E13302" s="8" t="n">
        <v>46202</v>
      </c>
      <c r="F13302" t="inlineStr">
        <is>
          <t>Violations were cited in the following area(s).</t>
        </is>
      </c>
      <c r="G13302" t="inlineStr">
        <is>
          <t>10B</t>
        </is>
      </c>
      <c r="H13302" t="inlineStr">
        <is>
          <t>Anti-siphonage or back-flow prevention device not provided where required; equipment or floor not properly drained; sewage disposal system in disrepair or not functioning properly. Condensation or liquid waste improperly disposed of.</t>
        </is>
      </c>
      <c r="I13302" t="inlineStr">
        <is>
          <t>Not Critical</t>
        </is>
      </c>
      <c r="J13302" t="n">
        <v>13</v>
      </c>
      <c r="K13302" t="inlineStr">
        <is>
          <t>A</t>
        </is>
      </c>
      <c r="L13302" s="9">
        <f>A13302&amp;"-"&amp;TEXT(E13302,"yyyymmdd")</f>
        <v/>
      </c>
    </row>
    <row r="13303">
      <c r="A13303" t="n">
        <v>41388629</v>
      </c>
      <c r="B13303" t="inlineStr">
        <is>
          <t>Manhattan</t>
        </is>
      </c>
      <c r="C13303" t="inlineStr">
        <is>
          <t>10018</t>
        </is>
      </c>
      <c r="D13303" t="inlineStr">
        <is>
          <t>Pizza</t>
        </is>
      </c>
      <c r="E13303" s="8" t="n">
        <v>46202</v>
      </c>
      <c r="F13303" t="inlineStr">
        <is>
          <t>Violations were cited in the following area(s).</t>
        </is>
      </c>
      <c r="G13303" t="inlineStr">
        <is>
          <t>10F</t>
        </is>
      </c>
      <c r="H13303" t="inlineStr">
        <is>
          <t>Non-food contact surface or equipment made of unacceptable material, not kept clean, or not properly sealed, raised, spaced or movable to allow accessibility for cleaning on all sides, above and underneath the unit.</t>
        </is>
      </c>
      <c r="I13303" t="inlineStr">
        <is>
          <t>Not Critical</t>
        </is>
      </c>
      <c r="J13303" t="n">
        <v>13</v>
      </c>
      <c r="K13303" t="inlineStr">
        <is>
          <t>A</t>
        </is>
      </c>
      <c r="L13303" s="9">
        <f>A13303&amp;"-"&amp;TEXT(E13303,"yyyymmdd")</f>
        <v/>
      </c>
    </row>
    <row r="13304">
      <c r="A13304" t="n">
        <v>41452373</v>
      </c>
      <c r="B13304" t="inlineStr">
        <is>
          <t>Brooklyn</t>
        </is>
      </c>
      <c r="C13304" t="inlineStr">
        <is>
          <t>11216</t>
        </is>
      </c>
      <c r="D13304" t="inlineStr">
        <is>
          <t>Soul Food</t>
        </is>
      </c>
      <c r="E13304" s="8" t="n">
        <v>46202</v>
      </c>
      <c r="F13304" t="inlineStr">
        <is>
          <t>Violations were cited in the following area(s).</t>
        </is>
      </c>
      <c r="G13304" t="inlineStr">
        <is>
          <t>04N</t>
        </is>
      </c>
      <c r="H13304" t="inlineStr">
        <is>
          <t>Filth flies or food/refuse/sewage associated with (FRSA) flies or other nuisance pests in establishment’s food and/or non-food areas. FRSA flies include house flies, blow flies, bottle flies, flesh flies, drain flies, Phorid flies and fruit flies.</t>
        </is>
      </c>
      <c r="I13304" t="inlineStr">
        <is>
          <t>Critical</t>
        </is>
      </c>
      <c r="J13304" t="n">
        <v>12</v>
      </c>
      <c r="K13304" t="inlineStr">
        <is>
          <t>A</t>
        </is>
      </c>
      <c r="L13304" s="9">
        <f>A13304&amp;"-"&amp;TEXT(E13304,"yyyymmdd")</f>
        <v/>
      </c>
    </row>
    <row r="13305">
      <c r="A13305" t="n">
        <v>41452373</v>
      </c>
      <c r="B13305" t="inlineStr">
        <is>
          <t>Brooklyn</t>
        </is>
      </c>
      <c r="C13305" t="inlineStr">
        <is>
          <t>11216</t>
        </is>
      </c>
      <c r="D13305" t="inlineStr">
        <is>
          <t>Soul Food</t>
        </is>
      </c>
      <c r="E13305" s="8" t="n">
        <v>46202</v>
      </c>
      <c r="F13305" t="inlineStr">
        <is>
          <t>Violations were cited in the following area(s).</t>
        </is>
      </c>
      <c r="G13305" t="inlineStr">
        <is>
          <t>08A</t>
        </is>
      </c>
      <c r="H13305" t="inlineStr">
        <is>
          <t>Establishment is not free of harborage or conditions conducive to rodents, insects or other pests.</t>
        </is>
      </c>
      <c r="I13305" t="inlineStr">
        <is>
          <t>Not Critical</t>
        </is>
      </c>
      <c r="J13305" t="n">
        <v>12</v>
      </c>
      <c r="K13305" t="inlineStr">
        <is>
          <t>A</t>
        </is>
      </c>
      <c r="L13305" s="9">
        <f>A13305&amp;"-"&amp;TEXT(E13305,"yyyymmdd")</f>
        <v/>
      </c>
    </row>
    <row r="13306">
      <c r="A13306" t="n">
        <v>41452373</v>
      </c>
      <c r="B13306" t="inlineStr">
        <is>
          <t>Brooklyn</t>
        </is>
      </c>
      <c r="C13306" t="inlineStr">
        <is>
          <t>11216</t>
        </is>
      </c>
      <c r="D13306" t="inlineStr">
        <is>
          <t>Soul Food</t>
        </is>
      </c>
      <c r="E13306" s="8" t="n">
        <v>46202</v>
      </c>
      <c r="F13306" t="inlineStr">
        <is>
          <t>Violations were cited in the following area(s).</t>
        </is>
      </c>
      <c r="G13306" t="inlineStr">
        <is>
          <t>10B</t>
        </is>
      </c>
      <c r="H13306" t="inlineStr">
        <is>
          <t>Anti-siphonage or back-flow prevention device not provided where required; equipment or floor not properly drained; sewage disposal system in disrepair or not functioning properly. Condensation or liquid waste improperly disposed of.</t>
        </is>
      </c>
      <c r="I13306" t="inlineStr">
        <is>
          <t>Not Critical</t>
        </is>
      </c>
      <c r="J13306" t="n">
        <v>12</v>
      </c>
      <c r="K13306" t="inlineStr">
        <is>
          <t>A</t>
        </is>
      </c>
      <c r="L13306" s="9">
        <f>A13306&amp;"-"&amp;TEXT(E13306,"yyyymmdd")</f>
        <v/>
      </c>
    </row>
    <row r="13307">
      <c r="A13307" t="n">
        <v>41541793</v>
      </c>
      <c r="B13307" t="inlineStr">
        <is>
          <t>Manhattan</t>
        </is>
      </c>
      <c r="C13307" t="inlineStr">
        <is>
          <t>10036</t>
        </is>
      </c>
      <c r="D13307" t="inlineStr">
        <is>
          <t>Latin American</t>
        </is>
      </c>
      <c r="E13307" s="8" t="n">
        <v>46202</v>
      </c>
      <c r="F13307" t="inlineStr">
        <is>
          <t>Violations were cited in the following area(s).</t>
        </is>
      </c>
      <c r="G13307" t="inlineStr">
        <is>
          <t>02G</t>
        </is>
      </c>
      <c r="H13307" t="inlineStr">
        <is>
          <t>Cold TCS food item held above 41 °F; smoked or processed fish held above 38 °F; intact raw eggs held above 45 °F; or reduced oxygen packaged (ROP) TCS foods held above required temperatures except during active necessary preparation.</t>
        </is>
      </c>
      <c r="I13307" t="inlineStr">
        <is>
          <t>Critical</t>
        </is>
      </c>
      <c r="J13307" t="n">
        <v>23</v>
      </c>
      <c r="L13307" s="9">
        <f>A13307&amp;"-"&amp;TEXT(E13307,"yyyymmdd")</f>
        <v/>
      </c>
    </row>
    <row r="13308">
      <c r="A13308" t="n">
        <v>41541793</v>
      </c>
      <c r="B13308" t="inlineStr">
        <is>
          <t>Manhattan</t>
        </is>
      </c>
      <c r="C13308" t="inlineStr">
        <is>
          <t>10036</t>
        </is>
      </c>
      <c r="D13308" t="inlineStr">
        <is>
          <t>Latin American</t>
        </is>
      </c>
      <c r="E13308" s="8" t="n">
        <v>46202</v>
      </c>
      <c r="F13308" t="inlineStr">
        <is>
          <t>Violations were cited in the following area(s).</t>
        </is>
      </c>
      <c r="G13308" t="inlineStr">
        <is>
          <t>04M</t>
        </is>
      </c>
      <c r="H13308" t="inlineStr">
        <is>
          <t>Live roaches in facility's food or non-food area.</t>
        </is>
      </c>
      <c r="I13308" t="inlineStr">
        <is>
          <t>Critical</t>
        </is>
      </c>
      <c r="J13308" t="n">
        <v>23</v>
      </c>
      <c r="L13308" s="9">
        <f>A13308&amp;"-"&amp;TEXT(E13308,"yyyymmdd")</f>
        <v/>
      </c>
    </row>
    <row r="13309">
      <c r="A13309" t="n">
        <v>41541793</v>
      </c>
      <c r="B13309" t="inlineStr">
        <is>
          <t>Manhattan</t>
        </is>
      </c>
      <c r="C13309" t="inlineStr">
        <is>
          <t>10036</t>
        </is>
      </c>
      <c r="D13309" t="inlineStr">
        <is>
          <t>Latin American</t>
        </is>
      </c>
      <c r="E13309" s="8" t="n">
        <v>46202</v>
      </c>
      <c r="F13309" t="inlineStr">
        <is>
          <t>Violations were cited in the following area(s).</t>
        </is>
      </c>
      <c r="G13309" t="inlineStr">
        <is>
          <t>08A</t>
        </is>
      </c>
      <c r="H13309" t="inlineStr">
        <is>
          <t>Establishment is not free of harborage or conditions conducive to rodents, insects or other pests.</t>
        </is>
      </c>
      <c r="I13309" t="inlineStr">
        <is>
          <t>Not Critical</t>
        </is>
      </c>
      <c r="J13309" t="n">
        <v>23</v>
      </c>
      <c r="L13309" s="9">
        <f>A13309&amp;"-"&amp;TEXT(E13309,"yyyymmdd")</f>
        <v/>
      </c>
    </row>
    <row r="13310">
      <c r="A13310" t="n">
        <v>41541793</v>
      </c>
      <c r="B13310" t="inlineStr">
        <is>
          <t>Manhattan</t>
        </is>
      </c>
      <c r="C13310" t="inlineStr">
        <is>
          <t>10036</t>
        </is>
      </c>
      <c r="D13310" t="inlineStr">
        <is>
          <t>Latin American</t>
        </is>
      </c>
      <c r="E13310" s="8" t="n">
        <v>46202</v>
      </c>
      <c r="F13310" t="inlineStr">
        <is>
          <t>Violations were cited in the following area(s).</t>
        </is>
      </c>
      <c r="G13310" t="inlineStr">
        <is>
          <t>08C</t>
        </is>
      </c>
      <c r="H13310" t="inlineStr">
        <is>
          <t>Pesticide not properly labeled or used by unlicensed individual. Pesticide, other toxic chemical improperly used/stored. Unprotected, unlocked bait station used.</t>
        </is>
      </c>
      <c r="I13310" t="inlineStr">
        <is>
          <t>Not Critical</t>
        </is>
      </c>
      <c r="J13310" t="n">
        <v>23</v>
      </c>
      <c r="L13310" s="9">
        <f>A13310&amp;"-"&amp;TEXT(E13310,"yyyymmdd")</f>
        <v/>
      </c>
    </row>
    <row r="13311">
      <c r="A13311" t="n">
        <v>41541793</v>
      </c>
      <c r="B13311" t="inlineStr">
        <is>
          <t>Manhattan</t>
        </is>
      </c>
      <c r="C13311" t="inlineStr">
        <is>
          <t>10036</t>
        </is>
      </c>
      <c r="D13311" t="inlineStr">
        <is>
          <t>Latin American</t>
        </is>
      </c>
      <c r="E13311" s="8" t="n">
        <v>46202</v>
      </c>
      <c r="F13311" t="inlineStr">
        <is>
          <t>Violations were cited in the following area(s).</t>
        </is>
      </c>
      <c r="G13311" t="inlineStr">
        <is>
          <t>10B</t>
        </is>
      </c>
      <c r="H13311" t="inlineStr">
        <is>
          <t>Anti-siphonage or back-flow prevention device not provided where required; equipment or floor not properly drained; sewage disposal system in disrepair or not functioning properly. Condensation or liquid waste improperly disposed of.</t>
        </is>
      </c>
      <c r="I13311" t="inlineStr">
        <is>
          <t>Not Critical</t>
        </is>
      </c>
      <c r="J13311" t="n">
        <v>23</v>
      </c>
      <c r="L13311" s="9">
        <f>A13311&amp;"-"&amp;TEXT(E13311,"yyyymmdd")</f>
        <v/>
      </c>
    </row>
    <row r="13312">
      <c r="A13312" t="n">
        <v>41563809</v>
      </c>
      <c r="B13312" t="inlineStr">
        <is>
          <t>Manhattan</t>
        </is>
      </c>
      <c r="C13312" t="inlineStr">
        <is>
          <t>10035</t>
        </is>
      </c>
      <c r="D13312" t="inlineStr">
        <is>
          <t>Chinese</t>
        </is>
      </c>
      <c r="E13312" s="8" t="n">
        <v>46202</v>
      </c>
      <c r="F13312" t="inlineStr">
        <is>
          <t>Violations were cited in the following area(s).</t>
        </is>
      </c>
      <c r="G13312" t="inlineStr">
        <is>
          <t>06C</t>
        </is>
      </c>
      <c r="H1331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312" t="inlineStr">
        <is>
          <t>Critical</t>
        </is>
      </c>
      <c r="J13312" t="n">
        <v>10</v>
      </c>
      <c r="K13312" t="inlineStr">
        <is>
          <t>A</t>
        </is>
      </c>
      <c r="L13312" s="9">
        <f>A13312&amp;"-"&amp;TEXT(E13312,"yyyymmdd")</f>
        <v/>
      </c>
    </row>
    <row r="13313">
      <c r="A13313" t="n">
        <v>41563809</v>
      </c>
      <c r="B13313" t="inlineStr">
        <is>
          <t>Manhattan</t>
        </is>
      </c>
      <c r="C13313" t="inlineStr">
        <is>
          <t>10035</t>
        </is>
      </c>
      <c r="D13313" t="inlineStr">
        <is>
          <t>Chinese</t>
        </is>
      </c>
      <c r="E13313" s="8" t="n">
        <v>46202</v>
      </c>
      <c r="F13313" t="inlineStr">
        <is>
          <t>Violations were cited in the following area(s).</t>
        </is>
      </c>
      <c r="G13313" t="inlineStr">
        <is>
          <t>10F</t>
        </is>
      </c>
      <c r="H13313" t="inlineStr">
        <is>
          <t>Non-food contact surface or equipment made of unacceptable material, not kept clean, or not properly sealed, raised, spaced or movable to allow accessibility for cleaning on all sides, above and underneath the unit.</t>
        </is>
      </c>
      <c r="I13313" t="inlineStr">
        <is>
          <t>Not Critical</t>
        </is>
      </c>
      <c r="J13313" t="n">
        <v>10</v>
      </c>
      <c r="K13313" t="inlineStr">
        <is>
          <t>A</t>
        </is>
      </c>
      <c r="L13313" s="9">
        <f>A13313&amp;"-"&amp;TEXT(E13313,"yyyymmdd")</f>
        <v/>
      </c>
    </row>
    <row r="13314">
      <c r="A13314" t="n">
        <v>41682198</v>
      </c>
      <c r="B13314" t="inlineStr">
        <is>
          <t>Manhattan</t>
        </is>
      </c>
      <c r="C13314" t="inlineStr">
        <is>
          <t>10075</t>
        </is>
      </c>
      <c r="D13314" t="inlineStr">
        <is>
          <t>New American</t>
        </is>
      </c>
      <c r="E13314" s="8" t="n">
        <v>46202</v>
      </c>
      <c r="F13314" t="inlineStr">
        <is>
          <t>Violations were cited in the following area(s).</t>
        </is>
      </c>
      <c r="G13314" t="inlineStr">
        <is>
          <t>06D</t>
        </is>
      </c>
      <c r="H13314" t="inlineStr">
        <is>
          <t>Food contact surface not properly washed, rinsed and sanitized after each use and following any activity when contamination may have occurred.</t>
        </is>
      </c>
      <c r="I13314" t="inlineStr">
        <is>
          <t>Critical</t>
        </is>
      </c>
      <c r="J13314" t="n">
        <v>9</v>
      </c>
      <c r="K13314" t="inlineStr">
        <is>
          <t>A</t>
        </is>
      </c>
      <c r="L13314" s="9">
        <f>A13314&amp;"-"&amp;TEXT(E13314,"yyyymmdd")</f>
        <v/>
      </c>
    </row>
    <row r="13315">
      <c r="A13315" t="n">
        <v>41682198</v>
      </c>
      <c r="B13315" t="inlineStr">
        <is>
          <t>Manhattan</t>
        </is>
      </c>
      <c r="C13315" t="inlineStr">
        <is>
          <t>10075</t>
        </is>
      </c>
      <c r="D13315" t="inlineStr">
        <is>
          <t>New American</t>
        </is>
      </c>
      <c r="E13315" s="8" t="n">
        <v>46202</v>
      </c>
      <c r="F13315" t="inlineStr">
        <is>
          <t>Violations were cited in the following area(s).</t>
        </is>
      </c>
      <c r="G13315" t="inlineStr">
        <is>
          <t>10B</t>
        </is>
      </c>
      <c r="H13315" t="inlineStr">
        <is>
          <t>Anti-siphonage or back-flow prevention device not provided where required; equipment or floor not properly drained; sewage disposal system in disrepair or not functioning properly. Condensation or liquid waste improperly disposed of.</t>
        </is>
      </c>
      <c r="I13315" t="inlineStr">
        <is>
          <t>Not Critical</t>
        </is>
      </c>
      <c r="J13315" t="n">
        <v>9</v>
      </c>
      <c r="K13315" t="inlineStr">
        <is>
          <t>A</t>
        </is>
      </c>
      <c r="L13315" s="9">
        <f>A13315&amp;"-"&amp;TEXT(E13315,"yyyymmdd")</f>
        <v/>
      </c>
    </row>
    <row r="13316">
      <c r="A13316" t="n">
        <v>41682198</v>
      </c>
      <c r="B13316" t="inlineStr">
        <is>
          <t>Manhattan</t>
        </is>
      </c>
      <c r="C13316" t="inlineStr">
        <is>
          <t>10075</t>
        </is>
      </c>
      <c r="D13316" t="inlineStr">
        <is>
          <t>New American</t>
        </is>
      </c>
      <c r="E13316" s="8" t="n">
        <v>46202</v>
      </c>
      <c r="F13316" t="inlineStr">
        <is>
          <t>Violations were cited in the following area(s).</t>
        </is>
      </c>
      <c r="G13316" t="inlineStr">
        <is>
          <t>10F</t>
        </is>
      </c>
      <c r="H13316" t="inlineStr">
        <is>
          <t>Non-food contact surface or equipment made of unacceptable material, not kept clean, or not properly sealed, raised, spaced or movable to allow accessibility for cleaning on all sides, above and underneath the unit.</t>
        </is>
      </c>
      <c r="I13316" t="inlineStr">
        <is>
          <t>Not Critical</t>
        </is>
      </c>
      <c r="J13316" t="n">
        <v>9</v>
      </c>
      <c r="K13316" t="inlineStr">
        <is>
          <t>A</t>
        </is>
      </c>
      <c r="L13316" s="9">
        <f>A13316&amp;"-"&amp;TEXT(E13316,"yyyymmdd")</f>
        <v/>
      </c>
    </row>
    <row r="13317">
      <c r="A13317" t="n">
        <v>50014052</v>
      </c>
      <c r="B13317" t="inlineStr">
        <is>
          <t>Brooklyn</t>
        </is>
      </c>
      <c r="C13317" t="inlineStr">
        <is>
          <t>11239</t>
        </is>
      </c>
      <c r="D13317" t="inlineStr">
        <is>
          <t>Seafood</t>
        </is>
      </c>
      <c r="E13317" s="8" t="n">
        <v>46202</v>
      </c>
      <c r="F13317" t="inlineStr">
        <is>
          <t>Violations were cited in the following area(s).</t>
        </is>
      </c>
      <c r="G13317" t="inlineStr">
        <is>
          <t>04H</t>
        </is>
      </c>
      <c r="H13317" t="inlineStr">
        <is>
          <t>Raw, cooked or prepared food is adulterated, contaminated, cross-contaminated, or not discarded in accordance with HACCP plan.</t>
        </is>
      </c>
      <c r="I13317" t="inlineStr">
        <is>
          <t>Critical</t>
        </is>
      </c>
      <c r="J13317" t="n">
        <v>28</v>
      </c>
      <c r="L13317" s="9">
        <f>A13317&amp;"-"&amp;TEXT(E13317,"yyyymmdd")</f>
        <v/>
      </c>
    </row>
    <row r="13318">
      <c r="A13318" t="n">
        <v>50014052</v>
      </c>
      <c r="B13318" t="inlineStr">
        <is>
          <t>Brooklyn</t>
        </is>
      </c>
      <c r="C13318" t="inlineStr">
        <is>
          <t>11239</t>
        </is>
      </c>
      <c r="D13318" t="inlineStr">
        <is>
          <t>Seafood</t>
        </is>
      </c>
      <c r="E13318" s="8" t="n">
        <v>46202</v>
      </c>
      <c r="F13318" t="inlineStr">
        <is>
          <t>Violations were cited in the following area(s).</t>
        </is>
      </c>
      <c r="G13318" t="inlineStr">
        <is>
          <t>06C</t>
        </is>
      </c>
      <c r="H1331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318" t="inlineStr">
        <is>
          <t>Critical</t>
        </is>
      </c>
      <c r="J13318" t="n">
        <v>28</v>
      </c>
      <c r="L13318" s="9">
        <f>A13318&amp;"-"&amp;TEXT(E13318,"yyyymmdd")</f>
        <v/>
      </c>
    </row>
    <row r="13319">
      <c r="A13319" t="n">
        <v>50014052</v>
      </c>
      <c r="B13319" t="inlineStr">
        <is>
          <t>Brooklyn</t>
        </is>
      </c>
      <c r="C13319" t="inlineStr">
        <is>
          <t>11239</t>
        </is>
      </c>
      <c r="D13319" t="inlineStr">
        <is>
          <t>Seafood</t>
        </is>
      </c>
      <c r="E13319" s="8" t="n">
        <v>46202</v>
      </c>
      <c r="F13319" t="inlineStr">
        <is>
          <t>Violations were cited in the following area(s).</t>
        </is>
      </c>
      <c r="G13319" t="inlineStr">
        <is>
          <t>06D</t>
        </is>
      </c>
      <c r="H13319" t="inlineStr">
        <is>
          <t>Food contact surface not properly washed, rinsed and sanitized after each use and following any activity when contamination may have occurred.</t>
        </is>
      </c>
      <c r="I13319" t="inlineStr">
        <is>
          <t>Critical</t>
        </is>
      </c>
      <c r="J13319" t="n">
        <v>28</v>
      </c>
      <c r="L13319" s="9">
        <f>A13319&amp;"-"&amp;TEXT(E13319,"yyyymmdd")</f>
        <v/>
      </c>
    </row>
    <row r="13320">
      <c r="A13320" t="n">
        <v>50014052</v>
      </c>
      <c r="B13320" t="inlineStr">
        <is>
          <t>Brooklyn</t>
        </is>
      </c>
      <c r="C13320" t="inlineStr">
        <is>
          <t>11239</t>
        </is>
      </c>
      <c r="D13320" t="inlineStr">
        <is>
          <t>Seafood</t>
        </is>
      </c>
      <c r="E13320" s="8" t="n">
        <v>46202</v>
      </c>
      <c r="F13320" t="inlineStr">
        <is>
          <t>Violations were cited in the following area(s).</t>
        </is>
      </c>
      <c r="G13320" t="inlineStr">
        <is>
          <t>09C</t>
        </is>
      </c>
      <c r="H13320" t="inlineStr">
        <is>
          <t>Design, construction, materials used or maintenance of food contact surface improper. Surface not easily cleanable, sanitized and maintained.</t>
        </is>
      </c>
      <c r="I13320" t="inlineStr">
        <is>
          <t>Not Critical</t>
        </is>
      </c>
      <c r="J13320" t="n">
        <v>28</v>
      </c>
      <c r="L13320" s="9">
        <f>A13320&amp;"-"&amp;TEXT(E13320,"yyyymmdd")</f>
        <v/>
      </c>
    </row>
    <row r="13321">
      <c r="A13321" t="n">
        <v>50014052</v>
      </c>
      <c r="B13321" t="inlineStr">
        <is>
          <t>Brooklyn</t>
        </is>
      </c>
      <c r="C13321" t="inlineStr">
        <is>
          <t>11239</t>
        </is>
      </c>
      <c r="D13321" t="inlineStr">
        <is>
          <t>Seafood</t>
        </is>
      </c>
      <c r="E13321" s="8" t="n">
        <v>46202</v>
      </c>
      <c r="F13321" t="inlineStr">
        <is>
          <t>Violations were cited in the following area(s).</t>
        </is>
      </c>
      <c r="G13321" t="inlineStr">
        <is>
          <t>10F</t>
        </is>
      </c>
      <c r="H13321" t="inlineStr">
        <is>
          <t>Non-food contact surface or equipment made of unacceptable material, not kept clean, or not properly sealed, raised, spaced or movable to allow accessibility for cleaning on all sides, above and underneath the unit.</t>
        </is>
      </c>
      <c r="I13321" t="inlineStr">
        <is>
          <t>Not Critical</t>
        </is>
      </c>
      <c r="J13321" t="n">
        <v>28</v>
      </c>
      <c r="L13321" s="9">
        <f>A13321&amp;"-"&amp;TEXT(E13321,"yyyymmdd")</f>
        <v/>
      </c>
    </row>
    <row r="13322">
      <c r="A13322" t="n">
        <v>50018245</v>
      </c>
      <c r="B13322" t="inlineStr">
        <is>
          <t>Manhattan</t>
        </is>
      </c>
      <c r="C13322" t="inlineStr">
        <is>
          <t>10019</t>
        </is>
      </c>
      <c r="D13322" t="inlineStr">
        <is>
          <t>American</t>
        </is>
      </c>
      <c r="E13322" s="8" t="n">
        <v>46202</v>
      </c>
      <c r="F13322" t="inlineStr">
        <is>
          <t>Violations were cited in the following area(s).</t>
        </is>
      </c>
      <c r="G13322" t="inlineStr">
        <is>
          <t>06C</t>
        </is>
      </c>
      <c r="H1332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322" t="inlineStr">
        <is>
          <t>Critical</t>
        </is>
      </c>
      <c r="J13322" t="n">
        <v>10</v>
      </c>
      <c r="K13322" t="inlineStr">
        <is>
          <t>A</t>
        </is>
      </c>
      <c r="L13322" s="9">
        <f>A13322&amp;"-"&amp;TEXT(E13322,"yyyymmdd")</f>
        <v/>
      </c>
    </row>
    <row r="13323">
      <c r="A13323" t="n">
        <v>50018245</v>
      </c>
      <c r="B13323" t="inlineStr">
        <is>
          <t>Manhattan</t>
        </is>
      </c>
      <c r="C13323" t="inlineStr">
        <is>
          <t>10019</t>
        </is>
      </c>
      <c r="D13323" t="inlineStr">
        <is>
          <t>American</t>
        </is>
      </c>
      <c r="E13323" s="8" t="n">
        <v>46202</v>
      </c>
      <c r="F13323" t="inlineStr">
        <is>
          <t>Violations were cited in the following area(s).</t>
        </is>
      </c>
      <c r="G13323" t="inlineStr">
        <is>
          <t>06D</t>
        </is>
      </c>
      <c r="H13323" t="inlineStr">
        <is>
          <t>Food contact surface not properly washed, rinsed and sanitized after each use and following any activity when contamination may have occurred.</t>
        </is>
      </c>
      <c r="I13323" t="inlineStr">
        <is>
          <t>Critical</t>
        </is>
      </c>
      <c r="J13323" t="n">
        <v>10</v>
      </c>
      <c r="K13323" t="inlineStr">
        <is>
          <t>A</t>
        </is>
      </c>
      <c r="L13323" s="9">
        <f>A13323&amp;"-"&amp;TEXT(E13323,"yyyymmdd")</f>
        <v/>
      </c>
    </row>
    <row r="13324">
      <c r="A13324" t="n">
        <v>50040810</v>
      </c>
      <c r="B13324" t="inlineStr">
        <is>
          <t>Manhattan</t>
        </is>
      </c>
      <c r="C13324" t="inlineStr">
        <is>
          <t>10075</t>
        </is>
      </c>
      <c r="D13324" t="inlineStr">
        <is>
          <t>Mexican</t>
        </is>
      </c>
      <c r="E13324" s="8" t="n">
        <v>46202</v>
      </c>
      <c r="F13324" t="inlineStr">
        <is>
          <t>Violations were cited in the following area(s).</t>
        </is>
      </c>
      <c r="G13324" t="inlineStr">
        <is>
          <t>02B</t>
        </is>
      </c>
      <c r="H13324" t="inlineStr">
        <is>
          <t>Hot TCS food item not held at or above 140 °F.</t>
        </is>
      </c>
      <c r="I13324" t="inlineStr">
        <is>
          <t>Critical</t>
        </is>
      </c>
      <c r="J13324" t="n">
        <v>30</v>
      </c>
      <c r="L13324" s="9">
        <f>A13324&amp;"-"&amp;TEXT(E13324,"yyyymmdd")</f>
        <v/>
      </c>
    </row>
    <row r="13325">
      <c r="A13325" t="n">
        <v>50040810</v>
      </c>
      <c r="B13325" t="inlineStr">
        <is>
          <t>Manhattan</t>
        </is>
      </c>
      <c r="C13325" t="inlineStr">
        <is>
          <t>10075</t>
        </is>
      </c>
      <c r="D13325" t="inlineStr">
        <is>
          <t>Mexican</t>
        </is>
      </c>
      <c r="E13325" s="8" t="n">
        <v>46202</v>
      </c>
      <c r="F13325" t="inlineStr">
        <is>
          <t>Violations were cited in the following area(s).</t>
        </is>
      </c>
      <c r="G13325" t="inlineStr">
        <is>
          <t>02G</t>
        </is>
      </c>
      <c r="H13325" t="inlineStr">
        <is>
          <t>Cold TCS food item held above 41 °F; smoked or processed fish held above 38 °F; intact raw eggs held above 45 °F; or reduced oxygen packaged (ROP) TCS foods held above required temperatures except during active necessary preparation.</t>
        </is>
      </c>
      <c r="I13325" t="inlineStr">
        <is>
          <t>Critical</t>
        </is>
      </c>
      <c r="J13325" t="n">
        <v>30</v>
      </c>
      <c r="L13325" s="9">
        <f>A13325&amp;"-"&amp;TEXT(E13325,"yyyymmdd")</f>
        <v/>
      </c>
    </row>
    <row r="13326">
      <c r="A13326" t="n">
        <v>50040810</v>
      </c>
      <c r="B13326" t="inlineStr">
        <is>
          <t>Manhattan</t>
        </is>
      </c>
      <c r="C13326" t="inlineStr">
        <is>
          <t>10075</t>
        </is>
      </c>
      <c r="D13326" t="inlineStr">
        <is>
          <t>Mexican</t>
        </is>
      </c>
      <c r="E13326" s="8" t="n">
        <v>46202</v>
      </c>
      <c r="F13326" t="inlineStr">
        <is>
          <t>Violations were cited in the following area(s).</t>
        </is>
      </c>
      <c r="G13326" t="inlineStr">
        <is>
          <t>10B</t>
        </is>
      </c>
      <c r="H13326" t="inlineStr">
        <is>
          <t>Anti-siphonage or back-flow prevention device not provided where required; equipment or floor not properly drained; sewage disposal system in disrepair or not functioning properly. Condensation or liquid waste improperly disposed of.</t>
        </is>
      </c>
      <c r="I13326" t="inlineStr">
        <is>
          <t>Not Critical</t>
        </is>
      </c>
      <c r="J13326" t="n">
        <v>30</v>
      </c>
      <c r="L13326" s="9">
        <f>A13326&amp;"-"&amp;TEXT(E13326,"yyyymmdd")</f>
        <v/>
      </c>
    </row>
    <row r="13327">
      <c r="A13327" t="n">
        <v>50040810</v>
      </c>
      <c r="B13327" t="inlineStr">
        <is>
          <t>Manhattan</t>
        </is>
      </c>
      <c r="C13327" t="inlineStr">
        <is>
          <t>10075</t>
        </is>
      </c>
      <c r="D13327" t="inlineStr">
        <is>
          <t>Mexican</t>
        </is>
      </c>
      <c r="E13327" s="8" t="n">
        <v>46202</v>
      </c>
      <c r="F13327" t="inlineStr">
        <is>
          <t>Violations were cited in the following area(s).</t>
        </is>
      </c>
      <c r="G13327" t="inlineStr">
        <is>
          <t>10F</t>
        </is>
      </c>
      <c r="H13327" t="inlineStr">
        <is>
          <t>Non-food contact surface or equipment made of unacceptable material, not kept clean, or not properly sealed, raised, spaced or movable to allow accessibility for cleaning on all sides, above and underneath the unit.</t>
        </is>
      </c>
      <c r="I13327" t="inlineStr">
        <is>
          <t>Not Critical</t>
        </is>
      </c>
      <c r="J13327" t="n">
        <v>30</v>
      </c>
      <c r="L13327" s="9">
        <f>A13327&amp;"-"&amp;TEXT(E13327,"yyyymmdd")</f>
        <v/>
      </c>
    </row>
    <row r="13328">
      <c r="A13328" t="n">
        <v>50040810</v>
      </c>
      <c r="B13328" t="inlineStr">
        <is>
          <t>Manhattan</t>
        </is>
      </c>
      <c r="C13328" t="inlineStr">
        <is>
          <t>10075</t>
        </is>
      </c>
      <c r="D13328" t="inlineStr">
        <is>
          <t>Mexican</t>
        </is>
      </c>
      <c r="E13328" s="8" t="n">
        <v>46202</v>
      </c>
      <c r="F13328" t="inlineStr">
        <is>
          <t>Violations were cited in the following area(s).</t>
        </is>
      </c>
      <c r="G13328" t="inlineStr">
        <is>
          <t>10G</t>
        </is>
      </c>
      <c r="H13328" t="inlineStr">
        <is>
          <t>Dishwashing and ware washing: Cleaning and sanitizing of tableware, including dishes, utensils, and equipment deficient.</t>
        </is>
      </c>
      <c r="I13328" t="inlineStr">
        <is>
          <t>Not Critical</t>
        </is>
      </c>
      <c r="J13328" t="n">
        <v>30</v>
      </c>
      <c r="L13328" s="9">
        <f>A13328&amp;"-"&amp;TEXT(E13328,"yyyymmdd")</f>
        <v/>
      </c>
    </row>
    <row r="13329">
      <c r="A13329" t="n">
        <v>50047139</v>
      </c>
      <c r="B13329" t="inlineStr">
        <is>
          <t>Manhattan</t>
        </is>
      </c>
      <c r="C13329" t="inlineStr">
        <is>
          <t>10027</t>
        </is>
      </c>
      <c r="D13329" t="inlineStr">
        <is>
          <t>Pizza</t>
        </is>
      </c>
      <c r="E13329" s="8" t="n">
        <v>46202</v>
      </c>
      <c r="F13329" t="inlineStr">
        <is>
          <t>Violations were cited in the following area(s).</t>
        </is>
      </c>
      <c r="G13329" t="inlineStr">
        <is>
          <t>02G</t>
        </is>
      </c>
      <c r="H13329" t="inlineStr">
        <is>
          <t>Cold TCS food item held above 41 °F; smoked or processed fish held above 38 °F; intact raw eggs held above 45 °F; or reduced oxygen packaged (ROP) TCS foods held above required temperatures except during active necessary preparation.</t>
        </is>
      </c>
      <c r="I13329" t="inlineStr">
        <is>
          <t>Critical</t>
        </is>
      </c>
      <c r="J13329" t="n">
        <v>52</v>
      </c>
      <c r="L13329" s="9">
        <f>A13329&amp;"-"&amp;TEXT(E13329,"yyyymmdd")</f>
        <v/>
      </c>
    </row>
    <row r="13330">
      <c r="A13330" t="n">
        <v>50047139</v>
      </c>
      <c r="B13330" t="inlineStr">
        <is>
          <t>Manhattan</t>
        </is>
      </c>
      <c r="C13330" t="inlineStr">
        <is>
          <t>10027</t>
        </is>
      </c>
      <c r="D13330" t="inlineStr">
        <is>
          <t>Pizza</t>
        </is>
      </c>
      <c r="E13330" s="8" t="n">
        <v>46202</v>
      </c>
      <c r="F13330" t="inlineStr">
        <is>
          <t>Violations were cited in the following area(s).</t>
        </is>
      </c>
      <c r="G13330" t="inlineStr">
        <is>
          <t>03A</t>
        </is>
      </c>
      <c r="H13330"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3330" t="inlineStr">
        <is>
          <t>Critical</t>
        </is>
      </c>
      <c r="J13330" t="n">
        <v>52</v>
      </c>
      <c r="L13330" s="9">
        <f>A13330&amp;"-"&amp;TEXT(E13330,"yyyymmdd")</f>
        <v/>
      </c>
    </row>
    <row r="13331">
      <c r="A13331" t="n">
        <v>50047139</v>
      </c>
      <c r="B13331" t="inlineStr">
        <is>
          <t>Manhattan</t>
        </is>
      </c>
      <c r="C13331" t="inlineStr">
        <is>
          <t>10027</t>
        </is>
      </c>
      <c r="D13331" t="inlineStr">
        <is>
          <t>Pizza</t>
        </is>
      </c>
      <c r="E13331" s="8" t="n">
        <v>46202</v>
      </c>
      <c r="F13331" t="inlineStr">
        <is>
          <t>Violations were cited in the following area(s).</t>
        </is>
      </c>
      <c r="G13331" t="inlineStr">
        <is>
          <t>04H</t>
        </is>
      </c>
      <c r="H13331" t="inlineStr">
        <is>
          <t>Raw, cooked or prepared food is adulterated, contaminated, cross-contaminated, or not discarded in accordance with HACCP plan.</t>
        </is>
      </c>
      <c r="I13331" t="inlineStr">
        <is>
          <t>Critical</t>
        </is>
      </c>
      <c r="J13331" t="n">
        <v>52</v>
      </c>
      <c r="L13331" s="9">
        <f>A13331&amp;"-"&amp;TEXT(E13331,"yyyymmdd")</f>
        <v/>
      </c>
    </row>
    <row r="13332">
      <c r="A13332" t="n">
        <v>50047139</v>
      </c>
      <c r="B13332" t="inlineStr">
        <is>
          <t>Manhattan</t>
        </is>
      </c>
      <c r="C13332" t="inlineStr">
        <is>
          <t>10027</t>
        </is>
      </c>
      <c r="D13332" t="inlineStr">
        <is>
          <t>Pizza</t>
        </is>
      </c>
      <c r="E13332" s="8" t="n">
        <v>46202</v>
      </c>
      <c r="F13332" t="inlineStr">
        <is>
          <t>Violations were cited in the following area(s).</t>
        </is>
      </c>
      <c r="G13332" t="inlineStr">
        <is>
          <t>04L</t>
        </is>
      </c>
      <c r="H13332" t="inlineStr">
        <is>
          <t>Evidence of mice or live mice in establishment's food or non-food areas.</t>
        </is>
      </c>
      <c r="I13332" t="inlineStr">
        <is>
          <t>Critical</t>
        </is>
      </c>
      <c r="J13332" t="n">
        <v>52</v>
      </c>
      <c r="L13332" s="9">
        <f>A13332&amp;"-"&amp;TEXT(E13332,"yyyymmdd")</f>
        <v/>
      </c>
    </row>
    <row r="13333">
      <c r="A13333" t="n">
        <v>50047139</v>
      </c>
      <c r="B13333" t="inlineStr">
        <is>
          <t>Manhattan</t>
        </is>
      </c>
      <c r="C13333" t="inlineStr">
        <is>
          <t>10027</t>
        </is>
      </c>
      <c r="D13333" t="inlineStr">
        <is>
          <t>Pizza</t>
        </is>
      </c>
      <c r="E13333" s="8" t="n">
        <v>46202</v>
      </c>
      <c r="F13333" t="inlineStr">
        <is>
          <t>Violations were cited in the following area(s).</t>
        </is>
      </c>
      <c r="G13333" t="inlineStr">
        <is>
          <t>06C</t>
        </is>
      </c>
      <c r="H1333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333" t="inlineStr">
        <is>
          <t>Critical</t>
        </is>
      </c>
      <c r="J13333" t="n">
        <v>52</v>
      </c>
      <c r="L13333" s="9">
        <f>A13333&amp;"-"&amp;TEXT(E13333,"yyyymmdd")</f>
        <v/>
      </c>
    </row>
    <row r="13334">
      <c r="A13334" t="n">
        <v>50047139</v>
      </c>
      <c r="B13334" t="inlineStr">
        <is>
          <t>Manhattan</t>
        </is>
      </c>
      <c r="C13334" t="inlineStr">
        <is>
          <t>10027</t>
        </is>
      </c>
      <c r="D13334" t="inlineStr">
        <is>
          <t>Pizza</t>
        </is>
      </c>
      <c r="E13334" s="8" t="n">
        <v>46202</v>
      </c>
      <c r="F13334" t="inlineStr">
        <is>
          <t>Violations were cited in the following area(s).</t>
        </is>
      </c>
      <c r="G13334" t="inlineStr">
        <is>
          <t>08A</t>
        </is>
      </c>
      <c r="H13334" t="inlineStr">
        <is>
          <t>Establishment is not free of harborage or conditions conducive to rodents, insects or other pests.</t>
        </is>
      </c>
      <c r="I13334" t="inlineStr">
        <is>
          <t>Not Critical</t>
        </is>
      </c>
      <c r="J13334" t="n">
        <v>52</v>
      </c>
      <c r="L13334" s="9">
        <f>A13334&amp;"-"&amp;TEXT(E13334,"yyyymmdd")</f>
        <v/>
      </c>
    </row>
    <row r="13335">
      <c r="A13335" t="n">
        <v>50047139</v>
      </c>
      <c r="B13335" t="inlineStr">
        <is>
          <t>Manhattan</t>
        </is>
      </c>
      <c r="C13335" t="inlineStr">
        <is>
          <t>10027</t>
        </is>
      </c>
      <c r="D13335" t="inlineStr">
        <is>
          <t>Pizza</t>
        </is>
      </c>
      <c r="E13335" s="8" t="n">
        <v>46202</v>
      </c>
      <c r="F13335" t="inlineStr">
        <is>
          <t>Violations were cited in the following area(s).</t>
        </is>
      </c>
      <c r="G13335" t="inlineStr">
        <is>
          <t>10B</t>
        </is>
      </c>
      <c r="H13335" t="inlineStr">
        <is>
          <t>Anti-siphonage or back-flow prevention device not provided where required; equipment or floor not properly drained; sewage disposal system in disrepair or not functioning properly. Condensation or liquid waste improperly disposed of.</t>
        </is>
      </c>
      <c r="I13335" t="inlineStr">
        <is>
          <t>Not Critical</t>
        </is>
      </c>
      <c r="J13335" t="n">
        <v>52</v>
      </c>
      <c r="L13335" s="9">
        <f>A13335&amp;"-"&amp;TEXT(E13335,"yyyymmdd")</f>
        <v/>
      </c>
    </row>
    <row r="13336">
      <c r="A13336" t="n">
        <v>50047139</v>
      </c>
      <c r="B13336" t="inlineStr">
        <is>
          <t>Manhattan</t>
        </is>
      </c>
      <c r="C13336" t="inlineStr">
        <is>
          <t>10027</t>
        </is>
      </c>
      <c r="D13336" t="inlineStr">
        <is>
          <t>Pizza</t>
        </is>
      </c>
      <c r="E13336" s="8" t="n">
        <v>46202</v>
      </c>
      <c r="F13336" t="inlineStr">
        <is>
          <t>Violations were cited in the following area(s).</t>
        </is>
      </c>
      <c r="G13336" t="inlineStr">
        <is>
          <t>10F</t>
        </is>
      </c>
      <c r="H13336" t="inlineStr">
        <is>
          <t>Non-food contact surface or equipment made of unacceptable material, not kept clean, or not properly sealed, raised, spaced or movable to allow accessibility for cleaning on all sides, above and underneath the unit.</t>
        </is>
      </c>
      <c r="I13336" t="inlineStr">
        <is>
          <t>Not Critical</t>
        </is>
      </c>
      <c r="J13336" t="n">
        <v>52</v>
      </c>
      <c r="L13336" s="9">
        <f>A13336&amp;"-"&amp;TEXT(E13336,"yyyymmdd")</f>
        <v/>
      </c>
    </row>
    <row r="13337">
      <c r="A13337" t="n">
        <v>50048467</v>
      </c>
      <c r="B13337" t="inlineStr">
        <is>
          <t>Queens</t>
        </is>
      </c>
      <c r="C13337" t="inlineStr">
        <is>
          <t>11362</t>
        </is>
      </c>
      <c r="D13337" t="inlineStr">
        <is>
          <t>Coffee/Tea</t>
        </is>
      </c>
      <c r="E13337" s="8" t="n">
        <v>46202</v>
      </c>
      <c r="F13337" t="inlineStr">
        <is>
          <t>Violations were cited in the following area(s).</t>
        </is>
      </c>
      <c r="G13337" t="inlineStr">
        <is>
          <t>06D</t>
        </is>
      </c>
      <c r="H13337" t="inlineStr">
        <is>
          <t>Food contact surface not properly washed, rinsed and sanitized after each use and following any activity when contamination may have occurred.</t>
        </is>
      </c>
      <c r="I13337" t="inlineStr">
        <is>
          <t>Critical</t>
        </is>
      </c>
      <c r="J13337" t="n">
        <v>12</v>
      </c>
      <c r="K13337" t="inlineStr">
        <is>
          <t>A</t>
        </is>
      </c>
      <c r="L13337" s="9">
        <f>A13337&amp;"-"&amp;TEXT(E13337,"yyyymmdd")</f>
        <v/>
      </c>
    </row>
    <row r="13338">
      <c r="A13338" t="n">
        <v>50048467</v>
      </c>
      <c r="B13338" t="inlineStr">
        <is>
          <t>Queens</t>
        </is>
      </c>
      <c r="C13338" t="inlineStr">
        <is>
          <t>11362</t>
        </is>
      </c>
      <c r="D13338" t="inlineStr">
        <is>
          <t>Coffee/Tea</t>
        </is>
      </c>
      <c r="E13338" s="8" t="n">
        <v>46202</v>
      </c>
      <c r="F13338" t="inlineStr">
        <is>
          <t>Violations were cited in the following area(s).</t>
        </is>
      </c>
      <c r="G13338" t="inlineStr">
        <is>
          <t>09C</t>
        </is>
      </c>
      <c r="H13338" t="inlineStr">
        <is>
          <t>Design, construction, materials used or maintenance of food contact surface improper. Surface not easily cleanable, sanitized and maintained.</t>
        </is>
      </c>
      <c r="I13338" t="inlineStr">
        <is>
          <t>Not Critical</t>
        </is>
      </c>
      <c r="J13338" t="n">
        <v>12</v>
      </c>
      <c r="K13338" t="inlineStr">
        <is>
          <t>A</t>
        </is>
      </c>
      <c r="L13338" s="9">
        <f>A13338&amp;"-"&amp;TEXT(E13338,"yyyymmdd")</f>
        <v/>
      </c>
    </row>
    <row r="13339">
      <c r="A13339" t="n">
        <v>50048467</v>
      </c>
      <c r="B13339" t="inlineStr">
        <is>
          <t>Queens</t>
        </is>
      </c>
      <c r="C13339" t="inlineStr">
        <is>
          <t>11362</t>
        </is>
      </c>
      <c r="D13339" t="inlineStr">
        <is>
          <t>Coffee/Tea</t>
        </is>
      </c>
      <c r="E13339" s="8" t="n">
        <v>46202</v>
      </c>
      <c r="F13339" t="inlineStr">
        <is>
          <t>Violations were cited in the following area(s).</t>
        </is>
      </c>
      <c r="G13339" t="inlineStr">
        <is>
          <t>10B</t>
        </is>
      </c>
      <c r="H13339" t="inlineStr">
        <is>
          <t>Anti-siphonage or back-flow prevention device not provided where required; equipment or floor not properly drained; sewage disposal system in disrepair or not functioning properly. Condensation or liquid waste improperly disposed of.</t>
        </is>
      </c>
      <c r="I13339" t="inlineStr">
        <is>
          <t>Not Critical</t>
        </is>
      </c>
      <c r="J13339" t="n">
        <v>12</v>
      </c>
      <c r="K13339" t="inlineStr">
        <is>
          <t>A</t>
        </is>
      </c>
      <c r="L13339" s="9">
        <f>A13339&amp;"-"&amp;TEXT(E13339,"yyyymmdd")</f>
        <v/>
      </c>
    </row>
    <row r="13340">
      <c r="A13340" t="n">
        <v>50048467</v>
      </c>
      <c r="B13340" t="inlineStr">
        <is>
          <t>Queens</t>
        </is>
      </c>
      <c r="C13340" t="inlineStr">
        <is>
          <t>11362</t>
        </is>
      </c>
      <c r="D13340" t="inlineStr">
        <is>
          <t>Coffee/Tea</t>
        </is>
      </c>
      <c r="E13340" s="8" t="n">
        <v>46202</v>
      </c>
      <c r="F13340" t="inlineStr">
        <is>
          <t>Violations were cited in the following area(s).</t>
        </is>
      </c>
      <c r="G13340" t="inlineStr">
        <is>
          <t>10F</t>
        </is>
      </c>
      <c r="H13340" t="inlineStr">
        <is>
          <t>Non-food contact surface or equipment made of unacceptable material, not kept clean, or not properly sealed, raised, spaced or movable to allow accessibility for cleaning on all sides, above and underneath the unit.</t>
        </is>
      </c>
      <c r="I13340" t="inlineStr">
        <is>
          <t>Not Critical</t>
        </is>
      </c>
      <c r="J13340" t="n">
        <v>12</v>
      </c>
      <c r="K13340" t="inlineStr">
        <is>
          <t>A</t>
        </is>
      </c>
      <c r="L13340" s="9">
        <f>A13340&amp;"-"&amp;TEXT(E13340,"yyyymmdd")</f>
        <v/>
      </c>
    </row>
    <row r="13341">
      <c r="A13341" t="n">
        <v>50050922</v>
      </c>
      <c r="B13341" t="inlineStr">
        <is>
          <t>Queens</t>
        </is>
      </c>
      <c r="C13341" t="inlineStr">
        <is>
          <t>11368</t>
        </is>
      </c>
      <c r="D13341" t="inlineStr">
        <is>
          <t>Latin American</t>
        </is>
      </c>
      <c r="E13341" s="8" t="n">
        <v>46202</v>
      </c>
      <c r="F13341" t="inlineStr">
        <is>
          <t>Violations were cited in the following area(s).</t>
        </is>
      </c>
      <c r="G13341" t="inlineStr">
        <is>
          <t>02G</t>
        </is>
      </c>
      <c r="H13341" t="inlineStr">
        <is>
          <t>Cold TCS food item held above 41 °F; smoked or processed fish held above 38 °F; intact raw eggs held above 45 °F; or reduced oxygen packaged (ROP) TCS foods held above required temperatures except during active necessary preparation.</t>
        </is>
      </c>
      <c r="I13341" t="inlineStr">
        <is>
          <t>Critical</t>
        </is>
      </c>
      <c r="J13341" t="n">
        <v>45</v>
      </c>
      <c r="L13341" s="9">
        <f>A13341&amp;"-"&amp;TEXT(E13341,"yyyymmdd")</f>
        <v/>
      </c>
    </row>
    <row r="13342">
      <c r="A13342" t="n">
        <v>50050922</v>
      </c>
      <c r="B13342" t="inlineStr">
        <is>
          <t>Queens</t>
        </is>
      </c>
      <c r="C13342" t="inlineStr">
        <is>
          <t>11368</t>
        </is>
      </c>
      <c r="D13342" t="inlineStr">
        <is>
          <t>Latin American</t>
        </is>
      </c>
      <c r="E13342" s="8" t="n">
        <v>46202</v>
      </c>
      <c r="F13342" t="inlineStr">
        <is>
          <t>Violations were cited in the following area(s).</t>
        </is>
      </c>
      <c r="G13342" t="inlineStr">
        <is>
          <t>05D</t>
        </is>
      </c>
      <c r="H13342"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342" t="inlineStr">
        <is>
          <t>Critical</t>
        </is>
      </c>
      <c r="J13342" t="n">
        <v>45</v>
      </c>
      <c r="L13342" s="9">
        <f>A13342&amp;"-"&amp;TEXT(E13342,"yyyymmdd")</f>
        <v/>
      </c>
    </row>
    <row r="13343">
      <c r="A13343" t="n">
        <v>50050922</v>
      </c>
      <c r="B13343" t="inlineStr">
        <is>
          <t>Queens</t>
        </is>
      </c>
      <c r="C13343" t="inlineStr">
        <is>
          <t>11368</t>
        </is>
      </c>
      <c r="D13343" t="inlineStr">
        <is>
          <t>Latin American</t>
        </is>
      </c>
      <c r="E13343" s="8" t="n">
        <v>46202</v>
      </c>
      <c r="F13343" t="inlineStr">
        <is>
          <t>Violations were cited in the following area(s).</t>
        </is>
      </c>
      <c r="G13343" t="inlineStr">
        <is>
          <t>06C</t>
        </is>
      </c>
      <c r="H1334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343" t="inlineStr">
        <is>
          <t>Critical</t>
        </is>
      </c>
      <c r="J13343" t="n">
        <v>45</v>
      </c>
      <c r="L13343" s="9">
        <f>A13343&amp;"-"&amp;TEXT(E13343,"yyyymmdd")</f>
        <v/>
      </c>
    </row>
    <row r="13344">
      <c r="A13344" t="n">
        <v>50050922</v>
      </c>
      <c r="B13344" t="inlineStr">
        <is>
          <t>Queens</t>
        </is>
      </c>
      <c r="C13344" t="inlineStr">
        <is>
          <t>11368</t>
        </is>
      </c>
      <c r="D13344" t="inlineStr">
        <is>
          <t>Latin American</t>
        </is>
      </c>
      <c r="E13344" s="8" t="n">
        <v>46202</v>
      </c>
      <c r="F13344" t="inlineStr">
        <is>
          <t>Violations were cited in the following area(s).</t>
        </is>
      </c>
      <c r="G13344" t="inlineStr">
        <is>
          <t>06D</t>
        </is>
      </c>
      <c r="H13344" t="inlineStr">
        <is>
          <t>Food contact surface not properly washed, rinsed and sanitized after each use and following any activity when contamination may have occurred.</t>
        </is>
      </c>
      <c r="I13344" t="inlineStr">
        <is>
          <t>Critical</t>
        </is>
      </c>
      <c r="J13344" t="n">
        <v>45</v>
      </c>
      <c r="L13344" s="9">
        <f>A13344&amp;"-"&amp;TEXT(E13344,"yyyymmdd")</f>
        <v/>
      </c>
    </row>
    <row r="13345">
      <c r="A13345" t="n">
        <v>50050922</v>
      </c>
      <c r="B13345" t="inlineStr">
        <is>
          <t>Queens</t>
        </is>
      </c>
      <c r="C13345" t="inlineStr">
        <is>
          <t>11368</t>
        </is>
      </c>
      <c r="D13345" t="inlineStr">
        <is>
          <t>Latin American</t>
        </is>
      </c>
      <c r="E13345" s="8" t="n">
        <v>46202</v>
      </c>
      <c r="F13345" t="inlineStr">
        <is>
          <t>Violations were cited in the following area(s).</t>
        </is>
      </c>
      <c r="G13345" t="inlineStr">
        <is>
          <t>06F</t>
        </is>
      </c>
      <c r="H13345" t="inlineStr">
        <is>
          <t>Wiping cloths not stored clean and dry, or in a sanitizing solution, between uses.</t>
        </is>
      </c>
      <c r="I13345" t="inlineStr">
        <is>
          <t>Critical</t>
        </is>
      </c>
      <c r="J13345" t="n">
        <v>45</v>
      </c>
      <c r="L13345" s="9">
        <f>A13345&amp;"-"&amp;TEXT(E13345,"yyyymmdd")</f>
        <v/>
      </c>
    </row>
    <row r="13346">
      <c r="A13346" t="n">
        <v>50050922</v>
      </c>
      <c r="B13346" t="inlineStr">
        <is>
          <t>Queens</t>
        </is>
      </c>
      <c r="C13346" t="inlineStr">
        <is>
          <t>11368</t>
        </is>
      </c>
      <c r="D13346" t="inlineStr">
        <is>
          <t>Latin American</t>
        </is>
      </c>
      <c r="E13346" s="8" t="n">
        <v>46202</v>
      </c>
      <c r="F13346" t="inlineStr">
        <is>
          <t>Violations were cited in the following area(s).</t>
        </is>
      </c>
      <c r="G13346" t="inlineStr">
        <is>
          <t>10F</t>
        </is>
      </c>
      <c r="H13346" t="inlineStr">
        <is>
          <t>Non-food contact surface or equipment made of unacceptable material, not kept clean, or not properly sealed, raised, spaced or movable to allow accessibility for cleaning on all sides, above and underneath the unit.</t>
        </is>
      </c>
      <c r="I13346" t="inlineStr">
        <is>
          <t>Not Critical</t>
        </is>
      </c>
      <c r="J13346" t="n">
        <v>45</v>
      </c>
      <c r="L13346" s="9">
        <f>A13346&amp;"-"&amp;TEXT(E13346,"yyyymmdd")</f>
        <v/>
      </c>
    </row>
    <row r="13347">
      <c r="A13347" t="n">
        <v>50050922</v>
      </c>
      <c r="B13347" t="inlineStr">
        <is>
          <t>Queens</t>
        </is>
      </c>
      <c r="C13347" t="inlineStr">
        <is>
          <t>11368</t>
        </is>
      </c>
      <c r="D13347" t="inlineStr">
        <is>
          <t>Latin American</t>
        </is>
      </c>
      <c r="E13347" s="8" t="n">
        <v>46202</v>
      </c>
      <c r="F13347" t="inlineStr">
        <is>
          <t>Violations were cited in the following area(s).</t>
        </is>
      </c>
      <c r="G13347" t="inlineStr">
        <is>
          <t>10G</t>
        </is>
      </c>
      <c r="H13347" t="inlineStr">
        <is>
          <t>Dishwashing and ware washing: Cleaning and sanitizing of tableware, including dishes, utensils, and equipment deficient.</t>
        </is>
      </c>
      <c r="I13347" t="inlineStr">
        <is>
          <t>Not Critical</t>
        </is>
      </c>
      <c r="J13347" t="n">
        <v>45</v>
      </c>
      <c r="L13347" s="9">
        <f>A13347&amp;"-"&amp;TEXT(E13347,"yyyymmdd")</f>
        <v/>
      </c>
    </row>
    <row r="13348">
      <c r="A13348" t="n">
        <v>50059256</v>
      </c>
      <c r="B13348" t="inlineStr">
        <is>
          <t>Staten Island</t>
        </is>
      </c>
      <c r="C13348" t="inlineStr">
        <is>
          <t>10312</t>
        </is>
      </c>
      <c r="D13348" t="inlineStr">
        <is>
          <t>Pizza</t>
        </is>
      </c>
      <c r="E13348" s="8" t="n">
        <v>46202</v>
      </c>
      <c r="F13348" t="inlineStr">
        <is>
          <t>Violations were cited in the following area(s).</t>
        </is>
      </c>
      <c r="G13348" t="inlineStr">
        <is>
          <t>02B</t>
        </is>
      </c>
      <c r="H13348" t="inlineStr">
        <is>
          <t>Hot TCS food item not held at or above 140 °F.</t>
        </is>
      </c>
      <c r="I13348" t="inlineStr">
        <is>
          <t>Critical</t>
        </is>
      </c>
      <c r="J13348" t="n">
        <v>26</v>
      </c>
      <c r="L13348" s="9">
        <f>A13348&amp;"-"&amp;TEXT(E13348,"yyyymmdd")</f>
        <v/>
      </c>
    </row>
    <row r="13349">
      <c r="A13349" t="n">
        <v>50059256</v>
      </c>
      <c r="B13349" t="inlineStr">
        <is>
          <t>Staten Island</t>
        </is>
      </c>
      <c r="C13349" t="inlineStr">
        <is>
          <t>10312</t>
        </is>
      </c>
      <c r="D13349" t="inlineStr">
        <is>
          <t>Pizza</t>
        </is>
      </c>
      <c r="E13349" s="8" t="n">
        <v>46202</v>
      </c>
      <c r="F13349" t="inlineStr">
        <is>
          <t>Violations were cited in the following area(s).</t>
        </is>
      </c>
      <c r="G13349" t="inlineStr">
        <is>
          <t>02G</t>
        </is>
      </c>
      <c r="H13349" t="inlineStr">
        <is>
          <t>Cold TCS food item held above 41 °F; smoked or processed fish held above 38 °F; intact raw eggs held above 45 °F; or reduced oxygen packaged (ROP) TCS foods held above required temperatures except during active necessary preparation.</t>
        </is>
      </c>
      <c r="I13349" t="inlineStr">
        <is>
          <t>Critical</t>
        </is>
      </c>
      <c r="J13349" t="n">
        <v>26</v>
      </c>
      <c r="L13349" s="9">
        <f>A13349&amp;"-"&amp;TEXT(E13349,"yyyymmdd")</f>
        <v/>
      </c>
    </row>
    <row r="13350">
      <c r="A13350" t="n">
        <v>50059256</v>
      </c>
      <c r="B13350" t="inlineStr">
        <is>
          <t>Staten Island</t>
        </is>
      </c>
      <c r="C13350" t="inlineStr">
        <is>
          <t>10312</t>
        </is>
      </c>
      <c r="D13350" t="inlineStr">
        <is>
          <t>Pizza</t>
        </is>
      </c>
      <c r="E13350" s="8" t="n">
        <v>46202</v>
      </c>
      <c r="F13350" t="inlineStr">
        <is>
          <t>Violations were cited in the following area(s).</t>
        </is>
      </c>
      <c r="G13350" t="inlineStr">
        <is>
          <t>04A</t>
        </is>
      </c>
      <c r="H13350" t="inlineStr">
        <is>
          <t>Food Protection Certificate (FPC) not held by manager or supervisor of food operations.</t>
        </is>
      </c>
      <c r="I13350" t="inlineStr">
        <is>
          <t>Critical</t>
        </is>
      </c>
      <c r="J13350" t="n">
        <v>26</v>
      </c>
      <c r="L13350" s="9">
        <f>A13350&amp;"-"&amp;TEXT(E13350,"yyyymmdd")</f>
        <v/>
      </c>
    </row>
    <row r="13351">
      <c r="A13351" t="n">
        <v>50065446</v>
      </c>
      <c r="B13351" t="inlineStr">
        <is>
          <t>Manhattan</t>
        </is>
      </c>
      <c r="C13351" t="inlineStr">
        <is>
          <t>10018</t>
        </is>
      </c>
      <c r="D13351" t="inlineStr">
        <is>
          <t>Hawaiian</t>
        </is>
      </c>
      <c r="E13351" s="8" t="n">
        <v>46202</v>
      </c>
      <c r="F13351" t="inlineStr">
        <is>
          <t>Violations were cited in the following area(s).</t>
        </is>
      </c>
      <c r="G13351" t="inlineStr">
        <is>
          <t>03I</t>
        </is>
      </c>
      <c r="H13351" t="inlineStr">
        <is>
          <t>Juice packaged on premises with no or incomplete label, no warning statement</t>
        </is>
      </c>
      <c r="I13351" t="inlineStr">
        <is>
          <t>Critical</t>
        </is>
      </c>
      <c r="J13351" t="n">
        <v>12</v>
      </c>
      <c r="K13351" t="inlineStr">
        <is>
          <t>A</t>
        </is>
      </c>
      <c r="L13351" s="9">
        <f>A13351&amp;"-"&amp;TEXT(E13351,"yyyymmdd")</f>
        <v/>
      </c>
    </row>
    <row r="13352">
      <c r="A13352" t="n">
        <v>50065446</v>
      </c>
      <c r="B13352" t="inlineStr">
        <is>
          <t>Manhattan</t>
        </is>
      </c>
      <c r="C13352" t="inlineStr">
        <is>
          <t>10018</t>
        </is>
      </c>
      <c r="D13352" t="inlineStr">
        <is>
          <t>Hawaiian</t>
        </is>
      </c>
      <c r="E13352" s="8" t="n">
        <v>46202</v>
      </c>
      <c r="F13352" t="inlineStr">
        <is>
          <t>Violations were cited in the following area(s).</t>
        </is>
      </c>
      <c r="G13352" t="inlineStr">
        <is>
          <t>10B</t>
        </is>
      </c>
      <c r="H13352" t="inlineStr">
        <is>
          <t>Anti-siphonage or back-flow prevention device not provided where required; equipment or floor not properly drained; sewage disposal system in disrepair or not functioning properly. Condensation or liquid waste improperly disposed of.</t>
        </is>
      </c>
      <c r="I13352" t="inlineStr">
        <is>
          <t>Not Critical</t>
        </is>
      </c>
      <c r="J13352" t="n">
        <v>12</v>
      </c>
      <c r="K13352" t="inlineStr">
        <is>
          <t>A</t>
        </is>
      </c>
      <c r="L13352" s="9">
        <f>A13352&amp;"-"&amp;TEXT(E13352,"yyyymmdd")</f>
        <v/>
      </c>
    </row>
    <row r="13353">
      <c r="A13353" t="n">
        <v>50067730</v>
      </c>
      <c r="B13353" t="inlineStr">
        <is>
          <t>Brooklyn</t>
        </is>
      </c>
      <c r="C13353" t="inlineStr">
        <is>
          <t>11239</t>
        </is>
      </c>
      <c r="D13353" t="inlineStr">
        <is>
          <t>American</t>
        </is>
      </c>
      <c r="E13353" s="8" t="n">
        <v>46202</v>
      </c>
      <c r="F13353" t="inlineStr">
        <is>
          <t>Violations were cited in the following area(s).</t>
        </is>
      </c>
      <c r="G13353" t="inlineStr">
        <is>
          <t>10F</t>
        </is>
      </c>
      <c r="H13353" t="inlineStr">
        <is>
          <t>Non-food contact surface or equipment made of unacceptable material, not kept clean, or not properly sealed, raised, spaced or movable to allow accessibility for cleaning on all sides, above and underneath the unit.</t>
        </is>
      </c>
      <c r="I13353" t="inlineStr">
        <is>
          <t>Not Critical</t>
        </is>
      </c>
      <c r="J13353" t="n">
        <v>2</v>
      </c>
      <c r="K13353" t="inlineStr">
        <is>
          <t>A</t>
        </is>
      </c>
      <c r="L13353" s="9">
        <f>A13353&amp;"-"&amp;TEXT(E13353,"yyyymmdd")</f>
        <v/>
      </c>
    </row>
    <row r="13354">
      <c r="A13354" t="n">
        <v>50074239</v>
      </c>
      <c r="B13354" t="inlineStr">
        <is>
          <t>Manhattan</t>
        </is>
      </c>
      <c r="C13354" t="inlineStr">
        <is>
          <t>10003</t>
        </is>
      </c>
      <c r="D13354" t="inlineStr">
        <is>
          <t>Japanese</t>
        </is>
      </c>
      <c r="E13354" s="8" t="n">
        <v>46202</v>
      </c>
      <c r="F13354" t="inlineStr">
        <is>
          <t>Violations were cited in the following area(s).</t>
        </is>
      </c>
      <c r="G13354" t="inlineStr">
        <is>
          <t>02B</t>
        </is>
      </c>
      <c r="H13354" t="inlineStr">
        <is>
          <t>Hot TCS food item not held at or above 140 °F.</t>
        </is>
      </c>
      <c r="I13354" t="inlineStr">
        <is>
          <t>Critical</t>
        </is>
      </c>
      <c r="J13354" t="n">
        <v>44</v>
      </c>
      <c r="K13354" t="inlineStr">
        <is>
          <t>N</t>
        </is>
      </c>
      <c r="L13354" s="9">
        <f>A13354&amp;"-"&amp;TEXT(E13354,"yyyymmdd")</f>
        <v/>
      </c>
    </row>
    <row r="13355">
      <c r="A13355" t="n">
        <v>50074239</v>
      </c>
      <c r="B13355" t="inlineStr">
        <is>
          <t>Manhattan</t>
        </is>
      </c>
      <c r="C13355" t="inlineStr">
        <is>
          <t>10003</t>
        </is>
      </c>
      <c r="D13355" t="inlineStr">
        <is>
          <t>Japanese</t>
        </is>
      </c>
      <c r="E13355" s="8" t="n">
        <v>46202</v>
      </c>
      <c r="F13355" t="inlineStr">
        <is>
          <t>Violations were cited in the following area(s).</t>
        </is>
      </c>
      <c r="G13355" t="inlineStr">
        <is>
          <t>02G</t>
        </is>
      </c>
      <c r="H13355" t="inlineStr">
        <is>
          <t>Cold TCS food item held above 41 °F; smoked or processed fish held above 38 °F; intact raw eggs held above 45 °F; or reduced oxygen packaged (ROP) TCS foods held above required temperatures except during active necessary preparation.</t>
        </is>
      </c>
      <c r="I13355" t="inlineStr">
        <is>
          <t>Critical</t>
        </is>
      </c>
      <c r="J13355" t="n">
        <v>44</v>
      </c>
      <c r="K13355" t="inlineStr">
        <is>
          <t>N</t>
        </is>
      </c>
      <c r="L13355" s="9">
        <f>A13355&amp;"-"&amp;TEXT(E13355,"yyyymmdd")</f>
        <v/>
      </c>
    </row>
    <row r="13356">
      <c r="A13356" t="n">
        <v>50074239</v>
      </c>
      <c r="B13356" t="inlineStr">
        <is>
          <t>Manhattan</t>
        </is>
      </c>
      <c r="C13356" t="inlineStr">
        <is>
          <t>10003</t>
        </is>
      </c>
      <c r="D13356" t="inlineStr">
        <is>
          <t>Japanese</t>
        </is>
      </c>
      <c r="E13356" s="8" t="n">
        <v>46202</v>
      </c>
      <c r="F13356" t="inlineStr">
        <is>
          <t>Violations were cited in the following area(s).</t>
        </is>
      </c>
      <c r="G13356" t="inlineStr">
        <is>
          <t>04H</t>
        </is>
      </c>
      <c r="H13356" t="inlineStr">
        <is>
          <t>Raw, cooked or prepared food is adulterated, contaminated, cross-contaminated, or not discarded in accordance with HACCP plan.</t>
        </is>
      </c>
      <c r="I13356" t="inlineStr">
        <is>
          <t>Critical</t>
        </is>
      </c>
      <c r="J13356" t="n">
        <v>44</v>
      </c>
      <c r="K13356" t="inlineStr">
        <is>
          <t>N</t>
        </is>
      </c>
      <c r="L13356" s="9">
        <f>A13356&amp;"-"&amp;TEXT(E13356,"yyyymmdd")</f>
        <v/>
      </c>
    </row>
    <row r="13357">
      <c r="A13357" t="n">
        <v>50074239</v>
      </c>
      <c r="B13357" t="inlineStr">
        <is>
          <t>Manhattan</t>
        </is>
      </c>
      <c r="C13357" t="inlineStr">
        <is>
          <t>10003</t>
        </is>
      </c>
      <c r="D13357" t="inlineStr">
        <is>
          <t>Japanese</t>
        </is>
      </c>
      <c r="E13357" s="8" t="n">
        <v>46202</v>
      </c>
      <c r="F13357" t="inlineStr">
        <is>
          <t>Violations were cited in the following area(s).</t>
        </is>
      </c>
      <c r="G13357" t="inlineStr">
        <is>
          <t>05B</t>
        </is>
      </c>
      <c r="H13357" t="inlineStr">
        <is>
          <t>Harmful noxious gas or vapor detected. Carbon Monoxide (CO) level exceeds nine (9) ppm</t>
        </is>
      </c>
      <c r="I13357" t="inlineStr">
        <is>
          <t>Critical</t>
        </is>
      </c>
      <c r="J13357" t="n">
        <v>44</v>
      </c>
      <c r="K13357" t="inlineStr">
        <is>
          <t>N</t>
        </is>
      </c>
      <c r="L13357" s="9">
        <f>A13357&amp;"-"&amp;TEXT(E13357,"yyyymmdd")</f>
        <v/>
      </c>
    </row>
    <row r="13358">
      <c r="A13358" t="n">
        <v>50074239</v>
      </c>
      <c r="B13358" t="inlineStr">
        <is>
          <t>Manhattan</t>
        </is>
      </c>
      <c r="C13358" t="inlineStr">
        <is>
          <t>10003</t>
        </is>
      </c>
      <c r="D13358" t="inlineStr">
        <is>
          <t>Japanese</t>
        </is>
      </c>
      <c r="E13358" s="8" t="n">
        <v>46202</v>
      </c>
      <c r="F13358" t="inlineStr">
        <is>
          <t>Violations were cited in the following area(s).</t>
        </is>
      </c>
      <c r="G13358" t="inlineStr">
        <is>
          <t>10B</t>
        </is>
      </c>
      <c r="H13358" t="inlineStr">
        <is>
          <t>Anti-siphonage or back-flow prevention device not provided where required; equipment or floor not properly drained; sewage disposal system in disrepair or not functioning properly. Condensation or liquid waste improperly disposed of.</t>
        </is>
      </c>
      <c r="I13358" t="inlineStr">
        <is>
          <t>Not Critical</t>
        </is>
      </c>
      <c r="J13358" t="n">
        <v>44</v>
      </c>
      <c r="K13358" t="inlineStr">
        <is>
          <t>N</t>
        </is>
      </c>
      <c r="L13358" s="9">
        <f>A13358&amp;"-"&amp;TEXT(E13358,"yyyymmdd")</f>
        <v/>
      </c>
    </row>
    <row r="13359">
      <c r="A13359" t="n">
        <v>50074239</v>
      </c>
      <c r="B13359" t="inlineStr">
        <is>
          <t>Manhattan</t>
        </is>
      </c>
      <c r="C13359" t="inlineStr">
        <is>
          <t>10003</t>
        </is>
      </c>
      <c r="D13359" t="inlineStr">
        <is>
          <t>Japanese</t>
        </is>
      </c>
      <c r="E13359" s="8" t="n">
        <v>46202</v>
      </c>
      <c r="F13359" t="inlineStr">
        <is>
          <t>Violations were cited in the following area(s).</t>
        </is>
      </c>
      <c r="G13359" t="inlineStr">
        <is>
          <t>10F</t>
        </is>
      </c>
      <c r="H13359" t="inlineStr">
        <is>
          <t>Non-food contact surface or equipment made of unacceptable material, not kept clean, or not properly sealed, raised, spaced or movable to allow accessibility for cleaning on all sides, above and underneath the unit.</t>
        </is>
      </c>
      <c r="I13359" t="inlineStr">
        <is>
          <t>Not Critical</t>
        </is>
      </c>
      <c r="J13359" t="n">
        <v>44</v>
      </c>
      <c r="K13359" t="inlineStr">
        <is>
          <t>N</t>
        </is>
      </c>
      <c r="L13359" s="9">
        <f>A13359&amp;"-"&amp;TEXT(E13359,"yyyymmdd")</f>
        <v/>
      </c>
    </row>
    <row r="13360">
      <c r="A13360" t="n">
        <v>50080757</v>
      </c>
      <c r="B13360" t="inlineStr">
        <is>
          <t>Brooklyn</t>
        </is>
      </c>
      <c r="C13360" t="inlineStr">
        <is>
          <t>11204</t>
        </is>
      </c>
      <c r="D13360" t="inlineStr">
        <is>
          <t>Bakery Products/Desserts</t>
        </is>
      </c>
      <c r="E13360" s="8" t="n">
        <v>46202</v>
      </c>
      <c r="F13360" t="inlineStr">
        <is>
          <t>Violations were cited in the following area(s).</t>
        </is>
      </c>
      <c r="G13360" t="inlineStr">
        <is>
          <t>02B</t>
        </is>
      </c>
      <c r="H13360" t="inlineStr">
        <is>
          <t>Hot TCS food item not held at or above 140 °F.</t>
        </is>
      </c>
      <c r="I13360" t="inlineStr">
        <is>
          <t>Critical</t>
        </is>
      </c>
      <c r="J13360" t="n">
        <v>23</v>
      </c>
      <c r="L13360" s="9">
        <f>A13360&amp;"-"&amp;TEXT(E13360,"yyyymmdd")</f>
        <v/>
      </c>
    </row>
    <row r="13361">
      <c r="A13361" t="n">
        <v>50080757</v>
      </c>
      <c r="B13361" t="inlineStr">
        <is>
          <t>Brooklyn</t>
        </is>
      </c>
      <c r="C13361" t="inlineStr">
        <is>
          <t>11204</t>
        </is>
      </c>
      <c r="D13361" t="inlineStr">
        <is>
          <t>Bakery Products/Desserts</t>
        </is>
      </c>
      <c r="E13361" s="8" t="n">
        <v>46202</v>
      </c>
      <c r="F13361" t="inlineStr">
        <is>
          <t>Violations were cited in the following area(s).</t>
        </is>
      </c>
      <c r="G13361" t="inlineStr">
        <is>
          <t>02G</t>
        </is>
      </c>
      <c r="H13361" t="inlineStr">
        <is>
          <t>Cold TCS food item held above 41 °F; smoked or processed fish held above 38 °F; intact raw eggs held above 45 °F; or reduced oxygen packaged (ROP) TCS foods held above required temperatures except during active necessary preparation.</t>
        </is>
      </c>
      <c r="I13361" t="inlineStr">
        <is>
          <t>Critical</t>
        </is>
      </c>
      <c r="J13361" t="n">
        <v>23</v>
      </c>
      <c r="L13361" s="9">
        <f>A13361&amp;"-"&amp;TEXT(E13361,"yyyymmdd")</f>
        <v/>
      </c>
    </row>
    <row r="13362">
      <c r="A13362" t="n">
        <v>50080757</v>
      </c>
      <c r="B13362" t="inlineStr">
        <is>
          <t>Brooklyn</t>
        </is>
      </c>
      <c r="C13362" t="inlineStr">
        <is>
          <t>11204</t>
        </is>
      </c>
      <c r="D13362" t="inlineStr">
        <is>
          <t>Bakery Products/Desserts</t>
        </is>
      </c>
      <c r="E13362" s="8" t="n">
        <v>46202</v>
      </c>
      <c r="F13362" t="inlineStr">
        <is>
          <t>Violations were cited in the following area(s).</t>
        </is>
      </c>
      <c r="G13362" t="inlineStr">
        <is>
          <t>06F</t>
        </is>
      </c>
      <c r="H13362" t="inlineStr">
        <is>
          <t>Wiping cloths not stored clean and dry, or in a sanitizing solution, between uses.</t>
        </is>
      </c>
      <c r="I13362" t="inlineStr">
        <is>
          <t>Critical</t>
        </is>
      </c>
      <c r="J13362" t="n">
        <v>23</v>
      </c>
      <c r="L13362" s="9">
        <f>A13362&amp;"-"&amp;TEXT(E13362,"yyyymmdd")</f>
        <v/>
      </c>
    </row>
    <row r="13363">
      <c r="A13363" t="n">
        <v>50080757</v>
      </c>
      <c r="B13363" t="inlineStr">
        <is>
          <t>Brooklyn</t>
        </is>
      </c>
      <c r="C13363" t="inlineStr">
        <is>
          <t>11204</t>
        </is>
      </c>
      <c r="D13363" t="inlineStr">
        <is>
          <t>Bakery Products/Desserts</t>
        </is>
      </c>
      <c r="E13363" s="8" t="n">
        <v>46202</v>
      </c>
      <c r="F13363" t="inlineStr">
        <is>
          <t>Violations were cited in the following area(s).</t>
        </is>
      </c>
      <c r="G13363" t="inlineStr">
        <is>
          <t>10F</t>
        </is>
      </c>
      <c r="H13363" t="inlineStr">
        <is>
          <t>Non-food contact surface or equipment made of unacceptable material, not kept clean, or not properly sealed, raised, spaced or movable to allow accessibility for cleaning on all sides, above and underneath the unit.</t>
        </is>
      </c>
      <c r="I13363" t="inlineStr">
        <is>
          <t>Not Critical</t>
        </is>
      </c>
      <c r="J13363" t="n">
        <v>23</v>
      </c>
      <c r="L13363" s="9">
        <f>A13363&amp;"-"&amp;TEXT(E13363,"yyyymmdd")</f>
        <v/>
      </c>
    </row>
    <row r="13364">
      <c r="A13364" t="n">
        <v>50082332</v>
      </c>
      <c r="B13364" t="inlineStr">
        <is>
          <t>Queens</t>
        </is>
      </c>
      <c r="C13364" t="inlineStr">
        <is>
          <t>11104</t>
        </is>
      </c>
      <c r="D13364" t="inlineStr">
        <is>
          <t>Tex-Mex</t>
        </is>
      </c>
      <c r="E13364" s="8" t="n">
        <v>46202</v>
      </c>
      <c r="F13364" t="inlineStr">
        <is>
          <t>Violations were cited in the following area(s).</t>
        </is>
      </c>
      <c r="G13364" t="inlineStr">
        <is>
          <t>05D</t>
        </is>
      </c>
      <c r="H1336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364" t="inlineStr">
        <is>
          <t>Critical</t>
        </is>
      </c>
      <c r="J13364" t="n">
        <v>13</v>
      </c>
      <c r="K13364" t="inlineStr">
        <is>
          <t>A</t>
        </is>
      </c>
      <c r="L13364" s="9">
        <f>A13364&amp;"-"&amp;TEXT(E13364,"yyyymmdd")</f>
        <v/>
      </c>
    </row>
    <row r="13365">
      <c r="A13365" t="n">
        <v>50082332</v>
      </c>
      <c r="B13365" t="inlineStr">
        <is>
          <t>Queens</t>
        </is>
      </c>
      <c r="C13365" t="inlineStr">
        <is>
          <t>11104</t>
        </is>
      </c>
      <c r="D13365" t="inlineStr">
        <is>
          <t>Tex-Mex</t>
        </is>
      </c>
      <c r="E13365" s="8" t="n">
        <v>46202</v>
      </c>
      <c r="F13365" t="inlineStr">
        <is>
          <t>Violations were cited in the following area(s).</t>
        </is>
      </c>
      <c r="G13365" t="inlineStr">
        <is>
          <t>10F</t>
        </is>
      </c>
      <c r="H13365" t="inlineStr">
        <is>
          <t>Non-food contact surface or equipment made of unacceptable material, not kept clean, or not properly sealed, raised, spaced or movable to allow accessibility for cleaning on all sides, above and underneath the unit.</t>
        </is>
      </c>
      <c r="I13365" t="inlineStr">
        <is>
          <t>Not Critical</t>
        </is>
      </c>
      <c r="J13365" t="n">
        <v>13</v>
      </c>
      <c r="K13365" t="inlineStr">
        <is>
          <t>A</t>
        </is>
      </c>
      <c r="L13365" s="9">
        <f>A13365&amp;"-"&amp;TEXT(E13365,"yyyymmdd")</f>
        <v/>
      </c>
    </row>
    <row r="13366">
      <c r="A13366" t="n">
        <v>50085140</v>
      </c>
      <c r="B13366" t="inlineStr">
        <is>
          <t>Bronx</t>
        </is>
      </c>
      <c r="C13366" t="inlineStr">
        <is>
          <t>10460</t>
        </is>
      </c>
      <c r="D13366" t="inlineStr">
        <is>
          <t>Spanish</t>
        </is>
      </c>
      <c r="E13366" s="8" t="n">
        <v>46202</v>
      </c>
      <c r="F13366" t="inlineStr">
        <is>
          <t>Establishment Closed by DOHMH. Violations were cited in the following area(s) and those requiring immediate action were addressed.</t>
        </is>
      </c>
      <c r="G13366" t="inlineStr">
        <is>
          <t>02G</t>
        </is>
      </c>
      <c r="H13366" t="inlineStr">
        <is>
          <t>Cold TCS food item held above 41 °F; smoked or processed fish held above 38 °F; intact raw eggs held above 45 °F; or reduced oxygen packaged (ROP) TCS foods held above required temperatures except during active necessary preparation.</t>
        </is>
      </c>
      <c r="I13366" t="inlineStr">
        <is>
          <t>Critical</t>
        </is>
      </c>
      <c r="J13366" t="n">
        <v>50</v>
      </c>
      <c r="L13366" s="9">
        <f>A13366&amp;"-"&amp;TEXT(E13366,"yyyymmdd")</f>
        <v/>
      </c>
    </row>
    <row r="13367">
      <c r="A13367" t="n">
        <v>50085140</v>
      </c>
      <c r="B13367" t="inlineStr">
        <is>
          <t>Bronx</t>
        </is>
      </c>
      <c r="C13367" t="inlineStr">
        <is>
          <t>10460</t>
        </is>
      </c>
      <c r="D13367" t="inlineStr">
        <is>
          <t>Spanish</t>
        </is>
      </c>
      <c r="E13367" s="8" t="n">
        <v>46202</v>
      </c>
      <c r="F13367" t="inlineStr">
        <is>
          <t>Establishment Closed by DOHMH. Violations were cited in the following area(s) and those requiring immediate action were addressed.</t>
        </is>
      </c>
      <c r="G13367" t="inlineStr">
        <is>
          <t>04A</t>
        </is>
      </c>
      <c r="H13367" t="inlineStr">
        <is>
          <t>Food Protection Certificate (FPC) not held by manager or supervisor of food operations.</t>
        </is>
      </c>
      <c r="I13367" t="inlineStr">
        <is>
          <t>Critical</t>
        </is>
      </c>
      <c r="J13367" t="n">
        <v>50</v>
      </c>
      <c r="L13367" s="9">
        <f>A13367&amp;"-"&amp;TEXT(E13367,"yyyymmdd")</f>
        <v/>
      </c>
    </row>
    <row r="13368">
      <c r="A13368" t="n">
        <v>50085140</v>
      </c>
      <c r="B13368" t="inlineStr">
        <is>
          <t>Bronx</t>
        </is>
      </c>
      <c r="C13368" t="inlineStr">
        <is>
          <t>10460</t>
        </is>
      </c>
      <c r="D13368" t="inlineStr">
        <is>
          <t>Spanish</t>
        </is>
      </c>
      <c r="E13368" s="8" t="n">
        <v>46202</v>
      </c>
      <c r="F13368" t="inlineStr">
        <is>
          <t>Establishment Closed by DOHMH. Violations were cited in the following area(s) and those requiring immediate action were addressed.</t>
        </is>
      </c>
      <c r="G13368" t="inlineStr">
        <is>
          <t>05F</t>
        </is>
      </c>
      <c r="H13368" t="inlineStr">
        <is>
          <t>Insufficient or no hot holding, cold storage or cold holding equipment provided to maintain Time/Temperature Control for Safety Foods (TCS) at required temperatures</t>
        </is>
      </c>
      <c r="I13368" t="inlineStr">
        <is>
          <t>Critical</t>
        </is>
      </c>
      <c r="J13368" t="n">
        <v>50</v>
      </c>
      <c r="L13368" s="9">
        <f>A13368&amp;"-"&amp;TEXT(E13368,"yyyymmdd")</f>
        <v/>
      </c>
    </row>
    <row r="13369">
      <c r="A13369" t="n">
        <v>50085140</v>
      </c>
      <c r="B13369" t="inlineStr">
        <is>
          <t>Bronx</t>
        </is>
      </c>
      <c r="C13369" t="inlineStr">
        <is>
          <t>10460</t>
        </is>
      </c>
      <c r="D13369" t="inlineStr">
        <is>
          <t>Spanish</t>
        </is>
      </c>
      <c r="E13369" s="8" t="n">
        <v>46202</v>
      </c>
      <c r="F13369" t="inlineStr">
        <is>
          <t>Establishment Closed by DOHMH. Violations were cited in the following area(s) and those requiring immediate action were addressed.</t>
        </is>
      </c>
      <c r="G13369" t="inlineStr">
        <is>
          <t>10F</t>
        </is>
      </c>
      <c r="H13369" t="inlineStr">
        <is>
          <t>Non-food contact surface or equipment made of unacceptable material, not kept clean, or not properly sealed, raised, spaced or movable to allow accessibility for cleaning on all sides, above and underneath the unit.</t>
        </is>
      </c>
      <c r="I13369" t="inlineStr">
        <is>
          <t>Not Critical</t>
        </is>
      </c>
      <c r="J13369" t="n">
        <v>50</v>
      </c>
      <c r="L13369" s="9">
        <f>A13369&amp;"-"&amp;TEXT(E13369,"yyyymmdd")</f>
        <v/>
      </c>
    </row>
    <row r="13370">
      <c r="A13370" t="n">
        <v>50085398</v>
      </c>
      <c r="B13370" t="inlineStr">
        <is>
          <t>Bronx</t>
        </is>
      </c>
      <c r="C13370" t="inlineStr">
        <is>
          <t>10471</t>
        </is>
      </c>
      <c r="D13370" t="inlineStr">
        <is>
          <t>Chinese</t>
        </is>
      </c>
      <c r="E13370" s="8" t="n">
        <v>46202</v>
      </c>
      <c r="F13370" t="inlineStr">
        <is>
          <t>Violations were cited in the following area(s).</t>
        </is>
      </c>
      <c r="G13370" t="inlineStr">
        <is>
          <t>02B</t>
        </is>
      </c>
      <c r="H13370" t="inlineStr">
        <is>
          <t>Hot TCS food item not held at or above 140 °F.</t>
        </is>
      </c>
      <c r="I13370" t="inlineStr">
        <is>
          <t>Critical</t>
        </is>
      </c>
      <c r="J13370" t="n">
        <v>36</v>
      </c>
      <c r="L13370" s="9">
        <f>A13370&amp;"-"&amp;TEXT(E13370,"yyyymmdd")</f>
        <v/>
      </c>
    </row>
    <row r="13371">
      <c r="A13371" t="n">
        <v>50085398</v>
      </c>
      <c r="B13371" t="inlineStr">
        <is>
          <t>Bronx</t>
        </is>
      </c>
      <c r="C13371" t="inlineStr">
        <is>
          <t>10471</t>
        </is>
      </c>
      <c r="D13371" t="inlineStr">
        <is>
          <t>Chinese</t>
        </is>
      </c>
      <c r="E13371" s="8" t="n">
        <v>46202</v>
      </c>
      <c r="F13371" t="inlineStr">
        <is>
          <t>Violations were cited in the following area(s).</t>
        </is>
      </c>
      <c r="G13371" t="inlineStr">
        <is>
          <t>02G</t>
        </is>
      </c>
      <c r="H13371" t="inlineStr">
        <is>
          <t>Cold TCS food item held above 41 °F; smoked or processed fish held above 38 °F; intact raw eggs held above 45 °F; or reduced oxygen packaged (ROP) TCS foods held above required temperatures except during active necessary preparation.</t>
        </is>
      </c>
      <c r="I13371" t="inlineStr">
        <is>
          <t>Critical</t>
        </is>
      </c>
      <c r="J13371" t="n">
        <v>36</v>
      </c>
      <c r="L13371" s="9">
        <f>A13371&amp;"-"&amp;TEXT(E13371,"yyyymmdd")</f>
        <v/>
      </c>
    </row>
    <row r="13372">
      <c r="A13372" t="n">
        <v>50085398</v>
      </c>
      <c r="B13372" t="inlineStr">
        <is>
          <t>Bronx</t>
        </is>
      </c>
      <c r="C13372" t="inlineStr">
        <is>
          <t>10471</t>
        </is>
      </c>
      <c r="D13372" t="inlineStr">
        <is>
          <t>Chinese</t>
        </is>
      </c>
      <c r="E13372" s="8" t="n">
        <v>46202</v>
      </c>
      <c r="F13372" t="inlineStr">
        <is>
          <t>Violations were cited in the following area(s).</t>
        </is>
      </c>
      <c r="G13372" t="inlineStr">
        <is>
          <t>04L</t>
        </is>
      </c>
      <c r="H13372" t="inlineStr">
        <is>
          <t>Evidence of mice or live mice in establishment's food or non-food areas.</t>
        </is>
      </c>
      <c r="I13372" t="inlineStr">
        <is>
          <t>Critical</t>
        </is>
      </c>
      <c r="J13372" t="n">
        <v>36</v>
      </c>
      <c r="L13372" s="9">
        <f>A13372&amp;"-"&amp;TEXT(E13372,"yyyymmdd")</f>
        <v/>
      </c>
    </row>
    <row r="13373">
      <c r="A13373" t="n">
        <v>50085398</v>
      </c>
      <c r="B13373" t="inlineStr">
        <is>
          <t>Bronx</t>
        </is>
      </c>
      <c r="C13373" t="inlineStr">
        <is>
          <t>10471</t>
        </is>
      </c>
      <c r="D13373" t="inlineStr">
        <is>
          <t>Chinese</t>
        </is>
      </c>
      <c r="E13373" s="8" t="n">
        <v>46202</v>
      </c>
      <c r="F13373" t="inlineStr">
        <is>
          <t>Violations were cited in the following area(s).</t>
        </is>
      </c>
      <c r="G13373" t="inlineStr">
        <is>
          <t>06C</t>
        </is>
      </c>
      <c r="H1337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373" t="inlineStr">
        <is>
          <t>Critical</t>
        </is>
      </c>
      <c r="J13373" t="n">
        <v>36</v>
      </c>
      <c r="L13373" s="9">
        <f>A13373&amp;"-"&amp;TEXT(E13373,"yyyymmdd")</f>
        <v/>
      </c>
    </row>
    <row r="13374">
      <c r="A13374" t="n">
        <v>50085398</v>
      </c>
      <c r="B13374" t="inlineStr">
        <is>
          <t>Bronx</t>
        </is>
      </c>
      <c r="C13374" t="inlineStr">
        <is>
          <t>10471</t>
        </is>
      </c>
      <c r="D13374" t="inlineStr">
        <is>
          <t>Chinese</t>
        </is>
      </c>
      <c r="E13374" s="8" t="n">
        <v>46202</v>
      </c>
      <c r="F13374" t="inlineStr">
        <is>
          <t>Violations were cited in the following area(s).</t>
        </is>
      </c>
      <c r="G13374" t="inlineStr">
        <is>
          <t>08A</t>
        </is>
      </c>
      <c r="H13374" t="inlineStr">
        <is>
          <t>Establishment is not free of harborage or conditions conducive to rodents, insects or other pests.</t>
        </is>
      </c>
      <c r="I13374" t="inlineStr">
        <is>
          <t>Not Critical</t>
        </is>
      </c>
      <c r="J13374" t="n">
        <v>36</v>
      </c>
      <c r="L13374" s="9">
        <f>A13374&amp;"-"&amp;TEXT(E13374,"yyyymmdd")</f>
        <v/>
      </c>
    </row>
    <row r="13375">
      <c r="A13375" t="n">
        <v>50085398</v>
      </c>
      <c r="B13375" t="inlineStr">
        <is>
          <t>Bronx</t>
        </is>
      </c>
      <c r="C13375" t="inlineStr">
        <is>
          <t>10471</t>
        </is>
      </c>
      <c r="D13375" t="inlineStr">
        <is>
          <t>Chinese</t>
        </is>
      </c>
      <c r="E13375" s="8" t="n">
        <v>46202</v>
      </c>
      <c r="F13375" t="inlineStr">
        <is>
          <t>Violations were cited in the following area(s).</t>
        </is>
      </c>
      <c r="G13375" t="inlineStr">
        <is>
          <t>09E</t>
        </is>
      </c>
      <c r="H13375" t="inlineStr">
        <is>
          <t>Wash hands sign not posted near or above hand washing sink.</t>
        </is>
      </c>
      <c r="I13375" t="inlineStr">
        <is>
          <t>Not Critical</t>
        </is>
      </c>
      <c r="J13375" t="n">
        <v>36</v>
      </c>
      <c r="L13375" s="9">
        <f>A13375&amp;"-"&amp;TEXT(E13375,"yyyymmdd")</f>
        <v/>
      </c>
    </row>
    <row r="13376">
      <c r="A13376" t="n">
        <v>50085398</v>
      </c>
      <c r="B13376" t="inlineStr">
        <is>
          <t>Bronx</t>
        </is>
      </c>
      <c r="C13376" t="inlineStr">
        <is>
          <t>10471</t>
        </is>
      </c>
      <c r="D13376" t="inlineStr">
        <is>
          <t>Chinese</t>
        </is>
      </c>
      <c r="E13376" s="8" t="n">
        <v>46202</v>
      </c>
      <c r="F13376" t="inlineStr">
        <is>
          <t>Violations were cited in the following area(s).</t>
        </is>
      </c>
      <c r="G13376" t="inlineStr">
        <is>
          <t>10F</t>
        </is>
      </c>
      <c r="H13376" t="inlineStr">
        <is>
          <t>Non-food contact surface or equipment made of unacceptable material, not kept clean, or not properly sealed, raised, spaced or movable to allow accessibility for cleaning on all sides, above and underneath the unit.</t>
        </is>
      </c>
      <c r="I13376" t="inlineStr">
        <is>
          <t>Not Critical</t>
        </is>
      </c>
      <c r="J13376" t="n">
        <v>36</v>
      </c>
      <c r="L13376" s="9">
        <f>A13376&amp;"-"&amp;TEXT(E13376,"yyyymmdd")</f>
        <v/>
      </c>
    </row>
    <row r="13377">
      <c r="A13377" t="n">
        <v>50086679</v>
      </c>
      <c r="B13377" t="inlineStr">
        <is>
          <t>Brooklyn</t>
        </is>
      </c>
      <c r="C13377" t="inlineStr">
        <is>
          <t>11201</t>
        </is>
      </c>
      <c r="D13377" t="inlineStr">
        <is>
          <t>Tex-Mex</t>
        </is>
      </c>
      <c r="E13377" s="8" t="n">
        <v>46202</v>
      </c>
      <c r="F13377" t="inlineStr">
        <is>
          <t>Establishment Closed by DOHMH. Violations were cited in the following area(s) and those requiring immediate action were addressed.</t>
        </is>
      </c>
      <c r="G13377" t="inlineStr">
        <is>
          <t>04F</t>
        </is>
      </c>
      <c r="H13377" t="inlineStr">
        <is>
          <t>Food preparation area, food storage area, or other area used by employees or patrons, contaminated by sewage or liquid waste.</t>
        </is>
      </c>
      <c r="I13377" t="inlineStr">
        <is>
          <t>Critical</t>
        </is>
      </c>
      <c r="J13377" t="n">
        <v>68</v>
      </c>
      <c r="L13377" s="9">
        <f>A13377&amp;"-"&amp;TEXT(E13377,"yyyymmdd")</f>
        <v/>
      </c>
    </row>
    <row r="13378">
      <c r="A13378" t="n">
        <v>50086679</v>
      </c>
      <c r="B13378" t="inlineStr">
        <is>
          <t>Brooklyn</t>
        </is>
      </c>
      <c r="C13378" t="inlineStr">
        <is>
          <t>11201</t>
        </is>
      </c>
      <c r="D13378" t="inlineStr">
        <is>
          <t>Tex-Mex</t>
        </is>
      </c>
      <c r="E13378" s="8" t="n">
        <v>46202</v>
      </c>
      <c r="F13378" t="inlineStr">
        <is>
          <t>Establishment Closed by DOHMH. Violations were cited in the following area(s) and those requiring immediate action were addressed.</t>
        </is>
      </c>
      <c r="G13378" t="inlineStr">
        <is>
          <t>04N</t>
        </is>
      </c>
      <c r="H13378" t="inlineStr">
        <is>
          <t>Filth flies or food/refuse/sewage associated with (FRSA) flies or other nuisance pests in establishment’s food and/or non-food areas. FRSA flies include house flies, blow flies, bottle flies, flesh flies, drain flies, Phorid flies and fruit flies.</t>
        </is>
      </c>
      <c r="I13378" t="inlineStr">
        <is>
          <t>Critical</t>
        </is>
      </c>
      <c r="J13378" t="n">
        <v>68</v>
      </c>
      <c r="L13378" s="9">
        <f>A13378&amp;"-"&amp;TEXT(E13378,"yyyymmdd")</f>
        <v/>
      </c>
    </row>
    <row r="13379">
      <c r="A13379" t="n">
        <v>50086679</v>
      </c>
      <c r="B13379" t="inlineStr">
        <is>
          <t>Brooklyn</t>
        </is>
      </c>
      <c r="C13379" t="inlineStr">
        <is>
          <t>11201</t>
        </is>
      </c>
      <c r="D13379" t="inlineStr">
        <is>
          <t>Tex-Mex</t>
        </is>
      </c>
      <c r="E13379" s="8" t="n">
        <v>46202</v>
      </c>
      <c r="F13379" t="inlineStr">
        <is>
          <t>Establishment Closed by DOHMH. Violations were cited in the following area(s) and those requiring immediate action were addressed.</t>
        </is>
      </c>
      <c r="G13379" t="inlineStr">
        <is>
          <t>08A</t>
        </is>
      </c>
      <c r="H13379" t="inlineStr">
        <is>
          <t>Establishment is not free of harborage or conditions conducive to rodents, insects or other pests.</t>
        </is>
      </c>
      <c r="I13379" t="inlineStr">
        <is>
          <t>Not Critical</t>
        </is>
      </c>
      <c r="J13379" t="n">
        <v>68</v>
      </c>
      <c r="L13379" s="9">
        <f>A13379&amp;"-"&amp;TEXT(E13379,"yyyymmdd")</f>
        <v/>
      </c>
    </row>
    <row r="13380">
      <c r="A13380" t="n">
        <v>50086679</v>
      </c>
      <c r="B13380" t="inlineStr">
        <is>
          <t>Brooklyn</t>
        </is>
      </c>
      <c r="C13380" t="inlineStr">
        <is>
          <t>11201</t>
        </is>
      </c>
      <c r="D13380" t="inlineStr">
        <is>
          <t>Tex-Mex</t>
        </is>
      </c>
      <c r="E13380" s="8" t="n">
        <v>46202</v>
      </c>
      <c r="F13380" t="inlineStr">
        <is>
          <t>Establishment Closed by DOHMH. Violations were cited in the following area(s) and those requiring immediate action were addressed.</t>
        </is>
      </c>
      <c r="G13380" t="inlineStr">
        <is>
          <t>10B</t>
        </is>
      </c>
      <c r="H13380" t="inlineStr">
        <is>
          <t>Anti-siphonage or back-flow prevention device not provided where required; equipment or floor not properly drained; sewage disposal system in disrepair or not functioning properly. Condensation or liquid waste improperly disposed of.</t>
        </is>
      </c>
      <c r="I13380" t="inlineStr">
        <is>
          <t>Not Critical</t>
        </is>
      </c>
      <c r="J13380" t="n">
        <v>68</v>
      </c>
      <c r="L13380" s="9">
        <f>A13380&amp;"-"&amp;TEXT(E13380,"yyyymmdd")</f>
        <v/>
      </c>
    </row>
    <row r="13381">
      <c r="A13381" t="n">
        <v>50107273</v>
      </c>
      <c r="B13381" t="inlineStr">
        <is>
          <t>Brooklyn</t>
        </is>
      </c>
      <c r="C13381" t="inlineStr">
        <is>
          <t>11216</t>
        </is>
      </c>
      <c r="D13381" t="inlineStr">
        <is>
          <t>Italian</t>
        </is>
      </c>
      <c r="E13381" s="8" t="n">
        <v>46202</v>
      </c>
      <c r="F13381" t="inlineStr">
        <is>
          <t>Violations were cited in the following area(s).</t>
        </is>
      </c>
      <c r="G13381" t="inlineStr">
        <is>
          <t>02B</t>
        </is>
      </c>
      <c r="H13381" t="inlineStr">
        <is>
          <t>Hot TCS food item not held at or above 140 °F.</t>
        </is>
      </c>
      <c r="I13381" t="inlineStr">
        <is>
          <t>Critical</t>
        </is>
      </c>
      <c r="J13381" t="n">
        <v>33</v>
      </c>
      <c r="L13381" s="9">
        <f>A13381&amp;"-"&amp;TEXT(E13381,"yyyymmdd")</f>
        <v/>
      </c>
    </row>
    <row r="13382">
      <c r="A13382" t="n">
        <v>50107273</v>
      </c>
      <c r="B13382" t="inlineStr">
        <is>
          <t>Brooklyn</t>
        </is>
      </c>
      <c r="C13382" t="inlineStr">
        <is>
          <t>11216</t>
        </is>
      </c>
      <c r="D13382" t="inlineStr">
        <is>
          <t>Italian</t>
        </is>
      </c>
      <c r="E13382" s="8" t="n">
        <v>46202</v>
      </c>
      <c r="F13382" t="inlineStr">
        <is>
          <t>Violations were cited in the following area(s).</t>
        </is>
      </c>
      <c r="G13382" t="inlineStr">
        <is>
          <t>04H</t>
        </is>
      </c>
      <c r="H13382" t="inlineStr">
        <is>
          <t>Raw, cooked or prepared food is adulterated, contaminated, cross-contaminated, or not discarded in accordance with HACCP plan.</t>
        </is>
      </c>
      <c r="I13382" t="inlineStr">
        <is>
          <t>Critical</t>
        </is>
      </c>
      <c r="J13382" t="n">
        <v>33</v>
      </c>
      <c r="L13382" s="9">
        <f>A13382&amp;"-"&amp;TEXT(E13382,"yyyymmdd")</f>
        <v/>
      </c>
    </row>
    <row r="13383">
      <c r="A13383" t="n">
        <v>50107273</v>
      </c>
      <c r="B13383" t="inlineStr">
        <is>
          <t>Brooklyn</t>
        </is>
      </c>
      <c r="C13383" t="inlineStr">
        <is>
          <t>11216</t>
        </is>
      </c>
      <c r="D13383" t="inlineStr">
        <is>
          <t>Italian</t>
        </is>
      </c>
      <c r="E13383" s="8" t="n">
        <v>46202</v>
      </c>
      <c r="F13383" t="inlineStr">
        <is>
          <t>Violations were cited in the following area(s).</t>
        </is>
      </c>
      <c r="G13383" t="inlineStr">
        <is>
          <t>04N</t>
        </is>
      </c>
      <c r="H13383" t="inlineStr">
        <is>
          <t>Filth flies or food/refuse/sewage associated with (FRSA) flies or other nuisance pests in establishment’s food and/or non-food areas. FRSA flies include house flies, blow flies, bottle flies, flesh flies, drain flies, Phorid flies and fruit flies.</t>
        </is>
      </c>
      <c r="I13383" t="inlineStr">
        <is>
          <t>Critical</t>
        </is>
      </c>
      <c r="J13383" t="n">
        <v>33</v>
      </c>
      <c r="L13383" s="9">
        <f>A13383&amp;"-"&amp;TEXT(E13383,"yyyymmdd")</f>
        <v/>
      </c>
    </row>
    <row r="13384">
      <c r="A13384" t="n">
        <v>50107273</v>
      </c>
      <c r="B13384" t="inlineStr">
        <is>
          <t>Brooklyn</t>
        </is>
      </c>
      <c r="C13384" t="inlineStr">
        <is>
          <t>11216</t>
        </is>
      </c>
      <c r="D13384" t="inlineStr">
        <is>
          <t>Italian</t>
        </is>
      </c>
      <c r="E13384" s="8" t="n">
        <v>46202</v>
      </c>
      <c r="F13384" t="inlineStr">
        <is>
          <t>Violations were cited in the following area(s).</t>
        </is>
      </c>
      <c r="G13384" t="inlineStr">
        <is>
          <t>08A</t>
        </is>
      </c>
      <c r="H13384" t="inlineStr">
        <is>
          <t>Establishment is not free of harborage or conditions conducive to rodents, insects or other pests.</t>
        </is>
      </c>
      <c r="I13384" t="inlineStr">
        <is>
          <t>Not Critical</t>
        </is>
      </c>
      <c r="J13384" t="n">
        <v>33</v>
      </c>
      <c r="L13384" s="9">
        <f>A13384&amp;"-"&amp;TEXT(E13384,"yyyymmdd")</f>
        <v/>
      </c>
    </row>
    <row r="13385">
      <c r="A13385" t="n">
        <v>50107273</v>
      </c>
      <c r="B13385" t="inlineStr">
        <is>
          <t>Brooklyn</t>
        </is>
      </c>
      <c r="C13385" t="inlineStr">
        <is>
          <t>11216</t>
        </is>
      </c>
      <c r="D13385" t="inlineStr">
        <is>
          <t>Italian</t>
        </is>
      </c>
      <c r="E13385" s="8" t="n">
        <v>46202</v>
      </c>
      <c r="F13385" t="inlineStr">
        <is>
          <t>Violations were cited in the following area(s).</t>
        </is>
      </c>
      <c r="G13385" t="inlineStr">
        <is>
          <t>10B</t>
        </is>
      </c>
      <c r="H13385" t="inlineStr">
        <is>
          <t>Anti-siphonage or back-flow prevention device not provided where required; equipment or floor not properly drained; sewage disposal system in disrepair or not functioning properly. Condensation or liquid waste improperly disposed of.</t>
        </is>
      </c>
      <c r="I13385" t="inlineStr">
        <is>
          <t>Not Critical</t>
        </is>
      </c>
      <c r="J13385" t="n">
        <v>33</v>
      </c>
      <c r="L13385" s="9">
        <f>A13385&amp;"-"&amp;TEXT(E13385,"yyyymmdd")</f>
        <v/>
      </c>
    </row>
    <row r="13386">
      <c r="A13386" t="n">
        <v>50107273</v>
      </c>
      <c r="B13386" t="inlineStr">
        <is>
          <t>Brooklyn</t>
        </is>
      </c>
      <c r="C13386" t="inlineStr">
        <is>
          <t>11216</t>
        </is>
      </c>
      <c r="D13386" t="inlineStr">
        <is>
          <t>Italian</t>
        </is>
      </c>
      <c r="E13386" s="8" t="n">
        <v>46202</v>
      </c>
      <c r="F13386" t="inlineStr">
        <is>
          <t>Violations were cited in the following area(s).</t>
        </is>
      </c>
      <c r="G13386" t="inlineStr">
        <is>
          <t>10F</t>
        </is>
      </c>
      <c r="H13386" t="inlineStr">
        <is>
          <t>Non-food contact surface or equipment made of unacceptable material, not kept clean, or not properly sealed, raised, spaced or movable to allow accessibility for cleaning on all sides, above and underneath the unit.</t>
        </is>
      </c>
      <c r="I13386" t="inlineStr">
        <is>
          <t>Not Critical</t>
        </is>
      </c>
      <c r="J13386" t="n">
        <v>33</v>
      </c>
      <c r="L13386" s="9">
        <f>A13386&amp;"-"&amp;TEXT(E13386,"yyyymmdd")</f>
        <v/>
      </c>
    </row>
    <row r="13387">
      <c r="A13387" t="n">
        <v>50107273</v>
      </c>
      <c r="B13387" t="inlineStr">
        <is>
          <t>Brooklyn</t>
        </is>
      </c>
      <c r="C13387" t="inlineStr">
        <is>
          <t>11216</t>
        </is>
      </c>
      <c r="D13387" t="inlineStr">
        <is>
          <t>Italian</t>
        </is>
      </c>
      <c r="E13387" s="8" t="n">
        <v>46202</v>
      </c>
      <c r="F13387" t="inlineStr">
        <is>
          <t>Violations were cited in the following area(s).</t>
        </is>
      </c>
      <c r="G13387" t="inlineStr">
        <is>
          <t>10G</t>
        </is>
      </c>
      <c r="H13387" t="inlineStr">
        <is>
          <t>Dishwashing and ware washing: Cleaning and sanitizing of tableware, including dishes, utensils, and equipment deficient.</t>
        </is>
      </c>
      <c r="I13387" t="inlineStr">
        <is>
          <t>Not Critical</t>
        </is>
      </c>
      <c r="J13387" t="n">
        <v>33</v>
      </c>
      <c r="L13387" s="9">
        <f>A13387&amp;"-"&amp;TEXT(E13387,"yyyymmdd")</f>
        <v/>
      </c>
    </row>
    <row r="13388">
      <c r="A13388" t="n">
        <v>50108966</v>
      </c>
      <c r="B13388" t="inlineStr">
        <is>
          <t>Manhattan</t>
        </is>
      </c>
      <c r="C13388" t="inlineStr">
        <is>
          <t>10035</t>
        </is>
      </c>
      <c r="D13388" t="inlineStr">
        <is>
          <t>Chinese</t>
        </is>
      </c>
      <c r="E13388" s="8" t="n">
        <v>46202</v>
      </c>
      <c r="F13388" t="inlineStr">
        <is>
          <t>Violations were cited in the following area(s).</t>
        </is>
      </c>
      <c r="G13388" t="inlineStr">
        <is>
          <t>02B</t>
        </is>
      </c>
      <c r="H13388" t="inlineStr">
        <is>
          <t>Hot TCS food item not held at or above 140 °F.</t>
        </is>
      </c>
      <c r="I13388" t="inlineStr">
        <is>
          <t>Critical</t>
        </is>
      </c>
      <c r="J13388" t="n">
        <v>12</v>
      </c>
      <c r="K13388" t="inlineStr">
        <is>
          <t>A</t>
        </is>
      </c>
      <c r="L13388" s="9">
        <f>A13388&amp;"-"&amp;TEXT(E13388,"yyyymmdd")</f>
        <v/>
      </c>
    </row>
    <row r="13389">
      <c r="A13389" t="n">
        <v>50108966</v>
      </c>
      <c r="B13389" t="inlineStr">
        <is>
          <t>Manhattan</t>
        </is>
      </c>
      <c r="C13389" t="inlineStr">
        <is>
          <t>10035</t>
        </is>
      </c>
      <c r="D13389" t="inlineStr">
        <is>
          <t>Chinese</t>
        </is>
      </c>
      <c r="E13389" s="8" t="n">
        <v>46202</v>
      </c>
      <c r="F13389" t="inlineStr">
        <is>
          <t>Violations were cited in the following area(s).</t>
        </is>
      </c>
      <c r="G13389" t="inlineStr">
        <is>
          <t>06C</t>
        </is>
      </c>
      <c r="H1338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389" t="inlineStr">
        <is>
          <t>Critical</t>
        </is>
      </c>
      <c r="J13389" t="n">
        <v>12</v>
      </c>
      <c r="K13389" t="inlineStr">
        <is>
          <t>A</t>
        </is>
      </c>
      <c r="L13389" s="9">
        <f>A13389&amp;"-"&amp;TEXT(E13389,"yyyymmdd")</f>
        <v/>
      </c>
    </row>
    <row r="13390">
      <c r="A13390" t="n">
        <v>50109439</v>
      </c>
      <c r="B13390" t="inlineStr">
        <is>
          <t>Queens</t>
        </is>
      </c>
      <c r="C13390" t="inlineStr">
        <is>
          <t>11432</t>
        </is>
      </c>
      <c r="D13390" t="inlineStr">
        <is>
          <t>Pakistani</t>
        </is>
      </c>
      <c r="E13390" s="8" t="n">
        <v>46202</v>
      </c>
      <c r="F13390" t="inlineStr">
        <is>
          <t>Violations were cited in the following area(s).</t>
        </is>
      </c>
      <c r="G13390" t="inlineStr">
        <is>
          <t>02H</t>
        </is>
      </c>
      <c r="H13390" t="inlineStr">
        <is>
          <t>After cooking or removal from hot holding, TCS food not cooled by an approved method whereby the internal temperature is reduced from 140 °F to 70 °F or less within 2 hours, and from 70 °F to 41 °F or less within 4 additional hours.</t>
        </is>
      </c>
      <c r="I13390" t="inlineStr">
        <is>
          <t>Critical</t>
        </is>
      </c>
      <c r="J13390" t="n">
        <v>41</v>
      </c>
      <c r="L13390" s="9">
        <f>A13390&amp;"-"&amp;TEXT(E13390,"yyyymmdd")</f>
        <v/>
      </c>
    </row>
    <row r="13391">
      <c r="A13391" t="n">
        <v>50109439</v>
      </c>
      <c r="B13391" t="inlineStr">
        <is>
          <t>Queens</t>
        </is>
      </c>
      <c r="C13391" t="inlineStr">
        <is>
          <t>11432</t>
        </is>
      </c>
      <c r="D13391" t="inlineStr">
        <is>
          <t>Pakistani</t>
        </is>
      </c>
      <c r="E13391" s="8" t="n">
        <v>46202</v>
      </c>
      <c r="F13391" t="inlineStr">
        <is>
          <t>Violations were cited in the following area(s).</t>
        </is>
      </c>
      <c r="G13391" t="inlineStr">
        <is>
          <t>04L</t>
        </is>
      </c>
      <c r="H13391" t="inlineStr">
        <is>
          <t>Evidence of mice or live mice in establishment's food or non-food areas.</t>
        </is>
      </c>
      <c r="I13391" t="inlineStr">
        <is>
          <t>Critical</t>
        </is>
      </c>
      <c r="J13391" t="n">
        <v>41</v>
      </c>
      <c r="L13391" s="9">
        <f>A13391&amp;"-"&amp;TEXT(E13391,"yyyymmdd")</f>
        <v/>
      </c>
    </row>
    <row r="13392">
      <c r="A13392" t="n">
        <v>50109439</v>
      </c>
      <c r="B13392" t="inlineStr">
        <is>
          <t>Queens</t>
        </is>
      </c>
      <c r="C13392" t="inlineStr">
        <is>
          <t>11432</t>
        </is>
      </c>
      <c r="D13392" t="inlineStr">
        <is>
          <t>Pakistani</t>
        </is>
      </c>
      <c r="E13392" s="8" t="n">
        <v>46202</v>
      </c>
      <c r="F13392" t="inlineStr">
        <is>
          <t>Violations were cited in the following area(s).</t>
        </is>
      </c>
      <c r="G13392" t="inlineStr">
        <is>
          <t>08A</t>
        </is>
      </c>
      <c r="H13392" t="inlineStr">
        <is>
          <t>Establishment is not free of harborage or conditions conducive to rodents, insects or other pests.</t>
        </is>
      </c>
      <c r="I13392" t="inlineStr">
        <is>
          <t>Not Critical</t>
        </is>
      </c>
      <c r="J13392" t="n">
        <v>41</v>
      </c>
      <c r="L13392" s="9">
        <f>A13392&amp;"-"&amp;TEXT(E13392,"yyyymmdd")</f>
        <v/>
      </c>
    </row>
    <row r="13393">
      <c r="A13393" t="n">
        <v>50109439</v>
      </c>
      <c r="B13393" t="inlineStr">
        <is>
          <t>Queens</t>
        </is>
      </c>
      <c r="C13393" t="inlineStr">
        <is>
          <t>11432</t>
        </is>
      </c>
      <c r="D13393" t="inlineStr">
        <is>
          <t>Pakistani</t>
        </is>
      </c>
      <c r="E13393" s="8" t="n">
        <v>46202</v>
      </c>
      <c r="F13393" t="inlineStr">
        <is>
          <t>Violations were cited in the following area(s).</t>
        </is>
      </c>
      <c r="G13393" t="inlineStr">
        <is>
          <t>28-06</t>
        </is>
      </c>
      <c r="H13393" t="inlineStr">
        <is>
          <t>Contract with a pest management professional not in place. Record of extermination activities not kept on premises.</t>
        </is>
      </c>
      <c r="I13393" t="inlineStr">
        <is>
          <t>Not Critical</t>
        </is>
      </c>
      <c r="J13393" t="n">
        <v>41</v>
      </c>
      <c r="L13393" s="9">
        <f>A13393&amp;"-"&amp;TEXT(E13393,"yyyymmdd")</f>
        <v/>
      </c>
    </row>
    <row r="13394">
      <c r="A13394" t="n">
        <v>50120947</v>
      </c>
      <c r="B13394" t="inlineStr">
        <is>
          <t>Bronx</t>
        </is>
      </c>
      <c r="C13394" t="inlineStr">
        <is>
          <t>10463</t>
        </is>
      </c>
      <c r="D13394" t="inlineStr">
        <is>
          <t>Chicken</t>
        </is>
      </c>
      <c r="E13394" s="8" t="n">
        <v>46202</v>
      </c>
      <c r="F13394" t="inlineStr">
        <is>
          <t>Violations were cited in the following area(s).</t>
        </is>
      </c>
      <c r="G13394" t="inlineStr">
        <is>
          <t>04N</t>
        </is>
      </c>
      <c r="H13394" t="inlineStr">
        <is>
          <t>Filth flies or food/refuse/sewage associated with (FRSA) flies or other nuisance pests in establishment’s food and/or non-food areas. FRSA flies include house flies, blow flies, bottle flies, flesh flies, drain flies, Phorid flies and fruit flies.</t>
        </is>
      </c>
      <c r="I13394" t="inlineStr">
        <is>
          <t>Critical</t>
        </is>
      </c>
      <c r="J13394" t="n">
        <v>20</v>
      </c>
      <c r="L13394" s="9">
        <f>A13394&amp;"-"&amp;TEXT(E13394,"yyyymmdd")</f>
        <v/>
      </c>
    </row>
    <row r="13395">
      <c r="A13395" t="n">
        <v>50120947</v>
      </c>
      <c r="B13395" t="inlineStr">
        <is>
          <t>Bronx</t>
        </is>
      </c>
      <c r="C13395" t="inlineStr">
        <is>
          <t>10463</t>
        </is>
      </c>
      <c r="D13395" t="inlineStr">
        <is>
          <t>Chicken</t>
        </is>
      </c>
      <c r="E13395" s="8" t="n">
        <v>46202</v>
      </c>
      <c r="F13395" t="inlineStr">
        <is>
          <t>Violations were cited in the following area(s).</t>
        </is>
      </c>
      <c r="G13395" t="inlineStr">
        <is>
          <t>06D</t>
        </is>
      </c>
      <c r="H13395" t="inlineStr">
        <is>
          <t>Food contact surface not properly washed, rinsed and sanitized after each use and following any activity when contamination may have occurred.</t>
        </is>
      </c>
      <c r="I13395" t="inlineStr">
        <is>
          <t>Critical</t>
        </is>
      </c>
      <c r="J13395" t="n">
        <v>20</v>
      </c>
      <c r="L13395" s="9">
        <f>A13395&amp;"-"&amp;TEXT(E13395,"yyyymmdd")</f>
        <v/>
      </c>
    </row>
    <row r="13396">
      <c r="A13396" t="n">
        <v>50120947</v>
      </c>
      <c r="B13396" t="inlineStr">
        <is>
          <t>Bronx</t>
        </is>
      </c>
      <c r="C13396" t="inlineStr">
        <is>
          <t>10463</t>
        </is>
      </c>
      <c r="D13396" t="inlineStr">
        <is>
          <t>Chicken</t>
        </is>
      </c>
      <c r="E13396" s="8" t="n">
        <v>46202</v>
      </c>
      <c r="F13396" t="inlineStr">
        <is>
          <t>Violations were cited in the following area(s).</t>
        </is>
      </c>
      <c r="G13396" t="inlineStr">
        <is>
          <t>08A</t>
        </is>
      </c>
      <c r="H13396" t="inlineStr">
        <is>
          <t>Establishment is not free of harborage or conditions conducive to rodents, insects or other pests.</t>
        </is>
      </c>
      <c r="I13396" t="inlineStr">
        <is>
          <t>Not Critical</t>
        </is>
      </c>
      <c r="J13396" t="n">
        <v>20</v>
      </c>
      <c r="L13396" s="9">
        <f>A13396&amp;"-"&amp;TEXT(E13396,"yyyymmdd")</f>
        <v/>
      </c>
    </row>
    <row r="13397">
      <c r="A13397" t="n">
        <v>50120947</v>
      </c>
      <c r="B13397" t="inlineStr">
        <is>
          <t>Bronx</t>
        </is>
      </c>
      <c r="C13397" t="inlineStr">
        <is>
          <t>10463</t>
        </is>
      </c>
      <c r="D13397" t="inlineStr">
        <is>
          <t>Chicken</t>
        </is>
      </c>
      <c r="E13397" s="8" t="n">
        <v>46202</v>
      </c>
      <c r="F13397" t="inlineStr">
        <is>
          <t>Violations were cited in the following area(s).</t>
        </is>
      </c>
      <c r="G13397" t="inlineStr">
        <is>
          <t>10B</t>
        </is>
      </c>
      <c r="H13397" t="inlineStr">
        <is>
          <t>Anti-siphonage or back-flow prevention device not provided where required; equipment or floor not properly drained; sewage disposal system in disrepair or not functioning properly. Condensation or liquid waste improperly disposed of.</t>
        </is>
      </c>
      <c r="I13397" t="inlineStr">
        <is>
          <t>Not Critical</t>
        </is>
      </c>
      <c r="J13397" t="n">
        <v>20</v>
      </c>
      <c r="L13397" s="9">
        <f>A13397&amp;"-"&amp;TEXT(E13397,"yyyymmdd")</f>
        <v/>
      </c>
    </row>
    <row r="13398">
      <c r="A13398" t="n">
        <v>50122650</v>
      </c>
      <c r="B13398" t="inlineStr">
        <is>
          <t>Bronx</t>
        </is>
      </c>
      <c r="C13398" t="inlineStr">
        <is>
          <t>10463</t>
        </is>
      </c>
      <c r="D13398" t="inlineStr">
        <is>
          <t>Latin American</t>
        </is>
      </c>
      <c r="E13398" s="8" t="n">
        <v>46202</v>
      </c>
      <c r="F13398" t="inlineStr">
        <is>
          <t>Violations were cited in the following area(s).</t>
        </is>
      </c>
      <c r="G13398" t="inlineStr">
        <is>
          <t>02B</t>
        </is>
      </c>
      <c r="H13398" t="inlineStr">
        <is>
          <t>Hot TCS food item not held at or above 140 °F.</t>
        </is>
      </c>
      <c r="I13398" t="inlineStr">
        <is>
          <t>Critical</t>
        </is>
      </c>
      <c r="J13398" t="n">
        <v>24</v>
      </c>
      <c r="L13398" s="9">
        <f>A13398&amp;"-"&amp;TEXT(E13398,"yyyymmdd")</f>
        <v/>
      </c>
    </row>
    <row r="13399">
      <c r="A13399" t="n">
        <v>50122650</v>
      </c>
      <c r="B13399" t="inlineStr">
        <is>
          <t>Bronx</t>
        </is>
      </c>
      <c r="C13399" t="inlineStr">
        <is>
          <t>10463</t>
        </is>
      </c>
      <c r="D13399" t="inlineStr">
        <is>
          <t>Latin American</t>
        </is>
      </c>
      <c r="E13399" s="8" t="n">
        <v>46202</v>
      </c>
      <c r="F13399" t="inlineStr">
        <is>
          <t>Violations were cited in the following area(s).</t>
        </is>
      </c>
      <c r="G13399" t="inlineStr">
        <is>
          <t>02G</t>
        </is>
      </c>
      <c r="H13399" t="inlineStr">
        <is>
          <t>Cold TCS food item held above 41 °F; smoked or processed fish held above 38 °F; intact raw eggs held above 45 °F; or reduced oxygen packaged (ROP) TCS foods held above required temperatures except during active necessary preparation.</t>
        </is>
      </c>
      <c r="I13399" t="inlineStr">
        <is>
          <t>Critical</t>
        </is>
      </c>
      <c r="J13399" t="n">
        <v>24</v>
      </c>
      <c r="L13399" s="9">
        <f>A13399&amp;"-"&amp;TEXT(E13399,"yyyymmdd")</f>
        <v/>
      </c>
    </row>
    <row r="13400">
      <c r="A13400" t="n">
        <v>50122650</v>
      </c>
      <c r="B13400" t="inlineStr">
        <is>
          <t>Bronx</t>
        </is>
      </c>
      <c r="C13400" t="inlineStr">
        <is>
          <t>10463</t>
        </is>
      </c>
      <c r="D13400" t="inlineStr">
        <is>
          <t>Latin American</t>
        </is>
      </c>
      <c r="E13400" s="8" t="n">
        <v>46202</v>
      </c>
      <c r="F13400" t="inlineStr">
        <is>
          <t>Violations were cited in the following area(s).</t>
        </is>
      </c>
      <c r="G13400" t="inlineStr">
        <is>
          <t>10B</t>
        </is>
      </c>
      <c r="H13400" t="inlineStr">
        <is>
          <t>Anti-siphonage or back-flow prevention device not provided where required; equipment or floor not properly drained; sewage disposal system in disrepair or not functioning properly. Condensation or liquid waste improperly disposed of.</t>
        </is>
      </c>
      <c r="I13400" t="inlineStr">
        <is>
          <t>Not Critical</t>
        </is>
      </c>
      <c r="J13400" t="n">
        <v>24</v>
      </c>
      <c r="L13400" s="9">
        <f>A13400&amp;"-"&amp;TEXT(E13400,"yyyymmdd")</f>
        <v/>
      </c>
    </row>
    <row r="13401">
      <c r="A13401" t="n">
        <v>50122650</v>
      </c>
      <c r="B13401" t="inlineStr">
        <is>
          <t>Bronx</t>
        </is>
      </c>
      <c r="C13401" t="inlineStr">
        <is>
          <t>10463</t>
        </is>
      </c>
      <c r="D13401" t="inlineStr">
        <is>
          <t>Latin American</t>
        </is>
      </c>
      <c r="E13401" s="8" t="n">
        <v>46202</v>
      </c>
      <c r="F13401" t="inlineStr">
        <is>
          <t>Violations were cited in the following area(s).</t>
        </is>
      </c>
      <c r="G13401" t="inlineStr">
        <is>
          <t>10F</t>
        </is>
      </c>
      <c r="H13401" t="inlineStr">
        <is>
          <t>Non-food contact surface or equipment made of unacceptable material, not kept clean, or not properly sealed, raised, spaced or movable to allow accessibility for cleaning on all sides, above and underneath the unit.</t>
        </is>
      </c>
      <c r="I13401" t="inlineStr">
        <is>
          <t>Not Critical</t>
        </is>
      </c>
      <c r="J13401" t="n">
        <v>24</v>
      </c>
      <c r="L13401" s="9">
        <f>A13401&amp;"-"&amp;TEXT(E13401,"yyyymmdd")</f>
        <v/>
      </c>
    </row>
    <row r="13402">
      <c r="A13402" t="n">
        <v>50123882</v>
      </c>
      <c r="B13402" t="inlineStr">
        <is>
          <t>Manhattan</t>
        </is>
      </c>
      <c r="C13402" t="inlineStr">
        <is>
          <t>10075</t>
        </is>
      </c>
      <c r="D13402" t="inlineStr">
        <is>
          <t>Japanese</t>
        </is>
      </c>
      <c r="E13402" s="8" t="n">
        <v>46202</v>
      </c>
      <c r="F13402" t="inlineStr">
        <is>
          <t>Violations were cited in the following area(s).</t>
        </is>
      </c>
      <c r="G13402" t="inlineStr">
        <is>
          <t>02G</t>
        </is>
      </c>
      <c r="H13402" t="inlineStr">
        <is>
          <t>Cold TCS food item held above 41 °F; smoked or processed fish held above 38 °F; intact raw eggs held above 45 °F; or reduced oxygen packaged (ROP) TCS foods held above required temperatures except during active necessary preparation.</t>
        </is>
      </c>
      <c r="I13402" t="inlineStr">
        <is>
          <t>Critical</t>
        </is>
      </c>
      <c r="J13402" t="n">
        <v>12</v>
      </c>
      <c r="K13402" t="inlineStr">
        <is>
          <t>A</t>
        </is>
      </c>
      <c r="L13402" s="9">
        <f>A13402&amp;"-"&amp;TEXT(E13402,"yyyymmdd")</f>
        <v/>
      </c>
    </row>
    <row r="13403">
      <c r="A13403" t="n">
        <v>50123882</v>
      </c>
      <c r="B13403" t="inlineStr">
        <is>
          <t>Manhattan</t>
        </is>
      </c>
      <c r="C13403" t="inlineStr">
        <is>
          <t>10075</t>
        </is>
      </c>
      <c r="D13403" t="inlineStr">
        <is>
          <t>Japanese</t>
        </is>
      </c>
      <c r="E13403" s="8" t="n">
        <v>46202</v>
      </c>
      <c r="F13403" t="inlineStr">
        <is>
          <t>Violations were cited in the following area(s).</t>
        </is>
      </c>
      <c r="G13403" t="inlineStr">
        <is>
          <t>06C</t>
        </is>
      </c>
      <c r="H1340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403" t="inlineStr">
        <is>
          <t>Critical</t>
        </is>
      </c>
      <c r="J13403" t="n">
        <v>12</v>
      </c>
      <c r="K13403" t="inlineStr">
        <is>
          <t>A</t>
        </is>
      </c>
      <c r="L13403" s="9">
        <f>A13403&amp;"-"&amp;TEXT(E13403,"yyyymmdd")</f>
        <v/>
      </c>
    </row>
    <row r="13404">
      <c r="A13404" t="n">
        <v>50124397</v>
      </c>
      <c r="B13404" t="inlineStr">
        <is>
          <t>Manhattan</t>
        </is>
      </c>
      <c r="C13404" t="inlineStr">
        <is>
          <t>10032</t>
        </is>
      </c>
      <c r="D13404" t="inlineStr">
        <is>
          <t>Sandwiches</t>
        </is>
      </c>
      <c r="E13404" s="8" t="n">
        <v>46202</v>
      </c>
      <c r="F13404" t="inlineStr">
        <is>
          <t>Violations were cited in the following area(s).</t>
        </is>
      </c>
      <c r="G13404" t="inlineStr">
        <is>
          <t>02G</t>
        </is>
      </c>
      <c r="H13404" t="inlineStr">
        <is>
          <t>Cold TCS food item held above 41 °F; smoked or processed fish held above 38 °F; intact raw eggs held above 45 °F; or reduced oxygen packaged (ROP) TCS foods held above required temperatures except during active necessary preparation.</t>
        </is>
      </c>
      <c r="I13404" t="inlineStr">
        <is>
          <t>Critical</t>
        </is>
      </c>
      <c r="J13404" t="n">
        <v>19</v>
      </c>
      <c r="L13404" s="9">
        <f>A13404&amp;"-"&amp;TEXT(E13404,"yyyymmdd")</f>
        <v/>
      </c>
    </row>
    <row r="13405">
      <c r="A13405" t="n">
        <v>50124397</v>
      </c>
      <c r="B13405" t="inlineStr">
        <is>
          <t>Manhattan</t>
        </is>
      </c>
      <c r="C13405" t="inlineStr">
        <is>
          <t>10032</t>
        </is>
      </c>
      <c r="D13405" t="inlineStr">
        <is>
          <t>Sandwiches</t>
        </is>
      </c>
      <c r="E13405" s="8" t="n">
        <v>46202</v>
      </c>
      <c r="F13405" t="inlineStr">
        <is>
          <t>Violations were cited in the following area(s).</t>
        </is>
      </c>
      <c r="G13405" t="inlineStr">
        <is>
          <t>04N</t>
        </is>
      </c>
      <c r="H13405" t="inlineStr">
        <is>
          <t>Filth flies or food/refuse/sewage associated with (FRSA) flies or other nuisance pests in establishment’s food and/or non-food areas. FRSA flies include house flies, blow flies, bottle flies, flesh flies, drain flies, Phorid flies and fruit flies.</t>
        </is>
      </c>
      <c r="I13405" t="inlineStr">
        <is>
          <t>Critical</t>
        </is>
      </c>
      <c r="J13405" t="n">
        <v>19</v>
      </c>
      <c r="L13405" s="9">
        <f>A13405&amp;"-"&amp;TEXT(E13405,"yyyymmdd")</f>
        <v/>
      </c>
    </row>
    <row r="13406">
      <c r="A13406" t="n">
        <v>50124397</v>
      </c>
      <c r="B13406" t="inlineStr">
        <is>
          <t>Manhattan</t>
        </is>
      </c>
      <c r="C13406" t="inlineStr">
        <is>
          <t>10032</t>
        </is>
      </c>
      <c r="D13406" t="inlineStr">
        <is>
          <t>Sandwiches</t>
        </is>
      </c>
      <c r="E13406" s="8" t="n">
        <v>46202</v>
      </c>
      <c r="F13406" t="inlineStr">
        <is>
          <t>Violations were cited in the following area(s).</t>
        </is>
      </c>
      <c r="G13406" t="inlineStr">
        <is>
          <t>08A</t>
        </is>
      </c>
      <c r="H13406" t="inlineStr">
        <is>
          <t>Establishment is not free of harborage or conditions conducive to rodents, insects or other pests.</t>
        </is>
      </c>
      <c r="I13406" t="inlineStr">
        <is>
          <t>Not Critical</t>
        </is>
      </c>
      <c r="J13406" t="n">
        <v>19</v>
      </c>
      <c r="L13406" s="9">
        <f>A13406&amp;"-"&amp;TEXT(E13406,"yyyymmdd")</f>
        <v/>
      </c>
    </row>
    <row r="13407">
      <c r="A13407" t="n">
        <v>50124397</v>
      </c>
      <c r="B13407" t="inlineStr">
        <is>
          <t>Manhattan</t>
        </is>
      </c>
      <c r="C13407" t="inlineStr">
        <is>
          <t>10032</t>
        </is>
      </c>
      <c r="D13407" t="inlineStr">
        <is>
          <t>Sandwiches</t>
        </is>
      </c>
      <c r="E13407" s="8" t="n">
        <v>46202</v>
      </c>
      <c r="F13407" t="inlineStr">
        <is>
          <t>Violations were cited in the following area(s).</t>
        </is>
      </c>
      <c r="G13407" t="inlineStr">
        <is>
          <t>10H</t>
        </is>
      </c>
      <c r="H13407" t="inlineStr">
        <is>
          <t>Single service article not provided. Single service article reused or not protected from contamination when transported, stored, dispensed. Drinking straws not completely enclosed in wrapper or dispensed from a sanitary device.</t>
        </is>
      </c>
      <c r="I13407" t="inlineStr">
        <is>
          <t>Not Critical</t>
        </is>
      </c>
      <c r="J13407" t="n">
        <v>19</v>
      </c>
      <c r="L13407" s="9">
        <f>A13407&amp;"-"&amp;TEXT(E13407,"yyyymmdd")</f>
        <v/>
      </c>
    </row>
    <row r="13408">
      <c r="A13408" t="n">
        <v>50129050</v>
      </c>
      <c r="B13408" t="inlineStr">
        <is>
          <t>Brooklyn</t>
        </is>
      </c>
      <c r="C13408" t="inlineStr">
        <is>
          <t>11236</t>
        </is>
      </c>
      <c r="D13408" t="inlineStr">
        <is>
          <t>Caribbean</t>
        </is>
      </c>
      <c r="E13408" s="8" t="n">
        <v>46202</v>
      </c>
      <c r="F13408" t="inlineStr">
        <is>
          <t>Violations were cited in the following area(s).</t>
        </is>
      </c>
      <c r="G13408" t="inlineStr">
        <is>
          <t>02G</t>
        </is>
      </c>
      <c r="H13408" t="inlineStr">
        <is>
          <t>Cold TCS food item held above 41 °F; smoked or processed fish held above 38 °F; intact raw eggs held above 45 °F; or reduced oxygen packaged (ROP) TCS foods held above required temperatures except during active necessary preparation.</t>
        </is>
      </c>
      <c r="I13408" t="inlineStr">
        <is>
          <t>Critical</t>
        </is>
      </c>
      <c r="J13408" t="n">
        <v>23</v>
      </c>
      <c r="L13408" s="9">
        <f>A13408&amp;"-"&amp;TEXT(E13408,"yyyymmdd")</f>
        <v/>
      </c>
    </row>
    <row r="13409">
      <c r="A13409" t="n">
        <v>50129050</v>
      </c>
      <c r="B13409" t="inlineStr">
        <is>
          <t>Brooklyn</t>
        </is>
      </c>
      <c r="C13409" t="inlineStr">
        <is>
          <t>11236</t>
        </is>
      </c>
      <c r="D13409" t="inlineStr">
        <is>
          <t>Caribbean</t>
        </is>
      </c>
      <c r="E13409" s="8" t="n">
        <v>46202</v>
      </c>
      <c r="F13409" t="inlineStr">
        <is>
          <t>Violations were cited in the following area(s).</t>
        </is>
      </c>
      <c r="G13409" t="inlineStr">
        <is>
          <t>04L</t>
        </is>
      </c>
      <c r="H13409" t="inlineStr">
        <is>
          <t>Evidence of mice or live mice in establishment's food or non-food areas.</t>
        </is>
      </c>
      <c r="I13409" t="inlineStr">
        <is>
          <t>Critical</t>
        </is>
      </c>
      <c r="J13409" t="n">
        <v>23</v>
      </c>
      <c r="L13409" s="9">
        <f>A13409&amp;"-"&amp;TEXT(E13409,"yyyymmdd")</f>
        <v/>
      </c>
    </row>
    <row r="13410">
      <c r="A13410" t="n">
        <v>50129050</v>
      </c>
      <c r="B13410" t="inlineStr">
        <is>
          <t>Brooklyn</t>
        </is>
      </c>
      <c r="C13410" t="inlineStr">
        <is>
          <t>11236</t>
        </is>
      </c>
      <c r="D13410" t="inlineStr">
        <is>
          <t>Caribbean</t>
        </is>
      </c>
      <c r="E13410" s="8" t="n">
        <v>46202</v>
      </c>
      <c r="F13410" t="inlineStr">
        <is>
          <t>Violations were cited in the following area(s).</t>
        </is>
      </c>
      <c r="G13410" t="inlineStr">
        <is>
          <t>04N</t>
        </is>
      </c>
      <c r="H13410" t="inlineStr">
        <is>
          <t>Filth flies or food/refuse/sewage associated with (FRSA) flies or other nuisance pests in establishment’s food and/or non-food areas. FRSA flies include house flies, blow flies, bottle flies, flesh flies, drain flies, Phorid flies and fruit flies.</t>
        </is>
      </c>
      <c r="I13410" t="inlineStr">
        <is>
          <t>Critical</t>
        </is>
      </c>
      <c r="J13410" t="n">
        <v>23</v>
      </c>
      <c r="L13410" s="9">
        <f>A13410&amp;"-"&amp;TEXT(E13410,"yyyymmdd")</f>
        <v/>
      </c>
    </row>
    <row r="13411">
      <c r="A13411" t="n">
        <v>50129050</v>
      </c>
      <c r="B13411" t="inlineStr">
        <is>
          <t>Brooklyn</t>
        </is>
      </c>
      <c r="C13411" t="inlineStr">
        <is>
          <t>11236</t>
        </is>
      </c>
      <c r="D13411" t="inlineStr">
        <is>
          <t>Caribbean</t>
        </is>
      </c>
      <c r="E13411" s="8" t="n">
        <v>46202</v>
      </c>
      <c r="F13411" t="inlineStr">
        <is>
          <t>Violations were cited in the following area(s).</t>
        </is>
      </c>
      <c r="G13411" t="inlineStr">
        <is>
          <t>08A</t>
        </is>
      </c>
      <c r="H13411" t="inlineStr">
        <is>
          <t>Establishment is not free of harborage or conditions conducive to rodents, insects or other pests.</t>
        </is>
      </c>
      <c r="I13411" t="inlineStr">
        <is>
          <t>Not Critical</t>
        </is>
      </c>
      <c r="J13411" t="n">
        <v>23</v>
      </c>
      <c r="L13411" s="9">
        <f>A13411&amp;"-"&amp;TEXT(E13411,"yyyymmdd")</f>
        <v/>
      </c>
    </row>
    <row r="13412">
      <c r="A13412" t="n">
        <v>50129050</v>
      </c>
      <c r="B13412" t="inlineStr">
        <is>
          <t>Brooklyn</t>
        </is>
      </c>
      <c r="C13412" t="inlineStr">
        <is>
          <t>11236</t>
        </is>
      </c>
      <c r="D13412" t="inlineStr">
        <is>
          <t>Caribbean</t>
        </is>
      </c>
      <c r="E13412" s="8" t="n">
        <v>46202</v>
      </c>
      <c r="F13412" t="inlineStr">
        <is>
          <t>Violations were cited in the following area(s).</t>
        </is>
      </c>
      <c r="G13412" t="inlineStr">
        <is>
          <t>09B</t>
        </is>
      </c>
      <c r="H13412" t="inlineStr">
        <is>
          <t>Thawing procedure improper.</t>
        </is>
      </c>
      <c r="I13412" t="inlineStr">
        <is>
          <t>Not Critical</t>
        </is>
      </c>
      <c r="J13412" t="n">
        <v>23</v>
      </c>
      <c r="L13412" s="9">
        <f>A13412&amp;"-"&amp;TEXT(E13412,"yyyymmdd")</f>
        <v/>
      </c>
    </row>
    <row r="13413">
      <c r="A13413" t="n">
        <v>50129050</v>
      </c>
      <c r="B13413" t="inlineStr">
        <is>
          <t>Brooklyn</t>
        </is>
      </c>
      <c r="C13413" t="inlineStr">
        <is>
          <t>11236</t>
        </is>
      </c>
      <c r="D13413" t="inlineStr">
        <is>
          <t>Caribbean</t>
        </is>
      </c>
      <c r="E13413" s="8" t="n">
        <v>46202</v>
      </c>
      <c r="F13413" t="inlineStr">
        <is>
          <t>Violations were cited in the following area(s).</t>
        </is>
      </c>
      <c r="G13413" t="inlineStr">
        <is>
          <t>10F</t>
        </is>
      </c>
      <c r="H13413" t="inlineStr">
        <is>
          <t>Non-food contact surface or equipment made of unacceptable material, not kept clean, or not properly sealed, raised, spaced or movable to allow accessibility for cleaning on all sides, above and underneath the unit.</t>
        </is>
      </c>
      <c r="I13413" t="inlineStr">
        <is>
          <t>Not Critical</t>
        </is>
      </c>
      <c r="J13413" t="n">
        <v>23</v>
      </c>
      <c r="L13413" s="9">
        <f>A13413&amp;"-"&amp;TEXT(E13413,"yyyymmdd")</f>
        <v/>
      </c>
    </row>
    <row r="13414">
      <c r="A13414" t="n">
        <v>50129392</v>
      </c>
      <c r="B13414" t="inlineStr">
        <is>
          <t>Manhattan</t>
        </is>
      </c>
      <c r="C13414" t="inlineStr">
        <is>
          <t>10010</t>
        </is>
      </c>
      <c r="D13414" t="inlineStr">
        <is>
          <t>Pizza</t>
        </is>
      </c>
      <c r="E13414" s="8" t="n">
        <v>46202</v>
      </c>
      <c r="F13414" t="inlineStr">
        <is>
          <t>Violations were cited in the following area(s).</t>
        </is>
      </c>
      <c r="G13414" t="inlineStr">
        <is>
          <t>02G</t>
        </is>
      </c>
      <c r="H13414" t="inlineStr">
        <is>
          <t>Cold TCS food item held above 41 °F; smoked or processed fish held above 38 °F; intact raw eggs held above 45 °F; or reduced oxygen packaged (ROP) TCS foods held above required temperatures except during active necessary preparation.</t>
        </is>
      </c>
      <c r="I13414" t="inlineStr">
        <is>
          <t>Critical</t>
        </is>
      </c>
      <c r="J13414" t="n">
        <v>12</v>
      </c>
      <c r="K13414" t="inlineStr">
        <is>
          <t>A</t>
        </is>
      </c>
      <c r="L13414" s="9">
        <f>A13414&amp;"-"&amp;TEXT(E13414,"yyyymmdd")</f>
        <v/>
      </c>
    </row>
    <row r="13415">
      <c r="A13415" t="n">
        <v>50129392</v>
      </c>
      <c r="B13415" t="inlineStr">
        <is>
          <t>Manhattan</t>
        </is>
      </c>
      <c r="C13415" t="inlineStr">
        <is>
          <t>10010</t>
        </is>
      </c>
      <c r="D13415" t="inlineStr">
        <is>
          <t>Pizza</t>
        </is>
      </c>
      <c r="E13415" s="8" t="n">
        <v>46202</v>
      </c>
      <c r="F13415" t="inlineStr">
        <is>
          <t>Violations were cited in the following area(s).</t>
        </is>
      </c>
      <c r="G13415" t="inlineStr">
        <is>
          <t>10F</t>
        </is>
      </c>
      <c r="H13415" t="inlineStr">
        <is>
          <t>Non-food contact surface or equipment made of unacceptable material, not kept clean, or not properly sealed, raised, spaced or movable to allow accessibility for cleaning on all sides, above and underneath the unit.</t>
        </is>
      </c>
      <c r="I13415" t="inlineStr">
        <is>
          <t>Not Critical</t>
        </is>
      </c>
      <c r="J13415" t="n">
        <v>12</v>
      </c>
      <c r="K13415" t="inlineStr">
        <is>
          <t>A</t>
        </is>
      </c>
      <c r="L13415" s="9">
        <f>A13415&amp;"-"&amp;TEXT(E13415,"yyyymmdd")</f>
        <v/>
      </c>
    </row>
    <row r="13416">
      <c r="A13416" t="n">
        <v>50130332</v>
      </c>
      <c r="B13416" t="inlineStr">
        <is>
          <t>Queens</t>
        </is>
      </c>
      <c r="C13416" t="inlineStr">
        <is>
          <t>11358</t>
        </is>
      </c>
      <c r="D13416" t="inlineStr">
        <is>
          <t>Thai</t>
        </is>
      </c>
      <c r="E13416" s="8" t="n">
        <v>46202</v>
      </c>
      <c r="F13416" t="inlineStr">
        <is>
          <t>Violations were cited in the following area(s).</t>
        </is>
      </c>
      <c r="G13416" t="inlineStr">
        <is>
          <t>02G</t>
        </is>
      </c>
      <c r="H13416" t="inlineStr">
        <is>
          <t>Cold TCS food item held above 41 °F; smoked or processed fish held above 38 °F; intact raw eggs held above 45 °F; or reduced oxygen packaged (ROP) TCS foods held above required temperatures except during active necessary preparation.</t>
        </is>
      </c>
      <c r="I13416" t="inlineStr">
        <is>
          <t>Critical</t>
        </is>
      </c>
      <c r="J13416" t="n">
        <v>13</v>
      </c>
      <c r="K13416" t="inlineStr">
        <is>
          <t>A</t>
        </is>
      </c>
      <c r="L13416" s="9">
        <f>A13416&amp;"-"&amp;TEXT(E13416,"yyyymmdd")</f>
        <v/>
      </c>
    </row>
    <row r="13417">
      <c r="A13417" t="n">
        <v>50130332</v>
      </c>
      <c r="B13417" t="inlineStr">
        <is>
          <t>Queens</t>
        </is>
      </c>
      <c r="C13417" t="inlineStr">
        <is>
          <t>11358</t>
        </is>
      </c>
      <c r="D13417" t="inlineStr">
        <is>
          <t>Thai</t>
        </is>
      </c>
      <c r="E13417" s="8" t="n">
        <v>46202</v>
      </c>
      <c r="F13417" t="inlineStr">
        <is>
          <t>Violations were cited in the following area(s).</t>
        </is>
      </c>
      <c r="G13417" t="inlineStr">
        <is>
          <t>08C</t>
        </is>
      </c>
      <c r="H13417" t="inlineStr">
        <is>
          <t>Pesticide not properly labeled or used by unlicensed individual. Pesticide, other toxic chemical improperly used/stored. Unprotected, unlocked bait station used.</t>
        </is>
      </c>
      <c r="I13417" t="inlineStr">
        <is>
          <t>Not Critical</t>
        </is>
      </c>
      <c r="J13417" t="n">
        <v>13</v>
      </c>
      <c r="K13417" t="inlineStr">
        <is>
          <t>A</t>
        </is>
      </c>
      <c r="L13417" s="9">
        <f>A13417&amp;"-"&amp;TEXT(E13417,"yyyymmdd")</f>
        <v/>
      </c>
    </row>
    <row r="13418">
      <c r="A13418" t="n">
        <v>50130332</v>
      </c>
      <c r="B13418" t="inlineStr">
        <is>
          <t>Queens</t>
        </is>
      </c>
      <c r="C13418" t="inlineStr">
        <is>
          <t>11358</t>
        </is>
      </c>
      <c r="D13418" t="inlineStr">
        <is>
          <t>Thai</t>
        </is>
      </c>
      <c r="E13418" s="8" t="n">
        <v>46202</v>
      </c>
      <c r="F13418" t="inlineStr">
        <is>
          <t>Violations were cited in the following area(s).</t>
        </is>
      </c>
      <c r="G13418" t="inlineStr">
        <is>
          <t>10B</t>
        </is>
      </c>
      <c r="H13418" t="inlineStr">
        <is>
          <t>Anti-siphonage or back-flow prevention device not provided where required; equipment or floor not properly drained; sewage disposal system in disrepair or not functioning properly. Condensation or liquid waste improperly disposed of.</t>
        </is>
      </c>
      <c r="I13418" t="inlineStr">
        <is>
          <t>Not Critical</t>
        </is>
      </c>
      <c r="J13418" t="n">
        <v>13</v>
      </c>
      <c r="K13418" t="inlineStr">
        <is>
          <t>A</t>
        </is>
      </c>
      <c r="L13418" s="9">
        <f>A13418&amp;"-"&amp;TEXT(E13418,"yyyymmdd")</f>
        <v/>
      </c>
    </row>
    <row r="13419">
      <c r="A13419" t="n">
        <v>50130447</v>
      </c>
      <c r="B13419" t="inlineStr">
        <is>
          <t>Manhattan</t>
        </is>
      </c>
      <c r="C13419" t="inlineStr">
        <is>
          <t>10002</t>
        </is>
      </c>
      <c r="D13419" t="inlineStr">
        <is>
          <t>Jewish/Kosher</t>
        </is>
      </c>
      <c r="E13419" s="8" t="n">
        <v>46202</v>
      </c>
      <c r="F13419" t="inlineStr">
        <is>
          <t>Violations were cited in the following area(s).</t>
        </is>
      </c>
      <c r="G13419" t="inlineStr">
        <is>
          <t>10B</t>
        </is>
      </c>
      <c r="H13419" t="inlineStr">
        <is>
          <t>Anti-siphonage or back-flow prevention device not provided where required; equipment or floor not properly drained; sewage disposal system in disrepair or not functioning properly. Condensation or liquid waste improperly disposed of.</t>
        </is>
      </c>
      <c r="I13419" t="inlineStr">
        <is>
          <t>Not Critical</t>
        </is>
      </c>
      <c r="J13419" t="n">
        <v>5</v>
      </c>
      <c r="K13419" t="inlineStr">
        <is>
          <t>A</t>
        </is>
      </c>
      <c r="L13419" s="9">
        <f>A13419&amp;"-"&amp;TEXT(E13419,"yyyymmdd")</f>
        <v/>
      </c>
    </row>
    <row r="13420">
      <c r="A13420" t="n">
        <v>50130447</v>
      </c>
      <c r="B13420" t="inlineStr">
        <is>
          <t>Manhattan</t>
        </is>
      </c>
      <c r="C13420" t="inlineStr">
        <is>
          <t>10002</t>
        </is>
      </c>
      <c r="D13420" t="inlineStr">
        <is>
          <t>Jewish/Kosher</t>
        </is>
      </c>
      <c r="E13420" s="8" t="n">
        <v>46202</v>
      </c>
      <c r="F13420" t="inlineStr">
        <is>
          <t>Violations were cited in the following area(s).</t>
        </is>
      </c>
      <c r="G13420" t="inlineStr">
        <is>
          <t>10F</t>
        </is>
      </c>
      <c r="H13420" t="inlineStr">
        <is>
          <t>Non-food contact surface or equipment made of unacceptable material, not kept clean, or not properly sealed, raised, spaced or movable to allow accessibility for cleaning on all sides, above and underneath the unit.</t>
        </is>
      </c>
      <c r="I13420" t="inlineStr">
        <is>
          <t>Not Critical</t>
        </is>
      </c>
      <c r="J13420" t="n">
        <v>5</v>
      </c>
      <c r="K13420" t="inlineStr">
        <is>
          <t>A</t>
        </is>
      </c>
      <c r="L13420" s="9">
        <f>A13420&amp;"-"&amp;TEXT(E13420,"yyyymmdd")</f>
        <v/>
      </c>
    </row>
    <row r="13421">
      <c r="A13421" t="n">
        <v>50131771</v>
      </c>
      <c r="B13421" t="inlineStr">
        <is>
          <t>Queens</t>
        </is>
      </c>
      <c r="C13421" t="inlineStr">
        <is>
          <t>11432</t>
        </is>
      </c>
      <c r="D13421" t="inlineStr">
        <is>
          <t>Coffee/Tea</t>
        </is>
      </c>
      <c r="E13421" s="8" t="n">
        <v>46202</v>
      </c>
      <c r="F13421" t="inlineStr">
        <is>
          <t>Violations were cited in the following area(s).</t>
        </is>
      </c>
      <c r="G13421" t="inlineStr">
        <is>
          <t>04N</t>
        </is>
      </c>
      <c r="H13421" t="inlineStr">
        <is>
          <t>Filth flies or food/refuse/sewage associated with (FRSA) flies or other nuisance pests in establishment’s food and/or non-food areas. FRSA flies include house flies, blow flies, bottle flies, flesh flies, drain flies, Phorid flies and fruit flies.</t>
        </is>
      </c>
      <c r="I13421" t="inlineStr">
        <is>
          <t>Critical</t>
        </is>
      </c>
      <c r="J13421" t="n">
        <v>30</v>
      </c>
      <c r="L13421" s="9">
        <f>A13421&amp;"-"&amp;TEXT(E13421,"yyyymmdd")</f>
        <v/>
      </c>
    </row>
    <row r="13422">
      <c r="A13422" t="n">
        <v>50131771</v>
      </c>
      <c r="B13422" t="inlineStr">
        <is>
          <t>Queens</t>
        </is>
      </c>
      <c r="C13422" t="inlineStr">
        <is>
          <t>11432</t>
        </is>
      </c>
      <c r="D13422" t="inlineStr">
        <is>
          <t>Coffee/Tea</t>
        </is>
      </c>
      <c r="E13422" s="8" t="n">
        <v>46202</v>
      </c>
      <c r="F13422" t="inlineStr">
        <is>
          <t>Violations were cited in the following area(s).</t>
        </is>
      </c>
      <c r="G13422" t="inlineStr">
        <is>
          <t>06C</t>
        </is>
      </c>
      <c r="H1342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422" t="inlineStr">
        <is>
          <t>Critical</t>
        </is>
      </c>
      <c r="J13422" t="n">
        <v>30</v>
      </c>
      <c r="L13422" s="9">
        <f>A13422&amp;"-"&amp;TEXT(E13422,"yyyymmdd")</f>
        <v/>
      </c>
    </row>
    <row r="13423">
      <c r="A13423" t="n">
        <v>50131771</v>
      </c>
      <c r="B13423" t="inlineStr">
        <is>
          <t>Queens</t>
        </is>
      </c>
      <c r="C13423" t="inlineStr">
        <is>
          <t>11432</t>
        </is>
      </c>
      <c r="D13423" t="inlineStr">
        <is>
          <t>Coffee/Tea</t>
        </is>
      </c>
      <c r="E13423" s="8" t="n">
        <v>46202</v>
      </c>
      <c r="F13423" t="inlineStr">
        <is>
          <t>Violations were cited in the following area(s).</t>
        </is>
      </c>
      <c r="G13423" t="inlineStr">
        <is>
          <t>06D</t>
        </is>
      </c>
      <c r="H13423" t="inlineStr">
        <is>
          <t>Food contact surface not properly washed, rinsed and sanitized after each use and following any activity when contamination may have occurred.</t>
        </is>
      </c>
      <c r="I13423" t="inlineStr">
        <is>
          <t>Critical</t>
        </is>
      </c>
      <c r="J13423" t="n">
        <v>30</v>
      </c>
      <c r="L13423" s="9">
        <f>A13423&amp;"-"&amp;TEXT(E13423,"yyyymmdd")</f>
        <v/>
      </c>
    </row>
    <row r="13424">
      <c r="A13424" t="n">
        <v>50131771</v>
      </c>
      <c r="B13424" t="inlineStr">
        <is>
          <t>Queens</t>
        </is>
      </c>
      <c r="C13424" t="inlineStr">
        <is>
          <t>11432</t>
        </is>
      </c>
      <c r="D13424" t="inlineStr">
        <is>
          <t>Coffee/Tea</t>
        </is>
      </c>
      <c r="E13424" s="8" t="n">
        <v>46202</v>
      </c>
      <c r="F13424" t="inlineStr">
        <is>
          <t>Violations were cited in the following area(s).</t>
        </is>
      </c>
      <c r="G13424" t="inlineStr">
        <is>
          <t>06E</t>
        </is>
      </c>
      <c r="H13424" t="inlineStr">
        <is>
          <t>Sanitized equipment or utensil, including in-use food dispensing utensil, improperly used or stored.</t>
        </is>
      </c>
      <c r="I13424" t="inlineStr">
        <is>
          <t>Critical</t>
        </is>
      </c>
      <c r="J13424" t="n">
        <v>30</v>
      </c>
      <c r="L13424" s="9">
        <f>A13424&amp;"-"&amp;TEXT(E13424,"yyyymmdd")</f>
        <v/>
      </c>
    </row>
    <row r="13425">
      <c r="A13425" t="n">
        <v>50131771</v>
      </c>
      <c r="B13425" t="inlineStr">
        <is>
          <t>Queens</t>
        </is>
      </c>
      <c r="C13425" t="inlineStr">
        <is>
          <t>11432</t>
        </is>
      </c>
      <c r="D13425" t="inlineStr">
        <is>
          <t>Coffee/Tea</t>
        </is>
      </c>
      <c r="E13425" s="8" t="n">
        <v>46202</v>
      </c>
      <c r="F13425" t="inlineStr">
        <is>
          <t>Violations were cited in the following area(s).</t>
        </is>
      </c>
      <c r="G13425" t="inlineStr">
        <is>
          <t>08A</t>
        </is>
      </c>
      <c r="H13425" t="inlineStr">
        <is>
          <t>Establishment is not free of harborage or conditions conducive to rodents, insects or other pests.</t>
        </is>
      </c>
      <c r="I13425" t="inlineStr">
        <is>
          <t>Not Critical</t>
        </is>
      </c>
      <c r="J13425" t="n">
        <v>30</v>
      </c>
      <c r="L13425" s="9">
        <f>A13425&amp;"-"&amp;TEXT(E13425,"yyyymmdd")</f>
        <v/>
      </c>
    </row>
    <row r="13426">
      <c r="A13426" t="n">
        <v>50131771</v>
      </c>
      <c r="B13426" t="inlineStr">
        <is>
          <t>Queens</t>
        </is>
      </c>
      <c r="C13426" t="inlineStr">
        <is>
          <t>11432</t>
        </is>
      </c>
      <c r="D13426" t="inlineStr">
        <is>
          <t>Coffee/Tea</t>
        </is>
      </c>
      <c r="E13426" s="8" t="n">
        <v>46202</v>
      </c>
      <c r="F13426" t="inlineStr">
        <is>
          <t>Violations were cited in the following area(s).</t>
        </is>
      </c>
      <c r="G13426" t="inlineStr">
        <is>
          <t>10F</t>
        </is>
      </c>
      <c r="H13426" t="inlineStr">
        <is>
          <t>Non-food contact surface or equipment made of unacceptable material, not kept clean, or not properly sealed, raised, spaced or movable to allow accessibility for cleaning on all sides, above and underneath the unit.</t>
        </is>
      </c>
      <c r="I13426" t="inlineStr">
        <is>
          <t>Not Critical</t>
        </is>
      </c>
      <c r="J13426" t="n">
        <v>30</v>
      </c>
      <c r="L13426" s="9">
        <f>A13426&amp;"-"&amp;TEXT(E13426,"yyyymmdd")</f>
        <v/>
      </c>
    </row>
    <row r="13427">
      <c r="A13427" t="n">
        <v>50133261</v>
      </c>
      <c r="B13427" t="inlineStr">
        <is>
          <t>Staten Island</t>
        </is>
      </c>
      <c r="C13427" t="inlineStr">
        <is>
          <t>10307</t>
        </is>
      </c>
      <c r="D13427" t="inlineStr">
        <is>
          <t>Sandwiches</t>
        </is>
      </c>
      <c r="E13427" s="8" t="n">
        <v>46202</v>
      </c>
      <c r="F13427" t="inlineStr">
        <is>
          <t>Violations were cited in the following area(s).</t>
        </is>
      </c>
      <c r="G13427" t="inlineStr">
        <is>
          <t>10B</t>
        </is>
      </c>
      <c r="H13427" t="inlineStr">
        <is>
          <t>Anti-siphonage or back-flow prevention device not provided where required; equipment or floor not properly drained; sewage disposal system in disrepair or not functioning properly. Condensation or liquid waste improperly disposed of.</t>
        </is>
      </c>
      <c r="I13427" t="inlineStr">
        <is>
          <t>Not Critical</t>
        </is>
      </c>
      <c r="J13427" t="n">
        <v>5</v>
      </c>
      <c r="K13427" t="inlineStr">
        <is>
          <t>A</t>
        </is>
      </c>
      <c r="L13427" s="9">
        <f>A13427&amp;"-"&amp;TEXT(E13427,"yyyymmdd")</f>
        <v/>
      </c>
    </row>
    <row r="13428">
      <c r="A13428" t="n">
        <v>50133261</v>
      </c>
      <c r="B13428" t="inlineStr">
        <is>
          <t>Staten Island</t>
        </is>
      </c>
      <c r="C13428" t="inlineStr">
        <is>
          <t>10307</t>
        </is>
      </c>
      <c r="D13428" t="inlineStr">
        <is>
          <t>Sandwiches</t>
        </is>
      </c>
      <c r="E13428" s="8" t="n">
        <v>46202</v>
      </c>
      <c r="F13428" t="inlineStr">
        <is>
          <t>Violations were cited in the following area(s).</t>
        </is>
      </c>
      <c r="G13428" t="inlineStr">
        <is>
          <t>10F</t>
        </is>
      </c>
      <c r="H13428" t="inlineStr">
        <is>
          <t>Non-food contact surface or equipment made of unacceptable material, not kept clean, or not properly sealed, raised, spaced or movable to allow accessibility for cleaning on all sides, above and underneath the unit.</t>
        </is>
      </c>
      <c r="I13428" t="inlineStr">
        <is>
          <t>Not Critical</t>
        </is>
      </c>
      <c r="J13428" t="n">
        <v>5</v>
      </c>
      <c r="K13428" t="inlineStr">
        <is>
          <t>A</t>
        </is>
      </c>
      <c r="L13428" s="9">
        <f>A13428&amp;"-"&amp;TEXT(E13428,"yyyymmdd")</f>
        <v/>
      </c>
    </row>
    <row r="13429">
      <c r="A13429" t="n">
        <v>50136402</v>
      </c>
      <c r="B13429" t="inlineStr">
        <is>
          <t>Manhattan</t>
        </is>
      </c>
      <c r="C13429" t="inlineStr">
        <is>
          <t>10002</t>
        </is>
      </c>
      <c r="D13429" t="inlineStr">
        <is>
          <t>Chinese</t>
        </is>
      </c>
      <c r="E13429" s="8" t="n">
        <v>46202</v>
      </c>
      <c r="F13429" t="inlineStr">
        <is>
          <t>Violations were cited in the following area(s).</t>
        </is>
      </c>
      <c r="G13429" t="inlineStr">
        <is>
          <t>02B</t>
        </is>
      </c>
      <c r="H13429" t="inlineStr">
        <is>
          <t>Hot TCS food item not held at or above 140 °F.</t>
        </is>
      </c>
      <c r="I13429" t="inlineStr">
        <is>
          <t>Critical</t>
        </is>
      </c>
      <c r="J13429" t="n">
        <v>27</v>
      </c>
      <c r="L13429" s="9">
        <f>A13429&amp;"-"&amp;TEXT(E13429,"yyyymmdd")</f>
        <v/>
      </c>
    </row>
    <row r="13430">
      <c r="A13430" t="n">
        <v>50136402</v>
      </c>
      <c r="B13430" t="inlineStr">
        <is>
          <t>Manhattan</t>
        </is>
      </c>
      <c r="C13430" t="inlineStr">
        <is>
          <t>10002</t>
        </is>
      </c>
      <c r="D13430" t="inlineStr">
        <is>
          <t>Chinese</t>
        </is>
      </c>
      <c r="E13430" s="8" t="n">
        <v>46202</v>
      </c>
      <c r="F13430" t="inlineStr">
        <is>
          <t>Violations were cited in the following area(s).</t>
        </is>
      </c>
      <c r="G13430" t="inlineStr">
        <is>
          <t>02G</t>
        </is>
      </c>
      <c r="H13430" t="inlineStr">
        <is>
          <t>Cold TCS food item held above 41 °F; smoked or processed fish held above 38 °F; intact raw eggs held above 45 °F; or reduced oxygen packaged (ROP) TCS foods held above required temperatures except during active necessary preparation.</t>
        </is>
      </c>
      <c r="I13430" t="inlineStr">
        <is>
          <t>Critical</t>
        </is>
      </c>
      <c r="J13430" t="n">
        <v>27</v>
      </c>
      <c r="L13430" s="9">
        <f>A13430&amp;"-"&amp;TEXT(E13430,"yyyymmdd")</f>
        <v/>
      </c>
    </row>
    <row r="13431">
      <c r="A13431" t="n">
        <v>50136402</v>
      </c>
      <c r="B13431" t="inlineStr">
        <is>
          <t>Manhattan</t>
        </is>
      </c>
      <c r="C13431" t="inlineStr">
        <is>
          <t>10002</t>
        </is>
      </c>
      <c r="D13431" t="inlineStr">
        <is>
          <t>Chinese</t>
        </is>
      </c>
      <c r="E13431" s="8" t="n">
        <v>46202</v>
      </c>
      <c r="F13431" t="inlineStr">
        <is>
          <t>Violations were cited in the following area(s).</t>
        </is>
      </c>
      <c r="G13431" t="inlineStr">
        <is>
          <t>06D</t>
        </is>
      </c>
      <c r="H13431" t="inlineStr">
        <is>
          <t>Food contact surface not properly washed, rinsed and sanitized after each use and following any activity when contamination may have occurred.</t>
        </is>
      </c>
      <c r="I13431" t="inlineStr">
        <is>
          <t>Critical</t>
        </is>
      </c>
      <c r="J13431" t="n">
        <v>27</v>
      </c>
      <c r="L13431" s="9">
        <f>A13431&amp;"-"&amp;TEXT(E13431,"yyyymmdd")</f>
        <v/>
      </c>
    </row>
    <row r="13432">
      <c r="A13432" t="n">
        <v>50136402</v>
      </c>
      <c r="B13432" t="inlineStr">
        <is>
          <t>Manhattan</t>
        </is>
      </c>
      <c r="C13432" t="inlineStr">
        <is>
          <t>10002</t>
        </is>
      </c>
      <c r="D13432" t="inlineStr">
        <is>
          <t>Chinese</t>
        </is>
      </c>
      <c r="E13432" s="8" t="n">
        <v>46202</v>
      </c>
      <c r="F13432" t="inlineStr">
        <is>
          <t>Violations were cited in the following area(s).</t>
        </is>
      </c>
      <c r="G13432" t="inlineStr">
        <is>
          <t>10B</t>
        </is>
      </c>
      <c r="H13432" t="inlineStr">
        <is>
          <t>Anti-siphonage or back-flow prevention device not provided where required; equipment or floor not properly drained; sewage disposal system in disrepair or not functioning properly. Condensation or liquid waste improperly disposed of.</t>
        </is>
      </c>
      <c r="I13432" t="inlineStr">
        <is>
          <t>Not Critical</t>
        </is>
      </c>
      <c r="J13432" t="n">
        <v>27</v>
      </c>
      <c r="L13432" s="9">
        <f>A13432&amp;"-"&amp;TEXT(E13432,"yyyymmdd")</f>
        <v/>
      </c>
    </row>
    <row r="13433">
      <c r="A13433" t="n">
        <v>50136402</v>
      </c>
      <c r="B13433" t="inlineStr">
        <is>
          <t>Manhattan</t>
        </is>
      </c>
      <c r="C13433" t="inlineStr">
        <is>
          <t>10002</t>
        </is>
      </c>
      <c r="D13433" t="inlineStr">
        <is>
          <t>Chinese</t>
        </is>
      </c>
      <c r="E13433" s="8" t="n">
        <v>46202</v>
      </c>
      <c r="F13433" t="inlineStr">
        <is>
          <t>Violations were cited in the following area(s).</t>
        </is>
      </c>
      <c r="G13433" t="inlineStr">
        <is>
          <t>10F</t>
        </is>
      </c>
      <c r="H13433" t="inlineStr">
        <is>
          <t>Non-food contact surface or equipment made of unacceptable material, not kept clean, or not properly sealed, raised, spaced or movable to allow accessibility for cleaning on all sides, above and underneath the unit.</t>
        </is>
      </c>
      <c r="I13433" t="inlineStr">
        <is>
          <t>Not Critical</t>
        </is>
      </c>
      <c r="J13433" t="n">
        <v>27</v>
      </c>
      <c r="L13433" s="9">
        <f>A13433&amp;"-"&amp;TEXT(E13433,"yyyymmdd")</f>
        <v/>
      </c>
    </row>
    <row r="13434">
      <c r="A13434" t="n">
        <v>50140743</v>
      </c>
      <c r="B13434" t="inlineStr">
        <is>
          <t>Manhattan</t>
        </is>
      </c>
      <c r="C13434" t="inlineStr">
        <is>
          <t>10031</t>
        </is>
      </c>
      <c r="D13434" t="inlineStr">
        <is>
          <t>Coffee/Tea</t>
        </is>
      </c>
      <c r="E13434" s="8" t="n">
        <v>46202</v>
      </c>
      <c r="F13434" t="inlineStr">
        <is>
          <t>Violations were cited in the following area(s).</t>
        </is>
      </c>
      <c r="G13434" t="inlineStr">
        <is>
          <t>02B</t>
        </is>
      </c>
      <c r="H13434" t="inlineStr">
        <is>
          <t>Hot TCS food item not held at or above 140 °F.</t>
        </is>
      </c>
      <c r="I13434" t="inlineStr">
        <is>
          <t>Critical</t>
        </is>
      </c>
      <c r="J13434" t="n">
        <v>34</v>
      </c>
      <c r="L13434" s="9">
        <f>A13434&amp;"-"&amp;TEXT(E13434,"yyyymmdd")</f>
        <v/>
      </c>
    </row>
    <row r="13435">
      <c r="A13435" t="n">
        <v>50140743</v>
      </c>
      <c r="B13435" t="inlineStr">
        <is>
          <t>Manhattan</t>
        </is>
      </c>
      <c r="C13435" t="inlineStr">
        <is>
          <t>10031</t>
        </is>
      </c>
      <c r="D13435" t="inlineStr">
        <is>
          <t>Coffee/Tea</t>
        </is>
      </c>
      <c r="E13435" s="8" t="n">
        <v>46202</v>
      </c>
      <c r="F13435" t="inlineStr">
        <is>
          <t>Violations were cited in the following area(s).</t>
        </is>
      </c>
      <c r="G13435" t="inlineStr">
        <is>
          <t>04H</t>
        </is>
      </c>
      <c r="H13435" t="inlineStr">
        <is>
          <t>Raw, cooked or prepared food is adulterated, contaminated, cross-contaminated, or not discarded in accordance with HACCP plan.</t>
        </is>
      </c>
      <c r="I13435" t="inlineStr">
        <is>
          <t>Critical</t>
        </is>
      </c>
      <c r="J13435" t="n">
        <v>34</v>
      </c>
      <c r="L13435" s="9">
        <f>A13435&amp;"-"&amp;TEXT(E13435,"yyyymmdd")</f>
        <v/>
      </c>
    </row>
    <row r="13436">
      <c r="A13436" t="n">
        <v>50140743</v>
      </c>
      <c r="B13436" t="inlineStr">
        <is>
          <t>Manhattan</t>
        </is>
      </c>
      <c r="C13436" t="inlineStr">
        <is>
          <t>10031</t>
        </is>
      </c>
      <c r="D13436" t="inlineStr">
        <is>
          <t>Coffee/Tea</t>
        </is>
      </c>
      <c r="E13436" s="8" t="n">
        <v>46202</v>
      </c>
      <c r="F13436" t="inlineStr">
        <is>
          <t>Violations were cited in the following area(s).</t>
        </is>
      </c>
      <c r="G13436" t="inlineStr">
        <is>
          <t>04L</t>
        </is>
      </c>
      <c r="H13436" t="inlineStr">
        <is>
          <t>Evidence of mice or live mice in establishment's food or non-food areas.</t>
        </is>
      </c>
      <c r="I13436" t="inlineStr">
        <is>
          <t>Critical</t>
        </is>
      </c>
      <c r="J13436" t="n">
        <v>34</v>
      </c>
      <c r="L13436" s="9">
        <f>A13436&amp;"-"&amp;TEXT(E13436,"yyyymmdd")</f>
        <v/>
      </c>
    </row>
    <row r="13437">
      <c r="A13437" t="n">
        <v>50140743</v>
      </c>
      <c r="B13437" t="inlineStr">
        <is>
          <t>Manhattan</t>
        </is>
      </c>
      <c r="C13437" t="inlineStr">
        <is>
          <t>10031</t>
        </is>
      </c>
      <c r="D13437" t="inlineStr">
        <is>
          <t>Coffee/Tea</t>
        </is>
      </c>
      <c r="E13437" s="8" t="n">
        <v>46202</v>
      </c>
      <c r="F13437" t="inlineStr">
        <is>
          <t>Violations were cited in the following area(s).</t>
        </is>
      </c>
      <c r="G13437" t="inlineStr">
        <is>
          <t>06A</t>
        </is>
      </c>
      <c r="H13437" t="inlineStr">
        <is>
          <t>Personal cleanliness is inadequate. Outer garment soiled with possible contaminant. Effective hair restraint not worn where required. Jewelry worn on hands or arms. Fingernail polish worn or fingernails not kept clean and trimmed.</t>
        </is>
      </c>
      <c r="I13437" t="inlineStr">
        <is>
          <t>Critical</t>
        </is>
      </c>
      <c r="J13437" t="n">
        <v>34</v>
      </c>
      <c r="L13437" s="9">
        <f>A13437&amp;"-"&amp;TEXT(E13437,"yyyymmdd")</f>
        <v/>
      </c>
    </row>
    <row r="13438">
      <c r="A13438" t="n">
        <v>50140743</v>
      </c>
      <c r="B13438" t="inlineStr">
        <is>
          <t>Manhattan</t>
        </is>
      </c>
      <c r="C13438" t="inlineStr">
        <is>
          <t>10031</t>
        </is>
      </c>
      <c r="D13438" t="inlineStr">
        <is>
          <t>Coffee/Tea</t>
        </is>
      </c>
      <c r="E13438" s="8" t="n">
        <v>46202</v>
      </c>
      <c r="F13438" t="inlineStr">
        <is>
          <t>Violations were cited in the following area(s).</t>
        </is>
      </c>
      <c r="G13438" t="inlineStr">
        <is>
          <t>08A</t>
        </is>
      </c>
      <c r="H13438" t="inlineStr">
        <is>
          <t>Establishment is not free of harborage or conditions conducive to rodents, insects or other pests.</t>
        </is>
      </c>
      <c r="I13438" t="inlineStr">
        <is>
          <t>Not Critical</t>
        </is>
      </c>
      <c r="J13438" t="n">
        <v>34</v>
      </c>
      <c r="L13438" s="9">
        <f>A13438&amp;"-"&amp;TEXT(E13438,"yyyymmdd")</f>
        <v/>
      </c>
    </row>
    <row r="13439">
      <c r="A13439" t="n">
        <v>50140743</v>
      </c>
      <c r="B13439" t="inlineStr">
        <is>
          <t>Manhattan</t>
        </is>
      </c>
      <c r="C13439" t="inlineStr">
        <is>
          <t>10031</t>
        </is>
      </c>
      <c r="D13439" t="inlineStr">
        <is>
          <t>Coffee/Tea</t>
        </is>
      </c>
      <c r="E13439" s="8" t="n">
        <v>46202</v>
      </c>
      <c r="F13439" t="inlineStr">
        <is>
          <t>Violations were cited in the following area(s).</t>
        </is>
      </c>
      <c r="G13439" t="inlineStr">
        <is>
          <t>10F</t>
        </is>
      </c>
      <c r="H13439" t="inlineStr">
        <is>
          <t>Non-food contact surface or equipment made of unacceptable material, not kept clean, or not properly sealed, raised, spaced or movable to allow accessibility for cleaning on all sides, above and underneath the unit.</t>
        </is>
      </c>
      <c r="I13439" t="inlineStr">
        <is>
          <t>Not Critical</t>
        </is>
      </c>
      <c r="J13439" t="n">
        <v>34</v>
      </c>
      <c r="L13439" s="9">
        <f>A13439&amp;"-"&amp;TEXT(E13439,"yyyymmdd")</f>
        <v/>
      </c>
    </row>
    <row r="13440">
      <c r="A13440" t="n">
        <v>50142175</v>
      </c>
      <c r="B13440" t="inlineStr">
        <is>
          <t>Manhattan</t>
        </is>
      </c>
      <c r="C13440" t="inlineStr">
        <is>
          <t>10075</t>
        </is>
      </c>
      <c r="D13440" t="inlineStr">
        <is>
          <t>Italian</t>
        </is>
      </c>
      <c r="E13440" s="8" t="n">
        <v>46202</v>
      </c>
      <c r="F13440" t="inlineStr">
        <is>
          <t>Violations were cited in the following area(s).</t>
        </is>
      </c>
      <c r="G13440" t="inlineStr">
        <is>
          <t>02G</t>
        </is>
      </c>
      <c r="H13440" t="inlineStr">
        <is>
          <t>Cold TCS food item held above 41 °F; smoked or processed fish held above 38 °F; intact raw eggs held above 45 °F; or reduced oxygen packaged (ROP) TCS foods held above required temperatures except during active necessary preparation.</t>
        </is>
      </c>
      <c r="I13440" t="inlineStr">
        <is>
          <t>Critical</t>
        </is>
      </c>
      <c r="J13440" t="n">
        <v>12</v>
      </c>
      <c r="K13440" t="inlineStr">
        <is>
          <t>A</t>
        </is>
      </c>
      <c r="L13440" s="9">
        <f>A13440&amp;"-"&amp;TEXT(E13440,"yyyymmdd")</f>
        <v/>
      </c>
    </row>
    <row r="13441">
      <c r="A13441" t="n">
        <v>50142175</v>
      </c>
      <c r="B13441" t="inlineStr">
        <is>
          <t>Manhattan</t>
        </is>
      </c>
      <c r="C13441" t="inlineStr">
        <is>
          <t>10075</t>
        </is>
      </c>
      <c r="D13441" t="inlineStr">
        <is>
          <t>Italian</t>
        </is>
      </c>
      <c r="E13441" s="8" t="n">
        <v>46202</v>
      </c>
      <c r="F13441" t="inlineStr">
        <is>
          <t>Violations were cited in the following area(s).</t>
        </is>
      </c>
      <c r="G13441" t="inlineStr">
        <is>
          <t>06D</t>
        </is>
      </c>
      <c r="H13441" t="inlineStr">
        <is>
          <t>Food contact surface not properly washed, rinsed and sanitized after each use and following any activity when contamination may have occurred.</t>
        </is>
      </c>
      <c r="I13441" t="inlineStr">
        <is>
          <t>Critical</t>
        </is>
      </c>
      <c r="J13441" t="n">
        <v>12</v>
      </c>
      <c r="K13441" t="inlineStr">
        <is>
          <t>A</t>
        </is>
      </c>
      <c r="L13441" s="9">
        <f>A13441&amp;"-"&amp;TEXT(E13441,"yyyymmdd")</f>
        <v/>
      </c>
    </row>
    <row r="13442">
      <c r="A13442" t="n">
        <v>50143311</v>
      </c>
      <c r="B13442" t="inlineStr">
        <is>
          <t>Queens</t>
        </is>
      </c>
      <c r="C13442" t="inlineStr">
        <is>
          <t>11368</t>
        </is>
      </c>
      <c r="D13442" t="inlineStr">
        <is>
          <t>Latin American</t>
        </is>
      </c>
      <c r="E13442" s="8" t="n">
        <v>46202</v>
      </c>
      <c r="F13442" t="inlineStr">
        <is>
          <t>Violations were cited in the following area(s).</t>
        </is>
      </c>
      <c r="G13442" t="inlineStr">
        <is>
          <t>06C</t>
        </is>
      </c>
      <c r="H134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442" t="inlineStr">
        <is>
          <t>Critical</t>
        </is>
      </c>
      <c r="J13442" t="n">
        <v>12</v>
      </c>
      <c r="K13442" t="inlineStr">
        <is>
          <t>A</t>
        </is>
      </c>
      <c r="L13442" s="9">
        <f>A13442&amp;"-"&amp;TEXT(E13442,"yyyymmdd")</f>
        <v/>
      </c>
    </row>
    <row r="13443">
      <c r="A13443" t="n">
        <v>50143311</v>
      </c>
      <c r="B13443" t="inlineStr">
        <is>
          <t>Queens</t>
        </is>
      </c>
      <c r="C13443" t="inlineStr">
        <is>
          <t>11368</t>
        </is>
      </c>
      <c r="D13443" t="inlineStr">
        <is>
          <t>Latin American</t>
        </is>
      </c>
      <c r="E13443" s="8" t="n">
        <v>46202</v>
      </c>
      <c r="F13443" t="inlineStr">
        <is>
          <t>Violations were cited in the following area(s).</t>
        </is>
      </c>
      <c r="G13443" t="inlineStr">
        <is>
          <t>06D</t>
        </is>
      </c>
      <c r="H13443" t="inlineStr">
        <is>
          <t>Food contact surface not properly washed, rinsed and sanitized after each use and following any activity when contamination may have occurred.</t>
        </is>
      </c>
      <c r="I13443" t="inlineStr">
        <is>
          <t>Critical</t>
        </is>
      </c>
      <c r="J13443" t="n">
        <v>12</v>
      </c>
      <c r="K13443" t="inlineStr">
        <is>
          <t>A</t>
        </is>
      </c>
      <c r="L13443" s="9">
        <f>A13443&amp;"-"&amp;TEXT(E13443,"yyyymmdd")</f>
        <v/>
      </c>
    </row>
    <row r="13444">
      <c r="A13444" t="n">
        <v>50144066</v>
      </c>
      <c r="B13444" t="inlineStr">
        <is>
          <t>Queens</t>
        </is>
      </c>
      <c r="C13444" t="inlineStr">
        <is>
          <t>11362</t>
        </is>
      </c>
      <c r="D13444" t="inlineStr">
        <is>
          <t>Frozen Desserts</t>
        </is>
      </c>
      <c r="E13444" s="8" t="n">
        <v>46202</v>
      </c>
      <c r="F13444" t="inlineStr">
        <is>
          <t>Violations were cited in the following area(s).</t>
        </is>
      </c>
      <c r="G13444" t="inlineStr">
        <is>
          <t>04A</t>
        </is>
      </c>
      <c r="H13444" t="inlineStr">
        <is>
          <t>Food Protection Certificate (FPC) not held by manager or supervisor of food operations.</t>
        </is>
      </c>
      <c r="I13444" t="inlineStr">
        <is>
          <t>Critical</t>
        </is>
      </c>
      <c r="J13444" t="n">
        <v>12</v>
      </c>
      <c r="K13444" t="inlineStr">
        <is>
          <t>A</t>
        </is>
      </c>
      <c r="L13444" s="9">
        <f>A13444&amp;"-"&amp;TEXT(E13444,"yyyymmdd")</f>
        <v/>
      </c>
    </row>
    <row r="13445">
      <c r="A13445" t="n">
        <v>50144066</v>
      </c>
      <c r="B13445" t="inlineStr">
        <is>
          <t>Queens</t>
        </is>
      </c>
      <c r="C13445" t="inlineStr">
        <is>
          <t>11362</t>
        </is>
      </c>
      <c r="D13445" t="inlineStr">
        <is>
          <t>Frozen Desserts</t>
        </is>
      </c>
      <c r="E13445" s="8" t="n">
        <v>46202</v>
      </c>
      <c r="F13445" t="inlineStr">
        <is>
          <t>Violations were cited in the following area(s).</t>
        </is>
      </c>
      <c r="G13445" t="inlineStr">
        <is>
          <t>10F</t>
        </is>
      </c>
      <c r="H13445" t="inlineStr">
        <is>
          <t>Non-food contact surface or equipment made of unacceptable material, not kept clean, or not properly sealed, raised, spaced or movable to allow accessibility for cleaning on all sides, above and underneath the unit.</t>
        </is>
      </c>
      <c r="I13445" t="inlineStr">
        <is>
          <t>Not Critical</t>
        </is>
      </c>
      <c r="J13445" t="n">
        <v>12</v>
      </c>
      <c r="K13445" t="inlineStr">
        <is>
          <t>A</t>
        </is>
      </c>
      <c r="L13445" s="9">
        <f>A13445&amp;"-"&amp;TEXT(E13445,"yyyymmdd")</f>
        <v/>
      </c>
    </row>
    <row r="13446">
      <c r="A13446" t="n">
        <v>50144508</v>
      </c>
      <c r="B13446" t="inlineStr">
        <is>
          <t>Bronx</t>
        </is>
      </c>
      <c r="C13446" t="inlineStr">
        <is>
          <t>10459</t>
        </is>
      </c>
      <c r="D13446" t="inlineStr">
        <is>
          <t>Juice, Smoothies, Fruit Salads</t>
        </is>
      </c>
      <c r="E13446" s="8" t="n">
        <v>46202</v>
      </c>
      <c r="F13446" t="inlineStr">
        <is>
          <t>Violations were cited in the following area(s).</t>
        </is>
      </c>
      <c r="G13446" t="inlineStr">
        <is>
          <t>02G</t>
        </is>
      </c>
      <c r="H13446" t="inlineStr">
        <is>
          <t>Cold TCS food item held above 41 °F; smoked or processed fish held above 38 °F; intact raw eggs held above 45 °F; or reduced oxygen packaged (ROP) TCS foods held above required temperatures except during active necessary preparation.</t>
        </is>
      </c>
      <c r="I13446" t="inlineStr">
        <is>
          <t>Critical</t>
        </is>
      </c>
      <c r="J13446" t="n">
        <v>45</v>
      </c>
      <c r="L13446" s="9">
        <f>A13446&amp;"-"&amp;TEXT(E13446,"yyyymmdd")</f>
        <v/>
      </c>
    </row>
    <row r="13447">
      <c r="A13447" t="n">
        <v>50144508</v>
      </c>
      <c r="B13447" t="inlineStr">
        <is>
          <t>Bronx</t>
        </is>
      </c>
      <c r="C13447" t="inlineStr">
        <is>
          <t>10459</t>
        </is>
      </c>
      <c r="D13447" t="inlineStr">
        <is>
          <t>Juice, Smoothies, Fruit Salads</t>
        </is>
      </c>
      <c r="E13447" s="8" t="n">
        <v>46202</v>
      </c>
      <c r="F13447" t="inlineStr">
        <is>
          <t>Violations were cited in the following area(s).</t>
        </is>
      </c>
      <c r="G13447" t="inlineStr">
        <is>
          <t>03A</t>
        </is>
      </c>
      <c r="H13447"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3447" t="inlineStr">
        <is>
          <t>Critical</t>
        </is>
      </c>
      <c r="J13447" t="n">
        <v>45</v>
      </c>
      <c r="L13447" s="9">
        <f>A13447&amp;"-"&amp;TEXT(E13447,"yyyymmdd")</f>
        <v/>
      </c>
    </row>
    <row r="13448">
      <c r="A13448" t="n">
        <v>50144508</v>
      </c>
      <c r="B13448" t="inlineStr">
        <is>
          <t>Bronx</t>
        </is>
      </c>
      <c r="C13448" t="inlineStr">
        <is>
          <t>10459</t>
        </is>
      </c>
      <c r="D13448" t="inlineStr">
        <is>
          <t>Juice, Smoothies, Fruit Salads</t>
        </is>
      </c>
      <c r="E13448" s="8" t="n">
        <v>46202</v>
      </c>
      <c r="F13448" t="inlineStr">
        <is>
          <t>Violations were cited in the following area(s).</t>
        </is>
      </c>
      <c r="G13448" t="inlineStr">
        <is>
          <t>04H</t>
        </is>
      </c>
      <c r="H13448" t="inlineStr">
        <is>
          <t>Raw, cooked or prepared food is adulterated, contaminated, cross-contaminated, or not discarded in accordance with HACCP plan.</t>
        </is>
      </c>
      <c r="I13448" t="inlineStr">
        <is>
          <t>Critical</t>
        </is>
      </c>
      <c r="J13448" t="n">
        <v>45</v>
      </c>
      <c r="L13448" s="9">
        <f>A13448&amp;"-"&amp;TEXT(E13448,"yyyymmdd")</f>
        <v/>
      </c>
    </row>
    <row r="13449">
      <c r="A13449" t="n">
        <v>50144508</v>
      </c>
      <c r="B13449" t="inlineStr">
        <is>
          <t>Bronx</t>
        </is>
      </c>
      <c r="C13449" t="inlineStr">
        <is>
          <t>10459</t>
        </is>
      </c>
      <c r="D13449" t="inlineStr">
        <is>
          <t>Juice, Smoothies, Fruit Salads</t>
        </is>
      </c>
      <c r="E13449" s="8" t="n">
        <v>46202</v>
      </c>
      <c r="F13449" t="inlineStr">
        <is>
          <t>Violations were cited in the following area(s).</t>
        </is>
      </c>
      <c r="G13449" t="inlineStr">
        <is>
          <t>04K</t>
        </is>
      </c>
      <c r="H13449" t="inlineStr">
        <is>
          <t>Evidence of rats or live rats in establishment's food or non-food areas.</t>
        </is>
      </c>
      <c r="I13449" t="inlineStr">
        <is>
          <t>Critical</t>
        </is>
      </c>
      <c r="J13449" t="n">
        <v>45</v>
      </c>
      <c r="L13449" s="9">
        <f>A13449&amp;"-"&amp;TEXT(E13449,"yyyymmdd")</f>
        <v/>
      </c>
    </row>
    <row r="13450">
      <c r="A13450" t="n">
        <v>50144508</v>
      </c>
      <c r="B13450" t="inlineStr">
        <is>
          <t>Bronx</t>
        </is>
      </c>
      <c r="C13450" t="inlineStr">
        <is>
          <t>10459</t>
        </is>
      </c>
      <c r="D13450" t="inlineStr">
        <is>
          <t>Juice, Smoothies, Fruit Salads</t>
        </is>
      </c>
      <c r="E13450" s="8" t="n">
        <v>46202</v>
      </c>
      <c r="F13450" t="inlineStr">
        <is>
          <t>Violations were cited in the following area(s).</t>
        </is>
      </c>
      <c r="G13450" t="inlineStr">
        <is>
          <t>04L</t>
        </is>
      </c>
      <c r="H13450" t="inlineStr">
        <is>
          <t>Evidence of mice or live mice in establishment's food or non-food areas.</t>
        </is>
      </c>
      <c r="I13450" t="inlineStr">
        <is>
          <t>Critical</t>
        </is>
      </c>
      <c r="J13450" t="n">
        <v>45</v>
      </c>
      <c r="L13450" s="9">
        <f>A13450&amp;"-"&amp;TEXT(E13450,"yyyymmdd")</f>
        <v/>
      </c>
    </row>
    <row r="13451">
      <c r="A13451" t="n">
        <v>50144508</v>
      </c>
      <c r="B13451" t="inlineStr">
        <is>
          <t>Bronx</t>
        </is>
      </c>
      <c r="C13451" t="inlineStr">
        <is>
          <t>10459</t>
        </is>
      </c>
      <c r="D13451" t="inlineStr">
        <is>
          <t>Juice, Smoothies, Fruit Salads</t>
        </is>
      </c>
      <c r="E13451" s="8" t="n">
        <v>46202</v>
      </c>
      <c r="F13451" t="inlineStr">
        <is>
          <t>Violations were cited in the following area(s).</t>
        </is>
      </c>
      <c r="G13451" t="inlineStr">
        <is>
          <t>08A</t>
        </is>
      </c>
      <c r="H13451" t="inlineStr">
        <is>
          <t>Establishment is not free of harborage or conditions conducive to rodents, insects or other pests.</t>
        </is>
      </c>
      <c r="I13451" t="inlineStr">
        <is>
          <t>Not Critical</t>
        </is>
      </c>
      <c r="J13451" t="n">
        <v>45</v>
      </c>
      <c r="L13451" s="9">
        <f>A13451&amp;"-"&amp;TEXT(E13451,"yyyymmdd")</f>
        <v/>
      </c>
    </row>
    <row r="13452">
      <c r="A13452" t="n">
        <v>50144508</v>
      </c>
      <c r="B13452" t="inlineStr">
        <is>
          <t>Bronx</t>
        </is>
      </c>
      <c r="C13452" t="inlineStr">
        <is>
          <t>10459</t>
        </is>
      </c>
      <c r="D13452" t="inlineStr">
        <is>
          <t>Juice, Smoothies, Fruit Salads</t>
        </is>
      </c>
      <c r="E13452" s="8" t="n">
        <v>46202</v>
      </c>
      <c r="F13452" t="inlineStr">
        <is>
          <t>Violations were cited in the following area(s).</t>
        </is>
      </c>
      <c r="G13452" t="inlineStr">
        <is>
          <t>10B</t>
        </is>
      </c>
      <c r="H13452" t="inlineStr">
        <is>
          <t>Anti-siphonage or back-flow prevention device not provided where required; equipment or floor not properly drained; sewage disposal system in disrepair or not functioning properly. Condensation or liquid waste improperly disposed of.</t>
        </is>
      </c>
      <c r="I13452" t="inlineStr">
        <is>
          <t>Not Critical</t>
        </is>
      </c>
      <c r="J13452" t="n">
        <v>45</v>
      </c>
      <c r="L13452" s="9">
        <f>A13452&amp;"-"&amp;TEXT(E13452,"yyyymmdd")</f>
        <v/>
      </c>
    </row>
    <row r="13453">
      <c r="A13453" t="n">
        <v>50144508</v>
      </c>
      <c r="B13453" t="inlineStr">
        <is>
          <t>Bronx</t>
        </is>
      </c>
      <c r="C13453" t="inlineStr">
        <is>
          <t>10459</t>
        </is>
      </c>
      <c r="D13453" t="inlineStr">
        <is>
          <t>Juice, Smoothies, Fruit Salads</t>
        </is>
      </c>
      <c r="E13453" s="8" t="n">
        <v>46202</v>
      </c>
      <c r="F13453" t="inlineStr">
        <is>
          <t>Violations were cited in the following area(s).</t>
        </is>
      </c>
      <c r="G13453" t="inlineStr">
        <is>
          <t>10F</t>
        </is>
      </c>
      <c r="H13453" t="inlineStr">
        <is>
          <t>Non-food contact surface or equipment made of unacceptable material, not kept clean, or not properly sealed, raised, spaced or movable to allow accessibility for cleaning on all sides, above and underneath the unit.</t>
        </is>
      </c>
      <c r="I13453" t="inlineStr">
        <is>
          <t>Not Critical</t>
        </is>
      </c>
      <c r="J13453" t="n">
        <v>45</v>
      </c>
      <c r="L13453" s="9">
        <f>A13453&amp;"-"&amp;TEXT(E13453,"yyyymmdd")</f>
        <v/>
      </c>
    </row>
    <row r="13454">
      <c r="A13454" t="n">
        <v>50144508</v>
      </c>
      <c r="B13454" t="inlineStr">
        <is>
          <t>Bronx</t>
        </is>
      </c>
      <c r="C13454" t="inlineStr">
        <is>
          <t>10459</t>
        </is>
      </c>
      <c r="D13454" t="inlineStr">
        <is>
          <t>Juice, Smoothies, Fruit Salads</t>
        </is>
      </c>
      <c r="E13454" s="8" t="n">
        <v>46202</v>
      </c>
      <c r="F13454" t="inlineStr">
        <is>
          <t>Violations were cited in the following area(s).</t>
        </is>
      </c>
      <c r="G13454" t="inlineStr">
        <is>
          <t>28-06</t>
        </is>
      </c>
      <c r="H13454" t="inlineStr">
        <is>
          <t>Contract with a pest management professional not in place. Record of extermination activities not kept on premises.</t>
        </is>
      </c>
      <c r="I13454" t="inlineStr">
        <is>
          <t>Not Critical</t>
        </is>
      </c>
      <c r="J13454" t="n">
        <v>45</v>
      </c>
      <c r="L13454" s="9">
        <f>A13454&amp;"-"&amp;TEXT(E13454,"yyyymmdd")</f>
        <v/>
      </c>
    </row>
    <row r="13455">
      <c r="A13455" t="n">
        <v>50146063</v>
      </c>
      <c r="B13455" t="inlineStr">
        <is>
          <t>Brooklyn</t>
        </is>
      </c>
      <c r="C13455" t="inlineStr">
        <is>
          <t>11216</t>
        </is>
      </c>
      <c r="D13455" t="inlineStr">
        <is>
          <t>Caribbean</t>
        </is>
      </c>
      <c r="E13455" s="8" t="n">
        <v>46202</v>
      </c>
      <c r="F13455" t="inlineStr">
        <is>
          <t>Violations were cited in the following area(s).</t>
        </is>
      </c>
      <c r="G13455" t="inlineStr">
        <is>
          <t>04A</t>
        </is>
      </c>
      <c r="H13455" t="inlineStr">
        <is>
          <t>Food Protection Certificate (FPC) not held by manager or supervisor of food operations.</t>
        </is>
      </c>
      <c r="I13455" t="inlineStr">
        <is>
          <t>Critical</t>
        </is>
      </c>
      <c r="J13455" t="n">
        <v>12</v>
      </c>
      <c r="K13455" t="inlineStr">
        <is>
          <t>A</t>
        </is>
      </c>
      <c r="L13455" s="9">
        <f>A13455&amp;"-"&amp;TEXT(E13455,"yyyymmdd")</f>
        <v/>
      </c>
    </row>
    <row r="13456">
      <c r="A13456" t="n">
        <v>50146063</v>
      </c>
      <c r="B13456" t="inlineStr">
        <is>
          <t>Brooklyn</t>
        </is>
      </c>
      <c r="C13456" t="inlineStr">
        <is>
          <t>11216</t>
        </is>
      </c>
      <c r="D13456" t="inlineStr">
        <is>
          <t>Caribbean</t>
        </is>
      </c>
      <c r="E13456" s="8" t="n">
        <v>46202</v>
      </c>
      <c r="F13456" t="inlineStr">
        <is>
          <t>Violations were cited in the following area(s).</t>
        </is>
      </c>
      <c r="G13456" t="inlineStr">
        <is>
          <t>09B</t>
        </is>
      </c>
      <c r="H13456" t="inlineStr">
        <is>
          <t>Thawing procedure improper.</t>
        </is>
      </c>
      <c r="I13456" t="inlineStr">
        <is>
          <t>Not Critical</t>
        </is>
      </c>
      <c r="J13456" t="n">
        <v>12</v>
      </c>
      <c r="K13456" t="inlineStr">
        <is>
          <t>A</t>
        </is>
      </c>
      <c r="L13456" s="9">
        <f>A13456&amp;"-"&amp;TEXT(E13456,"yyyymmdd")</f>
        <v/>
      </c>
    </row>
    <row r="13457">
      <c r="A13457" t="n">
        <v>50147722</v>
      </c>
      <c r="B13457" t="inlineStr">
        <is>
          <t>Manhattan</t>
        </is>
      </c>
      <c r="C13457" t="inlineStr">
        <is>
          <t>10003</t>
        </is>
      </c>
      <c r="D13457" t="inlineStr">
        <is>
          <t>Seafood</t>
        </is>
      </c>
      <c r="E13457" s="8" t="n">
        <v>46202</v>
      </c>
      <c r="F13457" t="inlineStr">
        <is>
          <t>Violations were cited in the following area(s).</t>
        </is>
      </c>
      <c r="G13457" t="inlineStr">
        <is>
          <t>06C</t>
        </is>
      </c>
      <c r="H1345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457" t="inlineStr">
        <is>
          <t>Critical</t>
        </is>
      </c>
      <c r="J13457" t="n">
        <v>7</v>
      </c>
      <c r="K13457" t="inlineStr">
        <is>
          <t>A</t>
        </is>
      </c>
      <c r="L13457" s="9">
        <f>A13457&amp;"-"&amp;TEXT(E13457,"yyyymmdd")</f>
        <v/>
      </c>
    </row>
    <row r="13458">
      <c r="A13458" t="n">
        <v>50147722</v>
      </c>
      <c r="B13458" t="inlineStr">
        <is>
          <t>Manhattan</t>
        </is>
      </c>
      <c r="C13458" t="inlineStr">
        <is>
          <t>10003</t>
        </is>
      </c>
      <c r="D13458" t="inlineStr">
        <is>
          <t>Seafood</t>
        </is>
      </c>
      <c r="E13458" s="8" t="n">
        <v>46202</v>
      </c>
      <c r="F13458" t="inlineStr">
        <is>
          <t>Violations were cited in the following area(s).</t>
        </is>
      </c>
      <c r="G13458" t="inlineStr">
        <is>
          <t>10F</t>
        </is>
      </c>
      <c r="H13458" t="inlineStr">
        <is>
          <t>Non-food contact surface or equipment made of unacceptable material, not kept clean, or not properly sealed, raised, spaced or movable to allow accessibility for cleaning on all sides, above and underneath the unit.</t>
        </is>
      </c>
      <c r="I13458" t="inlineStr">
        <is>
          <t>Not Critical</t>
        </is>
      </c>
      <c r="J13458" t="n">
        <v>7</v>
      </c>
      <c r="K13458" t="inlineStr">
        <is>
          <t>A</t>
        </is>
      </c>
      <c r="L13458" s="9">
        <f>A13458&amp;"-"&amp;TEXT(E13458,"yyyymmdd")</f>
        <v/>
      </c>
    </row>
    <row r="13459">
      <c r="A13459" t="n">
        <v>50151116</v>
      </c>
      <c r="B13459" t="inlineStr">
        <is>
          <t>Manhattan</t>
        </is>
      </c>
      <c r="C13459" t="inlineStr">
        <is>
          <t>10036</t>
        </is>
      </c>
      <c r="D13459" t="inlineStr">
        <is>
          <t>American</t>
        </is>
      </c>
      <c r="E13459" s="8" t="n">
        <v>46202</v>
      </c>
      <c r="F13459" t="inlineStr">
        <is>
          <t>Violations were cited in the following area(s).</t>
        </is>
      </c>
      <c r="G13459" t="inlineStr">
        <is>
          <t>02G</t>
        </is>
      </c>
      <c r="H13459" t="inlineStr">
        <is>
          <t>Cold TCS food item held above 41 °F; smoked or processed fish held above 38 °F; intact raw eggs held above 45 °F; or reduced oxygen packaged (ROP) TCS foods held above required temperatures except during active necessary preparation.</t>
        </is>
      </c>
      <c r="I13459" t="inlineStr">
        <is>
          <t>Critical</t>
        </is>
      </c>
      <c r="J13459" t="n">
        <v>49</v>
      </c>
      <c r="K13459" t="inlineStr">
        <is>
          <t>N</t>
        </is>
      </c>
      <c r="L13459" s="9">
        <f>A13459&amp;"-"&amp;TEXT(E13459,"yyyymmdd")</f>
        <v/>
      </c>
    </row>
    <row r="13460">
      <c r="A13460" t="n">
        <v>50151116</v>
      </c>
      <c r="B13460" t="inlineStr">
        <is>
          <t>Manhattan</t>
        </is>
      </c>
      <c r="C13460" t="inlineStr">
        <is>
          <t>10036</t>
        </is>
      </c>
      <c r="D13460" t="inlineStr">
        <is>
          <t>American</t>
        </is>
      </c>
      <c r="E13460" s="8" t="n">
        <v>46202</v>
      </c>
      <c r="F13460" t="inlineStr">
        <is>
          <t>Violations were cited in the following area(s).</t>
        </is>
      </c>
      <c r="G13460" t="inlineStr">
        <is>
          <t>04N</t>
        </is>
      </c>
      <c r="H13460" t="inlineStr">
        <is>
          <t>Filth flies or food/refuse/sewage associated with (FRSA) flies or other nuisance pests in establishment’s food and/or non-food areas. FRSA flies include house flies, blow flies, bottle flies, flesh flies, drain flies, Phorid flies and fruit flies.</t>
        </is>
      </c>
      <c r="I13460" t="inlineStr">
        <is>
          <t>Critical</t>
        </is>
      </c>
      <c r="J13460" t="n">
        <v>49</v>
      </c>
      <c r="K13460" t="inlineStr">
        <is>
          <t>N</t>
        </is>
      </c>
      <c r="L13460" s="9">
        <f>A13460&amp;"-"&amp;TEXT(E13460,"yyyymmdd")</f>
        <v/>
      </c>
    </row>
    <row r="13461">
      <c r="A13461" t="n">
        <v>50151116</v>
      </c>
      <c r="B13461" t="inlineStr">
        <is>
          <t>Manhattan</t>
        </is>
      </c>
      <c r="C13461" t="inlineStr">
        <is>
          <t>10036</t>
        </is>
      </c>
      <c r="D13461" t="inlineStr">
        <is>
          <t>American</t>
        </is>
      </c>
      <c r="E13461" s="8" t="n">
        <v>46202</v>
      </c>
      <c r="F13461" t="inlineStr">
        <is>
          <t>Violations were cited in the following area(s).</t>
        </is>
      </c>
      <c r="G13461" t="inlineStr">
        <is>
          <t>05D</t>
        </is>
      </c>
      <c r="H1346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461" t="inlineStr">
        <is>
          <t>Critical</t>
        </is>
      </c>
      <c r="J13461" t="n">
        <v>49</v>
      </c>
      <c r="K13461" t="inlineStr">
        <is>
          <t>N</t>
        </is>
      </c>
      <c r="L13461" s="9">
        <f>A13461&amp;"-"&amp;TEXT(E13461,"yyyymmdd")</f>
        <v/>
      </c>
    </row>
    <row r="13462">
      <c r="A13462" t="n">
        <v>50151116</v>
      </c>
      <c r="B13462" t="inlineStr">
        <is>
          <t>Manhattan</t>
        </is>
      </c>
      <c r="C13462" t="inlineStr">
        <is>
          <t>10036</t>
        </is>
      </c>
      <c r="D13462" t="inlineStr">
        <is>
          <t>American</t>
        </is>
      </c>
      <c r="E13462" s="8" t="n">
        <v>46202</v>
      </c>
      <c r="F13462" t="inlineStr">
        <is>
          <t>Violations were cited in the following area(s).</t>
        </is>
      </c>
      <c r="G13462" t="inlineStr">
        <is>
          <t>06D</t>
        </is>
      </c>
      <c r="H13462" t="inlineStr">
        <is>
          <t>Food contact surface not properly washed, rinsed and sanitized after each use and following any activity when contamination may have occurred.</t>
        </is>
      </c>
      <c r="I13462" t="inlineStr">
        <is>
          <t>Critical</t>
        </is>
      </c>
      <c r="J13462" t="n">
        <v>49</v>
      </c>
      <c r="K13462" t="inlineStr">
        <is>
          <t>N</t>
        </is>
      </c>
      <c r="L13462" s="9">
        <f>A13462&amp;"-"&amp;TEXT(E13462,"yyyymmdd")</f>
        <v/>
      </c>
    </row>
    <row r="13463">
      <c r="A13463" t="n">
        <v>50151116</v>
      </c>
      <c r="B13463" t="inlineStr">
        <is>
          <t>Manhattan</t>
        </is>
      </c>
      <c r="C13463" t="inlineStr">
        <is>
          <t>10036</t>
        </is>
      </c>
      <c r="D13463" t="inlineStr">
        <is>
          <t>American</t>
        </is>
      </c>
      <c r="E13463" s="8" t="n">
        <v>46202</v>
      </c>
      <c r="F13463" t="inlineStr">
        <is>
          <t>Violations were cited in the following area(s).</t>
        </is>
      </c>
      <c r="G13463" t="inlineStr">
        <is>
          <t>06E</t>
        </is>
      </c>
      <c r="H13463" t="inlineStr">
        <is>
          <t>Sanitized equipment or utensil, including in-use food dispensing utensil, improperly used or stored.</t>
        </is>
      </c>
      <c r="I13463" t="inlineStr">
        <is>
          <t>Critical</t>
        </is>
      </c>
      <c r="J13463" t="n">
        <v>49</v>
      </c>
      <c r="K13463" t="inlineStr">
        <is>
          <t>N</t>
        </is>
      </c>
      <c r="L13463" s="9">
        <f>A13463&amp;"-"&amp;TEXT(E13463,"yyyymmdd")</f>
        <v/>
      </c>
    </row>
    <row r="13464">
      <c r="A13464" t="n">
        <v>50151116</v>
      </c>
      <c r="B13464" t="inlineStr">
        <is>
          <t>Manhattan</t>
        </is>
      </c>
      <c r="C13464" t="inlineStr">
        <is>
          <t>10036</t>
        </is>
      </c>
      <c r="D13464" t="inlineStr">
        <is>
          <t>American</t>
        </is>
      </c>
      <c r="E13464" s="8" t="n">
        <v>46202</v>
      </c>
      <c r="F13464" t="inlineStr">
        <is>
          <t>Violations were cited in the following area(s).</t>
        </is>
      </c>
      <c r="G13464" t="inlineStr">
        <is>
          <t>08A</t>
        </is>
      </c>
      <c r="H13464" t="inlineStr">
        <is>
          <t>Establishment is not free of harborage or conditions conducive to rodents, insects or other pests.</t>
        </is>
      </c>
      <c r="I13464" t="inlineStr">
        <is>
          <t>Not Critical</t>
        </is>
      </c>
      <c r="J13464" t="n">
        <v>49</v>
      </c>
      <c r="K13464" t="inlineStr">
        <is>
          <t>N</t>
        </is>
      </c>
      <c r="L13464" s="9">
        <f>A13464&amp;"-"&amp;TEXT(E13464,"yyyymmdd")</f>
        <v/>
      </c>
    </row>
    <row r="13465">
      <c r="A13465" t="n">
        <v>50151116</v>
      </c>
      <c r="B13465" t="inlineStr">
        <is>
          <t>Manhattan</t>
        </is>
      </c>
      <c r="C13465" t="inlineStr">
        <is>
          <t>10036</t>
        </is>
      </c>
      <c r="D13465" t="inlineStr">
        <is>
          <t>American</t>
        </is>
      </c>
      <c r="E13465" s="8" t="n">
        <v>46202</v>
      </c>
      <c r="F13465" t="inlineStr">
        <is>
          <t>Violations were cited in the following area(s).</t>
        </is>
      </c>
      <c r="G13465" t="inlineStr">
        <is>
          <t>09C</t>
        </is>
      </c>
      <c r="H13465" t="inlineStr">
        <is>
          <t>Design, construction, materials used or maintenance of food contact surface improper. Surface not easily cleanable, sanitized and maintained.</t>
        </is>
      </c>
      <c r="I13465" t="inlineStr">
        <is>
          <t>Not Critical</t>
        </is>
      </c>
      <c r="J13465" t="n">
        <v>49</v>
      </c>
      <c r="K13465" t="inlineStr">
        <is>
          <t>N</t>
        </is>
      </c>
      <c r="L13465" s="9">
        <f>A13465&amp;"-"&amp;TEXT(E13465,"yyyymmdd")</f>
        <v/>
      </c>
    </row>
    <row r="13466">
      <c r="A13466" t="n">
        <v>50151116</v>
      </c>
      <c r="B13466" t="inlineStr">
        <is>
          <t>Manhattan</t>
        </is>
      </c>
      <c r="C13466" t="inlineStr">
        <is>
          <t>10036</t>
        </is>
      </c>
      <c r="D13466" t="inlineStr">
        <is>
          <t>American</t>
        </is>
      </c>
      <c r="E13466" s="8" t="n">
        <v>46202</v>
      </c>
      <c r="F13466" t="inlineStr">
        <is>
          <t>Violations were cited in the following area(s).</t>
        </is>
      </c>
      <c r="G13466" t="inlineStr">
        <is>
          <t>10G</t>
        </is>
      </c>
      <c r="H13466" t="inlineStr">
        <is>
          <t>Dishwashing and ware washing: Cleaning and sanitizing of tableware, including dishes, utensils, and equipment deficient.</t>
        </is>
      </c>
      <c r="I13466" t="inlineStr">
        <is>
          <t>Not Critical</t>
        </is>
      </c>
      <c r="J13466" t="n">
        <v>49</v>
      </c>
      <c r="K13466" t="inlineStr">
        <is>
          <t>N</t>
        </is>
      </c>
      <c r="L13466" s="9">
        <f>A13466&amp;"-"&amp;TEXT(E13466,"yyyymmdd")</f>
        <v/>
      </c>
    </row>
    <row r="13467">
      <c r="A13467" t="n">
        <v>50151252</v>
      </c>
      <c r="B13467" t="inlineStr">
        <is>
          <t>Brooklyn</t>
        </is>
      </c>
      <c r="C13467" t="inlineStr">
        <is>
          <t>11201</t>
        </is>
      </c>
      <c r="D13467" t="inlineStr">
        <is>
          <t>Coffee/Tea</t>
        </is>
      </c>
      <c r="E13467" s="8" t="n">
        <v>46202</v>
      </c>
      <c r="F13467" t="inlineStr">
        <is>
          <t>Violations were cited in the following area(s).</t>
        </is>
      </c>
      <c r="G13467" t="inlineStr">
        <is>
          <t>06D</t>
        </is>
      </c>
      <c r="H13467" t="inlineStr">
        <is>
          <t>Food contact surface not properly washed, rinsed and sanitized after each use and following any activity when contamination may have occurred.</t>
        </is>
      </c>
      <c r="I13467" t="inlineStr">
        <is>
          <t>Critical</t>
        </is>
      </c>
      <c r="J13467" t="n">
        <v>13</v>
      </c>
      <c r="K13467" t="inlineStr">
        <is>
          <t>A</t>
        </is>
      </c>
      <c r="L13467" s="9">
        <f>A13467&amp;"-"&amp;TEXT(E13467,"yyyymmdd")</f>
        <v/>
      </c>
    </row>
    <row r="13468">
      <c r="A13468" t="n">
        <v>50151252</v>
      </c>
      <c r="B13468" t="inlineStr">
        <is>
          <t>Brooklyn</t>
        </is>
      </c>
      <c r="C13468" t="inlineStr">
        <is>
          <t>11201</t>
        </is>
      </c>
      <c r="D13468" t="inlineStr">
        <is>
          <t>Coffee/Tea</t>
        </is>
      </c>
      <c r="E13468" s="8" t="n">
        <v>46202</v>
      </c>
      <c r="F13468" t="inlineStr">
        <is>
          <t>Violations were cited in the following area(s).</t>
        </is>
      </c>
      <c r="G13468" t="inlineStr">
        <is>
          <t>10F</t>
        </is>
      </c>
      <c r="H13468" t="inlineStr">
        <is>
          <t>Non-food contact surface or equipment made of unacceptable material, not kept clean, or not properly sealed, raised, spaced or movable to allow accessibility for cleaning on all sides, above and underneath the unit.</t>
        </is>
      </c>
      <c r="I13468" t="inlineStr">
        <is>
          <t>Not Critical</t>
        </is>
      </c>
      <c r="J13468" t="n">
        <v>13</v>
      </c>
      <c r="K13468" t="inlineStr">
        <is>
          <t>A</t>
        </is>
      </c>
      <c r="L13468" s="9">
        <f>A13468&amp;"-"&amp;TEXT(E13468,"yyyymmdd")</f>
        <v/>
      </c>
    </row>
    <row r="13469">
      <c r="A13469" t="n">
        <v>50151252</v>
      </c>
      <c r="B13469" t="inlineStr">
        <is>
          <t>Brooklyn</t>
        </is>
      </c>
      <c r="C13469" t="inlineStr">
        <is>
          <t>11201</t>
        </is>
      </c>
      <c r="D13469" t="inlineStr">
        <is>
          <t>Coffee/Tea</t>
        </is>
      </c>
      <c r="E13469" s="8" t="n">
        <v>46202</v>
      </c>
      <c r="F13469" t="inlineStr">
        <is>
          <t>Violations were cited in the following area(s).</t>
        </is>
      </c>
      <c r="G13469" t="inlineStr">
        <is>
          <t>10G</t>
        </is>
      </c>
      <c r="H13469" t="inlineStr">
        <is>
          <t>Dishwashing and ware washing: Cleaning and sanitizing of tableware, including dishes, utensils, and equipment deficient.</t>
        </is>
      </c>
      <c r="I13469" t="inlineStr">
        <is>
          <t>Not Critical</t>
        </is>
      </c>
      <c r="J13469" t="n">
        <v>13</v>
      </c>
      <c r="K13469" t="inlineStr">
        <is>
          <t>A</t>
        </is>
      </c>
      <c r="L13469" s="9">
        <f>A13469&amp;"-"&amp;TEXT(E13469,"yyyymmdd")</f>
        <v/>
      </c>
    </row>
    <row r="13470">
      <c r="A13470" t="n">
        <v>50160927</v>
      </c>
      <c r="B13470" t="inlineStr">
        <is>
          <t>Queens</t>
        </is>
      </c>
      <c r="C13470" t="inlineStr">
        <is>
          <t>11355</t>
        </is>
      </c>
      <c r="D13470" t="inlineStr">
        <is>
          <t>Chinese</t>
        </is>
      </c>
      <c r="E13470" s="8" t="n">
        <v>46202</v>
      </c>
      <c r="F13470" t="inlineStr">
        <is>
          <t>Establishment Closed by DOHMH. Violations were cited in the following area(s) and those requiring immediate action were addressed.</t>
        </is>
      </c>
      <c r="G13470" t="inlineStr">
        <is>
          <t>02G</t>
        </is>
      </c>
      <c r="H13470" t="inlineStr">
        <is>
          <t>Cold TCS food item held above 41 °F; smoked or processed fish held above 38 °F; intact raw eggs held above 45 °F; or reduced oxygen packaged (ROP) TCS foods held above required temperatures except during active necessary preparation.</t>
        </is>
      </c>
      <c r="I13470" t="inlineStr">
        <is>
          <t>Critical</t>
        </is>
      </c>
      <c r="J13470" t="n">
        <v>63</v>
      </c>
      <c r="L13470" s="9">
        <f>A13470&amp;"-"&amp;TEXT(E13470,"yyyymmdd")</f>
        <v/>
      </c>
    </row>
    <row r="13471">
      <c r="A13471" t="n">
        <v>50160927</v>
      </c>
      <c r="B13471" t="inlineStr">
        <is>
          <t>Queens</t>
        </is>
      </c>
      <c r="C13471" t="inlineStr">
        <is>
          <t>11355</t>
        </is>
      </c>
      <c r="D13471" t="inlineStr">
        <is>
          <t>Chinese</t>
        </is>
      </c>
      <c r="E13471" s="8" t="n">
        <v>46202</v>
      </c>
      <c r="F13471" t="inlineStr">
        <is>
          <t>Establishment Closed by DOHMH. Violations were cited in the following area(s) and those requiring immediate action were addressed.</t>
        </is>
      </c>
      <c r="G13471" t="inlineStr">
        <is>
          <t>04L</t>
        </is>
      </c>
      <c r="H13471" t="inlineStr">
        <is>
          <t>Evidence of mice or live mice in establishment's food or non-food areas.</t>
        </is>
      </c>
      <c r="I13471" t="inlineStr">
        <is>
          <t>Critical</t>
        </is>
      </c>
      <c r="J13471" t="n">
        <v>63</v>
      </c>
      <c r="L13471" s="9">
        <f>A13471&amp;"-"&amp;TEXT(E13471,"yyyymmdd")</f>
        <v/>
      </c>
    </row>
    <row r="13472">
      <c r="A13472" t="n">
        <v>50160927</v>
      </c>
      <c r="B13472" t="inlineStr">
        <is>
          <t>Queens</t>
        </is>
      </c>
      <c r="C13472" t="inlineStr">
        <is>
          <t>11355</t>
        </is>
      </c>
      <c r="D13472" t="inlineStr">
        <is>
          <t>Chinese</t>
        </is>
      </c>
      <c r="E13472" s="8" t="n">
        <v>46202</v>
      </c>
      <c r="F13472" t="inlineStr">
        <is>
          <t>Establishment Closed by DOHMH. Violations were cited in the following area(s) and those requiring immediate action were addressed.</t>
        </is>
      </c>
      <c r="G13472" t="inlineStr">
        <is>
          <t>04N</t>
        </is>
      </c>
      <c r="H13472" t="inlineStr">
        <is>
          <t>Filth flies or food/refuse/sewage associated with (FRSA) flies or other nuisance pests in establishment’s food and/or non-food areas. FRSA flies include house flies, blow flies, bottle flies, flesh flies, drain flies, Phorid flies and fruit flies.</t>
        </is>
      </c>
      <c r="I13472" t="inlineStr">
        <is>
          <t>Critical</t>
        </is>
      </c>
      <c r="J13472" t="n">
        <v>63</v>
      </c>
      <c r="L13472" s="9">
        <f>A13472&amp;"-"&amp;TEXT(E13472,"yyyymmdd")</f>
        <v/>
      </c>
    </row>
    <row r="13473">
      <c r="A13473" t="n">
        <v>50160927</v>
      </c>
      <c r="B13473" t="inlineStr">
        <is>
          <t>Queens</t>
        </is>
      </c>
      <c r="C13473" t="inlineStr">
        <is>
          <t>11355</t>
        </is>
      </c>
      <c r="D13473" t="inlineStr">
        <is>
          <t>Chinese</t>
        </is>
      </c>
      <c r="E13473" s="8" t="n">
        <v>46202</v>
      </c>
      <c r="F13473" t="inlineStr">
        <is>
          <t>Establishment Closed by DOHMH. Violations were cited in the following area(s) and those requiring immediate action were addressed.</t>
        </is>
      </c>
      <c r="G13473" t="inlineStr">
        <is>
          <t>06A</t>
        </is>
      </c>
      <c r="H13473" t="inlineStr">
        <is>
          <t>Personal cleanliness is inadequate. Outer garment soiled with possible contaminant. Effective hair restraint not worn where required. Jewelry worn on hands or arms. Fingernail polish worn or fingernails not kept clean and trimmed.</t>
        </is>
      </c>
      <c r="I13473" t="inlineStr">
        <is>
          <t>Critical</t>
        </is>
      </c>
      <c r="J13473" t="n">
        <v>63</v>
      </c>
      <c r="L13473" s="9">
        <f>A13473&amp;"-"&amp;TEXT(E13473,"yyyymmdd")</f>
        <v/>
      </c>
    </row>
    <row r="13474">
      <c r="A13474" t="n">
        <v>50160927</v>
      </c>
      <c r="B13474" t="inlineStr">
        <is>
          <t>Queens</t>
        </is>
      </c>
      <c r="C13474" t="inlineStr">
        <is>
          <t>11355</t>
        </is>
      </c>
      <c r="D13474" t="inlineStr">
        <is>
          <t>Chinese</t>
        </is>
      </c>
      <c r="E13474" s="8" t="n">
        <v>46202</v>
      </c>
      <c r="F13474" t="inlineStr">
        <is>
          <t>Establishment Closed by DOHMH. Violations were cited in the following area(s) and those requiring immediate action were addressed.</t>
        </is>
      </c>
      <c r="G13474" t="inlineStr">
        <is>
          <t>06C</t>
        </is>
      </c>
      <c r="H1347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474" t="inlineStr">
        <is>
          <t>Critical</t>
        </is>
      </c>
      <c r="J13474" t="n">
        <v>63</v>
      </c>
      <c r="L13474" s="9">
        <f>A13474&amp;"-"&amp;TEXT(E13474,"yyyymmdd")</f>
        <v/>
      </c>
    </row>
    <row r="13475">
      <c r="A13475" t="n">
        <v>50160927</v>
      </c>
      <c r="B13475" t="inlineStr">
        <is>
          <t>Queens</t>
        </is>
      </c>
      <c r="C13475" t="inlineStr">
        <is>
          <t>11355</t>
        </is>
      </c>
      <c r="D13475" t="inlineStr">
        <is>
          <t>Chinese</t>
        </is>
      </c>
      <c r="E13475" s="8" t="n">
        <v>46202</v>
      </c>
      <c r="F13475" t="inlineStr">
        <is>
          <t>Establishment Closed by DOHMH. Violations were cited in the following area(s) and those requiring immediate action were addressed.</t>
        </is>
      </c>
      <c r="G13475" t="inlineStr">
        <is>
          <t>06D</t>
        </is>
      </c>
      <c r="H13475" t="inlineStr">
        <is>
          <t>Food contact surface not properly washed, rinsed and sanitized after each use and following any activity when contamination may have occurred.</t>
        </is>
      </c>
      <c r="I13475" t="inlineStr">
        <is>
          <t>Critical</t>
        </is>
      </c>
      <c r="J13475" t="n">
        <v>63</v>
      </c>
      <c r="L13475" s="9">
        <f>A13475&amp;"-"&amp;TEXT(E13475,"yyyymmdd")</f>
        <v/>
      </c>
    </row>
    <row r="13476">
      <c r="A13476" t="n">
        <v>50160927</v>
      </c>
      <c r="B13476" t="inlineStr">
        <is>
          <t>Queens</t>
        </is>
      </c>
      <c r="C13476" t="inlineStr">
        <is>
          <t>11355</t>
        </is>
      </c>
      <c r="D13476" t="inlineStr">
        <is>
          <t>Chinese</t>
        </is>
      </c>
      <c r="E13476" s="8" t="n">
        <v>46202</v>
      </c>
      <c r="F13476" t="inlineStr">
        <is>
          <t>Establishment Closed by DOHMH. Violations were cited in the following area(s) and those requiring immediate action were addressed.</t>
        </is>
      </c>
      <c r="G13476" t="inlineStr">
        <is>
          <t>08A</t>
        </is>
      </c>
      <c r="H13476" t="inlineStr">
        <is>
          <t>Establishment is not free of harborage or conditions conducive to rodents, insects or other pests.</t>
        </is>
      </c>
      <c r="I13476" t="inlineStr">
        <is>
          <t>Not Critical</t>
        </is>
      </c>
      <c r="J13476" t="n">
        <v>63</v>
      </c>
      <c r="L13476" s="9">
        <f>A13476&amp;"-"&amp;TEXT(E13476,"yyyymmdd")</f>
        <v/>
      </c>
    </row>
    <row r="13477">
      <c r="A13477" t="n">
        <v>50160927</v>
      </c>
      <c r="B13477" t="inlineStr">
        <is>
          <t>Queens</t>
        </is>
      </c>
      <c r="C13477" t="inlineStr">
        <is>
          <t>11355</t>
        </is>
      </c>
      <c r="D13477" t="inlineStr">
        <is>
          <t>Chinese</t>
        </is>
      </c>
      <c r="E13477" s="8" t="n">
        <v>46202</v>
      </c>
      <c r="F13477" t="inlineStr">
        <is>
          <t>Establishment Closed by DOHMH. Violations were cited in the following area(s) and those requiring immediate action were addressed.</t>
        </is>
      </c>
      <c r="G13477" t="inlineStr">
        <is>
          <t>10B</t>
        </is>
      </c>
      <c r="H13477" t="inlineStr">
        <is>
          <t>Anti-siphonage or back-flow prevention device not provided where required; equipment or floor not properly drained; sewage disposal system in disrepair or not functioning properly. Condensation or liquid waste improperly disposed of.</t>
        </is>
      </c>
      <c r="I13477" t="inlineStr">
        <is>
          <t>Not Critical</t>
        </is>
      </c>
      <c r="J13477" t="n">
        <v>63</v>
      </c>
      <c r="L13477" s="9">
        <f>A13477&amp;"-"&amp;TEXT(E13477,"yyyymmdd")</f>
        <v/>
      </c>
    </row>
    <row r="13478">
      <c r="A13478" t="n">
        <v>50160927</v>
      </c>
      <c r="B13478" t="inlineStr">
        <is>
          <t>Queens</t>
        </is>
      </c>
      <c r="C13478" t="inlineStr">
        <is>
          <t>11355</t>
        </is>
      </c>
      <c r="D13478" t="inlineStr">
        <is>
          <t>Chinese</t>
        </is>
      </c>
      <c r="E13478" s="8" t="n">
        <v>46202</v>
      </c>
      <c r="F13478" t="inlineStr">
        <is>
          <t>Establishment Closed by DOHMH. Violations were cited in the following area(s) and those requiring immediate action were addressed.</t>
        </is>
      </c>
      <c r="G13478" t="inlineStr">
        <is>
          <t>28-06</t>
        </is>
      </c>
      <c r="H13478" t="inlineStr">
        <is>
          <t>Contract with a pest management professional not in place. Record of extermination activities not kept on premises.</t>
        </is>
      </c>
      <c r="I13478" t="inlineStr">
        <is>
          <t>Not Critical</t>
        </is>
      </c>
      <c r="J13478" t="n">
        <v>63</v>
      </c>
      <c r="L13478" s="9">
        <f>A13478&amp;"-"&amp;TEXT(E13478,"yyyymmdd")</f>
        <v/>
      </c>
    </row>
    <row r="13479">
      <c r="A13479" t="n">
        <v>50161620</v>
      </c>
      <c r="B13479" t="inlineStr">
        <is>
          <t>Queens</t>
        </is>
      </c>
      <c r="C13479" t="inlineStr">
        <is>
          <t>11358</t>
        </is>
      </c>
      <c r="D13479" t="inlineStr">
        <is>
          <t>Korean</t>
        </is>
      </c>
      <c r="E13479" s="8" t="n">
        <v>46202</v>
      </c>
      <c r="F13479" t="inlineStr">
        <is>
          <t>Violations were cited in the following area(s).</t>
        </is>
      </c>
      <c r="G13479" t="inlineStr">
        <is>
          <t>02B</t>
        </is>
      </c>
      <c r="H13479" t="inlineStr">
        <is>
          <t>Hot TCS food item not held at or above 140 °F.</t>
        </is>
      </c>
      <c r="I13479" t="inlineStr">
        <is>
          <t>Critical</t>
        </is>
      </c>
      <c r="J13479" t="n">
        <v>25</v>
      </c>
      <c r="L13479" s="9">
        <f>A13479&amp;"-"&amp;TEXT(E13479,"yyyymmdd")</f>
        <v/>
      </c>
    </row>
    <row r="13480">
      <c r="A13480" t="n">
        <v>50161620</v>
      </c>
      <c r="B13480" t="inlineStr">
        <is>
          <t>Queens</t>
        </is>
      </c>
      <c r="C13480" t="inlineStr">
        <is>
          <t>11358</t>
        </is>
      </c>
      <c r="D13480" t="inlineStr">
        <is>
          <t>Korean</t>
        </is>
      </c>
      <c r="E13480" s="8" t="n">
        <v>46202</v>
      </c>
      <c r="F13480" t="inlineStr">
        <is>
          <t>Violations were cited in the following area(s).</t>
        </is>
      </c>
      <c r="G13480" t="inlineStr">
        <is>
          <t>02G</t>
        </is>
      </c>
      <c r="H13480" t="inlineStr">
        <is>
          <t>Cold TCS food item held above 41 °F; smoked or processed fish held above 38 °F; intact raw eggs held above 45 °F; or reduced oxygen packaged (ROP) TCS foods held above required temperatures except during active necessary preparation.</t>
        </is>
      </c>
      <c r="I13480" t="inlineStr">
        <is>
          <t>Critical</t>
        </is>
      </c>
      <c r="J13480" t="n">
        <v>25</v>
      </c>
      <c r="L13480" s="9">
        <f>A13480&amp;"-"&amp;TEXT(E13480,"yyyymmdd")</f>
        <v/>
      </c>
    </row>
    <row r="13481">
      <c r="A13481" t="n">
        <v>50161620</v>
      </c>
      <c r="B13481" t="inlineStr">
        <is>
          <t>Queens</t>
        </is>
      </c>
      <c r="C13481" t="inlineStr">
        <is>
          <t>11358</t>
        </is>
      </c>
      <c r="D13481" t="inlineStr">
        <is>
          <t>Korean</t>
        </is>
      </c>
      <c r="E13481" s="8" t="n">
        <v>46202</v>
      </c>
      <c r="F13481" t="inlineStr">
        <is>
          <t>Violations were cited in the following area(s).</t>
        </is>
      </c>
      <c r="G13481" t="inlineStr">
        <is>
          <t>06A</t>
        </is>
      </c>
      <c r="H13481" t="inlineStr">
        <is>
          <t>Personal cleanliness is inadequate. Outer garment soiled with possible contaminant. Effective hair restraint not worn where required. Jewelry worn on hands or arms. Fingernail polish worn or fingernails not kept clean and trimmed.</t>
        </is>
      </c>
      <c r="I13481" t="inlineStr">
        <is>
          <t>Critical</t>
        </is>
      </c>
      <c r="J13481" t="n">
        <v>25</v>
      </c>
      <c r="L13481" s="9">
        <f>A13481&amp;"-"&amp;TEXT(E13481,"yyyymmdd")</f>
        <v/>
      </c>
    </row>
    <row r="13482">
      <c r="A13482" t="n">
        <v>50161620</v>
      </c>
      <c r="B13482" t="inlineStr">
        <is>
          <t>Queens</t>
        </is>
      </c>
      <c r="C13482" t="inlineStr">
        <is>
          <t>11358</t>
        </is>
      </c>
      <c r="D13482" t="inlineStr">
        <is>
          <t>Korean</t>
        </is>
      </c>
      <c r="E13482" s="8" t="n">
        <v>46202</v>
      </c>
      <c r="F13482" t="inlineStr">
        <is>
          <t>Violations were cited in the following area(s).</t>
        </is>
      </c>
      <c r="G13482" t="inlineStr">
        <is>
          <t>10E</t>
        </is>
      </c>
      <c r="H13482" t="inlineStr">
        <is>
          <t>Accurate thermometer not provided or properly located in refrigerated, cold storage or hot holding equipment</t>
        </is>
      </c>
      <c r="I13482" t="inlineStr">
        <is>
          <t>Not Critical</t>
        </is>
      </c>
      <c r="J13482" t="n">
        <v>25</v>
      </c>
      <c r="L13482" s="9">
        <f>A13482&amp;"-"&amp;TEXT(E13482,"yyyymmdd")</f>
        <v/>
      </c>
    </row>
    <row r="13483">
      <c r="A13483" t="n">
        <v>50161620</v>
      </c>
      <c r="B13483" t="inlineStr">
        <is>
          <t>Queens</t>
        </is>
      </c>
      <c r="C13483" t="inlineStr">
        <is>
          <t>11358</t>
        </is>
      </c>
      <c r="D13483" t="inlineStr">
        <is>
          <t>Korean</t>
        </is>
      </c>
      <c r="E13483" s="8" t="n">
        <v>46202</v>
      </c>
      <c r="F13483" t="inlineStr">
        <is>
          <t>Violations were cited in the following area(s).</t>
        </is>
      </c>
      <c r="G13483" t="inlineStr">
        <is>
          <t>10F</t>
        </is>
      </c>
      <c r="H13483" t="inlineStr">
        <is>
          <t>Non-food contact surface or equipment made of unacceptable material, not kept clean, or not properly sealed, raised, spaced or movable to allow accessibility for cleaning on all sides, above and underneath the unit.</t>
        </is>
      </c>
      <c r="I13483" t="inlineStr">
        <is>
          <t>Not Critical</t>
        </is>
      </c>
      <c r="J13483" t="n">
        <v>25</v>
      </c>
      <c r="L13483" s="9">
        <f>A13483&amp;"-"&amp;TEXT(E13483,"yyyymmdd")</f>
        <v/>
      </c>
    </row>
    <row r="13484">
      <c r="A13484" t="n">
        <v>50162783</v>
      </c>
      <c r="B13484" t="inlineStr">
        <is>
          <t>Brooklyn</t>
        </is>
      </c>
      <c r="C13484" t="inlineStr">
        <is>
          <t>11236</t>
        </is>
      </c>
      <c r="D13484" t="inlineStr">
        <is>
          <t>Chinese</t>
        </is>
      </c>
      <c r="E13484" s="8" t="n">
        <v>46202</v>
      </c>
      <c r="F13484" t="inlineStr">
        <is>
          <t>Violations were cited in the following area(s).</t>
        </is>
      </c>
      <c r="G13484" t="inlineStr">
        <is>
          <t>04L</t>
        </is>
      </c>
      <c r="H13484" t="inlineStr">
        <is>
          <t>Evidence of mice or live mice in establishment's food or non-food areas.</t>
        </is>
      </c>
      <c r="I13484" t="inlineStr">
        <is>
          <t>Critical</t>
        </is>
      </c>
      <c r="J13484" t="n">
        <v>13</v>
      </c>
      <c r="K13484" t="inlineStr">
        <is>
          <t>A</t>
        </is>
      </c>
      <c r="L13484" s="9">
        <f>A13484&amp;"-"&amp;TEXT(E13484,"yyyymmdd")</f>
        <v/>
      </c>
    </row>
    <row r="13485">
      <c r="A13485" t="n">
        <v>50162783</v>
      </c>
      <c r="B13485" t="inlineStr">
        <is>
          <t>Brooklyn</t>
        </is>
      </c>
      <c r="C13485" t="inlineStr">
        <is>
          <t>11236</t>
        </is>
      </c>
      <c r="D13485" t="inlineStr">
        <is>
          <t>Chinese</t>
        </is>
      </c>
      <c r="E13485" s="8" t="n">
        <v>46202</v>
      </c>
      <c r="F13485" t="inlineStr">
        <is>
          <t>Violations were cited in the following area(s).</t>
        </is>
      </c>
      <c r="G13485" t="inlineStr">
        <is>
          <t>04N</t>
        </is>
      </c>
      <c r="H13485" t="inlineStr">
        <is>
          <t>Filth flies or food/refuse/sewage associated with (FRSA) flies or other nuisance pests in establishment’s food and/or non-food areas. FRSA flies include house flies, blow flies, bottle flies, flesh flies, drain flies, Phorid flies and fruit flies.</t>
        </is>
      </c>
      <c r="I13485" t="inlineStr">
        <is>
          <t>Critical</t>
        </is>
      </c>
      <c r="J13485" t="n">
        <v>13</v>
      </c>
      <c r="K13485" t="inlineStr">
        <is>
          <t>A</t>
        </is>
      </c>
      <c r="L13485" s="9">
        <f>A13485&amp;"-"&amp;TEXT(E13485,"yyyymmdd")</f>
        <v/>
      </c>
    </row>
    <row r="13486">
      <c r="A13486" t="n">
        <v>50162783</v>
      </c>
      <c r="B13486" t="inlineStr">
        <is>
          <t>Brooklyn</t>
        </is>
      </c>
      <c r="C13486" t="inlineStr">
        <is>
          <t>11236</t>
        </is>
      </c>
      <c r="D13486" t="inlineStr">
        <is>
          <t>Chinese</t>
        </is>
      </c>
      <c r="E13486" s="8" t="n">
        <v>46202</v>
      </c>
      <c r="F13486" t="inlineStr">
        <is>
          <t>Violations were cited in the following area(s).</t>
        </is>
      </c>
      <c r="G13486" t="inlineStr">
        <is>
          <t>08A</t>
        </is>
      </c>
      <c r="H13486" t="inlineStr">
        <is>
          <t>Establishment is not free of harborage or conditions conducive to rodents, insects or other pests.</t>
        </is>
      </c>
      <c r="I13486" t="inlineStr">
        <is>
          <t>Not Critical</t>
        </is>
      </c>
      <c r="J13486" t="n">
        <v>13</v>
      </c>
      <c r="K13486" t="inlineStr">
        <is>
          <t>A</t>
        </is>
      </c>
      <c r="L13486" s="9">
        <f>A13486&amp;"-"&amp;TEXT(E13486,"yyyymmdd")</f>
        <v/>
      </c>
    </row>
    <row r="13487">
      <c r="A13487" t="n">
        <v>50162783</v>
      </c>
      <c r="B13487" t="inlineStr">
        <is>
          <t>Brooklyn</t>
        </is>
      </c>
      <c r="C13487" t="inlineStr">
        <is>
          <t>11236</t>
        </is>
      </c>
      <c r="D13487" t="inlineStr">
        <is>
          <t>Chinese</t>
        </is>
      </c>
      <c r="E13487" s="8" t="n">
        <v>46202</v>
      </c>
      <c r="F13487" t="inlineStr">
        <is>
          <t>Violations were cited in the following area(s).</t>
        </is>
      </c>
      <c r="G13487" t="inlineStr">
        <is>
          <t>10F</t>
        </is>
      </c>
      <c r="H13487" t="inlineStr">
        <is>
          <t>Non-food contact surface or equipment made of unacceptable material, not kept clean, or not properly sealed, raised, spaced or movable to allow accessibility for cleaning on all sides, above and underneath the unit.</t>
        </is>
      </c>
      <c r="I13487" t="inlineStr">
        <is>
          <t>Not Critical</t>
        </is>
      </c>
      <c r="J13487" t="n">
        <v>13</v>
      </c>
      <c r="K13487" t="inlineStr">
        <is>
          <t>A</t>
        </is>
      </c>
      <c r="L13487" s="9">
        <f>A13487&amp;"-"&amp;TEXT(E13487,"yyyymmdd")</f>
        <v/>
      </c>
    </row>
    <row r="13488">
      <c r="A13488" t="n">
        <v>50164511</v>
      </c>
      <c r="B13488" t="inlineStr">
        <is>
          <t>Staten Island</t>
        </is>
      </c>
      <c r="C13488" t="inlineStr">
        <is>
          <t>10309</t>
        </is>
      </c>
      <c r="D13488" t="inlineStr">
        <is>
          <t>American</t>
        </is>
      </c>
      <c r="E13488" s="8" t="n">
        <v>46202</v>
      </c>
      <c r="F13488" t="inlineStr">
        <is>
          <t>Violations were cited in the following area(s).</t>
        </is>
      </c>
      <c r="G13488" t="inlineStr">
        <is>
          <t>02B</t>
        </is>
      </c>
      <c r="H13488" t="inlineStr">
        <is>
          <t>Hot TCS food item not held at or above 140 °F.</t>
        </is>
      </c>
      <c r="I13488" t="inlineStr">
        <is>
          <t>Critical</t>
        </is>
      </c>
      <c r="J13488" t="n">
        <v>23</v>
      </c>
      <c r="K13488" t="inlineStr">
        <is>
          <t>N</t>
        </is>
      </c>
      <c r="L13488" s="9">
        <f>A13488&amp;"-"&amp;TEXT(E13488,"yyyymmdd")</f>
        <v/>
      </c>
    </row>
    <row r="13489">
      <c r="A13489" t="n">
        <v>50164511</v>
      </c>
      <c r="B13489" t="inlineStr">
        <is>
          <t>Staten Island</t>
        </is>
      </c>
      <c r="C13489" t="inlineStr">
        <is>
          <t>10309</t>
        </is>
      </c>
      <c r="D13489" t="inlineStr">
        <is>
          <t>American</t>
        </is>
      </c>
      <c r="E13489" s="8" t="n">
        <v>46202</v>
      </c>
      <c r="F13489" t="inlineStr">
        <is>
          <t>Violations were cited in the following area(s).</t>
        </is>
      </c>
      <c r="G13489" t="inlineStr">
        <is>
          <t>02G</t>
        </is>
      </c>
      <c r="H13489" t="inlineStr">
        <is>
          <t>Cold TCS food item held above 41 °F; smoked or processed fish held above 38 °F; intact raw eggs held above 45 °F; or reduced oxygen packaged (ROP) TCS foods held above required temperatures except during active necessary preparation.</t>
        </is>
      </c>
      <c r="I13489" t="inlineStr">
        <is>
          <t>Critical</t>
        </is>
      </c>
      <c r="J13489" t="n">
        <v>23</v>
      </c>
      <c r="K13489" t="inlineStr">
        <is>
          <t>N</t>
        </is>
      </c>
      <c r="L13489" s="9">
        <f>A13489&amp;"-"&amp;TEXT(E13489,"yyyymmdd")</f>
        <v/>
      </c>
    </row>
    <row r="13490">
      <c r="A13490" t="n">
        <v>50164511</v>
      </c>
      <c r="B13490" t="inlineStr">
        <is>
          <t>Staten Island</t>
        </is>
      </c>
      <c r="C13490" t="inlineStr">
        <is>
          <t>10309</t>
        </is>
      </c>
      <c r="D13490" t="inlineStr">
        <is>
          <t>American</t>
        </is>
      </c>
      <c r="E13490" s="8" t="n">
        <v>46202</v>
      </c>
      <c r="F13490" t="inlineStr">
        <is>
          <t>Violations were cited in the following area(s).</t>
        </is>
      </c>
      <c r="G13490" t="inlineStr">
        <is>
          <t>06C</t>
        </is>
      </c>
      <c r="H1349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490" t="inlineStr">
        <is>
          <t>Critical</t>
        </is>
      </c>
      <c r="J13490" t="n">
        <v>23</v>
      </c>
      <c r="K13490" t="inlineStr">
        <is>
          <t>N</t>
        </is>
      </c>
      <c r="L13490" s="9">
        <f>A13490&amp;"-"&amp;TEXT(E13490,"yyyymmdd")</f>
        <v/>
      </c>
    </row>
    <row r="13491">
      <c r="A13491" t="n">
        <v>50176178</v>
      </c>
      <c r="B13491" t="inlineStr">
        <is>
          <t>Bronx</t>
        </is>
      </c>
      <c r="C13491" t="inlineStr">
        <is>
          <t>10459</t>
        </is>
      </c>
      <c r="D13491" t="inlineStr">
        <is>
          <t>Spanish</t>
        </is>
      </c>
      <c r="E13491" s="8" t="n">
        <v>46202</v>
      </c>
      <c r="F13491" t="inlineStr">
        <is>
          <t>Violations were cited in the following area(s).</t>
        </is>
      </c>
      <c r="G13491" t="inlineStr">
        <is>
          <t>02G</t>
        </is>
      </c>
      <c r="H13491" t="inlineStr">
        <is>
          <t>Cold TCS food item held above 41 °F; smoked or processed fish held above 38 °F; intact raw eggs held above 45 °F; or reduced oxygen packaged (ROP) TCS foods held above required temperatures except during active necessary preparation.</t>
        </is>
      </c>
      <c r="I13491" t="inlineStr">
        <is>
          <t>Critical</t>
        </is>
      </c>
      <c r="J13491" t="n">
        <v>55</v>
      </c>
      <c r="L13491" s="9">
        <f>A13491&amp;"-"&amp;TEXT(E13491,"yyyymmdd")</f>
        <v/>
      </c>
    </row>
    <row r="13492">
      <c r="A13492" t="n">
        <v>50176178</v>
      </c>
      <c r="B13492" t="inlineStr">
        <is>
          <t>Bronx</t>
        </is>
      </c>
      <c r="C13492" t="inlineStr">
        <is>
          <t>10459</t>
        </is>
      </c>
      <c r="D13492" t="inlineStr">
        <is>
          <t>Spanish</t>
        </is>
      </c>
      <c r="E13492" s="8" t="n">
        <v>46202</v>
      </c>
      <c r="F13492" t="inlineStr">
        <is>
          <t>Violations were cited in the following area(s).</t>
        </is>
      </c>
      <c r="G13492" t="inlineStr">
        <is>
          <t>04H</t>
        </is>
      </c>
      <c r="H13492" t="inlineStr">
        <is>
          <t>Raw, cooked or prepared food is adulterated, contaminated, cross-contaminated, or not discarded in accordance with HACCP plan.</t>
        </is>
      </c>
      <c r="I13492" t="inlineStr">
        <is>
          <t>Critical</t>
        </is>
      </c>
      <c r="J13492" t="n">
        <v>55</v>
      </c>
      <c r="L13492" s="9">
        <f>A13492&amp;"-"&amp;TEXT(E13492,"yyyymmdd")</f>
        <v/>
      </c>
    </row>
    <row r="13493">
      <c r="A13493" t="n">
        <v>50176178</v>
      </c>
      <c r="B13493" t="inlineStr">
        <is>
          <t>Bronx</t>
        </is>
      </c>
      <c r="C13493" t="inlineStr">
        <is>
          <t>10459</t>
        </is>
      </c>
      <c r="D13493" t="inlineStr">
        <is>
          <t>Spanish</t>
        </is>
      </c>
      <c r="E13493" s="8" t="n">
        <v>46202</v>
      </c>
      <c r="F13493" t="inlineStr">
        <is>
          <t>Violations were cited in the following area(s).</t>
        </is>
      </c>
      <c r="G13493" t="inlineStr">
        <is>
          <t>04K</t>
        </is>
      </c>
      <c r="H13493" t="inlineStr">
        <is>
          <t>Evidence of rats or live rats in establishment's food or non-food areas.</t>
        </is>
      </c>
      <c r="I13493" t="inlineStr">
        <is>
          <t>Critical</t>
        </is>
      </c>
      <c r="J13493" t="n">
        <v>55</v>
      </c>
      <c r="L13493" s="9">
        <f>A13493&amp;"-"&amp;TEXT(E13493,"yyyymmdd")</f>
        <v/>
      </c>
    </row>
    <row r="13494">
      <c r="A13494" t="n">
        <v>50176178</v>
      </c>
      <c r="B13494" t="inlineStr">
        <is>
          <t>Bronx</t>
        </is>
      </c>
      <c r="C13494" t="inlineStr">
        <is>
          <t>10459</t>
        </is>
      </c>
      <c r="D13494" t="inlineStr">
        <is>
          <t>Spanish</t>
        </is>
      </c>
      <c r="E13494" s="8" t="n">
        <v>46202</v>
      </c>
      <c r="F13494" t="inlineStr">
        <is>
          <t>Violations were cited in the following area(s).</t>
        </is>
      </c>
      <c r="G13494" t="inlineStr">
        <is>
          <t>04L</t>
        </is>
      </c>
      <c r="H13494" t="inlineStr">
        <is>
          <t>Evidence of mice or live mice in establishment's food or non-food areas.</t>
        </is>
      </c>
      <c r="I13494" t="inlineStr">
        <is>
          <t>Critical</t>
        </is>
      </c>
      <c r="J13494" t="n">
        <v>55</v>
      </c>
      <c r="L13494" s="9">
        <f>A13494&amp;"-"&amp;TEXT(E13494,"yyyymmdd")</f>
        <v/>
      </c>
    </row>
    <row r="13495">
      <c r="A13495" t="n">
        <v>50176178</v>
      </c>
      <c r="B13495" t="inlineStr">
        <is>
          <t>Bronx</t>
        </is>
      </c>
      <c r="C13495" t="inlineStr">
        <is>
          <t>10459</t>
        </is>
      </c>
      <c r="D13495" t="inlineStr">
        <is>
          <t>Spanish</t>
        </is>
      </c>
      <c r="E13495" s="8" t="n">
        <v>46202</v>
      </c>
      <c r="F13495" t="inlineStr">
        <is>
          <t>Violations were cited in the following area(s).</t>
        </is>
      </c>
      <c r="G13495" t="inlineStr">
        <is>
          <t>05F</t>
        </is>
      </c>
      <c r="H13495" t="inlineStr">
        <is>
          <t>Insufficient or no hot holding, cold storage or cold holding equipment provided to maintain Time/Temperature Control for Safety Foods (TCS) at required temperatures</t>
        </is>
      </c>
      <c r="I13495" t="inlineStr">
        <is>
          <t>Critical</t>
        </is>
      </c>
      <c r="J13495" t="n">
        <v>55</v>
      </c>
      <c r="L13495" s="9">
        <f>A13495&amp;"-"&amp;TEXT(E13495,"yyyymmdd")</f>
        <v/>
      </c>
    </row>
    <row r="13496">
      <c r="A13496" t="n">
        <v>50176178</v>
      </c>
      <c r="B13496" t="inlineStr">
        <is>
          <t>Bronx</t>
        </is>
      </c>
      <c r="C13496" t="inlineStr">
        <is>
          <t>10459</t>
        </is>
      </c>
      <c r="D13496" t="inlineStr">
        <is>
          <t>Spanish</t>
        </is>
      </c>
      <c r="E13496" s="8" t="n">
        <v>46202</v>
      </c>
      <c r="F13496" t="inlineStr">
        <is>
          <t>Violations were cited in the following area(s).</t>
        </is>
      </c>
      <c r="G13496" t="inlineStr">
        <is>
          <t>06C</t>
        </is>
      </c>
      <c r="H1349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496" t="inlineStr">
        <is>
          <t>Critical</t>
        </is>
      </c>
      <c r="J13496" t="n">
        <v>55</v>
      </c>
      <c r="L13496" s="9">
        <f>A13496&amp;"-"&amp;TEXT(E13496,"yyyymmdd")</f>
        <v/>
      </c>
    </row>
    <row r="13497">
      <c r="A13497" t="n">
        <v>50176178</v>
      </c>
      <c r="B13497" t="inlineStr">
        <is>
          <t>Bronx</t>
        </is>
      </c>
      <c r="C13497" t="inlineStr">
        <is>
          <t>10459</t>
        </is>
      </c>
      <c r="D13497" t="inlineStr">
        <is>
          <t>Spanish</t>
        </is>
      </c>
      <c r="E13497" s="8" t="n">
        <v>46202</v>
      </c>
      <c r="F13497" t="inlineStr">
        <is>
          <t>Violations were cited in the following area(s).</t>
        </is>
      </c>
      <c r="G13497" t="inlineStr">
        <is>
          <t>08A</t>
        </is>
      </c>
      <c r="H13497" t="inlineStr">
        <is>
          <t>Establishment is not free of harborage or conditions conducive to rodents, insects or other pests.</t>
        </is>
      </c>
      <c r="I13497" t="inlineStr">
        <is>
          <t>Not Critical</t>
        </is>
      </c>
      <c r="J13497" t="n">
        <v>55</v>
      </c>
      <c r="L13497" s="9">
        <f>A13497&amp;"-"&amp;TEXT(E13497,"yyyymmdd")</f>
        <v/>
      </c>
    </row>
    <row r="13498">
      <c r="A13498" t="n">
        <v>50176178</v>
      </c>
      <c r="B13498" t="inlineStr">
        <is>
          <t>Bronx</t>
        </is>
      </c>
      <c r="C13498" t="inlineStr">
        <is>
          <t>10459</t>
        </is>
      </c>
      <c r="D13498" t="inlineStr">
        <is>
          <t>Spanish</t>
        </is>
      </c>
      <c r="E13498" s="8" t="n">
        <v>46202</v>
      </c>
      <c r="F13498" t="inlineStr">
        <is>
          <t>Violations were cited in the following area(s).</t>
        </is>
      </c>
      <c r="G13498" t="inlineStr">
        <is>
          <t>08C</t>
        </is>
      </c>
      <c r="H13498" t="inlineStr">
        <is>
          <t>Pesticide not properly labeled or used by unlicensed individual. Pesticide, other toxic chemical improperly used/stored. Unprotected, unlocked bait station used.</t>
        </is>
      </c>
      <c r="I13498" t="inlineStr">
        <is>
          <t>Not Critical</t>
        </is>
      </c>
      <c r="J13498" t="n">
        <v>55</v>
      </c>
      <c r="L13498" s="9">
        <f>A13498&amp;"-"&amp;TEXT(E13498,"yyyymmdd")</f>
        <v/>
      </c>
    </row>
    <row r="13499">
      <c r="A13499" t="n">
        <v>50176178</v>
      </c>
      <c r="B13499" t="inlineStr">
        <is>
          <t>Bronx</t>
        </is>
      </c>
      <c r="C13499" t="inlineStr">
        <is>
          <t>10459</t>
        </is>
      </c>
      <c r="D13499" t="inlineStr">
        <is>
          <t>Spanish</t>
        </is>
      </c>
      <c r="E13499" s="8" t="n">
        <v>46202</v>
      </c>
      <c r="F13499" t="inlineStr">
        <is>
          <t>Violations were cited in the following area(s).</t>
        </is>
      </c>
      <c r="G13499" t="inlineStr">
        <is>
          <t>09C</t>
        </is>
      </c>
      <c r="H13499" t="inlineStr">
        <is>
          <t>Design, construction, materials used or maintenance of food contact surface improper. Surface not easily cleanable, sanitized and maintained.</t>
        </is>
      </c>
      <c r="I13499" t="inlineStr">
        <is>
          <t>Not Critical</t>
        </is>
      </c>
      <c r="J13499" t="n">
        <v>55</v>
      </c>
      <c r="L13499" s="9">
        <f>A13499&amp;"-"&amp;TEXT(E13499,"yyyymmdd")</f>
        <v/>
      </c>
    </row>
    <row r="13500">
      <c r="A13500" t="n">
        <v>50176178</v>
      </c>
      <c r="B13500" t="inlineStr">
        <is>
          <t>Bronx</t>
        </is>
      </c>
      <c r="C13500" t="inlineStr">
        <is>
          <t>10459</t>
        </is>
      </c>
      <c r="D13500" t="inlineStr">
        <is>
          <t>Spanish</t>
        </is>
      </c>
      <c r="E13500" s="8" t="n">
        <v>46202</v>
      </c>
      <c r="F13500" t="inlineStr">
        <is>
          <t>Violations were cited in the following area(s).</t>
        </is>
      </c>
      <c r="G13500" t="inlineStr">
        <is>
          <t>10G</t>
        </is>
      </c>
      <c r="H13500" t="inlineStr">
        <is>
          <t>Dishwashing and ware washing: Cleaning and sanitizing of tableware, including dishes, utensils, and equipment deficient.</t>
        </is>
      </c>
      <c r="I13500" t="inlineStr">
        <is>
          <t>Not Critical</t>
        </is>
      </c>
      <c r="J13500" t="n">
        <v>55</v>
      </c>
      <c r="L13500" s="9">
        <f>A13500&amp;"-"&amp;TEXT(E13500,"yyyymmdd")</f>
        <v/>
      </c>
    </row>
    <row r="13501">
      <c r="A13501" t="n">
        <v>50176178</v>
      </c>
      <c r="B13501" t="inlineStr">
        <is>
          <t>Bronx</t>
        </is>
      </c>
      <c r="C13501" t="inlineStr">
        <is>
          <t>10459</t>
        </is>
      </c>
      <c r="D13501" t="inlineStr">
        <is>
          <t>Spanish</t>
        </is>
      </c>
      <c r="E13501" s="8" t="n">
        <v>46202</v>
      </c>
      <c r="F13501" t="inlineStr">
        <is>
          <t>Violations were cited in the following area(s).</t>
        </is>
      </c>
      <c r="G13501" t="inlineStr">
        <is>
          <t>28-06</t>
        </is>
      </c>
      <c r="H13501" t="inlineStr">
        <is>
          <t>Contract with a pest management professional not in place. Record of extermination activities not kept on premises.</t>
        </is>
      </c>
      <c r="I13501" t="inlineStr">
        <is>
          <t>Not Critical</t>
        </is>
      </c>
      <c r="J13501" t="n">
        <v>55</v>
      </c>
      <c r="L13501" s="9">
        <f>A13501&amp;"-"&amp;TEXT(E13501,"yyyymmdd")</f>
        <v/>
      </c>
    </row>
    <row r="13502">
      <c r="A13502" t="n">
        <v>50179587</v>
      </c>
      <c r="B13502" t="inlineStr">
        <is>
          <t>Queens</t>
        </is>
      </c>
      <c r="C13502" t="inlineStr">
        <is>
          <t>11432</t>
        </is>
      </c>
      <c r="D13502" t="inlineStr">
        <is>
          <t>Bakery Products/Desserts</t>
        </is>
      </c>
      <c r="E13502" s="8" t="n">
        <v>46202</v>
      </c>
      <c r="F13502" t="inlineStr">
        <is>
          <t>Violations were cited in the following area(s).</t>
        </is>
      </c>
      <c r="G13502" t="inlineStr">
        <is>
          <t>02G</t>
        </is>
      </c>
      <c r="H13502" t="inlineStr">
        <is>
          <t>Cold TCS food item held above 41 °F; smoked or processed fish held above 38 °F; intact raw eggs held above 45 °F; or reduced oxygen packaged (ROP) TCS foods held above required temperatures except during active necessary preparation.</t>
        </is>
      </c>
      <c r="I13502" t="inlineStr">
        <is>
          <t>Critical</t>
        </is>
      </c>
      <c r="J13502" t="n">
        <v>69</v>
      </c>
      <c r="L13502" s="9">
        <f>A13502&amp;"-"&amp;TEXT(E13502,"yyyymmdd")</f>
        <v/>
      </c>
    </row>
    <row r="13503">
      <c r="A13503" t="n">
        <v>50179587</v>
      </c>
      <c r="B13503" t="inlineStr">
        <is>
          <t>Queens</t>
        </is>
      </c>
      <c r="C13503" t="inlineStr">
        <is>
          <t>11432</t>
        </is>
      </c>
      <c r="D13503" t="inlineStr">
        <is>
          <t>Bakery Products/Desserts</t>
        </is>
      </c>
      <c r="E13503" s="8" t="n">
        <v>46202</v>
      </c>
      <c r="F13503" t="inlineStr">
        <is>
          <t>Violations were cited in the following area(s).</t>
        </is>
      </c>
      <c r="G13503" t="inlineStr">
        <is>
          <t>02H</t>
        </is>
      </c>
      <c r="H13503" t="inlineStr">
        <is>
          <t>After cooking or removal from hot holding, TCS food not cooled by an approved method whereby the internal temperature is reduced from 140 °F to 70 °F or less within 2 hours, and from 70 °F to 41 °F or less within 4 additional hours.</t>
        </is>
      </c>
      <c r="I13503" t="inlineStr">
        <is>
          <t>Critical</t>
        </is>
      </c>
      <c r="J13503" t="n">
        <v>69</v>
      </c>
      <c r="L13503" s="9">
        <f>A13503&amp;"-"&amp;TEXT(E13503,"yyyymmdd")</f>
        <v/>
      </c>
    </row>
    <row r="13504">
      <c r="A13504" t="n">
        <v>50179587</v>
      </c>
      <c r="B13504" t="inlineStr">
        <is>
          <t>Queens</t>
        </is>
      </c>
      <c r="C13504" t="inlineStr">
        <is>
          <t>11432</t>
        </is>
      </c>
      <c r="D13504" t="inlineStr">
        <is>
          <t>Bakery Products/Desserts</t>
        </is>
      </c>
      <c r="E13504" s="8" t="n">
        <v>46202</v>
      </c>
      <c r="F13504" t="inlineStr">
        <is>
          <t>Violations were cited in the following area(s).</t>
        </is>
      </c>
      <c r="G13504" t="inlineStr">
        <is>
          <t>04A</t>
        </is>
      </c>
      <c r="H13504" t="inlineStr">
        <is>
          <t>Food Protection Certificate (FPC) not held by manager or supervisor of food operations.</t>
        </is>
      </c>
      <c r="I13504" t="inlineStr">
        <is>
          <t>Critical</t>
        </is>
      </c>
      <c r="J13504" t="n">
        <v>69</v>
      </c>
      <c r="L13504" s="9">
        <f>A13504&amp;"-"&amp;TEXT(E13504,"yyyymmdd")</f>
        <v/>
      </c>
    </row>
    <row r="13505">
      <c r="A13505" t="n">
        <v>50179587</v>
      </c>
      <c r="B13505" t="inlineStr">
        <is>
          <t>Queens</t>
        </is>
      </c>
      <c r="C13505" t="inlineStr">
        <is>
          <t>11432</t>
        </is>
      </c>
      <c r="D13505" t="inlineStr">
        <is>
          <t>Bakery Products/Desserts</t>
        </is>
      </c>
      <c r="E13505" s="8" t="n">
        <v>46202</v>
      </c>
      <c r="F13505" t="inlineStr">
        <is>
          <t>Violations were cited in the following area(s).</t>
        </is>
      </c>
      <c r="G13505" t="inlineStr">
        <is>
          <t>04H</t>
        </is>
      </c>
      <c r="H13505" t="inlineStr">
        <is>
          <t>Raw, cooked or prepared food is adulterated, contaminated, cross-contaminated, or not discarded in accordance with HACCP plan.</t>
        </is>
      </c>
      <c r="I13505" t="inlineStr">
        <is>
          <t>Critical</t>
        </is>
      </c>
      <c r="J13505" t="n">
        <v>69</v>
      </c>
      <c r="L13505" s="9">
        <f>A13505&amp;"-"&amp;TEXT(E13505,"yyyymmdd")</f>
        <v/>
      </c>
    </row>
    <row r="13506">
      <c r="A13506" t="n">
        <v>50179587</v>
      </c>
      <c r="B13506" t="inlineStr">
        <is>
          <t>Queens</t>
        </is>
      </c>
      <c r="C13506" t="inlineStr">
        <is>
          <t>11432</t>
        </is>
      </c>
      <c r="D13506" t="inlineStr">
        <is>
          <t>Bakery Products/Desserts</t>
        </is>
      </c>
      <c r="E13506" s="8" t="n">
        <v>46202</v>
      </c>
      <c r="F13506" t="inlineStr">
        <is>
          <t>Violations were cited in the following area(s).</t>
        </is>
      </c>
      <c r="G13506" t="inlineStr">
        <is>
          <t>04N</t>
        </is>
      </c>
      <c r="H13506" t="inlineStr">
        <is>
          <t>Filth flies or food/refuse/sewage associated with (FRSA) flies or other nuisance pests in establishment’s food and/or non-food areas. FRSA flies include house flies, blow flies, bottle flies, flesh flies, drain flies, Phorid flies and fruit flies.</t>
        </is>
      </c>
      <c r="I13506" t="inlineStr">
        <is>
          <t>Critical</t>
        </is>
      </c>
      <c r="J13506" t="n">
        <v>69</v>
      </c>
      <c r="L13506" s="9">
        <f>A13506&amp;"-"&amp;TEXT(E13506,"yyyymmdd")</f>
        <v/>
      </c>
    </row>
    <row r="13507">
      <c r="A13507" t="n">
        <v>50179587</v>
      </c>
      <c r="B13507" t="inlineStr">
        <is>
          <t>Queens</t>
        </is>
      </c>
      <c r="C13507" t="inlineStr">
        <is>
          <t>11432</t>
        </is>
      </c>
      <c r="D13507" t="inlineStr">
        <is>
          <t>Bakery Products/Desserts</t>
        </is>
      </c>
      <c r="E13507" s="8" t="n">
        <v>46202</v>
      </c>
      <c r="F13507" t="inlineStr">
        <is>
          <t>Violations were cited in the following area(s).</t>
        </is>
      </c>
      <c r="G13507" t="inlineStr">
        <is>
          <t>05D</t>
        </is>
      </c>
      <c r="H13507"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507" t="inlineStr">
        <is>
          <t>Critical</t>
        </is>
      </c>
      <c r="J13507" t="n">
        <v>69</v>
      </c>
      <c r="L13507" s="9">
        <f>A13507&amp;"-"&amp;TEXT(E13507,"yyyymmdd")</f>
        <v/>
      </c>
    </row>
    <row r="13508">
      <c r="A13508" t="n">
        <v>50179587</v>
      </c>
      <c r="B13508" t="inlineStr">
        <is>
          <t>Queens</t>
        </is>
      </c>
      <c r="C13508" t="inlineStr">
        <is>
          <t>11432</t>
        </is>
      </c>
      <c r="D13508" t="inlineStr">
        <is>
          <t>Bakery Products/Desserts</t>
        </is>
      </c>
      <c r="E13508" s="8" t="n">
        <v>46202</v>
      </c>
      <c r="F13508" t="inlineStr">
        <is>
          <t>Violations were cited in the following area(s).</t>
        </is>
      </c>
      <c r="G13508" t="inlineStr">
        <is>
          <t>06C</t>
        </is>
      </c>
      <c r="H1350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508" t="inlineStr">
        <is>
          <t>Critical</t>
        </is>
      </c>
      <c r="J13508" t="n">
        <v>69</v>
      </c>
      <c r="L13508" s="9">
        <f>A13508&amp;"-"&amp;TEXT(E13508,"yyyymmdd")</f>
        <v/>
      </c>
    </row>
    <row r="13509">
      <c r="A13509" t="n">
        <v>50179587</v>
      </c>
      <c r="B13509" t="inlineStr">
        <is>
          <t>Queens</t>
        </is>
      </c>
      <c r="C13509" t="inlineStr">
        <is>
          <t>11432</t>
        </is>
      </c>
      <c r="D13509" t="inlineStr">
        <is>
          <t>Bakery Products/Desserts</t>
        </is>
      </c>
      <c r="E13509" s="8" t="n">
        <v>46202</v>
      </c>
      <c r="F13509" t="inlineStr">
        <is>
          <t>Violations were cited in the following area(s).</t>
        </is>
      </c>
      <c r="G13509" t="inlineStr">
        <is>
          <t>08A</t>
        </is>
      </c>
      <c r="H13509" t="inlineStr">
        <is>
          <t>Establishment is not free of harborage or conditions conducive to rodents, insects or other pests.</t>
        </is>
      </c>
      <c r="I13509" t="inlineStr">
        <is>
          <t>Not Critical</t>
        </is>
      </c>
      <c r="J13509" t="n">
        <v>69</v>
      </c>
      <c r="L13509" s="9">
        <f>A13509&amp;"-"&amp;TEXT(E13509,"yyyymmdd")</f>
        <v/>
      </c>
    </row>
    <row r="13510">
      <c r="A13510" t="n">
        <v>50179587</v>
      </c>
      <c r="B13510" t="inlineStr">
        <is>
          <t>Queens</t>
        </is>
      </c>
      <c r="C13510" t="inlineStr">
        <is>
          <t>11432</t>
        </is>
      </c>
      <c r="D13510" t="inlineStr">
        <is>
          <t>Bakery Products/Desserts</t>
        </is>
      </c>
      <c r="E13510" s="8" t="n">
        <v>46202</v>
      </c>
      <c r="F13510" t="inlineStr">
        <is>
          <t>Violations were cited in the following area(s).</t>
        </is>
      </c>
      <c r="G13510" t="inlineStr">
        <is>
          <t>08C</t>
        </is>
      </c>
      <c r="H13510" t="inlineStr">
        <is>
          <t>Pesticide not properly labeled or used by unlicensed individual. Pesticide, other toxic chemical improperly used/stored. Unprotected, unlocked bait station used.</t>
        </is>
      </c>
      <c r="I13510" t="inlineStr">
        <is>
          <t>Not Critical</t>
        </is>
      </c>
      <c r="J13510" t="n">
        <v>69</v>
      </c>
      <c r="L13510" s="9">
        <f>A13510&amp;"-"&amp;TEXT(E13510,"yyyymmdd")</f>
        <v/>
      </c>
    </row>
    <row r="13511">
      <c r="A13511" t="n">
        <v>50179587</v>
      </c>
      <c r="B13511" t="inlineStr">
        <is>
          <t>Queens</t>
        </is>
      </c>
      <c r="C13511" t="inlineStr">
        <is>
          <t>11432</t>
        </is>
      </c>
      <c r="D13511" t="inlineStr">
        <is>
          <t>Bakery Products/Desserts</t>
        </is>
      </c>
      <c r="E13511" s="8" t="n">
        <v>46202</v>
      </c>
      <c r="F13511" t="inlineStr">
        <is>
          <t>Violations were cited in the following area(s).</t>
        </is>
      </c>
      <c r="G13511" t="inlineStr">
        <is>
          <t>10F</t>
        </is>
      </c>
      <c r="H13511" t="inlineStr">
        <is>
          <t>Non-food contact surface or equipment made of unacceptable material, not kept clean, or not properly sealed, raised, spaced or movable to allow accessibility for cleaning on all sides, above and underneath the unit.</t>
        </is>
      </c>
      <c r="I13511" t="inlineStr">
        <is>
          <t>Not Critical</t>
        </is>
      </c>
      <c r="J13511" t="n">
        <v>69</v>
      </c>
      <c r="L13511" s="9">
        <f>A13511&amp;"-"&amp;TEXT(E13511,"yyyymmdd")</f>
        <v/>
      </c>
    </row>
    <row r="13512">
      <c r="A13512" t="n">
        <v>50180070</v>
      </c>
      <c r="B13512" t="inlineStr">
        <is>
          <t>Brooklyn</t>
        </is>
      </c>
      <c r="C13512" t="inlineStr">
        <is>
          <t>11237</t>
        </is>
      </c>
      <c r="D13512" t="inlineStr">
        <is>
          <t>Spanish</t>
        </is>
      </c>
      <c r="E13512" s="8" t="n">
        <v>46202</v>
      </c>
      <c r="F13512" t="inlineStr">
        <is>
          <t>Violations were cited in the following area(s).</t>
        </is>
      </c>
      <c r="G13512" t="inlineStr">
        <is>
          <t>02G</t>
        </is>
      </c>
      <c r="H13512" t="inlineStr">
        <is>
          <t>Cold TCS food item held above 41 °F; smoked or processed fish held above 38 °F; intact raw eggs held above 45 °F; or reduced oxygen packaged (ROP) TCS foods held above required temperatures except during active necessary preparation.</t>
        </is>
      </c>
      <c r="I13512" t="inlineStr">
        <is>
          <t>Critical</t>
        </is>
      </c>
      <c r="J13512" t="n">
        <v>27</v>
      </c>
      <c r="L13512" s="9">
        <f>A13512&amp;"-"&amp;TEXT(E13512,"yyyymmdd")</f>
        <v/>
      </c>
    </row>
    <row r="13513">
      <c r="A13513" t="n">
        <v>50180070</v>
      </c>
      <c r="B13513" t="inlineStr">
        <is>
          <t>Brooklyn</t>
        </is>
      </c>
      <c r="C13513" t="inlineStr">
        <is>
          <t>11237</t>
        </is>
      </c>
      <c r="D13513" t="inlineStr">
        <is>
          <t>Spanish</t>
        </is>
      </c>
      <c r="E13513" s="8" t="n">
        <v>46202</v>
      </c>
      <c r="F13513" t="inlineStr">
        <is>
          <t>Violations were cited in the following area(s).</t>
        </is>
      </c>
      <c r="G13513" t="inlineStr">
        <is>
          <t>04A</t>
        </is>
      </c>
      <c r="H13513" t="inlineStr">
        <is>
          <t>Food Protection Certificate (FPC) not held by manager or supervisor of food operations.</t>
        </is>
      </c>
      <c r="I13513" t="inlineStr">
        <is>
          <t>Critical</t>
        </is>
      </c>
      <c r="J13513" t="n">
        <v>27</v>
      </c>
      <c r="L13513" s="9">
        <f>A13513&amp;"-"&amp;TEXT(E13513,"yyyymmdd")</f>
        <v/>
      </c>
    </row>
    <row r="13514">
      <c r="A13514" t="n">
        <v>50180070</v>
      </c>
      <c r="B13514" t="inlineStr">
        <is>
          <t>Brooklyn</t>
        </is>
      </c>
      <c r="C13514" t="inlineStr">
        <is>
          <t>11237</t>
        </is>
      </c>
      <c r="D13514" t="inlineStr">
        <is>
          <t>Spanish</t>
        </is>
      </c>
      <c r="E13514" s="8" t="n">
        <v>46202</v>
      </c>
      <c r="F13514" t="inlineStr">
        <is>
          <t>Violations were cited in the following area(s).</t>
        </is>
      </c>
      <c r="G13514" t="inlineStr">
        <is>
          <t>04N</t>
        </is>
      </c>
      <c r="H13514" t="inlineStr">
        <is>
          <t>Filth flies or food/refuse/sewage associated with (FRSA) flies or other nuisance pests in establishment’s food and/or non-food areas. FRSA flies include house flies, blow flies, bottle flies, flesh flies, drain flies, Phorid flies and fruit flies.</t>
        </is>
      </c>
      <c r="I13514" t="inlineStr">
        <is>
          <t>Critical</t>
        </is>
      </c>
      <c r="J13514" t="n">
        <v>27</v>
      </c>
      <c r="L13514" s="9">
        <f>A13514&amp;"-"&amp;TEXT(E13514,"yyyymmdd")</f>
        <v/>
      </c>
    </row>
    <row r="13515">
      <c r="A13515" t="n">
        <v>50180070</v>
      </c>
      <c r="B13515" t="inlineStr">
        <is>
          <t>Brooklyn</t>
        </is>
      </c>
      <c r="C13515" t="inlineStr">
        <is>
          <t>11237</t>
        </is>
      </c>
      <c r="D13515" t="inlineStr">
        <is>
          <t>Spanish</t>
        </is>
      </c>
      <c r="E13515" s="8" t="n">
        <v>46202</v>
      </c>
      <c r="F13515" t="inlineStr">
        <is>
          <t>Violations were cited in the following area(s).</t>
        </is>
      </c>
      <c r="G13515" t="inlineStr">
        <is>
          <t>08A</t>
        </is>
      </c>
      <c r="H13515" t="inlineStr">
        <is>
          <t>Establishment is not free of harborage or conditions conducive to rodents, insects or other pests.</t>
        </is>
      </c>
      <c r="I13515" t="inlineStr">
        <is>
          <t>Not Critical</t>
        </is>
      </c>
      <c r="J13515" t="n">
        <v>27</v>
      </c>
      <c r="L13515" s="9">
        <f>A13515&amp;"-"&amp;TEXT(E13515,"yyyymmdd")</f>
        <v/>
      </c>
    </row>
    <row r="13516">
      <c r="A13516" t="n">
        <v>50180215</v>
      </c>
      <c r="B13516" t="inlineStr">
        <is>
          <t>Queens</t>
        </is>
      </c>
      <c r="C13516" t="inlineStr">
        <is>
          <t>11358</t>
        </is>
      </c>
      <c r="D13516" t="inlineStr">
        <is>
          <t>Chinese</t>
        </is>
      </c>
      <c r="E13516" s="8" t="n">
        <v>46202</v>
      </c>
      <c r="F13516" t="inlineStr">
        <is>
          <t>Violations were cited in the following area(s).</t>
        </is>
      </c>
      <c r="G13516" t="inlineStr">
        <is>
          <t>02B</t>
        </is>
      </c>
      <c r="H13516" t="inlineStr">
        <is>
          <t>Hot TCS food item not held at or above 140 °F.</t>
        </is>
      </c>
      <c r="I13516" t="inlineStr">
        <is>
          <t>Critical</t>
        </is>
      </c>
      <c r="J13516" t="n">
        <v>11</v>
      </c>
      <c r="K13516" t="inlineStr">
        <is>
          <t>A</t>
        </is>
      </c>
      <c r="L13516" s="9">
        <f>A13516&amp;"-"&amp;TEXT(E13516,"yyyymmdd")</f>
        <v/>
      </c>
    </row>
    <row r="13517">
      <c r="A13517" t="n">
        <v>50180215</v>
      </c>
      <c r="B13517" t="inlineStr">
        <is>
          <t>Queens</t>
        </is>
      </c>
      <c r="C13517" t="inlineStr">
        <is>
          <t>11358</t>
        </is>
      </c>
      <c r="D13517" t="inlineStr">
        <is>
          <t>Chinese</t>
        </is>
      </c>
      <c r="E13517" s="8" t="n">
        <v>46202</v>
      </c>
      <c r="F13517" t="inlineStr">
        <is>
          <t>Violations were cited in the following area(s).</t>
        </is>
      </c>
      <c r="G13517" t="inlineStr">
        <is>
          <t>10F</t>
        </is>
      </c>
      <c r="H13517" t="inlineStr">
        <is>
          <t>Non-food contact surface or equipment made of unacceptable material, not kept clean, or not properly sealed, raised, spaced or movable to allow accessibility for cleaning on all sides, above and underneath the unit.</t>
        </is>
      </c>
      <c r="I13517" t="inlineStr">
        <is>
          <t>Not Critical</t>
        </is>
      </c>
      <c r="J13517" t="n">
        <v>11</v>
      </c>
      <c r="K13517" t="inlineStr">
        <is>
          <t>A</t>
        </is>
      </c>
      <c r="L13517" s="9">
        <f>A13517&amp;"-"&amp;TEXT(E13517,"yyyymmdd")</f>
        <v/>
      </c>
    </row>
    <row r="13518">
      <c r="A13518" t="n">
        <v>40365904</v>
      </c>
      <c r="B13518" t="inlineStr">
        <is>
          <t>Manhattan</t>
        </is>
      </c>
      <c r="C13518" t="inlineStr">
        <is>
          <t>10013</t>
        </is>
      </c>
      <c r="D13518" t="inlineStr">
        <is>
          <t>Coffee/Tea</t>
        </is>
      </c>
      <c r="E13518" s="8" t="n">
        <v>46203</v>
      </c>
      <c r="F13518" t="inlineStr">
        <is>
          <t>Violations were cited in the following area(s).</t>
        </is>
      </c>
      <c r="G13518" t="inlineStr">
        <is>
          <t>02B</t>
        </is>
      </c>
      <c r="H13518" t="inlineStr">
        <is>
          <t>Hot TCS food item not held at or above 140 °F.</t>
        </is>
      </c>
      <c r="I13518" t="inlineStr">
        <is>
          <t>Critical</t>
        </is>
      </c>
      <c r="J13518" t="n">
        <v>23</v>
      </c>
      <c r="L13518" s="9">
        <f>A13518&amp;"-"&amp;TEXT(E13518,"yyyymmdd")</f>
        <v/>
      </c>
    </row>
    <row r="13519">
      <c r="A13519" t="n">
        <v>40365904</v>
      </c>
      <c r="B13519" t="inlineStr">
        <is>
          <t>Manhattan</t>
        </is>
      </c>
      <c r="C13519" t="inlineStr">
        <is>
          <t>10013</t>
        </is>
      </c>
      <c r="D13519" t="inlineStr">
        <is>
          <t>Coffee/Tea</t>
        </is>
      </c>
      <c r="E13519" s="8" t="n">
        <v>46203</v>
      </c>
      <c r="F13519" t="inlineStr">
        <is>
          <t>Violations were cited in the following area(s).</t>
        </is>
      </c>
      <c r="G13519" t="inlineStr">
        <is>
          <t>02G</t>
        </is>
      </c>
      <c r="H13519" t="inlineStr">
        <is>
          <t>Cold TCS food item held above 41 °F; smoked or processed fish held above 38 °F; intact raw eggs held above 45 °F; or reduced oxygen packaged (ROP) TCS foods held above required temperatures except during active necessary preparation.</t>
        </is>
      </c>
      <c r="I13519" t="inlineStr">
        <is>
          <t>Critical</t>
        </is>
      </c>
      <c r="J13519" t="n">
        <v>23</v>
      </c>
      <c r="L13519" s="9">
        <f>A13519&amp;"-"&amp;TEXT(E13519,"yyyymmdd")</f>
        <v/>
      </c>
    </row>
    <row r="13520">
      <c r="A13520" t="n">
        <v>40365904</v>
      </c>
      <c r="B13520" t="inlineStr">
        <is>
          <t>Manhattan</t>
        </is>
      </c>
      <c r="C13520" t="inlineStr">
        <is>
          <t>10013</t>
        </is>
      </c>
      <c r="D13520" t="inlineStr">
        <is>
          <t>Coffee/Tea</t>
        </is>
      </c>
      <c r="E13520" s="8" t="n">
        <v>46203</v>
      </c>
      <c r="F13520" t="inlineStr">
        <is>
          <t>Violations were cited in the following area(s).</t>
        </is>
      </c>
      <c r="G13520" t="inlineStr">
        <is>
          <t>06C</t>
        </is>
      </c>
      <c r="H1352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520" t="inlineStr">
        <is>
          <t>Critical</t>
        </is>
      </c>
      <c r="J13520" t="n">
        <v>23</v>
      </c>
      <c r="L13520" s="9">
        <f>A13520&amp;"-"&amp;TEXT(E13520,"yyyymmdd")</f>
        <v/>
      </c>
    </row>
    <row r="13521">
      <c r="A13521" t="n">
        <v>40365904</v>
      </c>
      <c r="B13521" t="inlineStr">
        <is>
          <t>Manhattan</t>
        </is>
      </c>
      <c r="C13521" t="inlineStr">
        <is>
          <t>10013</t>
        </is>
      </c>
      <c r="D13521" t="inlineStr">
        <is>
          <t>Coffee/Tea</t>
        </is>
      </c>
      <c r="E13521" s="8" t="n">
        <v>46203</v>
      </c>
      <c r="F13521" t="inlineStr">
        <is>
          <t>Violations were cited in the following area(s).</t>
        </is>
      </c>
      <c r="G13521" t="inlineStr">
        <is>
          <t>10F</t>
        </is>
      </c>
      <c r="H13521" t="inlineStr">
        <is>
          <t>Non-food contact surface or equipment made of unacceptable material, not kept clean, or not properly sealed, raised, spaced or movable to allow accessibility for cleaning on all sides, above and underneath the unit.</t>
        </is>
      </c>
      <c r="I13521" t="inlineStr">
        <is>
          <t>Not Critical</t>
        </is>
      </c>
      <c r="J13521" t="n">
        <v>23</v>
      </c>
      <c r="L13521" s="9">
        <f>A13521&amp;"-"&amp;TEXT(E13521,"yyyymmdd")</f>
        <v/>
      </c>
    </row>
    <row r="13522">
      <c r="A13522" t="n">
        <v>40401895</v>
      </c>
      <c r="B13522" t="inlineStr">
        <is>
          <t>Manhattan</t>
        </is>
      </c>
      <c r="C13522" t="inlineStr">
        <is>
          <t>10011</t>
        </is>
      </c>
      <c r="D13522" t="inlineStr">
        <is>
          <t>American</t>
        </is>
      </c>
      <c r="E13522" s="8" t="n">
        <v>46203</v>
      </c>
      <c r="F13522" t="inlineStr">
        <is>
          <t>Violations were cited in the following area(s).</t>
        </is>
      </c>
      <c r="G13522" t="inlineStr">
        <is>
          <t>04A</t>
        </is>
      </c>
      <c r="H13522" t="inlineStr">
        <is>
          <t>Food Protection Certificate (FPC) not held by manager or supervisor of food operations.</t>
        </is>
      </c>
      <c r="I13522" t="inlineStr">
        <is>
          <t>Critical</t>
        </is>
      </c>
      <c r="J13522" t="n">
        <v>30</v>
      </c>
      <c r="L13522" s="9">
        <f>A13522&amp;"-"&amp;TEXT(E13522,"yyyymmdd")</f>
        <v/>
      </c>
    </row>
    <row r="13523">
      <c r="A13523" t="n">
        <v>40401895</v>
      </c>
      <c r="B13523" t="inlineStr">
        <is>
          <t>Manhattan</t>
        </is>
      </c>
      <c r="C13523" t="inlineStr">
        <is>
          <t>10011</t>
        </is>
      </c>
      <c r="D13523" t="inlineStr">
        <is>
          <t>American</t>
        </is>
      </c>
      <c r="E13523" s="8" t="n">
        <v>46203</v>
      </c>
      <c r="F13523" t="inlineStr">
        <is>
          <t>Violations were cited in the following area(s).</t>
        </is>
      </c>
      <c r="G13523" t="inlineStr">
        <is>
          <t>04N</t>
        </is>
      </c>
      <c r="H13523" t="inlineStr">
        <is>
          <t>Filth flies or food/refuse/sewage associated with (FRSA) flies or other nuisance pests in establishment’s food and/or non-food areas. FRSA flies include house flies, blow flies, bottle flies, flesh flies, drain flies, Phorid flies and fruit flies.</t>
        </is>
      </c>
      <c r="I13523" t="inlineStr">
        <is>
          <t>Critical</t>
        </is>
      </c>
      <c r="J13523" t="n">
        <v>30</v>
      </c>
      <c r="L13523" s="9">
        <f>A13523&amp;"-"&amp;TEXT(E13523,"yyyymmdd")</f>
        <v/>
      </c>
    </row>
    <row r="13524">
      <c r="A13524" t="n">
        <v>40401895</v>
      </c>
      <c r="B13524" t="inlineStr">
        <is>
          <t>Manhattan</t>
        </is>
      </c>
      <c r="C13524" t="inlineStr">
        <is>
          <t>10011</t>
        </is>
      </c>
      <c r="D13524" t="inlineStr">
        <is>
          <t>American</t>
        </is>
      </c>
      <c r="E13524" s="8" t="n">
        <v>46203</v>
      </c>
      <c r="F13524" t="inlineStr">
        <is>
          <t>Violations were cited in the following area(s).</t>
        </is>
      </c>
      <c r="G13524" t="inlineStr">
        <is>
          <t>05D</t>
        </is>
      </c>
      <c r="H13524"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524" t="inlineStr">
        <is>
          <t>Critical</t>
        </is>
      </c>
      <c r="J13524" t="n">
        <v>30</v>
      </c>
      <c r="L13524" s="9">
        <f>A13524&amp;"-"&amp;TEXT(E13524,"yyyymmdd")</f>
        <v/>
      </c>
    </row>
    <row r="13525">
      <c r="A13525" t="n">
        <v>40401895</v>
      </c>
      <c r="B13525" t="inlineStr">
        <is>
          <t>Manhattan</t>
        </is>
      </c>
      <c r="C13525" t="inlineStr">
        <is>
          <t>10011</t>
        </is>
      </c>
      <c r="D13525" t="inlineStr">
        <is>
          <t>American</t>
        </is>
      </c>
      <c r="E13525" s="8" t="n">
        <v>46203</v>
      </c>
      <c r="F13525" t="inlineStr">
        <is>
          <t>Violations were cited in the following area(s).</t>
        </is>
      </c>
      <c r="G13525" t="inlineStr">
        <is>
          <t>08A</t>
        </is>
      </c>
      <c r="H13525" t="inlineStr">
        <is>
          <t>Establishment is not free of harborage or conditions conducive to rodents, insects or other pests.</t>
        </is>
      </c>
      <c r="I13525" t="inlineStr">
        <is>
          <t>Not Critical</t>
        </is>
      </c>
      <c r="J13525" t="n">
        <v>30</v>
      </c>
      <c r="L13525" s="9">
        <f>A13525&amp;"-"&amp;TEXT(E13525,"yyyymmdd")</f>
        <v/>
      </c>
    </row>
    <row r="13526">
      <c r="A13526" t="n">
        <v>40566617</v>
      </c>
      <c r="B13526" t="inlineStr">
        <is>
          <t>Manhattan</t>
        </is>
      </c>
      <c r="C13526" t="inlineStr">
        <is>
          <t>10019</t>
        </is>
      </c>
      <c r="D13526" t="inlineStr">
        <is>
          <t>Coffee/Tea</t>
        </is>
      </c>
      <c r="E13526" s="8" t="n">
        <v>46203</v>
      </c>
      <c r="F13526" t="inlineStr">
        <is>
          <t>Violations were cited in the following area(s).</t>
        </is>
      </c>
      <c r="G13526" t="inlineStr">
        <is>
          <t>02G</t>
        </is>
      </c>
      <c r="H13526" t="inlineStr">
        <is>
          <t>Cold TCS food item held above 41 °F; smoked or processed fish held above 38 °F; intact raw eggs held above 45 °F; or reduced oxygen packaged (ROP) TCS foods held above required temperatures except during active necessary preparation.</t>
        </is>
      </c>
      <c r="I13526" t="inlineStr">
        <is>
          <t>Critical</t>
        </is>
      </c>
      <c r="J13526" t="n">
        <v>13</v>
      </c>
      <c r="K13526" t="inlineStr">
        <is>
          <t>A</t>
        </is>
      </c>
      <c r="L13526" s="9">
        <f>A13526&amp;"-"&amp;TEXT(E13526,"yyyymmdd")</f>
        <v/>
      </c>
    </row>
    <row r="13527">
      <c r="A13527" t="n">
        <v>40566617</v>
      </c>
      <c r="B13527" t="inlineStr">
        <is>
          <t>Manhattan</t>
        </is>
      </c>
      <c r="C13527" t="inlineStr">
        <is>
          <t>10019</t>
        </is>
      </c>
      <c r="D13527" t="inlineStr">
        <is>
          <t>Coffee/Tea</t>
        </is>
      </c>
      <c r="E13527" s="8" t="n">
        <v>46203</v>
      </c>
      <c r="F13527" t="inlineStr">
        <is>
          <t>Violations were cited in the following area(s).</t>
        </is>
      </c>
      <c r="G13527" t="inlineStr">
        <is>
          <t>10F</t>
        </is>
      </c>
      <c r="H13527" t="inlineStr">
        <is>
          <t>Non-food contact surface or equipment made of unacceptable material, not kept clean, or not properly sealed, raised, spaced or movable to allow accessibility for cleaning on all sides, above and underneath the unit.</t>
        </is>
      </c>
      <c r="I13527" t="inlineStr">
        <is>
          <t>Not Critical</t>
        </is>
      </c>
      <c r="J13527" t="n">
        <v>13</v>
      </c>
      <c r="K13527" t="inlineStr">
        <is>
          <t>A</t>
        </is>
      </c>
      <c r="L13527" s="9">
        <f>A13527&amp;"-"&amp;TEXT(E13527,"yyyymmdd")</f>
        <v/>
      </c>
    </row>
    <row r="13528">
      <c r="A13528" t="n">
        <v>40566617</v>
      </c>
      <c r="B13528" t="inlineStr">
        <is>
          <t>Manhattan</t>
        </is>
      </c>
      <c r="C13528" t="inlineStr">
        <is>
          <t>10019</t>
        </is>
      </c>
      <c r="D13528" t="inlineStr">
        <is>
          <t>Coffee/Tea</t>
        </is>
      </c>
      <c r="E13528" s="8" t="n">
        <v>46203</v>
      </c>
      <c r="F13528" t="inlineStr">
        <is>
          <t>Violations were cited in the following area(s).</t>
        </is>
      </c>
      <c r="G13528" t="inlineStr">
        <is>
          <t>10H</t>
        </is>
      </c>
      <c r="H13528" t="inlineStr">
        <is>
          <t>Single service article not provided. Single service article reused or not protected from contamination when transported, stored, dispensed. Drinking straws not completely enclosed in wrapper or dispensed from a sanitary device.</t>
        </is>
      </c>
      <c r="I13528" t="inlineStr">
        <is>
          <t>Not Critical</t>
        </is>
      </c>
      <c r="J13528" t="n">
        <v>13</v>
      </c>
      <c r="K13528" t="inlineStr">
        <is>
          <t>A</t>
        </is>
      </c>
      <c r="L13528" s="9">
        <f>A13528&amp;"-"&amp;TEXT(E13528,"yyyymmdd")</f>
        <v/>
      </c>
    </row>
    <row r="13529">
      <c r="A13529" t="n">
        <v>40571081</v>
      </c>
      <c r="B13529" t="inlineStr">
        <is>
          <t>Bronx</t>
        </is>
      </c>
      <c r="C13529" t="inlineStr">
        <is>
          <t>10462</t>
        </is>
      </c>
      <c r="D13529" t="inlineStr">
        <is>
          <t>American</t>
        </is>
      </c>
      <c r="E13529" s="8" t="n">
        <v>46203</v>
      </c>
      <c r="F13529" t="inlineStr">
        <is>
          <t>Violations were cited in the following area(s).</t>
        </is>
      </c>
      <c r="G13529" t="inlineStr">
        <is>
          <t>04H</t>
        </is>
      </c>
      <c r="H13529" t="inlineStr">
        <is>
          <t>Raw, cooked or prepared food is adulterated, contaminated, cross-contaminated, or not discarded in accordance with HACCP plan.</t>
        </is>
      </c>
      <c r="I13529" t="inlineStr">
        <is>
          <t>Critical</t>
        </is>
      </c>
      <c r="J13529" t="n">
        <v>30</v>
      </c>
      <c r="L13529" s="9">
        <f>A13529&amp;"-"&amp;TEXT(E13529,"yyyymmdd")</f>
        <v/>
      </c>
    </row>
    <row r="13530">
      <c r="A13530" t="n">
        <v>40571081</v>
      </c>
      <c r="B13530" t="inlineStr">
        <is>
          <t>Bronx</t>
        </is>
      </c>
      <c r="C13530" t="inlineStr">
        <is>
          <t>10462</t>
        </is>
      </c>
      <c r="D13530" t="inlineStr">
        <is>
          <t>American</t>
        </is>
      </c>
      <c r="E13530" s="8" t="n">
        <v>46203</v>
      </c>
      <c r="F13530" t="inlineStr">
        <is>
          <t>Violations were cited in the following area(s).</t>
        </is>
      </c>
      <c r="G13530" t="inlineStr">
        <is>
          <t>04L</t>
        </is>
      </c>
      <c r="H13530" t="inlineStr">
        <is>
          <t>Evidence of mice or live mice in establishment's food or non-food areas.</t>
        </is>
      </c>
      <c r="I13530" t="inlineStr">
        <is>
          <t>Critical</t>
        </is>
      </c>
      <c r="J13530" t="n">
        <v>30</v>
      </c>
      <c r="L13530" s="9">
        <f>A13530&amp;"-"&amp;TEXT(E13530,"yyyymmdd")</f>
        <v/>
      </c>
    </row>
    <row r="13531">
      <c r="A13531" t="n">
        <v>40571081</v>
      </c>
      <c r="B13531" t="inlineStr">
        <is>
          <t>Bronx</t>
        </is>
      </c>
      <c r="C13531" t="inlineStr">
        <is>
          <t>10462</t>
        </is>
      </c>
      <c r="D13531" t="inlineStr">
        <is>
          <t>American</t>
        </is>
      </c>
      <c r="E13531" s="8" t="n">
        <v>46203</v>
      </c>
      <c r="F13531" t="inlineStr">
        <is>
          <t>Violations were cited in the following area(s).</t>
        </is>
      </c>
      <c r="G13531" t="inlineStr">
        <is>
          <t>04M</t>
        </is>
      </c>
      <c r="H13531" t="inlineStr">
        <is>
          <t>Live roaches in facility's food or non-food area.</t>
        </is>
      </c>
      <c r="I13531" t="inlineStr">
        <is>
          <t>Critical</t>
        </is>
      </c>
      <c r="J13531" t="n">
        <v>30</v>
      </c>
      <c r="L13531" s="9">
        <f>A13531&amp;"-"&amp;TEXT(E13531,"yyyymmdd")</f>
        <v/>
      </c>
    </row>
    <row r="13532">
      <c r="A13532" t="n">
        <v>40571081</v>
      </c>
      <c r="B13532" t="inlineStr">
        <is>
          <t>Bronx</t>
        </is>
      </c>
      <c r="C13532" t="inlineStr">
        <is>
          <t>10462</t>
        </is>
      </c>
      <c r="D13532" t="inlineStr">
        <is>
          <t>American</t>
        </is>
      </c>
      <c r="E13532" s="8" t="n">
        <v>46203</v>
      </c>
      <c r="F13532" t="inlineStr">
        <is>
          <t>Violations were cited in the following area(s).</t>
        </is>
      </c>
      <c r="G13532" t="inlineStr">
        <is>
          <t>04N</t>
        </is>
      </c>
      <c r="H13532" t="inlineStr">
        <is>
          <t>Filth flies or food/refuse/sewage associated with (FRSA) flies or other nuisance pests in establishment’s food and/or non-food areas. FRSA flies include house flies, blow flies, bottle flies, flesh flies, drain flies, Phorid flies and fruit flies.</t>
        </is>
      </c>
      <c r="I13532" t="inlineStr">
        <is>
          <t>Critical</t>
        </is>
      </c>
      <c r="J13532" t="n">
        <v>30</v>
      </c>
      <c r="L13532" s="9">
        <f>A13532&amp;"-"&amp;TEXT(E13532,"yyyymmdd")</f>
        <v/>
      </c>
    </row>
    <row r="13533">
      <c r="A13533" t="n">
        <v>40571081</v>
      </c>
      <c r="B13533" t="inlineStr">
        <is>
          <t>Bronx</t>
        </is>
      </c>
      <c r="C13533" t="inlineStr">
        <is>
          <t>10462</t>
        </is>
      </c>
      <c r="D13533" t="inlineStr">
        <is>
          <t>American</t>
        </is>
      </c>
      <c r="E13533" s="8" t="n">
        <v>46203</v>
      </c>
      <c r="F13533" t="inlineStr">
        <is>
          <t>Violations were cited in the following area(s).</t>
        </is>
      </c>
      <c r="G13533" t="inlineStr">
        <is>
          <t>08A</t>
        </is>
      </c>
      <c r="H13533" t="inlineStr">
        <is>
          <t>Establishment is not free of harborage or conditions conducive to rodents, insects or other pests.</t>
        </is>
      </c>
      <c r="I13533" t="inlineStr">
        <is>
          <t>Not Critical</t>
        </is>
      </c>
      <c r="J13533" t="n">
        <v>30</v>
      </c>
      <c r="L13533" s="9">
        <f>A13533&amp;"-"&amp;TEXT(E13533,"yyyymmdd")</f>
        <v/>
      </c>
    </row>
    <row r="13534">
      <c r="A13534" t="n">
        <v>40571081</v>
      </c>
      <c r="B13534" t="inlineStr">
        <is>
          <t>Bronx</t>
        </is>
      </c>
      <c r="C13534" t="inlineStr">
        <is>
          <t>10462</t>
        </is>
      </c>
      <c r="D13534" t="inlineStr">
        <is>
          <t>American</t>
        </is>
      </c>
      <c r="E13534" s="8" t="n">
        <v>46203</v>
      </c>
      <c r="F13534" t="inlineStr">
        <is>
          <t>Violations were cited in the following area(s).</t>
        </is>
      </c>
      <c r="G13534" t="inlineStr">
        <is>
          <t>08C</t>
        </is>
      </c>
      <c r="H13534" t="inlineStr">
        <is>
          <t>Pesticide not properly labeled or used by unlicensed individual. Pesticide, other toxic chemical improperly used/stored. Unprotected, unlocked bait station used.</t>
        </is>
      </c>
      <c r="I13534" t="inlineStr">
        <is>
          <t>Not Critical</t>
        </is>
      </c>
      <c r="J13534" t="n">
        <v>30</v>
      </c>
      <c r="L13534" s="9">
        <f>A13534&amp;"-"&amp;TEXT(E13534,"yyyymmdd")</f>
        <v/>
      </c>
    </row>
    <row r="13535">
      <c r="A13535" t="n">
        <v>40571081</v>
      </c>
      <c r="B13535" t="inlineStr">
        <is>
          <t>Bronx</t>
        </is>
      </c>
      <c r="C13535" t="inlineStr">
        <is>
          <t>10462</t>
        </is>
      </c>
      <c r="D13535" t="inlineStr">
        <is>
          <t>American</t>
        </is>
      </c>
      <c r="E13535" s="8" t="n">
        <v>46203</v>
      </c>
      <c r="F13535" t="inlineStr">
        <is>
          <t>Violations were cited in the following area(s).</t>
        </is>
      </c>
      <c r="G13535" t="inlineStr">
        <is>
          <t>10B</t>
        </is>
      </c>
      <c r="H13535" t="inlineStr">
        <is>
          <t>Anti-siphonage or back-flow prevention device not provided where required; equipment or floor not properly drained; sewage disposal system in disrepair or not functioning properly. Condensation or liquid waste improperly disposed of.</t>
        </is>
      </c>
      <c r="I13535" t="inlineStr">
        <is>
          <t>Not Critical</t>
        </is>
      </c>
      <c r="J13535" t="n">
        <v>30</v>
      </c>
      <c r="L13535" s="9">
        <f>A13535&amp;"-"&amp;TEXT(E13535,"yyyymmdd")</f>
        <v/>
      </c>
    </row>
    <row r="13536">
      <c r="A13536" t="n">
        <v>40571081</v>
      </c>
      <c r="B13536" t="inlineStr">
        <is>
          <t>Bronx</t>
        </is>
      </c>
      <c r="C13536" t="inlineStr">
        <is>
          <t>10462</t>
        </is>
      </c>
      <c r="D13536" t="inlineStr">
        <is>
          <t>American</t>
        </is>
      </c>
      <c r="E13536" s="8" t="n">
        <v>46203</v>
      </c>
      <c r="F13536" t="inlineStr">
        <is>
          <t>Violations were cited in the following area(s).</t>
        </is>
      </c>
      <c r="G13536" t="inlineStr">
        <is>
          <t>10G</t>
        </is>
      </c>
      <c r="H13536" t="inlineStr">
        <is>
          <t>Dishwashing and ware washing: Cleaning and sanitizing of tableware, including dishes, utensils, and equipment deficient.</t>
        </is>
      </c>
      <c r="I13536" t="inlineStr">
        <is>
          <t>Not Critical</t>
        </is>
      </c>
      <c r="J13536" t="n">
        <v>30</v>
      </c>
      <c r="L13536" s="9">
        <f>A13536&amp;"-"&amp;TEXT(E13536,"yyyymmdd")</f>
        <v/>
      </c>
    </row>
    <row r="13537">
      <c r="A13537" t="n">
        <v>40674404</v>
      </c>
      <c r="B13537" t="inlineStr">
        <is>
          <t>Bronx</t>
        </is>
      </c>
      <c r="C13537" t="inlineStr">
        <is>
          <t>10474</t>
        </is>
      </c>
      <c r="D13537" t="inlineStr">
        <is>
          <t>American</t>
        </is>
      </c>
      <c r="E13537" s="8" t="n">
        <v>46203</v>
      </c>
      <c r="F13537" t="inlineStr">
        <is>
          <t>Violations were cited in the following area(s).</t>
        </is>
      </c>
      <c r="G13537" t="inlineStr">
        <is>
          <t>06D</t>
        </is>
      </c>
      <c r="H13537" t="inlineStr">
        <is>
          <t>Food contact surface not properly washed, rinsed and sanitized after each use and following any activity when contamination may have occurred.</t>
        </is>
      </c>
      <c r="I13537" t="inlineStr">
        <is>
          <t>Critical</t>
        </is>
      </c>
      <c r="J13537" t="n">
        <v>11</v>
      </c>
      <c r="K13537" t="inlineStr">
        <is>
          <t>A</t>
        </is>
      </c>
      <c r="L13537" s="9">
        <f>A13537&amp;"-"&amp;TEXT(E13537,"yyyymmdd")</f>
        <v/>
      </c>
    </row>
    <row r="13538">
      <c r="A13538" t="n">
        <v>40674404</v>
      </c>
      <c r="B13538" t="inlineStr">
        <is>
          <t>Bronx</t>
        </is>
      </c>
      <c r="C13538" t="inlineStr">
        <is>
          <t>10474</t>
        </is>
      </c>
      <c r="D13538" t="inlineStr">
        <is>
          <t>American</t>
        </is>
      </c>
      <c r="E13538" s="8" t="n">
        <v>46203</v>
      </c>
      <c r="F13538" t="inlineStr">
        <is>
          <t>Violations were cited in the following area(s).</t>
        </is>
      </c>
      <c r="G13538" t="inlineStr">
        <is>
          <t>10B</t>
        </is>
      </c>
      <c r="H13538" t="inlineStr">
        <is>
          <t>Anti-siphonage or back-flow prevention device not provided where required; equipment or floor not properly drained; sewage disposal system in disrepair or not functioning properly. Condensation or liquid waste improperly disposed of.</t>
        </is>
      </c>
      <c r="I13538" t="inlineStr">
        <is>
          <t>Not Critical</t>
        </is>
      </c>
      <c r="J13538" t="n">
        <v>11</v>
      </c>
      <c r="K13538" t="inlineStr">
        <is>
          <t>A</t>
        </is>
      </c>
      <c r="L13538" s="9">
        <f>A13538&amp;"-"&amp;TEXT(E13538,"yyyymmdd")</f>
        <v/>
      </c>
    </row>
    <row r="13539">
      <c r="A13539" t="n">
        <v>40674404</v>
      </c>
      <c r="B13539" t="inlineStr">
        <is>
          <t>Bronx</t>
        </is>
      </c>
      <c r="C13539" t="inlineStr">
        <is>
          <t>10474</t>
        </is>
      </c>
      <c r="D13539" t="inlineStr">
        <is>
          <t>American</t>
        </is>
      </c>
      <c r="E13539" s="8" t="n">
        <v>46203</v>
      </c>
      <c r="F13539" t="inlineStr">
        <is>
          <t>Violations were cited in the following area(s).</t>
        </is>
      </c>
      <c r="G13539" t="inlineStr">
        <is>
          <t>10F</t>
        </is>
      </c>
      <c r="H13539" t="inlineStr">
        <is>
          <t>Non-food contact surface or equipment made of unacceptable material, not kept clean, or not properly sealed, raised, spaced or movable to allow accessibility for cleaning on all sides, above and underneath the unit.</t>
        </is>
      </c>
      <c r="I13539" t="inlineStr">
        <is>
          <t>Not Critical</t>
        </is>
      </c>
      <c r="J13539" t="n">
        <v>11</v>
      </c>
      <c r="K13539" t="inlineStr">
        <is>
          <t>A</t>
        </is>
      </c>
      <c r="L13539" s="9">
        <f>A13539&amp;"-"&amp;TEXT(E13539,"yyyymmdd")</f>
        <v/>
      </c>
    </row>
    <row r="13540">
      <c r="A13540" t="n">
        <v>40695260</v>
      </c>
      <c r="B13540" t="inlineStr">
        <is>
          <t>Queens</t>
        </is>
      </c>
      <c r="C13540" t="inlineStr">
        <is>
          <t>11415</t>
        </is>
      </c>
      <c r="D13540" t="inlineStr">
        <is>
          <t>American</t>
        </is>
      </c>
      <c r="E13540" s="8" t="n">
        <v>46203</v>
      </c>
      <c r="F13540" t="inlineStr">
        <is>
          <t>Violations were cited in the following area(s).</t>
        </is>
      </c>
      <c r="G13540" t="inlineStr">
        <is>
          <t>06A</t>
        </is>
      </c>
      <c r="H13540" t="inlineStr">
        <is>
          <t>Personal cleanliness is inadequate. Outer garment soiled with possible contaminant. Effective hair restraint not worn where required. Jewelry worn on hands or arms. Fingernail polish worn or fingernails not kept clean and trimmed.</t>
        </is>
      </c>
      <c r="I13540" t="inlineStr">
        <is>
          <t>Critical</t>
        </is>
      </c>
      <c r="J13540" t="n">
        <v>12</v>
      </c>
      <c r="K13540" t="inlineStr">
        <is>
          <t>A</t>
        </is>
      </c>
      <c r="L13540" s="9">
        <f>A13540&amp;"-"&amp;TEXT(E13540,"yyyymmdd")</f>
        <v/>
      </c>
    </row>
    <row r="13541">
      <c r="A13541" t="n">
        <v>40695260</v>
      </c>
      <c r="B13541" t="inlineStr">
        <is>
          <t>Queens</t>
        </is>
      </c>
      <c r="C13541" t="inlineStr">
        <is>
          <t>11415</t>
        </is>
      </c>
      <c r="D13541" t="inlineStr">
        <is>
          <t>American</t>
        </is>
      </c>
      <c r="E13541" s="8" t="n">
        <v>46203</v>
      </c>
      <c r="F13541" t="inlineStr">
        <is>
          <t>Violations were cited in the following area(s).</t>
        </is>
      </c>
      <c r="G13541" t="inlineStr">
        <is>
          <t>06D</t>
        </is>
      </c>
      <c r="H13541" t="inlineStr">
        <is>
          <t>Food contact surface not properly washed, rinsed and sanitized after each use and following any activity when contamination may have occurred.</t>
        </is>
      </c>
      <c r="I13541" t="inlineStr">
        <is>
          <t>Critical</t>
        </is>
      </c>
      <c r="J13541" t="n">
        <v>12</v>
      </c>
      <c r="K13541" t="inlineStr">
        <is>
          <t>A</t>
        </is>
      </c>
      <c r="L13541" s="9">
        <f>A13541&amp;"-"&amp;TEXT(E13541,"yyyymmdd")</f>
        <v/>
      </c>
    </row>
    <row r="13542">
      <c r="A13542" t="n">
        <v>40695260</v>
      </c>
      <c r="B13542" t="inlineStr">
        <is>
          <t>Queens</t>
        </is>
      </c>
      <c r="C13542" t="inlineStr">
        <is>
          <t>11415</t>
        </is>
      </c>
      <c r="D13542" t="inlineStr">
        <is>
          <t>American</t>
        </is>
      </c>
      <c r="E13542" s="8" t="n">
        <v>46203</v>
      </c>
      <c r="F13542" t="inlineStr">
        <is>
          <t>Violations were cited in the following area(s).</t>
        </is>
      </c>
      <c r="G13542" t="inlineStr">
        <is>
          <t>10B</t>
        </is>
      </c>
      <c r="H13542" t="inlineStr">
        <is>
          <t>Anti-siphonage or back-flow prevention device not provided where required; equipment or floor not properly drained; sewage disposal system in disrepair or not functioning properly. Condensation or liquid waste improperly disposed of.</t>
        </is>
      </c>
      <c r="I13542" t="inlineStr">
        <is>
          <t>Not Critical</t>
        </is>
      </c>
      <c r="J13542" t="n">
        <v>12</v>
      </c>
      <c r="K13542" t="inlineStr">
        <is>
          <t>A</t>
        </is>
      </c>
      <c r="L13542" s="9">
        <f>A13542&amp;"-"&amp;TEXT(E13542,"yyyymmdd")</f>
        <v/>
      </c>
    </row>
    <row r="13543">
      <c r="A13543" t="n">
        <v>41099763</v>
      </c>
      <c r="B13543" t="inlineStr">
        <is>
          <t>Bronx</t>
        </is>
      </c>
      <c r="C13543" t="inlineStr">
        <is>
          <t>10461</t>
        </is>
      </c>
      <c r="D13543" t="inlineStr">
        <is>
          <t>Japanese</t>
        </is>
      </c>
      <c r="E13543" s="8" t="n">
        <v>46203</v>
      </c>
      <c r="F13543" t="inlineStr">
        <is>
          <t>Establishment Closed by DOHMH. Violations were cited in the following area(s) and those requiring immediate action were addressed.</t>
        </is>
      </c>
      <c r="G13543" t="inlineStr">
        <is>
          <t>04A</t>
        </is>
      </c>
      <c r="H13543" t="inlineStr">
        <is>
          <t>Food Protection Certificate (FPC) not held by manager or supervisor of food operations.</t>
        </is>
      </c>
      <c r="I13543" t="inlineStr">
        <is>
          <t>Critical</t>
        </is>
      </c>
      <c r="J13543" t="n">
        <v>57</v>
      </c>
      <c r="L13543" s="9">
        <f>A13543&amp;"-"&amp;TEXT(E13543,"yyyymmdd")</f>
        <v/>
      </c>
    </row>
    <row r="13544">
      <c r="A13544" t="n">
        <v>41099763</v>
      </c>
      <c r="B13544" t="inlineStr">
        <is>
          <t>Bronx</t>
        </is>
      </c>
      <c r="C13544" t="inlineStr">
        <is>
          <t>10461</t>
        </is>
      </c>
      <c r="D13544" t="inlineStr">
        <is>
          <t>Japanese</t>
        </is>
      </c>
      <c r="E13544" s="8" t="n">
        <v>46203</v>
      </c>
      <c r="F13544" t="inlineStr">
        <is>
          <t>Establishment Closed by DOHMH. Violations were cited in the following area(s) and those requiring immediate action were addressed.</t>
        </is>
      </c>
      <c r="G13544" t="inlineStr">
        <is>
          <t>04H</t>
        </is>
      </c>
      <c r="H13544" t="inlineStr">
        <is>
          <t>Raw, cooked or prepared food is adulterated, contaminated, cross-contaminated, or not discarded in accordance with HACCP plan.</t>
        </is>
      </c>
      <c r="I13544" t="inlineStr">
        <is>
          <t>Critical</t>
        </is>
      </c>
      <c r="J13544" t="n">
        <v>57</v>
      </c>
      <c r="L13544" s="9">
        <f>A13544&amp;"-"&amp;TEXT(E13544,"yyyymmdd")</f>
        <v/>
      </c>
    </row>
    <row r="13545">
      <c r="A13545" t="n">
        <v>41099763</v>
      </c>
      <c r="B13545" t="inlineStr">
        <is>
          <t>Bronx</t>
        </is>
      </c>
      <c r="C13545" t="inlineStr">
        <is>
          <t>10461</t>
        </is>
      </c>
      <c r="D13545" t="inlineStr">
        <is>
          <t>Japanese</t>
        </is>
      </c>
      <c r="E13545" s="8" t="n">
        <v>46203</v>
      </c>
      <c r="F13545" t="inlineStr">
        <is>
          <t>Establishment Closed by DOHMH. Violations were cited in the following area(s) and those requiring immediate action were addressed.</t>
        </is>
      </c>
      <c r="G13545" t="inlineStr">
        <is>
          <t>04M</t>
        </is>
      </c>
      <c r="H13545" t="inlineStr">
        <is>
          <t>Live roaches in facility's food or non-food area.</t>
        </is>
      </c>
      <c r="I13545" t="inlineStr">
        <is>
          <t>Critical</t>
        </is>
      </c>
      <c r="J13545" t="n">
        <v>57</v>
      </c>
      <c r="L13545" s="9">
        <f>A13545&amp;"-"&amp;TEXT(E13545,"yyyymmdd")</f>
        <v/>
      </c>
    </row>
    <row r="13546">
      <c r="A13546" t="n">
        <v>41099763</v>
      </c>
      <c r="B13546" t="inlineStr">
        <is>
          <t>Bronx</t>
        </is>
      </c>
      <c r="C13546" t="inlineStr">
        <is>
          <t>10461</t>
        </is>
      </c>
      <c r="D13546" t="inlineStr">
        <is>
          <t>Japanese</t>
        </is>
      </c>
      <c r="E13546" s="8" t="n">
        <v>46203</v>
      </c>
      <c r="F13546" t="inlineStr">
        <is>
          <t>Establishment Closed by DOHMH. Violations were cited in the following area(s) and those requiring immediate action were addressed.</t>
        </is>
      </c>
      <c r="G13546" t="inlineStr">
        <is>
          <t>08A</t>
        </is>
      </c>
      <c r="H13546" t="inlineStr">
        <is>
          <t>Establishment is not free of harborage or conditions conducive to rodents, insects or other pests.</t>
        </is>
      </c>
      <c r="I13546" t="inlineStr">
        <is>
          <t>Not Critical</t>
        </is>
      </c>
      <c r="J13546" t="n">
        <v>57</v>
      </c>
      <c r="L13546" s="9">
        <f>A13546&amp;"-"&amp;TEXT(E13546,"yyyymmdd")</f>
        <v/>
      </c>
    </row>
    <row r="13547">
      <c r="A13547" t="n">
        <v>41099763</v>
      </c>
      <c r="B13547" t="inlineStr">
        <is>
          <t>Bronx</t>
        </is>
      </c>
      <c r="C13547" t="inlineStr">
        <is>
          <t>10461</t>
        </is>
      </c>
      <c r="D13547" t="inlineStr">
        <is>
          <t>Japanese</t>
        </is>
      </c>
      <c r="E13547" s="8" t="n">
        <v>46203</v>
      </c>
      <c r="F13547" t="inlineStr">
        <is>
          <t>Establishment Closed by DOHMH. Violations were cited in the following area(s) and those requiring immediate action were addressed.</t>
        </is>
      </c>
      <c r="G13547" t="inlineStr">
        <is>
          <t>10B</t>
        </is>
      </c>
      <c r="H13547" t="inlineStr">
        <is>
          <t>Anti-siphonage or back-flow prevention device not provided where required; equipment or floor not properly drained; sewage disposal system in disrepair or not functioning properly. Condensation or liquid waste improperly disposed of.</t>
        </is>
      </c>
      <c r="I13547" t="inlineStr">
        <is>
          <t>Not Critical</t>
        </is>
      </c>
      <c r="J13547" t="n">
        <v>57</v>
      </c>
      <c r="L13547" s="9">
        <f>A13547&amp;"-"&amp;TEXT(E13547,"yyyymmdd")</f>
        <v/>
      </c>
    </row>
    <row r="13548">
      <c r="A13548" t="n">
        <v>41099763</v>
      </c>
      <c r="B13548" t="inlineStr">
        <is>
          <t>Bronx</t>
        </is>
      </c>
      <c r="C13548" t="inlineStr">
        <is>
          <t>10461</t>
        </is>
      </c>
      <c r="D13548" t="inlineStr">
        <is>
          <t>Japanese</t>
        </is>
      </c>
      <c r="E13548" s="8" t="n">
        <v>46203</v>
      </c>
      <c r="F13548" t="inlineStr">
        <is>
          <t>Establishment Closed by DOHMH. Violations were cited in the following area(s) and those requiring immediate action were addressed.</t>
        </is>
      </c>
      <c r="G13548" t="inlineStr">
        <is>
          <t>10F</t>
        </is>
      </c>
      <c r="H13548" t="inlineStr">
        <is>
          <t>Non-food contact surface or equipment made of unacceptable material, not kept clean, or not properly sealed, raised, spaced or movable to allow accessibility for cleaning on all sides, above and underneath the unit.</t>
        </is>
      </c>
      <c r="I13548" t="inlineStr">
        <is>
          <t>Not Critical</t>
        </is>
      </c>
      <c r="J13548" t="n">
        <v>57</v>
      </c>
      <c r="L13548" s="9">
        <f>A13548&amp;"-"&amp;TEXT(E13548,"yyyymmdd")</f>
        <v/>
      </c>
    </row>
    <row r="13549">
      <c r="A13549" t="n">
        <v>41099763</v>
      </c>
      <c r="B13549" t="inlineStr">
        <is>
          <t>Bronx</t>
        </is>
      </c>
      <c r="C13549" t="inlineStr">
        <is>
          <t>10461</t>
        </is>
      </c>
      <c r="D13549" t="inlineStr">
        <is>
          <t>Japanese</t>
        </is>
      </c>
      <c r="E13549" s="8" t="n">
        <v>46203</v>
      </c>
      <c r="F13549" t="inlineStr">
        <is>
          <t>Establishment Closed by DOHMH. Violations were cited in the following area(s) and those requiring immediate action were addressed.</t>
        </is>
      </c>
      <c r="G13549" t="inlineStr">
        <is>
          <t>28-06</t>
        </is>
      </c>
      <c r="H13549" t="inlineStr">
        <is>
          <t>Contract with a pest management professional not in place. Record of extermination activities not kept on premises.</t>
        </is>
      </c>
      <c r="I13549" t="inlineStr">
        <is>
          <t>Not Critical</t>
        </is>
      </c>
      <c r="J13549" t="n">
        <v>57</v>
      </c>
      <c r="L13549" s="9">
        <f>A13549&amp;"-"&amp;TEXT(E13549,"yyyymmdd")</f>
        <v/>
      </c>
    </row>
    <row r="13550">
      <c r="A13550" t="n">
        <v>41167732</v>
      </c>
      <c r="B13550" t="inlineStr">
        <is>
          <t>Bronx</t>
        </is>
      </c>
      <c r="C13550" t="inlineStr">
        <is>
          <t>10456</t>
        </is>
      </c>
      <c r="D13550" t="inlineStr">
        <is>
          <t>African</t>
        </is>
      </c>
      <c r="E13550" s="8" t="n">
        <v>46203</v>
      </c>
      <c r="F13550" t="inlineStr">
        <is>
          <t>Violations were cited in the following area(s).</t>
        </is>
      </c>
      <c r="G13550" t="inlineStr">
        <is>
          <t>02G</t>
        </is>
      </c>
      <c r="H13550" t="inlineStr">
        <is>
          <t>Cold TCS food item held above 41 °F; smoked or processed fish held above 38 °F; intact raw eggs held above 45 °F; or reduced oxygen packaged (ROP) TCS foods held above required temperatures except during active necessary preparation.</t>
        </is>
      </c>
      <c r="I13550" t="inlineStr">
        <is>
          <t>Critical</t>
        </is>
      </c>
      <c r="J13550" t="n">
        <v>12</v>
      </c>
      <c r="K13550" t="inlineStr">
        <is>
          <t>A</t>
        </is>
      </c>
      <c r="L13550" s="9">
        <f>A13550&amp;"-"&amp;TEXT(E13550,"yyyymmdd")</f>
        <v/>
      </c>
    </row>
    <row r="13551">
      <c r="A13551" t="n">
        <v>41167732</v>
      </c>
      <c r="B13551" t="inlineStr">
        <is>
          <t>Bronx</t>
        </is>
      </c>
      <c r="C13551" t="inlineStr">
        <is>
          <t>10456</t>
        </is>
      </c>
      <c r="D13551" t="inlineStr">
        <is>
          <t>African</t>
        </is>
      </c>
      <c r="E13551" s="8" t="n">
        <v>46203</v>
      </c>
      <c r="F13551" t="inlineStr">
        <is>
          <t>Violations were cited in the following area(s).</t>
        </is>
      </c>
      <c r="G13551" t="inlineStr">
        <is>
          <t>09A</t>
        </is>
      </c>
      <c r="H13551" t="inlineStr">
        <is>
          <t>Swollen, leaking, rusted or otherwise damaged canned food to be returned to distributor not segregated from intact product and clearly labeled DO NOT USE</t>
        </is>
      </c>
      <c r="I13551" t="inlineStr">
        <is>
          <t>Not Critical</t>
        </is>
      </c>
      <c r="J13551" t="n">
        <v>12</v>
      </c>
      <c r="K13551" t="inlineStr">
        <is>
          <t>A</t>
        </is>
      </c>
      <c r="L13551" s="9">
        <f>A13551&amp;"-"&amp;TEXT(E13551,"yyyymmdd")</f>
        <v/>
      </c>
    </row>
    <row r="13552">
      <c r="A13552" t="n">
        <v>41167732</v>
      </c>
      <c r="B13552" t="inlineStr">
        <is>
          <t>Bronx</t>
        </is>
      </c>
      <c r="C13552" t="inlineStr">
        <is>
          <t>10456</t>
        </is>
      </c>
      <c r="D13552" t="inlineStr">
        <is>
          <t>African</t>
        </is>
      </c>
      <c r="E13552" s="8" t="n">
        <v>46203</v>
      </c>
      <c r="F13552" t="inlineStr">
        <is>
          <t>Violations were cited in the following area(s).</t>
        </is>
      </c>
      <c r="G13552" t="inlineStr">
        <is>
          <t>10F</t>
        </is>
      </c>
      <c r="H13552" t="inlineStr">
        <is>
          <t>Non-food contact surface or equipment made of unacceptable material, not kept clean, or not properly sealed, raised, spaced or movable to allow accessibility for cleaning on all sides, above and underneath the unit.</t>
        </is>
      </c>
      <c r="I13552" t="inlineStr">
        <is>
          <t>Not Critical</t>
        </is>
      </c>
      <c r="J13552" t="n">
        <v>12</v>
      </c>
      <c r="K13552" t="inlineStr">
        <is>
          <t>A</t>
        </is>
      </c>
      <c r="L13552" s="9">
        <f>A13552&amp;"-"&amp;TEXT(E13552,"yyyymmdd")</f>
        <v/>
      </c>
    </row>
    <row r="13553">
      <c r="A13553" t="n">
        <v>41234821</v>
      </c>
      <c r="B13553" t="inlineStr">
        <is>
          <t>Manhattan</t>
        </is>
      </c>
      <c r="C13553" t="inlineStr">
        <is>
          <t>10003</t>
        </is>
      </c>
      <c r="D13553" t="inlineStr">
        <is>
          <t>Japanese</t>
        </is>
      </c>
      <c r="E13553" s="8" t="n">
        <v>46203</v>
      </c>
      <c r="F13553" t="inlineStr">
        <is>
          <t>Violations were cited in the following area(s).</t>
        </is>
      </c>
      <c r="G13553" t="inlineStr">
        <is>
          <t>02G</t>
        </is>
      </c>
      <c r="H13553" t="inlineStr">
        <is>
          <t>Cold TCS food item held above 41 °F; smoked or processed fish held above 38 °F; intact raw eggs held above 45 °F; or reduced oxygen packaged (ROP) TCS foods held above required temperatures except during active necessary preparation.</t>
        </is>
      </c>
      <c r="I13553" t="inlineStr">
        <is>
          <t>Critical</t>
        </is>
      </c>
      <c r="J13553" t="n">
        <v>63</v>
      </c>
      <c r="L13553" s="9">
        <f>A13553&amp;"-"&amp;TEXT(E13553,"yyyymmdd")</f>
        <v/>
      </c>
    </row>
    <row r="13554">
      <c r="A13554" t="n">
        <v>41234821</v>
      </c>
      <c r="B13554" t="inlineStr">
        <is>
          <t>Manhattan</t>
        </is>
      </c>
      <c r="C13554" t="inlineStr">
        <is>
          <t>10003</t>
        </is>
      </c>
      <c r="D13554" t="inlineStr">
        <is>
          <t>Japanese</t>
        </is>
      </c>
      <c r="E13554" s="8" t="n">
        <v>46203</v>
      </c>
      <c r="F13554" t="inlineStr">
        <is>
          <t>Violations were cited in the following area(s).</t>
        </is>
      </c>
      <c r="G13554" t="inlineStr">
        <is>
          <t>04L</t>
        </is>
      </c>
      <c r="H13554" t="inlineStr">
        <is>
          <t>Evidence of mice or live mice in establishment's food or non-food areas.</t>
        </is>
      </c>
      <c r="I13554" t="inlineStr">
        <is>
          <t>Critical</t>
        </is>
      </c>
      <c r="J13554" t="n">
        <v>63</v>
      </c>
      <c r="L13554" s="9">
        <f>A13554&amp;"-"&amp;TEXT(E13554,"yyyymmdd")</f>
        <v/>
      </c>
    </row>
    <row r="13555">
      <c r="A13555" t="n">
        <v>41234821</v>
      </c>
      <c r="B13555" t="inlineStr">
        <is>
          <t>Manhattan</t>
        </is>
      </c>
      <c r="C13555" t="inlineStr">
        <is>
          <t>10003</t>
        </is>
      </c>
      <c r="D13555" t="inlineStr">
        <is>
          <t>Japanese</t>
        </is>
      </c>
      <c r="E13555" s="8" t="n">
        <v>46203</v>
      </c>
      <c r="F13555" t="inlineStr">
        <is>
          <t>Violations were cited in the following area(s).</t>
        </is>
      </c>
      <c r="G13555" t="inlineStr">
        <is>
          <t>04M</t>
        </is>
      </c>
      <c r="H13555" t="inlineStr">
        <is>
          <t>Live roaches in facility's food or non-food area.</t>
        </is>
      </c>
      <c r="I13555" t="inlineStr">
        <is>
          <t>Critical</t>
        </is>
      </c>
      <c r="J13555" t="n">
        <v>63</v>
      </c>
      <c r="L13555" s="9">
        <f>A13555&amp;"-"&amp;TEXT(E13555,"yyyymmdd")</f>
        <v/>
      </c>
    </row>
    <row r="13556">
      <c r="A13556" t="n">
        <v>41234821</v>
      </c>
      <c r="B13556" t="inlineStr">
        <is>
          <t>Manhattan</t>
        </is>
      </c>
      <c r="C13556" t="inlineStr">
        <is>
          <t>10003</t>
        </is>
      </c>
      <c r="D13556" t="inlineStr">
        <is>
          <t>Japanese</t>
        </is>
      </c>
      <c r="E13556" s="8" t="n">
        <v>46203</v>
      </c>
      <c r="F13556" t="inlineStr">
        <is>
          <t>Violations were cited in the following area(s).</t>
        </is>
      </c>
      <c r="G13556" t="inlineStr">
        <is>
          <t>06D</t>
        </is>
      </c>
      <c r="H13556" t="inlineStr">
        <is>
          <t>Food contact surface not properly washed, rinsed and sanitized after each use and following any activity when contamination may have occurred.</t>
        </is>
      </c>
      <c r="I13556" t="inlineStr">
        <is>
          <t>Critical</t>
        </is>
      </c>
      <c r="J13556" t="n">
        <v>63</v>
      </c>
      <c r="L13556" s="9">
        <f>A13556&amp;"-"&amp;TEXT(E13556,"yyyymmdd")</f>
        <v/>
      </c>
    </row>
    <row r="13557">
      <c r="A13557" t="n">
        <v>41234821</v>
      </c>
      <c r="B13557" t="inlineStr">
        <is>
          <t>Manhattan</t>
        </is>
      </c>
      <c r="C13557" t="inlineStr">
        <is>
          <t>10003</t>
        </is>
      </c>
      <c r="D13557" t="inlineStr">
        <is>
          <t>Japanese</t>
        </is>
      </c>
      <c r="E13557" s="8" t="n">
        <v>46203</v>
      </c>
      <c r="F13557" t="inlineStr">
        <is>
          <t>Violations were cited in the following area(s).</t>
        </is>
      </c>
      <c r="G13557" t="inlineStr">
        <is>
          <t>08A</t>
        </is>
      </c>
      <c r="H13557" t="inlineStr">
        <is>
          <t>Establishment is not free of harborage or conditions conducive to rodents, insects or other pests.</t>
        </is>
      </c>
      <c r="I13557" t="inlineStr">
        <is>
          <t>Not Critical</t>
        </is>
      </c>
      <c r="J13557" t="n">
        <v>63</v>
      </c>
      <c r="L13557" s="9">
        <f>A13557&amp;"-"&amp;TEXT(E13557,"yyyymmdd")</f>
        <v/>
      </c>
    </row>
    <row r="13558">
      <c r="A13558" t="n">
        <v>41234821</v>
      </c>
      <c r="B13558" t="inlineStr">
        <is>
          <t>Manhattan</t>
        </is>
      </c>
      <c r="C13558" t="inlineStr">
        <is>
          <t>10003</t>
        </is>
      </c>
      <c r="D13558" t="inlineStr">
        <is>
          <t>Japanese</t>
        </is>
      </c>
      <c r="E13558" s="8" t="n">
        <v>46203</v>
      </c>
      <c r="F13558" t="inlineStr">
        <is>
          <t>Violations were cited in the following area(s).</t>
        </is>
      </c>
      <c r="G13558" t="inlineStr">
        <is>
          <t>09A</t>
        </is>
      </c>
      <c r="H13558" t="inlineStr">
        <is>
          <t>Swollen, leaking, rusted or otherwise damaged canned food to be returned to distributor not segregated from intact product and clearly labeled DO NOT USE</t>
        </is>
      </c>
      <c r="I13558" t="inlineStr">
        <is>
          <t>Not Critical</t>
        </is>
      </c>
      <c r="J13558" t="n">
        <v>63</v>
      </c>
      <c r="L13558" s="9">
        <f>A13558&amp;"-"&amp;TEXT(E13558,"yyyymmdd")</f>
        <v/>
      </c>
    </row>
    <row r="13559">
      <c r="A13559" t="n">
        <v>41234821</v>
      </c>
      <c r="B13559" t="inlineStr">
        <is>
          <t>Manhattan</t>
        </is>
      </c>
      <c r="C13559" t="inlineStr">
        <is>
          <t>10003</t>
        </is>
      </c>
      <c r="D13559" t="inlineStr">
        <is>
          <t>Japanese</t>
        </is>
      </c>
      <c r="E13559" s="8" t="n">
        <v>46203</v>
      </c>
      <c r="F13559" t="inlineStr">
        <is>
          <t>Violations were cited in the following area(s).</t>
        </is>
      </c>
      <c r="G13559" t="inlineStr">
        <is>
          <t>10B</t>
        </is>
      </c>
      <c r="H13559" t="inlineStr">
        <is>
          <t>Anti-siphonage or back-flow prevention device not provided where required; equipment or floor not properly drained; sewage disposal system in disrepair or not functioning properly. Condensation or liquid waste improperly disposed of.</t>
        </is>
      </c>
      <c r="I13559" t="inlineStr">
        <is>
          <t>Not Critical</t>
        </is>
      </c>
      <c r="J13559" t="n">
        <v>63</v>
      </c>
      <c r="L13559" s="9">
        <f>A13559&amp;"-"&amp;TEXT(E13559,"yyyymmdd")</f>
        <v/>
      </c>
    </row>
    <row r="13560">
      <c r="A13560" t="n">
        <v>41234821</v>
      </c>
      <c r="B13560" t="inlineStr">
        <is>
          <t>Manhattan</t>
        </is>
      </c>
      <c r="C13560" t="inlineStr">
        <is>
          <t>10003</t>
        </is>
      </c>
      <c r="D13560" t="inlineStr">
        <is>
          <t>Japanese</t>
        </is>
      </c>
      <c r="E13560" s="8" t="n">
        <v>46203</v>
      </c>
      <c r="F13560" t="inlineStr">
        <is>
          <t>Violations were cited in the following area(s).</t>
        </is>
      </c>
      <c r="G13560" t="inlineStr">
        <is>
          <t>10F</t>
        </is>
      </c>
      <c r="H13560" t="inlineStr">
        <is>
          <t>Non-food contact surface or equipment made of unacceptable material, not kept clean, or not properly sealed, raised, spaced or movable to allow accessibility for cleaning on all sides, above and underneath the unit.</t>
        </is>
      </c>
      <c r="I13560" t="inlineStr">
        <is>
          <t>Not Critical</t>
        </is>
      </c>
      <c r="J13560" t="n">
        <v>63</v>
      </c>
      <c r="L13560" s="9">
        <f>A13560&amp;"-"&amp;TEXT(E13560,"yyyymmdd")</f>
        <v/>
      </c>
    </row>
    <row r="13561">
      <c r="A13561" t="n">
        <v>41234821</v>
      </c>
      <c r="B13561" t="inlineStr">
        <is>
          <t>Manhattan</t>
        </is>
      </c>
      <c r="C13561" t="inlineStr">
        <is>
          <t>10003</t>
        </is>
      </c>
      <c r="D13561" t="inlineStr">
        <is>
          <t>Japanese</t>
        </is>
      </c>
      <c r="E13561" s="8" t="n">
        <v>46203</v>
      </c>
      <c r="F13561" t="inlineStr">
        <is>
          <t>Violations were cited in the following area(s).</t>
        </is>
      </c>
      <c r="G13561" t="inlineStr">
        <is>
          <t>10G</t>
        </is>
      </c>
      <c r="H13561" t="inlineStr">
        <is>
          <t>Dishwashing and ware washing: Cleaning and sanitizing of tableware, including dishes, utensils, and equipment deficient.</t>
        </is>
      </c>
      <c r="I13561" t="inlineStr">
        <is>
          <t>Not Critical</t>
        </is>
      </c>
      <c r="J13561" t="n">
        <v>63</v>
      </c>
      <c r="L13561" s="9">
        <f>A13561&amp;"-"&amp;TEXT(E13561,"yyyymmdd")</f>
        <v/>
      </c>
    </row>
    <row r="13562">
      <c r="A13562" t="n">
        <v>41234821</v>
      </c>
      <c r="B13562" t="inlineStr">
        <is>
          <t>Manhattan</t>
        </is>
      </c>
      <c r="C13562" t="inlineStr">
        <is>
          <t>10003</t>
        </is>
      </c>
      <c r="D13562" t="inlineStr">
        <is>
          <t>Japanese</t>
        </is>
      </c>
      <c r="E13562" s="8" t="n">
        <v>46203</v>
      </c>
      <c r="F13562" t="inlineStr">
        <is>
          <t>Violations were cited in the following area(s).</t>
        </is>
      </c>
      <c r="G13562" t="inlineStr">
        <is>
          <t>28-06</t>
        </is>
      </c>
      <c r="H13562" t="inlineStr">
        <is>
          <t>Contract with a pest management professional not in place. Record of extermination activities not kept on premises.</t>
        </is>
      </c>
      <c r="I13562" t="inlineStr">
        <is>
          <t>Not Critical</t>
        </is>
      </c>
      <c r="J13562" t="n">
        <v>63</v>
      </c>
      <c r="L13562" s="9">
        <f>A13562&amp;"-"&amp;TEXT(E13562,"yyyymmdd")</f>
        <v/>
      </c>
    </row>
    <row r="13563">
      <c r="A13563" t="n">
        <v>41249550</v>
      </c>
      <c r="B13563" t="inlineStr">
        <is>
          <t>Manhattan</t>
        </is>
      </c>
      <c r="C13563" t="inlineStr">
        <is>
          <t>10022</t>
        </is>
      </c>
      <c r="D13563" t="inlineStr">
        <is>
          <t>American</t>
        </is>
      </c>
      <c r="E13563" s="8" t="n">
        <v>46203</v>
      </c>
      <c r="F13563" t="inlineStr">
        <is>
          <t>Violations were cited in the following area(s).</t>
        </is>
      </c>
      <c r="G13563" t="inlineStr">
        <is>
          <t>02B</t>
        </is>
      </c>
      <c r="H13563" t="inlineStr">
        <is>
          <t>Hot TCS food item not held at or above 140 °F.</t>
        </is>
      </c>
      <c r="I13563" t="inlineStr">
        <is>
          <t>Critical</t>
        </is>
      </c>
      <c r="J13563" t="n">
        <v>12</v>
      </c>
      <c r="K13563" t="inlineStr">
        <is>
          <t>A</t>
        </is>
      </c>
      <c r="L13563" s="9">
        <f>A13563&amp;"-"&amp;TEXT(E13563,"yyyymmdd")</f>
        <v/>
      </c>
    </row>
    <row r="13564">
      <c r="A13564" t="n">
        <v>41249550</v>
      </c>
      <c r="B13564" t="inlineStr">
        <is>
          <t>Manhattan</t>
        </is>
      </c>
      <c r="C13564" t="inlineStr">
        <is>
          <t>10022</t>
        </is>
      </c>
      <c r="D13564" t="inlineStr">
        <is>
          <t>American</t>
        </is>
      </c>
      <c r="E13564" s="8" t="n">
        <v>46203</v>
      </c>
      <c r="F13564" t="inlineStr">
        <is>
          <t>Violations were cited in the following area(s).</t>
        </is>
      </c>
      <c r="G13564" t="inlineStr">
        <is>
          <t>06C</t>
        </is>
      </c>
      <c r="H1356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564" t="inlineStr">
        <is>
          <t>Critical</t>
        </is>
      </c>
      <c r="J13564" t="n">
        <v>12</v>
      </c>
      <c r="K13564" t="inlineStr">
        <is>
          <t>A</t>
        </is>
      </c>
      <c r="L13564" s="9">
        <f>A13564&amp;"-"&amp;TEXT(E13564,"yyyymmdd")</f>
        <v/>
      </c>
    </row>
    <row r="13565">
      <c r="A13565" t="n">
        <v>41280267</v>
      </c>
      <c r="B13565" t="inlineStr">
        <is>
          <t>Manhattan</t>
        </is>
      </c>
      <c r="C13565" t="inlineStr">
        <is>
          <t>10003</t>
        </is>
      </c>
      <c r="D13565" t="inlineStr">
        <is>
          <t>Coffee/Tea</t>
        </is>
      </c>
      <c r="E13565" s="8" t="n">
        <v>46203</v>
      </c>
      <c r="F13565" t="inlineStr">
        <is>
          <t>Violations were cited in the following area(s).</t>
        </is>
      </c>
      <c r="G13565" t="inlineStr">
        <is>
          <t>06C</t>
        </is>
      </c>
      <c r="H13565"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565" t="inlineStr">
        <is>
          <t>Critical</t>
        </is>
      </c>
      <c r="J13565" t="n">
        <v>10</v>
      </c>
      <c r="K13565" t="inlineStr">
        <is>
          <t>A</t>
        </is>
      </c>
      <c r="L13565" s="9">
        <f>A13565&amp;"-"&amp;TEXT(E13565,"yyyymmdd")</f>
        <v/>
      </c>
    </row>
    <row r="13566">
      <c r="A13566" t="n">
        <v>41280267</v>
      </c>
      <c r="B13566" t="inlineStr">
        <is>
          <t>Manhattan</t>
        </is>
      </c>
      <c r="C13566" t="inlineStr">
        <is>
          <t>10003</t>
        </is>
      </c>
      <c r="D13566" t="inlineStr">
        <is>
          <t>Coffee/Tea</t>
        </is>
      </c>
      <c r="E13566" s="8" t="n">
        <v>46203</v>
      </c>
      <c r="F13566" t="inlineStr">
        <is>
          <t>Violations were cited in the following area(s).</t>
        </is>
      </c>
      <c r="G13566" t="inlineStr">
        <is>
          <t>10B</t>
        </is>
      </c>
      <c r="H13566" t="inlineStr">
        <is>
          <t>Anti-siphonage or back-flow prevention device not provided where required; equipment or floor not properly drained; sewage disposal system in disrepair or not functioning properly. Condensation or liquid waste improperly disposed of.</t>
        </is>
      </c>
      <c r="I13566" t="inlineStr">
        <is>
          <t>Not Critical</t>
        </is>
      </c>
      <c r="J13566" t="n">
        <v>10</v>
      </c>
      <c r="K13566" t="inlineStr">
        <is>
          <t>A</t>
        </is>
      </c>
      <c r="L13566" s="9">
        <f>A13566&amp;"-"&amp;TEXT(E13566,"yyyymmdd")</f>
        <v/>
      </c>
    </row>
    <row r="13567">
      <c r="A13567" t="n">
        <v>41287813</v>
      </c>
      <c r="B13567" t="inlineStr">
        <is>
          <t>Queens</t>
        </is>
      </c>
      <c r="C13567" t="inlineStr">
        <is>
          <t>11415</t>
        </is>
      </c>
      <c r="D13567" t="inlineStr">
        <is>
          <t>Chinese</t>
        </is>
      </c>
      <c r="E13567" s="8" t="n">
        <v>46203</v>
      </c>
      <c r="F13567" t="inlineStr">
        <is>
          <t>Violations were cited in the following area(s).</t>
        </is>
      </c>
      <c r="G13567" t="inlineStr">
        <is>
          <t>06C</t>
        </is>
      </c>
      <c r="H1356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567" t="inlineStr">
        <is>
          <t>Critical</t>
        </is>
      </c>
      <c r="J13567" t="n">
        <v>9</v>
      </c>
      <c r="K13567" t="inlineStr">
        <is>
          <t>A</t>
        </is>
      </c>
      <c r="L13567" s="9">
        <f>A13567&amp;"-"&amp;TEXT(E13567,"yyyymmdd")</f>
        <v/>
      </c>
    </row>
    <row r="13568">
      <c r="A13568" t="n">
        <v>41287813</v>
      </c>
      <c r="B13568" t="inlineStr">
        <is>
          <t>Queens</t>
        </is>
      </c>
      <c r="C13568" t="inlineStr">
        <is>
          <t>11415</t>
        </is>
      </c>
      <c r="D13568" t="inlineStr">
        <is>
          <t>Chinese</t>
        </is>
      </c>
      <c r="E13568" s="8" t="n">
        <v>46203</v>
      </c>
      <c r="F13568" t="inlineStr">
        <is>
          <t>Violations were cited in the following area(s).</t>
        </is>
      </c>
      <c r="G13568" t="inlineStr">
        <is>
          <t>10F</t>
        </is>
      </c>
      <c r="H13568" t="inlineStr">
        <is>
          <t>Non-food contact surface or equipment made of unacceptable material, not kept clean, or not properly sealed, raised, spaced or movable to allow accessibility for cleaning on all sides, above and underneath the unit.</t>
        </is>
      </c>
      <c r="I13568" t="inlineStr">
        <is>
          <t>Not Critical</t>
        </is>
      </c>
      <c r="J13568" t="n">
        <v>9</v>
      </c>
      <c r="K13568" t="inlineStr">
        <is>
          <t>A</t>
        </is>
      </c>
      <c r="L13568" s="9">
        <f>A13568&amp;"-"&amp;TEXT(E13568,"yyyymmdd")</f>
        <v/>
      </c>
    </row>
    <row r="13569">
      <c r="A13569" t="n">
        <v>41319405</v>
      </c>
      <c r="B13569" t="inlineStr">
        <is>
          <t>Queens</t>
        </is>
      </c>
      <c r="C13569" t="inlineStr">
        <is>
          <t>11357</t>
        </is>
      </c>
      <c r="D13569" t="inlineStr">
        <is>
          <t>Pizza</t>
        </is>
      </c>
      <c r="E13569" s="8" t="n">
        <v>46203</v>
      </c>
      <c r="F13569" t="inlineStr">
        <is>
          <t>Violations were cited in the following area(s).</t>
        </is>
      </c>
      <c r="G13569" t="inlineStr">
        <is>
          <t>02G</t>
        </is>
      </c>
      <c r="H13569" t="inlineStr">
        <is>
          <t>Cold TCS food item held above 41 °F; smoked or processed fish held above 38 °F; intact raw eggs held above 45 °F; or reduced oxygen packaged (ROP) TCS foods held above required temperatures except during active necessary preparation.</t>
        </is>
      </c>
      <c r="I13569" t="inlineStr">
        <is>
          <t>Critical</t>
        </is>
      </c>
      <c r="J13569" t="n">
        <v>9</v>
      </c>
      <c r="K13569" t="inlineStr">
        <is>
          <t>A</t>
        </is>
      </c>
      <c r="L13569" s="9">
        <f>A13569&amp;"-"&amp;TEXT(E13569,"yyyymmdd")</f>
        <v/>
      </c>
    </row>
    <row r="13570">
      <c r="A13570" t="n">
        <v>41319405</v>
      </c>
      <c r="B13570" t="inlineStr">
        <is>
          <t>Queens</t>
        </is>
      </c>
      <c r="C13570" t="inlineStr">
        <is>
          <t>11357</t>
        </is>
      </c>
      <c r="D13570" t="inlineStr">
        <is>
          <t>Pizza</t>
        </is>
      </c>
      <c r="E13570" s="8" t="n">
        <v>46203</v>
      </c>
      <c r="F13570" t="inlineStr">
        <is>
          <t>Violations were cited in the following area(s).</t>
        </is>
      </c>
      <c r="G13570" t="inlineStr">
        <is>
          <t>10F</t>
        </is>
      </c>
      <c r="H13570" t="inlineStr">
        <is>
          <t>Non-food contact surface or equipment made of unacceptable material, not kept clean, or not properly sealed, raised, spaced or movable to allow accessibility for cleaning on all sides, above and underneath the unit.</t>
        </is>
      </c>
      <c r="I13570" t="inlineStr">
        <is>
          <t>Not Critical</t>
        </is>
      </c>
      <c r="J13570" t="n">
        <v>9</v>
      </c>
      <c r="K13570" t="inlineStr">
        <is>
          <t>A</t>
        </is>
      </c>
      <c r="L13570" s="9">
        <f>A13570&amp;"-"&amp;TEXT(E13570,"yyyymmdd")</f>
        <v/>
      </c>
    </row>
    <row r="13571">
      <c r="A13571" t="n">
        <v>41377310</v>
      </c>
      <c r="B13571" t="inlineStr">
        <is>
          <t>Queens</t>
        </is>
      </c>
      <c r="C13571" t="inlineStr">
        <is>
          <t>11375</t>
        </is>
      </c>
      <c r="D13571" t="inlineStr">
        <is>
          <t>Italian</t>
        </is>
      </c>
      <c r="E13571" s="8" t="n">
        <v>46203</v>
      </c>
      <c r="F13571" t="inlineStr">
        <is>
          <t>Violations were cited in the following area(s).</t>
        </is>
      </c>
      <c r="G13571" t="inlineStr">
        <is>
          <t>05D</t>
        </is>
      </c>
      <c r="H13571"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571" t="inlineStr">
        <is>
          <t>Critical</t>
        </is>
      </c>
      <c r="J13571" t="n">
        <v>28</v>
      </c>
      <c r="L13571" s="9">
        <f>A13571&amp;"-"&amp;TEXT(E13571,"yyyymmdd")</f>
        <v/>
      </c>
    </row>
    <row r="13572">
      <c r="A13572" t="n">
        <v>41377310</v>
      </c>
      <c r="B13572" t="inlineStr">
        <is>
          <t>Queens</t>
        </is>
      </c>
      <c r="C13572" t="inlineStr">
        <is>
          <t>11375</t>
        </is>
      </c>
      <c r="D13572" t="inlineStr">
        <is>
          <t>Italian</t>
        </is>
      </c>
      <c r="E13572" s="8" t="n">
        <v>46203</v>
      </c>
      <c r="F13572" t="inlineStr">
        <is>
          <t>Violations were cited in the following area(s).</t>
        </is>
      </c>
      <c r="G13572" t="inlineStr">
        <is>
          <t>06C</t>
        </is>
      </c>
      <c r="H1357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572" t="inlineStr">
        <is>
          <t>Critical</t>
        </is>
      </c>
      <c r="J13572" t="n">
        <v>28</v>
      </c>
      <c r="L13572" s="9">
        <f>A13572&amp;"-"&amp;TEXT(E13572,"yyyymmdd")</f>
        <v/>
      </c>
    </row>
    <row r="13573">
      <c r="A13573" t="n">
        <v>41377310</v>
      </c>
      <c r="B13573" t="inlineStr">
        <is>
          <t>Queens</t>
        </is>
      </c>
      <c r="C13573" t="inlineStr">
        <is>
          <t>11375</t>
        </is>
      </c>
      <c r="D13573" t="inlineStr">
        <is>
          <t>Italian</t>
        </is>
      </c>
      <c r="E13573" s="8" t="n">
        <v>46203</v>
      </c>
      <c r="F13573" t="inlineStr">
        <is>
          <t>Violations were cited in the following area(s).</t>
        </is>
      </c>
      <c r="G13573" t="inlineStr">
        <is>
          <t>06D</t>
        </is>
      </c>
      <c r="H13573" t="inlineStr">
        <is>
          <t>Food contact surface not properly washed, rinsed and sanitized after each use and following any activity when contamination may have occurred.</t>
        </is>
      </c>
      <c r="I13573" t="inlineStr">
        <is>
          <t>Critical</t>
        </is>
      </c>
      <c r="J13573" t="n">
        <v>28</v>
      </c>
      <c r="L13573" s="9">
        <f>A13573&amp;"-"&amp;TEXT(E13573,"yyyymmdd")</f>
        <v/>
      </c>
    </row>
    <row r="13574">
      <c r="A13574" t="n">
        <v>41377310</v>
      </c>
      <c r="B13574" t="inlineStr">
        <is>
          <t>Queens</t>
        </is>
      </c>
      <c r="C13574" t="inlineStr">
        <is>
          <t>11375</t>
        </is>
      </c>
      <c r="D13574" t="inlineStr">
        <is>
          <t>Italian</t>
        </is>
      </c>
      <c r="E13574" s="8" t="n">
        <v>46203</v>
      </c>
      <c r="F13574" t="inlineStr">
        <is>
          <t>Violations were cited in the following area(s).</t>
        </is>
      </c>
      <c r="G13574" t="inlineStr">
        <is>
          <t>09E</t>
        </is>
      </c>
      <c r="H13574" t="inlineStr">
        <is>
          <t>Wash hands sign not posted near or above hand washing sink.</t>
        </is>
      </c>
      <c r="I13574" t="inlineStr">
        <is>
          <t>Not Critical</t>
        </is>
      </c>
      <c r="J13574" t="n">
        <v>28</v>
      </c>
      <c r="L13574" s="9">
        <f>A13574&amp;"-"&amp;TEXT(E13574,"yyyymmdd")</f>
        <v/>
      </c>
    </row>
    <row r="13575">
      <c r="A13575" t="n">
        <v>41377310</v>
      </c>
      <c r="B13575" t="inlineStr">
        <is>
          <t>Queens</t>
        </is>
      </c>
      <c r="C13575" t="inlineStr">
        <is>
          <t>11375</t>
        </is>
      </c>
      <c r="D13575" t="inlineStr">
        <is>
          <t>Italian</t>
        </is>
      </c>
      <c r="E13575" s="8" t="n">
        <v>46203</v>
      </c>
      <c r="F13575" t="inlineStr">
        <is>
          <t>Violations were cited in the following area(s).</t>
        </is>
      </c>
      <c r="G13575" t="inlineStr">
        <is>
          <t>10B</t>
        </is>
      </c>
      <c r="H13575" t="inlineStr">
        <is>
          <t>Anti-siphonage or back-flow prevention device not provided where required; equipment or floor not properly drained; sewage disposal system in disrepair or not functioning properly. Condensation or liquid waste improperly disposed of.</t>
        </is>
      </c>
      <c r="I13575" t="inlineStr">
        <is>
          <t>Not Critical</t>
        </is>
      </c>
      <c r="J13575" t="n">
        <v>28</v>
      </c>
      <c r="L13575" s="9">
        <f>A13575&amp;"-"&amp;TEXT(E13575,"yyyymmdd")</f>
        <v/>
      </c>
    </row>
    <row r="13576">
      <c r="A13576" t="n">
        <v>41377310</v>
      </c>
      <c r="B13576" t="inlineStr">
        <is>
          <t>Queens</t>
        </is>
      </c>
      <c r="C13576" t="inlineStr">
        <is>
          <t>11375</t>
        </is>
      </c>
      <c r="D13576" t="inlineStr">
        <is>
          <t>Italian</t>
        </is>
      </c>
      <c r="E13576" s="8" t="n">
        <v>46203</v>
      </c>
      <c r="F13576" t="inlineStr">
        <is>
          <t>Violations were cited in the following area(s).</t>
        </is>
      </c>
      <c r="G13576" t="inlineStr">
        <is>
          <t>10F</t>
        </is>
      </c>
      <c r="H13576" t="inlineStr">
        <is>
          <t>Non-food contact surface or equipment made of unacceptable material, not kept clean, or not properly sealed, raised, spaced or movable to allow accessibility for cleaning on all sides, above and underneath the unit.</t>
        </is>
      </c>
      <c r="I13576" t="inlineStr">
        <is>
          <t>Not Critical</t>
        </is>
      </c>
      <c r="J13576" t="n">
        <v>28</v>
      </c>
      <c r="L13576" s="9">
        <f>A13576&amp;"-"&amp;TEXT(E13576,"yyyymmdd")</f>
        <v/>
      </c>
    </row>
    <row r="13577">
      <c r="A13577" t="n">
        <v>41539957</v>
      </c>
      <c r="B13577" t="inlineStr">
        <is>
          <t>Brooklyn</t>
        </is>
      </c>
      <c r="C13577" t="inlineStr">
        <is>
          <t>11218</t>
        </is>
      </c>
      <c r="D13577" t="inlineStr">
        <is>
          <t>American</t>
        </is>
      </c>
      <c r="E13577" s="8" t="n">
        <v>46203</v>
      </c>
      <c r="F13577" t="inlineStr">
        <is>
          <t>Violations were cited in the following area(s).</t>
        </is>
      </c>
      <c r="G13577" t="inlineStr">
        <is>
          <t>04A</t>
        </is>
      </c>
      <c r="H13577" t="inlineStr">
        <is>
          <t>Food Protection Certificate (FPC) not held by manager or supervisor of food operations.</t>
        </is>
      </c>
      <c r="I13577" t="inlineStr">
        <is>
          <t>Critical</t>
        </is>
      </c>
      <c r="J13577" t="n">
        <v>24</v>
      </c>
      <c r="L13577" s="9">
        <f>A13577&amp;"-"&amp;TEXT(E13577,"yyyymmdd")</f>
        <v/>
      </c>
    </row>
    <row r="13578">
      <c r="A13578" t="n">
        <v>41539957</v>
      </c>
      <c r="B13578" t="inlineStr">
        <is>
          <t>Brooklyn</t>
        </is>
      </c>
      <c r="C13578" t="inlineStr">
        <is>
          <t>11218</t>
        </is>
      </c>
      <c r="D13578" t="inlineStr">
        <is>
          <t>American</t>
        </is>
      </c>
      <c r="E13578" s="8" t="n">
        <v>46203</v>
      </c>
      <c r="F13578" t="inlineStr">
        <is>
          <t>Violations were cited in the following area(s).</t>
        </is>
      </c>
      <c r="G13578" t="inlineStr">
        <is>
          <t>04M</t>
        </is>
      </c>
      <c r="H13578" t="inlineStr">
        <is>
          <t>Live roaches in facility's food or non-food area.</t>
        </is>
      </c>
      <c r="I13578" t="inlineStr">
        <is>
          <t>Critical</t>
        </is>
      </c>
      <c r="J13578" t="n">
        <v>24</v>
      </c>
      <c r="L13578" s="9">
        <f>A13578&amp;"-"&amp;TEXT(E13578,"yyyymmdd")</f>
        <v/>
      </c>
    </row>
    <row r="13579">
      <c r="A13579" t="n">
        <v>41539957</v>
      </c>
      <c r="B13579" t="inlineStr">
        <is>
          <t>Brooklyn</t>
        </is>
      </c>
      <c r="C13579" t="inlineStr">
        <is>
          <t>11218</t>
        </is>
      </c>
      <c r="D13579" t="inlineStr">
        <is>
          <t>American</t>
        </is>
      </c>
      <c r="E13579" s="8" t="n">
        <v>46203</v>
      </c>
      <c r="F13579" t="inlineStr">
        <is>
          <t>Violations were cited in the following area(s).</t>
        </is>
      </c>
      <c r="G13579" t="inlineStr">
        <is>
          <t>08A</t>
        </is>
      </c>
      <c r="H13579" t="inlineStr">
        <is>
          <t>Establishment is not free of harborage or conditions conducive to rodents, insects or other pests.</t>
        </is>
      </c>
      <c r="I13579" t="inlineStr">
        <is>
          <t>Not Critical</t>
        </is>
      </c>
      <c r="J13579" t="n">
        <v>24</v>
      </c>
      <c r="L13579" s="9">
        <f>A13579&amp;"-"&amp;TEXT(E13579,"yyyymmdd")</f>
        <v/>
      </c>
    </row>
    <row r="13580">
      <c r="A13580" t="n">
        <v>41539957</v>
      </c>
      <c r="B13580" t="inlineStr">
        <is>
          <t>Brooklyn</t>
        </is>
      </c>
      <c r="C13580" t="inlineStr">
        <is>
          <t>11218</t>
        </is>
      </c>
      <c r="D13580" t="inlineStr">
        <is>
          <t>American</t>
        </is>
      </c>
      <c r="E13580" s="8" t="n">
        <v>46203</v>
      </c>
      <c r="F13580" t="inlineStr">
        <is>
          <t>Violations were cited in the following area(s).</t>
        </is>
      </c>
      <c r="G13580" t="inlineStr">
        <is>
          <t>10G</t>
        </is>
      </c>
      <c r="H13580" t="inlineStr">
        <is>
          <t>Dishwashing and ware washing: Cleaning and sanitizing of tableware, including dishes, utensils, and equipment deficient.</t>
        </is>
      </c>
      <c r="I13580" t="inlineStr">
        <is>
          <t>Not Critical</t>
        </is>
      </c>
      <c r="J13580" t="n">
        <v>24</v>
      </c>
      <c r="L13580" s="9">
        <f>A13580&amp;"-"&amp;TEXT(E13580,"yyyymmdd")</f>
        <v/>
      </c>
    </row>
    <row r="13581">
      <c r="A13581" t="n">
        <v>41540906</v>
      </c>
      <c r="B13581" t="inlineStr">
        <is>
          <t>Manhattan</t>
        </is>
      </c>
      <c r="C13581" t="inlineStr">
        <is>
          <t>10018</t>
        </is>
      </c>
      <c r="D13581" t="inlineStr">
        <is>
          <t>Italian</t>
        </is>
      </c>
      <c r="E13581" s="8" t="n">
        <v>46203</v>
      </c>
      <c r="F13581" t="inlineStr">
        <is>
          <t>Violations were cited in the following area(s).</t>
        </is>
      </c>
      <c r="G13581" t="inlineStr">
        <is>
          <t>06D</t>
        </is>
      </c>
      <c r="H13581" t="inlineStr">
        <is>
          <t>Food contact surface not properly washed, rinsed and sanitized after each use and following any activity when contamination may have occurred.</t>
        </is>
      </c>
      <c r="I13581" t="inlineStr">
        <is>
          <t>Critical</t>
        </is>
      </c>
      <c r="J13581" t="n">
        <v>12</v>
      </c>
      <c r="K13581" t="inlineStr">
        <is>
          <t>A</t>
        </is>
      </c>
      <c r="L13581" s="9">
        <f>A13581&amp;"-"&amp;TEXT(E13581,"yyyymmdd")</f>
        <v/>
      </c>
    </row>
    <row r="13582">
      <c r="A13582" t="n">
        <v>41540906</v>
      </c>
      <c r="B13582" t="inlineStr">
        <is>
          <t>Manhattan</t>
        </is>
      </c>
      <c r="C13582" t="inlineStr">
        <is>
          <t>10018</t>
        </is>
      </c>
      <c r="D13582" t="inlineStr">
        <is>
          <t>Italian</t>
        </is>
      </c>
      <c r="E13582" s="8" t="n">
        <v>46203</v>
      </c>
      <c r="F13582" t="inlineStr">
        <is>
          <t>Violations were cited in the following area(s).</t>
        </is>
      </c>
      <c r="G13582" t="inlineStr">
        <is>
          <t>10B</t>
        </is>
      </c>
      <c r="H13582" t="inlineStr">
        <is>
          <t>Anti-siphonage or back-flow prevention device not provided where required; equipment or floor not properly drained; sewage disposal system in disrepair or not functioning properly. Condensation or liquid waste improperly disposed of.</t>
        </is>
      </c>
      <c r="I13582" t="inlineStr">
        <is>
          <t>Not Critical</t>
        </is>
      </c>
      <c r="J13582" t="n">
        <v>12</v>
      </c>
      <c r="K13582" t="inlineStr">
        <is>
          <t>A</t>
        </is>
      </c>
      <c r="L13582" s="9">
        <f>A13582&amp;"-"&amp;TEXT(E13582,"yyyymmdd")</f>
        <v/>
      </c>
    </row>
    <row r="13583">
      <c r="A13583" t="n">
        <v>41540906</v>
      </c>
      <c r="B13583" t="inlineStr">
        <is>
          <t>Manhattan</t>
        </is>
      </c>
      <c r="C13583" t="inlineStr">
        <is>
          <t>10018</t>
        </is>
      </c>
      <c r="D13583" t="inlineStr">
        <is>
          <t>Italian</t>
        </is>
      </c>
      <c r="E13583" s="8" t="n">
        <v>46203</v>
      </c>
      <c r="F13583" t="inlineStr">
        <is>
          <t>Violations were cited in the following area(s).</t>
        </is>
      </c>
      <c r="G13583" t="inlineStr">
        <is>
          <t>10F</t>
        </is>
      </c>
      <c r="H13583" t="inlineStr">
        <is>
          <t>Non-food contact surface or equipment made of unacceptable material, not kept clean, or not properly sealed, raised, spaced or movable to allow accessibility for cleaning on all sides, above and underneath the unit.</t>
        </is>
      </c>
      <c r="I13583" t="inlineStr">
        <is>
          <t>Not Critical</t>
        </is>
      </c>
      <c r="J13583" t="n">
        <v>12</v>
      </c>
      <c r="K13583" t="inlineStr">
        <is>
          <t>A</t>
        </is>
      </c>
      <c r="L13583" s="9">
        <f>A13583&amp;"-"&amp;TEXT(E13583,"yyyymmdd")</f>
        <v/>
      </c>
    </row>
    <row r="13584">
      <c r="A13584" t="n">
        <v>41583426</v>
      </c>
      <c r="B13584" t="inlineStr">
        <is>
          <t>Queens</t>
        </is>
      </c>
      <c r="C13584" t="inlineStr">
        <is>
          <t>11103</t>
        </is>
      </c>
      <c r="D13584" t="inlineStr">
        <is>
          <t>Latin American</t>
        </is>
      </c>
      <c r="E13584" s="8" t="n">
        <v>46203</v>
      </c>
      <c r="F13584" t="inlineStr">
        <is>
          <t>Violations were cited in the following area(s).</t>
        </is>
      </c>
      <c r="G13584" t="inlineStr">
        <is>
          <t>02G</t>
        </is>
      </c>
      <c r="H13584" t="inlineStr">
        <is>
          <t>Cold TCS food item held above 41 °F; smoked or processed fish held above 38 °F; intact raw eggs held above 45 °F; or reduced oxygen packaged (ROP) TCS foods held above required temperatures except during active necessary preparation.</t>
        </is>
      </c>
      <c r="I13584" t="inlineStr">
        <is>
          <t>Critical</t>
        </is>
      </c>
      <c r="J13584" t="n">
        <v>42</v>
      </c>
      <c r="L13584" s="9">
        <f>A13584&amp;"-"&amp;TEXT(E13584,"yyyymmdd")</f>
        <v/>
      </c>
    </row>
    <row r="13585">
      <c r="A13585" t="n">
        <v>41583426</v>
      </c>
      <c r="B13585" t="inlineStr">
        <is>
          <t>Queens</t>
        </is>
      </c>
      <c r="C13585" t="inlineStr">
        <is>
          <t>11103</t>
        </is>
      </c>
      <c r="D13585" t="inlineStr">
        <is>
          <t>Latin American</t>
        </is>
      </c>
      <c r="E13585" s="8" t="n">
        <v>46203</v>
      </c>
      <c r="F13585" t="inlineStr">
        <is>
          <t>Violations were cited in the following area(s).</t>
        </is>
      </c>
      <c r="G13585" t="inlineStr">
        <is>
          <t>05D</t>
        </is>
      </c>
      <c r="H13585"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I13585" t="inlineStr">
        <is>
          <t>Critical</t>
        </is>
      </c>
      <c r="J13585" t="n">
        <v>42</v>
      </c>
      <c r="L13585" s="9">
        <f>A13585&amp;"-"&amp;TEXT(E13585,"yyyymmdd")</f>
        <v/>
      </c>
    </row>
    <row r="13586">
      <c r="A13586" t="n">
        <v>41583426</v>
      </c>
      <c r="B13586" t="inlineStr">
        <is>
          <t>Queens</t>
        </is>
      </c>
      <c r="C13586" t="inlineStr">
        <is>
          <t>11103</t>
        </is>
      </c>
      <c r="D13586" t="inlineStr">
        <is>
          <t>Latin American</t>
        </is>
      </c>
      <c r="E13586" s="8" t="n">
        <v>46203</v>
      </c>
      <c r="F13586" t="inlineStr">
        <is>
          <t>Violations were cited in the following area(s).</t>
        </is>
      </c>
      <c r="G13586" t="inlineStr">
        <is>
          <t>05F</t>
        </is>
      </c>
      <c r="H13586" t="inlineStr">
        <is>
          <t>Insufficient or no hot holding, cold storage or cold holding equipment provided to maintain Time/Temperature Control for Safety Foods (TCS) at required temperatures</t>
        </is>
      </c>
      <c r="I13586" t="inlineStr">
        <is>
          <t>Critical</t>
        </is>
      </c>
      <c r="J13586" t="n">
        <v>42</v>
      </c>
      <c r="L13586" s="9">
        <f>A13586&amp;"-"&amp;TEXT(E13586,"yyyymmdd")</f>
        <v/>
      </c>
    </row>
    <row r="13587">
      <c r="A13587" t="n">
        <v>41583426</v>
      </c>
      <c r="B13587" t="inlineStr">
        <is>
          <t>Queens</t>
        </is>
      </c>
      <c r="C13587" t="inlineStr">
        <is>
          <t>11103</t>
        </is>
      </c>
      <c r="D13587" t="inlineStr">
        <is>
          <t>Latin American</t>
        </is>
      </c>
      <c r="E13587" s="8" t="n">
        <v>46203</v>
      </c>
      <c r="F13587" t="inlineStr">
        <is>
          <t>Violations were cited in the following area(s).</t>
        </is>
      </c>
      <c r="G13587" t="inlineStr">
        <is>
          <t>06C</t>
        </is>
      </c>
      <c r="H1358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587" t="inlineStr">
        <is>
          <t>Critical</t>
        </is>
      </c>
      <c r="J13587" t="n">
        <v>42</v>
      </c>
      <c r="L13587" s="9">
        <f>A13587&amp;"-"&amp;TEXT(E13587,"yyyymmdd")</f>
        <v/>
      </c>
    </row>
    <row r="13588">
      <c r="A13588" t="n">
        <v>41583426</v>
      </c>
      <c r="B13588" t="inlineStr">
        <is>
          <t>Queens</t>
        </is>
      </c>
      <c r="C13588" t="inlineStr">
        <is>
          <t>11103</t>
        </is>
      </c>
      <c r="D13588" t="inlineStr">
        <is>
          <t>Latin American</t>
        </is>
      </c>
      <c r="E13588" s="8" t="n">
        <v>46203</v>
      </c>
      <c r="F13588" t="inlineStr">
        <is>
          <t>Violations were cited in the following area(s).</t>
        </is>
      </c>
      <c r="G13588" t="inlineStr">
        <is>
          <t>10B</t>
        </is>
      </c>
      <c r="H13588" t="inlineStr">
        <is>
          <t>Anti-siphonage or back-flow prevention device not provided where required; equipment or floor not properly drained; sewage disposal system in disrepair or not functioning properly. Condensation or liquid waste improperly disposed of.</t>
        </is>
      </c>
      <c r="I13588" t="inlineStr">
        <is>
          <t>Not Critical</t>
        </is>
      </c>
      <c r="J13588" t="n">
        <v>42</v>
      </c>
      <c r="L13588" s="9">
        <f>A13588&amp;"-"&amp;TEXT(E13588,"yyyymmdd")</f>
        <v/>
      </c>
    </row>
    <row r="13589">
      <c r="A13589" t="n">
        <v>41583426</v>
      </c>
      <c r="B13589" t="inlineStr">
        <is>
          <t>Queens</t>
        </is>
      </c>
      <c r="C13589" t="inlineStr">
        <is>
          <t>11103</t>
        </is>
      </c>
      <c r="D13589" t="inlineStr">
        <is>
          <t>Latin American</t>
        </is>
      </c>
      <c r="E13589" s="8" t="n">
        <v>46203</v>
      </c>
      <c r="F13589" t="inlineStr">
        <is>
          <t>Violations were cited in the following area(s).</t>
        </is>
      </c>
      <c r="G13589" t="inlineStr">
        <is>
          <t>10F</t>
        </is>
      </c>
      <c r="H13589" t="inlineStr">
        <is>
          <t>Non-food contact surface or equipment made of unacceptable material, not kept clean, or not properly sealed, raised, spaced or movable to allow accessibility for cleaning on all sides, above and underneath the unit.</t>
        </is>
      </c>
      <c r="I13589" t="inlineStr">
        <is>
          <t>Not Critical</t>
        </is>
      </c>
      <c r="J13589" t="n">
        <v>42</v>
      </c>
      <c r="L13589" s="9">
        <f>A13589&amp;"-"&amp;TEXT(E13589,"yyyymmdd")</f>
        <v/>
      </c>
    </row>
    <row r="13590">
      <c r="A13590" t="n">
        <v>41599878</v>
      </c>
      <c r="B13590" t="inlineStr">
        <is>
          <t>Manhattan</t>
        </is>
      </c>
      <c r="C13590" t="inlineStr">
        <is>
          <t>10018</t>
        </is>
      </c>
      <c r="D13590" t="inlineStr">
        <is>
          <t>American</t>
        </is>
      </c>
      <c r="E13590" s="8" t="n">
        <v>46203</v>
      </c>
      <c r="F13590" t="inlineStr">
        <is>
          <t>Violations were cited in the following area(s).</t>
        </is>
      </c>
      <c r="G13590" t="inlineStr">
        <is>
          <t>02G</t>
        </is>
      </c>
      <c r="H13590" t="inlineStr">
        <is>
          <t>Cold TCS food item held above 41 °F; smoked or processed fish held above 38 °F; intact raw eggs held above 45 °F; or reduced oxygen packaged (ROP) TCS foods held above required temperatures except during active necessary preparation.</t>
        </is>
      </c>
      <c r="I13590" t="inlineStr">
        <is>
          <t>Critical</t>
        </is>
      </c>
      <c r="J13590" t="n">
        <v>12</v>
      </c>
      <c r="K13590" t="inlineStr">
        <is>
          <t>A</t>
        </is>
      </c>
      <c r="L13590" s="9">
        <f>A13590&amp;"-"&amp;TEXT(E13590,"yyyymmdd")</f>
        <v/>
      </c>
    </row>
    <row r="13591">
      <c r="A13591" t="n">
        <v>41599878</v>
      </c>
      <c r="B13591" t="inlineStr">
        <is>
          <t>Manhattan</t>
        </is>
      </c>
      <c r="C13591" t="inlineStr">
        <is>
          <t>10018</t>
        </is>
      </c>
      <c r="D13591" t="inlineStr">
        <is>
          <t>American</t>
        </is>
      </c>
      <c r="E13591" s="8" t="n">
        <v>46203</v>
      </c>
      <c r="F13591" t="inlineStr">
        <is>
          <t>Violations were cited in the following area(s).</t>
        </is>
      </c>
      <c r="G13591" t="inlineStr">
        <is>
          <t>10B</t>
        </is>
      </c>
      <c r="H13591" t="inlineStr">
        <is>
          <t>Anti-siphonage or back-flow prevention device not provided where required; equipment or floor not properly drained; sewage disposal system in disrepair or not functioning properly. Condensation or liquid waste improperly disposed of.</t>
        </is>
      </c>
      <c r="I13591" t="inlineStr">
        <is>
          <t>Not Critical</t>
        </is>
      </c>
      <c r="J13591" t="n">
        <v>12</v>
      </c>
      <c r="K13591" t="inlineStr">
        <is>
          <t>A</t>
        </is>
      </c>
      <c r="L13591" s="9">
        <f>A13591&amp;"-"&amp;TEXT(E13591,"yyyymmdd")</f>
        <v/>
      </c>
    </row>
    <row r="13592">
      <c r="A13592" t="n">
        <v>41599878</v>
      </c>
      <c r="B13592" t="inlineStr">
        <is>
          <t>Manhattan</t>
        </is>
      </c>
      <c r="C13592" t="inlineStr">
        <is>
          <t>10018</t>
        </is>
      </c>
      <c r="D13592" t="inlineStr">
        <is>
          <t>American</t>
        </is>
      </c>
      <c r="E13592" s="8" t="n">
        <v>46203</v>
      </c>
      <c r="F13592" t="inlineStr">
        <is>
          <t>Violations were cited in the following area(s).</t>
        </is>
      </c>
      <c r="G13592" t="inlineStr">
        <is>
          <t>10F</t>
        </is>
      </c>
      <c r="H13592" t="inlineStr">
        <is>
          <t>Non-food contact surface or equipment made of unacceptable material, not kept clean, or not properly sealed, raised, spaced or movable to allow accessibility for cleaning on all sides, above and underneath the unit.</t>
        </is>
      </c>
      <c r="I13592" t="inlineStr">
        <is>
          <t>Not Critical</t>
        </is>
      </c>
      <c r="J13592" t="n">
        <v>12</v>
      </c>
      <c r="K13592" t="inlineStr">
        <is>
          <t>A</t>
        </is>
      </c>
      <c r="L13592" s="9">
        <f>A13592&amp;"-"&amp;TEXT(E13592,"yyyymmdd")</f>
        <v/>
      </c>
    </row>
    <row r="13593">
      <c r="A13593" t="n">
        <v>41718160</v>
      </c>
      <c r="B13593" t="inlineStr">
        <is>
          <t>Manhattan</t>
        </is>
      </c>
      <c r="C13593" t="inlineStr">
        <is>
          <t>10012</t>
        </is>
      </c>
      <c r="D13593" t="inlineStr">
        <is>
          <t>Italian</t>
        </is>
      </c>
      <c r="E13593" s="8" t="n">
        <v>46203</v>
      </c>
      <c r="F13593" t="inlineStr">
        <is>
          <t>Violations were cited in the following area(s).</t>
        </is>
      </c>
      <c r="G13593" t="inlineStr">
        <is>
          <t>02B</t>
        </is>
      </c>
      <c r="H13593" t="inlineStr">
        <is>
          <t>Hot TCS food item not held at or above 140 °F.</t>
        </is>
      </c>
      <c r="I13593" t="inlineStr">
        <is>
          <t>Critical</t>
        </is>
      </c>
      <c r="J13593" t="n">
        <v>31</v>
      </c>
      <c r="L13593" s="9">
        <f>A13593&amp;"-"&amp;TEXT(E13593,"yyyymmdd")</f>
        <v/>
      </c>
    </row>
    <row r="13594">
      <c r="A13594" t="n">
        <v>41718160</v>
      </c>
      <c r="B13594" t="inlineStr">
        <is>
          <t>Manhattan</t>
        </is>
      </c>
      <c r="C13594" t="inlineStr">
        <is>
          <t>10012</t>
        </is>
      </c>
      <c r="D13594" t="inlineStr">
        <is>
          <t>Italian</t>
        </is>
      </c>
      <c r="E13594" s="8" t="n">
        <v>46203</v>
      </c>
      <c r="F13594" t="inlineStr">
        <is>
          <t>Violations were cited in the following area(s).</t>
        </is>
      </c>
      <c r="G13594" t="inlineStr">
        <is>
          <t>03A</t>
        </is>
      </c>
      <c r="H13594" t="inlineStr">
        <is>
          <t>Food, prohibited, from unapproved or unknown source, home canned or home prepared. Animal slaughtered, butchered or dressed (eviscerated, skinned) in establishment. Reduced Oxygen Packaged (ROP) fish not frozen before processing. ROP food prepared on premises transported to another site.</t>
        </is>
      </c>
      <c r="I13594" t="inlineStr">
        <is>
          <t>Critical</t>
        </is>
      </c>
      <c r="J13594" t="n">
        <v>31</v>
      </c>
      <c r="L13594" s="9">
        <f>A13594&amp;"-"&amp;TEXT(E13594,"yyyymmdd")</f>
        <v/>
      </c>
    </row>
    <row r="13595">
      <c r="A13595" t="n">
        <v>41718160</v>
      </c>
      <c r="B13595" t="inlineStr">
        <is>
          <t>Manhattan</t>
        </is>
      </c>
      <c r="C13595" t="inlineStr">
        <is>
          <t>10012</t>
        </is>
      </c>
      <c r="D13595" t="inlineStr">
        <is>
          <t>Italian</t>
        </is>
      </c>
      <c r="E13595" s="8" t="n">
        <v>46203</v>
      </c>
      <c r="F13595" t="inlineStr">
        <is>
          <t>Violations were cited in the following area(s).</t>
        </is>
      </c>
      <c r="G13595" t="inlineStr">
        <is>
          <t>04H</t>
        </is>
      </c>
      <c r="H13595" t="inlineStr">
        <is>
          <t>Raw, cooked or prepared food is adulterated, contaminated, cross-contaminated, or not discarded in accordance with HACCP plan.</t>
        </is>
      </c>
      <c r="I13595" t="inlineStr">
        <is>
          <t>Critical</t>
        </is>
      </c>
      <c r="J13595" t="n">
        <v>31</v>
      </c>
      <c r="L13595" s="9">
        <f>A13595&amp;"-"&amp;TEXT(E13595,"yyyymmdd")</f>
        <v/>
      </c>
    </row>
    <row r="13596">
      <c r="A13596" t="n">
        <v>41718160</v>
      </c>
      <c r="B13596" t="inlineStr">
        <is>
          <t>Manhattan</t>
        </is>
      </c>
      <c r="C13596" t="inlineStr">
        <is>
          <t>10012</t>
        </is>
      </c>
      <c r="D13596" t="inlineStr">
        <is>
          <t>Italian</t>
        </is>
      </c>
      <c r="E13596" s="8" t="n">
        <v>46203</v>
      </c>
      <c r="F13596" t="inlineStr">
        <is>
          <t>Violations were cited in the following area(s).</t>
        </is>
      </c>
      <c r="G13596" t="inlineStr">
        <is>
          <t>05C</t>
        </is>
      </c>
      <c r="H13596" t="inlineStr">
        <is>
          <t>Food contact surface, refillable, reusable containers, or equipment improperly constructed, placed or maintained. Unacceptable material used. Culinary sink or other acceptable method not provided for washing food.</t>
        </is>
      </c>
      <c r="I13596" t="inlineStr">
        <is>
          <t>Critical</t>
        </is>
      </c>
      <c r="J13596" t="n">
        <v>31</v>
      </c>
      <c r="L13596" s="9">
        <f>A13596&amp;"-"&amp;TEXT(E13596,"yyyymmdd")</f>
        <v/>
      </c>
    </row>
    <row r="13597">
      <c r="A13597" t="n">
        <v>50003931</v>
      </c>
      <c r="B13597" t="inlineStr">
        <is>
          <t>Brooklyn</t>
        </is>
      </c>
      <c r="C13597" t="inlineStr">
        <is>
          <t>11209</t>
        </is>
      </c>
      <c r="D13597" t="inlineStr">
        <is>
          <t>Donuts</t>
        </is>
      </c>
      <c r="E13597" s="8" t="n">
        <v>46203</v>
      </c>
      <c r="F13597" t="inlineStr">
        <is>
          <t>Violations were cited in the following area(s).</t>
        </is>
      </c>
      <c r="G13597" t="inlineStr">
        <is>
          <t>10B</t>
        </is>
      </c>
      <c r="H13597" t="inlineStr">
        <is>
          <t>Anti-siphonage or back-flow prevention device not provided where required; equipment or floor not properly drained; sewage disposal system in disrepair or not functioning properly. Condensation or liquid waste improperly disposed of.</t>
        </is>
      </c>
      <c r="I13597" t="inlineStr">
        <is>
          <t>Not Critical</t>
        </is>
      </c>
      <c r="J13597" t="n">
        <v>6</v>
      </c>
      <c r="K13597" t="inlineStr">
        <is>
          <t>A</t>
        </is>
      </c>
      <c r="L13597" s="9">
        <f>A13597&amp;"-"&amp;TEXT(E13597,"yyyymmdd")</f>
        <v/>
      </c>
    </row>
    <row r="13598">
      <c r="A13598" t="n">
        <v>50003931</v>
      </c>
      <c r="B13598" t="inlineStr">
        <is>
          <t>Brooklyn</t>
        </is>
      </c>
      <c r="C13598" t="inlineStr">
        <is>
          <t>11209</t>
        </is>
      </c>
      <c r="D13598" t="inlineStr">
        <is>
          <t>Donuts</t>
        </is>
      </c>
      <c r="E13598" s="8" t="n">
        <v>46203</v>
      </c>
      <c r="F13598" t="inlineStr">
        <is>
          <t>Violations were cited in the following area(s).</t>
        </is>
      </c>
      <c r="G13598" t="inlineStr">
        <is>
          <t>10C</t>
        </is>
      </c>
      <c r="H13598" t="inlineStr">
        <is>
          <t>Lighting inadequate; permanent lighting not provided in food preparation areas, ware washing areas, and storage rooms. Shatterproof bulb or shield to prevent broken glass from falling into food or onto surfaces, not installed.</t>
        </is>
      </c>
      <c r="I13598" t="inlineStr">
        <is>
          <t>Not Critical</t>
        </is>
      </c>
      <c r="J13598" t="n">
        <v>6</v>
      </c>
      <c r="K13598" t="inlineStr">
        <is>
          <t>A</t>
        </is>
      </c>
      <c r="L13598" s="9">
        <f>A13598&amp;"-"&amp;TEXT(E13598,"yyyymmdd")</f>
        <v/>
      </c>
    </row>
    <row r="13599">
      <c r="A13599" t="n">
        <v>50003931</v>
      </c>
      <c r="B13599" t="inlineStr">
        <is>
          <t>Brooklyn</t>
        </is>
      </c>
      <c r="C13599" t="inlineStr">
        <is>
          <t>11209</t>
        </is>
      </c>
      <c r="D13599" t="inlineStr">
        <is>
          <t>Donuts</t>
        </is>
      </c>
      <c r="E13599" s="8" t="n">
        <v>46203</v>
      </c>
      <c r="F13599" t="inlineStr">
        <is>
          <t>Violations were cited in the following area(s).</t>
        </is>
      </c>
      <c r="G13599" t="inlineStr">
        <is>
          <t>10F</t>
        </is>
      </c>
      <c r="H13599" t="inlineStr">
        <is>
          <t>Non-food contact surface or equipment made of unacceptable material, not kept clean, or not properly sealed, raised, spaced or movable to allow accessibility for cleaning on all sides, above and underneath the unit.</t>
        </is>
      </c>
      <c r="I13599" t="inlineStr">
        <is>
          <t>Not Critical</t>
        </is>
      </c>
      <c r="J13599" t="n">
        <v>6</v>
      </c>
      <c r="K13599" t="inlineStr">
        <is>
          <t>A</t>
        </is>
      </c>
      <c r="L13599" s="9">
        <f>A13599&amp;"-"&amp;TEXT(E13599,"yyyymmdd")</f>
        <v/>
      </c>
    </row>
    <row r="13600">
      <c r="A13600" t="n">
        <v>50009233</v>
      </c>
      <c r="B13600" t="inlineStr">
        <is>
          <t>Queens</t>
        </is>
      </c>
      <c r="C13600" t="inlineStr">
        <is>
          <t>11358</t>
        </is>
      </c>
      <c r="D13600" t="inlineStr">
        <is>
          <t>Japanese</t>
        </is>
      </c>
      <c r="E13600" s="8" t="n">
        <v>46203</v>
      </c>
      <c r="F13600" t="inlineStr">
        <is>
          <t>Violations were cited in the following area(s).</t>
        </is>
      </c>
      <c r="G13600" t="inlineStr">
        <is>
          <t>02G</t>
        </is>
      </c>
      <c r="H13600" t="inlineStr">
        <is>
          <t>Cold TCS food item held above 41 °F; smoked or processed fish held above 38 °F; intact raw eggs held above 45 °F; or reduced oxygen packaged (ROP) TCS foods held above required temperatures except during active necessary preparation.</t>
        </is>
      </c>
      <c r="I13600" t="inlineStr">
        <is>
          <t>Critical</t>
        </is>
      </c>
      <c r="J13600" t="n">
        <v>19</v>
      </c>
      <c r="L13600" s="9">
        <f>A13600&amp;"-"&amp;TEXT(E13600,"yyyymmdd")</f>
        <v/>
      </c>
    </row>
    <row r="13601">
      <c r="A13601" t="n">
        <v>50009233</v>
      </c>
      <c r="B13601" t="inlineStr">
        <is>
          <t>Queens</t>
        </is>
      </c>
      <c r="C13601" t="inlineStr">
        <is>
          <t>11358</t>
        </is>
      </c>
      <c r="D13601" t="inlineStr">
        <is>
          <t>Japanese</t>
        </is>
      </c>
      <c r="E13601" s="8" t="n">
        <v>46203</v>
      </c>
      <c r="F13601" t="inlineStr">
        <is>
          <t>Violations were cited in the following area(s).</t>
        </is>
      </c>
      <c r="G13601" t="inlineStr">
        <is>
          <t>06C</t>
        </is>
      </c>
      <c r="H13601"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601" t="inlineStr">
        <is>
          <t>Critical</t>
        </is>
      </c>
      <c r="J13601" t="n">
        <v>19</v>
      </c>
      <c r="L13601" s="9">
        <f>A13601&amp;"-"&amp;TEXT(E13601,"yyyymmdd")</f>
        <v/>
      </c>
    </row>
    <row r="13602">
      <c r="A13602" t="n">
        <v>50009233</v>
      </c>
      <c r="B13602" t="inlineStr">
        <is>
          <t>Queens</t>
        </is>
      </c>
      <c r="C13602" t="inlineStr">
        <is>
          <t>11358</t>
        </is>
      </c>
      <c r="D13602" t="inlineStr">
        <is>
          <t>Japanese</t>
        </is>
      </c>
      <c r="E13602" s="8" t="n">
        <v>46203</v>
      </c>
      <c r="F13602" t="inlineStr">
        <is>
          <t>Violations were cited in the following area(s).</t>
        </is>
      </c>
      <c r="G13602" t="inlineStr">
        <is>
          <t>10D</t>
        </is>
      </c>
      <c r="H13602" t="inlineStr">
        <is>
          <t>Mechanical or natural ventilation not provided, inadequate, improperly installed, in disrepair or fails to prevent and control excessive build-up of grease, heat, steam condensation, vapors, odors, smoke or fumes.</t>
        </is>
      </c>
      <c r="I13602" t="inlineStr">
        <is>
          <t>Not Critical</t>
        </is>
      </c>
      <c r="J13602" t="n">
        <v>19</v>
      </c>
      <c r="L13602" s="9">
        <f>A13602&amp;"-"&amp;TEXT(E13602,"yyyymmdd")</f>
        <v/>
      </c>
    </row>
    <row r="13603">
      <c r="A13603" t="n">
        <v>50009233</v>
      </c>
      <c r="B13603" t="inlineStr">
        <is>
          <t>Queens</t>
        </is>
      </c>
      <c r="C13603" t="inlineStr">
        <is>
          <t>11358</t>
        </is>
      </c>
      <c r="D13603" t="inlineStr">
        <is>
          <t>Japanese</t>
        </is>
      </c>
      <c r="E13603" s="8" t="n">
        <v>46203</v>
      </c>
      <c r="F13603" t="inlineStr">
        <is>
          <t>Violations were cited in the following area(s).</t>
        </is>
      </c>
      <c r="G13603" t="inlineStr">
        <is>
          <t>10F</t>
        </is>
      </c>
      <c r="H13603" t="inlineStr">
        <is>
          <t>Non-food contact surface or equipment made of unacceptable material, not kept clean, or not properly sealed, raised, spaced or movable to allow accessibility for cleaning on all sides, above and underneath the unit.</t>
        </is>
      </c>
      <c r="I13603" t="inlineStr">
        <is>
          <t>Not Critical</t>
        </is>
      </c>
      <c r="J13603" t="n">
        <v>19</v>
      </c>
      <c r="L13603" s="9">
        <f>A13603&amp;"-"&amp;TEXT(E13603,"yyyymmdd")</f>
        <v/>
      </c>
    </row>
    <row r="13604">
      <c r="A13604" t="n">
        <v>50011311</v>
      </c>
      <c r="B13604" t="inlineStr">
        <is>
          <t>Manhattan</t>
        </is>
      </c>
      <c r="C13604" t="inlineStr">
        <is>
          <t>10004</t>
        </is>
      </c>
      <c r="D13604" t="inlineStr">
        <is>
          <t>Bakery Products/Desserts</t>
        </is>
      </c>
      <c r="E13604" s="8" t="n">
        <v>46203</v>
      </c>
      <c r="F13604" t="inlineStr">
        <is>
          <t>Violations were cited in the following area(s).</t>
        </is>
      </c>
      <c r="G13604" t="inlineStr">
        <is>
          <t>06A</t>
        </is>
      </c>
      <c r="H13604" t="inlineStr">
        <is>
          <t>Personal cleanliness is inadequate. Outer garment soiled with possible contaminant. Effective hair restraint not worn where required. Jewelry worn on hands or arms. Fingernail polish worn or fingernails not kept clean and trimmed.</t>
        </is>
      </c>
      <c r="I13604" t="inlineStr">
        <is>
          <t>Critical</t>
        </is>
      </c>
      <c r="J13604" t="n">
        <v>9</v>
      </c>
      <c r="K13604" t="inlineStr">
        <is>
          <t>A</t>
        </is>
      </c>
      <c r="L13604" s="9">
        <f>A13604&amp;"-"&amp;TEXT(E13604,"yyyymmdd")</f>
        <v/>
      </c>
    </row>
    <row r="13605">
      <c r="A13605" t="n">
        <v>50011311</v>
      </c>
      <c r="B13605" t="inlineStr">
        <is>
          <t>Manhattan</t>
        </is>
      </c>
      <c r="C13605" t="inlineStr">
        <is>
          <t>10004</t>
        </is>
      </c>
      <c r="D13605" t="inlineStr">
        <is>
          <t>Bakery Products/Desserts</t>
        </is>
      </c>
      <c r="E13605" s="8" t="n">
        <v>46203</v>
      </c>
      <c r="F13605" t="inlineStr">
        <is>
          <t>Violations were cited in the following area(s).</t>
        </is>
      </c>
      <c r="G13605" t="inlineStr">
        <is>
          <t>10F</t>
        </is>
      </c>
      <c r="H13605" t="inlineStr">
        <is>
          <t>Non-food contact surface or equipment made of unacceptable material, not kept clean, or not properly sealed, raised, spaced or movable to allow accessibility for cleaning on all sides, above and underneath the unit.</t>
        </is>
      </c>
      <c r="I13605" t="inlineStr">
        <is>
          <t>Not Critical</t>
        </is>
      </c>
      <c r="J13605" t="n">
        <v>9</v>
      </c>
      <c r="K13605" t="inlineStr">
        <is>
          <t>A</t>
        </is>
      </c>
      <c r="L13605" s="9">
        <f>A13605&amp;"-"&amp;TEXT(E13605,"yyyymmdd")</f>
        <v/>
      </c>
    </row>
    <row r="13606">
      <c r="A13606" t="n">
        <v>50017045</v>
      </c>
      <c r="B13606" t="inlineStr">
        <is>
          <t>Manhattan</t>
        </is>
      </c>
      <c r="C13606" t="inlineStr">
        <is>
          <t>10011</t>
        </is>
      </c>
      <c r="D13606" t="inlineStr">
        <is>
          <t>Salads</t>
        </is>
      </c>
      <c r="E13606" s="8" t="n">
        <v>46203</v>
      </c>
      <c r="F13606" t="inlineStr">
        <is>
          <t>Violations were cited in the following area(s).</t>
        </is>
      </c>
      <c r="G13606" t="inlineStr">
        <is>
          <t>02G</t>
        </is>
      </c>
      <c r="H13606" t="inlineStr">
        <is>
          <t>Cold TCS food item held above 41 °F; smoked or processed fish held above 38 °F; intact raw eggs held above 45 °F; or reduced oxygen packaged (ROP) TCS foods held above required temperatures except during active necessary preparation.</t>
        </is>
      </c>
      <c r="I13606" t="inlineStr">
        <is>
          <t>Critical</t>
        </is>
      </c>
      <c r="J13606" t="n">
        <v>11</v>
      </c>
      <c r="K13606" t="inlineStr">
        <is>
          <t>A</t>
        </is>
      </c>
      <c r="L13606" s="9">
        <f>A13606&amp;"-"&amp;TEXT(E13606,"yyyymmdd")</f>
        <v/>
      </c>
    </row>
    <row r="13607">
      <c r="A13607" t="n">
        <v>50017045</v>
      </c>
      <c r="B13607" t="inlineStr">
        <is>
          <t>Manhattan</t>
        </is>
      </c>
      <c r="C13607" t="inlineStr">
        <is>
          <t>10011</t>
        </is>
      </c>
      <c r="D13607" t="inlineStr">
        <is>
          <t>Salads</t>
        </is>
      </c>
      <c r="E13607" s="8" t="n">
        <v>46203</v>
      </c>
      <c r="F13607" t="inlineStr">
        <is>
          <t>Violations were cited in the following area(s).</t>
        </is>
      </c>
      <c r="G13607" t="inlineStr">
        <is>
          <t>10F</t>
        </is>
      </c>
      <c r="H13607" t="inlineStr">
        <is>
          <t>Non-food contact surface or equipment made of unacceptable material, not kept clean, or not properly sealed, raised, spaced or movable to allow accessibility for cleaning on all sides, above and underneath the unit.</t>
        </is>
      </c>
      <c r="I13607" t="inlineStr">
        <is>
          <t>Not Critical</t>
        </is>
      </c>
      <c r="J13607" t="n">
        <v>11</v>
      </c>
      <c r="K13607" t="inlineStr">
        <is>
          <t>A</t>
        </is>
      </c>
      <c r="L13607" s="9">
        <f>A13607&amp;"-"&amp;TEXT(E13607,"yyyymmdd")</f>
        <v/>
      </c>
    </row>
    <row r="13608">
      <c r="A13608" t="n">
        <v>50018453</v>
      </c>
      <c r="B13608" t="inlineStr">
        <is>
          <t>Manhattan</t>
        </is>
      </c>
      <c r="C13608" t="inlineStr">
        <is>
          <t>10019</t>
        </is>
      </c>
      <c r="D13608" t="inlineStr">
        <is>
          <t>Pizza</t>
        </is>
      </c>
      <c r="E13608" s="8" t="n">
        <v>46203</v>
      </c>
      <c r="F13608" t="inlineStr">
        <is>
          <t>Violations were cited in the following area(s).</t>
        </is>
      </c>
      <c r="G13608" t="inlineStr">
        <is>
          <t>06C</t>
        </is>
      </c>
      <c r="H1360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608" t="inlineStr">
        <is>
          <t>Critical</t>
        </is>
      </c>
      <c r="J13608" t="n">
        <v>5</v>
      </c>
      <c r="K13608" t="inlineStr">
        <is>
          <t>A</t>
        </is>
      </c>
      <c r="L13608" s="9">
        <f>A13608&amp;"-"&amp;TEXT(E13608,"yyyymmdd")</f>
        <v/>
      </c>
    </row>
    <row r="13609">
      <c r="A13609" t="n">
        <v>50046207</v>
      </c>
      <c r="B13609" t="inlineStr">
        <is>
          <t>Manhattan</t>
        </is>
      </c>
      <c r="C13609" t="inlineStr">
        <is>
          <t>10003</t>
        </is>
      </c>
      <c r="D13609" t="inlineStr">
        <is>
          <t>Salads</t>
        </is>
      </c>
      <c r="E13609" s="8" t="n">
        <v>46203</v>
      </c>
      <c r="F13609" t="inlineStr">
        <is>
          <t>Violations were cited in the following area(s).</t>
        </is>
      </c>
      <c r="G13609" t="inlineStr">
        <is>
          <t>02D</t>
        </is>
      </c>
      <c r="H13609" t="inlineStr">
        <is>
          <t>Commercially processed pre-cooked TCS in hermetically sealed containers and precooked TCS in intact packages from non-retail food processing establishments not heated to 140 °F within 2 hours of removal from container or package.</t>
        </is>
      </c>
      <c r="I13609" t="inlineStr">
        <is>
          <t>Critical</t>
        </is>
      </c>
      <c r="J13609" t="n">
        <v>9</v>
      </c>
      <c r="K13609" t="inlineStr">
        <is>
          <t>A</t>
        </is>
      </c>
      <c r="L13609" s="9">
        <f>A13609&amp;"-"&amp;TEXT(E13609,"yyyymmdd")</f>
        <v/>
      </c>
    </row>
    <row r="13610">
      <c r="A13610" t="n">
        <v>50046207</v>
      </c>
      <c r="B13610" t="inlineStr">
        <is>
          <t>Manhattan</t>
        </is>
      </c>
      <c r="C13610" t="inlineStr">
        <is>
          <t>10003</t>
        </is>
      </c>
      <c r="D13610" t="inlineStr">
        <is>
          <t>Salads</t>
        </is>
      </c>
      <c r="E13610" s="8" t="n">
        <v>46203</v>
      </c>
      <c r="F13610" t="inlineStr">
        <is>
          <t>Violations were cited in the following area(s).</t>
        </is>
      </c>
      <c r="G13610" t="inlineStr">
        <is>
          <t>09B</t>
        </is>
      </c>
      <c r="H13610" t="inlineStr">
        <is>
          <t>Thawing procedure improper.</t>
        </is>
      </c>
      <c r="I13610" t="inlineStr">
        <is>
          <t>Not Critical</t>
        </is>
      </c>
      <c r="J13610" t="n">
        <v>9</v>
      </c>
      <c r="K13610" t="inlineStr">
        <is>
          <t>A</t>
        </is>
      </c>
      <c r="L13610" s="9">
        <f>A13610&amp;"-"&amp;TEXT(E13610,"yyyymmdd")</f>
        <v/>
      </c>
    </row>
    <row r="13611">
      <c r="A13611" t="n">
        <v>50046207</v>
      </c>
      <c r="B13611" t="inlineStr">
        <is>
          <t>Manhattan</t>
        </is>
      </c>
      <c r="C13611" t="inlineStr">
        <is>
          <t>10003</t>
        </is>
      </c>
      <c r="D13611" t="inlineStr">
        <is>
          <t>Salads</t>
        </is>
      </c>
      <c r="E13611" s="8" t="n">
        <v>46203</v>
      </c>
      <c r="F13611" t="inlineStr">
        <is>
          <t>Violations were cited in the following area(s).</t>
        </is>
      </c>
      <c r="G13611" t="inlineStr">
        <is>
          <t>10B</t>
        </is>
      </c>
      <c r="H13611" t="inlineStr">
        <is>
          <t>Anti-siphonage or back-flow prevention device not provided where required; equipment or floor not properly drained; sewage disposal system in disrepair or not functioning properly. Condensation or liquid waste improperly disposed of.</t>
        </is>
      </c>
      <c r="I13611" t="inlineStr">
        <is>
          <t>Not Critical</t>
        </is>
      </c>
      <c r="J13611" t="n">
        <v>9</v>
      </c>
      <c r="K13611" t="inlineStr">
        <is>
          <t>A</t>
        </is>
      </c>
      <c r="L13611" s="9">
        <f>A13611&amp;"-"&amp;TEXT(E13611,"yyyymmdd")</f>
        <v/>
      </c>
    </row>
    <row r="13612">
      <c r="A13612" t="n">
        <v>50047509</v>
      </c>
      <c r="B13612" t="inlineStr">
        <is>
          <t>Manhattan</t>
        </is>
      </c>
      <c r="C13612" t="inlineStr">
        <is>
          <t>10128</t>
        </is>
      </c>
      <c r="D13612" t="inlineStr">
        <is>
          <t>Sandwiches/Salads/Mixed Buffet</t>
        </is>
      </c>
      <c r="E13612" s="8" t="n">
        <v>46203</v>
      </c>
      <c r="F13612" t="inlineStr">
        <is>
          <t>Violations were cited in the following area(s).</t>
        </is>
      </c>
      <c r="G13612" t="inlineStr">
        <is>
          <t>06D</t>
        </is>
      </c>
      <c r="H13612" t="inlineStr">
        <is>
          <t>Food contact surface not properly washed, rinsed and sanitized after each use and following any activity when contamination may have occurred.</t>
        </is>
      </c>
      <c r="I13612" t="inlineStr">
        <is>
          <t>Critical</t>
        </is>
      </c>
      <c r="J13612" t="n">
        <v>8</v>
      </c>
      <c r="K13612" t="inlineStr">
        <is>
          <t>A</t>
        </is>
      </c>
      <c r="L13612" s="9">
        <f>A13612&amp;"-"&amp;TEXT(E13612,"yyyymmdd")</f>
        <v/>
      </c>
    </row>
    <row r="13613">
      <c r="A13613" t="n">
        <v>50047509</v>
      </c>
      <c r="B13613" t="inlineStr">
        <is>
          <t>Manhattan</t>
        </is>
      </c>
      <c r="C13613" t="inlineStr">
        <is>
          <t>10128</t>
        </is>
      </c>
      <c r="D13613" t="inlineStr">
        <is>
          <t>Sandwiches/Salads/Mixed Buffet</t>
        </is>
      </c>
      <c r="E13613" s="8" t="n">
        <v>46203</v>
      </c>
      <c r="F13613" t="inlineStr">
        <is>
          <t>Violations were cited in the following area(s).</t>
        </is>
      </c>
      <c r="G13613" t="inlineStr">
        <is>
          <t>10F</t>
        </is>
      </c>
      <c r="H13613" t="inlineStr">
        <is>
          <t>Non-food contact surface or equipment made of unacceptable material, not kept clean, or not properly sealed, raised, spaced or movable to allow accessibility for cleaning on all sides, above and underneath the unit.</t>
        </is>
      </c>
      <c r="I13613" t="inlineStr">
        <is>
          <t>Not Critical</t>
        </is>
      </c>
      <c r="J13613" t="n">
        <v>8</v>
      </c>
      <c r="K13613" t="inlineStr">
        <is>
          <t>A</t>
        </is>
      </c>
      <c r="L13613" s="9">
        <f>A13613&amp;"-"&amp;TEXT(E13613,"yyyymmdd")</f>
        <v/>
      </c>
    </row>
    <row r="13614">
      <c r="A13614" t="n">
        <v>50049008</v>
      </c>
      <c r="B13614" t="inlineStr">
        <is>
          <t>Manhattan</t>
        </is>
      </c>
      <c r="C13614" t="inlineStr">
        <is>
          <t>10017</t>
        </is>
      </c>
      <c r="D13614" t="inlineStr">
        <is>
          <t>American</t>
        </is>
      </c>
      <c r="E13614" s="8" t="n">
        <v>46203</v>
      </c>
      <c r="F13614" t="inlineStr">
        <is>
          <t>Violations were cited in the following area(s).</t>
        </is>
      </c>
      <c r="G13614" t="inlineStr">
        <is>
          <t>02G</t>
        </is>
      </c>
      <c r="H13614" t="inlineStr">
        <is>
          <t>Cold TCS food item held above 41 °F; smoked or processed fish held above 38 °F; intact raw eggs held above 45 °F; or reduced oxygen packaged (ROP) TCS foods held above required temperatures except during active necessary preparation.</t>
        </is>
      </c>
      <c r="I13614" t="inlineStr">
        <is>
          <t>Critical</t>
        </is>
      </c>
      <c r="J13614" t="n">
        <v>32</v>
      </c>
      <c r="L13614" s="9">
        <f>A13614&amp;"-"&amp;TEXT(E13614,"yyyymmdd")</f>
        <v/>
      </c>
    </row>
    <row r="13615">
      <c r="A13615" t="n">
        <v>50049008</v>
      </c>
      <c r="B13615" t="inlineStr">
        <is>
          <t>Manhattan</t>
        </is>
      </c>
      <c r="C13615" t="inlineStr">
        <is>
          <t>10017</t>
        </is>
      </c>
      <c r="D13615" t="inlineStr">
        <is>
          <t>American</t>
        </is>
      </c>
      <c r="E13615" s="8" t="n">
        <v>46203</v>
      </c>
      <c r="F13615" t="inlineStr">
        <is>
          <t>Violations were cited in the following area(s).</t>
        </is>
      </c>
      <c r="G13615" t="inlineStr">
        <is>
          <t>04N</t>
        </is>
      </c>
      <c r="H13615" t="inlineStr">
        <is>
          <t>Filth flies or food/refuse/sewage associated with (FRSA) flies or other nuisance pests in establishment’s food and/or non-food areas. FRSA flies include house flies, blow flies, bottle flies, flesh flies, drain flies, Phorid flies and fruit flies.</t>
        </is>
      </c>
      <c r="I13615" t="inlineStr">
        <is>
          <t>Critical</t>
        </is>
      </c>
      <c r="J13615" t="n">
        <v>32</v>
      </c>
      <c r="L13615" s="9">
        <f>A13615&amp;"-"&amp;TEXT(E13615,"yyyymmdd")</f>
        <v/>
      </c>
    </row>
    <row r="13616">
      <c r="A13616" t="n">
        <v>50049008</v>
      </c>
      <c r="B13616" t="inlineStr">
        <is>
          <t>Manhattan</t>
        </is>
      </c>
      <c r="C13616" t="inlineStr">
        <is>
          <t>10017</t>
        </is>
      </c>
      <c r="D13616" t="inlineStr">
        <is>
          <t>American</t>
        </is>
      </c>
      <c r="E13616" s="8" t="n">
        <v>46203</v>
      </c>
      <c r="F13616" t="inlineStr">
        <is>
          <t>Violations were cited in the following area(s).</t>
        </is>
      </c>
      <c r="G13616" t="inlineStr">
        <is>
          <t>06C</t>
        </is>
      </c>
      <c r="H1361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616" t="inlineStr">
        <is>
          <t>Critical</t>
        </is>
      </c>
      <c r="J13616" t="n">
        <v>32</v>
      </c>
      <c r="L13616" s="9">
        <f>A13616&amp;"-"&amp;TEXT(E13616,"yyyymmdd")</f>
        <v/>
      </c>
    </row>
    <row r="13617">
      <c r="A13617" t="n">
        <v>50049008</v>
      </c>
      <c r="B13617" t="inlineStr">
        <is>
          <t>Manhattan</t>
        </is>
      </c>
      <c r="C13617" t="inlineStr">
        <is>
          <t>10017</t>
        </is>
      </c>
      <c r="D13617" t="inlineStr">
        <is>
          <t>American</t>
        </is>
      </c>
      <c r="E13617" s="8" t="n">
        <v>46203</v>
      </c>
      <c r="F13617" t="inlineStr">
        <is>
          <t>Violations were cited in the following area(s).</t>
        </is>
      </c>
      <c r="G13617" t="inlineStr">
        <is>
          <t>08A</t>
        </is>
      </c>
      <c r="H13617" t="inlineStr">
        <is>
          <t>Establishment is not free of harborage or conditions conducive to rodents, insects or other pests.</t>
        </is>
      </c>
      <c r="I13617" t="inlineStr">
        <is>
          <t>Not Critical</t>
        </is>
      </c>
      <c r="J13617" t="n">
        <v>32</v>
      </c>
      <c r="L13617" s="9">
        <f>A13617&amp;"-"&amp;TEXT(E13617,"yyyymmdd")</f>
        <v/>
      </c>
    </row>
    <row r="13618">
      <c r="A13618" t="n">
        <v>50049008</v>
      </c>
      <c r="B13618" t="inlineStr">
        <is>
          <t>Manhattan</t>
        </is>
      </c>
      <c r="C13618" t="inlineStr">
        <is>
          <t>10017</t>
        </is>
      </c>
      <c r="D13618" t="inlineStr">
        <is>
          <t>American</t>
        </is>
      </c>
      <c r="E13618" s="8" t="n">
        <v>46203</v>
      </c>
      <c r="F13618" t="inlineStr">
        <is>
          <t>Violations were cited in the following area(s).</t>
        </is>
      </c>
      <c r="G13618" t="inlineStr">
        <is>
          <t>10F</t>
        </is>
      </c>
      <c r="H13618" t="inlineStr">
        <is>
          <t>Non-food contact surface or equipment made of unacceptable material, not kept clean, or not properly sealed, raised, spaced or movable to allow accessibility for cleaning on all sides, above and underneath the unit.</t>
        </is>
      </c>
      <c r="I13618" t="inlineStr">
        <is>
          <t>Not Critical</t>
        </is>
      </c>
      <c r="J13618" t="n">
        <v>32</v>
      </c>
      <c r="L13618" s="9">
        <f>A13618&amp;"-"&amp;TEXT(E13618,"yyyymmdd")</f>
        <v/>
      </c>
    </row>
    <row r="13619">
      <c r="A13619" t="n">
        <v>50063161</v>
      </c>
      <c r="B13619" t="inlineStr">
        <is>
          <t>Manhattan</t>
        </is>
      </c>
      <c r="C13619" t="inlineStr">
        <is>
          <t>10018</t>
        </is>
      </c>
      <c r="D13619" t="inlineStr">
        <is>
          <t>Vegan</t>
        </is>
      </c>
      <c r="E13619" s="8" t="n">
        <v>46203</v>
      </c>
      <c r="F13619" t="inlineStr">
        <is>
          <t>Violations were cited in the following area(s).</t>
        </is>
      </c>
      <c r="G13619" t="inlineStr">
        <is>
          <t>10B</t>
        </is>
      </c>
      <c r="H13619" t="inlineStr">
        <is>
          <t>Anti-siphonage or back-flow prevention device not provided where required; equipment or floor not properly drained; sewage disposal system in disrepair or not functioning properly. Condensation or liquid waste improperly disposed of.</t>
        </is>
      </c>
      <c r="I13619" t="inlineStr">
        <is>
          <t>Not Critical</t>
        </is>
      </c>
      <c r="J13619" t="n">
        <v>5</v>
      </c>
      <c r="K13619" t="inlineStr">
        <is>
          <t>A</t>
        </is>
      </c>
      <c r="L13619" s="9">
        <f>A13619&amp;"-"&amp;TEXT(E13619,"yyyymmdd")</f>
        <v/>
      </c>
    </row>
    <row r="13620">
      <c r="A13620" t="n">
        <v>50063161</v>
      </c>
      <c r="B13620" t="inlineStr">
        <is>
          <t>Manhattan</t>
        </is>
      </c>
      <c r="C13620" t="inlineStr">
        <is>
          <t>10018</t>
        </is>
      </c>
      <c r="D13620" t="inlineStr">
        <is>
          <t>Vegan</t>
        </is>
      </c>
      <c r="E13620" s="8" t="n">
        <v>46203</v>
      </c>
      <c r="F13620" t="inlineStr">
        <is>
          <t>Violations were cited in the following area(s).</t>
        </is>
      </c>
      <c r="G13620" t="inlineStr">
        <is>
          <t>10F</t>
        </is>
      </c>
      <c r="H13620" t="inlineStr">
        <is>
          <t>Non-food contact surface or equipment made of unacceptable material, not kept clean, or not properly sealed, raised, spaced or movable to allow accessibility for cleaning on all sides, above and underneath the unit.</t>
        </is>
      </c>
      <c r="I13620" t="inlineStr">
        <is>
          <t>Not Critical</t>
        </is>
      </c>
      <c r="J13620" t="n">
        <v>5</v>
      </c>
      <c r="K13620" t="inlineStr">
        <is>
          <t>A</t>
        </is>
      </c>
      <c r="L13620" s="9">
        <f>A13620&amp;"-"&amp;TEXT(E13620,"yyyymmdd")</f>
        <v/>
      </c>
    </row>
    <row r="13621">
      <c r="A13621" t="n">
        <v>50064478</v>
      </c>
      <c r="B13621" t="inlineStr">
        <is>
          <t>Manhattan</t>
        </is>
      </c>
      <c r="C13621" t="inlineStr">
        <is>
          <t>10012</t>
        </is>
      </c>
      <c r="D13621" t="inlineStr">
        <is>
          <t>Coffee/Tea</t>
        </is>
      </c>
      <c r="E13621" s="8" t="n">
        <v>46203</v>
      </c>
      <c r="F13621" t="inlineStr">
        <is>
          <t>Violations were cited in the following area(s).</t>
        </is>
      </c>
      <c r="G13621" t="inlineStr">
        <is>
          <t>02G</t>
        </is>
      </c>
      <c r="H13621" t="inlineStr">
        <is>
          <t>Cold TCS food item held above 41 °F; smoked or processed fish held above 38 °F; intact raw eggs held above 45 °F; or reduced oxygen packaged (ROP) TCS foods held above required temperatures except during active necessary preparation.</t>
        </is>
      </c>
      <c r="I13621" t="inlineStr">
        <is>
          <t>Critical</t>
        </is>
      </c>
      <c r="J13621" t="n">
        <v>12</v>
      </c>
      <c r="K13621" t="inlineStr">
        <is>
          <t>A</t>
        </is>
      </c>
      <c r="L13621" s="9">
        <f>A13621&amp;"-"&amp;TEXT(E13621,"yyyymmdd")</f>
        <v/>
      </c>
    </row>
    <row r="13622">
      <c r="A13622" t="n">
        <v>50064478</v>
      </c>
      <c r="B13622" t="inlineStr">
        <is>
          <t>Manhattan</t>
        </is>
      </c>
      <c r="C13622" t="inlineStr">
        <is>
          <t>10012</t>
        </is>
      </c>
      <c r="D13622" t="inlineStr">
        <is>
          <t>Coffee/Tea</t>
        </is>
      </c>
      <c r="E13622" s="8" t="n">
        <v>46203</v>
      </c>
      <c r="F13622" t="inlineStr">
        <is>
          <t>Violations were cited in the following area(s).</t>
        </is>
      </c>
      <c r="G13622" t="inlineStr">
        <is>
          <t>06D</t>
        </is>
      </c>
      <c r="H13622" t="inlineStr">
        <is>
          <t>Food contact surface not properly washed, rinsed and sanitized after each use and following any activity when contamination may have occurred.</t>
        </is>
      </c>
      <c r="I13622" t="inlineStr">
        <is>
          <t>Critical</t>
        </is>
      </c>
      <c r="J13622" t="n">
        <v>12</v>
      </c>
      <c r="K13622" t="inlineStr">
        <is>
          <t>A</t>
        </is>
      </c>
      <c r="L13622" s="9">
        <f>A13622&amp;"-"&amp;TEXT(E13622,"yyyymmdd")</f>
        <v/>
      </c>
    </row>
    <row r="13623">
      <c r="A13623" t="n">
        <v>50065009</v>
      </c>
      <c r="B13623" t="inlineStr">
        <is>
          <t>Staten Island</t>
        </is>
      </c>
      <c r="C13623" t="inlineStr">
        <is>
          <t>10309</t>
        </is>
      </c>
      <c r="D13623" t="inlineStr">
        <is>
          <t>Pizza</t>
        </is>
      </c>
      <c r="E13623" s="8" t="n">
        <v>46203</v>
      </c>
      <c r="F13623" t="inlineStr">
        <is>
          <t>Violations were cited in the following area(s).</t>
        </is>
      </c>
      <c r="G13623" t="inlineStr">
        <is>
          <t>02G</t>
        </is>
      </c>
      <c r="H13623" t="inlineStr">
        <is>
          <t>Cold TCS food item held above 41 °F; smoked or processed fish held above 38 °F; intact raw eggs held above 45 °F; or reduced oxygen packaged (ROP) TCS foods held above required temperatures except during active necessary preparation.</t>
        </is>
      </c>
      <c r="I13623" t="inlineStr">
        <is>
          <t>Critical</t>
        </is>
      </c>
      <c r="J13623" t="n">
        <v>13</v>
      </c>
      <c r="K13623" t="inlineStr">
        <is>
          <t>A</t>
        </is>
      </c>
      <c r="L13623" s="9">
        <f>A13623&amp;"-"&amp;TEXT(E13623,"yyyymmdd")</f>
        <v/>
      </c>
    </row>
    <row r="13624">
      <c r="A13624" t="n">
        <v>50065009</v>
      </c>
      <c r="B13624" t="inlineStr">
        <is>
          <t>Staten Island</t>
        </is>
      </c>
      <c r="C13624" t="inlineStr">
        <is>
          <t>10309</t>
        </is>
      </c>
      <c r="D13624" t="inlineStr">
        <is>
          <t>Pizza</t>
        </is>
      </c>
      <c r="E13624" s="8" t="n">
        <v>46203</v>
      </c>
      <c r="F13624" t="inlineStr">
        <is>
          <t>Violations were cited in the following area(s).</t>
        </is>
      </c>
      <c r="G13624" t="inlineStr">
        <is>
          <t>06C</t>
        </is>
      </c>
      <c r="H13624"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624" t="inlineStr">
        <is>
          <t>Critical</t>
        </is>
      </c>
      <c r="J13624" t="n">
        <v>13</v>
      </c>
      <c r="K13624" t="inlineStr">
        <is>
          <t>A</t>
        </is>
      </c>
      <c r="L13624" s="9">
        <f>A13624&amp;"-"&amp;TEXT(E13624,"yyyymmdd")</f>
        <v/>
      </c>
    </row>
    <row r="13625">
      <c r="A13625" t="n">
        <v>50066194</v>
      </c>
      <c r="B13625" t="inlineStr">
        <is>
          <t>Queens</t>
        </is>
      </c>
      <c r="C13625" t="inlineStr">
        <is>
          <t>11372</t>
        </is>
      </c>
      <c r="D13625" t="inlineStr">
        <is>
          <t>Pancakes/Waffles</t>
        </is>
      </c>
      <c r="E13625" s="8" t="n">
        <v>46203</v>
      </c>
      <c r="F13625" t="inlineStr">
        <is>
          <t>Violations were cited in the following area(s).</t>
        </is>
      </c>
      <c r="G13625" t="inlineStr">
        <is>
          <t>02B</t>
        </is>
      </c>
      <c r="H13625" t="inlineStr">
        <is>
          <t>Hot TCS food item not held at or above 140 °F.</t>
        </is>
      </c>
      <c r="I13625" t="inlineStr">
        <is>
          <t>Critical</t>
        </is>
      </c>
      <c r="J13625" t="n">
        <v>10</v>
      </c>
      <c r="K13625" t="inlineStr">
        <is>
          <t>A</t>
        </is>
      </c>
      <c r="L13625" s="9">
        <f>A13625&amp;"-"&amp;TEXT(E13625,"yyyymmdd")</f>
        <v/>
      </c>
    </row>
    <row r="13626">
      <c r="A13626" t="n">
        <v>50066194</v>
      </c>
      <c r="B13626" t="inlineStr">
        <is>
          <t>Queens</t>
        </is>
      </c>
      <c r="C13626" t="inlineStr">
        <is>
          <t>11372</t>
        </is>
      </c>
      <c r="D13626" t="inlineStr">
        <is>
          <t>Pancakes/Waffles</t>
        </is>
      </c>
      <c r="E13626" s="8" t="n">
        <v>46203</v>
      </c>
      <c r="F13626" t="inlineStr">
        <is>
          <t>Violations were cited in the following area(s).</t>
        </is>
      </c>
      <c r="G13626" t="inlineStr">
        <is>
          <t>10F</t>
        </is>
      </c>
      <c r="H13626" t="inlineStr">
        <is>
          <t>Non-food contact surface or equipment made of unacceptable material, not kept clean, or not properly sealed, raised, spaced or movable to allow accessibility for cleaning on all sides, above and underneath the unit.</t>
        </is>
      </c>
      <c r="I13626" t="inlineStr">
        <is>
          <t>Not Critical</t>
        </is>
      </c>
      <c r="J13626" t="n">
        <v>10</v>
      </c>
      <c r="K13626" t="inlineStr">
        <is>
          <t>A</t>
        </is>
      </c>
      <c r="L13626" s="9">
        <f>A13626&amp;"-"&amp;TEXT(E13626,"yyyymmdd")</f>
        <v/>
      </c>
    </row>
    <row r="13627">
      <c r="A13627" t="n">
        <v>50069337</v>
      </c>
      <c r="B13627" t="inlineStr">
        <is>
          <t>Manhattan</t>
        </is>
      </c>
      <c r="C13627" t="inlineStr">
        <is>
          <t>10022</t>
        </is>
      </c>
      <c r="D13627" t="inlineStr">
        <is>
          <t>Italian</t>
        </is>
      </c>
      <c r="E13627" s="8" t="n">
        <v>46203</v>
      </c>
      <c r="F13627" t="inlineStr">
        <is>
          <t>Violations were cited in the following area(s).</t>
        </is>
      </c>
      <c r="G13627" t="inlineStr">
        <is>
          <t>06D</t>
        </is>
      </c>
      <c r="H13627" t="inlineStr">
        <is>
          <t>Food contact surface not properly washed, rinsed and sanitized after each use and following any activity when contamination may have occurred.</t>
        </is>
      </c>
      <c r="I13627" t="inlineStr">
        <is>
          <t>Critical</t>
        </is>
      </c>
      <c r="J13627" t="n">
        <v>12</v>
      </c>
      <c r="K13627" t="inlineStr">
        <is>
          <t>A</t>
        </is>
      </c>
      <c r="L13627" s="9">
        <f>A13627&amp;"-"&amp;TEXT(E13627,"yyyymmdd")</f>
        <v/>
      </c>
    </row>
    <row r="13628">
      <c r="A13628" t="n">
        <v>50069337</v>
      </c>
      <c r="B13628" t="inlineStr">
        <is>
          <t>Manhattan</t>
        </is>
      </c>
      <c r="C13628" t="inlineStr">
        <is>
          <t>10022</t>
        </is>
      </c>
      <c r="D13628" t="inlineStr">
        <is>
          <t>Italian</t>
        </is>
      </c>
      <c r="E13628" s="8" t="n">
        <v>46203</v>
      </c>
      <c r="F13628" t="inlineStr">
        <is>
          <t>Violations were cited in the following area(s).</t>
        </is>
      </c>
      <c r="G13628" t="inlineStr">
        <is>
          <t>10F</t>
        </is>
      </c>
      <c r="H13628" t="inlineStr">
        <is>
          <t>Non-food contact surface or equipment made of unacceptable material, not kept clean, or not properly sealed, raised, spaced or movable to allow accessibility for cleaning on all sides, above and underneath the unit.</t>
        </is>
      </c>
      <c r="I13628" t="inlineStr">
        <is>
          <t>Not Critical</t>
        </is>
      </c>
      <c r="J13628" t="n">
        <v>12</v>
      </c>
      <c r="K13628" t="inlineStr">
        <is>
          <t>A</t>
        </is>
      </c>
      <c r="L13628" s="9">
        <f>A13628&amp;"-"&amp;TEXT(E13628,"yyyymmdd")</f>
        <v/>
      </c>
    </row>
    <row r="13629">
      <c r="A13629" t="n">
        <v>50069337</v>
      </c>
      <c r="B13629" t="inlineStr">
        <is>
          <t>Manhattan</t>
        </is>
      </c>
      <c r="C13629" t="inlineStr">
        <is>
          <t>10022</t>
        </is>
      </c>
      <c r="D13629" t="inlineStr">
        <is>
          <t>Italian</t>
        </is>
      </c>
      <c r="E13629" s="8" t="n">
        <v>46203</v>
      </c>
      <c r="F13629" t="inlineStr">
        <is>
          <t>Violations were cited in the following area(s).</t>
        </is>
      </c>
      <c r="G13629" t="inlineStr">
        <is>
          <t>10G</t>
        </is>
      </c>
      <c r="H13629" t="inlineStr">
        <is>
          <t>Dishwashing and ware washing: Cleaning and sanitizing of tableware, including dishes, utensils, and equipment deficient.</t>
        </is>
      </c>
      <c r="I13629" t="inlineStr">
        <is>
          <t>Not Critical</t>
        </is>
      </c>
      <c r="J13629" t="n">
        <v>12</v>
      </c>
      <c r="K13629" t="inlineStr">
        <is>
          <t>A</t>
        </is>
      </c>
      <c r="L13629" s="9">
        <f>A13629&amp;"-"&amp;TEXT(E13629,"yyyymmdd")</f>
        <v/>
      </c>
    </row>
    <row r="13630">
      <c r="A13630" t="n">
        <v>50074204</v>
      </c>
      <c r="B13630" t="inlineStr">
        <is>
          <t>Queens</t>
        </is>
      </c>
      <c r="C13630" t="inlineStr">
        <is>
          <t>11356</t>
        </is>
      </c>
      <c r="D13630" t="inlineStr">
        <is>
          <t>Latin American</t>
        </is>
      </c>
      <c r="E13630" s="8" t="n">
        <v>46203</v>
      </c>
      <c r="F13630" t="inlineStr">
        <is>
          <t>Violations were cited in the following area(s).</t>
        </is>
      </c>
      <c r="G13630" t="inlineStr">
        <is>
          <t>02G</t>
        </is>
      </c>
      <c r="H13630" t="inlineStr">
        <is>
          <t>Cold TCS food item held above 41 °F; smoked or processed fish held above 38 °F; intact raw eggs held above 45 °F; or reduced oxygen packaged (ROP) TCS foods held above required temperatures except during active necessary preparation.</t>
        </is>
      </c>
      <c r="I13630" t="inlineStr">
        <is>
          <t>Critical</t>
        </is>
      </c>
      <c r="J13630" t="n">
        <v>29</v>
      </c>
      <c r="L13630" s="9">
        <f>A13630&amp;"-"&amp;TEXT(E13630,"yyyymmdd")</f>
        <v/>
      </c>
    </row>
    <row r="13631">
      <c r="A13631" t="n">
        <v>50074204</v>
      </c>
      <c r="B13631" t="inlineStr">
        <is>
          <t>Queens</t>
        </is>
      </c>
      <c r="C13631" t="inlineStr">
        <is>
          <t>11356</t>
        </is>
      </c>
      <c r="D13631" t="inlineStr">
        <is>
          <t>Latin American</t>
        </is>
      </c>
      <c r="E13631" s="8" t="n">
        <v>46203</v>
      </c>
      <c r="F13631" t="inlineStr">
        <is>
          <t>Violations were cited in the following area(s).</t>
        </is>
      </c>
      <c r="G13631" t="inlineStr">
        <is>
          <t>03B</t>
        </is>
      </c>
      <c r="H13631" t="inlineStr">
        <is>
          <t>Shellfish not from approved source, not or improperly tagged/labeled; tags not retained for 90 days.</t>
        </is>
      </c>
      <c r="I13631" t="inlineStr">
        <is>
          <t>Critical</t>
        </is>
      </c>
      <c r="J13631" t="n">
        <v>29</v>
      </c>
      <c r="L13631" s="9">
        <f>A13631&amp;"-"&amp;TEXT(E13631,"yyyymmdd")</f>
        <v/>
      </c>
    </row>
    <row r="13632">
      <c r="A13632" t="n">
        <v>50074204</v>
      </c>
      <c r="B13632" t="inlineStr">
        <is>
          <t>Queens</t>
        </is>
      </c>
      <c r="C13632" t="inlineStr">
        <is>
          <t>11356</t>
        </is>
      </c>
      <c r="D13632" t="inlineStr">
        <is>
          <t>Latin American</t>
        </is>
      </c>
      <c r="E13632" s="8" t="n">
        <v>46203</v>
      </c>
      <c r="F13632" t="inlineStr">
        <is>
          <t>Violations were cited in the following area(s).</t>
        </is>
      </c>
      <c r="G13632" t="inlineStr">
        <is>
          <t>04J</t>
        </is>
      </c>
      <c r="H13632" t="inlineStr">
        <is>
          <t>Properly scaled and calibrated thermometer or thermocouple not provided or not readily accessible in food preparation and hot/cold holding areas to measure temperatures of TCS foods during cooking, cooling, reheating, and holding.</t>
        </is>
      </c>
      <c r="I13632" t="inlineStr">
        <is>
          <t>Critical</t>
        </is>
      </c>
      <c r="J13632" t="n">
        <v>29</v>
      </c>
      <c r="L13632" s="9">
        <f>A13632&amp;"-"&amp;TEXT(E13632,"yyyymmdd")</f>
        <v/>
      </c>
    </row>
    <row r="13633">
      <c r="A13633" t="n">
        <v>50074204</v>
      </c>
      <c r="B13633" t="inlineStr">
        <is>
          <t>Queens</t>
        </is>
      </c>
      <c r="C13633" t="inlineStr">
        <is>
          <t>11356</t>
        </is>
      </c>
      <c r="D13633" t="inlineStr">
        <is>
          <t>Latin American</t>
        </is>
      </c>
      <c r="E13633" s="8" t="n">
        <v>46203</v>
      </c>
      <c r="F13633" t="inlineStr">
        <is>
          <t>Violations were cited in the following area(s).</t>
        </is>
      </c>
      <c r="G13633" t="inlineStr">
        <is>
          <t>10F</t>
        </is>
      </c>
      <c r="H13633" t="inlineStr">
        <is>
          <t>Non-food contact surface or equipment made of unacceptable material, not kept clean, or not properly sealed, raised, spaced or movable to allow accessibility for cleaning on all sides, above and underneath the unit.</t>
        </is>
      </c>
      <c r="I13633" t="inlineStr">
        <is>
          <t>Not Critical</t>
        </is>
      </c>
      <c r="J13633" t="n">
        <v>29</v>
      </c>
      <c r="L13633" s="9">
        <f>A13633&amp;"-"&amp;TEXT(E13633,"yyyymmdd")</f>
        <v/>
      </c>
    </row>
    <row r="13634">
      <c r="A13634" t="n">
        <v>50075950</v>
      </c>
      <c r="B13634" t="inlineStr">
        <is>
          <t>Brooklyn</t>
        </is>
      </c>
      <c r="C13634" t="inlineStr">
        <is>
          <t>11209</t>
        </is>
      </c>
      <c r="D13634" t="inlineStr">
        <is>
          <t>Bagels/Pretzels</t>
        </is>
      </c>
      <c r="E13634" s="8" t="n">
        <v>46203</v>
      </c>
      <c r="F13634" t="inlineStr">
        <is>
          <t>Violations were cited in the following area(s).</t>
        </is>
      </c>
      <c r="G13634" t="inlineStr">
        <is>
          <t>02B</t>
        </is>
      </c>
      <c r="H13634" t="inlineStr">
        <is>
          <t>Hot TCS food item not held at or above 140 °F.</t>
        </is>
      </c>
      <c r="I13634" t="inlineStr">
        <is>
          <t>Critical</t>
        </is>
      </c>
      <c r="J13634" t="n">
        <v>37</v>
      </c>
      <c r="L13634" s="9">
        <f>A13634&amp;"-"&amp;TEXT(E13634,"yyyymmdd")</f>
        <v/>
      </c>
    </row>
    <row r="13635">
      <c r="A13635" t="n">
        <v>50075950</v>
      </c>
      <c r="B13635" t="inlineStr">
        <is>
          <t>Brooklyn</t>
        </is>
      </c>
      <c r="C13635" t="inlineStr">
        <is>
          <t>11209</t>
        </is>
      </c>
      <c r="D13635" t="inlineStr">
        <is>
          <t>Bagels/Pretzels</t>
        </is>
      </c>
      <c r="E13635" s="8" t="n">
        <v>46203</v>
      </c>
      <c r="F13635" t="inlineStr">
        <is>
          <t>Violations were cited in the following area(s).</t>
        </is>
      </c>
      <c r="G13635" t="inlineStr">
        <is>
          <t>02G</t>
        </is>
      </c>
      <c r="H13635" t="inlineStr">
        <is>
          <t>Cold TCS food item held above 41 °F; smoked or processed fish held above 38 °F; intact raw eggs held above 45 °F; or reduced oxygen packaged (ROP) TCS foods held above required temperatures except during active necessary preparation.</t>
        </is>
      </c>
      <c r="I13635" t="inlineStr">
        <is>
          <t>Critical</t>
        </is>
      </c>
      <c r="J13635" t="n">
        <v>37</v>
      </c>
      <c r="L13635" s="9">
        <f>A13635&amp;"-"&amp;TEXT(E13635,"yyyymmdd")</f>
        <v/>
      </c>
    </row>
    <row r="13636">
      <c r="A13636" t="n">
        <v>50075950</v>
      </c>
      <c r="B13636" t="inlineStr">
        <is>
          <t>Brooklyn</t>
        </is>
      </c>
      <c r="C13636" t="inlineStr">
        <is>
          <t>11209</t>
        </is>
      </c>
      <c r="D13636" t="inlineStr">
        <is>
          <t>Bagels/Pretzels</t>
        </is>
      </c>
      <c r="E13636" s="8" t="n">
        <v>46203</v>
      </c>
      <c r="F13636" t="inlineStr">
        <is>
          <t>Violations were cited in the following area(s).</t>
        </is>
      </c>
      <c r="G13636" t="inlineStr">
        <is>
          <t>06C</t>
        </is>
      </c>
      <c r="H1363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636" t="inlineStr">
        <is>
          <t>Critical</t>
        </is>
      </c>
      <c r="J13636" t="n">
        <v>37</v>
      </c>
      <c r="L13636" s="9">
        <f>A13636&amp;"-"&amp;TEXT(E13636,"yyyymmdd")</f>
        <v/>
      </c>
    </row>
    <row r="13637">
      <c r="A13637" t="n">
        <v>50075950</v>
      </c>
      <c r="B13637" t="inlineStr">
        <is>
          <t>Brooklyn</t>
        </is>
      </c>
      <c r="C13637" t="inlineStr">
        <is>
          <t>11209</t>
        </is>
      </c>
      <c r="D13637" t="inlineStr">
        <is>
          <t>Bagels/Pretzels</t>
        </is>
      </c>
      <c r="E13637" s="8" t="n">
        <v>46203</v>
      </c>
      <c r="F13637" t="inlineStr">
        <is>
          <t>Violations were cited in the following area(s).</t>
        </is>
      </c>
      <c r="G13637" t="inlineStr">
        <is>
          <t>06D</t>
        </is>
      </c>
      <c r="H13637" t="inlineStr">
        <is>
          <t>Food contact surface not properly washed, rinsed and sanitized after each use and following any activity when contamination may have occurred.</t>
        </is>
      </c>
      <c r="I13637" t="inlineStr">
        <is>
          <t>Critical</t>
        </is>
      </c>
      <c r="J13637" t="n">
        <v>37</v>
      </c>
      <c r="L13637" s="9">
        <f>A13637&amp;"-"&amp;TEXT(E13637,"yyyymmdd")</f>
        <v/>
      </c>
    </row>
    <row r="13638">
      <c r="A13638" t="n">
        <v>50075950</v>
      </c>
      <c r="B13638" t="inlineStr">
        <is>
          <t>Brooklyn</t>
        </is>
      </c>
      <c r="C13638" t="inlineStr">
        <is>
          <t>11209</t>
        </is>
      </c>
      <c r="D13638" t="inlineStr">
        <is>
          <t>Bagels/Pretzels</t>
        </is>
      </c>
      <c r="E13638" s="8" t="n">
        <v>46203</v>
      </c>
      <c r="F13638" t="inlineStr">
        <is>
          <t>Violations were cited in the following area(s).</t>
        </is>
      </c>
      <c r="G13638" t="inlineStr">
        <is>
          <t>06F</t>
        </is>
      </c>
      <c r="H13638" t="inlineStr">
        <is>
          <t>Wiping cloths not stored clean and dry, or in a sanitizing solution, between uses.</t>
        </is>
      </c>
      <c r="I13638" t="inlineStr">
        <is>
          <t>Critical</t>
        </is>
      </c>
      <c r="J13638" t="n">
        <v>37</v>
      </c>
      <c r="L13638" s="9">
        <f>A13638&amp;"-"&amp;TEXT(E13638,"yyyymmdd")</f>
        <v/>
      </c>
    </row>
    <row r="13639">
      <c r="A13639" t="n">
        <v>50075950</v>
      </c>
      <c r="B13639" t="inlineStr">
        <is>
          <t>Brooklyn</t>
        </is>
      </c>
      <c r="C13639" t="inlineStr">
        <is>
          <t>11209</t>
        </is>
      </c>
      <c r="D13639" t="inlineStr">
        <is>
          <t>Bagels/Pretzels</t>
        </is>
      </c>
      <c r="E13639" s="8" t="n">
        <v>46203</v>
      </c>
      <c r="F13639" t="inlineStr">
        <is>
          <t>Violations were cited in the following area(s).</t>
        </is>
      </c>
      <c r="G13639" t="inlineStr">
        <is>
          <t>09C</t>
        </is>
      </c>
      <c r="H13639" t="inlineStr">
        <is>
          <t>Design, construction, materials used or maintenance of food contact surface improper. Surface not easily cleanable, sanitized and maintained.</t>
        </is>
      </c>
      <c r="I13639" t="inlineStr">
        <is>
          <t>Not Critical</t>
        </is>
      </c>
      <c r="J13639" t="n">
        <v>37</v>
      </c>
      <c r="L13639" s="9">
        <f>A13639&amp;"-"&amp;TEXT(E13639,"yyyymmdd")</f>
        <v/>
      </c>
    </row>
    <row r="13640">
      <c r="A13640" t="n">
        <v>50075950</v>
      </c>
      <c r="B13640" t="inlineStr">
        <is>
          <t>Brooklyn</t>
        </is>
      </c>
      <c r="C13640" t="inlineStr">
        <is>
          <t>11209</t>
        </is>
      </c>
      <c r="D13640" t="inlineStr">
        <is>
          <t>Bagels/Pretzels</t>
        </is>
      </c>
      <c r="E13640" s="8" t="n">
        <v>46203</v>
      </c>
      <c r="F13640" t="inlineStr">
        <is>
          <t>Violations were cited in the following area(s).</t>
        </is>
      </c>
      <c r="G13640" t="inlineStr">
        <is>
          <t>10F</t>
        </is>
      </c>
      <c r="H13640" t="inlineStr">
        <is>
          <t>Non-food contact surface or equipment made of unacceptable material, not kept clean, or not properly sealed, raised, spaced or movable to allow accessibility for cleaning on all sides, above and underneath the unit.</t>
        </is>
      </c>
      <c r="I13640" t="inlineStr">
        <is>
          <t>Not Critical</t>
        </is>
      </c>
      <c r="J13640" t="n">
        <v>37</v>
      </c>
      <c r="L13640" s="9">
        <f>A13640&amp;"-"&amp;TEXT(E13640,"yyyymmdd")</f>
        <v/>
      </c>
    </row>
    <row r="13641">
      <c r="A13641" t="n">
        <v>50084126</v>
      </c>
      <c r="B13641" t="inlineStr">
        <is>
          <t>Queens</t>
        </is>
      </c>
      <c r="C13641" t="inlineStr">
        <is>
          <t>11414</t>
        </is>
      </c>
      <c r="D13641" t="inlineStr">
        <is>
          <t>Mexican</t>
        </is>
      </c>
      <c r="E13641" s="8" t="n">
        <v>46203</v>
      </c>
      <c r="F13641" t="inlineStr">
        <is>
          <t>Violations were cited in the following area(s).</t>
        </is>
      </c>
      <c r="G13641" t="inlineStr">
        <is>
          <t>04A</t>
        </is>
      </c>
      <c r="H13641" t="inlineStr">
        <is>
          <t>Food Protection Certificate (FPC) not held by manager or supervisor of food operations.</t>
        </is>
      </c>
      <c r="I13641" t="inlineStr">
        <is>
          <t>Critical</t>
        </is>
      </c>
      <c r="J13641" t="n">
        <v>25</v>
      </c>
      <c r="L13641" s="9">
        <f>A13641&amp;"-"&amp;TEXT(E13641,"yyyymmdd")</f>
        <v/>
      </c>
    </row>
    <row r="13642">
      <c r="A13642" t="n">
        <v>50084126</v>
      </c>
      <c r="B13642" t="inlineStr">
        <is>
          <t>Queens</t>
        </is>
      </c>
      <c r="C13642" t="inlineStr">
        <is>
          <t>11414</t>
        </is>
      </c>
      <c r="D13642" t="inlineStr">
        <is>
          <t>Mexican</t>
        </is>
      </c>
      <c r="E13642" s="8" t="n">
        <v>46203</v>
      </c>
      <c r="F13642" t="inlineStr">
        <is>
          <t>Violations were cited in the following area(s).</t>
        </is>
      </c>
      <c r="G13642" t="inlineStr">
        <is>
          <t>06C</t>
        </is>
      </c>
      <c r="H1364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642" t="inlineStr">
        <is>
          <t>Critical</t>
        </is>
      </c>
      <c r="J13642" t="n">
        <v>25</v>
      </c>
      <c r="L13642" s="9">
        <f>A13642&amp;"-"&amp;TEXT(E13642,"yyyymmdd")</f>
        <v/>
      </c>
    </row>
    <row r="13643">
      <c r="A13643" t="n">
        <v>50084126</v>
      </c>
      <c r="B13643" t="inlineStr">
        <is>
          <t>Queens</t>
        </is>
      </c>
      <c r="C13643" t="inlineStr">
        <is>
          <t>11414</t>
        </is>
      </c>
      <c r="D13643" t="inlineStr">
        <is>
          <t>Mexican</t>
        </is>
      </c>
      <c r="E13643" s="8" t="n">
        <v>46203</v>
      </c>
      <c r="F13643" t="inlineStr">
        <is>
          <t>Violations were cited in the following area(s).</t>
        </is>
      </c>
      <c r="G13643" t="inlineStr">
        <is>
          <t>10A</t>
        </is>
      </c>
      <c r="H13643" t="inlineStr">
        <is>
          <t>Toilet facility not maintained or provided with toilet paper, waste receptacle or self-closing door.</t>
        </is>
      </c>
      <c r="I13643" t="inlineStr">
        <is>
          <t>Not Critical</t>
        </is>
      </c>
      <c r="J13643" t="n">
        <v>25</v>
      </c>
      <c r="L13643" s="9">
        <f>A13643&amp;"-"&amp;TEXT(E13643,"yyyymmdd")</f>
        <v/>
      </c>
    </row>
    <row r="13644">
      <c r="A13644" t="n">
        <v>50084126</v>
      </c>
      <c r="B13644" t="inlineStr">
        <is>
          <t>Queens</t>
        </is>
      </c>
      <c r="C13644" t="inlineStr">
        <is>
          <t>11414</t>
        </is>
      </c>
      <c r="D13644" t="inlineStr">
        <is>
          <t>Mexican</t>
        </is>
      </c>
      <c r="E13644" s="8" t="n">
        <v>46203</v>
      </c>
      <c r="F13644" t="inlineStr">
        <is>
          <t>Violations were cited in the following area(s).</t>
        </is>
      </c>
      <c r="G13644" t="inlineStr">
        <is>
          <t>10B</t>
        </is>
      </c>
      <c r="H13644" t="inlineStr">
        <is>
          <t>Anti-siphonage or back-flow prevention device not provided where required; equipment or floor not properly drained; sewage disposal system in disrepair or not functioning properly. Condensation or liquid waste improperly disposed of.</t>
        </is>
      </c>
      <c r="I13644" t="inlineStr">
        <is>
          <t>Not Critical</t>
        </is>
      </c>
      <c r="J13644" t="n">
        <v>25</v>
      </c>
      <c r="L13644" s="9">
        <f>A13644&amp;"-"&amp;TEXT(E13644,"yyyymmdd")</f>
        <v/>
      </c>
    </row>
    <row r="13645">
      <c r="A13645" t="n">
        <v>50084126</v>
      </c>
      <c r="B13645" t="inlineStr">
        <is>
          <t>Queens</t>
        </is>
      </c>
      <c r="C13645" t="inlineStr">
        <is>
          <t>11414</t>
        </is>
      </c>
      <c r="D13645" t="inlineStr">
        <is>
          <t>Mexican</t>
        </is>
      </c>
      <c r="E13645" s="8" t="n">
        <v>46203</v>
      </c>
      <c r="F13645" t="inlineStr">
        <is>
          <t>Violations were cited in the following area(s).</t>
        </is>
      </c>
      <c r="G13645" t="inlineStr">
        <is>
          <t>10G</t>
        </is>
      </c>
      <c r="H13645" t="inlineStr">
        <is>
          <t>Dishwashing and ware washing: Cleaning and sanitizing of tableware, including dishes, utensils, and equipment deficient.</t>
        </is>
      </c>
      <c r="I13645" t="inlineStr">
        <is>
          <t>Not Critical</t>
        </is>
      </c>
      <c r="J13645" t="n">
        <v>25</v>
      </c>
      <c r="L13645" s="9">
        <f>A13645&amp;"-"&amp;TEXT(E13645,"yyyymmdd")</f>
        <v/>
      </c>
    </row>
    <row r="13646">
      <c r="A13646" t="n">
        <v>50086387</v>
      </c>
      <c r="B13646" t="inlineStr">
        <is>
          <t>Manhattan</t>
        </is>
      </c>
      <c r="C13646" t="inlineStr">
        <is>
          <t>10017</t>
        </is>
      </c>
      <c r="D13646" t="inlineStr">
        <is>
          <t>American</t>
        </is>
      </c>
      <c r="E13646" s="8" t="n">
        <v>46203</v>
      </c>
      <c r="F13646" t="inlineStr">
        <is>
          <t>Violations were cited in the following area(s).</t>
        </is>
      </c>
      <c r="G13646" t="inlineStr">
        <is>
          <t>04N</t>
        </is>
      </c>
      <c r="H13646" t="inlineStr">
        <is>
          <t>Filth flies or food/refuse/sewage associated with (FRSA) flies or other nuisance pests in establishment’s food and/or non-food areas. FRSA flies include house flies, blow flies, bottle flies, flesh flies, drain flies, Phorid flies and fruit flies.</t>
        </is>
      </c>
      <c r="I13646" t="inlineStr">
        <is>
          <t>Critical</t>
        </is>
      </c>
      <c r="J13646" t="n">
        <v>26</v>
      </c>
      <c r="L13646" s="9">
        <f>A13646&amp;"-"&amp;TEXT(E13646,"yyyymmdd")</f>
        <v/>
      </c>
    </row>
    <row r="13647">
      <c r="A13647" t="n">
        <v>50086387</v>
      </c>
      <c r="B13647" t="inlineStr">
        <is>
          <t>Manhattan</t>
        </is>
      </c>
      <c r="C13647" t="inlineStr">
        <is>
          <t>10017</t>
        </is>
      </c>
      <c r="D13647" t="inlineStr">
        <is>
          <t>American</t>
        </is>
      </c>
      <c r="E13647" s="8" t="n">
        <v>46203</v>
      </c>
      <c r="F13647" t="inlineStr">
        <is>
          <t>Violations were cited in the following area(s).</t>
        </is>
      </c>
      <c r="G13647" t="inlineStr">
        <is>
          <t>06C</t>
        </is>
      </c>
      <c r="H1364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647" t="inlineStr">
        <is>
          <t>Critical</t>
        </is>
      </c>
      <c r="J13647" t="n">
        <v>26</v>
      </c>
      <c r="L13647" s="9">
        <f>A13647&amp;"-"&amp;TEXT(E13647,"yyyymmdd")</f>
        <v/>
      </c>
    </row>
    <row r="13648">
      <c r="A13648" t="n">
        <v>50086387</v>
      </c>
      <c r="B13648" t="inlineStr">
        <is>
          <t>Manhattan</t>
        </is>
      </c>
      <c r="C13648" t="inlineStr">
        <is>
          <t>10017</t>
        </is>
      </c>
      <c r="D13648" t="inlineStr">
        <is>
          <t>American</t>
        </is>
      </c>
      <c r="E13648" s="8" t="n">
        <v>46203</v>
      </c>
      <c r="F13648" t="inlineStr">
        <is>
          <t>Violations were cited in the following area(s).</t>
        </is>
      </c>
      <c r="G13648" t="inlineStr">
        <is>
          <t>06D</t>
        </is>
      </c>
      <c r="H13648" t="inlineStr">
        <is>
          <t>Food contact surface not properly washed, rinsed and sanitized after each use and following any activity when contamination may have occurred.</t>
        </is>
      </c>
      <c r="I13648" t="inlineStr">
        <is>
          <t>Critical</t>
        </is>
      </c>
      <c r="J13648" t="n">
        <v>26</v>
      </c>
      <c r="L13648" s="9">
        <f>A13648&amp;"-"&amp;TEXT(E13648,"yyyymmdd")</f>
        <v/>
      </c>
    </row>
    <row r="13649">
      <c r="A13649" t="n">
        <v>50086387</v>
      </c>
      <c r="B13649" t="inlineStr">
        <is>
          <t>Manhattan</t>
        </is>
      </c>
      <c r="C13649" t="inlineStr">
        <is>
          <t>10017</t>
        </is>
      </c>
      <c r="D13649" t="inlineStr">
        <is>
          <t>American</t>
        </is>
      </c>
      <c r="E13649" s="8" t="n">
        <v>46203</v>
      </c>
      <c r="F13649" t="inlineStr">
        <is>
          <t>Violations were cited in the following area(s).</t>
        </is>
      </c>
      <c r="G13649" t="inlineStr">
        <is>
          <t>08A</t>
        </is>
      </c>
      <c r="H13649" t="inlineStr">
        <is>
          <t>Establishment is not free of harborage or conditions conducive to rodents, insects or other pests.</t>
        </is>
      </c>
      <c r="I13649" t="inlineStr">
        <is>
          <t>Not Critical</t>
        </is>
      </c>
      <c r="J13649" t="n">
        <v>26</v>
      </c>
      <c r="L13649" s="9">
        <f>A13649&amp;"-"&amp;TEXT(E13649,"yyyymmdd")</f>
        <v/>
      </c>
    </row>
    <row r="13650">
      <c r="A13650" t="n">
        <v>50086387</v>
      </c>
      <c r="B13650" t="inlineStr">
        <is>
          <t>Manhattan</t>
        </is>
      </c>
      <c r="C13650" t="inlineStr">
        <is>
          <t>10017</t>
        </is>
      </c>
      <c r="D13650" t="inlineStr">
        <is>
          <t>American</t>
        </is>
      </c>
      <c r="E13650" s="8" t="n">
        <v>46203</v>
      </c>
      <c r="F13650" t="inlineStr">
        <is>
          <t>Violations were cited in the following area(s).</t>
        </is>
      </c>
      <c r="G13650" t="inlineStr">
        <is>
          <t>10F</t>
        </is>
      </c>
      <c r="H13650" t="inlineStr">
        <is>
          <t>Non-food contact surface or equipment made of unacceptable material, not kept clean, or not properly sealed, raised, spaced or movable to allow accessibility for cleaning on all sides, above and underneath the unit.</t>
        </is>
      </c>
      <c r="I13650" t="inlineStr">
        <is>
          <t>Not Critical</t>
        </is>
      </c>
      <c r="J13650" t="n">
        <v>26</v>
      </c>
      <c r="L13650" s="9">
        <f>A13650&amp;"-"&amp;TEXT(E13650,"yyyymmdd")</f>
        <v/>
      </c>
    </row>
    <row r="13651">
      <c r="A13651" t="n">
        <v>50089807</v>
      </c>
      <c r="B13651" t="inlineStr">
        <is>
          <t>Manhattan</t>
        </is>
      </c>
      <c r="C13651" t="inlineStr">
        <is>
          <t>10075</t>
        </is>
      </c>
      <c r="D13651" t="inlineStr">
        <is>
          <t>Asian/Asian Fusion</t>
        </is>
      </c>
      <c r="E13651" s="8" t="n">
        <v>46203</v>
      </c>
      <c r="F13651" t="inlineStr">
        <is>
          <t>Violations were cited in the following area(s).</t>
        </is>
      </c>
      <c r="G13651" t="inlineStr">
        <is>
          <t>04N</t>
        </is>
      </c>
      <c r="H13651" t="inlineStr">
        <is>
          <t>Filth flies or food/refuse/sewage associated with (FRSA) flies or other nuisance pests in establishment’s food and/or non-food areas. FRSA flies include house flies, blow flies, bottle flies, flesh flies, drain flies, Phorid flies and fruit flies.</t>
        </is>
      </c>
      <c r="I13651" t="inlineStr">
        <is>
          <t>Critical</t>
        </is>
      </c>
      <c r="J13651" t="n">
        <v>17</v>
      </c>
      <c r="K13651" t="inlineStr">
        <is>
          <t>N</t>
        </is>
      </c>
      <c r="L13651" s="9">
        <f>A13651&amp;"-"&amp;TEXT(E13651,"yyyymmdd")</f>
        <v/>
      </c>
    </row>
    <row r="13652">
      <c r="A13652" t="n">
        <v>50089807</v>
      </c>
      <c r="B13652" t="inlineStr">
        <is>
          <t>Manhattan</t>
        </is>
      </c>
      <c r="C13652" t="inlineStr">
        <is>
          <t>10075</t>
        </is>
      </c>
      <c r="D13652" t="inlineStr">
        <is>
          <t>Asian/Asian Fusion</t>
        </is>
      </c>
      <c r="E13652" s="8" t="n">
        <v>46203</v>
      </c>
      <c r="F13652" t="inlineStr">
        <is>
          <t>Violations were cited in the following area(s).</t>
        </is>
      </c>
      <c r="G13652" t="inlineStr">
        <is>
          <t>06C</t>
        </is>
      </c>
      <c r="H13652"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652" t="inlineStr">
        <is>
          <t>Critical</t>
        </is>
      </c>
      <c r="J13652" t="n">
        <v>17</v>
      </c>
      <c r="K13652" t="inlineStr">
        <is>
          <t>N</t>
        </is>
      </c>
      <c r="L13652" s="9">
        <f>A13652&amp;"-"&amp;TEXT(E13652,"yyyymmdd")</f>
        <v/>
      </c>
    </row>
    <row r="13653">
      <c r="A13653" t="n">
        <v>50089807</v>
      </c>
      <c r="B13653" t="inlineStr">
        <is>
          <t>Manhattan</t>
        </is>
      </c>
      <c r="C13653" t="inlineStr">
        <is>
          <t>10075</t>
        </is>
      </c>
      <c r="D13653" t="inlineStr">
        <is>
          <t>Asian/Asian Fusion</t>
        </is>
      </c>
      <c r="E13653" s="8" t="n">
        <v>46203</v>
      </c>
      <c r="F13653" t="inlineStr">
        <is>
          <t>Violations were cited in the following area(s).</t>
        </is>
      </c>
      <c r="G13653" t="inlineStr">
        <is>
          <t>08A</t>
        </is>
      </c>
      <c r="H13653" t="inlineStr">
        <is>
          <t>Establishment is not free of harborage or conditions conducive to rodents, insects or other pests.</t>
        </is>
      </c>
      <c r="I13653" t="inlineStr">
        <is>
          <t>Not Critical</t>
        </is>
      </c>
      <c r="J13653" t="n">
        <v>17</v>
      </c>
      <c r="K13653" t="inlineStr">
        <is>
          <t>N</t>
        </is>
      </c>
      <c r="L13653" s="9">
        <f>A13653&amp;"-"&amp;TEXT(E13653,"yyyymmdd")</f>
        <v/>
      </c>
    </row>
    <row r="13654">
      <c r="A13654" t="n">
        <v>50089838</v>
      </c>
      <c r="B13654" t="inlineStr">
        <is>
          <t>Queens</t>
        </is>
      </c>
      <c r="C13654" t="inlineStr">
        <is>
          <t>11372</t>
        </is>
      </c>
      <c r="D13654" t="inlineStr">
        <is>
          <t>Bakery Products/Desserts</t>
        </is>
      </c>
      <c r="E13654" s="8" t="n">
        <v>46203</v>
      </c>
      <c r="F13654" t="inlineStr">
        <is>
          <t>Violations were cited in the following area(s).</t>
        </is>
      </c>
      <c r="G13654" t="inlineStr">
        <is>
          <t>02B</t>
        </is>
      </c>
      <c r="H13654" t="inlineStr">
        <is>
          <t>Hot TCS food item not held at or above 140 °F.</t>
        </is>
      </c>
      <c r="I13654" t="inlineStr">
        <is>
          <t>Critical</t>
        </is>
      </c>
      <c r="J13654" t="n">
        <v>26</v>
      </c>
      <c r="L13654" s="9">
        <f>A13654&amp;"-"&amp;TEXT(E13654,"yyyymmdd")</f>
        <v/>
      </c>
    </row>
    <row r="13655">
      <c r="A13655" t="n">
        <v>50089838</v>
      </c>
      <c r="B13655" t="inlineStr">
        <is>
          <t>Queens</t>
        </is>
      </c>
      <c r="C13655" t="inlineStr">
        <is>
          <t>11372</t>
        </is>
      </c>
      <c r="D13655" t="inlineStr">
        <is>
          <t>Bakery Products/Desserts</t>
        </is>
      </c>
      <c r="E13655" s="8" t="n">
        <v>46203</v>
      </c>
      <c r="F13655" t="inlineStr">
        <is>
          <t>Violations were cited in the following area(s).</t>
        </is>
      </c>
      <c r="G13655" t="inlineStr">
        <is>
          <t>04M</t>
        </is>
      </c>
      <c r="H13655" t="inlineStr">
        <is>
          <t>Live roaches in facility's food or non-food area.</t>
        </is>
      </c>
      <c r="I13655" t="inlineStr">
        <is>
          <t>Critical</t>
        </is>
      </c>
      <c r="J13655" t="n">
        <v>26</v>
      </c>
      <c r="L13655" s="9">
        <f>A13655&amp;"-"&amp;TEXT(E13655,"yyyymmdd")</f>
        <v/>
      </c>
    </row>
    <row r="13656">
      <c r="A13656" t="n">
        <v>50089838</v>
      </c>
      <c r="B13656" t="inlineStr">
        <is>
          <t>Queens</t>
        </is>
      </c>
      <c r="C13656" t="inlineStr">
        <is>
          <t>11372</t>
        </is>
      </c>
      <c r="D13656" t="inlineStr">
        <is>
          <t>Bakery Products/Desserts</t>
        </is>
      </c>
      <c r="E13656" s="8" t="n">
        <v>46203</v>
      </c>
      <c r="F13656" t="inlineStr">
        <is>
          <t>Violations were cited in the following area(s).</t>
        </is>
      </c>
      <c r="G13656" t="inlineStr">
        <is>
          <t>06C</t>
        </is>
      </c>
      <c r="H1365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656" t="inlineStr">
        <is>
          <t>Critical</t>
        </is>
      </c>
      <c r="J13656" t="n">
        <v>26</v>
      </c>
      <c r="L13656" s="9">
        <f>A13656&amp;"-"&amp;TEXT(E13656,"yyyymmdd")</f>
        <v/>
      </c>
    </row>
    <row r="13657">
      <c r="A13657" t="n">
        <v>50089838</v>
      </c>
      <c r="B13657" t="inlineStr">
        <is>
          <t>Queens</t>
        </is>
      </c>
      <c r="C13657" t="inlineStr">
        <is>
          <t>11372</t>
        </is>
      </c>
      <c r="D13657" t="inlineStr">
        <is>
          <t>Bakery Products/Desserts</t>
        </is>
      </c>
      <c r="E13657" s="8" t="n">
        <v>46203</v>
      </c>
      <c r="F13657" t="inlineStr">
        <is>
          <t>Violations were cited in the following area(s).</t>
        </is>
      </c>
      <c r="G13657" t="inlineStr">
        <is>
          <t>08A</t>
        </is>
      </c>
      <c r="H13657" t="inlineStr">
        <is>
          <t>Establishment is not free of harborage or conditions conducive to rodents, insects or other pests.</t>
        </is>
      </c>
      <c r="I13657" t="inlineStr">
        <is>
          <t>Not Critical</t>
        </is>
      </c>
      <c r="J13657" t="n">
        <v>26</v>
      </c>
      <c r="L13657" s="9">
        <f>A13657&amp;"-"&amp;TEXT(E13657,"yyyymmdd")</f>
        <v/>
      </c>
    </row>
    <row r="13658">
      <c r="A13658" t="n">
        <v>50089838</v>
      </c>
      <c r="B13658" t="inlineStr">
        <is>
          <t>Queens</t>
        </is>
      </c>
      <c r="C13658" t="inlineStr">
        <is>
          <t>11372</t>
        </is>
      </c>
      <c r="D13658" t="inlineStr">
        <is>
          <t>Bakery Products/Desserts</t>
        </is>
      </c>
      <c r="E13658" s="8" t="n">
        <v>46203</v>
      </c>
      <c r="F13658" t="inlineStr">
        <is>
          <t>Violations were cited in the following area(s).</t>
        </is>
      </c>
      <c r="G13658" t="inlineStr">
        <is>
          <t>09C</t>
        </is>
      </c>
      <c r="H13658" t="inlineStr">
        <is>
          <t>Design, construction, materials used or maintenance of food contact surface improper. Surface not easily cleanable, sanitized and maintained.</t>
        </is>
      </c>
      <c r="I13658" t="inlineStr">
        <is>
          <t>Not Critical</t>
        </is>
      </c>
      <c r="J13658" t="n">
        <v>26</v>
      </c>
      <c r="L13658" s="9">
        <f>A13658&amp;"-"&amp;TEXT(E13658,"yyyymmdd")</f>
        <v/>
      </c>
    </row>
    <row r="13659">
      <c r="A13659" t="n">
        <v>50089838</v>
      </c>
      <c r="B13659" t="inlineStr">
        <is>
          <t>Queens</t>
        </is>
      </c>
      <c r="C13659" t="inlineStr">
        <is>
          <t>11372</t>
        </is>
      </c>
      <c r="D13659" t="inlineStr">
        <is>
          <t>Bakery Products/Desserts</t>
        </is>
      </c>
      <c r="E13659" s="8" t="n">
        <v>46203</v>
      </c>
      <c r="F13659" t="inlineStr">
        <is>
          <t>Violations were cited in the following area(s).</t>
        </is>
      </c>
      <c r="G13659" t="inlineStr">
        <is>
          <t>10F</t>
        </is>
      </c>
      <c r="H13659" t="inlineStr">
        <is>
          <t>Non-food contact surface or equipment made of unacceptable material, not kept clean, or not properly sealed, raised, spaced or movable to allow accessibility for cleaning on all sides, above and underneath the unit.</t>
        </is>
      </c>
      <c r="I13659" t="inlineStr">
        <is>
          <t>Not Critical</t>
        </is>
      </c>
      <c r="J13659" t="n">
        <v>26</v>
      </c>
      <c r="L13659" s="9">
        <f>A13659&amp;"-"&amp;TEXT(E13659,"yyyymmdd")</f>
        <v/>
      </c>
    </row>
    <row r="13660">
      <c r="A13660" t="n">
        <v>50099300</v>
      </c>
      <c r="B13660" t="inlineStr">
        <is>
          <t>Manhattan</t>
        </is>
      </c>
      <c r="C13660" t="inlineStr">
        <is>
          <t>10019</t>
        </is>
      </c>
      <c r="D13660" t="inlineStr">
        <is>
          <t>American</t>
        </is>
      </c>
      <c r="E13660" s="8" t="n">
        <v>46203</v>
      </c>
      <c r="F13660" t="inlineStr">
        <is>
          <t>Violations were cited in the following area(s).</t>
        </is>
      </c>
      <c r="G13660" t="inlineStr">
        <is>
          <t>06D</t>
        </is>
      </c>
      <c r="H13660" t="inlineStr">
        <is>
          <t>Food contact surface not properly washed, rinsed and sanitized after each use and following any activity when contamination may have occurred.</t>
        </is>
      </c>
      <c r="I13660" t="inlineStr">
        <is>
          <t>Critical</t>
        </is>
      </c>
      <c r="J13660" t="n">
        <v>11</v>
      </c>
      <c r="K13660" t="inlineStr">
        <is>
          <t>A</t>
        </is>
      </c>
      <c r="L13660" s="9">
        <f>A13660&amp;"-"&amp;TEXT(E13660,"yyyymmdd")</f>
        <v/>
      </c>
    </row>
    <row r="13661">
      <c r="A13661" t="n">
        <v>50099300</v>
      </c>
      <c r="B13661" t="inlineStr">
        <is>
          <t>Manhattan</t>
        </is>
      </c>
      <c r="C13661" t="inlineStr">
        <is>
          <t>10019</t>
        </is>
      </c>
      <c r="D13661" t="inlineStr">
        <is>
          <t>American</t>
        </is>
      </c>
      <c r="E13661" s="8" t="n">
        <v>46203</v>
      </c>
      <c r="F13661" t="inlineStr">
        <is>
          <t>Violations were cited in the following area(s).</t>
        </is>
      </c>
      <c r="G13661" t="inlineStr">
        <is>
          <t>09E</t>
        </is>
      </c>
      <c r="H13661" t="inlineStr">
        <is>
          <t>Wash hands sign not posted near or above hand washing sink.</t>
        </is>
      </c>
      <c r="I13661" t="inlineStr">
        <is>
          <t>Not Critical</t>
        </is>
      </c>
      <c r="J13661" t="n">
        <v>11</v>
      </c>
      <c r="K13661" t="inlineStr">
        <is>
          <t>A</t>
        </is>
      </c>
      <c r="L13661" s="9">
        <f>A13661&amp;"-"&amp;TEXT(E13661,"yyyymmdd")</f>
        <v/>
      </c>
    </row>
    <row r="13662">
      <c r="A13662" t="n">
        <v>50099300</v>
      </c>
      <c r="B13662" t="inlineStr">
        <is>
          <t>Manhattan</t>
        </is>
      </c>
      <c r="C13662" t="inlineStr">
        <is>
          <t>10019</t>
        </is>
      </c>
      <c r="D13662" t="inlineStr">
        <is>
          <t>American</t>
        </is>
      </c>
      <c r="E13662" s="8" t="n">
        <v>46203</v>
      </c>
      <c r="F13662" t="inlineStr">
        <is>
          <t>Violations were cited in the following area(s).</t>
        </is>
      </c>
      <c r="G13662" t="inlineStr">
        <is>
          <t>10B</t>
        </is>
      </c>
      <c r="H13662" t="inlineStr">
        <is>
          <t>Anti-siphonage or back-flow prevention device not provided where required; equipment or floor not properly drained; sewage disposal system in disrepair or not functioning properly. Condensation or liquid waste improperly disposed of.</t>
        </is>
      </c>
      <c r="I13662" t="inlineStr">
        <is>
          <t>Not Critical</t>
        </is>
      </c>
      <c r="J13662" t="n">
        <v>11</v>
      </c>
      <c r="K13662" t="inlineStr">
        <is>
          <t>A</t>
        </is>
      </c>
      <c r="L13662" s="9">
        <f>A13662&amp;"-"&amp;TEXT(E13662,"yyyymmdd")</f>
        <v/>
      </c>
    </row>
    <row r="13663">
      <c r="A13663" t="n">
        <v>50099300</v>
      </c>
      <c r="B13663" t="inlineStr">
        <is>
          <t>Manhattan</t>
        </is>
      </c>
      <c r="C13663" t="inlineStr">
        <is>
          <t>10019</t>
        </is>
      </c>
      <c r="D13663" t="inlineStr">
        <is>
          <t>American</t>
        </is>
      </c>
      <c r="E13663" s="8" t="n">
        <v>46203</v>
      </c>
      <c r="F13663" t="inlineStr">
        <is>
          <t>Violations were cited in the following area(s).</t>
        </is>
      </c>
      <c r="G13663" t="inlineStr">
        <is>
          <t>10F</t>
        </is>
      </c>
      <c r="H13663" t="inlineStr">
        <is>
          <t>Non-food contact surface or equipment made of unacceptable material, not kept clean, or not properly sealed, raised, spaced or movable to allow accessibility for cleaning on all sides, above and underneath the unit.</t>
        </is>
      </c>
      <c r="I13663" t="inlineStr">
        <is>
          <t>Not Critical</t>
        </is>
      </c>
      <c r="J13663" t="n">
        <v>11</v>
      </c>
      <c r="K13663" t="inlineStr">
        <is>
          <t>A</t>
        </is>
      </c>
      <c r="L13663" s="9">
        <f>A13663&amp;"-"&amp;TEXT(E13663,"yyyymmdd")</f>
        <v/>
      </c>
    </row>
    <row r="13664">
      <c r="A13664" t="n">
        <v>50105601</v>
      </c>
      <c r="B13664" t="inlineStr">
        <is>
          <t>Queens</t>
        </is>
      </c>
      <c r="C13664" t="inlineStr">
        <is>
          <t>11361</t>
        </is>
      </c>
      <c r="D13664" t="inlineStr">
        <is>
          <t>Frozen Desserts</t>
        </is>
      </c>
      <c r="E13664" s="8" t="n">
        <v>46203</v>
      </c>
      <c r="F13664" t="inlineStr">
        <is>
          <t>Violations were cited in the following area(s).</t>
        </is>
      </c>
      <c r="G13664" t="inlineStr">
        <is>
          <t>06D</t>
        </is>
      </c>
      <c r="H13664" t="inlineStr">
        <is>
          <t>Food contact surface not properly washed, rinsed and sanitized after each use and following any activity when contamination may have occurred.</t>
        </is>
      </c>
      <c r="I13664" t="inlineStr">
        <is>
          <t>Critical</t>
        </is>
      </c>
      <c r="J13664" t="n">
        <v>10</v>
      </c>
      <c r="K13664" t="inlineStr">
        <is>
          <t>A</t>
        </is>
      </c>
      <c r="L13664" s="9">
        <f>A13664&amp;"-"&amp;TEXT(E13664,"yyyymmdd")</f>
        <v/>
      </c>
    </row>
    <row r="13665">
      <c r="A13665" t="n">
        <v>50105601</v>
      </c>
      <c r="B13665" t="inlineStr">
        <is>
          <t>Queens</t>
        </is>
      </c>
      <c r="C13665" t="inlineStr">
        <is>
          <t>11361</t>
        </is>
      </c>
      <c r="D13665" t="inlineStr">
        <is>
          <t>Frozen Desserts</t>
        </is>
      </c>
      <c r="E13665" s="8" t="n">
        <v>46203</v>
      </c>
      <c r="F13665" t="inlineStr">
        <is>
          <t>Violations were cited in the following area(s).</t>
        </is>
      </c>
      <c r="G13665" t="inlineStr">
        <is>
          <t>10B</t>
        </is>
      </c>
      <c r="H13665" t="inlineStr">
        <is>
          <t>Anti-siphonage or back-flow prevention device not provided where required; equipment or floor not properly drained; sewage disposal system in disrepair or not functioning properly. Condensation or liquid waste improperly disposed of.</t>
        </is>
      </c>
      <c r="I13665" t="inlineStr">
        <is>
          <t>Not Critical</t>
        </is>
      </c>
      <c r="J13665" t="n">
        <v>10</v>
      </c>
      <c r="K13665" t="inlineStr">
        <is>
          <t>A</t>
        </is>
      </c>
      <c r="L13665" s="9">
        <f>A13665&amp;"-"&amp;TEXT(E13665,"yyyymmdd")</f>
        <v/>
      </c>
    </row>
    <row r="13666">
      <c r="A13666" t="n">
        <v>50105601</v>
      </c>
      <c r="B13666" t="inlineStr">
        <is>
          <t>Queens</t>
        </is>
      </c>
      <c r="C13666" t="inlineStr">
        <is>
          <t>11361</t>
        </is>
      </c>
      <c r="D13666" t="inlineStr">
        <is>
          <t>Frozen Desserts</t>
        </is>
      </c>
      <c r="E13666" s="8" t="n">
        <v>46203</v>
      </c>
      <c r="F13666" t="inlineStr">
        <is>
          <t>Violations were cited in the following area(s).</t>
        </is>
      </c>
      <c r="G13666" t="inlineStr">
        <is>
          <t>10F</t>
        </is>
      </c>
      <c r="H13666" t="inlineStr">
        <is>
          <t>Non-food contact surface or equipment made of unacceptable material, not kept clean, or not properly sealed, raised, spaced or movable to allow accessibility for cleaning on all sides, above and underneath the unit.</t>
        </is>
      </c>
      <c r="I13666" t="inlineStr">
        <is>
          <t>Not Critical</t>
        </is>
      </c>
      <c r="J13666" t="n">
        <v>10</v>
      </c>
      <c r="K13666" t="inlineStr">
        <is>
          <t>A</t>
        </is>
      </c>
      <c r="L13666" s="9">
        <f>A13666&amp;"-"&amp;TEXT(E13666,"yyyymmdd")</f>
        <v/>
      </c>
    </row>
    <row r="13667">
      <c r="A13667" t="n">
        <v>50108308</v>
      </c>
      <c r="B13667" t="inlineStr">
        <is>
          <t>Queens</t>
        </is>
      </c>
      <c r="C13667" t="inlineStr">
        <is>
          <t>11414</t>
        </is>
      </c>
      <c r="D13667" t="inlineStr">
        <is>
          <t>Chicken</t>
        </is>
      </c>
      <c r="E13667" s="8" t="n">
        <v>46203</v>
      </c>
      <c r="F13667" t="inlineStr">
        <is>
          <t>Violations were cited in the following area(s).</t>
        </is>
      </c>
      <c r="G13667" t="inlineStr">
        <is>
          <t>02G</t>
        </is>
      </c>
      <c r="H13667" t="inlineStr">
        <is>
          <t>Cold TCS food item held above 41 °F; smoked or processed fish held above 38 °F; intact raw eggs held above 45 °F; or reduced oxygen packaged (ROP) TCS foods held above required temperatures except during active necessary preparation.</t>
        </is>
      </c>
      <c r="I13667" t="inlineStr">
        <is>
          <t>Critical</t>
        </is>
      </c>
      <c r="J13667" t="n">
        <v>13</v>
      </c>
      <c r="K13667" t="inlineStr">
        <is>
          <t>A</t>
        </is>
      </c>
      <c r="L13667" s="9">
        <f>A13667&amp;"-"&amp;TEXT(E13667,"yyyymmdd")</f>
        <v/>
      </c>
    </row>
    <row r="13668">
      <c r="A13668" t="n">
        <v>50108308</v>
      </c>
      <c r="B13668" t="inlineStr">
        <is>
          <t>Queens</t>
        </is>
      </c>
      <c r="C13668" t="inlineStr">
        <is>
          <t>11414</t>
        </is>
      </c>
      <c r="D13668" t="inlineStr">
        <is>
          <t>Chicken</t>
        </is>
      </c>
      <c r="E13668" s="8" t="n">
        <v>46203</v>
      </c>
      <c r="F13668" t="inlineStr">
        <is>
          <t>Violations were cited in the following area(s).</t>
        </is>
      </c>
      <c r="G13668" t="inlineStr">
        <is>
          <t>10B</t>
        </is>
      </c>
      <c r="H13668" t="inlineStr">
        <is>
          <t>Anti-siphonage or back-flow prevention device not provided where required; equipment or floor not properly drained; sewage disposal system in disrepair or not functioning properly. Condensation or liquid waste improperly disposed of.</t>
        </is>
      </c>
      <c r="I13668" t="inlineStr">
        <is>
          <t>Not Critical</t>
        </is>
      </c>
      <c r="J13668" t="n">
        <v>13</v>
      </c>
      <c r="K13668" t="inlineStr">
        <is>
          <t>A</t>
        </is>
      </c>
      <c r="L13668" s="9">
        <f>A13668&amp;"-"&amp;TEXT(E13668,"yyyymmdd")</f>
        <v/>
      </c>
    </row>
    <row r="13669">
      <c r="A13669" t="n">
        <v>50108308</v>
      </c>
      <c r="B13669" t="inlineStr">
        <is>
          <t>Queens</t>
        </is>
      </c>
      <c r="C13669" t="inlineStr">
        <is>
          <t>11414</t>
        </is>
      </c>
      <c r="D13669" t="inlineStr">
        <is>
          <t>Chicken</t>
        </is>
      </c>
      <c r="E13669" s="8" t="n">
        <v>46203</v>
      </c>
      <c r="F13669" t="inlineStr">
        <is>
          <t>Violations were cited in the following area(s).</t>
        </is>
      </c>
      <c r="G13669" t="inlineStr">
        <is>
          <t>10F</t>
        </is>
      </c>
      <c r="H13669" t="inlineStr">
        <is>
          <t>Non-food contact surface or equipment made of unacceptable material, not kept clean, or not properly sealed, raised, spaced or movable to allow accessibility for cleaning on all sides, above and underneath the unit.</t>
        </is>
      </c>
      <c r="I13669" t="inlineStr">
        <is>
          <t>Not Critical</t>
        </is>
      </c>
      <c r="J13669" t="n">
        <v>13</v>
      </c>
      <c r="K13669" t="inlineStr">
        <is>
          <t>A</t>
        </is>
      </c>
      <c r="L13669" s="9">
        <f>A13669&amp;"-"&amp;TEXT(E13669,"yyyymmdd")</f>
        <v/>
      </c>
    </row>
    <row r="13670">
      <c r="A13670" t="n">
        <v>50108676</v>
      </c>
      <c r="B13670" t="inlineStr">
        <is>
          <t>Staten Island</t>
        </is>
      </c>
      <c r="C13670" t="inlineStr">
        <is>
          <t>10309</t>
        </is>
      </c>
      <c r="D13670" t="inlineStr">
        <is>
          <t>Other</t>
        </is>
      </c>
      <c r="E13670" s="8" t="n">
        <v>46203</v>
      </c>
      <c r="F13670" t="inlineStr">
        <is>
          <t>Violations were cited in the following area(s).</t>
        </is>
      </c>
      <c r="G13670" t="inlineStr">
        <is>
          <t>08C</t>
        </is>
      </c>
      <c r="H13670" t="inlineStr">
        <is>
          <t>Pesticide not properly labeled or used by unlicensed individual. Pesticide, other toxic chemical improperly used/stored. Unprotected, unlocked bait station used.</t>
        </is>
      </c>
      <c r="I13670" t="inlineStr">
        <is>
          <t>Not Critical</t>
        </is>
      </c>
      <c r="J13670" t="n">
        <v>9</v>
      </c>
      <c r="K13670" t="inlineStr">
        <is>
          <t>A</t>
        </is>
      </c>
      <c r="L13670" s="9">
        <f>A13670&amp;"-"&amp;TEXT(E13670,"yyyymmdd")</f>
        <v/>
      </c>
    </row>
    <row r="13671">
      <c r="A13671" t="n">
        <v>50108676</v>
      </c>
      <c r="B13671" t="inlineStr">
        <is>
          <t>Staten Island</t>
        </is>
      </c>
      <c r="C13671" t="inlineStr">
        <is>
          <t>10309</t>
        </is>
      </c>
      <c r="D13671" t="inlineStr">
        <is>
          <t>Other</t>
        </is>
      </c>
      <c r="E13671" s="8" t="n">
        <v>46203</v>
      </c>
      <c r="F13671" t="inlineStr">
        <is>
          <t>Violations were cited in the following area(s).</t>
        </is>
      </c>
      <c r="G13671" t="inlineStr">
        <is>
          <t>10B</t>
        </is>
      </c>
      <c r="H13671" t="inlineStr">
        <is>
          <t>Anti-siphonage or back-flow prevention device not provided where required; equipment or floor not properly drained; sewage disposal system in disrepair or not functioning properly. Condensation or liquid waste improperly disposed of.</t>
        </is>
      </c>
      <c r="I13671" t="inlineStr">
        <is>
          <t>Not Critical</t>
        </is>
      </c>
      <c r="J13671" t="n">
        <v>9</v>
      </c>
      <c r="K13671" t="inlineStr">
        <is>
          <t>A</t>
        </is>
      </c>
      <c r="L13671" s="9">
        <f>A13671&amp;"-"&amp;TEXT(E13671,"yyyymmdd")</f>
        <v/>
      </c>
    </row>
    <row r="13672">
      <c r="A13672" t="n">
        <v>50108676</v>
      </c>
      <c r="B13672" t="inlineStr">
        <is>
          <t>Staten Island</t>
        </is>
      </c>
      <c r="C13672" t="inlineStr">
        <is>
          <t>10309</t>
        </is>
      </c>
      <c r="D13672" t="inlineStr">
        <is>
          <t>Other</t>
        </is>
      </c>
      <c r="E13672" s="8" t="n">
        <v>46203</v>
      </c>
      <c r="F13672" t="inlineStr">
        <is>
          <t>Violations were cited in the following area(s).</t>
        </is>
      </c>
      <c r="G13672" t="inlineStr">
        <is>
          <t>10F</t>
        </is>
      </c>
      <c r="H13672" t="inlineStr">
        <is>
          <t>Non-food contact surface or equipment made of unacceptable material, not kept clean, or not properly sealed, raised, spaced or movable to allow accessibility for cleaning on all sides, above and underneath the unit.</t>
        </is>
      </c>
      <c r="I13672" t="inlineStr">
        <is>
          <t>Not Critical</t>
        </is>
      </c>
      <c r="J13672" t="n">
        <v>9</v>
      </c>
      <c r="K13672" t="inlineStr">
        <is>
          <t>A</t>
        </is>
      </c>
      <c r="L13672" s="9">
        <f>A13672&amp;"-"&amp;TEXT(E13672,"yyyymmdd")</f>
        <v/>
      </c>
    </row>
    <row r="13673">
      <c r="A13673" t="n">
        <v>50108676</v>
      </c>
      <c r="B13673" t="inlineStr">
        <is>
          <t>Staten Island</t>
        </is>
      </c>
      <c r="C13673" t="inlineStr">
        <is>
          <t>10309</t>
        </is>
      </c>
      <c r="D13673" t="inlineStr">
        <is>
          <t>Other</t>
        </is>
      </c>
      <c r="E13673" s="8" t="n">
        <v>46203</v>
      </c>
      <c r="F13673" t="inlineStr">
        <is>
          <t>Violations were cited in the following area(s).</t>
        </is>
      </c>
      <c r="G13673" t="inlineStr">
        <is>
          <t>28-06</t>
        </is>
      </c>
      <c r="H13673" t="inlineStr">
        <is>
          <t>Contract with a pest management professional not in place. Record of extermination activities not kept on premises.</t>
        </is>
      </c>
      <c r="I13673" t="inlineStr">
        <is>
          <t>Not Critical</t>
        </is>
      </c>
      <c r="J13673" t="n">
        <v>9</v>
      </c>
      <c r="K13673" t="inlineStr">
        <is>
          <t>A</t>
        </is>
      </c>
      <c r="L13673" s="9">
        <f>A13673&amp;"-"&amp;TEXT(E13673,"yyyymmdd")</f>
        <v/>
      </c>
    </row>
    <row r="13674">
      <c r="A13674" t="n">
        <v>50113419</v>
      </c>
      <c r="B13674" t="inlineStr">
        <is>
          <t>Brooklyn</t>
        </is>
      </c>
      <c r="C13674" t="inlineStr">
        <is>
          <t>11203</t>
        </is>
      </c>
      <c r="D13674" t="inlineStr">
        <is>
          <t>Bakery Products/Desserts</t>
        </is>
      </c>
      <c r="E13674" s="8" t="n">
        <v>46203</v>
      </c>
      <c r="F13674" t="inlineStr">
        <is>
          <t>Violations were cited in the following area(s).</t>
        </is>
      </c>
      <c r="G13674" t="inlineStr">
        <is>
          <t>02B</t>
        </is>
      </c>
      <c r="H13674" t="inlineStr">
        <is>
          <t>Hot TCS food item not held at or above 140 °F.</t>
        </is>
      </c>
      <c r="I13674" t="inlineStr">
        <is>
          <t>Critical</t>
        </is>
      </c>
      <c r="J13674" t="n">
        <v>52</v>
      </c>
      <c r="L13674" s="9">
        <f>A13674&amp;"-"&amp;TEXT(E13674,"yyyymmdd")</f>
        <v/>
      </c>
    </row>
    <row r="13675">
      <c r="A13675" t="n">
        <v>50113419</v>
      </c>
      <c r="B13675" t="inlineStr">
        <is>
          <t>Brooklyn</t>
        </is>
      </c>
      <c r="C13675" t="inlineStr">
        <is>
          <t>11203</t>
        </is>
      </c>
      <c r="D13675" t="inlineStr">
        <is>
          <t>Bakery Products/Desserts</t>
        </is>
      </c>
      <c r="E13675" s="8" t="n">
        <v>46203</v>
      </c>
      <c r="F13675" t="inlineStr">
        <is>
          <t>Violations were cited in the following area(s).</t>
        </is>
      </c>
      <c r="G13675" t="inlineStr">
        <is>
          <t>04J</t>
        </is>
      </c>
      <c r="H13675" t="inlineStr">
        <is>
          <t>Properly scaled and calibrated thermometer or thermocouple not provided or not readily accessible in food preparation and hot/cold holding areas to measure temperatures of TCS foods during cooking, cooling, reheating, and holding.</t>
        </is>
      </c>
      <c r="I13675" t="inlineStr">
        <is>
          <t>Critical</t>
        </is>
      </c>
      <c r="J13675" t="n">
        <v>52</v>
      </c>
      <c r="L13675" s="9">
        <f>A13675&amp;"-"&amp;TEXT(E13675,"yyyymmdd")</f>
        <v/>
      </c>
    </row>
    <row r="13676">
      <c r="A13676" t="n">
        <v>50113419</v>
      </c>
      <c r="B13676" t="inlineStr">
        <is>
          <t>Brooklyn</t>
        </is>
      </c>
      <c r="C13676" t="inlineStr">
        <is>
          <t>11203</t>
        </is>
      </c>
      <c r="D13676" t="inlineStr">
        <is>
          <t>Bakery Products/Desserts</t>
        </is>
      </c>
      <c r="E13676" s="8" t="n">
        <v>46203</v>
      </c>
      <c r="F13676" t="inlineStr">
        <is>
          <t>Violations were cited in the following area(s).</t>
        </is>
      </c>
      <c r="G13676" t="inlineStr">
        <is>
          <t>04L</t>
        </is>
      </c>
      <c r="H13676" t="inlineStr">
        <is>
          <t>Evidence of mice or live mice in establishment's food or non-food areas.</t>
        </is>
      </c>
      <c r="I13676" t="inlineStr">
        <is>
          <t>Critical</t>
        </is>
      </c>
      <c r="J13676" t="n">
        <v>52</v>
      </c>
      <c r="L13676" s="9">
        <f>A13676&amp;"-"&amp;TEXT(E13676,"yyyymmdd")</f>
        <v/>
      </c>
    </row>
    <row r="13677">
      <c r="A13677" t="n">
        <v>50113419</v>
      </c>
      <c r="B13677" t="inlineStr">
        <is>
          <t>Brooklyn</t>
        </is>
      </c>
      <c r="C13677" t="inlineStr">
        <is>
          <t>11203</t>
        </is>
      </c>
      <c r="D13677" t="inlineStr">
        <is>
          <t>Bakery Products/Desserts</t>
        </is>
      </c>
      <c r="E13677" s="8" t="n">
        <v>46203</v>
      </c>
      <c r="F13677" t="inlineStr">
        <is>
          <t>Violations were cited in the following area(s).</t>
        </is>
      </c>
      <c r="G13677" t="inlineStr">
        <is>
          <t>04M</t>
        </is>
      </c>
      <c r="H13677" t="inlineStr">
        <is>
          <t>Live roaches in facility's food or non-food area.</t>
        </is>
      </c>
      <c r="I13677" t="inlineStr">
        <is>
          <t>Critical</t>
        </is>
      </c>
      <c r="J13677" t="n">
        <v>52</v>
      </c>
      <c r="L13677" s="9">
        <f>A13677&amp;"-"&amp;TEXT(E13677,"yyyymmdd")</f>
        <v/>
      </c>
    </row>
    <row r="13678">
      <c r="A13678" t="n">
        <v>50113419</v>
      </c>
      <c r="B13678" t="inlineStr">
        <is>
          <t>Brooklyn</t>
        </is>
      </c>
      <c r="C13678" t="inlineStr">
        <is>
          <t>11203</t>
        </is>
      </c>
      <c r="D13678" t="inlineStr">
        <is>
          <t>Bakery Products/Desserts</t>
        </is>
      </c>
      <c r="E13678" s="8" t="n">
        <v>46203</v>
      </c>
      <c r="F13678" t="inlineStr">
        <is>
          <t>Violations were cited in the following area(s).</t>
        </is>
      </c>
      <c r="G13678" t="inlineStr">
        <is>
          <t>06A</t>
        </is>
      </c>
      <c r="H13678" t="inlineStr">
        <is>
          <t>Personal cleanliness is inadequate. Outer garment soiled with possible contaminant. Effective hair restraint not worn where required. Jewelry worn on hands or arms. Fingernail polish worn or fingernails not kept clean and trimmed.</t>
        </is>
      </c>
      <c r="I13678" t="inlineStr">
        <is>
          <t>Critical</t>
        </is>
      </c>
      <c r="J13678" t="n">
        <v>52</v>
      </c>
      <c r="L13678" s="9">
        <f>A13678&amp;"-"&amp;TEXT(E13678,"yyyymmdd")</f>
        <v/>
      </c>
    </row>
    <row r="13679">
      <c r="A13679" t="n">
        <v>50113419</v>
      </c>
      <c r="B13679" t="inlineStr">
        <is>
          <t>Brooklyn</t>
        </is>
      </c>
      <c r="C13679" t="inlineStr">
        <is>
          <t>11203</t>
        </is>
      </c>
      <c r="D13679" t="inlineStr">
        <is>
          <t>Bakery Products/Desserts</t>
        </is>
      </c>
      <c r="E13679" s="8" t="n">
        <v>46203</v>
      </c>
      <c r="F13679" t="inlineStr">
        <is>
          <t>Violations were cited in the following area(s).</t>
        </is>
      </c>
      <c r="G13679" t="inlineStr">
        <is>
          <t>06C</t>
        </is>
      </c>
      <c r="H1367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679" t="inlineStr">
        <is>
          <t>Critical</t>
        </is>
      </c>
      <c r="J13679" t="n">
        <v>52</v>
      </c>
      <c r="L13679" s="9">
        <f>A13679&amp;"-"&amp;TEXT(E13679,"yyyymmdd")</f>
        <v/>
      </c>
    </row>
    <row r="13680">
      <c r="A13680" t="n">
        <v>50113419</v>
      </c>
      <c r="B13680" t="inlineStr">
        <is>
          <t>Brooklyn</t>
        </is>
      </c>
      <c r="C13680" t="inlineStr">
        <is>
          <t>11203</t>
        </is>
      </c>
      <c r="D13680" t="inlineStr">
        <is>
          <t>Bakery Products/Desserts</t>
        </is>
      </c>
      <c r="E13680" s="8" t="n">
        <v>46203</v>
      </c>
      <c r="F13680" t="inlineStr">
        <is>
          <t>Violations were cited in the following area(s).</t>
        </is>
      </c>
      <c r="G13680" t="inlineStr">
        <is>
          <t>06F</t>
        </is>
      </c>
      <c r="H13680" t="inlineStr">
        <is>
          <t>Wiping cloths not stored clean and dry, or in a sanitizing solution, between uses.</t>
        </is>
      </c>
      <c r="I13680" t="inlineStr">
        <is>
          <t>Critical</t>
        </is>
      </c>
      <c r="J13680" t="n">
        <v>52</v>
      </c>
      <c r="L13680" s="9">
        <f>A13680&amp;"-"&amp;TEXT(E13680,"yyyymmdd")</f>
        <v/>
      </c>
    </row>
    <row r="13681">
      <c r="A13681" t="n">
        <v>50113419</v>
      </c>
      <c r="B13681" t="inlineStr">
        <is>
          <t>Brooklyn</t>
        </is>
      </c>
      <c r="C13681" t="inlineStr">
        <is>
          <t>11203</t>
        </is>
      </c>
      <c r="D13681" t="inlineStr">
        <is>
          <t>Bakery Products/Desserts</t>
        </is>
      </c>
      <c r="E13681" s="8" t="n">
        <v>46203</v>
      </c>
      <c r="F13681" t="inlineStr">
        <is>
          <t>Violations were cited in the following area(s).</t>
        </is>
      </c>
      <c r="G13681" t="inlineStr">
        <is>
          <t>08A</t>
        </is>
      </c>
      <c r="H13681" t="inlineStr">
        <is>
          <t>Establishment is not free of harborage or conditions conducive to rodents, insects or other pests.</t>
        </is>
      </c>
      <c r="I13681" t="inlineStr">
        <is>
          <t>Not Critical</t>
        </is>
      </c>
      <c r="J13681" t="n">
        <v>52</v>
      </c>
      <c r="L13681" s="9">
        <f>A13681&amp;"-"&amp;TEXT(E13681,"yyyymmdd")</f>
        <v/>
      </c>
    </row>
    <row r="13682">
      <c r="A13682" t="n">
        <v>50113419</v>
      </c>
      <c r="B13682" t="inlineStr">
        <is>
          <t>Brooklyn</t>
        </is>
      </c>
      <c r="C13682" t="inlineStr">
        <is>
          <t>11203</t>
        </is>
      </c>
      <c r="D13682" t="inlineStr">
        <is>
          <t>Bakery Products/Desserts</t>
        </is>
      </c>
      <c r="E13682" s="8" t="n">
        <v>46203</v>
      </c>
      <c r="F13682" t="inlineStr">
        <is>
          <t>Violations were cited in the following area(s).</t>
        </is>
      </c>
      <c r="G13682" t="inlineStr">
        <is>
          <t>08C</t>
        </is>
      </c>
      <c r="H13682" t="inlineStr">
        <is>
          <t>Pesticide not properly labeled or used by unlicensed individual. Pesticide, other toxic chemical improperly used/stored. Unprotected, unlocked bait station used.</t>
        </is>
      </c>
      <c r="I13682" t="inlineStr">
        <is>
          <t>Not Critical</t>
        </is>
      </c>
      <c r="J13682" t="n">
        <v>52</v>
      </c>
      <c r="L13682" s="9">
        <f>A13682&amp;"-"&amp;TEXT(E13682,"yyyymmdd")</f>
        <v/>
      </c>
    </row>
    <row r="13683">
      <c r="A13683" t="n">
        <v>50113419</v>
      </c>
      <c r="B13683" t="inlineStr">
        <is>
          <t>Brooklyn</t>
        </is>
      </c>
      <c r="C13683" t="inlineStr">
        <is>
          <t>11203</t>
        </is>
      </c>
      <c r="D13683" t="inlineStr">
        <is>
          <t>Bakery Products/Desserts</t>
        </is>
      </c>
      <c r="E13683" s="8" t="n">
        <v>46203</v>
      </c>
      <c r="F13683" t="inlineStr">
        <is>
          <t>Violations were cited in the following area(s).</t>
        </is>
      </c>
      <c r="G13683" t="inlineStr">
        <is>
          <t>10B</t>
        </is>
      </c>
      <c r="H13683" t="inlineStr">
        <is>
          <t>Anti-siphonage or back-flow prevention device not provided where required; equipment or floor not properly drained; sewage disposal system in disrepair or not functioning properly. Condensation or liquid waste improperly disposed of.</t>
        </is>
      </c>
      <c r="I13683" t="inlineStr">
        <is>
          <t>Not Critical</t>
        </is>
      </c>
      <c r="J13683" t="n">
        <v>52</v>
      </c>
      <c r="L13683" s="9">
        <f>A13683&amp;"-"&amp;TEXT(E13683,"yyyymmdd")</f>
        <v/>
      </c>
    </row>
    <row r="13684">
      <c r="A13684" t="n">
        <v>50113419</v>
      </c>
      <c r="B13684" t="inlineStr">
        <is>
          <t>Brooklyn</t>
        </is>
      </c>
      <c r="C13684" t="inlineStr">
        <is>
          <t>11203</t>
        </is>
      </c>
      <c r="D13684" t="inlineStr">
        <is>
          <t>Bakery Products/Desserts</t>
        </is>
      </c>
      <c r="E13684" s="8" t="n">
        <v>46203</v>
      </c>
      <c r="F13684" t="inlineStr">
        <is>
          <t>Violations were cited in the following area(s).</t>
        </is>
      </c>
      <c r="G13684" t="inlineStr">
        <is>
          <t>10F</t>
        </is>
      </c>
      <c r="H13684" t="inlineStr">
        <is>
          <t>Non-food contact surface or equipment made of unacceptable material, not kept clean, or not properly sealed, raised, spaced or movable to allow accessibility for cleaning on all sides, above and underneath the unit.</t>
        </is>
      </c>
      <c r="I13684" t="inlineStr">
        <is>
          <t>Not Critical</t>
        </is>
      </c>
      <c r="J13684" t="n">
        <v>52</v>
      </c>
      <c r="L13684" s="9">
        <f>A13684&amp;"-"&amp;TEXT(E13684,"yyyymmdd")</f>
        <v/>
      </c>
    </row>
    <row r="13685">
      <c r="A13685" t="n">
        <v>50119164</v>
      </c>
      <c r="B13685" t="inlineStr">
        <is>
          <t>Manhattan</t>
        </is>
      </c>
      <c r="C13685" t="inlineStr">
        <is>
          <t>10065</t>
        </is>
      </c>
      <c r="D13685" t="inlineStr">
        <is>
          <t>Coffee/Tea</t>
        </is>
      </c>
      <c r="E13685" s="8" t="n">
        <v>46203</v>
      </c>
      <c r="F13685" t="inlineStr">
        <is>
          <t>Violations were cited in the following area(s).</t>
        </is>
      </c>
      <c r="G13685" t="inlineStr">
        <is>
          <t>02G</t>
        </is>
      </c>
      <c r="H13685" t="inlineStr">
        <is>
          <t>Cold TCS food item held above 41 °F; smoked or processed fish held above 38 °F; intact raw eggs held above 45 °F; or reduced oxygen packaged (ROP) TCS foods held above required temperatures except during active necessary preparation.</t>
        </is>
      </c>
      <c r="I13685" t="inlineStr">
        <is>
          <t>Critical</t>
        </is>
      </c>
      <c r="J13685" t="n">
        <v>12</v>
      </c>
      <c r="K13685" t="inlineStr">
        <is>
          <t>A</t>
        </is>
      </c>
      <c r="L13685" s="9">
        <f>A13685&amp;"-"&amp;TEXT(E13685,"yyyymmdd")</f>
        <v/>
      </c>
    </row>
    <row r="13686">
      <c r="A13686" t="n">
        <v>50119164</v>
      </c>
      <c r="B13686" t="inlineStr">
        <is>
          <t>Manhattan</t>
        </is>
      </c>
      <c r="C13686" t="inlineStr">
        <is>
          <t>10065</t>
        </is>
      </c>
      <c r="D13686" t="inlineStr">
        <is>
          <t>Coffee/Tea</t>
        </is>
      </c>
      <c r="E13686" s="8" t="n">
        <v>46203</v>
      </c>
      <c r="F13686" t="inlineStr">
        <is>
          <t>Violations were cited in the following area(s).</t>
        </is>
      </c>
      <c r="G13686" t="inlineStr">
        <is>
          <t>10F</t>
        </is>
      </c>
      <c r="H13686" t="inlineStr">
        <is>
          <t>Non-food contact surface or equipment made of unacceptable material, not kept clean, or not properly sealed, raised, spaced or movable to allow accessibility for cleaning on all sides, above and underneath the unit.</t>
        </is>
      </c>
      <c r="I13686" t="inlineStr">
        <is>
          <t>Not Critical</t>
        </is>
      </c>
      <c r="J13686" t="n">
        <v>12</v>
      </c>
      <c r="K13686" t="inlineStr">
        <is>
          <t>A</t>
        </is>
      </c>
      <c r="L13686" s="9">
        <f>A13686&amp;"-"&amp;TEXT(E13686,"yyyymmdd")</f>
        <v/>
      </c>
    </row>
    <row r="13687">
      <c r="A13687" t="n">
        <v>50119696</v>
      </c>
      <c r="B13687" t="inlineStr">
        <is>
          <t>Brooklyn</t>
        </is>
      </c>
      <c r="C13687" t="inlineStr">
        <is>
          <t>11211</t>
        </is>
      </c>
      <c r="D13687" t="inlineStr">
        <is>
          <t>Mexican</t>
        </is>
      </c>
      <c r="E13687" s="8" t="n">
        <v>46203</v>
      </c>
      <c r="F13687" t="inlineStr">
        <is>
          <t>Violations were cited in the following area(s).</t>
        </is>
      </c>
      <c r="G13687" t="inlineStr">
        <is>
          <t>02B</t>
        </is>
      </c>
      <c r="H13687" t="inlineStr">
        <is>
          <t>Hot TCS food item not held at or above 140 °F.</t>
        </is>
      </c>
      <c r="I13687" t="inlineStr">
        <is>
          <t>Critical</t>
        </is>
      </c>
      <c r="J13687" t="n">
        <v>36</v>
      </c>
      <c r="L13687" s="9">
        <f>A13687&amp;"-"&amp;TEXT(E13687,"yyyymmdd")</f>
        <v/>
      </c>
    </row>
    <row r="13688">
      <c r="A13688" t="n">
        <v>50119696</v>
      </c>
      <c r="B13688" t="inlineStr">
        <is>
          <t>Brooklyn</t>
        </is>
      </c>
      <c r="C13688" t="inlineStr">
        <is>
          <t>11211</t>
        </is>
      </c>
      <c r="D13688" t="inlineStr">
        <is>
          <t>Mexican</t>
        </is>
      </c>
      <c r="E13688" s="8" t="n">
        <v>46203</v>
      </c>
      <c r="F13688" t="inlineStr">
        <is>
          <t>Violations were cited in the following area(s).</t>
        </is>
      </c>
      <c r="G13688" t="inlineStr">
        <is>
          <t>02G</t>
        </is>
      </c>
      <c r="H13688" t="inlineStr">
        <is>
          <t>Cold TCS food item held above 41 °F; smoked or processed fish held above 38 °F; intact raw eggs held above 45 °F; or reduced oxygen packaged (ROP) TCS foods held above required temperatures except during active necessary preparation.</t>
        </is>
      </c>
      <c r="I13688" t="inlineStr">
        <is>
          <t>Critical</t>
        </is>
      </c>
      <c r="J13688" t="n">
        <v>36</v>
      </c>
      <c r="L13688" s="9">
        <f>A13688&amp;"-"&amp;TEXT(E13688,"yyyymmdd")</f>
        <v/>
      </c>
    </row>
    <row r="13689">
      <c r="A13689" t="n">
        <v>50119696</v>
      </c>
      <c r="B13689" t="inlineStr">
        <is>
          <t>Brooklyn</t>
        </is>
      </c>
      <c r="C13689" t="inlineStr">
        <is>
          <t>11211</t>
        </is>
      </c>
      <c r="D13689" t="inlineStr">
        <is>
          <t>Mexican</t>
        </is>
      </c>
      <c r="E13689" s="8" t="n">
        <v>46203</v>
      </c>
      <c r="F13689" t="inlineStr">
        <is>
          <t>Violations were cited in the following area(s).</t>
        </is>
      </c>
      <c r="G13689" t="inlineStr">
        <is>
          <t>06C</t>
        </is>
      </c>
      <c r="H1368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689" t="inlineStr">
        <is>
          <t>Critical</t>
        </is>
      </c>
      <c r="J13689" t="n">
        <v>36</v>
      </c>
      <c r="L13689" s="9">
        <f>A13689&amp;"-"&amp;TEXT(E13689,"yyyymmdd")</f>
        <v/>
      </c>
    </row>
    <row r="13690">
      <c r="A13690" t="n">
        <v>50119696</v>
      </c>
      <c r="B13690" t="inlineStr">
        <is>
          <t>Brooklyn</t>
        </is>
      </c>
      <c r="C13690" t="inlineStr">
        <is>
          <t>11211</t>
        </is>
      </c>
      <c r="D13690" t="inlineStr">
        <is>
          <t>Mexican</t>
        </is>
      </c>
      <c r="E13690" s="8" t="n">
        <v>46203</v>
      </c>
      <c r="F13690" t="inlineStr">
        <is>
          <t>Violations were cited in the following area(s).</t>
        </is>
      </c>
      <c r="G13690" t="inlineStr">
        <is>
          <t>06F</t>
        </is>
      </c>
      <c r="H13690" t="inlineStr">
        <is>
          <t>Wiping cloths not stored clean and dry, or in a sanitizing solution, between uses.</t>
        </is>
      </c>
      <c r="I13690" t="inlineStr">
        <is>
          <t>Critical</t>
        </is>
      </c>
      <c r="J13690" t="n">
        <v>36</v>
      </c>
      <c r="L13690" s="9">
        <f>A13690&amp;"-"&amp;TEXT(E13690,"yyyymmdd")</f>
        <v/>
      </c>
    </row>
    <row r="13691">
      <c r="A13691" t="n">
        <v>50119696</v>
      </c>
      <c r="B13691" t="inlineStr">
        <is>
          <t>Brooklyn</t>
        </is>
      </c>
      <c r="C13691" t="inlineStr">
        <is>
          <t>11211</t>
        </is>
      </c>
      <c r="D13691" t="inlineStr">
        <is>
          <t>Mexican</t>
        </is>
      </c>
      <c r="E13691" s="8" t="n">
        <v>46203</v>
      </c>
      <c r="F13691" t="inlineStr">
        <is>
          <t>Violations were cited in the following area(s).</t>
        </is>
      </c>
      <c r="G13691" t="inlineStr">
        <is>
          <t>09C</t>
        </is>
      </c>
      <c r="H13691" t="inlineStr">
        <is>
          <t>Design, construction, materials used or maintenance of food contact surface improper. Surface not easily cleanable, sanitized and maintained.</t>
        </is>
      </c>
      <c r="I13691" t="inlineStr">
        <is>
          <t>Not Critical</t>
        </is>
      </c>
      <c r="J13691" t="n">
        <v>36</v>
      </c>
      <c r="L13691" s="9">
        <f>A13691&amp;"-"&amp;TEXT(E13691,"yyyymmdd")</f>
        <v/>
      </c>
    </row>
    <row r="13692">
      <c r="A13692" t="n">
        <v>50119696</v>
      </c>
      <c r="B13692" t="inlineStr">
        <is>
          <t>Brooklyn</t>
        </is>
      </c>
      <c r="C13692" t="inlineStr">
        <is>
          <t>11211</t>
        </is>
      </c>
      <c r="D13692" t="inlineStr">
        <is>
          <t>Mexican</t>
        </is>
      </c>
      <c r="E13692" s="8" t="n">
        <v>46203</v>
      </c>
      <c r="F13692" t="inlineStr">
        <is>
          <t>Violations were cited in the following area(s).</t>
        </is>
      </c>
      <c r="G13692" t="inlineStr">
        <is>
          <t>10F</t>
        </is>
      </c>
      <c r="H13692" t="inlineStr">
        <is>
          <t>Non-food contact surface or equipment made of unacceptable material, not kept clean, or not properly sealed, raised, spaced or movable to allow accessibility for cleaning on all sides, above and underneath the unit.</t>
        </is>
      </c>
      <c r="I13692" t="inlineStr">
        <is>
          <t>Not Critical</t>
        </is>
      </c>
      <c r="J13692" t="n">
        <v>36</v>
      </c>
      <c r="L13692" s="9">
        <f>A13692&amp;"-"&amp;TEXT(E13692,"yyyymmdd")</f>
        <v/>
      </c>
    </row>
    <row r="13693">
      <c r="A13693" t="n">
        <v>50121064</v>
      </c>
      <c r="B13693" t="inlineStr">
        <is>
          <t>Manhattan</t>
        </is>
      </c>
      <c r="C13693" t="inlineStr">
        <is>
          <t>10011</t>
        </is>
      </c>
      <c r="D13693" t="inlineStr">
        <is>
          <t>American</t>
        </is>
      </c>
      <c r="E13693" s="8" t="n">
        <v>46203</v>
      </c>
      <c r="F13693" t="inlineStr">
        <is>
          <t>Violations were cited in the following area(s).</t>
        </is>
      </c>
      <c r="G13693" t="inlineStr">
        <is>
          <t>06D</t>
        </is>
      </c>
      <c r="H13693" t="inlineStr">
        <is>
          <t>Food contact surface not properly washed, rinsed and sanitized after each use and following any activity when contamination may have occurred.</t>
        </is>
      </c>
      <c r="I13693" t="inlineStr">
        <is>
          <t>Critical</t>
        </is>
      </c>
      <c r="J13693" t="n">
        <v>6</v>
      </c>
      <c r="K13693" t="inlineStr">
        <is>
          <t>A</t>
        </is>
      </c>
      <c r="L13693" s="9">
        <f>A13693&amp;"-"&amp;TEXT(E13693,"yyyymmdd")</f>
        <v/>
      </c>
    </row>
    <row r="13694">
      <c r="A13694" t="n">
        <v>50123535</v>
      </c>
      <c r="B13694" t="inlineStr">
        <is>
          <t>Queens</t>
        </is>
      </c>
      <c r="C13694" t="inlineStr">
        <is>
          <t>11357</t>
        </is>
      </c>
      <c r="D13694" t="inlineStr">
        <is>
          <t>Coffee/Tea</t>
        </is>
      </c>
      <c r="E13694" s="8" t="n">
        <v>46203</v>
      </c>
      <c r="F13694" t="inlineStr">
        <is>
          <t>Violations were cited in the following area(s).</t>
        </is>
      </c>
      <c r="G13694" t="inlineStr">
        <is>
          <t>06D</t>
        </is>
      </c>
      <c r="H13694" t="inlineStr">
        <is>
          <t>Food contact surface not properly washed, rinsed and sanitized after each use and following any activity when contamination may have occurred.</t>
        </is>
      </c>
      <c r="I13694" t="inlineStr">
        <is>
          <t>Critical</t>
        </is>
      </c>
      <c r="J13694" t="n">
        <v>5</v>
      </c>
      <c r="K13694" t="inlineStr">
        <is>
          <t>A</t>
        </is>
      </c>
      <c r="L13694" s="9">
        <f>A13694&amp;"-"&amp;TEXT(E13694,"yyyymmdd")</f>
        <v/>
      </c>
    </row>
    <row r="13695">
      <c r="A13695" t="n">
        <v>50130459</v>
      </c>
      <c r="B13695" t="inlineStr">
        <is>
          <t>Queens</t>
        </is>
      </c>
      <c r="C13695" t="inlineStr">
        <is>
          <t>11375</t>
        </is>
      </c>
      <c r="D13695" t="inlineStr">
        <is>
          <t>American</t>
        </is>
      </c>
      <c r="E13695" s="8" t="n">
        <v>46203</v>
      </c>
      <c r="F13695" t="inlineStr">
        <is>
          <t>Violations were cited in the following area(s).</t>
        </is>
      </c>
      <c r="G13695" t="inlineStr">
        <is>
          <t>02G</t>
        </is>
      </c>
      <c r="H13695" t="inlineStr">
        <is>
          <t>Cold TCS food item held above 41 °F; smoked or processed fish held above 38 °F; intact raw eggs held above 45 °F; or reduced oxygen packaged (ROP) TCS foods held above required temperatures except during active necessary preparation.</t>
        </is>
      </c>
      <c r="I13695" t="inlineStr">
        <is>
          <t>Critical</t>
        </is>
      </c>
      <c r="J13695" t="n">
        <v>32</v>
      </c>
      <c r="L13695" s="9">
        <f>A13695&amp;"-"&amp;TEXT(E13695,"yyyymmdd")</f>
        <v/>
      </c>
    </row>
    <row r="13696">
      <c r="A13696" t="n">
        <v>50130459</v>
      </c>
      <c r="B13696" t="inlineStr">
        <is>
          <t>Queens</t>
        </is>
      </c>
      <c r="C13696" t="inlineStr">
        <is>
          <t>11375</t>
        </is>
      </c>
      <c r="D13696" t="inlineStr">
        <is>
          <t>American</t>
        </is>
      </c>
      <c r="E13696" s="8" t="n">
        <v>46203</v>
      </c>
      <c r="F13696" t="inlineStr">
        <is>
          <t>Violations were cited in the following area(s).</t>
        </is>
      </c>
      <c r="G13696" t="inlineStr">
        <is>
          <t>04H</t>
        </is>
      </c>
      <c r="H13696" t="inlineStr">
        <is>
          <t>Raw, cooked or prepared food is adulterated, contaminated, cross-contaminated, or not discarded in accordance with HACCP plan.</t>
        </is>
      </c>
      <c r="I13696" t="inlineStr">
        <is>
          <t>Critical</t>
        </is>
      </c>
      <c r="J13696" t="n">
        <v>32</v>
      </c>
      <c r="L13696" s="9">
        <f>A13696&amp;"-"&amp;TEXT(E13696,"yyyymmdd")</f>
        <v/>
      </c>
    </row>
    <row r="13697">
      <c r="A13697" t="n">
        <v>50130459</v>
      </c>
      <c r="B13697" t="inlineStr">
        <is>
          <t>Queens</t>
        </is>
      </c>
      <c r="C13697" t="inlineStr">
        <is>
          <t>11375</t>
        </is>
      </c>
      <c r="D13697" t="inlineStr">
        <is>
          <t>American</t>
        </is>
      </c>
      <c r="E13697" s="8" t="n">
        <v>46203</v>
      </c>
      <c r="F13697" t="inlineStr">
        <is>
          <t>Violations were cited in the following area(s).</t>
        </is>
      </c>
      <c r="G13697" t="inlineStr">
        <is>
          <t>06C</t>
        </is>
      </c>
      <c r="H1369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697" t="inlineStr">
        <is>
          <t>Critical</t>
        </is>
      </c>
      <c r="J13697" t="n">
        <v>32</v>
      </c>
      <c r="L13697" s="9">
        <f>A13697&amp;"-"&amp;TEXT(E13697,"yyyymmdd")</f>
        <v/>
      </c>
    </row>
    <row r="13698">
      <c r="A13698" t="n">
        <v>50130459</v>
      </c>
      <c r="B13698" t="inlineStr">
        <is>
          <t>Queens</t>
        </is>
      </c>
      <c r="C13698" t="inlineStr">
        <is>
          <t>11375</t>
        </is>
      </c>
      <c r="D13698" t="inlineStr">
        <is>
          <t>American</t>
        </is>
      </c>
      <c r="E13698" s="8" t="n">
        <v>46203</v>
      </c>
      <c r="F13698" t="inlineStr">
        <is>
          <t>Violations were cited in the following area(s).</t>
        </is>
      </c>
      <c r="G13698" t="inlineStr">
        <is>
          <t>09A</t>
        </is>
      </c>
      <c r="H13698" t="inlineStr">
        <is>
          <t>Swollen, leaking, rusted or otherwise damaged canned food to be returned to distributor not segregated from intact product and clearly labeled DO NOT USE</t>
        </is>
      </c>
      <c r="I13698" t="inlineStr">
        <is>
          <t>Not Critical</t>
        </is>
      </c>
      <c r="J13698" t="n">
        <v>32</v>
      </c>
      <c r="L13698" s="9">
        <f>A13698&amp;"-"&amp;TEXT(E13698,"yyyymmdd")</f>
        <v/>
      </c>
    </row>
    <row r="13699">
      <c r="A13699" t="n">
        <v>50130459</v>
      </c>
      <c r="B13699" t="inlineStr">
        <is>
          <t>Queens</t>
        </is>
      </c>
      <c r="C13699" t="inlineStr">
        <is>
          <t>11375</t>
        </is>
      </c>
      <c r="D13699" t="inlineStr">
        <is>
          <t>American</t>
        </is>
      </c>
      <c r="E13699" s="8" t="n">
        <v>46203</v>
      </c>
      <c r="F13699" t="inlineStr">
        <is>
          <t>Violations were cited in the following area(s).</t>
        </is>
      </c>
      <c r="G13699" t="inlineStr">
        <is>
          <t>10B</t>
        </is>
      </c>
      <c r="H13699" t="inlineStr">
        <is>
          <t>Anti-siphonage or back-flow prevention device not provided where required; equipment or floor not properly drained; sewage disposal system in disrepair or not functioning properly. Condensation or liquid waste improperly disposed of.</t>
        </is>
      </c>
      <c r="I13699" t="inlineStr">
        <is>
          <t>Not Critical</t>
        </is>
      </c>
      <c r="J13699" t="n">
        <v>32</v>
      </c>
      <c r="L13699" s="9">
        <f>A13699&amp;"-"&amp;TEXT(E13699,"yyyymmdd")</f>
        <v/>
      </c>
    </row>
    <row r="13700">
      <c r="A13700" t="n">
        <v>50130459</v>
      </c>
      <c r="B13700" t="inlineStr">
        <is>
          <t>Queens</t>
        </is>
      </c>
      <c r="C13700" t="inlineStr">
        <is>
          <t>11375</t>
        </is>
      </c>
      <c r="D13700" t="inlineStr">
        <is>
          <t>American</t>
        </is>
      </c>
      <c r="E13700" s="8" t="n">
        <v>46203</v>
      </c>
      <c r="F13700" t="inlineStr">
        <is>
          <t>Violations were cited in the following area(s).</t>
        </is>
      </c>
      <c r="G13700" t="inlineStr">
        <is>
          <t>10F</t>
        </is>
      </c>
      <c r="H13700" t="inlineStr">
        <is>
          <t>Non-food contact surface or equipment made of unacceptable material, not kept clean, or not properly sealed, raised, spaced or movable to allow accessibility for cleaning on all sides, above and underneath the unit.</t>
        </is>
      </c>
      <c r="I13700" t="inlineStr">
        <is>
          <t>Not Critical</t>
        </is>
      </c>
      <c r="J13700" t="n">
        <v>32</v>
      </c>
      <c r="L13700" s="9">
        <f>A13700&amp;"-"&amp;TEXT(E13700,"yyyymmdd")</f>
        <v/>
      </c>
    </row>
    <row r="13701">
      <c r="A13701" t="n">
        <v>50131384</v>
      </c>
      <c r="B13701" t="inlineStr">
        <is>
          <t>Manhattan</t>
        </is>
      </c>
      <c r="C13701" t="inlineStr">
        <is>
          <t>10013</t>
        </is>
      </c>
      <c r="D13701" t="inlineStr">
        <is>
          <t>Japanese</t>
        </is>
      </c>
      <c r="E13701" s="8" t="n">
        <v>46203</v>
      </c>
      <c r="F13701" t="inlineStr">
        <is>
          <t>Violations were cited in the following area(s).</t>
        </is>
      </c>
      <c r="G13701" t="inlineStr">
        <is>
          <t>02B</t>
        </is>
      </c>
      <c r="H13701" t="inlineStr">
        <is>
          <t>Hot TCS food item not held at or above 140 °F.</t>
        </is>
      </c>
      <c r="I13701" t="inlineStr">
        <is>
          <t>Critical</t>
        </is>
      </c>
      <c r="J13701" t="n">
        <v>24</v>
      </c>
      <c r="L13701" s="9">
        <f>A13701&amp;"-"&amp;TEXT(E13701,"yyyymmdd")</f>
        <v/>
      </c>
    </row>
    <row r="13702">
      <c r="A13702" t="n">
        <v>50131384</v>
      </c>
      <c r="B13702" t="inlineStr">
        <is>
          <t>Manhattan</t>
        </is>
      </c>
      <c r="C13702" t="inlineStr">
        <is>
          <t>10013</t>
        </is>
      </c>
      <c r="D13702" t="inlineStr">
        <is>
          <t>Japanese</t>
        </is>
      </c>
      <c r="E13702" s="8" t="n">
        <v>46203</v>
      </c>
      <c r="F13702" t="inlineStr">
        <is>
          <t>Violations were cited in the following area(s).</t>
        </is>
      </c>
      <c r="G13702" t="inlineStr">
        <is>
          <t>04N</t>
        </is>
      </c>
      <c r="H13702" t="inlineStr">
        <is>
          <t>Filth flies or food/refuse/sewage associated with (FRSA) flies or other nuisance pests in establishment’s food and/or non-food areas. FRSA flies include house flies, blow flies, bottle flies, flesh flies, drain flies, Phorid flies and fruit flies.</t>
        </is>
      </c>
      <c r="I13702" t="inlineStr">
        <is>
          <t>Critical</t>
        </is>
      </c>
      <c r="J13702" t="n">
        <v>24</v>
      </c>
      <c r="L13702" s="9">
        <f>A13702&amp;"-"&amp;TEXT(E13702,"yyyymmdd")</f>
        <v/>
      </c>
    </row>
    <row r="13703">
      <c r="A13703" t="n">
        <v>50131384</v>
      </c>
      <c r="B13703" t="inlineStr">
        <is>
          <t>Manhattan</t>
        </is>
      </c>
      <c r="C13703" t="inlineStr">
        <is>
          <t>10013</t>
        </is>
      </c>
      <c r="D13703" t="inlineStr">
        <is>
          <t>Japanese</t>
        </is>
      </c>
      <c r="E13703" s="8" t="n">
        <v>46203</v>
      </c>
      <c r="F13703" t="inlineStr">
        <is>
          <t>Violations were cited in the following area(s).</t>
        </is>
      </c>
      <c r="G13703" t="inlineStr">
        <is>
          <t>06D</t>
        </is>
      </c>
      <c r="H13703" t="inlineStr">
        <is>
          <t>Food contact surface not properly washed, rinsed and sanitized after each use and following any activity when contamination may have occurred.</t>
        </is>
      </c>
      <c r="I13703" t="inlineStr">
        <is>
          <t>Critical</t>
        </is>
      </c>
      <c r="J13703" t="n">
        <v>24</v>
      </c>
      <c r="L13703" s="9">
        <f>A13703&amp;"-"&amp;TEXT(E13703,"yyyymmdd")</f>
        <v/>
      </c>
    </row>
    <row r="13704">
      <c r="A13704" t="n">
        <v>50131384</v>
      </c>
      <c r="B13704" t="inlineStr">
        <is>
          <t>Manhattan</t>
        </is>
      </c>
      <c r="C13704" t="inlineStr">
        <is>
          <t>10013</t>
        </is>
      </c>
      <c r="D13704" t="inlineStr">
        <is>
          <t>Japanese</t>
        </is>
      </c>
      <c r="E13704" s="8" t="n">
        <v>46203</v>
      </c>
      <c r="F13704" t="inlineStr">
        <is>
          <t>Violations were cited in the following area(s).</t>
        </is>
      </c>
      <c r="G13704" t="inlineStr">
        <is>
          <t>08A</t>
        </is>
      </c>
      <c r="H13704" t="inlineStr">
        <is>
          <t>Establishment is not free of harborage or conditions conducive to rodents, insects or other pests.</t>
        </is>
      </c>
      <c r="I13704" t="inlineStr">
        <is>
          <t>Not Critical</t>
        </is>
      </c>
      <c r="J13704" t="n">
        <v>24</v>
      </c>
      <c r="L13704" s="9">
        <f>A13704&amp;"-"&amp;TEXT(E13704,"yyyymmdd")</f>
        <v/>
      </c>
    </row>
    <row r="13705">
      <c r="A13705" t="n">
        <v>50133268</v>
      </c>
      <c r="B13705" t="inlineStr">
        <is>
          <t>Manhattan</t>
        </is>
      </c>
      <c r="C13705" t="inlineStr">
        <is>
          <t>10011</t>
        </is>
      </c>
      <c r="D13705" t="inlineStr">
        <is>
          <t>Caribbean</t>
        </is>
      </c>
      <c r="E13705" s="8" t="n">
        <v>46203</v>
      </c>
      <c r="F13705" t="inlineStr">
        <is>
          <t>Violations were cited in the following area(s).</t>
        </is>
      </c>
      <c r="G13705" t="inlineStr">
        <is>
          <t>02G</t>
        </is>
      </c>
      <c r="H13705" t="inlineStr">
        <is>
          <t>Cold TCS food item held above 41 °F; smoked or processed fish held above 38 °F; intact raw eggs held above 45 °F; or reduced oxygen packaged (ROP) TCS foods held above required temperatures except during active necessary preparation.</t>
        </is>
      </c>
      <c r="I13705" t="inlineStr">
        <is>
          <t>Critical</t>
        </is>
      </c>
      <c r="J13705" t="n">
        <v>21</v>
      </c>
      <c r="L13705" s="9">
        <f>A13705&amp;"-"&amp;TEXT(E13705,"yyyymmdd")</f>
        <v/>
      </c>
    </row>
    <row r="13706">
      <c r="A13706" t="n">
        <v>50133268</v>
      </c>
      <c r="B13706" t="inlineStr">
        <is>
          <t>Manhattan</t>
        </is>
      </c>
      <c r="C13706" t="inlineStr">
        <is>
          <t>10011</t>
        </is>
      </c>
      <c r="D13706" t="inlineStr">
        <is>
          <t>Caribbean</t>
        </is>
      </c>
      <c r="E13706" s="8" t="n">
        <v>46203</v>
      </c>
      <c r="F13706" t="inlineStr">
        <is>
          <t>Violations were cited in the following area(s).</t>
        </is>
      </c>
      <c r="G13706" t="inlineStr">
        <is>
          <t>04H</t>
        </is>
      </c>
      <c r="H13706" t="inlineStr">
        <is>
          <t>Raw, cooked or prepared food is adulterated, contaminated, cross-contaminated, or not discarded in accordance with HACCP plan.</t>
        </is>
      </c>
      <c r="I13706" t="inlineStr">
        <is>
          <t>Critical</t>
        </is>
      </c>
      <c r="J13706" t="n">
        <v>21</v>
      </c>
      <c r="L13706" s="9">
        <f>A13706&amp;"-"&amp;TEXT(E13706,"yyyymmdd")</f>
        <v/>
      </c>
    </row>
    <row r="13707">
      <c r="A13707" t="n">
        <v>50133268</v>
      </c>
      <c r="B13707" t="inlineStr">
        <is>
          <t>Manhattan</t>
        </is>
      </c>
      <c r="C13707" t="inlineStr">
        <is>
          <t>10011</t>
        </is>
      </c>
      <c r="D13707" t="inlineStr">
        <is>
          <t>Caribbean</t>
        </is>
      </c>
      <c r="E13707" s="8" t="n">
        <v>46203</v>
      </c>
      <c r="F13707" t="inlineStr">
        <is>
          <t>Violations were cited in the following area(s).</t>
        </is>
      </c>
      <c r="G13707" t="inlineStr">
        <is>
          <t>06C</t>
        </is>
      </c>
      <c r="H13707"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707" t="inlineStr">
        <is>
          <t>Critical</t>
        </is>
      </c>
      <c r="J13707" t="n">
        <v>21</v>
      </c>
      <c r="L13707" s="9">
        <f>A13707&amp;"-"&amp;TEXT(E13707,"yyyymmdd")</f>
        <v/>
      </c>
    </row>
    <row r="13708">
      <c r="A13708" t="n">
        <v>50133268</v>
      </c>
      <c r="B13708" t="inlineStr">
        <is>
          <t>Manhattan</t>
        </is>
      </c>
      <c r="C13708" t="inlineStr">
        <is>
          <t>10011</t>
        </is>
      </c>
      <c r="D13708" t="inlineStr">
        <is>
          <t>Caribbean</t>
        </is>
      </c>
      <c r="E13708" s="8" t="n">
        <v>46203</v>
      </c>
      <c r="F13708" t="inlineStr">
        <is>
          <t>Violations were cited in the following area(s).</t>
        </is>
      </c>
      <c r="G13708" t="inlineStr">
        <is>
          <t>10F</t>
        </is>
      </c>
      <c r="H13708" t="inlineStr">
        <is>
          <t>Non-food contact surface or equipment made of unacceptable material, not kept clean, or not properly sealed, raised, spaced or movable to allow accessibility for cleaning on all sides, above and underneath the unit.</t>
        </is>
      </c>
      <c r="I13708" t="inlineStr">
        <is>
          <t>Not Critical</t>
        </is>
      </c>
      <c r="J13708" t="n">
        <v>21</v>
      </c>
      <c r="L13708" s="9">
        <f>A13708&amp;"-"&amp;TEXT(E13708,"yyyymmdd")</f>
        <v/>
      </c>
    </row>
    <row r="13709">
      <c r="A13709" t="n">
        <v>50135701</v>
      </c>
      <c r="B13709" t="inlineStr">
        <is>
          <t>Brooklyn</t>
        </is>
      </c>
      <c r="C13709" t="inlineStr">
        <is>
          <t>11213</t>
        </is>
      </c>
      <c r="D13709" t="inlineStr">
        <is>
          <t>American</t>
        </is>
      </c>
      <c r="E13709" s="8" t="n">
        <v>46203</v>
      </c>
      <c r="F13709" t="inlineStr">
        <is>
          <t>Violations were cited in the following area(s).</t>
        </is>
      </c>
      <c r="G13709" t="inlineStr">
        <is>
          <t>02G</t>
        </is>
      </c>
      <c r="H13709" t="inlineStr">
        <is>
          <t>Cold TCS food item held above 41 °F; smoked or processed fish held above 38 °F; intact raw eggs held above 45 °F; or reduced oxygen packaged (ROP) TCS foods held above required temperatures except during active necessary preparation.</t>
        </is>
      </c>
      <c r="I13709" t="inlineStr">
        <is>
          <t>Critical</t>
        </is>
      </c>
      <c r="J13709" t="n">
        <v>13</v>
      </c>
      <c r="K13709" t="inlineStr">
        <is>
          <t>A</t>
        </is>
      </c>
      <c r="L13709" s="9">
        <f>A13709&amp;"-"&amp;TEXT(E13709,"yyyymmdd")</f>
        <v/>
      </c>
    </row>
    <row r="13710">
      <c r="A13710" t="n">
        <v>50135701</v>
      </c>
      <c r="B13710" t="inlineStr">
        <is>
          <t>Brooklyn</t>
        </is>
      </c>
      <c r="C13710" t="inlineStr">
        <is>
          <t>11213</t>
        </is>
      </c>
      <c r="D13710" t="inlineStr">
        <is>
          <t>American</t>
        </is>
      </c>
      <c r="E13710" s="8" t="n">
        <v>46203</v>
      </c>
      <c r="F13710" t="inlineStr">
        <is>
          <t>Violations were cited in the following area(s).</t>
        </is>
      </c>
      <c r="G13710" t="inlineStr">
        <is>
          <t>10F</t>
        </is>
      </c>
      <c r="H13710" t="inlineStr">
        <is>
          <t>Non-food contact surface or equipment made of unacceptable material, not kept clean, or not properly sealed, raised, spaced or movable to allow accessibility for cleaning on all sides, above and underneath the unit.</t>
        </is>
      </c>
      <c r="I13710" t="inlineStr">
        <is>
          <t>Not Critical</t>
        </is>
      </c>
      <c r="J13710" t="n">
        <v>13</v>
      </c>
      <c r="K13710" t="inlineStr">
        <is>
          <t>A</t>
        </is>
      </c>
      <c r="L13710" s="9">
        <f>A13710&amp;"-"&amp;TEXT(E13710,"yyyymmdd")</f>
        <v/>
      </c>
    </row>
    <row r="13711">
      <c r="A13711" t="n">
        <v>50136848</v>
      </c>
      <c r="B13711" t="inlineStr">
        <is>
          <t>Manhattan</t>
        </is>
      </c>
      <c r="C13711" t="inlineStr">
        <is>
          <t>10014</t>
        </is>
      </c>
      <c r="D13711" t="inlineStr">
        <is>
          <t>Vegan</t>
        </is>
      </c>
      <c r="E13711" s="8" t="n">
        <v>46203</v>
      </c>
      <c r="F13711" t="inlineStr">
        <is>
          <t>Violations were cited in the following area(s).</t>
        </is>
      </c>
      <c r="G13711" t="inlineStr">
        <is>
          <t>02G</t>
        </is>
      </c>
      <c r="H13711" t="inlineStr">
        <is>
          <t>Cold TCS food item held above 41 °F; smoked or processed fish held above 38 °F; intact raw eggs held above 45 °F; or reduced oxygen packaged (ROP) TCS foods held above required temperatures except during active necessary preparation.</t>
        </is>
      </c>
      <c r="I13711" t="inlineStr">
        <is>
          <t>Critical</t>
        </is>
      </c>
      <c r="J13711" t="n">
        <v>11</v>
      </c>
      <c r="K13711" t="inlineStr">
        <is>
          <t>A</t>
        </is>
      </c>
      <c r="L13711" s="9">
        <f>A13711&amp;"-"&amp;TEXT(E13711,"yyyymmdd")</f>
        <v/>
      </c>
    </row>
    <row r="13712">
      <c r="A13712" t="n">
        <v>50136848</v>
      </c>
      <c r="B13712" t="inlineStr">
        <is>
          <t>Manhattan</t>
        </is>
      </c>
      <c r="C13712" t="inlineStr">
        <is>
          <t>10014</t>
        </is>
      </c>
      <c r="D13712" t="inlineStr">
        <is>
          <t>Vegan</t>
        </is>
      </c>
      <c r="E13712" s="8" t="n">
        <v>46203</v>
      </c>
      <c r="F13712" t="inlineStr">
        <is>
          <t>Violations were cited in the following area(s).</t>
        </is>
      </c>
      <c r="G13712" t="inlineStr">
        <is>
          <t>10F</t>
        </is>
      </c>
      <c r="H13712" t="inlineStr">
        <is>
          <t>Non-food contact surface or equipment made of unacceptable material, not kept clean, or not properly sealed, raised, spaced or movable to allow accessibility for cleaning on all sides, above and underneath the unit.</t>
        </is>
      </c>
      <c r="I13712" t="inlineStr">
        <is>
          <t>Not Critical</t>
        </is>
      </c>
      <c r="J13712" t="n">
        <v>11</v>
      </c>
      <c r="K13712" t="inlineStr">
        <is>
          <t>A</t>
        </is>
      </c>
      <c r="L13712" s="9">
        <f>A13712&amp;"-"&amp;TEXT(E13712,"yyyymmdd")</f>
        <v/>
      </c>
    </row>
    <row r="13713">
      <c r="A13713" t="n">
        <v>50137110</v>
      </c>
      <c r="B13713" t="inlineStr">
        <is>
          <t>Brooklyn</t>
        </is>
      </c>
      <c r="C13713" t="inlineStr">
        <is>
          <t>11222</t>
        </is>
      </c>
      <c r="D13713" t="inlineStr">
        <is>
          <t>Polish</t>
        </is>
      </c>
      <c r="E13713" s="8" t="n">
        <v>46203</v>
      </c>
      <c r="F13713" t="inlineStr">
        <is>
          <t>Violations were cited in the following area(s).</t>
        </is>
      </c>
      <c r="G13713" t="inlineStr">
        <is>
          <t>06D</t>
        </is>
      </c>
      <c r="H13713" t="inlineStr">
        <is>
          <t>Food contact surface not properly washed, rinsed and sanitized after each use and following any activity when contamination may have occurred.</t>
        </is>
      </c>
      <c r="I13713" t="inlineStr">
        <is>
          <t>Critical</t>
        </is>
      </c>
      <c r="J13713" t="n">
        <v>11</v>
      </c>
      <c r="K13713" t="inlineStr">
        <is>
          <t>A</t>
        </is>
      </c>
      <c r="L13713" s="9">
        <f>A13713&amp;"-"&amp;TEXT(E13713,"yyyymmdd")</f>
        <v/>
      </c>
    </row>
    <row r="13714">
      <c r="A13714" t="n">
        <v>50137110</v>
      </c>
      <c r="B13714" t="inlineStr">
        <is>
          <t>Brooklyn</t>
        </is>
      </c>
      <c r="C13714" t="inlineStr">
        <is>
          <t>11222</t>
        </is>
      </c>
      <c r="D13714" t="inlineStr">
        <is>
          <t>Polish</t>
        </is>
      </c>
      <c r="E13714" s="8" t="n">
        <v>46203</v>
      </c>
      <c r="F13714" t="inlineStr">
        <is>
          <t>Violations were cited in the following area(s).</t>
        </is>
      </c>
      <c r="G13714" t="inlineStr">
        <is>
          <t>06E</t>
        </is>
      </c>
      <c r="H13714" t="inlineStr">
        <is>
          <t>Sanitized equipment or utensil, including in-use food dispensing utensil, improperly used or stored.</t>
        </is>
      </c>
      <c r="I13714" t="inlineStr">
        <is>
          <t>Critical</t>
        </is>
      </c>
      <c r="J13714" t="n">
        <v>11</v>
      </c>
      <c r="K13714" t="inlineStr">
        <is>
          <t>A</t>
        </is>
      </c>
      <c r="L13714" s="9">
        <f>A13714&amp;"-"&amp;TEXT(E13714,"yyyymmdd")</f>
        <v/>
      </c>
    </row>
    <row r="13715">
      <c r="A13715" t="n">
        <v>50140565</v>
      </c>
      <c r="B13715" t="inlineStr">
        <is>
          <t>Manhattan</t>
        </is>
      </c>
      <c r="C13715" t="inlineStr">
        <is>
          <t>10017</t>
        </is>
      </c>
      <c r="D13715" t="inlineStr">
        <is>
          <t>American</t>
        </is>
      </c>
      <c r="E13715" s="8" t="n">
        <v>46203</v>
      </c>
      <c r="F13715" t="inlineStr">
        <is>
          <t>Violations were cited in the following area(s).</t>
        </is>
      </c>
      <c r="G13715" t="inlineStr">
        <is>
          <t>02B</t>
        </is>
      </c>
      <c r="H13715" t="inlineStr">
        <is>
          <t>Hot TCS food item not held at or above 140 °F.</t>
        </is>
      </c>
      <c r="I13715" t="inlineStr">
        <is>
          <t>Critical</t>
        </is>
      </c>
      <c r="J13715" t="n">
        <v>12</v>
      </c>
      <c r="K13715" t="inlineStr">
        <is>
          <t>A</t>
        </is>
      </c>
      <c r="L13715" s="9">
        <f>A13715&amp;"-"&amp;TEXT(E13715,"yyyymmdd")</f>
        <v/>
      </c>
    </row>
    <row r="13716">
      <c r="A13716" t="n">
        <v>50140565</v>
      </c>
      <c r="B13716" t="inlineStr">
        <is>
          <t>Manhattan</t>
        </is>
      </c>
      <c r="C13716" t="inlineStr">
        <is>
          <t>10017</t>
        </is>
      </c>
      <c r="D13716" t="inlineStr">
        <is>
          <t>American</t>
        </is>
      </c>
      <c r="E13716" s="8" t="n">
        <v>46203</v>
      </c>
      <c r="F13716" t="inlineStr">
        <is>
          <t>Violations were cited in the following area(s).</t>
        </is>
      </c>
      <c r="G13716" t="inlineStr">
        <is>
          <t>06D</t>
        </is>
      </c>
      <c r="H13716" t="inlineStr">
        <is>
          <t>Food contact surface not properly washed, rinsed and sanitized after each use and following any activity when contamination may have occurred.</t>
        </is>
      </c>
      <c r="I13716" t="inlineStr">
        <is>
          <t>Critical</t>
        </is>
      </c>
      <c r="J13716" t="n">
        <v>12</v>
      </c>
      <c r="K13716" t="inlineStr">
        <is>
          <t>A</t>
        </is>
      </c>
      <c r="L13716" s="9">
        <f>A13716&amp;"-"&amp;TEXT(E13716,"yyyymmdd")</f>
        <v/>
      </c>
    </row>
    <row r="13717">
      <c r="A13717" t="n">
        <v>50142806</v>
      </c>
      <c r="B13717" t="inlineStr">
        <is>
          <t>Brooklyn</t>
        </is>
      </c>
      <c r="C13717" t="inlineStr">
        <is>
          <t>11211</t>
        </is>
      </c>
      <c r="D13717" t="inlineStr">
        <is>
          <t>Turkish</t>
        </is>
      </c>
      <c r="E13717" s="8" t="n">
        <v>46203</v>
      </c>
      <c r="F13717" t="inlineStr">
        <is>
          <t>Violations were cited in the following area(s).</t>
        </is>
      </c>
      <c r="G13717" t="inlineStr">
        <is>
          <t>04N</t>
        </is>
      </c>
      <c r="H13717" t="inlineStr">
        <is>
          <t>Filth flies or food/refuse/sewage associated with (FRSA) flies or other nuisance pests in establishment’s food and/or non-food areas. FRSA flies include house flies, blow flies, bottle flies, flesh flies, drain flies, Phorid flies and fruit flies.</t>
        </is>
      </c>
      <c r="I13717" t="inlineStr">
        <is>
          <t>Critical</t>
        </is>
      </c>
      <c r="J13717" t="n">
        <v>22</v>
      </c>
      <c r="L13717" s="9">
        <f>A13717&amp;"-"&amp;TEXT(E13717,"yyyymmdd")</f>
        <v/>
      </c>
    </row>
    <row r="13718">
      <c r="A13718" t="n">
        <v>50142806</v>
      </c>
      <c r="B13718" t="inlineStr">
        <is>
          <t>Brooklyn</t>
        </is>
      </c>
      <c r="C13718" t="inlineStr">
        <is>
          <t>11211</t>
        </is>
      </c>
      <c r="D13718" t="inlineStr">
        <is>
          <t>Turkish</t>
        </is>
      </c>
      <c r="E13718" s="8" t="n">
        <v>46203</v>
      </c>
      <c r="F13718" t="inlineStr">
        <is>
          <t>Violations were cited in the following area(s).</t>
        </is>
      </c>
      <c r="G13718" t="inlineStr">
        <is>
          <t>06D</t>
        </is>
      </c>
      <c r="H13718" t="inlineStr">
        <is>
          <t>Food contact surface not properly washed, rinsed and sanitized after each use and following any activity when contamination may have occurred.</t>
        </is>
      </c>
      <c r="I13718" t="inlineStr">
        <is>
          <t>Critical</t>
        </is>
      </c>
      <c r="J13718" t="n">
        <v>22</v>
      </c>
      <c r="L13718" s="9">
        <f>A13718&amp;"-"&amp;TEXT(E13718,"yyyymmdd")</f>
        <v/>
      </c>
    </row>
    <row r="13719">
      <c r="A13719" t="n">
        <v>50142806</v>
      </c>
      <c r="B13719" t="inlineStr">
        <is>
          <t>Brooklyn</t>
        </is>
      </c>
      <c r="C13719" t="inlineStr">
        <is>
          <t>11211</t>
        </is>
      </c>
      <c r="D13719" t="inlineStr">
        <is>
          <t>Turkish</t>
        </is>
      </c>
      <c r="E13719" s="8" t="n">
        <v>46203</v>
      </c>
      <c r="F13719" t="inlineStr">
        <is>
          <t>Violations were cited in the following area(s).</t>
        </is>
      </c>
      <c r="G13719" t="inlineStr">
        <is>
          <t>06E</t>
        </is>
      </c>
      <c r="H13719" t="inlineStr">
        <is>
          <t>Sanitized equipment or utensil, including in-use food dispensing utensil, improperly used or stored.</t>
        </is>
      </c>
      <c r="I13719" t="inlineStr">
        <is>
          <t>Critical</t>
        </is>
      </c>
      <c r="J13719" t="n">
        <v>22</v>
      </c>
      <c r="L13719" s="9">
        <f>A13719&amp;"-"&amp;TEXT(E13719,"yyyymmdd")</f>
        <v/>
      </c>
    </row>
    <row r="13720">
      <c r="A13720" t="n">
        <v>50142806</v>
      </c>
      <c r="B13720" t="inlineStr">
        <is>
          <t>Brooklyn</t>
        </is>
      </c>
      <c r="C13720" t="inlineStr">
        <is>
          <t>11211</t>
        </is>
      </c>
      <c r="D13720" t="inlineStr">
        <is>
          <t>Turkish</t>
        </is>
      </c>
      <c r="E13720" s="8" t="n">
        <v>46203</v>
      </c>
      <c r="F13720" t="inlineStr">
        <is>
          <t>Violations were cited in the following area(s).</t>
        </is>
      </c>
      <c r="G13720" t="inlineStr">
        <is>
          <t>06F</t>
        </is>
      </c>
      <c r="H13720" t="inlineStr">
        <is>
          <t>Wiping cloths not stored clean and dry, or in a sanitizing solution, between uses.</t>
        </is>
      </c>
      <c r="I13720" t="inlineStr">
        <is>
          <t>Critical</t>
        </is>
      </c>
      <c r="J13720" t="n">
        <v>22</v>
      </c>
      <c r="L13720" s="9">
        <f>A13720&amp;"-"&amp;TEXT(E13720,"yyyymmdd")</f>
        <v/>
      </c>
    </row>
    <row r="13721">
      <c r="A13721" t="n">
        <v>50142806</v>
      </c>
      <c r="B13721" t="inlineStr">
        <is>
          <t>Brooklyn</t>
        </is>
      </c>
      <c r="C13721" t="inlineStr">
        <is>
          <t>11211</t>
        </is>
      </c>
      <c r="D13721" t="inlineStr">
        <is>
          <t>Turkish</t>
        </is>
      </c>
      <c r="E13721" s="8" t="n">
        <v>46203</v>
      </c>
      <c r="F13721" t="inlineStr">
        <is>
          <t>Violations were cited in the following area(s).</t>
        </is>
      </c>
      <c r="G13721" t="inlineStr">
        <is>
          <t>08A</t>
        </is>
      </c>
      <c r="H13721" t="inlineStr">
        <is>
          <t>Establishment is not free of harborage or conditions conducive to rodents, insects or other pests.</t>
        </is>
      </c>
      <c r="I13721" t="inlineStr">
        <is>
          <t>Not Critical</t>
        </is>
      </c>
      <c r="J13721" t="n">
        <v>22</v>
      </c>
      <c r="L13721" s="9">
        <f>A13721&amp;"-"&amp;TEXT(E13721,"yyyymmdd")</f>
        <v/>
      </c>
    </row>
    <row r="13722">
      <c r="A13722" t="n">
        <v>50142806</v>
      </c>
      <c r="B13722" t="inlineStr">
        <is>
          <t>Brooklyn</t>
        </is>
      </c>
      <c r="C13722" t="inlineStr">
        <is>
          <t>11211</t>
        </is>
      </c>
      <c r="D13722" t="inlineStr">
        <is>
          <t>Turkish</t>
        </is>
      </c>
      <c r="E13722" s="8" t="n">
        <v>46203</v>
      </c>
      <c r="F13722" t="inlineStr">
        <is>
          <t>Violations were cited in the following area(s).</t>
        </is>
      </c>
      <c r="G13722" t="inlineStr">
        <is>
          <t>10F</t>
        </is>
      </c>
      <c r="H13722" t="inlineStr">
        <is>
          <t>Non-food contact surface or equipment made of unacceptable material, not kept clean, or not properly sealed, raised, spaced or movable to allow accessibility for cleaning on all sides, above and underneath the unit.</t>
        </is>
      </c>
      <c r="I13722" t="inlineStr">
        <is>
          <t>Not Critical</t>
        </is>
      </c>
      <c r="J13722" t="n">
        <v>22</v>
      </c>
      <c r="L13722" s="9">
        <f>A13722&amp;"-"&amp;TEXT(E13722,"yyyymmdd")</f>
        <v/>
      </c>
    </row>
    <row r="13723">
      <c r="A13723" t="n">
        <v>50145485</v>
      </c>
      <c r="B13723" t="inlineStr">
        <is>
          <t>Bronx</t>
        </is>
      </c>
      <c r="C13723" t="inlineStr">
        <is>
          <t>10455</t>
        </is>
      </c>
      <c r="D13723" t="inlineStr">
        <is>
          <t>Chicken</t>
        </is>
      </c>
      <c r="E13723" s="8" t="n">
        <v>46203</v>
      </c>
      <c r="F13723" t="inlineStr">
        <is>
          <t>Violations were cited in the following area(s).</t>
        </is>
      </c>
      <c r="G13723" t="inlineStr">
        <is>
          <t>02G</t>
        </is>
      </c>
      <c r="H13723" t="inlineStr">
        <is>
          <t>Cold TCS food item held above 41 °F; smoked or processed fish held above 38 °F; intact raw eggs held above 45 °F; or reduced oxygen packaged (ROP) TCS foods held above required temperatures except during active necessary preparation.</t>
        </is>
      </c>
      <c r="I13723" t="inlineStr">
        <is>
          <t>Critical</t>
        </is>
      </c>
      <c r="J13723" t="n">
        <v>33</v>
      </c>
      <c r="L13723" s="9">
        <f>A13723&amp;"-"&amp;TEXT(E13723,"yyyymmdd")</f>
        <v/>
      </c>
    </row>
    <row r="13724">
      <c r="A13724" t="n">
        <v>50145485</v>
      </c>
      <c r="B13724" t="inlineStr">
        <is>
          <t>Bronx</t>
        </is>
      </c>
      <c r="C13724" t="inlineStr">
        <is>
          <t>10455</t>
        </is>
      </c>
      <c r="D13724" t="inlineStr">
        <is>
          <t>Chicken</t>
        </is>
      </c>
      <c r="E13724" s="8" t="n">
        <v>46203</v>
      </c>
      <c r="F13724" t="inlineStr">
        <is>
          <t>Violations were cited in the following area(s).</t>
        </is>
      </c>
      <c r="G13724" t="inlineStr">
        <is>
          <t>04L</t>
        </is>
      </c>
      <c r="H13724" t="inlineStr">
        <is>
          <t>Evidence of mice or live mice in establishment's food or non-food areas.</t>
        </is>
      </c>
      <c r="I13724" t="inlineStr">
        <is>
          <t>Critical</t>
        </is>
      </c>
      <c r="J13724" t="n">
        <v>33</v>
      </c>
      <c r="L13724" s="9">
        <f>A13724&amp;"-"&amp;TEXT(E13724,"yyyymmdd")</f>
        <v/>
      </c>
    </row>
    <row r="13725">
      <c r="A13725" t="n">
        <v>50145485</v>
      </c>
      <c r="B13725" t="inlineStr">
        <is>
          <t>Bronx</t>
        </is>
      </c>
      <c r="C13725" t="inlineStr">
        <is>
          <t>10455</t>
        </is>
      </c>
      <c r="D13725" t="inlineStr">
        <is>
          <t>Chicken</t>
        </is>
      </c>
      <c r="E13725" s="8" t="n">
        <v>46203</v>
      </c>
      <c r="F13725" t="inlineStr">
        <is>
          <t>Violations were cited in the following area(s).</t>
        </is>
      </c>
      <c r="G13725" t="inlineStr">
        <is>
          <t>06D</t>
        </is>
      </c>
      <c r="H13725" t="inlineStr">
        <is>
          <t>Food contact surface not properly washed, rinsed and sanitized after each use and following any activity when contamination may have occurred.</t>
        </is>
      </c>
      <c r="I13725" t="inlineStr">
        <is>
          <t>Critical</t>
        </is>
      </c>
      <c r="J13725" t="n">
        <v>33</v>
      </c>
      <c r="L13725" s="9">
        <f>A13725&amp;"-"&amp;TEXT(E13725,"yyyymmdd")</f>
        <v/>
      </c>
    </row>
    <row r="13726">
      <c r="A13726" t="n">
        <v>50145485</v>
      </c>
      <c r="B13726" t="inlineStr">
        <is>
          <t>Bronx</t>
        </is>
      </c>
      <c r="C13726" t="inlineStr">
        <is>
          <t>10455</t>
        </is>
      </c>
      <c r="D13726" t="inlineStr">
        <is>
          <t>Chicken</t>
        </is>
      </c>
      <c r="E13726" s="8" t="n">
        <v>46203</v>
      </c>
      <c r="F13726" t="inlineStr">
        <is>
          <t>Violations were cited in the following area(s).</t>
        </is>
      </c>
      <c r="G13726" t="inlineStr">
        <is>
          <t>08A</t>
        </is>
      </c>
      <c r="H13726" t="inlineStr">
        <is>
          <t>Establishment is not free of harborage or conditions conducive to rodents, insects or other pests.</t>
        </is>
      </c>
      <c r="I13726" t="inlineStr">
        <is>
          <t>Not Critical</t>
        </is>
      </c>
      <c r="J13726" t="n">
        <v>33</v>
      </c>
      <c r="L13726" s="9">
        <f>A13726&amp;"-"&amp;TEXT(E13726,"yyyymmdd")</f>
        <v/>
      </c>
    </row>
    <row r="13727">
      <c r="A13727" t="n">
        <v>50145485</v>
      </c>
      <c r="B13727" t="inlineStr">
        <is>
          <t>Bronx</t>
        </is>
      </c>
      <c r="C13727" t="inlineStr">
        <is>
          <t>10455</t>
        </is>
      </c>
      <c r="D13727" t="inlineStr">
        <is>
          <t>Chicken</t>
        </is>
      </c>
      <c r="E13727" s="8" t="n">
        <v>46203</v>
      </c>
      <c r="F13727" t="inlineStr">
        <is>
          <t>Violations were cited in the following area(s).</t>
        </is>
      </c>
      <c r="G13727" t="inlineStr">
        <is>
          <t>08C</t>
        </is>
      </c>
      <c r="H13727" t="inlineStr">
        <is>
          <t>Pesticide not properly labeled or used by unlicensed individual. Pesticide, other toxic chemical improperly used/stored. Unprotected, unlocked bait station used.</t>
        </is>
      </c>
      <c r="I13727" t="inlineStr">
        <is>
          <t>Not Critical</t>
        </is>
      </c>
      <c r="J13727" t="n">
        <v>33</v>
      </c>
      <c r="L13727" s="9">
        <f>A13727&amp;"-"&amp;TEXT(E13727,"yyyymmdd")</f>
        <v/>
      </c>
    </row>
    <row r="13728">
      <c r="A13728" t="n">
        <v>50145485</v>
      </c>
      <c r="B13728" t="inlineStr">
        <is>
          <t>Bronx</t>
        </is>
      </c>
      <c r="C13728" t="inlineStr">
        <is>
          <t>10455</t>
        </is>
      </c>
      <c r="D13728" t="inlineStr">
        <is>
          <t>Chicken</t>
        </is>
      </c>
      <c r="E13728" s="8" t="n">
        <v>46203</v>
      </c>
      <c r="F13728" t="inlineStr">
        <is>
          <t>Violations were cited in the following area(s).</t>
        </is>
      </c>
      <c r="G13728" t="inlineStr">
        <is>
          <t>09C</t>
        </is>
      </c>
      <c r="H13728" t="inlineStr">
        <is>
          <t>Design, construction, materials used or maintenance of food contact surface improper. Surface not easily cleanable, sanitized and maintained.</t>
        </is>
      </c>
      <c r="I13728" t="inlineStr">
        <is>
          <t>Not Critical</t>
        </is>
      </c>
      <c r="J13728" t="n">
        <v>33</v>
      </c>
      <c r="L13728" s="9">
        <f>A13728&amp;"-"&amp;TEXT(E13728,"yyyymmdd")</f>
        <v/>
      </c>
    </row>
    <row r="13729">
      <c r="A13729" t="n">
        <v>50145485</v>
      </c>
      <c r="B13729" t="inlineStr">
        <is>
          <t>Bronx</t>
        </is>
      </c>
      <c r="C13729" t="inlineStr">
        <is>
          <t>10455</t>
        </is>
      </c>
      <c r="D13729" t="inlineStr">
        <is>
          <t>Chicken</t>
        </is>
      </c>
      <c r="E13729" s="8" t="n">
        <v>46203</v>
      </c>
      <c r="F13729" t="inlineStr">
        <is>
          <t>Violations were cited in the following area(s).</t>
        </is>
      </c>
      <c r="G13729" t="inlineStr">
        <is>
          <t>10F</t>
        </is>
      </c>
      <c r="H13729" t="inlineStr">
        <is>
          <t>Non-food contact surface or equipment made of unacceptable material, not kept clean, or not properly sealed, raised, spaced or movable to allow accessibility for cleaning on all sides, above and underneath the unit.</t>
        </is>
      </c>
      <c r="I13729" t="inlineStr">
        <is>
          <t>Not Critical</t>
        </is>
      </c>
      <c r="J13729" t="n">
        <v>33</v>
      </c>
      <c r="L13729" s="9">
        <f>A13729&amp;"-"&amp;TEXT(E13729,"yyyymmdd")</f>
        <v/>
      </c>
    </row>
    <row r="13730">
      <c r="A13730" t="n">
        <v>50145990</v>
      </c>
      <c r="B13730" t="inlineStr">
        <is>
          <t>Manhattan</t>
        </is>
      </c>
      <c r="C13730" t="inlineStr">
        <is>
          <t>10038</t>
        </is>
      </c>
      <c r="D13730" t="inlineStr">
        <is>
          <t>Japanese</t>
        </is>
      </c>
      <c r="E13730" s="8" t="n">
        <v>46203</v>
      </c>
      <c r="F13730" t="inlineStr">
        <is>
          <t>Violations were cited in the following area(s).</t>
        </is>
      </c>
      <c r="G13730" t="inlineStr">
        <is>
          <t>04H</t>
        </is>
      </c>
      <c r="H13730" t="inlineStr">
        <is>
          <t>Raw, cooked or prepared food is adulterated, contaminated, cross-contaminated, or not discarded in accordance with HACCP plan.</t>
        </is>
      </c>
      <c r="I13730" t="inlineStr">
        <is>
          <t>Critical</t>
        </is>
      </c>
      <c r="J13730" t="n">
        <v>21</v>
      </c>
      <c r="L13730" s="9">
        <f>A13730&amp;"-"&amp;TEXT(E13730,"yyyymmdd")</f>
        <v/>
      </c>
    </row>
    <row r="13731">
      <c r="A13731" t="n">
        <v>50145990</v>
      </c>
      <c r="B13731" t="inlineStr">
        <is>
          <t>Manhattan</t>
        </is>
      </c>
      <c r="C13731" t="inlineStr">
        <is>
          <t>10038</t>
        </is>
      </c>
      <c r="D13731" t="inlineStr">
        <is>
          <t>Japanese</t>
        </is>
      </c>
      <c r="E13731" s="8" t="n">
        <v>46203</v>
      </c>
      <c r="F13731" t="inlineStr">
        <is>
          <t>Violations were cited in the following area(s).</t>
        </is>
      </c>
      <c r="G13731" t="inlineStr">
        <is>
          <t>04M</t>
        </is>
      </c>
      <c r="H13731" t="inlineStr">
        <is>
          <t>Live roaches in facility's food or non-food area.</t>
        </is>
      </c>
      <c r="I13731" t="inlineStr">
        <is>
          <t>Critical</t>
        </is>
      </c>
      <c r="J13731" t="n">
        <v>21</v>
      </c>
      <c r="L13731" s="9">
        <f>A13731&amp;"-"&amp;TEXT(E13731,"yyyymmdd")</f>
        <v/>
      </c>
    </row>
    <row r="13732">
      <c r="A13732" t="n">
        <v>50145990</v>
      </c>
      <c r="B13732" t="inlineStr">
        <is>
          <t>Manhattan</t>
        </is>
      </c>
      <c r="C13732" t="inlineStr">
        <is>
          <t>10038</t>
        </is>
      </c>
      <c r="D13732" t="inlineStr">
        <is>
          <t>Japanese</t>
        </is>
      </c>
      <c r="E13732" s="8" t="n">
        <v>46203</v>
      </c>
      <c r="F13732" t="inlineStr">
        <is>
          <t>Violations were cited in the following area(s).</t>
        </is>
      </c>
      <c r="G13732" t="inlineStr">
        <is>
          <t>06F</t>
        </is>
      </c>
      <c r="H13732" t="inlineStr">
        <is>
          <t>Wiping cloths not stored clean and dry, or in a sanitizing solution, between uses.</t>
        </is>
      </c>
      <c r="I13732" t="inlineStr">
        <is>
          <t>Critical</t>
        </is>
      </c>
      <c r="J13732" t="n">
        <v>21</v>
      </c>
      <c r="L13732" s="9">
        <f>A13732&amp;"-"&amp;TEXT(E13732,"yyyymmdd")</f>
        <v/>
      </c>
    </row>
    <row r="13733">
      <c r="A13733" t="n">
        <v>50145990</v>
      </c>
      <c r="B13733" t="inlineStr">
        <is>
          <t>Manhattan</t>
        </is>
      </c>
      <c r="C13733" t="inlineStr">
        <is>
          <t>10038</t>
        </is>
      </c>
      <c r="D13733" t="inlineStr">
        <is>
          <t>Japanese</t>
        </is>
      </c>
      <c r="E13733" s="8" t="n">
        <v>46203</v>
      </c>
      <c r="F13733" t="inlineStr">
        <is>
          <t>Violations were cited in the following area(s).</t>
        </is>
      </c>
      <c r="G13733" t="inlineStr">
        <is>
          <t>08A</t>
        </is>
      </c>
      <c r="H13733" t="inlineStr">
        <is>
          <t>Establishment is not free of harborage or conditions conducive to rodents, insects or other pests.</t>
        </is>
      </c>
      <c r="I13733" t="inlineStr">
        <is>
          <t>Not Critical</t>
        </is>
      </c>
      <c r="J13733" t="n">
        <v>21</v>
      </c>
      <c r="L13733" s="9">
        <f>A13733&amp;"-"&amp;TEXT(E13733,"yyyymmdd")</f>
        <v/>
      </c>
    </row>
    <row r="13734">
      <c r="A13734" t="n">
        <v>50146529</v>
      </c>
      <c r="B13734" t="inlineStr">
        <is>
          <t>Queens</t>
        </is>
      </c>
      <c r="C13734" t="inlineStr">
        <is>
          <t>11375</t>
        </is>
      </c>
      <c r="D13734" t="inlineStr">
        <is>
          <t>Jewish/Kosher</t>
        </is>
      </c>
      <c r="E13734" s="8" t="n">
        <v>46203</v>
      </c>
      <c r="F13734" t="inlineStr">
        <is>
          <t>Violations were cited in the following area(s).</t>
        </is>
      </c>
      <c r="G13734" t="inlineStr">
        <is>
          <t>06D</t>
        </is>
      </c>
      <c r="H13734" t="inlineStr">
        <is>
          <t>Food contact surface not properly washed, rinsed and sanitized after each use and following any activity when contamination may have occurred.</t>
        </is>
      </c>
      <c r="I13734" t="inlineStr">
        <is>
          <t>Critical</t>
        </is>
      </c>
      <c r="J13734" t="n">
        <v>8</v>
      </c>
      <c r="K13734" t="inlineStr">
        <is>
          <t>A</t>
        </is>
      </c>
      <c r="L13734" s="9">
        <f>A13734&amp;"-"&amp;TEXT(E13734,"yyyymmdd")</f>
        <v/>
      </c>
    </row>
    <row r="13735">
      <c r="A13735" t="n">
        <v>50146529</v>
      </c>
      <c r="B13735" t="inlineStr">
        <is>
          <t>Queens</t>
        </is>
      </c>
      <c r="C13735" t="inlineStr">
        <is>
          <t>11375</t>
        </is>
      </c>
      <c r="D13735" t="inlineStr">
        <is>
          <t>Jewish/Kosher</t>
        </is>
      </c>
      <c r="E13735" s="8" t="n">
        <v>46203</v>
      </c>
      <c r="F13735" t="inlineStr">
        <is>
          <t>Violations were cited in the following area(s).</t>
        </is>
      </c>
      <c r="G13735" t="inlineStr">
        <is>
          <t>10F</t>
        </is>
      </c>
      <c r="H13735" t="inlineStr">
        <is>
          <t>Non-food contact surface or equipment made of unacceptable material, not kept clean, or not properly sealed, raised, spaced or movable to allow accessibility for cleaning on all sides, above and underneath the unit.</t>
        </is>
      </c>
      <c r="I13735" t="inlineStr">
        <is>
          <t>Not Critical</t>
        </is>
      </c>
      <c r="J13735" t="n">
        <v>8</v>
      </c>
      <c r="K13735" t="inlineStr">
        <is>
          <t>A</t>
        </is>
      </c>
      <c r="L13735" s="9">
        <f>A13735&amp;"-"&amp;TEXT(E13735,"yyyymmdd")</f>
        <v/>
      </c>
    </row>
    <row r="13736">
      <c r="A13736" t="n">
        <v>50147976</v>
      </c>
      <c r="B13736" t="inlineStr">
        <is>
          <t>Manhattan</t>
        </is>
      </c>
      <c r="C13736" t="inlineStr">
        <is>
          <t>10036</t>
        </is>
      </c>
      <c r="D13736" t="inlineStr">
        <is>
          <t>Chinese</t>
        </is>
      </c>
      <c r="E13736" s="8" t="n">
        <v>46203</v>
      </c>
      <c r="F13736" t="inlineStr">
        <is>
          <t>Violations were cited in the following area(s).</t>
        </is>
      </c>
      <c r="G13736" t="inlineStr">
        <is>
          <t>02F</t>
        </is>
      </c>
      <c r="H13736" t="inlineStr">
        <is>
          <t>Meat, fish, molluscan shellfish, unpasteurized raw shell eggs, poultry or other TCS offered or served raw or undercooked and written notice not provided to consumer.</t>
        </is>
      </c>
      <c r="I13736" t="inlineStr">
        <is>
          <t>Critical</t>
        </is>
      </c>
      <c r="J13736" t="n">
        <v>33</v>
      </c>
      <c r="L13736" s="9">
        <f>A13736&amp;"-"&amp;TEXT(E13736,"yyyymmdd")</f>
        <v/>
      </c>
    </row>
    <row r="13737">
      <c r="A13737" t="n">
        <v>50147976</v>
      </c>
      <c r="B13737" t="inlineStr">
        <is>
          <t>Manhattan</t>
        </is>
      </c>
      <c r="C13737" t="inlineStr">
        <is>
          <t>10036</t>
        </is>
      </c>
      <c r="D13737" t="inlineStr">
        <is>
          <t>Chinese</t>
        </is>
      </c>
      <c r="E13737" s="8" t="n">
        <v>46203</v>
      </c>
      <c r="F13737" t="inlineStr">
        <is>
          <t>Violations were cited in the following area(s).</t>
        </is>
      </c>
      <c r="G13737" t="inlineStr">
        <is>
          <t>04L</t>
        </is>
      </c>
      <c r="H13737" t="inlineStr">
        <is>
          <t>Evidence of mice or live mice in establishment's food or non-food areas.</t>
        </is>
      </c>
      <c r="I13737" t="inlineStr">
        <is>
          <t>Critical</t>
        </is>
      </c>
      <c r="J13737" t="n">
        <v>33</v>
      </c>
      <c r="L13737" s="9">
        <f>A13737&amp;"-"&amp;TEXT(E13737,"yyyymmdd")</f>
        <v/>
      </c>
    </row>
    <row r="13738">
      <c r="A13738" t="n">
        <v>50147976</v>
      </c>
      <c r="B13738" t="inlineStr">
        <is>
          <t>Manhattan</t>
        </is>
      </c>
      <c r="C13738" t="inlineStr">
        <is>
          <t>10036</t>
        </is>
      </c>
      <c r="D13738" t="inlineStr">
        <is>
          <t>Chinese</t>
        </is>
      </c>
      <c r="E13738" s="8" t="n">
        <v>46203</v>
      </c>
      <c r="F13738" t="inlineStr">
        <is>
          <t>Violations were cited in the following area(s).</t>
        </is>
      </c>
      <c r="G13738" t="inlineStr">
        <is>
          <t>05C</t>
        </is>
      </c>
      <c r="H13738" t="inlineStr">
        <is>
          <t>Food contact surface, refillable, reusable containers, or equipment improperly constructed, placed or maintained. Unacceptable material used. Culinary sink or other acceptable method not provided for washing food.</t>
        </is>
      </c>
      <c r="I13738" t="inlineStr">
        <is>
          <t>Critical</t>
        </is>
      </c>
      <c r="J13738" t="n">
        <v>33</v>
      </c>
      <c r="L13738" s="9">
        <f>A13738&amp;"-"&amp;TEXT(E13738,"yyyymmdd")</f>
        <v/>
      </c>
    </row>
    <row r="13739">
      <c r="A13739" t="n">
        <v>50147976</v>
      </c>
      <c r="B13739" t="inlineStr">
        <is>
          <t>Manhattan</t>
        </is>
      </c>
      <c r="C13739" t="inlineStr">
        <is>
          <t>10036</t>
        </is>
      </c>
      <c r="D13739" t="inlineStr">
        <is>
          <t>Chinese</t>
        </is>
      </c>
      <c r="E13739" s="8" t="n">
        <v>46203</v>
      </c>
      <c r="F13739" t="inlineStr">
        <is>
          <t>Violations were cited in the following area(s).</t>
        </is>
      </c>
      <c r="G13739" t="inlineStr">
        <is>
          <t>06C</t>
        </is>
      </c>
      <c r="H13739"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739" t="inlineStr">
        <is>
          <t>Critical</t>
        </is>
      </c>
      <c r="J13739" t="n">
        <v>33</v>
      </c>
      <c r="L13739" s="9">
        <f>A13739&amp;"-"&amp;TEXT(E13739,"yyyymmdd")</f>
        <v/>
      </c>
    </row>
    <row r="13740">
      <c r="A13740" t="n">
        <v>50147976</v>
      </c>
      <c r="B13740" t="inlineStr">
        <is>
          <t>Manhattan</t>
        </is>
      </c>
      <c r="C13740" t="inlineStr">
        <is>
          <t>10036</t>
        </is>
      </c>
      <c r="D13740" t="inlineStr">
        <is>
          <t>Chinese</t>
        </is>
      </c>
      <c r="E13740" s="8" t="n">
        <v>46203</v>
      </c>
      <c r="F13740" t="inlineStr">
        <is>
          <t>Violations were cited in the following area(s).</t>
        </is>
      </c>
      <c r="G13740" t="inlineStr">
        <is>
          <t>06D</t>
        </is>
      </c>
      <c r="H13740" t="inlineStr">
        <is>
          <t>Food contact surface not properly washed, rinsed and sanitized after each use and following any activity when contamination may have occurred.</t>
        </is>
      </c>
      <c r="I13740" t="inlineStr">
        <is>
          <t>Critical</t>
        </is>
      </c>
      <c r="J13740" t="n">
        <v>33</v>
      </c>
      <c r="L13740" s="9">
        <f>A13740&amp;"-"&amp;TEXT(E13740,"yyyymmdd")</f>
        <v/>
      </c>
    </row>
    <row r="13741">
      <c r="A13741" t="n">
        <v>50147976</v>
      </c>
      <c r="B13741" t="inlineStr">
        <is>
          <t>Manhattan</t>
        </is>
      </c>
      <c r="C13741" t="inlineStr">
        <is>
          <t>10036</t>
        </is>
      </c>
      <c r="D13741" t="inlineStr">
        <is>
          <t>Chinese</t>
        </is>
      </c>
      <c r="E13741" s="8" t="n">
        <v>46203</v>
      </c>
      <c r="F13741" t="inlineStr">
        <is>
          <t>Violations were cited in the following area(s).</t>
        </is>
      </c>
      <c r="G13741" t="inlineStr">
        <is>
          <t>08A</t>
        </is>
      </c>
      <c r="H13741" t="inlineStr">
        <is>
          <t>Establishment is not free of harborage or conditions conducive to rodents, insects or other pests.</t>
        </is>
      </c>
      <c r="I13741" t="inlineStr">
        <is>
          <t>Not Critical</t>
        </is>
      </c>
      <c r="J13741" t="n">
        <v>33</v>
      </c>
      <c r="L13741" s="9">
        <f>A13741&amp;"-"&amp;TEXT(E13741,"yyyymmdd")</f>
        <v/>
      </c>
    </row>
    <row r="13742">
      <c r="A13742" t="n">
        <v>50147976</v>
      </c>
      <c r="B13742" t="inlineStr">
        <is>
          <t>Manhattan</t>
        </is>
      </c>
      <c r="C13742" t="inlineStr">
        <is>
          <t>10036</t>
        </is>
      </c>
      <c r="D13742" t="inlineStr">
        <is>
          <t>Chinese</t>
        </is>
      </c>
      <c r="E13742" s="8" t="n">
        <v>46203</v>
      </c>
      <c r="F13742" t="inlineStr">
        <is>
          <t>Violations were cited in the following area(s).</t>
        </is>
      </c>
      <c r="G13742" t="inlineStr">
        <is>
          <t>28-05</t>
        </is>
      </c>
      <c r="H13742" t="inlineStr">
        <is>
          <t>Food adulterated or misbranded. Adulterated or misbranded food possessed, being manufactured, produced, packed, sold, offered for sale, delivered or given away</t>
        </is>
      </c>
      <c r="I13742" t="inlineStr">
        <is>
          <t>Not Critical</t>
        </is>
      </c>
      <c r="J13742" t="n">
        <v>33</v>
      </c>
      <c r="L13742" s="9">
        <f>A13742&amp;"-"&amp;TEXT(E13742,"yyyymmdd")</f>
        <v/>
      </c>
    </row>
    <row r="13743">
      <c r="A13743" t="n">
        <v>50149096</v>
      </c>
      <c r="B13743" t="inlineStr">
        <is>
          <t>Manhattan</t>
        </is>
      </c>
      <c r="C13743" t="inlineStr">
        <is>
          <t>10012</t>
        </is>
      </c>
      <c r="D13743" t="inlineStr">
        <is>
          <t>Hamburgers</t>
        </is>
      </c>
      <c r="E13743" s="8" t="n">
        <v>46203</v>
      </c>
      <c r="F13743" t="inlineStr">
        <is>
          <t>Violations were cited in the following area(s).</t>
        </is>
      </c>
      <c r="G13743" t="inlineStr">
        <is>
          <t>06C</t>
        </is>
      </c>
      <c r="H13743"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I13743" t="inlineStr">
        <is>
          <t>Critical</t>
        </is>
      </c>
      <c r="J13743" t="n">
        <v>9</v>
      </c>
      <c r="K13743" t="inlineStr">
        <is>
          <t>A</t>
        </is>
      </c>
      <c r="L13743" s="9">
        <f>A13743&amp;"-"&amp;TEXT(E13743,"yyyymmdd")</f>
        <v/>
      </c>
    </row>
    <row r="13744">
      <c r="A13744" t="n">
        <v>50149096</v>
      </c>
      <c r="B13744" t="inlineStr">
        <is>
          <t>Manhattan</t>
        </is>
      </c>
      <c r="C13744" t="inlineStr">
        <is>
          <t>10012</t>
        </is>
      </c>
      <c r="D13744" t="inlineStr">
        <is>
          <t>Hamburgers</t>
        </is>
      </c>
      <c r="E13744" s="8" t="n">
        <v>46203</v>
      </c>
      <c r="F13744" t="inlineStr">
        <is>
          <t>Violations were cited in the following area(s).</t>
        </is>
      </c>
      <c r="G13744" t="inlineStr">
        <is>
          <t>10B</t>
        </is>
      </c>
      <c r="H13744" t="inlineStr">
        <is>
          <t>Anti-siphonage or back-flow prevention device not provided where required; equipment or floor not properly drained; sewage disposal system in disrepair or not functioning properly. Condensation or liquid waste improperly disposed of.</t>
        </is>
      </c>
      <c r="I13744" t="inlineStr">
        <is>
          <t>Not Critical</t>
        </is>
      </c>
      <c r="J13744" t="n">
        <v>9</v>
      </c>
      <c r="K13744" t="inlineStr">
        <is>
          <t>A</t>
        </is>
      </c>
      <c r="L13744" s="9">
        <f>A13744&amp;"-"&amp;TEXT(E13744,"yyyymmdd")</f>
        <v/>
      </c>
    </row>
    <row r="13745">
      <c r="A13745" t="n">
        <v>50149263</v>
      </c>
      <c r="B13745" t="inlineStr">
        <is>
          <t>Brooklyn</t>
        </is>
      </c>
      <c r="C13745" t="inlineStr">
        <is>
          <t>11205</t>
        </is>
      </c>
      <c r="D13745" t="inlineStr">
        <is>
          <t>American</t>
        </is>
      </c>
      <c r="E13745" s="8" t="n">
        <v>46203</v>
      </c>
      <c r="F13745" t="inlineStr">
        <is>
          <t>Violations were cited in the following area(s).</t>
        </is>
      </c>
      <c r="G13745" t="inlineStr">
        <is>
          <t>09C</t>
        </is>
      </c>
      <c r="H13745" t="inlineStr">
        <is>
          <t>Design, construction, materials used or maintenance of food contact surface improper. Surface not easily cleanable, sanitized and maintained.</t>
        </is>
      </c>
      <c r="I13745" t="inlineStr">
        <is>
          <t>Not Critical</t>
        </is>
      </c>
      <c r="J13745" t="n">
        <v>10</v>
      </c>
      <c r="K13745" t="inlineStr">
        <is>
          <t>A</t>
        </is>
      </c>
      <c r="L13745" s="9">
        <f>A13745&amp;"-"&amp;TEXT(E13745,"yyyymmdd")</f>
        <v/>
      </c>
    </row>
    <row r="13746">
      <c r="A13746" t="n">
        <v>50149263</v>
      </c>
      <c r="B13746" t="inlineStr">
        <is>
          <t>Brooklyn</t>
        </is>
      </c>
      <c r="C13746" t="inlineStr">
        <is>
          <t>11205</t>
        </is>
      </c>
      <c r="D13746" t="inlineStr">
        <is>
          <t>American</t>
        </is>
      </c>
      <c r="E13746" s="8" t="n">
        <v>46203</v>
      </c>
      <c r="F13746" t="inlineStr">
        <is>
          <t>Violations were cited in the following area(s).</t>
        </is>
      </c>
      <c r="G13746" t="inlineStr">
        <is>
          <t>10B</t>
        </is>
      </c>
      <c r="H13746" t="inlineStr">
        <is>
          <t>Anti-siphonage or back-flow prevention device not provided where required; equipment or floor not properly drained; sewage disposal system in disrepair or not functioning properly. Condensation or liquid waste improperly disposed of.</t>
        </is>
      </c>
      <c r="I13746" t="inlineStr">
        <is>
          <t>Not Critical</t>
        </is>
      </c>
      <c r="J13746" t="n">
        <v>10</v>
      </c>
      <c r="K13746" t="inlineStr">
        <is>
          <t>A</t>
        </is>
      </c>
      <c r="L13746" s="9">
        <f>A13746&amp;"-"&amp;TEXT(E13746,"yyyymmdd")</f>
        <v/>
      </c>
    </row>
    <row r="13747">
      <c r="A13747" t="n">
        <v>50149263</v>
      </c>
      <c r="B13747" t="inlineStr">
        <is>
          <t>Brooklyn</t>
        </is>
      </c>
      <c r="C13747" t="inlineStr">
        <is>
          <t>11205</t>
        </is>
      </c>
      <c r="D13747" t="inlineStr">
        <is>
          <t>American</t>
        </is>
      </c>
      <c r="E13747" s="8" t="n">
        <v>46203</v>
      </c>
      <c r="F13747" t="inlineStr">
        <is>
          <t>Violations were cited in the following area(s).</t>
        </is>
      </c>
      <c r="G13747" t="inlineStr">
        <is>
          <t>10H</t>
        </is>
      </c>
      <c r="H13747" t="inlineStr">
        <is>
          <t>Single service article not provided. Single service article reused or not protected from contamination when transported, stored, dispensed. Drinking straws not completely enclosed in wrapper or dispensed from a sanitary device.</t>
        </is>
      </c>
      <c r="I13747" t="inlineStr">
        <is>
          <t>Not Critical</t>
        </is>
      </c>
      <c r="J13747" t="n">
        <v>10</v>
      </c>
      <c r="K13747" t="inlineStr">
        <is>
          <t>A</t>
        </is>
      </c>
      <c r="L13747" s="9">
        <f>A13747&amp;"-"&amp;TEXT(E13747,"yyyymmdd")</f>
        <v/>
      </c>
    </row>
    <row r="13748">
      <c r="A13748" t="n">
        <v>50150632</v>
      </c>
      <c r="B13748" t="inlineStr">
        <is>
          <t>Manhattan</t>
        </is>
      </c>
      <c r="C13748" t="inlineStr">
        <is>
          <t>10036</t>
        </is>
      </c>
      <c r="D13748" t="inlineStr">
        <is>
          <t>Coffee/Tea</t>
        </is>
      </c>
      <c r="E13748" s="8" t="n">
        <v>46203</v>
      </c>
      <c r="F13748" t="inlineStr">
        <is>
          <t>Violations were cited in the following area(s).</t>
        </is>
      </c>
      <c r="G13748" t="inlineStr">
        <is>
          <t>04N</t>
        </is>
      </c>
      <c r="H13748" t="inlineStr">
        <is>
          <t>Filth flies or food/refuse/sewage associated with (FRSA) flies or other nuisance pests in establishment’s food and/or non-food areas. FRSA flies include house flies, blow flies, bottle flies, flesh flies, drain flies, Phorid flies and fruit flies.</t>
        </is>
      </c>
      <c r="I13748" t="inlineStr">
        <is>
          <t>Critical</t>
        </is>
      </c>
      <c r="J13748" t="n">
        <v>12</v>
      </c>
      <c r="K13748" t="inlineStr">
        <is>
          <t>A</t>
        </is>
      </c>
      <c r="L13748" s="9">
        <f>A13748&amp;"-"&amp;TEXT(E13748,"yyyymmdd")</f>
        <v/>
      </c>
    </row>
    <row r="13749">
      <c r="A13749" t="n">
        <v>50150632</v>
      </c>
      <c r="B13749" t="inlineStr">
        <is>
          <t>Manhattan</t>
        </is>
      </c>
      <c r="C13749" t="inlineStr">
        <is>
          <t>10036</t>
        </is>
      </c>
      <c r="D13749" t="inlineStr">
        <is>
          <t>Coffee/Tea</t>
        </is>
      </c>
      <c r="E13749" s="8" t="n">
        <v>46203</v>
      </c>
      <c r="F13749" t="inlineStr">
        <is>
          <t>Violations were cited in the following area(s).</t>
        </is>
      </c>
      <c r="G13749" t="inlineStr">
        <is>
          <t>08A</t>
        </is>
      </c>
      <c r="H13749" t="inlineStr">
        <is>
          <t>Establishment is not free of harborage or conditions conducive to rodents, insects or other pests.</t>
        </is>
      </c>
      <c r="I13749" t="inlineStr">
        <is>
          <t>Not Critical</t>
        </is>
      </c>
      <c r="J13749" t="n">
        <v>12</v>
      </c>
      <c r="K13749" t="inlineStr">
        <is>
          <t>A</t>
        </is>
      </c>
      <c r="L13749" s="9">
        <f>A13749&amp;"-"&amp;TEXT(E13749,"yyyymmdd")</f>
        <v/>
      </c>
    </row>
    <row r="13750">
      <c r="A13750" t="n">
        <v>50150632</v>
      </c>
      <c r="B13750" t="inlineStr">
        <is>
          <t>Manhattan</t>
        </is>
      </c>
      <c r="C13750" t="inlineStr">
        <is>
          <t>10036</t>
        </is>
      </c>
      <c r="D13750" t="inlineStr">
        <is>
          <t>Coffee/Tea</t>
        </is>
      </c>
      <c r="E13750" s="8" t="n">
        <v>46203</v>
      </c>
      <c r="F13750" t="inlineStr">
        <is>
          <t>Violations were cited in the following area(s).</t>
        </is>
      </c>
      <c r="G13750" t="inlineStr">
        <is>
          <t>09B</t>
        </is>
      </c>
      <c r="H13750" t="inlineStr">
        <is>
          <t>Thawing procedure improper.</t>
        </is>
      </c>
      <c r="I13750" t="inlineStr">
        <is>
          <t>Not Critical</t>
        </is>
      </c>
      <c r="J13750" t="n">
        <v>12</v>
      </c>
      <c r="K13750" t="inlineStr">
        <is>
          <t>A</t>
        </is>
      </c>
      <c r="L13750" s="9">
        <f>A13750&amp;"-"&amp;TEXT(E13750,"yyyymmdd")</f>
        <v/>
      </c>
    </row>
    <row r="13751">
      <c r="A13751" t="n">
        <v>50156734</v>
      </c>
      <c r="B13751" t="inlineStr">
        <is>
          <t>Bronx</t>
        </is>
      </c>
      <c r="C13751" t="inlineStr">
        <is>
          <t>10470</t>
        </is>
      </c>
      <c r="D13751" t="inlineStr">
        <is>
          <t>Coffee/Tea</t>
        </is>
      </c>
      <c r="E13751" s="8" t="n">
        <v>46203</v>
      </c>
      <c r="F13751" t="inlineStr">
        <is>
          <t>Violations were cited in the following area(s).</t>
        </is>
      </c>
      <c r="G13751" t="inlineStr">
        <is>
          <t>04A</t>
        </is>
      </c>
      <c r="H13751" t="inlineStr">
        <is>
          <t>Food Protection Certificate (FPC) not held by manager or supervisor of food operations.</t>
        </is>
      </c>
      <c r="I13751" t="inlineStr">
        <is>
          <t>Critical</t>
        </is>
      </c>
      <c r="J13751" t="n">
        <v>23</v>
      </c>
      <c r="L13751" s="9">
        <f>A13751&amp;"-"&amp;TEXT(E13751,"yyyymmdd")</f>
        <v/>
      </c>
    </row>
    <row r="13752">
      <c r="A13752" t="n">
        <v>50156734</v>
      </c>
      <c r="B13752" t="inlineStr">
        <is>
          <t>Bronx</t>
        </is>
      </c>
      <c r="C13752" t="inlineStr">
        <is>
          <t>10470</t>
        </is>
      </c>
      <c r="D13752" t="inlineStr">
        <is>
          <t>Coffee/Tea</t>
        </is>
      </c>
      <c r="E13752" s="8" t="n">
        <v>46203</v>
      </c>
      <c r="F13752" t="inlineStr">
        <is>
          <t>Violations were cited in the following area(s).</t>
        </is>
      </c>
      <c r="G13752" t="inlineStr">
        <is>
          <t>04H</t>
        </is>
      </c>
      <c r="H13752" t="inlineStr">
        <is>
          <t>Raw, cooked or prepared food is adulterated, contaminated, cross-contaminated, or not discarded in accordance with HACCP plan.</t>
        </is>
      </c>
      <c r="I13752" t="inlineStr">
        <is>
          <t>Critical</t>
        </is>
      </c>
      <c r="J13752" t="n">
        <v>23</v>
      </c>
      <c r="L13752" s="9">
        <f>A13752&amp;"-"&amp;TEXT(E13752,"yyyymmdd")</f>
        <v/>
      </c>
    </row>
    <row r="13753">
      <c r="A13753" t="n">
        <v>50156734</v>
      </c>
      <c r="B13753" t="inlineStr">
        <is>
          <t>Bronx</t>
        </is>
      </c>
      <c r="C13753" t="inlineStr">
        <is>
          <t>10470</t>
        </is>
      </c>
      <c r="D13753" t="inlineStr">
        <is>
          <t>Coffee/Tea</t>
        </is>
      </c>
      <c r="E13753" s="8" t="n">
        <v>46203</v>
      </c>
      <c r="F13753" t="inlineStr">
        <is>
          <t>Violations were cited in the following area(s).</t>
        </is>
      </c>
      <c r="G13753" t="inlineStr">
        <is>
          <t>06A</t>
        </is>
      </c>
      <c r="H13753" t="inlineStr">
        <is>
          <t>Personal cleanliness is inadequate. Outer garment soiled with possible contaminant. Effective hair restraint not worn where required. Jewelry worn on hands or arms. Fingernail polish worn or fingernails not kept clean and trimmed.</t>
        </is>
      </c>
      <c r="I13753" t="inlineStr">
        <is>
          <t>Critical</t>
        </is>
      </c>
      <c r="J13753" t="n">
        <v>23</v>
      </c>
      <c r="L13753" s="9">
        <f>A13753&amp;"-"&amp;TEXT(E13753,"yyyymmdd")</f>
        <v/>
      </c>
    </row>
    <row r="13754">
      <c r="A13754" t="n">
        <v>50160080</v>
      </c>
      <c r="B13754" t="inlineStr">
        <is>
          <t>Manhattan</t>
        </is>
      </c>
      <c r="C13754" t="inlineStr">
        <is>
          <t>10005</t>
        </is>
      </c>
      <c r="D13754" t="inlineStr">
        <is>
          <t>Middle Eastern</t>
        </is>
      </c>
      <c r="E13754" s="8" t="n">
        <v>46203</v>
      </c>
      <c r="F13754" t="inlineStr">
        <is>
          <t>Violations were cited in the following area(s).</t>
        </is>
      </c>
      <c r="G13754" t="inlineStr">
        <is>
          <t>02G</t>
        </is>
      </c>
      <c r="H13754" t="inlineStr">
        <is>
          <t>Cold TCS food item held above 41 °F; smoked or processed fish held above 38 °F; intact raw eggs held above 45 °F; or reduced oxygen packaged (ROP) TCS foods held above required temperatures except during active necessary preparation.</t>
        </is>
      </c>
      <c r="I13754" t="inlineStr">
        <is>
          <t>Critical</t>
        </is>
      </c>
      <c r="J13754" t="n">
        <v>12</v>
      </c>
      <c r="K13754" t="inlineStr">
        <is>
          <t>A</t>
        </is>
      </c>
      <c r="L13754" s="9">
        <f>A13754&amp;"-"&amp;TEXT(E13754,"yyyymmdd")</f>
        <v/>
      </c>
    </row>
    <row r="13755">
      <c r="A13755" t="n">
        <v>50160080</v>
      </c>
      <c r="B13755" t="inlineStr">
        <is>
          <t>Manhattan</t>
        </is>
      </c>
      <c r="C13755" t="inlineStr">
        <is>
          <t>10005</t>
        </is>
      </c>
      <c r="D13755" t="inlineStr">
        <is>
          <t>Middle Eastern</t>
        </is>
      </c>
      <c r="E13755" s="8" t="n">
        <v>46203</v>
      </c>
      <c r="F13755" t="inlineStr">
        <is>
          <t>Violations were cited in the following area(s).</t>
        </is>
      </c>
      <c r="G13755" t="inlineStr">
        <is>
          <t>02I</t>
        </is>
      </c>
      <c r="H13755" t="inlineStr">
        <is>
          <t>TCS food removed from cold holding or prepared from or combined with ingredients at room temperature not cooled by an approved method to 41 °F or below within 4 hours.</t>
        </is>
      </c>
      <c r="I13755" t="inlineStr">
        <is>
          <t>Critical</t>
        </is>
      </c>
      <c r="J13755" t="n">
        <v>12</v>
      </c>
      <c r="K13755" t="inlineStr">
        <is>
          <t>A</t>
        </is>
      </c>
      <c r="L13755" s="9">
        <f>A13755&amp;"-"&amp;TEXT(E13755,"yyyymmdd")</f>
        <v/>
      </c>
    </row>
    <row r="13756">
      <c r="A13756" t="n">
        <v>50160772</v>
      </c>
      <c r="B13756" t="inlineStr">
        <is>
          <t>Manhattan</t>
        </is>
      </c>
      <c r="C13756" t="inlineStr">
        <is>
          <t>10014</t>
        </is>
      </c>
      <c r="D13756" t="inlineStr">
        <is>
          <t>Italian</t>
        </is>
      </c>
      <c r="E13756" s="8" t="n">
        <v>46203</v>
      </c>
      <c r="F13756" t="inlineStr">
        <is>
          <t>Violations were cited in the following area(s).</t>
        </is>
      </c>
      <c r="G13756" t="inlineStr">
        <is>
          <t>02G</t>
        </is>
      </c>
      <c r="H13756" t="inlineStr">
        <is>
          <t>Cold TCS food item held above 41 °F; smoked or processed fish held above 38 °F; intact raw eggs held above 45 °F; or reduced oxygen packaged (ROP) TCS foods held above required temperatures except during active necessary preparation.</t>
        </is>
      </c>
      <c r="I13756" t="inlineStr">
        <is>
          <t>Critical</t>
        </is>
      </c>
      <c r="J13756" t="n">
        <v>10</v>
      </c>
      <c r="K13756" t="inlineStr">
        <is>
          <t>A</t>
        </is>
      </c>
      <c r="L13756" s="9">
        <f>A13756&amp;"-"&amp;TEXT(E13756,"yyyymmdd")</f>
        <v/>
      </c>
    </row>
    <row r="13757">
      <c r="A13757" t="n">
        <v>50160772</v>
      </c>
      <c r="B13757" t="inlineStr">
        <is>
          <t>Manhattan</t>
        </is>
      </c>
      <c r="C13757" t="inlineStr">
        <is>
          <t>10014</t>
        </is>
      </c>
      <c r="D13757" t="inlineStr">
        <is>
          <t>Italian</t>
        </is>
      </c>
      <c r="E13757" s="8" t="n">
        <v>46203</v>
      </c>
      <c r="F13757" t="inlineStr">
        <is>
          <t>Violations were cited in the following area(s).</t>
        </is>
      </c>
      <c r="G13757" t="inlineStr">
        <is>
          <t>10F</t>
        </is>
      </c>
      <c r="H13757" t="inlineStr">
        <is>
          <t>Non-food contact surface or equipment made of unacceptable material, not kept clean, or not properly sealed, raised, spaced or movable to allow accessibility for cleaning on all sides, above and underneath the unit.</t>
        </is>
      </c>
      <c r="I13757" t="inlineStr">
        <is>
          <t>Not Critical</t>
        </is>
      </c>
      <c r="J13757" t="n">
        <v>10</v>
      </c>
      <c r="K13757" t="inlineStr">
        <is>
          <t>A</t>
        </is>
      </c>
      <c r="L13757" s="9">
        <f>A13757&amp;"-"&amp;TEXT(E13757,"yyyymmdd")</f>
        <v/>
      </c>
    </row>
    <row r="13758">
      <c r="A13758" t="n">
        <v>50166072</v>
      </c>
      <c r="B13758" t="inlineStr">
        <is>
          <t>Manhattan</t>
        </is>
      </c>
      <c r="C13758" t="inlineStr">
        <is>
          <t>10012</t>
        </is>
      </c>
      <c r="D13758" t="inlineStr">
        <is>
          <t>Coffee/Tea</t>
        </is>
      </c>
      <c r="E13758" s="8" t="n">
        <v>46203</v>
      </c>
      <c r="F13758" t="inlineStr">
        <is>
          <t>Violations were cited in the following area(s).</t>
        </is>
      </c>
      <c r="G13758" t="inlineStr">
        <is>
          <t>04N</t>
        </is>
      </c>
      <c r="H13758" t="inlineStr">
        <is>
          <t>Filth flies or food/refuse/sewage associated with (FRSA) flies or other nuisance pests in establishment’s food and/or non-food areas. FRSA flies include house flies, blow flies, bottle flies, flesh flies, drain flies, Phorid flies and fruit flies.</t>
        </is>
      </c>
      <c r="I13758" t="inlineStr">
        <is>
          <t>Critical</t>
        </is>
      </c>
      <c r="J13758" t="n">
        <v>11</v>
      </c>
      <c r="K13758" t="inlineStr">
        <is>
          <t>A</t>
        </is>
      </c>
      <c r="L13758" s="9">
        <f>A13758&amp;"-"&amp;TEXT(E13758,"yyyymmdd")</f>
        <v/>
      </c>
    </row>
    <row r="13759">
      <c r="A13759" t="n">
        <v>50166072</v>
      </c>
      <c r="B13759" t="inlineStr">
        <is>
          <t>Manhattan</t>
        </is>
      </c>
      <c r="C13759" t="inlineStr">
        <is>
          <t>10012</t>
        </is>
      </c>
      <c r="D13759" t="inlineStr">
        <is>
          <t>Coffee/Tea</t>
        </is>
      </c>
      <c r="E13759" s="8" t="n">
        <v>46203</v>
      </c>
      <c r="F13759" t="inlineStr">
        <is>
          <t>Violations were cited in the following area(s).</t>
        </is>
      </c>
      <c r="G13759" t="inlineStr">
        <is>
          <t>08A</t>
        </is>
      </c>
      <c r="H13759" t="inlineStr">
        <is>
          <t>Establishment is not free of harborage or conditions conducive to rodents, insects or other pests.</t>
        </is>
      </c>
      <c r="I13759" t="inlineStr">
        <is>
          <t>Not Critical</t>
        </is>
      </c>
      <c r="J13759" t="n">
        <v>11</v>
      </c>
      <c r="K13759" t="inlineStr">
        <is>
          <t>A</t>
        </is>
      </c>
      <c r="L13759" s="9">
        <f>A13759&amp;"-"&amp;TEXT(E13759,"yyyymmdd")</f>
        <v/>
      </c>
    </row>
    <row r="13760">
      <c r="A13760" t="n">
        <v>50169045</v>
      </c>
      <c r="B13760" t="inlineStr">
        <is>
          <t>Brooklyn</t>
        </is>
      </c>
      <c r="C13760" t="inlineStr">
        <is>
          <t>11205</t>
        </is>
      </c>
      <c r="D13760" t="inlineStr">
        <is>
          <t>Chicken</t>
        </is>
      </c>
      <c r="E13760" s="8" t="n">
        <v>46203</v>
      </c>
      <c r="F13760" t="inlineStr">
        <is>
          <t>Violations were cited in the following area(s).</t>
        </is>
      </c>
      <c r="G13760" t="inlineStr">
        <is>
          <t>04D</t>
        </is>
      </c>
      <c r="H13760" t="inlineStr">
        <is>
          <t>Food worker/food vendor does not wash hands thoroughly after using the toilet, or after coughing, sneezing, smoking, eating, preparing raw foods or otherwise contaminating hands or does not change gloves when required; Worker fails to refrain from smoking or being fully clothed in clean outer garments.</t>
        </is>
      </c>
      <c r="I13760" t="inlineStr">
        <is>
          <t>Critical</t>
        </is>
      </c>
      <c r="J13760" t="n">
        <v>13</v>
      </c>
      <c r="K13760" t="inlineStr">
        <is>
          <t>A</t>
        </is>
      </c>
      <c r="L13760" s="9">
        <f>A13760&amp;"-"&amp;TEXT(E13760,"yyyymmdd")</f>
        <v/>
      </c>
    </row>
    <row r="13761">
      <c r="A13761" t="n">
        <v>50169045</v>
      </c>
      <c r="B13761" t="inlineStr">
        <is>
          <t>Brooklyn</t>
        </is>
      </c>
      <c r="C13761" t="inlineStr">
        <is>
          <t>11205</t>
        </is>
      </c>
      <c r="D13761" t="inlineStr">
        <is>
          <t>Chicken</t>
        </is>
      </c>
      <c r="E13761" s="8" t="n">
        <v>46203</v>
      </c>
      <c r="F13761" t="inlineStr">
        <is>
          <t>Violations were cited in the following area(s).</t>
        </is>
      </c>
      <c r="G13761" t="inlineStr">
        <is>
          <t>10F</t>
        </is>
      </c>
      <c r="H13761" t="inlineStr">
        <is>
          <t>Non-food contact surface or equipment made of unacceptable material, not kept clean, or not properly sealed, raised, spaced or movable to allow accessibility for cleaning on all sides, above and underneath the unit.</t>
        </is>
      </c>
      <c r="I13761" t="inlineStr">
        <is>
          <t>Not Critical</t>
        </is>
      </c>
      <c r="J13761" t="n">
        <v>13</v>
      </c>
      <c r="K13761" t="inlineStr">
        <is>
          <t>A</t>
        </is>
      </c>
      <c r="L13761" s="9">
        <f>A13761&amp;"-"&amp;TEXT(E13761,"yyyymmdd")</f>
        <v/>
      </c>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O25"/>
  <sheetViews>
    <sheetView workbookViewId="0">
      <selection activeCell="A1" sqref="A1"/>
    </sheetView>
  </sheetViews>
  <sheetFormatPr baseColWidth="8" defaultRowHeight="15"/>
  <cols>
    <col width="16" customWidth="1" min="1" max="1"/>
    <col width="10" customWidth="1" min="2" max="2"/>
    <col width="12" customWidth="1" min="3" max="3"/>
    <col width="9" customWidth="1" min="4" max="4"/>
    <col width="18" customWidth="1" min="5" max="5"/>
    <col width="22" customWidth="1" min="6" max="6"/>
  </cols>
  <sheetData>
    <row r="1">
      <c r="A1" s="7" t="inlineStr">
        <is>
          <t>Why removed</t>
        </is>
      </c>
      <c r="B1" s="7" t="inlineStr">
        <is>
          <t>camis</t>
        </is>
      </c>
      <c r="C1" s="7" t="inlineStr">
        <is>
          <t>boro</t>
        </is>
      </c>
      <c r="D1" s="7" t="inlineStr">
        <is>
          <t>zipcode</t>
        </is>
      </c>
      <c r="E1" s="7" t="inlineStr">
        <is>
          <t>cuisine_description</t>
        </is>
      </c>
      <c r="F1" s="7" t="inlineStr">
        <is>
          <t>inspection_date</t>
        </is>
      </c>
      <c r="G1" s="7" t="inlineStr">
        <is>
          <t>action</t>
        </is>
      </c>
      <c r="H1" s="7" t="inlineStr">
        <is>
          <t>violation_code</t>
        </is>
      </c>
      <c r="I1" s="7" t="inlineStr">
        <is>
          <t>violation_description</t>
        </is>
      </c>
      <c r="J1" s="7" t="inlineStr">
        <is>
          <t>critical_flag</t>
        </is>
      </c>
      <c r="K1" s="7" t="inlineStr">
        <is>
          <t>score</t>
        </is>
      </c>
      <c r="L1" s="7" t="inlineStr">
        <is>
          <t>grade</t>
        </is>
      </c>
      <c r="M1" s="7" t="inlineStr">
        <is>
          <t>grade_date</t>
        </is>
      </c>
      <c r="N1" s="7" t="inlineStr">
        <is>
          <t>record_date</t>
        </is>
      </c>
      <c r="O1" s="7" t="inlineStr">
        <is>
          <t>inspection_type</t>
        </is>
      </c>
    </row>
    <row r="2">
      <c r="A2" t="inlineStr">
        <is>
          <t>Exact duplicate</t>
        </is>
      </c>
      <c r="B2" t="inlineStr">
        <is>
          <t>41621699</t>
        </is>
      </c>
      <c r="C2" t="inlineStr">
        <is>
          <t>Manhattan</t>
        </is>
      </c>
      <c r="D2" t="inlineStr">
        <is>
          <t>10033</t>
        </is>
      </c>
      <c r="E2" t="inlineStr">
        <is>
          <t>Latin American</t>
        </is>
      </c>
      <c r="F2" t="inlineStr">
        <is>
          <t>2026-06-15T00:00:00.000</t>
        </is>
      </c>
      <c r="G2" t="inlineStr">
        <is>
          <t>Violations were cited in the following area(s).</t>
        </is>
      </c>
      <c r="H2" t="inlineStr">
        <is>
          <t>02G</t>
        </is>
      </c>
      <c r="I2" t="inlineStr">
        <is>
          <t>Cold TCS food item held above 41 °F; smoked or processed fish held above 38 °F; intact raw eggs held above 45 °F; or reduced oxygen packaged (ROP) TCS foods held above required temperatures except during active necessary preparation.</t>
        </is>
      </c>
      <c r="J2" t="inlineStr">
        <is>
          <t>Critical</t>
        </is>
      </c>
      <c r="K2" t="inlineStr">
        <is>
          <t>26</t>
        </is>
      </c>
      <c r="N2" t="inlineStr">
        <is>
          <t>2026-10-05T06:00:10.000</t>
        </is>
      </c>
      <c r="O2" t="inlineStr">
        <is>
          <t>Cycle Inspection / Initial Inspection</t>
        </is>
      </c>
    </row>
    <row r="3">
      <c r="A3" t="inlineStr">
        <is>
          <t>Exact duplicate</t>
        </is>
      </c>
      <c r="B3" t="inlineStr">
        <is>
          <t>41621699</t>
        </is>
      </c>
      <c r="C3" t="inlineStr">
        <is>
          <t>Manhattan</t>
        </is>
      </c>
      <c r="D3" t="inlineStr">
        <is>
          <t>10033</t>
        </is>
      </c>
      <c r="E3" t="inlineStr">
        <is>
          <t>Latin American</t>
        </is>
      </c>
      <c r="F3" t="inlineStr">
        <is>
          <t>2026-06-15T00:00:00.000</t>
        </is>
      </c>
      <c r="G3" t="inlineStr">
        <is>
          <t>Violations were cited in the following area(s).</t>
        </is>
      </c>
      <c r="H3" t="inlineStr">
        <is>
          <t>05D</t>
        </is>
      </c>
      <c r="I3" t="inlineStr">
        <is>
          <t>No hand washing facility in or adjacent to toilet room or within 25 feet of a food preparation, food service or ware washing area. Hand washing facility not accessible, obstructed or used for non-hand washing purposes. No hot and cold running water or water at inadequate pressure. No soap or acceptable hand-drying device.</t>
        </is>
      </c>
      <c r="J3" t="inlineStr">
        <is>
          <t>Critical</t>
        </is>
      </c>
      <c r="K3" t="inlineStr">
        <is>
          <t>26</t>
        </is>
      </c>
      <c r="N3" t="inlineStr">
        <is>
          <t>2026-10-05T06:00:10.000</t>
        </is>
      </c>
      <c r="O3" t="inlineStr">
        <is>
          <t>Cycle Inspection / Initial Inspection</t>
        </is>
      </c>
    </row>
    <row r="4">
      <c r="A4" t="inlineStr">
        <is>
          <t>Exact duplicate</t>
        </is>
      </c>
      <c r="B4" t="inlineStr">
        <is>
          <t>41621699</t>
        </is>
      </c>
      <c r="C4" t="inlineStr">
        <is>
          <t>Manhattan</t>
        </is>
      </c>
      <c r="D4" t="inlineStr">
        <is>
          <t>10033</t>
        </is>
      </c>
      <c r="E4" t="inlineStr">
        <is>
          <t>Latin American</t>
        </is>
      </c>
      <c r="F4" t="inlineStr">
        <is>
          <t>2026-06-15T00:00:00.000</t>
        </is>
      </c>
      <c r="G4" t="inlineStr">
        <is>
          <t>Violations were cited in the following area(s).</t>
        </is>
      </c>
      <c r="H4" t="inlineStr">
        <is>
          <t>06E</t>
        </is>
      </c>
      <c r="I4" t="inlineStr">
        <is>
          <t>Sanitized equipment or utensil, including in-use food dispensing utensil, improperly used or stored.</t>
        </is>
      </c>
      <c r="J4" t="inlineStr">
        <is>
          <t>Critical</t>
        </is>
      </c>
      <c r="K4" t="inlineStr">
        <is>
          <t>26</t>
        </is>
      </c>
      <c r="N4" t="inlineStr">
        <is>
          <t>2026-10-05T06:00:10.000</t>
        </is>
      </c>
      <c r="O4" t="inlineStr">
        <is>
          <t>Cycle Inspection / Initial Inspection</t>
        </is>
      </c>
    </row>
    <row r="5">
      <c r="A5" t="inlineStr">
        <is>
          <t>Exact duplicate</t>
        </is>
      </c>
      <c r="B5" t="inlineStr">
        <is>
          <t>41621699</t>
        </is>
      </c>
      <c r="C5" t="inlineStr">
        <is>
          <t>Manhattan</t>
        </is>
      </c>
      <c r="D5" t="inlineStr">
        <is>
          <t>10033</t>
        </is>
      </c>
      <c r="E5" t="inlineStr">
        <is>
          <t>Latin American</t>
        </is>
      </c>
      <c r="F5" t="inlineStr">
        <is>
          <t>2026-06-15T00:00:00.000</t>
        </is>
      </c>
      <c r="G5" t="inlineStr">
        <is>
          <t>Violations were cited in the following area(s).</t>
        </is>
      </c>
      <c r="H5" t="inlineStr">
        <is>
          <t>09E</t>
        </is>
      </c>
      <c r="I5" t="inlineStr">
        <is>
          <t>Wash hands sign not posted near or above hand washing sink.</t>
        </is>
      </c>
      <c r="J5" t="inlineStr">
        <is>
          <t>Not Critical</t>
        </is>
      </c>
      <c r="K5" t="inlineStr">
        <is>
          <t>26</t>
        </is>
      </c>
      <c r="N5" t="inlineStr">
        <is>
          <t>2026-10-05T06:00:10.000</t>
        </is>
      </c>
      <c r="O5" t="inlineStr">
        <is>
          <t>Cycle Inspection / Initial Inspection</t>
        </is>
      </c>
    </row>
    <row r="6">
      <c r="A6" t="inlineStr">
        <is>
          <t>Exact duplicate</t>
        </is>
      </c>
      <c r="B6" t="inlineStr">
        <is>
          <t>41622930</t>
        </is>
      </c>
      <c r="C6" t="inlineStr">
        <is>
          <t>Brooklyn</t>
        </is>
      </c>
      <c r="D6" t="inlineStr">
        <is>
          <t>11206</t>
        </is>
      </c>
      <c r="E6" t="inlineStr">
        <is>
          <t>Donuts</t>
        </is>
      </c>
      <c r="F6" t="inlineStr">
        <is>
          <t>2026-06-26T00:00:00.000</t>
        </is>
      </c>
      <c r="G6" t="inlineStr">
        <is>
          <t>Violations were cited in the following area(s).</t>
        </is>
      </c>
      <c r="H6" t="inlineStr">
        <is>
          <t>04K</t>
        </is>
      </c>
      <c r="I6" t="inlineStr">
        <is>
          <t>Evidence of rats or live rats in establishment's food or non-food areas.</t>
        </is>
      </c>
      <c r="J6" t="inlineStr">
        <is>
          <t>Critical</t>
        </is>
      </c>
      <c r="K6" t="inlineStr">
        <is>
          <t>20</t>
        </is>
      </c>
      <c r="N6" t="inlineStr">
        <is>
          <t>2026-10-05T06:00:10.000</t>
        </is>
      </c>
      <c r="O6" t="inlineStr">
        <is>
          <t>Cycle Inspection / Initial Inspection</t>
        </is>
      </c>
    </row>
    <row r="7">
      <c r="A7" t="inlineStr">
        <is>
          <t>Exact duplicate</t>
        </is>
      </c>
      <c r="B7" t="inlineStr">
        <is>
          <t>41622930</t>
        </is>
      </c>
      <c r="C7" t="inlineStr">
        <is>
          <t>Brooklyn</t>
        </is>
      </c>
      <c r="D7" t="inlineStr">
        <is>
          <t>11206</t>
        </is>
      </c>
      <c r="E7" t="inlineStr">
        <is>
          <t>Donuts</t>
        </is>
      </c>
      <c r="F7" t="inlineStr">
        <is>
          <t>2026-06-26T00:00:00.000</t>
        </is>
      </c>
      <c r="G7" t="inlineStr">
        <is>
          <t>Violations were cited in the following area(s).</t>
        </is>
      </c>
      <c r="H7" t="inlineStr">
        <is>
          <t>04L</t>
        </is>
      </c>
      <c r="I7" t="inlineStr">
        <is>
          <t>Evidence of mice or live mice in establishment's food or non-food areas.</t>
        </is>
      </c>
      <c r="J7" t="inlineStr">
        <is>
          <t>Critical</t>
        </is>
      </c>
      <c r="K7" t="inlineStr">
        <is>
          <t>20</t>
        </is>
      </c>
      <c r="N7" t="inlineStr">
        <is>
          <t>2026-10-05T06:00:10.000</t>
        </is>
      </c>
      <c r="O7" t="inlineStr">
        <is>
          <t>Cycle Inspection / Initial Inspection</t>
        </is>
      </c>
    </row>
    <row r="8">
      <c r="A8" t="inlineStr">
        <is>
          <t>Exact duplicate</t>
        </is>
      </c>
      <c r="B8" t="inlineStr">
        <is>
          <t>41622930</t>
        </is>
      </c>
      <c r="C8" t="inlineStr">
        <is>
          <t>Brooklyn</t>
        </is>
      </c>
      <c r="D8" t="inlineStr">
        <is>
          <t>11206</t>
        </is>
      </c>
      <c r="E8" t="inlineStr">
        <is>
          <t>Donuts</t>
        </is>
      </c>
      <c r="F8" t="inlineStr">
        <is>
          <t>2026-06-26T00:00:00.000</t>
        </is>
      </c>
      <c r="G8" t="inlineStr">
        <is>
          <t>Violations were cited in the following area(s).</t>
        </is>
      </c>
      <c r="H8" t="inlineStr">
        <is>
          <t>06C</t>
        </is>
      </c>
      <c r="I8"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J8" t="inlineStr">
        <is>
          <t>Critical</t>
        </is>
      </c>
      <c r="K8" t="inlineStr">
        <is>
          <t>20</t>
        </is>
      </c>
      <c r="N8" t="inlineStr">
        <is>
          <t>2026-10-05T06:00:10.000</t>
        </is>
      </c>
      <c r="O8" t="inlineStr">
        <is>
          <t>Cycle Inspection / Initial Inspection</t>
        </is>
      </c>
    </row>
    <row r="9">
      <c r="A9" t="inlineStr">
        <is>
          <t>Exact duplicate</t>
        </is>
      </c>
      <c r="B9" t="inlineStr">
        <is>
          <t>41622930</t>
        </is>
      </c>
      <c r="C9" t="inlineStr">
        <is>
          <t>Brooklyn</t>
        </is>
      </c>
      <c r="D9" t="inlineStr">
        <is>
          <t>11206</t>
        </is>
      </c>
      <c r="E9" t="inlineStr">
        <is>
          <t>Donuts</t>
        </is>
      </c>
      <c r="F9" t="inlineStr">
        <is>
          <t>2026-06-26T00:00:00.000</t>
        </is>
      </c>
      <c r="G9" t="inlineStr">
        <is>
          <t>Violations were cited in the following area(s).</t>
        </is>
      </c>
      <c r="H9" t="inlineStr">
        <is>
          <t>08A</t>
        </is>
      </c>
      <c r="I9" t="inlineStr">
        <is>
          <t>Establishment is not free of harborage or conditions conducive to rodents, insects or other pests.</t>
        </is>
      </c>
      <c r="J9" t="inlineStr">
        <is>
          <t>Not Critical</t>
        </is>
      </c>
      <c r="K9" t="inlineStr">
        <is>
          <t>20</t>
        </is>
      </c>
      <c r="N9" t="inlineStr">
        <is>
          <t>2026-10-05T06:00:10.000</t>
        </is>
      </c>
      <c r="O9" t="inlineStr">
        <is>
          <t>Cycle Inspection / Initial Inspection</t>
        </is>
      </c>
    </row>
    <row r="10">
      <c r="A10" t="inlineStr">
        <is>
          <t>Exact duplicate</t>
        </is>
      </c>
      <c r="B10" t="inlineStr">
        <is>
          <t>41622930</t>
        </is>
      </c>
      <c r="C10" t="inlineStr">
        <is>
          <t>Brooklyn</t>
        </is>
      </c>
      <c r="D10" t="inlineStr">
        <is>
          <t>11206</t>
        </is>
      </c>
      <c r="E10" t="inlineStr">
        <is>
          <t>Donuts</t>
        </is>
      </c>
      <c r="F10" t="inlineStr">
        <is>
          <t>2026-06-26T00:00:00.000</t>
        </is>
      </c>
      <c r="G10" t="inlineStr">
        <is>
          <t>Violations were cited in the following area(s).</t>
        </is>
      </c>
      <c r="H10" t="inlineStr">
        <is>
          <t>08C</t>
        </is>
      </c>
      <c r="I10" t="inlineStr">
        <is>
          <t>Pesticide not properly labeled or used by unlicensed individual. Pesticide, other toxic chemical improperly used/stored. Unprotected, unlocked bait station used.</t>
        </is>
      </c>
      <c r="J10" t="inlineStr">
        <is>
          <t>Not Critical</t>
        </is>
      </c>
      <c r="K10" t="inlineStr">
        <is>
          <t>20</t>
        </is>
      </c>
      <c r="N10" t="inlineStr">
        <is>
          <t>2026-10-05T06:00:10.000</t>
        </is>
      </c>
      <c r="O10" t="inlineStr">
        <is>
          <t>Cycle Inspection / Initial Inspection</t>
        </is>
      </c>
    </row>
    <row r="11">
      <c r="A11" t="inlineStr">
        <is>
          <t>Borough coded 0</t>
        </is>
      </c>
      <c r="B11" t="inlineStr">
        <is>
          <t>40808118</t>
        </is>
      </c>
      <c r="C11" t="inlineStr">
        <is>
          <t>0</t>
        </is>
      </c>
      <c r="D11" t="inlineStr">
        <is>
          <t>11701</t>
        </is>
      </c>
      <c r="E11" t="inlineStr">
        <is>
          <t>French</t>
        </is>
      </c>
      <c r="F11" t="inlineStr">
        <is>
          <t>2026-04-17T00:00:00.000</t>
        </is>
      </c>
      <c r="G11" t="inlineStr">
        <is>
          <t>Violations were cited in the following area(s).</t>
        </is>
      </c>
      <c r="H11" t="inlineStr">
        <is>
          <t>02G</t>
        </is>
      </c>
      <c r="I11" t="inlineStr">
        <is>
          <t>Cold TCS food item held above 41 °F; smoked or processed fish held above 38 °F; intact raw eggs held above 45 °F; or reduced oxygen packaged (ROP) TCS foods held above required temperatures except during active necessary preparation.</t>
        </is>
      </c>
      <c r="J11" t="inlineStr">
        <is>
          <t>Critical</t>
        </is>
      </c>
      <c r="K11" t="inlineStr">
        <is>
          <t>25</t>
        </is>
      </c>
      <c r="N11" t="inlineStr">
        <is>
          <t>2026-10-05T06:00:10.000</t>
        </is>
      </c>
      <c r="O11" t="inlineStr">
        <is>
          <t>Cycle Inspection / Initial Inspection</t>
        </is>
      </c>
    </row>
    <row r="12">
      <c r="A12" t="inlineStr">
        <is>
          <t>Borough coded 0</t>
        </is>
      </c>
      <c r="B12" t="inlineStr">
        <is>
          <t>40808118</t>
        </is>
      </c>
      <c r="C12" t="inlineStr">
        <is>
          <t>0</t>
        </is>
      </c>
      <c r="D12" t="inlineStr">
        <is>
          <t>11701</t>
        </is>
      </c>
      <c r="E12" t="inlineStr">
        <is>
          <t>French</t>
        </is>
      </c>
      <c r="F12" t="inlineStr">
        <is>
          <t>2026-04-17T00:00:00.000</t>
        </is>
      </c>
      <c r="G12" t="inlineStr">
        <is>
          <t>Violations were cited in the following area(s).</t>
        </is>
      </c>
      <c r="H12" t="inlineStr">
        <is>
          <t>04L</t>
        </is>
      </c>
      <c r="I12" t="inlineStr">
        <is>
          <t>Evidence of mice or live mice in establishment's food or non-food areas.</t>
        </is>
      </c>
      <c r="J12" t="inlineStr">
        <is>
          <t>Critical</t>
        </is>
      </c>
      <c r="K12" t="inlineStr">
        <is>
          <t>25</t>
        </is>
      </c>
      <c r="N12" t="inlineStr">
        <is>
          <t>2026-10-05T06:00:10.000</t>
        </is>
      </c>
      <c r="O12" t="inlineStr">
        <is>
          <t>Cycle Inspection / Initial Inspection</t>
        </is>
      </c>
    </row>
    <row r="13">
      <c r="A13" t="inlineStr">
        <is>
          <t>Borough coded 0</t>
        </is>
      </c>
      <c r="B13" t="inlineStr">
        <is>
          <t>40808118</t>
        </is>
      </c>
      <c r="C13" t="inlineStr">
        <is>
          <t>0</t>
        </is>
      </c>
      <c r="D13" t="inlineStr">
        <is>
          <t>11701</t>
        </is>
      </c>
      <c r="E13" t="inlineStr">
        <is>
          <t>French</t>
        </is>
      </c>
      <c r="F13" t="inlineStr">
        <is>
          <t>2026-04-17T00:00:00.000</t>
        </is>
      </c>
      <c r="G13" t="inlineStr">
        <is>
          <t>Violations were cited in the following area(s).</t>
        </is>
      </c>
      <c r="H13" t="inlineStr">
        <is>
          <t>06D</t>
        </is>
      </c>
      <c r="I13" t="inlineStr">
        <is>
          <t>Food contact surface not properly washed, rinsed and sanitized after each use and following any activity when contamination may have occurred.</t>
        </is>
      </c>
      <c r="J13" t="inlineStr">
        <is>
          <t>Critical</t>
        </is>
      </c>
      <c r="K13" t="inlineStr">
        <is>
          <t>25</t>
        </is>
      </c>
      <c r="N13" t="inlineStr">
        <is>
          <t>2026-10-05T06:00:10.000</t>
        </is>
      </c>
      <c r="O13" t="inlineStr">
        <is>
          <t>Cycle Inspection / Initial Inspection</t>
        </is>
      </c>
    </row>
    <row r="14">
      <c r="A14" t="inlineStr">
        <is>
          <t>Borough coded 0</t>
        </is>
      </c>
      <c r="B14" t="inlineStr">
        <is>
          <t>40808118</t>
        </is>
      </c>
      <c r="C14" t="inlineStr">
        <is>
          <t>0</t>
        </is>
      </c>
      <c r="D14" t="inlineStr">
        <is>
          <t>11701</t>
        </is>
      </c>
      <c r="E14" t="inlineStr">
        <is>
          <t>French</t>
        </is>
      </c>
      <c r="F14" t="inlineStr">
        <is>
          <t>2026-04-17T00:00:00.000</t>
        </is>
      </c>
      <c r="G14" t="inlineStr">
        <is>
          <t>Violations were cited in the following area(s).</t>
        </is>
      </c>
      <c r="H14" t="inlineStr">
        <is>
          <t>08A</t>
        </is>
      </c>
      <c r="I14" t="inlineStr">
        <is>
          <t>Establishment is not free of harborage or conditions conducive to rodents, insects or other pests.</t>
        </is>
      </c>
      <c r="J14" t="inlineStr">
        <is>
          <t>Not Critical</t>
        </is>
      </c>
      <c r="K14" t="inlineStr">
        <is>
          <t>25</t>
        </is>
      </c>
      <c r="N14" t="inlineStr">
        <is>
          <t>2026-10-05T06:00:10.000</t>
        </is>
      </c>
      <c r="O14" t="inlineStr">
        <is>
          <t>Cycle Inspection / Initial Inspection</t>
        </is>
      </c>
    </row>
    <row r="15">
      <c r="A15" t="inlineStr">
        <is>
          <t>Borough coded 0</t>
        </is>
      </c>
      <c r="B15" t="inlineStr">
        <is>
          <t>40808118</t>
        </is>
      </c>
      <c r="C15" t="inlineStr">
        <is>
          <t>0</t>
        </is>
      </c>
      <c r="D15" t="inlineStr">
        <is>
          <t>11701</t>
        </is>
      </c>
      <c r="E15" t="inlineStr">
        <is>
          <t>French</t>
        </is>
      </c>
      <c r="F15" t="inlineStr">
        <is>
          <t>2026-04-17T00:00:00.000</t>
        </is>
      </c>
      <c r="G15" t="inlineStr">
        <is>
          <t>Violations were cited in the following area(s).</t>
        </is>
      </c>
      <c r="H15" t="inlineStr">
        <is>
          <t>09B</t>
        </is>
      </c>
      <c r="I15" t="inlineStr">
        <is>
          <t>Thawing procedure improper.</t>
        </is>
      </c>
      <c r="J15" t="inlineStr">
        <is>
          <t>Not Critical</t>
        </is>
      </c>
      <c r="K15" t="inlineStr">
        <is>
          <t>25</t>
        </is>
      </c>
      <c r="N15" t="inlineStr">
        <is>
          <t>2026-10-05T06:00:10.000</t>
        </is>
      </c>
      <c r="O15" t="inlineStr">
        <is>
          <t>Cycle Inspection / Initial Inspection</t>
        </is>
      </c>
    </row>
    <row r="16">
      <c r="A16" t="inlineStr">
        <is>
          <t>Borough coded 0</t>
        </is>
      </c>
      <c r="B16" t="inlineStr">
        <is>
          <t>41311453</t>
        </is>
      </c>
      <c r="C16" t="inlineStr">
        <is>
          <t>0</t>
        </is>
      </c>
      <c r="D16" t="inlineStr">
        <is>
          <t>10301</t>
        </is>
      </c>
      <c r="E16" t="inlineStr">
        <is>
          <t>Spanish</t>
        </is>
      </c>
      <c r="F16" t="inlineStr">
        <is>
          <t>2026-06-09T00:00:00.000</t>
        </is>
      </c>
      <c r="G16" t="inlineStr">
        <is>
          <t>Violations were cited in the following area(s).</t>
        </is>
      </c>
      <c r="H16" t="inlineStr">
        <is>
          <t>06C</t>
        </is>
      </c>
      <c r="I16"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J16" t="inlineStr">
        <is>
          <t>Critical</t>
        </is>
      </c>
      <c r="K16" t="inlineStr">
        <is>
          <t>12</t>
        </is>
      </c>
      <c r="L16" t="inlineStr">
        <is>
          <t>A</t>
        </is>
      </c>
      <c r="M16" t="inlineStr">
        <is>
          <t>2026-06-09T00:00:00.000</t>
        </is>
      </c>
      <c r="N16" t="inlineStr">
        <is>
          <t>2026-10-05T06:00:10.000</t>
        </is>
      </c>
      <c r="O16" t="inlineStr">
        <is>
          <t>Cycle Inspection / Initial Inspection</t>
        </is>
      </c>
    </row>
    <row r="17">
      <c r="A17" t="inlineStr">
        <is>
          <t>Borough coded 0</t>
        </is>
      </c>
      <c r="B17" t="inlineStr">
        <is>
          <t>41311453</t>
        </is>
      </c>
      <c r="C17" t="inlineStr">
        <is>
          <t>0</t>
        </is>
      </c>
      <c r="D17" t="inlineStr">
        <is>
          <t>10301</t>
        </is>
      </c>
      <c r="E17" t="inlineStr">
        <is>
          <t>Spanish</t>
        </is>
      </c>
      <c r="F17" t="inlineStr">
        <is>
          <t>2026-06-09T00:00:00.000</t>
        </is>
      </c>
      <c r="G17" t="inlineStr">
        <is>
          <t>Violations were cited in the following area(s).</t>
        </is>
      </c>
      <c r="H17" t="inlineStr">
        <is>
          <t>06D</t>
        </is>
      </c>
      <c r="I17" t="inlineStr">
        <is>
          <t>Food contact surface not properly washed, rinsed and sanitized after each use and following any activity when contamination may have occurred.</t>
        </is>
      </c>
      <c r="J17" t="inlineStr">
        <is>
          <t>Critical</t>
        </is>
      </c>
      <c r="K17" t="inlineStr">
        <is>
          <t>12</t>
        </is>
      </c>
      <c r="L17" t="inlineStr">
        <is>
          <t>A</t>
        </is>
      </c>
      <c r="M17" t="inlineStr">
        <is>
          <t>2026-06-09T00:00:00.000</t>
        </is>
      </c>
      <c r="N17" t="inlineStr">
        <is>
          <t>2026-10-05T06:00:10.000</t>
        </is>
      </c>
      <c r="O17" t="inlineStr">
        <is>
          <t>Cycle Inspection / Initial Inspection</t>
        </is>
      </c>
    </row>
    <row r="18">
      <c r="A18" t="inlineStr">
        <is>
          <t>Borough coded 0</t>
        </is>
      </c>
      <c r="B18" t="inlineStr">
        <is>
          <t>50163303</t>
        </is>
      </c>
      <c r="C18" t="inlineStr">
        <is>
          <t>0</t>
        </is>
      </c>
      <c r="D18" t="inlineStr">
        <is>
          <t>07631</t>
        </is>
      </c>
      <c r="E18" t="inlineStr">
        <is>
          <t>Latin American</t>
        </is>
      </c>
      <c r="F18" t="inlineStr">
        <is>
          <t>2026-06-16T00:00:00.000</t>
        </is>
      </c>
      <c r="G18" t="inlineStr">
        <is>
          <t>Violations were cited in the following area(s).</t>
        </is>
      </c>
      <c r="H18" t="inlineStr">
        <is>
          <t>02B</t>
        </is>
      </c>
      <c r="I18" t="inlineStr">
        <is>
          <t>Hot TCS food item not held at or above 140 °F.</t>
        </is>
      </c>
      <c r="J18" t="inlineStr">
        <is>
          <t>Critical</t>
        </is>
      </c>
      <c r="K18" t="inlineStr">
        <is>
          <t>41</t>
        </is>
      </c>
      <c r="N18" t="inlineStr">
        <is>
          <t>2026-10-05T06:00:10.000</t>
        </is>
      </c>
      <c r="O18" t="inlineStr">
        <is>
          <t>Cycle Inspection / Initial Inspection</t>
        </is>
      </c>
    </row>
    <row r="19">
      <c r="A19" t="inlineStr">
        <is>
          <t>Borough coded 0</t>
        </is>
      </c>
      <c r="B19" t="inlineStr">
        <is>
          <t>50163303</t>
        </is>
      </c>
      <c r="C19" t="inlineStr">
        <is>
          <t>0</t>
        </is>
      </c>
      <c r="D19" t="inlineStr">
        <is>
          <t>07631</t>
        </is>
      </c>
      <c r="E19" t="inlineStr">
        <is>
          <t>Latin American</t>
        </is>
      </c>
      <c r="F19" t="inlineStr">
        <is>
          <t>2026-06-16T00:00:00.000</t>
        </is>
      </c>
      <c r="G19" t="inlineStr">
        <is>
          <t>Violations were cited in the following area(s).</t>
        </is>
      </c>
      <c r="H19" t="inlineStr">
        <is>
          <t>06A</t>
        </is>
      </c>
      <c r="I19" t="inlineStr">
        <is>
          <t>Personal cleanliness is inadequate. Outer garment soiled with possible contaminant. Effective hair restraint not worn where required. Jewelry worn on hands or arms. Fingernail polish worn or fingernails not kept clean and trimmed.</t>
        </is>
      </c>
      <c r="J19" t="inlineStr">
        <is>
          <t>Critical</t>
        </is>
      </c>
      <c r="K19" t="inlineStr">
        <is>
          <t>41</t>
        </is>
      </c>
      <c r="N19" t="inlineStr">
        <is>
          <t>2026-10-05T06:00:10.000</t>
        </is>
      </c>
      <c r="O19" t="inlineStr">
        <is>
          <t>Cycle Inspection / Initial Inspection</t>
        </is>
      </c>
    </row>
    <row r="20">
      <c r="A20" t="inlineStr">
        <is>
          <t>Borough coded 0</t>
        </is>
      </c>
      <c r="B20" t="inlineStr">
        <is>
          <t>50163303</t>
        </is>
      </c>
      <c r="C20" t="inlineStr">
        <is>
          <t>0</t>
        </is>
      </c>
      <c r="D20" t="inlineStr">
        <is>
          <t>07631</t>
        </is>
      </c>
      <c r="E20" t="inlineStr">
        <is>
          <t>Latin American</t>
        </is>
      </c>
      <c r="F20" t="inlineStr">
        <is>
          <t>2026-06-16T00:00:00.000</t>
        </is>
      </c>
      <c r="G20" t="inlineStr">
        <is>
          <t>Violations were cited in the following area(s).</t>
        </is>
      </c>
      <c r="H20" t="inlineStr">
        <is>
          <t>06C</t>
        </is>
      </c>
      <c r="I20" t="inlineStr">
        <is>
          <t>Food, supplies, or equipment not protected from potential source of contamination during storage, preparation, transportation, display, service or from customer’s refillable, reusable container. Condiments not in single-service containers or dispensed directly by the vendor.</t>
        </is>
      </c>
      <c r="J20" t="inlineStr">
        <is>
          <t>Critical</t>
        </is>
      </c>
      <c r="K20" t="inlineStr">
        <is>
          <t>41</t>
        </is>
      </c>
      <c r="N20" t="inlineStr">
        <is>
          <t>2026-10-05T06:00:10.000</t>
        </is>
      </c>
      <c r="O20" t="inlineStr">
        <is>
          <t>Cycle Inspection / Initial Inspection</t>
        </is>
      </c>
    </row>
    <row r="21">
      <c r="A21" t="inlineStr">
        <is>
          <t>Borough coded 0</t>
        </is>
      </c>
      <c r="B21" t="inlineStr">
        <is>
          <t>50163303</t>
        </is>
      </c>
      <c r="C21" t="inlineStr">
        <is>
          <t>0</t>
        </is>
      </c>
      <c r="D21" t="inlineStr">
        <is>
          <t>07631</t>
        </is>
      </c>
      <c r="E21" t="inlineStr">
        <is>
          <t>Latin American</t>
        </is>
      </c>
      <c r="F21" t="inlineStr">
        <is>
          <t>2026-06-16T00:00:00.000</t>
        </is>
      </c>
      <c r="G21" t="inlineStr">
        <is>
          <t>Violations were cited in the following area(s).</t>
        </is>
      </c>
      <c r="H21" t="inlineStr">
        <is>
          <t>06D</t>
        </is>
      </c>
      <c r="I21" t="inlineStr">
        <is>
          <t>Food contact surface not properly washed, rinsed and sanitized after each use and following any activity when contamination may have occurred.</t>
        </is>
      </c>
      <c r="J21" t="inlineStr">
        <is>
          <t>Critical</t>
        </is>
      </c>
      <c r="K21" t="inlineStr">
        <is>
          <t>41</t>
        </is>
      </c>
      <c r="N21" t="inlineStr">
        <is>
          <t>2026-10-05T06:00:10.000</t>
        </is>
      </c>
      <c r="O21" t="inlineStr">
        <is>
          <t>Cycle Inspection / Initial Inspection</t>
        </is>
      </c>
    </row>
    <row r="22">
      <c r="A22" t="inlineStr">
        <is>
          <t>Borough coded 0</t>
        </is>
      </c>
      <c r="B22" t="inlineStr">
        <is>
          <t>50163303</t>
        </is>
      </c>
      <c r="C22" t="inlineStr">
        <is>
          <t>0</t>
        </is>
      </c>
      <c r="D22" t="inlineStr">
        <is>
          <t>07631</t>
        </is>
      </c>
      <c r="E22" t="inlineStr">
        <is>
          <t>Latin American</t>
        </is>
      </c>
      <c r="F22" t="inlineStr">
        <is>
          <t>2026-06-16T00:00:00.000</t>
        </is>
      </c>
      <c r="G22" t="inlineStr">
        <is>
          <t>Violations were cited in the following area(s).</t>
        </is>
      </c>
      <c r="H22" t="inlineStr">
        <is>
          <t>06F</t>
        </is>
      </c>
      <c r="I22" t="inlineStr">
        <is>
          <t>Wiping cloths not stored clean and dry, or in a sanitizing solution, between uses.</t>
        </is>
      </c>
      <c r="J22" t="inlineStr">
        <is>
          <t>Critical</t>
        </is>
      </c>
      <c r="K22" t="inlineStr">
        <is>
          <t>41</t>
        </is>
      </c>
      <c r="N22" t="inlineStr">
        <is>
          <t>2026-10-05T06:00:10.000</t>
        </is>
      </c>
      <c r="O22" t="inlineStr">
        <is>
          <t>Cycle Inspection / Initial Inspection</t>
        </is>
      </c>
    </row>
    <row r="23">
      <c r="A23" t="inlineStr">
        <is>
          <t>Borough coded 0</t>
        </is>
      </c>
      <c r="B23" t="inlineStr">
        <is>
          <t>50163303</t>
        </is>
      </c>
      <c r="C23" t="inlineStr">
        <is>
          <t>0</t>
        </is>
      </c>
      <c r="D23" t="inlineStr">
        <is>
          <t>07631</t>
        </is>
      </c>
      <c r="E23" t="inlineStr">
        <is>
          <t>Latin American</t>
        </is>
      </c>
      <c r="F23" t="inlineStr">
        <is>
          <t>2026-06-16T00:00:00.000</t>
        </is>
      </c>
      <c r="G23" t="inlineStr">
        <is>
          <t>Violations were cited in the following area(s).</t>
        </is>
      </c>
      <c r="H23" t="inlineStr">
        <is>
          <t>09C</t>
        </is>
      </c>
      <c r="I23" t="inlineStr">
        <is>
          <t>Design, construction, materials used or maintenance of food contact surface improper. Surface not easily cleanable, sanitized and maintained.</t>
        </is>
      </c>
      <c r="J23" t="inlineStr">
        <is>
          <t>Not Critical</t>
        </is>
      </c>
      <c r="K23" t="inlineStr">
        <is>
          <t>41</t>
        </is>
      </c>
      <c r="N23" t="inlineStr">
        <is>
          <t>2026-10-05T06:00:10.000</t>
        </is>
      </c>
      <c r="O23" t="inlineStr">
        <is>
          <t>Cycle Inspection / Initial Inspection</t>
        </is>
      </c>
    </row>
    <row r="24">
      <c r="A24" t="inlineStr">
        <is>
          <t>Borough coded 0</t>
        </is>
      </c>
      <c r="B24" t="inlineStr">
        <is>
          <t>50163303</t>
        </is>
      </c>
      <c r="C24" t="inlineStr">
        <is>
          <t>0</t>
        </is>
      </c>
      <c r="D24" t="inlineStr">
        <is>
          <t>07631</t>
        </is>
      </c>
      <c r="E24" t="inlineStr">
        <is>
          <t>Latin American</t>
        </is>
      </c>
      <c r="F24" t="inlineStr">
        <is>
          <t>2026-06-16T00:00:00.000</t>
        </is>
      </c>
      <c r="G24" t="inlineStr">
        <is>
          <t>Violations were cited in the following area(s).</t>
        </is>
      </c>
      <c r="H24" t="inlineStr">
        <is>
          <t>10B</t>
        </is>
      </c>
      <c r="I24" t="inlineStr">
        <is>
          <t>Anti-siphonage or back-flow prevention device not provided where required; equipment or floor not properly drained; sewage disposal system in disrepair or not functioning properly. Condensation or liquid waste improperly disposed of.</t>
        </is>
      </c>
      <c r="J24" t="inlineStr">
        <is>
          <t>Not Critical</t>
        </is>
      </c>
      <c r="K24" t="inlineStr">
        <is>
          <t>41</t>
        </is>
      </c>
      <c r="N24" t="inlineStr">
        <is>
          <t>2026-10-05T06:00:10.000</t>
        </is>
      </c>
      <c r="O24" t="inlineStr">
        <is>
          <t>Cycle Inspection / Initial Inspection</t>
        </is>
      </c>
    </row>
    <row r="25">
      <c r="A25" t="inlineStr">
        <is>
          <t>Borough coded 0</t>
        </is>
      </c>
      <c r="B25" t="inlineStr">
        <is>
          <t>50163303</t>
        </is>
      </c>
      <c r="C25" t="inlineStr">
        <is>
          <t>0</t>
        </is>
      </c>
      <c r="D25" t="inlineStr">
        <is>
          <t>07631</t>
        </is>
      </c>
      <c r="E25" t="inlineStr">
        <is>
          <t>Latin American</t>
        </is>
      </c>
      <c r="F25" t="inlineStr">
        <is>
          <t>2026-06-16T00:00:00.000</t>
        </is>
      </c>
      <c r="G25" t="inlineStr">
        <is>
          <t>Violations were cited in the following area(s).</t>
        </is>
      </c>
      <c r="H25" t="inlineStr">
        <is>
          <t>10G</t>
        </is>
      </c>
      <c r="I25" t="inlineStr">
        <is>
          <t>Dishwashing and ware washing: Cleaning and sanitizing of tableware, including dishes, utensils, and equipment deficient.</t>
        </is>
      </c>
      <c r="J25" t="inlineStr">
        <is>
          <t>Not Critical</t>
        </is>
      </c>
      <c r="K25" t="inlineStr">
        <is>
          <t>41</t>
        </is>
      </c>
      <c r="N25" t="inlineStr">
        <is>
          <t>2026-10-05T06:00:10.000</t>
        </is>
      </c>
      <c r="O25" t="inlineStr">
        <is>
          <t>Cycle Inspection / Initial Inspection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0" customWidth="1" min="1" max="1"/>
    <col width="11" customWidth="1" min="2" max="2"/>
    <col width="13" customWidth="1" min="3" max="3"/>
  </cols>
  <sheetData>
    <row r="1">
      <c r="A1" s="7" t="inlineStr">
        <is>
          <t>Cleaning step</t>
        </is>
      </c>
      <c r="B1" s="7" t="inlineStr">
        <is>
          <t>Rows left</t>
        </is>
      </c>
      <c r="C1" s="7" t="inlineStr">
        <is>
          <t>Rows removed</t>
        </is>
      </c>
    </row>
    <row r="2">
      <c r="A2" t="inlineStr">
        <is>
          <t>Violation rows downloaded (initial cycle inspections, Q2 2026)</t>
        </is>
      </c>
      <c r="B2" s="10" t="n">
        <v>13784</v>
      </c>
      <c r="C2" s="10" t="n"/>
    </row>
    <row r="3">
      <c r="A3" t="inlineStr">
        <is>
          <t>Remove exact duplicate rows</t>
        </is>
      </c>
      <c r="B3" s="10" t="n">
        <v>13775</v>
      </c>
      <c r="C3" s="10" t="n">
        <v>9</v>
      </c>
    </row>
    <row r="4">
      <c r="A4" t="inlineStr">
        <is>
          <t>Remove rows with borough coded 0 (missing)</t>
        </is>
      </c>
      <c r="B4" s="10" t="n">
        <v>13760</v>
      </c>
      <c r="C4" s="10" t="n">
        <v>15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392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0" customWidth="1" min="1" max="1"/>
    <col width="13" customWidth="1" min="2" max="2"/>
    <col width="18" customWidth="1" min="3" max="3"/>
    <col width="13" customWidth="1" min="4" max="4"/>
    <col width="22" customWidth="1" min="5" max="5"/>
    <col width="7" customWidth="1" min="6" max="6"/>
    <col width="7" customWidth="1" min="7" max="7"/>
    <col width="10" customWidth="1" min="8" max="8"/>
    <col width="10" customWidth="1" min="9" max="9"/>
    <col width="8" customWidth="1" min="10" max="10"/>
    <col width="10" customWidth="1" min="11" max="11"/>
  </cols>
  <sheetData>
    <row r="1">
      <c r="A1" s="7" t="inlineStr">
        <is>
          <t>CAMIS</t>
        </is>
      </c>
      <c r="B1" s="7" t="inlineStr">
        <is>
          <t>Inspection date</t>
        </is>
      </c>
      <c r="C1" s="7" t="inlineStr">
        <is>
          <t>Key</t>
        </is>
      </c>
      <c r="D1" s="7" t="inlineStr">
        <is>
          <t>Boro</t>
        </is>
      </c>
      <c r="E1" s="7" t="inlineStr">
        <is>
          <t>Cuisine</t>
        </is>
      </c>
      <c r="F1" s="7" t="inlineStr">
        <is>
          <t>Score</t>
        </is>
      </c>
      <c r="G1" s="7" t="inlineStr">
        <is>
          <t>Grade</t>
        </is>
      </c>
      <c r="H1" s="7" t="inlineStr">
        <is>
          <t>Violations</t>
        </is>
      </c>
      <c r="I1" s="7" t="inlineStr">
        <is>
          <t>Critical violations</t>
        </is>
      </c>
      <c r="J1" s="7" t="inlineStr">
        <is>
          <t>Closed</t>
        </is>
      </c>
      <c r="K1" s="7" t="inlineStr">
        <is>
          <t>A-range score</t>
        </is>
      </c>
    </row>
    <row r="2">
      <c r="A2" t="n">
        <v>40365844</v>
      </c>
      <c r="B2" s="8" t="n">
        <v>46113</v>
      </c>
      <c r="C2" s="9">
        <f>A2&amp;"-"&amp;TEXT(B2,"yyyymmdd")</f>
        <v/>
      </c>
      <c r="D2" s="9">
        <f>_xlfn.XLOOKUP(C2,Violations[Key],Violations[Boro])</f>
        <v/>
      </c>
      <c r="E2" s="9">
        <f>_xlfn.XLOOKUP(C2,Violations[Key],Violations[Cuisine])</f>
        <v/>
      </c>
      <c r="F2" s="9">
        <f>_xlfn.XLOOKUP(C2,Violations[Key],Violations[Score])</f>
        <v/>
      </c>
      <c r="G2" s="9">
        <f>_xlfn.XLOOKUP(C2,Violations[Key],Violations[Grade])&amp;""</f>
        <v/>
      </c>
      <c r="H2" s="9">
        <f>COUNTIFS(Violations[Key],C2,Violations[Violation code],"&lt;&gt;")</f>
        <v/>
      </c>
      <c r="I2" s="9">
        <f>COUNTIFS(Violations[Key],C2,Violations[Critical flag],"Critical")</f>
        <v/>
      </c>
      <c r="J2" s="9">
        <f>IF(LEFT(_xlfn.XLOOKUP(C2,Violations[Key],Violations[Action]),20)="Establishment Closed","Yes","No")</f>
        <v/>
      </c>
      <c r="K2" s="9">
        <f>IF(F2&lt;=13,"Yes","No")</f>
        <v/>
      </c>
    </row>
    <row r="3">
      <c r="A3" t="n">
        <v>40550548</v>
      </c>
      <c r="B3" s="8" t="n">
        <v>46113</v>
      </c>
      <c r="C3" s="9">
        <f>A3&amp;"-"&amp;TEXT(B3,"yyyymmdd")</f>
        <v/>
      </c>
      <c r="D3" s="9">
        <f>_xlfn.XLOOKUP(C3,Violations[Key],Violations[Boro])</f>
        <v/>
      </c>
      <c r="E3" s="9">
        <f>_xlfn.XLOOKUP(C3,Violations[Key],Violations[Cuisine])</f>
        <v/>
      </c>
      <c r="F3" s="9">
        <f>_xlfn.XLOOKUP(C3,Violations[Key],Violations[Score])</f>
        <v/>
      </c>
      <c r="G3" s="9">
        <f>_xlfn.XLOOKUP(C3,Violations[Key],Violations[Grade])&amp;""</f>
        <v/>
      </c>
      <c r="H3" s="9">
        <f>COUNTIFS(Violations[Key],C3,Violations[Violation code],"&lt;&gt;")</f>
        <v/>
      </c>
      <c r="I3" s="9">
        <f>COUNTIFS(Violations[Key],C3,Violations[Critical flag],"Critical")</f>
        <v/>
      </c>
      <c r="J3" s="9">
        <f>IF(LEFT(_xlfn.XLOOKUP(C3,Violations[Key],Violations[Action]),20)="Establishment Closed","Yes","No")</f>
        <v/>
      </c>
      <c r="K3" s="9">
        <f>IF(F3&lt;=13,"Yes","No")</f>
        <v/>
      </c>
    </row>
    <row r="4">
      <c r="A4" t="n">
        <v>40573101</v>
      </c>
      <c r="B4" s="8" t="n">
        <v>46113</v>
      </c>
      <c r="C4" s="9">
        <f>A4&amp;"-"&amp;TEXT(B4,"yyyymmdd")</f>
        <v/>
      </c>
      <c r="D4" s="9">
        <f>_xlfn.XLOOKUP(C4,Violations[Key],Violations[Boro])</f>
        <v/>
      </c>
      <c r="E4" s="9">
        <f>_xlfn.XLOOKUP(C4,Violations[Key],Violations[Cuisine])</f>
        <v/>
      </c>
      <c r="F4" s="9">
        <f>_xlfn.XLOOKUP(C4,Violations[Key],Violations[Score])</f>
        <v/>
      </c>
      <c r="G4" s="9">
        <f>_xlfn.XLOOKUP(C4,Violations[Key],Violations[Grade])&amp;""</f>
        <v/>
      </c>
      <c r="H4" s="9">
        <f>COUNTIFS(Violations[Key],C4,Violations[Violation code],"&lt;&gt;")</f>
        <v/>
      </c>
      <c r="I4" s="9">
        <f>COUNTIFS(Violations[Key],C4,Violations[Critical flag],"Critical")</f>
        <v/>
      </c>
      <c r="J4" s="9">
        <f>IF(LEFT(_xlfn.XLOOKUP(C4,Violations[Key],Violations[Action]),20)="Establishment Closed","Yes","No")</f>
        <v/>
      </c>
      <c r="K4" s="9">
        <f>IF(F4&lt;=13,"Yes","No")</f>
        <v/>
      </c>
    </row>
    <row r="5">
      <c r="A5" t="n">
        <v>40730270</v>
      </c>
      <c r="B5" s="8" t="n">
        <v>46113</v>
      </c>
      <c r="C5" s="9">
        <f>A5&amp;"-"&amp;TEXT(B5,"yyyymmdd")</f>
        <v/>
      </c>
      <c r="D5" s="9">
        <f>_xlfn.XLOOKUP(C5,Violations[Key],Violations[Boro])</f>
        <v/>
      </c>
      <c r="E5" s="9">
        <f>_xlfn.XLOOKUP(C5,Violations[Key],Violations[Cuisine])</f>
        <v/>
      </c>
      <c r="F5" s="9">
        <f>_xlfn.XLOOKUP(C5,Violations[Key],Violations[Score])</f>
        <v/>
      </c>
      <c r="G5" s="9">
        <f>_xlfn.XLOOKUP(C5,Violations[Key],Violations[Grade])&amp;""</f>
        <v/>
      </c>
      <c r="H5" s="9">
        <f>COUNTIFS(Violations[Key],C5,Violations[Violation code],"&lt;&gt;")</f>
        <v/>
      </c>
      <c r="I5" s="9">
        <f>COUNTIFS(Violations[Key],C5,Violations[Critical flag],"Critical")</f>
        <v/>
      </c>
      <c r="J5" s="9">
        <f>IF(LEFT(_xlfn.XLOOKUP(C5,Violations[Key],Violations[Action]),20)="Establishment Closed","Yes","No")</f>
        <v/>
      </c>
      <c r="K5" s="9">
        <f>IF(F5&lt;=13,"Yes","No")</f>
        <v/>
      </c>
    </row>
    <row r="6">
      <c r="A6" t="n">
        <v>40892913</v>
      </c>
      <c r="B6" s="8" t="n">
        <v>46113</v>
      </c>
      <c r="C6" s="9">
        <f>A6&amp;"-"&amp;TEXT(B6,"yyyymmdd")</f>
        <v/>
      </c>
      <c r="D6" s="9">
        <f>_xlfn.XLOOKUP(C6,Violations[Key],Violations[Boro])</f>
        <v/>
      </c>
      <c r="E6" s="9">
        <f>_xlfn.XLOOKUP(C6,Violations[Key],Violations[Cuisine])</f>
        <v/>
      </c>
      <c r="F6" s="9">
        <f>_xlfn.XLOOKUP(C6,Violations[Key],Violations[Score])</f>
        <v/>
      </c>
      <c r="G6" s="9">
        <f>_xlfn.XLOOKUP(C6,Violations[Key],Violations[Grade])&amp;""</f>
        <v/>
      </c>
      <c r="H6" s="9">
        <f>COUNTIFS(Violations[Key],C6,Violations[Violation code],"&lt;&gt;")</f>
        <v/>
      </c>
      <c r="I6" s="9">
        <f>COUNTIFS(Violations[Key],C6,Violations[Critical flag],"Critical")</f>
        <v/>
      </c>
      <c r="J6" s="9">
        <f>IF(LEFT(_xlfn.XLOOKUP(C6,Violations[Key],Violations[Action]),20)="Establishment Closed","Yes","No")</f>
        <v/>
      </c>
      <c r="K6" s="9">
        <f>IF(F6&lt;=13,"Yes","No")</f>
        <v/>
      </c>
    </row>
    <row r="7">
      <c r="A7" t="n">
        <v>41017390</v>
      </c>
      <c r="B7" s="8" t="n">
        <v>46113</v>
      </c>
      <c r="C7" s="9">
        <f>A7&amp;"-"&amp;TEXT(B7,"yyyymmdd")</f>
        <v/>
      </c>
      <c r="D7" s="9">
        <f>_xlfn.XLOOKUP(C7,Violations[Key],Violations[Boro])</f>
        <v/>
      </c>
      <c r="E7" s="9">
        <f>_xlfn.XLOOKUP(C7,Violations[Key],Violations[Cuisine])</f>
        <v/>
      </c>
      <c r="F7" s="9">
        <f>_xlfn.XLOOKUP(C7,Violations[Key],Violations[Score])</f>
        <v/>
      </c>
      <c r="G7" s="9">
        <f>_xlfn.XLOOKUP(C7,Violations[Key],Violations[Grade])&amp;""</f>
        <v/>
      </c>
      <c r="H7" s="9">
        <f>COUNTIFS(Violations[Key],C7,Violations[Violation code],"&lt;&gt;")</f>
        <v/>
      </c>
      <c r="I7" s="9">
        <f>COUNTIFS(Violations[Key],C7,Violations[Critical flag],"Critical")</f>
        <v/>
      </c>
      <c r="J7" s="9">
        <f>IF(LEFT(_xlfn.XLOOKUP(C7,Violations[Key],Violations[Action]),20)="Establishment Closed","Yes","No")</f>
        <v/>
      </c>
      <c r="K7" s="9">
        <f>IF(F7&lt;=13,"Yes","No")</f>
        <v/>
      </c>
    </row>
    <row r="8">
      <c r="A8" t="n">
        <v>41053236</v>
      </c>
      <c r="B8" s="8" t="n">
        <v>46113</v>
      </c>
      <c r="C8" s="9">
        <f>A8&amp;"-"&amp;TEXT(B8,"yyyymmdd")</f>
        <v/>
      </c>
      <c r="D8" s="9">
        <f>_xlfn.XLOOKUP(C8,Violations[Key],Violations[Boro])</f>
        <v/>
      </c>
      <c r="E8" s="9">
        <f>_xlfn.XLOOKUP(C8,Violations[Key],Violations[Cuisine])</f>
        <v/>
      </c>
      <c r="F8" s="9">
        <f>_xlfn.XLOOKUP(C8,Violations[Key],Violations[Score])</f>
        <v/>
      </c>
      <c r="G8" s="9">
        <f>_xlfn.XLOOKUP(C8,Violations[Key],Violations[Grade])&amp;""</f>
        <v/>
      </c>
      <c r="H8" s="9">
        <f>COUNTIFS(Violations[Key],C8,Violations[Violation code],"&lt;&gt;")</f>
        <v/>
      </c>
      <c r="I8" s="9">
        <f>COUNTIFS(Violations[Key],C8,Violations[Critical flag],"Critical")</f>
        <v/>
      </c>
      <c r="J8" s="9">
        <f>IF(LEFT(_xlfn.XLOOKUP(C8,Violations[Key],Violations[Action]),20)="Establishment Closed","Yes","No")</f>
        <v/>
      </c>
      <c r="K8" s="9">
        <f>IF(F8&lt;=13,"Yes","No")</f>
        <v/>
      </c>
    </row>
    <row r="9">
      <c r="A9" t="n">
        <v>41109381</v>
      </c>
      <c r="B9" s="8" t="n">
        <v>46113</v>
      </c>
      <c r="C9" s="9">
        <f>A9&amp;"-"&amp;TEXT(B9,"yyyymmdd")</f>
        <v/>
      </c>
      <c r="D9" s="9">
        <f>_xlfn.XLOOKUP(C9,Violations[Key],Violations[Boro])</f>
        <v/>
      </c>
      <c r="E9" s="9">
        <f>_xlfn.XLOOKUP(C9,Violations[Key],Violations[Cuisine])</f>
        <v/>
      </c>
      <c r="F9" s="9">
        <f>_xlfn.XLOOKUP(C9,Violations[Key],Violations[Score])</f>
        <v/>
      </c>
      <c r="G9" s="9">
        <f>_xlfn.XLOOKUP(C9,Violations[Key],Violations[Grade])&amp;""</f>
        <v/>
      </c>
      <c r="H9" s="9">
        <f>COUNTIFS(Violations[Key],C9,Violations[Violation code],"&lt;&gt;")</f>
        <v/>
      </c>
      <c r="I9" s="9">
        <f>COUNTIFS(Violations[Key],C9,Violations[Critical flag],"Critical")</f>
        <v/>
      </c>
      <c r="J9" s="9">
        <f>IF(LEFT(_xlfn.XLOOKUP(C9,Violations[Key],Violations[Action]),20)="Establishment Closed","Yes","No")</f>
        <v/>
      </c>
      <c r="K9" s="9">
        <f>IF(F9&lt;=13,"Yes","No")</f>
        <v/>
      </c>
    </row>
    <row r="10">
      <c r="A10" t="n">
        <v>41151163</v>
      </c>
      <c r="B10" s="8" t="n">
        <v>46113</v>
      </c>
      <c r="C10" s="9">
        <f>A10&amp;"-"&amp;TEXT(B10,"yyyymmdd")</f>
        <v/>
      </c>
      <c r="D10" s="9">
        <f>_xlfn.XLOOKUP(C10,Violations[Key],Violations[Boro])</f>
        <v/>
      </c>
      <c r="E10" s="9">
        <f>_xlfn.XLOOKUP(C10,Violations[Key],Violations[Cuisine])</f>
        <v/>
      </c>
      <c r="F10" s="9">
        <f>_xlfn.XLOOKUP(C10,Violations[Key],Violations[Score])</f>
        <v/>
      </c>
      <c r="G10" s="9">
        <f>_xlfn.XLOOKUP(C10,Violations[Key],Violations[Grade])&amp;""</f>
        <v/>
      </c>
      <c r="H10" s="9">
        <f>COUNTIFS(Violations[Key],C10,Violations[Violation code],"&lt;&gt;")</f>
        <v/>
      </c>
      <c r="I10" s="9">
        <f>COUNTIFS(Violations[Key],C10,Violations[Critical flag],"Critical")</f>
        <v/>
      </c>
      <c r="J10" s="9">
        <f>IF(LEFT(_xlfn.XLOOKUP(C10,Violations[Key],Violations[Action]),20)="Establishment Closed","Yes","No")</f>
        <v/>
      </c>
      <c r="K10" s="9">
        <f>IF(F10&lt;=13,"Yes","No")</f>
        <v/>
      </c>
    </row>
    <row r="11">
      <c r="A11" t="n">
        <v>41235443</v>
      </c>
      <c r="B11" s="8" t="n">
        <v>46113</v>
      </c>
      <c r="C11" s="9">
        <f>A11&amp;"-"&amp;TEXT(B11,"yyyymmdd")</f>
        <v/>
      </c>
      <c r="D11" s="9">
        <f>_xlfn.XLOOKUP(C11,Violations[Key],Violations[Boro])</f>
        <v/>
      </c>
      <c r="E11" s="9">
        <f>_xlfn.XLOOKUP(C11,Violations[Key],Violations[Cuisine])</f>
        <v/>
      </c>
      <c r="F11" s="9">
        <f>_xlfn.XLOOKUP(C11,Violations[Key],Violations[Score])</f>
        <v/>
      </c>
      <c r="G11" s="9">
        <f>_xlfn.XLOOKUP(C11,Violations[Key],Violations[Grade])&amp;""</f>
        <v/>
      </c>
      <c r="H11" s="9">
        <f>COUNTIFS(Violations[Key],C11,Violations[Violation code],"&lt;&gt;")</f>
        <v/>
      </c>
      <c r="I11" s="9">
        <f>COUNTIFS(Violations[Key],C11,Violations[Critical flag],"Critical")</f>
        <v/>
      </c>
      <c r="J11" s="9">
        <f>IF(LEFT(_xlfn.XLOOKUP(C11,Violations[Key],Violations[Action]),20)="Establishment Closed","Yes","No")</f>
        <v/>
      </c>
      <c r="K11" s="9">
        <f>IF(F11&lt;=13,"Yes","No")</f>
        <v/>
      </c>
    </row>
    <row r="12">
      <c r="A12" t="n">
        <v>41264511</v>
      </c>
      <c r="B12" s="8" t="n">
        <v>46113</v>
      </c>
      <c r="C12" s="9">
        <f>A12&amp;"-"&amp;TEXT(B12,"yyyymmdd")</f>
        <v/>
      </c>
      <c r="D12" s="9">
        <f>_xlfn.XLOOKUP(C12,Violations[Key],Violations[Boro])</f>
        <v/>
      </c>
      <c r="E12" s="9">
        <f>_xlfn.XLOOKUP(C12,Violations[Key],Violations[Cuisine])</f>
        <v/>
      </c>
      <c r="F12" s="9">
        <f>_xlfn.XLOOKUP(C12,Violations[Key],Violations[Score])</f>
        <v/>
      </c>
      <c r="G12" s="9">
        <f>_xlfn.XLOOKUP(C12,Violations[Key],Violations[Grade])&amp;""</f>
        <v/>
      </c>
      <c r="H12" s="9">
        <f>COUNTIFS(Violations[Key],C12,Violations[Violation code],"&lt;&gt;")</f>
        <v/>
      </c>
      <c r="I12" s="9">
        <f>COUNTIFS(Violations[Key],C12,Violations[Critical flag],"Critical")</f>
        <v/>
      </c>
      <c r="J12" s="9">
        <f>IF(LEFT(_xlfn.XLOOKUP(C12,Violations[Key],Violations[Action]),20)="Establishment Closed","Yes","No")</f>
        <v/>
      </c>
      <c r="K12" s="9">
        <f>IF(F12&lt;=13,"Yes","No")</f>
        <v/>
      </c>
    </row>
    <row r="13">
      <c r="A13" t="n">
        <v>41387292</v>
      </c>
      <c r="B13" s="8" t="n">
        <v>46113</v>
      </c>
      <c r="C13" s="9">
        <f>A13&amp;"-"&amp;TEXT(B13,"yyyymmdd")</f>
        <v/>
      </c>
      <c r="D13" s="9">
        <f>_xlfn.XLOOKUP(C13,Violations[Key],Violations[Boro])</f>
        <v/>
      </c>
      <c r="E13" s="9">
        <f>_xlfn.XLOOKUP(C13,Violations[Key],Violations[Cuisine])</f>
        <v/>
      </c>
      <c r="F13" s="9">
        <f>_xlfn.XLOOKUP(C13,Violations[Key],Violations[Score])</f>
        <v/>
      </c>
      <c r="G13" s="9">
        <f>_xlfn.XLOOKUP(C13,Violations[Key],Violations[Grade])&amp;""</f>
        <v/>
      </c>
      <c r="H13" s="9">
        <f>COUNTIFS(Violations[Key],C13,Violations[Violation code],"&lt;&gt;")</f>
        <v/>
      </c>
      <c r="I13" s="9">
        <f>COUNTIFS(Violations[Key],C13,Violations[Critical flag],"Critical")</f>
        <v/>
      </c>
      <c r="J13" s="9">
        <f>IF(LEFT(_xlfn.XLOOKUP(C13,Violations[Key],Violations[Action]),20)="Establishment Closed","Yes","No")</f>
        <v/>
      </c>
      <c r="K13" s="9">
        <f>IF(F13&lt;=13,"Yes","No")</f>
        <v/>
      </c>
    </row>
    <row r="14">
      <c r="A14" t="n">
        <v>41389072</v>
      </c>
      <c r="B14" s="8" t="n">
        <v>46113</v>
      </c>
      <c r="C14" s="9">
        <f>A14&amp;"-"&amp;TEXT(B14,"yyyymmdd")</f>
        <v/>
      </c>
      <c r="D14" s="9">
        <f>_xlfn.XLOOKUP(C14,Violations[Key],Violations[Boro])</f>
        <v/>
      </c>
      <c r="E14" s="9">
        <f>_xlfn.XLOOKUP(C14,Violations[Key],Violations[Cuisine])</f>
        <v/>
      </c>
      <c r="F14" s="9">
        <f>_xlfn.XLOOKUP(C14,Violations[Key],Violations[Score])</f>
        <v/>
      </c>
      <c r="G14" s="9">
        <f>_xlfn.XLOOKUP(C14,Violations[Key],Violations[Grade])&amp;""</f>
        <v/>
      </c>
      <c r="H14" s="9">
        <f>COUNTIFS(Violations[Key],C14,Violations[Violation code],"&lt;&gt;")</f>
        <v/>
      </c>
      <c r="I14" s="9">
        <f>COUNTIFS(Violations[Key],C14,Violations[Critical flag],"Critical")</f>
        <v/>
      </c>
      <c r="J14" s="9">
        <f>IF(LEFT(_xlfn.XLOOKUP(C14,Violations[Key],Violations[Action]),20)="Establishment Closed","Yes","No")</f>
        <v/>
      </c>
      <c r="K14" s="9">
        <f>IF(F14&lt;=13,"Yes","No")</f>
        <v/>
      </c>
    </row>
    <row r="15">
      <c r="A15" t="n">
        <v>41459743</v>
      </c>
      <c r="B15" s="8" t="n">
        <v>46113</v>
      </c>
      <c r="C15" s="9">
        <f>A15&amp;"-"&amp;TEXT(B15,"yyyymmdd")</f>
        <v/>
      </c>
      <c r="D15" s="9">
        <f>_xlfn.XLOOKUP(C15,Violations[Key],Violations[Boro])</f>
        <v/>
      </c>
      <c r="E15" s="9">
        <f>_xlfn.XLOOKUP(C15,Violations[Key],Violations[Cuisine])</f>
        <v/>
      </c>
      <c r="F15" s="9">
        <f>_xlfn.XLOOKUP(C15,Violations[Key],Violations[Score])</f>
        <v/>
      </c>
      <c r="G15" s="9">
        <f>_xlfn.XLOOKUP(C15,Violations[Key],Violations[Grade])&amp;""</f>
        <v/>
      </c>
      <c r="H15" s="9">
        <f>COUNTIFS(Violations[Key],C15,Violations[Violation code],"&lt;&gt;")</f>
        <v/>
      </c>
      <c r="I15" s="9">
        <f>COUNTIFS(Violations[Key],C15,Violations[Critical flag],"Critical")</f>
        <v/>
      </c>
      <c r="J15" s="9">
        <f>IF(LEFT(_xlfn.XLOOKUP(C15,Violations[Key],Violations[Action]),20)="Establishment Closed","Yes","No")</f>
        <v/>
      </c>
      <c r="K15" s="9">
        <f>IF(F15&lt;=13,"Yes","No")</f>
        <v/>
      </c>
    </row>
    <row r="16">
      <c r="A16" t="n">
        <v>41509061</v>
      </c>
      <c r="B16" s="8" t="n">
        <v>46113</v>
      </c>
      <c r="C16" s="9">
        <f>A16&amp;"-"&amp;TEXT(B16,"yyyymmdd")</f>
        <v/>
      </c>
      <c r="D16" s="9">
        <f>_xlfn.XLOOKUP(C16,Violations[Key],Violations[Boro])</f>
        <v/>
      </c>
      <c r="E16" s="9">
        <f>_xlfn.XLOOKUP(C16,Violations[Key],Violations[Cuisine])</f>
        <v/>
      </c>
      <c r="F16" s="9">
        <f>_xlfn.XLOOKUP(C16,Violations[Key],Violations[Score])</f>
        <v/>
      </c>
      <c r="G16" s="9">
        <f>_xlfn.XLOOKUP(C16,Violations[Key],Violations[Grade])&amp;""</f>
        <v/>
      </c>
      <c r="H16" s="9">
        <f>COUNTIFS(Violations[Key],C16,Violations[Violation code],"&lt;&gt;")</f>
        <v/>
      </c>
      <c r="I16" s="9">
        <f>COUNTIFS(Violations[Key],C16,Violations[Critical flag],"Critical")</f>
        <v/>
      </c>
      <c r="J16" s="9">
        <f>IF(LEFT(_xlfn.XLOOKUP(C16,Violations[Key],Violations[Action]),20)="Establishment Closed","Yes","No")</f>
        <v/>
      </c>
      <c r="K16" s="9">
        <f>IF(F16&lt;=13,"Yes","No")</f>
        <v/>
      </c>
    </row>
    <row r="17">
      <c r="A17" t="n">
        <v>41530258</v>
      </c>
      <c r="B17" s="8" t="n">
        <v>46113</v>
      </c>
      <c r="C17" s="9">
        <f>A17&amp;"-"&amp;TEXT(B17,"yyyymmdd")</f>
        <v/>
      </c>
      <c r="D17" s="9">
        <f>_xlfn.XLOOKUP(C17,Violations[Key],Violations[Boro])</f>
        <v/>
      </c>
      <c r="E17" s="9">
        <f>_xlfn.XLOOKUP(C17,Violations[Key],Violations[Cuisine])</f>
        <v/>
      </c>
      <c r="F17" s="9">
        <f>_xlfn.XLOOKUP(C17,Violations[Key],Violations[Score])</f>
        <v/>
      </c>
      <c r="G17" s="9">
        <f>_xlfn.XLOOKUP(C17,Violations[Key],Violations[Grade])&amp;""</f>
        <v/>
      </c>
      <c r="H17" s="9">
        <f>COUNTIFS(Violations[Key],C17,Violations[Violation code],"&lt;&gt;")</f>
        <v/>
      </c>
      <c r="I17" s="9">
        <f>COUNTIFS(Violations[Key],C17,Violations[Critical flag],"Critical")</f>
        <v/>
      </c>
      <c r="J17" s="9">
        <f>IF(LEFT(_xlfn.XLOOKUP(C17,Violations[Key],Violations[Action]),20)="Establishment Closed","Yes","No")</f>
        <v/>
      </c>
      <c r="K17" s="9">
        <f>IF(F17&lt;=13,"Yes","No")</f>
        <v/>
      </c>
    </row>
    <row r="18">
      <c r="A18" t="n">
        <v>41561516</v>
      </c>
      <c r="B18" s="8" t="n">
        <v>46113</v>
      </c>
      <c r="C18" s="9">
        <f>A18&amp;"-"&amp;TEXT(B18,"yyyymmdd")</f>
        <v/>
      </c>
      <c r="D18" s="9">
        <f>_xlfn.XLOOKUP(C18,Violations[Key],Violations[Boro])</f>
        <v/>
      </c>
      <c r="E18" s="9">
        <f>_xlfn.XLOOKUP(C18,Violations[Key],Violations[Cuisine])</f>
        <v/>
      </c>
      <c r="F18" s="9">
        <f>_xlfn.XLOOKUP(C18,Violations[Key],Violations[Score])</f>
        <v/>
      </c>
      <c r="G18" s="9">
        <f>_xlfn.XLOOKUP(C18,Violations[Key],Violations[Grade])&amp;""</f>
        <v/>
      </c>
      <c r="H18" s="9">
        <f>COUNTIFS(Violations[Key],C18,Violations[Violation code],"&lt;&gt;")</f>
        <v/>
      </c>
      <c r="I18" s="9">
        <f>COUNTIFS(Violations[Key],C18,Violations[Critical flag],"Critical")</f>
        <v/>
      </c>
      <c r="J18" s="9">
        <f>IF(LEFT(_xlfn.XLOOKUP(C18,Violations[Key],Violations[Action]),20)="Establishment Closed","Yes","No")</f>
        <v/>
      </c>
      <c r="K18" s="9">
        <f>IF(F18&lt;=13,"Yes","No")</f>
        <v/>
      </c>
    </row>
    <row r="19">
      <c r="A19" t="n">
        <v>41570383</v>
      </c>
      <c r="B19" s="8" t="n">
        <v>46113</v>
      </c>
      <c r="C19" s="9">
        <f>A19&amp;"-"&amp;TEXT(B19,"yyyymmdd")</f>
        <v/>
      </c>
      <c r="D19" s="9">
        <f>_xlfn.XLOOKUP(C19,Violations[Key],Violations[Boro])</f>
        <v/>
      </c>
      <c r="E19" s="9">
        <f>_xlfn.XLOOKUP(C19,Violations[Key],Violations[Cuisine])</f>
        <v/>
      </c>
      <c r="F19" s="9">
        <f>_xlfn.XLOOKUP(C19,Violations[Key],Violations[Score])</f>
        <v/>
      </c>
      <c r="G19" s="9">
        <f>_xlfn.XLOOKUP(C19,Violations[Key],Violations[Grade])&amp;""</f>
        <v/>
      </c>
      <c r="H19" s="9">
        <f>COUNTIFS(Violations[Key],C19,Violations[Violation code],"&lt;&gt;")</f>
        <v/>
      </c>
      <c r="I19" s="9">
        <f>COUNTIFS(Violations[Key],C19,Violations[Critical flag],"Critical")</f>
        <v/>
      </c>
      <c r="J19" s="9">
        <f>IF(LEFT(_xlfn.XLOOKUP(C19,Violations[Key],Violations[Action]),20)="Establishment Closed","Yes","No")</f>
        <v/>
      </c>
      <c r="K19" s="9">
        <f>IF(F19&lt;=13,"Yes","No")</f>
        <v/>
      </c>
    </row>
    <row r="20">
      <c r="A20" t="n">
        <v>41606173</v>
      </c>
      <c r="B20" s="8" t="n">
        <v>46113</v>
      </c>
      <c r="C20" s="9">
        <f>A20&amp;"-"&amp;TEXT(B20,"yyyymmdd")</f>
        <v/>
      </c>
      <c r="D20" s="9">
        <f>_xlfn.XLOOKUP(C20,Violations[Key],Violations[Boro])</f>
        <v/>
      </c>
      <c r="E20" s="9">
        <f>_xlfn.XLOOKUP(C20,Violations[Key],Violations[Cuisine])</f>
        <v/>
      </c>
      <c r="F20" s="9">
        <f>_xlfn.XLOOKUP(C20,Violations[Key],Violations[Score])</f>
        <v/>
      </c>
      <c r="G20" s="9">
        <f>_xlfn.XLOOKUP(C20,Violations[Key],Violations[Grade])&amp;""</f>
        <v/>
      </c>
      <c r="H20" s="9">
        <f>COUNTIFS(Violations[Key],C20,Violations[Violation code],"&lt;&gt;")</f>
        <v/>
      </c>
      <c r="I20" s="9">
        <f>COUNTIFS(Violations[Key],C20,Violations[Critical flag],"Critical")</f>
        <v/>
      </c>
      <c r="J20" s="9">
        <f>IF(LEFT(_xlfn.XLOOKUP(C20,Violations[Key],Violations[Action]),20)="Establishment Closed","Yes","No")</f>
        <v/>
      </c>
      <c r="K20" s="9">
        <f>IF(F20&lt;=13,"Yes","No")</f>
        <v/>
      </c>
    </row>
    <row r="21">
      <c r="A21" t="n">
        <v>41620315</v>
      </c>
      <c r="B21" s="8" t="n">
        <v>46113</v>
      </c>
      <c r="C21" s="9">
        <f>A21&amp;"-"&amp;TEXT(B21,"yyyymmdd")</f>
        <v/>
      </c>
      <c r="D21" s="9">
        <f>_xlfn.XLOOKUP(C21,Violations[Key],Violations[Boro])</f>
        <v/>
      </c>
      <c r="E21" s="9">
        <f>_xlfn.XLOOKUP(C21,Violations[Key],Violations[Cuisine])</f>
        <v/>
      </c>
      <c r="F21" s="9">
        <f>_xlfn.XLOOKUP(C21,Violations[Key],Violations[Score])</f>
        <v/>
      </c>
      <c r="G21" s="9">
        <f>_xlfn.XLOOKUP(C21,Violations[Key],Violations[Grade])&amp;""</f>
        <v/>
      </c>
      <c r="H21" s="9">
        <f>COUNTIFS(Violations[Key],C21,Violations[Violation code],"&lt;&gt;")</f>
        <v/>
      </c>
      <c r="I21" s="9">
        <f>COUNTIFS(Violations[Key],C21,Violations[Critical flag],"Critical")</f>
        <v/>
      </c>
      <c r="J21" s="9">
        <f>IF(LEFT(_xlfn.XLOOKUP(C21,Violations[Key],Violations[Action]),20)="Establishment Closed","Yes","No")</f>
        <v/>
      </c>
      <c r="K21" s="9">
        <f>IF(F21&lt;=13,"Yes","No")</f>
        <v/>
      </c>
    </row>
    <row r="22">
      <c r="A22" t="n">
        <v>41715309</v>
      </c>
      <c r="B22" s="8" t="n">
        <v>46113</v>
      </c>
      <c r="C22" s="9">
        <f>A22&amp;"-"&amp;TEXT(B22,"yyyymmdd")</f>
        <v/>
      </c>
      <c r="D22" s="9">
        <f>_xlfn.XLOOKUP(C22,Violations[Key],Violations[Boro])</f>
        <v/>
      </c>
      <c r="E22" s="9">
        <f>_xlfn.XLOOKUP(C22,Violations[Key],Violations[Cuisine])</f>
        <v/>
      </c>
      <c r="F22" s="9">
        <f>_xlfn.XLOOKUP(C22,Violations[Key],Violations[Score])</f>
        <v/>
      </c>
      <c r="G22" s="9">
        <f>_xlfn.XLOOKUP(C22,Violations[Key],Violations[Grade])&amp;""</f>
        <v/>
      </c>
      <c r="H22" s="9">
        <f>COUNTIFS(Violations[Key],C22,Violations[Violation code],"&lt;&gt;")</f>
        <v/>
      </c>
      <c r="I22" s="9">
        <f>COUNTIFS(Violations[Key],C22,Violations[Critical flag],"Critical")</f>
        <v/>
      </c>
      <c r="J22" s="9">
        <f>IF(LEFT(_xlfn.XLOOKUP(C22,Violations[Key],Violations[Action]),20)="Establishment Closed","Yes","No")</f>
        <v/>
      </c>
      <c r="K22" s="9">
        <f>IF(F22&lt;=13,"Yes","No")</f>
        <v/>
      </c>
    </row>
    <row r="23">
      <c r="A23" t="n">
        <v>50000619</v>
      </c>
      <c r="B23" s="8" t="n">
        <v>46113</v>
      </c>
      <c r="C23" s="9">
        <f>A23&amp;"-"&amp;TEXT(B23,"yyyymmdd")</f>
        <v/>
      </c>
      <c r="D23" s="9">
        <f>_xlfn.XLOOKUP(C23,Violations[Key],Violations[Boro])</f>
        <v/>
      </c>
      <c r="E23" s="9">
        <f>_xlfn.XLOOKUP(C23,Violations[Key],Violations[Cuisine])</f>
        <v/>
      </c>
      <c r="F23" s="9">
        <f>_xlfn.XLOOKUP(C23,Violations[Key],Violations[Score])</f>
        <v/>
      </c>
      <c r="G23" s="9">
        <f>_xlfn.XLOOKUP(C23,Violations[Key],Violations[Grade])&amp;""</f>
        <v/>
      </c>
      <c r="H23" s="9">
        <f>COUNTIFS(Violations[Key],C23,Violations[Violation code],"&lt;&gt;")</f>
        <v/>
      </c>
      <c r="I23" s="9">
        <f>COUNTIFS(Violations[Key],C23,Violations[Critical flag],"Critical")</f>
        <v/>
      </c>
      <c r="J23" s="9">
        <f>IF(LEFT(_xlfn.XLOOKUP(C23,Violations[Key],Violations[Action]),20)="Establishment Closed","Yes","No")</f>
        <v/>
      </c>
      <c r="K23" s="9">
        <f>IF(F23&lt;=13,"Yes","No")</f>
        <v/>
      </c>
    </row>
    <row r="24">
      <c r="A24" t="n">
        <v>50005258</v>
      </c>
      <c r="B24" s="8" t="n">
        <v>46113</v>
      </c>
      <c r="C24" s="9">
        <f>A24&amp;"-"&amp;TEXT(B24,"yyyymmdd")</f>
        <v/>
      </c>
      <c r="D24" s="9">
        <f>_xlfn.XLOOKUP(C24,Violations[Key],Violations[Boro])</f>
        <v/>
      </c>
      <c r="E24" s="9">
        <f>_xlfn.XLOOKUP(C24,Violations[Key],Violations[Cuisine])</f>
        <v/>
      </c>
      <c r="F24" s="9">
        <f>_xlfn.XLOOKUP(C24,Violations[Key],Violations[Score])</f>
        <v/>
      </c>
      <c r="G24" s="9">
        <f>_xlfn.XLOOKUP(C24,Violations[Key],Violations[Grade])&amp;""</f>
        <v/>
      </c>
      <c r="H24" s="9">
        <f>COUNTIFS(Violations[Key],C24,Violations[Violation code],"&lt;&gt;")</f>
        <v/>
      </c>
      <c r="I24" s="9">
        <f>COUNTIFS(Violations[Key],C24,Violations[Critical flag],"Critical")</f>
        <v/>
      </c>
      <c r="J24" s="9">
        <f>IF(LEFT(_xlfn.XLOOKUP(C24,Violations[Key],Violations[Action]),20)="Establishment Closed","Yes","No")</f>
        <v/>
      </c>
      <c r="K24" s="9">
        <f>IF(F24&lt;=13,"Yes","No")</f>
        <v/>
      </c>
    </row>
    <row r="25">
      <c r="A25" t="n">
        <v>50005405</v>
      </c>
      <c r="B25" s="8" t="n">
        <v>46113</v>
      </c>
      <c r="C25" s="9">
        <f>A25&amp;"-"&amp;TEXT(B25,"yyyymmdd")</f>
        <v/>
      </c>
      <c r="D25" s="9">
        <f>_xlfn.XLOOKUP(C25,Violations[Key],Violations[Boro])</f>
        <v/>
      </c>
      <c r="E25" s="9">
        <f>_xlfn.XLOOKUP(C25,Violations[Key],Violations[Cuisine])</f>
        <v/>
      </c>
      <c r="F25" s="9">
        <f>_xlfn.XLOOKUP(C25,Violations[Key],Violations[Score])</f>
        <v/>
      </c>
      <c r="G25" s="9">
        <f>_xlfn.XLOOKUP(C25,Violations[Key],Violations[Grade])&amp;""</f>
        <v/>
      </c>
      <c r="H25" s="9">
        <f>COUNTIFS(Violations[Key],C25,Violations[Violation code],"&lt;&gt;")</f>
        <v/>
      </c>
      <c r="I25" s="9">
        <f>COUNTIFS(Violations[Key],C25,Violations[Critical flag],"Critical")</f>
        <v/>
      </c>
      <c r="J25" s="9">
        <f>IF(LEFT(_xlfn.XLOOKUP(C25,Violations[Key],Violations[Action]),20)="Establishment Closed","Yes","No")</f>
        <v/>
      </c>
      <c r="K25" s="9">
        <f>IF(F25&lt;=13,"Yes","No")</f>
        <v/>
      </c>
    </row>
    <row r="26">
      <c r="A26" t="n">
        <v>50008170</v>
      </c>
      <c r="B26" s="8" t="n">
        <v>46113</v>
      </c>
      <c r="C26" s="9">
        <f>A26&amp;"-"&amp;TEXT(B26,"yyyymmdd")</f>
        <v/>
      </c>
      <c r="D26" s="9">
        <f>_xlfn.XLOOKUP(C26,Violations[Key],Violations[Boro])</f>
        <v/>
      </c>
      <c r="E26" s="9">
        <f>_xlfn.XLOOKUP(C26,Violations[Key],Violations[Cuisine])</f>
        <v/>
      </c>
      <c r="F26" s="9">
        <f>_xlfn.XLOOKUP(C26,Violations[Key],Violations[Score])</f>
        <v/>
      </c>
      <c r="G26" s="9">
        <f>_xlfn.XLOOKUP(C26,Violations[Key],Violations[Grade])&amp;""</f>
        <v/>
      </c>
      <c r="H26" s="9">
        <f>COUNTIFS(Violations[Key],C26,Violations[Violation code],"&lt;&gt;")</f>
        <v/>
      </c>
      <c r="I26" s="9">
        <f>COUNTIFS(Violations[Key],C26,Violations[Critical flag],"Critical")</f>
        <v/>
      </c>
      <c r="J26" s="9">
        <f>IF(LEFT(_xlfn.XLOOKUP(C26,Violations[Key],Violations[Action]),20)="Establishment Closed","Yes","No")</f>
        <v/>
      </c>
      <c r="K26" s="9">
        <f>IF(F26&lt;=13,"Yes","No")</f>
        <v/>
      </c>
    </row>
    <row r="27">
      <c r="A27" t="n">
        <v>50012784</v>
      </c>
      <c r="B27" s="8" t="n">
        <v>46113</v>
      </c>
      <c r="C27" s="9">
        <f>A27&amp;"-"&amp;TEXT(B27,"yyyymmdd")</f>
        <v/>
      </c>
      <c r="D27" s="9">
        <f>_xlfn.XLOOKUP(C27,Violations[Key],Violations[Boro])</f>
        <v/>
      </c>
      <c r="E27" s="9">
        <f>_xlfn.XLOOKUP(C27,Violations[Key],Violations[Cuisine])</f>
        <v/>
      </c>
      <c r="F27" s="9">
        <f>_xlfn.XLOOKUP(C27,Violations[Key],Violations[Score])</f>
        <v/>
      </c>
      <c r="G27" s="9">
        <f>_xlfn.XLOOKUP(C27,Violations[Key],Violations[Grade])&amp;""</f>
        <v/>
      </c>
      <c r="H27" s="9">
        <f>COUNTIFS(Violations[Key],C27,Violations[Violation code],"&lt;&gt;")</f>
        <v/>
      </c>
      <c r="I27" s="9">
        <f>COUNTIFS(Violations[Key],C27,Violations[Critical flag],"Critical")</f>
        <v/>
      </c>
      <c r="J27" s="9">
        <f>IF(LEFT(_xlfn.XLOOKUP(C27,Violations[Key],Violations[Action]),20)="Establishment Closed","Yes","No")</f>
        <v/>
      </c>
      <c r="K27" s="9">
        <f>IF(F27&lt;=13,"Yes","No")</f>
        <v/>
      </c>
    </row>
    <row r="28">
      <c r="A28" t="n">
        <v>50015397</v>
      </c>
      <c r="B28" s="8" t="n">
        <v>46113</v>
      </c>
      <c r="C28" s="9">
        <f>A28&amp;"-"&amp;TEXT(B28,"yyyymmdd")</f>
        <v/>
      </c>
      <c r="D28" s="9">
        <f>_xlfn.XLOOKUP(C28,Violations[Key],Violations[Boro])</f>
        <v/>
      </c>
      <c r="E28" s="9">
        <f>_xlfn.XLOOKUP(C28,Violations[Key],Violations[Cuisine])</f>
        <v/>
      </c>
      <c r="F28" s="9">
        <f>_xlfn.XLOOKUP(C28,Violations[Key],Violations[Score])</f>
        <v/>
      </c>
      <c r="G28" s="9">
        <f>_xlfn.XLOOKUP(C28,Violations[Key],Violations[Grade])&amp;""</f>
        <v/>
      </c>
      <c r="H28" s="9">
        <f>COUNTIFS(Violations[Key],C28,Violations[Violation code],"&lt;&gt;")</f>
        <v/>
      </c>
      <c r="I28" s="9">
        <f>COUNTIFS(Violations[Key],C28,Violations[Critical flag],"Critical")</f>
        <v/>
      </c>
      <c r="J28" s="9">
        <f>IF(LEFT(_xlfn.XLOOKUP(C28,Violations[Key],Violations[Action]),20)="Establishment Closed","Yes","No")</f>
        <v/>
      </c>
      <c r="K28" s="9">
        <f>IF(F28&lt;=13,"Yes","No")</f>
        <v/>
      </c>
    </row>
    <row r="29">
      <c r="A29" t="n">
        <v>50041646</v>
      </c>
      <c r="B29" s="8" t="n">
        <v>46113</v>
      </c>
      <c r="C29" s="9">
        <f>A29&amp;"-"&amp;TEXT(B29,"yyyymmdd")</f>
        <v/>
      </c>
      <c r="D29" s="9">
        <f>_xlfn.XLOOKUP(C29,Violations[Key],Violations[Boro])</f>
        <v/>
      </c>
      <c r="E29" s="9">
        <f>_xlfn.XLOOKUP(C29,Violations[Key],Violations[Cuisine])</f>
        <v/>
      </c>
      <c r="F29" s="9">
        <f>_xlfn.XLOOKUP(C29,Violations[Key],Violations[Score])</f>
        <v/>
      </c>
      <c r="G29" s="9">
        <f>_xlfn.XLOOKUP(C29,Violations[Key],Violations[Grade])&amp;""</f>
        <v/>
      </c>
      <c r="H29" s="9">
        <f>COUNTIFS(Violations[Key],C29,Violations[Violation code],"&lt;&gt;")</f>
        <v/>
      </c>
      <c r="I29" s="9">
        <f>COUNTIFS(Violations[Key],C29,Violations[Critical flag],"Critical")</f>
        <v/>
      </c>
      <c r="J29" s="9">
        <f>IF(LEFT(_xlfn.XLOOKUP(C29,Violations[Key],Violations[Action]),20)="Establishment Closed","Yes","No")</f>
        <v/>
      </c>
      <c r="K29" s="9">
        <f>IF(F29&lt;=13,"Yes","No")</f>
        <v/>
      </c>
    </row>
    <row r="30">
      <c r="A30" t="n">
        <v>50043183</v>
      </c>
      <c r="B30" s="8" t="n">
        <v>46113</v>
      </c>
      <c r="C30" s="9">
        <f>A30&amp;"-"&amp;TEXT(B30,"yyyymmdd")</f>
        <v/>
      </c>
      <c r="D30" s="9">
        <f>_xlfn.XLOOKUP(C30,Violations[Key],Violations[Boro])</f>
        <v/>
      </c>
      <c r="E30" s="9">
        <f>_xlfn.XLOOKUP(C30,Violations[Key],Violations[Cuisine])</f>
        <v/>
      </c>
      <c r="F30" s="9">
        <f>_xlfn.XLOOKUP(C30,Violations[Key],Violations[Score])</f>
        <v/>
      </c>
      <c r="G30" s="9">
        <f>_xlfn.XLOOKUP(C30,Violations[Key],Violations[Grade])&amp;""</f>
        <v/>
      </c>
      <c r="H30" s="9">
        <f>COUNTIFS(Violations[Key],C30,Violations[Violation code],"&lt;&gt;")</f>
        <v/>
      </c>
      <c r="I30" s="9">
        <f>COUNTIFS(Violations[Key],C30,Violations[Critical flag],"Critical")</f>
        <v/>
      </c>
      <c r="J30" s="9">
        <f>IF(LEFT(_xlfn.XLOOKUP(C30,Violations[Key],Violations[Action]),20)="Establishment Closed","Yes","No")</f>
        <v/>
      </c>
      <c r="K30" s="9">
        <f>IF(F30&lt;=13,"Yes","No")</f>
        <v/>
      </c>
    </row>
    <row r="31">
      <c r="A31" t="n">
        <v>50044918</v>
      </c>
      <c r="B31" s="8" t="n">
        <v>46113</v>
      </c>
      <c r="C31" s="9">
        <f>A31&amp;"-"&amp;TEXT(B31,"yyyymmdd")</f>
        <v/>
      </c>
      <c r="D31" s="9">
        <f>_xlfn.XLOOKUP(C31,Violations[Key],Violations[Boro])</f>
        <v/>
      </c>
      <c r="E31" s="9">
        <f>_xlfn.XLOOKUP(C31,Violations[Key],Violations[Cuisine])</f>
        <v/>
      </c>
      <c r="F31" s="9">
        <f>_xlfn.XLOOKUP(C31,Violations[Key],Violations[Score])</f>
        <v/>
      </c>
      <c r="G31" s="9">
        <f>_xlfn.XLOOKUP(C31,Violations[Key],Violations[Grade])&amp;""</f>
        <v/>
      </c>
      <c r="H31" s="9">
        <f>COUNTIFS(Violations[Key],C31,Violations[Violation code],"&lt;&gt;")</f>
        <v/>
      </c>
      <c r="I31" s="9">
        <f>COUNTIFS(Violations[Key],C31,Violations[Critical flag],"Critical")</f>
        <v/>
      </c>
      <c r="J31" s="9">
        <f>IF(LEFT(_xlfn.XLOOKUP(C31,Violations[Key],Violations[Action]),20)="Establishment Closed","Yes","No")</f>
        <v/>
      </c>
      <c r="K31" s="9">
        <f>IF(F31&lt;=13,"Yes","No")</f>
        <v/>
      </c>
    </row>
    <row r="32">
      <c r="A32" t="n">
        <v>50046578</v>
      </c>
      <c r="B32" s="8" t="n">
        <v>46113</v>
      </c>
      <c r="C32" s="9">
        <f>A32&amp;"-"&amp;TEXT(B32,"yyyymmdd")</f>
        <v/>
      </c>
      <c r="D32" s="9">
        <f>_xlfn.XLOOKUP(C32,Violations[Key],Violations[Boro])</f>
        <v/>
      </c>
      <c r="E32" s="9">
        <f>_xlfn.XLOOKUP(C32,Violations[Key],Violations[Cuisine])</f>
        <v/>
      </c>
      <c r="F32" s="9">
        <f>_xlfn.XLOOKUP(C32,Violations[Key],Violations[Score])</f>
        <v/>
      </c>
      <c r="G32" s="9">
        <f>_xlfn.XLOOKUP(C32,Violations[Key],Violations[Grade])&amp;""</f>
        <v/>
      </c>
      <c r="H32" s="9">
        <f>COUNTIFS(Violations[Key],C32,Violations[Violation code],"&lt;&gt;")</f>
        <v/>
      </c>
      <c r="I32" s="9">
        <f>COUNTIFS(Violations[Key],C32,Violations[Critical flag],"Critical")</f>
        <v/>
      </c>
      <c r="J32" s="9">
        <f>IF(LEFT(_xlfn.XLOOKUP(C32,Violations[Key],Violations[Action]),20)="Establishment Closed","Yes","No")</f>
        <v/>
      </c>
      <c r="K32" s="9">
        <f>IF(F32&lt;=13,"Yes","No")</f>
        <v/>
      </c>
    </row>
    <row r="33">
      <c r="A33" t="n">
        <v>50046844</v>
      </c>
      <c r="B33" s="8" t="n">
        <v>46113</v>
      </c>
      <c r="C33" s="9">
        <f>A33&amp;"-"&amp;TEXT(B33,"yyyymmdd")</f>
        <v/>
      </c>
      <c r="D33" s="9">
        <f>_xlfn.XLOOKUP(C33,Violations[Key],Violations[Boro])</f>
        <v/>
      </c>
      <c r="E33" s="9">
        <f>_xlfn.XLOOKUP(C33,Violations[Key],Violations[Cuisine])</f>
        <v/>
      </c>
      <c r="F33" s="9">
        <f>_xlfn.XLOOKUP(C33,Violations[Key],Violations[Score])</f>
        <v/>
      </c>
      <c r="G33" s="9">
        <f>_xlfn.XLOOKUP(C33,Violations[Key],Violations[Grade])&amp;""</f>
        <v/>
      </c>
      <c r="H33" s="9">
        <f>COUNTIFS(Violations[Key],C33,Violations[Violation code],"&lt;&gt;")</f>
        <v/>
      </c>
      <c r="I33" s="9">
        <f>COUNTIFS(Violations[Key],C33,Violations[Critical flag],"Critical")</f>
        <v/>
      </c>
      <c r="J33" s="9">
        <f>IF(LEFT(_xlfn.XLOOKUP(C33,Violations[Key],Violations[Action]),20)="Establishment Closed","Yes","No")</f>
        <v/>
      </c>
      <c r="K33" s="9">
        <f>IF(F33&lt;=13,"Yes","No")</f>
        <v/>
      </c>
    </row>
    <row r="34">
      <c r="A34" t="n">
        <v>50052932</v>
      </c>
      <c r="B34" s="8" t="n">
        <v>46113</v>
      </c>
      <c r="C34" s="9">
        <f>A34&amp;"-"&amp;TEXT(B34,"yyyymmdd")</f>
        <v/>
      </c>
      <c r="D34" s="9">
        <f>_xlfn.XLOOKUP(C34,Violations[Key],Violations[Boro])</f>
        <v/>
      </c>
      <c r="E34" s="9">
        <f>_xlfn.XLOOKUP(C34,Violations[Key],Violations[Cuisine])</f>
        <v/>
      </c>
      <c r="F34" s="9">
        <f>_xlfn.XLOOKUP(C34,Violations[Key],Violations[Score])</f>
        <v/>
      </c>
      <c r="G34" s="9">
        <f>_xlfn.XLOOKUP(C34,Violations[Key],Violations[Grade])&amp;""</f>
        <v/>
      </c>
      <c r="H34" s="9">
        <f>COUNTIFS(Violations[Key],C34,Violations[Violation code],"&lt;&gt;")</f>
        <v/>
      </c>
      <c r="I34" s="9">
        <f>COUNTIFS(Violations[Key],C34,Violations[Critical flag],"Critical")</f>
        <v/>
      </c>
      <c r="J34" s="9">
        <f>IF(LEFT(_xlfn.XLOOKUP(C34,Violations[Key],Violations[Action]),20)="Establishment Closed","Yes","No")</f>
        <v/>
      </c>
      <c r="K34" s="9">
        <f>IF(F34&lt;=13,"Yes","No")</f>
        <v/>
      </c>
    </row>
    <row r="35">
      <c r="A35" t="n">
        <v>50057641</v>
      </c>
      <c r="B35" s="8" t="n">
        <v>46113</v>
      </c>
      <c r="C35" s="9">
        <f>A35&amp;"-"&amp;TEXT(B35,"yyyymmdd")</f>
        <v/>
      </c>
      <c r="D35" s="9">
        <f>_xlfn.XLOOKUP(C35,Violations[Key],Violations[Boro])</f>
        <v/>
      </c>
      <c r="E35" s="9">
        <f>_xlfn.XLOOKUP(C35,Violations[Key],Violations[Cuisine])</f>
        <v/>
      </c>
      <c r="F35" s="9">
        <f>_xlfn.XLOOKUP(C35,Violations[Key],Violations[Score])</f>
        <v/>
      </c>
      <c r="G35" s="9">
        <f>_xlfn.XLOOKUP(C35,Violations[Key],Violations[Grade])&amp;""</f>
        <v/>
      </c>
      <c r="H35" s="9">
        <f>COUNTIFS(Violations[Key],C35,Violations[Violation code],"&lt;&gt;")</f>
        <v/>
      </c>
      <c r="I35" s="9">
        <f>COUNTIFS(Violations[Key],C35,Violations[Critical flag],"Critical")</f>
        <v/>
      </c>
      <c r="J35" s="9">
        <f>IF(LEFT(_xlfn.XLOOKUP(C35,Violations[Key],Violations[Action]),20)="Establishment Closed","Yes","No")</f>
        <v/>
      </c>
      <c r="K35" s="9">
        <f>IF(F35&lt;=13,"Yes","No")</f>
        <v/>
      </c>
    </row>
    <row r="36">
      <c r="A36" t="n">
        <v>50060052</v>
      </c>
      <c r="B36" s="8" t="n">
        <v>46113</v>
      </c>
      <c r="C36" s="9">
        <f>A36&amp;"-"&amp;TEXT(B36,"yyyymmdd")</f>
        <v/>
      </c>
      <c r="D36" s="9">
        <f>_xlfn.XLOOKUP(C36,Violations[Key],Violations[Boro])</f>
        <v/>
      </c>
      <c r="E36" s="9">
        <f>_xlfn.XLOOKUP(C36,Violations[Key],Violations[Cuisine])</f>
        <v/>
      </c>
      <c r="F36" s="9">
        <f>_xlfn.XLOOKUP(C36,Violations[Key],Violations[Score])</f>
        <v/>
      </c>
      <c r="G36" s="9">
        <f>_xlfn.XLOOKUP(C36,Violations[Key],Violations[Grade])&amp;""</f>
        <v/>
      </c>
      <c r="H36" s="9">
        <f>COUNTIFS(Violations[Key],C36,Violations[Violation code],"&lt;&gt;")</f>
        <v/>
      </c>
      <c r="I36" s="9">
        <f>COUNTIFS(Violations[Key],C36,Violations[Critical flag],"Critical")</f>
        <v/>
      </c>
      <c r="J36" s="9">
        <f>IF(LEFT(_xlfn.XLOOKUP(C36,Violations[Key],Violations[Action]),20)="Establishment Closed","Yes","No")</f>
        <v/>
      </c>
      <c r="K36" s="9">
        <f>IF(F36&lt;=13,"Yes","No")</f>
        <v/>
      </c>
    </row>
    <row r="37">
      <c r="A37" t="n">
        <v>50060396</v>
      </c>
      <c r="B37" s="8" t="n">
        <v>46113</v>
      </c>
      <c r="C37" s="9">
        <f>A37&amp;"-"&amp;TEXT(B37,"yyyymmdd")</f>
        <v/>
      </c>
      <c r="D37" s="9">
        <f>_xlfn.XLOOKUP(C37,Violations[Key],Violations[Boro])</f>
        <v/>
      </c>
      <c r="E37" s="9">
        <f>_xlfn.XLOOKUP(C37,Violations[Key],Violations[Cuisine])</f>
        <v/>
      </c>
      <c r="F37" s="9">
        <f>_xlfn.XLOOKUP(C37,Violations[Key],Violations[Score])</f>
        <v/>
      </c>
      <c r="G37" s="9">
        <f>_xlfn.XLOOKUP(C37,Violations[Key],Violations[Grade])&amp;""</f>
        <v/>
      </c>
      <c r="H37" s="9">
        <f>COUNTIFS(Violations[Key],C37,Violations[Violation code],"&lt;&gt;")</f>
        <v/>
      </c>
      <c r="I37" s="9">
        <f>COUNTIFS(Violations[Key],C37,Violations[Critical flag],"Critical")</f>
        <v/>
      </c>
      <c r="J37" s="9">
        <f>IF(LEFT(_xlfn.XLOOKUP(C37,Violations[Key],Violations[Action]),20)="Establishment Closed","Yes","No")</f>
        <v/>
      </c>
      <c r="K37" s="9">
        <f>IF(F37&lt;=13,"Yes","No")</f>
        <v/>
      </c>
    </row>
    <row r="38">
      <c r="A38" t="n">
        <v>50064139</v>
      </c>
      <c r="B38" s="8" t="n">
        <v>46113</v>
      </c>
      <c r="C38" s="9">
        <f>A38&amp;"-"&amp;TEXT(B38,"yyyymmdd")</f>
        <v/>
      </c>
      <c r="D38" s="9">
        <f>_xlfn.XLOOKUP(C38,Violations[Key],Violations[Boro])</f>
        <v/>
      </c>
      <c r="E38" s="9">
        <f>_xlfn.XLOOKUP(C38,Violations[Key],Violations[Cuisine])</f>
        <v/>
      </c>
      <c r="F38" s="9">
        <f>_xlfn.XLOOKUP(C38,Violations[Key],Violations[Score])</f>
        <v/>
      </c>
      <c r="G38" s="9">
        <f>_xlfn.XLOOKUP(C38,Violations[Key],Violations[Grade])&amp;""</f>
        <v/>
      </c>
      <c r="H38" s="9">
        <f>COUNTIFS(Violations[Key],C38,Violations[Violation code],"&lt;&gt;")</f>
        <v/>
      </c>
      <c r="I38" s="9">
        <f>COUNTIFS(Violations[Key],C38,Violations[Critical flag],"Critical")</f>
        <v/>
      </c>
      <c r="J38" s="9">
        <f>IF(LEFT(_xlfn.XLOOKUP(C38,Violations[Key],Violations[Action]),20)="Establishment Closed","Yes","No")</f>
        <v/>
      </c>
      <c r="K38" s="9">
        <f>IF(F38&lt;=13,"Yes","No")</f>
        <v/>
      </c>
    </row>
    <row r="39">
      <c r="A39" t="n">
        <v>50066372</v>
      </c>
      <c r="B39" s="8" t="n">
        <v>46113</v>
      </c>
      <c r="C39" s="9">
        <f>A39&amp;"-"&amp;TEXT(B39,"yyyymmdd")</f>
        <v/>
      </c>
      <c r="D39" s="9">
        <f>_xlfn.XLOOKUP(C39,Violations[Key],Violations[Boro])</f>
        <v/>
      </c>
      <c r="E39" s="9">
        <f>_xlfn.XLOOKUP(C39,Violations[Key],Violations[Cuisine])</f>
        <v/>
      </c>
      <c r="F39" s="9">
        <f>_xlfn.XLOOKUP(C39,Violations[Key],Violations[Score])</f>
        <v/>
      </c>
      <c r="G39" s="9">
        <f>_xlfn.XLOOKUP(C39,Violations[Key],Violations[Grade])&amp;""</f>
        <v/>
      </c>
      <c r="H39" s="9">
        <f>COUNTIFS(Violations[Key],C39,Violations[Violation code],"&lt;&gt;")</f>
        <v/>
      </c>
      <c r="I39" s="9">
        <f>COUNTIFS(Violations[Key],C39,Violations[Critical flag],"Critical")</f>
        <v/>
      </c>
      <c r="J39" s="9">
        <f>IF(LEFT(_xlfn.XLOOKUP(C39,Violations[Key],Violations[Action]),20)="Establishment Closed","Yes","No")</f>
        <v/>
      </c>
      <c r="K39" s="9">
        <f>IF(F39&lt;=13,"Yes","No")</f>
        <v/>
      </c>
    </row>
    <row r="40">
      <c r="A40" t="n">
        <v>50070258</v>
      </c>
      <c r="B40" s="8" t="n">
        <v>46113</v>
      </c>
      <c r="C40" s="9">
        <f>A40&amp;"-"&amp;TEXT(B40,"yyyymmdd")</f>
        <v/>
      </c>
      <c r="D40" s="9">
        <f>_xlfn.XLOOKUP(C40,Violations[Key],Violations[Boro])</f>
        <v/>
      </c>
      <c r="E40" s="9">
        <f>_xlfn.XLOOKUP(C40,Violations[Key],Violations[Cuisine])</f>
        <v/>
      </c>
      <c r="F40" s="9">
        <f>_xlfn.XLOOKUP(C40,Violations[Key],Violations[Score])</f>
        <v/>
      </c>
      <c r="G40" s="9">
        <f>_xlfn.XLOOKUP(C40,Violations[Key],Violations[Grade])&amp;""</f>
        <v/>
      </c>
      <c r="H40" s="9">
        <f>COUNTIFS(Violations[Key],C40,Violations[Violation code],"&lt;&gt;")</f>
        <v/>
      </c>
      <c r="I40" s="9">
        <f>COUNTIFS(Violations[Key],C40,Violations[Critical flag],"Critical")</f>
        <v/>
      </c>
      <c r="J40" s="9">
        <f>IF(LEFT(_xlfn.XLOOKUP(C40,Violations[Key],Violations[Action]),20)="Establishment Closed","Yes","No")</f>
        <v/>
      </c>
      <c r="K40" s="9">
        <f>IF(F40&lt;=13,"Yes","No")</f>
        <v/>
      </c>
    </row>
    <row r="41">
      <c r="A41" t="n">
        <v>50075774</v>
      </c>
      <c r="B41" s="8" t="n">
        <v>46113</v>
      </c>
      <c r="C41" s="9">
        <f>A41&amp;"-"&amp;TEXT(B41,"yyyymmdd")</f>
        <v/>
      </c>
      <c r="D41" s="9">
        <f>_xlfn.XLOOKUP(C41,Violations[Key],Violations[Boro])</f>
        <v/>
      </c>
      <c r="E41" s="9">
        <f>_xlfn.XLOOKUP(C41,Violations[Key],Violations[Cuisine])</f>
        <v/>
      </c>
      <c r="F41" s="9">
        <f>_xlfn.XLOOKUP(C41,Violations[Key],Violations[Score])</f>
        <v/>
      </c>
      <c r="G41" s="9">
        <f>_xlfn.XLOOKUP(C41,Violations[Key],Violations[Grade])&amp;""</f>
        <v/>
      </c>
      <c r="H41" s="9">
        <f>COUNTIFS(Violations[Key],C41,Violations[Violation code],"&lt;&gt;")</f>
        <v/>
      </c>
      <c r="I41" s="9">
        <f>COUNTIFS(Violations[Key],C41,Violations[Critical flag],"Critical")</f>
        <v/>
      </c>
      <c r="J41" s="9">
        <f>IF(LEFT(_xlfn.XLOOKUP(C41,Violations[Key],Violations[Action]),20)="Establishment Closed","Yes","No")</f>
        <v/>
      </c>
      <c r="K41" s="9">
        <f>IF(F41&lt;=13,"Yes","No")</f>
        <v/>
      </c>
    </row>
    <row r="42">
      <c r="A42" t="n">
        <v>50086965</v>
      </c>
      <c r="B42" s="8" t="n">
        <v>46113</v>
      </c>
      <c r="C42" s="9">
        <f>A42&amp;"-"&amp;TEXT(B42,"yyyymmdd")</f>
        <v/>
      </c>
      <c r="D42" s="9">
        <f>_xlfn.XLOOKUP(C42,Violations[Key],Violations[Boro])</f>
        <v/>
      </c>
      <c r="E42" s="9">
        <f>_xlfn.XLOOKUP(C42,Violations[Key],Violations[Cuisine])</f>
        <v/>
      </c>
      <c r="F42" s="9">
        <f>_xlfn.XLOOKUP(C42,Violations[Key],Violations[Score])</f>
        <v/>
      </c>
      <c r="G42" s="9">
        <f>_xlfn.XLOOKUP(C42,Violations[Key],Violations[Grade])&amp;""</f>
        <v/>
      </c>
      <c r="H42" s="9">
        <f>COUNTIFS(Violations[Key],C42,Violations[Violation code],"&lt;&gt;")</f>
        <v/>
      </c>
      <c r="I42" s="9">
        <f>COUNTIFS(Violations[Key],C42,Violations[Critical flag],"Critical")</f>
        <v/>
      </c>
      <c r="J42" s="9">
        <f>IF(LEFT(_xlfn.XLOOKUP(C42,Violations[Key],Violations[Action]),20)="Establishment Closed","Yes","No")</f>
        <v/>
      </c>
      <c r="K42" s="9">
        <f>IF(F42&lt;=13,"Yes","No")</f>
        <v/>
      </c>
    </row>
    <row r="43">
      <c r="A43" t="n">
        <v>50088363</v>
      </c>
      <c r="B43" s="8" t="n">
        <v>46113</v>
      </c>
      <c r="C43" s="9">
        <f>A43&amp;"-"&amp;TEXT(B43,"yyyymmdd")</f>
        <v/>
      </c>
      <c r="D43" s="9">
        <f>_xlfn.XLOOKUP(C43,Violations[Key],Violations[Boro])</f>
        <v/>
      </c>
      <c r="E43" s="9">
        <f>_xlfn.XLOOKUP(C43,Violations[Key],Violations[Cuisine])</f>
        <v/>
      </c>
      <c r="F43" s="9">
        <f>_xlfn.XLOOKUP(C43,Violations[Key],Violations[Score])</f>
        <v/>
      </c>
      <c r="G43" s="9">
        <f>_xlfn.XLOOKUP(C43,Violations[Key],Violations[Grade])&amp;""</f>
        <v/>
      </c>
      <c r="H43" s="9">
        <f>COUNTIFS(Violations[Key],C43,Violations[Violation code],"&lt;&gt;")</f>
        <v/>
      </c>
      <c r="I43" s="9">
        <f>COUNTIFS(Violations[Key],C43,Violations[Critical flag],"Critical")</f>
        <v/>
      </c>
      <c r="J43" s="9">
        <f>IF(LEFT(_xlfn.XLOOKUP(C43,Violations[Key],Violations[Action]),20)="Establishment Closed","Yes","No")</f>
        <v/>
      </c>
      <c r="K43" s="9">
        <f>IF(F43&lt;=13,"Yes","No")</f>
        <v/>
      </c>
    </row>
    <row r="44">
      <c r="A44" t="n">
        <v>50088636</v>
      </c>
      <c r="B44" s="8" t="n">
        <v>46113</v>
      </c>
      <c r="C44" s="9">
        <f>A44&amp;"-"&amp;TEXT(B44,"yyyymmdd")</f>
        <v/>
      </c>
      <c r="D44" s="9">
        <f>_xlfn.XLOOKUP(C44,Violations[Key],Violations[Boro])</f>
        <v/>
      </c>
      <c r="E44" s="9">
        <f>_xlfn.XLOOKUP(C44,Violations[Key],Violations[Cuisine])</f>
        <v/>
      </c>
      <c r="F44" s="9">
        <f>_xlfn.XLOOKUP(C44,Violations[Key],Violations[Score])</f>
        <v/>
      </c>
      <c r="G44" s="9">
        <f>_xlfn.XLOOKUP(C44,Violations[Key],Violations[Grade])&amp;""</f>
        <v/>
      </c>
      <c r="H44" s="9">
        <f>COUNTIFS(Violations[Key],C44,Violations[Violation code],"&lt;&gt;")</f>
        <v/>
      </c>
      <c r="I44" s="9">
        <f>COUNTIFS(Violations[Key],C44,Violations[Critical flag],"Critical")</f>
        <v/>
      </c>
      <c r="J44" s="9">
        <f>IF(LEFT(_xlfn.XLOOKUP(C44,Violations[Key],Violations[Action]),20)="Establishment Closed","Yes","No")</f>
        <v/>
      </c>
      <c r="K44" s="9">
        <f>IF(F44&lt;=13,"Yes","No")</f>
        <v/>
      </c>
    </row>
    <row r="45">
      <c r="A45" t="n">
        <v>50090940</v>
      </c>
      <c r="B45" s="8" t="n">
        <v>46113</v>
      </c>
      <c r="C45" s="9">
        <f>A45&amp;"-"&amp;TEXT(B45,"yyyymmdd")</f>
        <v/>
      </c>
      <c r="D45" s="9">
        <f>_xlfn.XLOOKUP(C45,Violations[Key],Violations[Boro])</f>
        <v/>
      </c>
      <c r="E45" s="9">
        <f>_xlfn.XLOOKUP(C45,Violations[Key],Violations[Cuisine])</f>
        <v/>
      </c>
      <c r="F45" s="9">
        <f>_xlfn.XLOOKUP(C45,Violations[Key],Violations[Score])</f>
        <v/>
      </c>
      <c r="G45" s="9">
        <f>_xlfn.XLOOKUP(C45,Violations[Key],Violations[Grade])&amp;""</f>
        <v/>
      </c>
      <c r="H45" s="9">
        <f>COUNTIFS(Violations[Key],C45,Violations[Violation code],"&lt;&gt;")</f>
        <v/>
      </c>
      <c r="I45" s="9">
        <f>COUNTIFS(Violations[Key],C45,Violations[Critical flag],"Critical")</f>
        <v/>
      </c>
      <c r="J45" s="9">
        <f>IF(LEFT(_xlfn.XLOOKUP(C45,Violations[Key],Violations[Action]),20)="Establishment Closed","Yes","No")</f>
        <v/>
      </c>
      <c r="K45" s="9">
        <f>IF(F45&lt;=13,"Yes","No")</f>
        <v/>
      </c>
    </row>
    <row r="46">
      <c r="A46" t="n">
        <v>50099089</v>
      </c>
      <c r="B46" s="8" t="n">
        <v>46113</v>
      </c>
      <c r="C46" s="9">
        <f>A46&amp;"-"&amp;TEXT(B46,"yyyymmdd")</f>
        <v/>
      </c>
      <c r="D46" s="9">
        <f>_xlfn.XLOOKUP(C46,Violations[Key],Violations[Boro])</f>
        <v/>
      </c>
      <c r="E46" s="9">
        <f>_xlfn.XLOOKUP(C46,Violations[Key],Violations[Cuisine])</f>
        <v/>
      </c>
      <c r="F46" s="9">
        <f>_xlfn.XLOOKUP(C46,Violations[Key],Violations[Score])</f>
        <v/>
      </c>
      <c r="G46" s="9">
        <f>_xlfn.XLOOKUP(C46,Violations[Key],Violations[Grade])&amp;""</f>
        <v/>
      </c>
      <c r="H46" s="9">
        <f>COUNTIFS(Violations[Key],C46,Violations[Violation code],"&lt;&gt;")</f>
        <v/>
      </c>
      <c r="I46" s="9">
        <f>COUNTIFS(Violations[Key],C46,Violations[Critical flag],"Critical")</f>
        <v/>
      </c>
      <c r="J46" s="9">
        <f>IF(LEFT(_xlfn.XLOOKUP(C46,Violations[Key],Violations[Action]),20)="Establishment Closed","Yes","No")</f>
        <v/>
      </c>
      <c r="K46" s="9">
        <f>IF(F46&lt;=13,"Yes","No")</f>
        <v/>
      </c>
    </row>
    <row r="47">
      <c r="A47" t="n">
        <v>50102007</v>
      </c>
      <c r="B47" s="8" t="n">
        <v>46113</v>
      </c>
      <c r="C47" s="9">
        <f>A47&amp;"-"&amp;TEXT(B47,"yyyymmdd")</f>
        <v/>
      </c>
      <c r="D47" s="9">
        <f>_xlfn.XLOOKUP(C47,Violations[Key],Violations[Boro])</f>
        <v/>
      </c>
      <c r="E47" s="9">
        <f>_xlfn.XLOOKUP(C47,Violations[Key],Violations[Cuisine])</f>
        <v/>
      </c>
      <c r="F47" s="9">
        <f>_xlfn.XLOOKUP(C47,Violations[Key],Violations[Score])</f>
        <v/>
      </c>
      <c r="G47" s="9">
        <f>_xlfn.XLOOKUP(C47,Violations[Key],Violations[Grade])&amp;""</f>
        <v/>
      </c>
      <c r="H47" s="9">
        <f>COUNTIFS(Violations[Key],C47,Violations[Violation code],"&lt;&gt;")</f>
        <v/>
      </c>
      <c r="I47" s="9">
        <f>COUNTIFS(Violations[Key],C47,Violations[Critical flag],"Critical")</f>
        <v/>
      </c>
      <c r="J47" s="9">
        <f>IF(LEFT(_xlfn.XLOOKUP(C47,Violations[Key],Violations[Action]),20)="Establishment Closed","Yes","No")</f>
        <v/>
      </c>
      <c r="K47" s="9">
        <f>IF(F47&lt;=13,"Yes","No")</f>
        <v/>
      </c>
    </row>
    <row r="48">
      <c r="A48" t="n">
        <v>50103040</v>
      </c>
      <c r="B48" s="8" t="n">
        <v>46113</v>
      </c>
      <c r="C48" s="9">
        <f>A48&amp;"-"&amp;TEXT(B48,"yyyymmdd")</f>
        <v/>
      </c>
      <c r="D48" s="9">
        <f>_xlfn.XLOOKUP(C48,Violations[Key],Violations[Boro])</f>
        <v/>
      </c>
      <c r="E48" s="9">
        <f>_xlfn.XLOOKUP(C48,Violations[Key],Violations[Cuisine])</f>
        <v/>
      </c>
      <c r="F48" s="9">
        <f>_xlfn.XLOOKUP(C48,Violations[Key],Violations[Score])</f>
        <v/>
      </c>
      <c r="G48" s="9">
        <f>_xlfn.XLOOKUP(C48,Violations[Key],Violations[Grade])&amp;""</f>
        <v/>
      </c>
      <c r="H48" s="9">
        <f>COUNTIFS(Violations[Key],C48,Violations[Violation code],"&lt;&gt;")</f>
        <v/>
      </c>
      <c r="I48" s="9">
        <f>COUNTIFS(Violations[Key],C48,Violations[Critical flag],"Critical")</f>
        <v/>
      </c>
      <c r="J48" s="9">
        <f>IF(LEFT(_xlfn.XLOOKUP(C48,Violations[Key],Violations[Action]),20)="Establishment Closed","Yes","No")</f>
        <v/>
      </c>
      <c r="K48" s="9">
        <f>IF(F48&lt;=13,"Yes","No")</f>
        <v/>
      </c>
    </row>
    <row r="49">
      <c r="A49" t="n">
        <v>50103803</v>
      </c>
      <c r="B49" s="8" t="n">
        <v>46113</v>
      </c>
      <c r="C49" s="9">
        <f>A49&amp;"-"&amp;TEXT(B49,"yyyymmdd")</f>
        <v/>
      </c>
      <c r="D49" s="9">
        <f>_xlfn.XLOOKUP(C49,Violations[Key],Violations[Boro])</f>
        <v/>
      </c>
      <c r="E49" s="9">
        <f>_xlfn.XLOOKUP(C49,Violations[Key],Violations[Cuisine])</f>
        <v/>
      </c>
      <c r="F49" s="9">
        <f>_xlfn.XLOOKUP(C49,Violations[Key],Violations[Score])</f>
        <v/>
      </c>
      <c r="G49" s="9">
        <f>_xlfn.XLOOKUP(C49,Violations[Key],Violations[Grade])&amp;""</f>
        <v/>
      </c>
      <c r="H49" s="9">
        <f>COUNTIFS(Violations[Key],C49,Violations[Violation code],"&lt;&gt;")</f>
        <v/>
      </c>
      <c r="I49" s="9">
        <f>COUNTIFS(Violations[Key],C49,Violations[Critical flag],"Critical")</f>
        <v/>
      </c>
      <c r="J49" s="9">
        <f>IF(LEFT(_xlfn.XLOOKUP(C49,Violations[Key],Violations[Action]),20)="Establishment Closed","Yes","No")</f>
        <v/>
      </c>
      <c r="K49" s="9">
        <f>IF(F49&lt;=13,"Yes","No")</f>
        <v/>
      </c>
    </row>
    <row r="50">
      <c r="A50" t="n">
        <v>50104006</v>
      </c>
      <c r="B50" s="8" t="n">
        <v>46113</v>
      </c>
      <c r="C50" s="9">
        <f>A50&amp;"-"&amp;TEXT(B50,"yyyymmdd")</f>
        <v/>
      </c>
      <c r="D50" s="9">
        <f>_xlfn.XLOOKUP(C50,Violations[Key],Violations[Boro])</f>
        <v/>
      </c>
      <c r="E50" s="9">
        <f>_xlfn.XLOOKUP(C50,Violations[Key],Violations[Cuisine])</f>
        <v/>
      </c>
      <c r="F50" s="9">
        <f>_xlfn.XLOOKUP(C50,Violations[Key],Violations[Score])</f>
        <v/>
      </c>
      <c r="G50" s="9">
        <f>_xlfn.XLOOKUP(C50,Violations[Key],Violations[Grade])&amp;""</f>
        <v/>
      </c>
      <c r="H50" s="9">
        <f>COUNTIFS(Violations[Key],C50,Violations[Violation code],"&lt;&gt;")</f>
        <v/>
      </c>
      <c r="I50" s="9">
        <f>COUNTIFS(Violations[Key],C50,Violations[Critical flag],"Critical")</f>
        <v/>
      </c>
      <c r="J50" s="9">
        <f>IF(LEFT(_xlfn.XLOOKUP(C50,Violations[Key],Violations[Action]),20)="Establishment Closed","Yes","No")</f>
        <v/>
      </c>
      <c r="K50" s="9">
        <f>IF(F50&lt;=13,"Yes","No")</f>
        <v/>
      </c>
    </row>
    <row r="51">
      <c r="A51" t="n">
        <v>50105428</v>
      </c>
      <c r="B51" s="8" t="n">
        <v>46113</v>
      </c>
      <c r="C51" s="9">
        <f>A51&amp;"-"&amp;TEXT(B51,"yyyymmdd")</f>
        <v/>
      </c>
      <c r="D51" s="9">
        <f>_xlfn.XLOOKUP(C51,Violations[Key],Violations[Boro])</f>
        <v/>
      </c>
      <c r="E51" s="9">
        <f>_xlfn.XLOOKUP(C51,Violations[Key],Violations[Cuisine])</f>
        <v/>
      </c>
      <c r="F51" s="9">
        <f>_xlfn.XLOOKUP(C51,Violations[Key],Violations[Score])</f>
        <v/>
      </c>
      <c r="G51" s="9">
        <f>_xlfn.XLOOKUP(C51,Violations[Key],Violations[Grade])&amp;""</f>
        <v/>
      </c>
      <c r="H51" s="9">
        <f>COUNTIFS(Violations[Key],C51,Violations[Violation code],"&lt;&gt;")</f>
        <v/>
      </c>
      <c r="I51" s="9">
        <f>COUNTIFS(Violations[Key],C51,Violations[Critical flag],"Critical")</f>
        <v/>
      </c>
      <c r="J51" s="9">
        <f>IF(LEFT(_xlfn.XLOOKUP(C51,Violations[Key],Violations[Action]),20)="Establishment Closed","Yes","No")</f>
        <v/>
      </c>
      <c r="K51" s="9">
        <f>IF(F51&lt;=13,"Yes","No")</f>
        <v/>
      </c>
    </row>
    <row r="52">
      <c r="A52" t="n">
        <v>50107481</v>
      </c>
      <c r="B52" s="8" t="n">
        <v>46113</v>
      </c>
      <c r="C52" s="9">
        <f>A52&amp;"-"&amp;TEXT(B52,"yyyymmdd")</f>
        <v/>
      </c>
      <c r="D52" s="9">
        <f>_xlfn.XLOOKUP(C52,Violations[Key],Violations[Boro])</f>
        <v/>
      </c>
      <c r="E52" s="9">
        <f>_xlfn.XLOOKUP(C52,Violations[Key],Violations[Cuisine])</f>
        <v/>
      </c>
      <c r="F52" s="9">
        <f>_xlfn.XLOOKUP(C52,Violations[Key],Violations[Score])</f>
        <v/>
      </c>
      <c r="G52" s="9">
        <f>_xlfn.XLOOKUP(C52,Violations[Key],Violations[Grade])&amp;""</f>
        <v/>
      </c>
      <c r="H52" s="9">
        <f>COUNTIFS(Violations[Key],C52,Violations[Violation code],"&lt;&gt;")</f>
        <v/>
      </c>
      <c r="I52" s="9">
        <f>COUNTIFS(Violations[Key],C52,Violations[Critical flag],"Critical")</f>
        <v/>
      </c>
      <c r="J52" s="9">
        <f>IF(LEFT(_xlfn.XLOOKUP(C52,Violations[Key],Violations[Action]),20)="Establishment Closed","Yes","No")</f>
        <v/>
      </c>
      <c r="K52" s="9">
        <f>IF(F52&lt;=13,"Yes","No")</f>
        <v/>
      </c>
    </row>
    <row r="53">
      <c r="A53" t="n">
        <v>50109386</v>
      </c>
      <c r="B53" s="8" t="n">
        <v>46113</v>
      </c>
      <c r="C53" s="9">
        <f>A53&amp;"-"&amp;TEXT(B53,"yyyymmdd")</f>
        <v/>
      </c>
      <c r="D53" s="9">
        <f>_xlfn.XLOOKUP(C53,Violations[Key],Violations[Boro])</f>
        <v/>
      </c>
      <c r="E53" s="9">
        <f>_xlfn.XLOOKUP(C53,Violations[Key],Violations[Cuisine])</f>
        <v/>
      </c>
      <c r="F53" s="9">
        <f>_xlfn.XLOOKUP(C53,Violations[Key],Violations[Score])</f>
        <v/>
      </c>
      <c r="G53" s="9">
        <f>_xlfn.XLOOKUP(C53,Violations[Key],Violations[Grade])&amp;""</f>
        <v/>
      </c>
      <c r="H53" s="9">
        <f>COUNTIFS(Violations[Key],C53,Violations[Violation code],"&lt;&gt;")</f>
        <v/>
      </c>
      <c r="I53" s="9">
        <f>COUNTIFS(Violations[Key],C53,Violations[Critical flag],"Critical")</f>
        <v/>
      </c>
      <c r="J53" s="9">
        <f>IF(LEFT(_xlfn.XLOOKUP(C53,Violations[Key],Violations[Action]),20)="Establishment Closed","Yes","No")</f>
        <v/>
      </c>
      <c r="K53" s="9">
        <f>IF(F53&lt;=13,"Yes","No")</f>
        <v/>
      </c>
    </row>
    <row r="54">
      <c r="A54" t="n">
        <v>50109998</v>
      </c>
      <c r="B54" s="8" t="n">
        <v>46113</v>
      </c>
      <c r="C54" s="9">
        <f>A54&amp;"-"&amp;TEXT(B54,"yyyymmdd")</f>
        <v/>
      </c>
      <c r="D54" s="9">
        <f>_xlfn.XLOOKUP(C54,Violations[Key],Violations[Boro])</f>
        <v/>
      </c>
      <c r="E54" s="9">
        <f>_xlfn.XLOOKUP(C54,Violations[Key],Violations[Cuisine])</f>
        <v/>
      </c>
      <c r="F54" s="9">
        <f>_xlfn.XLOOKUP(C54,Violations[Key],Violations[Score])</f>
        <v/>
      </c>
      <c r="G54" s="9">
        <f>_xlfn.XLOOKUP(C54,Violations[Key],Violations[Grade])&amp;""</f>
        <v/>
      </c>
      <c r="H54" s="9">
        <f>COUNTIFS(Violations[Key],C54,Violations[Violation code],"&lt;&gt;")</f>
        <v/>
      </c>
      <c r="I54" s="9">
        <f>COUNTIFS(Violations[Key],C54,Violations[Critical flag],"Critical")</f>
        <v/>
      </c>
      <c r="J54" s="9">
        <f>IF(LEFT(_xlfn.XLOOKUP(C54,Violations[Key],Violations[Action]),20)="Establishment Closed","Yes","No")</f>
        <v/>
      </c>
      <c r="K54" s="9">
        <f>IF(F54&lt;=13,"Yes","No")</f>
        <v/>
      </c>
    </row>
    <row r="55">
      <c r="A55" t="n">
        <v>50111796</v>
      </c>
      <c r="B55" s="8" t="n">
        <v>46113</v>
      </c>
      <c r="C55" s="9">
        <f>A55&amp;"-"&amp;TEXT(B55,"yyyymmdd")</f>
        <v/>
      </c>
      <c r="D55" s="9">
        <f>_xlfn.XLOOKUP(C55,Violations[Key],Violations[Boro])</f>
        <v/>
      </c>
      <c r="E55" s="9">
        <f>_xlfn.XLOOKUP(C55,Violations[Key],Violations[Cuisine])</f>
        <v/>
      </c>
      <c r="F55" s="9">
        <f>_xlfn.XLOOKUP(C55,Violations[Key],Violations[Score])</f>
        <v/>
      </c>
      <c r="G55" s="9">
        <f>_xlfn.XLOOKUP(C55,Violations[Key],Violations[Grade])&amp;""</f>
        <v/>
      </c>
      <c r="H55" s="9">
        <f>COUNTIFS(Violations[Key],C55,Violations[Violation code],"&lt;&gt;")</f>
        <v/>
      </c>
      <c r="I55" s="9">
        <f>COUNTIFS(Violations[Key],C55,Violations[Critical flag],"Critical")</f>
        <v/>
      </c>
      <c r="J55" s="9">
        <f>IF(LEFT(_xlfn.XLOOKUP(C55,Violations[Key],Violations[Action]),20)="Establishment Closed","Yes","No")</f>
        <v/>
      </c>
      <c r="K55" s="9">
        <f>IF(F55&lt;=13,"Yes","No")</f>
        <v/>
      </c>
    </row>
    <row r="56">
      <c r="A56" t="n">
        <v>50112607</v>
      </c>
      <c r="B56" s="8" t="n">
        <v>46113</v>
      </c>
      <c r="C56" s="9">
        <f>A56&amp;"-"&amp;TEXT(B56,"yyyymmdd")</f>
        <v/>
      </c>
      <c r="D56" s="9">
        <f>_xlfn.XLOOKUP(C56,Violations[Key],Violations[Boro])</f>
        <v/>
      </c>
      <c r="E56" s="9">
        <f>_xlfn.XLOOKUP(C56,Violations[Key],Violations[Cuisine])</f>
        <v/>
      </c>
      <c r="F56" s="9">
        <f>_xlfn.XLOOKUP(C56,Violations[Key],Violations[Score])</f>
        <v/>
      </c>
      <c r="G56" s="9">
        <f>_xlfn.XLOOKUP(C56,Violations[Key],Violations[Grade])&amp;""</f>
        <v/>
      </c>
      <c r="H56" s="9">
        <f>COUNTIFS(Violations[Key],C56,Violations[Violation code],"&lt;&gt;")</f>
        <v/>
      </c>
      <c r="I56" s="9">
        <f>COUNTIFS(Violations[Key],C56,Violations[Critical flag],"Critical")</f>
        <v/>
      </c>
      <c r="J56" s="9">
        <f>IF(LEFT(_xlfn.XLOOKUP(C56,Violations[Key],Violations[Action]),20)="Establishment Closed","Yes","No")</f>
        <v/>
      </c>
      <c r="K56" s="9">
        <f>IF(F56&lt;=13,"Yes","No")</f>
        <v/>
      </c>
    </row>
    <row r="57">
      <c r="A57" t="n">
        <v>50114919</v>
      </c>
      <c r="B57" s="8" t="n">
        <v>46113</v>
      </c>
      <c r="C57" s="9">
        <f>A57&amp;"-"&amp;TEXT(B57,"yyyymmdd")</f>
        <v/>
      </c>
      <c r="D57" s="9">
        <f>_xlfn.XLOOKUP(C57,Violations[Key],Violations[Boro])</f>
        <v/>
      </c>
      <c r="E57" s="9">
        <f>_xlfn.XLOOKUP(C57,Violations[Key],Violations[Cuisine])</f>
        <v/>
      </c>
      <c r="F57" s="9">
        <f>_xlfn.XLOOKUP(C57,Violations[Key],Violations[Score])</f>
        <v/>
      </c>
      <c r="G57" s="9">
        <f>_xlfn.XLOOKUP(C57,Violations[Key],Violations[Grade])&amp;""</f>
        <v/>
      </c>
      <c r="H57" s="9">
        <f>COUNTIFS(Violations[Key],C57,Violations[Violation code],"&lt;&gt;")</f>
        <v/>
      </c>
      <c r="I57" s="9">
        <f>COUNTIFS(Violations[Key],C57,Violations[Critical flag],"Critical")</f>
        <v/>
      </c>
      <c r="J57" s="9">
        <f>IF(LEFT(_xlfn.XLOOKUP(C57,Violations[Key],Violations[Action]),20)="Establishment Closed","Yes","No")</f>
        <v/>
      </c>
      <c r="K57" s="9">
        <f>IF(F57&lt;=13,"Yes","No")</f>
        <v/>
      </c>
    </row>
    <row r="58">
      <c r="A58" t="n">
        <v>50117777</v>
      </c>
      <c r="B58" s="8" t="n">
        <v>46113</v>
      </c>
      <c r="C58" s="9">
        <f>A58&amp;"-"&amp;TEXT(B58,"yyyymmdd")</f>
        <v/>
      </c>
      <c r="D58" s="9">
        <f>_xlfn.XLOOKUP(C58,Violations[Key],Violations[Boro])</f>
        <v/>
      </c>
      <c r="E58" s="9">
        <f>_xlfn.XLOOKUP(C58,Violations[Key],Violations[Cuisine])</f>
        <v/>
      </c>
      <c r="F58" s="9">
        <f>_xlfn.XLOOKUP(C58,Violations[Key],Violations[Score])</f>
        <v/>
      </c>
      <c r="G58" s="9">
        <f>_xlfn.XLOOKUP(C58,Violations[Key],Violations[Grade])&amp;""</f>
        <v/>
      </c>
      <c r="H58" s="9">
        <f>COUNTIFS(Violations[Key],C58,Violations[Violation code],"&lt;&gt;")</f>
        <v/>
      </c>
      <c r="I58" s="9">
        <f>COUNTIFS(Violations[Key],C58,Violations[Critical flag],"Critical")</f>
        <v/>
      </c>
      <c r="J58" s="9">
        <f>IF(LEFT(_xlfn.XLOOKUP(C58,Violations[Key],Violations[Action]),20)="Establishment Closed","Yes","No")</f>
        <v/>
      </c>
      <c r="K58" s="9">
        <f>IF(F58&lt;=13,"Yes","No")</f>
        <v/>
      </c>
    </row>
    <row r="59">
      <c r="A59" t="n">
        <v>50121605</v>
      </c>
      <c r="B59" s="8" t="n">
        <v>46113</v>
      </c>
      <c r="C59" s="9">
        <f>A59&amp;"-"&amp;TEXT(B59,"yyyymmdd")</f>
        <v/>
      </c>
      <c r="D59" s="9">
        <f>_xlfn.XLOOKUP(C59,Violations[Key],Violations[Boro])</f>
        <v/>
      </c>
      <c r="E59" s="9">
        <f>_xlfn.XLOOKUP(C59,Violations[Key],Violations[Cuisine])</f>
        <v/>
      </c>
      <c r="F59" s="9">
        <f>_xlfn.XLOOKUP(C59,Violations[Key],Violations[Score])</f>
        <v/>
      </c>
      <c r="G59" s="9">
        <f>_xlfn.XLOOKUP(C59,Violations[Key],Violations[Grade])&amp;""</f>
        <v/>
      </c>
      <c r="H59" s="9">
        <f>COUNTIFS(Violations[Key],C59,Violations[Violation code],"&lt;&gt;")</f>
        <v/>
      </c>
      <c r="I59" s="9">
        <f>COUNTIFS(Violations[Key],C59,Violations[Critical flag],"Critical")</f>
        <v/>
      </c>
      <c r="J59" s="9">
        <f>IF(LEFT(_xlfn.XLOOKUP(C59,Violations[Key],Violations[Action]),20)="Establishment Closed","Yes","No")</f>
        <v/>
      </c>
      <c r="K59" s="9">
        <f>IF(F59&lt;=13,"Yes","No")</f>
        <v/>
      </c>
    </row>
    <row r="60">
      <c r="A60" t="n">
        <v>50122869</v>
      </c>
      <c r="B60" s="8" t="n">
        <v>46113</v>
      </c>
      <c r="C60" s="9">
        <f>A60&amp;"-"&amp;TEXT(B60,"yyyymmdd")</f>
        <v/>
      </c>
      <c r="D60" s="9">
        <f>_xlfn.XLOOKUP(C60,Violations[Key],Violations[Boro])</f>
        <v/>
      </c>
      <c r="E60" s="9">
        <f>_xlfn.XLOOKUP(C60,Violations[Key],Violations[Cuisine])</f>
        <v/>
      </c>
      <c r="F60" s="9">
        <f>_xlfn.XLOOKUP(C60,Violations[Key],Violations[Score])</f>
        <v/>
      </c>
      <c r="G60" s="9">
        <f>_xlfn.XLOOKUP(C60,Violations[Key],Violations[Grade])&amp;""</f>
        <v/>
      </c>
      <c r="H60" s="9">
        <f>COUNTIFS(Violations[Key],C60,Violations[Violation code],"&lt;&gt;")</f>
        <v/>
      </c>
      <c r="I60" s="9">
        <f>COUNTIFS(Violations[Key],C60,Violations[Critical flag],"Critical")</f>
        <v/>
      </c>
      <c r="J60" s="9">
        <f>IF(LEFT(_xlfn.XLOOKUP(C60,Violations[Key],Violations[Action]),20)="Establishment Closed","Yes","No")</f>
        <v/>
      </c>
      <c r="K60" s="9">
        <f>IF(F60&lt;=13,"Yes","No")</f>
        <v/>
      </c>
    </row>
    <row r="61">
      <c r="A61" t="n">
        <v>50128066</v>
      </c>
      <c r="B61" s="8" t="n">
        <v>46113</v>
      </c>
      <c r="C61" s="9">
        <f>A61&amp;"-"&amp;TEXT(B61,"yyyymmdd")</f>
        <v/>
      </c>
      <c r="D61" s="9">
        <f>_xlfn.XLOOKUP(C61,Violations[Key],Violations[Boro])</f>
        <v/>
      </c>
      <c r="E61" s="9">
        <f>_xlfn.XLOOKUP(C61,Violations[Key],Violations[Cuisine])</f>
        <v/>
      </c>
      <c r="F61" s="9">
        <f>_xlfn.XLOOKUP(C61,Violations[Key],Violations[Score])</f>
        <v/>
      </c>
      <c r="G61" s="9">
        <f>_xlfn.XLOOKUP(C61,Violations[Key],Violations[Grade])&amp;""</f>
        <v/>
      </c>
      <c r="H61" s="9">
        <f>COUNTIFS(Violations[Key],C61,Violations[Violation code],"&lt;&gt;")</f>
        <v/>
      </c>
      <c r="I61" s="9">
        <f>COUNTIFS(Violations[Key],C61,Violations[Critical flag],"Critical")</f>
        <v/>
      </c>
      <c r="J61" s="9">
        <f>IF(LEFT(_xlfn.XLOOKUP(C61,Violations[Key],Violations[Action]),20)="Establishment Closed","Yes","No")</f>
        <v/>
      </c>
      <c r="K61" s="9">
        <f>IF(F61&lt;=13,"Yes","No")</f>
        <v/>
      </c>
    </row>
    <row r="62">
      <c r="A62" t="n">
        <v>50128564</v>
      </c>
      <c r="B62" s="8" t="n">
        <v>46113</v>
      </c>
      <c r="C62" s="9">
        <f>A62&amp;"-"&amp;TEXT(B62,"yyyymmdd")</f>
        <v/>
      </c>
      <c r="D62" s="9">
        <f>_xlfn.XLOOKUP(C62,Violations[Key],Violations[Boro])</f>
        <v/>
      </c>
      <c r="E62" s="9">
        <f>_xlfn.XLOOKUP(C62,Violations[Key],Violations[Cuisine])</f>
        <v/>
      </c>
      <c r="F62" s="9">
        <f>_xlfn.XLOOKUP(C62,Violations[Key],Violations[Score])</f>
        <v/>
      </c>
      <c r="G62" s="9">
        <f>_xlfn.XLOOKUP(C62,Violations[Key],Violations[Grade])&amp;""</f>
        <v/>
      </c>
      <c r="H62" s="9">
        <f>COUNTIFS(Violations[Key],C62,Violations[Violation code],"&lt;&gt;")</f>
        <v/>
      </c>
      <c r="I62" s="9">
        <f>COUNTIFS(Violations[Key],C62,Violations[Critical flag],"Critical")</f>
        <v/>
      </c>
      <c r="J62" s="9">
        <f>IF(LEFT(_xlfn.XLOOKUP(C62,Violations[Key],Violations[Action]),20)="Establishment Closed","Yes","No")</f>
        <v/>
      </c>
      <c r="K62" s="9">
        <f>IF(F62&lt;=13,"Yes","No")</f>
        <v/>
      </c>
    </row>
    <row r="63">
      <c r="A63" t="n">
        <v>50129486</v>
      </c>
      <c r="B63" s="8" t="n">
        <v>46113</v>
      </c>
      <c r="C63" s="9">
        <f>A63&amp;"-"&amp;TEXT(B63,"yyyymmdd")</f>
        <v/>
      </c>
      <c r="D63" s="9">
        <f>_xlfn.XLOOKUP(C63,Violations[Key],Violations[Boro])</f>
        <v/>
      </c>
      <c r="E63" s="9">
        <f>_xlfn.XLOOKUP(C63,Violations[Key],Violations[Cuisine])</f>
        <v/>
      </c>
      <c r="F63" s="9">
        <f>_xlfn.XLOOKUP(C63,Violations[Key],Violations[Score])</f>
        <v/>
      </c>
      <c r="G63" s="9">
        <f>_xlfn.XLOOKUP(C63,Violations[Key],Violations[Grade])&amp;""</f>
        <v/>
      </c>
      <c r="H63" s="9">
        <f>COUNTIFS(Violations[Key],C63,Violations[Violation code],"&lt;&gt;")</f>
        <v/>
      </c>
      <c r="I63" s="9">
        <f>COUNTIFS(Violations[Key],C63,Violations[Critical flag],"Critical")</f>
        <v/>
      </c>
      <c r="J63" s="9">
        <f>IF(LEFT(_xlfn.XLOOKUP(C63,Violations[Key],Violations[Action]),20)="Establishment Closed","Yes","No")</f>
        <v/>
      </c>
      <c r="K63" s="9">
        <f>IF(F63&lt;=13,"Yes","No")</f>
        <v/>
      </c>
    </row>
    <row r="64">
      <c r="A64" t="n">
        <v>50130757</v>
      </c>
      <c r="B64" s="8" t="n">
        <v>46113</v>
      </c>
      <c r="C64" s="9">
        <f>A64&amp;"-"&amp;TEXT(B64,"yyyymmdd")</f>
        <v/>
      </c>
      <c r="D64" s="9">
        <f>_xlfn.XLOOKUP(C64,Violations[Key],Violations[Boro])</f>
        <v/>
      </c>
      <c r="E64" s="9">
        <f>_xlfn.XLOOKUP(C64,Violations[Key],Violations[Cuisine])</f>
        <v/>
      </c>
      <c r="F64" s="9">
        <f>_xlfn.XLOOKUP(C64,Violations[Key],Violations[Score])</f>
        <v/>
      </c>
      <c r="G64" s="9">
        <f>_xlfn.XLOOKUP(C64,Violations[Key],Violations[Grade])&amp;""</f>
        <v/>
      </c>
      <c r="H64" s="9">
        <f>COUNTIFS(Violations[Key],C64,Violations[Violation code],"&lt;&gt;")</f>
        <v/>
      </c>
      <c r="I64" s="9">
        <f>COUNTIFS(Violations[Key],C64,Violations[Critical flag],"Critical")</f>
        <v/>
      </c>
      <c r="J64" s="9">
        <f>IF(LEFT(_xlfn.XLOOKUP(C64,Violations[Key],Violations[Action]),20)="Establishment Closed","Yes","No")</f>
        <v/>
      </c>
      <c r="K64" s="9">
        <f>IF(F64&lt;=13,"Yes","No")</f>
        <v/>
      </c>
    </row>
    <row r="65">
      <c r="A65" t="n">
        <v>50130802</v>
      </c>
      <c r="B65" s="8" t="n">
        <v>46113</v>
      </c>
      <c r="C65" s="9">
        <f>A65&amp;"-"&amp;TEXT(B65,"yyyymmdd")</f>
        <v/>
      </c>
      <c r="D65" s="9">
        <f>_xlfn.XLOOKUP(C65,Violations[Key],Violations[Boro])</f>
        <v/>
      </c>
      <c r="E65" s="9">
        <f>_xlfn.XLOOKUP(C65,Violations[Key],Violations[Cuisine])</f>
        <v/>
      </c>
      <c r="F65" s="9">
        <f>_xlfn.XLOOKUP(C65,Violations[Key],Violations[Score])</f>
        <v/>
      </c>
      <c r="G65" s="9">
        <f>_xlfn.XLOOKUP(C65,Violations[Key],Violations[Grade])&amp;""</f>
        <v/>
      </c>
      <c r="H65" s="9">
        <f>COUNTIFS(Violations[Key],C65,Violations[Violation code],"&lt;&gt;")</f>
        <v/>
      </c>
      <c r="I65" s="9">
        <f>COUNTIFS(Violations[Key],C65,Violations[Critical flag],"Critical")</f>
        <v/>
      </c>
      <c r="J65" s="9">
        <f>IF(LEFT(_xlfn.XLOOKUP(C65,Violations[Key],Violations[Action]),20)="Establishment Closed","Yes","No")</f>
        <v/>
      </c>
      <c r="K65" s="9">
        <f>IF(F65&lt;=13,"Yes","No")</f>
        <v/>
      </c>
    </row>
    <row r="66">
      <c r="A66" t="n">
        <v>50133159</v>
      </c>
      <c r="B66" s="8" t="n">
        <v>46113</v>
      </c>
      <c r="C66" s="9">
        <f>A66&amp;"-"&amp;TEXT(B66,"yyyymmdd")</f>
        <v/>
      </c>
      <c r="D66" s="9">
        <f>_xlfn.XLOOKUP(C66,Violations[Key],Violations[Boro])</f>
        <v/>
      </c>
      <c r="E66" s="9">
        <f>_xlfn.XLOOKUP(C66,Violations[Key],Violations[Cuisine])</f>
        <v/>
      </c>
      <c r="F66" s="9">
        <f>_xlfn.XLOOKUP(C66,Violations[Key],Violations[Score])</f>
        <v/>
      </c>
      <c r="G66" s="9">
        <f>_xlfn.XLOOKUP(C66,Violations[Key],Violations[Grade])&amp;""</f>
        <v/>
      </c>
      <c r="H66" s="9">
        <f>COUNTIFS(Violations[Key],C66,Violations[Violation code],"&lt;&gt;")</f>
        <v/>
      </c>
      <c r="I66" s="9">
        <f>COUNTIFS(Violations[Key],C66,Violations[Critical flag],"Critical")</f>
        <v/>
      </c>
      <c r="J66" s="9">
        <f>IF(LEFT(_xlfn.XLOOKUP(C66,Violations[Key],Violations[Action]),20)="Establishment Closed","Yes","No")</f>
        <v/>
      </c>
      <c r="K66" s="9">
        <f>IF(F66&lt;=13,"Yes","No")</f>
        <v/>
      </c>
    </row>
    <row r="67">
      <c r="A67" t="n">
        <v>50133338</v>
      </c>
      <c r="B67" s="8" t="n">
        <v>46113</v>
      </c>
      <c r="C67" s="9">
        <f>A67&amp;"-"&amp;TEXT(B67,"yyyymmdd")</f>
        <v/>
      </c>
      <c r="D67" s="9">
        <f>_xlfn.XLOOKUP(C67,Violations[Key],Violations[Boro])</f>
        <v/>
      </c>
      <c r="E67" s="9">
        <f>_xlfn.XLOOKUP(C67,Violations[Key],Violations[Cuisine])</f>
        <v/>
      </c>
      <c r="F67" s="9">
        <f>_xlfn.XLOOKUP(C67,Violations[Key],Violations[Score])</f>
        <v/>
      </c>
      <c r="G67" s="9">
        <f>_xlfn.XLOOKUP(C67,Violations[Key],Violations[Grade])&amp;""</f>
        <v/>
      </c>
      <c r="H67" s="9">
        <f>COUNTIFS(Violations[Key],C67,Violations[Violation code],"&lt;&gt;")</f>
        <v/>
      </c>
      <c r="I67" s="9">
        <f>COUNTIFS(Violations[Key],C67,Violations[Critical flag],"Critical")</f>
        <v/>
      </c>
      <c r="J67" s="9">
        <f>IF(LEFT(_xlfn.XLOOKUP(C67,Violations[Key],Violations[Action]),20)="Establishment Closed","Yes","No")</f>
        <v/>
      </c>
      <c r="K67" s="9">
        <f>IF(F67&lt;=13,"Yes","No")</f>
        <v/>
      </c>
    </row>
    <row r="68">
      <c r="A68" t="n">
        <v>50134570</v>
      </c>
      <c r="B68" s="8" t="n">
        <v>46113</v>
      </c>
      <c r="C68" s="9">
        <f>A68&amp;"-"&amp;TEXT(B68,"yyyymmdd")</f>
        <v/>
      </c>
      <c r="D68" s="9">
        <f>_xlfn.XLOOKUP(C68,Violations[Key],Violations[Boro])</f>
        <v/>
      </c>
      <c r="E68" s="9">
        <f>_xlfn.XLOOKUP(C68,Violations[Key],Violations[Cuisine])</f>
        <v/>
      </c>
      <c r="F68" s="9">
        <f>_xlfn.XLOOKUP(C68,Violations[Key],Violations[Score])</f>
        <v/>
      </c>
      <c r="G68" s="9">
        <f>_xlfn.XLOOKUP(C68,Violations[Key],Violations[Grade])&amp;""</f>
        <v/>
      </c>
      <c r="H68" s="9">
        <f>COUNTIFS(Violations[Key],C68,Violations[Violation code],"&lt;&gt;")</f>
        <v/>
      </c>
      <c r="I68" s="9">
        <f>COUNTIFS(Violations[Key],C68,Violations[Critical flag],"Critical")</f>
        <v/>
      </c>
      <c r="J68" s="9">
        <f>IF(LEFT(_xlfn.XLOOKUP(C68,Violations[Key],Violations[Action]),20)="Establishment Closed","Yes","No")</f>
        <v/>
      </c>
      <c r="K68" s="9">
        <f>IF(F68&lt;=13,"Yes","No")</f>
        <v/>
      </c>
    </row>
    <row r="69">
      <c r="A69" t="n">
        <v>50135594</v>
      </c>
      <c r="B69" s="8" t="n">
        <v>46113</v>
      </c>
      <c r="C69" s="9">
        <f>A69&amp;"-"&amp;TEXT(B69,"yyyymmdd")</f>
        <v/>
      </c>
      <c r="D69" s="9">
        <f>_xlfn.XLOOKUP(C69,Violations[Key],Violations[Boro])</f>
        <v/>
      </c>
      <c r="E69" s="9">
        <f>_xlfn.XLOOKUP(C69,Violations[Key],Violations[Cuisine])</f>
        <v/>
      </c>
      <c r="F69" s="9">
        <f>_xlfn.XLOOKUP(C69,Violations[Key],Violations[Score])</f>
        <v/>
      </c>
      <c r="G69" s="9">
        <f>_xlfn.XLOOKUP(C69,Violations[Key],Violations[Grade])&amp;""</f>
        <v/>
      </c>
      <c r="H69" s="9">
        <f>COUNTIFS(Violations[Key],C69,Violations[Violation code],"&lt;&gt;")</f>
        <v/>
      </c>
      <c r="I69" s="9">
        <f>COUNTIFS(Violations[Key],C69,Violations[Critical flag],"Critical")</f>
        <v/>
      </c>
      <c r="J69" s="9">
        <f>IF(LEFT(_xlfn.XLOOKUP(C69,Violations[Key],Violations[Action]),20)="Establishment Closed","Yes","No")</f>
        <v/>
      </c>
      <c r="K69" s="9">
        <f>IF(F69&lt;=13,"Yes","No")</f>
        <v/>
      </c>
    </row>
    <row r="70">
      <c r="A70" t="n">
        <v>50136624</v>
      </c>
      <c r="B70" s="8" t="n">
        <v>46113</v>
      </c>
      <c r="C70" s="9">
        <f>A70&amp;"-"&amp;TEXT(B70,"yyyymmdd")</f>
        <v/>
      </c>
      <c r="D70" s="9">
        <f>_xlfn.XLOOKUP(C70,Violations[Key],Violations[Boro])</f>
        <v/>
      </c>
      <c r="E70" s="9">
        <f>_xlfn.XLOOKUP(C70,Violations[Key],Violations[Cuisine])</f>
        <v/>
      </c>
      <c r="F70" s="9">
        <f>_xlfn.XLOOKUP(C70,Violations[Key],Violations[Score])</f>
        <v/>
      </c>
      <c r="G70" s="9">
        <f>_xlfn.XLOOKUP(C70,Violations[Key],Violations[Grade])&amp;""</f>
        <v/>
      </c>
      <c r="H70" s="9">
        <f>COUNTIFS(Violations[Key],C70,Violations[Violation code],"&lt;&gt;")</f>
        <v/>
      </c>
      <c r="I70" s="9">
        <f>COUNTIFS(Violations[Key],C70,Violations[Critical flag],"Critical")</f>
        <v/>
      </c>
      <c r="J70" s="9">
        <f>IF(LEFT(_xlfn.XLOOKUP(C70,Violations[Key],Violations[Action]),20)="Establishment Closed","Yes","No")</f>
        <v/>
      </c>
      <c r="K70" s="9">
        <f>IF(F70&lt;=13,"Yes","No")</f>
        <v/>
      </c>
    </row>
    <row r="71">
      <c r="A71" t="n">
        <v>50139181</v>
      </c>
      <c r="B71" s="8" t="n">
        <v>46113</v>
      </c>
      <c r="C71" s="9">
        <f>A71&amp;"-"&amp;TEXT(B71,"yyyymmdd")</f>
        <v/>
      </c>
      <c r="D71" s="9">
        <f>_xlfn.XLOOKUP(C71,Violations[Key],Violations[Boro])</f>
        <v/>
      </c>
      <c r="E71" s="9">
        <f>_xlfn.XLOOKUP(C71,Violations[Key],Violations[Cuisine])</f>
        <v/>
      </c>
      <c r="F71" s="9">
        <f>_xlfn.XLOOKUP(C71,Violations[Key],Violations[Score])</f>
        <v/>
      </c>
      <c r="G71" s="9">
        <f>_xlfn.XLOOKUP(C71,Violations[Key],Violations[Grade])&amp;""</f>
        <v/>
      </c>
      <c r="H71" s="9">
        <f>COUNTIFS(Violations[Key],C71,Violations[Violation code],"&lt;&gt;")</f>
        <v/>
      </c>
      <c r="I71" s="9">
        <f>COUNTIFS(Violations[Key],C71,Violations[Critical flag],"Critical")</f>
        <v/>
      </c>
      <c r="J71" s="9">
        <f>IF(LEFT(_xlfn.XLOOKUP(C71,Violations[Key],Violations[Action]),20)="Establishment Closed","Yes","No")</f>
        <v/>
      </c>
      <c r="K71" s="9">
        <f>IF(F71&lt;=13,"Yes","No")</f>
        <v/>
      </c>
    </row>
    <row r="72">
      <c r="A72" t="n">
        <v>50145465</v>
      </c>
      <c r="B72" s="8" t="n">
        <v>46113</v>
      </c>
      <c r="C72" s="9">
        <f>A72&amp;"-"&amp;TEXT(B72,"yyyymmdd")</f>
        <v/>
      </c>
      <c r="D72" s="9">
        <f>_xlfn.XLOOKUP(C72,Violations[Key],Violations[Boro])</f>
        <v/>
      </c>
      <c r="E72" s="9">
        <f>_xlfn.XLOOKUP(C72,Violations[Key],Violations[Cuisine])</f>
        <v/>
      </c>
      <c r="F72" s="9">
        <f>_xlfn.XLOOKUP(C72,Violations[Key],Violations[Score])</f>
        <v/>
      </c>
      <c r="G72" s="9">
        <f>_xlfn.XLOOKUP(C72,Violations[Key],Violations[Grade])&amp;""</f>
        <v/>
      </c>
      <c r="H72" s="9">
        <f>COUNTIFS(Violations[Key],C72,Violations[Violation code],"&lt;&gt;")</f>
        <v/>
      </c>
      <c r="I72" s="9">
        <f>COUNTIFS(Violations[Key],C72,Violations[Critical flag],"Critical")</f>
        <v/>
      </c>
      <c r="J72" s="9">
        <f>IF(LEFT(_xlfn.XLOOKUP(C72,Violations[Key],Violations[Action]),20)="Establishment Closed","Yes","No")</f>
        <v/>
      </c>
      <c r="K72" s="9">
        <f>IF(F72&lt;=13,"Yes","No")</f>
        <v/>
      </c>
    </row>
    <row r="73">
      <c r="A73" t="n">
        <v>50146402</v>
      </c>
      <c r="B73" s="8" t="n">
        <v>46113</v>
      </c>
      <c r="C73" s="9">
        <f>A73&amp;"-"&amp;TEXT(B73,"yyyymmdd")</f>
        <v/>
      </c>
      <c r="D73" s="9">
        <f>_xlfn.XLOOKUP(C73,Violations[Key],Violations[Boro])</f>
        <v/>
      </c>
      <c r="E73" s="9">
        <f>_xlfn.XLOOKUP(C73,Violations[Key],Violations[Cuisine])</f>
        <v/>
      </c>
      <c r="F73" s="9">
        <f>_xlfn.XLOOKUP(C73,Violations[Key],Violations[Score])</f>
        <v/>
      </c>
      <c r="G73" s="9">
        <f>_xlfn.XLOOKUP(C73,Violations[Key],Violations[Grade])&amp;""</f>
        <v/>
      </c>
      <c r="H73" s="9">
        <f>COUNTIFS(Violations[Key],C73,Violations[Violation code],"&lt;&gt;")</f>
        <v/>
      </c>
      <c r="I73" s="9">
        <f>COUNTIFS(Violations[Key],C73,Violations[Critical flag],"Critical")</f>
        <v/>
      </c>
      <c r="J73" s="9">
        <f>IF(LEFT(_xlfn.XLOOKUP(C73,Violations[Key],Violations[Action]),20)="Establishment Closed","Yes","No")</f>
        <v/>
      </c>
      <c r="K73" s="9">
        <f>IF(F73&lt;=13,"Yes","No")</f>
        <v/>
      </c>
    </row>
    <row r="74">
      <c r="A74" t="n">
        <v>50146869</v>
      </c>
      <c r="B74" s="8" t="n">
        <v>46113</v>
      </c>
      <c r="C74" s="9">
        <f>A74&amp;"-"&amp;TEXT(B74,"yyyymmdd")</f>
        <v/>
      </c>
      <c r="D74" s="9">
        <f>_xlfn.XLOOKUP(C74,Violations[Key],Violations[Boro])</f>
        <v/>
      </c>
      <c r="E74" s="9">
        <f>_xlfn.XLOOKUP(C74,Violations[Key],Violations[Cuisine])</f>
        <v/>
      </c>
      <c r="F74" s="9">
        <f>_xlfn.XLOOKUP(C74,Violations[Key],Violations[Score])</f>
        <v/>
      </c>
      <c r="G74" s="9">
        <f>_xlfn.XLOOKUP(C74,Violations[Key],Violations[Grade])&amp;""</f>
        <v/>
      </c>
      <c r="H74" s="9">
        <f>COUNTIFS(Violations[Key],C74,Violations[Violation code],"&lt;&gt;")</f>
        <v/>
      </c>
      <c r="I74" s="9">
        <f>COUNTIFS(Violations[Key],C74,Violations[Critical flag],"Critical")</f>
        <v/>
      </c>
      <c r="J74" s="9">
        <f>IF(LEFT(_xlfn.XLOOKUP(C74,Violations[Key],Violations[Action]),20)="Establishment Closed","Yes","No")</f>
        <v/>
      </c>
      <c r="K74" s="9">
        <f>IF(F74&lt;=13,"Yes","No")</f>
        <v/>
      </c>
    </row>
    <row r="75">
      <c r="A75" t="n">
        <v>50150250</v>
      </c>
      <c r="B75" s="8" t="n">
        <v>46113</v>
      </c>
      <c r="C75" s="9">
        <f>A75&amp;"-"&amp;TEXT(B75,"yyyymmdd")</f>
        <v/>
      </c>
      <c r="D75" s="9">
        <f>_xlfn.XLOOKUP(C75,Violations[Key],Violations[Boro])</f>
        <v/>
      </c>
      <c r="E75" s="9">
        <f>_xlfn.XLOOKUP(C75,Violations[Key],Violations[Cuisine])</f>
        <v/>
      </c>
      <c r="F75" s="9">
        <f>_xlfn.XLOOKUP(C75,Violations[Key],Violations[Score])</f>
        <v/>
      </c>
      <c r="G75" s="9">
        <f>_xlfn.XLOOKUP(C75,Violations[Key],Violations[Grade])&amp;""</f>
        <v/>
      </c>
      <c r="H75" s="9">
        <f>COUNTIFS(Violations[Key],C75,Violations[Violation code],"&lt;&gt;")</f>
        <v/>
      </c>
      <c r="I75" s="9">
        <f>COUNTIFS(Violations[Key],C75,Violations[Critical flag],"Critical")</f>
        <v/>
      </c>
      <c r="J75" s="9">
        <f>IF(LEFT(_xlfn.XLOOKUP(C75,Violations[Key],Violations[Action]),20)="Establishment Closed","Yes","No")</f>
        <v/>
      </c>
      <c r="K75" s="9">
        <f>IF(F75&lt;=13,"Yes","No")</f>
        <v/>
      </c>
    </row>
    <row r="76">
      <c r="A76" t="n">
        <v>50154029</v>
      </c>
      <c r="B76" s="8" t="n">
        <v>46113</v>
      </c>
      <c r="C76" s="9">
        <f>A76&amp;"-"&amp;TEXT(B76,"yyyymmdd")</f>
        <v/>
      </c>
      <c r="D76" s="9">
        <f>_xlfn.XLOOKUP(C76,Violations[Key],Violations[Boro])</f>
        <v/>
      </c>
      <c r="E76" s="9">
        <f>_xlfn.XLOOKUP(C76,Violations[Key],Violations[Cuisine])</f>
        <v/>
      </c>
      <c r="F76" s="9">
        <f>_xlfn.XLOOKUP(C76,Violations[Key],Violations[Score])</f>
        <v/>
      </c>
      <c r="G76" s="9">
        <f>_xlfn.XLOOKUP(C76,Violations[Key],Violations[Grade])&amp;""</f>
        <v/>
      </c>
      <c r="H76" s="9">
        <f>COUNTIFS(Violations[Key],C76,Violations[Violation code],"&lt;&gt;")</f>
        <v/>
      </c>
      <c r="I76" s="9">
        <f>COUNTIFS(Violations[Key],C76,Violations[Critical flag],"Critical")</f>
        <v/>
      </c>
      <c r="J76" s="9">
        <f>IF(LEFT(_xlfn.XLOOKUP(C76,Violations[Key],Violations[Action]),20)="Establishment Closed","Yes","No")</f>
        <v/>
      </c>
      <c r="K76" s="9">
        <f>IF(F76&lt;=13,"Yes","No")</f>
        <v/>
      </c>
    </row>
    <row r="77">
      <c r="A77" t="n">
        <v>50161310</v>
      </c>
      <c r="B77" s="8" t="n">
        <v>46113</v>
      </c>
      <c r="C77" s="9">
        <f>A77&amp;"-"&amp;TEXT(B77,"yyyymmdd")</f>
        <v/>
      </c>
      <c r="D77" s="9">
        <f>_xlfn.XLOOKUP(C77,Violations[Key],Violations[Boro])</f>
        <v/>
      </c>
      <c r="E77" s="9">
        <f>_xlfn.XLOOKUP(C77,Violations[Key],Violations[Cuisine])</f>
        <v/>
      </c>
      <c r="F77" s="9">
        <f>_xlfn.XLOOKUP(C77,Violations[Key],Violations[Score])</f>
        <v/>
      </c>
      <c r="G77" s="9">
        <f>_xlfn.XLOOKUP(C77,Violations[Key],Violations[Grade])&amp;""</f>
        <v/>
      </c>
      <c r="H77" s="9">
        <f>COUNTIFS(Violations[Key],C77,Violations[Violation code],"&lt;&gt;")</f>
        <v/>
      </c>
      <c r="I77" s="9">
        <f>COUNTIFS(Violations[Key],C77,Violations[Critical flag],"Critical")</f>
        <v/>
      </c>
      <c r="J77" s="9">
        <f>IF(LEFT(_xlfn.XLOOKUP(C77,Violations[Key],Violations[Action]),20)="Establishment Closed","Yes","No")</f>
        <v/>
      </c>
      <c r="K77" s="9">
        <f>IF(F77&lt;=13,"Yes","No")</f>
        <v/>
      </c>
    </row>
    <row r="78">
      <c r="A78" t="n">
        <v>40364691</v>
      </c>
      <c r="B78" s="8" t="n">
        <v>46114</v>
      </c>
      <c r="C78" s="9">
        <f>A78&amp;"-"&amp;TEXT(B78,"yyyymmdd")</f>
        <v/>
      </c>
      <c r="D78" s="9">
        <f>_xlfn.XLOOKUP(C78,Violations[Key],Violations[Boro])</f>
        <v/>
      </c>
      <c r="E78" s="9">
        <f>_xlfn.XLOOKUP(C78,Violations[Key],Violations[Cuisine])</f>
        <v/>
      </c>
      <c r="F78" s="9">
        <f>_xlfn.XLOOKUP(C78,Violations[Key],Violations[Score])</f>
        <v/>
      </c>
      <c r="G78" s="9">
        <f>_xlfn.XLOOKUP(C78,Violations[Key],Violations[Grade])&amp;""</f>
        <v/>
      </c>
      <c r="H78" s="9">
        <f>COUNTIFS(Violations[Key],C78,Violations[Violation code],"&lt;&gt;")</f>
        <v/>
      </c>
      <c r="I78" s="9">
        <f>COUNTIFS(Violations[Key],C78,Violations[Critical flag],"Critical")</f>
        <v/>
      </c>
      <c r="J78" s="9">
        <f>IF(LEFT(_xlfn.XLOOKUP(C78,Violations[Key],Violations[Action]),20)="Establishment Closed","Yes","No")</f>
        <v/>
      </c>
      <c r="K78" s="9">
        <f>IF(F78&lt;=13,"Yes","No")</f>
        <v/>
      </c>
    </row>
    <row r="79">
      <c r="A79" t="n">
        <v>40394518</v>
      </c>
      <c r="B79" s="8" t="n">
        <v>46114</v>
      </c>
      <c r="C79" s="9">
        <f>A79&amp;"-"&amp;TEXT(B79,"yyyymmdd")</f>
        <v/>
      </c>
      <c r="D79" s="9">
        <f>_xlfn.XLOOKUP(C79,Violations[Key],Violations[Boro])</f>
        <v/>
      </c>
      <c r="E79" s="9">
        <f>_xlfn.XLOOKUP(C79,Violations[Key],Violations[Cuisine])</f>
        <v/>
      </c>
      <c r="F79" s="9">
        <f>_xlfn.XLOOKUP(C79,Violations[Key],Violations[Score])</f>
        <v/>
      </c>
      <c r="G79" s="9">
        <f>_xlfn.XLOOKUP(C79,Violations[Key],Violations[Grade])&amp;""</f>
        <v/>
      </c>
      <c r="H79" s="9">
        <f>COUNTIFS(Violations[Key],C79,Violations[Violation code],"&lt;&gt;")</f>
        <v/>
      </c>
      <c r="I79" s="9">
        <f>COUNTIFS(Violations[Key],C79,Violations[Critical flag],"Critical")</f>
        <v/>
      </c>
      <c r="J79" s="9">
        <f>IF(LEFT(_xlfn.XLOOKUP(C79,Violations[Key],Violations[Action]),20)="Establishment Closed","Yes","No")</f>
        <v/>
      </c>
      <c r="K79" s="9">
        <f>IF(F79&lt;=13,"Yes","No")</f>
        <v/>
      </c>
    </row>
    <row r="80">
      <c r="A80" t="n">
        <v>40402172</v>
      </c>
      <c r="B80" s="8" t="n">
        <v>46114</v>
      </c>
      <c r="C80" s="9">
        <f>A80&amp;"-"&amp;TEXT(B80,"yyyymmdd")</f>
        <v/>
      </c>
      <c r="D80" s="9">
        <f>_xlfn.XLOOKUP(C80,Violations[Key],Violations[Boro])</f>
        <v/>
      </c>
      <c r="E80" s="9">
        <f>_xlfn.XLOOKUP(C80,Violations[Key],Violations[Cuisine])</f>
        <v/>
      </c>
      <c r="F80" s="9">
        <f>_xlfn.XLOOKUP(C80,Violations[Key],Violations[Score])</f>
        <v/>
      </c>
      <c r="G80" s="9">
        <f>_xlfn.XLOOKUP(C80,Violations[Key],Violations[Grade])&amp;""</f>
        <v/>
      </c>
      <c r="H80" s="9">
        <f>COUNTIFS(Violations[Key],C80,Violations[Violation code],"&lt;&gt;")</f>
        <v/>
      </c>
      <c r="I80" s="9">
        <f>COUNTIFS(Violations[Key],C80,Violations[Critical flag],"Critical")</f>
        <v/>
      </c>
      <c r="J80" s="9">
        <f>IF(LEFT(_xlfn.XLOOKUP(C80,Violations[Key],Violations[Action]),20)="Establishment Closed","Yes","No")</f>
        <v/>
      </c>
      <c r="K80" s="9">
        <f>IF(F80&lt;=13,"Yes","No")</f>
        <v/>
      </c>
    </row>
    <row r="81">
      <c r="A81" t="n">
        <v>40536616</v>
      </c>
      <c r="B81" s="8" t="n">
        <v>46114</v>
      </c>
      <c r="C81" s="9">
        <f>A81&amp;"-"&amp;TEXT(B81,"yyyymmdd")</f>
        <v/>
      </c>
      <c r="D81" s="9">
        <f>_xlfn.XLOOKUP(C81,Violations[Key],Violations[Boro])</f>
        <v/>
      </c>
      <c r="E81" s="9">
        <f>_xlfn.XLOOKUP(C81,Violations[Key],Violations[Cuisine])</f>
        <v/>
      </c>
      <c r="F81" s="9">
        <f>_xlfn.XLOOKUP(C81,Violations[Key],Violations[Score])</f>
        <v/>
      </c>
      <c r="G81" s="9">
        <f>_xlfn.XLOOKUP(C81,Violations[Key],Violations[Grade])&amp;""</f>
        <v/>
      </c>
      <c r="H81" s="9">
        <f>COUNTIFS(Violations[Key],C81,Violations[Violation code],"&lt;&gt;")</f>
        <v/>
      </c>
      <c r="I81" s="9">
        <f>COUNTIFS(Violations[Key],C81,Violations[Critical flag],"Critical")</f>
        <v/>
      </c>
      <c r="J81" s="9">
        <f>IF(LEFT(_xlfn.XLOOKUP(C81,Violations[Key],Violations[Action]),20)="Establishment Closed","Yes","No")</f>
        <v/>
      </c>
      <c r="K81" s="9">
        <f>IF(F81&lt;=13,"Yes","No")</f>
        <v/>
      </c>
    </row>
    <row r="82">
      <c r="A82" t="n">
        <v>41202218</v>
      </c>
      <c r="B82" s="8" t="n">
        <v>46114</v>
      </c>
      <c r="C82" s="9">
        <f>A82&amp;"-"&amp;TEXT(B82,"yyyymmdd")</f>
        <v/>
      </c>
      <c r="D82" s="9">
        <f>_xlfn.XLOOKUP(C82,Violations[Key],Violations[Boro])</f>
        <v/>
      </c>
      <c r="E82" s="9">
        <f>_xlfn.XLOOKUP(C82,Violations[Key],Violations[Cuisine])</f>
        <v/>
      </c>
      <c r="F82" s="9">
        <f>_xlfn.XLOOKUP(C82,Violations[Key],Violations[Score])</f>
        <v/>
      </c>
      <c r="G82" s="9">
        <f>_xlfn.XLOOKUP(C82,Violations[Key],Violations[Grade])&amp;""</f>
        <v/>
      </c>
      <c r="H82" s="9">
        <f>COUNTIFS(Violations[Key],C82,Violations[Violation code],"&lt;&gt;")</f>
        <v/>
      </c>
      <c r="I82" s="9">
        <f>COUNTIFS(Violations[Key],C82,Violations[Critical flag],"Critical")</f>
        <v/>
      </c>
      <c r="J82" s="9">
        <f>IF(LEFT(_xlfn.XLOOKUP(C82,Violations[Key],Violations[Action]),20)="Establishment Closed","Yes","No")</f>
        <v/>
      </c>
      <c r="K82" s="9">
        <f>IF(F82&lt;=13,"Yes","No")</f>
        <v/>
      </c>
    </row>
    <row r="83">
      <c r="A83" t="n">
        <v>41217329</v>
      </c>
      <c r="B83" s="8" t="n">
        <v>46114</v>
      </c>
      <c r="C83" s="9">
        <f>A83&amp;"-"&amp;TEXT(B83,"yyyymmdd")</f>
        <v/>
      </c>
      <c r="D83" s="9">
        <f>_xlfn.XLOOKUP(C83,Violations[Key],Violations[Boro])</f>
        <v/>
      </c>
      <c r="E83" s="9">
        <f>_xlfn.XLOOKUP(C83,Violations[Key],Violations[Cuisine])</f>
        <v/>
      </c>
      <c r="F83" s="9">
        <f>_xlfn.XLOOKUP(C83,Violations[Key],Violations[Score])</f>
        <v/>
      </c>
      <c r="G83" s="9">
        <f>_xlfn.XLOOKUP(C83,Violations[Key],Violations[Grade])&amp;""</f>
        <v/>
      </c>
      <c r="H83" s="9">
        <f>COUNTIFS(Violations[Key],C83,Violations[Violation code],"&lt;&gt;")</f>
        <v/>
      </c>
      <c r="I83" s="9">
        <f>COUNTIFS(Violations[Key],C83,Violations[Critical flag],"Critical")</f>
        <v/>
      </c>
      <c r="J83" s="9">
        <f>IF(LEFT(_xlfn.XLOOKUP(C83,Violations[Key],Violations[Action]),20)="Establishment Closed","Yes","No")</f>
        <v/>
      </c>
      <c r="K83" s="9">
        <f>IF(F83&lt;=13,"Yes","No")</f>
        <v/>
      </c>
    </row>
    <row r="84">
      <c r="A84" t="n">
        <v>41243427</v>
      </c>
      <c r="B84" s="8" t="n">
        <v>46114</v>
      </c>
      <c r="C84" s="9">
        <f>A84&amp;"-"&amp;TEXT(B84,"yyyymmdd")</f>
        <v/>
      </c>
      <c r="D84" s="9">
        <f>_xlfn.XLOOKUP(C84,Violations[Key],Violations[Boro])</f>
        <v/>
      </c>
      <c r="E84" s="9">
        <f>_xlfn.XLOOKUP(C84,Violations[Key],Violations[Cuisine])</f>
        <v/>
      </c>
      <c r="F84" s="9">
        <f>_xlfn.XLOOKUP(C84,Violations[Key],Violations[Score])</f>
        <v/>
      </c>
      <c r="G84" s="9">
        <f>_xlfn.XLOOKUP(C84,Violations[Key],Violations[Grade])&amp;""</f>
        <v/>
      </c>
      <c r="H84" s="9">
        <f>COUNTIFS(Violations[Key],C84,Violations[Violation code],"&lt;&gt;")</f>
        <v/>
      </c>
      <c r="I84" s="9">
        <f>COUNTIFS(Violations[Key],C84,Violations[Critical flag],"Critical")</f>
        <v/>
      </c>
      <c r="J84" s="9">
        <f>IF(LEFT(_xlfn.XLOOKUP(C84,Violations[Key],Violations[Action]),20)="Establishment Closed","Yes","No")</f>
        <v/>
      </c>
      <c r="K84" s="9">
        <f>IF(F84&lt;=13,"Yes","No")</f>
        <v/>
      </c>
    </row>
    <row r="85">
      <c r="A85" t="n">
        <v>41304636</v>
      </c>
      <c r="B85" s="8" t="n">
        <v>46114</v>
      </c>
      <c r="C85" s="9">
        <f>A85&amp;"-"&amp;TEXT(B85,"yyyymmdd")</f>
        <v/>
      </c>
      <c r="D85" s="9">
        <f>_xlfn.XLOOKUP(C85,Violations[Key],Violations[Boro])</f>
        <v/>
      </c>
      <c r="E85" s="9">
        <f>_xlfn.XLOOKUP(C85,Violations[Key],Violations[Cuisine])</f>
        <v/>
      </c>
      <c r="F85" s="9">
        <f>_xlfn.XLOOKUP(C85,Violations[Key],Violations[Score])</f>
        <v/>
      </c>
      <c r="G85" s="9">
        <f>_xlfn.XLOOKUP(C85,Violations[Key],Violations[Grade])&amp;""</f>
        <v/>
      </c>
      <c r="H85" s="9">
        <f>COUNTIFS(Violations[Key],C85,Violations[Violation code],"&lt;&gt;")</f>
        <v/>
      </c>
      <c r="I85" s="9">
        <f>COUNTIFS(Violations[Key],C85,Violations[Critical flag],"Critical")</f>
        <v/>
      </c>
      <c r="J85" s="9">
        <f>IF(LEFT(_xlfn.XLOOKUP(C85,Violations[Key],Violations[Action]),20)="Establishment Closed","Yes","No")</f>
        <v/>
      </c>
      <c r="K85" s="9">
        <f>IF(F85&lt;=13,"Yes","No")</f>
        <v/>
      </c>
    </row>
    <row r="86">
      <c r="A86" t="n">
        <v>41322342</v>
      </c>
      <c r="B86" s="8" t="n">
        <v>46114</v>
      </c>
      <c r="C86" s="9">
        <f>A86&amp;"-"&amp;TEXT(B86,"yyyymmdd")</f>
        <v/>
      </c>
      <c r="D86" s="9">
        <f>_xlfn.XLOOKUP(C86,Violations[Key],Violations[Boro])</f>
        <v/>
      </c>
      <c r="E86" s="9">
        <f>_xlfn.XLOOKUP(C86,Violations[Key],Violations[Cuisine])</f>
        <v/>
      </c>
      <c r="F86" s="9">
        <f>_xlfn.XLOOKUP(C86,Violations[Key],Violations[Score])</f>
        <v/>
      </c>
      <c r="G86" s="9">
        <f>_xlfn.XLOOKUP(C86,Violations[Key],Violations[Grade])&amp;""</f>
        <v/>
      </c>
      <c r="H86" s="9">
        <f>COUNTIFS(Violations[Key],C86,Violations[Violation code],"&lt;&gt;")</f>
        <v/>
      </c>
      <c r="I86" s="9">
        <f>COUNTIFS(Violations[Key],C86,Violations[Critical flag],"Critical")</f>
        <v/>
      </c>
      <c r="J86" s="9">
        <f>IF(LEFT(_xlfn.XLOOKUP(C86,Violations[Key],Violations[Action]),20)="Establishment Closed","Yes","No")</f>
        <v/>
      </c>
      <c r="K86" s="9">
        <f>IF(F86&lt;=13,"Yes","No")</f>
        <v/>
      </c>
    </row>
    <row r="87">
      <c r="A87" t="n">
        <v>41351524</v>
      </c>
      <c r="B87" s="8" t="n">
        <v>46114</v>
      </c>
      <c r="C87" s="9">
        <f>A87&amp;"-"&amp;TEXT(B87,"yyyymmdd")</f>
        <v/>
      </c>
      <c r="D87" s="9">
        <f>_xlfn.XLOOKUP(C87,Violations[Key],Violations[Boro])</f>
        <v/>
      </c>
      <c r="E87" s="9">
        <f>_xlfn.XLOOKUP(C87,Violations[Key],Violations[Cuisine])</f>
        <v/>
      </c>
      <c r="F87" s="9">
        <f>_xlfn.XLOOKUP(C87,Violations[Key],Violations[Score])</f>
        <v/>
      </c>
      <c r="G87" s="9">
        <f>_xlfn.XLOOKUP(C87,Violations[Key],Violations[Grade])&amp;""</f>
        <v/>
      </c>
      <c r="H87" s="9">
        <f>COUNTIFS(Violations[Key],C87,Violations[Violation code],"&lt;&gt;")</f>
        <v/>
      </c>
      <c r="I87" s="9">
        <f>COUNTIFS(Violations[Key],C87,Violations[Critical flag],"Critical")</f>
        <v/>
      </c>
      <c r="J87" s="9">
        <f>IF(LEFT(_xlfn.XLOOKUP(C87,Violations[Key],Violations[Action]),20)="Establishment Closed","Yes","No")</f>
        <v/>
      </c>
      <c r="K87" s="9">
        <f>IF(F87&lt;=13,"Yes","No")</f>
        <v/>
      </c>
    </row>
    <row r="88">
      <c r="A88" t="n">
        <v>41402733</v>
      </c>
      <c r="B88" s="8" t="n">
        <v>46114</v>
      </c>
      <c r="C88" s="9">
        <f>A88&amp;"-"&amp;TEXT(B88,"yyyymmdd")</f>
        <v/>
      </c>
      <c r="D88" s="9">
        <f>_xlfn.XLOOKUP(C88,Violations[Key],Violations[Boro])</f>
        <v/>
      </c>
      <c r="E88" s="9">
        <f>_xlfn.XLOOKUP(C88,Violations[Key],Violations[Cuisine])</f>
        <v/>
      </c>
      <c r="F88" s="9">
        <f>_xlfn.XLOOKUP(C88,Violations[Key],Violations[Score])</f>
        <v/>
      </c>
      <c r="G88" s="9">
        <f>_xlfn.XLOOKUP(C88,Violations[Key],Violations[Grade])&amp;""</f>
        <v/>
      </c>
      <c r="H88" s="9">
        <f>COUNTIFS(Violations[Key],C88,Violations[Violation code],"&lt;&gt;")</f>
        <v/>
      </c>
      <c r="I88" s="9">
        <f>COUNTIFS(Violations[Key],C88,Violations[Critical flag],"Critical")</f>
        <v/>
      </c>
      <c r="J88" s="9">
        <f>IF(LEFT(_xlfn.XLOOKUP(C88,Violations[Key],Violations[Action]),20)="Establishment Closed","Yes","No")</f>
        <v/>
      </c>
      <c r="K88" s="9">
        <f>IF(F88&lt;=13,"Yes","No")</f>
        <v/>
      </c>
    </row>
    <row r="89">
      <c r="A89" t="n">
        <v>41486672</v>
      </c>
      <c r="B89" s="8" t="n">
        <v>46114</v>
      </c>
      <c r="C89" s="9">
        <f>A89&amp;"-"&amp;TEXT(B89,"yyyymmdd")</f>
        <v/>
      </c>
      <c r="D89" s="9">
        <f>_xlfn.XLOOKUP(C89,Violations[Key],Violations[Boro])</f>
        <v/>
      </c>
      <c r="E89" s="9">
        <f>_xlfn.XLOOKUP(C89,Violations[Key],Violations[Cuisine])</f>
        <v/>
      </c>
      <c r="F89" s="9">
        <f>_xlfn.XLOOKUP(C89,Violations[Key],Violations[Score])</f>
        <v/>
      </c>
      <c r="G89" s="9">
        <f>_xlfn.XLOOKUP(C89,Violations[Key],Violations[Grade])&amp;""</f>
        <v/>
      </c>
      <c r="H89" s="9">
        <f>COUNTIFS(Violations[Key],C89,Violations[Violation code],"&lt;&gt;")</f>
        <v/>
      </c>
      <c r="I89" s="9">
        <f>COUNTIFS(Violations[Key],C89,Violations[Critical flag],"Critical")</f>
        <v/>
      </c>
      <c r="J89" s="9">
        <f>IF(LEFT(_xlfn.XLOOKUP(C89,Violations[Key],Violations[Action]),20)="Establishment Closed","Yes","No")</f>
        <v/>
      </c>
      <c r="K89" s="9">
        <f>IF(F89&lt;=13,"Yes","No")</f>
        <v/>
      </c>
    </row>
    <row r="90">
      <c r="A90" t="n">
        <v>41495931</v>
      </c>
      <c r="B90" s="8" t="n">
        <v>46114</v>
      </c>
      <c r="C90" s="9">
        <f>A90&amp;"-"&amp;TEXT(B90,"yyyymmdd")</f>
        <v/>
      </c>
      <c r="D90" s="9">
        <f>_xlfn.XLOOKUP(C90,Violations[Key],Violations[Boro])</f>
        <v/>
      </c>
      <c r="E90" s="9">
        <f>_xlfn.XLOOKUP(C90,Violations[Key],Violations[Cuisine])</f>
        <v/>
      </c>
      <c r="F90" s="9">
        <f>_xlfn.XLOOKUP(C90,Violations[Key],Violations[Score])</f>
        <v/>
      </c>
      <c r="G90" s="9">
        <f>_xlfn.XLOOKUP(C90,Violations[Key],Violations[Grade])&amp;""</f>
        <v/>
      </c>
      <c r="H90" s="9">
        <f>COUNTIFS(Violations[Key],C90,Violations[Violation code],"&lt;&gt;")</f>
        <v/>
      </c>
      <c r="I90" s="9">
        <f>COUNTIFS(Violations[Key],C90,Violations[Critical flag],"Critical")</f>
        <v/>
      </c>
      <c r="J90" s="9">
        <f>IF(LEFT(_xlfn.XLOOKUP(C90,Violations[Key],Violations[Action]),20)="Establishment Closed","Yes","No")</f>
        <v/>
      </c>
      <c r="K90" s="9">
        <f>IF(F90&lt;=13,"Yes","No")</f>
        <v/>
      </c>
    </row>
    <row r="91">
      <c r="A91" t="n">
        <v>41539151</v>
      </c>
      <c r="B91" s="8" t="n">
        <v>46114</v>
      </c>
      <c r="C91" s="9">
        <f>A91&amp;"-"&amp;TEXT(B91,"yyyymmdd")</f>
        <v/>
      </c>
      <c r="D91" s="9">
        <f>_xlfn.XLOOKUP(C91,Violations[Key],Violations[Boro])</f>
        <v/>
      </c>
      <c r="E91" s="9">
        <f>_xlfn.XLOOKUP(C91,Violations[Key],Violations[Cuisine])</f>
        <v/>
      </c>
      <c r="F91" s="9">
        <f>_xlfn.XLOOKUP(C91,Violations[Key],Violations[Score])</f>
        <v/>
      </c>
      <c r="G91" s="9">
        <f>_xlfn.XLOOKUP(C91,Violations[Key],Violations[Grade])&amp;""</f>
        <v/>
      </c>
      <c r="H91" s="9">
        <f>COUNTIFS(Violations[Key],C91,Violations[Violation code],"&lt;&gt;")</f>
        <v/>
      </c>
      <c r="I91" s="9">
        <f>COUNTIFS(Violations[Key],C91,Violations[Critical flag],"Critical")</f>
        <v/>
      </c>
      <c r="J91" s="9">
        <f>IF(LEFT(_xlfn.XLOOKUP(C91,Violations[Key],Violations[Action]),20)="Establishment Closed","Yes","No")</f>
        <v/>
      </c>
      <c r="K91" s="9">
        <f>IF(F91&lt;=13,"Yes","No")</f>
        <v/>
      </c>
    </row>
    <row r="92">
      <c r="A92" t="n">
        <v>41601678</v>
      </c>
      <c r="B92" s="8" t="n">
        <v>46114</v>
      </c>
      <c r="C92" s="9">
        <f>A92&amp;"-"&amp;TEXT(B92,"yyyymmdd")</f>
        <v/>
      </c>
      <c r="D92" s="9">
        <f>_xlfn.XLOOKUP(C92,Violations[Key],Violations[Boro])</f>
        <v/>
      </c>
      <c r="E92" s="9">
        <f>_xlfn.XLOOKUP(C92,Violations[Key],Violations[Cuisine])</f>
        <v/>
      </c>
      <c r="F92" s="9">
        <f>_xlfn.XLOOKUP(C92,Violations[Key],Violations[Score])</f>
        <v/>
      </c>
      <c r="G92" s="9">
        <f>_xlfn.XLOOKUP(C92,Violations[Key],Violations[Grade])&amp;""</f>
        <v/>
      </c>
      <c r="H92" s="9">
        <f>COUNTIFS(Violations[Key],C92,Violations[Violation code],"&lt;&gt;")</f>
        <v/>
      </c>
      <c r="I92" s="9">
        <f>COUNTIFS(Violations[Key],C92,Violations[Critical flag],"Critical")</f>
        <v/>
      </c>
      <c r="J92" s="9">
        <f>IF(LEFT(_xlfn.XLOOKUP(C92,Violations[Key],Violations[Action]),20)="Establishment Closed","Yes","No")</f>
        <v/>
      </c>
      <c r="K92" s="9">
        <f>IF(F92&lt;=13,"Yes","No")</f>
        <v/>
      </c>
    </row>
    <row r="93">
      <c r="A93" t="n">
        <v>41620680</v>
      </c>
      <c r="B93" s="8" t="n">
        <v>46114</v>
      </c>
      <c r="C93" s="9">
        <f>A93&amp;"-"&amp;TEXT(B93,"yyyymmdd")</f>
        <v/>
      </c>
      <c r="D93" s="9">
        <f>_xlfn.XLOOKUP(C93,Violations[Key],Violations[Boro])</f>
        <v/>
      </c>
      <c r="E93" s="9">
        <f>_xlfn.XLOOKUP(C93,Violations[Key],Violations[Cuisine])</f>
        <v/>
      </c>
      <c r="F93" s="9">
        <f>_xlfn.XLOOKUP(C93,Violations[Key],Violations[Score])</f>
        <v/>
      </c>
      <c r="G93" s="9">
        <f>_xlfn.XLOOKUP(C93,Violations[Key],Violations[Grade])&amp;""</f>
        <v/>
      </c>
      <c r="H93" s="9">
        <f>COUNTIFS(Violations[Key],C93,Violations[Violation code],"&lt;&gt;")</f>
        <v/>
      </c>
      <c r="I93" s="9">
        <f>COUNTIFS(Violations[Key],C93,Violations[Critical flag],"Critical")</f>
        <v/>
      </c>
      <c r="J93" s="9">
        <f>IF(LEFT(_xlfn.XLOOKUP(C93,Violations[Key],Violations[Action]),20)="Establishment Closed","Yes","No")</f>
        <v/>
      </c>
      <c r="K93" s="9">
        <f>IF(F93&lt;=13,"Yes","No")</f>
        <v/>
      </c>
    </row>
    <row r="94">
      <c r="A94" t="n">
        <v>41707393</v>
      </c>
      <c r="B94" s="8" t="n">
        <v>46114</v>
      </c>
      <c r="C94" s="9">
        <f>A94&amp;"-"&amp;TEXT(B94,"yyyymmdd")</f>
        <v/>
      </c>
      <c r="D94" s="9">
        <f>_xlfn.XLOOKUP(C94,Violations[Key],Violations[Boro])</f>
        <v/>
      </c>
      <c r="E94" s="9">
        <f>_xlfn.XLOOKUP(C94,Violations[Key],Violations[Cuisine])</f>
        <v/>
      </c>
      <c r="F94" s="9">
        <f>_xlfn.XLOOKUP(C94,Violations[Key],Violations[Score])</f>
        <v/>
      </c>
      <c r="G94" s="9">
        <f>_xlfn.XLOOKUP(C94,Violations[Key],Violations[Grade])&amp;""</f>
        <v/>
      </c>
      <c r="H94" s="9">
        <f>COUNTIFS(Violations[Key],C94,Violations[Violation code],"&lt;&gt;")</f>
        <v/>
      </c>
      <c r="I94" s="9">
        <f>COUNTIFS(Violations[Key],C94,Violations[Critical flag],"Critical")</f>
        <v/>
      </c>
      <c r="J94" s="9">
        <f>IF(LEFT(_xlfn.XLOOKUP(C94,Violations[Key],Violations[Action]),20)="Establishment Closed","Yes","No")</f>
        <v/>
      </c>
      <c r="K94" s="9">
        <f>IF(F94&lt;=13,"Yes","No")</f>
        <v/>
      </c>
    </row>
    <row r="95">
      <c r="A95" t="n">
        <v>41708524</v>
      </c>
      <c r="B95" s="8" t="n">
        <v>46114</v>
      </c>
      <c r="C95" s="9">
        <f>A95&amp;"-"&amp;TEXT(B95,"yyyymmdd")</f>
        <v/>
      </c>
      <c r="D95" s="9">
        <f>_xlfn.XLOOKUP(C95,Violations[Key],Violations[Boro])</f>
        <v/>
      </c>
      <c r="E95" s="9">
        <f>_xlfn.XLOOKUP(C95,Violations[Key],Violations[Cuisine])</f>
        <v/>
      </c>
      <c r="F95" s="9">
        <f>_xlfn.XLOOKUP(C95,Violations[Key],Violations[Score])</f>
        <v/>
      </c>
      <c r="G95" s="9">
        <f>_xlfn.XLOOKUP(C95,Violations[Key],Violations[Grade])&amp;""</f>
        <v/>
      </c>
      <c r="H95" s="9">
        <f>COUNTIFS(Violations[Key],C95,Violations[Violation code],"&lt;&gt;")</f>
        <v/>
      </c>
      <c r="I95" s="9">
        <f>COUNTIFS(Violations[Key],C95,Violations[Critical flag],"Critical")</f>
        <v/>
      </c>
      <c r="J95" s="9">
        <f>IF(LEFT(_xlfn.XLOOKUP(C95,Violations[Key],Violations[Action]),20)="Establishment Closed","Yes","No")</f>
        <v/>
      </c>
      <c r="K95" s="9">
        <f>IF(F95&lt;=13,"Yes","No")</f>
        <v/>
      </c>
    </row>
    <row r="96">
      <c r="A96" t="n">
        <v>50002863</v>
      </c>
      <c r="B96" s="8" t="n">
        <v>46114</v>
      </c>
      <c r="C96" s="9">
        <f>A96&amp;"-"&amp;TEXT(B96,"yyyymmdd")</f>
        <v/>
      </c>
      <c r="D96" s="9">
        <f>_xlfn.XLOOKUP(C96,Violations[Key],Violations[Boro])</f>
        <v/>
      </c>
      <c r="E96" s="9">
        <f>_xlfn.XLOOKUP(C96,Violations[Key],Violations[Cuisine])</f>
        <v/>
      </c>
      <c r="F96" s="9">
        <f>_xlfn.XLOOKUP(C96,Violations[Key],Violations[Score])</f>
        <v/>
      </c>
      <c r="G96" s="9">
        <f>_xlfn.XLOOKUP(C96,Violations[Key],Violations[Grade])&amp;""</f>
        <v/>
      </c>
      <c r="H96" s="9">
        <f>COUNTIFS(Violations[Key],C96,Violations[Violation code],"&lt;&gt;")</f>
        <v/>
      </c>
      <c r="I96" s="9">
        <f>COUNTIFS(Violations[Key],C96,Violations[Critical flag],"Critical")</f>
        <v/>
      </c>
      <c r="J96" s="9">
        <f>IF(LEFT(_xlfn.XLOOKUP(C96,Violations[Key],Violations[Action]),20)="Establishment Closed","Yes","No")</f>
        <v/>
      </c>
      <c r="K96" s="9">
        <f>IF(F96&lt;=13,"Yes","No")</f>
        <v/>
      </c>
    </row>
    <row r="97">
      <c r="A97" t="n">
        <v>50006211</v>
      </c>
      <c r="B97" s="8" t="n">
        <v>46114</v>
      </c>
      <c r="C97" s="9">
        <f>A97&amp;"-"&amp;TEXT(B97,"yyyymmdd")</f>
        <v/>
      </c>
      <c r="D97" s="9">
        <f>_xlfn.XLOOKUP(C97,Violations[Key],Violations[Boro])</f>
        <v/>
      </c>
      <c r="E97" s="9">
        <f>_xlfn.XLOOKUP(C97,Violations[Key],Violations[Cuisine])</f>
        <v/>
      </c>
      <c r="F97" s="9">
        <f>_xlfn.XLOOKUP(C97,Violations[Key],Violations[Score])</f>
        <v/>
      </c>
      <c r="G97" s="9">
        <f>_xlfn.XLOOKUP(C97,Violations[Key],Violations[Grade])&amp;""</f>
        <v/>
      </c>
      <c r="H97" s="9">
        <f>COUNTIFS(Violations[Key],C97,Violations[Violation code],"&lt;&gt;")</f>
        <v/>
      </c>
      <c r="I97" s="9">
        <f>COUNTIFS(Violations[Key],C97,Violations[Critical flag],"Critical")</f>
        <v/>
      </c>
      <c r="J97" s="9">
        <f>IF(LEFT(_xlfn.XLOOKUP(C97,Violations[Key],Violations[Action]),20)="Establishment Closed","Yes","No")</f>
        <v/>
      </c>
      <c r="K97" s="9">
        <f>IF(F97&lt;=13,"Yes","No")</f>
        <v/>
      </c>
    </row>
    <row r="98">
      <c r="A98" t="n">
        <v>50006574</v>
      </c>
      <c r="B98" s="8" t="n">
        <v>46114</v>
      </c>
      <c r="C98" s="9">
        <f>A98&amp;"-"&amp;TEXT(B98,"yyyymmdd")</f>
        <v/>
      </c>
      <c r="D98" s="9">
        <f>_xlfn.XLOOKUP(C98,Violations[Key],Violations[Boro])</f>
        <v/>
      </c>
      <c r="E98" s="9">
        <f>_xlfn.XLOOKUP(C98,Violations[Key],Violations[Cuisine])</f>
        <v/>
      </c>
      <c r="F98" s="9">
        <f>_xlfn.XLOOKUP(C98,Violations[Key],Violations[Score])</f>
        <v/>
      </c>
      <c r="G98" s="9">
        <f>_xlfn.XLOOKUP(C98,Violations[Key],Violations[Grade])&amp;""</f>
        <v/>
      </c>
      <c r="H98" s="9">
        <f>COUNTIFS(Violations[Key],C98,Violations[Violation code],"&lt;&gt;")</f>
        <v/>
      </c>
      <c r="I98" s="9">
        <f>COUNTIFS(Violations[Key],C98,Violations[Critical flag],"Critical")</f>
        <v/>
      </c>
      <c r="J98" s="9">
        <f>IF(LEFT(_xlfn.XLOOKUP(C98,Violations[Key],Violations[Action]),20)="Establishment Closed","Yes","No")</f>
        <v/>
      </c>
      <c r="K98" s="9">
        <f>IF(F98&lt;=13,"Yes","No")</f>
        <v/>
      </c>
    </row>
    <row r="99">
      <c r="A99" t="n">
        <v>50011479</v>
      </c>
      <c r="B99" s="8" t="n">
        <v>46114</v>
      </c>
      <c r="C99" s="9">
        <f>A99&amp;"-"&amp;TEXT(B99,"yyyymmdd")</f>
        <v/>
      </c>
      <c r="D99" s="9">
        <f>_xlfn.XLOOKUP(C99,Violations[Key],Violations[Boro])</f>
        <v/>
      </c>
      <c r="E99" s="9">
        <f>_xlfn.XLOOKUP(C99,Violations[Key],Violations[Cuisine])</f>
        <v/>
      </c>
      <c r="F99" s="9">
        <f>_xlfn.XLOOKUP(C99,Violations[Key],Violations[Score])</f>
        <v/>
      </c>
      <c r="G99" s="9">
        <f>_xlfn.XLOOKUP(C99,Violations[Key],Violations[Grade])&amp;""</f>
        <v/>
      </c>
      <c r="H99" s="9">
        <f>COUNTIFS(Violations[Key],C99,Violations[Violation code],"&lt;&gt;")</f>
        <v/>
      </c>
      <c r="I99" s="9">
        <f>COUNTIFS(Violations[Key],C99,Violations[Critical flag],"Critical")</f>
        <v/>
      </c>
      <c r="J99" s="9">
        <f>IF(LEFT(_xlfn.XLOOKUP(C99,Violations[Key],Violations[Action]),20)="Establishment Closed","Yes","No")</f>
        <v/>
      </c>
      <c r="K99" s="9">
        <f>IF(F99&lt;=13,"Yes","No")</f>
        <v/>
      </c>
    </row>
    <row r="100">
      <c r="A100" t="n">
        <v>50011926</v>
      </c>
      <c r="B100" s="8" t="n">
        <v>46114</v>
      </c>
      <c r="C100" s="9">
        <f>A100&amp;"-"&amp;TEXT(B100,"yyyymmdd")</f>
        <v/>
      </c>
      <c r="D100" s="9">
        <f>_xlfn.XLOOKUP(C100,Violations[Key],Violations[Boro])</f>
        <v/>
      </c>
      <c r="E100" s="9">
        <f>_xlfn.XLOOKUP(C100,Violations[Key],Violations[Cuisine])</f>
        <v/>
      </c>
      <c r="F100" s="9">
        <f>_xlfn.XLOOKUP(C100,Violations[Key],Violations[Score])</f>
        <v/>
      </c>
      <c r="G100" s="9">
        <f>_xlfn.XLOOKUP(C100,Violations[Key],Violations[Grade])&amp;""</f>
        <v/>
      </c>
      <c r="H100" s="9">
        <f>COUNTIFS(Violations[Key],C100,Violations[Violation code],"&lt;&gt;")</f>
        <v/>
      </c>
      <c r="I100" s="9">
        <f>COUNTIFS(Violations[Key],C100,Violations[Critical flag],"Critical")</f>
        <v/>
      </c>
      <c r="J100" s="9">
        <f>IF(LEFT(_xlfn.XLOOKUP(C100,Violations[Key],Violations[Action]),20)="Establishment Closed","Yes","No")</f>
        <v/>
      </c>
      <c r="K100" s="9">
        <f>IF(F100&lt;=13,"Yes","No")</f>
        <v/>
      </c>
    </row>
    <row r="101">
      <c r="A101" t="n">
        <v>50019121</v>
      </c>
      <c r="B101" s="8" t="n">
        <v>46114</v>
      </c>
      <c r="C101" s="9">
        <f>A101&amp;"-"&amp;TEXT(B101,"yyyymmdd")</f>
        <v/>
      </c>
      <c r="D101" s="9">
        <f>_xlfn.XLOOKUP(C101,Violations[Key],Violations[Boro])</f>
        <v/>
      </c>
      <c r="E101" s="9">
        <f>_xlfn.XLOOKUP(C101,Violations[Key],Violations[Cuisine])</f>
        <v/>
      </c>
      <c r="F101" s="9">
        <f>_xlfn.XLOOKUP(C101,Violations[Key],Violations[Score])</f>
        <v/>
      </c>
      <c r="G101" s="9">
        <f>_xlfn.XLOOKUP(C101,Violations[Key],Violations[Grade])&amp;""</f>
        <v/>
      </c>
      <c r="H101" s="9">
        <f>COUNTIFS(Violations[Key],C101,Violations[Violation code],"&lt;&gt;")</f>
        <v/>
      </c>
      <c r="I101" s="9">
        <f>COUNTIFS(Violations[Key],C101,Violations[Critical flag],"Critical")</f>
        <v/>
      </c>
      <c r="J101" s="9">
        <f>IF(LEFT(_xlfn.XLOOKUP(C101,Violations[Key],Violations[Action]),20)="Establishment Closed","Yes","No")</f>
        <v/>
      </c>
      <c r="K101" s="9">
        <f>IF(F101&lt;=13,"Yes","No")</f>
        <v/>
      </c>
    </row>
    <row r="102">
      <c r="A102" t="n">
        <v>50033273</v>
      </c>
      <c r="B102" s="8" t="n">
        <v>46114</v>
      </c>
      <c r="C102" s="9">
        <f>A102&amp;"-"&amp;TEXT(B102,"yyyymmdd")</f>
        <v/>
      </c>
      <c r="D102" s="9">
        <f>_xlfn.XLOOKUP(C102,Violations[Key],Violations[Boro])</f>
        <v/>
      </c>
      <c r="E102" s="9">
        <f>_xlfn.XLOOKUP(C102,Violations[Key],Violations[Cuisine])</f>
        <v/>
      </c>
      <c r="F102" s="9">
        <f>_xlfn.XLOOKUP(C102,Violations[Key],Violations[Score])</f>
        <v/>
      </c>
      <c r="G102" s="9">
        <f>_xlfn.XLOOKUP(C102,Violations[Key],Violations[Grade])&amp;""</f>
        <v/>
      </c>
      <c r="H102" s="9">
        <f>COUNTIFS(Violations[Key],C102,Violations[Violation code],"&lt;&gt;")</f>
        <v/>
      </c>
      <c r="I102" s="9">
        <f>COUNTIFS(Violations[Key],C102,Violations[Critical flag],"Critical")</f>
        <v/>
      </c>
      <c r="J102" s="9">
        <f>IF(LEFT(_xlfn.XLOOKUP(C102,Violations[Key],Violations[Action]),20)="Establishment Closed","Yes","No")</f>
        <v/>
      </c>
      <c r="K102" s="9">
        <f>IF(F102&lt;=13,"Yes","No")</f>
        <v/>
      </c>
    </row>
    <row r="103">
      <c r="A103" t="n">
        <v>50041809</v>
      </c>
      <c r="B103" s="8" t="n">
        <v>46114</v>
      </c>
      <c r="C103" s="9">
        <f>A103&amp;"-"&amp;TEXT(B103,"yyyymmdd")</f>
        <v/>
      </c>
      <c r="D103" s="9">
        <f>_xlfn.XLOOKUP(C103,Violations[Key],Violations[Boro])</f>
        <v/>
      </c>
      <c r="E103" s="9">
        <f>_xlfn.XLOOKUP(C103,Violations[Key],Violations[Cuisine])</f>
        <v/>
      </c>
      <c r="F103" s="9">
        <f>_xlfn.XLOOKUP(C103,Violations[Key],Violations[Score])</f>
        <v/>
      </c>
      <c r="G103" s="9">
        <f>_xlfn.XLOOKUP(C103,Violations[Key],Violations[Grade])&amp;""</f>
        <v/>
      </c>
      <c r="H103" s="9">
        <f>COUNTIFS(Violations[Key],C103,Violations[Violation code],"&lt;&gt;")</f>
        <v/>
      </c>
      <c r="I103" s="9">
        <f>COUNTIFS(Violations[Key],C103,Violations[Critical flag],"Critical")</f>
        <v/>
      </c>
      <c r="J103" s="9">
        <f>IF(LEFT(_xlfn.XLOOKUP(C103,Violations[Key],Violations[Action]),20)="Establishment Closed","Yes","No")</f>
        <v/>
      </c>
      <c r="K103" s="9">
        <f>IF(F103&lt;=13,"Yes","No")</f>
        <v/>
      </c>
    </row>
    <row r="104">
      <c r="A104" t="n">
        <v>50050113</v>
      </c>
      <c r="B104" s="8" t="n">
        <v>46114</v>
      </c>
      <c r="C104" s="9">
        <f>A104&amp;"-"&amp;TEXT(B104,"yyyymmdd")</f>
        <v/>
      </c>
      <c r="D104" s="9">
        <f>_xlfn.XLOOKUP(C104,Violations[Key],Violations[Boro])</f>
        <v/>
      </c>
      <c r="E104" s="9">
        <f>_xlfn.XLOOKUP(C104,Violations[Key],Violations[Cuisine])</f>
        <v/>
      </c>
      <c r="F104" s="9">
        <f>_xlfn.XLOOKUP(C104,Violations[Key],Violations[Score])</f>
        <v/>
      </c>
      <c r="G104" s="9">
        <f>_xlfn.XLOOKUP(C104,Violations[Key],Violations[Grade])&amp;""</f>
        <v/>
      </c>
      <c r="H104" s="9">
        <f>COUNTIFS(Violations[Key],C104,Violations[Violation code],"&lt;&gt;")</f>
        <v/>
      </c>
      <c r="I104" s="9">
        <f>COUNTIFS(Violations[Key],C104,Violations[Critical flag],"Critical")</f>
        <v/>
      </c>
      <c r="J104" s="9">
        <f>IF(LEFT(_xlfn.XLOOKUP(C104,Violations[Key],Violations[Action]),20)="Establishment Closed","Yes","No")</f>
        <v/>
      </c>
      <c r="K104" s="9">
        <f>IF(F104&lt;=13,"Yes","No")</f>
        <v/>
      </c>
    </row>
    <row r="105">
      <c r="A105" t="n">
        <v>50052591</v>
      </c>
      <c r="B105" s="8" t="n">
        <v>46114</v>
      </c>
      <c r="C105" s="9">
        <f>A105&amp;"-"&amp;TEXT(B105,"yyyymmdd")</f>
        <v/>
      </c>
      <c r="D105" s="9">
        <f>_xlfn.XLOOKUP(C105,Violations[Key],Violations[Boro])</f>
        <v/>
      </c>
      <c r="E105" s="9">
        <f>_xlfn.XLOOKUP(C105,Violations[Key],Violations[Cuisine])</f>
        <v/>
      </c>
      <c r="F105" s="9">
        <f>_xlfn.XLOOKUP(C105,Violations[Key],Violations[Score])</f>
        <v/>
      </c>
      <c r="G105" s="9">
        <f>_xlfn.XLOOKUP(C105,Violations[Key],Violations[Grade])&amp;""</f>
        <v/>
      </c>
      <c r="H105" s="9">
        <f>COUNTIFS(Violations[Key],C105,Violations[Violation code],"&lt;&gt;")</f>
        <v/>
      </c>
      <c r="I105" s="9">
        <f>COUNTIFS(Violations[Key],C105,Violations[Critical flag],"Critical")</f>
        <v/>
      </c>
      <c r="J105" s="9">
        <f>IF(LEFT(_xlfn.XLOOKUP(C105,Violations[Key],Violations[Action]),20)="Establishment Closed","Yes","No")</f>
        <v/>
      </c>
      <c r="K105" s="9">
        <f>IF(F105&lt;=13,"Yes","No")</f>
        <v/>
      </c>
    </row>
    <row r="106">
      <c r="A106" t="n">
        <v>50060069</v>
      </c>
      <c r="B106" s="8" t="n">
        <v>46114</v>
      </c>
      <c r="C106" s="9">
        <f>A106&amp;"-"&amp;TEXT(B106,"yyyymmdd")</f>
        <v/>
      </c>
      <c r="D106" s="9">
        <f>_xlfn.XLOOKUP(C106,Violations[Key],Violations[Boro])</f>
        <v/>
      </c>
      <c r="E106" s="9">
        <f>_xlfn.XLOOKUP(C106,Violations[Key],Violations[Cuisine])</f>
        <v/>
      </c>
      <c r="F106" s="9">
        <f>_xlfn.XLOOKUP(C106,Violations[Key],Violations[Score])</f>
        <v/>
      </c>
      <c r="G106" s="9">
        <f>_xlfn.XLOOKUP(C106,Violations[Key],Violations[Grade])&amp;""</f>
        <v/>
      </c>
      <c r="H106" s="9">
        <f>COUNTIFS(Violations[Key],C106,Violations[Violation code],"&lt;&gt;")</f>
        <v/>
      </c>
      <c r="I106" s="9">
        <f>COUNTIFS(Violations[Key],C106,Violations[Critical flag],"Critical")</f>
        <v/>
      </c>
      <c r="J106" s="9">
        <f>IF(LEFT(_xlfn.XLOOKUP(C106,Violations[Key],Violations[Action]),20)="Establishment Closed","Yes","No")</f>
        <v/>
      </c>
      <c r="K106" s="9">
        <f>IF(F106&lt;=13,"Yes","No")</f>
        <v/>
      </c>
    </row>
    <row r="107">
      <c r="A107" t="n">
        <v>50062733</v>
      </c>
      <c r="B107" s="8" t="n">
        <v>46114</v>
      </c>
      <c r="C107" s="9">
        <f>A107&amp;"-"&amp;TEXT(B107,"yyyymmdd")</f>
        <v/>
      </c>
      <c r="D107" s="9">
        <f>_xlfn.XLOOKUP(C107,Violations[Key],Violations[Boro])</f>
        <v/>
      </c>
      <c r="E107" s="9">
        <f>_xlfn.XLOOKUP(C107,Violations[Key],Violations[Cuisine])</f>
        <v/>
      </c>
      <c r="F107" s="9">
        <f>_xlfn.XLOOKUP(C107,Violations[Key],Violations[Score])</f>
        <v/>
      </c>
      <c r="G107" s="9">
        <f>_xlfn.XLOOKUP(C107,Violations[Key],Violations[Grade])&amp;""</f>
        <v/>
      </c>
      <c r="H107" s="9">
        <f>COUNTIFS(Violations[Key],C107,Violations[Violation code],"&lt;&gt;")</f>
        <v/>
      </c>
      <c r="I107" s="9">
        <f>COUNTIFS(Violations[Key],C107,Violations[Critical flag],"Critical")</f>
        <v/>
      </c>
      <c r="J107" s="9">
        <f>IF(LEFT(_xlfn.XLOOKUP(C107,Violations[Key],Violations[Action]),20)="Establishment Closed","Yes","No")</f>
        <v/>
      </c>
      <c r="K107" s="9">
        <f>IF(F107&lt;=13,"Yes","No")</f>
        <v/>
      </c>
    </row>
    <row r="108">
      <c r="A108" t="n">
        <v>50066944</v>
      </c>
      <c r="B108" s="8" t="n">
        <v>46114</v>
      </c>
      <c r="C108" s="9">
        <f>A108&amp;"-"&amp;TEXT(B108,"yyyymmdd")</f>
        <v/>
      </c>
      <c r="D108" s="9">
        <f>_xlfn.XLOOKUP(C108,Violations[Key],Violations[Boro])</f>
        <v/>
      </c>
      <c r="E108" s="9">
        <f>_xlfn.XLOOKUP(C108,Violations[Key],Violations[Cuisine])</f>
        <v/>
      </c>
      <c r="F108" s="9">
        <f>_xlfn.XLOOKUP(C108,Violations[Key],Violations[Score])</f>
        <v/>
      </c>
      <c r="G108" s="9">
        <f>_xlfn.XLOOKUP(C108,Violations[Key],Violations[Grade])&amp;""</f>
        <v/>
      </c>
      <c r="H108" s="9">
        <f>COUNTIFS(Violations[Key],C108,Violations[Violation code],"&lt;&gt;")</f>
        <v/>
      </c>
      <c r="I108" s="9">
        <f>COUNTIFS(Violations[Key],C108,Violations[Critical flag],"Critical")</f>
        <v/>
      </c>
      <c r="J108" s="9">
        <f>IF(LEFT(_xlfn.XLOOKUP(C108,Violations[Key],Violations[Action]),20)="Establishment Closed","Yes","No")</f>
        <v/>
      </c>
      <c r="K108" s="9">
        <f>IF(F108&lt;=13,"Yes","No")</f>
        <v/>
      </c>
    </row>
    <row r="109">
      <c r="A109" t="n">
        <v>50069152</v>
      </c>
      <c r="B109" s="8" t="n">
        <v>46114</v>
      </c>
      <c r="C109" s="9">
        <f>A109&amp;"-"&amp;TEXT(B109,"yyyymmdd")</f>
        <v/>
      </c>
      <c r="D109" s="9">
        <f>_xlfn.XLOOKUP(C109,Violations[Key],Violations[Boro])</f>
        <v/>
      </c>
      <c r="E109" s="9">
        <f>_xlfn.XLOOKUP(C109,Violations[Key],Violations[Cuisine])</f>
        <v/>
      </c>
      <c r="F109" s="9">
        <f>_xlfn.XLOOKUP(C109,Violations[Key],Violations[Score])</f>
        <v/>
      </c>
      <c r="G109" s="9">
        <f>_xlfn.XLOOKUP(C109,Violations[Key],Violations[Grade])&amp;""</f>
        <v/>
      </c>
      <c r="H109" s="9">
        <f>COUNTIFS(Violations[Key],C109,Violations[Violation code],"&lt;&gt;")</f>
        <v/>
      </c>
      <c r="I109" s="9">
        <f>COUNTIFS(Violations[Key],C109,Violations[Critical flag],"Critical")</f>
        <v/>
      </c>
      <c r="J109" s="9">
        <f>IF(LEFT(_xlfn.XLOOKUP(C109,Violations[Key],Violations[Action]),20)="Establishment Closed","Yes","No")</f>
        <v/>
      </c>
      <c r="K109" s="9">
        <f>IF(F109&lt;=13,"Yes","No")</f>
        <v/>
      </c>
    </row>
    <row r="110">
      <c r="A110" t="n">
        <v>50072428</v>
      </c>
      <c r="B110" s="8" t="n">
        <v>46114</v>
      </c>
      <c r="C110" s="9">
        <f>A110&amp;"-"&amp;TEXT(B110,"yyyymmdd")</f>
        <v/>
      </c>
      <c r="D110" s="9">
        <f>_xlfn.XLOOKUP(C110,Violations[Key],Violations[Boro])</f>
        <v/>
      </c>
      <c r="E110" s="9">
        <f>_xlfn.XLOOKUP(C110,Violations[Key],Violations[Cuisine])</f>
        <v/>
      </c>
      <c r="F110" s="9">
        <f>_xlfn.XLOOKUP(C110,Violations[Key],Violations[Score])</f>
        <v/>
      </c>
      <c r="G110" s="9">
        <f>_xlfn.XLOOKUP(C110,Violations[Key],Violations[Grade])&amp;""</f>
        <v/>
      </c>
      <c r="H110" s="9">
        <f>COUNTIFS(Violations[Key],C110,Violations[Violation code],"&lt;&gt;")</f>
        <v/>
      </c>
      <c r="I110" s="9">
        <f>COUNTIFS(Violations[Key],C110,Violations[Critical flag],"Critical")</f>
        <v/>
      </c>
      <c r="J110" s="9">
        <f>IF(LEFT(_xlfn.XLOOKUP(C110,Violations[Key],Violations[Action]),20)="Establishment Closed","Yes","No")</f>
        <v/>
      </c>
      <c r="K110" s="9">
        <f>IF(F110&lt;=13,"Yes","No")</f>
        <v/>
      </c>
    </row>
    <row r="111">
      <c r="A111" t="n">
        <v>50072578</v>
      </c>
      <c r="B111" s="8" t="n">
        <v>46114</v>
      </c>
      <c r="C111" s="9">
        <f>A111&amp;"-"&amp;TEXT(B111,"yyyymmdd")</f>
        <v/>
      </c>
      <c r="D111" s="9">
        <f>_xlfn.XLOOKUP(C111,Violations[Key],Violations[Boro])</f>
        <v/>
      </c>
      <c r="E111" s="9">
        <f>_xlfn.XLOOKUP(C111,Violations[Key],Violations[Cuisine])</f>
        <v/>
      </c>
      <c r="F111" s="9">
        <f>_xlfn.XLOOKUP(C111,Violations[Key],Violations[Score])</f>
        <v/>
      </c>
      <c r="G111" s="9">
        <f>_xlfn.XLOOKUP(C111,Violations[Key],Violations[Grade])&amp;""</f>
        <v/>
      </c>
      <c r="H111" s="9">
        <f>COUNTIFS(Violations[Key],C111,Violations[Violation code],"&lt;&gt;")</f>
        <v/>
      </c>
      <c r="I111" s="9">
        <f>COUNTIFS(Violations[Key],C111,Violations[Critical flag],"Critical")</f>
        <v/>
      </c>
      <c r="J111" s="9">
        <f>IF(LEFT(_xlfn.XLOOKUP(C111,Violations[Key],Violations[Action]),20)="Establishment Closed","Yes","No")</f>
        <v/>
      </c>
      <c r="K111" s="9">
        <f>IF(F111&lt;=13,"Yes","No")</f>
        <v/>
      </c>
    </row>
    <row r="112">
      <c r="A112" t="n">
        <v>50073698</v>
      </c>
      <c r="B112" s="8" t="n">
        <v>46114</v>
      </c>
      <c r="C112" s="9">
        <f>A112&amp;"-"&amp;TEXT(B112,"yyyymmdd")</f>
        <v/>
      </c>
      <c r="D112" s="9">
        <f>_xlfn.XLOOKUP(C112,Violations[Key],Violations[Boro])</f>
        <v/>
      </c>
      <c r="E112" s="9">
        <f>_xlfn.XLOOKUP(C112,Violations[Key],Violations[Cuisine])</f>
        <v/>
      </c>
      <c r="F112" s="9">
        <f>_xlfn.XLOOKUP(C112,Violations[Key],Violations[Score])</f>
        <v/>
      </c>
      <c r="G112" s="9">
        <f>_xlfn.XLOOKUP(C112,Violations[Key],Violations[Grade])&amp;""</f>
        <v/>
      </c>
      <c r="H112" s="9">
        <f>COUNTIFS(Violations[Key],C112,Violations[Violation code],"&lt;&gt;")</f>
        <v/>
      </c>
      <c r="I112" s="9">
        <f>COUNTIFS(Violations[Key],C112,Violations[Critical flag],"Critical")</f>
        <v/>
      </c>
      <c r="J112" s="9">
        <f>IF(LEFT(_xlfn.XLOOKUP(C112,Violations[Key],Violations[Action]),20)="Establishment Closed","Yes","No")</f>
        <v/>
      </c>
      <c r="K112" s="9">
        <f>IF(F112&lt;=13,"Yes","No")</f>
        <v/>
      </c>
    </row>
    <row r="113">
      <c r="A113" t="n">
        <v>50074603</v>
      </c>
      <c r="B113" s="8" t="n">
        <v>46114</v>
      </c>
      <c r="C113" s="9">
        <f>A113&amp;"-"&amp;TEXT(B113,"yyyymmdd")</f>
        <v/>
      </c>
      <c r="D113" s="9">
        <f>_xlfn.XLOOKUP(C113,Violations[Key],Violations[Boro])</f>
        <v/>
      </c>
      <c r="E113" s="9">
        <f>_xlfn.XLOOKUP(C113,Violations[Key],Violations[Cuisine])</f>
        <v/>
      </c>
      <c r="F113" s="9">
        <f>_xlfn.XLOOKUP(C113,Violations[Key],Violations[Score])</f>
        <v/>
      </c>
      <c r="G113" s="9">
        <f>_xlfn.XLOOKUP(C113,Violations[Key],Violations[Grade])&amp;""</f>
        <v/>
      </c>
      <c r="H113" s="9">
        <f>COUNTIFS(Violations[Key],C113,Violations[Violation code],"&lt;&gt;")</f>
        <v/>
      </c>
      <c r="I113" s="9">
        <f>COUNTIFS(Violations[Key],C113,Violations[Critical flag],"Critical")</f>
        <v/>
      </c>
      <c r="J113" s="9">
        <f>IF(LEFT(_xlfn.XLOOKUP(C113,Violations[Key],Violations[Action]),20)="Establishment Closed","Yes","No")</f>
        <v/>
      </c>
      <c r="K113" s="9">
        <f>IF(F113&lt;=13,"Yes","No")</f>
        <v/>
      </c>
    </row>
    <row r="114">
      <c r="A114" t="n">
        <v>50075871</v>
      </c>
      <c r="B114" s="8" t="n">
        <v>46114</v>
      </c>
      <c r="C114" s="9">
        <f>A114&amp;"-"&amp;TEXT(B114,"yyyymmdd")</f>
        <v/>
      </c>
      <c r="D114" s="9">
        <f>_xlfn.XLOOKUP(C114,Violations[Key],Violations[Boro])</f>
        <v/>
      </c>
      <c r="E114" s="9">
        <f>_xlfn.XLOOKUP(C114,Violations[Key],Violations[Cuisine])</f>
        <v/>
      </c>
      <c r="F114" s="9">
        <f>_xlfn.XLOOKUP(C114,Violations[Key],Violations[Score])</f>
        <v/>
      </c>
      <c r="G114" s="9">
        <f>_xlfn.XLOOKUP(C114,Violations[Key],Violations[Grade])&amp;""</f>
        <v/>
      </c>
      <c r="H114" s="9">
        <f>COUNTIFS(Violations[Key],C114,Violations[Violation code],"&lt;&gt;")</f>
        <v/>
      </c>
      <c r="I114" s="9">
        <f>COUNTIFS(Violations[Key],C114,Violations[Critical flag],"Critical")</f>
        <v/>
      </c>
      <c r="J114" s="9">
        <f>IF(LEFT(_xlfn.XLOOKUP(C114,Violations[Key],Violations[Action]),20)="Establishment Closed","Yes","No")</f>
        <v/>
      </c>
      <c r="K114" s="9">
        <f>IF(F114&lt;=13,"Yes","No")</f>
        <v/>
      </c>
    </row>
    <row r="115">
      <c r="A115" t="n">
        <v>50076268</v>
      </c>
      <c r="B115" s="8" t="n">
        <v>46114</v>
      </c>
      <c r="C115" s="9">
        <f>A115&amp;"-"&amp;TEXT(B115,"yyyymmdd")</f>
        <v/>
      </c>
      <c r="D115" s="9">
        <f>_xlfn.XLOOKUP(C115,Violations[Key],Violations[Boro])</f>
        <v/>
      </c>
      <c r="E115" s="9">
        <f>_xlfn.XLOOKUP(C115,Violations[Key],Violations[Cuisine])</f>
        <v/>
      </c>
      <c r="F115" s="9">
        <f>_xlfn.XLOOKUP(C115,Violations[Key],Violations[Score])</f>
        <v/>
      </c>
      <c r="G115" s="9">
        <f>_xlfn.XLOOKUP(C115,Violations[Key],Violations[Grade])&amp;""</f>
        <v/>
      </c>
      <c r="H115" s="9">
        <f>COUNTIFS(Violations[Key],C115,Violations[Violation code],"&lt;&gt;")</f>
        <v/>
      </c>
      <c r="I115" s="9">
        <f>COUNTIFS(Violations[Key],C115,Violations[Critical flag],"Critical")</f>
        <v/>
      </c>
      <c r="J115" s="9">
        <f>IF(LEFT(_xlfn.XLOOKUP(C115,Violations[Key],Violations[Action]),20)="Establishment Closed","Yes","No")</f>
        <v/>
      </c>
      <c r="K115" s="9">
        <f>IF(F115&lt;=13,"Yes","No")</f>
        <v/>
      </c>
    </row>
    <row r="116">
      <c r="A116" t="n">
        <v>50090916</v>
      </c>
      <c r="B116" s="8" t="n">
        <v>46114</v>
      </c>
      <c r="C116" s="9">
        <f>A116&amp;"-"&amp;TEXT(B116,"yyyymmdd")</f>
        <v/>
      </c>
      <c r="D116" s="9">
        <f>_xlfn.XLOOKUP(C116,Violations[Key],Violations[Boro])</f>
        <v/>
      </c>
      <c r="E116" s="9">
        <f>_xlfn.XLOOKUP(C116,Violations[Key],Violations[Cuisine])</f>
        <v/>
      </c>
      <c r="F116" s="9">
        <f>_xlfn.XLOOKUP(C116,Violations[Key],Violations[Score])</f>
        <v/>
      </c>
      <c r="G116" s="9">
        <f>_xlfn.XLOOKUP(C116,Violations[Key],Violations[Grade])&amp;""</f>
        <v/>
      </c>
      <c r="H116" s="9">
        <f>COUNTIFS(Violations[Key],C116,Violations[Violation code],"&lt;&gt;")</f>
        <v/>
      </c>
      <c r="I116" s="9">
        <f>COUNTIFS(Violations[Key],C116,Violations[Critical flag],"Critical")</f>
        <v/>
      </c>
      <c r="J116" s="9">
        <f>IF(LEFT(_xlfn.XLOOKUP(C116,Violations[Key],Violations[Action]),20)="Establishment Closed","Yes","No")</f>
        <v/>
      </c>
      <c r="K116" s="9">
        <f>IF(F116&lt;=13,"Yes","No")</f>
        <v/>
      </c>
    </row>
    <row r="117">
      <c r="A117" t="n">
        <v>50100645</v>
      </c>
      <c r="B117" s="8" t="n">
        <v>46114</v>
      </c>
      <c r="C117" s="9">
        <f>A117&amp;"-"&amp;TEXT(B117,"yyyymmdd")</f>
        <v/>
      </c>
      <c r="D117" s="9">
        <f>_xlfn.XLOOKUP(C117,Violations[Key],Violations[Boro])</f>
        <v/>
      </c>
      <c r="E117" s="9">
        <f>_xlfn.XLOOKUP(C117,Violations[Key],Violations[Cuisine])</f>
        <v/>
      </c>
      <c r="F117" s="9">
        <f>_xlfn.XLOOKUP(C117,Violations[Key],Violations[Score])</f>
        <v/>
      </c>
      <c r="G117" s="9">
        <f>_xlfn.XLOOKUP(C117,Violations[Key],Violations[Grade])&amp;""</f>
        <v/>
      </c>
      <c r="H117" s="9">
        <f>COUNTIFS(Violations[Key],C117,Violations[Violation code],"&lt;&gt;")</f>
        <v/>
      </c>
      <c r="I117" s="9">
        <f>COUNTIFS(Violations[Key],C117,Violations[Critical flag],"Critical")</f>
        <v/>
      </c>
      <c r="J117" s="9">
        <f>IF(LEFT(_xlfn.XLOOKUP(C117,Violations[Key],Violations[Action]),20)="Establishment Closed","Yes","No")</f>
        <v/>
      </c>
      <c r="K117" s="9">
        <f>IF(F117&lt;=13,"Yes","No")</f>
        <v/>
      </c>
    </row>
    <row r="118">
      <c r="A118" t="n">
        <v>50101533</v>
      </c>
      <c r="B118" s="8" t="n">
        <v>46114</v>
      </c>
      <c r="C118" s="9">
        <f>A118&amp;"-"&amp;TEXT(B118,"yyyymmdd")</f>
        <v/>
      </c>
      <c r="D118" s="9">
        <f>_xlfn.XLOOKUP(C118,Violations[Key],Violations[Boro])</f>
        <v/>
      </c>
      <c r="E118" s="9">
        <f>_xlfn.XLOOKUP(C118,Violations[Key],Violations[Cuisine])</f>
        <v/>
      </c>
      <c r="F118" s="9">
        <f>_xlfn.XLOOKUP(C118,Violations[Key],Violations[Score])</f>
        <v/>
      </c>
      <c r="G118" s="9">
        <f>_xlfn.XLOOKUP(C118,Violations[Key],Violations[Grade])&amp;""</f>
        <v/>
      </c>
      <c r="H118" s="9">
        <f>COUNTIFS(Violations[Key],C118,Violations[Violation code],"&lt;&gt;")</f>
        <v/>
      </c>
      <c r="I118" s="9">
        <f>COUNTIFS(Violations[Key],C118,Violations[Critical flag],"Critical")</f>
        <v/>
      </c>
      <c r="J118" s="9">
        <f>IF(LEFT(_xlfn.XLOOKUP(C118,Violations[Key],Violations[Action]),20)="Establishment Closed","Yes","No")</f>
        <v/>
      </c>
      <c r="K118" s="9">
        <f>IF(F118&lt;=13,"Yes","No")</f>
        <v/>
      </c>
    </row>
    <row r="119">
      <c r="A119" t="n">
        <v>50102879</v>
      </c>
      <c r="B119" s="8" t="n">
        <v>46114</v>
      </c>
      <c r="C119" s="9">
        <f>A119&amp;"-"&amp;TEXT(B119,"yyyymmdd")</f>
        <v/>
      </c>
      <c r="D119" s="9">
        <f>_xlfn.XLOOKUP(C119,Violations[Key],Violations[Boro])</f>
        <v/>
      </c>
      <c r="E119" s="9">
        <f>_xlfn.XLOOKUP(C119,Violations[Key],Violations[Cuisine])</f>
        <v/>
      </c>
      <c r="F119" s="9">
        <f>_xlfn.XLOOKUP(C119,Violations[Key],Violations[Score])</f>
        <v/>
      </c>
      <c r="G119" s="9">
        <f>_xlfn.XLOOKUP(C119,Violations[Key],Violations[Grade])&amp;""</f>
        <v/>
      </c>
      <c r="H119" s="9">
        <f>COUNTIFS(Violations[Key],C119,Violations[Violation code],"&lt;&gt;")</f>
        <v/>
      </c>
      <c r="I119" s="9">
        <f>COUNTIFS(Violations[Key],C119,Violations[Critical flag],"Critical")</f>
        <v/>
      </c>
      <c r="J119" s="9">
        <f>IF(LEFT(_xlfn.XLOOKUP(C119,Violations[Key],Violations[Action]),20)="Establishment Closed","Yes","No")</f>
        <v/>
      </c>
      <c r="K119" s="9">
        <f>IF(F119&lt;=13,"Yes","No")</f>
        <v/>
      </c>
    </row>
    <row r="120">
      <c r="A120" t="n">
        <v>50103017</v>
      </c>
      <c r="B120" s="8" t="n">
        <v>46114</v>
      </c>
      <c r="C120" s="9">
        <f>A120&amp;"-"&amp;TEXT(B120,"yyyymmdd")</f>
        <v/>
      </c>
      <c r="D120" s="9">
        <f>_xlfn.XLOOKUP(C120,Violations[Key],Violations[Boro])</f>
        <v/>
      </c>
      <c r="E120" s="9">
        <f>_xlfn.XLOOKUP(C120,Violations[Key],Violations[Cuisine])</f>
        <v/>
      </c>
      <c r="F120" s="9">
        <f>_xlfn.XLOOKUP(C120,Violations[Key],Violations[Score])</f>
        <v/>
      </c>
      <c r="G120" s="9">
        <f>_xlfn.XLOOKUP(C120,Violations[Key],Violations[Grade])&amp;""</f>
        <v/>
      </c>
      <c r="H120" s="9">
        <f>COUNTIFS(Violations[Key],C120,Violations[Violation code],"&lt;&gt;")</f>
        <v/>
      </c>
      <c r="I120" s="9">
        <f>COUNTIFS(Violations[Key],C120,Violations[Critical flag],"Critical")</f>
        <v/>
      </c>
      <c r="J120" s="9">
        <f>IF(LEFT(_xlfn.XLOOKUP(C120,Violations[Key],Violations[Action]),20)="Establishment Closed","Yes","No")</f>
        <v/>
      </c>
      <c r="K120" s="9">
        <f>IF(F120&lt;=13,"Yes","No")</f>
        <v/>
      </c>
    </row>
    <row r="121">
      <c r="A121" t="n">
        <v>50103278</v>
      </c>
      <c r="B121" s="8" t="n">
        <v>46114</v>
      </c>
      <c r="C121" s="9">
        <f>A121&amp;"-"&amp;TEXT(B121,"yyyymmdd")</f>
        <v/>
      </c>
      <c r="D121" s="9">
        <f>_xlfn.XLOOKUP(C121,Violations[Key],Violations[Boro])</f>
        <v/>
      </c>
      <c r="E121" s="9">
        <f>_xlfn.XLOOKUP(C121,Violations[Key],Violations[Cuisine])</f>
        <v/>
      </c>
      <c r="F121" s="9">
        <f>_xlfn.XLOOKUP(C121,Violations[Key],Violations[Score])</f>
        <v/>
      </c>
      <c r="G121" s="9">
        <f>_xlfn.XLOOKUP(C121,Violations[Key],Violations[Grade])&amp;""</f>
        <v/>
      </c>
      <c r="H121" s="9">
        <f>COUNTIFS(Violations[Key],C121,Violations[Violation code],"&lt;&gt;")</f>
        <v/>
      </c>
      <c r="I121" s="9">
        <f>COUNTIFS(Violations[Key],C121,Violations[Critical flag],"Critical")</f>
        <v/>
      </c>
      <c r="J121" s="9">
        <f>IF(LEFT(_xlfn.XLOOKUP(C121,Violations[Key],Violations[Action]),20)="Establishment Closed","Yes","No")</f>
        <v/>
      </c>
      <c r="K121" s="9">
        <f>IF(F121&lt;=13,"Yes","No")</f>
        <v/>
      </c>
    </row>
    <row r="122">
      <c r="A122" t="n">
        <v>50106094</v>
      </c>
      <c r="B122" s="8" t="n">
        <v>46114</v>
      </c>
      <c r="C122" s="9">
        <f>A122&amp;"-"&amp;TEXT(B122,"yyyymmdd")</f>
        <v/>
      </c>
      <c r="D122" s="9">
        <f>_xlfn.XLOOKUP(C122,Violations[Key],Violations[Boro])</f>
        <v/>
      </c>
      <c r="E122" s="9">
        <f>_xlfn.XLOOKUP(C122,Violations[Key],Violations[Cuisine])</f>
        <v/>
      </c>
      <c r="F122" s="9">
        <f>_xlfn.XLOOKUP(C122,Violations[Key],Violations[Score])</f>
        <v/>
      </c>
      <c r="G122" s="9">
        <f>_xlfn.XLOOKUP(C122,Violations[Key],Violations[Grade])&amp;""</f>
        <v/>
      </c>
      <c r="H122" s="9">
        <f>COUNTIFS(Violations[Key],C122,Violations[Violation code],"&lt;&gt;")</f>
        <v/>
      </c>
      <c r="I122" s="9">
        <f>COUNTIFS(Violations[Key],C122,Violations[Critical flag],"Critical")</f>
        <v/>
      </c>
      <c r="J122" s="9">
        <f>IF(LEFT(_xlfn.XLOOKUP(C122,Violations[Key],Violations[Action]),20)="Establishment Closed","Yes","No")</f>
        <v/>
      </c>
      <c r="K122" s="9">
        <f>IF(F122&lt;=13,"Yes","No")</f>
        <v/>
      </c>
    </row>
    <row r="123">
      <c r="A123" t="n">
        <v>50107127</v>
      </c>
      <c r="B123" s="8" t="n">
        <v>46114</v>
      </c>
      <c r="C123" s="9">
        <f>A123&amp;"-"&amp;TEXT(B123,"yyyymmdd")</f>
        <v/>
      </c>
      <c r="D123" s="9">
        <f>_xlfn.XLOOKUP(C123,Violations[Key],Violations[Boro])</f>
        <v/>
      </c>
      <c r="E123" s="9">
        <f>_xlfn.XLOOKUP(C123,Violations[Key],Violations[Cuisine])</f>
        <v/>
      </c>
      <c r="F123" s="9">
        <f>_xlfn.XLOOKUP(C123,Violations[Key],Violations[Score])</f>
        <v/>
      </c>
      <c r="G123" s="9">
        <f>_xlfn.XLOOKUP(C123,Violations[Key],Violations[Grade])&amp;""</f>
        <v/>
      </c>
      <c r="H123" s="9">
        <f>COUNTIFS(Violations[Key],C123,Violations[Violation code],"&lt;&gt;")</f>
        <v/>
      </c>
      <c r="I123" s="9">
        <f>COUNTIFS(Violations[Key],C123,Violations[Critical flag],"Critical")</f>
        <v/>
      </c>
      <c r="J123" s="9">
        <f>IF(LEFT(_xlfn.XLOOKUP(C123,Violations[Key],Violations[Action]),20)="Establishment Closed","Yes","No")</f>
        <v/>
      </c>
      <c r="K123" s="9">
        <f>IF(F123&lt;=13,"Yes","No")</f>
        <v/>
      </c>
    </row>
    <row r="124">
      <c r="A124" t="n">
        <v>50107918</v>
      </c>
      <c r="B124" s="8" t="n">
        <v>46114</v>
      </c>
      <c r="C124" s="9">
        <f>A124&amp;"-"&amp;TEXT(B124,"yyyymmdd")</f>
        <v/>
      </c>
      <c r="D124" s="9">
        <f>_xlfn.XLOOKUP(C124,Violations[Key],Violations[Boro])</f>
        <v/>
      </c>
      <c r="E124" s="9">
        <f>_xlfn.XLOOKUP(C124,Violations[Key],Violations[Cuisine])</f>
        <v/>
      </c>
      <c r="F124" s="9">
        <f>_xlfn.XLOOKUP(C124,Violations[Key],Violations[Score])</f>
        <v/>
      </c>
      <c r="G124" s="9">
        <f>_xlfn.XLOOKUP(C124,Violations[Key],Violations[Grade])&amp;""</f>
        <v/>
      </c>
      <c r="H124" s="9">
        <f>COUNTIFS(Violations[Key],C124,Violations[Violation code],"&lt;&gt;")</f>
        <v/>
      </c>
      <c r="I124" s="9">
        <f>COUNTIFS(Violations[Key],C124,Violations[Critical flag],"Critical")</f>
        <v/>
      </c>
      <c r="J124" s="9">
        <f>IF(LEFT(_xlfn.XLOOKUP(C124,Violations[Key],Violations[Action]),20)="Establishment Closed","Yes","No")</f>
        <v/>
      </c>
      <c r="K124" s="9">
        <f>IF(F124&lt;=13,"Yes","No")</f>
        <v/>
      </c>
    </row>
    <row r="125">
      <c r="A125" t="n">
        <v>50108809</v>
      </c>
      <c r="B125" s="8" t="n">
        <v>46114</v>
      </c>
      <c r="C125" s="9">
        <f>A125&amp;"-"&amp;TEXT(B125,"yyyymmdd")</f>
        <v/>
      </c>
      <c r="D125" s="9">
        <f>_xlfn.XLOOKUP(C125,Violations[Key],Violations[Boro])</f>
        <v/>
      </c>
      <c r="E125" s="9">
        <f>_xlfn.XLOOKUP(C125,Violations[Key],Violations[Cuisine])</f>
        <v/>
      </c>
      <c r="F125" s="9">
        <f>_xlfn.XLOOKUP(C125,Violations[Key],Violations[Score])</f>
        <v/>
      </c>
      <c r="G125" s="9">
        <f>_xlfn.XLOOKUP(C125,Violations[Key],Violations[Grade])&amp;""</f>
        <v/>
      </c>
      <c r="H125" s="9">
        <f>COUNTIFS(Violations[Key],C125,Violations[Violation code],"&lt;&gt;")</f>
        <v/>
      </c>
      <c r="I125" s="9">
        <f>COUNTIFS(Violations[Key],C125,Violations[Critical flag],"Critical")</f>
        <v/>
      </c>
      <c r="J125" s="9">
        <f>IF(LEFT(_xlfn.XLOOKUP(C125,Violations[Key],Violations[Action]),20)="Establishment Closed","Yes","No")</f>
        <v/>
      </c>
      <c r="K125" s="9">
        <f>IF(F125&lt;=13,"Yes","No")</f>
        <v/>
      </c>
    </row>
    <row r="126">
      <c r="A126" t="n">
        <v>50109070</v>
      </c>
      <c r="B126" s="8" t="n">
        <v>46114</v>
      </c>
      <c r="C126" s="9">
        <f>A126&amp;"-"&amp;TEXT(B126,"yyyymmdd")</f>
        <v/>
      </c>
      <c r="D126" s="9">
        <f>_xlfn.XLOOKUP(C126,Violations[Key],Violations[Boro])</f>
        <v/>
      </c>
      <c r="E126" s="9">
        <f>_xlfn.XLOOKUP(C126,Violations[Key],Violations[Cuisine])</f>
        <v/>
      </c>
      <c r="F126" s="9">
        <f>_xlfn.XLOOKUP(C126,Violations[Key],Violations[Score])</f>
        <v/>
      </c>
      <c r="G126" s="9">
        <f>_xlfn.XLOOKUP(C126,Violations[Key],Violations[Grade])&amp;""</f>
        <v/>
      </c>
      <c r="H126" s="9">
        <f>COUNTIFS(Violations[Key],C126,Violations[Violation code],"&lt;&gt;")</f>
        <v/>
      </c>
      <c r="I126" s="9">
        <f>COUNTIFS(Violations[Key],C126,Violations[Critical flag],"Critical")</f>
        <v/>
      </c>
      <c r="J126" s="9">
        <f>IF(LEFT(_xlfn.XLOOKUP(C126,Violations[Key],Violations[Action]),20)="Establishment Closed","Yes","No")</f>
        <v/>
      </c>
      <c r="K126" s="9">
        <f>IF(F126&lt;=13,"Yes","No")</f>
        <v/>
      </c>
    </row>
    <row r="127">
      <c r="A127" t="n">
        <v>50110272</v>
      </c>
      <c r="B127" s="8" t="n">
        <v>46114</v>
      </c>
      <c r="C127" s="9">
        <f>A127&amp;"-"&amp;TEXT(B127,"yyyymmdd")</f>
        <v/>
      </c>
      <c r="D127" s="9">
        <f>_xlfn.XLOOKUP(C127,Violations[Key],Violations[Boro])</f>
        <v/>
      </c>
      <c r="E127" s="9">
        <f>_xlfn.XLOOKUP(C127,Violations[Key],Violations[Cuisine])</f>
        <v/>
      </c>
      <c r="F127" s="9">
        <f>_xlfn.XLOOKUP(C127,Violations[Key],Violations[Score])</f>
        <v/>
      </c>
      <c r="G127" s="9">
        <f>_xlfn.XLOOKUP(C127,Violations[Key],Violations[Grade])&amp;""</f>
        <v/>
      </c>
      <c r="H127" s="9">
        <f>COUNTIFS(Violations[Key],C127,Violations[Violation code],"&lt;&gt;")</f>
        <v/>
      </c>
      <c r="I127" s="9">
        <f>COUNTIFS(Violations[Key],C127,Violations[Critical flag],"Critical")</f>
        <v/>
      </c>
      <c r="J127" s="9">
        <f>IF(LEFT(_xlfn.XLOOKUP(C127,Violations[Key],Violations[Action]),20)="Establishment Closed","Yes","No")</f>
        <v/>
      </c>
      <c r="K127" s="9">
        <f>IF(F127&lt;=13,"Yes","No")</f>
        <v/>
      </c>
    </row>
    <row r="128">
      <c r="A128" t="n">
        <v>50110674</v>
      </c>
      <c r="B128" s="8" t="n">
        <v>46114</v>
      </c>
      <c r="C128" s="9">
        <f>A128&amp;"-"&amp;TEXT(B128,"yyyymmdd")</f>
        <v/>
      </c>
      <c r="D128" s="9">
        <f>_xlfn.XLOOKUP(C128,Violations[Key],Violations[Boro])</f>
        <v/>
      </c>
      <c r="E128" s="9">
        <f>_xlfn.XLOOKUP(C128,Violations[Key],Violations[Cuisine])</f>
        <v/>
      </c>
      <c r="F128" s="9">
        <f>_xlfn.XLOOKUP(C128,Violations[Key],Violations[Score])</f>
        <v/>
      </c>
      <c r="G128" s="9">
        <f>_xlfn.XLOOKUP(C128,Violations[Key],Violations[Grade])&amp;""</f>
        <v/>
      </c>
      <c r="H128" s="9">
        <f>COUNTIFS(Violations[Key],C128,Violations[Violation code],"&lt;&gt;")</f>
        <v/>
      </c>
      <c r="I128" s="9">
        <f>COUNTIFS(Violations[Key],C128,Violations[Critical flag],"Critical")</f>
        <v/>
      </c>
      <c r="J128" s="9">
        <f>IF(LEFT(_xlfn.XLOOKUP(C128,Violations[Key],Violations[Action]),20)="Establishment Closed","Yes","No")</f>
        <v/>
      </c>
      <c r="K128" s="9">
        <f>IF(F128&lt;=13,"Yes","No")</f>
        <v/>
      </c>
    </row>
    <row r="129">
      <c r="A129" t="n">
        <v>50111878</v>
      </c>
      <c r="B129" s="8" t="n">
        <v>46114</v>
      </c>
      <c r="C129" s="9">
        <f>A129&amp;"-"&amp;TEXT(B129,"yyyymmdd")</f>
        <v/>
      </c>
      <c r="D129" s="9">
        <f>_xlfn.XLOOKUP(C129,Violations[Key],Violations[Boro])</f>
        <v/>
      </c>
      <c r="E129" s="9">
        <f>_xlfn.XLOOKUP(C129,Violations[Key],Violations[Cuisine])</f>
        <v/>
      </c>
      <c r="F129" s="9">
        <f>_xlfn.XLOOKUP(C129,Violations[Key],Violations[Score])</f>
        <v/>
      </c>
      <c r="G129" s="9">
        <f>_xlfn.XLOOKUP(C129,Violations[Key],Violations[Grade])&amp;""</f>
        <v/>
      </c>
      <c r="H129" s="9">
        <f>COUNTIFS(Violations[Key],C129,Violations[Violation code],"&lt;&gt;")</f>
        <v/>
      </c>
      <c r="I129" s="9">
        <f>COUNTIFS(Violations[Key],C129,Violations[Critical flag],"Critical")</f>
        <v/>
      </c>
      <c r="J129" s="9">
        <f>IF(LEFT(_xlfn.XLOOKUP(C129,Violations[Key],Violations[Action]),20)="Establishment Closed","Yes","No")</f>
        <v/>
      </c>
      <c r="K129" s="9">
        <f>IF(F129&lt;=13,"Yes","No")</f>
        <v/>
      </c>
    </row>
    <row r="130">
      <c r="A130" t="n">
        <v>50113739</v>
      </c>
      <c r="B130" s="8" t="n">
        <v>46114</v>
      </c>
      <c r="C130" s="9">
        <f>A130&amp;"-"&amp;TEXT(B130,"yyyymmdd")</f>
        <v/>
      </c>
      <c r="D130" s="9">
        <f>_xlfn.XLOOKUP(C130,Violations[Key],Violations[Boro])</f>
        <v/>
      </c>
      <c r="E130" s="9">
        <f>_xlfn.XLOOKUP(C130,Violations[Key],Violations[Cuisine])</f>
        <v/>
      </c>
      <c r="F130" s="9">
        <f>_xlfn.XLOOKUP(C130,Violations[Key],Violations[Score])</f>
        <v/>
      </c>
      <c r="G130" s="9">
        <f>_xlfn.XLOOKUP(C130,Violations[Key],Violations[Grade])&amp;""</f>
        <v/>
      </c>
      <c r="H130" s="9">
        <f>COUNTIFS(Violations[Key],C130,Violations[Violation code],"&lt;&gt;")</f>
        <v/>
      </c>
      <c r="I130" s="9">
        <f>COUNTIFS(Violations[Key],C130,Violations[Critical flag],"Critical")</f>
        <v/>
      </c>
      <c r="J130" s="9">
        <f>IF(LEFT(_xlfn.XLOOKUP(C130,Violations[Key],Violations[Action]),20)="Establishment Closed","Yes","No")</f>
        <v/>
      </c>
      <c r="K130" s="9">
        <f>IF(F130&lt;=13,"Yes","No")</f>
        <v/>
      </c>
    </row>
    <row r="131">
      <c r="A131" t="n">
        <v>50114428</v>
      </c>
      <c r="B131" s="8" t="n">
        <v>46114</v>
      </c>
      <c r="C131" s="9">
        <f>A131&amp;"-"&amp;TEXT(B131,"yyyymmdd")</f>
        <v/>
      </c>
      <c r="D131" s="9">
        <f>_xlfn.XLOOKUP(C131,Violations[Key],Violations[Boro])</f>
        <v/>
      </c>
      <c r="E131" s="9">
        <f>_xlfn.XLOOKUP(C131,Violations[Key],Violations[Cuisine])</f>
        <v/>
      </c>
      <c r="F131" s="9">
        <f>_xlfn.XLOOKUP(C131,Violations[Key],Violations[Score])</f>
        <v/>
      </c>
      <c r="G131" s="9">
        <f>_xlfn.XLOOKUP(C131,Violations[Key],Violations[Grade])&amp;""</f>
        <v/>
      </c>
      <c r="H131" s="9">
        <f>COUNTIFS(Violations[Key],C131,Violations[Violation code],"&lt;&gt;")</f>
        <v/>
      </c>
      <c r="I131" s="9">
        <f>COUNTIFS(Violations[Key],C131,Violations[Critical flag],"Critical")</f>
        <v/>
      </c>
      <c r="J131" s="9">
        <f>IF(LEFT(_xlfn.XLOOKUP(C131,Violations[Key],Violations[Action]),20)="Establishment Closed","Yes","No")</f>
        <v/>
      </c>
      <c r="K131" s="9">
        <f>IF(F131&lt;=13,"Yes","No")</f>
        <v/>
      </c>
    </row>
    <row r="132">
      <c r="A132" t="n">
        <v>50116225</v>
      </c>
      <c r="B132" s="8" t="n">
        <v>46114</v>
      </c>
      <c r="C132" s="9">
        <f>A132&amp;"-"&amp;TEXT(B132,"yyyymmdd")</f>
        <v/>
      </c>
      <c r="D132" s="9">
        <f>_xlfn.XLOOKUP(C132,Violations[Key],Violations[Boro])</f>
        <v/>
      </c>
      <c r="E132" s="9">
        <f>_xlfn.XLOOKUP(C132,Violations[Key],Violations[Cuisine])</f>
        <v/>
      </c>
      <c r="F132" s="9">
        <f>_xlfn.XLOOKUP(C132,Violations[Key],Violations[Score])</f>
        <v/>
      </c>
      <c r="G132" s="9">
        <f>_xlfn.XLOOKUP(C132,Violations[Key],Violations[Grade])&amp;""</f>
        <v/>
      </c>
      <c r="H132" s="9">
        <f>COUNTIFS(Violations[Key],C132,Violations[Violation code],"&lt;&gt;")</f>
        <v/>
      </c>
      <c r="I132" s="9">
        <f>COUNTIFS(Violations[Key],C132,Violations[Critical flag],"Critical")</f>
        <v/>
      </c>
      <c r="J132" s="9">
        <f>IF(LEFT(_xlfn.XLOOKUP(C132,Violations[Key],Violations[Action]),20)="Establishment Closed","Yes","No")</f>
        <v/>
      </c>
      <c r="K132" s="9">
        <f>IF(F132&lt;=13,"Yes","No")</f>
        <v/>
      </c>
    </row>
    <row r="133">
      <c r="A133" t="n">
        <v>50116563</v>
      </c>
      <c r="B133" s="8" t="n">
        <v>46114</v>
      </c>
      <c r="C133" s="9">
        <f>A133&amp;"-"&amp;TEXT(B133,"yyyymmdd")</f>
        <v/>
      </c>
      <c r="D133" s="9">
        <f>_xlfn.XLOOKUP(C133,Violations[Key],Violations[Boro])</f>
        <v/>
      </c>
      <c r="E133" s="9">
        <f>_xlfn.XLOOKUP(C133,Violations[Key],Violations[Cuisine])</f>
        <v/>
      </c>
      <c r="F133" s="9">
        <f>_xlfn.XLOOKUP(C133,Violations[Key],Violations[Score])</f>
        <v/>
      </c>
      <c r="G133" s="9">
        <f>_xlfn.XLOOKUP(C133,Violations[Key],Violations[Grade])&amp;""</f>
        <v/>
      </c>
      <c r="H133" s="9">
        <f>COUNTIFS(Violations[Key],C133,Violations[Violation code],"&lt;&gt;")</f>
        <v/>
      </c>
      <c r="I133" s="9">
        <f>COUNTIFS(Violations[Key],C133,Violations[Critical flag],"Critical")</f>
        <v/>
      </c>
      <c r="J133" s="9">
        <f>IF(LEFT(_xlfn.XLOOKUP(C133,Violations[Key],Violations[Action]),20)="Establishment Closed","Yes","No")</f>
        <v/>
      </c>
      <c r="K133" s="9">
        <f>IF(F133&lt;=13,"Yes","No")</f>
        <v/>
      </c>
    </row>
    <row r="134">
      <c r="A134" t="n">
        <v>50117248</v>
      </c>
      <c r="B134" s="8" t="n">
        <v>46114</v>
      </c>
      <c r="C134" s="9">
        <f>A134&amp;"-"&amp;TEXT(B134,"yyyymmdd")</f>
        <v/>
      </c>
      <c r="D134" s="9">
        <f>_xlfn.XLOOKUP(C134,Violations[Key],Violations[Boro])</f>
        <v/>
      </c>
      <c r="E134" s="9">
        <f>_xlfn.XLOOKUP(C134,Violations[Key],Violations[Cuisine])</f>
        <v/>
      </c>
      <c r="F134" s="9">
        <f>_xlfn.XLOOKUP(C134,Violations[Key],Violations[Score])</f>
        <v/>
      </c>
      <c r="G134" s="9">
        <f>_xlfn.XLOOKUP(C134,Violations[Key],Violations[Grade])&amp;""</f>
        <v/>
      </c>
      <c r="H134" s="9">
        <f>COUNTIFS(Violations[Key],C134,Violations[Violation code],"&lt;&gt;")</f>
        <v/>
      </c>
      <c r="I134" s="9">
        <f>COUNTIFS(Violations[Key],C134,Violations[Critical flag],"Critical")</f>
        <v/>
      </c>
      <c r="J134" s="9">
        <f>IF(LEFT(_xlfn.XLOOKUP(C134,Violations[Key],Violations[Action]),20)="Establishment Closed","Yes","No")</f>
        <v/>
      </c>
      <c r="K134" s="9">
        <f>IF(F134&lt;=13,"Yes","No")</f>
        <v/>
      </c>
    </row>
    <row r="135">
      <c r="A135" t="n">
        <v>50118034</v>
      </c>
      <c r="B135" s="8" t="n">
        <v>46114</v>
      </c>
      <c r="C135" s="9">
        <f>A135&amp;"-"&amp;TEXT(B135,"yyyymmdd")</f>
        <v/>
      </c>
      <c r="D135" s="9">
        <f>_xlfn.XLOOKUP(C135,Violations[Key],Violations[Boro])</f>
        <v/>
      </c>
      <c r="E135" s="9">
        <f>_xlfn.XLOOKUP(C135,Violations[Key],Violations[Cuisine])</f>
        <v/>
      </c>
      <c r="F135" s="9">
        <f>_xlfn.XLOOKUP(C135,Violations[Key],Violations[Score])</f>
        <v/>
      </c>
      <c r="G135" s="9">
        <f>_xlfn.XLOOKUP(C135,Violations[Key],Violations[Grade])&amp;""</f>
        <v/>
      </c>
      <c r="H135" s="9">
        <f>COUNTIFS(Violations[Key],C135,Violations[Violation code],"&lt;&gt;")</f>
        <v/>
      </c>
      <c r="I135" s="9">
        <f>COUNTIFS(Violations[Key],C135,Violations[Critical flag],"Critical")</f>
        <v/>
      </c>
      <c r="J135" s="9">
        <f>IF(LEFT(_xlfn.XLOOKUP(C135,Violations[Key],Violations[Action]),20)="Establishment Closed","Yes","No")</f>
        <v/>
      </c>
      <c r="K135" s="9">
        <f>IF(F135&lt;=13,"Yes","No")</f>
        <v/>
      </c>
    </row>
    <row r="136">
      <c r="A136" t="n">
        <v>50118086</v>
      </c>
      <c r="B136" s="8" t="n">
        <v>46114</v>
      </c>
      <c r="C136" s="9">
        <f>A136&amp;"-"&amp;TEXT(B136,"yyyymmdd")</f>
        <v/>
      </c>
      <c r="D136" s="9">
        <f>_xlfn.XLOOKUP(C136,Violations[Key],Violations[Boro])</f>
        <v/>
      </c>
      <c r="E136" s="9">
        <f>_xlfn.XLOOKUP(C136,Violations[Key],Violations[Cuisine])</f>
        <v/>
      </c>
      <c r="F136" s="9">
        <f>_xlfn.XLOOKUP(C136,Violations[Key],Violations[Score])</f>
        <v/>
      </c>
      <c r="G136" s="9">
        <f>_xlfn.XLOOKUP(C136,Violations[Key],Violations[Grade])&amp;""</f>
        <v/>
      </c>
      <c r="H136" s="9">
        <f>COUNTIFS(Violations[Key],C136,Violations[Violation code],"&lt;&gt;")</f>
        <v/>
      </c>
      <c r="I136" s="9">
        <f>COUNTIFS(Violations[Key],C136,Violations[Critical flag],"Critical")</f>
        <v/>
      </c>
      <c r="J136" s="9">
        <f>IF(LEFT(_xlfn.XLOOKUP(C136,Violations[Key],Violations[Action]),20)="Establishment Closed","Yes","No")</f>
        <v/>
      </c>
      <c r="K136" s="9">
        <f>IF(F136&lt;=13,"Yes","No")</f>
        <v/>
      </c>
    </row>
    <row r="137">
      <c r="A137" t="n">
        <v>50119095</v>
      </c>
      <c r="B137" s="8" t="n">
        <v>46114</v>
      </c>
      <c r="C137" s="9">
        <f>A137&amp;"-"&amp;TEXT(B137,"yyyymmdd")</f>
        <v/>
      </c>
      <c r="D137" s="9">
        <f>_xlfn.XLOOKUP(C137,Violations[Key],Violations[Boro])</f>
        <v/>
      </c>
      <c r="E137" s="9">
        <f>_xlfn.XLOOKUP(C137,Violations[Key],Violations[Cuisine])</f>
        <v/>
      </c>
      <c r="F137" s="9">
        <f>_xlfn.XLOOKUP(C137,Violations[Key],Violations[Score])</f>
        <v/>
      </c>
      <c r="G137" s="9">
        <f>_xlfn.XLOOKUP(C137,Violations[Key],Violations[Grade])&amp;""</f>
        <v/>
      </c>
      <c r="H137" s="9">
        <f>COUNTIFS(Violations[Key],C137,Violations[Violation code],"&lt;&gt;")</f>
        <v/>
      </c>
      <c r="I137" s="9">
        <f>COUNTIFS(Violations[Key],C137,Violations[Critical flag],"Critical")</f>
        <v/>
      </c>
      <c r="J137" s="9">
        <f>IF(LEFT(_xlfn.XLOOKUP(C137,Violations[Key],Violations[Action]),20)="Establishment Closed","Yes","No")</f>
        <v/>
      </c>
      <c r="K137" s="9">
        <f>IF(F137&lt;=13,"Yes","No")</f>
        <v/>
      </c>
    </row>
    <row r="138">
      <c r="A138" t="n">
        <v>50121509</v>
      </c>
      <c r="B138" s="8" t="n">
        <v>46114</v>
      </c>
      <c r="C138" s="9">
        <f>A138&amp;"-"&amp;TEXT(B138,"yyyymmdd")</f>
        <v/>
      </c>
      <c r="D138" s="9">
        <f>_xlfn.XLOOKUP(C138,Violations[Key],Violations[Boro])</f>
        <v/>
      </c>
      <c r="E138" s="9">
        <f>_xlfn.XLOOKUP(C138,Violations[Key],Violations[Cuisine])</f>
        <v/>
      </c>
      <c r="F138" s="9">
        <f>_xlfn.XLOOKUP(C138,Violations[Key],Violations[Score])</f>
        <v/>
      </c>
      <c r="G138" s="9">
        <f>_xlfn.XLOOKUP(C138,Violations[Key],Violations[Grade])&amp;""</f>
        <v/>
      </c>
      <c r="H138" s="9">
        <f>COUNTIFS(Violations[Key],C138,Violations[Violation code],"&lt;&gt;")</f>
        <v/>
      </c>
      <c r="I138" s="9">
        <f>COUNTIFS(Violations[Key],C138,Violations[Critical flag],"Critical")</f>
        <v/>
      </c>
      <c r="J138" s="9">
        <f>IF(LEFT(_xlfn.XLOOKUP(C138,Violations[Key],Violations[Action]),20)="Establishment Closed","Yes","No")</f>
        <v/>
      </c>
      <c r="K138" s="9">
        <f>IF(F138&lt;=13,"Yes","No")</f>
        <v/>
      </c>
    </row>
    <row r="139">
      <c r="A139" t="n">
        <v>50124510</v>
      </c>
      <c r="B139" s="8" t="n">
        <v>46114</v>
      </c>
      <c r="C139" s="9">
        <f>A139&amp;"-"&amp;TEXT(B139,"yyyymmdd")</f>
        <v/>
      </c>
      <c r="D139" s="9">
        <f>_xlfn.XLOOKUP(C139,Violations[Key],Violations[Boro])</f>
        <v/>
      </c>
      <c r="E139" s="9">
        <f>_xlfn.XLOOKUP(C139,Violations[Key],Violations[Cuisine])</f>
        <v/>
      </c>
      <c r="F139" s="9">
        <f>_xlfn.XLOOKUP(C139,Violations[Key],Violations[Score])</f>
        <v/>
      </c>
      <c r="G139" s="9">
        <f>_xlfn.XLOOKUP(C139,Violations[Key],Violations[Grade])&amp;""</f>
        <v/>
      </c>
      <c r="H139" s="9">
        <f>COUNTIFS(Violations[Key],C139,Violations[Violation code],"&lt;&gt;")</f>
        <v/>
      </c>
      <c r="I139" s="9">
        <f>COUNTIFS(Violations[Key],C139,Violations[Critical flag],"Critical")</f>
        <v/>
      </c>
      <c r="J139" s="9">
        <f>IF(LEFT(_xlfn.XLOOKUP(C139,Violations[Key],Violations[Action]),20)="Establishment Closed","Yes","No")</f>
        <v/>
      </c>
      <c r="K139" s="9">
        <f>IF(F139&lt;=13,"Yes","No")</f>
        <v/>
      </c>
    </row>
    <row r="140">
      <c r="A140" t="n">
        <v>50124792</v>
      </c>
      <c r="B140" s="8" t="n">
        <v>46114</v>
      </c>
      <c r="C140" s="9">
        <f>A140&amp;"-"&amp;TEXT(B140,"yyyymmdd")</f>
        <v/>
      </c>
      <c r="D140" s="9">
        <f>_xlfn.XLOOKUP(C140,Violations[Key],Violations[Boro])</f>
        <v/>
      </c>
      <c r="E140" s="9">
        <f>_xlfn.XLOOKUP(C140,Violations[Key],Violations[Cuisine])</f>
        <v/>
      </c>
      <c r="F140" s="9">
        <f>_xlfn.XLOOKUP(C140,Violations[Key],Violations[Score])</f>
        <v/>
      </c>
      <c r="G140" s="9">
        <f>_xlfn.XLOOKUP(C140,Violations[Key],Violations[Grade])&amp;""</f>
        <v/>
      </c>
      <c r="H140" s="9">
        <f>COUNTIFS(Violations[Key],C140,Violations[Violation code],"&lt;&gt;")</f>
        <v/>
      </c>
      <c r="I140" s="9">
        <f>COUNTIFS(Violations[Key],C140,Violations[Critical flag],"Critical")</f>
        <v/>
      </c>
      <c r="J140" s="9">
        <f>IF(LEFT(_xlfn.XLOOKUP(C140,Violations[Key],Violations[Action]),20)="Establishment Closed","Yes","No")</f>
        <v/>
      </c>
      <c r="K140" s="9">
        <f>IF(F140&lt;=13,"Yes","No")</f>
        <v/>
      </c>
    </row>
    <row r="141">
      <c r="A141" t="n">
        <v>50126017</v>
      </c>
      <c r="B141" s="8" t="n">
        <v>46114</v>
      </c>
      <c r="C141" s="9">
        <f>A141&amp;"-"&amp;TEXT(B141,"yyyymmdd")</f>
        <v/>
      </c>
      <c r="D141" s="9">
        <f>_xlfn.XLOOKUP(C141,Violations[Key],Violations[Boro])</f>
        <v/>
      </c>
      <c r="E141" s="9">
        <f>_xlfn.XLOOKUP(C141,Violations[Key],Violations[Cuisine])</f>
        <v/>
      </c>
      <c r="F141" s="9">
        <f>_xlfn.XLOOKUP(C141,Violations[Key],Violations[Score])</f>
        <v/>
      </c>
      <c r="G141" s="9">
        <f>_xlfn.XLOOKUP(C141,Violations[Key],Violations[Grade])&amp;""</f>
        <v/>
      </c>
      <c r="H141" s="9">
        <f>COUNTIFS(Violations[Key],C141,Violations[Violation code],"&lt;&gt;")</f>
        <v/>
      </c>
      <c r="I141" s="9">
        <f>COUNTIFS(Violations[Key],C141,Violations[Critical flag],"Critical")</f>
        <v/>
      </c>
      <c r="J141" s="9">
        <f>IF(LEFT(_xlfn.XLOOKUP(C141,Violations[Key],Violations[Action]),20)="Establishment Closed","Yes","No")</f>
        <v/>
      </c>
      <c r="K141" s="9">
        <f>IF(F141&lt;=13,"Yes","No")</f>
        <v/>
      </c>
    </row>
    <row r="142">
      <c r="A142" t="n">
        <v>50126795</v>
      </c>
      <c r="B142" s="8" t="n">
        <v>46114</v>
      </c>
      <c r="C142" s="9">
        <f>A142&amp;"-"&amp;TEXT(B142,"yyyymmdd")</f>
        <v/>
      </c>
      <c r="D142" s="9">
        <f>_xlfn.XLOOKUP(C142,Violations[Key],Violations[Boro])</f>
        <v/>
      </c>
      <c r="E142" s="9">
        <f>_xlfn.XLOOKUP(C142,Violations[Key],Violations[Cuisine])</f>
        <v/>
      </c>
      <c r="F142" s="9">
        <f>_xlfn.XLOOKUP(C142,Violations[Key],Violations[Score])</f>
        <v/>
      </c>
      <c r="G142" s="9">
        <f>_xlfn.XLOOKUP(C142,Violations[Key],Violations[Grade])&amp;""</f>
        <v/>
      </c>
      <c r="H142" s="9">
        <f>COUNTIFS(Violations[Key],C142,Violations[Violation code],"&lt;&gt;")</f>
        <v/>
      </c>
      <c r="I142" s="9">
        <f>COUNTIFS(Violations[Key],C142,Violations[Critical flag],"Critical")</f>
        <v/>
      </c>
      <c r="J142" s="9">
        <f>IF(LEFT(_xlfn.XLOOKUP(C142,Violations[Key],Violations[Action]),20)="Establishment Closed","Yes","No")</f>
        <v/>
      </c>
      <c r="K142" s="9">
        <f>IF(F142&lt;=13,"Yes","No")</f>
        <v/>
      </c>
    </row>
    <row r="143">
      <c r="A143" t="n">
        <v>50127837</v>
      </c>
      <c r="B143" s="8" t="n">
        <v>46114</v>
      </c>
      <c r="C143" s="9">
        <f>A143&amp;"-"&amp;TEXT(B143,"yyyymmdd")</f>
        <v/>
      </c>
      <c r="D143" s="9">
        <f>_xlfn.XLOOKUP(C143,Violations[Key],Violations[Boro])</f>
        <v/>
      </c>
      <c r="E143" s="9">
        <f>_xlfn.XLOOKUP(C143,Violations[Key],Violations[Cuisine])</f>
        <v/>
      </c>
      <c r="F143" s="9">
        <f>_xlfn.XLOOKUP(C143,Violations[Key],Violations[Score])</f>
        <v/>
      </c>
      <c r="G143" s="9">
        <f>_xlfn.XLOOKUP(C143,Violations[Key],Violations[Grade])&amp;""</f>
        <v/>
      </c>
      <c r="H143" s="9">
        <f>COUNTIFS(Violations[Key],C143,Violations[Violation code],"&lt;&gt;")</f>
        <v/>
      </c>
      <c r="I143" s="9">
        <f>COUNTIFS(Violations[Key],C143,Violations[Critical flag],"Critical")</f>
        <v/>
      </c>
      <c r="J143" s="9">
        <f>IF(LEFT(_xlfn.XLOOKUP(C143,Violations[Key],Violations[Action]),20)="Establishment Closed","Yes","No")</f>
        <v/>
      </c>
      <c r="K143" s="9">
        <f>IF(F143&lt;=13,"Yes","No")</f>
        <v/>
      </c>
    </row>
    <row r="144">
      <c r="A144" t="n">
        <v>50128042</v>
      </c>
      <c r="B144" s="8" t="n">
        <v>46114</v>
      </c>
      <c r="C144" s="9">
        <f>A144&amp;"-"&amp;TEXT(B144,"yyyymmdd")</f>
        <v/>
      </c>
      <c r="D144" s="9">
        <f>_xlfn.XLOOKUP(C144,Violations[Key],Violations[Boro])</f>
        <v/>
      </c>
      <c r="E144" s="9">
        <f>_xlfn.XLOOKUP(C144,Violations[Key],Violations[Cuisine])</f>
        <v/>
      </c>
      <c r="F144" s="9">
        <f>_xlfn.XLOOKUP(C144,Violations[Key],Violations[Score])</f>
        <v/>
      </c>
      <c r="G144" s="9">
        <f>_xlfn.XLOOKUP(C144,Violations[Key],Violations[Grade])&amp;""</f>
        <v/>
      </c>
      <c r="H144" s="9">
        <f>COUNTIFS(Violations[Key],C144,Violations[Violation code],"&lt;&gt;")</f>
        <v/>
      </c>
      <c r="I144" s="9">
        <f>COUNTIFS(Violations[Key],C144,Violations[Critical flag],"Critical")</f>
        <v/>
      </c>
      <c r="J144" s="9">
        <f>IF(LEFT(_xlfn.XLOOKUP(C144,Violations[Key],Violations[Action]),20)="Establishment Closed","Yes","No")</f>
        <v/>
      </c>
      <c r="K144" s="9">
        <f>IF(F144&lt;=13,"Yes","No")</f>
        <v/>
      </c>
    </row>
    <row r="145">
      <c r="A145" t="n">
        <v>50129367</v>
      </c>
      <c r="B145" s="8" t="n">
        <v>46114</v>
      </c>
      <c r="C145" s="9">
        <f>A145&amp;"-"&amp;TEXT(B145,"yyyymmdd")</f>
        <v/>
      </c>
      <c r="D145" s="9">
        <f>_xlfn.XLOOKUP(C145,Violations[Key],Violations[Boro])</f>
        <v/>
      </c>
      <c r="E145" s="9">
        <f>_xlfn.XLOOKUP(C145,Violations[Key],Violations[Cuisine])</f>
        <v/>
      </c>
      <c r="F145" s="9">
        <f>_xlfn.XLOOKUP(C145,Violations[Key],Violations[Score])</f>
        <v/>
      </c>
      <c r="G145" s="9">
        <f>_xlfn.XLOOKUP(C145,Violations[Key],Violations[Grade])&amp;""</f>
        <v/>
      </c>
      <c r="H145" s="9">
        <f>COUNTIFS(Violations[Key],C145,Violations[Violation code],"&lt;&gt;")</f>
        <v/>
      </c>
      <c r="I145" s="9">
        <f>COUNTIFS(Violations[Key],C145,Violations[Critical flag],"Critical")</f>
        <v/>
      </c>
      <c r="J145" s="9">
        <f>IF(LEFT(_xlfn.XLOOKUP(C145,Violations[Key],Violations[Action]),20)="Establishment Closed","Yes","No")</f>
        <v/>
      </c>
      <c r="K145" s="9">
        <f>IF(F145&lt;=13,"Yes","No")</f>
        <v/>
      </c>
    </row>
    <row r="146">
      <c r="A146" t="n">
        <v>50129397</v>
      </c>
      <c r="B146" s="8" t="n">
        <v>46114</v>
      </c>
      <c r="C146" s="9">
        <f>A146&amp;"-"&amp;TEXT(B146,"yyyymmdd")</f>
        <v/>
      </c>
      <c r="D146" s="9">
        <f>_xlfn.XLOOKUP(C146,Violations[Key],Violations[Boro])</f>
        <v/>
      </c>
      <c r="E146" s="9">
        <f>_xlfn.XLOOKUP(C146,Violations[Key],Violations[Cuisine])</f>
        <v/>
      </c>
      <c r="F146" s="9">
        <f>_xlfn.XLOOKUP(C146,Violations[Key],Violations[Score])</f>
        <v/>
      </c>
      <c r="G146" s="9">
        <f>_xlfn.XLOOKUP(C146,Violations[Key],Violations[Grade])&amp;""</f>
        <v/>
      </c>
      <c r="H146" s="9">
        <f>COUNTIFS(Violations[Key],C146,Violations[Violation code],"&lt;&gt;")</f>
        <v/>
      </c>
      <c r="I146" s="9">
        <f>COUNTIFS(Violations[Key],C146,Violations[Critical flag],"Critical")</f>
        <v/>
      </c>
      <c r="J146" s="9">
        <f>IF(LEFT(_xlfn.XLOOKUP(C146,Violations[Key],Violations[Action]),20)="Establishment Closed","Yes","No")</f>
        <v/>
      </c>
      <c r="K146" s="9">
        <f>IF(F146&lt;=13,"Yes","No")</f>
        <v/>
      </c>
    </row>
    <row r="147">
      <c r="A147" t="n">
        <v>50133507</v>
      </c>
      <c r="B147" s="8" t="n">
        <v>46114</v>
      </c>
      <c r="C147" s="9">
        <f>A147&amp;"-"&amp;TEXT(B147,"yyyymmdd")</f>
        <v/>
      </c>
      <c r="D147" s="9">
        <f>_xlfn.XLOOKUP(C147,Violations[Key],Violations[Boro])</f>
        <v/>
      </c>
      <c r="E147" s="9">
        <f>_xlfn.XLOOKUP(C147,Violations[Key],Violations[Cuisine])</f>
        <v/>
      </c>
      <c r="F147" s="9">
        <f>_xlfn.XLOOKUP(C147,Violations[Key],Violations[Score])</f>
        <v/>
      </c>
      <c r="G147" s="9">
        <f>_xlfn.XLOOKUP(C147,Violations[Key],Violations[Grade])&amp;""</f>
        <v/>
      </c>
      <c r="H147" s="9">
        <f>COUNTIFS(Violations[Key],C147,Violations[Violation code],"&lt;&gt;")</f>
        <v/>
      </c>
      <c r="I147" s="9">
        <f>COUNTIFS(Violations[Key],C147,Violations[Critical flag],"Critical")</f>
        <v/>
      </c>
      <c r="J147" s="9">
        <f>IF(LEFT(_xlfn.XLOOKUP(C147,Violations[Key],Violations[Action]),20)="Establishment Closed","Yes","No")</f>
        <v/>
      </c>
      <c r="K147" s="9">
        <f>IF(F147&lt;=13,"Yes","No")</f>
        <v/>
      </c>
    </row>
    <row r="148">
      <c r="A148" t="n">
        <v>50137494</v>
      </c>
      <c r="B148" s="8" t="n">
        <v>46114</v>
      </c>
      <c r="C148" s="9">
        <f>A148&amp;"-"&amp;TEXT(B148,"yyyymmdd")</f>
        <v/>
      </c>
      <c r="D148" s="9">
        <f>_xlfn.XLOOKUP(C148,Violations[Key],Violations[Boro])</f>
        <v/>
      </c>
      <c r="E148" s="9">
        <f>_xlfn.XLOOKUP(C148,Violations[Key],Violations[Cuisine])</f>
        <v/>
      </c>
      <c r="F148" s="9">
        <f>_xlfn.XLOOKUP(C148,Violations[Key],Violations[Score])</f>
        <v/>
      </c>
      <c r="G148" s="9">
        <f>_xlfn.XLOOKUP(C148,Violations[Key],Violations[Grade])&amp;""</f>
        <v/>
      </c>
      <c r="H148" s="9">
        <f>COUNTIFS(Violations[Key],C148,Violations[Violation code],"&lt;&gt;")</f>
        <v/>
      </c>
      <c r="I148" s="9">
        <f>COUNTIFS(Violations[Key],C148,Violations[Critical flag],"Critical")</f>
        <v/>
      </c>
      <c r="J148" s="9">
        <f>IF(LEFT(_xlfn.XLOOKUP(C148,Violations[Key],Violations[Action]),20)="Establishment Closed","Yes","No")</f>
        <v/>
      </c>
      <c r="K148" s="9">
        <f>IF(F148&lt;=13,"Yes","No")</f>
        <v/>
      </c>
    </row>
    <row r="149">
      <c r="A149" t="n">
        <v>50139570</v>
      </c>
      <c r="B149" s="8" t="n">
        <v>46114</v>
      </c>
      <c r="C149" s="9">
        <f>A149&amp;"-"&amp;TEXT(B149,"yyyymmdd")</f>
        <v/>
      </c>
      <c r="D149" s="9">
        <f>_xlfn.XLOOKUP(C149,Violations[Key],Violations[Boro])</f>
        <v/>
      </c>
      <c r="E149" s="9">
        <f>_xlfn.XLOOKUP(C149,Violations[Key],Violations[Cuisine])</f>
        <v/>
      </c>
      <c r="F149" s="9">
        <f>_xlfn.XLOOKUP(C149,Violations[Key],Violations[Score])</f>
        <v/>
      </c>
      <c r="G149" s="9">
        <f>_xlfn.XLOOKUP(C149,Violations[Key],Violations[Grade])&amp;""</f>
        <v/>
      </c>
      <c r="H149" s="9">
        <f>COUNTIFS(Violations[Key],C149,Violations[Violation code],"&lt;&gt;")</f>
        <v/>
      </c>
      <c r="I149" s="9">
        <f>COUNTIFS(Violations[Key],C149,Violations[Critical flag],"Critical")</f>
        <v/>
      </c>
      <c r="J149" s="9">
        <f>IF(LEFT(_xlfn.XLOOKUP(C149,Violations[Key],Violations[Action]),20)="Establishment Closed","Yes","No")</f>
        <v/>
      </c>
      <c r="K149" s="9">
        <f>IF(F149&lt;=13,"Yes","No")</f>
        <v/>
      </c>
    </row>
    <row r="150">
      <c r="A150" t="n">
        <v>50142514</v>
      </c>
      <c r="B150" s="8" t="n">
        <v>46114</v>
      </c>
      <c r="C150" s="9">
        <f>A150&amp;"-"&amp;TEXT(B150,"yyyymmdd")</f>
        <v/>
      </c>
      <c r="D150" s="9">
        <f>_xlfn.XLOOKUP(C150,Violations[Key],Violations[Boro])</f>
        <v/>
      </c>
      <c r="E150" s="9">
        <f>_xlfn.XLOOKUP(C150,Violations[Key],Violations[Cuisine])</f>
        <v/>
      </c>
      <c r="F150" s="9">
        <f>_xlfn.XLOOKUP(C150,Violations[Key],Violations[Score])</f>
        <v/>
      </c>
      <c r="G150" s="9">
        <f>_xlfn.XLOOKUP(C150,Violations[Key],Violations[Grade])&amp;""</f>
        <v/>
      </c>
      <c r="H150" s="9">
        <f>COUNTIFS(Violations[Key],C150,Violations[Violation code],"&lt;&gt;")</f>
        <v/>
      </c>
      <c r="I150" s="9">
        <f>COUNTIFS(Violations[Key],C150,Violations[Critical flag],"Critical")</f>
        <v/>
      </c>
      <c r="J150" s="9">
        <f>IF(LEFT(_xlfn.XLOOKUP(C150,Violations[Key],Violations[Action]),20)="Establishment Closed","Yes","No")</f>
        <v/>
      </c>
      <c r="K150" s="9">
        <f>IF(F150&lt;=13,"Yes","No")</f>
        <v/>
      </c>
    </row>
    <row r="151">
      <c r="A151" t="n">
        <v>50144317</v>
      </c>
      <c r="B151" s="8" t="n">
        <v>46114</v>
      </c>
      <c r="C151" s="9">
        <f>A151&amp;"-"&amp;TEXT(B151,"yyyymmdd")</f>
        <v/>
      </c>
      <c r="D151" s="9">
        <f>_xlfn.XLOOKUP(C151,Violations[Key],Violations[Boro])</f>
        <v/>
      </c>
      <c r="E151" s="9">
        <f>_xlfn.XLOOKUP(C151,Violations[Key],Violations[Cuisine])</f>
        <v/>
      </c>
      <c r="F151" s="9">
        <f>_xlfn.XLOOKUP(C151,Violations[Key],Violations[Score])</f>
        <v/>
      </c>
      <c r="G151" s="9">
        <f>_xlfn.XLOOKUP(C151,Violations[Key],Violations[Grade])&amp;""</f>
        <v/>
      </c>
      <c r="H151" s="9">
        <f>COUNTIFS(Violations[Key],C151,Violations[Violation code],"&lt;&gt;")</f>
        <v/>
      </c>
      <c r="I151" s="9">
        <f>COUNTIFS(Violations[Key],C151,Violations[Critical flag],"Critical")</f>
        <v/>
      </c>
      <c r="J151" s="9">
        <f>IF(LEFT(_xlfn.XLOOKUP(C151,Violations[Key],Violations[Action]),20)="Establishment Closed","Yes","No")</f>
        <v/>
      </c>
      <c r="K151" s="9">
        <f>IF(F151&lt;=13,"Yes","No")</f>
        <v/>
      </c>
    </row>
    <row r="152">
      <c r="A152" t="n">
        <v>50146462</v>
      </c>
      <c r="B152" s="8" t="n">
        <v>46114</v>
      </c>
      <c r="C152" s="9">
        <f>A152&amp;"-"&amp;TEXT(B152,"yyyymmdd")</f>
        <v/>
      </c>
      <c r="D152" s="9">
        <f>_xlfn.XLOOKUP(C152,Violations[Key],Violations[Boro])</f>
        <v/>
      </c>
      <c r="E152" s="9">
        <f>_xlfn.XLOOKUP(C152,Violations[Key],Violations[Cuisine])</f>
        <v/>
      </c>
      <c r="F152" s="9">
        <f>_xlfn.XLOOKUP(C152,Violations[Key],Violations[Score])</f>
        <v/>
      </c>
      <c r="G152" s="9">
        <f>_xlfn.XLOOKUP(C152,Violations[Key],Violations[Grade])&amp;""</f>
        <v/>
      </c>
      <c r="H152" s="9">
        <f>COUNTIFS(Violations[Key],C152,Violations[Violation code],"&lt;&gt;")</f>
        <v/>
      </c>
      <c r="I152" s="9">
        <f>COUNTIFS(Violations[Key],C152,Violations[Critical flag],"Critical")</f>
        <v/>
      </c>
      <c r="J152" s="9">
        <f>IF(LEFT(_xlfn.XLOOKUP(C152,Violations[Key],Violations[Action]),20)="Establishment Closed","Yes","No")</f>
        <v/>
      </c>
      <c r="K152" s="9">
        <f>IF(F152&lt;=13,"Yes","No")</f>
        <v/>
      </c>
    </row>
    <row r="153">
      <c r="A153" t="n">
        <v>50146925</v>
      </c>
      <c r="B153" s="8" t="n">
        <v>46114</v>
      </c>
      <c r="C153" s="9">
        <f>A153&amp;"-"&amp;TEXT(B153,"yyyymmdd")</f>
        <v/>
      </c>
      <c r="D153" s="9">
        <f>_xlfn.XLOOKUP(C153,Violations[Key],Violations[Boro])</f>
        <v/>
      </c>
      <c r="E153" s="9">
        <f>_xlfn.XLOOKUP(C153,Violations[Key],Violations[Cuisine])</f>
        <v/>
      </c>
      <c r="F153" s="9">
        <f>_xlfn.XLOOKUP(C153,Violations[Key],Violations[Score])</f>
        <v/>
      </c>
      <c r="G153" s="9">
        <f>_xlfn.XLOOKUP(C153,Violations[Key],Violations[Grade])&amp;""</f>
        <v/>
      </c>
      <c r="H153" s="9">
        <f>COUNTIFS(Violations[Key],C153,Violations[Violation code],"&lt;&gt;")</f>
        <v/>
      </c>
      <c r="I153" s="9">
        <f>COUNTIFS(Violations[Key],C153,Violations[Critical flag],"Critical")</f>
        <v/>
      </c>
      <c r="J153" s="9">
        <f>IF(LEFT(_xlfn.XLOOKUP(C153,Violations[Key],Violations[Action]),20)="Establishment Closed","Yes","No")</f>
        <v/>
      </c>
      <c r="K153" s="9">
        <f>IF(F153&lt;=13,"Yes","No")</f>
        <v/>
      </c>
    </row>
    <row r="154">
      <c r="A154" t="n">
        <v>50148030</v>
      </c>
      <c r="B154" s="8" t="n">
        <v>46114</v>
      </c>
      <c r="C154" s="9">
        <f>A154&amp;"-"&amp;TEXT(B154,"yyyymmdd")</f>
        <v/>
      </c>
      <c r="D154" s="9">
        <f>_xlfn.XLOOKUP(C154,Violations[Key],Violations[Boro])</f>
        <v/>
      </c>
      <c r="E154" s="9">
        <f>_xlfn.XLOOKUP(C154,Violations[Key],Violations[Cuisine])</f>
        <v/>
      </c>
      <c r="F154" s="9">
        <f>_xlfn.XLOOKUP(C154,Violations[Key],Violations[Score])</f>
        <v/>
      </c>
      <c r="G154" s="9">
        <f>_xlfn.XLOOKUP(C154,Violations[Key],Violations[Grade])&amp;""</f>
        <v/>
      </c>
      <c r="H154" s="9">
        <f>COUNTIFS(Violations[Key],C154,Violations[Violation code],"&lt;&gt;")</f>
        <v/>
      </c>
      <c r="I154" s="9">
        <f>COUNTIFS(Violations[Key],C154,Violations[Critical flag],"Critical")</f>
        <v/>
      </c>
      <c r="J154" s="9">
        <f>IF(LEFT(_xlfn.XLOOKUP(C154,Violations[Key],Violations[Action]),20)="Establishment Closed","Yes","No")</f>
        <v/>
      </c>
      <c r="K154" s="9">
        <f>IF(F154&lt;=13,"Yes","No")</f>
        <v/>
      </c>
    </row>
    <row r="155">
      <c r="A155" t="n">
        <v>50149226</v>
      </c>
      <c r="B155" s="8" t="n">
        <v>46114</v>
      </c>
      <c r="C155" s="9">
        <f>A155&amp;"-"&amp;TEXT(B155,"yyyymmdd")</f>
        <v/>
      </c>
      <c r="D155" s="9">
        <f>_xlfn.XLOOKUP(C155,Violations[Key],Violations[Boro])</f>
        <v/>
      </c>
      <c r="E155" s="9">
        <f>_xlfn.XLOOKUP(C155,Violations[Key],Violations[Cuisine])</f>
        <v/>
      </c>
      <c r="F155" s="9">
        <f>_xlfn.XLOOKUP(C155,Violations[Key],Violations[Score])</f>
        <v/>
      </c>
      <c r="G155" s="9">
        <f>_xlfn.XLOOKUP(C155,Violations[Key],Violations[Grade])&amp;""</f>
        <v/>
      </c>
      <c r="H155" s="9">
        <f>COUNTIFS(Violations[Key],C155,Violations[Violation code],"&lt;&gt;")</f>
        <v/>
      </c>
      <c r="I155" s="9">
        <f>COUNTIFS(Violations[Key],C155,Violations[Critical flag],"Critical")</f>
        <v/>
      </c>
      <c r="J155" s="9">
        <f>IF(LEFT(_xlfn.XLOOKUP(C155,Violations[Key],Violations[Action]),20)="Establishment Closed","Yes","No")</f>
        <v/>
      </c>
      <c r="K155" s="9">
        <f>IF(F155&lt;=13,"Yes","No")</f>
        <v/>
      </c>
    </row>
    <row r="156">
      <c r="A156" t="n">
        <v>50151861</v>
      </c>
      <c r="B156" s="8" t="n">
        <v>46114</v>
      </c>
      <c r="C156" s="9">
        <f>A156&amp;"-"&amp;TEXT(B156,"yyyymmdd")</f>
        <v/>
      </c>
      <c r="D156" s="9">
        <f>_xlfn.XLOOKUP(C156,Violations[Key],Violations[Boro])</f>
        <v/>
      </c>
      <c r="E156" s="9">
        <f>_xlfn.XLOOKUP(C156,Violations[Key],Violations[Cuisine])</f>
        <v/>
      </c>
      <c r="F156" s="9">
        <f>_xlfn.XLOOKUP(C156,Violations[Key],Violations[Score])</f>
        <v/>
      </c>
      <c r="G156" s="9">
        <f>_xlfn.XLOOKUP(C156,Violations[Key],Violations[Grade])&amp;""</f>
        <v/>
      </c>
      <c r="H156" s="9">
        <f>COUNTIFS(Violations[Key],C156,Violations[Violation code],"&lt;&gt;")</f>
        <v/>
      </c>
      <c r="I156" s="9">
        <f>COUNTIFS(Violations[Key],C156,Violations[Critical flag],"Critical")</f>
        <v/>
      </c>
      <c r="J156" s="9">
        <f>IF(LEFT(_xlfn.XLOOKUP(C156,Violations[Key],Violations[Action]),20)="Establishment Closed","Yes","No")</f>
        <v/>
      </c>
      <c r="K156" s="9">
        <f>IF(F156&lt;=13,"Yes","No")</f>
        <v/>
      </c>
    </row>
    <row r="157">
      <c r="A157" t="n">
        <v>50158695</v>
      </c>
      <c r="B157" s="8" t="n">
        <v>46114</v>
      </c>
      <c r="C157" s="9">
        <f>A157&amp;"-"&amp;TEXT(B157,"yyyymmdd")</f>
        <v/>
      </c>
      <c r="D157" s="9">
        <f>_xlfn.XLOOKUP(C157,Violations[Key],Violations[Boro])</f>
        <v/>
      </c>
      <c r="E157" s="9">
        <f>_xlfn.XLOOKUP(C157,Violations[Key],Violations[Cuisine])</f>
        <v/>
      </c>
      <c r="F157" s="9">
        <f>_xlfn.XLOOKUP(C157,Violations[Key],Violations[Score])</f>
        <v/>
      </c>
      <c r="G157" s="9">
        <f>_xlfn.XLOOKUP(C157,Violations[Key],Violations[Grade])&amp;""</f>
        <v/>
      </c>
      <c r="H157" s="9">
        <f>COUNTIFS(Violations[Key],C157,Violations[Violation code],"&lt;&gt;")</f>
        <v/>
      </c>
      <c r="I157" s="9">
        <f>COUNTIFS(Violations[Key],C157,Violations[Critical flag],"Critical")</f>
        <v/>
      </c>
      <c r="J157" s="9">
        <f>IF(LEFT(_xlfn.XLOOKUP(C157,Violations[Key],Violations[Action]),20)="Establishment Closed","Yes","No")</f>
        <v/>
      </c>
      <c r="K157" s="9">
        <f>IF(F157&lt;=13,"Yes","No")</f>
        <v/>
      </c>
    </row>
    <row r="158">
      <c r="A158" t="n">
        <v>50161777</v>
      </c>
      <c r="B158" s="8" t="n">
        <v>46114</v>
      </c>
      <c r="C158" s="9">
        <f>A158&amp;"-"&amp;TEXT(B158,"yyyymmdd")</f>
        <v/>
      </c>
      <c r="D158" s="9">
        <f>_xlfn.XLOOKUP(C158,Violations[Key],Violations[Boro])</f>
        <v/>
      </c>
      <c r="E158" s="9">
        <f>_xlfn.XLOOKUP(C158,Violations[Key],Violations[Cuisine])</f>
        <v/>
      </c>
      <c r="F158" s="9">
        <f>_xlfn.XLOOKUP(C158,Violations[Key],Violations[Score])</f>
        <v/>
      </c>
      <c r="G158" s="9">
        <f>_xlfn.XLOOKUP(C158,Violations[Key],Violations[Grade])&amp;""</f>
        <v/>
      </c>
      <c r="H158" s="9">
        <f>COUNTIFS(Violations[Key],C158,Violations[Violation code],"&lt;&gt;")</f>
        <v/>
      </c>
      <c r="I158" s="9">
        <f>COUNTIFS(Violations[Key],C158,Violations[Critical flag],"Critical")</f>
        <v/>
      </c>
      <c r="J158" s="9">
        <f>IF(LEFT(_xlfn.XLOOKUP(C158,Violations[Key],Violations[Action]),20)="Establishment Closed","Yes","No")</f>
        <v/>
      </c>
      <c r="K158" s="9">
        <f>IF(F158&lt;=13,"Yes","No")</f>
        <v/>
      </c>
    </row>
    <row r="159">
      <c r="A159" t="n">
        <v>50165653</v>
      </c>
      <c r="B159" s="8" t="n">
        <v>46114</v>
      </c>
      <c r="C159" s="9">
        <f>A159&amp;"-"&amp;TEXT(B159,"yyyymmdd")</f>
        <v/>
      </c>
      <c r="D159" s="9">
        <f>_xlfn.XLOOKUP(C159,Violations[Key],Violations[Boro])</f>
        <v/>
      </c>
      <c r="E159" s="9">
        <f>_xlfn.XLOOKUP(C159,Violations[Key],Violations[Cuisine])</f>
        <v/>
      </c>
      <c r="F159" s="9">
        <f>_xlfn.XLOOKUP(C159,Violations[Key],Violations[Score])</f>
        <v/>
      </c>
      <c r="G159" s="9">
        <f>_xlfn.XLOOKUP(C159,Violations[Key],Violations[Grade])&amp;""</f>
        <v/>
      </c>
      <c r="H159" s="9">
        <f>COUNTIFS(Violations[Key],C159,Violations[Violation code],"&lt;&gt;")</f>
        <v/>
      </c>
      <c r="I159" s="9">
        <f>COUNTIFS(Violations[Key],C159,Violations[Critical flag],"Critical")</f>
        <v/>
      </c>
      <c r="J159" s="9">
        <f>IF(LEFT(_xlfn.XLOOKUP(C159,Violations[Key],Violations[Action]),20)="Establishment Closed","Yes","No")</f>
        <v/>
      </c>
      <c r="K159" s="9">
        <f>IF(F159&lt;=13,"Yes","No")</f>
        <v/>
      </c>
    </row>
    <row r="160">
      <c r="A160" t="n">
        <v>50180575</v>
      </c>
      <c r="B160" s="8" t="n">
        <v>46114</v>
      </c>
      <c r="C160" s="9">
        <f>A160&amp;"-"&amp;TEXT(B160,"yyyymmdd")</f>
        <v/>
      </c>
      <c r="D160" s="9">
        <f>_xlfn.XLOOKUP(C160,Violations[Key],Violations[Boro])</f>
        <v/>
      </c>
      <c r="E160" s="9">
        <f>_xlfn.XLOOKUP(C160,Violations[Key],Violations[Cuisine])</f>
        <v/>
      </c>
      <c r="F160" s="9">
        <f>_xlfn.XLOOKUP(C160,Violations[Key],Violations[Score])</f>
        <v/>
      </c>
      <c r="G160" s="9">
        <f>_xlfn.XLOOKUP(C160,Violations[Key],Violations[Grade])&amp;""</f>
        <v/>
      </c>
      <c r="H160" s="9">
        <f>COUNTIFS(Violations[Key],C160,Violations[Violation code],"&lt;&gt;")</f>
        <v/>
      </c>
      <c r="I160" s="9">
        <f>COUNTIFS(Violations[Key],C160,Violations[Critical flag],"Critical")</f>
        <v/>
      </c>
      <c r="J160" s="9">
        <f>IF(LEFT(_xlfn.XLOOKUP(C160,Violations[Key],Violations[Action]),20)="Establishment Closed","Yes","No")</f>
        <v/>
      </c>
      <c r="K160" s="9">
        <f>IF(F160&lt;=13,"Yes","No")</f>
        <v/>
      </c>
    </row>
    <row r="161">
      <c r="A161" t="n">
        <v>40423571</v>
      </c>
      <c r="B161" s="8" t="n">
        <v>46115</v>
      </c>
      <c r="C161" s="9">
        <f>A161&amp;"-"&amp;TEXT(B161,"yyyymmdd")</f>
        <v/>
      </c>
      <c r="D161" s="9">
        <f>_xlfn.XLOOKUP(C161,Violations[Key],Violations[Boro])</f>
        <v/>
      </c>
      <c r="E161" s="9">
        <f>_xlfn.XLOOKUP(C161,Violations[Key],Violations[Cuisine])</f>
        <v/>
      </c>
      <c r="F161" s="9">
        <f>_xlfn.XLOOKUP(C161,Violations[Key],Violations[Score])</f>
        <v/>
      </c>
      <c r="G161" s="9">
        <f>_xlfn.XLOOKUP(C161,Violations[Key],Violations[Grade])&amp;""</f>
        <v/>
      </c>
      <c r="H161" s="9">
        <f>COUNTIFS(Violations[Key],C161,Violations[Violation code],"&lt;&gt;")</f>
        <v/>
      </c>
      <c r="I161" s="9">
        <f>COUNTIFS(Violations[Key],C161,Violations[Critical flag],"Critical")</f>
        <v/>
      </c>
      <c r="J161" s="9">
        <f>IF(LEFT(_xlfn.XLOOKUP(C161,Violations[Key],Violations[Action]),20)="Establishment Closed","Yes","No")</f>
        <v/>
      </c>
      <c r="K161" s="9">
        <f>IF(F161&lt;=13,"Yes","No")</f>
        <v/>
      </c>
    </row>
    <row r="162">
      <c r="A162" t="n">
        <v>40622348</v>
      </c>
      <c r="B162" s="8" t="n">
        <v>46115</v>
      </c>
      <c r="C162" s="9">
        <f>A162&amp;"-"&amp;TEXT(B162,"yyyymmdd")</f>
        <v/>
      </c>
      <c r="D162" s="9">
        <f>_xlfn.XLOOKUP(C162,Violations[Key],Violations[Boro])</f>
        <v/>
      </c>
      <c r="E162" s="9">
        <f>_xlfn.XLOOKUP(C162,Violations[Key],Violations[Cuisine])</f>
        <v/>
      </c>
      <c r="F162" s="9">
        <f>_xlfn.XLOOKUP(C162,Violations[Key],Violations[Score])</f>
        <v/>
      </c>
      <c r="G162" s="9">
        <f>_xlfn.XLOOKUP(C162,Violations[Key],Violations[Grade])&amp;""</f>
        <v/>
      </c>
      <c r="H162" s="9">
        <f>COUNTIFS(Violations[Key],C162,Violations[Violation code],"&lt;&gt;")</f>
        <v/>
      </c>
      <c r="I162" s="9">
        <f>COUNTIFS(Violations[Key],C162,Violations[Critical flag],"Critical")</f>
        <v/>
      </c>
      <c r="J162" s="9">
        <f>IF(LEFT(_xlfn.XLOOKUP(C162,Violations[Key],Violations[Action]),20)="Establishment Closed","Yes","No")</f>
        <v/>
      </c>
      <c r="K162" s="9">
        <f>IF(F162&lt;=13,"Yes","No")</f>
        <v/>
      </c>
    </row>
    <row r="163">
      <c r="A163" t="n">
        <v>40750262</v>
      </c>
      <c r="B163" s="8" t="n">
        <v>46115</v>
      </c>
      <c r="C163" s="9">
        <f>A163&amp;"-"&amp;TEXT(B163,"yyyymmdd")</f>
        <v/>
      </c>
      <c r="D163" s="9">
        <f>_xlfn.XLOOKUP(C163,Violations[Key],Violations[Boro])</f>
        <v/>
      </c>
      <c r="E163" s="9">
        <f>_xlfn.XLOOKUP(C163,Violations[Key],Violations[Cuisine])</f>
        <v/>
      </c>
      <c r="F163" s="9">
        <f>_xlfn.XLOOKUP(C163,Violations[Key],Violations[Score])</f>
        <v/>
      </c>
      <c r="G163" s="9">
        <f>_xlfn.XLOOKUP(C163,Violations[Key],Violations[Grade])&amp;""</f>
        <v/>
      </c>
      <c r="H163" s="9">
        <f>COUNTIFS(Violations[Key],C163,Violations[Violation code],"&lt;&gt;")</f>
        <v/>
      </c>
      <c r="I163" s="9">
        <f>COUNTIFS(Violations[Key],C163,Violations[Critical flag],"Critical")</f>
        <v/>
      </c>
      <c r="J163" s="9">
        <f>IF(LEFT(_xlfn.XLOOKUP(C163,Violations[Key],Violations[Action]),20)="Establishment Closed","Yes","No")</f>
        <v/>
      </c>
      <c r="K163" s="9">
        <f>IF(F163&lt;=13,"Yes","No")</f>
        <v/>
      </c>
    </row>
    <row r="164">
      <c r="A164" t="n">
        <v>40854704</v>
      </c>
      <c r="B164" s="8" t="n">
        <v>46115</v>
      </c>
      <c r="C164" s="9">
        <f>A164&amp;"-"&amp;TEXT(B164,"yyyymmdd")</f>
        <v/>
      </c>
      <c r="D164" s="9">
        <f>_xlfn.XLOOKUP(C164,Violations[Key],Violations[Boro])</f>
        <v/>
      </c>
      <c r="E164" s="9">
        <f>_xlfn.XLOOKUP(C164,Violations[Key],Violations[Cuisine])</f>
        <v/>
      </c>
      <c r="F164" s="9">
        <f>_xlfn.XLOOKUP(C164,Violations[Key],Violations[Score])</f>
        <v/>
      </c>
      <c r="G164" s="9">
        <f>_xlfn.XLOOKUP(C164,Violations[Key],Violations[Grade])&amp;""</f>
        <v/>
      </c>
      <c r="H164" s="9">
        <f>COUNTIFS(Violations[Key],C164,Violations[Violation code],"&lt;&gt;")</f>
        <v/>
      </c>
      <c r="I164" s="9">
        <f>COUNTIFS(Violations[Key],C164,Violations[Critical flag],"Critical")</f>
        <v/>
      </c>
      <c r="J164" s="9">
        <f>IF(LEFT(_xlfn.XLOOKUP(C164,Violations[Key],Violations[Action]),20)="Establishment Closed","Yes","No")</f>
        <v/>
      </c>
      <c r="K164" s="9">
        <f>IF(F164&lt;=13,"Yes","No")</f>
        <v/>
      </c>
    </row>
    <row r="165">
      <c r="A165" t="n">
        <v>40890186</v>
      </c>
      <c r="B165" s="8" t="n">
        <v>46115</v>
      </c>
      <c r="C165" s="9">
        <f>A165&amp;"-"&amp;TEXT(B165,"yyyymmdd")</f>
        <v/>
      </c>
      <c r="D165" s="9">
        <f>_xlfn.XLOOKUP(C165,Violations[Key],Violations[Boro])</f>
        <v/>
      </c>
      <c r="E165" s="9">
        <f>_xlfn.XLOOKUP(C165,Violations[Key],Violations[Cuisine])</f>
        <v/>
      </c>
      <c r="F165" s="9">
        <f>_xlfn.XLOOKUP(C165,Violations[Key],Violations[Score])</f>
        <v/>
      </c>
      <c r="G165" s="9">
        <f>_xlfn.XLOOKUP(C165,Violations[Key],Violations[Grade])&amp;""</f>
        <v/>
      </c>
      <c r="H165" s="9">
        <f>COUNTIFS(Violations[Key],C165,Violations[Violation code],"&lt;&gt;")</f>
        <v/>
      </c>
      <c r="I165" s="9">
        <f>COUNTIFS(Violations[Key],C165,Violations[Critical flag],"Critical")</f>
        <v/>
      </c>
      <c r="J165" s="9">
        <f>IF(LEFT(_xlfn.XLOOKUP(C165,Violations[Key],Violations[Action]),20)="Establishment Closed","Yes","No")</f>
        <v/>
      </c>
      <c r="K165" s="9">
        <f>IF(F165&lt;=13,"Yes","No")</f>
        <v/>
      </c>
    </row>
    <row r="166">
      <c r="A166" t="n">
        <v>41004674</v>
      </c>
      <c r="B166" s="8" t="n">
        <v>46115</v>
      </c>
      <c r="C166" s="9">
        <f>A166&amp;"-"&amp;TEXT(B166,"yyyymmdd")</f>
        <v/>
      </c>
      <c r="D166" s="9">
        <f>_xlfn.XLOOKUP(C166,Violations[Key],Violations[Boro])</f>
        <v/>
      </c>
      <c r="E166" s="9">
        <f>_xlfn.XLOOKUP(C166,Violations[Key],Violations[Cuisine])</f>
        <v/>
      </c>
      <c r="F166" s="9">
        <f>_xlfn.XLOOKUP(C166,Violations[Key],Violations[Score])</f>
        <v/>
      </c>
      <c r="G166" s="9">
        <f>_xlfn.XLOOKUP(C166,Violations[Key],Violations[Grade])&amp;""</f>
        <v/>
      </c>
      <c r="H166" s="9">
        <f>COUNTIFS(Violations[Key],C166,Violations[Violation code],"&lt;&gt;")</f>
        <v/>
      </c>
      <c r="I166" s="9">
        <f>COUNTIFS(Violations[Key],C166,Violations[Critical flag],"Critical")</f>
        <v/>
      </c>
      <c r="J166" s="9">
        <f>IF(LEFT(_xlfn.XLOOKUP(C166,Violations[Key],Violations[Action]),20)="Establishment Closed","Yes","No")</f>
        <v/>
      </c>
      <c r="K166" s="9">
        <f>IF(F166&lt;=13,"Yes","No")</f>
        <v/>
      </c>
    </row>
    <row r="167">
      <c r="A167" t="n">
        <v>41105415</v>
      </c>
      <c r="B167" s="8" t="n">
        <v>46115</v>
      </c>
      <c r="C167" s="9">
        <f>A167&amp;"-"&amp;TEXT(B167,"yyyymmdd")</f>
        <v/>
      </c>
      <c r="D167" s="9">
        <f>_xlfn.XLOOKUP(C167,Violations[Key],Violations[Boro])</f>
        <v/>
      </c>
      <c r="E167" s="9">
        <f>_xlfn.XLOOKUP(C167,Violations[Key],Violations[Cuisine])</f>
        <v/>
      </c>
      <c r="F167" s="9">
        <f>_xlfn.XLOOKUP(C167,Violations[Key],Violations[Score])</f>
        <v/>
      </c>
      <c r="G167" s="9">
        <f>_xlfn.XLOOKUP(C167,Violations[Key],Violations[Grade])&amp;""</f>
        <v/>
      </c>
      <c r="H167" s="9">
        <f>COUNTIFS(Violations[Key],C167,Violations[Violation code],"&lt;&gt;")</f>
        <v/>
      </c>
      <c r="I167" s="9">
        <f>COUNTIFS(Violations[Key],C167,Violations[Critical flag],"Critical")</f>
        <v/>
      </c>
      <c r="J167" s="9">
        <f>IF(LEFT(_xlfn.XLOOKUP(C167,Violations[Key],Violations[Action]),20)="Establishment Closed","Yes","No")</f>
        <v/>
      </c>
      <c r="K167" s="9">
        <f>IF(F167&lt;=13,"Yes","No")</f>
        <v/>
      </c>
    </row>
    <row r="168">
      <c r="A168" t="n">
        <v>41291414</v>
      </c>
      <c r="B168" s="8" t="n">
        <v>46115</v>
      </c>
      <c r="C168" s="9">
        <f>A168&amp;"-"&amp;TEXT(B168,"yyyymmdd")</f>
        <v/>
      </c>
      <c r="D168" s="9">
        <f>_xlfn.XLOOKUP(C168,Violations[Key],Violations[Boro])</f>
        <v/>
      </c>
      <c r="E168" s="9">
        <f>_xlfn.XLOOKUP(C168,Violations[Key],Violations[Cuisine])</f>
        <v/>
      </c>
      <c r="F168" s="9">
        <f>_xlfn.XLOOKUP(C168,Violations[Key],Violations[Score])</f>
        <v/>
      </c>
      <c r="G168" s="9">
        <f>_xlfn.XLOOKUP(C168,Violations[Key],Violations[Grade])&amp;""</f>
        <v/>
      </c>
      <c r="H168" s="9">
        <f>COUNTIFS(Violations[Key],C168,Violations[Violation code],"&lt;&gt;")</f>
        <v/>
      </c>
      <c r="I168" s="9">
        <f>COUNTIFS(Violations[Key],C168,Violations[Critical flag],"Critical")</f>
        <v/>
      </c>
      <c r="J168" s="9">
        <f>IF(LEFT(_xlfn.XLOOKUP(C168,Violations[Key],Violations[Action]),20)="Establishment Closed","Yes","No")</f>
        <v/>
      </c>
      <c r="K168" s="9">
        <f>IF(F168&lt;=13,"Yes","No")</f>
        <v/>
      </c>
    </row>
    <row r="169">
      <c r="A169" t="n">
        <v>41383631</v>
      </c>
      <c r="B169" s="8" t="n">
        <v>46115</v>
      </c>
      <c r="C169" s="9">
        <f>A169&amp;"-"&amp;TEXT(B169,"yyyymmdd")</f>
        <v/>
      </c>
      <c r="D169" s="9">
        <f>_xlfn.XLOOKUP(C169,Violations[Key],Violations[Boro])</f>
        <v/>
      </c>
      <c r="E169" s="9">
        <f>_xlfn.XLOOKUP(C169,Violations[Key],Violations[Cuisine])</f>
        <v/>
      </c>
      <c r="F169" s="9">
        <f>_xlfn.XLOOKUP(C169,Violations[Key],Violations[Score])</f>
        <v/>
      </c>
      <c r="G169" s="9">
        <f>_xlfn.XLOOKUP(C169,Violations[Key],Violations[Grade])&amp;""</f>
        <v/>
      </c>
      <c r="H169" s="9">
        <f>COUNTIFS(Violations[Key],C169,Violations[Violation code],"&lt;&gt;")</f>
        <v/>
      </c>
      <c r="I169" s="9">
        <f>COUNTIFS(Violations[Key],C169,Violations[Critical flag],"Critical")</f>
        <v/>
      </c>
      <c r="J169" s="9">
        <f>IF(LEFT(_xlfn.XLOOKUP(C169,Violations[Key],Violations[Action]),20)="Establishment Closed","Yes","No")</f>
        <v/>
      </c>
      <c r="K169" s="9">
        <f>IF(F169&lt;=13,"Yes","No")</f>
        <v/>
      </c>
    </row>
    <row r="170">
      <c r="A170" t="n">
        <v>41459932</v>
      </c>
      <c r="B170" s="8" t="n">
        <v>46115</v>
      </c>
      <c r="C170" s="9">
        <f>A170&amp;"-"&amp;TEXT(B170,"yyyymmdd")</f>
        <v/>
      </c>
      <c r="D170" s="9">
        <f>_xlfn.XLOOKUP(C170,Violations[Key],Violations[Boro])</f>
        <v/>
      </c>
      <c r="E170" s="9">
        <f>_xlfn.XLOOKUP(C170,Violations[Key],Violations[Cuisine])</f>
        <v/>
      </c>
      <c r="F170" s="9">
        <f>_xlfn.XLOOKUP(C170,Violations[Key],Violations[Score])</f>
        <v/>
      </c>
      <c r="G170" s="9">
        <f>_xlfn.XLOOKUP(C170,Violations[Key],Violations[Grade])&amp;""</f>
        <v/>
      </c>
      <c r="H170" s="9">
        <f>COUNTIFS(Violations[Key],C170,Violations[Violation code],"&lt;&gt;")</f>
        <v/>
      </c>
      <c r="I170" s="9">
        <f>COUNTIFS(Violations[Key],C170,Violations[Critical flag],"Critical")</f>
        <v/>
      </c>
      <c r="J170" s="9">
        <f>IF(LEFT(_xlfn.XLOOKUP(C170,Violations[Key],Violations[Action]),20)="Establishment Closed","Yes","No")</f>
        <v/>
      </c>
      <c r="K170" s="9">
        <f>IF(F170&lt;=13,"Yes","No")</f>
        <v/>
      </c>
    </row>
    <row r="171">
      <c r="A171" t="n">
        <v>41588814</v>
      </c>
      <c r="B171" s="8" t="n">
        <v>46115</v>
      </c>
      <c r="C171" s="9">
        <f>A171&amp;"-"&amp;TEXT(B171,"yyyymmdd")</f>
        <v/>
      </c>
      <c r="D171" s="9">
        <f>_xlfn.XLOOKUP(C171,Violations[Key],Violations[Boro])</f>
        <v/>
      </c>
      <c r="E171" s="9">
        <f>_xlfn.XLOOKUP(C171,Violations[Key],Violations[Cuisine])</f>
        <v/>
      </c>
      <c r="F171" s="9">
        <f>_xlfn.XLOOKUP(C171,Violations[Key],Violations[Score])</f>
        <v/>
      </c>
      <c r="G171" s="9">
        <f>_xlfn.XLOOKUP(C171,Violations[Key],Violations[Grade])&amp;""</f>
        <v/>
      </c>
      <c r="H171" s="9">
        <f>COUNTIFS(Violations[Key],C171,Violations[Violation code],"&lt;&gt;")</f>
        <v/>
      </c>
      <c r="I171" s="9">
        <f>COUNTIFS(Violations[Key],C171,Violations[Critical flag],"Critical")</f>
        <v/>
      </c>
      <c r="J171" s="9">
        <f>IF(LEFT(_xlfn.XLOOKUP(C171,Violations[Key],Violations[Action]),20)="Establishment Closed","Yes","No")</f>
        <v/>
      </c>
      <c r="K171" s="9">
        <f>IF(F171&lt;=13,"Yes","No")</f>
        <v/>
      </c>
    </row>
    <row r="172">
      <c r="A172" t="n">
        <v>41596469</v>
      </c>
      <c r="B172" s="8" t="n">
        <v>46115</v>
      </c>
      <c r="C172" s="9">
        <f>A172&amp;"-"&amp;TEXT(B172,"yyyymmdd")</f>
        <v/>
      </c>
      <c r="D172" s="9">
        <f>_xlfn.XLOOKUP(C172,Violations[Key],Violations[Boro])</f>
        <v/>
      </c>
      <c r="E172" s="9">
        <f>_xlfn.XLOOKUP(C172,Violations[Key],Violations[Cuisine])</f>
        <v/>
      </c>
      <c r="F172" s="9">
        <f>_xlfn.XLOOKUP(C172,Violations[Key],Violations[Score])</f>
        <v/>
      </c>
      <c r="G172" s="9">
        <f>_xlfn.XLOOKUP(C172,Violations[Key],Violations[Grade])&amp;""</f>
        <v/>
      </c>
      <c r="H172" s="9">
        <f>COUNTIFS(Violations[Key],C172,Violations[Violation code],"&lt;&gt;")</f>
        <v/>
      </c>
      <c r="I172" s="9">
        <f>COUNTIFS(Violations[Key],C172,Violations[Critical flag],"Critical")</f>
        <v/>
      </c>
      <c r="J172" s="9">
        <f>IF(LEFT(_xlfn.XLOOKUP(C172,Violations[Key],Violations[Action]),20)="Establishment Closed","Yes","No")</f>
        <v/>
      </c>
      <c r="K172" s="9">
        <f>IF(F172&lt;=13,"Yes","No")</f>
        <v/>
      </c>
    </row>
    <row r="173">
      <c r="A173" t="n">
        <v>41630124</v>
      </c>
      <c r="B173" s="8" t="n">
        <v>46115</v>
      </c>
      <c r="C173" s="9">
        <f>A173&amp;"-"&amp;TEXT(B173,"yyyymmdd")</f>
        <v/>
      </c>
      <c r="D173" s="9">
        <f>_xlfn.XLOOKUP(C173,Violations[Key],Violations[Boro])</f>
        <v/>
      </c>
      <c r="E173" s="9">
        <f>_xlfn.XLOOKUP(C173,Violations[Key],Violations[Cuisine])</f>
        <v/>
      </c>
      <c r="F173" s="9">
        <f>_xlfn.XLOOKUP(C173,Violations[Key],Violations[Score])</f>
        <v/>
      </c>
      <c r="G173" s="9">
        <f>_xlfn.XLOOKUP(C173,Violations[Key],Violations[Grade])&amp;""</f>
        <v/>
      </c>
      <c r="H173" s="9">
        <f>COUNTIFS(Violations[Key],C173,Violations[Violation code],"&lt;&gt;")</f>
        <v/>
      </c>
      <c r="I173" s="9">
        <f>COUNTIFS(Violations[Key],C173,Violations[Critical flag],"Critical")</f>
        <v/>
      </c>
      <c r="J173" s="9">
        <f>IF(LEFT(_xlfn.XLOOKUP(C173,Violations[Key],Violations[Action]),20)="Establishment Closed","Yes","No")</f>
        <v/>
      </c>
      <c r="K173" s="9">
        <f>IF(F173&lt;=13,"Yes","No")</f>
        <v/>
      </c>
    </row>
    <row r="174">
      <c r="A174" t="n">
        <v>41650724</v>
      </c>
      <c r="B174" s="8" t="n">
        <v>46115</v>
      </c>
      <c r="C174" s="9">
        <f>A174&amp;"-"&amp;TEXT(B174,"yyyymmdd")</f>
        <v/>
      </c>
      <c r="D174" s="9">
        <f>_xlfn.XLOOKUP(C174,Violations[Key],Violations[Boro])</f>
        <v/>
      </c>
      <c r="E174" s="9">
        <f>_xlfn.XLOOKUP(C174,Violations[Key],Violations[Cuisine])</f>
        <v/>
      </c>
      <c r="F174" s="9">
        <f>_xlfn.XLOOKUP(C174,Violations[Key],Violations[Score])</f>
        <v/>
      </c>
      <c r="G174" s="9">
        <f>_xlfn.XLOOKUP(C174,Violations[Key],Violations[Grade])&amp;""</f>
        <v/>
      </c>
      <c r="H174" s="9">
        <f>COUNTIFS(Violations[Key],C174,Violations[Violation code],"&lt;&gt;")</f>
        <v/>
      </c>
      <c r="I174" s="9">
        <f>COUNTIFS(Violations[Key],C174,Violations[Critical flag],"Critical")</f>
        <v/>
      </c>
      <c r="J174" s="9">
        <f>IF(LEFT(_xlfn.XLOOKUP(C174,Violations[Key],Violations[Action]),20)="Establishment Closed","Yes","No")</f>
        <v/>
      </c>
      <c r="K174" s="9">
        <f>IF(F174&lt;=13,"Yes","No")</f>
        <v/>
      </c>
    </row>
    <row r="175">
      <c r="A175" t="n">
        <v>41650779</v>
      </c>
      <c r="B175" s="8" t="n">
        <v>46115</v>
      </c>
      <c r="C175" s="9">
        <f>A175&amp;"-"&amp;TEXT(B175,"yyyymmdd")</f>
        <v/>
      </c>
      <c r="D175" s="9">
        <f>_xlfn.XLOOKUP(C175,Violations[Key],Violations[Boro])</f>
        <v/>
      </c>
      <c r="E175" s="9">
        <f>_xlfn.XLOOKUP(C175,Violations[Key],Violations[Cuisine])</f>
        <v/>
      </c>
      <c r="F175" s="9">
        <f>_xlfn.XLOOKUP(C175,Violations[Key],Violations[Score])</f>
        <v/>
      </c>
      <c r="G175" s="9">
        <f>_xlfn.XLOOKUP(C175,Violations[Key],Violations[Grade])&amp;""</f>
        <v/>
      </c>
      <c r="H175" s="9">
        <f>COUNTIFS(Violations[Key],C175,Violations[Violation code],"&lt;&gt;")</f>
        <v/>
      </c>
      <c r="I175" s="9">
        <f>COUNTIFS(Violations[Key],C175,Violations[Critical flag],"Critical")</f>
        <v/>
      </c>
      <c r="J175" s="9">
        <f>IF(LEFT(_xlfn.XLOOKUP(C175,Violations[Key],Violations[Action]),20)="Establishment Closed","Yes","No")</f>
        <v/>
      </c>
      <c r="K175" s="9">
        <f>IF(F175&lt;=13,"Yes","No")</f>
        <v/>
      </c>
    </row>
    <row r="176">
      <c r="A176" t="n">
        <v>41717852</v>
      </c>
      <c r="B176" s="8" t="n">
        <v>46115</v>
      </c>
      <c r="C176" s="9">
        <f>A176&amp;"-"&amp;TEXT(B176,"yyyymmdd")</f>
        <v/>
      </c>
      <c r="D176" s="9">
        <f>_xlfn.XLOOKUP(C176,Violations[Key],Violations[Boro])</f>
        <v/>
      </c>
      <c r="E176" s="9">
        <f>_xlfn.XLOOKUP(C176,Violations[Key],Violations[Cuisine])</f>
        <v/>
      </c>
      <c r="F176" s="9">
        <f>_xlfn.XLOOKUP(C176,Violations[Key],Violations[Score])</f>
        <v/>
      </c>
      <c r="G176" s="9">
        <f>_xlfn.XLOOKUP(C176,Violations[Key],Violations[Grade])&amp;""</f>
        <v/>
      </c>
      <c r="H176" s="9">
        <f>COUNTIFS(Violations[Key],C176,Violations[Violation code],"&lt;&gt;")</f>
        <v/>
      </c>
      <c r="I176" s="9">
        <f>COUNTIFS(Violations[Key],C176,Violations[Critical flag],"Critical")</f>
        <v/>
      </c>
      <c r="J176" s="9">
        <f>IF(LEFT(_xlfn.XLOOKUP(C176,Violations[Key],Violations[Action]),20)="Establishment Closed","Yes","No")</f>
        <v/>
      </c>
      <c r="K176" s="9">
        <f>IF(F176&lt;=13,"Yes","No")</f>
        <v/>
      </c>
    </row>
    <row r="177">
      <c r="A177" t="n">
        <v>41719209</v>
      </c>
      <c r="B177" s="8" t="n">
        <v>46115</v>
      </c>
      <c r="C177" s="9">
        <f>A177&amp;"-"&amp;TEXT(B177,"yyyymmdd")</f>
        <v/>
      </c>
      <c r="D177" s="9">
        <f>_xlfn.XLOOKUP(C177,Violations[Key],Violations[Boro])</f>
        <v/>
      </c>
      <c r="E177" s="9">
        <f>_xlfn.XLOOKUP(C177,Violations[Key],Violations[Cuisine])</f>
        <v/>
      </c>
      <c r="F177" s="9">
        <f>_xlfn.XLOOKUP(C177,Violations[Key],Violations[Score])</f>
        <v/>
      </c>
      <c r="G177" s="9">
        <f>_xlfn.XLOOKUP(C177,Violations[Key],Violations[Grade])&amp;""</f>
        <v/>
      </c>
      <c r="H177" s="9">
        <f>COUNTIFS(Violations[Key],C177,Violations[Violation code],"&lt;&gt;")</f>
        <v/>
      </c>
      <c r="I177" s="9">
        <f>COUNTIFS(Violations[Key],C177,Violations[Critical flag],"Critical")</f>
        <v/>
      </c>
      <c r="J177" s="9">
        <f>IF(LEFT(_xlfn.XLOOKUP(C177,Violations[Key],Violations[Action]),20)="Establishment Closed","Yes","No")</f>
        <v/>
      </c>
      <c r="K177" s="9">
        <f>IF(F177&lt;=13,"Yes","No")</f>
        <v/>
      </c>
    </row>
    <row r="178">
      <c r="A178" t="n">
        <v>50000240</v>
      </c>
      <c r="B178" s="8" t="n">
        <v>46115</v>
      </c>
      <c r="C178" s="9">
        <f>A178&amp;"-"&amp;TEXT(B178,"yyyymmdd")</f>
        <v/>
      </c>
      <c r="D178" s="9">
        <f>_xlfn.XLOOKUP(C178,Violations[Key],Violations[Boro])</f>
        <v/>
      </c>
      <c r="E178" s="9">
        <f>_xlfn.XLOOKUP(C178,Violations[Key],Violations[Cuisine])</f>
        <v/>
      </c>
      <c r="F178" s="9">
        <f>_xlfn.XLOOKUP(C178,Violations[Key],Violations[Score])</f>
        <v/>
      </c>
      <c r="G178" s="9">
        <f>_xlfn.XLOOKUP(C178,Violations[Key],Violations[Grade])&amp;""</f>
        <v/>
      </c>
      <c r="H178" s="9">
        <f>COUNTIFS(Violations[Key],C178,Violations[Violation code],"&lt;&gt;")</f>
        <v/>
      </c>
      <c r="I178" s="9">
        <f>COUNTIFS(Violations[Key],C178,Violations[Critical flag],"Critical")</f>
        <v/>
      </c>
      <c r="J178" s="9">
        <f>IF(LEFT(_xlfn.XLOOKUP(C178,Violations[Key],Violations[Action]),20)="Establishment Closed","Yes","No")</f>
        <v/>
      </c>
      <c r="K178" s="9">
        <f>IF(F178&lt;=13,"Yes","No")</f>
        <v/>
      </c>
    </row>
    <row r="179">
      <c r="A179" t="n">
        <v>50015431</v>
      </c>
      <c r="B179" s="8" t="n">
        <v>46115</v>
      </c>
      <c r="C179" s="9">
        <f>A179&amp;"-"&amp;TEXT(B179,"yyyymmdd")</f>
        <v/>
      </c>
      <c r="D179" s="9">
        <f>_xlfn.XLOOKUP(C179,Violations[Key],Violations[Boro])</f>
        <v/>
      </c>
      <c r="E179" s="9">
        <f>_xlfn.XLOOKUP(C179,Violations[Key],Violations[Cuisine])</f>
        <v/>
      </c>
      <c r="F179" s="9">
        <f>_xlfn.XLOOKUP(C179,Violations[Key],Violations[Score])</f>
        <v/>
      </c>
      <c r="G179" s="9">
        <f>_xlfn.XLOOKUP(C179,Violations[Key],Violations[Grade])&amp;""</f>
        <v/>
      </c>
      <c r="H179" s="9">
        <f>COUNTIFS(Violations[Key],C179,Violations[Violation code],"&lt;&gt;")</f>
        <v/>
      </c>
      <c r="I179" s="9">
        <f>COUNTIFS(Violations[Key],C179,Violations[Critical flag],"Critical")</f>
        <v/>
      </c>
      <c r="J179" s="9">
        <f>IF(LEFT(_xlfn.XLOOKUP(C179,Violations[Key],Violations[Action]),20)="Establishment Closed","Yes","No")</f>
        <v/>
      </c>
      <c r="K179" s="9">
        <f>IF(F179&lt;=13,"Yes","No")</f>
        <v/>
      </c>
    </row>
    <row r="180">
      <c r="A180" t="n">
        <v>50036603</v>
      </c>
      <c r="B180" s="8" t="n">
        <v>46115</v>
      </c>
      <c r="C180" s="9">
        <f>A180&amp;"-"&amp;TEXT(B180,"yyyymmdd")</f>
        <v/>
      </c>
      <c r="D180" s="9">
        <f>_xlfn.XLOOKUP(C180,Violations[Key],Violations[Boro])</f>
        <v/>
      </c>
      <c r="E180" s="9">
        <f>_xlfn.XLOOKUP(C180,Violations[Key],Violations[Cuisine])</f>
        <v/>
      </c>
      <c r="F180" s="9">
        <f>_xlfn.XLOOKUP(C180,Violations[Key],Violations[Score])</f>
        <v/>
      </c>
      <c r="G180" s="9">
        <f>_xlfn.XLOOKUP(C180,Violations[Key],Violations[Grade])&amp;""</f>
        <v/>
      </c>
      <c r="H180" s="9">
        <f>COUNTIFS(Violations[Key],C180,Violations[Violation code],"&lt;&gt;")</f>
        <v/>
      </c>
      <c r="I180" s="9">
        <f>COUNTIFS(Violations[Key],C180,Violations[Critical flag],"Critical")</f>
        <v/>
      </c>
      <c r="J180" s="9">
        <f>IF(LEFT(_xlfn.XLOOKUP(C180,Violations[Key],Violations[Action]),20)="Establishment Closed","Yes","No")</f>
        <v/>
      </c>
      <c r="K180" s="9">
        <f>IF(F180&lt;=13,"Yes","No")</f>
        <v/>
      </c>
    </row>
    <row r="181">
      <c r="A181" t="n">
        <v>50053139</v>
      </c>
      <c r="B181" s="8" t="n">
        <v>46115</v>
      </c>
      <c r="C181" s="9">
        <f>A181&amp;"-"&amp;TEXT(B181,"yyyymmdd")</f>
        <v/>
      </c>
      <c r="D181" s="9">
        <f>_xlfn.XLOOKUP(C181,Violations[Key],Violations[Boro])</f>
        <v/>
      </c>
      <c r="E181" s="9">
        <f>_xlfn.XLOOKUP(C181,Violations[Key],Violations[Cuisine])</f>
        <v/>
      </c>
      <c r="F181" s="9">
        <f>_xlfn.XLOOKUP(C181,Violations[Key],Violations[Score])</f>
        <v/>
      </c>
      <c r="G181" s="9">
        <f>_xlfn.XLOOKUP(C181,Violations[Key],Violations[Grade])&amp;""</f>
        <v/>
      </c>
      <c r="H181" s="9">
        <f>COUNTIFS(Violations[Key],C181,Violations[Violation code],"&lt;&gt;")</f>
        <v/>
      </c>
      <c r="I181" s="9">
        <f>COUNTIFS(Violations[Key],C181,Violations[Critical flag],"Critical")</f>
        <v/>
      </c>
      <c r="J181" s="9">
        <f>IF(LEFT(_xlfn.XLOOKUP(C181,Violations[Key],Violations[Action]),20)="Establishment Closed","Yes","No")</f>
        <v/>
      </c>
      <c r="K181" s="9">
        <f>IF(F181&lt;=13,"Yes","No")</f>
        <v/>
      </c>
    </row>
    <row r="182">
      <c r="A182" t="n">
        <v>50056855</v>
      </c>
      <c r="B182" s="8" t="n">
        <v>46115</v>
      </c>
      <c r="C182" s="9">
        <f>A182&amp;"-"&amp;TEXT(B182,"yyyymmdd")</f>
        <v/>
      </c>
      <c r="D182" s="9">
        <f>_xlfn.XLOOKUP(C182,Violations[Key],Violations[Boro])</f>
        <v/>
      </c>
      <c r="E182" s="9">
        <f>_xlfn.XLOOKUP(C182,Violations[Key],Violations[Cuisine])</f>
        <v/>
      </c>
      <c r="F182" s="9">
        <f>_xlfn.XLOOKUP(C182,Violations[Key],Violations[Score])</f>
        <v/>
      </c>
      <c r="G182" s="9">
        <f>_xlfn.XLOOKUP(C182,Violations[Key],Violations[Grade])&amp;""</f>
        <v/>
      </c>
      <c r="H182" s="9">
        <f>COUNTIFS(Violations[Key],C182,Violations[Violation code],"&lt;&gt;")</f>
        <v/>
      </c>
      <c r="I182" s="9">
        <f>COUNTIFS(Violations[Key],C182,Violations[Critical flag],"Critical")</f>
        <v/>
      </c>
      <c r="J182" s="9">
        <f>IF(LEFT(_xlfn.XLOOKUP(C182,Violations[Key],Violations[Action]),20)="Establishment Closed","Yes","No")</f>
        <v/>
      </c>
      <c r="K182" s="9">
        <f>IF(F182&lt;=13,"Yes","No")</f>
        <v/>
      </c>
    </row>
    <row r="183">
      <c r="A183" t="n">
        <v>50072853</v>
      </c>
      <c r="B183" s="8" t="n">
        <v>46115</v>
      </c>
      <c r="C183" s="9">
        <f>A183&amp;"-"&amp;TEXT(B183,"yyyymmdd")</f>
        <v/>
      </c>
      <c r="D183" s="9">
        <f>_xlfn.XLOOKUP(C183,Violations[Key],Violations[Boro])</f>
        <v/>
      </c>
      <c r="E183" s="9">
        <f>_xlfn.XLOOKUP(C183,Violations[Key],Violations[Cuisine])</f>
        <v/>
      </c>
      <c r="F183" s="9">
        <f>_xlfn.XLOOKUP(C183,Violations[Key],Violations[Score])</f>
        <v/>
      </c>
      <c r="G183" s="9">
        <f>_xlfn.XLOOKUP(C183,Violations[Key],Violations[Grade])&amp;""</f>
        <v/>
      </c>
      <c r="H183" s="9">
        <f>COUNTIFS(Violations[Key],C183,Violations[Violation code],"&lt;&gt;")</f>
        <v/>
      </c>
      <c r="I183" s="9">
        <f>COUNTIFS(Violations[Key],C183,Violations[Critical flag],"Critical")</f>
        <v/>
      </c>
      <c r="J183" s="9">
        <f>IF(LEFT(_xlfn.XLOOKUP(C183,Violations[Key],Violations[Action]),20)="Establishment Closed","Yes","No")</f>
        <v/>
      </c>
      <c r="K183" s="9">
        <f>IF(F183&lt;=13,"Yes","No")</f>
        <v/>
      </c>
    </row>
    <row r="184">
      <c r="A184" t="n">
        <v>50077763</v>
      </c>
      <c r="B184" s="8" t="n">
        <v>46115</v>
      </c>
      <c r="C184" s="9">
        <f>A184&amp;"-"&amp;TEXT(B184,"yyyymmdd")</f>
        <v/>
      </c>
      <c r="D184" s="9">
        <f>_xlfn.XLOOKUP(C184,Violations[Key],Violations[Boro])</f>
        <v/>
      </c>
      <c r="E184" s="9">
        <f>_xlfn.XLOOKUP(C184,Violations[Key],Violations[Cuisine])</f>
        <v/>
      </c>
      <c r="F184" s="9">
        <f>_xlfn.XLOOKUP(C184,Violations[Key],Violations[Score])</f>
        <v/>
      </c>
      <c r="G184" s="9">
        <f>_xlfn.XLOOKUP(C184,Violations[Key],Violations[Grade])&amp;""</f>
        <v/>
      </c>
      <c r="H184" s="9">
        <f>COUNTIFS(Violations[Key],C184,Violations[Violation code],"&lt;&gt;")</f>
        <v/>
      </c>
      <c r="I184" s="9">
        <f>COUNTIFS(Violations[Key],C184,Violations[Critical flag],"Critical")</f>
        <v/>
      </c>
      <c r="J184" s="9">
        <f>IF(LEFT(_xlfn.XLOOKUP(C184,Violations[Key],Violations[Action]),20)="Establishment Closed","Yes","No")</f>
        <v/>
      </c>
      <c r="K184" s="9">
        <f>IF(F184&lt;=13,"Yes","No")</f>
        <v/>
      </c>
    </row>
    <row r="185">
      <c r="A185" t="n">
        <v>50078417</v>
      </c>
      <c r="B185" s="8" t="n">
        <v>46115</v>
      </c>
      <c r="C185" s="9">
        <f>A185&amp;"-"&amp;TEXT(B185,"yyyymmdd")</f>
        <v/>
      </c>
      <c r="D185" s="9">
        <f>_xlfn.XLOOKUP(C185,Violations[Key],Violations[Boro])</f>
        <v/>
      </c>
      <c r="E185" s="9">
        <f>_xlfn.XLOOKUP(C185,Violations[Key],Violations[Cuisine])</f>
        <v/>
      </c>
      <c r="F185" s="9">
        <f>_xlfn.XLOOKUP(C185,Violations[Key],Violations[Score])</f>
        <v/>
      </c>
      <c r="G185" s="9">
        <f>_xlfn.XLOOKUP(C185,Violations[Key],Violations[Grade])&amp;""</f>
        <v/>
      </c>
      <c r="H185" s="9">
        <f>COUNTIFS(Violations[Key],C185,Violations[Violation code],"&lt;&gt;")</f>
        <v/>
      </c>
      <c r="I185" s="9">
        <f>COUNTIFS(Violations[Key],C185,Violations[Critical flag],"Critical")</f>
        <v/>
      </c>
      <c r="J185" s="9">
        <f>IF(LEFT(_xlfn.XLOOKUP(C185,Violations[Key],Violations[Action]),20)="Establishment Closed","Yes","No")</f>
        <v/>
      </c>
      <c r="K185" s="9">
        <f>IF(F185&lt;=13,"Yes","No")</f>
        <v/>
      </c>
    </row>
    <row r="186">
      <c r="A186" t="n">
        <v>50086458</v>
      </c>
      <c r="B186" s="8" t="n">
        <v>46115</v>
      </c>
      <c r="C186" s="9">
        <f>A186&amp;"-"&amp;TEXT(B186,"yyyymmdd")</f>
        <v/>
      </c>
      <c r="D186" s="9">
        <f>_xlfn.XLOOKUP(C186,Violations[Key],Violations[Boro])</f>
        <v/>
      </c>
      <c r="E186" s="9">
        <f>_xlfn.XLOOKUP(C186,Violations[Key],Violations[Cuisine])</f>
        <v/>
      </c>
      <c r="F186" s="9">
        <f>_xlfn.XLOOKUP(C186,Violations[Key],Violations[Score])</f>
        <v/>
      </c>
      <c r="G186" s="9">
        <f>_xlfn.XLOOKUP(C186,Violations[Key],Violations[Grade])&amp;""</f>
        <v/>
      </c>
      <c r="H186" s="9">
        <f>COUNTIFS(Violations[Key],C186,Violations[Violation code],"&lt;&gt;")</f>
        <v/>
      </c>
      <c r="I186" s="9">
        <f>COUNTIFS(Violations[Key],C186,Violations[Critical flag],"Critical")</f>
        <v/>
      </c>
      <c r="J186" s="9">
        <f>IF(LEFT(_xlfn.XLOOKUP(C186,Violations[Key],Violations[Action]),20)="Establishment Closed","Yes","No")</f>
        <v/>
      </c>
      <c r="K186" s="9">
        <f>IF(F186&lt;=13,"Yes","No")</f>
        <v/>
      </c>
    </row>
    <row r="187">
      <c r="A187" t="n">
        <v>50088402</v>
      </c>
      <c r="B187" s="8" t="n">
        <v>46115</v>
      </c>
      <c r="C187" s="9">
        <f>A187&amp;"-"&amp;TEXT(B187,"yyyymmdd")</f>
        <v/>
      </c>
      <c r="D187" s="9">
        <f>_xlfn.XLOOKUP(C187,Violations[Key],Violations[Boro])</f>
        <v/>
      </c>
      <c r="E187" s="9">
        <f>_xlfn.XLOOKUP(C187,Violations[Key],Violations[Cuisine])</f>
        <v/>
      </c>
      <c r="F187" s="9">
        <f>_xlfn.XLOOKUP(C187,Violations[Key],Violations[Score])</f>
        <v/>
      </c>
      <c r="G187" s="9">
        <f>_xlfn.XLOOKUP(C187,Violations[Key],Violations[Grade])&amp;""</f>
        <v/>
      </c>
      <c r="H187" s="9">
        <f>COUNTIFS(Violations[Key],C187,Violations[Violation code],"&lt;&gt;")</f>
        <v/>
      </c>
      <c r="I187" s="9">
        <f>COUNTIFS(Violations[Key],C187,Violations[Critical flag],"Critical")</f>
        <v/>
      </c>
      <c r="J187" s="9">
        <f>IF(LEFT(_xlfn.XLOOKUP(C187,Violations[Key],Violations[Action]),20)="Establishment Closed","Yes","No")</f>
        <v/>
      </c>
      <c r="K187" s="9">
        <f>IF(F187&lt;=13,"Yes","No")</f>
        <v/>
      </c>
    </row>
    <row r="188">
      <c r="A188" t="n">
        <v>50088740</v>
      </c>
      <c r="B188" s="8" t="n">
        <v>46115</v>
      </c>
      <c r="C188" s="9">
        <f>A188&amp;"-"&amp;TEXT(B188,"yyyymmdd")</f>
        <v/>
      </c>
      <c r="D188" s="9">
        <f>_xlfn.XLOOKUP(C188,Violations[Key],Violations[Boro])</f>
        <v/>
      </c>
      <c r="E188" s="9">
        <f>_xlfn.XLOOKUP(C188,Violations[Key],Violations[Cuisine])</f>
        <v/>
      </c>
      <c r="F188" s="9">
        <f>_xlfn.XLOOKUP(C188,Violations[Key],Violations[Score])</f>
        <v/>
      </c>
      <c r="G188" s="9">
        <f>_xlfn.XLOOKUP(C188,Violations[Key],Violations[Grade])&amp;""</f>
        <v/>
      </c>
      <c r="H188" s="9">
        <f>COUNTIFS(Violations[Key],C188,Violations[Violation code],"&lt;&gt;")</f>
        <v/>
      </c>
      <c r="I188" s="9">
        <f>COUNTIFS(Violations[Key],C188,Violations[Critical flag],"Critical")</f>
        <v/>
      </c>
      <c r="J188" s="9">
        <f>IF(LEFT(_xlfn.XLOOKUP(C188,Violations[Key],Violations[Action]),20)="Establishment Closed","Yes","No")</f>
        <v/>
      </c>
      <c r="K188" s="9">
        <f>IF(F188&lt;=13,"Yes","No")</f>
        <v/>
      </c>
    </row>
    <row r="189">
      <c r="A189" t="n">
        <v>50092327</v>
      </c>
      <c r="B189" s="8" t="n">
        <v>46115</v>
      </c>
      <c r="C189" s="9">
        <f>A189&amp;"-"&amp;TEXT(B189,"yyyymmdd")</f>
        <v/>
      </c>
      <c r="D189" s="9">
        <f>_xlfn.XLOOKUP(C189,Violations[Key],Violations[Boro])</f>
        <v/>
      </c>
      <c r="E189" s="9">
        <f>_xlfn.XLOOKUP(C189,Violations[Key],Violations[Cuisine])</f>
        <v/>
      </c>
      <c r="F189" s="9">
        <f>_xlfn.XLOOKUP(C189,Violations[Key],Violations[Score])</f>
        <v/>
      </c>
      <c r="G189" s="9">
        <f>_xlfn.XLOOKUP(C189,Violations[Key],Violations[Grade])&amp;""</f>
        <v/>
      </c>
      <c r="H189" s="9">
        <f>COUNTIFS(Violations[Key],C189,Violations[Violation code],"&lt;&gt;")</f>
        <v/>
      </c>
      <c r="I189" s="9">
        <f>COUNTIFS(Violations[Key],C189,Violations[Critical flag],"Critical")</f>
        <v/>
      </c>
      <c r="J189" s="9">
        <f>IF(LEFT(_xlfn.XLOOKUP(C189,Violations[Key],Violations[Action]),20)="Establishment Closed","Yes","No")</f>
        <v/>
      </c>
      <c r="K189" s="9">
        <f>IF(F189&lt;=13,"Yes","No")</f>
        <v/>
      </c>
    </row>
    <row r="190">
      <c r="A190" t="n">
        <v>50096385</v>
      </c>
      <c r="B190" s="8" t="n">
        <v>46115</v>
      </c>
      <c r="C190" s="9">
        <f>A190&amp;"-"&amp;TEXT(B190,"yyyymmdd")</f>
        <v/>
      </c>
      <c r="D190" s="9">
        <f>_xlfn.XLOOKUP(C190,Violations[Key],Violations[Boro])</f>
        <v/>
      </c>
      <c r="E190" s="9">
        <f>_xlfn.XLOOKUP(C190,Violations[Key],Violations[Cuisine])</f>
        <v/>
      </c>
      <c r="F190" s="9">
        <f>_xlfn.XLOOKUP(C190,Violations[Key],Violations[Score])</f>
        <v/>
      </c>
      <c r="G190" s="9">
        <f>_xlfn.XLOOKUP(C190,Violations[Key],Violations[Grade])&amp;""</f>
        <v/>
      </c>
      <c r="H190" s="9">
        <f>COUNTIFS(Violations[Key],C190,Violations[Violation code],"&lt;&gt;")</f>
        <v/>
      </c>
      <c r="I190" s="9">
        <f>COUNTIFS(Violations[Key],C190,Violations[Critical flag],"Critical")</f>
        <v/>
      </c>
      <c r="J190" s="9">
        <f>IF(LEFT(_xlfn.XLOOKUP(C190,Violations[Key],Violations[Action]),20)="Establishment Closed","Yes","No")</f>
        <v/>
      </c>
      <c r="K190" s="9">
        <f>IF(F190&lt;=13,"Yes","No")</f>
        <v/>
      </c>
    </row>
    <row r="191">
      <c r="A191" t="n">
        <v>50097060</v>
      </c>
      <c r="B191" s="8" t="n">
        <v>46115</v>
      </c>
      <c r="C191" s="9">
        <f>A191&amp;"-"&amp;TEXT(B191,"yyyymmdd")</f>
        <v/>
      </c>
      <c r="D191" s="9">
        <f>_xlfn.XLOOKUP(C191,Violations[Key],Violations[Boro])</f>
        <v/>
      </c>
      <c r="E191" s="9">
        <f>_xlfn.XLOOKUP(C191,Violations[Key],Violations[Cuisine])</f>
        <v/>
      </c>
      <c r="F191" s="9">
        <f>_xlfn.XLOOKUP(C191,Violations[Key],Violations[Score])</f>
        <v/>
      </c>
      <c r="G191" s="9">
        <f>_xlfn.XLOOKUP(C191,Violations[Key],Violations[Grade])&amp;""</f>
        <v/>
      </c>
      <c r="H191" s="9">
        <f>COUNTIFS(Violations[Key],C191,Violations[Violation code],"&lt;&gt;")</f>
        <v/>
      </c>
      <c r="I191" s="9">
        <f>COUNTIFS(Violations[Key],C191,Violations[Critical flag],"Critical")</f>
        <v/>
      </c>
      <c r="J191" s="9">
        <f>IF(LEFT(_xlfn.XLOOKUP(C191,Violations[Key],Violations[Action]),20)="Establishment Closed","Yes","No")</f>
        <v/>
      </c>
      <c r="K191" s="9">
        <f>IF(F191&lt;=13,"Yes","No")</f>
        <v/>
      </c>
    </row>
    <row r="192">
      <c r="A192" t="n">
        <v>50103157</v>
      </c>
      <c r="B192" s="8" t="n">
        <v>46115</v>
      </c>
      <c r="C192" s="9">
        <f>A192&amp;"-"&amp;TEXT(B192,"yyyymmdd")</f>
        <v/>
      </c>
      <c r="D192" s="9">
        <f>_xlfn.XLOOKUP(C192,Violations[Key],Violations[Boro])</f>
        <v/>
      </c>
      <c r="E192" s="9">
        <f>_xlfn.XLOOKUP(C192,Violations[Key],Violations[Cuisine])</f>
        <v/>
      </c>
      <c r="F192" s="9">
        <f>_xlfn.XLOOKUP(C192,Violations[Key],Violations[Score])</f>
        <v/>
      </c>
      <c r="G192" s="9">
        <f>_xlfn.XLOOKUP(C192,Violations[Key],Violations[Grade])&amp;""</f>
        <v/>
      </c>
      <c r="H192" s="9">
        <f>COUNTIFS(Violations[Key],C192,Violations[Violation code],"&lt;&gt;")</f>
        <v/>
      </c>
      <c r="I192" s="9">
        <f>COUNTIFS(Violations[Key],C192,Violations[Critical flag],"Critical")</f>
        <v/>
      </c>
      <c r="J192" s="9">
        <f>IF(LEFT(_xlfn.XLOOKUP(C192,Violations[Key],Violations[Action]),20)="Establishment Closed","Yes","No")</f>
        <v/>
      </c>
      <c r="K192" s="9">
        <f>IF(F192&lt;=13,"Yes","No")</f>
        <v/>
      </c>
    </row>
    <row r="193">
      <c r="A193" t="n">
        <v>50113868</v>
      </c>
      <c r="B193" s="8" t="n">
        <v>46115</v>
      </c>
      <c r="C193" s="9">
        <f>A193&amp;"-"&amp;TEXT(B193,"yyyymmdd")</f>
        <v/>
      </c>
      <c r="D193" s="9">
        <f>_xlfn.XLOOKUP(C193,Violations[Key],Violations[Boro])</f>
        <v/>
      </c>
      <c r="E193" s="9">
        <f>_xlfn.XLOOKUP(C193,Violations[Key],Violations[Cuisine])</f>
        <v/>
      </c>
      <c r="F193" s="9">
        <f>_xlfn.XLOOKUP(C193,Violations[Key],Violations[Score])</f>
        <v/>
      </c>
      <c r="G193" s="9">
        <f>_xlfn.XLOOKUP(C193,Violations[Key],Violations[Grade])&amp;""</f>
        <v/>
      </c>
      <c r="H193" s="9">
        <f>COUNTIFS(Violations[Key],C193,Violations[Violation code],"&lt;&gt;")</f>
        <v/>
      </c>
      <c r="I193" s="9">
        <f>COUNTIFS(Violations[Key],C193,Violations[Critical flag],"Critical")</f>
        <v/>
      </c>
      <c r="J193" s="9">
        <f>IF(LEFT(_xlfn.XLOOKUP(C193,Violations[Key],Violations[Action]),20)="Establishment Closed","Yes","No")</f>
        <v/>
      </c>
      <c r="K193" s="9">
        <f>IF(F193&lt;=13,"Yes","No")</f>
        <v/>
      </c>
    </row>
    <row r="194">
      <c r="A194" t="n">
        <v>50120967</v>
      </c>
      <c r="B194" s="8" t="n">
        <v>46115</v>
      </c>
      <c r="C194" s="9">
        <f>A194&amp;"-"&amp;TEXT(B194,"yyyymmdd")</f>
        <v/>
      </c>
      <c r="D194" s="9">
        <f>_xlfn.XLOOKUP(C194,Violations[Key],Violations[Boro])</f>
        <v/>
      </c>
      <c r="E194" s="9">
        <f>_xlfn.XLOOKUP(C194,Violations[Key],Violations[Cuisine])</f>
        <v/>
      </c>
      <c r="F194" s="9">
        <f>_xlfn.XLOOKUP(C194,Violations[Key],Violations[Score])</f>
        <v/>
      </c>
      <c r="G194" s="9">
        <f>_xlfn.XLOOKUP(C194,Violations[Key],Violations[Grade])&amp;""</f>
        <v/>
      </c>
      <c r="H194" s="9">
        <f>COUNTIFS(Violations[Key],C194,Violations[Violation code],"&lt;&gt;")</f>
        <v/>
      </c>
      <c r="I194" s="9">
        <f>COUNTIFS(Violations[Key],C194,Violations[Critical flag],"Critical")</f>
        <v/>
      </c>
      <c r="J194" s="9">
        <f>IF(LEFT(_xlfn.XLOOKUP(C194,Violations[Key],Violations[Action]),20)="Establishment Closed","Yes","No")</f>
        <v/>
      </c>
      <c r="K194" s="9">
        <f>IF(F194&lt;=13,"Yes","No")</f>
        <v/>
      </c>
    </row>
    <row r="195">
      <c r="A195" t="n">
        <v>50128773</v>
      </c>
      <c r="B195" s="8" t="n">
        <v>46115</v>
      </c>
      <c r="C195" s="9">
        <f>A195&amp;"-"&amp;TEXT(B195,"yyyymmdd")</f>
        <v/>
      </c>
      <c r="D195" s="9">
        <f>_xlfn.XLOOKUP(C195,Violations[Key],Violations[Boro])</f>
        <v/>
      </c>
      <c r="E195" s="9">
        <f>_xlfn.XLOOKUP(C195,Violations[Key],Violations[Cuisine])</f>
        <v/>
      </c>
      <c r="F195" s="9">
        <f>_xlfn.XLOOKUP(C195,Violations[Key],Violations[Score])</f>
        <v/>
      </c>
      <c r="G195" s="9">
        <f>_xlfn.XLOOKUP(C195,Violations[Key],Violations[Grade])&amp;""</f>
        <v/>
      </c>
      <c r="H195" s="9">
        <f>COUNTIFS(Violations[Key],C195,Violations[Violation code],"&lt;&gt;")</f>
        <v/>
      </c>
      <c r="I195" s="9">
        <f>COUNTIFS(Violations[Key],C195,Violations[Critical flag],"Critical")</f>
        <v/>
      </c>
      <c r="J195" s="9">
        <f>IF(LEFT(_xlfn.XLOOKUP(C195,Violations[Key],Violations[Action]),20)="Establishment Closed","Yes","No")</f>
        <v/>
      </c>
      <c r="K195" s="9">
        <f>IF(F195&lt;=13,"Yes","No")</f>
        <v/>
      </c>
    </row>
    <row r="196">
      <c r="A196" t="n">
        <v>50137711</v>
      </c>
      <c r="B196" s="8" t="n">
        <v>46115</v>
      </c>
      <c r="C196" s="9">
        <f>A196&amp;"-"&amp;TEXT(B196,"yyyymmdd")</f>
        <v/>
      </c>
      <c r="D196" s="9">
        <f>_xlfn.XLOOKUP(C196,Violations[Key],Violations[Boro])</f>
        <v/>
      </c>
      <c r="E196" s="9">
        <f>_xlfn.XLOOKUP(C196,Violations[Key],Violations[Cuisine])</f>
        <v/>
      </c>
      <c r="F196" s="9">
        <f>_xlfn.XLOOKUP(C196,Violations[Key],Violations[Score])</f>
        <v/>
      </c>
      <c r="G196" s="9">
        <f>_xlfn.XLOOKUP(C196,Violations[Key],Violations[Grade])&amp;""</f>
        <v/>
      </c>
      <c r="H196" s="9">
        <f>COUNTIFS(Violations[Key],C196,Violations[Violation code],"&lt;&gt;")</f>
        <v/>
      </c>
      <c r="I196" s="9">
        <f>COUNTIFS(Violations[Key],C196,Violations[Critical flag],"Critical")</f>
        <v/>
      </c>
      <c r="J196" s="9">
        <f>IF(LEFT(_xlfn.XLOOKUP(C196,Violations[Key],Violations[Action]),20)="Establishment Closed","Yes","No")</f>
        <v/>
      </c>
      <c r="K196" s="9">
        <f>IF(F196&lt;=13,"Yes","No")</f>
        <v/>
      </c>
    </row>
    <row r="197">
      <c r="A197" t="n">
        <v>50139414</v>
      </c>
      <c r="B197" s="8" t="n">
        <v>46115</v>
      </c>
      <c r="C197" s="9">
        <f>A197&amp;"-"&amp;TEXT(B197,"yyyymmdd")</f>
        <v/>
      </c>
      <c r="D197" s="9">
        <f>_xlfn.XLOOKUP(C197,Violations[Key],Violations[Boro])</f>
        <v/>
      </c>
      <c r="E197" s="9">
        <f>_xlfn.XLOOKUP(C197,Violations[Key],Violations[Cuisine])</f>
        <v/>
      </c>
      <c r="F197" s="9">
        <f>_xlfn.XLOOKUP(C197,Violations[Key],Violations[Score])</f>
        <v/>
      </c>
      <c r="G197" s="9">
        <f>_xlfn.XLOOKUP(C197,Violations[Key],Violations[Grade])&amp;""</f>
        <v/>
      </c>
      <c r="H197" s="9">
        <f>COUNTIFS(Violations[Key],C197,Violations[Violation code],"&lt;&gt;")</f>
        <v/>
      </c>
      <c r="I197" s="9">
        <f>COUNTIFS(Violations[Key],C197,Violations[Critical flag],"Critical")</f>
        <v/>
      </c>
      <c r="J197" s="9">
        <f>IF(LEFT(_xlfn.XLOOKUP(C197,Violations[Key],Violations[Action]),20)="Establishment Closed","Yes","No")</f>
        <v/>
      </c>
      <c r="K197" s="9">
        <f>IF(F197&lt;=13,"Yes","No")</f>
        <v/>
      </c>
    </row>
    <row r="198">
      <c r="A198" t="n">
        <v>50140819</v>
      </c>
      <c r="B198" s="8" t="n">
        <v>46115</v>
      </c>
      <c r="C198" s="9">
        <f>A198&amp;"-"&amp;TEXT(B198,"yyyymmdd")</f>
        <v/>
      </c>
      <c r="D198" s="9">
        <f>_xlfn.XLOOKUP(C198,Violations[Key],Violations[Boro])</f>
        <v/>
      </c>
      <c r="E198" s="9">
        <f>_xlfn.XLOOKUP(C198,Violations[Key],Violations[Cuisine])</f>
        <v/>
      </c>
      <c r="F198" s="9">
        <f>_xlfn.XLOOKUP(C198,Violations[Key],Violations[Score])</f>
        <v/>
      </c>
      <c r="G198" s="9">
        <f>_xlfn.XLOOKUP(C198,Violations[Key],Violations[Grade])&amp;""</f>
        <v/>
      </c>
      <c r="H198" s="9">
        <f>COUNTIFS(Violations[Key],C198,Violations[Violation code],"&lt;&gt;")</f>
        <v/>
      </c>
      <c r="I198" s="9">
        <f>COUNTIFS(Violations[Key],C198,Violations[Critical flag],"Critical")</f>
        <v/>
      </c>
      <c r="J198" s="9">
        <f>IF(LEFT(_xlfn.XLOOKUP(C198,Violations[Key],Violations[Action]),20)="Establishment Closed","Yes","No")</f>
        <v/>
      </c>
      <c r="K198" s="9">
        <f>IF(F198&lt;=13,"Yes","No")</f>
        <v/>
      </c>
    </row>
    <row r="199">
      <c r="A199" t="n">
        <v>50142989</v>
      </c>
      <c r="B199" s="8" t="n">
        <v>46115</v>
      </c>
      <c r="C199" s="9">
        <f>A199&amp;"-"&amp;TEXT(B199,"yyyymmdd")</f>
        <v/>
      </c>
      <c r="D199" s="9">
        <f>_xlfn.XLOOKUP(C199,Violations[Key],Violations[Boro])</f>
        <v/>
      </c>
      <c r="E199" s="9">
        <f>_xlfn.XLOOKUP(C199,Violations[Key],Violations[Cuisine])</f>
        <v/>
      </c>
      <c r="F199" s="9">
        <f>_xlfn.XLOOKUP(C199,Violations[Key],Violations[Score])</f>
        <v/>
      </c>
      <c r="G199" s="9">
        <f>_xlfn.XLOOKUP(C199,Violations[Key],Violations[Grade])&amp;""</f>
        <v/>
      </c>
      <c r="H199" s="9">
        <f>COUNTIFS(Violations[Key],C199,Violations[Violation code],"&lt;&gt;")</f>
        <v/>
      </c>
      <c r="I199" s="9">
        <f>COUNTIFS(Violations[Key],C199,Violations[Critical flag],"Critical")</f>
        <v/>
      </c>
      <c r="J199" s="9">
        <f>IF(LEFT(_xlfn.XLOOKUP(C199,Violations[Key],Violations[Action]),20)="Establishment Closed","Yes","No")</f>
        <v/>
      </c>
      <c r="K199" s="9">
        <f>IF(F199&lt;=13,"Yes","No")</f>
        <v/>
      </c>
    </row>
    <row r="200">
      <c r="A200" t="n">
        <v>50150901</v>
      </c>
      <c r="B200" s="8" t="n">
        <v>46115</v>
      </c>
      <c r="C200" s="9">
        <f>A200&amp;"-"&amp;TEXT(B200,"yyyymmdd")</f>
        <v/>
      </c>
      <c r="D200" s="9">
        <f>_xlfn.XLOOKUP(C200,Violations[Key],Violations[Boro])</f>
        <v/>
      </c>
      <c r="E200" s="9">
        <f>_xlfn.XLOOKUP(C200,Violations[Key],Violations[Cuisine])</f>
        <v/>
      </c>
      <c r="F200" s="9">
        <f>_xlfn.XLOOKUP(C200,Violations[Key],Violations[Score])</f>
        <v/>
      </c>
      <c r="G200" s="9">
        <f>_xlfn.XLOOKUP(C200,Violations[Key],Violations[Grade])&amp;""</f>
        <v/>
      </c>
      <c r="H200" s="9">
        <f>COUNTIFS(Violations[Key],C200,Violations[Violation code],"&lt;&gt;")</f>
        <v/>
      </c>
      <c r="I200" s="9">
        <f>COUNTIFS(Violations[Key],C200,Violations[Critical flag],"Critical")</f>
        <v/>
      </c>
      <c r="J200" s="9">
        <f>IF(LEFT(_xlfn.XLOOKUP(C200,Violations[Key],Violations[Action]),20)="Establishment Closed","Yes","No")</f>
        <v/>
      </c>
      <c r="K200" s="9">
        <f>IF(F200&lt;=13,"Yes","No")</f>
        <v/>
      </c>
    </row>
    <row r="201">
      <c r="A201" t="n">
        <v>50159846</v>
      </c>
      <c r="B201" s="8" t="n">
        <v>46115</v>
      </c>
      <c r="C201" s="9">
        <f>A201&amp;"-"&amp;TEXT(B201,"yyyymmdd")</f>
        <v/>
      </c>
      <c r="D201" s="9">
        <f>_xlfn.XLOOKUP(C201,Violations[Key],Violations[Boro])</f>
        <v/>
      </c>
      <c r="E201" s="9">
        <f>_xlfn.XLOOKUP(C201,Violations[Key],Violations[Cuisine])</f>
        <v/>
      </c>
      <c r="F201" s="9">
        <f>_xlfn.XLOOKUP(C201,Violations[Key],Violations[Score])</f>
        <v/>
      </c>
      <c r="G201" s="9">
        <f>_xlfn.XLOOKUP(C201,Violations[Key],Violations[Grade])&amp;""</f>
        <v/>
      </c>
      <c r="H201" s="9">
        <f>COUNTIFS(Violations[Key],C201,Violations[Violation code],"&lt;&gt;")</f>
        <v/>
      </c>
      <c r="I201" s="9">
        <f>COUNTIFS(Violations[Key],C201,Violations[Critical flag],"Critical")</f>
        <v/>
      </c>
      <c r="J201" s="9">
        <f>IF(LEFT(_xlfn.XLOOKUP(C201,Violations[Key],Violations[Action]),20)="Establishment Closed","Yes","No")</f>
        <v/>
      </c>
      <c r="K201" s="9">
        <f>IF(F201&lt;=13,"Yes","No")</f>
        <v/>
      </c>
    </row>
    <row r="202">
      <c r="A202" t="n">
        <v>50162381</v>
      </c>
      <c r="B202" s="8" t="n">
        <v>46115</v>
      </c>
      <c r="C202" s="9">
        <f>A202&amp;"-"&amp;TEXT(B202,"yyyymmdd")</f>
        <v/>
      </c>
      <c r="D202" s="9">
        <f>_xlfn.XLOOKUP(C202,Violations[Key],Violations[Boro])</f>
        <v/>
      </c>
      <c r="E202" s="9">
        <f>_xlfn.XLOOKUP(C202,Violations[Key],Violations[Cuisine])</f>
        <v/>
      </c>
      <c r="F202" s="9">
        <f>_xlfn.XLOOKUP(C202,Violations[Key],Violations[Score])</f>
        <v/>
      </c>
      <c r="G202" s="9">
        <f>_xlfn.XLOOKUP(C202,Violations[Key],Violations[Grade])&amp;""</f>
        <v/>
      </c>
      <c r="H202" s="9">
        <f>COUNTIFS(Violations[Key],C202,Violations[Violation code],"&lt;&gt;")</f>
        <v/>
      </c>
      <c r="I202" s="9">
        <f>COUNTIFS(Violations[Key],C202,Violations[Critical flag],"Critical")</f>
        <v/>
      </c>
      <c r="J202" s="9">
        <f>IF(LEFT(_xlfn.XLOOKUP(C202,Violations[Key],Violations[Action]),20)="Establishment Closed","Yes","No")</f>
        <v/>
      </c>
      <c r="K202" s="9">
        <f>IF(F202&lt;=13,"Yes","No")</f>
        <v/>
      </c>
    </row>
    <row r="203">
      <c r="A203" t="n">
        <v>40738177</v>
      </c>
      <c r="B203" s="8" t="n">
        <v>46116</v>
      </c>
      <c r="C203" s="9">
        <f>A203&amp;"-"&amp;TEXT(B203,"yyyymmdd")</f>
        <v/>
      </c>
      <c r="D203" s="9">
        <f>_xlfn.XLOOKUP(C203,Violations[Key],Violations[Boro])</f>
        <v/>
      </c>
      <c r="E203" s="9">
        <f>_xlfn.XLOOKUP(C203,Violations[Key],Violations[Cuisine])</f>
        <v/>
      </c>
      <c r="F203" s="9">
        <f>_xlfn.XLOOKUP(C203,Violations[Key],Violations[Score])</f>
        <v/>
      </c>
      <c r="G203" s="9">
        <f>_xlfn.XLOOKUP(C203,Violations[Key],Violations[Grade])&amp;""</f>
        <v/>
      </c>
      <c r="H203" s="9">
        <f>COUNTIFS(Violations[Key],C203,Violations[Violation code],"&lt;&gt;")</f>
        <v/>
      </c>
      <c r="I203" s="9">
        <f>COUNTIFS(Violations[Key],C203,Violations[Critical flag],"Critical")</f>
        <v/>
      </c>
      <c r="J203" s="9">
        <f>IF(LEFT(_xlfn.XLOOKUP(C203,Violations[Key],Violations[Action]),20)="Establishment Closed","Yes","No")</f>
        <v/>
      </c>
      <c r="K203" s="9">
        <f>IF(F203&lt;=13,"Yes","No")</f>
        <v/>
      </c>
    </row>
    <row r="204">
      <c r="A204" t="n">
        <v>40738973</v>
      </c>
      <c r="B204" s="8" t="n">
        <v>46116</v>
      </c>
      <c r="C204" s="9">
        <f>A204&amp;"-"&amp;TEXT(B204,"yyyymmdd")</f>
        <v/>
      </c>
      <c r="D204" s="9">
        <f>_xlfn.XLOOKUP(C204,Violations[Key],Violations[Boro])</f>
        <v/>
      </c>
      <c r="E204" s="9">
        <f>_xlfn.XLOOKUP(C204,Violations[Key],Violations[Cuisine])</f>
        <v/>
      </c>
      <c r="F204" s="9">
        <f>_xlfn.XLOOKUP(C204,Violations[Key],Violations[Score])</f>
        <v/>
      </c>
      <c r="G204" s="9">
        <f>_xlfn.XLOOKUP(C204,Violations[Key],Violations[Grade])&amp;""</f>
        <v/>
      </c>
      <c r="H204" s="9">
        <f>COUNTIFS(Violations[Key],C204,Violations[Violation code],"&lt;&gt;")</f>
        <v/>
      </c>
      <c r="I204" s="9">
        <f>COUNTIFS(Violations[Key],C204,Violations[Critical flag],"Critical")</f>
        <v/>
      </c>
      <c r="J204" s="9">
        <f>IF(LEFT(_xlfn.XLOOKUP(C204,Violations[Key],Violations[Action]),20)="Establishment Closed","Yes","No")</f>
        <v/>
      </c>
      <c r="K204" s="9">
        <f>IF(F204&lt;=13,"Yes","No")</f>
        <v/>
      </c>
    </row>
    <row r="205">
      <c r="A205" t="n">
        <v>40963282</v>
      </c>
      <c r="B205" s="8" t="n">
        <v>46116</v>
      </c>
      <c r="C205" s="9">
        <f>A205&amp;"-"&amp;TEXT(B205,"yyyymmdd")</f>
        <v/>
      </c>
      <c r="D205" s="9">
        <f>_xlfn.XLOOKUP(C205,Violations[Key],Violations[Boro])</f>
        <v/>
      </c>
      <c r="E205" s="9">
        <f>_xlfn.XLOOKUP(C205,Violations[Key],Violations[Cuisine])</f>
        <v/>
      </c>
      <c r="F205" s="9">
        <f>_xlfn.XLOOKUP(C205,Violations[Key],Violations[Score])</f>
        <v/>
      </c>
      <c r="G205" s="9">
        <f>_xlfn.XLOOKUP(C205,Violations[Key],Violations[Grade])&amp;""</f>
        <v/>
      </c>
      <c r="H205" s="9">
        <f>COUNTIFS(Violations[Key],C205,Violations[Violation code],"&lt;&gt;")</f>
        <v/>
      </c>
      <c r="I205" s="9">
        <f>COUNTIFS(Violations[Key],C205,Violations[Critical flag],"Critical")</f>
        <v/>
      </c>
      <c r="J205" s="9">
        <f>IF(LEFT(_xlfn.XLOOKUP(C205,Violations[Key],Violations[Action]),20)="Establishment Closed","Yes","No")</f>
        <v/>
      </c>
      <c r="K205" s="9">
        <f>IF(F205&lt;=13,"Yes","No")</f>
        <v/>
      </c>
    </row>
    <row r="206">
      <c r="A206" t="n">
        <v>40976973</v>
      </c>
      <c r="B206" s="8" t="n">
        <v>46116</v>
      </c>
      <c r="C206" s="9">
        <f>A206&amp;"-"&amp;TEXT(B206,"yyyymmdd")</f>
        <v/>
      </c>
      <c r="D206" s="9">
        <f>_xlfn.XLOOKUP(C206,Violations[Key],Violations[Boro])</f>
        <v/>
      </c>
      <c r="E206" s="9">
        <f>_xlfn.XLOOKUP(C206,Violations[Key],Violations[Cuisine])</f>
        <v/>
      </c>
      <c r="F206" s="9">
        <f>_xlfn.XLOOKUP(C206,Violations[Key],Violations[Score])</f>
        <v/>
      </c>
      <c r="G206" s="9">
        <f>_xlfn.XLOOKUP(C206,Violations[Key],Violations[Grade])&amp;""</f>
        <v/>
      </c>
      <c r="H206" s="9">
        <f>COUNTIFS(Violations[Key],C206,Violations[Violation code],"&lt;&gt;")</f>
        <v/>
      </c>
      <c r="I206" s="9">
        <f>COUNTIFS(Violations[Key],C206,Violations[Critical flag],"Critical")</f>
        <v/>
      </c>
      <c r="J206" s="9">
        <f>IF(LEFT(_xlfn.XLOOKUP(C206,Violations[Key],Violations[Action]),20)="Establishment Closed","Yes","No")</f>
        <v/>
      </c>
      <c r="K206" s="9">
        <f>IF(F206&lt;=13,"Yes","No")</f>
        <v/>
      </c>
    </row>
    <row r="207">
      <c r="A207" t="n">
        <v>41180600</v>
      </c>
      <c r="B207" s="8" t="n">
        <v>46116</v>
      </c>
      <c r="C207" s="9">
        <f>A207&amp;"-"&amp;TEXT(B207,"yyyymmdd")</f>
        <v/>
      </c>
      <c r="D207" s="9">
        <f>_xlfn.XLOOKUP(C207,Violations[Key],Violations[Boro])</f>
        <v/>
      </c>
      <c r="E207" s="9">
        <f>_xlfn.XLOOKUP(C207,Violations[Key],Violations[Cuisine])</f>
        <v/>
      </c>
      <c r="F207" s="9">
        <f>_xlfn.XLOOKUP(C207,Violations[Key],Violations[Score])</f>
        <v/>
      </c>
      <c r="G207" s="9">
        <f>_xlfn.XLOOKUP(C207,Violations[Key],Violations[Grade])&amp;""</f>
        <v/>
      </c>
      <c r="H207" s="9">
        <f>COUNTIFS(Violations[Key],C207,Violations[Violation code],"&lt;&gt;")</f>
        <v/>
      </c>
      <c r="I207" s="9">
        <f>COUNTIFS(Violations[Key],C207,Violations[Critical flag],"Critical")</f>
        <v/>
      </c>
      <c r="J207" s="9">
        <f>IF(LEFT(_xlfn.XLOOKUP(C207,Violations[Key],Violations[Action]),20)="Establishment Closed","Yes","No")</f>
        <v/>
      </c>
      <c r="K207" s="9">
        <f>IF(F207&lt;=13,"Yes","No")</f>
        <v/>
      </c>
    </row>
    <row r="208">
      <c r="A208" t="n">
        <v>41454471</v>
      </c>
      <c r="B208" s="8" t="n">
        <v>46116</v>
      </c>
      <c r="C208" s="9">
        <f>A208&amp;"-"&amp;TEXT(B208,"yyyymmdd")</f>
        <v/>
      </c>
      <c r="D208" s="9">
        <f>_xlfn.XLOOKUP(C208,Violations[Key],Violations[Boro])</f>
        <v/>
      </c>
      <c r="E208" s="9">
        <f>_xlfn.XLOOKUP(C208,Violations[Key],Violations[Cuisine])</f>
        <v/>
      </c>
      <c r="F208" s="9">
        <f>_xlfn.XLOOKUP(C208,Violations[Key],Violations[Score])</f>
        <v/>
      </c>
      <c r="G208" s="9">
        <f>_xlfn.XLOOKUP(C208,Violations[Key],Violations[Grade])&amp;""</f>
        <v/>
      </c>
      <c r="H208" s="9">
        <f>COUNTIFS(Violations[Key],C208,Violations[Violation code],"&lt;&gt;")</f>
        <v/>
      </c>
      <c r="I208" s="9">
        <f>COUNTIFS(Violations[Key],C208,Violations[Critical flag],"Critical")</f>
        <v/>
      </c>
      <c r="J208" s="9">
        <f>IF(LEFT(_xlfn.XLOOKUP(C208,Violations[Key],Violations[Action]),20)="Establishment Closed","Yes","No")</f>
        <v/>
      </c>
      <c r="K208" s="9">
        <f>IF(F208&lt;=13,"Yes","No")</f>
        <v/>
      </c>
    </row>
    <row r="209">
      <c r="A209" t="n">
        <v>50089409</v>
      </c>
      <c r="B209" s="8" t="n">
        <v>46116</v>
      </c>
      <c r="C209" s="9">
        <f>A209&amp;"-"&amp;TEXT(B209,"yyyymmdd")</f>
        <v/>
      </c>
      <c r="D209" s="9">
        <f>_xlfn.XLOOKUP(C209,Violations[Key],Violations[Boro])</f>
        <v/>
      </c>
      <c r="E209" s="9">
        <f>_xlfn.XLOOKUP(C209,Violations[Key],Violations[Cuisine])</f>
        <v/>
      </c>
      <c r="F209" s="9">
        <f>_xlfn.XLOOKUP(C209,Violations[Key],Violations[Score])</f>
        <v/>
      </c>
      <c r="G209" s="9">
        <f>_xlfn.XLOOKUP(C209,Violations[Key],Violations[Grade])&amp;""</f>
        <v/>
      </c>
      <c r="H209" s="9">
        <f>COUNTIFS(Violations[Key],C209,Violations[Violation code],"&lt;&gt;")</f>
        <v/>
      </c>
      <c r="I209" s="9">
        <f>COUNTIFS(Violations[Key],C209,Violations[Critical flag],"Critical")</f>
        <v/>
      </c>
      <c r="J209" s="9">
        <f>IF(LEFT(_xlfn.XLOOKUP(C209,Violations[Key],Violations[Action]),20)="Establishment Closed","Yes","No")</f>
        <v/>
      </c>
      <c r="K209" s="9">
        <f>IF(F209&lt;=13,"Yes","No")</f>
        <v/>
      </c>
    </row>
    <row r="210">
      <c r="A210" t="n">
        <v>50090601</v>
      </c>
      <c r="B210" s="8" t="n">
        <v>46116</v>
      </c>
      <c r="C210" s="9">
        <f>A210&amp;"-"&amp;TEXT(B210,"yyyymmdd")</f>
        <v/>
      </c>
      <c r="D210" s="9">
        <f>_xlfn.XLOOKUP(C210,Violations[Key],Violations[Boro])</f>
        <v/>
      </c>
      <c r="E210" s="9">
        <f>_xlfn.XLOOKUP(C210,Violations[Key],Violations[Cuisine])</f>
        <v/>
      </c>
      <c r="F210" s="9">
        <f>_xlfn.XLOOKUP(C210,Violations[Key],Violations[Score])</f>
        <v/>
      </c>
      <c r="G210" s="9">
        <f>_xlfn.XLOOKUP(C210,Violations[Key],Violations[Grade])&amp;""</f>
        <v/>
      </c>
      <c r="H210" s="9">
        <f>COUNTIFS(Violations[Key],C210,Violations[Violation code],"&lt;&gt;")</f>
        <v/>
      </c>
      <c r="I210" s="9">
        <f>COUNTIFS(Violations[Key],C210,Violations[Critical flag],"Critical")</f>
        <v/>
      </c>
      <c r="J210" s="9">
        <f>IF(LEFT(_xlfn.XLOOKUP(C210,Violations[Key],Violations[Action]),20)="Establishment Closed","Yes","No")</f>
        <v/>
      </c>
      <c r="K210" s="9">
        <f>IF(F210&lt;=13,"Yes","No")</f>
        <v/>
      </c>
    </row>
    <row r="211">
      <c r="A211" t="n">
        <v>50100699</v>
      </c>
      <c r="B211" s="8" t="n">
        <v>46116</v>
      </c>
      <c r="C211" s="9">
        <f>A211&amp;"-"&amp;TEXT(B211,"yyyymmdd")</f>
        <v/>
      </c>
      <c r="D211" s="9">
        <f>_xlfn.XLOOKUP(C211,Violations[Key],Violations[Boro])</f>
        <v/>
      </c>
      <c r="E211" s="9">
        <f>_xlfn.XLOOKUP(C211,Violations[Key],Violations[Cuisine])</f>
        <v/>
      </c>
      <c r="F211" s="9">
        <f>_xlfn.XLOOKUP(C211,Violations[Key],Violations[Score])</f>
        <v/>
      </c>
      <c r="G211" s="9">
        <f>_xlfn.XLOOKUP(C211,Violations[Key],Violations[Grade])&amp;""</f>
        <v/>
      </c>
      <c r="H211" s="9">
        <f>COUNTIFS(Violations[Key],C211,Violations[Violation code],"&lt;&gt;")</f>
        <v/>
      </c>
      <c r="I211" s="9">
        <f>COUNTIFS(Violations[Key],C211,Violations[Critical flag],"Critical")</f>
        <v/>
      </c>
      <c r="J211" s="9">
        <f>IF(LEFT(_xlfn.XLOOKUP(C211,Violations[Key],Violations[Action]),20)="Establishment Closed","Yes","No")</f>
        <v/>
      </c>
      <c r="K211" s="9">
        <f>IF(F211&lt;=13,"Yes","No")</f>
        <v/>
      </c>
    </row>
    <row r="212">
      <c r="A212" t="n">
        <v>50107977</v>
      </c>
      <c r="B212" s="8" t="n">
        <v>46116</v>
      </c>
      <c r="C212" s="9">
        <f>A212&amp;"-"&amp;TEXT(B212,"yyyymmdd")</f>
        <v/>
      </c>
      <c r="D212" s="9">
        <f>_xlfn.XLOOKUP(C212,Violations[Key],Violations[Boro])</f>
        <v/>
      </c>
      <c r="E212" s="9">
        <f>_xlfn.XLOOKUP(C212,Violations[Key],Violations[Cuisine])</f>
        <v/>
      </c>
      <c r="F212" s="9">
        <f>_xlfn.XLOOKUP(C212,Violations[Key],Violations[Score])</f>
        <v/>
      </c>
      <c r="G212" s="9">
        <f>_xlfn.XLOOKUP(C212,Violations[Key],Violations[Grade])&amp;""</f>
        <v/>
      </c>
      <c r="H212" s="9">
        <f>COUNTIFS(Violations[Key],C212,Violations[Violation code],"&lt;&gt;")</f>
        <v/>
      </c>
      <c r="I212" s="9">
        <f>COUNTIFS(Violations[Key],C212,Violations[Critical flag],"Critical")</f>
        <v/>
      </c>
      <c r="J212" s="9">
        <f>IF(LEFT(_xlfn.XLOOKUP(C212,Violations[Key],Violations[Action]),20)="Establishment Closed","Yes","No")</f>
        <v/>
      </c>
      <c r="K212" s="9">
        <f>IF(F212&lt;=13,"Yes","No")</f>
        <v/>
      </c>
    </row>
    <row r="213">
      <c r="A213" t="n">
        <v>50119456</v>
      </c>
      <c r="B213" s="8" t="n">
        <v>46116</v>
      </c>
      <c r="C213" s="9">
        <f>A213&amp;"-"&amp;TEXT(B213,"yyyymmdd")</f>
        <v/>
      </c>
      <c r="D213" s="9">
        <f>_xlfn.XLOOKUP(C213,Violations[Key],Violations[Boro])</f>
        <v/>
      </c>
      <c r="E213" s="9">
        <f>_xlfn.XLOOKUP(C213,Violations[Key],Violations[Cuisine])</f>
        <v/>
      </c>
      <c r="F213" s="9">
        <f>_xlfn.XLOOKUP(C213,Violations[Key],Violations[Score])</f>
        <v/>
      </c>
      <c r="G213" s="9">
        <f>_xlfn.XLOOKUP(C213,Violations[Key],Violations[Grade])&amp;""</f>
        <v/>
      </c>
      <c r="H213" s="9">
        <f>COUNTIFS(Violations[Key],C213,Violations[Violation code],"&lt;&gt;")</f>
        <v/>
      </c>
      <c r="I213" s="9">
        <f>COUNTIFS(Violations[Key],C213,Violations[Critical flag],"Critical")</f>
        <v/>
      </c>
      <c r="J213" s="9">
        <f>IF(LEFT(_xlfn.XLOOKUP(C213,Violations[Key],Violations[Action]),20)="Establishment Closed","Yes","No")</f>
        <v/>
      </c>
      <c r="K213" s="9">
        <f>IF(F213&lt;=13,"Yes","No")</f>
        <v/>
      </c>
    </row>
    <row r="214">
      <c r="A214" t="n">
        <v>50119705</v>
      </c>
      <c r="B214" s="8" t="n">
        <v>46116</v>
      </c>
      <c r="C214" s="9">
        <f>A214&amp;"-"&amp;TEXT(B214,"yyyymmdd")</f>
        <v/>
      </c>
      <c r="D214" s="9">
        <f>_xlfn.XLOOKUP(C214,Violations[Key],Violations[Boro])</f>
        <v/>
      </c>
      <c r="E214" s="9">
        <f>_xlfn.XLOOKUP(C214,Violations[Key],Violations[Cuisine])</f>
        <v/>
      </c>
      <c r="F214" s="9">
        <f>_xlfn.XLOOKUP(C214,Violations[Key],Violations[Score])</f>
        <v/>
      </c>
      <c r="G214" s="9">
        <f>_xlfn.XLOOKUP(C214,Violations[Key],Violations[Grade])&amp;""</f>
        <v/>
      </c>
      <c r="H214" s="9">
        <f>COUNTIFS(Violations[Key],C214,Violations[Violation code],"&lt;&gt;")</f>
        <v/>
      </c>
      <c r="I214" s="9">
        <f>COUNTIFS(Violations[Key],C214,Violations[Critical flag],"Critical")</f>
        <v/>
      </c>
      <c r="J214" s="9">
        <f>IF(LEFT(_xlfn.XLOOKUP(C214,Violations[Key],Violations[Action]),20)="Establishment Closed","Yes","No")</f>
        <v/>
      </c>
      <c r="K214" s="9">
        <f>IF(F214&lt;=13,"Yes","No")</f>
        <v/>
      </c>
    </row>
    <row r="215">
      <c r="A215" t="n">
        <v>50141153</v>
      </c>
      <c r="B215" s="8" t="n">
        <v>46116</v>
      </c>
      <c r="C215" s="9">
        <f>A215&amp;"-"&amp;TEXT(B215,"yyyymmdd")</f>
        <v/>
      </c>
      <c r="D215" s="9">
        <f>_xlfn.XLOOKUP(C215,Violations[Key],Violations[Boro])</f>
        <v/>
      </c>
      <c r="E215" s="9">
        <f>_xlfn.XLOOKUP(C215,Violations[Key],Violations[Cuisine])</f>
        <v/>
      </c>
      <c r="F215" s="9">
        <f>_xlfn.XLOOKUP(C215,Violations[Key],Violations[Score])</f>
        <v/>
      </c>
      <c r="G215" s="9">
        <f>_xlfn.XLOOKUP(C215,Violations[Key],Violations[Grade])&amp;""</f>
        <v/>
      </c>
      <c r="H215" s="9">
        <f>COUNTIFS(Violations[Key],C215,Violations[Violation code],"&lt;&gt;")</f>
        <v/>
      </c>
      <c r="I215" s="9">
        <f>COUNTIFS(Violations[Key],C215,Violations[Critical flag],"Critical")</f>
        <v/>
      </c>
      <c r="J215" s="9">
        <f>IF(LEFT(_xlfn.XLOOKUP(C215,Violations[Key],Violations[Action]),20)="Establishment Closed","Yes","No")</f>
        <v/>
      </c>
      <c r="K215" s="9">
        <f>IF(F215&lt;=13,"Yes","No")</f>
        <v/>
      </c>
    </row>
    <row r="216">
      <c r="A216" t="n">
        <v>50151531</v>
      </c>
      <c r="B216" s="8" t="n">
        <v>46116</v>
      </c>
      <c r="C216" s="9">
        <f>A216&amp;"-"&amp;TEXT(B216,"yyyymmdd")</f>
        <v/>
      </c>
      <c r="D216" s="9">
        <f>_xlfn.XLOOKUP(C216,Violations[Key],Violations[Boro])</f>
        <v/>
      </c>
      <c r="E216" s="9">
        <f>_xlfn.XLOOKUP(C216,Violations[Key],Violations[Cuisine])</f>
        <v/>
      </c>
      <c r="F216" s="9">
        <f>_xlfn.XLOOKUP(C216,Violations[Key],Violations[Score])</f>
        <v/>
      </c>
      <c r="G216" s="9">
        <f>_xlfn.XLOOKUP(C216,Violations[Key],Violations[Grade])&amp;""</f>
        <v/>
      </c>
      <c r="H216" s="9">
        <f>COUNTIFS(Violations[Key],C216,Violations[Violation code],"&lt;&gt;")</f>
        <v/>
      </c>
      <c r="I216" s="9">
        <f>COUNTIFS(Violations[Key],C216,Violations[Critical flag],"Critical")</f>
        <v/>
      </c>
      <c r="J216" s="9">
        <f>IF(LEFT(_xlfn.XLOOKUP(C216,Violations[Key],Violations[Action]),20)="Establishment Closed","Yes","No")</f>
        <v/>
      </c>
      <c r="K216" s="9">
        <f>IF(F216&lt;=13,"Yes","No")</f>
        <v/>
      </c>
    </row>
    <row r="217">
      <c r="A217" t="n">
        <v>50159652</v>
      </c>
      <c r="B217" s="8" t="n">
        <v>46116</v>
      </c>
      <c r="C217" s="9">
        <f>A217&amp;"-"&amp;TEXT(B217,"yyyymmdd")</f>
        <v/>
      </c>
      <c r="D217" s="9">
        <f>_xlfn.XLOOKUP(C217,Violations[Key],Violations[Boro])</f>
        <v/>
      </c>
      <c r="E217" s="9">
        <f>_xlfn.XLOOKUP(C217,Violations[Key],Violations[Cuisine])</f>
        <v/>
      </c>
      <c r="F217" s="9">
        <f>_xlfn.XLOOKUP(C217,Violations[Key],Violations[Score])</f>
        <v/>
      </c>
      <c r="G217" s="9">
        <f>_xlfn.XLOOKUP(C217,Violations[Key],Violations[Grade])&amp;""</f>
        <v/>
      </c>
      <c r="H217" s="9">
        <f>COUNTIFS(Violations[Key],C217,Violations[Violation code],"&lt;&gt;")</f>
        <v/>
      </c>
      <c r="I217" s="9">
        <f>COUNTIFS(Violations[Key],C217,Violations[Critical flag],"Critical")</f>
        <v/>
      </c>
      <c r="J217" s="9">
        <f>IF(LEFT(_xlfn.XLOOKUP(C217,Violations[Key],Violations[Action]),20)="Establishment Closed","Yes","No")</f>
        <v/>
      </c>
      <c r="K217" s="9">
        <f>IF(F217&lt;=13,"Yes","No")</f>
        <v/>
      </c>
    </row>
    <row r="218">
      <c r="A218" t="n">
        <v>40364335</v>
      </c>
      <c r="B218" s="8" t="n">
        <v>46118</v>
      </c>
      <c r="C218" s="9">
        <f>A218&amp;"-"&amp;TEXT(B218,"yyyymmdd")</f>
        <v/>
      </c>
      <c r="D218" s="9">
        <f>_xlfn.XLOOKUP(C218,Violations[Key],Violations[Boro])</f>
        <v/>
      </c>
      <c r="E218" s="9">
        <f>_xlfn.XLOOKUP(C218,Violations[Key],Violations[Cuisine])</f>
        <v/>
      </c>
      <c r="F218" s="9">
        <f>_xlfn.XLOOKUP(C218,Violations[Key],Violations[Score])</f>
        <v/>
      </c>
      <c r="G218" s="9">
        <f>_xlfn.XLOOKUP(C218,Violations[Key],Violations[Grade])&amp;""</f>
        <v/>
      </c>
      <c r="H218" s="9">
        <f>COUNTIFS(Violations[Key],C218,Violations[Violation code],"&lt;&gt;")</f>
        <v/>
      </c>
      <c r="I218" s="9">
        <f>COUNTIFS(Violations[Key],C218,Violations[Critical flag],"Critical")</f>
        <v/>
      </c>
      <c r="J218" s="9">
        <f>IF(LEFT(_xlfn.XLOOKUP(C218,Violations[Key],Violations[Action]),20)="Establishment Closed","Yes","No")</f>
        <v/>
      </c>
      <c r="K218" s="9">
        <f>IF(F218&lt;=13,"Yes","No")</f>
        <v/>
      </c>
    </row>
    <row r="219">
      <c r="A219" t="n">
        <v>40383067</v>
      </c>
      <c r="B219" s="8" t="n">
        <v>46118</v>
      </c>
      <c r="C219" s="9">
        <f>A219&amp;"-"&amp;TEXT(B219,"yyyymmdd")</f>
        <v/>
      </c>
      <c r="D219" s="9">
        <f>_xlfn.XLOOKUP(C219,Violations[Key],Violations[Boro])</f>
        <v/>
      </c>
      <c r="E219" s="9">
        <f>_xlfn.XLOOKUP(C219,Violations[Key],Violations[Cuisine])</f>
        <v/>
      </c>
      <c r="F219" s="9">
        <f>_xlfn.XLOOKUP(C219,Violations[Key],Violations[Score])</f>
        <v/>
      </c>
      <c r="G219" s="9">
        <f>_xlfn.XLOOKUP(C219,Violations[Key],Violations[Grade])&amp;""</f>
        <v/>
      </c>
      <c r="H219" s="9">
        <f>COUNTIFS(Violations[Key],C219,Violations[Violation code],"&lt;&gt;")</f>
        <v/>
      </c>
      <c r="I219" s="9">
        <f>COUNTIFS(Violations[Key],C219,Violations[Critical flag],"Critical")</f>
        <v/>
      </c>
      <c r="J219" s="9">
        <f>IF(LEFT(_xlfn.XLOOKUP(C219,Violations[Key],Violations[Action]),20)="Establishment Closed","Yes","No")</f>
        <v/>
      </c>
      <c r="K219" s="9">
        <f>IF(F219&lt;=13,"Yes","No")</f>
        <v/>
      </c>
    </row>
    <row r="220">
      <c r="A220" t="n">
        <v>40395882</v>
      </c>
      <c r="B220" s="8" t="n">
        <v>46118</v>
      </c>
      <c r="C220" s="9">
        <f>A220&amp;"-"&amp;TEXT(B220,"yyyymmdd")</f>
        <v/>
      </c>
      <c r="D220" s="9">
        <f>_xlfn.XLOOKUP(C220,Violations[Key],Violations[Boro])</f>
        <v/>
      </c>
      <c r="E220" s="9">
        <f>_xlfn.XLOOKUP(C220,Violations[Key],Violations[Cuisine])</f>
        <v/>
      </c>
      <c r="F220" s="9">
        <f>_xlfn.XLOOKUP(C220,Violations[Key],Violations[Score])</f>
        <v/>
      </c>
      <c r="G220" s="9">
        <f>_xlfn.XLOOKUP(C220,Violations[Key],Violations[Grade])&amp;""</f>
        <v/>
      </c>
      <c r="H220" s="9">
        <f>COUNTIFS(Violations[Key],C220,Violations[Violation code],"&lt;&gt;")</f>
        <v/>
      </c>
      <c r="I220" s="9">
        <f>COUNTIFS(Violations[Key],C220,Violations[Critical flag],"Critical")</f>
        <v/>
      </c>
      <c r="J220" s="9">
        <f>IF(LEFT(_xlfn.XLOOKUP(C220,Violations[Key],Violations[Action]),20)="Establishment Closed","Yes","No")</f>
        <v/>
      </c>
      <c r="K220" s="9">
        <f>IF(F220&lt;=13,"Yes","No")</f>
        <v/>
      </c>
    </row>
    <row r="221">
      <c r="A221" t="n">
        <v>40512610</v>
      </c>
      <c r="B221" s="8" t="n">
        <v>46118</v>
      </c>
      <c r="C221" s="9">
        <f>A221&amp;"-"&amp;TEXT(B221,"yyyymmdd")</f>
        <v/>
      </c>
      <c r="D221" s="9">
        <f>_xlfn.XLOOKUP(C221,Violations[Key],Violations[Boro])</f>
        <v/>
      </c>
      <c r="E221" s="9">
        <f>_xlfn.XLOOKUP(C221,Violations[Key],Violations[Cuisine])</f>
        <v/>
      </c>
      <c r="F221" s="9">
        <f>_xlfn.XLOOKUP(C221,Violations[Key],Violations[Score])</f>
        <v/>
      </c>
      <c r="G221" s="9">
        <f>_xlfn.XLOOKUP(C221,Violations[Key],Violations[Grade])&amp;""</f>
        <v/>
      </c>
      <c r="H221" s="9">
        <f>COUNTIFS(Violations[Key],C221,Violations[Violation code],"&lt;&gt;")</f>
        <v/>
      </c>
      <c r="I221" s="9">
        <f>COUNTIFS(Violations[Key],C221,Violations[Critical flag],"Critical")</f>
        <v/>
      </c>
      <c r="J221" s="9">
        <f>IF(LEFT(_xlfn.XLOOKUP(C221,Violations[Key],Violations[Action]),20)="Establishment Closed","Yes","No")</f>
        <v/>
      </c>
      <c r="K221" s="9">
        <f>IF(F221&lt;=13,"Yes","No")</f>
        <v/>
      </c>
    </row>
    <row r="222">
      <c r="A222" t="n">
        <v>40640493</v>
      </c>
      <c r="B222" s="8" t="n">
        <v>46118</v>
      </c>
      <c r="C222" s="9">
        <f>A222&amp;"-"&amp;TEXT(B222,"yyyymmdd")</f>
        <v/>
      </c>
      <c r="D222" s="9">
        <f>_xlfn.XLOOKUP(C222,Violations[Key],Violations[Boro])</f>
        <v/>
      </c>
      <c r="E222" s="9">
        <f>_xlfn.XLOOKUP(C222,Violations[Key],Violations[Cuisine])</f>
        <v/>
      </c>
      <c r="F222" s="9">
        <f>_xlfn.XLOOKUP(C222,Violations[Key],Violations[Score])</f>
        <v/>
      </c>
      <c r="G222" s="9">
        <f>_xlfn.XLOOKUP(C222,Violations[Key],Violations[Grade])&amp;""</f>
        <v/>
      </c>
      <c r="H222" s="9">
        <f>COUNTIFS(Violations[Key],C222,Violations[Violation code],"&lt;&gt;")</f>
        <v/>
      </c>
      <c r="I222" s="9">
        <f>COUNTIFS(Violations[Key],C222,Violations[Critical flag],"Critical")</f>
        <v/>
      </c>
      <c r="J222" s="9">
        <f>IF(LEFT(_xlfn.XLOOKUP(C222,Violations[Key],Violations[Action]),20)="Establishment Closed","Yes","No")</f>
        <v/>
      </c>
      <c r="K222" s="9">
        <f>IF(F222&lt;=13,"Yes","No")</f>
        <v/>
      </c>
    </row>
    <row r="223">
      <c r="A223" t="n">
        <v>40945325</v>
      </c>
      <c r="B223" s="8" t="n">
        <v>46118</v>
      </c>
      <c r="C223" s="9">
        <f>A223&amp;"-"&amp;TEXT(B223,"yyyymmdd")</f>
        <v/>
      </c>
      <c r="D223" s="9">
        <f>_xlfn.XLOOKUP(C223,Violations[Key],Violations[Boro])</f>
        <v/>
      </c>
      <c r="E223" s="9">
        <f>_xlfn.XLOOKUP(C223,Violations[Key],Violations[Cuisine])</f>
        <v/>
      </c>
      <c r="F223" s="9">
        <f>_xlfn.XLOOKUP(C223,Violations[Key],Violations[Score])</f>
        <v/>
      </c>
      <c r="G223" s="9">
        <f>_xlfn.XLOOKUP(C223,Violations[Key],Violations[Grade])&amp;""</f>
        <v/>
      </c>
      <c r="H223" s="9">
        <f>COUNTIFS(Violations[Key],C223,Violations[Violation code],"&lt;&gt;")</f>
        <v/>
      </c>
      <c r="I223" s="9">
        <f>COUNTIFS(Violations[Key],C223,Violations[Critical flag],"Critical")</f>
        <v/>
      </c>
      <c r="J223" s="9">
        <f>IF(LEFT(_xlfn.XLOOKUP(C223,Violations[Key],Violations[Action]),20)="Establishment Closed","Yes","No")</f>
        <v/>
      </c>
      <c r="K223" s="9">
        <f>IF(F223&lt;=13,"Yes","No")</f>
        <v/>
      </c>
    </row>
    <row r="224">
      <c r="A224" t="n">
        <v>41423445</v>
      </c>
      <c r="B224" s="8" t="n">
        <v>46118</v>
      </c>
      <c r="C224" s="9">
        <f>A224&amp;"-"&amp;TEXT(B224,"yyyymmdd")</f>
        <v/>
      </c>
      <c r="D224" s="9">
        <f>_xlfn.XLOOKUP(C224,Violations[Key],Violations[Boro])</f>
        <v/>
      </c>
      <c r="E224" s="9">
        <f>_xlfn.XLOOKUP(C224,Violations[Key],Violations[Cuisine])</f>
        <v/>
      </c>
      <c r="F224" s="9">
        <f>_xlfn.XLOOKUP(C224,Violations[Key],Violations[Score])</f>
        <v/>
      </c>
      <c r="G224" s="9">
        <f>_xlfn.XLOOKUP(C224,Violations[Key],Violations[Grade])&amp;""</f>
        <v/>
      </c>
      <c r="H224" s="9">
        <f>COUNTIFS(Violations[Key],C224,Violations[Violation code],"&lt;&gt;")</f>
        <v/>
      </c>
      <c r="I224" s="9">
        <f>COUNTIFS(Violations[Key],C224,Violations[Critical flag],"Critical")</f>
        <v/>
      </c>
      <c r="J224" s="9">
        <f>IF(LEFT(_xlfn.XLOOKUP(C224,Violations[Key],Violations[Action]),20)="Establishment Closed","Yes","No")</f>
        <v/>
      </c>
      <c r="K224" s="9">
        <f>IF(F224&lt;=13,"Yes","No")</f>
        <v/>
      </c>
    </row>
    <row r="225">
      <c r="A225" t="n">
        <v>41552593</v>
      </c>
      <c r="B225" s="8" t="n">
        <v>46118</v>
      </c>
      <c r="C225" s="9">
        <f>A225&amp;"-"&amp;TEXT(B225,"yyyymmdd")</f>
        <v/>
      </c>
      <c r="D225" s="9">
        <f>_xlfn.XLOOKUP(C225,Violations[Key],Violations[Boro])</f>
        <v/>
      </c>
      <c r="E225" s="9">
        <f>_xlfn.XLOOKUP(C225,Violations[Key],Violations[Cuisine])</f>
        <v/>
      </c>
      <c r="F225" s="9">
        <f>_xlfn.XLOOKUP(C225,Violations[Key],Violations[Score])</f>
        <v/>
      </c>
      <c r="G225" s="9">
        <f>_xlfn.XLOOKUP(C225,Violations[Key],Violations[Grade])&amp;""</f>
        <v/>
      </c>
      <c r="H225" s="9">
        <f>COUNTIFS(Violations[Key],C225,Violations[Violation code],"&lt;&gt;")</f>
        <v/>
      </c>
      <c r="I225" s="9">
        <f>COUNTIFS(Violations[Key],C225,Violations[Critical flag],"Critical")</f>
        <v/>
      </c>
      <c r="J225" s="9">
        <f>IF(LEFT(_xlfn.XLOOKUP(C225,Violations[Key],Violations[Action]),20)="Establishment Closed","Yes","No")</f>
        <v/>
      </c>
      <c r="K225" s="9">
        <f>IF(F225&lt;=13,"Yes","No")</f>
        <v/>
      </c>
    </row>
    <row r="226">
      <c r="A226" t="n">
        <v>41562680</v>
      </c>
      <c r="B226" s="8" t="n">
        <v>46118</v>
      </c>
      <c r="C226" s="9">
        <f>A226&amp;"-"&amp;TEXT(B226,"yyyymmdd")</f>
        <v/>
      </c>
      <c r="D226" s="9">
        <f>_xlfn.XLOOKUP(C226,Violations[Key],Violations[Boro])</f>
        <v/>
      </c>
      <c r="E226" s="9">
        <f>_xlfn.XLOOKUP(C226,Violations[Key],Violations[Cuisine])</f>
        <v/>
      </c>
      <c r="F226" s="9">
        <f>_xlfn.XLOOKUP(C226,Violations[Key],Violations[Score])</f>
        <v/>
      </c>
      <c r="G226" s="9">
        <f>_xlfn.XLOOKUP(C226,Violations[Key],Violations[Grade])&amp;""</f>
        <v/>
      </c>
      <c r="H226" s="9">
        <f>COUNTIFS(Violations[Key],C226,Violations[Violation code],"&lt;&gt;")</f>
        <v/>
      </c>
      <c r="I226" s="9">
        <f>COUNTIFS(Violations[Key],C226,Violations[Critical flag],"Critical")</f>
        <v/>
      </c>
      <c r="J226" s="9">
        <f>IF(LEFT(_xlfn.XLOOKUP(C226,Violations[Key],Violations[Action]),20)="Establishment Closed","Yes","No")</f>
        <v/>
      </c>
      <c r="K226" s="9">
        <f>IF(F226&lt;=13,"Yes","No")</f>
        <v/>
      </c>
    </row>
    <row r="227">
      <c r="A227" t="n">
        <v>41652991</v>
      </c>
      <c r="B227" s="8" t="n">
        <v>46118</v>
      </c>
      <c r="C227" s="9">
        <f>A227&amp;"-"&amp;TEXT(B227,"yyyymmdd")</f>
        <v/>
      </c>
      <c r="D227" s="9">
        <f>_xlfn.XLOOKUP(C227,Violations[Key],Violations[Boro])</f>
        <v/>
      </c>
      <c r="E227" s="9">
        <f>_xlfn.XLOOKUP(C227,Violations[Key],Violations[Cuisine])</f>
        <v/>
      </c>
      <c r="F227" s="9">
        <f>_xlfn.XLOOKUP(C227,Violations[Key],Violations[Score])</f>
        <v/>
      </c>
      <c r="G227" s="9">
        <f>_xlfn.XLOOKUP(C227,Violations[Key],Violations[Grade])&amp;""</f>
        <v/>
      </c>
      <c r="H227" s="9">
        <f>COUNTIFS(Violations[Key],C227,Violations[Violation code],"&lt;&gt;")</f>
        <v/>
      </c>
      <c r="I227" s="9">
        <f>COUNTIFS(Violations[Key],C227,Violations[Critical flag],"Critical")</f>
        <v/>
      </c>
      <c r="J227" s="9">
        <f>IF(LEFT(_xlfn.XLOOKUP(C227,Violations[Key],Violations[Action]),20)="Establishment Closed","Yes","No")</f>
        <v/>
      </c>
      <c r="K227" s="9">
        <f>IF(F227&lt;=13,"Yes","No")</f>
        <v/>
      </c>
    </row>
    <row r="228">
      <c r="A228" t="n">
        <v>50001241</v>
      </c>
      <c r="B228" s="8" t="n">
        <v>46118</v>
      </c>
      <c r="C228" s="9">
        <f>A228&amp;"-"&amp;TEXT(B228,"yyyymmdd")</f>
        <v/>
      </c>
      <c r="D228" s="9">
        <f>_xlfn.XLOOKUP(C228,Violations[Key],Violations[Boro])</f>
        <v/>
      </c>
      <c r="E228" s="9">
        <f>_xlfn.XLOOKUP(C228,Violations[Key],Violations[Cuisine])</f>
        <v/>
      </c>
      <c r="F228" s="9">
        <f>_xlfn.XLOOKUP(C228,Violations[Key],Violations[Score])</f>
        <v/>
      </c>
      <c r="G228" s="9">
        <f>_xlfn.XLOOKUP(C228,Violations[Key],Violations[Grade])&amp;""</f>
        <v/>
      </c>
      <c r="H228" s="9">
        <f>COUNTIFS(Violations[Key],C228,Violations[Violation code],"&lt;&gt;")</f>
        <v/>
      </c>
      <c r="I228" s="9">
        <f>COUNTIFS(Violations[Key],C228,Violations[Critical flag],"Critical")</f>
        <v/>
      </c>
      <c r="J228" s="9">
        <f>IF(LEFT(_xlfn.XLOOKUP(C228,Violations[Key],Violations[Action]),20)="Establishment Closed","Yes","No")</f>
        <v/>
      </c>
      <c r="K228" s="9">
        <f>IF(F228&lt;=13,"Yes","No")</f>
        <v/>
      </c>
    </row>
    <row r="229">
      <c r="A229" t="n">
        <v>50007216</v>
      </c>
      <c r="B229" s="8" t="n">
        <v>46118</v>
      </c>
      <c r="C229" s="9">
        <f>A229&amp;"-"&amp;TEXT(B229,"yyyymmdd")</f>
        <v/>
      </c>
      <c r="D229" s="9">
        <f>_xlfn.XLOOKUP(C229,Violations[Key],Violations[Boro])</f>
        <v/>
      </c>
      <c r="E229" s="9">
        <f>_xlfn.XLOOKUP(C229,Violations[Key],Violations[Cuisine])</f>
        <v/>
      </c>
      <c r="F229" s="9">
        <f>_xlfn.XLOOKUP(C229,Violations[Key],Violations[Score])</f>
        <v/>
      </c>
      <c r="G229" s="9">
        <f>_xlfn.XLOOKUP(C229,Violations[Key],Violations[Grade])&amp;""</f>
        <v/>
      </c>
      <c r="H229" s="9">
        <f>COUNTIFS(Violations[Key],C229,Violations[Violation code],"&lt;&gt;")</f>
        <v/>
      </c>
      <c r="I229" s="9">
        <f>COUNTIFS(Violations[Key],C229,Violations[Critical flag],"Critical")</f>
        <v/>
      </c>
      <c r="J229" s="9">
        <f>IF(LEFT(_xlfn.XLOOKUP(C229,Violations[Key],Violations[Action]),20)="Establishment Closed","Yes","No")</f>
        <v/>
      </c>
      <c r="K229" s="9">
        <f>IF(F229&lt;=13,"Yes","No")</f>
        <v/>
      </c>
    </row>
    <row r="230">
      <c r="A230" t="n">
        <v>50016600</v>
      </c>
      <c r="B230" s="8" t="n">
        <v>46118</v>
      </c>
      <c r="C230" s="9">
        <f>A230&amp;"-"&amp;TEXT(B230,"yyyymmdd")</f>
        <v/>
      </c>
      <c r="D230" s="9">
        <f>_xlfn.XLOOKUP(C230,Violations[Key],Violations[Boro])</f>
        <v/>
      </c>
      <c r="E230" s="9">
        <f>_xlfn.XLOOKUP(C230,Violations[Key],Violations[Cuisine])</f>
        <v/>
      </c>
      <c r="F230" s="9">
        <f>_xlfn.XLOOKUP(C230,Violations[Key],Violations[Score])</f>
        <v/>
      </c>
      <c r="G230" s="9">
        <f>_xlfn.XLOOKUP(C230,Violations[Key],Violations[Grade])&amp;""</f>
        <v/>
      </c>
      <c r="H230" s="9">
        <f>COUNTIFS(Violations[Key],C230,Violations[Violation code],"&lt;&gt;")</f>
        <v/>
      </c>
      <c r="I230" s="9">
        <f>COUNTIFS(Violations[Key],C230,Violations[Critical flag],"Critical")</f>
        <v/>
      </c>
      <c r="J230" s="9">
        <f>IF(LEFT(_xlfn.XLOOKUP(C230,Violations[Key],Violations[Action]),20)="Establishment Closed","Yes","No")</f>
        <v/>
      </c>
      <c r="K230" s="9">
        <f>IF(F230&lt;=13,"Yes","No")</f>
        <v/>
      </c>
    </row>
    <row r="231">
      <c r="A231" t="n">
        <v>50018035</v>
      </c>
      <c r="B231" s="8" t="n">
        <v>46118</v>
      </c>
      <c r="C231" s="9">
        <f>A231&amp;"-"&amp;TEXT(B231,"yyyymmdd")</f>
        <v/>
      </c>
      <c r="D231" s="9">
        <f>_xlfn.XLOOKUP(C231,Violations[Key],Violations[Boro])</f>
        <v/>
      </c>
      <c r="E231" s="9">
        <f>_xlfn.XLOOKUP(C231,Violations[Key],Violations[Cuisine])</f>
        <v/>
      </c>
      <c r="F231" s="9">
        <f>_xlfn.XLOOKUP(C231,Violations[Key],Violations[Score])</f>
        <v/>
      </c>
      <c r="G231" s="9">
        <f>_xlfn.XLOOKUP(C231,Violations[Key],Violations[Grade])&amp;""</f>
        <v/>
      </c>
      <c r="H231" s="9">
        <f>COUNTIFS(Violations[Key],C231,Violations[Violation code],"&lt;&gt;")</f>
        <v/>
      </c>
      <c r="I231" s="9">
        <f>COUNTIFS(Violations[Key],C231,Violations[Critical flag],"Critical")</f>
        <v/>
      </c>
      <c r="J231" s="9">
        <f>IF(LEFT(_xlfn.XLOOKUP(C231,Violations[Key],Violations[Action]),20)="Establishment Closed","Yes","No")</f>
        <v/>
      </c>
      <c r="K231" s="9">
        <f>IF(F231&lt;=13,"Yes","No")</f>
        <v/>
      </c>
    </row>
    <row r="232">
      <c r="A232" t="n">
        <v>50041116</v>
      </c>
      <c r="B232" s="8" t="n">
        <v>46118</v>
      </c>
      <c r="C232" s="9">
        <f>A232&amp;"-"&amp;TEXT(B232,"yyyymmdd")</f>
        <v/>
      </c>
      <c r="D232" s="9">
        <f>_xlfn.XLOOKUP(C232,Violations[Key],Violations[Boro])</f>
        <v/>
      </c>
      <c r="E232" s="9">
        <f>_xlfn.XLOOKUP(C232,Violations[Key],Violations[Cuisine])</f>
        <v/>
      </c>
      <c r="F232" s="9">
        <f>_xlfn.XLOOKUP(C232,Violations[Key],Violations[Score])</f>
        <v/>
      </c>
      <c r="G232" s="9">
        <f>_xlfn.XLOOKUP(C232,Violations[Key],Violations[Grade])&amp;""</f>
        <v/>
      </c>
      <c r="H232" s="9">
        <f>COUNTIFS(Violations[Key],C232,Violations[Violation code],"&lt;&gt;")</f>
        <v/>
      </c>
      <c r="I232" s="9">
        <f>COUNTIFS(Violations[Key],C232,Violations[Critical flag],"Critical")</f>
        <v/>
      </c>
      <c r="J232" s="9">
        <f>IF(LEFT(_xlfn.XLOOKUP(C232,Violations[Key],Violations[Action]),20)="Establishment Closed","Yes","No")</f>
        <v/>
      </c>
      <c r="K232" s="9">
        <f>IF(F232&lt;=13,"Yes","No")</f>
        <v/>
      </c>
    </row>
    <row r="233">
      <c r="A233" t="n">
        <v>50041617</v>
      </c>
      <c r="B233" s="8" t="n">
        <v>46118</v>
      </c>
      <c r="C233" s="9">
        <f>A233&amp;"-"&amp;TEXT(B233,"yyyymmdd")</f>
        <v/>
      </c>
      <c r="D233" s="9">
        <f>_xlfn.XLOOKUP(C233,Violations[Key],Violations[Boro])</f>
        <v/>
      </c>
      <c r="E233" s="9">
        <f>_xlfn.XLOOKUP(C233,Violations[Key],Violations[Cuisine])</f>
        <v/>
      </c>
      <c r="F233" s="9">
        <f>_xlfn.XLOOKUP(C233,Violations[Key],Violations[Score])</f>
        <v/>
      </c>
      <c r="G233" s="9">
        <f>_xlfn.XLOOKUP(C233,Violations[Key],Violations[Grade])&amp;""</f>
        <v/>
      </c>
      <c r="H233" s="9">
        <f>COUNTIFS(Violations[Key],C233,Violations[Violation code],"&lt;&gt;")</f>
        <v/>
      </c>
      <c r="I233" s="9">
        <f>COUNTIFS(Violations[Key],C233,Violations[Critical flag],"Critical")</f>
        <v/>
      </c>
      <c r="J233" s="9">
        <f>IF(LEFT(_xlfn.XLOOKUP(C233,Violations[Key],Violations[Action]),20)="Establishment Closed","Yes","No")</f>
        <v/>
      </c>
      <c r="K233" s="9">
        <f>IF(F233&lt;=13,"Yes","No")</f>
        <v/>
      </c>
    </row>
    <row r="234">
      <c r="A234" t="n">
        <v>50042713</v>
      </c>
      <c r="B234" s="8" t="n">
        <v>46118</v>
      </c>
      <c r="C234" s="9">
        <f>A234&amp;"-"&amp;TEXT(B234,"yyyymmdd")</f>
        <v/>
      </c>
      <c r="D234" s="9">
        <f>_xlfn.XLOOKUP(C234,Violations[Key],Violations[Boro])</f>
        <v/>
      </c>
      <c r="E234" s="9">
        <f>_xlfn.XLOOKUP(C234,Violations[Key],Violations[Cuisine])</f>
        <v/>
      </c>
      <c r="F234" s="9">
        <f>_xlfn.XLOOKUP(C234,Violations[Key],Violations[Score])</f>
        <v/>
      </c>
      <c r="G234" s="9">
        <f>_xlfn.XLOOKUP(C234,Violations[Key],Violations[Grade])&amp;""</f>
        <v/>
      </c>
      <c r="H234" s="9">
        <f>COUNTIFS(Violations[Key],C234,Violations[Violation code],"&lt;&gt;")</f>
        <v/>
      </c>
      <c r="I234" s="9">
        <f>COUNTIFS(Violations[Key],C234,Violations[Critical flag],"Critical")</f>
        <v/>
      </c>
      <c r="J234" s="9">
        <f>IF(LEFT(_xlfn.XLOOKUP(C234,Violations[Key],Violations[Action]),20)="Establishment Closed","Yes","No")</f>
        <v/>
      </c>
      <c r="K234" s="9">
        <f>IF(F234&lt;=13,"Yes","No")</f>
        <v/>
      </c>
    </row>
    <row r="235">
      <c r="A235" t="n">
        <v>50047217</v>
      </c>
      <c r="B235" s="8" t="n">
        <v>46118</v>
      </c>
      <c r="C235" s="9">
        <f>A235&amp;"-"&amp;TEXT(B235,"yyyymmdd")</f>
        <v/>
      </c>
      <c r="D235" s="9">
        <f>_xlfn.XLOOKUP(C235,Violations[Key],Violations[Boro])</f>
        <v/>
      </c>
      <c r="E235" s="9">
        <f>_xlfn.XLOOKUP(C235,Violations[Key],Violations[Cuisine])</f>
        <v/>
      </c>
      <c r="F235" s="9">
        <f>_xlfn.XLOOKUP(C235,Violations[Key],Violations[Score])</f>
        <v/>
      </c>
      <c r="G235" s="9">
        <f>_xlfn.XLOOKUP(C235,Violations[Key],Violations[Grade])&amp;""</f>
        <v/>
      </c>
      <c r="H235" s="9">
        <f>COUNTIFS(Violations[Key],C235,Violations[Violation code],"&lt;&gt;")</f>
        <v/>
      </c>
      <c r="I235" s="9">
        <f>COUNTIFS(Violations[Key],C235,Violations[Critical flag],"Critical")</f>
        <v/>
      </c>
      <c r="J235" s="9">
        <f>IF(LEFT(_xlfn.XLOOKUP(C235,Violations[Key],Violations[Action]),20)="Establishment Closed","Yes","No")</f>
        <v/>
      </c>
      <c r="K235" s="9">
        <f>IF(F235&lt;=13,"Yes","No")</f>
        <v/>
      </c>
    </row>
    <row r="236">
      <c r="A236" t="n">
        <v>50047825</v>
      </c>
      <c r="B236" s="8" t="n">
        <v>46118</v>
      </c>
      <c r="C236" s="9">
        <f>A236&amp;"-"&amp;TEXT(B236,"yyyymmdd")</f>
        <v/>
      </c>
      <c r="D236" s="9">
        <f>_xlfn.XLOOKUP(C236,Violations[Key],Violations[Boro])</f>
        <v/>
      </c>
      <c r="E236" s="9">
        <f>_xlfn.XLOOKUP(C236,Violations[Key],Violations[Cuisine])</f>
        <v/>
      </c>
      <c r="F236" s="9">
        <f>_xlfn.XLOOKUP(C236,Violations[Key],Violations[Score])</f>
        <v/>
      </c>
      <c r="G236" s="9">
        <f>_xlfn.XLOOKUP(C236,Violations[Key],Violations[Grade])&amp;""</f>
        <v/>
      </c>
      <c r="H236" s="9">
        <f>COUNTIFS(Violations[Key],C236,Violations[Violation code],"&lt;&gt;")</f>
        <v/>
      </c>
      <c r="I236" s="9">
        <f>COUNTIFS(Violations[Key],C236,Violations[Critical flag],"Critical")</f>
        <v/>
      </c>
      <c r="J236" s="9">
        <f>IF(LEFT(_xlfn.XLOOKUP(C236,Violations[Key],Violations[Action]),20)="Establishment Closed","Yes","No")</f>
        <v/>
      </c>
      <c r="K236" s="9">
        <f>IF(F236&lt;=13,"Yes","No")</f>
        <v/>
      </c>
    </row>
    <row r="237">
      <c r="A237" t="n">
        <v>50052503</v>
      </c>
      <c r="B237" s="8" t="n">
        <v>46118</v>
      </c>
      <c r="C237" s="9">
        <f>A237&amp;"-"&amp;TEXT(B237,"yyyymmdd")</f>
        <v/>
      </c>
      <c r="D237" s="9">
        <f>_xlfn.XLOOKUP(C237,Violations[Key],Violations[Boro])</f>
        <v/>
      </c>
      <c r="E237" s="9">
        <f>_xlfn.XLOOKUP(C237,Violations[Key],Violations[Cuisine])</f>
        <v/>
      </c>
      <c r="F237" s="9">
        <f>_xlfn.XLOOKUP(C237,Violations[Key],Violations[Score])</f>
        <v/>
      </c>
      <c r="G237" s="9">
        <f>_xlfn.XLOOKUP(C237,Violations[Key],Violations[Grade])&amp;""</f>
        <v/>
      </c>
      <c r="H237" s="9">
        <f>COUNTIFS(Violations[Key],C237,Violations[Violation code],"&lt;&gt;")</f>
        <v/>
      </c>
      <c r="I237" s="9">
        <f>COUNTIFS(Violations[Key],C237,Violations[Critical flag],"Critical")</f>
        <v/>
      </c>
      <c r="J237" s="9">
        <f>IF(LEFT(_xlfn.XLOOKUP(C237,Violations[Key],Violations[Action]),20)="Establishment Closed","Yes","No")</f>
        <v/>
      </c>
      <c r="K237" s="9">
        <f>IF(F237&lt;=13,"Yes","No")</f>
        <v/>
      </c>
    </row>
    <row r="238">
      <c r="A238" t="n">
        <v>50057979</v>
      </c>
      <c r="B238" s="8" t="n">
        <v>46118</v>
      </c>
      <c r="C238" s="9">
        <f>A238&amp;"-"&amp;TEXT(B238,"yyyymmdd")</f>
        <v/>
      </c>
      <c r="D238" s="9">
        <f>_xlfn.XLOOKUP(C238,Violations[Key],Violations[Boro])</f>
        <v/>
      </c>
      <c r="E238" s="9">
        <f>_xlfn.XLOOKUP(C238,Violations[Key],Violations[Cuisine])</f>
        <v/>
      </c>
      <c r="F238" s="9">
        <f>_xlfn.XLOOKUP(C238,Violations[Key],Violations[Score])</f>
        <v/>
      </c>
      <c r="G238" s="9">
        <f>_xlfn.XLOOKUP(C238,Violations[Key],Violations[Grade])&amp;""</f>
        <v/>
      </c>
      <c r="H238" s="9">
        <f>COUNTIFS(Violations[Key],C238,Violations[Violation code],"&lt;&gt;")</f>
        <v/>
      </c>
      <c r="I238" s="9">
        <f>COUNTIFS(Violations[Key],C238,Violations[Critical flag],"Critical")</f>
        <v/>
      </c>
      <c r="J238" s="9">
        <f>IF(LEFT(_xlfn.XLOOKUP(C238,Violations[Key],Violations[Action]),20)="Establishment Closed","Yes","No")</f>
        <v/>
      </c>
      <c r="K238" s="9">
        <f>IF(F238&lt;=13,"Yes","No")</f>
        <v/>
      </c>
    </row>
    <row r="239">
      <c r="A239" t="n">
        <v>50065831</v>
      </c>
      <c r="B239" s="8" t="n">
        <v>46118</v>
      </c>
      <c r="C239" s="9">
        <f>A239&amp;"-"&amp;TEXT(B239,"yyyymmdd")</f>
        <v/>
      </c>
      <c r="D239" s="9">
        <f>_xlfn.XLOOKUP(C239,Violations[Key],Violations[Boro])</f>
        <v/>
      </c>
      <c r="E239" s="9">
        <f>_xlfn.XLOOKUP(C239,Violations[Key],Violations[Cuisine])</f>
        <v/>
      </c>
      <c r="F239" s="9">
        <f>_xlfn.XLOOKUP(C239,Violations[Key],Violations[Score])</f>
        <v/>
      </c>
      <c r="G239" s="9">
        <f>_xlfn.XLOOKUP(C239,Violations[Key],Violations[Grade])&amp;""</f>
        <v/>
      </c>
      <c r="H239" s="9">
        <f>COUNTIFS(Violations[Key],C239,Violations[Violation code],"&lt;&gt;")</f>
        <v/>
      </c>
      <c r="I239" s="9">
        <f>COUNTIFS(Violations[Key],C239,Violations[Critical flag],"Critical")</f>
        <v/>
      </c>
      <c r="J239" s="9">
        <f>IF(LEFT(_xlfn.XLOOKUP(C239,Violations[Key],Violations[Action]),20)="Establishment Closed","Yes","No")</f>
        <v/>
      </c>
      <c r="K239" s="9">
        <f>IF(F239&lt;=13,"Yes","No")</f>
        <v/>
      </c>
    </row>
    <row r="240">
      <c r="A240" t="n">
        <v>50074193</v>
      </c>
      <c r="B240" s="8" t="n">
        <v>46118</v>
      </c>
      <c r="C240" s="9">
        <f>A240&amp;"-"&amp;TEXT(B240,"yyyymmdd")</f>
        <v/>
      </c>
      <c r="D240" s="9">
        <f>_xlfn.XLOOKUP(C240,Violations[Key],Violations[Boro])</f>
        <v/>
      </c>
      <c r="E240" s="9">
        <f>_xlfn.XLOOKUP(C240,Violations[Key],Violations[Cuisine])</f>
        <v/>
      </c>
      <c r="F240" s="9">
        <f>_xlfn.XLOOKUP(C240,Violations[Key],Violations[Score])</f>
        <v/>
      </c>
      <c r="G240" s="9">
        <f>_xlfn.XLOOKUP(C240,Violations[Key],Violations[Grade])&amp;""</f>
        <v/>
      </c>
      <c r="H240" s="9">
        <f>COUNTIFS(Violations[Key],C240,Violations[Violation code],"&lt;&gt;")</f>
        <v/>
      </c>
      <c r="I240" s="9">
        <f>COUNTIFS(Violations[Key],C240,Violations[Critical flag],"Critical")</f>
        <v/>
      </c>
      <c r="J240" s="9">
        <f>IF(LEFT(_xlfn.XLOOKUP(C240,Violations[Key],Violations[Action]),20)="Establishment Closed","Yes","No")</f>
        <v/>
      </c>
      <c r="K240" s="9">
        <f>IF(F240&lt;=13,"Yes","No")</f>
        <v/>
      </c>
    </row>
    <row r="241">
      <c r="A241" t="n">
        <v>50078074</v>
      </c>
      <c r="B241" s="8" t="n">
        <v>46118</v>
      </c>
      <c r="C241" s="9">
        <f>A241&amp;"-"&amp;TEXT(B241,"yyyymmdd")</f>
        <v/>
      </c>
      <c r="D241" s="9">
        <f>_xlfn.XLOOKUP(C241,Violations[Key],Violations[Boro])</f>
        <v/>
      </c>
      <c r="E241" s="9">
        <f>_xlfn.XLOOKUP(C241,Violations[Key],Violations[Cuisine])</f>
        <v/>
      </c>
      <c r="F241" s="9">
        <f>_xlfn.XLOOKUP(C241,Violations[Key],Violations[Score])</f>
        <v/>
      </c>
      <c r="G241" s="9">
        <f>_xlfn.XLOOKUP(C241,Violations[Key],Violations[Grade])&amp;""</f>
        <v/>
      </c>
      <c r="H241" s="9">
        <f>COUNTIFS(Violations[Key],C241,Violations[Violation code],"&lt;&gt;")</f>
        <v/>
      </c>
      <c r="I241" s="9">
        <f>COUNTIFS(Violations[Key],C241,Violations[Critical flag],"Critical")</f>
        <v/>
      </c>
      <c r="J241" s="9">
        <f>IF(LEFT(_xlfn.XLOOKUP(C241,Violations[Key],Violations[Action]),20)="Establishment Closed","Yes","No")</f>
        <v/>
      </c>
      <c r="K241" s="9">
        <f>IF(F241&lt;=13,"Yes","No")</f>
        <v/>
      </c>
    </row>
    <row r="242">
      <c r="A242" t="n">
        <v>50087924</v>
      </c>
      <c r="B242" s="8" t="n">
        <v>46118</v>
      </c>
      <c r="C242" s="9">
        <f>A242&amp;"-"&amp;TEXT(B242,"yyyymmdd")</f>
        <v/>
      </c>
      <c r="D242" s="9">
        <f>_xlfn.XLOOKUP(C242,Violations[Key],Violations[Boro])</f>
        <v/>
      </c>
      <c r="E242" s="9">
        <f>_xlfn.XLOOKUP(C242,Violations[Key],Violations[Cuisine])</f>
        <v/>
      </c>
      <c r="F242" s="9">
        <f>_xlfn.XLOOKUP(C242,Violations[Key],Violations[Score])</f>
        <v/>
      </c>
      <c r="G242" s="9">
        <f>_xlfn.XLOOKUP(C242,Violations[Key],Violations[Grade])&amp;""</f>
        <v/>
      </c>
      <c r="H242" s="9">
        <f>COUNTIFS(Violations[Key],C242,Violations[Violation code],"&lt;&gt;")</f>
        <v/>
      </c>
      <c r="I242" s="9">
        <f>COUNTIFS(Violations[Key],C242,Violations[Critical flag],"Critical")</f>
        <v/>
      </c>
      <c r="J242" s="9">
        <f>IF(LEFT(_xlfn.XLOOKUP(C242,Violations[Key],Violations[Action]),20)="Establishment Closed","Yes","No")</f>
        <v/>
      </c>
      <c r="K242" s="9">
        <f>IF(F242&lt;=13,"Yes","No")</f>
        <v/>
      </c>
    </row>
    <row r="243">
      <c r="A243" t="n">
        <v>50090753</v>
      </c>
      <c r="B243" s="8" t="n">
        <v>46118</v>
      </c>
      <c r="C243" s="9">
        <f>A243&amp;"-"&amp;TEXT(B243,"yyyymmdd")</f>
        <v/>
      </c>
      <c r="D243" s="9">
        <f>_xlfn.XLOOKUP(C243,Violations[Key],Violations[Boro])</f>
        <v/>
      </c>
      <c r="E243" s="9">
        <f>_xlfn.XLOOKUP(C243,Violations[Key],Violations[Cuisine])</f>
        <v/>
      </c>
      <c r="F243" s="9">
        <f>_xlfn.XLOOKUP(C243,Violations[Key],Violations[Score])</f>
        <v/>
      </c>
      <c r="G243" s="9">
        <f>_xlfn.XLOOKUP(C243,Violations[Key],Violations[Grade])&amp;""</f>
        <v/>
      </c>
      <c r="H243" s="9">
        <f>COUNTIFS(Violations[Key],C243,Violations[Violation code],"&lt;&gt;")</f>
        <v/>
      </c>
      <c r="I243" s="9">
        <f>COUNTIFS(Violations[Key],C243,Violations[Critical flag],"Critical")</f>
        <v/>
      </c>
      <c r="J243" s="9">
        <f>IF(LEFT(_xlfn.XLOOKUP(C243,Violations[Key],Violations[Action]),20)="Establishment Closed","Yes","No")</f>
        <v/>
      </c>
      <c r="K243" s="9">
        <f>IF(F243&lt;=13,"Yes","No")</f>
        <v/>
      </c>
    </row>
    <row r="244">
      <c r="A244" t="n">
        <v>50091040</v>
      </c>
      <c r="B244" s="8" t="n">
        <v>46118</v>
      </c>
      <c r="C244" s="9">
        <f>A244&amp;"-"&amp;TEXT(B244,"yyyymmdd")</f>
        <v/>
      </c>
      <c r="D244" s="9">
        <f>_xlfn.XLOOKUP(C244,Violations[Key],Violations[Boro])</f>
        <v/>
      </c>
      <c r="E244" s="9">
        <f>_xlfn.XLOOKUP(C244,Violations[Key],Violations[Cuisine])</f>
        <v/>
      </c>
      <c r="F244" s="9">
        <f>_xlfn.XLOOKUP(C244,Violations[Key],Violations[Score])</f>
        <v/>
      </c>
      <c r="G244" s="9">
        <f>_xlfn.XLOOKUP(C244,Violations[Key],Violations[Grade])&amp;""</f>
        <v/>
      </c>
      <c r="H244" s="9">
        <f>COUNTIFS(Violations[Key],C244,Violations[Violation code],"&lt;&gt;")</f>
        <v/>
      </c>
      <c r="I244" s="9">
        <f>COUNTIFS(Violations[Key],C244,Violations[Critical flag],"Critical")</f>
        <v/>
      </c>
      <c r="J244" s="9">
        <f>IF(LEFT(_xlfn.XLOOKUP(C244,Violations[Key],Violations[Action]),20)="Establishment Closed","Yes","No")</f>
        <v/>
      </c>
      <c r="K244" s="9">
        <f>IF(F244&lt;=13,"Yes","No")</f>
        <v/>
      </c>
    </row>
    <row r="245">
      <c r="A245" t="n">
        <v>50094533</v>
      </c>
      <c r="B245" s="8" t="n">
        <v>46118</v>
      </c>
      <c r="C245" s="9">
        <f>A245&amp;"-"&amp;TEXT(B245,"yyyymmdd")</f>
        <v/>
      </c>
      <c r="D245" s="9">
        <f>_xlfn.XLOOKUP(C245,Violations[Key],Violations[Boro])</f>
        <v/>
      </c>
      <c r="E245" s="9">
        <f>_xlfn.XLOOKUP(C245,Violations[Key],Violations[Cuisine])</f>
        <v/>
      </c>
      <c r="F245" s="9">
        <f>_xlfn.XLOOKUP(C245,Violations[Key],Violations[Score])</f>
        <v/>
      </c>
      <c r="G245" s="9">
        <f>_xlfn.XLOOKUP(C245,Violations[Key],Violations[Grade])&amp;""</f>
        <v/>
      </c>
      <c r="H245" s="9">
        <f>COUNTIFS(Violations[Key],C245,Violations[Violation code],"&lt;&gt;")</f>
        <v/>
      </c>
      <c r="I245" s="9">
        <f>COUNTIFS(Violations[Key],C245,Violations[Critical flag],"Critical")</f>
        <v/>
      </c>
      <c r="J245" s="9">
        <f>IF(LEFT(_xlfn.XLOOKUP(C245,Violations[Key],Violations[Action]),20)="Establishment Closed","Yes","No")</f>
        <v/>
      </c>
      <c r="K245" s="9">
        <f>IF(F245&lt;=13,"Yes","No")</f>
        <v/>
      </c>
    </row>
    <row r="246">
      <c r="A246" t="n">
        <v>50102240</v>
      </c>
      <c r="B246" s="8" t="n">
        <v>46118</v>
      </c>
      <c r="C246" s="9">
        <f>A246&amp;"-"&amp;TEXT(B246,"yyyymmdd")</f>
        <v/>
      </c>
      <c r="D246" s="9">
        <f>_xlfn.XLOOKUP(C246,Violations[Key],Violations[Boro])</f>
        <v/>
      </c>
      <c r="E246" s="9">
        <f>_xlfn.XLOOKUP(C246,Violations[Key],Violations[Cuisine])</f>
        <v/>
      </c>
      <c r="F246" s="9">
        <f>_xlfn.XLOOKUP(C246,Violations[Key],Violations[Score])</f>
        <v/>
      </c>
      <c r="G246" s="9">
        <f>_xlfn.XLOOKUP(C246,Violations[Key],Violations[Grade])&amp;""</f>
        <v/>
      </c>
      <c r="H246" s="9">
        <f>COUNTIFS(Violations[Key],C246,Violations[Violation code],"&lt;&gt;")</f>
        <v/>
      </c>
      <c r="I246" s="9">
        <f>COUNTIFS(Violations[Key],C246,Violations[Critical flag],"Critical")</f>
        <v/>
      </c>
      <c r="J246" s="9">
        <f>IF(LEFT(_xlfn.XLOOKUP(C246,Violations[Key],Violations[Action]),20)="Establishment Closed","Yes","No")</f>
        <v/>
      </c>
      <c r="K246" s="9">
        <f>IF(F246&lt;=13,"Yes","No")</f>
        <v/>
      </c>
    </row>
    <row r="247">
      <c r="A247" t="n">
        <v>50102435</v>
      </c>
      <c r="B247" s="8" t="n">
        <v>46118</v>
      </c>
      <c r="C247" s="9">
        <f>A247&amp;"-"&amp;TEXT(B247,"yyyymmdd")</f>
        <v/>
      </c>
      <c r="D247" s="9">
        <f>_xlfn.XLOOKUP(C247,Violations[Key],Violations[Boro])</f>
        <v/>
      </c>
      <c r="E247" s="9">
        <f>_xlfn.XLOOKUP(C247,Violations[Key],Violations[Cuisine])</f>
        <v/>
      </c>
      <c r="F247" s="9">
        <f>_xlfn.XLOOKUP(C247,Violations[Key],Violations[Score])</f>
        <v/>
      </c>
      <c r="G247" s="9">
        <f>_xlfn.XLOOKUP(C247,Violations[Key],Violations[Grade])&amp;""</f>
        <v/>
      </c>
      <c r="H247" s="9">
        <f>COUNTIFS(Violations[Key],C247,Violations[Violation code],"&lt;&gt;")</f>
        <v/>
      </c>
      <c r="I247" s="9">
        <f>COUNTIFS(Violations[Key],C247,Violations[Critical flag],"Critical")</f>
        <v/>
      </c>
      <c r="J247" s="9">
        <f>IF(LEFT(_xlfn.XLOOKUP(C247,Violations[Key],Violations[Action]),20)="Establishment Closed","Yes","No")</f>
        <v/>
      </c>
      <c r="K247" s="9">
        <f>IF(F247&lt;=13,"Yes","No")</f>
        <v/>
      </c>
    </row>
    <row r="248">
      <c r="A248" t="n">
        <v>50106639</v>
      </c>
      <c r="B248" s="8" t="n">
        <v>46118</v>
      </c>
      <c r="C248" s="9">
        <f>A248&amp;"-"&amp;TEXT(B248,"yyyymmdd")</f>
        <v/>
      </c>
      <c r="D248" s="9">
        <f>_xlfn.XLOOKUP(C248,Violations[Key],Violations[Boro])</f>
        <v/>
      </c>
      <c r="E248" s="9">
        <f>_xlfn.XLOOKUP(C248,Violations[Key],Violations[Cuisine])</f>
        <v/>
      </c>
      <c r="F248" s="9">
        <f>_xlfn.XLOOKUP(C248,Violations[Key],Violations[Score])</f>
        <v/>
      </c>
      <c r="G248" s="9">
        <f>_xlfn.XLOOKUP(C248,Violations[Key],Violations[Grade])&amp;""</f>
        <v/>
      </c>
      <c r="H248" s="9">
        <f>COUNTIFS(Violations[Key],C248,Violations[Violation code],"&lt;&gt;")</f>
        <v/>
      </c>
      <c r="I248" s="9">
        <f>COUNTIFS(Violations[Key],C248,Violations[Critical flag],"Critical")</f>
        <v/>
      </c>
      <c r="J248" s="9">
        <f>IF(LEFT(_xlfn.XLOOKUP(C248,Violations[Key],Violations[Action]),20)="Establishment Closed","Yes","No")</f>
        <v/>
      </c>
      <c r="K248" s="9">
        <f>IF(F248&lt;=13,"Yes","No")</f>
        <v/>
      </c>
    </row>
    <row r="249">
      <c r="A249" t="n">
        <v>50111193</v>
      </c>
      <c r="B249" s="8" t="n">
        <v>46118</v>
      </c>
      <c r="C249" s="9">
        <f>A249&amp;"-"&amp;TEXT(B249,"yyyymmdd")</f>
        <v/>
      </c>
      <c r="D249" s="9">
        <f>_xlfn.XLOOKUP(C249,Violations[Key],Violations[Boro])</f>
        <v/>
      </c>
      <c r="E249" s="9">
        <f>_xlfn.XLOOKUP(C249,Violations[Key],Violations[Cuisine])</f>
        <v/>
      </c>
      <c r="F249" s="9">
        <f>_xlfn.XLOOKUP(C249,Violations[Key],Violations[Score])</f>
        <v/>
      </c>
      <c r="G249" s="9">
        <f>_xlfn.XLOOKUP(C249,Violations[Key],Violations[Grade])&amp;""</f>
        <v/>
      </c>
      <c r="H249" s="9">
        <f>COUNTIFS(Violations[Key],C249,Violations[Violation code],"&lt;&gt;")</f>
        <v/>
      </c>
      <c r="I249" s="9">
        <f>COUNTIFS(Violations[Key],C249,Violations[Critical flag],"Critical")</f>
        <v/>
      </c>
      <c r="J249" s="9">
        <f>IF(LEFT(_xlfn.XLOOKUP(C249,Violations[Key],Violations[Action]),20)="Establishment Closed","Yes","No")</f>
        <v/>
      </c>
      <c r="K249" s="9">
        <f>IF(F249&lt;=13,"Yes","No")</f>
        <v/>
      </c>
    </row>
    <row r="250">
      <c r="A250" t="n">
        <v>50114226</v>
      </c>
      <c r="B250" s="8" t="n">
        <v>46118</v>
      </c>
      <c r="C250" s="9">
        <f>A250&amp;"-"&amp;TEXT(B250,"yyyymmdd")</f>
        <v/>
      </c>
      <c r="D250" s="9">
        <f>_xlfn.XLOOKUP(C250,Violations[Key],Violations[Boro])</f>
        <v/>
      </c>
      <c r="E250" s="9">
        <f>_xlfn.XLOOKUP(C250,Violations[Key],Violations[Cuisine])</f>
        <v/>
      </c>
      <c r="F250" s="9">
        <f>_xlfn.XLOOKUP(C250,Violations[Key],Violations[Score])</f>
        <v/>
      </c>
      <c r="G250" s="9">
        <f>_xlfn.XLOOKUP(C250,Violations[Key],Violations[Grade])&amp;""</f>
        <v/>
      </c>
      <c r="H250" s="9">
        <f>COUNTIFS(Violations[Key],C250,Violations[Violation code],"&lt;&gt;")</f>
        <v/>
      </c>
      <c r="I250" s="9">
        <f>COUNTIFS(Violations[Key],C250,Violations[Critical flag],"Critical")</f>
        <v/>
      </c>
      <c r="J250" s="9">
        <f>IF(LEFT(_xlfn.XLOOKUP(C250,Violations[Key],Violations[Action]),20)="Establishment Closed","Yes","No")</f>
        <v/>
      </c>
      <c r="K250" s="9">
        <f>IF(F250&lt;=13,"Yes","No")</f>
        <v/>
      </c>
    </row>
    <row r="251">
      <c r="A251" t="n">
        <v>50115279</v>
      </c>
      <c r="B251" s="8" t="n">
        <v>46118</v>
      </c>
      <c r="C251" s="9">
        <f>A251&amp;"-"&amp;TEXT(B251,"yyyymmdd")</f>
        <v/>
      </c>
      <c r="D251" s="9">
        <f>_xlfn.XLOOKUP(C251,Violations[Key],Violations[Boro])</f>
        <v/>
      </c>
      <c r="E251" s="9">
        <f>_xlfn.XLOOKUP(C251,Violations[Key],Violations[Cuisine])</f>
        <v/>
      </c>
      <c r="F251" s="9">
        <f>_xlfn.XLOOKUP(C251,Violations[Key],Violations[Score])</f>
        <v/>
      </c>
      <c r="G251" s="9">
        <f>_xlfn.XLOOKUP(C251,Violations[Key],Violations[Grade])&amp;""</f>
        <v/>
      </c>
      <c r="H251" s="9">
        <f>COUNTIFS(Violations[Key],C251,Violations[Violation code],"&lt;&gt;")</f>
        <v/>
      </c>
      <c r="I251" s="9">
        <f>COUNTIFS(Violations[Key],C251,Violations[Critical flag],"Critical")</f>
        <v/>
      </c>
      <c r="J251" s="9">
        <f>IF(LEFT(_xlfn.XLOOKUP(C251,Violations[Key],Violations[Action]),20)="Establishment Closed","Yes","No")</f>
        <v/>
      </c>
      <c r="K251" s="9">
        <f>IF(F251&lt;=13,"Yes","No")</f>
        <v/>
      </c>
    </row>
    <row r="252">
      <c r="A252" t="n">
        <v>50116062</v>
      </c>
      <c r="B252" s="8" t="n">
        <v>46118</v>
      </c>
      <c r="C252" s="9">
        <f>A252&amp;"-"&amp;TEXT(B252,"yyyymmdd")</f>
        <v/>
      </c>
      <c r="D252" s="9">
        <f>_xlfn.XLOOKUP(C252,Violations[Key],Violations[Boro])</f>
        <v/>
      </c>
      <c r="E252" s="9">
        <f>_xlfn.XLOOKUP(C252,Violations[Key],Violations[Cuisine])</f>
        <v/>
      </c>
      <c r="F252" s="9">
        <f>_xlfn.XLOOKUP(C252,Violations[Key],Violations[Score])</f>
        <v/>
      </c>
      <c r="G252" s="9">
        <f>_xlfn.XLOOKUP(C252,Violations[Key],Violations[Grade])&amp;""</f>
        <v/>
      </c>
      <c r="H252" s="9">
        <f>COUNTIFS(Violations[Key],C252,Violations[Violation code],"&lt;&gt;")</f>
        <v/>
      </c>
      <c r="I252" s="9">
        <f>COUNTIFS(Violations[Key],C252,Violations[Critical flag],"Critical")</f>
        <v/>
      </c>
      <c r="J252" s="9">
        <f>IF(LEFT(_xlfn.XLOOKUP(C252,Violations[Key],Violations[Action]),20)="Establishment Closed","Yes","No")</f>
        <v/>
      </c>
      <c r="K252" s="9">
        <f>IF(F252&lt;=13,"Yes","No")</f>
        <v/>
      </c>
    </row>
    <row r="253">
      <c r="A253" t="n">
        <v>50116702</v>
      </c>
      <c r="B253" s="8" t="n">
        <v>46118</v>
      </c>
      <c r="C253" s="9">
        <f>A253&amp;"-"&amp;TEXT(B253,"yyyymmdd")</f>
        <v/>
      </c>
      <c r="D253" s="9">
        <f>_xlfn.XLOOKUP(C253,Violations[Key],Violations[Boro])</f>
        <v/>
      </c>
      <c r="E253" s="9">
        <f>_xlfn.XLOOKUP(C253,Violations[Key],Violations[Cuisine])</f>
        <v/>
      </c>
      <c r="F253" s="9">
        <f>_xlfn.XLOOKUP(C253,Violations[Key],Violations[Score])</f>
        <v/>
      </c>
      <c r="G253" s="9">
        <f>_xlfn.XLOOKUP(C253,Violations[Key],Violations[Grade])&amp;""</f>
        <v/>
      </c>
      <c r="H253" s="9">
        <f>COUNTIFS(Violations[Key],C253,Violations[Violation code],"&lt;&gt;")</f>
        <v/>
      </c>
      <c r="I253" s="9">
        <f>COUNTIFS(Violations[Key],C253,Violations[Critical flag],"Critical")</f>
        <v/>
      </c>
      <c r="J253" s="9">
        <f>IF(LEFT(_xlfn.XLOOKUP(C253,Violations[Key],Violations[Action]),20)="Establishment Closed","Yes","No")</f>
        <v/>
      </c>
      <c r="K253" s="9">
        <f>IF(F253&lt;=13,"Yes","No")</f>
        <v/>
      </c>
    </row>
    <row r="254">
      <c r="A254" t="n">
        <v>50116707</v>
      </c>
      <c r="B254" s="8" t="n">
        <v>46118</v>
      </c>
      <c r="C254" s="9">
        <f>A254&amp;"-"&amp;TEXT(B254,"yyyymmdd")</f>
        <v/>
      </c>
      <c r="D254" s="9">
        <f>_xlfn.XLOOKUP(C254,Violations[Key],Violations[Boro])</f>
        <v/>
      </c>
      <c r="E254" s="9">
        <f>_xlfn.XLOOKUP(C254,Violations[Key],Violations[Cuisine])</f>
        <v/>
      </c>
      <c r="F254" s="9">
        <f>_xlfn.XLOOKUP(C254,Violations[Key],Violations[Score])</f>
        <v/>
      </c>
      <c r="G254" s="9">
        <f>_xlfn.XLOOKUP(C254,Violations[Key],Violations[Grade])&amp;""</f>
        <v/>
      </c>
      <c r="H254" s="9">
        <f>COUNTIFS(Violations[Key],C254,Violations[Violation code],"&lt;&gt;")</f>
        <v/>
      </c>
      <c r="I254" s="9">
        <f>COUNTIFS(Violations[Key],C254,Violations[Critical flag],"Critical")</f>
        <v/>
      </c>
      <c r="J254" s="9">
        <f>IF(LEFT(_xlfn.XLOOKUP(C254,Violations[Key],Violations[Action]),20)="Establishment Closed","Yes","No")</f>
        <v/>
      </c>
      <c r="K254" s="9">
        <f>IF(F254&lt;=13,"Yes","No")</f>
        <v/>
      </c>
    </row>
    <row r="255">
      <c r="A255" t="n">
        <v>50116712</v>
      </c>
      <c r="B255" s="8" t="n">
        <v>46118</v>
      </c>
      <c r="C255" s="9">
        <f>A255&amp;"-"&amp;TEXT(B255,"yyyymmdd")</f>
        <v/>
      </c>
      <c r="D255" s="9">
        <f>_xlfn.XLOOKUP(C255,Violations[Key],Violations[Boro])</f>
        <v/>
      </c>
      <c r="E255" s="9">
        <f>_xlfn.XLOOKUP(C255,Violations[Key],Violations[Cuisine])</f>
        <v/>
      </c>
      <c r="F255" s="9">
        <f>_xlfn.XLOOKUP(C255,Violations[Key],Violations[Score])</f>
        <v/>
      </c>
      <c r="G255" s="9">
        <f>_xlfn.XLOOKUP(C255,Violations[Key],Violations[Grade])&amp;""</f>
        <v/>
      </c>
      <c r="H255" s="9">
        <f>COUNTIFS(Violations[Key],C255,Violations[Violation code],"&lt;&gt;")</f>
        <v/>
      </c>
      <c r="I255" s="9">
        <f>COUNTIFS(Violations[Key],C255,Violations[Critical flag],"Critical")</f>
        <v/>
      </c>
      <c r="J255" s="9">
        <f>IF(LEFT(_xlfn.XLOOKUP(C255,Violations[Key],Violations[Action]),20)="Establishment Closed","Yes","No")</f>
        <v/>
      </c>
      <c r="K255" s="9">
        <f>IF(F255&lt;=13,"Yes","No")</f>
        <v/>
      </c>
    </row>
    <row r="256">
      <c r="A256" t="n">
        <v>50119264</v>
      </c>
      <c r="B256" s="8" t="n">
        <v>46118</v>
      </c>
      <c r="C256" s="9">
        <f>A256&amp;"-"&amp;TEXT(B256,"yyyymmdd")</f>
        <v/>
      </c>
      <c r="D256" s="9">
        <f>_xlfn.XLOOKUP(C256,Violations[Key],Violations[Boro])</f>
        <v/>
      </c>
      <c r="E256" s="9">
        <f>_xlfn.XLOOKUP(C256,Violations[Key],Violations[Cuisine])</f>
        <v/>
      </c>
      <c r="F256" s="9">
        <f>_xlfn.XLOOKUP(C256,Violations[Key],Violations[Score])</f>
        <v/>
      </c>
      <c r="G256" s="9">
        <f>_xlfn.XLOOKUP(C256,Violations[Key],Violations[Grade])&amp;""</f>
        <v/>
      </c>
      <c r="H256" s="9">
        <f>COUNTIFS(Violations[Key],C256,Violations[Violation code],"&lt;&gt;")</f>
        <v/>
      </c>
      <c r="I256" s="9">
        <f>COUNTIFS(Violations[Key],C256,Violations[Critical flag],"Critical")</f>
        <v/>
      </c>
      <c r="J256" s="9">
        <f>IF(LEFT(_xlfn.XLOOKUP(C256,Violations[Key],Violations[Action]),20)="Establishment Closed","Yes","No")</f>
        <v/>
      </c>
      <c r="K256" s="9">
        <f>IF(F256&lt;=13,"Yes","No")</f>
        <v/>
      </c>
    </row>
    <row r="257">
      <c r="A257" t="n">
        <v>50119996</v>
      </c>
      <c r="B257" s="8" t="n">
        <v>46118</v>
      </c>
      <c r="C257" s="9">
        <f>A257&amp;"-"&amp;TEXT(B257,"yyyymmdd")</f>
        <v/>
      </c>
      <c r="D257" s="9">
        <f>_xlfn.XLOOKUP(C257,Violations[Key],Violations[Boro])</f>
        <v/>
      </c>
      <c r="E257" s="9">
        <f>_xlfn.XLOOKUP(C257,Violations[Key],Violations[Cuisine])</f>
        <v/>
      </c>
      <c r="F257" s="9">
        <f>_xlfn.XLOOKUP(C257,Violations[Key],Violations[Score])</f>
        <v/>
      </c>
      <c r="G257" s="9">
        <f>_xlfn.XLOOKUP(C257,Violations[Key],Violations[Grade])&amp;""</f>
        <v/>
      </c>
      <c r="H257" s="9">
        <f>COUNTIFS(Violations[Key],C257,Violations[Violation code],"&lt;&gt;")</f>
        <v/>
      </c>
      <c r="I257" s="9">
        <f>COUNTIFS(Violations[Key],C257,Violations[Critical flag],"Critical")</f>
        <v/>
      </c>
      <c r="J257" s="9">
        <f>IF(LEFT(_xlfn.XLOOKUP(C257,Violations[Key],Violations[Action]),20)="Establishment Closed","Yes","No")</f>
        <v/>
      </c>
      <c r="K257" s="9">
        <f>IF(F257&lt;=13,"Yes","No")</f>
        <v/>
      </c>
    </row>
    <row r="258">
      <c r="A258" t="n">
        <v>50123256</v>
      </c>
      <c r="B258" s="8" t="n">
        <v>46118</v>
      </c>
      <c r="C258" s="9">
        <f>A258&amp;"-"&amp;TEXT(B258,"yyyymmdd")</f>
        <v/>
      </c>
      <c r="D258" s="9">
        <f>_xlfn.XLOOKUP(C258,Violations[Key],Violations[Boro])</f>
        <v/>
      </c>
      <c r="E258" s="9">
        <f>_xlfn.XLOOKUP(C258,Violations[Key],Violations[Cuisine])</f>
        <v/>
      </c>
      <c r="F258" s="9">
        <f>_xlfn.XLOOKUP(C258,Violations[Key],Violations[Score])</f>
        <v/>
      </c>
      <c r="G258" s="9">
        <f>_xlfn.XLOOKUP(C258,Violations[Key],Violations[Grade])&amp;""</f>
        <v/>
      </c>
      <c r="H258" s="9">
        <f>COUNTIFS(Violations[Key],C258,Violations[Violation code],"&lt;&gt;")</f>
        <v/>
      </c>
      <c r="I258" s="9">
        <f>COUNTIFS(Violations[Key],C258,Violations[Critical flag],"Critical")</f>
        <v/>
      </c>
      <c r="J258" s="9">
        <f>IF(LEFT(_xlfn.XLOOKUP(C258,Violations[Key],Violations[Action]),20)="Establishment Closed","Yes","No")</f>
        <v/>
      </c>
      <c r="K258" s="9">
        <f>IF(F258&lt;=13,"Yes","No")</f>
        <v/>
      </c>
    </row>
    <row r="259">
      <c r="A259" t="n">
        <v>50124764</v>
      </c>
      <c r="B259" s="8" t="n">
        <v>46118</v>
      </c>
      <c r="C259" s="9">
        <f>A259&amp;"-"&amp;TEXT(B259,"yyyymmdd")</f>
        <v/>
      </c>
      <c r="D259" s="9">
        <f>_xlfn.XLOOKUP(C259,Violations[Key],Violations[Boro])</f>
        <v/>
      </c>
      <c r="E259" s="9">
        <f>_xlfn.XLOOKUP(C259,Violations[Key],Violations[Cuisine])</f>
        <v/>
      </c>
      <c r="F259" s="9">
        <f>_xlfn.XLOOKUP(C259,Violations[Key],Violations[Score])</f>
        <v/>
      </c>
      <c r="G259" s="9">
        <f>_xlfn.XLOOKUP(C259,Violations[Key],Violations[Grade])&amp;""</f>
        <v/>
      </c>
      <c r="H259" s="9">
        <f>COUNTIFS(Violations[Key],C259,Violations[Violation code],"&lt;&gt;")</f>
        <v/>
      </c>
      <c r="I259" s="9">
        <f>COUNTIFS(Violations[Key],C259,Violations[Critical flag],"Critical")</f>
        <v/>
      </c>
      <c r="J259" s="9">
        <f>IF(LEFT(_xlfn.XLOOKUP(C259,Violations[Key],Violations[Action]),20)="Establishment Closed","Yes","No")</f>
        <v/>
      </c>
      <c r="K259" s="9">
        <f>IF(F259&lt;=13,"Yes","No")</f>
        <v/>
      </c>
    </row>
    <row r="260">
      <c r="A260" t="n">
        <v>50125167</v>
      </c>
      <c r="B260" s="8" t="n">
        <v>46118</v>
      </c>
      <c r="C260" s="9">
        <f>A260&amp;"-"&amp;TEXT(B260,"yyyymmdd")</f>
        <v/>
      </c>
      <c r="D260" s="9">
        <f>_xlfn.XLOOKUP(C260,Violations[Key],Violations[Boro])</f>
        <v/>
      </c>
      <c r="E260" s="9">
        <f>_xlfn.XLOOKUP(C260,Violations[Key],Violations[Cuisine])</f>
        <v/>
      </c>
      <c r="F260" s="9">
        <f>_xlfn.XLOOKUP(C260,Violations[Key],Violations[Score])</f>
        <v/>
      </c>
      <c r="G260" s="9">
        <f>_xlfn.XLOOKUP(C260,Violations[Key],Violations[Grade])&amp;""</f>
        <v/>
      </c>
      <c r="H260" s="9">
        <f>COUNTIFS(Violations[Key],C260,Violations[Violation code],"&lt;&gt;")</f>
        <v/>
      </c>
      <c r="I260" s="9">
        <f>COUNTIFS(Violations[Key],C260,Violations[Critical flag],"Critical")</f>
        <v/>
      </c>
      <c r="J260" s="9">
        <f>IF(LEFT(_xlfn.XLOOKUP(C260,Violations[Key],Violations[Action]),20)="Establishment Closed","Yes","No")</f>
        <v/>
      </c>
      <c r="K260" s="9">
        <f>IF(F260&lt;=13,"Yes","No")</f>
        <v/>
      </c>
    </row>
    <row r="261">
      <c r="A261" t="n">
        <v>50131267</v>
      </c>
      <c r="B261" s="8" t="n">
        <v>46118</v>
      </c>
      <c r="C261" s="9">
        <f>A261&amp;"-"&amp;TEXT(B261,"yyyymmdd")</f>
        <v/>
      </c>
      <c r="D261" s="9">
        <f>_xlfn.XLOOKUP(C261,Violations[Key],Violations[Boro])</f>
        <v/>
      </c>
      <c r="E261" s="9">
        <f>_xlfn.XLOOKUP(C261,Violations[Key],Violations[Cuisine])</f>
        <v/>
      </c>
      <c r="F261" s="9">
        <f>_xlfn.XLOOKUP(C261,Violations[Key],Violations[Score])</f>
        <v/>
      </c>
      <c r="G261" s="9">
        <f>_xlfn.XLOOKUP(C261,Violations[Key],Violations[Grade])&amp;""</f>
        <v/>
      </c>
      <c r="H261" s="9">
        <f>COUNTIFS(Violations[Key],C261,Violations[Violation code],"&lt;&gt;")</f>
        <v/>
      </c>
      <c r="I261" s="9">
        <f>COUNTIFS(Violations[Key],C261,Violations[Critical flag],"Critical")</f>
        <v/>
      </c>
      <c r="J261" s="9">
        <f>IF(LEFT(_xlfn.XLOOKUP(C261,Violations[Key],Violations[Action]),20)="Establishment Closed","Yes","No")</f>
        <v/>
      </c>
      <c r="K261" s="9">
        <f>IF(F261&lt;=13,"Yes","No")</f>
        <v/>
      </c>
    </row>
    <row r="262">
      <c r="A262" t="n">
        <v>50131907</v>
      </c>
      <c r="B262" s="8" t="n">
        <v>46118</v>
      </c>
      <c r="C262" s="9">
        <f>A262&amp;"-"&amp;TEXT(B262,"yyyymmdd")</f>
        <v/>
      </c>
      <c r="D262" s="9">
        <f>_xlfn.XLOOKUP(C262,Violations[Key],Violations[Boro])</f>
        <v/>
      </c>
      <c r="E262" s="9">
        <f>_xlfn.XLOOKUP(C262,Violations[Key],Violations[Cuisine])</f>
        <v/>
      </c>
      <c r="F262" s="9">
        <f>_xlfn.XLOOKUP(C262,Violations[Key],Violations[Score])</f>
        <v/>
      </c>
      <c r="G262" s="9">
        <f>_xlfn.XLOOKUP(C262,Violations[Key],Violations[Grade])&amp;""</f>
        <v/>
      </c>
      <c r="H262" s="9">
        <f>COUNTIFS(Violations[Key],C262,Violations[Violation code],"&lt;&gt;")</f>
        <v/>
      </c>
      <c r="I262" s="9">
        <f>COUNTIFS(Violations[Key],C262,Violations[Critical flag],"Critical")</f>
        <v/>
      </c>
      <c r="J262" s="9">
        <f>IF(LEFT(_xlfn.XLOOKUP(C262,Violations[Key],Violations[Action]),20)="Establishment Closed","Yes","No")</f>
        <v/>
      </c>
      <c r="K262" s="9">
        <f>IF(F262&lt;=13,"Yes","No")</f>
        <v/>
      </c>
    </row>
    <row r="263">
      <c r="A263" t="n">
        <v>50132085</v>
      </c>
      <c r="B263" s="8" t="n">
        <v>46118</v>
      </c>
      <c r="C263" s="9">
        <f>A263&amp;"-"&amp;TEXT(B263,"yyyymmdd")</f>
        <v/>
      </c>
      <c r="D263" s="9">
        <f>_xlfn.XLOOKUP(C263,Violations[Key],Violations[Boro])</f>
        <v/>
      </c>
      <c r="E263" s="9">
        <f>_xlfn.XLOOKUP(C263,Violations[Key],Violations[Cuisine])</f>
        <v/>
      </c>
      <c r="F263" s="9">
        <f>_xlfn.XLOOKUP(C263,Violations[Key],Violations[Score])</f>
        <v/>
      </c>
      <c r="G263" s="9">
        <f>_xlfn.XLOOKUP(C263,Violations[Key],Violations[Grade])&amp;""</f>
        <v/>
      </c>
      <c r="H263" s="9">
        <f>COUNTIFS(Violations[Key],C263,Violations[Violation code],"&lt;&gt;")</f>
        <v/>
      </c>
      <c r="I263" s="9">
        <f>COUNTIFS(Violations[Key],C263,Violations[Critical flag],"Critical")</f>
        <v/>
      </c>
      <c r="J263" s="9">
        <f>IF(LEFT(_xlfn.XLOOKUP(C263,Violations[Key],Violations[Action]),20)="Establishment Closed","Yes","No")</f>
        <v/>
      </c>
      <c r="K263" s="9">
        <f>IF(F263&lt;=13,"Yes","No")</f>
        <v/>
      </c>
    </row>
    <row r="264">
      <c r="A264" t="n">
        <v>50135008</v>
      </c>
      <c r="B264" s="8" t="n">
        <v>46118</v>
      </c>
      <c r="C264" s="9">
        <f>A264&amp;"-"&amp;TEXT(B264,"yyyymmdd")</f>
        <v/>
      </c>
      <c r="D264" s="9">
        <f>_xlfn.XLOOKUP(C264,Violations[Key],Violations[Boro])</f>
        <v/>
      </c>
      <c r="E264" s="9">
        <f>_xlfn.XLOOKUP(C264,Violations[Key],Violations[Cuisine])</f>
        <v/>
      </c>
      <c r="F264" s="9">
        <f>_xlfn.XLOOKUP(C264,Violations[Key],Violations[Score])</f>
        <v/>
      </c>
      <c r="G264" s="9">
        <f>_xlfn.XLOOKUP(C264,Violations[Key],Violations[Grade])&amp;""</f>
        <v/>
      </c>
      <c r="H264" s="9">
        <f>COUNTIFS(Violations[Key],C264,Violations[Violation code],"&lt;&gt;")</f>
        <v/>
      </c>
      <c r="I264" s="9">
        <f>COUNTIFS(Violations[Key],C264,Violations[Critical flag],"Critical")</f>
        <v/>
      </c>
      <c r="J264" s="9">
        <f>IF(LEFT(_xlfn.XLOOKUP(C264,Violations[Key],Violations[Action]),20)="Establishment Closed","Yes","No")</f>
        <v/>
      </c>
      <c r="K264" s="9">
        <f>IF(F264&lt;=13,"Yes","No")</f>
        <v/>
      </c>
    </row>
    <row r="265">
      <c r="A265" t="n">
        <v>50140121</v>
      </c>
      <c r="B265" s="8" t="n">
        <v>46118</v>
      </c>
      <c r="C265" s="9">
        <f>A265&amp;"-"&amp;TEXT(B265,"yyyymmdd")</f>
        <v/>
      </c>
      <c r="D265" s="9">
        <f>_xlfn.XLOOKUP(C265,Violations[Key],Violations[Boro])</f>
        <v/>
      </c>
      <c r="E265" s="9">
        <f>_xlfn.XLOOKUP(C265,Violations[Key],Violations[Cuisine])</f>
        <v/>
      </c>
      <c r="F265" s="9">
        <f>_xlfn.XLOOKUP(C265,Violations[Key],Violations[Score])</f>
        <v/>
      </c>
      <c r="G265" s="9">
        <f>_xlfn.XLOOKUP(C265,Violations[Key],Violations[Grade])&amp;""</f>
        <v/>
      </c>
      <c r="H265" s="9">
        <f>COUNTIFS(Violations[Key],C265,Violations[Violation code],"&lt;&gt;")</f>
        <v/>
      </c>
      <c r="I265" s="9">
        <f>COUNTIFS(Violations[Key],C265,Violations[Critical flag],"Critical")</f>
        <v/>
      </c>
      <c r="J265" s="9">
        <f>IF(LEFT(_xlfn.XLOOKUP(C265,Violations[Key],Violations[Action]),20)="Establishment Closed","Yes","No")</f>
        <v/>
      </c>
      <c r="K265" s="9">
        <f>IF(F265&lt;=13,"Yes","No")</f>
        <v/>
      </c>
    </row>
    <row r="266">
      <c r="A266" t="n">
        <v>50140776</v>
      </c>
      <c r="B266" s="8" t="n">
        <v>46118</v>
      </c>
      <c r="C266" s="9">
        <f>A266&amp;"-"&amp;TEXT(B266,"yyyymmdd")</f>
        <v/>
      </c>
      <c r="D266" s="9">
        <f>_xlfn.XLOOKUP(C266,Violations[Key],Violations[Boro])</f>
        <v/>
      </c>
      <c r="E266" s="9">
        <f>_xlfn.XLOOKUP(C266,Violations[Key],Violations[Cuisine])</f>
        <v/>
      </c>
      <c r="F266" s="9">
        <f>_xlfn.XLOOKUP(C266,Violations[Key],Violations[Score])</f>
        <v/>
      </c>
      <c r="G266" s="9">
        <f>_xlfn.XLOOKUP(C266,Violations[Key],Violations[Grade])&amp;""</f>
        <v/>
      </c>
      <c r="H266" s="9">
        <f>COUNTIFS(Violations[Key],C266,Violations[Violation code],"&lt;&gt;")</f>
        <v/>
      </c>
      <c r="I266" s="9">
        <f>COUNTIFS(Violations[Key],C266,Violations[Critical flag],"Critical")</f>
        <v/>
      </c>
      <c r="J266" s="9">
        <f>IF(LEFT(_xlfn.XLOOKUP(C266,Violations[Key],Violations[Action]),20)="Establishment Closed","Yes","No")</f>
        <v/>
      </c>
      <c r="K266" s="9">
        <f>IF(F266&lt;=13,"Yes","No")</f>
        <v/>
      </c>
    </row>
    <row r="267">
      <c r="A267" t="n">
        <v>50142443</v>
      </c>
      <c r="B267" s="8" t="n">
        <v>46118</v>
      </c>
      <c r="C267" s="9">
        <f>A267&amp;"-"&amp;TEXT(B267,"yyyymmdd")</f>
        <v/>
      </c>
      <c r="D267" s="9">
        <f>_xlfn.XLOOKUP(C267,Violations[Key],Violations[Boro])</f>
        <v/>
      </c>
      <c r="E267" s="9">
        <f>_xlfn.XLOOKUP(C267,Violations[Key],Violations[Cuisine])</f>
        <v/>
      </c>
      <c r="F267" s="9">
        <f>_xlfn.XLOOKUP(C267,Violations[Key],Violations[Score])</f>
        <v/>
      </c>
      <c r="G267" s="9">
        <f>_xlfn.XLOOKUP(C267,Violations[Key],Violations[Grade])&amp;""</f>
        <v/>
      </c>
      <c r="H267" s="9">
        <f>COUNTIFS(Violations[Key],C267,Violations[Violation code],"&lt;&gt;")</f>
        <v/>
      </c>
      <c r="I267" s="9">
        <f>COUNTIFS(Violations[Key],C267,Violations[Critical flag],"Critical")</f>
        <v/>
      </c>
      <c r="J267" s="9">
        <f>IF(LEFT(_xlfn.XLOOKUP(C267,Violations[Key],Violations[Action]),20)="Establishment Closed","Yes","No")</f>
        <v/>
      </c>
      <c r="K267" s="9">
        <f>IF(F267&lt;=13,"Yes","No")</f>
        <v/>
      </c>
    </row>
    <row r="268">
      <c r="A268" t="n">
        <v>50161071</v>
      </c>
      <c r="B268" s="8" t="n">
        <v>46118</v>
      </c>
      <c r="C268" s="9">
        <f>A268&amp;"-"&amp;TEXT(B268,"yyyymmdd")</f>
        <v/>
      </c>
      <c r="D268" s="9">
        <f>_xlfn.XLOOKUP(C268,Violations[Key],Violations[Boro])</f>
        <v/>
      </c>
      <c r="E268" s="9">
        <f>_xlfn.XLOOKUP(C268,Violations[Key],Violations[Cuisine])</f>
        <v/>
      </c>
      <c r="F268" s="9">
        <f>_xlfn.XLOOKUP(C268,Violations[Key],Violations[Score])</f>
        <v/>
      </c>
      <c r="G268" s="9">
        <f>_xlfn.XLOOKUP(C268,Violations[Key],Violations[Grade])&amp;""</f>
        <v/>
      </c>
      <c r="H268" s="9">
        <f>COUNTIFS(Violations[Key],C268,Violations[Violation code],"&lt;&gt;")</f>
        <v/>
      </c>
      <c r="I268" s="9">
        <f>COUNTIFS(Violations[Key],C268,Violations[Critical flag],"Critical")</f>
        <v/>
      </c>
      <c r="J268" s="9">
        <f>IF(LEFT(_xlfn.XLOOKUP(C268,Violations[Key],Violations[Action]),20)="Establishment Closed","Yes","No")</f>
        <v/>
      </c>
      <c r="K268" s="9">
        <f>IF(F268&lt;=13,"Yes","No")</f>
        <v/>
      </c>
    </row>
    <row r="269">
      <c r="A269" t="n">
        <v>50161217</v>
      </c>
      <c r="B269" s="8" t="n">
        <v>46118</v>
      </c>
      <c r="C269" s="9">
        <f>A269&amp;"-"&amp;TEXT(B269,"yyyymmdd")</f>
        <v/>
      </c>
      <c r="D269" s="9">
        <f>_xlfn.XLOOKUP(C269,Violations[Key],Violations[Boro])</f>
        <v/>
      </c>
      <c r="E269" s="9">
        <f>_xlfn.XLOOKUP(C269,Violations[Key],Violations[Cuisine])</f>
        <v/>
      </c>
      <c r="F269" s="9">
        <f>_xlfn.XLOOKUP(C269,Violations[Key],Violations[Score])</f>
        <v/>
      </c>
      <c r="G269" s="9">
        <f>_xlfn.XLOOKUP(C269,Violations[Key],Violations[Grade])&amp;""</f>
        <v/>
      </c>
      <c r="H269" s="9">
        <f>COUNTIFS(Violations[Key],C269,Violations[Violation code],"&lt;&gt;")</f>
        <v/>
      </c>
      <c r="I269" s="9">
        <f>COUNTIFS(Violations[Key],C269,Violations[Critical flag],"Critical")</f>
        <v/>
      </c>
      <c r="J269" s="9">
        <f>IF(LEFT(_xlfn.XLOOKUP(C269,Violations[Key],Violations[Action]),20)="Establishment Closed","Yes","No")</f>
        <v/>
      </c>
      <c r="K269" s="9">
        <f>IF(F269&lt;=13,"Yes","No")</f>
        <v/>
      </c>
    </row>
    <row r="270">
      <c r="A270" t="n">
        <v>50161775</v>
      </c>
      <c r="B270" s="8" t="n">
        <v>46118</v>
      </c>
      <c r="C270" s="9">
        <f>A270&amp;"-"&amp;TEXT(B270,"yyyymmdd")</f>
        <v/>
      </c>
      <c r="D270" s="9">
        <f>_xlfn.XLOOKUP(C270,Violations[Key],Violations[Boro])</f>
        <v/>
      </c>
      <c r="E270" s="9">
        <f>_xlfn.XLOOKUP(C270,Violations[Key],Violations[Cuisine])</f>
        <v/>
      </c>
      <c r="F270" s="9">
        <f>_xlfn.XLOOKUP(C270,Violations[Key],Violations[Score])</f>
        <v/>
      </c>
      <c r="G270" s="9">
        <f>_xlfn.XLOOKUP(C270,Violations[Key],Violations[Grade])&amp;""</f>
        <v/>
      </c>
      <c r="H270" s="9">
        <f>COUNTIFS(Violations[Key],C270,Violations[Violation code],"&lt;&gt;")</f>
        <v/>
      </c>
      <c r="I270" s="9">
        <f>COUNTIFS(Violations[Key],C270,Violations[Critical flag],"Critical")</f>
        <v/>
      </c>
      <c r="J270" s="9">
        <f>IF(LEFT(_xlfn.XLOOKUP(C270,Violations[Key],Violations[Action]),20)="Establishment Closed","Yes","No")</f>
        <v/>
      </c>
      <c r="K270" s="9">
        <f>IF(F270&lt;=13,"Yes","No")</f>
        <v/>
      </c>
    </row>
    <row r="271">
      <c r="A271" t="n">
        <v>50165191</v>
      </c>
      <c r="B271" s="8" t="n">
        <v>46118</v>
      </c>
      <c r="C271" s="9">
        <f>A271&amp;"-"&amp;TEXT(B271,"yyyymmdd")</f>
        <v/>
      </c>
      <c r="D271" s="9">
        <f>_xlfn.XLOOKUP(C271,Violations[Key],Violations[Boro])</f>
        <v/>
      </c>
      <c r="E271" s="9">
        <f>_xlfn.XLOOKUP(C271,Violations[Key],Violations[Cuisine])</f>
        <v/>
      </c>
      <c r="F271" s="9">
        <f>_xlfn.XLOOKUP(C271,Violations[Key],Violations[Score])</f>
        <v/>
      </c>
      <c r="G271" s="9">
        <f>_xlfn.XLOOKUP(C271,Violations[Key],Violations[Grade])&amp;""</f>
        <v/>
      </c>
      <c r="H271" s="9">
        <f>COUNTIFS(Violations[Key],C271,Violations[Violation code],"&lt;&gt;")</f>
        <v/>
      </c>
      <c r="I271" s="9">
        <f>COUNTIFS(Violations[Key],C271,Violations[Critical flag],"Critical")</f>
        <v/>
      </c>
      <c r="J271" s="9">
        <f>IF(LEFT(_xlfn.XLOOKUP(C271,Violations[Key],Violations[Action]),20)="Establishment Closed","Yes","No")</f>
        <v/>
      </c>
      <c r="K271" s="9">
        <f>IF(F271&lt;=13,"Yes","No")</f>
        <v/>
      </c>
    </row>
    <row r="272">
      <c r="A272" t="n">
        <v>50172857</v>
      </c>
      <c r="B272" s="8" t="n">
        <v>46118</v>
      </c>
      <c r="C272" s="9">
        <f>A272&amp;"-"&amp;TEXT(B272,"yyyymmdd")</f>
        <v/>
      </c>
      <c r="D272" s="9">
        <f>_xlfn.XLOOKUP(C272,Violations[Key],Violations[Boro])</f>
        <v/>
      </c>
      <c r="E272" s="9">
        <f>_xlfn.XLOOKUP(C272,Violations[Key],Violations[Cuisine])</f>
        <v/>
      </c>
      <c r="F272" s="9">
        <f>_xlfn.XLOOKUP(C272,Violations[Key],Violations[Score])</f>
        <v/>
      </c>
      <c r="G272" s="9">
        <f>_xlfn.XLOOKUP(C272,Violations[Key],Violations[Grade])&amp;""</f>
        <v/>
      </c>
      <c r="H272" s="9">
        <f>COUNTIFS(Violations[Key],C272,Violations[Violation code],"&lt;&gt;")</f>
        <v/>
      </c>
      <c r="I272" s="9">
        <f>COUNTIFS(Violations[Key],C272,Violations[Critical flag],"Critical")</f>
        <v/>
      </c>
      <c r="J272" s="9">
        <f>IF(LEFT(_xlfn.XLOOKUP(C272,Violations[Key],Violations[Action]),20)="Establishment Closed","Yes","No")</f>
        <v/>
      </c>
      <c r="K272" s="9">
        <f>IF(F272&lt;=13,"Yes","No")</f>
        <v/>
      </c>
    </row>
    <row r="273">
      <c r="A273" t="n">
        <v>40546650</v>
      </c>
      <c r="B273" s="8" t="n">
        <v>46119</v>
      </c>
      <c r="C273" s="9">
        <f>A273&amp;"-"&amp;TEXT(B273,"yyyymmdd")</f>
        <v/>
      </c>
      <c r="D273" s="9">
        <f>_xlfn.XLOOKUP(C273,Violations[Key],Violations[Boro])</f>
        <v/>
      </c>
      <c r="E273" s="9">
        <f>_xlfn.XLOOKUP(C273,Violations[Key],Violations[Cuisine])</f>
        <v/>
      </c>
      <c r="F273" s="9">
        <f>_xlfn.XLOOKUP(C273,Violations[Key],Violations[Score])</f>
        <v/>
      </c>
      <c r="G273" s="9">
        <f>_xlfn.XLOOKUP(C273,Violations[Key],Violations[Grade])&amp;""</f>
        <v/>
      </c>
      <c r="H273" s="9">
        <f>COUNTIFS(Violations[Key],C273,Violations[Violation code],"&lt;&gt;")</f>
        <v/>
      </c>
      <c r="I273" s="9">
        <f>COUNTIFS(Violations[Key],C273,Violations[Critical flag],"Critical")</f>
        <v/>
      </c>
      <c r="J273" s="9">
        <f>IF(LEFT(_xlfn.XLOOKUP(C273,Violations[Key],Violations[Action]),20)="Establishment Closed","Yes","No")</f>
        <v/>
      </c>
      <c r="K273" s="9">
        <f>IF(F273&lt;=13,"Yes","No")</f>
        <v/>
      </c>
    </row>
    <row r="274">
      <c r="A274" t="n">
        <v>40750062</v>
      </c>
      <c r="B274" s="8" t="n">
        <v>46119</v>
      </c>
      <c r="C274" s="9">
        <f>A274&amp;"-"&amp;TEXT(B274,"yyyymmdd")</f>
        <v/>
      </c>
      <c r="D274" s="9">
        <f>_xlfn.XLOOKUP(C274,Violations[Key],Violations[Boro])</f>
        <v/>
      </c>
      <c r="E274" s="9">
        <f>_xlfn.XLOOKUP(C274,Violations[Key],Violations[Cuisine])</f>
        <v/>
      </c>
      <c r="F274" s="9">
        <f>_xlfn.XLOOKUP(C274,Violations[Key],Violations[Score])</f>
        <v/>
      </c>
      <c r="G274" s="9">
        <f>_xlfn.XLOOKUP(C274,Violations[Key],Violations[Grade])&amp;""</f>
        <v/>
      </c>
      <c r="H274" s="9">
        <f>COUNTIFS(Violations[Key],C274,Violations[Violation code],"&lt;&gt;")</f>
        <v/>
      </c>
      <c r="I274" s="9">
        <f>COUNTIFS(Violations[Key],C274,Violations[Critical flag],"Critical")</f>
        <v/>
      </c>
      <c r="J274" s="9">
        <f>IF(LEFT(_xlfn.XLOOKUP(C274,Violations[Key],Violations[Action]),20)="Establishment Closed","Yes","No")</f>
        <v/>
      </c>
      <c r="K274" s="9">
        <f>IF(F274&lt;=13,"Yes","No")</f>
        <v/>
      </c>
    </row>
    <row r="275">
      <c r="A275" t="n">
        <v>40837666</v>
      </c>
      <c r="B275" s="8" t="n">
        <v>46119</v>
      </c>
      <c r="C275" s="9">
        <f>A275&amp;"-"&amp;TEXT(B275,"yyyymmdd")</f>
        <v/>
      </c>
      <c r="D275" s="9">
        <f>_xlfn.XLOOKUP(C275,Violations[Key],Violations[Boro])</f>
        <v/>
      </c>
      <c r="E275" s="9">
        <f>_xlfn.XLOOKUP(C275,Violations[Key],Violations[Cuisine])</f>
        <v/>
      </c>
      <c r="F275" s="9">
        <f>_xlfn.XLOOKUP(C275,Violations[Key],Violations[Score])</f>
        <v/>
      </c>
      <c r="G275" s="9">
        <f>_xlfn.XLOOKUP(C275,Violations[Key],Violations[Grade])&amp;""</f>
        <v/>
      </c>
      <c r="H275" s="9">
        <f>COUNTIFS(Violations[Key],C275,Violations[Violation code],"&lt;&gt;")</f>
        <v/>
      </c>
      <c r="I275" s="9">
        <f>COUNTIFS(Violations[Key],C275,Violations[Critical flag],"Critical")</f>
        <v/>
      </c>
      <c r="J275" s="9">
        <f>IF(LEFT(_xlfn.XLOOKUP(C275,Violations[Key],Violations[Action]),20)="Establishment Closed","Yes","No")</f>
        <v/>
      </c>
      <c r="K275" s="9">
        <f>IF(F275&lt;=13,"Yes","No")</f>
        <v/>
      </c>
    </row>
    <row r="276">
      <c r="A276" t="n">
        <v>40874688</v>
      </c>
      <c r="B276" s="8" t="n">
        <v>46119</v>
      </c>
      <c r="C276" s="9">
        <f>A276&amp;"-"&amp;TEXT(B276,"yyyymmdd")</f>
        <v/>
      </c>
      <c r="D276" s="9">
        <f>_xlfn.XLOOKUP(C276,Violations[Key],Violations[Boro])</f>
        <v/>
      </c>
      <c r="E276" s="9">
        <f>_xlfn.XLOOKUP(C276,Violations[Key],Violations[Cuisine])</f>
        <v/>
      </c>
      <c r="F276" s="9">
        <f>_xlfn.XLOOKUP(C276,Violations[Key],Violations[Score])</f>
        <v/>
      </c>
      <c r="G276" s="9">
        <f>_xlfn.XLOOKUP(C276,Violations[Key],Violations[Grade])&amp;""</f>
        <v/>
      </c>
      <c r="H276" s="9">
        <f>COUNTIFS(Violations[Key],C276,Violations[Violation code],"&lt;&gt;")</f>
        <v/>
      </c>
      <c r="I276" s="9">
        <f>COUNTIFS(Violations[Key],C276,Violations[Critical flag],"Critical")</f>
        <v/>
      </c>
      <c r="J276" s="9">
        <f>IF(LEFT(_xlfn.XLOOKUP(C276,Violations[Key],Violations[Action]),20)="Establishment Closed","Yes","No")</f>
        <v/>
      </c>
      <c r="K276" s="9">
        <f>IF(F276&lt;=13,"Yes","No")</f>
        <v/>
      </c>
    </row>
    <row r="277">
      <c r="A277" t="n">
        <v>41073979</v>
      </c>
      <c r="B277" s="8" t="n">
        <v>46119</v>
      </c>
      <c r="C277" s="9">
        <f>A277&amp;"-"&amp;TEXT(B277,"yyyymmdd")</f>
        <v/>
      </c>
      <c r="D277" s="9">
        <f>_xlfn.XLOOKUP(C277,Violations[Key],Violations[Boro])</f>
        <v/>
      </c>
      <c r="E277" s="9">
        <f>_xlfn.XLOOKUP(C277,Violations[Key],Violations[Cuisine])</f>
        <v/>
      </c>
      <c r="F277" s="9">
        <f>_xlfn.XLOOKUP(C277,Violations[Key],Violations[Score])</f>
        <v/>
      </c>
      <c r="G277" s="9">
        <f>_xlfn.XLOOKUP(C277,Violations[Key],Violations[Grade])&amp;""</f>
        <v/>
      </c>
      <c r="H277" s="9">
        <f>COUNTIFS(Violations[Key],C277,Violations[Violation code],"&lt;&gt;")</f>
        <v/>
      </c>
      <c r="I277" s="9">
        <f>COUNTIFS(Violations[Key],C277,Violations[Critical flag],"Critical")</f>
        <v/>
      </c>
      <c r="J277" s="9">
        <f>IF(LEFT(_xlfn.XLOOKUP(C277,Violations[Key],Violations[Action]),20)="Establishment Closed","Yes","No")</f>
        <v/>
      </c>
      <c r="K277" s="9">
        <f>IF(F277&lt;=13,"Yes","No")</f>
        <v/>
      </c>
    </row>
    <row r="278">
      <c r="A278" t="n">
        <v>41100958</v>
      </c>
      <c r="B278" s="8" t="n">
        <v>46119</v>
      </c>
      <c r="C278" s="9">
        <f>A278&amp;"-"&amp;TEXT(B278,"yyyymmdd")</f>
        <v/>
      </c>
      <c r="D278" s="9">
        <f>_xlfn.XLOOKUP(C278,Violations[Key],Violations[Boro])</f>
        <v/>
      </c>
      <c r="E278" s="9">
        <f>_xlfn.XLOOKUP(C278,Violations[Key],Violations[Cuisine])</f>
        <v/>
      </c>
      <c r="F278" s="9">
        <f>_xlfn.XLOOKUP(C278,Violations[Key],Violations[Score])</f>
        <v/>
      </c>
      <c r="G278" s="9">
        <f>_xlfn.XLOOKUP(C278,Violations[Key],Violations[Grade])&amp;""</f>
        <v/>
      </c>
      <c r="H278" s="9">
        <f>COUNTIFS(Violations[Key],C278,Violations[Violation code],"&lt;&gt;")</f>
        <v/>
      </c>
      <c r="I278" s="9">
        <f>COUNTIFS(Violations[Key],C278,Violations[Critical flag],"Critical")</f>
        <v/>
      </c>
      <c r="J278" s="9">
        <f>IF(LEFT(_xlfn.XLOOKUP(C278,Violations[Key],Violations[Action]),20)="Establishment Closed","Yes","No")</f>
        <v/>
      </c>
      <c r="K278" s="9">
        <f>IF(F278&lt;=13,"Yes","No")</f>
        <v/>
      </c>
    </row>
    <row r="279">
      <c r="A279" t="n">
        <v>41145911</v>
      </c>
      <c r="B279" s="8" t="n">
        <v>46119</v>
      </c>
      <c r="C279" s="9">
        <f>A279&amp;"-"&amp;TEXT(B279,"yyyymmdd")</f>
        <v/>
      </c>
      <c r="D279" s="9">
        <f>_xlfn.XLOOKUP(C279,Violations[Key],Violations[Boro])</f>
        <v/>
      </c>
      <c r="E279" s="9">
        <f>_xlfn.XLOOKUP(C279,Violations[Key],Violations[Cuisine])</f>
        <v/>
      </c>
      <c r="F279" s="9">
        <f>_xlfn.XLOOKUP(C279,Violations[Key],Violations[Score])</f>
        <v/>
      </c>
      <c r="G279" s="9">
        <f>_xlfn.XLOOKUP(C279,Violations[Key],Violations[Grade])&amp;""</f>
        <v/>
      </c>
      <c r="H279" s="9">
        <f>COUNTIFS(Violations[Key],C279,Violations[Violation code],"&lt;&gt;")</f>
        <v/>
      </c>
      <c r="I279" s="9">
        <f>COUNTIFS(Violations[Key],C279,Violations[Critical flag],"Critical")</f>
        <v/>
      </c>
      <c r="J279" s="9">
        <f>IF(LEFT(_xlfn.XLOOKUP(C279,Violations[Key],Violations[Action]),20)="Establishment Closed","Yes","No")</f>
        <v/>
      </c>
      <c r="K279" s="9">
        <f>IF(F279&lt;=13,"Yes","No")</f>
        <v/>
      </c>
    </row>
    <row r="280">
      <c r="A280" t="n">
        <v>41299744</v>
      </c>
      <c r="B280" s="8" t="n">
        <v>46119</v>
      </c>
      <c r="C280" s="9">
        <f>A280&amp;"-"&amp;TEXT(B280,"yyyymmdd")</f>
        <v/>
      </c>
      <c r="D280" s="9">
        <f>_xlfn.XLOOKUP(C280,Violations[Key],Violations[Boro])</f>
        <v/>
      </c>
      <c r="E280" s="9">
        <f>_xlfn.XLOOKUP(C280,Violations[Key],Violations[Cuisine])</f>
        <v/>
      </c>
      <c r="F280" s="9">
        <f>_xlfn.XLOOKUP(C280,Violations[Key],Violations[Score])</f>
        <v/>
      </c>
      <c r="G280" s="9">
        <f>_xlfn.XLOOKUP(C280,Violations[Key],Violations[Grade])&amp;""</f>
        <v/>
      </c>
      <c r="H280" s="9">
        <f>COUNTIFS(Violations[Key],C280,Violations[Violation code],"&lt;&gt;")</f>
        <v/>
      </c>
      <c r="I280" s="9">
        <f>COUNTIFS(Violations[Key],C280,Violations[Critical flag],"Critical")</f>
        <v/>
      </c>
      <c r="J280" s="9">
        <f>IF(LEFT(_xlfn.XLOOKUP(C280,Violations[Key],Violations[Action]),20)="Establishment Closed","Yes","No")</f>
        <v/>
      </c>
      <c r="K280" s="9">
        <f>IF(F280&lt;=13,"Yes","No")</f>
        <v/>
      </c>
    </row>
    <row r="281">
      <c r="A281" t="n">
        <v>41381168</v>
      </c>
      <c r="B281" s="8" t="n">
        <v>46119</v>
      </c>
      <c r="C281" s="9">
        <f>A281&amp;"-"&amp;TEXT(B281,"yyyymmdd")</f>
        <v/>
      </c>
      <c r="D281" s="9">
        <f>_xlfn.XLOOKUP(C281,Violations[Key],Violations[Boro])</f>
        <v/>
      </c>
      <c r="E281" s="9">
        <f>_xlfn.XLOOKUP(C281,Violations[Key],Violations[Cuisine])</f>
        <v/>
      </c>
      <c r="F281" s="9">
        <f>_xlfn.XLOOKUP(C281,Violations[Key],Violations[Score])</f>
        <v/>
      </c>
      <c r="G281" s="9">
        <f>_xlfn.XLOOKUP(C281,Violations[Key],Violations[Grade])&amp;""</f>
        <v/>
      </c>
      <c r="H281" s="9">
        <f>COUNTIFS(Violations[Key],C281,Violations[Violation code],"&lt;&gt;")</f>
        <v/>
      </c>
      <c r="I281" s="9">
        <f>COUNTIFS(Violations[Key],C281,Violations[Critical flag],"Critical")</f>
        <v/>
      </c>
      <c r="J281" s="9">
        <f>IF(LEFT(_xlfn.XLOOKUP(C281,Violations[Key],Violations[Action]),20)="Establishment Closed","Yes","No")</f>
        <v/>
      </c>
      <c r="K281" s="9">
        <f>IF(F281&lt;=13,"Yes","No")</f>
        <v/>
      </c>
    </row>
    <row r="282">
      <c r="A282" t="n">
        <v>41467086</v>
      </c>
      <c r="B282" s="8" t="n">
        <v>46119</v>
      </c>
      <c r="C282" s="9">
        <f>A282&amp;"-"&amp;TEXT(B282,"yyyymmdd")</f>
        <v/>
      </c>
      <c r="D282" s="9">
        <f>_xlfn.XLOOKUP(C282,Violations[Key],Violations[Boro])</f>
        <v/>
      </c>
      <c r="E282" s="9">
        <f>_xlfn.XLOOKUP(C282,Violations[Key],Violations[Cuisine])</f>
        <v/>
      </c>
      <c r="F282" s="9">
        <f>_xlfn.XLOOKUP(C282,Violations[Key],Violations[Score])</f>
        <v/>
      </c>
      <c r="G282" s="9">
        <f>_xlfn.XLOOKUP(C282,Violations[Key],Violations[Grade])&amp;""</f>
        <v/>
      </c>
      <c r="H282" s="9">
        <f>COUNTIFS(Violations[Key],C282,Violations[Violation code],"&lt;&gt;")</f>
        <v/>
      </c>
      <c r="I282" s="9">
        <f>COUNTIFS(Violations[Key],C282,Violations[Critical flag],"Critical")</f>
        <v/>
      </c>
      <c r="J282" s="9">
        <f>IF(LEFT(_xlfn.XLOOKUP(C282,Violations[Key],Violations[Action]),20)="Establishment Closed","Yes","No")</f>
        <v/>
      </c>
      <c r="K282" s="9">
        <f>IF(F282&lt;=13,"Yes","No")</f>
        <v/>
      </c>
    </row>
    <row r="283">
      <c r="A283" t="n">
        <v>41530103</v>
      </c>
      <c r="B283" s="8" t="n">
        <v>46119</v>
      </c>
      <c r="C283" s="9">
        <f>A283&amp;"-"&amp;TEXT(B283,"yyyymmdd")</f>
        <v/>
      </c>
      <c r="D283" s="9">
        <f>_xlfn.XLOOKUP(C283,Violations[Key],Violations[Boro])</f>
        <v/>
      </c>
      <c r="E283" s="9">
        <f>_xlfn.XLOOKUP(C283,Violations[Key],Violations[Cuisine])</f>
        <v/>
      </c>
      <c r="F283" s="9">
        <f>_xlfn.XLOOKUP(C283,Violations[Key],Violations[Score])</f>
        <v/>
      </c>
      <c r="G283" s="9">
        <f>_xlfn.XLOOKUP(C283,Violations[Key],Violations[Grade])&amp;""</f>
        <v/>
      </c>
      <c r="H283" s="9">
        <f>COUNTIFS(Violations[Key],C283,Violations[Violation code],"&lt;&gt;")</f>
        <v/>
      </c>
      <c r="I283" s="9">
        <f>COUNTIFS(Violations[Key],C283,Violations[Critical flag],"Critical")</f>
        <v/>
      </c>
      <c r="J283" s="9">
        <f>IF(LEFT(_xlfn.XLOOKUP(C283,Violations[Key],Violations[Action]),20)="Establishment Closed","Yes","No")</f>
        <v/>
      </c>
      <c r="K283" s="9">
        <f>IF(F283&lt;=13,"Yes","No")</f>
        <v/>
      </c>
    </row>
    <row r="284">
      <c r="A284" t="n">
        <v>41561546</v>
      </c>
      <c r="B284" s="8" t="n">
        <v>46119</v>
      </c>
      <c r="C284" s="9">
        <f>A284&amp;"-"&amp;TEXT(B284,"yyyymmdd")</f>
        <v/>
      </c>
      <c r="D284" s="9">
        <f>_xlfn.XLOOKUP(C284,Violations[Key],Violations[Boro])</f>
        <v/>
      </c>
      <c r="E284" s="9">
        <f>_xlfn.XLOOKUP(C284,Violations[Key],Violations[Cuisine])</f>
        <v/>
      </c>
      <c r="F284" s="9">
        <f>_xlfn.XLOOKUP(C284,Violations[Key],Violations[Score])</f>
        <v/>
      </c>
      <c r="G284" s="9">
        <f>_xlfn.XLOOKUP(C284,Violations[Key],Violations[Grade])&amp;""</f>
        <v/>
      </c>
      <c r="H284" s="9">
        <f>COUNTIFS(Violations[Key],C284,Violations[Violation code],"&lt;&gt;")</f>
        <v/>
      </c>
      <c r="I284" s="9">
        <f>COUNTIFS(Violations[Key],C284,Violations[Critical flag],"Critical")</f>
        <v/>
      </c>
      <c r="J284" s="9">
        <f>IF(LEFT(_xlfn.XLOOKUP(C284,Violations[Key],Violations[Action]),20)="Establishment Closed","Yes","No")</f>
        <v/>
      </c>
      <c r="K284" s="9">
        <f>IF(F284&lt;=13,"Yes","No")</f>
        <v/>
      </c>
    </row>
    <row r="285">
      <c r="A285" t="n">
        <v>41606966</v>
      </c>
      <c r="B285" s="8" t="n">
        <v>46119</v>
      </c>
      <c r="C285" s="9">
        <f>A285&amp;"-"&amp;TEXT(B285,"yyyymmdd")</f>
        <v/>
      </c>
      <c r="D285" s="9">
        <f>_xlfn.XLOOKUP(C285,Violations[Key],Violations[Boro])</f>
        <v/>
      </c>
      <c r="E285" s="9">
        <f>_xlfn.XLOOKUP(C285,Violations[Key],Violations[Cuisine])</f>
        <v/>
      </c>
      <c r="F285" s="9">
        <f>_xlfn.XLOOKUP(C285,Violations[Key],Violations[Score])</f>
        <v/>
      </c>
      <c r="G285" s="9">
        <f>_xlfn.XLOOKUP(C285,Violations[Key],Violations[Grade])&amp;""</f>
        <v/>
      </c>
      <c r="H285" s="9">
        <f>COUNTIFS(Violations[Key],C285,Violations[Violation code],"&lt;&gt;")</f>
        <v/>
      </c>
      <c r="I285" s="9">
        <f>COUNTIFS(Violations[Key],C285,Violations[Critical flag],"Critical")</f>
        <v/>
      </c>
      <c r="J285" s="9">
        <f>IF(LEFT(_xlfn.XLOOKUP(C285,Violations[Key],Violations[Action]),20)="Establishment Closed","Yes","No")</f>
        <v/>
      </c>
      <c r="K285" s="9">
        <f>IF(F285&lt;=13,"Yes","No")</f>
        <v/>
      </c>
    </row>
    <row r="286">
      <c r="A286" t="n">
        <v>41618158</v>
      </c>
      <c r="B286" s="8" t="n">
        <v>46119</v>
      </c>
      <c r="C286" s="9">
        <f>A286&amp;"-"&amp;TEXT(B286,"yyyymmdd")</f>
        <v/>
      </c>
      <c r="D286" s="9">
        <f>_xlfn.XLOOKUP(C286,Violations[Key],Violations[Boro])</f>
        <v/>
      </c>
      <c r="E286" s="9">
        <f>_xlfn.XLOOKUP(C286,Violations[Key],Violations[Cuisine])</f>
        <v/>
      </c>
      <c r="F286" s="9">
        <f>_xlfn.XLOOKUP(C286,Violations[Key],Violations[Score])</f>
        <v/>
      </c>
      <c r="G286" s="9">
        <f>_xlfn.XLOOKUP(C286,Violations[Key],Violations[Grade])&amp;""</f>
        <v/>
      </c>
      <c r="H286" s="9">
        <f>COUNTIFS(Violations[Key],C286,Violations[Violation code],"&lt;&gt;")</f>
        <v/>
      </c>
      <c r="I286" s="9">
        <f>COUNTIFS(Violations[Key],C286,Violations[Critical flag],"Critical")</f>
        <v/>
      </c>
      <c r="J286" s="9">
        <f>IF(LEFT(_xlfn.XLOOKUP(C286,Violations[Key],Violations[Action]),20)="Establishment Closed","Yes","No")</f>
        <v/>
      </c>
      <c r="K286" s="9">
        <f>IF(F286&lt;=13,"Yes","No")</f>
        <v/>
      </c>
    </row>
    <row r="287">
      <c r="A287" t="n">
        <v>41623174</v>
      </c>
      <c r="B287" s="8" t="n">
        <v>46119</v>
      </c>
      <c r="C287" s="9">
        <f>A287&amp;"-"&amp;TEXT(B287,"yyyymmdd")</f>
        <v/>
      </c>
      <c r="D287" s="9">
        <f>_xlfn.XLOOKUP(C287,Violations[Key],Violations[Boro])</f>
        <v/>
      </c>
      <c r="E287" s="9">
        <f>_xlfn.XLOOKUP(C287,Violations[Key],Violations[Cuisine])</f>
        <v/>
      </c>
      <c r="F287" s="9">
        <f>_xlfn.XLOOKUP(C287,Violations[Key],Violations[Score])</f>
        <v/>
      </c>
      <c r="G287" s="9">
        <f>_xlfn.XLOOKUP(C287,Violations[Key],Violations[Grade])&amp;""</f>
        <v/>
      </c>
      <c r="H287" s="9">
        <f>COUNTIFS(Violations[Key],C287,Violations[Violation code],"&lt;&gt;")</f>
        <v/>
      </c>
      <c r="I287" s="9">
        <f>COUNTIFS(Violations[Key],C287,Violations[Critical flag],"Critical")</f>
        <v/>
      </c>
      <c r="J287" s="9">
        <f>IF(LEFT(_xlfn.XLOOKUP(C287,Violations[Key],Violations[Action]),20)="Establishment Closed","Yes","No")</f>
        <v/>
      </c>
      <c r="K287" s="9">
        <f>IF(F287&lt;=13,"Yes","No")</f>
        <v/>
      </c>
    </row>
    <row r="288">
      <c r="A288" t="n">
        <v>41686184</v>
      </c>
      <c r="B288" s="8" t="n">
        <v>46119</v>
      </c>
      <c r="C288" s="9">
        <f>A288&amp;"-"&amp;TEXT(B288,"yyyymmdd")</f>
        <v/>
      </c>
      <c r="D288" s="9">
        <f>_xlfn.XLOOKUP(C288,Violations[Key],Violations[Boro])</f>
        <v/>
      </c>
      <c r="E288" s="9">
        <f>_xlfn.XLOOKUP(C288,Violations[Key],Violations[Cuisine])</f>
        <v/>
      </c>
      <c r="F288" s="9">
        <f>_xlfn.XLOOKUP(C288,Violations[Key],Violations[Score])</f>
        <v/>
      </c>
      <c r="G288" s="9">
        <f>_xlfn.XLOOKUP(C288,Violations[Key],Violations[Grade])&amp;""</f>
        <v/>
      </c>
      <c r="H288" s="9">
        <f>COUNTIFS(Violations[Key],C288,Violations[Violation code],"&lt;&gt;")</f>
        <v/>
      </c>
      <c r="I288" s="9">
        <f>COUNTIFS(Violations[Key],C288,Violations[Critical flag],"Critical")</f>
        <v/>
      </c>
      <c r="J288" s="9">
        <f>IF(LEFT(_xlfn.XLOOKUP(C288,Violations[Key],Violations[Action]),20)="Establishment Closed","Yes","No")</f>
        <v/>
      </c>
      <c r="K288" s="9">
        <f>IF(F288&lt;=13,"Yes","No")</f>
        <v/>
      </c>
    </row>
    <row r="289">
      <c r="A289" t="n">
        <v>41693205</v>
      </c>
      <c r="B289" s="8" t="n">
        <v>46119</v>
      </c>
      <c r="C289" s="9">
        <f>A289&amp;"-"&amp;TEXT(B289,"yyyymmdd")</f>
        <v/>
      </c>
      <c r="D289" s="9">
        <f>_xlfn.XLOOKUP(C289,Violations[Key],Violations[Boro])</f>
        <v/>
      </c>
      <c r="E289" s="9">
        <f>_xlfn.XLOOKUP(C289,Violations[Key],Violations[Cuisine])</f>
        <v/>
      </c>
      <c r="F289" s="9">
        <f>_xlfn.XLOOKUP(C289,Violations[Key],Violations[Score])</f>
        <v/>
      </c>
      <c r="G289" s="9">
        <f>_xlfn.XLOOKUP(C289,Violations[Key],Violations[Grade])&amp;""</f>
        <v/>
      </c>
      <c r="H289" s="9">
        <f>COUNTIFS(Violations[Key],C289,Violations[Violation code],"&lt;&gt;")</f>
        <v/>
      </c>
      <c r="I289" s="9">
        <f>COUNTIFS(Violations[Key],C289,Violations[Critical flag],"Critical")</f>
        <v/>
      </c>
      <c r="J289" s="9">
        <f>IF(LEFT(_xlfn.XLOOKUP(C289,Violations[Key],Violations[Action]),20)="Establishment Closed","Yes","No")</f>
        <v/>
      </c>
      <c r="K289" s="9">
        <f>IF(F289&lt;=13,"Yes","No")</f>
        <v/>
      </c>
    </row>
    <row r="290">
      <c r="A290" t="n">
        <v>41696209</v>
      </c>
      <c r="B290" s="8" t="n">
        <v>46119</v>
      </c>
      <c r="C290" s="9">
        <f>A290&amp;"-"&amp;TEXT(B290,"yyyymmdd")</f>
        <v/>
      </c>
      <c r="D290" s="9">
        <f>_xlfn.XLOOKUP(C290,Violations[Key],Violations[Boro])</f>
        <v/>
      </c>
      <c r="E290" s="9">
        <f>_xlfn.XLOOKUP(C290,Violations[Key],Violations[Cuisine])</f>
        <v/>
      </c>
      <c r="F290" s="9">
        <f>_xlfn.XLOOKUP(C290,Violations[Key],Violations[Score])</f>
        <v/>
      </c>
      <c r="G290" s="9">
        <f>_xlfn.XLOOKUP(C290,Violations[Key],Violations[Grade])&amp;""</f>
        <v/>
      </c>
      <c r="H290" s="9">
        <f>COUNTIFS(Violations[Key],C290,Violations[Violation code],"&lt;&gt;")</f>
        <v/>
      </c>
      <c r="I290" s="9">
        <f>COUNTIFS(Violations[Key],C290,Violations[Critical flag],"Critical")</f>
        <v/>
      </c>
      <c r="J290" s="9">
        <f>IF(LEFT(_xlfn.XLOOKUP(C290,Violations[Key],Violations[Action]),20)="Establishment Closed","Yes","No")</f>
        <v/>
      </c>
      <c r="K290" s="9">
        <f>IF(F290&lt;=13,"Yes","No")</f>
        <v/>
      </c>
    </row>
    <row r="291">
      <c r="A291" t="n">
        <v>41716200</v>
      </c>
      <c r="B291" s="8" t="n">
        <v>46119</v>
      </c>
      <c r="C291" s="9">
        <f>A291&amp;"-"&amp;TEXT(B291,"yyyymmdd")</f>
        <v/>
      </c>
      <c r="D291" s="9">
        <f>_xlfn.XLOOKUP(C291,Violations[Key],Violations[Boro])</f>
        <v/>
      </c>
      <c r="E291" s="9">
        <f>_xlfn.XLOOKUP(C291,Violations[Key],Violations[Cuisine])</f>
        <v/>
      </c>
      <c r="F291" s="9">
        <f>_xlfn.XLOOKUP(C291,Violations[Key],Violations[Score])</f>
        <v/>
      </c>
      <c r="G291" s="9">
        <f>_xlfn.XLOOKUP(C291,Violations[Key],Violations[Grade])&amp;""</f>
        <v/>
      </c>
      <c r="H291" s="9">
        <f>COUNTIFS(Violations[Key],C291,Violations[Violation code],"&lt;&gt;")</f>
        <v/>
      </c>
      <c r="I291" s="9">
        <f>COUNTIFS(Violations[Key],C291,Violations[Critical flag],"Critical")</f>
        <v/>
      </c>
      <c r="J291" s="9">
        <f>IF(LEFT(_xlfn.XLOOKUP(C291,Violations[Key],Violations[Action]),20)="Establishment Closed","Yes","No")</f>
        <v/>
      </c>
      <c r="K291" s="9">
        <f>IF(F291&lt;=13,"Yes","No")</f>
        <v/>
      </c>
    </row>
    <row r="292">
      <c r="A292" t="n">
        <v>50002027</v>
      </c>
      <c r="B292" s="8" t="n">
        <v>46119</v>
      </c>
      <c r="C292" s="9">
        <f>A292&amp;"-"&amp;TEXT(B292,"yyyymmdd")</f>
        <v/>
      </c>
      <c r="D292" s="9">
        <f>_xlfn.XLOOKUP(C292,Violations[Key],Violations[Boro])</f>
        <v/>
      </c>
      <c r="E292" s="9">
        <f>_xlfn.XLOOKUP(C292,Violations[Key],Violations[Cuisine])</f>
        <v/>
      </c>
      <c r="F292" s="9">
        <f>_xlfn.XLOOKUP(C292,Violations[Key],Violations[Score])</f>
        <v/>
      </c>
      <c r="G292" s="9">
        <f>_xlfn.XLOOKUP(C292,Violations[Key],Violations[Grade])&amp;""</f>
        <v/>
      </c>
      <c r="H292" s="9">
        <f>COUNTIFS(Violations[Key],C292,Violations[Violation code],"&lt;&gt;")</f>
        <v/>
      </c>
      <c r="I292" s="9">
        <f>COUNTIFS(Violations[Key],C292,Violations[Critical flag],"Critical")</f>
        <v/>
      </c>
      <c r="J292" s="9">
        <f>IF(LEFT(_xlfn.XLOOKUP(C292,Violations[Key],Violations[Action]),20)="Establishment Closed","Yes","No")</f>
        <v/>
      </c>
      <c r="K292" s="9">
        <f>IF(F292&lt;=13,"Yes","No")</f>
        <v/>
      </c>
    </row>
    <row r="293">
      <c r="A293" t="n">
        <v>50002591</v>
      </c>
      <c r="B293" s="8" t="n">
        <v>46119</v>
      </c>
      <c r="C293" s="9">
        <f>A293&amp;"-"&amp;TEXT(B293,"yyyymmdd")</f>
        <v/>
      </c>
      <c r="D293" s="9">
        <f>_xlfn.XLOOKUP(C293,Violations[Key],Violations[Boro])</f>
        <v/>
      </c>
      <c r="E293" s="9">
        <f>_xlfn.XLOOKUP(C293,Violations[Key],Violations[Cuisine])</f>
        <v/>
      </c>
      <c r="F293" s="9">
        <f>_xlfn.XLOOKUP(C293,Violations[Key],Violations[Score])</f>
        <v/>
      </c>
      <c r="G293" s="9">
        <f>_xlfn.XLOOKUP(C293,Violations[Key],Violations[Grade])&amp;""</f>
        <v/>
      </c>
      <c r="H293" s="9">
        <f>COUNTIFS(Violations[Key],C293,Violations[Violation code],"&lt;&gt;")</f>
        <v/>
      </c>
      <c r="I293" s="9">
        <f>COUNTIFS(Violations[Key],C293,Violations[Critical flag],"Critical")</f>
        <v/>
      </c>
      <c r="J293" s="9">
        <f>IF(LEFT(_xlfn.XLOOKUP(C293,Violations[Key],Violations[Action]),20)="Establishment Closed","Yes","No")</f>
        <v/>
      </c>
      <c r="K293" s="9">
        <f>IF(F293&lt;=13,"Yes","No")</f>
        <v/>
      </c>
    </row>
    <row r="294">
      <c r="A294" t="n">
        <v>50003927</v>
      </c>
      <c r="B294" s="8" t="n">
        <v>46119</v>
      </c>
      <c r="C294" s="9">
        <f>A294&amp;"-"&amp;TEXT(B294,"yyyymmdd")</f>
        <v/>
      </c>
      <c r="D294" s="9">
        <f>_xlfn.XLOOKUP(C294,Violations[Key],Violations[Boro])</f>
        <v/>
      </c>
      <c r="E294" s="9">
        <f>_xlfn.XLOOKUP(C294,Violations[Key],Violations[Cuisine])</f>
        <v/>
      </c>
      <c r="F294" s="9">
        <f>_xlfn.XLOOKUP(C294,Violations[Key],Violations[Score])</f>
        <v/>
      </c>
      <c r="G294" s="9">
        <f>_xlfn.XLOOKUP(C294,Violations[Key],Violations[Grade])&amp;""</f>
        <v/>
      </c>
      <c r="H294" s="9">
        <f>COUNTIFS(Violations[Key],C294,Violations[Violation code],"&lt;&gt;")</f>
        <v/>
      </c>
      <c r="I294" s="9">
        <f>COUNTIFS(Violations[Key],C294,Violations[Critical flag],"Critical")</f>
        <v/>
      </c>
      <c r="J294" s="9">
        <f>IF(LEFT(_xlfn.XLOOKUP(C294,Violations[Key],Violations[Action]),20)="Establishment Closed","Yes","No")</f>
        <v/>
      </c>
      <c r="K294" s="9">
        <f>IF(F294&lt;=13,"Yes","No")</f>
        <v/>
      </c>
    </row>
    <row r="295">
      <c r="A295" t="n">
        <v>50051662</v>
      </c>
      <c r="B295" s="8" t="n">
        <v>46119</v>
      </c>
      <c r="C295" s="9">
        <f>A295&amp;"-"&amp;TEXT(B295,"yyyymmdd")</f>
        <v/>
      </c>
      <c r="D295" s="9">
        <f>_xlfn.XLOOKUP(C295,Violations[Key],Violations[Boro])</f>
        <v/>
      </c>
      <c r="E295" s="9">
        <f>_xlfn.XLOOKUP(C295,Violations[Key],Violations[Cuisine])</f>
        <v/>
      </c>
      <c r="F295" s="9">
        <f>_xlfn.XLOOKUP(C295,Violations[Key],Violations[Score])</f>
        <v/>
      </c>
      <c r="G295" s="9">
        <f>_xlfn.XLOOKUP(C295,Violations[Key],Violations[Grade])&amp;""</f>
        <v/>
      </c>
      <c r="H295" s="9">
        <f>COUNTIFS(Violations[Key],C295,Violations[Violation code],"&lt;&gt;")</f>
        <v/>
      </c>
      <c r="I295" s="9">
        <f>COUNTIFS(Violations[Key],C295,Violations[Critical flag],"Critical")</f>
        <v/>
      </c>
      <c r="J295" s="9">
        <f>IF(LEFT(_xlfn.XLOOKUP(C295,Violations[Key],Violations[Action]),20)="Establishment Closed","Yes","No")</f>
        <v/>
      </c>
      <c r="K295" s="9">
        <f>IF(F295&lt;=13,"Yes","No")</f>
        <v/>
      </c>
    </row>
    <row r="296">
      <c r="A296" t="n">
        <v>50062530</v>
      </c>
      <c r="B296" s="8" t="n">
        <v>46119</v>
      </c>
      <c r="C296" s="9">
        <f>A296&amp;"-"&amp;TEXT(B296,"yyyymmdd")</f>
        <v/>
      </c>
      <c r="D296" s="9">
        <f>_xlfn.XLOOKUP(C296,Violations[Key],Violations[Boro])</f>
        <v/>
      </c>
      <c r="E296" s="9">
        <f>_xlfn.XLOOKUP(C296,Violations[Key],Violations[Cuisine])</f>
        <v/>
      </c>
      <c r="F296" s="9">
        <f>_xlfn.XLOOKUP(C296,Violations[Key],Violations[Score])</f>
        <v/>
      </c>
      <c r="G296" s="9">
        <f>_xlfn.XLOOKUP(C296,Violations[Key],Violations[Grade])&amp;""</f>
        <v/>
      </c>
      <c r="H296" s="9">
        <f>COUNTIFS(Violations[Key],C296,Violations[Violation code],"&lt;&gt;")</f>
        <v/>
      </c>
      <c r="I296" s="9">
        <f>COUNTIFS(Violations[Key],C296,Violations[Critical flag],"Critical")</f>
        <v/>
      </c>
      <c r="J296" s="9">
        <f>IF(LEFT(_xlfn.XLOOKUP(C296,Violations[Key],Violations[Action]),20)="Establishment Closed","Yes","No")</f>
        <v/>
      </c>
      <c r="K296" s="9">
        <f>IF(F296&lt;=13,"Yes","No")</f>
        <v/>
      </c>
    </row>
    <row r="297">
      <c r="A297" t="n">
        <v>50064419</v>
      </c>
      <c r="B297" s="8" t="n">
        <v>46119</v>
      </c>
      <c r="C297" s="9">
        <f>A297&amp;"-"&amp;TEXT(B297,"yyyymmdd")</f>
        <v/>
      </c>
      <c r="D297" s="9">
        <f>_xlfn.XLOOKUP(C297,Violations[Key],Violations[Boro])</f>
        <v/>
      </c>
      <c r="E297" s="9">
        <f>_xlfn.XLOOKUP(C297,Violations[Key],Violations[Cuisine])</f>
        <v/>
      </c>
      <c r="F297" s="9">
        <f>_xlfn.XLOOKUP(C297,Violations[Key],Violations[Score])</f>
        <v/>
      </c>
      <c r="G297" s="9">
        <f>_xlfn.XLOOKUP(C297,Violations[Key],Violations[Grade])&amp;""</f>
        <v/>
      </c>
      <c r="H297" s="9">
        <f>COUNTIFS(Violations[Key],C297,Violations[Violation code],"&lt;&gt;")</f>
        <v/>
      </c>
      <c r="I297" s="9">
        <f>COUNTIFS(Violations[Key],C297,Violations[Critical flag],"Critical")</f>
        <v/>
      </c>
      <c r="J297" s="9">
        <f>IF(LEFT(_xlfn.XLOOKUP(C297,Violations[Key],Violations[Action]),20)="Establishment Closed","Yes","No")</f>
        <v/>
      </c>
      <c r="K297" s="9">
        <f>IF(F297&lt;=13,"Yes","No")</f>
        <v/>
      </c>
    </row>
    <row r="298">
      <c r="A298" t="n">
        <v>50064686</v>
      </c>
      <c r="B298" s="8" t="n">
        <v>46119</v>
      </c>
      <c r="C298" s="9">
        <f>A298&amp;"-"&amp;TEXT(B298,"yyyymmdd")</f>
        <v/>
      </c>
      <c r="D298" s="9">
        <f>_xlfn.XLOOKUP(C298,Violations[Key],Violations[Boro])</f>
        <v/>
      </c>
      <c r="E298" s="9">
        <f>_xlfn.XLOOKUP(C298,Violations[Key],Violations[Cuisine])</f>
        <v/>
      </c>
      <c r="F298" s="9">
        <f>_xlfn.XLOOKUP(C298,Violations[Key],Violations[Score])</f>
        <v/>
      </c>
      <c r="G298" s="9">
        <f>_xlfn.XLOOKUP(C298,Violations[Key],Violations[Grade])&amp;""</f>
        <v/>
      </c>
      <c r="H298" s="9">
        <f>COUNTIFS(Violations[Key],C298,Violations[Violation code],"&lt;&gt;")</f>
        <v/>
      </c>
      <c r="I298" s="9">
        <f>COUNTIFS(Violations[Key],C298,Violations[Critical flag],"Critical")</f>
        <v/>
      </c>
      <c r="J298" s="9">
        <f>IF(LEFT(_xlfn.XLOOKUP(C298,Violations[Key],Violations[Action]),20)="Establishment Closed","Yes","No")</f>
        <v/>
      </c>
      <c r="K298" s="9">
        <f>IF(F298&lt;=13,"Yes","No")</f>
        <v/>
      </c>
    </row>
    <row r="299">
      <c r="A299" t="n">
        <v>50071057</v>
      </c>
      <c r="B299" s="8" t="n">
        <v>46119</v>
      </c>
      <c r="C299" s="9">
        <f>A299&amp;"-"&amp;TEXT(B299,"yyyymmdd")</f>
        <v/>
      </c>
      <c r="D299" s="9">
        <f>_xlfn.XLOOKUP(C299,Violations[Key],Violations[Boro])</f>
        <v/>
      </c>
      <c r="E299" s="9">
        <f>_xlfn.XLOOKUP(C299,Violations[Key],Violations[Cuisine])</f>
        <v/>
      </c>
      <c r="F299" s="9">
        <f>_xlfn.XLOOKUP(C299,Violations[Key],Violations[Score])</f>
        <v/>
      </c>
      <c r="G299" s="9">
        <f>_xlfn.XLOOKUP(C299,Violations[Key],Violations[Grade])&amp;""</f>
        <v/>
      </c>
      <c r="H299" s="9">
        <f>COUNTIFS(Violations[Key],C299,Violations[Violation code],"&lt;&gt;")</f>
        <v/>
      </c>
      <c r="I299" s="9">
        <f>COUNTIFS(Violations[Key],C299,Violations[Critical flag],"Critical")</f>
        <v/>
      </c>
      <c r="J299" s="9">
        <f>IF(LEFT(_xlfn.XLOOKUP(C299,Violations[Key],Violations[Action]),20)="Establishment Closed","Yes","No")</f>
        <v/>
      </c>
      <c r="K299" s="9">
        <f>IF(F299&lt;=13,"Yes","No")</f>
        <v/>
      </c>
    </row>
    <row r="300">
      <c r="A300" t="n">
        <v>50076792</v>
      </c>
      <c r="B300" s="8" t="n">
        <v>46119</v>
      </c>
      <c r="C300" s="9">
        <f>A300&amp;"-"&amp;TEXT(B300,"yyyymmdd")</f>
        <v/>
      </c>
      <c r="D300" s="9">
        <f>_xlfn.XLOOKUP(C300,Violations[Key],Violations[Boro])</f>
        <v/>
      </c>
      <c r="E300" s="9">
        <f>_xlfn.XLOOKUP(C300,Violations[Key],Violations[Cuisine])</f>
        <v/>
      </c>
      <c r="F300" s="9">
        <f>_xlfn.XLOOKUP(C300,Violations[Key],Violations[Score])</f>
        <v/>
      </c>
      <c r="G300" s="9">
        <f>_xlfn.XLOOKUP(C300,Violations[Key],Violations[Grade])&amp;""</f>
        <v/>
      </c>
      <c r="H300" s="9">
        <f>COUNTIFS(Violations[Key],C300,Violations[Violation code],"&lt;&gt;")</f>
        <v/>
      </c>
      <c r="I300" s="9">
        <f>COUNTIFS(Violations[Key],C300,Violations[Critical flag],"Critical")</f>
        <v/>
      </c>
      <c r="J300" s="9">
        <f>IF(LEFT(_xlfn.XLOOKUP(C300,Violations[Key],Violations[Action]),20)="Establishment Closed","Yes","No")</f>
        <v/>
      </c>
      <c r="K300" s="9">
        <f>IF(F300&lt;=13,"Yes","No")</f>
        <v/>
      </c>
    </row>
    <row r="301">
      <c r="A301" t="n">
        <v>50077940</v>
      </c>
      <c r="B301" s="8" t="n">
        <v>46119</v>
      </c>
      <c r="C301" s="9">
        <f>A301&amp;"-"&amp;TEXT(B301,"yyyymmdd")</f>
        <v/>
      </c>
      <c r="D301" s="9">
        <f>_xlfn.XLOOKUP(C301,Violations[Key],Violations[Boro])</f>
        <v/>
      </c>
      <c r="E301" s="9">
        <f>_xlfn.XLOOKUP(C301,Violations[Key],Violations[Cuisine])</f>
        <v/>
      </c>
      <c r="F301" s="9">
        <f>_xlfn.XLOOKUP(C301,Violations[Key],Violations[Score])</f>
        <v/>
      </c>
      <c r="G301" s="9">
        <f>_xlfn.XLOOKUP(C301,Violations[Key],Violations[Grade])&amp;""</f>
        <v/>
      </c>
      <c r="H301" s="9">
        <f>COUNTIFS(Violations[Key],C301,Violations[Violation code],"&lt;&gt;")</f>
        <v/>
      </c>
      <c r="I301" s="9">
        <f>COUNTIFS(Violations[Key],C301,Violations[Critical flag],"Critical")</f>
        <v/>
      </c>
      <c r="J301" s="9">
        <f>IF(LEFT(_xlfn.XLOOKUP(C301,Violations[Key],Violations[Action]),20)="Establishment Closed","Yes","No")</f>
        <v/>
      </c>
      <c r="K301" s="9">
        <f>IF(F301&lt;=13,"Yes","No")</f>
        <v/>
      </c>
    </row>
    <row r="302">
      <c r="A302" t="n">
        <v>50080782</v>
      </c>
      <c r="B302" s="8" t="n">
        <v>46119</v>
      </c>
      <c r="C302" s="9">
        <f>A302&amp;"-"&amp;TEXT(B302,"yyyymmdd")</f>
        <v/>
      </c>
      <c r="D302" s="9">
        <f>_xlfn.XLOOKUP(C302,Violations[Key],Violations[Boro])</f>
        <v/>
      </c>
      <c r="E302" s="9">
        <f>_xlfn.XLOOKUP(C302,Violations[Key],Violations[Cuisine])</f>
        <v/>
      </c>
      <c r="F302" s="9">
        <f>_xlfn.XLOOKUP(C302,Violations[Key],Violations[Score])</f>
        <v/>
      </c>
      <c r="G302" s="9">
        <f>_xlfn.XLOOKUP(C302,Violations[Key],Violations[Grade])&amp;""</f>
        <v/>
      </c>
      <c r="H302" s="9">
        <f>COUNTIFS(Violations[Key],C302,Violations[Violation code],"&lt;&gt;")</f>
        <v/>
      </c>
      <c r="I302" s="9">
        <f>COUNTIFS(Violations[Key],C302,Violations[Critical flag],"Critical")</f>
        <v/>
      </c>
      <c r="J302" s="9">
        <f>IF(LEFT(_xlfn.XLOOKUP(C302,Violations[Key],Violations[Action]),20)="Establishment Closed","Yes","No")</f>
        <v/>
      </c>
      <c r="K302" s="9">
        <f>IF(F302&lt;=13,"Yes","No")</f>
        <v/>
      </c>
    </row>
    <row r="303">
      <c r="A303" t="n">
        <v>50089214</v>
      </c>
      <c r="B303" s="8" t="n">
        <v>46119</v>
      </c>
      <c r="C303" s="9">
        <f>A303&amp;"-"&amp;TEXT(B303,"yyyymmdd")</f>
        <v/>
      </c>
      <c r="D303" s="9">
        <f>_xlfn.XLOOKUP(C303,Violations[Key],Violations[Boro])</f>
        <v/>
      </c>
      <c r="E303" s="9">
        <f>_xlfn.XLOOKUP(C303,Violations[Key],Violations[Cuisine])</f>
        <v/>
      </c>
      <c r="F303" s="9">
        <f>_xlfn.XLOOKUP(C303,Violations[Key],Violations[Score])</f>
        <v/>
      </c>
      <c r="G303" s="9">
        <f>_xlfn.XLOOKUP(C303,Violations[Key],Violations[Grade])&amp;""</f>
        <v/>
      </c>
      <c r="H303" s="9">
        <f>COUNTIFS(Violations[Key],C303,Violations[Violation code],"&lt;&gt;")</f>
        <v/>
      </c>
      <c r="I303" s="9">
        <f>COUNTIFS(Violations[Key],C303,Violations[Critical flag],"Critical")</f>
        <v/>
      </c>
      <c r="J303" s="9">
        <f>IF(LEFT(_xlfn.XLOOKUP(C303,Violations[Key],Violations[Action]),20)="Establishment Closed","Yes","No")</f>
        <v/>
      </c>
      <c r="K303" s="9">
        <f>IF(F303&lt;=13,"Yes","No")</f>
        <v/>
      </c>
    </row>
    <row r="304">
      <c r="A304" t="n">
        <v>50089410</v>
      </c>
      <c r="B304" s="8" t="n">
        <v>46119</v>
      </c>
      <c r="C304" s="9">
        <f>A304&amp;"-"&amp;TEXT(B304,"yyyymmdd")</f>
        <v/>
      </c>
      <c r="D304" s="9">
        <f>_xlfn.XLOOKUP(C304,Violations[Key],Violations[Boro])</f>
        <v/>
      </c>
      <c r="E304" s="9">
        <f>_xlfn.XLOOKUP(C304,Violations[Key],Violations[Cuisine])</f>
        <v/>
      </c>
      <c r="F304" s="9">
        <f>_xlfn.XLOOKUP(C304,Violations[Key],Violations[Score])</f>
        <v/>
      </c>
      <c r="G304" s="9">
        <f>_xlfn.XLOOKUP(C304,Violations[Key],Violations[Grade])&amp;""</f>
        <v/>
      </c>
      <c r="H304" s="9">
        <f>COUNTIFS(Violations[Key],C304,Violations[Violation code],"&lt;&gt;")</f>
        <v/>
      </c>
      <c r="I304" s="9">
        <f>COUNTIFS(Violations[Key],C304,Violations[Critical flag],"Critical")</f>
        <v/>
      </c>
      <c r="J304" s="9">
        <f>IF(LEFT(_xlfn.XLOOKUP(C304,Violations[Key],Violations[Action]),20)="Establishment Closed","Yes","No")</f>
        <v/>
      </c>
      <c r="K304" s="9">
        <f>IF(F304&lt;=13,"Yes","No")</f>
        <v/>
      </c>
    </row>
    <row r="305">
      <c r="A305" t="n">
        <v>50089530</v>
      </c>
      <c r="B305" s="8" t="n">
        <v>46119</v>
      </c>
      <c r="C305" s="9">
        <f>A305&amp;"-"&amp;TEXT(B305,"yyyymmdd")</f>
        <v/>
      </c>
      <c r="D305" s="9">
        <f>_xlfn.XLOOKUP(C305,Violations[Key],Violations[Boro])</f>
        <v/>
      </c>
      <c r="E305" s="9">
        <f>_xlfn.XLOOKUP(C305,Violations[Key],Violations[Cuisine])</f>
        <v/>
      </c>
      <c r="F305" s="9">
        <f>_xlfn.XLOOKUP(C305,Violations[Key],Violations[Score])</f>
        <v/>
      </c>
      <c r="G305" s="9">
        <f>_xlfn.XLOOKUP(C305,Violations[Key],Violations[Grade])&amp;""</f>
        <v/>
      </c>
      <c r="H305" s="9">
        <f>COUNTIFS(Violations[Key],C305,Violations[Violation code],"&lt;&gt;")</f>
        <v/>
      </c>
      <c r="I305" s="9">
        <f>COUNTIFS(Violations[Key],C305,Violations[Critical flag],"Critical")</f>
        <v/>
      </c>
      <c r="J305" s="9">
        <f>IF(LEFT(_xlfn.XLOOKUP(C305,Violations[Key],Violations[Action]),20)="Establishment Closed","Yes","No")</f>
        <v/>
      </c>
      <c r="K305" s="9">
        <f>IF(F305&lt;=13,"Yes","No")</f>
        <v/>
      </c>
    </row>
    <row r="306">
      <c r="A306" t="n">
        <v>50089930</v>
      </c>
      <c r="B306" s="8" t="n">
        <v>46119</v>
      </c>
      <c r="C306" s="9">
        <f>A306&amp;"-"&amp;TEXT(B306,"yyyymmdd")</f>
        <v/>
      </c>
      <c r="D306" s="9">
        <f>_xlfn.XLOOKUP(C306,Violations[Key],Violations[Boro])</f>
        <v/>
      </c>
      <c r="E306" s="9">
        <f>_xlfn.XLOOKUP(C306,Violations[Key],Violations[Cuisine])</f>
        <v/>
      </c>
      <c r="F306" s="9">
        <f>_xlfn.XLOOKUP(C306,Violations[Key],Violations[Score])</f>
        <v/>
      </c>
      <c r="G306" s="9">
        <f>_xlfn.XLOOKUP(C306,Violations[Key],Violations[Grade])&amp;""</f>
        <v/>
      </c>
      <c r="H306" s="9">
        <f>COUNTIFS(Violations[Key],C306,Violations[Violation code],"&lt;&gt;")</f>
        <v/>
      </c>
      <c r="I306" s="9">
        <f>COUNTIFS(Violations[Key],C306,Violations[Critical flag],"Critical")</f>
        <v/>
      </c>
      <c r="J306" s="9">
        <f>IF(LEFT(_xlfn.XLOOKUP(C306,Violations[Key],Violations[Action]),20)="Establishment Closed","Yes","No")</f>
        <v/>
      </c>
      <c r="K306" s="9">
        <f>IF(F306&lt;=13,"Yes","No")</f>
        <v/>
      </c>
    </row>
    <row r="307">
      <c r="A307" t="n">
        <v>50091553</v>
      </c>
      <c r="B307" s="8" t="n">
        <v>46119</v>
      </c>
      <c r="C307" s="9">
        <f>A307&amp;"-"&amp;TEXT(B307,"yyyymmdd")</f>
        <v/>
      </c>
      <c r="D307" s="9">
        <f>_xlfn.XLOOKUP(C307,Violations[Key],Violations[Boro])</f>
        <v/>
      </c>
      <c r="E307" s="9">
        <f>_xlfn.XLOOKUP(C307,Violations[Key],Violations[Cuisine])</f>
        <v/>
      </c>
      <c r="F307" s="9">
        <f>_xlfn.XLOOKUP(C307,Violations[Key],Violations[Score])</f>
        <v/>
      </c>
      <c r="G307" s="9">
        <f>_xlfn.XLOOKUP(C307,Violations[Key],Violations[Grade])&amp;""</f>
        <v/>
      </c>
      <c r="H307" s="9">
        <f>COUNTIFS(Violations[Key],C307,Violations[Violation code],"&lt;&gt;")</f>
        <v/>
      </c>
      <c r="I307" s="9">
        <f>COUNTIFS(Violations[Key],C307,Violations[Critical flag],"Critical")</f>
        <v/>
      </c>
      <c r="J307" s="9">
        <f>IF(LEFT(_xlfn.XLOOKUP(C307,Violations[Key],Violations[Action]),20)="Establishment Closed","Yes","No")</f>
        <v/>
      </c>
      <c r="K307" s="9">
        <f>IF(F307&lt;=13,"Yes","No")</f>
        <v/>
      </c>
    </row>
    <row r="308">
      <c r="A308" t="n">
        <v>50099907</v>
      </c>
      <c r="B308" s="8" t="n">
        <v>46119</v>
      </c>
      <c r="C308" s="9">
        <f>A308&amp;"-"&amp;TEXT(B308,"yyyymmdd")</f>
        <v/>
      </c>
      <c r="D308" s="9">
        <f>_xlfn.XLOOKUP(C308,Violations[Key],Violations[Boro])</f>
        <v/>
      </c>
      <c r="E308" s="9">
        <f>_xlfn.XLOOKUP(C308,Violations[Key],Violations[Cuisine])</f>
        <v/>
      </c>
      <c r="F308" s="9">
        <f>_xlfn.XLOOKUP(C308,Violations[Key],Violations[Score])</f>
        <v/>
      </c>
      <c r="G308" s="9">
        <f>_xlfn.XLOOKUP(C308,Violations[Key],Violations[Grade])&amp;""</f>
        <v/>
      </c>
      <c r="H308" s="9">
        <f>COUNTIFS(Violations[Key],C308,Violations[Violation code],"&lt;&gt;")</f>
        <v/>
      </c>
      <c r="I308" s="9">
        <f>COUNTIFS(Violations[Key],C308,Violations[Critical flag],"Critical")</f>
        <v/>
      </c>
      <c r="J308" s="9">
        <f>IF(LEFT(_xlfn.XLOOKUP(C308,Violations[Key],Violations[Action]),20)="Establishment Closed","Yes","No")</f>
        <v/>
      </c>
      <c r="K308" s="9">
        <f>IF(F308&lt;=13,"Yes","No")</f>
        <v/>
      </c>
    </row>
    <row r="309">
      <c r="A309" t="n">
        <v>50102084</v>
      </c>
      <c r="B309" s="8" t="n">
        <v>46119</v>
      </c>
      <c r="C309" s="9">
        <f>A309&amp;"-"&amp;TEXT(B309,"yyyymmdd")</f>
        <v/>
      </c>
      <c r="D309" s="9">
        <f>_xlfn.XLOOKUP(C309,Violations[Key],Violations[Boro])</f>
        <v/>
      </c>
      <c r="E309" s="9">
        <f>_xlfn.XLOOKUP(C309,Violations[Key],Violations[Cuisine])</f>
        <v/>
      </c>
      <c r="F309" s="9">
        <f>_xlfn.XLOOKUP(C309,Violations[Key],Violations[Score])</f>
        <v/>
      </c>
      <c r="G309" s="9">
        <f>_xlfn.XLOOKUP(C309,Violations[Key],Violations[Grade])&amp;""</f>
        <v/>
      </c>
      <c r="H309" s="9">
        <f>COUNTIFS(Violations[Key],C309,Violations[Violation code],"&lt;&gt;")</f>
        <v/>
      </c>
      <c r="I309" s="9">
        <f>COUNTIFS(Violations[Key],C309,Violations[Critical flag],"Critical")</f>
        <v/>
      </c>
      <c r="J309" s="9">
        <f>IF(LEFT(_xlfn.XLOOKUP(C309,Violations[Key],Violations[Action]),20)="Establishment Closed","Yes","No")</f>
        <v/>
      </c>
      <c r="K309" s="9">
        <f>IF(F309&lt;=13,"Yes","No")</f>
        <v/>
      </c>
    </row>
    <row r="310">
      <c r="A310" t="n">
        <v>50105307</v>
      </c>
      <c r="B310" s="8" t="n">
        <v>46119</v>
      </c>
      <c r="C310" s="9">
        <f>A310&amp;"-"&amp;TEXT(B310,"yyyymmdd")</f>
        <v/>
      </c>
      <c r="D310" s="9">
        <f>_xlfn.XLOOKUP(C310,Violations[Key],Violations[Boro])</f>
        <v/>
      </c>
      <c r="E310" s="9">
        <f>_xlfn.XLOOKUP(C310,Violations[Key],Violations[Cuisine])</f>
        <v/>
      </c>
      <c r="F310" s="9">
        <f>_xlfn.XLOOKUP(C310,Violations[Key],Violations[Score])</f>
        <v/>
      </c>
      <c r="G310" s="9">
        <f>_xlfn.XLOOKUP(C310,Violations[Key],Violations[Grade])&amp;""</f>
        <v/>
      </c>
      <c r="H310" s="9">
        <f>COUNTIFS(Violations[Key],C310,Violations[Violation code],"&lt;&gt;")</f>
        <v/>
      </c>
      <c r="I310" s="9">
        <f>COUNTIFS(Violations[Key],C310,Violations[Critical flag],"Critical")</f>
        <v/>
      </c>
      <c r="J310" s="9">
        <f>IF(LEFT(_xlfn.XLOOKUP(C310,Violations[Key],Violations[Action]),20)="Establishment Closed","Yes","No")</f>
        <v/>
      </c>
      <c r="K310" s="9">
        <f>IF(F310&lt;=13,"Yes","No")</f>
        <v/>
      </c>
    </row>
    <row r="311">
      <c r="A311" t="n">
        <v>50111246</v>
      </c>
      <c r="B311" s="8" t="n">
        <v>46119</v>
      </c>
      <c r="C311" s="9">
        <f>A311&amp;"-"&amp;TEXT(B311,"yyyymmdd")</f>
        <v/>
      </c>
      <c r="D311" s="9">
        <f>_xlfn.XLOOKUP(C311,Violations[Key],Violations[Boro])</f>
        <v/>
      </c>
      <c r="E311" s="9">
        <f>_xlfn.XLOOKUP(C311,Violations[Key],Violations[Cuisine])</f>
        <v/>
      </c>
      <c r="F311" s="9">
        <f>_xlfn.XLOOKUP(C311,Violations[Key],Violations[Score])</f>
        <v/>
      </c>
      <c r="G311" s="9">
        <f>_xlfn.XLOOKUP(C311,Violations[Key],Violations[Grade])&amp;""</f>
        <v/>
      </c>
      <c r="H311" s="9">
        <f>COUNTIFS(Violations[Key],C311,Violations[Violation code],"&lt;&gt;")</f>
        <v/>
      </c>
      <c r="I311" s="9">
        <f>COUNTIFS(Violations[Key],C311,Violations[Critical flag],"Critical")</f>
        <v/>
      </c>
      <c r="J311" s="9">
        <f>IF(LEFT(_xlfn.XLOOKUP(C311,Violations[Key],Violations[Action]),20)="Establishment Closed","Yes","No")</f>
        <v/>
      </c>
      <c r="K311" s="9">
        <f>IF(F311&lt;=13,"Yes","No")</f>
        <v/>
      </c>
    </row>
    <row r="312">
      <c r="A312" t="n">
        <v>50112295</v>
      </c>
      <c r="B312" s="8" t="n">
        <v>46119</v>
      </c>
      <c r="C312" s="9">
        <f>A312&amp;"-"&amp;TEXT(B312,"yyyymmdd")</f>
        <v/>
      </c>
      <c r="D312" s="9">
        <f>_xlfn.XLOOKUP(C312,Violations[Key],Violations[Boro])</f>
        <v/>
      </c>
      <c r="E312" s="9">
        <f>_xlfn.XLOOKUP(C312,Violations[Key],Violations[Cuisine])</f>
        <v/>
      </c>
      <c r="F312" s="9">
        <f>_xlfn.XLOOKUP(C312,Violations[Key],Violations[Score])</f>
        <v/>
      </c>
      <c r="G312" s="9">
        <f>_xlfn.XLOOKUP(C312,Violations[Key],Violations[Grade])&amp;""</f>
        <v/>
      </c>
      <c r="H312" s="9">
        <f>COUNTIFS(Violations[Key],C312,Violations[Violation code],"&lt;&gt;")</f>
        <v/>
      </c>
      <c r="I312" s="9">
        <f>COUNTIFS(Violations[Key],C312,Violations[Critical flag],"Critical")</f>
        <v/>
      </c>
      <c r="J312" s="9">
        <f>IF(LEFT(_xlfn.XLOOKUP(C312,Violations[Key],Violations[Action]),20)="Establishment Closed","Yes","No")</f>
        <v/>
      </c>
      <c r="K312" s="9">
        <f>IF(F312&lt;=13,"Yes","No")</f>
        <v/>
      </c>
    </row>
    <row r="313">
      <c r="A313" t="n">
        <v>50112582</v>
      </c>
      <c r="B313" s="8" t="n">
        <v>46119</v>
      </c>
      <c r="C313" s="9">
        <f>A313&amp;"-"&amp;TEXT(B313,"yyyymmdd")</f>
        <v/>
      </c>
      <c r="D313" s="9">
        <f>_xlfn.XLOOKUP(C313,Violations[Key],Violations[Boro])</f>
        <v/>
      </c>
      <c r="E313" s="9">
        <f>_xlfn.XLOOKUP(C313,Violations[Key],Violations[Cuisine])</f>
        <v/>
      </c>
      <c r="F313" s="9">
        <f>_xlfn.XLOOKUP(C313,Violations[Key],Violations[Score])</f>
        <v/>
      </c>
      <c r="G313" s="9">
        <f>_xlfn.XLOOKUP(C313,Violations[Key],Violations[Grade])&amp;""</f>
        <v/>
      </c>
      <c r="H313" s="9">
        <f>COUNTIFS(Violations[Key],C313,Violations[Violation code],"&lt;&gt;")</f>
        <v/>
      </c>
      <c r="I313" s="9">
        <f>COUNTIFS(Violations[Key],C313,Violations[Critical flag],"Critical")</f>
        <v/>
      </c>
      <c r="J313" s="9">
        <f>IF(LEFT(_xlfn.XLOOKUP(C313,Violations[Key],Violations[Action]),20)="Establishment Closed","Yes","No")</f>
        <v/>
      </c>
      <c r="K313" s="9">
        <f>IF(F313&lt;=13,"Yes","No")</f>
        <v/>
      </c>
    </row>
    <row r="314">
      <c r="A314" t="n">
        <v>50112688</v>
      </c>
      <c r="B314" s="8" t="n">
        <v>46119</v>
      </c>
      <c r="C314" s="9">
        <f>A314&amp;"-"&amp;TEXT(B314,"yyyymmdd")</f>
        <v/>
      </c>
      <c r="D314" s="9">
        <f>_xlfn.XLOOKUP(C314,Violations[Key],Violations[Boro])</f>
        <v/>
      </c>
      <c r="E314" s="9">
        <f>_xlfn.XLOOKUP(C314,Violations[Key],Violations[Cuisine])</f>
        <v/>
      </c>
      <c r="F314" s="9">
        <f>_xlfn.XLOOKUP(C314,Violations[Key],Violations[Score])</f>
        <v/>
      </c>
      <c r="G314" s="9">
        <f>_xlfn.XLOOKUP(C314,Violations[Key],Violations[Grade])&amp;""</f>
        <v/>
      </c>
      <c r="H314" s="9">
        <f>COUNTIFS(Violations[Key],C314,Violations[Violation code],"&lt;&gt;")</f>
        <v/>
      </c>
      <c r="I314" s="9">
        <f>COUNTIFS(Violations[Key],C314,Violations[Critical flag],"Critical")</f>
        <v/>
      </c>
      <c r="J314" s="9">
        <f>IF(LEFT(_xlfn.XLOOKUP(C314,Violations[Key],Violations[Action]),20)="Establishment Closed","Yes","No")</f>
        <v/>
      </c>
      <c r="K314" s="9">
        <f>IF(F314&lt;=13,"Yes","No")</f>
        <v/>
      </c>
    </row>
    <row r="315">
      <c r="A315" t="n">
        <v>50115562</v>
      </c>
      <c r="B315" s="8" t="n">
        <v>46119</v>
      </c>
      <c r="C315" s="9">
        <f>A315&amp;"-"&amp;TEXT(B315,"yyyymmdd")</f>
        <v/>
      </c>
      <c r="D315" s="9">
        <f>_xlfn.XLOOKUP(C315,Violations[Key],Violations[Boro])</f>
        <v/>
      </c>
      <c r="E315" s="9">
        <f>_xlfn.XLOOKUP(C315,Violations[Key],Violations[Cuisine])</f>
        <v/>
      </c>
      <c r="F315" s="9">
        <f>_xlfn.XLOOKUP(C315,Violations[Key],Violations[Score])</f>
        <v/>
      </c>
      <c r="G315" s="9">
        <f>_xlfn.XLOOKUP(C315,Violations[Key],Violations[Grade])&amp;""</f>
        <v/>
      </c>
      <c r="H315" s="9">
        <f>COUNTIFS(Violations[Key],C315,Violations[Violation code],"&lt;&gt;")</f>
        <v/>
      </c>
      <c r="I315" s="9">
        <f>COUNTIFS(Violations[Key],C315,Violations[Critical flag],"Critical")</f>
        <v/>
      </c>
      <c r="J315" s="9">
        <f>IF(LEFT(_xlfn.XLOOKUP(C315,Violations[Key],Violations[Action]),20)="Establishment Closed","Yes","No")</f>
        <v/>
      </c>
      <c r="K315" s="9">
        <f>IF(F315&lt;=13,"Yes","No")</f>
        <v/>
      </c>
    </row>
    <row r="316">
      <c r="A316" t="n">
        <v>50116310</v>
      </c>
      <c r="B316" s="8" t="n">
        <v>46119</v>
      </c>
      <c r="C316" s="9">
        <f>A316&amp;"-"&amp;TEXT(B316,"yyyymmdd")</f>
        <v/>
      </c>
      <c r="D316" s="9">
        <f>_xlfn.XLOOKUP(C316,Violations[Key],Violations[Boro])</f>
        <v/>
      </c>
      <c r="E316" s="9">
        <f>_xlfn.XLOOKUP(C316,Violations[Key],Violations[Cuisine])</f>
        <v/>
      </c>
      <c r="F316" s="9">
        <f>_xlfn.XLOOKUP(C316,Violations[Key],Violations[Score])</f>
        <v/>
      </c>
      <c r="G316" s="9">
        <f>_xlfn.XLOOKUP(C316,Violations[Key],Violations[Grade])&amp;""</f>
        <v/>
      </c>
      <c r="H316" s="9">
        <f>COUNTIFS(Violations[Key],C316,Violations[Violation code],"&lt;&gt;")</f>
        <v/>
      </c>
      <c r="I316" s="9">
        <f>COUNTIFS(Violations[Key],C316,Violations[Critical flag],"Critical")</f>
        <v/>
      </c>
      <c r="J316" s="9">
        <f>IF(LEFT(_xlfn.XLOOKUP(C316,Violations[Key],Violations[Action]),20)="Establishment Closed","Yes","No")</f>
        <v/>
      </c>
      <c r="K316" s="9">
        <f>IF(F316&lt;=13,"Yes","No")</f>
        <v/>
      </c>
    </row>
    <row r="317">
      <c r="A317" t="n">
        <v>50116782</v>
      </c>
      <c r="B317" s="8" t="n">
        <v>46119</v>
      </c>
      <c r="C317" s="9">
        <f>A317&amp;"-"&amp;TEXT(B317,"yyyymmdd")</f>
        <v/>
      </c>
      <c r="D317" s="9">
        <f>_xlfn.XLOOKUP(C317,Violations[Key],Violations[Boro])</f>
        <v/>
      </c>
      <c r="E317" s="9">
        <f>_xlfn.XLOOKUP(C317,Violations[Key],Violations[Cuisine])</f>
        <v/>
      </c>
      <c r="F317" s="9">
        <f>_xlfn.XLOOKUP(C317,Violations[Key],Violations[Score])</f>
        <v/>
      </c>
      <c r="G317" s="9">
        <f>_xlfn.XLOOKUP(C317,Violations[Key],Violations[Grade])&amp;""</f>
        <v/>
      </c>
      <c r="H317" s="9">
        <f>COUNTIFS(Violations[Key],C317,Violations[Violation code],"&lt;&gt;")</f>
        <v/>
      </c>
      <c r="I317" s="9">
        <f>COUNTIFS(Violations[Key],C317,Violations[Critical flag],"Critical")</f>
        <v/>
      </c>
      <c r="J317" s="9">
        <f>IF(LEFT(_xlfn.XLOOKUP(C317,Violations[Key],Violations[Action]),20)="Establishment Closed","Yes","No")</f>
        <v/>
      </c>
      <c r="K317" s="9">
        <f>IF(F317&lt;=13,"Yes","No")</f>
        <v/>
      </c>
    </row>
    <row r="318">
      <c r="A318" t="n">
        <v>50118265</v>
      </c>
      <c r="B318" s="8" t="n">
        <v>46119</v>
      </c>
      <c r="C318" s="9">
        <f>A318&amp;"-"&amp;TEXT(B318,"yyyymmdd")</f>
        <v/>
      </c>
      <c r="D318" s="9">
        <f>_xlfn.XLOOKUP(C318,Violations[Key],Violations[Boro])</f>
        <v/>
      </c>
      <c r="E318" s="9">
        <f>_xlfn.XLOOKUP(C318,Violations[Key],Violations[Cuisine])</f>
        <v/>
      </c>
      <c r="F318" s="9">
        <f>_xlfn.XLOOKUP(C318,Violations[Key],Violations[Score])</f>
        <v/>
      </c>
      <c r="G318" s="9">
        <f>_xlfn.XLOOKUP(C318,Violations[Key],Violations[Grade])&amp;""</f>
        <v/>
      </c>
      <c r="H318" s="9">
        <f>COUNTIFS(Violations[Key],C318,Violations[Violation code],"&lt;&gt;")</f>
        <v/>
      </c>
      <c r="I318" s="9">
        <f>COUNTIFS(Violations[Key],C318,Violations[Critical flag],"Critical")</f>
        <v/>
      </c>
      <c r="J318" s="9">
        <f>IF(LEFT(_xlfn.XLOOKUP(C318,Violations[Key],Violations[Action]),20)="Establishment Closed","Yes","No")</f>
        <v/>
      </c>
      <c r="K318" s="9">
        <f>IF(F318&lt;=13,"Yes","No")</f>
        <v/>
      </c>
    </row>
    <row r="319">
      <c r="A319" t="n">
        <v>50118687</v>
      </c>
      <c r="B319" s="8" t="n">
        <v>46119</v>
      </c>
      <c r="C319" s="9">
        <f>A319&amp;"-"&amp;TEXT(B319,"yyyymmdd")</f>
        <v/>
      </c>
      <c r="D319" s="9">
        <f>_xlfn.XLOOKUP(C319,Violations[Key],Violations[Boro])</f>
        <v/>
      </c>
      <c r="E319" s="9">
        <f>_xlfn.XLOOKUP(C319,Violations[Key],Violations[Cuisine])</f>
        <v/>
      </c>
      <c r="F319" s="9">
        <f>_xlfn.XLOOKUP(C319,Violations[Key],Violations[Score])</f>
        <v/>
      </c>
      <c r="G319" s="9">
        <f>_xlfn.XLOOKUP(C319,Violations[Key],Violations[Grade])&amp;""</f>
        <v/>
      </c>
      <c r="H319" s="9">
        <f>COUNTIFS(Violations[Key],C319,Violations[Violation code],"&lt;&gt;")</f>
        <v/>
      </c>
      <c r="I319" s="9">
        <f>COUNTIFS(Violations[Key],C319,Violations[Critical flag],"Critical")</f>
        <v/>
      </c>
      <c r="J319" s="9">
        <f>IF(LEFT(_xlfn.XLOOKUP(C319,Violations[Key],Violations[Action]),20)="Establishment Closed","Yes","No")</f>
        <v/>
      </c>
      <c r="K319" s="9">
        <f>IF(F319&lt;=13,"Yes","No")</f>
        <v/>
      </c>
    </row>
    <row r="320">
      <c r="A320" t="n">
        <v>50121268</v>
      </c>
      <c r="B320" s="8" t="n">
        <v>46119</v>
      </c>
      <c r="C320" s="9">
        <f>A320&amp;"-"&amp;TEXT(B320,"yyyymmdd")</f>
        <v/>
      </c>
      <c r="D320" s="9">
        <f>_xlfn.XLOOKUP(C320,Violations[Key],Violations[Boro])</f>
        <v/>
      </c>
      <c r="E320" s="9">
        <f>_xlfn.XLOOKUP(C320,Violations[Key],Violations[Cuisine])</f>
        <v/>
      </c>
      <c r="F320" s="9">
        <f>_xlfn.XLOOKUP(C320,Violations[Key],Violations[Score])</f>
        <v/>
      </c>
      <c r="G320" s="9">
        <f>_xlfn.XLOOKUP(C320,Violations[Key],Violations[Grade])&amp;""</f>
        <v/>
      </c>
      <c r="H320" s="9">
        <f>COUNTIFS(Violations[Key],C320,Violations[Violation code],"&lt;&gt;")</f>
        <v/>
      </c>
      <c r="I320" s="9">
        <f>COUNTIFS(Violations[Key],C320,Violations[Critical flag],"Critical")</f>
        <v/>
      </c>
      <c r="J320" s="9">
        <f>IF(LEFT(_xlfn.XLOOKUP(C320,Violations[Key],Violations[Action]),20)="Establishment Closed","Yes","No")</f>
        <v/>
      </c>
      <c r="K320" s="9">
        <f>IF(F320&lt;=13,"Yes","No")</f>
        <v/>
      </c>
    </row>
    <row r="321">
      <c r="A321" t="n">
        <v>50121901</v>
      </c>
      <c r="B321" s="8" t="n">
        <v>46119</v>
      </c>
      <c r="C321" s="9">
        <f>A321&amp;"-"&amp;TEXT(B321,"yyyymmdd")</f>
        <v/>
      </c>
      <c r="D321" s="9">
        <f>_xlfn.XLOOKUP(C321,Violations[Key],Violations[Boro])</f>
        <v/>
      </c>
      <c r="E321" s="9">
        <f>_xlfn.XLOOKUP(C321,Violations[Key],Violations[Cuisine])</f>
        <v/>
      </c>
      <c r="F321" s="9">
        <f>_xlfn.XLOOKUP(C321,Violations[Key],Violations[Score])</f>
        <v/>
      </c>
      <c r="G321" s="9">
        <f>_xlfn.XLOOKUP(C321,Violations[Key],Violations[Grade])&amp;""</f>
        <v/>
      </c>
      <c r="H321" s="9">
        <f>COUNTIFS(Violations[Key],C321,Violations[Violation code],"&lt;&gt;")</f>
        <v/>
      </c>
      <c r="I321" s="9">
        <f>COUNTIFS(Violations[Key],C321,Violations[Critical flag],"Critical")</f>
        <v/>
      </c>
      <c r="J321" s="9">
        <f>IF(LEFT(_xlfn.XLOOKUP(C321,Violations[Key],Violations[Action]),20)="Establishment Closed","Yes","No")</f>
        <v/>
      </c>
      <c r="K321" s="9">
        <f>IF(F321&lt;=13,"Yes","No")</f>
        <v/>
      </c>
    </row>
    <row r="322">
      <c r="A322" t="n">
        <v>50123627</v>
      </c>
      <c r="B322" s="8" t="n">
        <v>46119</v>
      </c>
      <c r="C322" s="9">
        <f>A322&amp;"-"&amp;TEXT(B322,"yyyymmdd")</f>
        <v/>
      </c>
      <c r="D322" s="9">
        <f>_xlfn.XLOOKUP(C322,Violations[Key],Violations[Boro])</f>
        <v/>
      </c>
      <c r="E322" s="9">
        <f>_xlfn.XLOOKUP(C322,Violations[Key],Violations[Cuisine])</f>
        <v/>
      </c>
      <c r="F322" s="9">
        <f>_xlfn.XLOOKUP(C322,Violations[Key],Violations[Score])</f>
        <v/>
      </c>
      <c r="G322" s="9">
        <f>_xlfn.XLOOKUP(C322,Violations[Key],Violations[Grade])&amp;""</f>
        <v/>
      </c>
      <c r="H322" s="9">
        <f>COUNTIFS(Violations[Key],C322,Violations[Violation code],"&lt;&gt;")</f>
        <v/>
      </c>
      <c r="I322" s="9">
        <f>COUNTIFS(Violations[Key],C322,Violations[Critical flag],"Critical")</f>
        <v/>
      </c>
      <c r="J322" s="9">
        <f>IF(LEFT(_xlfn.XLOOKUP(C322,Violations[Key],Violations[Action]),20)="Establishment Closed","Yes","No")</f>
        <v/>
      </c>
      <c r="K322" s="9">
        <f>IF(F322&lt;=13,"Yes","No")</f>
        <v/>
      </c>
    </row>
    <row r="323">
      <c r="A323" t="n">
        <v>50126707</v>
      </c>
      <c r="B323" s="8" t="n">
        <v>46119</v>
      </c>
      <c r="C323" s="9">
        <f>A323&amp;"-"&amp;TEXT(B323,"yyyymmdd")</f>
        <v/>
      </c>
      <c r="D323" s="9">
        <f>_xlfn.XLOOKUP(C323,Violations[Key],Violations[Boro])</f>
        <v/>
      </c>
      <c r="E323" s="9">
        <f>_xlfn.XLOOKUP(C323,Violations[Key],Violations[Cuisine])</f>
        <v/>
      </c>
      <c r="F323" s="9">
        <f>_xlfn.XLOOKUP(C323,Violations[Key],Violations[Score])</f>
        <v/>
      </c>
      <c r="G323" s="9">
        <f>_xlfn.XLOOKUP(C323,Violations[Key],Violations[Grade])&amp;""</f>
        <v/>
      </c>
      <c r="H323" s="9">
        <f>COUNTIFS(Violations[Key],C323,Violations[Violation code],"&lt;&gt;")</f>
        <v/>
      </c>
      <c r="I323" s="9">
        <f>COUNTIFS(Violations[Key],C323,Violations[Critical flag],"Critical")</f>
        <v/>
      </c>
      <c r="J323" s="9">
        <f>IF(LEFT(_xlfn.XLOOKUP(C323,Violations[Key],Violations[Action]),20)="Establishment Closed","Yes","No")</f>
        <v/>
      </c>
      <c r="K323" s="9">
        <f>IF(F323&lt;=13,"Yes","No")</f>
        <v/>
      </c>
    </row>
    <row r="324">
      <c r="A324" t="n">
        <v>50126876</v>
      </c>
      <c r="B324" s="8" t="n">
        <v>46119</v>
      </c>
      <c r="C324" s="9">
        <f>A324&amp;"-"&amp;TEXT(B324,"yyyymmdd")</f>
        <v/>
      </c>
      <c r="D324" s="9">
        <f>_xlfn.XLOOKUP(C324,Violations[Key],Violations[Boro])</f>
        <v/>
      </c>
      <c r="E324" s="9">
        <f>_xlfn.XLOOKUP(C324,Violations[Key],Violations[Cuisine])</f>
        <v/>
      </c>
      <c r="F324" s="9">
        <f>_xlfn.XLOOKUP(C324,Violations[Key],Violations[Score])</f>
        <v/>
      </c>
      <c r="G324" s="9">
        <f>_xlfn.XLOOKUP(C324,Violations[Key],Violations[Grade])&amp;""</f>
        <v/>
      </c>
      <c r="H324" s="9">
        <f>COUNTIFS(Violations[Key],C324,Violations[Violation code],"&lt;&gt;")</f>
        <v/>
      </c>
      <c r="I324" s="9">
        <f>COUNTIFS(Violations[Key],C324,Violations[Critical flag],"Critical")</f>
        <v/>
      </c>
      <c r="J324" s="9">
        <f>IF(LEFT(_xlfn.XLOOKUP(C324,Violations[Key],Violations[Action]),20)="Establishment Closed","Yes","No")</f>
        <v/>
      </c>
      <c r="K324" s="9">
        <f>IF(F324&lt;=13,"Yes","No")</f>
        <v/>
      </c>
    </row>
    <row r="325">
      <c r="A325" t="n">
        <v>50129721</v>
      </c>
      <c r="B325" s="8" t="n">
        <v>46119</v>
      </c>
      <c r="C325" s="9">
        <f>A325&amp;"-"&amp;TEXT(B325,"yyyymmdd")</f>
        <v/>
      </c>
      <c r="D325" s="9">
        <f>_xlfn.XLOOKUP(C325,Violations[Key],Violations[Boro])</f>
        <v/>
      </c>
      <c r="E325" s="9">
        <f>_xlfn.XLOOKUP(C325,Violations[Key],Violations[Cuisine])</f>
        <v/>
      </c>
      <c r="F325" s="9">
        <f>_xlfn.XLOOKUP(C325,Violations[Key],Violations[Score])</f>
        <v/>
      </c>
      <c r="G325" s="9">
        <f>_xlfn.XLOOKUP(C325,Violations[Key],Violations[Grade])&amp;""</f>
        <v/>
      </c>
      <c r="H325" s="9">
        <f>COUNTIFS(Violations[Key],C325,Violations[Violation code],"&lt;&gt;")</f>
        <v/>
      </c>
      <c r="I325" s="9">
        <f>COUNTIFS(Violations[Key],C325,Violations[Critical flag],"Critical")</f>
        <v/>
      </c>
      <c r="J325" s="9">
        <f>IF(LEFT(_xlfn.XLOOKUP(C325,Violations[Key],Violations[Action]),20)="Establishment Closed","Yes","No")</f>
        <v/>
      </c>
      <c r="K325" s="9">
        <f>IF(F325&lt;=13,"Yes","No")</f>
        <v/>
      </c>
    </row>
    <row r="326">
      <c r="A326" t="n">
        <v>50143662</v>
      </c>
      <c r="B326" s="8" t="n">
        <v>46119</v>
      </c>
      <c r="C326" s="9">
        <f>A326&amp;"-"&amp;TEXT(B326,"yyyymmdd")</f>
        <v/>
      </c>
      <c r="D326" s="9">
        <f>_xlfn.XLOOKUP(C326,Violations[Key],Violations[Boro])</f>
        <v/>
      </c>
      <c r="E326" s="9">
        <f>_xlfn.XLOOKUP(C326,Violations[Key],Violations[Cuisine])</f>
        <v/>
      </c>
      <c r="F326" s="9">
        <f>_xlfn.XLOOKUP(C326,Violations[Key],Violations[Score])</f>
        <v/>
      </c>
      <c r="G326" s="9">
        <f>_xlfn.XLOOKUP(C326,Violations[Key],Violations[Grade])&amp;""</f>
        <v/>
      </c>
      <c r="H326" s="9">
        <f>COUNTIFS(Violations[Key],C326,Violations[Violation code],"&lt;&gt;")</f>
        <v/>
      </c>
      <c r="I326" s="9">
        <f>COUNTIFS(Violations[Key],C326,Violations[Critical flag],"Critical")</f>
        <v/>
      </c>
      <c r="J326" s="9">
        <f>IF(LEFT(_xlfn.XLOOKUP(C326,Violations[Key],Violations[Action]),20)="Establishment Closed","Yes","No")</f>
        <v/>
      </c>
      <c r="K326" s="9">
        <f>IF(F326&lt;=13,"Yes","No")</f>
        <v/>
      </c>
    </row>
    <row r="327">
      <c r="A327" t="n">
        <v>50149451</v>
      </c>
      <c r="B327" s="8" t="n">
        <v>46119</v>
      </c>
      <c r="C327" s="9">
        <f>A327&amp;"-"&amp;TEXT(B327,"yyyymmdd")</f>
        <v/>
      </c>
      <c r="D327" s="9">
        <f>_xlfn.XLOOKUP(C327,Violations[Key],Violations[Boro])</f>
        <v/>
      </c>
      <c r="E327" s="9">
        <f>_xlfn.XLOOKUP(C327,Violations[Key],Violations[Cuisine])</f>
        <v/>
      </c>
      <c r="F327" s="9">
        <f>_xlfn.XLOOKUP(C327,Violations[Key],Violations[Score])</f>
        <v/>
      </c>
      <c r="G327" s="9">
        <f>_xlfn.XLOOKUP(C327,Violations[Key],Violations[Grade])&amp;""</f>
        <v/>
      </c>
      <c r="H327" s="9">
        <f>COUNTIFS(Violations[Key],C327,Violations[Violation code],"&lt;&gt;")</f>
        <v/>
      </c>
      <c r="I327" s="9">
        <f>COUNTIFS(Violations[Key],C327,Violations[Critical flag],"Critical")</f>
        <v/>
      </c>
      <c r="J327" s="9">
        <f>IF(LEFT(_xlfn.XLOOKUP(C327,Violations[Key],Violations[Action]),20)="Establishment Closed","Yes","No")</f>
        <v/>
      </c>
      <c r="K327" s="9">
        <f>IF(F327&lt;=13,"Yes","No")</f>
        <v/>
      </c>
    </row>
    <row r="328">
      <c r="A328" t="n">
        <v>50154882</v>
      </c>
      <c r="B328" s="8" t="n">
        <v>46119</v>
      </c>
      <c r="C328" s="9">
        <f>A328&amp;"-"&amp;TEXT(B328,"yyyymmdd")</f>
        <v/>
      </c>
      <c r="D328" s="9">
        <f>_xlfn.XLOOKUP(C328,Violations[Key],Violations[Boro])</f>
        <v/>
      </c>
      <c r="E328" s="9">
        <f>_xlfn.XLOOKUP(C328,Violations[Key],Violations[Cuisine])</f>
        <v/>
      </c>
      <c r="F328" s="9">
        <f>_xlfn.XLOOKUP(C328,Violations[Key],Violations[Score])</f>
        <v/>
      </c>
      <c r="G328" s="9">
        <f>_xlfn.XLOOKUP(C328,Violations[Key],Violations[Grade])&amp;""</f>
        <v/>
      </c>
      <c r="H328" s="9">
        <f>COUNTIFS(Violations[Key],C328,Violations[Violation code],"&lt;&gt;")</f>
        <v/>
      </c>
      <c r="I328" s="9">
        <f>COUNTIFS(Violations[Key],C328,Violations[Critical flag],"Critical")</f>
        <v/>
      </c>
      <c r="J328" s="9">
        <f>IF(LEFT(_xlfn.XLOOKUP(C328,Violations[Key],Violations[Action]),20)="Establishment Closed","Yes","No")</f>
        <v/>
      </c>
      <c r="K328" s="9">
        <f>IF(F328&lt;=13,"Yes","No")</f>
        <v/>
      </c>
    </row>
    <row r="329">
      <c r="A329" t="n">
        <v>50158691</v>
      </c>
      <c r="B329" s="8" t="n">
        <v>46119</v>
      </c>
      <c r="C329" s="9">
        <f>A329&amp;"-"&amp;TEXT(B329,"yyyymmdd")</f>
        <v/>
      </c>
      <c r="D329" s="9">
        <f>_xlfn.XLOOKUP(C329,Violations[Key],Violations[Boro])</f>
        <v/>
      </c>
      <c r="E329" s="9">
        <f>_xlfn.XLOOKUP(C329,Violations[Key],Violations[Cuisine])</f>
        <v/>
      </c>
      <c r="F329" s="9">
        <f>_xlfn.XLOOKUP(C329,Violations[Key],Violations[Score])</f>
        <v/>
      </c>
      <c r="G329" s="9">
        <f>_xlfn.XLOOKUP(C329,Violations[Key],Violations[Grade])&amp;""</f>
        <v/>
      </c>
      <c r="H329" s="9">
        <f>COUNTIFS(Violations[Key],C329,Violations[Violation code],"&lt;&gt;")</f>
        <v/>
      </c>
      <c r="I329" s="9">
        <f>COUNTIFS(Violations[Key],C329,Violations[Critical flag],"Critical")</f>
        <v/>
      </c>
      <c r="J329" s="9">
        <f>IF(LEFT(_xlfn.XLOOKUP(C329,Violations[Key],Violations[Action]),20)="Establishment Closed","Yes","No")</f>
        <v/>
      </c>
      <c r="K329" s="9">
        <f>IF(F329&lt;=13,"Yes","No")</f>
        <v/>
      </c>
    </row>
    <row r="330">
      <c r="A330" t="n">
        <v>50161990</v>
      </c>
      <c r="B330" s="8" t="n">
        <v>46119</v>
      </c>
      <c r="C330" s="9">
        <f>A330&amp;"-"&amp;TEXT(B330,"yyyymmdd")</f>
        <v/>
      </c>
      <c r="D330" s="9">
        <f>_xlfn.XLOOKUP(C330,Violations[Key],Violations[Boro])</f>
        <v/>
      </c>
      <c r="E330" s="9">
        <f>_xlfn.XLOOKUP(C330,Violations[Key],Violations[Cuisine])</f>
        <v/>
      </c>
      <c r="F330" s="9">
        <f>_xlfn.XLOOKUP(C330,Violations[Key],Violations[Score])</f>
        <v/>
      </c>
      <c r="G330" s="9">
        <f>_xlfn.XLOOKUP(C330,Violations[Key],Violations[Grade])&amp;""</f>
        <v/>
      </c>
      <c r="H330" s="9">
        <f>COUNTIFS(Violations[Key],C330,Violations[Violation code],"&lt;&gt;")</f>
        <v/>
      </c>
      <c r="I330" s="9">
        <f>COUNTIFS(Violations[Key],C330,Violations[Critical flag],"Critical")</f>
        <v/>
      </c>
      <c r="J330" s="9">
        <f>IF(LEFT(_xlfn.XLOOKUP(C330,Violations[Key],Violations[Action]),20)="Establishment Closed","Yes","No")</f>
        <v/>
      </c>
      <c r="K330" s="9">
        <f>IF(F330&lt;=13,"Yes","No")</f>
        <v/>
      </c>
    </row>
    <row r="331">
      <c r="A331" t="n">
        <v>50165061</v>
      </c>
      <c r="B331" s="8" t="n">
        <v>46119</v>
      </c>
      <c r="C331" s="9">
        <f>A331&amp;"-"&amp;TEXT(B331,"yyyymmdd")</f>
        <v/>
      </c>
      <c r="D331" s="9">
        <f>_xlfn.XLOOKUP(C331,Violations[Key],Violations[Boro])</f>
        <v/>
      </c>
      <c r="E331" s="9">
        <f>_xlfn.XLOOKUP(C331,Violations[Key],Violations[Cuisine])</f>
        <v/>
      </c>
      <c r="F331" s="9">
        <f>_xlfn.XLOOKUP(C331,Violations[Key],Violations[Score])</f>
        <v/>
      </c>
      <c r="G331" s="9">
        <f>_xlfn.XLOOKUP(C331,Violations[Key],Violations[Grade])&amp;""</f>
        <v/>
      </c>
      <c r="H331" s="9">
        <f>COUNTIFS(Violations[Key],C331,Violations[Violation code],"&lt;&gt;")</f>
        <v/>
      </c>
      <c r="I331" s="9">
        <f>COUNTIFS(Violations[Key],C331,Violations[Critical flag],"Critical")</f>
        <v/>
      </c>
      <c r="J331" s="9">
        <f>IF(LEFT(_xlfn.XLOOKUP(C331,Violations[Key],Violations[Action]),20)="Establishment Closed","Yes","No")</f>
        <v/>
      </c>
      <c r="K331" s="9">
        <f>IF(F331&lt;=13,"Yes","No")</f>
        <v/>
      </c>
    </row>
    <row r="332">
      <c r="A332" t="n">
        <v>50173987</v>
      </c>
      <c r="B332" s="8" t="n">
        <v>46119</v>
      </c>
      <c r="C332" s="9">
        <f>A332&amp;"-"&amp;TEXT(B332,"yyyymmdd")</f>
        <v/>
      </c>
      <c r="D332" s="9">
        <f>_xlfn.XLOOKUP(C332,Violations[Key],Violations[Boro])</f>
        <v/>
      </c>
      <c r="E332" s="9">
        <f>_xlfn.XLOOKUP(C332,Violations[Key],Violations[Cuisine])</f>
        <v/>
      </c>
      <c r="F332" s="9">
        <f>_xlfn.XLOOKUP(C332,Violations[Key],Violations[Score])</f>
        <v/>
      </c>
      <c r="G332" s="9">
        <f>_xlfn.XLOOKUP(C332,Violations[Key],Violations[Grade])&amp;""</f>
        <v/>
      </c>
      <c r="H332" s="9">
        <f>COUNTIFS(Violations[Key],C332,Violations[Violation code],"&lt;&gt;")</f>
        <v/>
      </c>
      <c r="I332" s="9">
        <f>COUNTIFS(Violations[Key],C332,Violations[Critical flag],"Critical")</f>
        <v/>
      </c>
      <c r="J332" s="9">
        <f>IF(LEFT(_xlfn.XLOOKUP(C332,Violations[Key],Violations[Action]),20)="Establishment Closed","Yes","No")</f>
        <v/>
      </c>
      <c r="K332" s="9">
        <f>IF(F332&lt;=13,"Yes","No")</f>
        <v/>
      </c>
    </row>
    <row r="333">
      <c r="A333" t="n">
        <v>40364179</v>
      </c>
      <c r="B333" s="8" t="n">
        <v>46120</v>
      </c>
      <c r="C333" s="9">
        <f>A333&amp;"-"&amp;TEXT(B333,"yyyymmdd")</f>
        <v/>
      </c>
      <c r="D333" s="9">
        <f>_xlfn.XLOOKUP(C333,Violations[Key],Violations[Boro])</f>
        <v/>
      </c>
      <c r="E333" s="9">
        <f>_xlfn.XLOOKUP(C333,Violations[Key],Violations[Cuisine])</f>
        <v/>
      </c>
      <c r="F333" s="9">
        <f>_xlfn.XLOOKUP(C333,Violations[Key],Violations[Score])</f>
        <v/>
      </c>
      <c r="G333" s="9">
        <f>_xlfn.XLOOKUP(C333,Violations[Key],Violations[Grade])&amp;""</f>
        <v/>
      </c>
      <c r="H333" s="9">
        <f>COUNTIFS(Violations[Key],C333,Violations[Violation code],"&lt;&gt;")</f>
        <v/>
      </c>
      <c r="I333" s="9">
        <f>COUNTIFS(Violations[Key],C333,Violations[Critical flag],"Critical")</f>
        <v/>
      </c>
      <c r="J333" s="9">
        <f>IF(LEFT(_xlfn.XLOOKUP(C333,Violations[Key],Violations[Action]),20)="Establishment Closed","Yes","No")</f>
        <v/>
      </c>
      <c r="K333" s="9">
        <f>IF(F333&lt;=13,"Yes","No")</f>
        <v/>
      </c>
    </row>
    <row r="334">
      <c r="A334" t="n">
        <v>40379662</v>
      </c>
      <c r="B334" s="8" t="n">
        <v>46120</v>
      </c>
      <c r="C334" s="9">
        <f>A334&amp;"-"&amp;TEXT(B334,"yyyymmdd")</f>
        <v/>
      </c>
      <c r="D334" s="9">
        <f>_xlfn.XLOOKUP(C334,Violations[Key],Violations[Boro])</f>
        <v/>
      </c>
      <c r="E334" s="9">
        <f>_xlfn.XLOOKUP(C334,Violations[Key],Violations[Cuisine])</f>
        <v/>
      </c>
      <c r="F334" s="9">
        <f>_xlfn.XLOOKUP(C334,Violations[Key],Violations[Score])</f>
        <v/>
      </c>
      <c r="G334" s="9">
        <f>_xlfn.XLOOKUP(C334,Violations[Key],Violations[Grade])&amp;""</f>
        <v/>
      </c>
      <c r="H334" s="9">
        <f>COUNTIFS(Violations[Key],C334,Violations[Violation code],"&lt;&gt;")</f>
        <v/>
      </c>
      <c r="I334" s="9">
        <f>COUNTIFS(Violations[Key],C334,Violations[Critical flag],"Critical")</f>
        <v/>
      </c>
      <c r="J334" s="9">
        <f>IF(LEFT(_xlfn.XLOOKUP(C334,Violations[Key],Violations[Action]),20)="Establishment Closed","Yes","No")</f>
        <v/>
      </c>
      <c r="K334" s="9">
        <f>IF(F334&lt;=13,"Yes","No")</f>
        <v/>
      </c>
    </row>
    <row r="335">
      <c r="A335" t="n">
        <v>40384340</v>
      </c>
      <c r="B335" s="8" t="n">
        <v>46120</v>
      </c>
      <c r="C335" s="9">
        <f>A335&amp;"-"&amp;TEXT(B335,"yyyymmdd")</f>
        <v/>
      </c>
      <c r="D335" s="9">
        <f>_xlfn.XLOOKUP(C335,Violations[Key],Violations[Boro])</f>
        <v/>
      </c>
      <c r="E335" s="9">
        <f>_xlfn.XLOOKUP(C335,Violations[Key],Violations[Cuisine])</f>
        <v/>
      </c>
      <c r="F335" s="9">
        <f>_xlfn.XLOOKUP(C335,Violations[Key],Violations[Score])</f>
        <v/>
      </c>
      <c r="G335" s="9">
        <f>_xlfn.XLOOKUP(C335,Violations[Key],Violations[Grade])&amp;""</f>
        <v/>
      </c>
      <c r="H335" s="9">
        <f>COUNTIFS(Violations[Key],C335,Violations[Violation code],"&lt;&gt;")</f>
        <v/>
      </c>
      <c r="I335" s="9">
        <f>COUNTIFS(Violations[Key],C335,Violations[Critical flag],"Critical")</f>
        <v/>
      </c>
      <c r="J335" s="9">
        <f>IF(LEFT(_xlfn.XLOOKUP(C335,Violations[Key],Violations[Action]),20)="Establishment Closed","Yes","No")</f>
        <v/>
      </c>
      <c r="K335" s="9">
        <f>IF(F335&lt;=13,"Yes","No")</f>
        <v/>
      </c>
    </row>
    <row r="336">
      <c r="A336" t="n">
        <v>40393154</v>
      </c>
      <c r="B336" s="8" t="n">
        <v>46120</v>
      </c>
      <c r="C336" s="9">
        <f>A336&amp;"-"&amp;TEXT(B336,"yyyymmdd")</f>
        <v/>
      </c>
      <c r="D336" s="9">
        <f>_xlfn.XLOOKUP(C336,Violations[Key],Violations[Boro])</f>
        <v/>
      </c>
      <c r="E336" s="9">
        <f>_xlfn.XLOOKUP(C336,Violations[Key],Violations[Cuisine])</f>
        <v/>
      </c>
      <c r="F336" s="9">
        <f>_xlfn.XLOOKUP(C336,Violations[Key],Violations[Score])</f>
        <v/>
      </c>
      <c r="G336" s="9">
        <f>_xlfn.XLOOKUP(C336,Violations[Key],Violations[Grade])&amp;""</f>
        <v/>
      </c>
      <c r="H336" s="9">
        <f>COUNTIFS(Violations[Key],C336,Violations[Violation code],"&lt;&gt;")</f>
        <v/>
      </c>
      <c r="I336" s="9">
        <f>COUNTIFS(Violations[Key],C336,Violations[Critical flag],"Critical")</f>
        <v/>
      </c>
      <c r="J336" s="9">
        <f>IF(LEFT(_xlfn.XLOOKUP(C336,Violations[Key],Violations[Action]),20)="Establishment Closed","Yes","No")</f>
        <v/>
      </c>
      <c r="K336" s="9">
        <f>IF(F336&lt;=13,"Yes","No")</f>
        <v/>
      </c>
    </row>
    <row r="337">
      <c r="A337" t="n">
        <v>40401025</v>
      </c>
      <c r="B337" s="8" t="n">
        <v>46120</v>
      </c>
      <c r="C337" s="9">
        <f>A337&amp;"-"&amp;TEXT(B337,"yyyymmdd")</f>
        <v/>
      </c>
      <c r="D337" s="9">
        <f>_xlfn.XLOOKUP(C337,Violations[Key],Violations[Boro])</f>
        <v/>
      </c>
      <c r="E337" s="9">
        <f>_xlfn.XLOOKUP(C337,Violations[Key],Violations[Cuisine])</f>
        <v/>
      </c>
      <c r="F337" s="9">
        <f>_xlfn.XLOOKUP(C337,Violations[Key],Violations[Score])</f>
        <v/>
      </c>
      <c r="G337" s="9">
        <f>_xlfn.XLOOKUP(C337,Violations[Key],Violations[Grade])&amp;""</f>
        <v/>
      </c>
      <c r="H337" s="9">
        <f>COUNTIFS(Violations[Key],C337,Violations[Violation code],"&lt;&gt;")</f>
        <v/>
      </c>
      <c r="I337" s="9">
        <f>COUNTIFS(Violations[Key],C337,Violations[Critical flag],"Critical")</f>
        <v/>
      </c>
      <c r="J337" s="9">
        <f>IF(LEFT(_xlfn.XLOOKUP(C337,Violations[Key],Violations[Action]),20)="Establishment Closed","Yes","No")</f>
        <v/>
      </c>
      <c r="K337" s="9">
        <f>IF(F337&lt;=13,"Yes","No")</f>
        <v/>
      </c>
    </row>
    <row r="338">
      <c r="A338" t="n">
        <v>40402393</v>
      </c>
      <c r="B338" s="8" t="n">
        <v>46120</v>
      </c>
      <c r="C338" s="9">
        <f>A338&amp;"-"&amp;TEXT(B338,"yyyymmdd")</f>
        <v/>
      </c>
      <c r="D338" s="9">
        <f>_xlfn.XLOOKUP(C338,Violations[Key],Violations[Boro])</f>
        <v/>
      </c>
      <c r="E338" s="9">
        <f>_xlfn.XLOOKUP(C338,Violations[Key],Violations[Cuisine])</f>
        <v/>
      </c>
      <c r="F338" s="9">
        <f>_xlfn.XLOOKUP(C338,Violations[Key],Violations[Score])</f>
        <v/>
      </c>
      <c r="G338" s="9">
        <f>_xlfn.XLOOKUP(C338,Violations[Key],Violations[Grade])&amp;""</f>
        <v/>
      </c>
      <c r="H338" s="9">
        <f>COUNTIFS(Violations[Key],C338,Violations[Violation code],"&lt;&gt;")</f>
        <v/>
      </c>
      <c r="I338" s="9">
        <f>COUNTIFS(Violations[Key],C338,Violations[Critical flag],"Critical")</f>
        <v/>
      </c>
      <c r="J338" s="9">
        <f>IF(LEFT(_xlfn.XLOOKUP(C338,Violations[Key],Violations[Action]),20)="Establishment Closed","Yes","No")</f>
        <v/>
      </c>
      <c r="K338" s="9">
        <f>IF(F338&lt;=13,"Yes","No")</f>
        <v/>
      </c>
    </row>
    <row r="339">
      <c r="A339" t="n">
        <v>40402788</v>
      </c>
      <c r="B339" s="8" t="n">
        <v>46120</v>
      </c>
      <c r="C339" s="9">
        <f>A339&amp;"-"&amp;TEXT(B339,"yyyymmdd")</f>
        <v/>
      </c>
      <c r="D339" s="9">
        <f>_xlfn.XLOOKUP(C339,Violations[Key],Violations[Boro])</f>
        <v/>
      </c>
      <c r="E339" s="9">
        <f>_xlfn.XLOOKUP(C339,Violations[Key],Violations[Cuisine])</f>
        <v/>
      </c>
      <c r="F339" s="9">
        <f>_xlfn.XLOOKUP(C339,Violations[Key],Violations[Score])</f>
        <v/>
      </c>
      <c r="G339" s="9">
        <f>_xlfn.XLOOKUP(C339,Violations[Key],Violations[Grade])&amp;""</f>
        <v/>
      </c>
      <c r="H339" s="9">
        <f>COUNTIFS(Violations[Key],C339,Violations[Violation code],"&lt;&gt;")</f>
        <v/>
      </c>
      <c r="I339" s="9">
        <f>COUNTIFS(Violations[Key],C339,Violations[Critical flag],"Critical")</f>
        <v/>
      </c>
      <c r="J339" s="9">
        <f>IF(LEFT(_xlfn.XLOOKUP(C339,Violations[Key],Violations[Action]),20)="Establishment Closed","Yes","No")</f>
        <v/>
      </c>
      <c r="K339" s="9">
        <f>IF(F339&lt;=13,"Yes","No")</f>
        <v/>
      </c>
    </row>
    <row r="340">
      <c r="A340" t="n">
        <v>40715365</v>
      </c>
      <c r="B340" s="8" t="n">
        <v>46120</v>
      </c>
      <c r="C340" s="9">
        <f>A340&amp;"-"&amp;TEXT(B340,"yyyymmdd")</f>
        <v/>
      </c>
      <c r="D340" s="9">
        <f>_xlfn.XLOOKUP(C340,Violations[Key],Violations[Boro])</f>
        <v/>
      </c>
      <c r="E340" s="9">
        <f>_xlfn.XLOOKUP(C340,Violations[Key],Violations[Cuisine])</f>
        <v/>
      </c>
      <c r="F340" s="9">
        <f>_xlfn.XLOOKUP(C340,Violations[Key],Violations[Score])</f>
        <v/>
      </c>
      <c r="G340" s="9">
        <f>_xlfn.XLOOKUP(C340,Violations[Key],Violations[Grade])&amp;""</f>
        <v/>
      </c>
      <c r="H340" s="9">
        <f>COUNTIFS(Violations[Key],C340,Violations[Violation code],"&lt;&gt;")</f>
        <v/>
      </c>
      <c r="I340" s="9">
        <f>COUNTIFS(Violations[Key],C340,Violations[Critical flag],"Critical")</f>
        <v/>
      </c>
      <c r="J340" s="9">
        <f>IF(LEFT(_xlfn.XLOOKUP(C340,Violations[Key],Violations[Action]),20)="Establishment Closed","Yes","No")</f>
        <v/>
      </c>
      <c r="K340" s="9">
        <f>IF(F340&lt;=13,"Yes","No")</f>
        <v/>
      </c>
    </row>
    <row r="341">
      <c r="A341" t="n">
        <v>40987572</v>
      </c>
      <c r="B341" s="8" t="n">
        <v>46120</v>
      </c>
      <c r="C341" s="9">
        <f>A341&amp;"-"&amp;TEXT(B341,"yyyymmdd")</f>
        <v/>
      </c>
      <c r="D341" s="9">
        <f>_xlfn.XLOOKUP(C341,Violations[Key],Violations[Boro])</f>
        <v/>
      </c>
      <c r="E341" s="9">
        <f>_xlfn.XLOOKUP(C341,Violations[Key],Violations[Cuisine])</f>
        <v/>
      </c>
      <c r="F341" s="9">
        <f>_xlfn.XLOOKUP(C341,Violations[Key],Violations[Score])</f>
        <v/>
      </c>
      <c r="G341" s="9">
        <f>_xlfn.XLOOKUP(C341,Violations[Key],Violations[Grade])&amp;""</f>
        <v/>
      </c>
      <c r="H341" s="9">
        <f>COUNTIFS(Violations[Key],C341,Violations[Violation code],"&lt;&gt;")</f>
        <v/>
      </c>
      <c r="I341" s="9">
        <f>COUNTIFS(Violations[Key],C341,Violations[Critical flag],"Critical")</f>
        <v/>
      </c>
      <c r="J341" s="9">
        <f>IF(LEFT(_xlfn.XLOOKUP(C341,Violations[Key],Violations[Action]),20)="Establishment Closed","Yes","No")</f>
        <v/>
      </c>
      <c r="K341" s="9">
        <f>IF(F341&lt;=13,"Yes","No")</f>
        <v/>
      </c>
    </row>
    <row r="342">
      <c r="A342" t="n">
        <v>41076903</v>
      </c>
      <c r="B342" s="8" t="n">
        <v>46120</v>
      </c>
      <c r="C342" s="9">
        <f>A342&amp;"-"&amp;TEXT(B342,"yyyymmdd")</f>
        <v/>
      </c>
      <c r="D342" s="9">
        <f>_xlfn.XLOOKUP(C342,Violations[Key],Violations[Boro])</f>
        <v/>
      </c>
      <c r="E342" s="9">
        <f>_xlfn.XLOOKUP(C342,Violations[Key],Violations[Cuisine])</f>
        <v/>
      </c>
      <c r="F342" s="9">
        <f>_xlfn.XLOOKUP(C342,Violations[Key],Violations[Score])</f>
        <v/>
      </c>
      <c r="G342" s="9">
        <f>_xlfn.XLOOKUP(C342,Violations[Key],Violations[Grade])&amp;""</f>
        <v/>
      </c>
      <c r="H342" s="9">
        <f>COUNTIFS(Violations[Key],C342,Violations[Violation code],"&lt;&gt;")</f>
        <v/>
      </c>
      <c r="I342" s="9">
        <f>COUNTIFS(Violations[Key],C342,Violations[Critical flag],"Critical")</f>
        <v/>
      </c>
      <c r="J342" s="9">
        <f>IF(LEFT(_xlfn.XLOOKUP(C342,Violations[Key],Violations[Action]),20)="Establishment Closed","Yes","No")</f>
        <v/>
      </c>
      <c r="K342" s="9">
        <f>IF(F342&lt;=13,"Yes","No")</f>
        <v/>
      </c>
    </row>
    <row r="343">
      <c r="A343" t="n">
        <v>41211622</v>
      </c>
      <c r="B343" s="8" t="n">
        <v>46120</v>
      </c>
      <c r="C343" s="9">
        <f>A343&amp;"-"&amp;TEXT(B343,"yyyymmdd")</f>
        <v/>
      </c>
      <c r="D343" s="9">
        <f>_xlfn.XLOOKUP(C343,Violations[Key],Violations[Boro])</f>
        <v/>
      </c>
      <c r="E343" s="9">
        <f>_xlfn.XLOOKUP(C343,Violations[Key],Violations[Cuisine])</f>
        <v/>
      </c>
      <c r="F343" s="9">
        <f>_xlfn.XLOOKUP(C343,Violations[Key],Violations[Score])</f>
        <v/>
      </c>
      <c r="G343" s="9">
        <f>_xlfn.XLOOKUP(C343,Violations[Key],Violations[Grade])&amp;""</f>
        <v/>
      </c>
      <c r="H343" s="9">
        <f>COUNTIFS(Violations[Key],C343,Violations[Violation code],"&lt;&gt;")</f>
        <v/>
      </c>
      <c r="I343" s="9">
        <f>COUNTIFS(Violations[Key],C343,Violations[Critical flag],"Critical")</f>
        <v/>
      </c>
      <c r="J343" s="9">
        <f>IF(LEFT(_xlfn.XLOOKUP(C343,Violations[Key],Violations[Action]),20)="Establishment Closed","Yes","No")</f>
        <v/>
      </c>
      <c r="K343" s="9">
        <f>IF(F343&lt;=13,"Yes","No")</f>
        <v/>
      </c>
    </row>
    <row r="344">
      <c r="A344" t="n">
        <v>41230254</v>
      </c>
      <c r="B344" s="8" t="n">
        <v>46120</v>
      </c>
      <c r="C344" s="9">
        <f>A344&amp;"-"&amp;TEXT(B344,"yyyymmdd")</f>
        <v/>
      </c>
      <c r="D344" s="9">
        <f>_xlfn.XLOOKUP(C344,Violations[Key],Violations[Boro])</f>
        <v/>
      </c>
      <c r="E344" s="9">
        <f>_xlfn.XLOOKUP(C344,Violations[Key],Violations[Cuisine])</f>
        <v/>
      </c>
      <c r="F344" s="9">
        <f>_xlfn.XLOOKUP(C344,Violations[Key],Violations[Score])</f>
        <v/>
      </c>
      <c r="G344" s="9">
        <f>_xlfn.XLOOKUP(C344,Violations[Key],Violations[Grade])&amp;""</f>
        <v/>
      </c>
      <c r="H344" s="9">
        <f>COUNTIFS(Violations[Key],C344,Violations[Violation code],"&lt;&gt;")</f>
        <v/>
      </c>
      <c r="I344" s="9">
        <f>COUNTIFS(Violations[Key],C344,Violations[Critical flag],"Critical")</f>
        <v/>
      </c>
      <c r="J344" s="9">
        <f>IF(LEFT(_xlfn.XLOOKUP(C344,Violations[Key],Violations[Action]),20)="Establishment Closed","Yes","No")</f>
        <v/>
      </c>
      <c r="K344" s="9">
        <f>IF(F344&lt;=13,"Yes","No")</f>
        <v/>
      </c>
    </row>
    <row r="345">
      <c r="A345" t="n">
        <v>41314872</v>
      </c>
      <c r="B345" s="8" t="n">
        <v>46120</v>
      </c>
      <c r="C345" s="9">
        <f>A345&amp;"-"&amp;TEXT(B345,"yyyymmdd")</f>
        <v/>
      </c>
      <c r="D345" s="9">
        <f>_xlfn.XLOOKUP(C345,Violations[Key],Violations[Boro])</f>
        <v/>
      </c>
      <c r="E345" s="9">
        <f>_xlfn.XLOOKUP(C345,Violations[Key],Violations[Cuisine])</f>
        <v/>
      </c>
      <c r="F345" s="9">
        <f>_xlfn.XLOOKUP(C345,Violations[Key],Violations[Score])</f>
        <v/>
      </c>
      <c r="G345" s="9">
        <f>_xlfn.XLOOKUP(C345,Violations[Key],Violations[Grade])&amp;""</f>
        <v/>
      </c>
      <c r="H345" s="9">
        <f>COUNTIFS(Violations[Key],C345,Violations[Violation code],"&lt;&gt;")</f>
        <v/>
      </c>
      <c r="I345" s="9">
        <f>COUNTIFS(Violations[Key],C345,Violations[Critical flag],"Critical")</f>
        <v/>
      </c>
      <c r="J345" s="9">
        <f>IF(LEFT(_xlfn.XLOOKUP(C345,Violations[Key],Violations[Action]),20)="Establishment Closed","Yes","No")</f>
        <v/>
      </c>
      <c r="K345" s="9">
        <f>IF(F345&lt;=13,"Yes","No")</f>
        <v/>
      </c>
    </row>
    <row r="346">
      <c r="A346" t="n">
        <v>41345732</v>
      </c>
      <c r="B346" s="8" t="n">
        <v>46120</v>
      </c>
      <c r="C346" s="9">
        <f>A346&amp;"-"&amp;TEXT(B346,"yyyymmdd")</f>
        <v/>
      </c>
      <c r="D346" s="9">
        <f>_xlfn.XLOOKUP(C346,Violations[Key],Violations[Boro])</f>
        <v/>
      </c>
      <c r="E346" s="9">
        <f>_xlfn.XLOOKUP(C346,Violations[Key],Violations[Cuisine])</f>
        <v/>
      </c>
      <c r="F346" s="9">
        <f>_xlfn.XLOOKUP(C346,Violations[Key],Violations[Score])</f>
        <v/>
      </c>
      <c r="G346" s="9">
        <f>_xlfn.XLOOKUP(C346,Violations[Key],Violations[Grade])&amp;""</f>
        <v/>
      </c>
      <c r="H346" s="9">
        <f>COUNTIFS(Violations[Key],C346,Violations[Violation code],"&lt;&gt;")</f>
        <v/>
      </c>
      <c r="I346" s="9">
        <f>COUNTIFS(Violations[Key],C346,Violations[Critical flag],"Critical")</f>
        <v/>
      </c>
      <c r="J346" s="9">
        <f>IF(LEFT(_xlfn.XLOOKUP(C346,Violations[Key],Violations[Action]),20)="Establishment Closed","Yes","No")</f>
        <v/>
      </c>
      <c r="K346" s="9">
        <f>IF(F346&lt;=13,"Yes","No")</f>
        <v/>
      </c>
    </row>
    <row r="347">
      <c r="A347" t="n">
        <v>41356759</v>
      </c>
      <c r="B347" s="8" t="n">
        <v>46120</v>
      </c>
      <c r="C347" s="9">
        <f>A347&amp;"-"&amp;TEXT(B347,"yyyymmdd")</f>
        <v/>
      </c>
      <c r="D347" s="9">
        <f>_xlfn.XLOOKUP(C347,Violations[Key],Violations[Boro])</f>
        <v/>
      </c>
      <c r="E347" s="9">
        <f>_xlfn.XLOOKUP(C347,Violations[Key],Violations[Cuisine])</f>
        <v/>
      </c>
      <c r="F347" s="9">
        <f>_xlfn.XLOOKUP(C347,Violations[Key],Violations[Score])</f>
        <v/>
      </c>
      <c r="G347" s="9">
        <f>_xlfn.XLOOKUP(C347,Violations[Key],Violations[Grade])&amp;""</f>
        <v/>
      </c>
      <c r="H347" s="9">
        <f>COUNTIFS(Violations[Key],C347,Violations[Violation code],"&lt;&gt;")</f>
        <v/>
      </c>
      <c r="I347" s="9">
        <f>COUNTIFS(Violations[Key],C347,Violations[Critical flag],"Critical")</f>
        <v/>
      </c>
      <c r="J347" s="9">
        <f>IF(LEFT(_xlfn.XLOOKUP(C347,Violations[Key],Violations[Action]),20)="Establishment Closed","Yes","No")</f>
        <v/>
      </c>
      <c r="K347" s="9">
        <f>IF(F347&lt;=13,"Yes","No")</f>
        <v/>
      </c>
    </row>
    <row r="348">
      <c r="A348" t="n">
        <v>41431868</v>
      </c>
      <c r="B348" s="8" t="n">
        <v>46120</v>
      </c>
      <c r="C348" s="9">
        <f>A348&amp;"-"&amp;TEXT(B348,"yyyymmdd")</f>
        <v/>
      </c>
      <c r="D348" s="9">
        <f>_xlfn.XLOOKUP(C348,Violations[Key],Violations[Boro])</f>
        <v/>
      </c>
      <c r="E348" s="9">
        <f>_xlfn.XLOOKUP(C348,Violations[Key],Violations[Cuisine])</f>
        <v/>
      </c>
      <c r="F348" s="9">
        <f>_xlfn.XLOOKUP(C348,Violations[Key],Violations[Score])</f>
        <v/>
      </c>
      <c r="G348" s="9">
        <f>_xlfn.XLOOKUP(C348,Violations[Key],Violations[Grade])&amp;""</f>
        <v/>
      </c>
      <c r="H348" s="9">
        <f>COUNTIFS(Violations[Key],C348,Violations[Violation code],"&lt;&gt;")</f>
        <v/>
      </c>
      <c r="I348" s="9">
        <f>COUNTIFS(Violations[Key],C348,Violations[Critical flag],"Critical")</f>
        <v/>
      </c>
      <c r="J348" s="9">
        <f>IF(LEFT(_xlfn.XLOOKUP(C348,Violations[Key],Violations[Action]),20)="Establishment Closed","Yes","No")</f>
        <v/>
      </c>
      <c r="K348" s="9">
        <f>IF(F348&lt;=13,"Yes","No")</f>
        <v/>
      </c>
    </row>
    <row r="349">
      <c r="A349" t="n">
        <v>41481734</v>
      </c>
      <c r="B349" s="8" t="n">
        <v>46120</v>
      </c>
      <c r="C349" s="9">
        <f>A349&amp;"-"&amp;TEXT(B349,"yyyymmdd")</f>
        <v/>
      </c>
      <c r="D349" s="9">
        <f>_xlfn.XLOOKUP(C349,Violations[Key],Violations[Boro])</f>
        <v/>
      </c>
      <c r="E349" s="9">
        <f>_xlfn.XLOOKUP(C349,Violations[Key],Violations[Cuisine])</f>
        <v/>
      </c>
      <c r="F349" s="9">
        <f>_xlfn.XLOOKUP(C349,Violations[Key],Violations[Score])</f>
        <v/>
      </c>
      <c r="G349" s="9">
        <f>_xlfn.XLOOKUP(C349,Violations[Key],Violations[Grade])&amp;""</f>
        <v/>
      </c>
      <c r="H349" s="9">
        <f>COUNTIFS(Violations[Key],C349,Violations[Violation code],"&lt;&gt;")</f>
        <v/>
      </c>
      <c r="I349" s="9">
        <f>COUNTIFS(Violations[Key],C349,Violations[Critical flag],"Critical")</f>
        <v/>
      </c>
      <c r="J349" s="9">
        <f>IF(LEFT(_xlfn.XLOOKUP(C349,Violations[Key],Violations[Action]),20)="Establishment Closed","Yes","No")</f>
        <v/>
      </c>
      <c r="K349" s="9">
        <f>IF(F349&lt;=13,"Yes","No")</f>
        <v/>
      </c>
    </row>
    <row r="350">
      <c r="A350" t="n">
        <v>41532069</v>
      </c>
      <c r="B350" s="8" t="n">
        <v>46120</v>
      </c>
      <c r="C350" s="9">
        <f>A350&amp;"-"&amp;TEXT(B350,"yyyymmdd")</f>
        <v/>
      </c>
      <c r="D350" s="9">
        <f>_xlfn.XLOOKUP(C350,Violations[Key],Violations[Boro])</f>
        <v/>
      </c>
      <c r="E350" s="9">
        <f>_xlfn.XLOOKUP(C350,Violations[Key],Violations[Cuisine])</f>
        <v/>
      </c>
      <c r="F350" s="9">
        <f>_xlfn.XLOOKUP(C350,Violations[Key],Violations[Score])</f>
        <v/>
      </c>
      <c r="G350" s="9">
        <f>_xlfn.XLOOKUP(C350,Violations[Key],Violations[Grade])&amp;""</f>
        <v/>
      </c>
      <c r="H350" s="9">
        <f>COUNTIFS(Violations[Key],C350,Violations[Violation code],"&lt;&gt;")</f>
        <v/>
      </c>
      <c r="I350" s="9">
        <f>COUNTIFS(Violations[Key],C350,Violations[Critical flag],"Critical")</f>
        <v/>
      </c>
      <c r="J350" s="9">
        <f>IF(LEFT(_xlfn.XLOOKUP(C350,Violations[Key],Violations[Action]),20)="Establishment Closed","Yes","No")</f>
        <v/>
      </c>
      <c r="K350" s="9">
        <f>IF(F350&lt;=13,"Yes","No")</f>
        <v/>
      </c>
    </row>
    <row r="351">
      <c r="A351" t="n">
        <v>41539001</v>
      </c>
      <c r="B351" s="8" t="n">
        <v>46120</v>
      </c>
      <c r="C351" s="9">
        <f>A351&amp;"-"&amp;TEXT(B351,"yyyymmdd")</f>
        <v/>
      </c>
      <c r="D351" s="9">
        <f>_xlfn.XLOOKUP(C351,Violations[Key],Violations[Boro])</f>
        <v/>
      </c>
      <c r="E351" s="9">
        <f>_xlfn.XLOOKUP(C351,Violations[Key],Violations[Cuisine])</f>
        <v/>
      </c>
      <c r="F351" s="9">
        <f>_xlfn.XLOOKUP(C351,Violations[Key],Violations[Score])</f>
        <v/>
      </c>
      <c r="G351" s="9">
        <f>_xlfn.XLOOKUP(C351,Violations[Key],Violations[Grade])&amp;""</f>
        <v/>
      </c>
      <c r="H351" s="9">
        <f>COUNTIFS(Violations[Key],C351,Violations[Violation code],"&lt;&gt;")</f>
        <v/>
      </c>
      <c r="I351" s="9">
        <f>COUNTIFS(Violations[Key],C351,Violations[Critical flag],"Critical")</f>
        <v/>
      </c>
      <c r="J351" s="9">
        <f>IF(LEFT(_xlfn.XLOOKUP(C351,Violations[Key],Violations[Action]),20)="Establishment Closed","Yes","No")</f>
        <v/>
      </c>
      <c r="K351" s="9">
        <f>IF(F351&lt;=13,"Yes","No")</f>
        <v/>
      </c>
    </row>
    <row r="352">
      <c r="A352" t="n">
        <v>41558986</v>
      </c>
      <c r="B352" s="8" t="n">
        <v>46120</v>
      </c>
      <c r="C352" s="9">
        <f>A352&amp;"-"&amp;TEXT(B352,"yyyymmdd")</f>
        <v/>
      </c>
      <c r="D352" s="9">
        <f>_xlfn.XLOOKUP(C352,Violations[Key],Violations[Boro])</f>
        <v/>
      </c>
      <c r="E352" s="9">
        <f>_xlfn.XLOOKUP(C352,Violations[Key],Violations[Cuisine])</f>
        <v/>
      </c>
      <c r="F352" s="9">
        <f>_xlfn.XLOOKUP(C352,Violations[Key],Violations[Score])</f>
        <v/>
      </c>
      <c r="G352" s="9">
        <f>_xlfn.XLOOKUP(C352,Violations[Key],Violations[Grade])&amp;""</f>
        <v/>
      </c>
      <c r="H352" s="9">
        <f>COUNTIFS(Violations[Key],C352,Violations[Violation code],"&lt;&gt;")</f>
        <v/>
      </c>
      <c r="I352" s="9">
        <f>COUNTIFS(Violations[Key],C352,Violations[Critical flag],"Critical")</f>
        <v/>
      </c>
      <c r="J352" s="9">
        <f>IF(LEFT(_xlfn.XLOOKUP(C352,Violations[Key],Violations[Action]),20)="Establishment Closed","Yes","No")</f>
        <v/>
      </c>
      <c r="K352" s="9">
        <f>IF(F352&lt;=13,"Yes","No")</f>
        <v/>
      </c>
    </row>
    <row r="353">
      <c r="A353" t="n">
        <v>41657465</v>
      </c>
      <c r="B353" s="8" t="n">
        <v>46120</v>
      </c>
      <c r="C353" s="9">
        <f>A353&amp;"-"&amp;TEXT(B353,"yyyymmdd")</f>
        <v/>
      </c>
      <c r="D353" s="9">
        <f>_xlfn.XLOOKUP(C353,Violations[Key],Violations[Boro])</f>
        <v/>
      </c>
      <c r="E353" s="9">
        <f>_xlfn.XLOOKUP(C353,Violations[Key],Violations[Cuisine])</f>
        <v/>
      </c>
      <c r="F353" s="9">
        <f>_xlfn.XLOOKUP(C353,Violations[Key],Violations[Score])</f>
        <v/>
      </c>
      <c r="G353" s="9">
        <f>_xlfn.XLOOKUP(C353,Violations[Key],Violations[Grade])&amp;""</f>
        <v/>
      </c>
      <c r="H353" s="9">
        <f>COUNTIFS(Violations[Key],C353,Violations[Violation code],"&lt;&gt;")</f>
        <v/>
      </c>
      <c r="I353" s="9">
        <f>COUNTIFS(Violations[Key],C353,Violations[Critical flag],"Critical")</f>
        <v/>
      </c>
      <c r="J353" s="9">
        <f>IF(LEFT(_xlfn.XLOOKUP(C353,Violations[Key],Violations[Action]),20)="Establishment Closed","Yes","No")</f>
        <v/>
      </c>
      <c r="K353" s="9">
        <f>IF(F353&lt;=13,"Yes","No")</f>
        <v/>
      </c>
    </row>
    <row r="354">
      <c r="A354" t="n">
        <v>41691644</v>
      </c>
      <c r="B354" s="8" t="n">
        <v>46120</v>
      </c>
      <c r="C354" s="9">
        <f>A354&amp;"-"&amp;TEXT(B354,"yyyymmdd")</f>
        <v/>
      </c>
      <c r="D354" s="9">
        <f>_xlfn.XLOOKUP(C354,Violations[Key],Violations[Boro])</f>
        <v/>
      </c>
      <c r="E354" s="9">
        <f>_xlfn.XLOOKUP(C354,Violations[Key],Violations[Cuisine])</f>
        <v/>
      </c>
      <c r="F354" s="9">
        <f>_xlfn.XLOOKUP(C354,Violations[Key],Violations[Score])</f>
        <v/>
      </c>
      <c r="G354" s="9">
        <f>_xlfn.XLOOKUP(C354,Violations[Key],Violations[Grade])&amp;""</f>
        <v/>
      </c>
      <c r="H354" s="9">
        <f>COUNTIFS(Violations[Key],C354,Violations[Violation code],"&lt;&gt;")</f>
        <v/>
      </c>
      <c r="I354" s="9">
        <f>COUNTIFS(Violations[Key],C354,Violations[Critical flag],"Critical")</f>
        <v/>
      </c>
      <c r="J354" s="9">
        <f>IF(LEFT(_xlfn.XLOOKUP(C354,Violations[Key],Violations[Action]),20)="Establishment Closed","Yes","No")</f>
        <v/>
      </c>
      <c r="K354" s="9">
        <f>IF(F354&lt;=13,"Yes","No")</f>
        <v/>
      </c>
    </row>
    <row r="355">
      <c r="A355" t="n">
        <v>41700785</v>
      </c>
      <c r="B355" s="8" t="n">
        <v>46120</v>
      </c>
      <c r="C355" s="9">
        <f>A355&amp;"-"&amp;TEXT(B355,"yyyymmdd")</f>
        <v/>
      </c>
      <c r="D355" s="9">
        <f>_xlfn.XLOOKUP(C355,Violations[Key],Violations[Boro])</f>
        <v/>
      </c>
      <c r="E355" s="9">
        <f>_xlfn.XLOOKUP(C355,Violations[Key],Violations[Cuisine])</f>
        <v/>
      </c>
      <c r="F355" s="9">
        <f>_xlfn.XLOOKUP(C355,Violations[Key],Violations[Score])</f>
        <v/>
      </c>
      <c r="G355" s="9">
        <f>_xlfn.XLOOKUP(C355,Violations[Key],Violations[Grade])&amp;""</f>
        <v/>
      </c>
      <c r="H355" s="9">
        <f>COUNTIFS(Violations[Key],C355,Violations[Violation code],"&lt;&gt;")</f>
        <v/>
      </c>
      <c r="I355" s="9">
        <f>COUNTIFS(Violations[Key],C355,Violations[Critical flag],"Critical")</f>
        <v/>
      </c>
      <c r="J355" s="9">
        <f>IF(LEFT(_xlfn.XLOOKUP(C355,Violations[Key],Violations[Action]),20)="Establishment Closed","Yes","No")</f>
        <v/>
      </c>
      <c r="K355" s="9">
        <f>IF(F355&lt;=13,"Yes","No")</f>
        <v/>
      </c>
    </row>
    <row r="356">
      <c r="A356" t="n">
        <v>41702518</v>
      </c>
      <c r="B356" s="8" t="n">
        <v>46120</v>
      </c>
      <c r="C356" s="9">
        <f>A356&amp;"-"&amp;TEXT(B356,"yyyymmdd")</f>
        <v/>
      </c>
      <c r="D356" s="9">
        <f>_xlfn.XLOOKUP(C356,Violations[Key],Violations[Boro])</f>
        <v/>
      </c>
      <c r="E356" s="9">
        <f>_xlfn.XLOOKUP(C356,Violations[Key],Violations[Cuisine])</f>
        <v/>
      </c>
      <c r="F356" s="9">
        <f>_xlfn.XLOOKUP(C356,Violations[Key],Violations[Score])</f>
        <v/>
      </c>
      <c r="G356" s="9">
        <f>_xlfn.XLOOKUP(C356,Violations[Key],Violations[Grade])&amp;""</f>
        <v/>
      </c>
      <c r="H356" s="9">
        <f>COUNTIFS(Violations[Key],C356,Violations[Violation code],"&lt;&gt;")</f>
        <v/>
      </c>
      <c r="I356" s="9">
        <f>COUNTIFS(Violations[Key],C356,Violations[Critical flag],"Critical")</f>
        <v/>
      </c>
      <c r="J356" s="9">
        <f>IF(LEFT(_xlfn.XLOOKUP(C356,Violations[Key],Violations[Action]),20)="Establishment Closed","Yes","No")</f>
        <v/>
      </c>
      <c r="K356" s="9">
        <f>IF(F356&lt;=13,"Yes","No")</f>
        <v/>
      </c>
    </row>
    <row r="357">
      <c r="A357" t="n">
        <v>41711983</v>
      </c>
      <c r="B357" s="8" t="n">
        <v>46120</v>
      </c>
      <c r="C357" s="9">
        <f>A357&amp;"-"&amp;TEXT(B357,"yyyymmdd")</f>
        <v/>
      </c>
      <c r="D357" s="9">
        <f>_xlfn.XLOOKUP(C357,Violations[Key],Violations[Boro])</f>
        <v/>
      </c>
      <c r="E357" s="9">
        <f>_xlfn.XLOOKUP(C357,Violations[Key],Violations[Cuisine])</f>
        <v/>
      </c>
      <c r="F357" s="9">
        <f>_xlfn.XLOOKUP(C357,Violations[Key],Violations[Score])</f>
        <v/>
      </c>
      <c r="G357" s="9">
        <f>_xlfn.XLOOKUP(C357,Violations[Key],Violations[Grade])&amp;""</f>
        <v/>
      </c>
      <c r="H357" s="9">
        <f>COUNTIFS(Violations[Key],C357,Violations[Violation code],"&lt;&gt;")</f>
        <v/>
      </c>
      <c r="I357" s="9">
        <f>COUNTIFS(Violations[Key],C357,Violations[Critical flag],"Critical")</f>
        <v/>
      </c>
      <c r="J357" s="9">
        <f>IF(LEFT(_xlfn.XLOOKUP(C357,Violations[Key],Violations[Action]),20)="Establishment Closed","Yes","No")</f>
        <v/>
      </c>
      <c r="K357" s="9">
        <f>IF(F357&lt;=13,"Yes","No")</f>
        <v/>
      </c>
    </row>
    <row r="358">
      <c r="A358" t="n">
        <v>50003712</v>
      </c>
      <c r="B358" s="8" t="n">
        <v>46120</v>
      </c>
      <c r="C358" s="9">
        <f>A358&amp;"-"&amp;TEXT(B358,"yyyymmdd")</f>
        <v/>
      </c>
      <c r="D358" s="9">
        <f>_xlfn.XLOOKUP(C358,Violations[Key],Violations[Boro])</f>
        <v/>
      </c>
      <c r="E358" s="9">
        <f>_xlfn.XLOOKUP(C358,Violations[Key],Violations[Cuisine])</f>
        <v/>
      </c>
      <c r="F358" s="9">
        <f>_xlfn.XLOOKUP(C358,Violations[Key],Violations[Score])</f>
        <v/>
      </c>
      <c r="G358" s="9">
        <f>_xlfn.XLOOKUP(C358,Violations[Key],Violations[Grade])&amp;""</f>
        <v/>
      </c>
      <c r="H358" s="9">
        <f>COUNTIFS(Violations[Key],C358,Violations[Violation code],"&lt;&gt;")</f>
        <v/>
      </c>
      <c r="I358" s="9">
        <f>COUNTIFS(Violations[Key],C358,Violations[Critical flag],"Critical")</f>
        <v/>
      </c>
      <c r="J358" s="9">
        <f>IF(LEFT(_xlfn.XLOOKUP(C358,Violations[Key],Violations[Action]),20)="Establishment Closed","Yes","No")</f>
        <v/>
      </c>
      <c r="K358" s="9">
        <f>IF(F358&lt;=13,"Yes","No")</f>
        <v/>
      </c>
    </row>
    <row r="359">
      <c r="A359" t="n">
        <v>50004322</v>
      </c>
      <c r="B359" s="8" t="n">
        <v>46120</v>
      </c>
      <c r="C359" s="9">
        <f>A359&amp;"-"&amp;TEXT(B359,"yyyymmdd")</f>
        <v/>
      </c>
      <c r="D359" s="9">
        <f>_xlfn.XLOOKUP(C359,Violations[Key],Violations[Boro])</f>
        <v/>
      </c>
      <c r="E359" s="9">
        <f>_xlfn.XLOOKUP(C359,Violations[Key],Violations[Cuisine])</f>
        <v/>
      </c>
      <c r="F359" s="9">
        <f>_xlfn.XLOOKUP(C359,Violations[Key],Violations[Score])</f>
        <v/>
      </c>
      <c r="G359" s="9">
        <f>_xlfn.XLOOKUP(C359,Violations[Key],Violations[Grade])&amp;""</f>
        <v/>
      </c>
      <c r="H359" s="9">
        <f>COUNTIFS(Violations[Key],C359,Violations[Violation code],"&lt;&gt;")</f>
        <v/>
      </c>
      <c r="I359" s="9">
        <f>COUNTIFS(Violations[Key],C359,Violations[Critical flag],"Critical")</f>
        <v/>
      </c>
      <c r="J359" s="9">
        <f>IF(LEFT(_xlfn.XLOOKUP(C359,Violations[Key],Violations[Action]),20)="Establishment Closed","Yes","No")</f>
        <v/>
      </c>
      <c r="K359" s="9">
        <f>IF(F359&lt;=13,"Yes","No")</f>
        <v/>
      </c>
    </row>
    <row r="360">
      <c r="A360" t="n">
        <v>50010010</v>
      </c>
      <c r="B360" s="8" t="n">
        <v>46120</v>
      </c>
      <c r="C360" s="9">
        <f>A360&amp;"-"&amp;TEXT(B360,"yyyymmdd")</f>
        <v/>
      </c>
      <c r="D360" s="9">
        <f>_xlfn.XLOOKUP(C360,Violations[Key],Violations[Boro])</f>
        <v/>
      </c>
      <c r="E360" s="9">
        <f>_xlfn.XLOOKUP(C360,Violations[Key],Violations[Cuisine])</f>
        <v/>
      </c>
      <c r="F360" s="9">
        <f>_xlfn.XLOOKUP(C360,Violations[Key],Violations[Score])</f>
        <v/>
      </c>
      <c r="G360" s="9">
        <f>_xlfn.XLOOKUP(C360,Violations[Key],Violations[Grade])&amp;""</f>
        <v/>
      </c>
      <c r="H360" s="9">
        <f>COUNTIFS(Violations[Key],C360,Violations[Violation code],"&lt;&gt;")</f>
        <v/>
      </c>
      <c r="I360" s="9">
        <f>COUNTIFS(Violations[Key],C360,Violations[Critical flag],"Critical")</f>
        <v/>
      </c>
      <c r="J360" s="9">
        <f>IF(LEFT(_xlfn.XLOOKUP(C360,Violations[Key],Violations[Action]),20)="Establishment Closed","Yes","No")</f>
        <v/>
      </c>
      <c r="K360" s="9">
        <f>IF(F360&lt;=13,"Yes","No")</f>
        <v/>
      </c>
    </row>
    <row r="361">
      <c r="A361" t="n">
        <v>50034497</v>
      </c>
      <c r="B361" s="8" t="n">
        <v>46120</v>
      </c>
      <c r="C361" s="9">
        <f>A361&amp;"-"&amp;TEXT(B361,"yyyymmdd")</f>
        <v/>
      </c>
      <c r="D361" s="9">
        <f>_xlfn.XLOOKUP(C361,Violations[Key],Violations[Boro])</f>
        <v/>
      </c>
      <c r="E361" s="9">
        <f>_xlfn.XLOOKUP(C361,Violations[Key],Violations[Cuisine])</f>
        <v/>
      </c>
      <c r="F361" s="9">
        <f>_xlfn.XLOOKUP(C361,Violations[Key],Violations[Score])</f>
        <v/>
      </c>
      <c r="G361" s="9">
        <f>_xlfn.XLOOKUP(C361,Violations[Key],Violations[Grade])&amp;""</f>
        <v/>
      </c>
      <c r="H361" s="9">
        <f>COUNTIFS(Violations[Key],C361,Violations[Violation code],"&lt;&gt;")</f>
        <v/>
      </c>
      <c r="I361" s="9">
        <f>COUNTIFS(Violations[Key],C361,Violations[Critical flag],"Critical")</f>
        <v/>
      </c>
      <c r="J361" s="9">
        <f>IF(LEFT(_xlfn.XLOOKUP(C361,Violations[Key],Violations[Action]),20)="Establishment Closed","Yes","No")</f>
        <v/>
      </c>
      <c r="K361" s="9">
        <f>IF(F361&lt;=13,"Yes","No")</f>
        <v/>
      </c>
    </row>
    <row r="362">
      <c r="A362" t="n">
        <v>50043707</v>
      </c>
      <c r="B362" s="8" t="n">
        <v>46120</v>
      </c>
      <c r="C362" s="9">
        <f>A362&amp;"-"&amp;TEXT(B362,"yyyymmdd")</f>
        <v/>
      </c>
      <c r="D362" s="9">
        <f>_xlfn.XLOOKUP(C362,Violations[Key],Violations[Boro])</f>
        <v/>
      </c>
      <c r="E362" s="9">
        <f>_xlfn.XLOOKUP(C362,Violations[Key],Violations[Cuisine])</f>
        <v/>
      </c>
      <c r="F362" s="9">
        <f>_xlfn.XLOOKUP(C362,Violations[Key],Violations[Score])</f>
        <v/>
      </c>
      <c r="G362" s="9">
        <f>_xlfn.XLOOKUP(C362,Violations[Key],Violations[Grade])&amp;""</f>
        <v/>
      </c>
      <c r="H362" s="9">
        <f>COUNTIFS(Violations[Key],C362,Violations[Violation code],"&lt;&gt;")</f>
        <v/>
      </c>
      <c r="I362" s="9">
        <f>COUNTIFS(Violations[Key],C362,Violations[Critical flag],"Critical")</f>
        <v/>
      </c>
      <c r="J362" s="9">
        <f>IF(LEFT(_xlfn.XLOOKUP(C362,Violations[Key],Violations[Action]),20)="Establishment Closed","Yes","No")</f>
        <v/>
      </c>
      <c r="K362" s="9">
        <f>IF(F362&lt;=13,"Yes","No")</f>
        <v/>
      </c>
    </row>
    <row r="363">
      <c r="A363" t="n">
        <v>50045961</v>
      </c>
      <c r="B363" s="8" t="n">
        <v>46120</v>
      </c>
      <c r="C363" s="9">
        <f>A363&amp;"-"&amp;TEXT(B363,"yyyymmdd")</f>
        <v/>
      </c>
      <c r="D363" s="9">
        <f>_xlfn.XLOOKUP(C363,Violations[Key],Violations[Boro])</f>
        <v/>
      </c>
      <c r="E363" s="9">
        <f>_xlfn.XLOOKUP(C363,Violations[Key],Violations[Cuisine])</f>
        <v/>
      </c>
      <c r="F363" s="9">
        <f>_xlfn.XLOOKUP(C363,Violations[Key],Violations[Score])</f>
        <v/>
      </c>
      <c r="G363" s="9">
        <f>_xlfn.XLOOKUP(C363,Violations[Key],Violations[Grade])&amp;""</f>
        <v/>
      </c>
      <c r="H363" s="9">
        <f>COUNTIFS(Violations[Key],C363,Violations[Violation code],"&lt;&gt;")</f>
        <v/>
      </c>
      <c r="I363" s="9">
        <f>COUNTIFS(Violations[Key],C363,Violations[Critical flag],"Critical")</f>
        <v/>
      </c>
      <c r="J363" s="9">
        <f>IF(LEFT(_xlfn.XLOOKUP(C363,Violations[Key],Violations[Action]),20)="Establishment Closed","Yes","No")</f>
        <v/>
      </c>
      <c r="K363" s="9">
        <f>IF(F363&lt;=13,"Yes","No")</f>
        <v/>
      </c>
    </row>
    <row r="364">
      <c r="A364" t="n">
        <v>50046114</v>
      </c>
      <c r="B364" s="8" t="n">
        <v>46120</v>
      </c>
      <c r="C364" s="9">
        <f>A364&amp;"-"&amp;TEXT(B364,"yyyymmdd")</f>
        <v/>
      </c>
      <c r="D364" s="9">
        <f>_xlfn.XLOOKUP(C364,Violations[Key],Violations[Boro])</f>
        <v/>
      </c>
      <c r="E364" s="9">
        <f>_xlfn.XLOOKUP(C364,Violations[Key],Violations[Cuisine])</f>
        <v/>
      </c>
      <c r="F364" s="9">
        <f>_xlfn.XLOOKUP(C364,Violations[Key],Violations[Score])</f>
        <v/>
      </c>
      <c r="G364" s="9">
        <f>_xlfn.XLOOKUP(C364,Violations[Key],Violations[Grade])&amp;""</f>
        <v/>
      </c>
      <c r="H364" s="9">
        <f>COUNTIFS(Violations[Key],C364,Violations[Violation code],"&lt;&gt;")</f>
        <v/>
      </c>
      <c r="I364" s="9">
        <f>COUNTIFS(Violations[Key],C364,Violations[Critical flag],"Critical")</f>
        <v/>
      </c>
      <c r="J364" s="9">
        <f>IF(LEFT(_xlfn.XLOOKUP(C364,Violations[Key],Violations[Action]),20)="Establishment Closed","Yes","No")</f>
        <v/>
      </c>
      <c r="K364" s="9">
        <f>IF(F364&lt;=13,"Yes","No")</f>
        <v/>
      </c>
    </row>
    <row r="365">
      <c r="A365" t="n">
        <v>50048761</v>
      </c>
      <c r="B365" s="8" t="n">
        <v>46120</v>
      </c>
      <c r="C365" s="9">
        <f>A365&amp;"-"&amp;TEXT(B365,"yyyymmdd")</f>
        <v/>
      </c>
      <c r="D365" s="9">
        <f>_xlfn.XLOOKUP(C365,Violations[Key],Violations[Boro])</f>
        <v/>
      </c>
      <c r="E365" s="9">
        <f>_xlfn.XLOOKUP(C365,Violations[Key],Violations[Cuisine])</f>
        <v/>
      </c>
      <c r="F365" s="9">
        <f>_xlfn.XLOOKUP(C365,Violations[Key],Violations[Score])</f>
        <v/>
      </c>
      <c r="G365" s="9">
        <f>_xlfn.XLOOKUP(C365,Violations[Key],Violations[Grade])&amp;""</f>
        <v/>
      </c>
      <c r="H365" s="9">
        <f>COUNTIFS(Violations[Key],C365,Violations[Violation code],"&lt;&gt;")</f>
        <v/>
      </c>
      <c r="I365" s="9">
        <f>COUNTIFS(Violations[Key],C365,Violations[Critical flag],"Critical")</f>
        <v/>
      </c>
      <c r="J365" s="9">
        <f>IF(LEFT(_xlfn.XLOOKUP(C365,Violations[Key],Violations[Action]),20)="Establishment Closed","Yes","No")</f>
        <v/>
      </c>
      <c r="K365" s="9">
        <f>IF(F365&lt;=13,"Yes","No")</f>
        <v/>
      </c>
    </row>
    <row r="366">
      <c r="A366" t="n">
        <v>50049596</v>
      </c>
      <c r="B366" s="8" t="n">
        <v>46120</v>
      </c>
      <c r="C366" s="9">
        <f>A366&amp;"-"&amp;TEXT(B366,"yyyymmdd")</f>
        <v/>
      </c>
      <c r="D366" s="9">
        <f>_xlfn.XLOOKUP(C366,Violations[Key],Violations[Boro])</f>
        <v/>
      </c>
      <c r="E366" s="9">
        <f>_xlfn.XLOOKUP(C366,Violations[Key],Violations[Cuisine])</f>
        <v/>
      </c>
      <c r="F366" s="9">
        <f>_xlfn.XLOOKUP(C366,Violations[Key],Violations[Score])</f>
        <v/>
      </c>
      <c r="G366" s="9">
        <f>_xlfn.XLOOKUP(C366,Violations[Key],Violations[Grade])&amp;""</f>
        <v/>
      </c>
      <c r="H366" s="9">
        <f>COUNTIFS(Violations[Key],C366,Violations[Violation code],"&lt;&gt;")</f>
        <v/>
      </c>
      <c r="I366" s="9">
        <f>COUNTIFS(Violations[Key],C366,Violations[Critical flag],"Critical")</f>
        <v/>
      </c>
      <c r="J366" s="9">
        <f>IF(LEFT(_xlfn.XLOOKUP(C366,Violations[Key],Violations[Action]),20)="Establishment Closed","Yes","No")</f>
        <v/>
      </c>
      <c r="K366" s="9">
        <f>IF(F366&lt;=13,"Yes","No")</f>
        <v/>
      </c>
    </row>
    <row r="367">
      <c r="A367" t="n">
        <v>50057793</v>
      </c>
      <c r="B367" s="8" t="n">
        <v>46120</v>
      </c>
      <c r="C367" s="9">
        <f>A367&amp;"-"&amp;TEXT(B367,"yyyymmdd")</f>
        <v/>
      </c>
      <c r="D367" s="9">
        <f>_xlfn.XLOOKUP(C367,Violations[Key],Violations[Boro])</f>
        <v/>
      </c>
      <c r="E367" s="9">
        <f>_xlfn.XLOOKUP(C367,Violations[Key],Violations[Cuisine])</f>
        <v/>
      </c>
      <c r="F367" s="9">
        <f>_xlfn.XLOOKUP(C367,Violations[Key],Violations[Score])</f>
        <v/>
      </c>
      <c r="G367" s="9">
        <f>_xlfn.XLOOKUP(C367,Violations[Key],Violations[Grade])&amp;""</f>
        <v/>
      </c>
      <c r="H367" s="9">
        <f>COUNTIFS(Violations[Key],C367,Violations[Violation code],"&lt;&gt;")</f>
        <v/>
      </c>
      <c r="I367" s="9">
        <f>COUNTIFS(Violations[Key],C367,Violations[Critical flag],"Critical")</f>
        <v/>
      </c>
      <c r="J367" s="9">
        <f>IF(LEFT(_xlfn.XLOOKUP(C367,Violations[Key],Violations[Action]),20)="Establishment Closed","Yes","No")</f>
        <v/>
      </c>
      <c r="K367" s="9">
        <f>IF(F367&lt;=13,"Yes","No")</f>
        <v/>
      </c>
    </row>
    <row r="368">
      <c r="A368" t="n">
        <v>50058027</v>
      </c>
      <c r="B368" s="8" t="n">
        <v>46120</v>
      </c>
      <c r="C368" s="9">
        <f>A368&amp;"-"&amp;TEXT(B368,"yyyymmdd")</f>
        <v/>
      </c>
      <c r="D368" s="9">
        <f>_xlfn.XLOOKUP(C368,Violations[Key],Violations[Boro])</f>
        <v/>
      </c>
      <c r="E368" s="9">
        <f>_xlfn.XLOOKUP(C368,Violations[Key],Violations[Cuisine])</f>
        <v/>
      </c>
      <c r="F368" s="9">
        <f>_xlfn.XLOOKUP(C368,Violations[Key],Violations[Score])</f>
        <v/>
      </c>
      <c r="G368" s="9">
        <f>_xlfn.XLOOKUP(C368,Violations[Key],Violations[Grade])&amp;""</f>
        <v/>
      </c>
      <c r="H368" s="9">
        <f>COUNTIFS(Violations[Key],C368,Violations[Violation code],"&lt;&gt;")</f>
        <v/>
      </c>
      <c r="I368" s="9">
        <f>COUNTIFS(Violations[Key],C368,Violations[Critical flag],"Critical")</f>
        <v/>
      </c>
      <c r="J368" s="9">
        <f>IF(LEFT(_xlfn.XLOOKUP(C368,Violations[Key],Violations[Action]),20)="Establishment Closed","Yes","No")</f>
        <v/>
      </c>
      <c r="K368" s="9">
        <f>IF(F368&lt;=13,"Yes","No")</f>
        <v/>
      </c>
    </row>
    <row r="369">
      <c r="A369" t="n">
        <v>50066549</v>
      </c>
      <c r="B369" s="8" t="n">
        <v>46120</v>
      </c>
      <c r="C369" s="9">
        <f>A369&amp;"-"&amp;TEXT(B369,"yyyymmdd")</f>
        <v/>
      </c>
      <c r="D369" s="9">
        <f>_xlfn.XLOOKUP(C369,Violations[Key],Violations[Boro])</f>
        <v/>
      </c>
      <c r="E369" s="9">
        <f>_xlfn.XLOOKUP(C369,Violations[Key],Violations[Cuisine])</f>
        <v/>
      </c>
      <c r="F369" s="9">
        <f>_xlfn.XLOOKUP(C369,Violations[Key],Violations[Score])</f>
        <v/>
      </c>
      <c r="G369" s="9">
        <f>_xlfn.XLOOKUP(C369,Violations[Key],Violations[Grade])&amp;""</f>
        <v/>
      </c>
      <c r="H369" s="9">
        <f>COUNTIFS(Violations[Key],C369,Violations[Violation code],"&lt;&gt;")</f>
        <v/>
      </c>
      <c r="I369" s="9">
        <f>COUNTIFS(Violations[Key],C369,Violations[Critical flag],"Critical")</f>
        <v/>
      </c>
      <c r="J369" s="9">
        <f>IF(LEFT(_xlfn.XLOOKUP(C369,Violations[Key],Violations[Action]),20)="Establishment Closed","Yes","No")</f>
        <v/>
      </c>
      <c r="K369" s="9">
        <f>IF(F369&lt;=13,"Yes","No")</f>
        <v/>
      </c>
    </row>
    <row r="370">
      <c r="A370" t="n">
        <v>50067786</v>
      </c>
      <c r="B370" s="8" t="n">
        <v>46120</v>
      </c>
      <c r="C370" s="9">
        <f>A370&amp;"-"&amp;TEXT(B370,"yyyymmdd")</f>
        <v/>
      </c>
      <c r="D370" s="9">
        <f>_xlfn.XLOOKUP(C370,Violations[Key],Violations[Boro])</f>
        <v/>
      </c>
      <c r="E370" s="9">
        <f>_xlfn.XLOOKUP(C370,Violations[Key],Violations[Cuisine])</f>
        <v/>
      </c>
      <c r="F370" s="9">
        <f>_xlfn.XLOOKUP(C370,Violations[Key],Violations[Score])</f>
        <v/>
      </c>
      <c r="G370" s="9">
        <f>_xlfn.XLOOKUP(C370,Violations[Key],Violations[Grade])&amp;""</f>
        <v/>
      </c>
      <c r="H370" s="9">
        <f>COUNTIFS(Violations[Key],C370,Violations[Violation code],"&lt;&gt;")</f>
        <v/>
      </c>
      <c r="I370" s="9">
        <f>COUNTIFS(Violations[Key],C370,Violations[Critical flag],"Critical")</f>
        <v/>
      </c>
      <c r="J370" s="9">
        <f>IF(LEFT(_xlfn.XLOOKUP(C370,Violations[Key],Violations[Action]),20)="Establishment Closed","Yes","No")</f>
        <v/>
      </c>
      <c r="K370" s="9">
        <f>IF(F370&lt;=13,"Yes","No")</f>
        <v/>
      </c>
    </row>
    <row r="371">
      <c r="A371" t="n">
        <v>50073387</v>
      </c>
      <c r="B371" s="8" t="n">
        <v>46120</v>
      </c>
      <c r="C371" s="9">
        <f>A371&amp;"-"&amp;TEXT(B371,"yyyymmdd")</f>
        <v/>
      </c>
      <c r="D371" s="9">
        <f>_xlfn.XLOOKUP(C371,Violations[Key],Violations[Boro])</f>
        <v/>
      </c>
      <c r="E371" s="9">
        <f>_xlfn.XLOOKUP(C371,Violations[Key],Violations[Cuisine])</f>
        <v/>
      </c>
      <c r="F371" s="9">
        <f>_xlfn.XLOOKUP(C371,Violations[Key],Violations[Score])</f>
        <v/>
      </c>
      <c r="G371" s="9">
        <f>_xlfn.XLOOKUP(C371,Violations[Key],Violations[Grade])&amp;""</f>
        <v/>
      </c>
      <c r="H371" s="9">
        <f>COUNTIFS(Violations[Key],C371,Violations[Violation code],"&lt;&gt;")</f>
        <v/>
      </c>
      <c r="I371" s="9">
        <f>COUNTIFS(Violations[Key],C371,Violations[Critical flag],"Critical")</f>
        <v/>
      </c>
      <c r="J371" s="9">
        <f>IF(LEFT(_xlfn.XLOOKUP(C371,Violations[Key],Violations[Action]),20)="Establishment Closed","Yes","No")</f>
        <v/>
      </c>
      <c r="K371" s="9">
        <f>IF(F371&lt;=13,"Yes","No")</f>
        <v/>
      </c>
    </row>
    <row r="372">
      <c r="A372" t="n">
        <v>50077583</v>
      </c>
      <c r="B372" s="8" t="n">
        <v>46120</v>
      </c>
      <c r="C372" s="9">
        <f>A372&amp;"-"&amp;TEXT(B372,"yyyymmdd")</f>
        <v/>
      </c>
      <c r="D372" s="9">
        <f>_xlfn.XLOOKUP(C372,Violations[Key],Violations[Boro])</f>
        <v/>
      </c>
      <c r="E372" s="9">
        <f>_xlfn.XLOOKUP(C372,Violations[Key],Violations[Cuisine])</f>
        <v/>
      </c>
      <c r="F372" s="9">
        <f>_xlfn.XLOOKUP(C372,Violations[Key],Violations[Score])</f>
        <v/>
      </c>
      <c r="G372" s="9">
        <f>_xlfn.XLOOKUP(C372,Violations[Key],Violations[Grade])&amp;""</f>
        <v/>
      </c>
      <c r="H372" s="9">
        <f>COUNTIFS(Violations[Key],C372,Violations[Violation code],"&lt;&gt;")</f>
        <v/>
      </c>
      <c r="I372" s="9">
        <f>COUNTIFS(Violations[Key],C372,Violations[Critical flag],"Critical")</f>
        <v/>
      </c>
      <c r="J372" s="9">
        <f>IF(LEFT(_xlfn.XLOOKUP(C372,Violations[Key],Violations[Action]),20)="Establishment Closed","Yes","No")</f>
        <v/>
      </c>
      <c r="K372" s="9">
        <f>IF(F372&lt;=13,"Yes","No")</f>
        <v/>
      </c>
    </row>
    <row r="373">
      <c r="A373" t="n">
        <v>50082429</v>
      </c>
      <c r="B373" s="8" t="n">
        <v>46120</v>
      </c>
      <c r="C373" s="9">
        <f>A373&amp;"-"&amp;TEXT(B373,"yyyymmdd")</f>
        <v/>
      </c>
      <c r="D373" s="9">
        <f>_xlfn.XLOOKUP(C373,Violations[Key],Violations[Boro])</f>
        <v/>
      </c>
      <c r="E373" s="9">
        <f>_xlfn.XLOOKUP(C373,Violations[Key],Violations[Cuisine])</f>
        <v/>
      </c>
      <c r="F373" s="9">
        <f>_xlfn.XLOOKUP(C373,Violations[Key],Violations[Score])</f>
        <v/>
      </c>
      <c r="G373" s="9">
        <f>_xlfn.XLOOKUP(C373,Violations[Key],Violations[Grade])&amp;""</f>
        <v/>
      </c>
      <c r="H373" s="9">
        <f>COUNTIFS(Violations[Key],C373,Violations[Violation code],"&lt;&gt;")</f>
        <v/>
      </c>
      <c r="I373" s="9">
        <f>COUNTIFS(Violations[Key],C373,Violations[Critical flag],"Critical")</f>
        <v/>
      </c>
      <c r="J373" s="9">
        <f>IF(LEFT(_xlfn.XLOOKUP(C373,Violations[Key],Violations[Action]),20)="Establishment Closed","Yes","No")</f>
        <v/>
      </c>
      <c r="K373" s="9">
        <f>IF(F373&lt;=13,"Yes","No")</f>
        <v/>
      </c>
    </row>
    <row r="374">
      <c r="A374" t="n">
        <v>50095899</v>
      </c>
      <c r="B374" s="8" t="n">
        <v>46120</v>
      </c>
      <c r="C374" s="9">
        <f>A374&amp;"-"&amp;TEXT(B374,"yyyymmdd")</f>
        <v/>
      </c>
      <c r="D374" s="9">
        <f>_xlfn.XLOOKUP(C374,Violations[Key],Violations[Boro])</f>
        <v/>
      </c>
      <c r="E374" s="9">
        <f>_xlfn.XLOOKUP(C374,Violations[Key],Violations[Cuisine])</f>
        <v/>
      </c>
      <c r="F374" s="9">
        <f>_xlfn.XLOOKUP(C374,Violations[Key],Violations[Score])</f>
        <v/>
      </c>
      <c r="G374" s="9">
        <f>_xlfn.XLOOKUP(C374,Violations[Key],Violations[Grade])&amp;""</f>
        <v/>
      </c>
      <c r="H374" s="9">
        <f>COUNTIFS(Violations[Key],C374,Violations[Violation code],"&lt;&gt;")</f>
        <v/>
      </c>
      <c r="I374" s="9">
        <f>COUNTIFS(Violations[Key],C374,Violations[Critical flag],"Critical")</f>
        <v/>
      </c>
      <c r="J374" s="9">
        <f>IF(LEFT(_xlfn.XLOOKUP(C374,Violations[Key],Violations[Action]),20)="Establishment Closed","Yes","No")</f>
        <v/>
      </c>
      <c r="K374" s="9">
        <f>IF(F374&lt;=13,"Yes","No")</f>
        <v/>
      </c>
    </row>
    <row r="375">
      <c r="A375" t="n">
        <v>50104478</v>
      </c>
      <c r="B375" s="8" t="n">
        <v>46120</v>
      </c>
      <c r="C375" s="9">
        <f>A375&amp;"-"&amp;TEXT(B375,"yyyymmdd")</f>
        <v/>
      </c>
      <c r="D375" s="9">
        <f>_xlfn.XLOOKUP(C375,Violations[Key],Violations[Boro])</f>
        <v/>
      </c>
      <c r="E375" s="9">
        <f>_xlfn.XLOOKUP(C375,Violations[Key],Violations[Cuisine])</f>
        <v/>
      </c>
      <c r="F375" s="9">
        <f>_xlfn.XLOOKUP(C375,Violations[Key],Violations[Score])</f>
        <v/>
      </c>
      <c r="G375" s="9">
        <f>_xlfn.XLOOKUP(C375,Violations[Key],Violations[Grade])&amp;""</f>
        <v/>
      </c>
      <c r="H375" s="9">
        <f>COUNTIFS(Violations[Key],C375,Violations[Violation code],"&lt;&gt;")</f>
        <v/>
      </c>
      <c r="I375" s="9">
        <f>COUNTIFS(Violations[Key],C375,Violations[Critical flag],"Critical")</f>
        <v/>
      </c>
      <c r="J375" s="9">
        <f>IF(LEFT(_xlfn.XLOOKUP(C375,Violations[Key],Violations[Action]),20)="Establishment Closed","Yes","No")</f>
        <v/>
      </c>
      <c r="K375" s="9">
        <f>IF(F375&lt;=13,"Yes","No")</f>
        <v/>
      </c>
    </row>
    <row r="376">
      <c r="A376" t="n">
        <v>50106152</v>
      </c>
      <c r="B376" s="8" t="n">
        <v>46120</v>
      </c>
      <c r="C376" s="9">
        <f>A376&amp;"-"&amp;TEXT(B376,"yyyymmdd")</f>
        <v/>
      </c>
      <c r="D376" s="9">
        <f>_xlfn.XLOOKUP(C376,Violations[Key],Violations[Boro])</f>
        <v/>
      </c>
      <c r="E376" s="9">
        <f>_xlfn.XLOOKUP(C376,Violations[Key],Violations[Cuisine])</f>
        <v/>
      </c>
      <c r="F376" s="9">
        <f>_xlfn.XLOOKUP(C376,Violations[Key],Violations[Score])</f>
        <v/>
      </c>
      <c r="G376" s="9">
        <f>_xlfn.XLOOKUP(C376,Violations[Key],Violations[Grade])&amp;""</f>
        <v/>
      </c>
      <c r="H376" s="9">
        <f>COUNTIFS(Violations[Key],C376,Violations[Violation code],"&lt;&gt;")</f>
        <v/>
      </c>
      <c r="I376" s="9">
        <f>COUNTIFS(Violations[Key],C376,Violations[Critical flag],"Critical")</f>
        <v/>
      </c>
      <c r="J376" s="9">
        <f>IF(LEFT(_xlfn.XLOOKUP(C376,Violations[Key],Violations[Action]),20)="Establishment Closed","Yes","No")</f>
        <v/>
      </c>
      <c r="K376" s="9">
        <f>IF(F376&lt;=13,"Yes","No")</f>
        <v/>
      </c>
    </row>
    <row r="377">
      <c r="A377" t="n">
        <v>50106367</v>
      </c>
      <c r="B377" s="8" t="n">
        <v>46120</v>
      </c>
      <c r="C377" s="9">
        <f>A377&amp;"-"&amp;TEXT(B377,"yyyymmdd")</f>
        <v/>
      </c>
      <c r="D377" s="9">
        <f>_xlfn.XLOOKUP(C377,Violations[Key],Violations[Boro])</f>
        <v/>
      </c>
      <c r="E377" s="9">
        <f>_xlfn.XLOOKUP(C377,Violations[Key],Violations[Cuisine])</f>
        <v/>
      </c>
      <c r="F377" s="9">
        <f>_xlfn.XLOOKUP(C377,Violations[Key],Violations[Score])</f>
        <v/>
      </c>
      <c r="G377" s="9">
        <f>_xlfn.XLOOKUP(C377,Violations[Key],Violations[Grade])&amp;""</f>
        <v/>
      </c>
      <c r="H377" s="9">
        <f>COUNTIFS(Violations[Key],C377,Violations[Violation code],"&lt;&gt;")</f>
        <v/>
      </c>
      <c r="I377" s="9">
        <f>COUNTIFS(Violations[Key],C377,Violations[Critical flag],"Critical")</f>
        <v/>
      </c>
      <c r="J377" s="9">
        <f>IF(LEFT(_xlfn.XLOOKUP(C377,Violations[Key],Violations[Action]),20)="Establishment Closed","Yes","No")</f>
        <v/>
      </c>
      <c r="K377" s="9">
        <f>IF(F377&lt;=13,"Yes","No")</f>
        <v/>
      </c>
    </row>
    <row r="378">
      <c r="A378" t="n">
        <v>50111210</v>
      </c>
      <c r="B378" s="8" t="n">
        <v>46120</v>
      </c>
      <c r="C378" s="9">
        <f>A378&amp;"-"&amp;TEXT(B378,"yyyymmdd")</f>
        <v/>
      </c>
      <c r="D378" s="9">
        <f>_xlfn.XLOOKUP(C378,Violations[Key],Violations[Boro])</f>
        <v/>
      </c>
      <c r="E378" s="9">
        <f>_xlfn.XLOOKUP(C378,Violations[Key],Violations[Cuisine])</f>
        <v/>
      </c>
      <c r="F378" s="9">
        <f>_xlfn.XLOOKUP(C378,Violations[Key],Violations[Score])</f>
        <v/>
      </c>
      <c r="G378" s="9">
        <f>_xlfn.XLOOKUP(C378,Violations[Key],Violations[Grade])&amp;""</f>
        <v/>
      </c>
      <c r="H378" s="9">
        <f>COUNTIFS(Violations[Key],C378,Violations[Violation code],"&lt;&gt;")</f>
        <v/>
      </c>
      <c r="I378" s="9">
        <f>COUNTIFS(Violations[Key],C378,Violations[Critical flag],"Critical")</f>
        <v/>
      </c>
      <c r="J378" s="9">
        <f>IF(LEFT(_xlfn.XLOOKUP(C378,Violations[Key],Violations[Action]),20)="Establishment Closed","Yes","No")</f>
        <v/>
      </c>
      <c r="K378" s="9">
        <f>IF(F378&lt;=13,"Yes","No")</f>
        <v/>
      </c>
    </row>
    <row r="379">
      <c r="A379" t="n">
        <v>50131124</v>
      </c>
      <c r="B379" s="8" t="n">
        <v>46120</v>
      </c>
      <c r="C379" s="9">
        <f>A379&amp;"-"&amp;TEXT(B379,"yyyymmdd")</f>
        <v/>
      </c>
      <c r="D379" s="9">
        <f>_xlfn.XLOOKUP(C379,Violations[Key],Violations[Boro])</f>
        <v/>
      </c>
      <c r="E379" s="9">
        <f>_xlfn.XLOOKUP(C379,Violations[Key],Violations[Cuisine])</f>
        <v/>
      </c>
      <c r="F379" s="9">
        <f>_xlfn.XLOOKUP(C379,Violations[Key],Violations[Score])</f>
        <v/>
      </c>
      <c r="G379" s="9">
        <f>_xlfn.XLOOKUP(C379,Violations[Key],Violations[Grade])&amp;""</f>
        <v/>
      </c>
      <c r="H379" s="9">
        <f>COUNTIFS(Violations[Key],C379,Violations[Violation code],"&lt;&gt;")</f>
        <v/>
      </c>
      <c r="I379" s="9">
        <f>COUNTIFS(Violations[Key],C379,Violations[Critical flag],"Critical")</f>
        <v/>
      </c>
      <c r="J379" s="9">
        <f>IF(LEFT(_xlfn.XLOOKUP(C379,Violations[Key],Violations[Action]),20)="Establishment Closed","Yes","No")</f>
        <v/>
      </c>
      <c r="K379" s="9">
        <f>IF(F379&lt;=13,"Yes","No")</f>
        <v/>
      </c>
    </row>
    <row r="380">
      <c r="A380" t="n">
        <v>50138191</v>
      </c>
      <c r="B380" s="8" t="n">
        <v>46120</v>
      </c>
      <c r="C380" s="9">
        <f>A380&amp;"-"&amp;TEXT(B380,"yyyymmdd")</f>
        <v/>
      </c>
      <c r="D380" s="9">
        <f>_xlfn.XLOOKUP(C380,Violations[Key],Violations[Boro])</f>
        <v/>
      </c>
      <c r="E380" s="9">
        <f>_xlfn.XLOOKUP(C380,Violations[Key],Violations[Cuisine])</f>
        <v/>
      </c>
      <c r="F380" s="9">
        <f>_xlfn.XLOOKUP(C380,Violations[Key],Violations[Score])</f>
        <v/>
      </c>
      <c r="G380" s="9">
        <f>_xlfn.XLOOKUP(C380,Violations[Key],Violations[Grade])&amp;""</f>
        <v/>
      </c>
      <c r="H380" s="9">
        <f>COUNTIFS(Violations[Key],C380,Violations[Violation code],"&lt;&gt;")</f>
        <v/>
      </c>
      <c r="I380" s="9">
        <f>COUNTIFS(Violations[Key],C380,Violations[Critical flag],"Critical")</f>
        <v/>
      </c>
      <c r="J380" s="9">
        <f>IF(LEFT(_xlfn.XLOOKUP(C380,Violations[Key],Violations[Action]),20)="Establishment Closed","Yes","No")</f>
        <v/>
      </c>
      <c r="K380" s="9">
        <f>IF(F380&lt;=13,"Yes","No")</f>
        <v/>
      </c>
    </row>
    <row r="381">
      <c r="A381" t="n">
        <v>50142521</v>
      </c>
      <c r="B381" s="8" t="n">
        <v>46120</v>
      </c>
      <c r="C381" s="9">
        <f>A381&amp;"-"&amp;TEXT(B381,"yyyymmdd")</f>
        <v/>
      </c>
      <c r="D381" s="9">
        <f>_xlfn.XLOOKUP(C381,Violations[Key],Violations[Boro])</f>
        <v/>
      </c>
      <c r="E381" s="9">
        <f>_xlfn.XLOOKUP(C381,Violations[Key],Violations[Cuisine])</f>
        <v/>
      </c>
      <c r="F381" s="9">
        <f>_xlfn.XLOOKUP(C381,Violations[Key],Violations[Score])</f>
        <v/>
      </c>
      <c r="G381" s="9">
        <f>_xlfn.XLOOKUP(C381,Violations[Key],Violations[Grade])&amp;""</f>
        <v/>
      </c>
      <c r="H381" s="9">
        <f>COUNTIFS(Violations[Key],C381,Violations[Violation code],"&lt;&gt;")</f>
        <v/>
      </c>
      <c r="I381" s="9">
        <f>COUNTIFS(Violations[Key],C381,Violations[Critical flag],"Critical")</f>
        <v/>
      </c>
      <c r="J381" s="9">
        <f>IF(LEFT(_xlfn.XLOOKUP(C381,Violations[Key],Violations[Action]),20)="Establishment Closed","Yes","No")</f>
        <v/>
      </c>
      <c r="K381" s="9">
        <f>IF(F381&lt;=13,"Yes","No")</f>
        <v/>
      </c>
    </row>
    <row r="382">
      <c r="A382" t="n">
        <v>50147088</v>
      </c>
      <c r="B382" s="8" t="n">
        <v>46120</v>
      </c>
      <c r="C382" s="9">
        <f>A382&amp;"-"&amp;TEXT(B382,"yyyymmdd")</f>
        <v/>
      </c>
      <c r="D382" s="9">
        <f>_xlfn.XLOOKUP(C382,Violations[Key],Violations[Boro])</f>
        <v/>
      </c>
      <c r="E382" s="9">
        <f>_xlfn.XLOOKUP(C382,Violations[Key],Violations[Cuisine])</f>
        <v/>
      </c>
      <c r="F382" s="9">
        <f>_xlfn.XLOOKUP(C382,Violations[Key],Violations[Score])</f>
        <v/>
      </c>
      <c r="G382" s="9">
        <f>_xlfn.XLOOKUP(C382,Violations[Key],Violations[Grade])&amp;""</f>
        <v/>
      </c>
      <c r="H382" s="9">
        <f>COUNTIFS(Violations[Key],C382,Violations[Violation code],"&lt;&gt;")</f>
        <v/>
      </c>
      <c r="I382" s="9">
        <f>COUNTIFS(Violations[Key],C382,Violations[Critical flag],"Critical")</f>
        <v/>
      </c>
      <c r="J382" s="9">
        <f>IF(LEFT(_xlfn.XLOOKUP(C382,Violations[Key],Violations[Action]),20)="Establishment Closed","Yes","No")</f>
        <v/>
      </c>
      <c r="K382" s="9">
        <f>IF(F382&lt;=13,"Yes","No")</f>
        <v/>
      </c>
    </row>
    <row r="383">
      <c r="A383" t="n">
        <v>50147889</v>
      </c>
      <c r="B383" s="8" t="n">
        <v>46120</v>
      </c>
      <c r="C383" s="9">
        <f>A383&amp;"-"&amp;TEXT(B383,"yyyymmdd")</f>
        <v/>
      </c>
      <c r="D383" s="9">
        <f>_xlfn.XLOOKUP(C383,Violations[Key],Violations[Boro])</f>
        <v/>
      </c>
      <c r="E383" s="9">
        <f>_xlfn.XLOOKUP(C383,Violations[Key],Violations[Cuisine])</f>
        <v/>
      </c>
      <c r="F383" s="9">
        <f>_xlfn.XLOOKUP(C383,Violations[Key],Violations[Score])</f>
        <v/>
      </c>
      <c r="G383" s="9">
        <f>_xlfn.XLOOKUP(C383,Violations[Key],Violations[Grade])&amp;""</f>
        <v/>
      </c>
      <c r="H383" s="9">
        <f>COUNTIFS(Violations[Key],C383,Violations[Violation code],"&lt;&gt;")</f>
        <v/>
      </c>
      <c r="I383" s="9">
        <f>COUNTIFS(Violations[Key],C383,Violations[Critical flag],"Critical")</f>
        <v/>
      </c>
      <c r="J383" s="9">
        <f>IF(LEFT(_xlfn.XLOOKUP(C383,Violations[Key],Violations[Action]),20)="Establishment Closed","Yes","No")</f>
        <v/>
      </c>
      <c r="K383" s="9">
        <f>IF(F383&lt;=13,"Yes","No")</f>
        <v/>
      </c>
    </row>
    <row r="384">
      <c r="A384" t="n">
        <v>50148454</v>
      </c>
      <c r="B384" s="8" t="n">
        <v>46120</v>
      </c>
      <c r="C384" s="9">
        <f>A384&amp;"-"&amp;TEXT(B384,"yyyymmdd")</f>
        <v/>
      </c>
      <c r="D384" s="9">
        <f>_xlfn.XLOOKUP(C384,Violations[Key],Violations[Boro])</f>
        <v/>
      </c>
      <c r="E384" s="9">
        <f>_xlfn.XLOOKUP(C384,Violations[Key],Violations[Cuisine])</f>
        <v/>
      </c>
      <c r="F384" s="9">
        <f>_xlfn.XLOOKUP(C384,Violations[Key],Violations[Score])</f>
        <v/>
      </c>
      <c r="G384" s="9">
        <f>_xlfn.XLOOKUP(C384,Violations[Key],Violations[Grade])&amp;""</f>
        <v/>
      </c>
      <c r="H384" s="9">
        <f>COUNTIFS(Violations[Key],C384,Violations[Violation code],"&lt;&gt;")</f>
        <v/>
      </c>
      <c r="I384" s="9">
        <f>COUNTIFS(Violations[Key],C384,Violations[Critical flag],"Critical")</f>
        <v/>
      </c>
      <c r="J384" s="9">
        <f>IF(LEFT(_xlfn.XLOOKUP(C384,Violations[Key],Violations[Action]),20)="Establishment Closed","Yes","No")</f>
        <v/>
      </c>
      <c r="K384" s="9">
        <f>IF(F384&lt;=13,"Yes","No")</f>
        <v/>
      </c>
    </row>
    <row r="385">
      <c r="A385" t="n">
        <v>50149818</v>
      </c>
      <c r="B385" s="8" t="n">
        <v>46120</v>
      </c>
      <c r="C385" s="9">
        <f>A385&amp;"-"&amp;TEXT(B385,"yyyymmdd")</f>
        <v/>
      </c>
      <c r="D385" s="9">
        <f>_xlfn.XLOOKUP(C385,Violations[Key],Violations[Boro])</f>
        <v/>
      </c>
      <c r="E385" s="9">
        <f>_xlfn.XLOOKUP(C385,Violations[Key],Violations[Cuisine])</f>
        <v/>
      </c>
      <c r="F385" s="9">
        <f>_xlfn.XLOOKUP(C385,Violations[Key],Violations[Score])</f>
        <v/>
      </c>
      <c r="G385" s="9">
        <f>_xlfn.XLOOKUP(C385,Violations[Key],Violations[Grade])&amp;""</f>
        <v/>
      </c>
      <c r="H385" s="9">
        <f>COUNTIFS(Violations[Key],C385,Violations[Violation code],"&lt;&gt;")</f>
        <v/>
      </c>
      <c r="I385" s="9">
        <f>COUNTIFS(Violations[Key],C385,Violations[Critical flag],"Critical")</f>
        <v/>
      </c>
      <c r="J385" s="9">
        <f>IF(LEFT(_xlfn.XLOOKUP(C385,Violations[Key],Violations[Action]),20)="Establishment Closed","Yes","No")</f>
        <v/>
      </c>
      <c r="K385" s="9">
        <f>IF(F385&lt;=13,"Yes","No")</f>
        <v/>
      </c>
    </row>
    <row r="386">
      <c r="A386" t="n">
        <v>50152288</v>
      </c>
      <c r="B386" s="8" t="n">
        <v>46120</v>
      </c>
      <c r="C386" s="9">
        <f>A386&amp;"-"&amp;TEXT(B386,"yyyymmdd")</f>
        <v/>
      </c>
      <c r="D386" s="9">
        <f>_xlfn.XLOOKUP(C386,Violations[Key],Violations[Boro])</f>
        <v/>
      </c>
      <c r="E386" s="9">
        <f>_xlfn.XLOOKUP(C386,Violations[Key],Violations[Cuisine])</f>
        <v/>
      </c>
      <c r="F386" s="9">
        <f>_xlfn.XLOOKUP(C386,Violations[Key],Violations[Score])</f>
        <v/>
      </c>
      <c r="G386" s="9">
        <f>_xlfn.XLOOKUP(C386,Violations[Key],Violations[Grade])&amp;""</f>
        <v/>
      </c>
      <c r="H386" s="9">
        <f>COUNTIFS(Violations[Key],C386,Violations[Violation code],"&lt;&gt;")</f>
        <v/>
      </c>
      <c r="I386" s="9">
        <f>COUNTIFS(Violations[Key],C386,Violations[Critical flag],"Critical")</f>
        <v/>
      </c>
      <c r="J386" s="9">
        <f>IF(LEFT(_xlfn.XLOOKUP(C386,Violations[Key],Violations[Action]),20)="Establishment Closed","Yes","No")</f>
        <v/>
      </c>
      <c r="K386" s="9">
        <f>IF(F386&lt;=13,"Yes","No")</f>
        <v/>
      </c>
    </row>
    <row r="387">
      <c r="A387" t="n">
        <v>50155966</v>
      </c>
      <c r="B387" s="8" t="n">
        <v>46120</v>
      </c>
      <c r="C387" s="9">
        <f>A387&amp;"-"&amp;TEXT(B387,"yyyymmdd")</f>
        <v/>
      </c>
      <c r="D387" s="9">
        <f>_xlfn.XLOOKUP(C387,Violations[Key],Violations[Boro])</f>
        <v/>
      </c>
      <c r="E387" s="9">
        <f>_xlfn.XLOOKUP(C387,Violations[Key],Violations[Cuisine])</f>
        <v/>
      </c>
      <c r="F387" s="9">
        <f>_xlfn.XLOOKUP(C387,Violations[Key],Violations[Score])</f>
        <v/>
      </c>
      <c r="G387" s="9">
        <f>_xlfn.XLOOKUP(C387,Violations[Key],Violations[Grade])&amp;""</f>
        <v/>
      </c>
      <c r="H387" s="9">
        <f>COUNTIFS(Violations[Key],C387,Violations[Violation code],"&lt;&gt;")</f>
        <v/>
      </c>
      <c r="I387" s="9">
        <f>COUNTIFS(Violations[Key],C387,Violations[Critical flag],"Critical")</f>
        <v/>
      </c>
      <c r="J387" s="9">
        <f>IF(LEFT(_xlfn.XLOOKUP(C387,Violations[Key],Violations[Action]),20)="Establishment Closed","Yes","No")</f>
        <v/>
      </c>
      <c r="K387" s="9">
        <f>IF(F387&lt;=13,"Yes","No")</f>
        <v/>
      </c>
    </row>
    <row r="388">
      <c r="A388" t="n">
        <v>50158440</v>
      </c>
      <c r="B388" s="8" t="n">
        <v>46120</v>
      </c>
      <c r="C388" s="9">
        <f>A388&amp;"-"&amp;TEXT(B388,"yyyymmdd")</f>
        <v/>
      </c>
      <c r="D388" s="9">
        <f>_xlfn.XLOOKUP(C388,Violations[Key],Violations[Boro])</f>
        <v/>
      </c>
      <c r="E388" s="9">
        <f>_xlfn.XLOOKUP(C388,Violations[Key],Violations[Cuisine])</f>
        <v/>
      </c>
      <c r="F388" s="9">
        <f>_xlfn.XLOOKUP(C388,Violations[Key],Violations[Score])</f>
        <v/>
      </c>
      <c r="G388" s="9">
        <f>_xlfn.XLOOKUP(C388,Violations[Key],Violations[Grade])&amp;""</f>
        <v/>
      </c>
      <c r="H388" s="9">
        <f>COUNTIFS(Violations[Key],C388,Violations[Violation code],"&lt;&gt;")</f>
        <v/>
      </c>
      <c r="I388" s="9">
        <f>COUNTIFS(Violations[Key],C388,Violations[Critical flag],"Critical")</f>
        <v/>
      </c>
      <c r="J388" s="9">
        <f>IF(LEFT(_xlfn.XLOOKUP(C388,Violations[Key],Violations[Action]),20)="Establishment Closed","Yes","No")</f>
        <v/>
      </c>
      <c r="K388" s="9">
        <f>IF(F388&lt;=13,"Yes","No")</f>
        <v/>
      </c>
    </row>
    <row r="389">
      <c r="A389" t="n">
        <v>50159267</v>
      </c>
      <c r="B389" s="8" t="n">
        <v>46120</v>
      </c>
      <c r="C389" s="9">
        <f>A389&amp;"-"&amp;TEXT(B389,"yyyymmdd")</f>
        <v/>
      </c>
      <c r="D389" s="9">
        <f>_xlfn.XLOOKUP(C389,Violations[Key],Violations[Boro])</f>
        <v/>
      </c>
      <c r="E389" s="9">
        <f>_xlfn.XLOOKUP(C389,Violations[Key],Violations[Cuisine])</f>
        <v/>
      </c>
      <c r="F389" s="9">
        <f>_xlfn.XLOOKUP(C389,Violations[Key],Violations[Score])</f>
        <v/>
      </c>
      <c r="G389" s="9">
        <f>_xlfn.XLOOKUP(C389,Violations[Key],Violations[Grade])&amp;""</f>
        <v/>
      </c>
      <c r="H389" s="9">
        <f>COUNTIFS(Violations[Key],C389,Violations[Violation code],"&lt;&gt;")</f>
        <v/>
      </c>
      <c r="I389" s="9">
        <f>COUNTIFS(Violations[Key],C389,Violations[Critical flag],"Critical")</f>
        <v/>
      </c>
      <c r="J389" s="9">
        <f>IF(LEFT(_xlfn.XLOOKUP(C389,Violations[Key],Violations[Action]),20)="Establishment Closed","Yes","No")</f>
        <v/>
      </c>
      <c r="K389" s="9">
        <f>IF(F389&lt;=13,"Yes","No")</f>
        <v/>
      </c>
    </row>
    <row r="390">
      <c r="A390" t="n">
        <v>50160127</v>
      </c>
      <c r="B390" s="8" t="n">
        <v>46120</v>
      </c>
      <c r="C390" s="9">
        <f>A390&amp;"-"&amp;TEXT(B390,"yyyymmdd")</f>
        <v/>
      </c>
      <c r="D390" s="9">
        <f>_xlfn.XLOOKUP(C390,Violations[Key],Violations[Boro])</f>
        <v/>
      </c>
      <c r="E390" s="9">
        <f>_xlfn.XLOOKUP(C390,Violations[Key],Violations[Cuisine])</f>
        <v/>
      </c>
      <c r="F390" s="9">
        <f>_xlfn.XLOOKUP(C390,Violations[Key],Violations[Score])</f>
        <v/>
      </c>
      <c r="G390" s="9">
        <f>_xlfn.XLOOKUP(C390,Violations[Key],Violations[Grade])&amp;""</f>
        <v/>
      </c>
      <c r="H390" s="9">
        <f>COUNTIFS(Violations[Key],C390,Violations[Violation code],"&lt;&gt;")</f>
        <v/>
      </c>
      <c r="I390" s="9">
        <f>COUNTIFS(Violations[Key],C390,Violations[Critical flag],"Critical")</f>
        <v/>
      </c>
      <c r="J390" s="9">
        <f>IF(LEFT(_xlfn.XLOOKUP(C390,Violations[Key],Violations[Action]),20)="Establishment Closed","Yes","No")</f>
        <v/>
      </c>
      <c r="K390" s="9">
        <f>IF(F390&lt;=13,"Yes","No")</f>
        <v/>
      </c>
    </row>
    <row r="391">
      <c r="A391" t="n">
        <v>50160500</v>
      </c>
      <c r="B391" s="8" t="n">
        <v>46120</v>
      </c>
      <c r="C391" s="9">
        <f>A391&amp;"-"&amp;TEXT(B391,"yyyymmdd")</f>
        <v/>
      </c>
      <c r="D391" s="9">
        <f>_xlfn.XLOOKUP(C391,Violations[Key],Violations[Boro])</f>
        <v/>
      </c>
      <c r="E391" s="9">
        <f>_xlfn.XLOOKUP(C391,Violations[Key],Violations[Cuisine])</f>
        <v/>
      </c>
      <c r="F391" s="9">
        <f>_xlfn.XLOOKUP(C391,Violations[Key],Violations[Score])</f>
        <v/>
      </c>
      <c r="G391" s="9">
        <f>_xlfn.XLOOKUP(C391,Violations[Key],Violations[Grade])&amp;""</f>
        <v/>
      </c>
      <c r="H391" s="9">
        <f>COUNTIFS(Violations[Key],C391,Violations[Violation code],"&lt;&gt;")</f>
        <v/>
      </c>
      <c r="I391" s="9">
        <f>COUNTIFS(Violations[Key],C391,Violations[Critical flag],"Critical")</f>
        <v/>
      </c>
      <c r="J391" s="9">
        <f>IF(LEFT(_xlfn.XLOOKUP(C391,Violations[Key],Violations[Action]),20)="Establishment Closed","Yes","No")</f>
        <v/>
      </c>
      <c r="K391" s="9">
        <f>IF(F391&lt;=13,"Yes","No")</f>
        <v/>
      </c>
    </row>
    <row r="392">
      <c r="A392" t="n">
        <v>50166849</v>
      </c>
      <c r="B392" s="8" t="n">
        <v>46120</v>
      </c>
      <c r="C392" s="9">
        <f>A392&amp;"-"&amp;TEXT(B392,"yyyymmdd")</f>
        <v/>
      </c>
      <c r="D392" s="9">
        <f>_xlfn.XLOOKUP(C392,Violations[Key],Violations[Boro])</f>
        <v/>
      </c>
      <c r="E392" s="9">
        <f>_xlfn.XLOOKUP(C392,Violations[Key],Violations[Cuisine])</f>
        <v/>
      </c>
      <c r="F392" s="9">
        <f>_xlfn.XLOOKUP(C392,Violations[Key],Violations[Score])</f>
        <v/>
      </c>
      <c r="G392" s="9">
        <f>_xlfn.XLOOKUP(C392,Violations[Key],Violations[Grade])&amp;""</f>
        <v/>
      </c>
      <c r="H392" s="9">
        <f>COUNTIFS(Violations[Key],C392,Violations[Violation code],"&lt;&gt;")</f>
        <v/>
      </c>
      <c r="I392" s="9">
        <f>COUNTIFS(Violations[Key],C392,Violations[Critical flag],"Critical")</f>
        <v/>
      </c>
      <c r="J392" s="9">
        <f>IF(LEFT(_xlfn.XLOOKUP(C392,Violations[Key],Violations[Action]),20)="Establishment Closed","Yes","No")</f>
        <v/>
      </c>
      <c r="K392" s="9">
        <f>IF(F392&lt;=13,"Yes","No")</f>
        <v/>
      </c>
    </row>
    <row r="393">
      <c r="A393" t="n">
        <v>50173385</v>
      </c>
      <c r="B393" s="8" t="n">
        <v>46120</v>
      </c>
      <c r="C393" s="9">
        <f>A393&amp;"-"&amp;TEXT(B393,"yyyymmdd")</f>
        <v/>
      </c>
      <c r="D393" s="9">
        <f>_xlfn.XLOOKUP(C393,Violations[Key],Violations[Boro])</f>
        <v/>
      </c>
      <c r="E393" s="9">
        <f>_xlfn.XLOOKUP(C393,Violations[Key],Violations[Cuisine])</f>
        <v/>
      </c>
      <c r="F393" s="9">
        <f>_xlfn.XLOOKUP(C393,Violations[Key],Violations[Score])</f>
        <v/>
      </c>
      <c r="G393" s="9">
        <f>_xlfn.XLOOKUP(C393,Violations[Key],Violations[Grade])&amp;""</f>
        <v/>
      </c>
      <c r="H393" s="9">
        <f>COUNTIFS(Violations[Key],C393,Violations[Violation code],"&lt;&gt;")</f>
        <v/>
      </c>
      <c r="I393" s="9">
        <f>COUNTIFS(Violations[Key],C393,Violations[Critical flag],"Critical")</f>
        <v/>
      </c>
      <c r="J393" s="9">
        <f>IF(LEFT(_xlfn.XLOOKUP(C393,Violations[Key],Violations[Action]),20)="Establishment Closed","Yes","No")</f>
        <v/>
      </c>
      <c r="K393" s="9">
        <f>IF(F393&lt;=13,"Yes","No")</f>
        <v/>
      </c>
    </row>
    <row r="394">
      <c r="A394" t="n">
        <v>40373462</v>
      </c>
      <c r="B394" s="8" t="n">
        <v>46121</v>
      </c>
      <c r="C394" s="9">
        <f>A394&amp;"-"&amp;TEXT(B394,"yyyymmdd")</f>
        <v/>
      </c>
      <c r="D394" s="9">
        <f>_xlfn.XLOOKUP(C394,Violations[Key],Violations[Boro])</f>
        <v/>
      </c>
      <c r="E394" s="9">
        <f>_xlfn.XLOOKUP(C394,Violations[Key],Violations[Cuisine])</f>
        <v/>
      </c>
      <c r="F394" s="9">
        <f>_xlfn.XLOOKUP(C394,Violations[Key],Violations[Score])</f>
        <v/>
      </c>
      <c r="G394" s="9">
        <f>_xlfn.XLOOKUP(C394,Violations[Key],Violations[Grade])&amp;""</f>
        <v/>
      </c>
      <c r="H394" s="9">
        <f>COUNTIFS(Violations[Key],C394,Violations[Violation code],"&lt;&gt;")</f>
        <v/>
      </c>
      <c r="I394" s="9">
        <f>COUNTIFS(Violations[Key],C394,Violations[Critical flag],"Critical")</f>
        <v/>
      </c>
      <c r="J394" s="9">
        <f>IF(LEFT(_xlfn.XLOOKUP(C394,Violations[Key],Violations[Action]),20)="Establishment Closed","Yes","No")</f>
        <v/>
      </c>
      <c r="K394" s="9">
        <f>IF(F394&lt;=13,"Yes","No")</f>
        <v/>
      </c>
    </row>
    <row r="395">
      <c r="A395" t="n">
        <v>40389732</v>
      </c>
      <c r="B395" s="8" t="n">
        <v>46121</v>
      </c>
      <c r="C395" s="9">
        <f>A395&amp;"-"&amp;TEXT(B395,"yyyymmdd")</f>
        <v/>
      </c>
      <c r="D395" s="9">
        <f>_xlfn.XLOOKUP(C395,Violations[Key],Violations[Boro])</f>
        <v/>
      </c>
      <c r="E395" s="9">
        <f>_xlfn.XLOOKUP(C395,Violations[Key],Violations[Cuisine])</f>
        <v/>
      </c>
      <c r="F395" s="9">
        <f>_xlfn.XLOOKUP(C395,Violations[Key],Violations[Score])</f>
        <v/>
      </c>
      <c r="G395" s="9">
        <f>_xlfn.XLOOKUP(C395,Violations[Key],Violations[Grade])&amp;""</f>
        <v/>
      </c>
      <c r="H395" s="9">
        <f>COUNTIFS(Violations[Key],C395,Violations[Violation code],"&lt;&gt;")</f>
        <v/>
      </c>
      <c r="I395" s="9">
        <f>COUNTIFS(Violations[Key],C395,Violations[Critical flag],"Critical")</f>
        <v/>
      </c>
      <c r="J395" s="9">
        <f>IF(LEFT(_xlfn.XLOOKUP(C395,Violations[Key],Violations[Action]),20)="Establishment Closed","Yes","No")</f>
        <v/>
      </c>
      <c r="K395" s="9">
        <f>IF(F395&lt;=13,"Yes","No")</f>
        <v/>
      </c>
    </row>
    <row r="396">
      <c r="A396" t="n">
        <v>40401093</v>
      </c>
      <c r="B396" s="8" t="n">
        <v>46121</v>
      </c>
      <c r="C396" s="9">
        <f>A396&amp;"-"&amp;TEXT(B396,"yyyymmdd")</f>
        <v/>
      </c>
      <c r="D396" s="9">
        <f>_xlfn.XLOOKUP(C396,Violations[Key],Violations[Boro])</f>
        <v/>
      </c>
      <c r="E396" s="9">
        <f>_xlfn.XLOOKUP(C396,Violations[Key],Violations[Cuisine])</f>
        <v/>
      </c>
      <c r="F396" s="9">
        <f>_xlfn.XLOOKUP(C396,Violations[Key],Violations[Score])</f>
        <v/>
      </c>
      <c r="G396" s="9">
        <f>_xlfn.XLOOKUP(C396,Violations[Key],Violations[Grade])&amp;""</f>
        <v/>
      </c>
      <c r="H396" s="9">
        <f>COUNTIFS(Violations[Key],C396,Violations[Violation code],"&lt;&gt;")</f>
        <v/>
      </c>
      <c r="I396" s="9">
        <f>COUNTIFS(Violations[Key],C396,Violations[Critical flag],"Critical")</f>
        <v/>
      </c>
      <c r="J396" s="9">
        <f>IF(LEFT(_xlfn.XLOOKUP(C396,Violations[Key],Violations[Action]),20)="Establishment Closed","Yes","No")</f>
        <v/>
      </c>
      <c r="K396" s="9">
        <f>IF(F396&lt;=13,"Yes","No")</f>
        <v/>
      </c>
    </row>
    <row r="397">
      <c r="A397" t="n">
        <v>40560112</v>
      </c>
      <c r="B397" s="8" t="n">
        <v>46121</v>
      </c>
      <c r="C397" s="9">
        <f>A397&amp;"-"&amp;TEXT(B397,"yyyymmdd")</f>
        <v/>
      </c>
      <c r="D397" s="9">
        <f>_xlfn.XLOOKUP(C397,Violations[Key],Violations[Boro])</f>
        <v/>
      </c>
      <c r="E397" s="9">
        <f>_xlfn.XLOOKUP(C397,Violations[Key],Violations[Cuisine])</f>
        <v/>
      </c>
      <c r="F397" s="9">
        <f>_xlfn.XLOOKUP(C397,Violations[Key],Violations[Score])</f>
        <v/>
      </c>
      <c r="G397" s="9">
        <f>_xlfn.XLOOKUP(C397,Violations[Key],Violations[Grade])&amp;""</f>
        <v/>
      </c>
      <c r="H397" s="9">
        <f>COUNTIFS(Violations[Key],C397,Violations[Violation code],"&lt;&gt;")</f>
        <v/>
      </c>
      <c r="I397" s="9">
        <f>COUNTIFS(Violations[Key],C397,Violations[Critical flag],"Critical")</f>
        <v/>
      </c>
      <c r="J397" s="9">
        <f>IF(LEFT(_xlfn.XLOOKUP(C397,Violations[Key],Violations[Action]),20)="Establishment Closed","Yes","No")</f>
        <v/>
      </c>
      <c r="K397" s="9">
        <f>IF(F397&lt;=13,"Yes","No")</f>
        <v/>
      </c>
    </row>
    <row r="398">
      <c r="A398" t="n">
        <v>40562839</v>
      </c>
      <c r="B398" s="8" t="n">
        <v>46121</v>
      </c>
      <c r="C398" s="9">
        <f>A398&amp;"-"&amp;TEXT(B398,"yyyymmdd")</f>
        <v/>
      </c>
      <c r="D398" s="9">
        <f>_xlfn.XLOOKUP(C398,Violations[Key],Violations[Boro])</f>
        <v/>
      </c>
      <c r="E398" s="9">
        <f>_xlfn.XLOOKUP(C398,Violations[Key],Violations[Cuisine])</f>
        <v/>
      </c>
      <c r="F398" s="9">
        <f>_xlfn.XLOOKUP(C398,Violations[Key],Violations[Score])</f>
        <v/>
      </c>
      <c r="G398" s="9">
        <f>_xlfn.XLOOKUP(C398,Violations[Key],Violations[Grade])&amp;""</f>
        <v/>
      </c>
      <c r="H398" s="9">
        <f>COUNTIFS(Violations[Key],C398,Violations[Violation code],"&lt;&gt;")</f>
        <v/>
      </c>
      <c r="I398" s="9">
        <f>COUNTIFS(Violations[Key],C398,Violations[Critical flag],"Critical")</f>
        <v/>
      </c>
      <c r="J398" s="9">
        <f>IF(LEFT(_xlfn.XLOOKUP(C398,Violations[Key],Violations[Action]),20)="Establishment Closed","Yes","No")</f>
        <v/>
      </c>
      <c r="K398" s="9">
        <f>IF(F398&lt;=13,"Yes","No")</f>
        <v/>
      </c>
    </row>
    <row r="399">
      <c r="A399" t="n">
        <v>40669697</v>
      </c>
      <c r="B399" s="8" t="n">
        <v>46121</v>
      </c>
      <c r="C399" s="9">
        <f>A399&amp;"-"&amp;TEXT(B399,"yyyymmdd")</f>
        <v/>
      </c>
      <c r="D399" s="9">
        <f>_xlfn.XLOOKUP(C399,Violations[Key],Violations[Boro])</f>
        <v/>
      </c>
      <c r="E399" s="9">
        <f>_xlfn.XLOOKUP(C399,Violations[Key],Violations[Cuisine])</f>
        <v/>
      </c>
      <c r="F399" s="9">
        <f>_xlfn.XLOOKUP(C399,Violations[Key],Violations[Score])</f>
        <v/>
      </c>
      <c r="G399" s="9">
        <f>_xlfn.XLOOKUP(C399,Violations[Key],Violations[Grade])&amp;""</f>
        <v/>
      </c>
      <c r="H399" s="9">
        <f>COUNTIFS(Violations[Key],C399,Violations[Violation code],"&lt;&gt;")</f>
        <v/>
      </c>
      <c r="I399" s="9">
        <f>COUNTIFS(Violations[Key],C399,Violations[Critical flag],"Critical")</f>
        <v/>
      </c>
      <c r="J399" s="9">
        <f>IF(LEFT(_xlfn.XLOOKUP(C399,Violations[Key],Violations[Action]),20)="Establishment Closed","Yes","No")</f>
        <v/>
      </c>
      <c r="K399" s="9">
        <f>IF(F399&lt;=13,"Yes","No")</f>
        <v/>
      </c>
    </row>
    <row r="400">
      <c r="A400" t="n">
        <v>40723611</v>
      </c>
      <c r="B400" s="8" t="n">
        <v>46121</v>
      </c>
      <c r="C400" s="9">
        <f>A400&amp;"-"&amp;TEXT(B400,"yyyymmdd")</f>
        <v/>
      </c>
      <c r="D400" s="9">
        <f>_xlfn.XLOOKUP(C400,Violations[Key],Violations[Boro])</f>
        <v/>
      </c>
      <c r="E400" s="9">
        <f>_xlfn.XLOOKUP(C400,Violations[Key],Violations[Cuisine])</f>
        <v/>
      </c>
      <c r="F400" s="9">
        <f>_xlfn.XLOOKUP(C400,Violations[Key],Violations[Score])</f>
        <v/>
      </c>
      <c r="G400" s="9">
        <f>_xlfn.XLOOKUP(C400,Violations[Key],Violations[Grade])&amp;""</f>
        <v/>
      </c>
      <c r="H400" s="9">
        <f>COUNTIFS(Violations[Key],C400,Violations[Violation code],"&lt;&gt;")</f>
        <v/>
      </c>
      <c r="I400" s="9">
        <f>COUNTIFS(Violations[Key],C400,Violations[Critical flag],"Critical")</f>
        <v/>
      </c>
      <c r="J400" s="9">
        <f>IF(LEFT(_xlfn.XLOOKUP(C400,Violations[Key],Violations[Action]),20)="Establishment Closed","Yes","No")</f>
        <v/>
      </c>
      <c r="K400" s="9">
        <f>IF(F400&lt;=13,"Yes","No")</f>
        <v/>
      </c>
    </row>
    <row r="401">
      <c r="A401" t="n">
        <v>40806208</v>
      </c>
      <c r="B401" s="8" t="n">
        <v>46121</v>
      </c>
      <c r="C401" s="9">
        <f>A401&amp;"-"&amp;TEXT(B401,"yyyymmdd")</f>
        <v/>
      </c>
      <c r="D401" s="9">
        <f>_xlfn.XLOOKUP(C401,Violations[Key],Violations[Boro])</f>
        <v/>
      </c>
      <c r="E401" s="9">
        <f>_xlfn.XLOOKUP(C401,Violations[Key],Violations[Cuisine])</f>
        <v/>
      </c>
      <c r="F401" s="9">
        <f>_xlfn.XLOOKUP(C401,Violations[Key],Violations[Score])</f>
        <v/>
      </c>
      <c r="G401" s="9">
        <f>_xlfn.XLOOKUP(C401,Violations[Key],Violations[Grade])&amp;""</f>
        <v/>
      </c>
      <c r="H401" s="9">
        <f>COUNTIFS(Violations[Key],C401,Violations[Violation code],"&lt;&gt;")</f>
        <v/>
      </c>
      <c r="I401" s="9">
        <f>COUNTIFS(Violations[Key],C401,Violations[Critical flag],"Critical")</f>
        <v/>
      </c>
      <c r="J401" s="9">
        <f>IF(LEFT(_xlfn.XLOOKUP(C401,Violations[Key],Violations[Action]),20)="Establishment Closed","Yes","No")</f>
        <v/>
      </c>
      <c r="K401" s="9">
        <f>IF(F401&lt;=13,"Yes","No")</f>
        <v/>
      </c>
    </row>
    <row r="402">
      <c r="A402" t="n">
        <v>40945916</v>
      </c>
      <c r="B402" s="8" t="n">
        <v>46121</v>
      </c>
      <c r="C402" s="9">
        <f>A402&amp;"-"&amp;TEXT(B402,"yyyymmdd")</f>
        <v/>
      </c>
      <c r="D402" s="9">
        <f>_xlfn.XLOOKUP(C402,Violations[Key],Violations[Boro])</f>
        <v/>
      </c>
      <c r="E402" s="9">
        <f>_xlfn.XLOOKUP(C402,Violations[Key],Violations[Cuisine])</f>
        <v/>
      </c>
      <c r="F402" s="9">
        <f>_xlfn.XLOOKUP(C402,Violations[Key],Violations[Score])</f>
        <v/>
      </c>
      <c r="G402" s="9">
        <f>_xlfn.XLOOKUP(C402,Violations[Key],Violations[Grade])&amp;""</f>
        <v/>
      </c>
      <c r="H402" s="9">
        <f>COUNTIFS(Violations[Key],C402,Violations[Violation code],"&lt;&gt;")</f>
        <v/>
      </c>
      <c r="I402" s="9">
        <f>COUNTIFS(Violations[Key],C402,Violations[Critical flag],"Critical")</f>
        <v/>
      </c>
      <c r="J402" s="9">
        <f>IF(LEFT(_xlfn.XLOOKUP(C402,Violations[Key],Violations[Action]),20)="Establishment Closed","Yes","No")</f>
        <v/>
      </c>
      <c r="K402" s="9">
        <f>IF(F402&lt;=13,"Yes","No")</f>
        <v/>
      </c>
    </row>
    <row r="403">
      <c r="A403" t="n">
        <v>41122435</v>
      </c>
      <c r="B403" s="8" t="n">
        <v>46121</v>
      </c>
      <c r="C403" s="9">
        <f>A403&amp;"-"&amp;TEXT(B403,"yyyymmdd")</f>
        <v/>
      </c>
      <c r="D403" s="9">
        <f>_xlfn.XLOOKUP(C403,Violations[Key],Violations[Boro])</f>
        <v/>
      </c>
      <c r="E403" s="9">
        <f>_xlfn.XLOOKUP(C403,Violations[Key],Violations[Cuisine])</f>
        <v/>
      </c>
      <c r="F403" s="9">
        <f>_xlfn.XLOOKUP(C403,Violations[Key],Violations[Score])</f>
        <v/>
      </c>
      <c r="G403" s="9">
        <f>_xlfn.XLOOKUP(C403,Violations[Key],Violations[Grade])&amp;""</f>
        <v/>
      </c>
      <c r="H403" s="9">
        <f>COUNTIFS(Violations[Key],C403,Violations[Violation code],"&lt;&gt;")</f>
        <v/>
      </c>
      <c r="I403" s="9">
        <f>COUNTIFS(Violations[Key],C403,Violations[Critical flag],"Critical")</f>
        <v/>
      </c>
      <c r="J403" s="9">
        <f>IF(LEFT(_xlfn.XLOOKUP(C403,Violations[Key],Violations[Action]),20)="Establishment Closed","Yes","No")</f>
        <v/>
      </c>
      <c r="K403" s="9">
        <f>IF(F403&lt;=13,"Yes","No")</f>
        <v/>
      </c>
    </row>
    <row r="404">
      <c r="A404" t="n">
        <v>41320240</v>
      </c>
      <c r="B404" s="8" t="n">
        <v>46121</v>
      </c>
      <c r="C404" s="9">
        <f>A404&amp;"-"&amp;TEXT(B404,"yyyymmdd")</f>
        <v/>
      </c>
      <c r="D404" s="9">
        <f>_xlfn.XLOOKUP(C404,Violations[Key],Violations[Boro])</f>
        <v/>
      </c>
      <c r="E404" s="9">
        <f>_xlfn.XLOOKUP(C404,Violations[Key],Violations[Cuisine])</f>
        <v/>
      </c>
      <c r="F404" s="9">
        <f>_xlfn.XLOOKUP(C404,Violations[Key],Violations[Score])</f>
        <v/>
      </c>
      <c r="G404" s="9">
        <f>_xlfn.XLOOKUP(C404,Violations[Key],Violations[Grade])&amp;""</f>
        <v/>
      </c>
      <c r="H404" s="9">
        <f>COUNTIFS(Violations[Key],C404,Violations[Violation code],"&lt;&gt;")</f>
        <v/>
      </c>
      <c r="I404" s="9">
        <f>COUNTIFS(Violations[Key],C404,Violations[Critical flag],"Critical")</f>
        <v/>
      </c>
      <c r="J404" s="9">
        <f>IF(LEFT(_xlfn.XLOOKUP(C404,Violations[Key],Violations[Action]),20)="Establishment Closed","Yes","No")</f>
        <v/>
      </c>
      <c r="K404" s="9">
        <f>IF(F404&lt;=13,"Yes","No")</f>
        <v/>
      </c>
    </row>
    <row r="405">
      <c r="A405" t="n">
        <v>41600160</v>
      </c>
      <c r="B405" s="8" t="n">
        <v>46121</v>
      </c>
      <c r="C405" s="9">
        <f>A405&amp;"-"&amp;TEXT(B405,"yyyymmdd")</f>
        <v/>
      </c>
      <c r="D405" s="9">
        <f>_xlfn.XLOOKUP(C405,Violations[Key],Violations[Boro])</f>
        <v/>
      </c>
      <c r="E405" s="9">
        <f>_xlfn.XLOOKUP(C405,Violations[Key],Violations[Cuisine])</f>
        <v/>
      </c>
      <c r="F405" s="9">
        <f>_xlfn.XLOOKUP(C405,Violations[Key],Violations[Score])</f>
        <v/>
      </c>
      <c r="G405" s="9">
        <f>_xlfn.XLOOKUP(C405,Violations[Key],Violations[Grade])&amp;""</f>
        <v/>
      </c>
      <c r="H405" s="9">
        <f>COUNTIFS(Violations[Key],C405,Violations[Violation code],"&lt;&gt;")</f>
        <v/>
      </c>
      <c r="I405" s="9">
        <f>COUNTIFS(Violations[Key],C405,Violations[Critical flag],"Critical")</f>
        <v/>
      </c>
      <c r="J405" s="9">
        <f>IF(LEFT(_xlfn.XLOOKUP(C405,Violations[Key],Violations[Action]),20)="Establishment Closed","Yes","No")</f>
        <v/>
      </c>
      <c r="K405" s="9">
        <f>IF(F405&lt;=13,"Yes","No")</f>
        <v/>
      </c>
    </row>
    <row r="406">
      <c r="A406" t="n">
        <v>41623317</v>
      </c>
      <c r="B406" s="8" t="n">
        <v>46121</v>
      </c>
      <c r="C406" s="9">
        <f>A406&amp;"-"&amp;TEXT(B406,"yyyymmdd")</f>
        <v/>
      </c>
      <c r="D406" s="9">
        <f>_xlfn.XLOOKUP(C406,Violations[Key],Violations[Boro])</f>
        <v/>
      </c>
      <c r="E406" s="9">
        <f>_xlfn.XLOOKUP(C406,Violations[Key],Violations[Cuisine])</f>
        <v/>
      </c>
      <c r="F406" s="9">
        <f>_xlfn.XLOOKUP(C406,Violations[Key],Violations[Score])</f>
        <v/>
      </c>
      <c r="G406" s="9">
        <f>_xlfn.XLOOKUP(C406,Violations[Key],Violations[Grade])&amp;""</f>
        <v/>
      </c>
      <c r="H406" s="9">
        <f>COUNTIFS(Violations[Key],C406,Violations[Violation code],"&lt;&gt;")</f>
        <v/>
      </c>
      <c r="I406" s="9">
        <f>COUNTIFS(Violations[Key],C406,Violations[Critical flag],"Critical")</f>
        <v/>
      </c>
      <c r="J406" s="9">
        <f>IF(LEFT(_xlfn.XLOOKUP(C406,Violations[Key],Violations[Action]),20)="Establishment Closed","Yes","No")</f>
        <v/>
      </c>
      <c r="K406" s="9">
        <f>IF(F406&lt;=13,"Yes","No")</f>
        <v/>
      </c>
    </row>
    <row r="407">
      <c r="A407" t="n">
        <v>50001353</v>
      </c>
      <c r="B407" s="8" t="n">
        <v>46121</v>
      </c>
      <c r="C407" s="9">
        <f>A407&amp;"-"&amp;TEXT(B407,"yyyymmdd")</f>
        <v/>
      </c>
      <c r="D407" s="9">
        <f>_xlfn.XLOOKUP(C407,Violations[Key],Violations[Boro])</f>
        <v/>
      </c>
      <c r="E407" s="9">
        <f>_xlfn.XLOOKUP(C407,Violations[Key],Violations[Cuisine])</f>
        <v/>
      </c>
      <c r="F407" s="9">
        <f>_xlfn.XLOOKUP(C407,Violations[Key],Violations[Score])</f>
        <v/>
      </c>
      <c r="G407" s="9">
        <f>_xlfn.XLOOKUP(C407,Violations[Key],Violations[Grade])&amp;""</f>
        <v/>
      </c>
      <c r="H407" s="9">
        <f>COUNTIFS(Violations[Key],C407,Violations[Violation code],"&lt;&gt;")</f>
        <v/>
      </c>
      <c r="I407" s="9">
        <f>COUNTIFS(Violations[Key],C407,Violations[Critical flag],"Critical")</f>
        <v/>
      </c>
      <c r="J407" s="9">
        <f>IF(LEFT(_xlfn.XLOOKUP(C407,Violations[Key],Violations[Action]),20)="Establishment Closed","Yes","No")</f>
        <v/>
      </c>
      <c r="K407" s="9">
        <f>IF(F407&lt;=13,"Yes","No")</f>
        <v/>
      </c>
    </row>
    <row r="408">
      <c r="A408" t="n">
        <v>50003531</v>
      </c>
      <c r="B408" s="8" t="n">
        <v>46121</v>
      </c>
      <c r="C408" s="9">
        <f>A408&amp;"-"&amp;TEXT(B408,"yyyymmdd")</f>
        <v/>
      </c>
      <c r="D408" s="9">
        <f>_xlfn.XLOOKUP(C408,Violations[Key],Violations[Boro])</f>
        <v/>
      </c>
      <c r="E408" s="9">
        <f>_xlfn.XLOOKUP(C408,Violations[Key],Violations[Cuisine])</f>
        <v/>
      </c>
      <c r="F408" s="9">
        <f>_xlfn.XLOOKUP(C408,Violations[Key],Violations[Score])</f>
        <v/>
      </c>
      <c r="G408" s="9">
        <f>_xlfn.XLOOKUP(C408,Violations[Key],Violations[Grade])&amp;""</f>
        <v/>
      </c>
      <c r="H408" s="9">
        <f>COUNTIFS(Violations[Key],C408,Violations[Violation code],"&lt;&gt;")</f>
        <v/>
      </c>
      <c r="I408" s="9">
        <f>COUNTIFS(Violations[Key],C408,Violations[Critical flag],"Critical")</f>
        <v/>
      </c>
      <c r="J408" s="9">
        <f>IF(LEFT(_xlfn.XLOOKUP(C408,Violations[Key],Violations[Action]),20)="Establishment Closed","Yes","No")</f>
        <v/>
      </c>
      <c r="K408" s="9">
        <f>IF(F408&lt;=13,"Yes","No")</f>
        <v/>
      </c>
    </row>
    <row r="409">
      <c r="A409" t="n">
        <v>50011531</v>
      </c>
      <c r="B409" s="8" t="n">
        <v>46121</v>
      </c>
      <c r="C409" s="9">
        <f>A409&amp;"-"&amp;TEXT(B409,"yyyymmdd")</f>
        <v/>
      </c>
      <c r="D409" s="9">
        <f>_xlfn.XLOOKUP(C409,Violations[Key],Violations[Boro])</f>
        <v/>
      </c>
      <c r="E409" s="9">
        <f>_xlfn.XLOOKUP(C409,Violations[Key],Violations[Cuisine])</f>
        <v/>
      </c>
      <c r="F409" s="9">
        <f>_xlfn.XLOOKUP(C409,Violations[Key],Violations[Score])</f>
        <v/>
      </c>
      <c r="G409" s="9">
        <f>_xlfn.XLOOKUP(C409,Violations[Key],Violations[Grade])&amp;""</f>
        <v/>
      </c>
      <c r="H409" s="9">
        <f>COUNTIFS(Violations[Key],C409,Violations[Violation code],"&lt;&gt;")</f>
        <v/>
      </c>
      <c r="I409" s="9">
        <f>COUNTIFS(Violations[Key],C409,Violations[Critical flag],"Critical")</f>
        <v/>
      </c>
      <c r="J409" s="9">
        <f>IF(LEFT(_xlfn.XLOOKUP(C409,Violations[Key],Violations[Action]),20)="Establishment Closed","Yes","No")</f>
        <v/>
      </c>
      <c r="K409" s="9">
        <f>IF(F409&lt;=13,"Yes","No")</f>
        <v/>
      </c>
    </row>
    <row r="410">
      <c r="A410" t="n">
        <v>50032794</v>
      </c>
      <c r="B410" s="8" t="n">
        <v>46121</v>
      </c>
      <c r="C410" s="9">
        <f>A410&amp;"-"&amp;TEXT(B410,"yyyymmdd")</f>
        <v/>
      </c>
      <c r="D410" s="9">
        <f>_xlfn.XLOOKUP(C410,Violations[Key],Violations[Boro])</f>
        <v/>
      </c>
      <c r="E410" s="9">
        <f>_xlfn.XLOOKUP(C410,Violations[Key],Violations[Cuisine])</f>
        <v/>
      </c>
      <c r="F410" s="9">
        <f>_xlfn.XLOOKUP(C410,Violations[Key],Violations[Score])</f>
        <v/>
      </c>
      <c r="G410" s="9">
        <f>_xlfn.XLOOKUP(C410,Violations[Key],Violations[Grade])&amp;""</f>
        <v/>
      </c>
      <c r="H410" s="9">
        <f>COUNTIFS(Violations[Key],C410,Violations[Violation code],"&lt;&gt;")</f>
        <v/>
      </c>
      <c r="I410" s="9">
        <f>COUNTIFS(Violations[Key],C410,Violations[Critical flag],"Critical")</f>
        <v/>
      </c>
      <c r="J410" s="9">
        <f>IF(LEFT(_xlfn.XLOOKUP(C410,Violations[Key],Violations[Action]),20)="Establishment Closed","Yes","No")</f>
        <v/>
      </c>
      <c r="K410" s="9">
        <f>IF(F410&lt;=13,"Yes","No")</f>
        <v/>
      </c>
    </row>
    <row r="411">
      <c r="A411" t="n">
        <v>50040013</v>
      </c>
      <c r="B411" s="8" t="n">
        <v>46121</v>
      </c>
      <c r="C411" s="9">
        <f>A411&amp;"-"&amp;TEXT(B411,"yyyymmdd")</f>
        <v/>
      </c>
      <c r="D411" s="9">
        <f>_xlfn.XLOOKUP(C411,Violations[Key],Violations[Boro])</f>
        <v/>
      </c>
      <c r="E411" s="9">
        <f>_xlfn.XLOOKUP(C411,Violations[Key],Violations[Cuisine])</f>
        <v/>
      </c>
      <c r="F411" s="9">
        <f>_xlfn.XLOOKUP(C411,Violations[Key],Violations[Score])</f>
        <v/>
      </c>
      <c r="G411" s="9">
        <f>_xlfn.XLOOKUP(C411,Violations[Key],Violations[Grade])&amp;""</f>
        <v/>
      </c>
      <c r="H411" s="9">
        <f>COUNTIFS(Violations[Key],C411,Violations[Violation code],"&lt;&gt;")</f>
        <v/>
      </c>
      <c r="I411" s="9">
        <f>COUNTIFS(Violations[Key],C411,Violations[Critical flag],"Critical")</f>
        <v/>
      </c>
      <c r="J411" s="9">
        <f>IF(LEFT(_xlfn.XLOOKUP(C411,Violations[Key],Violations[Action]),20)="Establishment Closed","Yes","No")</f>
        <v/>
      </c>
      <c r="K411" s="9">
        <f>IF(F411&lt;=13,"Yes","No")</f>
        <v/>
      </c>
    </row>
    <row r="412">
      <c r="A412" t="n">
        <v>50041997</v>
      </c>
      <c r="B412" s="8" t="n">
        <v>46121</v>
      </c>
      <c r="C412" s="9">
        <f>A412&amp;"-"&amp;TEXT(B412,"yyyymmdd")</f>
        <v/>
      </c>
      <c r="D412" s="9">
        <f>_xlfn.XLOOKUP(C412,Violations[Key],Violations[Boro])</f>
        <v/>
      </c>
      <c r="E412" s="9">
        <f>_xlfn.XLOOKUP(C412,Violations[Key],Violations[Cuisine])</f>
        <v/>
      </c>
      <c r="F412" s="9">
        <f>_xlfn.XLOOKUP(C412,Violations[Key],Violations[Score])</f>
        <v/>
      </c>
      <c r="G412" s="9">
        <f>_xlfn.XLOOKUP(C412,Violations[Key],Violations[Grade])&amp;""</f>
        <v/>
      </c>
      <c r="H412" s="9">
        <f>COUNTIFS(Violations[Key],C412,Violations[Violation code],"&lt;&gt;")</f>
        <v/>
      </c>
      <c r="I412" s="9">
        <f>COUNTIFS(Violations[Key],C412,Violations[Critical flag],"Critical")</f>
        <v/>
      </c>
      <c r="J412" s="9">
        <f>IF(LEFT(_xlfn.XLOOKUP(C412,Violations[Key],Violations[Action]),20)="Establishment Closed","Yes","No")</f>
        <v/>
      </c>
      <c r="K412" s="9">
        <f>IF(F412&lt;=13,"Yes","No")</f>
        <v/>
      </c>
    </row>
    <row r="413">
      <c r="A413" t="n">
        <v>50043911</v>
      </c>
      <c r="B413" s="8" t="n">
        <v>46121</v>
      </c>
      <c r="C413" s="9">
        <f>A413&amp;"-"&amp;TEXT(B413,"yyyymmdd")</f>
        <v/>
      </c>
      <c r="D413" s="9">
        <f>_xlfn.XLOOKUP(C413,Violations[Key],Violations[Boro])</f>
        <v/>
      </c>
      <c r="E413" s="9">
        <f>_xlfn.XLOOKUP(C413,Violations[Key],Violations[Cuisine])</f>
        <v/>
      </c>
      <c r="F413" s="9">
        <f>_xlfn.XLOOKUP(C413,Violations[Key],Violations[Score])</f>
        <v/>
      </c>
      <c r="G413" s="9">
        <f>_xlfn.XLOOKUP(C413,Violations[Key],Violations[Grade])&amp;""</f>
        <v/>
      </c>
      <c r="H413" s="9">
        <f>COUNTIFS(Violations[Key],C413,Violations[Violation code],"&lt;&gt;")</f>
        <v/>
      </c>
      <c r="I413" s="9">
        <f>COUNTIFS(Violations[Key],C413,Violations[Critical flag],"Critical")</f>
        <v/>
      </c>
      <c r="J413" s="9">
        <f>IF(LEFT(_xlfn.XLOOKUP(C413,Violations[Key],Violations[Action]),20)="Establishment Closed","Yes","No")</f>
        <v/>
      </c>
      <c r="K413" s="9">
        <f>IF(F413&lt;=13,"Yes","No")</f>
        <v/>
      </c>
    </row>
    <row r="414">
      <c r="A414" t="n">
        <v>50044736</v>
      </c>
      <c r="B414" s="8" t="n">
        <v>46121</v>
      </c>
      <c r="C414" s="9">
        <f>A414&amp;"-"&amp;TEXT(B414,"yyyymmdd")</f>
        <v/>
      </c>
      <c r="D414" s="9">
        <f>_xlfn.XLOOKUP(C414,Violations[Key],Violations[Boro])</f>
        <v/>
      </c>
      <c r="E414" s="9">
        <f>_xlfn.XLOOKUP(C414,Violations[Key],Violations[Cuisine])</f>
        <v/>
      </c>
      <c r="F414" s="9">
        <f>_xlfn.XLOOKUP(C414,Violations[Key],Violations[Score])</f>
        <v/>
      </c>
      <c r="G414" s="9">
        <f>_xlfn.XLOOKUP(C414,Violations[Key],Violations[Grade])&amp;""</f>
        <v/>
      </c>
      <c r="H414" s="9">
        <f>COUNTIFS(Violations[Key],C414,Violations[Violation code],"&lt;&gt;")</f>
        <v/>
      </c>
      <c r="I414" s="9">
        <f>COUNTIFS(Violations[Key],C414,Violations[Critical flag],"Critical")</f>
        <v/>
      </c>
      <c r="J414" s="9">
        <f>IF(LEFT(_xlfn.XLOOKUP(C414,Violations[Key],Violations[Action]),20)="Establishment Closed","Yes","No")</f>
        <v/>
      </c>
      <c r="K414" s="9">
        <f>IF(F414&lt;=13,"Yes","No")</f>
        <v/>
      </c>
    </row>
    <row r="415">
      <c r="A415" t="n">
        <v>50047571</v>
      </c>
      <c r="B415" s="8" t="n">
        <v>46121</v>
      </c>
      <c r="C415" s="9">
        <f>A415&amp;"-"&amp;TEXT(B415,"yyyymmdd")</f>
        <v/>
      </c>
      <c r="D415" s="9">
        <f>_xlfn.XLOOKUP(C415,Violations[Key],Violations[Boro])</f>
        <v/>
      </c>
      <c r="E415" s="9">
        <f>_xlfn.XLOOKUP(C415,Violations[Key],Violations[Cuisine])</f>
        <v/>
      </c>
      <c r="F415" s="9">
        <f>_xlfn.XLOOKUP(C415,Violations[Key],Violations[Score])</f>
        <v/>
      </c>
      <c r="G415" s="9">
        <f>_xlfn.XLOOKUP(C415,Violations[Key],Violations[Grade])&amp;""</f>
        <v/>
      </c>
      <c r="H415" s="9">
        <f>COUNTIFS(Violations[Key],C415,Violations[Violation code],"&lt;&gt;")</f>
        <v/>
      </c>
      <c r="I415" s="9">
        <f>COUNTIFS(Violations[Key],C415,Violations[Critical flag],"Critical")</f>
        <v/>
      </c>
      <c r="J415" s="9">
        <f>IF(LEFT(_xlfn.XLOOKUP(C415,Violations[Key],Violations[Action]),20)="Establishment Closed","Yes","No")</f>
        <v/>
      </c>
      <c r="K415" s="9">
        <f>IF(F415&lt;=13,"Yes","No")</f>
        <v/>
      </c>
    </row>
    <row r="416">
      <c r="A416" t="n">
        <v>50052617</v>
      </c>
      <c r="B416" s="8" t="n">
        <v>46121</v>
      </c>
      <c r="C416" s="9">
        <f>A416&amp;"-"&amp;TEXT(B416,"yyyymmdd")</f>
        <v/>
      </c>
      <c r="D416" s="9">
        <f>_xlfn.XLOOKUP(C416,Violations[Key],Violations[Boro])</f>
        <v/>
      </c>
      <c r="E416" s="9">
        <f>_xlfn.XLOOKUP(C416,Violations[Key],Violations[Cuisine])</f>
        <v/>
      </c>
      <c r="F416" s="9">
        <f>_xlfn.XLOOKUP(C416,Violations[Key],Violations[Score])</f>
        <v/>
      </c>
      <c r="G416" s="9">
        <f>_xlfn.XLOOKUP(C416,Violations[Key],Violations[Grade])&amp;""</f>
        <v/>
      </c>
      <c r="H416" s="9">
        <f>COUNTIFS(Violations[Key],C416,Violations[Violation code],"&lt;&gt;")</f>
        <v/>
      </c>
      <c r="I416" s="9">
        <f>COUNTIFS(Violations[Key],C416,Violations[Critical flag],"Critical")</f>
        <v/>
      </c>
      <c r="J416" s="9">
        <f>IF(LEFT(_xlfn.XLOOKUP(C416,Violations[Key],Violations[Action]),20)="Establishment Closed","Yes","No")</f>
        <v/>
      </c>
      <c r="K416" s="9">
        <f>IF(F416&lt;=13,"Yes","No")</f>
        <v/>
      </c>
    </row>
    <row r="417">
      <c r="A417" t="n">
        <v>50059233</v>
      </c>
      <c r="B417" s="8" t="n">
        <v>46121</v>
      </c>
      <c r="C417" s="9">
        <f>A417&amp;"-"&amp;TEXT(B417,"yyyymmdd")</f>
        <v/>
      </c>
      <c r="D417" s="9">
        <f>_xlfn.XLOOKUP(C417,Violations[Key],Violations[Boro])</f>
        <v/>
      </c>
      <c r="E417" s="9">
        <f>_xlfn.XLOOKUP(C417,Violations[Key],Violations[Cuisine])</f>
        <v/>
      </c>
      <c r="F417" s="9">
        <f>_xlfn.XLOOKUP(C417,Violations[Key],Violations[Score])</f>
        <v/>
      </c>
      <c r="G417" s="9">
        <f>_xlfn.XLOOKUP(C417,Violations[Key],Violations[Grade])&amp;""</f>
        <v/>
      </c>
      <c r="H417" s="9">
        <f>COUNTIFS(Violations[Key],C417,Violations[Violation code],"&lt;&gt;")</f>
        <v/>
      </c>
      <c r="I417" s="9">
        <f>COUNTIFS(Violations[Key],C417,Violations[Critical flag],"Critical")</f>
        <v/>
      </c>
      <c r="J417" s="9">
        <f>IF(LEFT(_xlfn.XLOOKUP(C417,Violations[Key],Violations[Action]),20)="Establishment Closed","Yes","No")</f>
        <v/>
      </c>
      <c r="K417" s="9">
        <f>IF(F417&lt;=13,"Yes","No")</f>
        <v/>
      </c>
    </row>
    <row r="418">
      <c r="A418" t="n">
        <v>50061213</v>
      </c>
      <c r="B418" s="8" t="n">
        <v>46121</v>
      </c>
      <c r="C418" s="9">
        <f>A418&amp;"-"&amp;TEXT(B418,"yyyymmdd")</f>
        <v/>
      </c>
      <c r="D418" s="9">
        <f>_xlfn.XLOOKUP(C418,Violations[Key],Violations[Boro])</f>
        <v/>
      </c>
      <c r="E418" s="9">
        <f>_xlfn.XLOOKUP(C418,Violations[Key],Violations[Cuisine])</f>
        <v/>
      </c>
      <c r="F418" s="9">
        <f>_xlfn.XLOOKUP(C418,Violations[Key],Violations[Score])</f>
        <v/>
      </c>
      <c r="G418" s="9">
        <f>_xlfn.XLOOKUP(C418,Violations[Key],Violations[Grade])&amp;""</f>
        <v/>
      </c>
      <c r="H418" s="9">
        <f>COUNTIFS(Violations[Key],C418,Violations[Violation code],"&lt;&gt;")</f>
        <v/>
      </c>
      <c r="I418" s="9">
        <f>COUNTIFS(Violations[Key],C418,Violations[Critical flag],"Critical")</f>
        <v/>
      </c>
      <c r="J418" s="9">
        <f>IF(LEFT(_xlfn.XLOOKUP(C418,Violations[Key],Violations[Action]),20)="Establishment Closed","Yes","No")</f>
        <v/>
      </c>
      <c r="K418" s="9">
        <f>IF(F418&lt;=13,"Yes","No")</f>
        <v/>
      </c>
    </row>
    <row r="419">
      <c r="A419" t="n">
        <v>50066387</v>
      </c>
      <c r="B419" s="8" t="n">
        <v>46121</v>
      </c>
      <c r="C419" s="9">
        <f>A419&amp;"-"&amp;TEXT(B419,"yyyymmdd")</f>
        <v/>
      </c>
      <c r="D419" s="9">
        <f>_xlfn.XLOOKUP(C419,Violations[Key],Violations[Boro])</f>
        <v/>
      </c>
      <c r="E419" s="9">
        <f>_xlfn.XLOOKUP(C419,Violations[Key],Violations[Cuisine])</f>
        <v/>
      </c>
      <c r="F419" s="9">
        <f>_xlfn.XLOOKUP(C419,Violations[Key],Violations[Score])</f>
        <v/>
      </c>
      <c r="G419" s="9">
        <f>_xlfn.XLOOKUP(C419,Violations[Key],Violations[Grade])&amp;""</f>
        <v/>
      </c>
      <c r="H419" s="9">
        <f>COUNTIFS(Violations[Key],C419,Violations[Violation code],"&lt;&gt;")</f>
        <v/>
      </c>
      <c r="I419" s="9">
        <f>COUNTIFS(Violations[Key],C419,Violations[Critical flag],"Critical")</f>
        <v/>
      </c>
      <c r="J419" s="9">
        <f>IF(LEFT(_xlfn.XLOOKUP(C419,Violations[Key],Violations[Action]),20)="Establishment Closed","Yes","No")</f>
        <v/>
      </c>
      <c r="K419" s="9">
        <f>IF(F419&lt;=13,"Yes","No")</f>
        <v/>
      </c>
    </row>
    <row r="420">
      <c r="A420" t="n">
        <v>50067070</v>
      </c>
      <c r="B420" s="8" t="n">
        <v>46121</v>
      </c>
      <c r="C420" s="9">
        <f>A420&amp;"-"&amp;TEXT(B420,"yyyymmdd")</f>
        <v/>
      </c>
      <c r="D420" s="9">
        <f>_xlfn.XLOOKUP(C420,Violations[Key],Violations[Boro])</f>
        <v/>
      </c>
      <c r="E420" s="9">
        <f>_xlfn.XLOOKUP(C420,Violations[Key],Violations[Cuisine])</f>
        <v/>
      </c>
      <c r="F420" s="9">
        <f>_xlfn.XLOOKUP(C420,Violations[Key],Violations[Score])</f>
        <v/>
      </c>
      <c r="G420" s="9">
        <f>_xlfn.XLOOKUP(C420,Violations[Key],Violations[Grade])&amp;""</f>
        <v/>
      </c>
      <c r="H420" s="9">
        <f>COUNTIFS(Violations[Key],C420,Violations[Violation code],"&lt;&gt;")</f>
        <v/>
      </c>
      <c r="I420" s="9">
        <f>COUNTIFS(Violations[Key],C420,Violations[Critical flag],"Critical")</f>
        <v/>
      </c>
      <c r="J420" s="9">
        <f>IF(LEFT(_xlfn.XLOOKUP(C420,Violations[Key],Violations[Action]),20)="Establishment Closed","Yes","No")</f>
        <v/>
      </c>
      <c r="K420" s="9">
        <f>IF(F420&lt;=13,"Yes","No")</f>
        <v/>
      </c>
    </row>
    <row r="421">
      <c r="A421" t="n">
        <v>50070989</v>
      </c>
      <c r="B421" s="8" t="n">
        <v>46121</v>
      </c>
      <c r="C421" s="9">
        <f>A421&amp;"-"&amp;TEXT(B421,"yyyymmdd")</f>
        <v/>
      </c>
      <c r="D421" s="9">
        <f>_xlfn.XLOOKUP(C421,Violations[Key],Violations[Boro])</f>
        <v/>
      </c>
      <c r="E421" s="9">
        <f>_xlfn.XLOOKUP(C421,Violations[Key],Violations[Cuisine])</f>
        <v/>
      </c>
      <c r="F421" s="9">
        <f>_xlfn.XLOOKUP(C421,Violations[Key],Violations[Score])</f>
        <v/>
      </c>
      <c r="G421" s="9">
        <f>_xlfn.XLOOKUP(C421,Violations[Key],Violations[Grade])&amp;""</f>
        <v/>
      </c>
      <c r="H421" s="9">
        <f>COUNTIFS(Violations[Key],C421,Violations[Violation code],"&lt;&gt;")</f>
        <v/>
      </c>
      <c r="I421" s="9">
        <f>COUNTIFS(Violations[Key],C421,Violations[Critical flag],"Critical")</f>
        <v/>
      </c>
      <c r="J421" s="9">
        <f>IF(LEFT(_xlfn.XLOOKUP(C421,Violations[Key],Violations[Action]),20)="Establishment Closed","Yes","No")</f>
        <v/>
      </c>
      <c r="K421" s="9">
        <f>IF(F421&lt;=13,"Yes","No")</f>
        <v/>
      </c>
    </row>
    <row r="422">
      <c r="A422" t="n">
        <v>50071109</v>
      </c>
      <c r="B422" s="8" t="n">
        <v>46121</v>
      </c>
      <c r="C422" s="9">
        <f>A422&amp;"-"&amp;TEXT(B422,"yyyymmdd")</f>
        <v/>
      </c>
      <c r="D422" s="9">
        <f>_xlfn.XLOOKUP(C422,Violations[Key],Violations[Boro])</f>
        <v/>
      </c>
      <c r="E422" s="9">
        <f>_xlfn.XLOOKUP(C422,Violations[Key],Violations[Cuisine])</f>
        <v/>
      </c>
      <c r="F422" s="9">
        <f>_xlfn.XLOOKUP(C422,Violations[Key],Violations[Score])</f>
        <v/>
      </c>
      <c r="G422" s="9">
        <f>_xlfn.XLOOKUP(C422,Violations[Key],Violations[Grade])&amp;""</f>
        <v/>
      </c>
      <c r="H422" s="9">
        <f>COUNTIFS(Violations[Key],C422,Violations[Violation code],"&lt;&gt;")</f>
        <v/>
      </c>
      <c r="I422" s="9">
        <f>COUNTIFS(Violations[Key],C422,Violations[Critical flag],"Critical")</f>
        <v/>
      </c>
      <c r="J422" s="9">
        <f>IF(LEFT(_xlfn.XLOOKUP(C422,Violations[Key],Violations[Action]),20)="Establishment Closed","Yes","No")</f>
        <v/>
      </c>
      <c r="K422" s="9">
        <f>IF(F422&lt;=13,"Yes","No")</f>
        <v/>
      </c>
    </row>
    <row r="423">
      <c r="A423" t="n">
        <v>50071274</v>
      </c>
      <c r="B423" s="8" t="n">
        <v>46121</v>
      </c>
      <c r="C423" s="9">
        <f>A423&amp;"-"&amp;TEXT(B423,"yyyymmdd")</f>
        <v/>
      </c>
      <c r="D423" s="9">
        <f>_xlfn.XLOOKUP(C423,Violations[Key],Violations[Boro])</f>
        <v/>
      </c>
      <c r="E423" s="9">
        <f>_xlfn.XLOOKUP(C423,Violations[Key],Violations[Cuisine])</f>
        <v/>
      </c>
      <c r="F423" s="9">
        <f>_xlfn.XLOOKUP(C423,Violations[Key],Violations[Score])</f>
        <v/>
      </c>
      <c r="G423" s="9">
        <f>_xlfn.XLOOKUP(C423,Violations[Key],Violations[Grade])&amp;""</f>
        <v/>
      </c>
      <c r="H423" s="9">
        <f>COUNTIFS(Violations[Key],C423,Violations[Violation code],"&lt;&gt;")</f>
        <v/>
      </c>
      <c r="I423" s="9">
        <f>COUNTIFS(Violations[Key],C423,Violations[Critical flag],"Critical")</f>
        <v/>
      </c>
      <c r="J423" s="9">
        <f>IF(LEFT(_xlfn.XLOOKUP(C423,Violations[Key],Violations[Action]),20)="Establishment Closed","Yes","No")</f>
        <v/>
      </c>
      <c r="K423" s="9">
        <f>IF(F423&lt;=13,"Yes","No")</f>
        <v/>
      </c>
    </row>
    <row r="424">
      <c r="A424" t="n">
        <v>50086390</v>
      </c>
      <c r="B424" s="8" t="n">
        <v>46121</v>
      </c>
      <c r="C424" s="9">
        <f>A424&amp;"-"&amp;TEXT(B424,"yyyymmdd")</f>
        <v/>
      </c>
      <c r="D424" s="9">
        <f>_xlfn.XLOOKUP(C424,Violations[Key],Violations[Boro])</f>
        <v/>
      </c>
      <c r="E424" s="9">
        <f>_xlfn.XLOOKUP(C424,Violations[Key],Violations[Cuisine])</f>
        <v/>
      </c>
      <c r="F424" s="9">
        <f>_xlfn.XLOOKUP(C424,Violations[Key],Violations[Score])</f>
        <v/>
      </c>
      <c r="G424" s="9">
        <f>_xlfn.XLOOKUP(C424,Violations[Key],Violations[Grade])&amp;""</f>
        <v/>
      </c>
      <c r="H424" s="9">
        <f>COUNTIFS(Violations[Key],C424,Violations[Violation code],"&lt;&gt;")</f>
        <v/>
      </c>
      <c r="I424" s="9">
        <f>COUNTIFS(Violations[Key],C424,Violations[Critical flag],"Critical")</f>
        <v/>
      </c>
      <c r="J424" s="9">
        <f>IF(LEFT(_xlfn.XLOOKUP(C424,Violations[Key],Violations[Action]),20)="Establishment Closed","Yes","No")</f>
        <v/>
      </c>
      <c r="K424" s="9">
        <f>IF(F424&lt;=13,"Yes","No")</f>
        <v/>
      </c>
    </row>
    <row r="425">
      <c r="A425" t="n">
        <v>50088869</v>
      </c>
      <c r="B425" s="8" t="n">
        <v>46121</v>
      </c>
      <c r="C425" s="9">
        <f>A425&amp;"-"&amp;TEXT(B425,"yyyymmdd")</f>
        <v/>
      </c>
      <c r="D425" s="9">
        <f>_xlfn.XLOOKUP(C425,Violations[Key],Violations[Boro])</f>
        <v/>
      </c>
      <c r="E425" s="9">
        <f>_xlfn.XLOOKUP(C425,Violations[Key],Violations[Cuisine])</f>
        <v/>
      </c>
      <c r="F425" s="9">
        <f>_xlfn.XLOOKUP(C425,Violations[Key],Violations[Score])</f>
        <v/>
      </c>
      <c r="G425" s="9">
        <f>_xlfn.XLOOKUP(C425,Violations[Key],Violations[Grade])&amp;""</f>
        <v/>
      </c>
      <c r="H425" s="9">
        <f>COUNTIFS(Violations[Key],C425,Violations[Violation code],"&lt;&gt;")</f>
        <v/>
      </c>
      <c r="I425" s="9">
        <f>COUNTIFS(Violations[Key],C425,Violations[Critical flag],"Critical")</f>
        <v/>
      </c>
      <c r="J425" s="9">
        <f>IF(LEFT(_xlfn.XLOOKUP(C425,Violations[Key],Violations[Action]),20)="Establishment Closed","Yes","No")</f>
        <v/>
      </c>
      <c r="K425" s="9">
        <f>IF(F425&lt;=13,"Yes","No")</f>
        <v/>
      </c>
    </row>
    <row r="426">
      <c r="A426" t="n">
        <v>50088970</v>
      </c>
      <c r="B426" s="8" t="n">
        <v>46121</v>
      </c>
      <c r="C426" s="9">
        <f>A426&amp;"-"&amp;TEXT(B426,"yyyymmdd")</f>
        <v/>
      </c>
      <c r="D426" s="9">
        <f>_xlfn.XLOOKUP(C426,Violations[Key],Violations[Boro])</f>
        <v/>
      </c>
      <c r="E426" s="9">
        <f>_xlfn.XLOOKUP(C426,Violations[Key],Violations[Cuisine])</f>
        <v/>
      </c>
      <c r="F426" s="9">
        <f>_xlfn.XLOOKUP(C426,Violations[Key],Violations[Score])</f>
        <v/>
      </c>
      <c r="G426" s="9">
        <f>_xlfn.XLOOKUP(C426,Violations[Key],Violations[Grade])&amp;""</f>
        <v/>
      </c>
      <c r="H426" s="9">
        <f>COUNTIFS(Violations[Key],C426,Violations[Violation code],"&lt;&gt;")</f>
        <v/>
      </c>
      <c r="I426" s="9">
        <f>COUNTIFS(Violations[Key],C426,Violations[Critical flag],"Critical")</f>
        <v/>
      </c>
      <c r="J426" s="9">
        <f>IF(LEFT(_xlfn.XLOOKUP(C426,Violations[Key],Violations[Action]),20)="Establishment Closed","Yes","No")</f>
        <v/>
      </c>
      <c r="K426" s="9">
        <f>IF(F426&lt;=13,"Yes","No")</f>
        <v/>
      </c>
    </row>
    <row r="427">
      <c r="A427" t="n">
        <v>50092545</v>
      </c>
      <c r="B427" s="8" t="n">
        <v>46121</v>
      </c>
      <c r="C427" s="9">
        <f>A427&amp;"-"&amp;TEXT(B427,"yyyymmdd")</f>
        <v/>
      </c>
      <c r="D427" s="9">
        <f>_xlfn.XLOOKUP(C427,Violations[Key],Violations[Boro])</f>
        <v/>
      </c>
      <c r="E427" s="9">
        <f>_xlfn.XLOOKUP(C427,Violations[Key],Violations[Cuisine])</f>
        <v/>
      </c>
      <c r="F427" s="9">
        <f>_xlfn.XLOOKUP(C427,Violations[Key],Violations[Score])</f>
        <v/>
      </c>
      <c r="G427" s="9">
        <f>_xlfn.XLOOKUP(C427,Violations[Key],Violations[Grade])&amp;""</f>
        <v/>
      </c>
      <c r="H427" s="9">
        <f>COUNTIFS(Violations[Key],C427,Violations[Violation code],"&lt;&gt;")</f>
        <v/>
      </c>
      <c r="I427" s="9">
        <f>COUNTIFS(Violations[Key],C427,Violations[Critical flag],"Critical")</f>
        <v/>
      </c>
      <c r="J427" s="9">
        <f>IF(LEFT(_xlfn.XLOOKUP(C427,Violations[Key],Violations[Action]),20)="Establishment Closed","Yes","No")</f>
        <v/>
      </c>
      <c r="K427" s="9">
        <f>IF(F427&lt;=13,"Yes","No")</f>
        <v/>
      </c>
    </row>
    <row r="428">
      <c r="A428" t="n">
        <v>50093797</v>
      </c>
      <c r="B428" s="8" t="n">
        <v>46121</v>
      </c>
      <c r="C428" s="9">
        <f>A428&amp;"-"&amp;TEXT(B428,"yyyymmdd")</f>
        <v/>
      </c>
      <c r="D428" s="9">
        <f>_xlfn.XLOOKUP(C428,Violations[Key],Violations[Boro])</f>
        <v/>
      </c>
      <c r="E428" s="9">
        <f>_xlfn.XLOOKUP(C428,Violations[Key],Violations[Cuisine])</f>
        <v/>
      </c>
      <c r="F428" s="9">
        <f>_xlfn.XLOOKUP(C428,Violations[Key],Violations[Score])</f>
        <v/>
      </c>
      <c r="G428" s="9">
        <f>_xlfn.XLOOKUP(C428,Violations[Key],Violations[Grade])&amp;""</f>
        <v/>
      </c>
      <c r="H428" s="9">
        <f>COUNTIFS(Violations[Key],C428,Violations[Violation code],"&lt;&gt;")</f>
        <v/>
      </c>
      <c r="I428" s="9">
        <f>COUNTIFS(Violations[Key],C428,Violations[Critical flag],"Critical")</f>
        <v/>
      </c>
      <c r="J428" s="9">
        <f>IF(LEFT(_xlfn.XLOOKUP(C428,Violations[Key],Violations[Action]),20)="Establishment Closed","Yes","No")</f>
        <v/>
      </c>
      <c r="K428" s="9">
        <f>IF(F428&lt;=13,"Yes","No")</f>
        <v/>
      </c>
    </row>
    <row r="429">
      <c r="A429" t="n">
        <v>50095534</v>
      </c>
      <c r="B429" s="8" t="n">
        <v>46121</v>
      </c>
      <c r="C429" s="9">
        <f>A429&amp;"-"&amp;TEXT(B429,"yyyymmdd")</f>
        <v/>
      </c>
      <c r="D429" s="9">
        <f>_xlfn.XLOOKUP(C429,Violations[Key],Violations[Boro])</f>
        <v/>
      </c>
      <c r="E429" s="9">
        <f>_xlfn.XLOOKUP(C429,Violations[Key],Violations[Cuisine])</f>
        <v/>
      </c>
      <c r="F429" s="9">
        <f>_xlfn.XLOOKUP(C429,Violations[Key],Violations[Score])</f>
        <v/>
      </c>
      <c r="G429" s="9">
        <f>_xlfn.XLOOKUP(C429,Violations[Key],Violations[Grade])&amp;""</f>
        <v/>
      </c>
      <c r="H429" s="9">
        <f>COUNTIFS(Violations[Key],C429,Violations[Violation code],"&lt;&gt;")</f>
        <v/>
      </c>
      <c r="I429" s="9">
        <f>COUNTIFS(Violations[Key],C429,Violations[Critical flag],"Critical")</f>
        <v/>
      </c>
      <c r="J429" s="9">
        <f>IF(LEFT(_xlfn.XLOOKUP(C429,Violations[Key],Violations[Action]),20)="Establishment Closed","Yes","No")</f>
        <v/>
      </c>
      <c r="K429" s="9">
        <f>IF(F429&lt;=13,"Yes","No")</f>
        <v/>
      </c>
    </row>
    <row r="430">
      <c r="A430" t="n">
        <v>50096554</v>
      </c>
      <c r="B430" s="8" t="n">
        <v>46121</v>
      </c>
      <c r="C430" s="9">
        <f>A430&amp;"-"&amp;TEXT(B430,"yyyymmdd")</f>
        <v/>
      </c>
      <c r="D430" s="9">
        <f>_xlfn.XLOOKUP(C430,Violations[Key],Violations[Boro])</f>
        <v/>
      </c>
      <c r="E430" s="9">
        <f>_xlfn.XLOOKUP(C430,Violations[Key],Violations[Cuisine])</f>
        <v/>
      </c>
      <c r="F430" s="9">
        <f>_xlfn.XLOOKUP(C430,Violations[Key],Violations[Score])</f>
        <v/>
      </c>
      <c r="G430" s="9">
        <f>_xlfn.XLOOKUP(C430,Violations[Key],Violations[Grade])&amp;""</f>
        <v/>
      </c>
      <c r="H430" s="9">
        <f>COUNTIFS(Violations[Key],C430,Violations[Violation code],"&lt;&gt;")</f>
        <v/>
      </c>
      <c r="I430" s="9">
        <f>COUNTIFS(Violations[Key],C430,Violations[Critical flag],"Critical")</f>
        <v/>
      </c>
      <c r="J430" s="9">
        <f>IF(LEFT(_xlfn.XLOOKUP(C430,Violations[Key],Violations[Action]),20)="Establishment Closed","Yes","No")</f>
        <v/>
      </c>
      <c r="K430" s="9">
        <f>IF(F430&lt;=13,"Yes","No")</f>
        <v/>
      </c>
    </row>
    <row r="431">
      <c r="A431" t="n">
        <v>50098157</v>
      </c>
      <c r="B431" s="8" t="n">
        <v>46121</v>
      </c>
      <c r="C431" s="9">
        <f>A431&amp;"-"&amp;TEXT(B431,"yyyymmdd")</f>
        <v/>
      </c>
      <c r="D431" s="9">
        <f>_xlfn.XLOOKUP(C431,Violations[Key],Violations[Boro])</f>
        <v/>
      </c>
      <c r="E431" s="9">
        <f>_xlfn.XLOOKUP(C431,Violations[Key],Violations[Cuisine])</f>
        <v/>
      </c>
      <c r="F431" s="9">
        <f>_xlfn.XLOOKUP(C431,Violations[Key],Violations[Score])</f>
        <v/>
      </c>
      <c r="G431" s="9">
        <f>_xlfn.XLOOKUP(C431,Violations[Key],Violations[Grade])&amp;""</f>
        <v/>
      </c>
      <c r="H431" s="9">
        <f>COUNTIFS(Violations[Key],C431,Violations[Violation code],"&lt;&gt;")</f>
        <v/>
      </c>
      <c r="I431" s="9">
        <f>COUNTIFS(Violations[Key],C431,Violations[Critical flag],"Critical")</f>
        <v/>
      </c>
      <c r="J431" s="9">
        <f>IF(LEFT(_xlfn.XLOOKUP(C431,Violations[Key],Violations[Action]),20)="Establishment Closed","Yes","No")</f>
        <v/>
      </c>
      <c r="K431" s="9">
        <f>IF(F431&lt;=13,"Yes","No")</f>
        <v/>
      </c>
    </row>
    <row r="432">
      <c r="A432" t="n">
        <v>50100214</v>
      </c>
      <c r="B432" s="8" t="n">
        <v>46121</v>
      </c>
      <c r="C432" s="9">
        <f>A432&amp;"-"&amp;TEXT(B432,"yyyymmdd")</f>
        <v/>
      </c>
      <c r="D432" s="9">
        <f>_xlfn.XLOOKUP(C432,Violations[Key],Violations[Boro])</f>
        <v/>
      </c>
      <c r="E432" s="9">
        <f>_xlfn.XLOOKUP(C432,Violations[Key],Violations[Cuisine])</f>
        <v/>
      </c>
      <c r="F432" s="9">
        <f>_xlfn.XLOOKUP(C432,Violations[Key],Violations[Score])</f>
        <v/>
      </c>
      <c r="G432" s="9">
        <f>_xlfn.XLOOKUP(C432,Violations[Key],Violations[Grade])&amp;""</f>
        <v/>
      </c>
      <c r="H432" s="9">
        <f>COUNTIFS(Violations[Key],C432,Violations[Violation code],"&lt;&gt;")</f>
        <v/>
      </c>
      <c r="I432" s="9">
        <f>COUNTIFS(Violations[Key],C432,Violations[Critical flag],"Critical")</f>
        <v/>
      </c>
      <c r="J432" s="9">
        <f>IF(LEFT(_xlfn.XLOOKUP(C432,Violations[Key],Violations[Action]),20)="Establishment Closed","Yes","No")</f>
        <v/>
      </c>
      <c r="K432" s="9">
        <f>IF(F432&lt;=13,"Yes","No")</f>
        <v/>
      </c>
    </row>
    <row r="433">
      <c r="A433" t="n">
        <v>50103975</v>
      </c>
      <c r="B433" s="8" t="n">
        <v>46121</v>
      </c>
      <c r="C433" s="9">
        <f>A433&amp;"-"&amp;TEXT(B433,"yyyymmdd")</f>
        <v/>
      </c>
      <c r="D433" s="9">
        <f>_xlfn.XLOOKUP(C433,Violations[Key],Violations[Boro])</f>
        <v/>
      </c>
      <c r="E433" s="9">
        <f>_xlfn.XLOOKUP(C433,Violations[Key],Violations[Cuisine])</f>
        <v/>
      </c>
      <c r="F433" s="9">
        <f>_xlfn.XLOOKUP(C433,Violations[Key],Violations[Score])</f>
        <v/>
      </c>
      <c r="G433" s="9">
        <f>_xlfn.XLOOKUP(C433,Violations[Key],Violations[Grade])&amp;""</f>
        <v/>
      </c>
      <c r="H433" s="9">
        <f>COUNTIFS(Violations[Key],C433,Violations[Violation code],"&lt;&gt;")</f>
        <v/>
      </c>
      <c r="I433" s="9">
        <f>COUNTIFS(Violations[Key],C433,Violations[Critical flag],"Critical")</f>
        <v/>
      </c>
      <c r="J433" s="9">
        <f>IF(LEFT(_xlfn.XLOOKUP(C433,Violations[Key],Violations[Action]),20)="Establishment Closed","Yes","No")</f>
        <v/>
      </c>
      <c r="K433" s="9">
        <f>IF(F433&lt;=13,"Yes","No")</f>
        <v/>
      </c>
    </row>
    <row r="434">
      <c r="A434" t="n">
        <v>50104252</v>
      </c>
      <c r="B434" s="8" t="n">
        <v>46121</v>
      </c>
      <c r="C434" s="9">
        <f>A434&amp;"-"&amp;TEXT(B434,"yyyymmdd")</f>
        <v/>
      </c>
      <c r="D434" s="9">
        <f>_xlfn.XLOOKUP(C434,Violations[Key],Violations[Boro])</f>
        <v/>
      </c>
      <c r="E434" s="9">
        <f>_xlfn.XLOOKUP(C434,Violations[Key],Violations[Cuisine])</f>
        <v/>
      </c>
      <c r="F434" s="9">
        <f>_xlfn.XLOOKUP(C434,Violations[Key],Violations[Score])</f>
        <v/>
      </c>
      <c r="G434" s="9">
        <f>_xlfn.XLOOKUP(C434,Violations[Key],Violations[Grade])&amp;""</f>
        <v/>
      </c>
      <c r="H434" s="9">
        <f>COUNTIFS(Violations[Key],C434,Violations[Violation code],"&lt;&gt;")</f>
        <v/>
      </c>
      <c r="I434" s="9">
        <f>COUNTIFS(Violations[Key],C434,Violations[Critical flag],"Critical")</f>
        <v/>
      </c>
      <c r="J434" s="9">
        <f>IF(LEFT(_xlfn.XLOOKUP(C434,Violations[Key],Violations[Action]),20)="Establishment Closed","Yes","No")</f>
        <v/>
      </c>
      <c r="K434" s="9">
        <f>IF(F434&lt;=13,"Yes","No")</f>
        <v/>
      </c>
    </row>
    <row r="435">
      <c r="A435" t="n">
        <v>50105020</v>
      </c>
      <c r="B435" s="8" t="n">
        <v>46121</v>
      </c>
      <c r="C435" s="9">
        <f>A435&amp;"-"&amp;TEXT(B435,"yyyymmdd")</f>
        <v/>
      </c>
      <c r="D435" s="9">
        <f>_xlfn.XLOOKUP(C435,Violations[Key],Violations[Boro])</f>
        <v/>
      </c>
      <c r="E435" s="9">
        <f>_xlfn.XLOOKUP(C435,Violations[Key],Violations[Cuisine])</f>
        <v/>
      </c>
      <c r="F435" s="9">
        <f>_xlfn.XLOOKUP(C435,Violations[Key],Violations[Score])</f>
        <v/>
      </c>
      <c r="G435" s="9">
        <f>_xlfn.XLOOKUP(C435,Violations[Key],Violations[Grade])&amp;""</f>
        <v/>
      </c>
      <c r="H435" s="9">
        <f>COUNTIFS(Violations[Key],C435,Violations[Violation code],"&lt;&gt;")</f>
        <v/>
      </c>
      <c r="I435" s="9">
        <f>COUNTIFS(Violations[Key],C435,Violations[Critical flag],"Critical")</f>
        <v/>
      </c>
      <c r="J435" s="9">
        <f>IF(LEFT(_xlfn.XLOOKUP(C435,Violations[Key],Violations[Action]),20)="Establishment Closed","Yes","No")</f>
        <v/>
      </c>
      <c r="K435" s="9">
        <f>IF(F435&lt;=13,"Yes","No")</f>
        <v/>
      </c>
    </row>
    <row r="436">
      <c r="A436" t="n">
        <v>50105185</v>
      </c>
      <c r="B436" s="8" t="n">
        <v>46121</v>
      </c>
      <c r="C436" s="9">
        <f>A436&amp;"-"&amp;TEXT(B436,"yyyymmdd")</f>
        <v/>
      </c>
      <c r="D436" s="9">
        <f>_xlfn.XLOOKUP(C436,Violations[Key],Violations[Boro])</f>
        <v/>
      </c>
      <c r="E436" s="9">
        <f>_xlfn.XLOOKUP(C436,Violations[Key],Violations[Cuisine])</f>
        <v/>
      </c>
      <c r="F436" s="9">
        <f>_xlfn.XLOOKUP(C436,Violations[Key],Violations[Score])</f>
        <v/>
      </c>
      <c r="G436" s="9">
        <f>_xlfn.XLOOKUP(C436,Violations[Key],Violations[Grade])&amp;""</f>
        <v/>
      </c>
      <c r="H436" s="9">
        <f>COUNTIFS(Violations[Key],C436,Violations[Violation code],"&lt;&gt;")</f>
        <v/>
      </c>
      <c r="I436" s="9">
        <f>COUNTIFS(Violations[Key],C436,Violations[Critical flag],"Critical")</f>
        <v/>
      </c>
      <c r="J436" s="9">
        <f>IF(LEFT(_xlfn.XLOOKUP(C436,Violations[Key],Violations[Action]),20)="Establishment Closed","Yes","No")</f>
        <v/>
      </c>
      <c r="K436" s="9">
        <f>IF(F436&lt;=13,"Yes","No")</f>
        <v/>
      </c>
    </row>
    <row r="437">
      <c r="A437" t="n">
        <v>50105489</v>
      </c>
      <c r="B437" s="8" t="n">
        <v>46121</v>
      </c>
      <c r="C437" s="9">
        <f>A437&amp;"-"&amp;TEXT(B437,"yyyymmdd")</f>
        <v/>
      </c>
      <c r="D437" s="9">
        <f>_xlfn.XLOOKUP(C437,Violations[Key],Violations[Boro])</f>
        <v/>
      </c>
      <c r="E437" s="9">
        <f>_xlfn.XLOOKUP(C437,Violations[Key],Violations[Cuisine])</f>
        <v/>
      </c>
      <c r="F437" s="9">
        <f>_xlfn.XLOOKUP(C437,Violations[Key],Violations[Score])</f>
        <v/>
      </c>
      <c r="G437" s="9">
        <f>_xlfn.XLOOKUP(C437,Violations[Key],Violations[Grade])&amp;""</f>
        <v/>
      </c>
      <c r="H437" s="9">
        <f>COUNTIFS(Violations[Key],C437,Violations[Violation code],"&lt;&gt;")</f>
        <v/>
      </c>
      <c r="I437" s="9">
        <f>COUNTIFS(Violations[Key],C437,Violations[Critical flag],"Critical")</f>
        <v/>
      </c>
      <c r="J437" s="9">
        <f>IF(LEFT(_xlfn.XLOOKUP(C437,Violations[Key],Violations[Action]),20)="Establishment Closed","Yes","No")</f>
        <v/>
      </c>
      <c r="K437" s="9">
        <f>IF(F437&lt;=13,"Yes","No")</f>
        <v/>
      </c>
    </row>
    <row r="438">
      <c r="A438" t="n">
        <v>50105767</v>
      </c>
      <c r="B438" s="8" t="n">
        <v>46121</v>
      </c>
      <c r="C438" s="9">
        <f>A438&amp;"-"&amp;TEXT(B438,"yyyymmdd")</f>
        <v/>
      </c>
      <c r="D438" s="9">
        <f>_xlfn.XLOOKUP(C438,Violations[Key],Violations[Boro])</f>
        <v/>
      </c>
      <c r="E438" s="9">
        <f>_xlfn.XLOOKUP(C438,Violations[Key],Violations[Cuisine])</f>
        <v/>
      </c>
      <c r="F438" s="9">
        <f>_xlfn.XLOOKUP(C438,Violations[Key],Violations[Score])</f>
        <v/>
      </c>
      <c r="G438" s="9">
        <f>_xlfn.XLOOKUP(C438,Violations[Key],Violations[Grade])&amp;""</f>
        <v/>
      </c>
      <c r="H438" s="9">
        <f>COUNTIFS(Violations[Key],C438,Violations[Violation code],"&lt;&gt;")</f>
        <v/>
      </c>
      <c r="I438" s="9">
        <f>COUNTIFS(Violations[Key],C438,Violations[Critical flag],"Critical")</f>
        <v/>
      </c>
      <c r="J438" s="9">
        <f>IF(LEFT(_xlfn.XLOOKUP(C438,Violations[Key],Violations[Action]),20)="Establishment Closed","Yes","No")</f>
        <v/>
      </c>
      <c r="K438" s="9">
        <f>IF(F438&lt;=13,"Yes","No")</f>
        <v/>
      </c>
    </row>
    <row r="439">
      <c r="A439" t="n">
        <v>50111148</v>
      </c>
      <c r="B439" s="8" t="n">
        <v>46121</v>
      </c>
      <c r="C439" s="9">
        <f>A439&amp;"-"&amp;TEXT(B439,"yyyymmdd")</f>
        <v/>
      </c>
      <c r="D439" s="9">
        <f>_xlfn.XLOOKUP(C439,Violations[Key],Violations[Boro])</f>
        <v/>
      </c>
      <c r="E439" s="9">
        <f>_xlfn.XLOOKUP(C439,Violations[Key],Violations[Cuisine])</f>
        <v/>
      </c>
      <c r="F439" s="9">
        <f>_xlfn.XLOOKUP(C439,Violations[Key],Violations[Score])</f>
        <v/>
      </c>
      <c r="G439" s="9">
        <f>_xlfn.XLOOKUP(C439,Violations[Key],Violations[Grade])&amp;""</f>
        <v/>
      </c>
      <c r="H439" s="9">
        <f>COUNTIFS(Violations[Key],C439,Violations[Violation code],"&lt;&gt;")</f>
        <v/>
      </c>
      <c r="I439" s="9">
        <f>COUNTIFS(Violations[Key],C439,Violations[Critical flag],"Critical")</f>
        <v/>
      </c>
      <c r="J439" s="9">
        <f>IF(LEFT(_xlfn.XLOOKUP(C439,Violations[Key],Violations[Action]),20)="Establishment Closed","Yes","No")</f>
        <v/>
      </c>
      <c r="K439" s="9">
        <f>IF(F439&lt;=13,"Yes","No")</f>
        <v/>
      </c>
    </row>
    <row r="440">
      <c r="A440" t="n">
        <v>50113094</v>
      </c>
      <c r="B440" s="8" t="n">
        <v>46121</v>
      </c>
      <c r="C440" s="9">
        <f>A440&amp;"-"&amp;TEXT(B440,"yyyymmdd")</f>
        <v/>
      </c>
      <c r="D440" s="9">
        <f>_xlfn.XLOOKUP(C440,Violations[Key],Violations[Boro])</f>
        <v/>
      </c>
      <c r="E440" s="9">
        <f>_xlfn.XLOOKUP(C440,Violations[Key],Violations[Cuisine])</f>
        <v/>
      </c>
      <c r="F440" s="9">
        <f>_xlfn.XLOOKUP(C440,Violations[Key],Violations[Score])</f>
        <v/>
      </c>
      <c r="G440" s="9">
        <f>_xlfn.XLOOKUP(C440,Violations[Key],Violations[Grade])&amp;""</f>
        <v/>
      </c>
      <c r="H440" s="9">
        <f>COUNTIFS(Violations[Key],C440,Violations[Violation code],"&lt;&gt;")</f>
        <v/>
      </c>
      <c r="I440" s="9">
        <f>COUNTIFS(Violations[Key],C440,Violations[Critical flag],"Critical")</f>
        <v/>
      </c>
      <c r="J440" s="9">
        <f>IF(LEFT(_xlfn.XLOOKUP(C440,Violations[Key],Violations[Action]),20)="Establishment Closed","Yes","No")</f>
        <v/>
      </c>
      <c r="K440" s="9">
        <f>IF(F440&lt;=13,"Yes","No")</f>
        <v/>
      </c>
    </row>
    <row r="441">
      <c r="A441" t="n">
        <v>50114231</v>
      </c>
      <c r="B441" s="8" t="n">
        <v>46121</v>
      </c>
      <c r="C441" s="9">
        <f>A441&amp;"-"&amp;TEXT(B441,"yyyymmdd")</f>
        <v/>
      </c>
      <c r="D441" s="9">
        <f>_xlfn.XLOOKUP(C441,Violations[Key],Violations[Boro])</f>
        <v/>
      </c>
      <c r="E441" s="9">
        <f>_xlfn.XLOOKUP(C441,Violations[Key],Violations[Cuisine])</f>
        <v/>
      </c>
      <c r="F441" s="9">
        <f>_xlfn.XLOOKUP(C441,Violations[Key],Violations[Score])</f>
        <v/>
      </c>
      <c r="G441" s="9">
        <f>_xlfn.XLOOKUP(C441,Violations[Key],Violations[Grade])&amp;""</f>
        <v/>
      </c>
      <c r="H441" s="9">
        <f>COUNTIFS(Violations[Key],C441,Violations[Violation code],"&lt;&gt;")</f>
        <v/>
      </c>
      <c r="I441" s="9">
        <f>COUNTIFS(Violations[Key],C441,Violations[Critical flag],"Critical")</f>
        <v/>
      </c>
      <c r="J441" s="9">
        <f>IF(LEFT(_xlfn.XLOOKUP(C441,Violations[Key],Violations[Action]),20)="Establishment Closed","Yes","No")</f>
        <v/>
      </c>
      <c r="K441" s="9">
        <f>IF(F441&lt;=13,"Yes","No")</f>
        <v/>
      </c>
    </row>
    <row r="442">
      <c r="A442" t="n">
        <v>50114358</v>
      </c>
      <c r="B442" s="8" t="n">
        <v>46121</v>
      </c>
      <c r="C442" s="9">
        <f>A442&amp;"-"&amp;TEXT(B442,"yyyymmdd")</f>
        <v/>
      </c>
      <c r="D442" s="9">
        <f>_xlfn.XLOOKUP(C442,Violations[Key],Violations[Boro])</f>
        <v/>
      </c>
      <c r="E442" s="9">
        <f>_xlfn.XLOOKUP(C442,Violations[Key],Violations[Cuisine])</f>
        <v/>
      </c>
      <c r="F442" s="9">
        <f>_xlfn.XLOOKUP(C442,Violations[Key],Violations[Score])</f>
        <v/>
      </c>
      <c r="G442" s="9">
        <f>_xlfn.XLOOKUP(C442,Violations[Key],Violations[Grade])&amp;""</f>
        <v/>
      </c>
      <c r="H442" s="9">
        <f>COUNTIFS(Violations[Key],C442,Violations[Violation code],"&lt;&gt;")</f>
        <v/>
      </c>
      <c r="I442" s="9">
        <f>COUNTIFS(Violations[Key],C442,Violations[Critical flag],"Critical")</f>
        <v/>
      </c>
      <c r="J442" s="9">
        <f>IF(LEFT(_xlfn.XLOOKUP(C442,Violations[Key],Violations[Action]),20)="Establishment Closed","Yes","No")</f>
        <v/>
      </c>
      <c r="K442" s="9">
        <f>IF(F442&lt;=13,"Yes","No")</f>
        <v/>
      </c>
    </row>
    <row r="443">
      <c r="A443" t="n">
        <v>50115793</v>
      </c>
      <c r="B443" s="8" t="n">
        <v>46121</v>
      </c>
      <c r="C443" s="9">
        <f>A443&amp;"-"&amp;TEXT(B443,"yyyymmdd")</f>
        <v/>
      </c>
      <c r="D443" s="9">
        <f>_xlfn.XLOOKUP(C443,Violations[Key],Violations[Boro])</f>
        <v/>
      </c>
      <c r="E443" s="9">
        <f>_xlfn.XLOOKUP(C443,Violations[Key],Violations[Cuisine])</f>
        <v/>
      </c>
      <c r="F443" s="9">
        <f>_xlfn.XLOOKUP(C443,Violations[Key],Violations[Score])</f>
        <v/>
      </c>
      <c r="G443" s="9">
        <f>_xlfn.XLOOKUP(C443,Violations[Key],Violations[Grade])&amp;""</f>
        <v/>
      </c>
      <c r="H443" s="9">
        <f>COUNTIFS(Violations[Key],C443,Violations[Violation code],"&lt;&gt;")</f>
        <v/>
      </c>
      <c r="I443" s="9">
        <f>COUNTIFS(Violations[Key],C443,Violations[Critical flag],"Critical")</f>
        <v/>
      </c>
      <c r="J443" s="9">
        <f>IF(LEFT(_xlfn.XLOOKUP(C443,Violations[Key],Violations[Action]),20)="Establishment Closed","Yes","No")</f>
        <v/>
      </c>
      <c r="K443" s="9">
        <f>IF(F443&lt;=13,"Yes","No")</f>
        <v/>
      </c>
    </row>
    <row r="444">
      <c r="A444" t="n">
        <v>50116017</v>
      </c>
      <c r="B444" s="8" t="n">
        <v>46121</v>
      </c>
      <c r="C444" s="9">
        <f>A444&amp;"-"&amp;TEXT(B444,"yyyymmdd")</f>
        <v/>
      </c>
      <c r="D444" s="9">
        <f>_xlfn.XLOOKUP(C444,Violations[Key],Violations[Boro])</f>
        <v/>
      </c>
      <c r="E444" s="9">
        <f>_xlfn.XLOOKUP(C444,Violations[Key],Violations[Cuisine])</f>
        <v/>
      </c>
      <c r="F444" s="9">
        <f>_xlfn.XLOOKUP(C444,Violations[Key],Violations[Score])</f>
        <v/>
      </c>
      <c r="G444" s="9">
        <f>_xlfn.XLOOKUP(C444,Violations[Key],Violations[Grade])&amp;""</f>
        <v/>
      </c>
      <c r="H444" s="9">
        <f>COUNTIFS(Violations[Key],C444,Violations[Violation code],"&lt;&gt;")</f>
        <v/>
      </c>
      <c r="I444" s="9">
        <f>COUNTIFS(Violations[Key],C444,Violations[Critical flag],"Critical")</f>
        <v/>
      </c>
      <c r="J444" s="9">
        <f>IF(LEFT(_xlfn.XLOOKUP(C444,Violations[Key],Violations[Action]),20)="Establishment Closed","Yes","No")</f>
        <v/>
      </c>
      <c r="K444" s="9">
        <f>IF(F444&lt;=13,"Yes","No")</f>
        <v/>
      </c>
    </row>
    <row r="445">
      <c r="A445" t="n">
        <v>50118243</v>
      </c>
      <c r="B445" s="8" t="n">
        <v>46121</v>
      </c>
      <c r="C445" s="9">
        <f>A445&amp;"-"&amp;TEXT(B445,"yyyymmdd")</f>
        <v/>
      </c>
      <c r="D445" s="9">
        <f>_xlfn.XLOOKUP(C445,Violations[Key],Violations[Boro])</f>
        <v/>
      </c>
      <c r="E445" s="9">
        <f>_xlfn.XLOOKUP(C445,Violations[Key],Violations[Cuisine])</f>
        <v/>
      </c>
      <c r="F445" s="9">
        <f>_xlfn.XLOOKUP(C445,Violations[Key],Violations[Score])</f>
        <v/>
      </c>
      <c r="G445" s="9">
        <f>_xlfn.XLOOKUP(C445,Violations[Key],Violations[Grade])&amp;""</f>
        <v/>
      </c>
      <c r="H445" s="9">
        <f>COUNTIFS(Violations[Key],C445,Violations[Violation code],"&lt;&gt;")</f>
        <v/>
      </c>
      <c r="I445" s="9">
        <f>COUNTIFS(Violations[Key],C445,Violations[Critical flag],"Critical")</f>
        <v/>
      </c>
      <c r="J445" s="9">
        <f>IF(LEFT(_xlfn.XLOOKUP(C445,Violations[Key],Violations[Action]),20)="Establishment Closed","Yes","No")</f>
        <v/>
      </c>
      <c r="K445" s="9">
        <f>IF(F445&lt;=13,"Yes","No")</f>
        <v/>
      </c>
    </row>
    <row r="446">
      <c r="A446" t="n">
        <v>50118507</v>
      </c>
      <c r="B446" s="8" t="n">
        <v>46121</v>
      </c>
      <c r="C446" s="9">
        <f>A446&amp;"-"&amp;TEXT(B446,"yyyymmdd")</f>
        <v/>
      </c>
      <c r="D446" s="9">
        <f>_xlfn.XLOOKUP(C446,Violations[Key],Violations[Boro])</f>
        <v/>
      </c>
      <c r="E446" s="9">
        <f>_xlfn.XLOOKUP(C446,Violations[Key],Violations[Cuisine])</f>
        <v/>
      </c>
      <c r="F446" s="9">
        <f>_xlfn.XLOOKUP(C446,Violations[Key],Violations[Score])</f>
        <v/>
      </c>
      <c r="G446" s="9">
        <f>_xlfn.XLOOKUP(C446,Violations[Key],Violations[Grade])&amp;""</f>
        <v/>
      </c>
      <c r="H446" s="9">
        <f>COUNTIFS(Violations[Key],C446,Violations[Violation code],"&lt;&gt;")</f>
        <v/>
      </c>
      <c r="I446" s="9">
        <f>COUNTIFS(Violations[Key],C446,Violations[Critical flag],"Critical")</f>
        <v/>
      </c>
      <c r="J446" s="9">
        <f>IF(LEFT(_xlfn.XLOOKUP(C446,Violations[Key],Violations[Action]),20)="Establishment Closed","Yes","No")</f>
        <v/>
      </c>
      <c r="K446" s="9">
        <f>IF(F446&lt;=13,"Yes","No")</f>
        <v/>
      </c>
    </row>
    <row r="447">
      <c r="A447" t="n">
        <v>50118526</v>
      </c>
      <c r="B447" s="8" t="n">
        <v>46121</v>
      </c>
      <c r="C447" s="9">
        <f>A447&amp;"-"&amp;TEXT(B447,"yyyymmdd")</f>
        <v/>
      </c>
      <c r="D447" s="9">
        <f>_xlfn.XLOOKUP(C447,Violations[Key],Violations[Boro])</f>
        <v/>
      </c>
      <c r="E447" s="9">
        <f>_xlfn.XLOOKUP(C447,Violations[Key],Violations[Cuisine])</f>
        <v/>
      </c>
      <c r="F447" s="9">
        <f>_xlfn.XLOOKUP(C447,Violations[Key],Violations[Score])</f>
        <v/>
      </c>
      <c r="G447" s="9">
        <f>_xlfn.XLOOKUP(C447,Violations[Key],Violations[Grade])&amp;""</f>
        <v/>
      </c>
      <c r="H447" s="9">
        <f>COUNTIFS(Violations[Key],C447,Violations[Violation code],"&lt;&gt;")</f>
        <v/>
      </c>
      <c r="I447" s="9">
        <f>COUNTIFS(Violations[Key],C447,Violations[Critical flag],"Critical")</f>
        <v/>
      </c>
      <c r="J447" s="9">
        <f>IF(LEFT(_xlfn.XLOOKUP(C447,Violations[Key],Violations[Action]),20)="Establishment Closed","Yes","No")</f>
        <v/>
      </c>
      <c r="K447" s="9">
        <f>IF(F447&lt;=13,"Yes","No")</f>
        <v/>
      </c>
    </row>
    <row r="448">
      <c r="A448" t="n">
        <v>50120141</v>
      </c>
      <c r="B448" s="8" t="n">
        <v>46121</v>
      </c>
      <c r="C448" s="9">
        <f>A448&amp;"-"&amp;TEXT(B448,"yyyymmdd")</f>
        <v/>
      </c>
      <c r="D448" s="9">
        <f>_xlfn.XLOOKUP(C448,Violations[Key],Violations[Boro])</f>
        <v/>
      </c>
      <c r="E448" s="9">
        <f>_xlfn.XLOOKUP(C448,Violations[Key],Violations[Cuisine])</f>
        <v/>
      </c>
      <c r="F448" s="9">
        <f>_xlfn.XLOOKUP(C448,Violations[Key],Violations[Score])</f>
        <v/>
      </c>
      <c r="G448" s="9">
        <f>_xlfn.XLOOKUP(C448,Violations[Key],Violations[Grade])&amp;""</f>
        <v/>
      </c>
      <c r="H448" s="9">
        <f>COUNTIFS(Violations[Key],C448,Violations[Violation code],"&lt;&gt;")</f>
        <v/>
      </c>
      <c r="I448" s="9">
        <f>COUNTIFS(Violations[Key],C448,Violations[Critical flag],"Critical")</f>
        <v/>
      </c>
      <c r="J448" s="9">
        <f>IF(LEFT(_xlfn.XLOOKUP(C448,Violations[Key],Violations[Action]),20)="Establishment Closed","Yes","No")</f>
        <v/>
      </c>
      <c r="K448" s="9">
        <f>IF(F448&lt;=13,"Yes","No")</f>
        <v/>
      </c>
    </row>
    <row r="449">
      <c r="A449" t="n">
        <v>50121174</v>
      </c>
      <c r="B449" s="8" t="n">
        <v>46121</v>
      </c>
      <c r="C449" s="9">
        <f>A449&amp;"-"&amp;TEXT(B449,"yyyymmdd")</f>
        <v/>
      </c>
      <c r="D449" s="9">
        <f>_xlfn.XLOOKUP(C449,Violations[Key],Violations[Boro])</f>
        <v/>
      </c>
      <c r="E449" s="9">
        <f>_xlfn.XLOOKUP(C449,Violations[Key],Violations[Cuisine])</f>
        <v/>
      </c>
      <c r="F449" s="9">
        <f>_xlfn.XLOOKUP(C449,Violations[Key],Violations[Score])</f>
        <v/>
      </c>
      <c r="G449" s="9">
        <f>_xlfn.XLOOKUP(C449,Violations[Key],Violations[Grade])&amp;""</f>
        <v/>
      </c>
      <c r="H449" s="9">
        <f>COUNTIFS(Violations[Key],C449,Violations[Violation code],"&lt;&gt;")</f>
        <v/>
      </c>
      <c r="I449" s="9">
        <f>COUNTIFS(Violations[Key],C449,Violations[Critical flag],"Critical")</f>
        <v/>
      </c>
      <c r="J449" s="9">
        <f>IF(LEFT(_xlfn.XLOOKUP(C449,Violations[Key],Violations[Action]),20)="Establishment Closed","Yes","No")</f>
        <v/>
      </c>
      <c r="K449" s="9">
        <f>IF(F449&lt;=13,"Yes","No")</f>
        <v/>
      </c>
    </row>
    <row r="450">
      <c r="A450" t="n">
        <v>50121679</v>
      </c>
      <c r="B450" s="8" t="n">
        <v>46121</v>
      </c>
      <c r="C450" s="9">
        <f>A450&amp;"-"&amp;TEXT(B450,"yyyymmdd")</f>
        <v/>
      </c>
      <c r="D450" s="9">
        <f>_xlfn.XLOOKUP(C450,Violations[Key],Violations[Boro])</f>
        <v/>
      </c>
      <c r="E450" s="9">
        <f>_xlfn.XLOOKUP(C450,Violations[Key],Violations[Cuisine])</f>
        <v/>
      </c>
      <c r="F450" s="9">
        <f>_xlfn.XLOOKUP(C450,Violations[Key],Violations[Score])</f>
        <v/>
      </c>
      <c r="G450" s="9">
        <f>_xlfn.XLOOKUP(C450,Violations[Key],Violations[Grade])&amp;""</f>
        <v/>
      </c>
      <c r="H450" s="9">
        <f>COUNTIFS(Violations[Key],C450,Violations[Violation code],"&lt;&gt;")</f>
        <v/>
      </c>
      <c r="I450" s="9">
        <f>COUNTIFS(Violations[Key],C450,Violations[Critical flag],"Critical")</f>
        <v/>
      </c>
      <c r="J450" s="9">
        <f>IF(LEFT(_xlfn.XLOOKUP(C450,Violations[Key],Violations[Action]),20)="Establishment Closed","Yes","No")</f>
        <v/>
      </c>
      <c r="K450" s="9">
        <f>IF(F450&lt;=13,"Yes","No")</f>
        <v/>
      </c>
    </row>
    <row r="451">
      <c r="A451" t="n">
        <v>50124777</v>
      </c>
      <c r="B451" s="8" t="n">
        <v>46121</v>
      </c>
      <c r="C451" s="9">
        <f>A451&amp;"-"&amp;TEXT(B451,"yyyymmdd")</f>
        <v/>
      </c>
      <c r="D451" s="9">
        <f>_xlfn.XLOOKUP(C451,Violations[Key],Violations[Boro])</f>
        <v/>
      </c>
      <c r="E451" s="9">
        <f>_xlfn.XLOOKUP(C451,Violations[Key],Violations[Cuisine])</f>
        <v/>
      </c>
      <c r="F451" s="9">
        <f>_xlfn.XLOOKUP(C451,Violations[Key],Violations[Score])</f>
        <v/>
      </c>
      <c r="G451" s="9">
        <f>_xlfn.XLOOKUP(C451,Violations[Key],Violations[Grade])&amp;""</f>
        <v/>
      </c>
      <c r="H451" s="9">
        <f>COUNTIFS(Violations[Key],C451,Violations[Violation code],"&lt;&gt;")</f>
        <v/>
      </c>
      <c r="I451" s="9">
        <f>COUNTIFS(Violations[Key],C451,Violations[Critical flag],"Critical")</f>
        <v/>
      </c>
      <c r="J451" s="9">
        <f>IF(LEFT(_xlfn.XLOOKUP(C451,Violations[Key],Violations[Action]),20)="Establishment Closed","Yes","No")</f>
        <v/>
      </c>
      <c r="K451" s="9">
        <f>IF(F451&lt;=13,"Yes","No")</f>
        <v/>
      </c>
    </row>
    <row r="452">
      <c r="A452" t="n">
        <v>50126118</v>
      </c>
      <c r="B452" s="8" t="n">
        <v>46121</v>
      </c>
      <c r="C452" s="9">
        <f>A452&amp;"-"&amp;TEXT(B452,"yyyymmdd")</f>
        <v/>
      </c>
      <c r="D452" s="9">
        <f>_xlfn.XLOOKUP(C452,Violations[Key],Violations[Boro])</f>
        <v/>
      </c>
      <c r="E452" s="9">
        <f>_xlfn.XLOOKUP(C452,Violations[Key],Violations[Cuisine])</f>
        <v/>
      </c>
      <c r="F452" s="9">
        <f>_xlfn.XLOOKUP(C452,Violations[Key],Violations[Score])</f>
        <v/>
      </c>
      <c r="G452" s="9">
        <f>_xlfn.XLOOKUP(C452,Violations[Key],Violations[Grade])&amp;""</f>
        <v/>
      </c>
      <c r="H452" s="9">
        <f>COUNTIFS(Violations[Key],C452,Violations[Violation code],"&lt;&gt;")</f>
        <v/>
      </c>
      <c r="I452" s="9">
        <f>COUNTIFS(Violations[Key],C452,Violations[Critical flag],"Critical")</f>
        <v/>
      </c>
      <c r="J452" s="9">
        <f>IF(LEFT(_xlfn.XLOOKUP(C452,Violations[Key],Violations[Action]),20)="Establishment Closed","Yes","No")</f>
        <v/>
      </c>
      <c r="K452" s="9">
        <f>IF(F452&lt;=13,"Yes","No")</f>
        <v/>
      </c>
    </row>
    <row r="453">
      <c r="A453" t="n">
        <v>50128007</v>
      </c>
      <c r="B453" s="8" t="n">
        <v>46121</v>
      </c>
      <c r="C453" s="9">
        <f>A453&amp;"-"&amp;TEXT(B453,"yyyymmdd")</f>
        <v/>
      </c>
      <c r="D453" s="9">
        <f>_xlfn.XLOOKUP(C453,Violations[Key],Violations[Boro])</f>
        <v/>
      </c>
      <c r="E453" s="9">
        <f>_xlfn.XLOOKUP(C453,Violations[Key],Violations[Cuisine])</f>
        <v/>
      </c>
      <c r="F453" s="9">
        <f>_xlfn.XLOOKUP(C453,Violations[Key],Violations[Score])</f>
        <v/>
      </c>
      <c r="G453" s="9">
        <f>_xlfn.XLOOKUP(C453,Violations[Key],Violations[Grade])&amp;""</f>
        <v/>
      </c>
      <c r="H453" s="9">
        <f>COUNTIFS(Violations[Key],C453,Violations[Violation code],"&lt;&gt;")</f>
        <v/>
      </c>
      <c r="I453" s="9">
        <f>COUNTIFS(Violations[Key],C453,Violations[Critical flag],"Critical")</f>
        <v/>
      </c>
      <c r="J453" s="9">
        <f>IF(LEFT(_xlfn.XLOOKUP(C453,Violations[Key],Violations[Action]),20)="Establishment Closed","Yes","No")</f>
        <v/>
      </c>
      <c r="K453" s="9">
        <f>IF(F453&lt;=13,"Yes","No")</f>
        <v/>
      </c>
    </row>
    <row r="454">
      <c r="A454" t="n">
        <v>50134244</v>
      </c>
      <c r="B454" s="8" t="n">
        <v>46121</v>
      </c>
      <c r="C454" s="9">
        <f>A454&amp;"-"&amp;TEXT(B454,"yyyymmdd")</f>
        <v/>
      </c>
      <c r="D454" s="9">
        <f>_xlfn.XLOOKUP(C454,Violations[Key],Violations[Boro])</f>
        <v/>
      </c>
      <c r="E454" s="9">
        <f>_xlfn.XLOOKUP(C454,Violations[Key],Violations[Cuisine])</f>
        <v/>
      </c>
      <c r="F454" s="9">
        <f>_xlfn.XLOOKUP(C454,Violations[Key],Violations[Score])</f>
        <v/>
      </c>
      <c r="G454" s="9">
        <f>_xlfn.XLOOKUP(C454,Violations[Key],Violations[Grade])&amp;""</f>
        <v/>
      </c>
      <c r="H454" s="9">
        <f>COUNTIFS(Violations[Key],C454,Violations[Violation code],"&lt;&gt;")</f>
        <v/>
      </c>
      <c r="I454" s="9">
        <f>COUNTIFS(Violations[Key],C454,Violations[Critical flag],"Critical")</f>
        <v/>
      </c>
      <c r="J454" s="9">
        <f>IF(LEFT(_xlfn.XLOOKUP(C454,Violations[Key],Violations[Action]),20)="Establishment Closed","Yes","No")</f>
        <v/>
      </c>
      <c r="K454" s="9">
        <f>IF(F454&lt;=13,"Yes","No")</f>
        <v/>
      </c>
    </row>
    <row r="455">
      <c r="A455" t="n">
        <v>50135466</v>
      </c>
      <c r="B455" s="8" t="n">
        <v>46121</v>
      </c>
      <c r="C455" s="9">
        <f>A455&amp;"-"&amp;TEXT(B455,"yyyymmdd")</f>
        <v/>
      </c>
      <c r="D455" s="9">
        <f>_xlfn.XLOOKUP(C455,Violations[Key],Violations[Boro])</f>
        <v/>
      </c>
      <c r="E455" s="9">
        <f>_xlfn.XLOOKUP(C455,Violations[Key],Violations[Cuisine])</f>
        <v/>
      </c>
      <c r="F455" s="9">
        <f>_xlfn.XLOOKUP(C455,Violations[Key],Violations[Score])</f>
        <v/>
      </c>
      <c r="G455" s="9">
        <f>_xlfn.XLOOKUP(C455,Violations[Key],Violations[Grade])&amp;""</f>
        <v/>
      </c>
      <c r="H455" s="9">
        <f>COUNTIFS(Violations[Key],C455,Violations[Violation code],"&lt;&gt;")</f>
        <v/>
      </c>
      <c r="I455" s="9">
        <f>COUNTIFS(Violations[Key],C455,Violations[Critical flag],"Critical")</f>
        <v/>
      </c>
      <c r="J455" s="9">
        <f>IF(LEFT(_xlfn.XLOOKUP(C455,Violations[Key],Violations[Action]),20)="Establishment Closed","Yes","No")</f>
        <v/>
      </c>
      <c r="K455" s="9">
        <f>IF(F455&lt;=13,"Yes","No")</f>
        <v/>
      </c>
    </row>
    <row r="456">
      <c r="A456" t="n">
        <v>50137333</v>
      </c>
      <c r="B456" s="8" t="n">
        <v>46121</v>
      </c>
      <c r="C456" s="9">
        <f>A456&amp;"-"&amp;TEXT(B456,"yyyymmdd")</f>
        <v/>
      </c>
      <c r="D456" s="9">
        <f>_xlfn.XLOOKUP(C456,Violations[Key],Violations[Boro])</f>
        <v/>
      </c>
      <c r="E456" s="9">
        <f>_xlfn.XLOOKUP(C456,Violations[Key],Violations[Cuisine])</f>
        <v/>
      </c>
      <c r="F456" s="9">
        <f>_xlfn.XLOOKUP(C456,Violations[Key],Violations[Score])</f>
        <v/>
      </c>
      <c r="G456" s="9">
        <f>_xlfn.XLOOKUP(C456,Violations[Key],Violations[Grade])&amp;""</f>
        <v/>
      </c>
      <c r="H456" s="9">
        <f>COUNTIFS(Violations[Key],C456,Violations[Violation code],"&lt;&gt;")</f>
        <v/>
      </c>
      <c r="I456" s="9">
        <f>COUNTIFS(Violations[Key],C456,Violations[Critical flag],"Critical")</f>
        <v/>
      </c>
      <c r="J456" s="9">
        <f>IF(LEFT(_xlfn.XLOOKUP(C456,Violations[Key],Violations[Action]),20)="Establishment Closed","Yes","No")</f>
        <v/>
      </c>
      <c r="K456" s="9">
        <f>IF(F456&lt;=13,"Yes","No")</f>
        <v/>
      </c>
    </row>
    <row r="457">
      <c r="A457" t="n">
        <v>50137979</v>
      </c>
      <c r="B457" s="8" t="n">
        <v>46121</v>
      </c>
      <c r="C457" s="9">
        <f>A457&amp;"-"&amp;TEXT(B457,"yyyymmdd")</f>
        <v/>
      </c>
      <c r="D457" s="9">
        <f>_xlfn.XLOOKUP(C457,Violations[Key],Violations[Boro])</f>
        <v/>
      </c>
      <c r="E457" s="9">
        <f>_xlfn.XLOOKUP(C457,Violations[Key],Violations[Cuisine])</f>
        <v/>
      </c>
      <c r="F457" s="9">
        <f>_xlfn.XLOOKUP(C457,Violations[Key],Violations[Score])</f>
        <v/>
      </c>
      <c r="G457" s="9">
        <f>_xlfn.XLOOKUP(C457,Violations[Key],Violations[Grade])&amp;""</f>
        <v/>
      </c>
      <c r="H457" s="9">
        <f>COUNTIFS(Violations[Key],C457,Violations[Violation code],"&lt;&gt;")</f>
        <v/>
      </c>
      <c r="I457" s="9">
        <f>COUNTIFS(Violations[Key],C457,Violations[Critical flag],"Critical")</f>
        <v/>
      </c>
      <c r="J457" s="9">
        <f>IF(LEFT(_xlfn.XLOOKUP(C457,Violations[Key],Violations[Action]),20)="Establishment Closed","Yes","No")</f>
        <v/>
      </c>
      <c r="K457" s="9">
        <f>IF(F457&lt;=13,"Yes","No")</f>
        <v/>
      </c>
    </row>
    <row r="458">
      <c r="A458" t="n">
        <v>50140498</v>
      </c>
      <c r="B458" s="8" t="n">
        <v>46121</v>
      </c>
      <c r="C458" s="9">
        <f>A458&amp;"-"&amp;TEXT(B458,"yyyymmdd")</f>
        <v/>
      </c>
      <c r="D458" s="9">
        <f>_xlfn.XLOOKUP(C458,Violations[Key],Violations[Boro])</f>
        <v/>
      </c>
      <c r="E458" s="9">
        <f>_xlfn.XLOOKUP(C458,Violations[Key],Violations[Cuisine])</f>
        <v/>
      </c>
      <c r="F458" s="9">
        <f>_xlfn.XLOOKUP(C458,Violations[Key],Violations[Score])</f>
        <v/>
      </c>
      <c r="G458" s="9">
        <f>_xlfn.XLOOKUP(C458,Violations[Key],Violations[Grade])&amp;""</f>
        <v/>
      </c>
      <c r="H458" s="9">
        <f>COUNTIFS(Violations[Key],C458,Violations[Violation code],"&lt;&gt;")</f>
        <v/>
      </c>
      <c r="I458" s="9">
        <f>COUNTIFS(Violations[Key],C458,Violations[Critical flag],"Critical")</f>
        <v/>
      </c>
      <c r="J458" s="9">
        <f>IF(LEFT(_xlfn.XLOOKUP(C458,Violations[Key],Violations[Action]),20)="Establishment Closed","Yes","No")</f>
        <v/>
      </c>
      <c r="K458" s="9">
        <f>IF(F458&lt;=13,"Yes","No")</f>
        <v/>
      </c>
    </row>
    <row r="459">
      <c r="A459" t="n">
        <v>50145722</v>
      </c>
      <c r="B459" s="8" t="n">
        <v>46121</v>
      </c>
      <c r="C459" s="9">
        <f>A459&amp;"-"&amp;TEXT(B459,"yyyymmdd")</f>
        <v/>
      </c>
      <c r="D459" s="9">
        <f>_xlfn.XLOOKUP(C459,Violations[Key],Violations[Boro])</f>
        <v/>
      </c>
      <c r="E459" s="9">
        <f>_xlfn.XLOOKUP(C459,Violations[Key],Violations[Cuisine])</f>
        <v/>
      </c>
      <c r="F459" s="9">
        <f>_xlfn.XLOOKUP(C459,Violations[Key],Violations[Score])</f>
        <v/>
      </c>
      <c r="G459" s="9">
        <f>_xlfn.XLOOKUP(C459,Violations[Key],Violations[Grade])&amp;""</f>
        <v/>
      </c>
      <c r="H459" s="9">
        <f>COUNTIFS(Violations[Key],C459,Violations[Violation code],"&lt;&gt;")</f>
        <v/>
      </c>
      <c r="I459" s="9">
        <f>COUNTIFS(Violations[Key],C459,Violations[Critical flag],"Critical")</f>
        <v/>
      </c>
      <c r="J459" s="9">
        <f>IF(LEFT(_xlfn.XLOOKUP(C459,Violations[Key],Violations[Action]),20)="Establishment Closed","Yes","No")</f>
        <v/>
      </c>
      <c r="K459" s="9">
        <f>IF(F459&lt;=13,"Yes","No")</f>
        <v/>
      </c>
    </row>
    <row r="460">
      <c r="A460" t="n">
        <v>50149745</v>
      </c>
      <c r="B460" s="8" t="n">
        <v>46121</v>
      </c>
      <c r="C460" s="9">
        <f>A460&amp;"-"&amp;TEXT(B460,"yyyymmdd")</f>
        <v/>
      </c>
      <c r="D460" s="9">
        <f>_xlfn.XLOOKUP(C460,Violations[Key],Violations[Boro])</f>
        <v/>
      </c>
      <c r="E460" s="9">
        <f>_xlfn.XLOOKUP(C460,Violations[Key],Violations[Cuisine])</f>
        <v/>
      </c>
      <c r="F460" s="9">
        <f>_xlfn.XLOOKUP(C460,Violations[Key],Violations[Score])</f>
        <v/>
      </c>
      <c r="G460" s="9">
        <f>_xlfn.XLOOKUP(C460,Violations[Key],Violations[Grade])&amp;""</f>
        <v/>
      </c>
      <c r="H460" s="9">
        <f>COUNTIFS(Violations[Key],C460,Violations[Violation code],"&lt;&gt;")</f>
        <v/>
      </c>
      <c r="I460" s="9">
        <f>COUNTIFS(Violations[Key],C460,Violations[Critical flag],"Critical")</f>
        <v/>
      </c>
      <c r="J460" s="9">
        <f>IF(LEFT(_xlfn.XLOOKUP(C460,Violations[Key],Violations[Action]),20)="Establishment Closed","Yes","No")</f>
        <v/>
      </c>
      <c r="K460" s="9">
        <f>IF(F460&lt;=13,"Yes","No")</f>
        <v/>
      </c>
    </row>
    <row r="461">
      <c r="A461" t="n">
        <v>50150459</v>
      </c>
      <c r="B461" s="8" t="n">
        <v>46121</v>
      </c>
      <c r="C461" s="9">
        <f>A461&amp;"-"&amp;TEXT(B461,"yyyymmdd")</f>
        <v/>
      </c>
      <c r="D461" s="9">
        <f>_xlfn.XLOOKUP(C461,Violations[Key],Violations[Boro])</f>
        <v/>
      </c>
      <c r="E461" s="9">
        <f>_xlfn.XLOOKUP(C461,Violations[Key],Violations[Cuisine])</f>
        <v/>
      </c>
      <c r="F461" s="9">
        <f>_xlfn.XLOOKUP(C461,Violations[Key],Violations[Score])</f>
        <v/>
      </c>
      <c r="G461" s="9">
        <f>_xlfn.XLOOKUP(C461,Violations[Key],Violations[Grade])&amp;""</f>
        <v/>
      </c>
      <c r="H461" s="9">
        <f>COUNTIFS(Violations[Key],C461,Violations[Violation code],"&lt;&gt;")</f>
        <v/>
      </c>
      <c r="I461" s="9">
        <f>COUNTIFS(Violations[Key],C461,Violations[Critical flag],"Critical")</f>
        <v/>
      </c>
      <c r="J461" s="9">
        <f>IF(LEFT(_xlfn.XLOOKUP(C461,Violations[Key],Violations[Action]),20)="Establishment Closed","Yes","No")</f>
        <v/>
      </c>
      <c r="K461" s="9">
        <f>IF(F461&lt;=13,"Yes","No")</f>
        <v/>
      </c>
    </row>
    <row r="462">
      <c r="A462" t="n">
        <v>50159114</v>
      </c>
      <c r="B462" s="8" t="n">
        <v>46121</v>
      </c>
      <c r="C462" s="9">
        <f>A462&amp;"-"&amp;TEXT(B462,"yyyymmdd")</f>
        <v/>
      </c>
      <c r="D462" s="9">
        <f>_xlfn.XLOOKUP(C462,Violations[Key],Violations[Boro])</f>
        <v/>
      </c>
      <c r="E462" s="9">
        <f>_xlfn.XLOOKUP(C462,Violations[Key],Violations[Cuisine])</f>
        <v/>
      </c>
      <c r="F462" s="9">
        <f>_xlfn.XLOOKUP(C462,Violations[Key],Violations[Score])</f>
        <v/>
      </c>
      <c r="G462" s="9">
        <f>_xlfn.XLOOKUP(C462,Violations[Key],Violations[Grade])&amp;""</f>
        <v/>
      </c>
      <c r="H462" s="9">
        <f>COUNTIFS(Violations[Key],C462,Violations[Violation code],"&lt;&gt;")</f>
        <v/>
      </c>
      <c r="I462" s="9">
        <f>COUNTIFS(Violations[Key],C462,Violations[Critical flag],"Critical")</f>
        <v/>
      </c>
      <c r="J462" s="9">
        <f>IF(LEFT(_xlfn.XLOOKUP(C462,Violations[Key],Violations[Action]),20)="Establishment Closed","Yes","No")</f>
        <v/>
      </c>
      <c r="K462" s="9">
        <f>IF(F462&lt;=13,"Yes","No")</f>
        <v/>
      </c>
    </row>
    <row r="463">
      <c r="A463" t="n">
        <v>50161986</v>
      </c>
      <c r="B463" s="8" t="n">
        <v>46121</v>
      </c>
      <c r="C463" s="9">
        <f>A463&amp;"-"&amp;TEXT(B463,"yyyymmdd")</f>
        <v/>
      </c>
      <c r="D463" s="9">
        <f>_xlfn.XLOOKUP(C463,Violations[Key],Violations[Boro])</f>
        <v/>
      </c>
      <c r="E463" s="9">
        <f>_xlfn.XLOOKUP(C463,Violations[Key],Violations[Cuisine])</f>
        <v/>
      </c>
      <c r="F463" s="9">
        <f>_xlfn.XLOOKUP(C463,Violations[Key],Violations[Score])</f>
        <v/>
      </c>
      <c r="G463" s="9">
        <f>_xlfn.XLOOKUP(C463,Violations[Key],Violations[Grade])&amp;""</f>
        <v/>
      </c>
      <c r="H463" s="9">
        <f>COUNTIFS(Violations[Key],C463,Violations[Violation code],"&lt;&gt;")</f>
        <v/>
      </c>
      <c r="I463" s="9">
        <f>COUNTIFS(Violations[Key],C463,Violations[Critical flag],"Critical")</f>
        <v/>
      </c>
      <c r="J463" s="9">
        <f>IF(LEFT(_xlfn.XLOOKUP(C463,Violations[Key],Violations[Action]),20)="Establishment Closed","Yes","No")</f>
        <v/>
      </c>
      <c r="K463" s="9">
        <f>IF(F463&lt;=13,"Yes","No")</f>
        <v/>
      </c>
    </row>
    <row r="464">
      <c r="A464" t="n">
        <v>50166449</v>
      </c>
      <c r="B464" s="8" t="n">
        <v>46121</v>
      </c>
      <c r="C464" s="9">
        <f>A464&amp;"-"&amp;TEXT(B464,"yyyymmdd")</f>
        <v/>
      </c>
      <c r="D464" s="9">
        <f>_xlfn.XLOOKUP(C464,Violations[Key],Violations[Boro])</f>
        <v/>
      </c>
      <c r="E464" s="9">
        <f>_xlfn.XLOOKUP(C464,Violations[Key],Violations[Cuisine])</f>
        <v/>
      </c>
      <c r="F464" s="9">
        <f>_xlfn.XLOOKUP(C464,Violations[Key],Violations[Score])</f>
        <v/>
      </c>
      <c r="G464" s="9">
        <f>_xlfn.XLOOKUP(C464,Violations[Key],Violations[Grade])&amp;""</f>
        <v/>
      </c>
      <c r="H464" s="9">
        <f>COUNTIFS(Violations[Key],C464,Violations[Violation code],"&lt;&gt;")</f>
        <v/>
      </c>
      <c r="I464" s="9">
        <f>COUNTIFS(Violations[Key],C464,Violations[Critical flag],"Critical")</f>
        <v/>
      </c>
      <c r="J464" s="9">
        <f>IF(LEFT(_xlfn.XLOOKUP(C464,Violations[Key],Violations[Action]),20)="Establishment Closed","Yes","No")</f>
        <v/>
      </c>
      <c r="K464" s="9">
        <f>IF(F464&lt;=13,"Yes","No")</f>
        <v/>
      </c>
    </row>
    <row r="465">
      <c r="A465" t="n">
        <v>50169552</v>
      </c>
      <c r="B465" s="8" t="n">
        <v>46121</v>
      </c>
      <c r="C465" s="9">
        <f>A465&amp;"-"&amp;TEXT(B465,"yyyymmdd")</f>
        <v/>
      </c>
      <c r="D465" s="9">
        <f>_xlfn.XLOOKUP(C465,Violations[Key],Violations[Boro])</f>
        <v/>
      </c>
      <c r="E465" s="9">
        <f>_xlfn.XLOOKUP(C465,Violations[Key],Violations[Cuisine])</f>
        <v/>
      </c>
      <c r="F465" s="9">
        <f>_xlfn.XLOOKUP(C465,Violations[Key],Violations[Score])</f>
        <v/>
      </c>
      <c r="G465" s="9">
        <f>_xlfn.XLOOKUP(C465,Violations[Key],Violations[Grade])&amp;""</f>
        <v/>
      </c>
      <c r="H465" s="9">
        <f>COUNTIFS(Violations[Key],C465,Violations[Violation code],"&lt;&gt;")</f>
        <v/>
      </c>
      <c r="I465" s="9">
        <f>COUNTIFS(Violations[Key],C465,Violations[Critical flag],"Critical")</f>
        <v/>
      </c>
      <c r="J465" s="9">
        <f>IF(LEFT(_xlfn.XLOOKUP(C465,Violations[Key],Violations[Action]),20)="Establishment Closed","Yes","No")</f>
        <v/>
      </c>
      <c r="K465" s="9">
        <f>IF(F465&lt;=13,"Yes","No")</f>
        <v/>
      </c>
    </row>
    <row r="466">
      <c r="A466" t="n">
        <v>50172012</v>
      </c>
      <c r="B466" s="8" t="n">
        <v>46121</v>
      </c>
      <c r="C466" s="9">
        <f>A466&amp;"-"&amp;TEXT(B466,"yyyymmdd")</f>
        <v/>
      </c>
      <c r="D466" s="9">
        <f>_xlfn.XLOOKUP(C466,Violations[Key],Violations[Boro])</f>
        <v/>
      </c>
      <c r="E466" s="9">
        <f>_xlfn.XLOOKUP(C466,Violations[Key],Violations[Cuisine])</f>
        <v/>
      </c>
      <c r="F466" s="9">
        <f>_xlfn.XLOOKUP(C466,Violations[Key],Violations[Score])</f>
        <v/>
      </c>
      <c r="G466" s="9">
        <f>_xlfn.XLOOKUP(C466,Violations[Key],Violations[Grade])&amp;""</f>
        <v/>
      </c>
      <c r="H466" s="9">
        <f>COUNTIFS(Violations[Key],C466,Violations[Violation code],"&lt;&gt;")</f>
        <v/>
      </c>
      <c r="I466" s="9">
        <f>COUNTIFS(Violations[Key],C466,Violations[Critical flag],"Critical")</f>
        <v/>
      </c>
      <c r="J466" s="9">
        <f>IF(LEFT(_xlfn.XLOOKUP(C466,Violations[Key],Violations[Action]),20)="Establishment Closed","Yes","No")</f>
        <v/>
      </c>
      <c r="K466" s="9">
        <f>IF(F466&lt;=13,"Yes","No")</f>
        <v/>
      </c>
    </row>
    <row r="467">
      <c r="A467" t="n">
        <v>50179476</v>
      </c>
      <c r="B467" s="8" t="n">
        <v>46121</v>
      </c>
      <c r="C467" s="9">
        <f>A467&amp;"-"&amp;TEXT(B467,"yyyymmdd")</f>
        <v/>
      </c>
      <c r="D467" s="9">
        <f>_xlfn.XLOOKUP(C467,Violations[Key],Violations[Boro])</f>
        <v/>
      </c>
      <c r="E467" s="9">
        <f>_xlfn.XLOOKUP(C467,Violations[Key],Violations[Cuisine])</f>
        <v/>
      </c>
      <c r="F467" s="9">
        <f>_xlfn.XLOOKUP(C467,Violations[Key],Violations[Score])</f>
        <v/>
      </c>
      <c r="G467" s="9">
        <f>_xlfn.XLOOKUP(C467,Violations[Key],Violations[Grade])&amp;""</f>
        <v/>
      </c>
      <c r="H467" s="9">
        <f>COUNTIFS(Violations[Key],C467,Violations[Violation code],"&lt;&gt;")</f>
        <v/>
      </c>
      <c r="I467" s="9">
        <f>COUNTIFS(Violations[Key],C467,Violations[Critical flag],"Critical")</f>
        <v/>
      </c>
      <c r="J467" s="9">
        <f>IF(LEFT(_xlfn.XLOOKUP(C467,Violations[Key],Violations[Action]),20)="Establishment Closed","Yes","No")</f>
        <v/>
      </c>
      <c r="K467" s="9">
        <f>IF(F467&lt;=13,"Yes","No")</f>
        <v/>
      </c>
    </row>
    <row r="468">
      <c r="A468" t="n">
        <v>40391699</v>
      </c>
      <c r="B468" s="8" t="n">
        <v>46122</v>
      </c>
      <c r="C468" s="9">
        <f>A468&amp;"-"&amp;TEXT(B468,"yyyymmdd")</f>
        <v/>
      </c>
      <c r="D468" s="9">
        <f>_xlfn.XLOOKUP(C468,Violations[Key],Violations[Boro])</f>
        <v/>
      </c>
      <c r="E468" s="9">
        <f>_xlfn.XLOOKUP(C468,Violations[Key],Violations[Cuisine])</f>
        <v/>
      </c>
      <c r="F468" s="9">
        <f>_xlfn.XLOOKUP(C468,Violations[Key],Violations[Score])</f>
        <v/>
      </c>
      <c r="G468" s="9">
        <f>_xlfn.XLOOKUP(C468,Violations[Key],Violations[Grade])&amp;""</f>
        <v/>
      </c>
      <c r="H468" s="9">
        <f>COUNTIFS(Violations[Key],C468,Violations[Violation code],"&lt;&gt;")</f>
        <v/>
      </c>
      <c r="I468" s="9">
        <f>COUNTIFS(Violations[Key],C468,Violations[Critical flag],"Critical")</f>
        <v/>
      </c>
      <c r="J468" s="9">
        <f>IF(LEFT(_xlfn.XLOOKUP(C468,Violations[Key],Violations[Action]),20)="Establishment Closed","Yes","No")</f>
        <v/>
      </c>
      <c r="K468" s="9">
        <f>IF(F468&lt;=13,"Yes","No")</f>
        <v/>
      </c>
    </row>
    <row r="469">
      <c r="A469" t="n">
        <v>40397219</v>
      </c>
      <c r="B469" s="8" t="n">
        <v>46122</v>
      </c>
      <c r="C469" s="9">
        <f>A469&amp;"-"&amp;TEXT(B469,"yyyymmdd")</f>
        <v/>
      </c>
      <c r="D469" s="9">
        <f>_xlfn.XLOOKUP(C469,Violations[Key],Violations[Boro])</f>
        <v/>
      </c>
      <c r="E469" s="9">
        <f>_xlfn.XLOOKUP(C469,Violations[Key],Violations[Cuisine])</f>
        <v/>
      </c>
      <c r="F469" s="9">
        <f>_xlfn.XLOOKUP(C469,Violations[Key],Violations[Score])</f>
        <v/>
      </c>
      <c r="G469" s="9">
        <f>_xlfn.XLOOKUP(C469,Violations[Key],Violations[Grade])&amp;""</f>
        <v/>
      </c>
      <c r="H469" s="9">
        <f>COUNTIFS(Violations[Key],C469,Violations[Violation code],"&lt;&gt;")</f>
        <v/>
      </c>
      <c r="I469" s="9">
        <f>COUNTIFS(Violations[Key],C469,Violations[Critical flag],"Critical")</f>
        <v/>
      </c>
      <c r="J469" s="9">
        <f>IF(LEFT(_xlfn.XLOOKUP(C469,Violations[Key],Violations[Action]),20)="Establishment Closed","Yes","No")</f>
        <v/>
      </c>
      <c r="K469" s="9">
        <f>IF(F469&lt;=13,"Yes","No")</f>
        <v/>
      </c>
    </row>
    <row r="470">
      <c r="A470" t="n">
        <v>40526104</v>
      </c>
      <c r="B470" s="8" t="n">
        <v>46122</v>
      </c>
      <c r="C470" s="9">
        <f>A470&amp;"-"&amp;TEXT(B470,"yyyymmdd")</f>
        <v/>
      </c>
      <c r="D470" s="9">
        <f>_xlfn.XLOOKUP(C470,Violations[Key],Violations[Boro])</f>
        <v/>
      </c>
      <c r="E470" s="9">
        <f>_xlfn.XLOOKUP(C470,Violations[Key],Violations[Cuisine])</f>
        <v/>
      </c>
      <c r="F470" s="9">
        <f>_xlfn.XLOOKUP(C470,Violations[Key],Violations[Score])</f>
        <v/>
      </c>
      <c r="G470" s="9">
        <f>_xlfn.XLOOKUP(C470,Violations[Key],Violations[Grade])&amp;""</f>
        <v/>
      </c>
      <c r="H470" s="9">
        <f>COUNTIFS(Violations[Key],C470,Violations[Violation code],"&lt;&gt;")</f>
        <v/>
      </c>
      <c r="I470" s="9">
        <f>COUNTIFS(Violations[Key],C470,Violations[Critical flag],"Critical")</f>
        <v/>
      </c>
      <c r="J470" s="9">
        <f>IF(LEFT(_xlfn.XLOOKUP(C470,Violations[Key],Violations[Action]),20)="Establishment Closed","Yes","No")</f>
        <v/>
      </c>
      <c r="K470" s="9">
        <f>IF(F470&lt;=13,"Yes","No")</f>
        <v/>
      </c>
    </row>
    <row r="471">
      <c r="A471" t="n">
        <v>40619544</v>
      </c>
      <c r="B471" s="8" t="n">
        <v>46122</v>
      </c>
      <c r="C471" s="9">
        <f>A471&amp;"-"&amp;TEXT(B471,"yyyymmdd")</f>
        <v/>
      </c>
      <c r="D471" s="9">
        <f>_xlfn.XLOOKUP(C471,Violations[Key],Violations[Boro])</f>
        <v/>
      </c>
      <c r="E471" s="9">
        <f>_xlfn.XLOOKUP(C471,Violations[Key],Violations[Cuisine])</f>
        <v/>
      </c>
      <c r="F471" s="9">
        <f>_xlfn.XLOOKUP(C471,Violations[Key],Violations[Score])</f>
        <v/>
      </c>
      <c r="G471" s="9">
        <f>_xlfn.XLOOKUP(C471,Violations[Key],Violations[Grade])&amp;""</f>
        <v/>
      </c>
      <c r="H471" s="9">
        <f>COUNTIFS(Violations[Key],C471,Violations[Violation code],"&lt;&gt;")</f>
        <v/>
      </c>
      <c r="I471" s="9">
        <f>COUNTIFS(Violations[Key],C471,Violations[Critical flag],"Critical")</f>
        <v/>
      </c>
      <c r="J471" s="9">
        <f>IF(LEFT(_xlfn.XLOOKUP(C471,Violations[Key],Violations[Action]),20)="Establishment Closed","Yes","No")</f>
        <v/>
      </c>
      <c r="K471" s="9">
        <f>IF(F471&lt;=13,"Yes","No")</f>
        <v/>
      </c>
    </row>
    <row r="472">
      <c r="A472" t="n">
        <v>41039810</v>
      </c>
      <c r="B472" s="8" t="n">
        <v>46122</v>
      </c>
      <c r="C472" s="9">
        <f>A472&amp;"-"&amp;TEXT(B472,"yyyymmdd")</f>
        <v/>
      </c>
      <c r="D472" s="9">
        <f>_xlfn.XLOOKUP(C472,Violations[Key],Violations[Boro])</f>
        <v/>
      </c>
      <c r="E472" s="9">
        <f>_xlfn.XLOOKUP(C472,Violations[Key],Violations[Cuisine])</f>
        <v/>
      </c>
      <c r="F472" s="9">
        <f>_xlfn.XLOOKUP(C472,Violations[Key],Violations[Score])</f>
        <v/>
      </c>
      <c r="G472" s="9">
        <f>_xlfn.XLOOKUP(C472,Violations[Key],Violations[Grade])&amp;""</f>
        <v/>
      </c>
      <c r="H472" s="9">
        <f>COUNTIFS(Violations[Key],C472,Violations[Violation code],"&lt;&gt;")</f>
        <v/>
      </c>
      <c r="I472" s="9">
        <f>COUNTIFS(Violations[Key],C472,Violations[Critical flag],"Critical")</f>
        <v/>
      </c>
      <c r="J472" s="9">
        <f>IF(LEFT(_xlfn.XLOOKUP(C472,Violations[Key],Violations[Action]),20)="Establishment Closed","Yes","No")</f>
        <v/>
      </c>
      <c r="K472" s="9">
        <f>IF(F472&lt;=13,"Yes","No")</f>
        <v/>
      </c>
    </row>
    <row r="473">
      <c r="A473" t="n">
        <v>41085105</v>
      </c>
      <c r="B473" s="8" t="n">
        <v>46122</v>
      </c>
      <c r="C473" s="9">
        <f>A473&amp;"-"&amp;TEXT(B473,"yyyymmdd")</f>
        <v/>
      </c>
      <c r="D473" s="9">
        <f>_xlfn.XLOOKUP(C473,Violations[Key],Violations[Boro])</f>
        <v/>
      </c>
      <c r="E473" s="9">
        <f>_xlfn.XLOOKUP(C473,Violations[Key],Violations[Cuisine])</f>
        <v/>
      </c>
      <c r="F473" s="9">
        <f>_xlfn.XLOOKUP(C473,Violations[Key],Violations[Score])</f>
        <v/>
      </c>
      <c r="G473" s="9">
        <f>_xlfn.XLOOKUP(C473,Violations[Key],Violations[Grade])&amp;""</f>
        <v/>
      </c>
      <c r="H473" s="9">
        <f>COUNTIFS(Violations[Key],C473,Violations[Violation code],"&lt;&gt;")</f>
        <v/>
      </c>
      <c r="I473" s="9">
        <f>COUNTIFS(Violations[Key],C473,Violations[Critical flag],"Critical")</f>
        <v/>
      </c>
      <c r="J473" s="9">
        <f>IF(LEFT(_xlfn.XLOOKUP(C473,Violations[Key],Violations[Action]),20)="Establishment Closed","Yes","No")</f>
        <v/>
      </c>
      <c r="K473" s="9">
        <f>IF(F473&lt;=13,"Yes","No")</f>
        <v/>
      </c>
    </row>
    <row r="474">
      <c r="A474" t="n">
        <v>41085439</v>
      </c>
      <c r="B474" s="8" t="n">
        <v>46122</v>
      </c>
      <c r="C474" s="9">
        <f>A474&amp;"-"&amp;TEXT(B474,"yyyymmdd")</f>
        <v/>
      </c>
      <c r="D474" s="9">
        <f>_xlfn.XLOOKUP(C474,Violations[Key],Violations[Boro])</f>
        <v/>
      </c>
      <c r="E474" s="9">
        <f>_xlfn.XLOOKUP(C474,Violations[Key],Violations[Cuisine])</f>
        <v/>
      </c>
      <c r="F474" s="9">
        <f>_xlfn.XLOOKUP(C474,Violations[Key],Violations[Score])</f>
        <v/>
      </c>
      <c r="G474" s="9">
        <f>_xlfn.XLOOKUP(C474,Violations[Key],Violations[Grade])&amp;""</f>
        <v/>
      </c>
      <c r="H474" s="9">
        <f>COUNTIFS(Violations[Key],C474,Violations[Violation code],"&lt;&gt;")</f>
        <v/>
      </c>
      <c r="I474" s="9">
        <f>COUNTIFS(Violations[Key],C474,Violations[Critical flag],"Critical")</f>
        <v/>
      </c>
      <c r="J474" s="9">
        <f>IF(LEFT(_xlfn.XLOOKUP(C474,Violations[Key],Violations[Action]),20)="Establishment Closed","Yes","No")</f>
        <v/>
      </c>
      <c r="K474" s="9">
        <f>IF(F474&lt;=13,"Yes","No")</f>
        <v/>
      </c>
    </row>
    <row r="475">
      <c r="A475" t="n">
        <v>41233392</v>
      </c>
      <c r="B475" s="8" t="n">
        <v>46122</v>
      </c>
      <c r="C475" s="9">
        <f>A475&amp;"-"&amp;TEXT(B475,"yyyymmdd")</f>
        <v/>
      </c>
      <c r="D475" s="9">
        <f>_xlfn.XLOOKUP(C475,Violations[Key],Violations[Boro])</f>
        <v/>
      </c>
      <c r="E475" s="9">
        <f>_xlfn.XLOOKUP(C475,Violations[Key],Violations[Cuisine])</f>
        <v/>
      </c>
      <c r="F475" s="9">
        <f>_xlfn.XLOOKUP(C475,Violations[Key],Violations[Score])</f>
        <v/>
      </c>
      <c r="G475" s="9">
        <f>_xlfn.XLOOKUP(C475,Violations[Key],Violations[Grade])&amp;""</f>
        <v/>
      </c>
      <c r="H475" s="9">
        <f>COUNTIFS(Violations[Key],C475,Violations[Violation code],"&lt;&gt;")</f>
        <v/>
      </c>
      <c r="I475" s="9">
        <f>COUNTIFS(Violations[Key],C475,Violations[Critical flag],"Critical")</f>
        <v/>
      </c>
      <c r="J475" s="9">
        <f>IF(LEFT(_xlfn.XLOOKUP(C475,Violations[Key],Violations[Action]),20)="Establishment Closed","Yes","No")</f>
        <v/>
      </c>
      <c r="K475" s="9">
        <f>IF(F475&lt;=13,"Yes","No")</f>
        <v/>
      </c>
    </row>
    <row r="476">
      <c r="A476" t="n">
        <v>41393008</v>
      </c>
      <c r="B476" s="8" t="n">
        <v>46122</v>
      </c>
      <c r="C476" s="9">
        <f>A476&amp;"-"&amp;TEXT(B476,"yyyymmdd")</f>
        <v/>
      </c>
      <c r="D476" s="9">
        <f>_xlfn.XLOOKUP(C476,Violations[Key],Violations[Boro])</f>
        <v/>
      </c>
      <c r="E476" s="9">
        <f>_xlfn.XLOOKUP(C476,Violations[Key],Violations[Cuisine])</f>
        <v/>
      </c>
      <c r="F476" s="9">
        <f>_xlfn.XLOOKUP(C476,Violations[Key],Violations[Score])</f>
        <v/>
      </c>
      <c r="G476" s="9">
        <f>_xlfn.XLOOKUP(C476,Violations[Key],Violations[Grade])&amp;""</f>
        <v/>
      </c>
      <c r="H476" s="9">
        <f>COUNTIFS(Violations[Key],C476,Violations[Violation code],"&lt;&gt;")</f>
        <v/>
      </c>
      <c r="I476" s="9">
        <f>COUNTIFS(Violations[Key],C476,Violations[Critical flag],"Critical")</f>
        <v/>
      </c>
      <c r="J476" s="9">
        <f>IF(LEFT(_xlfn.XLOOKUP(C476,Violations[Key],Violations[Action]),20)="Establishment Closed","Yes","No")</f>
        <v/>
      </c>
      <c r="K476" s="9">
        <f>IF(F476&lt;=13,"Yes","No")</f>
        <v/>
      </c>
    </row>
    <row r="477">
      <c r="A477" t="n">
        <v>41449335</v>
      </c>
      <c r="B477" s="8" t="n">
        <v>46122</v>
      </c>
      <c r="C477" s="9">
        <f>A477&amp;"-"&amp;TEXT(B477,"yyyymmdd")</f>
        <v/>
      </c>
      <c r="D477" s="9">
        <f>_xlfn.XLOOKUP(C477,Violations[Key],Violations[Boro])</f>
        <v/>
      </c>
      <c r="E477" s="9">
        <f>_xlfn.XLOOKUP(C477,Violations[Key],Violations[Cuisine])</f>
        <v/>
      </c>
      <c r="F477" s="9">
        <f>_xlfn.XLOOKUP(C477,Violations[Key],Violations[Score])</f>
        <v/>
      </c>
      <c r="G477" s="9">
        <f>_xlfn.XLOOKUP(C477,Violations[Key],Violations[Grade])&amp;""</f>
        <v/>
      </c>
      <c r="H477" s="9">
        <f>COUNTIFS(Violations[Key],C477,Violations[Violation code],"&lt;&gt;")</f>
        <v/>
      </c>
      <c r="I477" s="9">
        <f>COUNTIFS(Violations[Key],C477,Violations[Critical flag],"Critical")</f>
        <v/>
      </c>
      <c r="J477" s="9">
        <f>IF(LEFT(_xlfn.XLOOKUP(C477,Violations[Key],Violations[Action]),20)="Establishment Closed","Yes","No")</f>
        <v/>
      </c>
      <c r="K477" s="9">
        <f>IF(F477&lt;=13,"Yes","No")</f>
        <v/>
      </c>
    </row>
    <row r="478">
      <c r="A478" t="n">
        <v>41463446</v>
      </c>
      <c r="B478" s="8" t="n">
        <v>46122</v>
      </c>
      <c r="C478" s="9">
        <f>A478&amp;"-"&amp;TEXT(B478,"yyyymmdd")</f>
        <v/>
      </c>
      <c r="D478" s="9">
        <f>_xlfn.XLOOKUP(C478,Violations[Key],Violations[Boro])</f>
        <v/>
      </c>
      <c r="E478" s="9">
        <f>_xlfn.XLOOKUP(C478,Violations[Key],Violations[Cuisine])</f>
        <v/>
      </c>
      <c r="F478" s="9">
        <f>_xlfn.XLOOKUP(C478,Violations[Key],Violations[Score])</f>
        <v/>
      </c>
      <c r="G478" s="9">
        <f>_xlfn.XLOOKUP(C478,Violations[Key],Violations[Grade])&amp;""</f>
        <v/>
      </c>
      <c r="H478" s="9">
        <f>COUNTIFS(Violations[Key],C478,Violations[Violation code],"&lt;&gt;")</f>
        <v/>
      </c>
      <c r="I478" s="9">
        <f>COUNTIFS(Violations[Key],C478,Violations[Critical flag],"Critical")</f>
        <v/>
      </c>
      <c r="J478" s="9">
        <f>IF(LEFT(_xlfn.XLOOKUP(C478,Violations[Key],Violations[Action]),20)="Establishment Closed","Yes","No")</f>
        <v/>
      </c>
      <c r="K478" s="9">
        <f>IF(F478&lt;=13,"Yes","No")</f>
        <v/>
      </c>
    </row>
    <row r="479">
      <c r="A479" t="n">
        <v>41687898</v>
      </c>
      <c r="B479" s="8" t="n">
        <v>46122</v>
      </c>
      <c r="C479" s="9">
        <f>A479&amp;"-"&amp;TEXT(B479,"yyyymmdd")</f>
        <v/>
      </c>
      <c r="D479" s="9">
        <f>_xlfn.XLOOKUP(C479,Violations[Key],Violations[Boro])</f>
        <v/>
      </c>
      <c r="E479" s="9">
        <f>_xlfn.XLOOKUP(C479,Violations[Key],Violations[Cuisine])</f>
        <v/>
      </c>
      <c r="F479" s="9">
        <f>_xlfn.XLOOKUP(C479,Violations[Key],Violations[Score])</f>
        <v/>
      </c>
      <c r="G479" s="9">
        <f>_xlfn.XLOOKUP(C479,Violations[Key],Violations[Grade])&amp;""</f>
        <v/>
      </c>
      <c r="H479" s="9">
        <f>COUNTIFS(Violations[Key],C479,Violations[Violation code],"&lt;&gt;")</f>
        <v/>
      </c>
      <c r="I479" s="9">
        <f>COUNTIFS(Violations[Key],C479,Violations[Critical flag],"Critical")</f>
        <v/>
      </c>
      <c r="J479" s="9">
        <f>IF(LEFT(_xlfn.XLOOKUP(C479,Violations[Key],Violations[Action]),20)="Establishment Closed","Yes","No")</f>
        <v/>
      </c>
      <c r="K479" s="9">
        <f>IF(F479&lt;=13,"Yes","No")</f>
        <v/>
      </c>
    </row>
    <row r="480">
      <c r="A480" t="n">
        <v>41709961</v>
      </c>
      <c r="B480" s="8" t="n">
        <v>46122</v>
      </c>
      <c r="C480" s="9">
        <f>A480&amp;"-"&amp;TEXT(B480,"yyyymmdd")</f>
        <v/>
      </c>
      <c r="D480" s="9">
        <f>_xlfn.XLOOKUP(C480,Violations[Key],Violations[Boro])</f>
        <v/>
      </c>
      <c r="E480" s="9">
        <f>_xlfn.XLOOKUP(C480,Violations[Key],Violations[Cuisine])</f>
        <v/>
      </c>
      <c r="F480" s="9">
        <f>_xlfn.XLOOKUP(C480,Violations[Key],Violations[Score])</f>
        <v/>
      </c>
      <c r="G480" s="9">
        <f>_xlfn.XLOOKUP(C480,Violations[Key],Violations[Grade])&amp;""</f>
        <v/>
      </c>
      <c r="H480" s="9">
        <f>COUNTIFS(Violations[Key],C480,Violations[Violation code],"&lt;&gt;")</f>
        <v/>
      </c>
      <c r="I480" s="9">
        <f>COUNTIFS(Violations[Key],C480,Violations[Critical flag],"Critical")</f>
        <v/>
      </c>
      <c r="J480" s="9">
        <f>IF(LEFT(_xlfn.XLOOKUP(C480,Violations[Key],Violations[Action]),20)="Establishment Closed","Yes","No")</f>
        <v/>
      </c>
      <c r="K480" s="9">
        <f>IF(F480&lt;=13,"Yes","No")</f>
        <v/>
      </c>
    </row>
    <row r="481">
      <c r="A481" t="n">
        <v>50002841</v>
      </c>
      <c r="B481" s="8" t="n">
        <v>46122</v>
      </c>
      <c r="C481" s="9">
        <f>A481&amp;"-"&amp;TEXT(B481,"yyyymmdd")</f>
        <v/>
      </c>
      <c r="D481" s="9">
        <f>_xlfn.XLOOKUP(C481,Violations[Key],Violations[Boro])</f>
        <v/>
      </c>
      <c r="E481" s="9">
        <f>_xlfn.XLOOKUP(C481,Violations[Key],Violations[Cuisine])</f>
        <v/>
      </c>
      <c r="F481" s="9">
        <f>_xlfn.XLOOKUP(C481,Violations[Key],Violations[Score])</f>
        <v/>
      </c>
      <c r="G481" s="9">
        <f>_xlfn.XLOOKUP(C481,Violations[Key],Violations[Grade])&amp;""</f>
        <v/>
      </c>
      <c r="H481" s="9">
        <f>COUNTIFS(Violations[Key],C481,Violations[Violation code],"&lt;&gt;")</f>
        <v/>
      </c>
      <c r="I481" s="9">
        <f>COUNTIFS(Violations[Key],C481,Violations[Critical flag],"Critical")</f>
        <v/>
      </c>
      <c r="J481" s="9">
        <f>IF(LEFT(_xlfn.XLOOKUP(C481,Violations[Key],Violations[Action]),20)="Establishment Closed","Yes","No")</f>
        <v/>
      </c>
      <c r="K481" s="9">
        <f>IF(F481&lt;=13,"Yes","No")</f>
        <v/>
      </c>
    </row>
    <row r="482">
      <c r="A482" t="n">
        <v>50010736</v>
      </c>
      <c r="B482" s="8" t="n">
        <v>46122</v>
      </c>
      <c r="C482" s="9">
        <f>A482&amp;"-"&amp;TEXT(B482,"yyyymmdd")</f>
        <v/>
      </c>
      <c r="D482" s="9">
        <f>_xlfn.XLOOKUP(C482,Violations[Key],Violations[Boro])</f>
        <v/>
      </c>
      <c r="E482" s="9">
        <f>_xlfn.XLOOKUP(C482,Violations[Key],Violations[Cuisine])</f>
        <v/>
      </c>
      <c r="F482" s="9">
        <f>_xlfn.XLOOKUP(C482,Violations[Key],Violations[Score])</f>
        <v/>
      </c>
      <c r="G482" s="9">
        <f>_xlfn.XLOOKUP(C482,Violations[Key],Violations[Grade])&amp;""</f>
        <v/>
      </c>
      <c r="H482" s="9">
        <f>COUNTIFS(Violations[Key],C482,Violations[Violation code],"&lt;&gt;")</f>
        <v/>
      </c>
      <c r="I482" s="9">
        <f>COUNTIFS(Violations[Key],C482,Violations[Critical flag],"Critical")</f>
        <v/>
      </c>
      <c r="J482" s="9">
        <f>IF(LEFT(_xlfn.XLOOKUP(C482,Violations[Key],Violations[Action]),20)="Establishment Closed","Yes","No")</f>
        <v/>
      </c>
      <c r="K482" s="9">
        <f>IF(F482&lt;=13,"Yes","No")</f>
        <v/>
      </c>
    </row>
    <row r="483">
      <c r="A483" t="n">
        <v>50016569</v>
      </c>
      <c r="B483" s="8" t="n">
        <v>46122</v>
      </c>
      <c r="C483" s="9">
        <f>A483&amp;"-"&amp;TEXT(B483,"yyyymmdd")</f>
        <v/>
      </c>
      <c r="D483" s="9">
        <f>_xlfn.XLOOKUP(C483,Violations[Key],Violations[Boro])</f>
        <v/>
      </c>
      <c r="E483" s="9">
        <f>_xlfn.XLOOKUP(C483,Violations[Key],Violations[Cuisine])</f>
        <v/>
      </c>
      <c r="F483" s="9">
        <f>_xlfn.XLOOKUP(C483,Violations[Key],Violations[Score])</f>
        <v/>
      </c>
      <c r="G483" s="9">
        <f>_xlfn.XLOOKUP(C483,Violations[Key],Violations[Grade])&amp;""</f>
        <v/>
      </c>
      <c r="H483" s="9">
        <f>COUNTIFS(Violations[Key],C483,Violations[Violation code],"&lt;&gt;")</f>
        <v/>
      </c>
      <c r="I483" s="9">
        <f>COUNTIFS(Violations[Key],C483,Violations[Critical flag],"Critical")</f>
        <v/>
      </c>
      <c r="J483" s="9">
        <f>IF(LEFT(_xlfn.XLOOKUP(C483,Violations[Key],Violations[Action]),20)="Establishment Closed","Yes","No")</f>
        <v/>
      </c>
      <c r="K483" s="9">
        <f>IF(F483&lt;=13,"Yes","No")</f>
        <v/>
      </c>
    </row>
    <row r="484">
      <c r="A484" t="n">
        <v>50042398</v>
      </c>
      <c r="B484" s="8" t="n">
        <v>46122</v>
      </c>
      <c r="C484" s="9">
        <f>A484&amp;"-"&amp;TEXT(B484,"yyyymmdd")</f>
        <v/>
      </c>
      <c r="D484" s="9">
        <f>_xlfn.XLOOKUP(C484,Violations[Key],Violations[Boro])</f>
        <v/>
      </c>
      <c r="E484" s="9">
        <f>_xlfn.XLOOKUP(C484,Violations[Key],Violations[Cuisine])</f>
        <v/>
      </c>
      <c r="F484" s="9">
        <f>_xlfn.XLOOKUP(C484,Violations[Key],Violations[Score])</f>
        <v/>
      </c>
      <c r="G484" s="9">
        <f>_xlfn.XLOOKUP(C484,Violations[Key],Violations[Grade])&amp;""</f>
        <v/>
      </c>
      <c r="H484" s="9">
        <f>COUNTIFS(Violations[Key],C484,Violations[Violation code],"&lt;&gt;")</f>
        <v/>
      </c>
      <c r="I484" s="9">
        <f>COUNTIFS(Violations[Key],C484,Violations[Critical flag],"Critical")</f>
        <v/>
      </c>
      <c r="J484" s="9">
        <f>IF(LEFT(_xlfn.XLOOKUP(C484,Violations[Key],Violations[Action]),20)="Establishment Closed","Yes","No")</f>
        <v/>
      </c>
      <c r="K484" s="9">
        <f>IF(F484&lt;=13,"Yes","No")</f>
        <v/>
      </c>
    </row>
    <row r="485">
      <c r="A485" t="n">
        <v>50048644</v>
      </c>
      <c r="B485" s="8" t="n">
        <v>46122</v>
      </c>
      <c r="C485" s="9">
        <f>A485&amp;"-"&amp;TEXT(B485,"yyyymmdd")</f>
        <v/>
      </c>
      <c r="D485" s="9">
        <f>_xlfn.XLOOKUP(C485,Violations[Key],Violations[Boro])</f>
        <v/>
      </c>
      <c r="E485" s="9">
        <f>_xlfn.XLOOKUP(C485,Violations[Key],Violations[Cuisine])</f>
        <v/>
      </c>
      <c r="F485" s="9">
        <f>_xlfn.XLOOKUP(C485,Violations[Key],Violations[Score])</f>
        <v/>
      </c>
      <c r="G485" s="9">
        <f>_xlfn.XLOOKUP(C485,Violations[Key],Violations[Grade])&amp;""</f>
        <v/>
      </c>
      <c r="H485" s="9">
        <f>COUNTIFS(Violations[Key],C485,Violations[Violation code],"&lt;&gt;")</f>
        <v/>
      </c>
      <c r="I485" s="9">
        <f>COUNTIFS(Violations[Key],C485,Violations[Critical flag],"Critical")</f>
        <v/>
      </c>
      <c r="J485" s="9">
        <f>IF(LEFT(_xlfn.XLOOKUP(C485,Violations[Key],Violations[Action]),20)="Establishment Closed","Yes","No")</f>
        <v/>
      </c>
      <c r="K485" s="9">
        <f>IF(F485&lt;=13,"Yes","No")</f>
        <v/>
      </c>
    </row>
    <row r="486">
      <c r="A486" t="n">
        <v>50074812</v>
      </c>
      <c r="B486" s="8" t="n">
        <v>46122</v>
      </c>
      <c r="C486" s="9">
        <f>A486&amp;"-"&amp;TEXT(B486,"yyyymmdd")</f>
        <v/>
      </c>
      <c r="D486" s="9">
        <f>_xlfn.XLOOKUP(C486,Violations[Key],Violations[Boro])</f>
        <v/>
      </c>
      <c r="E486" s="9">
        <f>_xlfn.XLOOKUP(C486,Violations[Key],Violations[Cuisine])</f>
        <v/>
      </c>
      <c r="F486" s="9">
        <f>_xlfn.XLOOKUP(C486,Violations[Key],Violations[Score])</f>
        <v/>
      </c>
      <c r="G486" s="9">
        <f>_xlfn.XLOOKUP(C486,Violations[Key],Violations[Grade])&amp;""</f>
        <v/>
      </c>
      <c r="H486" s="9">
        <f>COUNTIFS(Violations[Key],C486,Violations[Violation code],"&lt;&gt;")</f>
        <v/>
      </c>
      <c r="I486" s="9">
        <f>COUNTIFS(Violations[Key],C486,Violations[Critical flag],"Critical")</f>
        <v/>
      </c>
      <c r="J486" s="9">
        <f>IF(LEFT(_xlfn.XLOOKUP(C486,Violations[Key],Violations[Action]),20)="Establishment Closed","Yes","No")</f>
        <v/>
      </c>
      <c r="K486" s="9">
        <f>IF(F486&lt;=13,"Yes","No")</f>
        <v/>
      </c>
    </row>
    <row r="487">
      <c r="A487" t="n">
        <v>50083587</v>
      </c>
      <c r="B487" s="8" t="n">
        <v>46122</v>
      </c>
      <c r="C487" s="9">
        <f>A487&amp;"-"&amp;TEXT(B487,"yyyymmdd")</f>
        <v/>
      </c>
      <c r="D487" s="9">
        <f>_xlfn.XLOOKUP(C487,Violations[Key],Violations[Boro])</f>
        <v/>
      </c>
      <c r="E487" s="9">
        <f>_xlfn.XLOOKUP(C487,Violations[Key],Violations[Cuisine])</f>
        <v/>
      </c>
      <c r="F487" s="9">
        <f>_xlfn.XLOOKUP(C487,Violations[Key],Violations[Score])</f>
        <v/>
      </c>
      <c r="G487" s="9">
        <f>_xlfn.XLOOKUP(C487,Violations[Key],Violations[Grade])&amp;""</f>
        <v/>
      </c>
      <c r="H487" s="9">
        <f>COUNTIFS(Violations[Key],C487,Violations[Violation code],"&lt;&gt;")</f>
        <v/>
      </c>
      <c r="I487" s="9">
        <f>COUNTIFS(Violations[Key],C487,Violations[Critical flag],"Critical")</f>
        <v/>
      </c>
      <c r="J487" s="9">
        <f>IF(LEFT(_xlfn.XLOOKUP(C487,Violations[Key],Violations[Action]),20)="Establishment Closed","Yes","No")</f>
        <v/>
      </c>
      <c r="K487" s="9">
        <f>IF(F487&lt;=13,"Yes","No")</f>
        <v/>
      </c>
    </row>
    <row r="488">
      <c r="A488" t="n">
        <v>50086076</v>
      </c>
      <c r="B488" s="8" t="n">
        <v>46122</v>
      </c>
      <c r="C488" s="9">
        <f>A488&amp;"-"&amp;TEXT(B488,"yyyymmdd")</f>
        <v/>
      </c>
      <c r="D488" s="9">
        <f>_xlfn.XLOOKUP(C488,Violations[Key],Violations[Boro])</f>
        <v/>
      </c>
      <c r="E488" s="9">
        <f>_xlfn.XLOOKUP(C488,Violations[Key],Violations[Cuisine])</f>
        <v/>
      </c>
      <c r="F488" s="9">
        <f>_xlfn.XLOOKUP(C488,Violations[Key],Violations[Score])</f>
        <v/>
      </c>
      <c r="G488" s="9">
        <f>_xlfn.XLOOKUP(C488,Violations[Key],Violations[Grade])&amp;""</f>
        <v/>
      </c>
      <c r="H488" s="9">
        <f>COUNTIFS(Violations[Key],C488,Violations[Violation code],"&lt;&gt;")</f>
        <v/>
      </c>
      <c r="I488" s="9">
        <f>COUNTIFS(Violations[Key],C488,Violations[Critical flag],"Critical")</f>
        <v/>
      </c>
      <c r="J488" s="9">
        <f>IF(LEFT(_xlfn.XLOOKUP(C488,Violations[Key],Violations[Action]),20)="Establishment Closed","Yes","No")</f>
        <v/>
      </c>
      <c r="K488" s="9">
        <f>IF(F488&lt;=13,"Yes","No")</f>
        <v/>
      </c>
    </row>
    <row r="489">
      <c r="A489" t="n">
        <v>50092085</v>
      </c>
      <c r="B489" s="8" t="n">
        <v>46122</v>
      </c>
      <c r="C489" s="9">
        <f>A489&amp;"-"&amp;TEXT(B489,"yyyymmdd")</f>
        <v/>
      </c>
      <c r="D489" s="9">
        <f>_xlfn.XLOOKUP(C489,Violations[Key],Violations[Boro])</f>
        <v/>
      </c>
      <c r="E489" s="9">
        <f>_xlfn.XLOOKUP(C489,Violations[Key],Violations[Cuisine])</f>
        <v/>
      </c>
      <c r="F489" s="9">
        <f>_xlfn.XLOOKUP(C489,Violations[Key],Violations[Score])</f>
        <v/>
      </c>
      <c r="G489" s="9">
        <f>_xlfn.XLOOKUP(C489,Violations[Key],Violations[Grade])&amp;""</f>
        <v/>
      </c>
      <c r="H489" s="9">
        <f>COUNTIFS(Violations[Key],C489,Violations[Violation code],"&lt;&gt;")</f>
        <v/>
      </c>
      <c r="I489" s="9">
        <f>COUNTIFS(Violations[Key],C489,Violations[Critical flag],"Critical")</f>
        <v/>
      </c>
      <c r="J489" s="9">
        <f>IF(LEFT(_xlfn.XLOOKUP(C489,Violations[Key],Violations[Action]),20)="Establishment Closed","Yes","No")</f>
        <v/>
      </c>
      <c r="K489" s="9">
        <f>IF(F489&lt;=13,"Yes","No")</f>
        <v/>
      </c>
    </row>
    <row r="490">
      <c r="A490" t="n">
        <v>50099483</v>
      </c>
      <c r="B490" s="8" t="n">
        <v>46122</v>
      </c>
      <c r="C490" s="9">
        <f>A490&amp;"-"&amp;TEXT(B490,"yyyymmdd")</f>
        <v/>
      </c>
      <c r="D490" s="9">
        <f>_xlfn.XLOOKUP(C490,Violations[Key],Violations[Boro])</f>
        <v/>
      </c>
      <c r="E490" s="9">
        <f>_xlfn.XLOOKUP(C490,Violations[Key],Violations[Cuisine])</f>
        <v/>
      </c>
      <c r="F490" s="9">
        <f>_xlfn.XLOOKUP(C490,Violations[Key],Violations[Score])</f>
        <v/>
      </c>
      <c r="G490" s="9">
        <f>_xlfn.XLOOKUP(C490,Violations[Key],Violations[Grade])&amp;""</f>
        <v/>
      </c>
      <c r="H490" s="9">
        <f>COUNTIFS(Violations[Key],C490,Violations[Violation code],"&lt;&gt;")</f>
        <v/>
      </c>
      <c r="I490" s="9">
        <f>COUNTIFS(Violations[Key],C490,Violations[Critical flag],"Critical")</f>
        <v/>
      </c>
      <c r="J490" s="9">
        <f>IF(LEFT(_xlfn.XLOOKUP(C490,Violations[Key],Violations[Action]),20)="Establishment Closed","Yes","No")</f>
        <v/>
      </c>
      <c r="K490" s="9">
        <f>IF(F490&lt;=13,"Yes","No")</f>
        <v/>
      </c>
    </row>
    <row r="491">
      <c r="A491" t="n">
        <v>50099541</v>
      </c>
      <c r="B491" s="8" t="n">
        <v>46122</v>
      </c>
      <c r="C491" s="9">
        <f>A491&amp;"-"&amp;TEXT(B491,"yyyymmdd")</f>
        <v/>
      </c>
      <c r="D491" s="9">
        <f>_xlfn.XLOOKUP(C491,Violations[Key],Violations[Boro])</f>
        <v/>
      </c>
      <c r="E491" s="9">
        <f>_xlfn.XLOOKUP(C491,Violations[Key],Violations[Cuisine])</f>
        <v/>
      </c>
      <c r="F491" s="9">
        <f>_xlfn.XLOOKUP(C491,Violations[Key],Violations[Score])</f>
        <v/>
      </c>
      <c r="G491" s="9">
        <f>_xlfn.XLOOKUP(C491,Violations[Key],Violations[Grade])&amp;""</f>
        <v/>
      </c>
      <c r="H491" s="9">
        <f>COUNTIFS(Violations[Key],C491,Violations[Violation code],"&lt;&gt;")</f>
        <v/>
      </c>
      <c r="I491" s="9">
        <f>COUNTIFS(Violations[Key],C491,Violations[Critical flag],"Critical")</f>
        <v/>
      </c>
      <c r="J491" s="9">
        <f>IF(LEFT(_xlfn.XLOOKUP(C491,Violations[Key],Violations[Action]),20)="Establishment Closed","Yes","No")</f>
        <v/>
      </c>
      <c r="K491" s="9">
        <f>IF(F491&lt;=13,"Yes","No")</f>
        <v/>
      </c>
    </row>
    <row r="492">
      <c r="A492" t="n">
        <v>50101404</v>
      </c>
      <c r="B492" s="8" t="n">
        <v>46122</v>
      </c>
      <c r="C492" s="9">
        <f>A492&amp;"-"&amp;TEXT(B492,"yyyymmdd")</f>
        <v/>
      </c>
      <c r="D492" s="9">
        <f>_xlfn.XLOOKUP(C492,Violations[Key],Violations[Boro])</f>
        <v/>
      </c>
      <c r="E492" s="9">
        <f>_xlfn.XLOOKUP(C492,Violations[Key],Violations[Cuisine])</f>
        <v/>
      </c>
      <c r="F492" s="9">
        <f>_xlfn.XLOOKUP(C492,Violations[Key],Violations[Score])</f>
        <v/>
      </c>
      <c r="G492" s="9">
        <f>_xlfn.XLOOKUP(C492,Violations[Key],Violations[Grade])&amp;""</f>
        <v/>
      </c>
      <c r="H492" s="9">
        <f>COUNTIFS(Violations[Key],C492,Violations[Violation code],"&lt;&gt;")</f>
        <v/>
      </c>
      <c r="I492" s="9">
        <f>COUNTIFS(Violations[Key],C492,Violations[Critical flag],"Critical")</f>
        <v/>
      </c>
      <c r="J492" s="9">
        <f>IF(LEFT(_xlfn.XLOOKUP(C492,Violations[Key],Violations[Action]),20)="Establishment Closed","Yes","No")</f>
        <v/>
      </c>
      <c r="K492" s="9">
        <f>IF(F492&lt;=13,"Yes","No")</f>
        <v/>
      </c>
    </row>
    <row r="493">
      <c r="A493" t="n">
        <v>50108720</v>
      </c>
      <c r="B493" s="8" t="n">
        <v>46122</v>
      </c>
      <c r="C493" s="9">
        <f>A493&amp;"-"&amp;TEXT(B493,"yyyymmdd")</f>
        <v/>
      </c>
      <c r="D493" s="9">
        <f>_xlfn.XLOOKUP(C493,Violations[Key],Violations[Boro])</f>
        <v/>
      </c>
      <c r="E493" s="9">
        <f>_xlfn.XLOOKUP(C493,Violations[Key],Violations[Cuisine])</f>
        <v/>
      </c>
      <c r="F493" s="9">
        <f>_xlfn.XLOOKUP(C493,Violations[Key],Violations[Score])</f>
        <v/>
      </c>
      <c r="G493" s="9">
        <f>_xlfn.XLOOKUP(C493,Violations[Key],Violations[Grade])&amp;""</f>
        <v/>
      </c>
      <c r="H493" s="9">
        <f>COUNTIFS(Violations[Key],C493,Violations[Violation code],"&lt;&gt;")</f>
        <v/>
      </c>
      <c r="I493" s="9">
        <f>COUNTIFS(Violations[Key],C493,Violations[Critical flag],"Critical")</f>
        <v/>
      </c>
      <c r="J493" s="9">
        <f>IF(LEFT(_xlfn.XLOOKUP(C493,Violations[Key],Violations[Action]),20)="Establishment Closed","Yes","No")</f>
        <v/>
      </c>
      <c r="K493" s="9">
        <f>IF(F493&lt;=13,"Yes","No")</f>
        <v/>
      </c>
    </row>
    <row r="494">
      <c r="A494" t="n">
        <v>50111932</v>
      </c>
      <c r="B494" s="8" t="n">
        <v>46122</v>
      </c>
      <c r="C494" s="9">
        <f>A494&amp;"-"&amp;TEXT(B494,"yyyymmdd")</f>
        <v/>
      </c>
      <c r="D494" s="9">
        <f>_xlfn.XLOOKUP(C494,Violations[Key],Violations[Boro])</f>
        <v/>
      </c>
      <c r="E494" s="9">
        <f>_xlfn.XLOOKUP(C494,Violations[Key],Violations[Cuisine])</f>
        <v/>
      </c>
      <c r="F494" s="9">
        <f>_xlfn.XLOOKUP(C494,Violations[Key],Violations[Score])</f>
        <v/>
      </c>
      <c r="G494" s="9">
        <f>_xlfn.XLOOKUP(C494,Violations[Key],Violations[Grade])&amp;""</f>
        <v/>
      </c>
      <c r="H494" s="9">
        <f>COUNTIFS(Violations[Key],C494,Violations[Violation code],"&lt;&gt;")</f>
        <v/>
      </c>
      <c r="I494" s="9">
        <f>COUNTIFS(Violations[Key],C494,Violations[Critical flag],"Critical")</f>
        <v/>
      </c>
      <c r="J494" s="9">
        <f>IF(LEFT(_xlfn.XLOOKUP(C494,Violations[Key],Violations[Action]),20)="Establishment Closed","Yes","No")</f>
        <v/>
      </c>
      <c r="K494" s="9">
        <f>IF(F494&lt;=13,"Yes","No")</f>
        <v/>
      </c>
    </row>
    <row r="495">
      <c r="A495" t="n">
        <v>50112920</v>
      </c>
      <c r="B495" s="8" t="n">
        <v>46122</v>
      </c>
      <c r="C495" s="9">
        <f>A495&amp;"-"&amp;TEXT(B495,"yyyymmdd")</f>
        <v/>
      </c>
      <c r="D495" s="9">
        <f>_xlfn.XLOOKUP(C495,Violations[Key],Violations[Boro])</f>
        <v/>
      </c>
      <c r="E495" s="9">
        <f>_xlfn.XLOOKUP(C495,Violations[Key],Violations[Cuisine])</f>
        <v/>
      </c>
      <c r="F495" s="9">
        <f>_xlfn.XLOOKUP(C495,Violations[Key],Violations[Score])</f>
        <v/>
      </c>
      <c r="G495" s="9">
        <f>_xlfn.XLOOKUP(C495,Violations[Key],Violations[Grade])&amp;""</f>
        <v/>
      </c>
      <c r="H495" s="9">
        <f>COUNTIFS(Violations[Key],C495,Violations[Violation code],"&lt;&gt;")</f>
        <v/>
      </c>
      <c r="I495" s="9">
        <f>COUNTIFS(Violations[Key],C495,Violations[Critical flag],"Critical")</f>
        <v/>
      </c>
      <c r="J495" s="9">
        <f>IF(LEFT(_xlfn.XLOOKUP(C495,Violations[Key],Violations[Action]),20)="Establishment Closed","Yes","No")</f>
        <v/>
      </c>
      <c r="K495" s="9">
        <f>IF(F495&lt;=13,"Yes","No")</f>
        <v/>
      </c>
    </row>
    <row r="496">
      <c r="A496" t="n">
        <v>50117354</v>
      </c>
      <c r="B496" s="8" t="n">
        <v>46122</v>
      </c>
      <c r="C496" s="9">
        <f>A496&amp;"-"&amp;TEXT(B496,"yyyymmdd")</f>
        <v/>
      </c>
      <c r="D496" s="9">
        <f>_xlfn.XLOOKUP(C496,Violations[Key],Violations[Boro])</f>
        <v/>
      </c>
      <c r="E496" s="9">
        <f>_xlfn.XLOOKUP(C496,Violations[Key],Violations[Cuisine])</f>
        <v/>
      </c>
      <c r="F496" s="9">
        <f>_xlfn.XLOOKUP(C496,Violations[Key],Violations[Score])</f>
        <v/>
      </c>
      <c r="G496" s="9">
        <f>_xlfn.XLOOKUP(C496,Violations[Key],Violations[Grade])&amp;""</f>
        <v/>
      </c>
      <c r="H496" s="9">
        <f>COUNTIFS(Violations[Key],C496,Violations[Violation code],"&lt;&gt;")</f>
        <v/>
      </c>
      <c r="I496" s="9">
        <f>COUNTIFS(Violations[Key],C496,Violations[Critical flag],"Critical")</f>
        <v/>
      </c>
      <c r="J496" s="9">
        <f>IF(LEFT(_xlfn.XLOOKUP(C496,Violations[Key],Violations[Action]),20)="Establishment Closed","Yes","No")</f>
        <v/>
      </c>
      <c r="K496" s="9">
        <f>IF(F496&lt;=13,"Yes","No")</f>
        <v/>
      </c>
    </row>
    <row r="497">
      <c r="A497" t="n">
        <v>50123174</v>
      </c>
      <c r="B497" s="8" t="n">
        <v>46122</v>
      </c>
      <c r="C497" s="9">
        <f>A497&amp;"-"&amp;TEXT(B497,"yyyymmdd")</f>
        <v/>
      </c>
      <c r="D497" s="9">
        <f>_xlfn.XLOOKUP(C497,Violations[Key],Violations[Boro])</f>
        <v/>
      </c>
      <c r="E497" s="9">
        <f>_xlfn.XLOOKUP(C497,Violations[Key],Violations[Cuisine])</f>
        <v/>
      </c>
      <c r="F497" s="9">
        <f>_xlfn.XLOOKUP(C497,Violations[Key],Violations[Score])</f>
        <v/>
      </c>
      <c r="G497" s="9">
        <f>_xlfn.XLOOKUP(C497,Violations[Key],Violations[Grade])&amp;""</f>
        <v/>
      </c>
      <c r="H497" s="9">
        <f>COUNTIFS(Violations[Key],C497,Violations[Violation code],"&lt;&gt;")</f>
        <v/>
      </c>
      <c r="I497" s="9">
        <f>COUNTIFS(Violations[Key],C497,Violations[Critical flag],"Critical")</f>
        <v/>
      </c>
      <c r="J497" s="9">
        <f>IF(LEFT(_xlfn.XLOOKUP(C497,Violations[Key],Violations[Action]),20)="Establishment Closed","Yes","No")</f>
        <v/>
      </c>
      <c r="K497" s="9">
        <f>IF(F497&lt;=13,"Yes","No")</f>
        <v/>
      </c>
    </row>
    <row r="498">
      <c r="A498" t="n">
        <v>50131876</v>
      </c>
      <c r="B498" s="8" t="n">
        <v>46122</v>
      </c>
      <c r="C498" s="9">
        <f>A498&amp;"-"&amp;TEXT(B498,"yyyymmdd")</f>
        <v/>
      </c>
      <c r="D498" s="9">
        <f>_xlfn.XLOOKUP(C498,Violations[Key],Violations[Boro])</f>
        <v/>
      </c>
      <c r="E498" s="9">
        <f>_xlfn.XLOOKUP(C498,Violations[Key],Violations[Cuisine])</f>
        <v/>
      </c>
      <c r="F498" s="9">
        <f>_xlfn.XLOOKUP(C498,Violations[Key],Violations[Score])</f>
        <v/>
      </c>
      <c r="G498" s="9">
        <f>_xlfn.XLOOKUP(C498,Violations[Key],Violations[Grade])&amp;""</f>
        <v/>
      </c>
      <c r="H498" s="9">
        <f>COUNTIFS(Violations[Key],C498,Violations[Violation code],"&lt;&gt;")</f>
        <v/>
      </c>
      <c r="I498" s="9">
        <f>COUNTIFS(Violations[Key],C498,Violations[Critical flag],"Critical")</f>
        <v/>
      </c>
      <c r="J498" s="9">
        <f>IF(LEFT(_xlfn.XLOOKUP(C498,Violations[Key],Violations[Action]),20)="Establishment Closed","Yes","No")</f>
        <v/>
      </c>
      <c r="K498" s="9">
        <f>IF(F498&lt;=13,"Yes","No")</f>
        <v/>
      </c>
    </row>
    <row r="499">
      <c r="A499" t="n">
        <v>50135124</v>
      </c>
      <c r="B499" s="8" t="n">
        <v>46122</v>
      </c>
      <c r="C499" s="9">
        <f>A499&amp;"-"&amp;TEXT(B499,"yyyymmdd")</f>
        <v/>
      </c>
      <c r="D499" s="9">
        <f>_xlfn.XLOOKUP(C499,Violations[Key],Violations[Boro])</f>
        <v/>
      </c>
      <c r="E499" s="9">
        <f>_xlfn.XLOOKUP(C499,Violations[Key],Violations[Cuisine])</f>
        <v/>
      </c>
      <c r="F499" s="9">
        <f>_xlfn.XLOOKUP(C499,Violations[Key],Violations[Score])</f>
        <v/>
      </c>
      <c r="G499" s="9">
        <f>_xlfn.XLOOKUP(C499,Violations[Key],Violations[Grade])&amp;""</f>
        <v/>
      </c>
      <c r="H499" s="9">
        <f>COUNTIFS(Violations[Key],C499,Violations[Violation code],"&lt;&gt;")</f>
        <v/>
      </c>
      <c r="I499" s="9">
        <f>COUNTIFS(Violations[Key],C499,Violations[Critical flag],"Critical")</f>
        <v/>
      </c>
      <c r="J499" s="9">
        <f>IF(LEFT(_xlfn.XLOOKUP(C499,Violations[Key],Violations[Action]),20)="Establishment Closed","Yes","No")</f>
        <v/>
      </c>
      <c r="K499" s="9">
        <f>IF(F499&lt;=13,"Yes","No")</f>
        <v/>
      </c>
    </row>
    <row r="500">
      <c r="A500" t="n">
        <v>50139634</v>
      </c>
      <c r="B500" s="8" t="n">
        <v>46122</v>
      </c>
      <c r="C500" s="9">
        <f>A500&amp;"-"&amp;TEXT(B500,"yyyymmdd")</f>
        <v/>
      </c>
      <c r="D500" s="9">
        <f>_xlfn.XLOOKUP(C500,Violations[Key],Violations[Boro])</f>
        <v/>
      </c>
      <c r="E500" s="9">
        <f>_xlfn.XLOOKUP(C500,Violations[Key],Violations[Cuisine])</f>
        <v/>
      </c>
      <c r="F500" s="9">
        <f>_xlfn.XLOOKUP(C500,Violations[Key],Violations[Score])</f>
        <v/>
      </c>
      <c r="G500" s="9">
        <f>_xlfn.XLOOKUP(C500,Violations[Key],Violations[Grade])&amp;""</f>
        <v/>
      </c>
      <c r="H500" s="9">
        <f>COUNTIFS(Violations[Key],C500,Violations[Violation code],"&lt;&gt;")</f>
        <v/>
      </c>
      <c r="I500" s="9">
        <f>COUNTIFS(Violations[Key],C500,Violations[Critical flag],"Critical")</f>
        <v/>
      </c>
      <c r="J500" s="9">
        <f>IF(LEFT(_xlfn.XLOOKUP(C500,Violations[Key],Violations[Action]),20)="Establishment Closed","Yes","No")</f>
        <v/>
      </c>
      <c r="K500" s="9">
        <f>IF(F500&lt;=13,"Yes","No")</f>
        <v/>
      </c>
    </row>
    <row r="501">
      <c r="A501" t="n">
        <v>50142022</v>
      </c>
      <c r="B501" s="8" t="n">
        <v>46122</v>
      </c>
      <c r="C501" s="9">
        <f>A501&amp;"-"&amp;TEXT(B501,"yyyymmdd")</f>
        <v/>
      </c>
      <c r="D501" s="9">
        <f>_xlfn.XLOOKUP(C501,Violations[Key],Violations[Boro])</f>
        <v/>
      </c>
      <c r="E501" s="9">
        <f>_xlfn.XLOOKUP(C501,Violations[Key],Violations[Cuisine])</f>
        <v/>
      </c>
      <c r="F501" s="9">
        <f>_xlfn.XLOOKUP(C501,Violations[Key],Violations[Score])</f>
        <v/>
      </c>
      <c r="G501" s="9">
        <f>_xlfn.XLOOKUP(C501,Violations[Key],Violations[Grade])&amp;""</f>
        <v/>
      </c>
      <c r="H501" s="9">
        <f>COUNTIFS(Violations[Key],C501,Violations[Violation code],"&lt;&gt;")</f>
        <v/>
      </c>
      <c r="I501" s="9">
        <f>COUNTIFS(Violations[Key],C501,Violations[Critical flag],"Critical")</f>
        <v/>
      </c>
      <c r="J501" s="9">
        <f>IF(LEFT(_xlfn.XLOOKUP(C501,Violations[Key],Violations[Action]),20)="Establishment Closed","Yes","No")</f>
        <v/>
      </c>
      <c r="K501" s="9">
        <f>IF(F501&lt;=13,"Yes","No")</f>
        <v/>
      </c>
    </row>
    <row r="502">
      <c r="A502" t="n">
        <v>50167663</v>
      </c>
      <c r="B502" s="8" t="n">
        <v>46122</v>
      </c>
      <c r="C502" s="9">
        <f>A502&amp;"-"&amp;TEXT(B502,"yyyymmdd")</f>
        <v/>
      </c>
      <c r="D502" s="9">
        <f>_xlfn.XLOOKUP(C502,Violations[Key],Violations[Boro])</f>
        <v/>
      </c>
      <c r="E502" s="9">
        <f>_xlfn.XLOOKUP(C502,Violations[Key],Violations[Cuisine])</f>
        <v/>
      </c>
      <c r="F502" s="9">
        <f>_xlfn.XLOOKUP(C502,Violations[Key],Violations[Score])</f>
        <v/>
      </c>
      <c r="G502" s="9">
        <f>_xlfn.XLOOKUP(C502,Violations[Key],Violations[Grade])&amp;""</f>
        <v/>
      </c>
      <c r="H502" s="9">
        <f>COUNTIFS(Violations[Key],C502,Violations[Violation code],"&lt;&gt;")</f>
        <v/>
      </c>
      <c r="I502" s="9">
        <f>COUNTIFS(Violations[Key],C502,Violations[Critical flag],"Critical")</f>
        <v/>
      </c>
      <c r="J502" s="9">
        <f>IF(LEFT(_xlfn.XLOOKUP(C502,Violations[Key],Violations[Action]),20)="Establishment Closed","Yes","No")</f>
        <v/>
      </c>
      <c r="K502" s="9">
        <f>IF(F502&lt;=13,"Yes","No")</f>
        <v/>
      </c>
    </row>
    <row r="503">
      <c r="A503" t="n">
        <v>50173512</v>
      </c>
      <c r="B503" s="8" t="n">
        <v>46122</v>
      </c>
      <c r="C503" s="9">
        <f>A503&amp;"-"&amp;TEXT(B503,"yyyymmdd")</f>
        <v/>
      </c>
      <c r="D503" s="9">
        <f>_xlfn.XLOOKUP(C503,Violations[Key],Violations[Boro])</f>
        <v/>
      </c>
      <c r="E503" s="9">
        <f>_xlfn.XLOOKUP(C503,Violations[Key],Violations[Cuisine])</f>
        <v/>
      </c>
      <c r="F503" s="9">
        <f>_xlfn.XLOOKUP(C503,Violations[Key],Violations[Score])</f>
        <v/>
      </c>
      <c r="G503" s="9">
        <f>_xlfn.XLOOKUP(C503,Violations[Key],Violations[Grade])&amp;""</f>
        <v/>
      </c>
      <c r="H503" s="9">
        <f>COUNTIFS(Violations[Key],C503,Violations[Violation code],"&lt;&gt;")</f>
        <v/>
      </c>
      <c r="I503" s="9">
        <f>COUNTIFS(Violations[Key],C503,Violations[Critical flag],"Critical")</f>
        <v/>
      </c>
      <c r="J503" s="9">
        <f>IF(LEFT(_xlfn.XLOOKUP(C503,Violations[Key],Violations[Action]),20)="Establishment Closed","Yes","No")</f>
        <v/>
      </c>
      <c r="K503" s="9">
        <f>IF(F503&lt;=13,"Yes","No")</f>
        <v/>
      </c>
    </row>
    <row r="504">
      <c r="A504" t="n">
        <v>50178588</v>
      </c>
      <c r="B504" s="8" t="n">
        <v>46122</v>
      </c>
      <c r="C504" s="9">
        <f>A504&amp;"-"&amp;TEXT(B504,"yyyymmdd")</f>
        <v/>
      </c>
      <c r="D504" s="9">
        <f>_xlfn.XLOOKUP(C504,Violations[Key],Violations[Boro])</f>
        <v/>
      </c>
      <c r="E504" s="9">
        <f>_xlfn.XLOOKUP(C504,Violations[Key],Violations[Cuisine])</f>
        <v/>
      </c>
      <c r="F504" s="9">
        <f>_xlfn.XLOOKUP(C504,Violations[Key],Violations[Score])</f>
        <v/>
      </c>
      <c r="G504" s="9">
        <f>_xlfn.XLOOKUP(C504,Violations[Key],Violations[Grade])&amp;""</f>
        <v/>
      </c>
      <c r="H504" s="9">
        <f>COUNTIFS(Violations[Key],C504,Violations[Violation code],"&lt;&gt;")</f>
        <v/>
      </c>
      <c r="I504" s="9">
        <f>COUNTIFS(Violations[Key],C504,Violations[Critical flag],"Critical")</f>
        <v/>
      </c>
      <c r="J504" s="9">
        <f>IF(LEFT(_xlfn.XLOOKUP(C504,Violations[Key],Violations[Action]),20)="Establishment Closed","Yes","No")</f>
        <v/>
      </c>
      <c r="K504" s="9">
        <f>IF(F504&lt;=13,"Yes","No")</f>
        <v/>
      </c>
    </row>
    <row r="505">
      <c r="A505" t="n">
        <v>40386722</v>
      </c>
      <c r="B505" s="8" t="n">
        <v>46123</v>
      </c>
      <c r="C505" s="9">
        <f>A505&amp;"-"&amp;TEXT(B505,"yyyymmdd")</f>
        <v/>
      </c>
      <c r="D505" s="9">
        <f>_xlfn.XLOOKUP(C505,Violations[Key],Violations[Boro])</f>
        <v/>
      </c>
      <c r="E505" s="9">
        <f>_xlfn.XLOOKUP(C505,Violations[Key],Violations[Cuisine])</f>
        <v/>
      </c>
      <c r="F505" s="9">
        <f>_xlfn.XLOOKUP(C505,Violations[Key],Violations[Score])</f>
        <v/>
      </c>
      <c r="G505" s="9">
        <f>_xlfn.XLOOKUP(C505,Violations[Key],Violations[Grade])&amp;""</f>
        <v/>
      </c>
      <c r="H505" s="9">
        <f>COUNTIFS(Violations[Key],C505,Violations[Violation code],"&lt;&gt;")</f>
        <v/>
      </c>
      <c r="I505" s="9">
        <f>COUNTIFS(Violations[Key],C505,Violations[Critical flag],"Critical")</f>
        <v/>
      </c>
      <c r="J505" s="9">
        <f>IF(LEFT(_xlfn.XLOOKUP(C505,Violations[Key],Violations[Action]),20)="Establishment Closed","Yes","No")</f>
        <v/>
      </c>
      <c r="K505" s="9">
        <f>IF(F505&lt;=13,"Yes","No")</f>
        <v/>
      </c>
    </row>
    <row r="506">
      <c r="A506" t="n">
        <v>41223838</v>
      </c>
      <c r="B506" s="8" t="n">
        <v>46123</v>
      </c>
      <c r="C506" s="9">
        <f>A506&amp;"-"&amp;TEXT(B506,"yyyymmdd")</f>
        <v/>
      </c>
      <c r="D506" s="9">
        <f>_xlfn.XLOOKUP(C506,Violations[Key],Violations[Boro])</f>
        <v/>
      </c>
      <c r="E506" s="9">
        <f>_xlfn.XLOOKUP(C506,Violations[Key],Violations[Cuisine])</f>
        <v/>
      </c>
      <c r="F506" s="9">
        <f>_xlfn.XLOOKUP(C506,Violations[Key],Violations[Score])</f>
        <v/>
      </c>
      <c r="G506" s="9">
        <f>_xlfn.XLOOKUP(C506,Violations[Key],Violations[Grade])&amp;""</f>
        <v/>
      </c>
      <c r="H506" s="9">
        <f>COUNTIFS(Violations[Key],C506,Violations[Violation code],"&lt;&gt;")</f>
        <v/>
      </c>
      <c r="I506" s="9">
        <f>COUNTIFS(Violations[Key],C506,Violations[Critical flag],"Critical")</f>
        <v/>
      </c>
      <c r="J506" s="9">
        <f>IF(LEFT(_xlfn.XLOOKUP(C506,Violations[Key],Violations[Action]),20)="Establishment Closed","Yes","No")</f>
        <v/>
      </c>
      <c r="K506" s="9">
        <f>IF(F506&lt;=13,"Yes","No")</f>
        <v/>
      </c>
    </row>
    <row r="507">
      <c r="A507" t="n">
        <v>50056748</v>
      </c>
      <c r="B507" s="8" t="n">
        <v>46123</v>
      </c>
      <c r="C507" s="9">
        <f>A507&amp;"-"&amp;TEXT(B507,"yyyymmdd")</f>
        <v/>
      </c>
      <c r="D507" s="9">
        <f>_xlfn.XLOOKUP(C507,Violations[Key],Violations[Boro])</f>
        <v/>
      </c>
      <c r="E507" s="9">
        <f>_xlfn.XLOOKUP(C507,Violations[Key],Violations[Cuisine])</f>
        <v/>
      </c>
      <c r="F507" s="9">
        <f>_xlfn.XLOOKUP(C507,Violations[Key],Violations[Score])</f>
        <v/>
      </c>
      <c r="G507" s="9">
        <f>_xlfn.XLOOKUP(C507,Violations[Key],Violations[Grade])&amp;""</f>
        <v/>
      </c>
      <c r="H507" s="9">
        <f>COUNTIFS(Violations[Key],C507,Violations[Violation code],"&lt;&gt;")</f>
        <v/>
      </c>
      <c r="I507" s="9">
        <f>COUNTIFS(Violations[Key],C507,Violations[Critical flag],"Critical")</f>
        <v/>
      </c>
      <c r="J507" s="9">
        <f>IF(LEFT(_xlfn.XLOOKUP(C507,Violations[Key],Violations[Action]),20)="Establishment Closed","Yes","No")</f>
        <v/>
      </c>
      <c r="K507" s="9">
        <f>IF(F507&lt;=13,"Yes","No")</f>
        <v/>
      </c>
    </row>
    <row r="508">
      <c r="A508" t="n">
        <v>50145287</v>
      </c>
      <c r="B508" s="8" t="n">
        <v>46123</v>
      </c>
      <c r="C508" s="9">
        <f>A508&amp;"-"&amp;TEXT(B508,"yyyymmdd")</f>
        <v/>
      </c>
      <c r="D508" s="9">
        <f>_xlfn.XLOOKUP(C508,Violations[Key],Violations[Boro])</f>
        <v/>
      </c>
      <c r="E508" s="9">
        <f>_xlfn.XLOOKUP(C508,Violations[Key],Violations[Cuisine])</f>
        <v/>
      </c>
      <c r="F508" s="9">
        <f>_xlfn.XLOOKUP(C508,Violations[Key],Violations[Score])</f>
        <v/>
      </c>
      <c r="G508" s="9">
        <f>_xlfn.XLOOKUP(C508,Violations[Key],Violations[Grade])&amp;""</f>
        <v/>
      </c>
      <c r="H508" s="9">
        <f>COUNTIFS(Violations[Key],C508,Violations[Violation code],"&lt;&gt;")</f>
        <v/>
      </c>
      <c r="I508" s="9">
        <f>COUNTIFS(Violations[Key],C508,Violations[Critical flag],"Critical")</f>
        <v/>
      </c>
      <c r="J508" s="9">
        <f>IF(LEFT(_xlfn.XLOOKUP(C508,Violations[Key],Violations[Action]),20)="Establishment Closed","Yes","No")</f>
        <v/>
      </c>
      <c r="K508" s="9">
        <f>IF(F508&lt;=13,"Yes","No")</f>
        <v/>
      </c>
    </row>
    <row r="509">
      <c r="A509" t="n">
        <v>40386001</v>
      </c>
      <c r="B509" s="8" t="n">
        <v>46125</v>
      </c>
      <c r="C509" s="9">
        <f>A509&amp;"-"&amp;TEXT(B509,"yyyymmdd")</f>
        <v/>
      </c>
      <c r="D509" s="9">
        <f>_xlfn.XLOOKUP(C509,Violations[Key],Violations[Boro])</f>
        <v/>
      </c>
      <c r="E509" s="9">
        <f>_xlfn.XLOOKUP(C509,Violations[Key],Violations[Cuisine])</f>
        <v/>
      </c>
      <c r="F509" s="9">
        <f>_xlfn.XLOOKUP(C509,Violations[Key],Violations[Score])</f>
        <v/>
      </c>
      <c r="G509" s="9">
        <f>_xlfn.XLOOKUP(C509,Violations[Key],Violations[Grade])&amp;""</f>
        <v/>
      </c>
      <c r="H509" s="9">
        <f>COUNTIFS(Violations[Key],C509,Violations[Violation code],"&lt;&gt;")</f>
        <v/>
      </c>
      <c r="I509" s="9">
        <f>COUNTIFS(Violations[Key],C509,Violations[Critical flag],"Critical")</f>
        <v/>
      </c>
      <c r="J509" s="9">
        <f>IF(LEFT(_xlfn.XLOOKUP(C509,Violations[Key],Violations[Action]),20)="Establishment Closed","Yes","No")</f>
        <v/>
      </c>
      <c r="K509" s="9">
        <f>IF(F509&lt;=13,"Yes","No")</f>
        <v/>
      </c>
    </row>
    <row r="510">
      <c r="A510" t="n">
        <v>40425060</v>
      </c>
      <c r="B510" s="8" t="n">
        <v>46125</v>
      </c>
      <c r="C510" s="9">
        <f>A510&amp;"-"&amp;TEXT(B510,"yyyymmdd")</f>
        <v/>
      </c>
      <c r="D510" s="9">
        <f>_xlfn.XLOOKUP(C510,Violations[Key],Violations[Boro])</f>
        <v/>
      </c>
      <c r="E510" s="9">
        <f>_xlfn.XLOOKUP(C510,Violations[Key],Violations[Cuisine])</f>
        <v/>
      </c>
      <c r="F510" s="9">
        <f>_xlfn.XLOOKUP(C510,Violations[Key],Violations[Score])</f>
        <v/>
      </c>
      <c r="G510" s="9">
        <f>_xlfn.XLOOKUP(C510,Violations[Key],Violations[Grade])&amp;""</f>
        <v/>
      </c>
      <c r="H510" s="9">
        <f>COUNTIFS(Violations[Key],C510,Violations[Violation code],"&lt;&gt;")</f>
        <v/>
      </c>
      <c r="I510" s="9">
        <f>COUNTIFS(Violations[Key],C510,Violations[Critical flag],"Critical")</f>
        <v/>
      </c>
      <c r="J510" s="9">
        <f>IF(LEFT(_xlfn.XLOOKUP(C510,Violations[Key],Violations[Action]),20)="Establishment Closed","Yes","No")</f>
        <v/>
      </c>
      <c r="K510" s="9">
        <f>IF(F510&lt;=13,"Yes","No")</f>
        <v/>
      </c>
    </row>
    <row r="511">
      <c r="A511" t="n">
        <v>40892887</v>
      </c>
      <c r="B511" s="8" t="n">
        <v>46125</v>
      </c>
      <c r="C511" s="9">
        <f>A511&amp;"-"&amp;TEXT(B511,"yyyymmdd")</f>
        <v/>
      </c>
      <c r="D511" s="9">
        <f>_xlfn.XLOOKUP(C511,Violations[Key],Violations[Boro])</f>
        <v/>
      </c>
      <c r="E511" s="9">
        <f>_xlfn.XLOOKUP(C511,Violations[Key],Violations[Cuisine])</f>
        <v/>
      </c>
      <c r="F511" s="9">
        <f>_xlfn.XLOOKUP(C511,Violations[Key],Violations[Score])</f>
        <v/>
      </c>
      <c r="G511" s="9">
        <f>_xlfn.XLOOKUP(C511,Violations[Key],Violations[Grade])&amp;""</f>
        <v/>
      </c>
      <c r="H511" s="9">
        <f>COUNTIFS(Violations[Key],C511,Violations[Violation code],"&lt;&gt;")</f>
        <v/>
      </c>
      <c r="I511" s="9">
        <f>COUNTIFS(Violations[Key],C511,Violations[Critical flag],"Critical")</f>
        <v/>
      </c>
      <c r="J511" s="9">
        <f>IF(LEFT(_xlfn.XLOOKUP(C511,Violations[Key],Violations[Action]),20)="Establishment Closed","Yes","No")</f>
        <v/>
      </c>
      <c r="K511" s="9">
        <f>IF(F511&lt;=13,"Yes","No")</f>
        <v/>
      </c>
    </row>
    <row r="512">
      <c r="A512" t="n">
        <v>40943306</v>
      </c>
      <c r="B512" s="8" t="n">
        <v>46125</v>
      </c>
      <c r="C512" s="9">
        <f>A512&amp;"-"&amp;TEXT(B512,"yyyymmdd")</f>
        <v/>
      </c>
      <c r="D512" s="9">
        <f>_xlfn.XLOOKUP(C512,Violations[Key],Violations[Boro])</f>
        <v/>
      </c>
      <c r="E512" s="9">
        <f>_xlfn.XLOOKUP(C512,Violations[Key],Violations[Cuisine])</f>
        <v/>
      </c>
      <c r="F512" s="9">
        <f>_xlfn.XLOOKUP(C512,Violations[Key],Violations[Score])</f>
        <v/>
      </c>
      <c r="G512" s="9">
        <f>_xlfn.XLOOKUP(C512,Violations[Key],Violations[Grade])&amp;""</f>
        <v/>
      </c>
      <c r="H512" s="9">
        <f>COUNTIFS(Violations[Key],C512,Violations[Violation code],"&lt;&gt;")</f>
        <v/>
      </c>
      <c r="I512" s="9">
        <f>COUNTIFS(Violations[Key],C512,Violations[Critical flag],"Critical")</f>
        <v/>
      </c>
      <c r="J512" s="9">
        <f>IF(LEFT(_xlfn.XLOOKUP(C512,Violations[Key],Violations[Action]),20)="Establishment Closed","Yes","No")</f>
        <v/>
      </c>
      <c r="K512" s="9">
        <f>IF(F512&lt;=13,"Yes","No")</f>
        <v/>
      </c>
    </row>
    <row r="513">
      <c r="A513" t="n">
        <v>41242232</v>
      </c>
      <c r="B513" s="8" t="n">
        <v>46125</v>
      </c>
      <c r="C513" s="9">
        <f>A513&amp;"-"&amp;TEXT(B513,"yyyymmdd")</f>
        <v/>
      </c>
      <c r="D513" s="9">
        <f>_xlfn.XLOOKUP(C513,Violations[Key],Violations[Boro])</f>
        <v/>
      </c>
      <c r="E513" s="9">
        <f>_xlfn.XLOOKUP(C513,Violations[Key],Violations[Cuisine])</f>
        <v/>
      </c>
      <c r="F513" s="9">
        <f>_xlfn.XLOOKUP(C513,Violations[Key],Violations[Score])</f>
        <v/>
      </c>
      <c r="G513" s="9">
        <f>_xlfn.XLOOKUP(C513,Violations[Key],Violations[Grade])&amp;""</f>
        <v/>
      </c>
      <c r="H513" s="9">
        <f>COUNTIFS(Violations[Key],C513,Violations[Violation code],"&lt;&gt;")</f>
        <v/>
      </c>
      <c r="I513" s="9">
        <f>COUNTIFS(Violations[Key],C513,Violations[Critical flag],"Critical")</f>
        <v/>
      </c>
      <c r="J513" s="9">
        <f>IF(LEFT(_xlfn.XLOOKUP(C513,Violations[Key],Violations[Action]),20)="Establishment Closed","Yes","No")</f>
        <v/>
      </c>
      <c r="K513" s="9">
        <f>IF(F513&lt;=13,"Yes","No")</f>
        <v/>
      </c>
    </row>
    <row r="514">
      <c r="A514" t="n">
        <v>41305781</v>
      </c>
      <c r="B514" s="8" t="n">
        <v>46125</v>
      </c>
      <c r="C514" s="9">
        <f>A514&amp;"-"&amp;TEXT(B514,"yyyymmdd")</f>
        <v/>
      </c>
      <c r="D514" s="9">
        <f>_xlfn.XLOOKUP(C514,Violations[Key],Violations[Boro])</f>
        <v/>
      </c>
      <c r="E514" s="9">
        <f>_xlfn.XLOOKUP(C514,Violations[Key],Violations[Cuisine])</f>
        <v/>
      </c>
      <c r="F514" s="9">
        <f>_xlfn.XLOOKUP(C514,Violations[Key],Violations[Score])</f>
        <v/>
      </c>
      <c r="G514" s="9">
        <f>_xlfn.XLOOKUP(C514,Violations[Key],Violations[Grade])&amp;""</f>
        <v/>
      </c>
      <c r="H514" s="9">
        <f>COUNTIFS(Violations[Key],C514,Violations[Violation code],"&lt;&gt;")</f>
        <v/>
      </c>
      <c r="I514" s="9">
        <f>COUNTIFS(Violations[Key],C514,Violations[Critical flag],"Critical")</f>
        <v/>
      </c>
      <c r="J514" s="9">
        <f>IF(LEFT(_xlfn.XLOOKUP(C514,Violations[Key],Violations[Action]),20)="Establishment Closed","Yes","No")</f>
        <v/>
      </c>
      <c r="K514" s="9">
        <f>IF(F514&lt;=13,"Yes","No")</f>
        <v/>
      </c>
    </row>
    <row r="515">
      <c r="A515" t="n">
        <v>41305786</v>
      </c>
      <c r="B515" s="8" t="n">
        <v>46125</v>
      </c>
      <c r="C515" s="9">
        <f>A515&amp;"-"&amp;TEXT(B515,"yyyymmdd")</f>
        <v/>
      </c>
      <c r="D515" s="9">
        <f>_xlfn.XLOOKUP(C515,Violations[Key],Violations[Boro])</f>
        <v/>
      </c>
      <c r="E515" s="9">
        <f>_xlfn.XLOOKUP(C515,Violations[Key],Violations[Cuisine])</f>
        <v/>
      </c>
      <c r="F515" s="9">
        <f>_xlfn.XLOOKUP(C515,Violations[Key],Violations[Score])</f>
        <v/>
      </c>
      <c r="G515" s="9">
        <f>_xlfn.XLOOKUP(C515,Violations[Key],Violations[Grade])&amp;""</f>
        <v/>
      </c>
      <c r="H515" s="9">
        <f>COUNTIFS(Violations[Key],C515,Violations[Violation code],"&lt;&gt;")</f>
        <v/>
      </c>
      <c r="I515" s="9">
        <f>COUNTIFS(Violations[Key],C515,Violations[Critical flag],"Critical")</f>
        <v/>
      </c>
      <c r="J515" s="9">
        <f>IF(LEFT(_xlfn.XLOOKUP(C515,Violations[Key],Violations[Action]),20)="Establishment Closed","Yes","No")</f>
        <v/>
      </c>
      <c r="K515" s="9">
        <f>IF(F515&lt;=13,"Yes","No")</f>
        <v/>
      </c>
    </row>
    <row r="516">
      <c r="A516" t="n">
        <v>41387356</v>
      </c>
      <c r="B516" s="8" t="n">
        <v>46125</v>
      </c>
      <c r="C516" s="9">
        <f>A516&amp;"-"&amp;TEXT(B516,"yyyymmdd")</f>
        <v/>
      </c>
      <c r="D516" s="9">
        <f>_xlfn.XLOOKUP(C516,Violations[Key],Violations[Boro])</f>
        <v/>
      </c>
      <c r="E516" s="9">
        <f>_xlfn.XLOOKUP(C516,Violations[Key],Violations[Cuisine])</f>
        <v/>
      </c>
      <c r="F516" s="9">
        <f>_xlfn.XLOOKUP(C516,Violations[Key],Violations[Score])</f>
        <v/>
      </c>
      <c r="G516" s="9">
        <f>_xlfn.XLOOKUP(C516,Violations[Key],Violations[Grade])&amp;""</f>
        <v/>
      </c>
      <c r="H516" s="9">
        <f>COUNTIFS(Violations[Key],C516,Violations[Violation code],"&lt;&gt;")</f>
        <v/>
      </c>
      <c r="I516" s="9">
        <f>COUNTIFS(Violations[Key],C516,Violations[Critical flag],"Critical")</f>
        <v/>
      </c>
      <c r="J516" s="9">
        <f>IF(LEFT(_xlfn.XLOOKUP(C516,Violations[Key],Violations[Action]),20)="Establishment Closed","Yes","No")</f>
        <v/>
      </c>
      <c r="K516" s="9">
        <f>IF(F516&lt;=13,"Yes","No")</f>
        <v/>
      </c>
    </row>
    <row r="517">
      <c r="A517" t="n">
        <v>41480756</v>
      </c>
      <c r="B517" s="8" t="n">
        <v>46125</v>
      </c>
      <c r="C517" s="9">
        <f>A517&amp;"-"&amp;TEXT(B517,"yyyymmdd")</f>
        <v/>
      </c>
      <c r="D517" s="9">
        <f>_xlfn.XLOOKUP(C517,Violations[Key],Violations[Boro])</f>
        <v/>
      </c>
      <c r="E517" s="9">
        <f>_xlfn.XLOOKUP(C517,Violations[Key],Violations[Cuisine])</f>
        <v/>
      </c>
      <c r="F517" s="9">
        <f>_xlfn.XLOOKUP(C517,Violations[Key],Violations[Score])</f>
        <v/>
      </c>
      <c r="G517" s="9">
        <f>_xlfn.XLOOKUP(C517,Violations[Key],Violations[Grade])&amp;""</f>
        <v/>
      </c>
      <c r="H517" s="9">
        <f>COUNTIFS(Violations[Key],C517,Violations[Violation code],"&lt;&gt;")</f>
        <v/>
      </c>
      <c r="I517" s="9">
        <f>COUNTIFS(Violations[Key],C517,Violations[Critical flag],"Critical")</f>
        <v/>
      </c>
      <c r="J517" s="9">
        <f>IF(LEFT(_xlfn.XLOOKUP(C517,Violations[Key],Violations[Action]),20)="Establishment Closed","Yes","No")</f>
        <v/>
      </c>
      <c r="K517" s="9">
        <f>IF(F517&lt;=13,"Yes","No")</f>
        <v/>
      </c>
    </row>
    <row r="518">
      <c r="A518" t="n">
        <v>41485041</v>
      </c>
      <c r="B518" s="8" t="n">
        <v>46125</v>
      </c>
      <c r="C518" s="9">
        <f>A518&amp;"-"&amp;TEXT(B518,"yyyymmdd")</f>
        <v/>
      </c>
      <c r="D518" s="9">
        <f>_xlfn.XLOOKUP(C518,Violations[Key],Violations[Boro])</f>
        <v/>
      </c>
      <c r="E518" s="9">
        <f>_xlfn.XLOOKUP(C518,Violations[Key],Violations[Cuisine])</f>
        <v/>
      </c>
      <c r="F518" s="9">
        <f>_xlfn.XLOOKUP(C518,Violations[Key],Violations[Score])</f>
        <v/>
      </c>
      <c r="G518" s="9">
        <f>_xlfn.XLOOKUP(C518,Violations[Key],Violations[Grade])&amp;""</f>
        <v/>
      </c>
      <c r="H518" s="9">
        <f>COUNTIFS(Violations[Key],C518,Violations[Violation code],"&lt;&gt;")</f>
        <v/>
      </c>
      <c r="I518" s="9">
        <f>COUNTIFS(Violations[Key],C518,Violations[Critical flag],"Critical")</f>
        <v/>
      </c>
      <c r="J518" s="9">
        <f>IF(LEFT(_xlfn.XLOOKUP(C518,Violations[Key],Violations[Action]),20)="Establishment Closed","Yes","No")</f>
        <v/>
      </c>
      <c r="K518" s="9">
        <f>IF(F518&lt;=13,"Yes","No")</f>
        <v/>
      </c>
    </row>
    <row r="519">
      <c r="A519" t="n">
        <v>41556791</v>
      </c>
      <c r="B519" s="8" t="n">
        <v>46125</v>
      </c>
      <c r="C519" s="9">
        <f>A519&amp;"-"&amp;TEXT(B519,"yyyymmdd")</f>
        <v/>
      </c>
      <c r="D519" s="9">
        <f>_xlfn.XLOOKUP(C519,Violations[Key],Violations[Boro])</f>
        <v/>
      </c>
      <c r="E519" s="9">
        <f>_xlfn.XLOOKUP(C519,Violations[Key],Violations[Cuisine])</f>
        <v/>
      </c>
      <c r="F519" s="9">
        <f>_xlfn.XLOOKUP(C519,Violations[Key],Violations[Score])</f>
        <v/>
      </c>
      <c r="G519" s="9">
        <f>_xlfn.XLOOKUP(C519,Violations[Key],Violations[Grade])&amp;""</f>
        <v/>
      </c>
      <c r="H519" s="9">
        <f>COUNTIFS(Violations[Key],C519,Violations[Violation code],"&lt;&gt;")</f>
        <v/>
      </c>
      <c r="I519" s="9">
        <f>COUNTIFS(Violations[Key],C519,Violations[Critical flag],"Critical")</f>
        <v/>
      </c>
      <c r="J519" s="9">
        <f>IF(LEFT(_xlfn.XLOOKUP(C519,Violations[Key],Violations[Action]),20)="Establishment Closed","Yes","No")</f>
        <v/>
      </c>
      <c r="K519" s="9">
        <f>IF(F519&lt;=13,"Yes","No")</f>
        <v/>
      </c>
    </row>
    <row r="520">
      <c r="A520" t="n">
        <v>41641108</v>
      </c>
      <c r="B520" s="8" t="n">
        <v>46125</v>
      </c>
      <c r="C520" s="9">
        <f>A520&amp;"-"&amp;TEXT(B520,"yyyymmdd")</f>
        <v/>
      </c>
      <c r="D520" s="9">
        <f>_xlfn.XLOOKUP(C520,Violations[Key],Violations[Boro])</f>
        <v/>
      </c>
      <c r="E520" s="9">
        <f>_xlfn.XLOOKUP(C520,Violations[Key],Violations[Cuisine])</f>
        <v/>
      </c>
      <c r="F520" s="9">
        <f>_xlfn.XLOOKUP(C520,Violations[Key],Violations[Score])</f>
        <v/>
      </c>
      <c r="G520" s="9">
        <f>_xlfn.XLOOKUP(C520,Violations[Key],Violations[Grade])&amp;""</f>
        <v/>
      </c>
      <c r="H520" s="9">
        <f>COUNTIFS(Violations[Key],C520,Violations[Violation code],"&lt;&gt;")</f>
        <v/>
      </c>
      <c r="I520" s="9">
        <f>COUNTIFS(Violations[Key],C520,Violations[Critical flag],"Critical")</f>
        <v/>
      </c>
      <c r="J520" s="9">
        <f>IF(LEFT(_xlfn.XLOOKUP(C520,Violations[Key],Violations[Action]),20)="Establishment Closed","Yes","No")</f>
        <v/>
      </c>
      <c r="K520" s="9">
        <f>IF(F520&lt;=13,"Yes","No")</f>
        <v/>
      </c>
    </row>
    <row r="521">
      <c r="A521" t="n">
        <v>41655178</v>
      </c>
      <c r="B521" s="8" t="n">
        <v>46125</v>
      </c>
      <c r="C521" s="9">
        <f>A521&amp;"-"&amp;TEXT(B521,"yyyymmdd")</f>
        <v/>
      </c>
      <c r="D521" s="9">
        <f>_xlfn.XLOOKUP(C521,Violations[Key],Violations[Boro])</f>
        <v/>
      </c>
      <c r="E521" s="9">
        <f>_xlfn.XLOOKUP(C521,Violations[Key],Violations[Cuisine])</f>
        <v/>
      </c>
      <c r="F521" s="9">
        <f>_xlfn.XLOOKUP(C521,Violations[Key],Violations[Score])</f>
        <v/>
      </c>
      <c r="G521" s="9">
        <f>_xlfn.XLOOKUP(C521,Violations[Key],Violations[Grade])&amp;""</f>
        <v/>
      </c>
      <c r="H521" s="9">
        <f>COUNTIFS(Violations[Key],C521,Violations[Violation code],"&lt;&gt;")</f>
        <v/>
      </c>
      <c r="I521" s="9">
        <f>COUNTIFS(Violations[Key],C521,Violations[Critical flag],"Critical")</f>
        <v/>
      </c>
      <c r="J521" s="9">
        <f>IF(LEFT(_xlfn.XLOOKUP(C521,Violations[Key],Violations[Action]),20)="Establishment Closed","Yes","No")</f>
        <v/>
      </c>
      <c r="K521" s="9">
        <f>IF(F521&lt;=13,"Yes","No")</f>
        <v/>
      </c>
    </row>
    <row r="522">
      <c r="A522" t="n">
        <v>41718421</v>
      </c>
      <c r="B522" s="8" t="n">
        <v>46125</v>
      </c>
      <c r="C522" s="9">
        <f>A522&amp;"-"&amp;TEXT(B522,"yyyymmdd")</f>
        <v/>
      </c>
      <c r="D522" s="9">
        <f>_xlfn.XLOOKUP(C522,Violations[Key],Violations[Boro])</f>
        <v/>
      </c>
      <c r="E522" s="9">
        <f>_xlfn.XLOOKUP(C522,Violations[Key],Violations[Cuisine])</f>
        <v/>
      </c>
      <c r="F522" s="9">
        <f>_xlfn.XLOOKUP(C522,Violations[Key],Violations[Score])</f>
        <v/>
      </c>
      <c r="G522" s="9">
        <f>_xlfn.XLOOKUP(C522,Violations[Key],Violations[Grade])&amp;""</f>
        <v/>
      </c>
      <c r="H522" s="9">
        <f>COUNTIFS(Violations[Key],C522,Violations[Violation code],"&lt;&gt;")</f>
        <v/>
      </c>
      <c r="I522" s="9">
        <f>COUNTIFS(Violations[Key],C522,Violations[Critical flag],"Critical")</f>
        <v/>
      </c>
      <c r="J522" s="9">
        <f>IF(LEFT(_xlfn.XLOOKUP(C522,Violations[Key],Violations[Action]),20)="Establishment Closed","Yes","No")</f>
        <v/>
      </c>
      <c r="K522" s="9">
        <f>IF(F522&lt;=13,"Yes","No")</f>
        <v/>
      </c>
    </row>
    <row r="523">
      <c r="A523" t="n">
        <v>50001394</v>
      </c>
      <c r="B523" s="8" t="n">
        <v>46125</v>
      </c>
      <c r="C523" s="9">
        <f>A523&amp;"-"&amp;TEXT(B523,"yyyymmdd")</f>
        <v/>
      </c>
      <c r="D523" s="9">
        <f>_xlfn.XLOOKUP(C523,Violations[Key],Violations[Boro])</f>
        <v/>
      </c>
      <c r="E523" s="9">
        <f>_xlfn.XLOOKUP(C523,Violations[Key],Violations[Cuisine])</f>
        <v/>
      </c>
      <c r="F523" s="9">
        <f>_xlfn.XLOOKUP(C523,Violations[Key],Violations[Score])</f>
        <v/>
      </c>
      <c r="G523" s="9">
        <f>_xlfn.XLOOKUP(C523,Violations[Key],Violations[Grade])&amp;""</f>
        <v/>
      </c>
      <c r="H523" s="9">
        <f>COUNTIFS(Violations[Key],C523,Violations[Violation code],"&lt;&gt;")</f>
        <v/>
      </c>
      <c r="I523" s="9">
        <f>COUNTIFS(Violations[Key],C523,Violations[Critical flag],"Critical")</f>
        <v/>
      </c>
      <c r="J523" s="9">
        <f>IF(LEFT(_xlfn.XLOOKUP(C523,Violations[Key],Violations[Action]),20)="Establishment Closed","Yes","No")</f>
        <v/>
      </c>
      <c r="K523" s="9">
        <f>IF(F523&lt;=13,"Yes","No")</f>
        <v/>
      </c>
    </row>
    <row r="524">
      <c r="A524" t="n">
        <v>50004203</v>
      </c>
      <c r="B524" s="8" t="n">
        <v>46125</v>
      </c>
      <c r="C524" s="9">
        <f>A524&amp;"-"&amp;TEXT(B524,"yyyymmdd")</f>
        <v/>
      </c>
      <c r="D524" s="9">
        <f>_xlfn.XLOOKUP(C524,Violations[Key],Violations[Boro])</f>
        <v/>
      </c>
      <c r="E524" s="9">
        <f>_xlfn.XLOOKUP(C524,Violations[Key],Violations[Cuisine])</f>
        <v/>
      </c>
      <c r="F524" s="9">
        <f>_xlfn.XLOOKUP(C524,Violations[Key],Violations[Score])</f>
        <v/>
      </c>
      <c r="G524" s="9">
        <f>_xlfn.XLOOKUP(C524,Violations[Key],Violations[Grade])&amp;""</f>
        <v/>
      </c>
      <c r="H524" s="9">
        <f>COUNTIFS(Violations[Key],C524,Violations[Violation code],"&lt;&gt;")</f>
        <v/>
      </c>
      <c r="I524" s="9">
        <f>COUNTIFS(Violations[Key],C524,Violations[Critical flag],"Critical")</f>
        <v/>
      </c>
      <c r="J524" s="9">
        <f>IF(LEFT(_xlfn.XLOOKUP(C524,Violations[Key],Violations[Action]),20)="Establishment Closed","Yes","No")</f>
        <v/>
      </c>
      <c r="K524" s="9">
        <f>IF(F524&lt;=13,"Yes","No")</f>
        <v/>
      </c>
    </row>
    <row r="525">
      <c r="A525" t="n">
        <v>50011006</v>
      </c>
      <c r="B525" s="8" t="n">
        <v>46125</v>
      </c>
      <c r="C525" s="9">
        <f>A525&amp;"-"&amp;TEXT(B525,"yyyymmdd")</f>
        <v/>
      </c>
      <c r="D525" s="9">
        <f>_xlfn.XLOOKUP(C525,Violations[Key],Violations[Boro])</f>
        <v/>
      </c>
      <c r="E525" s="9">
        <f>_xlfn.XLOOKUP(C525,Violations[Key],Violations[Cuisine])</f>
        <v/>
      </c>
      <c r="F525" s="9">
        <f>_xlfn.XLOOKUP(C525,Violations[Key],Violations[Score])</f>
        <v/>
      </c>
      <c r="G525" s="9">
        <f>_xlfn.XLOOKUP(C525,Violations[Key],Violations[Grade])&amp;""</f>
        <v/>
      </c>
      <c r="H525" s="9">
        <f>COUNTIFS(Violations[Key],C525,Violations[Violation code],"&lt;&gt;")</f>
        <v/>
      </c>
      <c r="I525" s="9">
        <f>COUNTIFS(Violations[Key],C525,Violations[Critical flag],"Critical")</f>
        <v/>
      </c>
      <c r="J525" s="9">
        <f>IF(LEFT(_xlfn.XLOOKUP(C525,Violations[Key],Violations[Action]),20)="Establishment Closed","Yes","No")</f>
        <v/>
      </c>
      <c r="K525" s="9">
        <f>IF(F525&lt;=13,"Yes","No")</f>
        <v/>
      </c>
    </row>
    <row r="526">
      <c r="A526" t="n">
        <v>50033212</v>
      </c>
      <c r="B526" s="8" t="n">
        <v>46125</v>
      </c>
      <c r="C526" s="9">
        <f>A526&amp;"-"&amp;TEXT(B526,"yyyymmdd")</f>
        <v/>
      </c>
      <c r="D526" s="9">
        <f>_xlfn.XLOOKUP(C526,Violations[Key],Violations[Boro])</f>
        <v/>
      </c>
      <c r="E526" s="9">
        <f>_xlfn.XLOOKUP(C526,Violations[Key],Violations[Cuisine])</f>
        <v/>
      </c>
      <c r="F526" s="9">
        <f>_xlfn.XLOOKUP(C526,Violations[Key],Violations[Score])</f>
        <v/>
      </c>
      <c r="G526" s="9">
        <f>_xlfn.XLOOKUP(C526,Violations[Key],Violations[Grade])&amp;""</f>
        <v/>
      </c>
      <c r="H526" s="9">
        <f>COUNTIFS(Violations[Key],C526,Violations[Violation code],"&lt;&gt;")</f>
        <v/>
      </c>
      <c r="I526" s="9">
        <f>COUNTIFS(Violations[Key],C526,Violations[Critical flag],"Critical")</f>
        <v/>
      </c>
      <c r="J526" s="9">
        <f>IF(LEFT(_xlfn.XLOOKUP(C526,Violations[Key],Violations[Action]),20)="Establishment Closed","Yes","No")</f>
        <v/>
      </c>
      <c r="K526" s="9">
        <f>IF(F526&lt;=13,"Yes","No")</f>
        <v/>
      </c>
    </row>
    <row r="527">
      <c r="A527" t="n">
        <v>50040886</v>
      </c>
      <c r="B527" s="8" t="n">
        <v>46125</v>
      </c>
      <c r="C527" s="9">
        <f>A527&amp;"-"&amp;TEXT(B527,"yyyymmdd")</f>
        <v/>
      </c>
      <c r="D527" s="9">
        <f>_xlfn.XLOOKUP(C527,Violations[Key],Violations[Boro])</f>
        <v/>
      </c>
      <c r="E527" s="9">
        <f>_xlfn.XLOOKUP(C527,Violations[Key],Violations[Cuisine])</f>
        <v/>
      </c>
      <c r="F527" s="9">
        <f>_xlfn.XLOOKUP(C527,Violations[Key],Violations[Score])</f>
        <v/>
      </c>
      <c r="G527" s="9">
        <f>_xlfn.XLOOKUP(C527,Violations[Key],Violations[Grade])&amp;""</f>
        <v/>
      </c>
      <c r="H527" s="9">
        <f>COUNTIFS(Violations[Key],C527,Violations[Violation code],"&lt;&gt;")</f>
        <v/>
      </c>
      <c r="I527" s="9">
        <f>COUNTIFS(Violations[Key],C527,Violations[Critical flag],"Critical")</f>
        <v/>
      </c>
      <c r="J527" s="9">
        <f>IF(LEFT(_xlfn.XLOOKUP(C527,Violations[Key],Violations[Action]),20)="Establishment Closed","Yes","No")</f>
        <v/>
      </c>
      <c r="K527" s="9">
        <f>IF(F527&lt;=13,"Yes","No")</f>
        <v/>
      </c>
    </row>
    <row r="528">
      <c r="A528" t="n">
        <v>50049331</v>
      </c>
      <c r="B528" s="8" t="n">
        <v>46125</v>
      </c>
      <c r="C528" s="9">
        <f>A528&amp;"-"&amp;TEXT(B528,"yyyymmdd")</f>
        <v/>
      </c>
      <c r="D528" s="9">
        <f>_xlfn.XLOOKUP(C528,Violations[Key],Violations[Boro])</f>
        <v/>
      </c>
      <c r="E528" s="9">
        <f>_xlfn.XLOOKUP(C528,Violations[Key],Violations[Cuisine])</f>
        <v/>
      </c>
      <c r="F528" s="9">
        <f>_xlfn.XLOOKUP(C528,Violations[Key],Violations[Score])</f>
        <v/>
      </c>
      <c r="G528" s="9">
        <f>_xlfn.XLOOKUP(C528,Violations[Key],Violations[Grade])&amp;""</f>
        <v/>
      </c>
      <c r="H528" s="9">
        <f>COUNTIFS(Violations[Key],C528,Violations[Violation code],"&lt;&gt;")</f>
        <v/>
      </c>
      <c r="I528" s="9">
        <f>COUNTIFS(Violations[Key],C528,Violations[Critical flag],"Critical")</f>
        <v/>
      </c>
      <c r="J528" s="9">
        <f>IF(LEFT(_xlfn.XLOOKUP(C528,Violations[Key],Violations[Action]),20)="Establishment Closed","Yes","No")</f>
        <v/>
      </c>
      <c r="K528" s="9">
        <f>IF(F528&lt;=13,"Yes","No")</f>
        <v/>
      </c>
    </row>
    <row r="529">
      <c r="A529" t="n">
        <v>50050528</v>
      </c>
      <c r="B529" s="8" t="n">
        <v>46125</v>
      </c>
      <c r="C529" s="9">
        <f>A529&amp;"-"&amp;TEXT(B529,"yyyymmdd")</f>
        <v/>
      </c>
      <c r="D529" s="9">
        <f>_xlfn.XLOOKUP(C529,Violations[Key],Violations[Boro])</f>
        <v/>
      </c>
      <c r="E529" s="9">
        <f>_xlfn.XLOOKUP(C529,Violations[Key],Violations[Cuisine])</f>
        <v/>
      </c>
      <c r="F529" s="9">
        <f>_xlfn.XLOOKUP(C529,Violations[Key],Violations[Score])</f>
        <v/>
      </c>
      <c r="G529" s="9">
        <f>_xlfn.XLOOKUP(C529,Violations[Key],Violations[Grade])&amp;""</f>
        <v/>
      </c>
      <c r="H529" s="9">
        <f>COUNTIFS(Violations[Key],C529,Violations[Violation code],"&lt;&gt;")</f>
        <v/>
      </c>
      <c r="I529" s="9">
        <f>COUNTIFS(Violations[Key],C529,Violations[Critical flag],"Critical")</f>
        <v/>
      </c>
      <c r="J529" s="9">
        <f>IF(LEFT(_xlfn.XLOOKUP(C529,Violations[Key],Violations[Action]),20)="Establishment Closed","Yes","No")</f>
        <v/>
      </c>
      <c r="K529" s="9">
        <f>IF(F529&lt;=13,"Yes","No")</f>
        <v/>
      </c>
    </row>
    <row r="530">
      <c r="A530" t="n">
        <v>50051725</v>
      </c>
      <c r="B530" s="8" t="n">
        <v>46125</v>
      </c>
      <c r="C530" s="9">
        <f>A530&amp;"-"&amp;TEXT(B530,"yyyymmdd")</f>
        <v/>
      </c>
      <c r="D530" s="9">
        <f>_xlfn.XLOOKUP(C530,Violations[Key],Violations[Boro])</f>
        <v/>
      </c>
      <c r="E530" s="9">
        <f>_xlfn.XLOOKUP(C530,Violations[Key],Violations[Cuisine])</f>
        <v/>
      </c>
      <c r="F530" s="9">
        <f>_xlfn.XLOOKUP(C530,Violations[Key],Violations[Score])</f>
        <v/>
      </c>
      <c r="G530" s="9">
        <f>_xlfn.XLOOKUP(C530,Violations[Key],Violations[Grade])&amp;""</f>
        <v/>
      </c>
      <c r="H530" s="9">
        <f>COUNTIFS(Violations[Key],C530,Violations[Violation code],"&lt;&gt;")</f>
        <v/>
      </c>
      <c r="I530" s="9">
        <f>COUNTIFS(Violations[Key],C530,Violations[Critical flag],"Critical")</f>
        <v/>
      </c>
      <c r="J530" s="9">
        <f>IF(LEFT(_xlfn.XLOOKUP(C530,Violations[Key],Violations[Action]),20)="Establishment Closed","Yes","No")</f>
        <v/>
      </c>
      <c r="K530" s="9">
        <f>IF(F530&lt;=13,"Yes","No")</f>
        <v/>
      </c>
    </row>
    <row r="531">
      <c r="A531" t="n">
        <v>50056923</v>
      </c>
      <c r="B531" s="8" t="n">
        <v>46125</v>
      </c>
      <c r="C531" s="9">
        <f>A531&amp;"-"&amp;TEXT(B531,"yyyymmdd")</f>
        <v/>
      </c>
      <c r="D531" s="9">
        <f>_xlfn.XLOOKUP(C531,Violations[Key],Violations[Boro])</f>
        <v/>
      </c>
      <c r="E531" s="9">
        <f>_xlfn.XLOOKUP(C531,Violations[Key],Violations[Cuisine])</f>
        <v/>
      </c>
      <c r="F531" s="9">
        <f>_xlfn.XLOOKUP(C531,Violations[Key],Violations[Score])</f>
        <v/>
      </c>
      <c r="G531" s="9">
        <f>_xlfn.XLOOKUP(C531,Violations[Key],Violations[Grade])&amp;""</f>
        <v/>
      </c>
      <c r="H531" s="9">
        <f>COUNTIFS(Violations[Key],C531,Violations[Violation code],"&lt;&gt;")</f>
        <v/>
      </c>
      <c r="I531" s="9">
        <f>COUNTIFS(Violations[Key],C531,Violations[Critical flag],"Critical")</f>
        <v/>
      </c>
      <c r="J531" s="9">
        <f>IF(LEFT(_xlfn.XLOOKUP(C531,Violations[Key],Violations[Action]),20)="Establishment Closed","Yes","No")</f>
        <v/>
      </c>
      <c r="K531" s="9">
        <f>IF(F531&lt;=13,"Yes","No")</f>
        <v/>
      </c>
    </row>
    <row r="532">
      <c r="A532" t="n">
        <v>50060964</v>
      </c>
      <c r="B532" s="8" t="n">
        <v>46125</v>
      </c>
      <c r="C532" s="9">
        <f>A532&amp;"-"&amp;TEXT(B532,"yyyymmdd")</f>
        <v/>
      </c>
      <c r="D532" s="9">
        <f>_xlfn.XLOOKUP(C532,Violations[Key],Violations[Boro])</f>
        <v/>
      </c>
      <c r="E532" s="9">
        <f>_xlfn.XLOOKUP(C532,Violations[Key],Violations[Cuisine])</f>
        <v/>
      </c>
      <c r="F532" s="9">
        <f>_xlfn.XLOOKUP(C532,Violations[Key],Violations[Score])</f>
        <v/>
      </c>
      <c r="G532" s="9">
        <f>_xlfn.XLOOKUP(C532,Violations[Key],Violations[Grade])&amp;""</f>
        <v/>
      </c>
      <c r="H532" s="9">
        <f>COUNTIFS(Violations[Key],C532,Violations[Violation code],"&lt;&gt;")</f>
        <v/>
      </c>
      <c r="I532" s="9">
        <f>COUNTIFS(Violations[Key],C532,Violations[Critical flag],"Critical")</f>
        <v/>
      </c>
      <c r="J532" s="9">
        <f>IF(LEFT(_xlfn.XLOOKUP(C532,Violations[Key],Violations[Action]),20)="Establishment Closed","Yes","No")</f>
        <v/>
      </c>
      <c r="K532" s="9">
        <f>IF(F532&lt;=13,"Yes","No")</f>
        <v/>
      </c>
    </row>
    <row r="533">
      <c r="A533" t="n">
        <v>50064856</v>
      </c>
      <c r="B533" s="8" t="n">
        <v>46125</v>
      </c>
      <c r="C533" s="9">
        <f>A533&amp;"-"&amp;TEXT(B533,"yyyymmdd")</f>
        <v/>
      </c>
      <c r="D533" s="9">
        <f>_xlfn.XLOOKUP(C533,Violations[Key],Violations[Boro])</f>
        <v/>
      </c>
      <c r="E533" s="9">
        <f>_xlfn.XLOOKUP(C533,Violations[Key],Violations[Cuisine])</f>
        <v/>
      </c>
      <c r="F533" s="9">
        <f>_xlfn.XLOOKUP(C533,Violations[Key],Violations[Score])</f>
        <v/>
      </c>
      <c r="G533" s="9">
        <f>_xlfn.XLOOKUP(C533,Violations[Key],Violations[Grade])&amp;""</f>
        <v/>
      </c>
      <c r="H533" s="9">
        <f>COUNTIFS(Violations[Key],C533,Violations[Violation code],"&lt;&gt;")</f>
        <v/>
      </c>
      <c r="I533" s="9">
        <f>COUNTIFS(Violations[Key],C533,Violations[Critical flag],"Critical")</f>
        <v/>
      </c>
      <c r="J533" s="9">
        <f>IF(LEFT(_xlfn.XLOOKUP(C533,Violations[Key],Violations[Action]),20)="Establishment Closed","Yes","No")</f>
        <v/>
      </c>
      <c r="K533" s="9">
        <f>IF(F533&lt;=13,"Yes","No")</f>
        <v/>
      </c>
    </row>
    <row r="534">
      <c r="A534" t="n">
        <v>50066796</v>
      </c>
      <c r="B534" s="8" t="n">
        <v>46125</v>
      </c>
      <c r="C534" s="9">
        <f>A534&amp;"-"&amp;TEXT(B534,"yyyymmdd")</f>
        <v/>
      </c>
      <c r="D534" s="9">
        <f>_xlfn.XLOOKUP(C534,Violations[Key],Violations[Boro])</f>
        <v/>
      </c>
      <c r="E534" s="9">
        <f>_xlfn.XLOOKUP(C534,Violations[Key],Violations[Cuisine])</f>
        <v/>
      </c>
      <c r="F534" s="9">
        <f>_xlfn.XLOOKUP(C534,Violations[Key],Violations[Score])</f>
        <v/>
      </c>
      <c r="G534" s="9">
        <f>_xlfn.XLOOKUP(C534,Violations[Key],Violations[Grade])&amp;""</f>
        <v/>
      </c>
      <c r="H534" s="9">
        <f>COUNTIFS(Violations[Key],C534,Violations[Violation code],"&lt;&gt;")</f>
        <v/>
      </c>
      <c r="I534" s="9">
        <f>COUNTIFS(Violations[Key],C534,Violations[Critical flag],"Critical")</f>
        <v/>
      </c>
      <c r="J534" s="9">
        <f>IF(LEFT(_xlfn.XLOOKUP(C534,Violations[Key],Violations[Action]),20)="Establishment Closed","Yes","No")</f>
        <v/>
      </c>
      <c r="K534" s="9">
        <f>IF(F534&lt;=13,"Yes","No")</f>
        <v/>
      </c>
    </row>
    <row r="535">
      <c r="A535" t="n">
        <v>50067267</v>
      </c>
      <c r="B535" s="8" t="n">
        <v>46125</v>
      </c>
      <c r="C535" s="9">
        <f>A535&amp;"-"&amp;TEXT(B535,"yyyymmdd")</f>
        <v/>
      </c>
      <c r="D535" s="9">
        <f>_xlfn.XLOOKUP(C535,Violations[Key],Violations[Boro])</f>
        <v/>
      </c>
      <c r="E535" s="9">
        <f>_xlfn.XLOOKUP(C535,Violations[Key],Violations[Cuisine])</f>
        <v/>
      </c>
      <c r="F535" s="9">
        <f>_xlfn.XLOOKUP(C535,Violations[Key],Violations[Score])</f>
        <v/>
      </c>
      <c r="G535" s="9">
        <f>_xlfn.XLOOKUP(C535,Violations[Key],Violations[Grade])&amp;""</f>
        <v/>
      </c>
      <c r="H535" s="9">
        <f>COUNTIFS(Violations[Key],C535,Violations[Violation code],"&lt;&gt;")</f>
        <v/>
      </c>
      <c r="I535" s="9">
        <f>COUNTIFS(Violations[Key],C535,Violations[Critical flag],"Critical")</f>
        <v/>
      </c>
      <c r="J535" s="9">
        <f>IF(LEFT(_xlfn.XLOOKUP(C535,Violations[Key],Violations[Action]),20)="Establishment Closed","Yes","No")</f>
        <v/>
      </c>
      <c r="K535" s="9">
        <f>IF(F535&lt;=13,"Yes","No")</f>
        <v/>
      </c>
    </row>
    <row r="536">
      <c r="A536" t="n">
        <v>50080199</v>
      </c>
      <c r="B536" s="8" t="n">
        <v>46125</v>
      </c>
      <c r="C536" s="9">
        <f>A536&amp;"-"&amp;TEXT(B536,"yyyymmdd")</f>
        <v/>
      </c>
      <c r="D536" s="9">
        <f>_xlfn.XLOOKUP(C536,Violations[Key],Violations[Boro])</f>
        <v/>
      </c>
      <c r="E536" s="9">
        <f>_xlfn.XLOOKUP(C536,Violations[Key],Violations[Cuisine])</f>
        <v/>
      </c>
      <c r="F536" s="9">
        <f>_xlfn.XLOOKUP(C536,Violations[Key],Violations[Score])</f>
        <v/>
      </c>
      <c r="G536" s="9">
        <f>_xlfn.XLOOKUP(C536,Violations[Key],Violations[Grade])&amp;""</f>
        <v/>
      </c>
      <c r="H536" s="9">
        <f>COUNTIFS(Violations[Key],C536,Violations[Violation code],"&lt;&gt;")</f>
        <v/>
      </c>
      <c r="I536" s="9">
        <f>COUNTIFS(Violations[Key],C536,Violations[Critical flag],"Critical")</f>
        <v/>
      </c>
      <c r="J536" s="9">
        <f>IF(LEFT(_xlfn.XLOOKUP(C536,Violations[Key],Violations[Action]),20)="Establishment Closed","Yes","No")</f>
        <v/>
      </c>
      <c r="K536" s="9">
        <f>IF(F536&lt;=13,"Yes","No")</f>
        <v/>
      </c>
    </row>
    <row r="537">
      <c r="A537" t="n">
        <v>50087667</v>
      </c>
      <c r="B537" s="8" t="n">
        <v>46125</v>
      </c>
      <c r="C537" s="9">
        <f>A537&amp;"-"&amp;TEXT(B537,"yyyymmdd")</f>
        <v/>
      </c>
      <c r="D537" s="9">
        <f>_xlfn.XLOOKUP(C537,Violations[Key],Violations[Boro])</f>
        <v/>
      </c>
      <c r="E537" s="9">
        <f>_xlfn.XLOOKUP(C537,Violations[Key],Violations[Cuisine])</f>
        <v/>
      </c>
      <c r="F537" s="9">
        <f>_xlfn.XLOOKUP(C537,Violations[Key],Violations[Score])</f>
        <v/>
      </c>
      <c r="G537" s="9">
        <f>_xlfn.XLOOKUP(C537,Violations[Key],Violations[Grade])&amp;""</f>
        <v/>
      </c>
      <c r="H537" s="9">
        <f>COUNTIFS(Violations[Key],C537,Violations[Violation code],"&lt;&gt;")</f>
        <v/>
      </c>
      <c r="I537" s="9">
        <f>COUNTIFS(Violations[Key],C537,Violations[Critical flag],"Critical")</f>
        <v/>
      </c>
      <c r="J537" s="9">
        <f>IF(LEFT(_xlfn.XLOOKUP(C537,Violations[Key],Violations[Action]),20)="Establishment Closed","Yes","No")</f>
        <v/>
      </c>
      <c r="K537" s="9">
        <f>IF(F537&lt;=13,"Yes","No")</f>
        <v/>
      </c>
    </row>
    <row r="538">
      <c r="A538" t="n">
        <v>50101469</v>
      </c>
      <c r="B538" s="8" t="n">
        <v>46125</v>
      </c>
      <c r="C538" s="9">
        <f>A538&amp;"-"&amp;TEXT(B538,"yyyymmdd")</f>
        <v/>
      </c>
      <c r="D538" s="9">
        <f>_xlfn.XLOOKUP(C538,Violations[Key],Violations[Boro])</f>
        <v/>
      </c>
      <c r="E538" s="9">
        <f>_xlfn.XLOOKUP(C538,Violations[Key],Violations[Cuisine])</f>
        <v/>
      </c>
      <c r="F538" s="9">
        <f>_xlfn.XLOOKUP(C538,Violations[Key],Violations[Score])</f>
        <v/>
      </c>
      <c r="G538" s="9">
        <f>_xlfn.XLOOKUP(C538,Violations[Key],Violations[Grade])&amp;""</f>
        <v/>
      </c>
      <c r="H538" s="9">
        <f>COUNTIFS(Violations[Key],C538,Violations[Violation code],"&lt;&gt;")</f>
        <v/>
      </c>
      <c r="I538" s="9">
        <f>COUNTIFS(Violations[Key],C538,Violations[Critical flag],"Critical")</f>
        <v/>
      </c>
      <c r="J538" s="9">
        <f>IF(LEFT(_xlfn.XLOOKUP(C538,Violations[Key],Violations[Action]),20)="Establishment Closed","Yes","No")</f>
        <v/>
      </c>
      <c r="K538" s="9">
        <f>IF(F538&lt;=13,"Yes","No")</f>
        <v/>
      </c>
    </row>
    <row r="539">
      <c r="A539" t="n">
        <v>50104255</v>
      </c>
      <c r="B539" s="8" t="n">
        <v>46125</v>
      </c>
      <c r="C539" s="9">
        <f>A539&amp;"-"&amp;TEXT(B539,"yyyymmdd")</f>
        <v/>
      </c>
      <c r="D539" s="9">
        <f>_xlfn.XLOOKUP(C539,Violations[Key],Violations[Boro])</f>
        <v/>
      </c>
      <c r="E539" s="9">
        <f>_xlfn.XLOOKUP(C539,Violations[Key],Violations[Cuisine])</f>
        <v/>
      </c>
      <c r="F539" s="9">
        <f>_xlfn.XLOOKUP(C539,Violations[Key],Violations[Score])</f>
        <v/>
      </c>
      <c r="G539" s="9">
        <f>_xlfn.XLOOKUP(C539,Violations[Key],Violations[Grade])&amp;""</f>
        <v/>
      </c>
      <c r="H539" s="9">
        <f>COUNTIFS(Violations[Key],C539,Violations[Violation code],"&lt;&gt;")</f>
        <v/>
      </c>
      <c r="I539" s="9">
        <f>COUNTIFS(Violations[Key],C539,Violations[Critical flag],"Critical")</f>
        <v/>
      </c>
      <c r="J539" s="9">
        <f>IF(LEFT(_xlfn.XLOOKUP(C539,Violations[Key],Violations[Action]),20)="Establishment Closed","Yes","No")</f>
        <v/>
      </c>
      <c r="K539" s="9">
        <f>IF(F539&lt;=13,"Yes","No")</f>
        <v/>
      </c>
    </row>
    <row r="540">
      <c r="A540" t="n">
        <v>50107559</v>
      </c>
      <c r="B540" s="8" t="n">
        <v>46125</v>
      </c>
      <c r="C540" s="9">
        <f>A540&amp;"-"&amp;TEXT(B540,"yyyymmdd")</f>
        <v/>
      </c>
      <c r="D540" s="9">
        <f>_xlfn.XLOOKUP(C540,Violations[Key],Violations[Boro])</f>
        <v/>
      </c>
      <c r="E540" s="9">
        <f>_xlfn.XLOOKUP(C540,Violations[Key],Violations[Cuisine])</f>
        <v/>
      </c>
      <c r="F540" s="9">
        <f>_xlfn.XLOOKUP(C540,Violations[Key],Violations[Score])</f>
        <v/>
      </c>
      <c r="G540" s="9">
        <f>_xlfn.XLOOKUP(C540,Violations[Key],Violations[Grade])&amp;""</f>
        <v/>
      </c>
      <c r="H540" s="9">
        <f>COUNTIFS(Violations[Key],C540,Violations[Violation code],"&lt;&gt;")</f>
        <v/>
      </c>
      <c r="I540" s="9">
        <f>COUNTIFS(Violations[Key],C540,Violations[Critical flag],"Critical")</f>
        <v/>
      </c>
      <c r="J540" s="9">
        <f>IF(LEFT(_xlfn.XLOOKUP(C540,Violations[Key],Violations[Action]),20)="Establishment Closed","Yes","No")</f>
        <v/>
      </c>
      <c r="K540" s="9">
        <f>IF(F540&lt;=13,"Yes","No")</f>
        <v/>
      </c>
    </row>
    <row r="541">
      <c r="A541" t="n">
        <v>50107674</v>
      </c>
      <c r="B541" s="8" t="n">
        <v>46125</v>
      </c>
      <c r="C541" s="9">
        <f>A541&amp;"-"&amp;TEXT(B541,"yyyymmdd")</f>
        <v/>
      </c>
      <c r="D541" s="9">
        <f>_xlfn.XLOOKUP(C541,Violations[Key],Violations[Boro])</f>
        <v/>
      </c>
      <c r="E541" s="9">
        <f>_xlfn.XLOOKUP(C541,Violations[Key],Violations[Cuisine])</f>
        <v/>
      </c>
      <c r="F541" s="9">
        <f>_xlfn.XLOOKUP(C541,Violations[Key],Violations[Score])</f>
        <v/>
      </c>
      <c r="G541" s="9">
        <f>_xlfn.XLOOKUP(C541,Violations[Key],Violations[Grade])&amp;""</f>
        <v/>
      </c>
      <c r="H541" s="9">
        <f>COUNTIFS(Violations[Key],C541,Violations[Violation code],"&lt;&gt;")</f>
        <v/>
      </c>
      <c r="I541" s="9">
        <f>COUNTIFS(Violations[Key],C541,Violations[Critical flag],"Critical")</f>
        <v/>
      </c>
      <c r="J541" s="9">
        <f>IF(LEFT(_xlfn.XLOOKUP(C541,Violations[Key],Violations[Action]),20)="Establishment Closed","Yes","No")</f>
        <v/>
      </c>
      <c r="K541" s="9">
        <f>IF(F541&lt;=13,"Yes","No")</f>
        <v/>
      </c>
    </row>
    <row r="542">
      <c r="A542" t="n">
        <v>50113973</v>
      </c>
      <c r="B542" s="8" t="n">
        <v>46125</v>
      </c>
      <c r="C542" s="9">
        <f>A542&amp;"-"&amp;TEXT(B542,"yyyymmdd")</f>
        <v/>
      </c>
      <c r="D542" s="9">
        <f>_xlfn.XLOOKUP(C542,Violations[Key],Violations[Boro])</f>
        <v/>
      </c>
      <c r="E542" s="9">
        <f>_xlfn.XLOOKUP(C542,Violations[Key],Violations[Cuisine])</f>
        <v/>
      </c>
      <c r="F542" s="9">
        <f>_xlfn.XLOOKUP(C542,Violations[Key],Violations[Score])</f>
        <v/>
      </c>
      <c r="G542" s="9">
        <f>_xlfn.XLOOKUP(C542,Violations[Key],Violations[Grade])&amp;""</f>
        <v/>
      </c>
      <c r="H542" s="9">
        <f>COUNTIFS(Violations[Key],C542,Violations[Violation code],"&lt;&gt;")</f>
        <v/>
      </c>
      <c r="I542" s="9">
        <f>COUNTIFS(Violations[Key],C542,Violations[Critical flag],"Critical")</f>
        <v/>
      </c>
      <c r="J542" s="9">
        <f>IF(LEFT(_xlfn.XLOOKUP(C542,Violations[Key],Violations[Action]),20)="Establishment Closed","Yes","No")</f>
        <v/>
      </c>
      <c r="K542" s="9">
        <f>IF(F542&lt;=13,"Yes","No")</f>
        <v/>
      </c>
    </row>
    <row r="543">
      <c r="A543" t="n">
        <v>50117047</v>
      </c>
      <c r="B543" s="8" t="n">
        <v>46125</v>
      </c>
      <c r="C543" s="9">
        <f>A543&amp;"-"&amp;TEXT(B543,"yyyymmdd")</f>
        <v/>
      </c>
      <c r="D543" s="9">
        <f>_xlfn.XLOOKUP(C543,Violations[Key],Violations[Boro])</f>
        <v/>
      </c>
      <c r="E543" s="9">
        <f>_xlfn.XLOOKUP(C543,Violations[Key],Violations[Cuisine])</f>
        <v/>
      </c>
      <c r="F543" s="9">
        <f>_xlfn.XLOOKUP(C543,Violations[Key],Violations[Score])</f>
        <v/>
      </c>
      <c r="G543" s="9">
        <f>_xlfn.XLOOKUP(C543,Violations[Key],Violations[Grade])&amp;""</f>
        <v/>
      </c>
      <c r="H543" s="9">
        <f>COUNTIFS(Violations[Key],C543,Violations[Violation code],"&lt;&gt;")</f>
        <v/>
      </c>
      <c r="I543" s="9">
        <f>COUNTIFS(Violations[Key],C543,Violations[Critical flag],"Critical")</f>
        <v/>
      </c>
      <c r="J543" s="9">
        <f>IF(LEFT(_xlfn.XLOOKUP(C543,Violations[Key],Violations[Action]),20)="Establishment Closed","Yes","No")</f>
        <v/>
      </c>
      <c r="K543" s="9">
        <f>IF(F543&lt;=13,"Yes","No")</f>
        <v/>
      </c>
    </row>
    <row r="544">
      <c r="A544" t="n">
        <v>50118389</v>
      </c>
      <c r="B544" s="8" t="n">
        <v>46125</v>
      </c>
      <c r="C544" s="9">
        <f>A544&amp;"-"&amp;TEXT(B544,"yyyymmdd")</f>
        <v/>
      </c>
      <c r="D544" s="9">
        <f>_xlfn.XLOOKUP(C544,Violations[Key],Violations[Boro])</f>
        <v/>
      </c>
      <c r="E544" s="9">
        <f>_xlfn.XLOOKUP(C544,Violations[Key],Violations[Cuisine])</f>
        <v/>
      </c>
      <c r="F544" s="9">
        <f>_xlfn.XLOOKUP(C544,Violations[Key],Violations[Score])</f>
        <v/>
      </c>
      <c r="G544" s="9">
        <f>_xlfn.XLOOKUP(C544,Violations[Key],Violations[Grade])&amp;""</f>
        <v/>
      </c>
      <c r="H544" s="9">
        <f>COUNTIFS(Violations[Key],C544,Violations[Violation code],"&lt;&gt;")</f>
        <v/>
      </c>
      <c r="I544" s="9">
        <f>COUNTIFS(Violations[Key],C544,Violations[Critical flag],"Critical")</f>
        <v/>
      </c>
      <c r="J544" s="9">
        <f>IF(LEFT(_xlfn.XLOOKUP(C544,Violations[Key],Violations[Action]),20)="Establishment Closed","Yes","No")</f>
        <v/>
      </c>
      <c r="K544" s="9">
        <f>IF(F544&lt;=13,"Yes","No")</f>
        <v/>
      </c>
    </row>
    <row r="545">
      <c r="A545" t="n">
        <v>50118664</v>
      </c>
      <c r="B545" s="8" t="n">
        <v>46125</v>
      </c>
      <c r="C545" s="9">
        <f>A545&amp;"-"&amp;TEXT(B545,"yyyymmdd")</f>
        <v/>
      </c>
      <c r="D545" s="9">
        <f>_xlfn.XLOOKUP(C545,Violations[Key],Violations[Boro])</f>
        <v/>
      </c>
      <c r="E545" s="9">
        <f>_xlfn.XLOOKUP(C545,Violations[Key],Violations[Cuisine])</f>
        <v/>
      </c>
      <c r="F545" s="9">
        <f>_xlfn.XLOOKUP(C545,Violations[Key],Violations[Score])</f>
        <v/>
      </c>
      <c r="G545" s="9">
        <f>_xlfn.XLOOKUP(C545,Violations[Key],Violations[Grade])&amp;""</f>
        <v/>
      </c>
      <c r="H545" s="9">
        <f>COUNTIFS(Violations[Key],C545,Violations[Violation code],"&lt;&gt;")</f>
        <v/>
      </c>
      <c r="I545" s="9">
        <f>COUNTIFS(Violations[Key],C545,Violations[Critical flag],"Critical")</f>
        <v/>
      </c>
      <c r="J545" s="9">
        <f>IF(LEFT(_xlfn.XLOOKUP(C545,Violations[Key],Violations[Action]),20)="Establishment Closed","Yes","No")</f>
        <v/>
      </c>
      <c r="K545" s="9">
        <f>IF(F545&lt;=13,"Yes","No")</f>
        <v/>
      </c>
    </row>
    <row r="546">
      <c r="A546" t="n">
        <v>50120783</v>
      </c>
      <c r="B546" s="8" t="n">
        <v>46125</v>
      </c>
      <c r="C546" s="9">
        <f>A546&amp;"-"&amp;TEXT(B546,"yyyymmdd")</f>
        <v/>
      </c>
      <c r="D546" s="9">
        <f>_xlfn.XLOOKUP(C546,Violations[Key],Violations[Boro])</f>
        <v/>
      </c>
      <c r="E546" s="9">
        <f>_xlfn.XLOOKUP(C546,Violations[Key],Violations[Cuisine])</f>
        <v/>
      </c>
      <c r="F546" s="9">
        <f>_xlfn.XLOOKUP(C546,Violations[Key],Violations[Score])</f>
        <v/>
      </c>
      <c r="G546" s="9">
        <f>_xlfn.XLOOKUP(C546,Violations[Key],Violations[Grade])&amp;""</f>
        <v/>
      </c>
      <c r="H546" s="9">
        <f>COUNTIFS(Violations[Key],C546,Violations[Violation code],"&lt;&gt;")</f>
        <v/>
      </c>
      <c r="I546" s="9">
        <f>COUNTIFS(Violations[Key],C546,Violations[Critical flag],"Critical")</f>
        <v/>
      </c>
      <c r="J546" s="9">
        <f>IF(LEFT(_xlfn.XLOOKUP(C546,Violations[Key],Violations[Action]),20)="Establishment Closed","Yes","No")</f>
        <v/>
      </c>
      <c r="K546" s="9">
        <f>IF(F546&lt;=13,"Yes","No")</f>
        <v/>
      </c>
    </row>
    <row r="547">
      <c r="A547" t="n">
        <v>50121810</v>
      </c>
      <c r="B547" s="8" t="n">
        <v>46125</v>
      </c>
      <c r="C547" s="9">
        <f>A547&amp;"-"&amp;TEXT(B547,"yyyymmdd")</f>
        <v/>
      </c>
      <c r="D547" s="9">
        <f>_xlfn.XLOOKUP(C547,Violations[Key],Violations[Boro])</f>
        <v/>
      </c>
      <c r="E547" s="9">
        <f>_xlfn.XLOOKUP(C547,Violations[Key],Violations[Cuisine])</f>
        <v/>
      </c>
      <c r="F547" s="9">
        <f>_xlfn.XLOOKUP(C547,Violations[Key],Violations[Score])</f>
        <v/>
      </c>
      <c r="G547" s="9">
        <f>_xlfn.XLOOKUP(C547,Violations[Key],Violations[Grade])&amp;""</f>
        <v/>
      </c>
      <c r="H547" s="9">
        <f>COUNTIFS(Violations[Key],C547,Violations[Violation code],"&lt;&gt;")</f>
        <v/>
      </c>
      <c r="I547" s="9">
        <f>COUNTIFS(Violations[Key],C547,Violations[Critical flag],"Critical")</f>
        <v/>
      </c>
      <c r="J547" s="9">
        <f>IF(LEFT(_xlfn.XLOOKUP(C547,Violations[Key],Violations[Action]),20)="Establishment Closed","Yes","No")</f>
        <v/>
      </c>
      <c r="K547" s="9">
        <f>IF(F547&lt;=13,"Yes","No")</f>
        <v/>
      </c>
    </row>
    <row r="548">
      <c r="A548" t="n">
        <v>50126424</v>
      </c>
      <c r="B548" s="8" t="n">
        <v>46125</v>
      </c>
      <c r="C548" s="9">
        <f>A548&amp;"-"&amp;TEXT(B548,"yyyymmdd")</f>
        <v/>
      </c>
      <c r="D548" s="9">
        <f>_xlfn.XLOOKUP(C548,Violations[Key],Violations[Boro])</f>
        <v/>
      </c>
      <c r="E548" s="9">
        <f>_xlfn.XLOOKUP(C548,Violations[Key],Violations[Cuisine])</f>
        <v/>
      </c>
      <c r="F548" s="9">
        <f>_xlfn.XLOOKUP(C548,Violations[Key],Violations[Score])</f>
        <v/>
      </c>
      <c r="G548" s="9">
        <f>_xlfn.XLOOKUP(C548,Violations[Key],Violations[Grade])&amp;""</f>
        <v/>
      </c>
      <c r="H548" s="9">
        <f>COUNTIFS(Violations[Key],C548,Violations[Violation code],"&lt;&gt;")</f>
        <v/>
      </c>
      <c r="I548" s="9">
        <f>COUNTIFS(Violations[Key],C548,Violations[Critical flag],"Critical")</f>
        <v/>
      </c>
      <c r="J548" s="9">
        <f>IF(LEFT(_xlfn.XLOOKUP(C548,Violations[Key],Violations[Action]),20)="Establishment Closed","Yes","No")</f>
        <v/>
      </c>
      <c r="K548" s="9">
        <f>IF(F548&lt;=13,"Yes","No")</f>
        <v/>
      </c>
    </row>
    <row r="549">
      <c r="A549" t="n">
        <v>50144254</v>
      </c>
      <c r="B549" s="8" t="n">
        <v>46125</v>
      </c>
      <c r="C549" s="9">
        <f>A549&amp;"-"&amp;TEXT(B549,"yyyymmdd")</f>
        <v/>
      </c>
      <c r="D549" s="9">
        <f>_xlfn.XLOOKUP(C549,Violations[Key],Violations[Boro])</f>
        <v/>
      </c>
      <c r="E549" s="9">
        <f>_xlfn.XLOOKUP(C549,Violations[Key],Violations[Cuisine])</f>
        <v/>
      </c>
      <c r="F549" s="9">
        <f>_xlfn.XLOOKUP(C549,Violations[Key],Violations[Score])</f>
        <v/>
      </c>
      <c r="G549" s="9">
        <f>_xlfn.XLOOKUP(C549,Violations[Key],Violations[Grade])&amp;""</f>
        <v/>
      </c>
      <c r="H549" s="9">
        <f>COUNTIFS(Violations[Key],C549,Violations[Violation code],"&lt;&gt;")</f>
        <v/>
      </c>
      <c r="I549" s="9">
        <f>COUNTIFS(Violations[Key],C549,Violations[Critical flag],"Critical")</f>
        <v/>
      </c>
      <c r="J549" s="9">
        <f>IF(LEFT(_xlfn.XLOOKUP(C549,Violations[Key],Violations[Action]),20)="Establishment Closed","Yes","No")</f>
        <v/>
      </c>
      <c r="K549" s="9">
        <f>IF(F549&lt;=13,"Yes","No")</f>
        <v/>
      </c>
    </row>
    <row r="550">
      <c r="A550" t="n">
        <v>50144453</v>
      </c>
      <c r="B550" s="8" t="n">
        <v>46125</v>
      </c>
      <c r="C550" s="9">
        <f>A550&amp;"-"&amp;TEXT(B550,"yyyymmdd")</f>
        <v/>
      </c>
      <c r="D550" s="9">
        <f>_xlfn.XLOOKUP(C550,Violations[Key],Violations[Boro])</f>
        <v/>
      </c>
      <c r="E550" s="9">
        <f>_xlfn.XLOOKUP(C550,Violations[Key],Violations[Cuisine])</f>
        <v/>
      </c>
      <c r="F550" s="9">
        <f>_xlfn.XLOOKUP(C550,Violations[Key],Violations[Score])</f>
        <v/>
      </c>
      <c r="G550" s="9">
        <f>_xlfn.XLOOKUP(C550,Violations[Key],Violations[Grade])&amp;""</f>
        <v/>
      </c>
      <c r="H550" s="9">
        <f>COUNTIFS(Violations[Key],C550,Violations[Violation code],"&lt;&gt;")</f>
        <v/>
      </c>
      <c r="I550" s="9">
        <f>COUNTIFS(Violations[Key],C550,Violations[Critical flag],"Critical")</f>
        <v/>
      </c>
      <c r="J550" s="9">
        <f>IF(LEFT(_xlfn.XLOOKUP(C550,Violations[Key],Violations[Action]),20)="Establishment Closed","Yes","No")</f>
        <v/>
      </c>
      <c r="K550" s="9">
        <f>IF(F550&lt;=13,"Yes","No")</f>
        <v/>
      </c>
    </row>
    <row r="551">
      <c r="A551" t="n">
        <v>50145163</v>
      </c>
      <c r="B551" s="8" t="n">
        <v>46125</v>
      </c>
      <c r="C551" s="9">
        <f>A551&amp;"-"&amp;TEXT(B551,"yyyymmdd")</f>
        <v/>
      </c>
      <c r="D551" s="9">
        <f>_xlfn.XLOOKUP(C551,Violations[Key],Violations[Boro])</f>
        <v/>
      </c>
      <c r="E551" s="9">
        <f>_xlfn.XLOOKUP(C551,Violations[Key],Violations[Cuisine])</f>
        <v/>
      </c>
      <c r="F551" s="9">
        <f>_xlfn.XLOOKUP(C551,Violations[Key],Violations[Score])</f>
        <v/>
      </c>
      <c r="G551" s="9">
        <f>_xlfn.XLOOKUP(C551,Violations[Key],Violations[Grade])&amp;""</f>
        <v/>
      </c>
      <c r="H551" s="9">
        <f>COUNTIFS(Violations[Key],C551,Violations[Violation code],"&lt;&gt;")</f>
        <v/>
      </c>
      <c r="I551" s="9">
        <f>COUNTIFS(Violations[Key],C551,Violations[Critical flag],"Critical")</f>
        <v/>
      </c>
      <c r="J551" s="9">
        <f>IF(LEFT(_xlfn.XLOOKUP(C551,Violations[Key],Violations[Action]),20)="Establishment Closed","Yes","No")</f>
        <v/>
      </c>
      <c r="K551" s="9">
        <f>IF(F551&lt;=13,"Yes","No")</f>
        <v/>
      </c>
    </row>
    <row r="552">
      <c r="A552" t="n">
        <v>50145772</v>
      </c>
      <c r="B552" s="8" t="n">
        <v>46125</v>
      </c>
      <c r="C552" s="9">
        <f>A552&amp;"-"&amp;TEXT(B552,"yyyymmdd")</f>
        <v/>
      </c>
      <c r="D552" s="9">
        <f>_xlfn.XLOOKUP(C552,Violations[Key],Violations[Boro])</f>
        <v/>
      </c>
      <c r="E552" s="9">
        <f>_xlfn.XLOOKUP(C552,Violations[Key],Violations[Cuisine])</f>
        <v/>
      </c>
      <c r="F552" s="9">
        <f>_xlfn.XLOOKUP(C552,Violations[Key],Violations[Score])</f>
        <v/>
      </c>
      <c r="G552" s="9">
        <f>_xlfn.XLOOKUP(C552,Violations[Key],Violations[Grade])&amp;""</f>
        <v/>
      </c>
      <c r="H552" s="9">
        <f>COUNTIFS(Violations[Key],C552,Violations[Violation code],"&lt;&gt;")</f>
        <v/>
      </c>
      <c r="I552" s="9">
        <f>COUNTIFS(Violations[Key],C552,Violations[Critical flag],"Critical")</f>
        <v/>
      </c>
      <c r="J552" s="9">
        <f>IF(LEFT(_xlfn.XLOOKUP(C552,Violations[Key],Violations[Action]),20)="Establishment Closed","Yes","No")</f>
        <v/>
      </c>
      <c r="K552" s="9">
        <f>IF(F552&lt;=13,"Yes","No")</f>
        <v/>
      </c>
    </row>
    <row r="553">
      <c r="A553" t="n">
        <v>50150508</v>
      </c>
      <c r="B553" s="8" t="n">
        <v>46125</v>
      </c>
      <c r="C553" s="9">
        <f>A553&amp;"-"&amp;TEXT(B553,"yyyymmdd")</f>
        <v/>
      </c>
      <c r="D553" s="9">
        <f>_xlfn.XLOOKUP(C553,Violations[Key],Violations[Boro])</f>
        <v/>
      </c>
      <c r="E553" s="9">
        <f>_xlfn.XLOOKUP(C553,Violations[Key],Violations[Cuisine])</f>
        <v/>
      </c>
      <c r="F553" s="9">
        <f>_xlfn.XLOOKUP(C553,Violations[Key],Violations[Score])</f>
        <v/>
      </c>
      <c r="G553" s="9">
        <f>_xlfn.XLOOKUP(C553,Violations[Key],Violations[Grade])&amp;""</f>
        <v/>
      </c>
      <c r="H553" s="9">
        <f>COUNTIFS(Violations[Key],C553,Violations[Violation code],"&lt;&gt;")</f>
        <v/>
      </c>
      <c r="I553" s="9">
        <f>COUNTIFS(Violations[Key],C553,Violations[Critical flag],"Critical")</f>
        <v/>
      </c>
      <c r="J553" s="9">
        <f>IF(LEFT(_xlfn.XLOOKUP(C553,Violations[Key],Violations[Action]),20)="Establishment Closed","Yes","No")</f>
        <v/>
      </c>
      <c r="K553" s="9">
        <f>IF(F553&lt;=13,"Yes","No")</f>
        <v/>
      </c>
    </row>
    <row r="554">
      <c r="A554" t="n">
        <v>50150647</v>
      </c>
      <c r="B554" s="8" t="n">
        <v>46125</v>
      </c>
      <c r="C554" s="9">
        <f>A554&amp;"-"&amp;TEXT(B554,"yyyymmdd")</f>
        <v/>
      </c>
      <c r="D554" s="9">
        <f>_xlfn.XLOOKUP(C554,Violations[Key],Violations[Boro])</f>
        <v/>
      </c>
      <c r="E554" s="9">
        <f>_xlfn.XLOOKUP(C554,Violations[Key],Violations[Cuisine])</f>
        <v/>
      </c>
      <c r="F554" s="9">
        <f>_xlfn.XLOOKUP(C554,Violations[Key],Violations[Score])</f>
        <v/>
      </c>
      <c r="G554" s="9">
        <f>_xlfn.XLOOKUP(C554,Violations[Key],Violations[Grade])&amp;""</f>
        <v/>
      </c>
      <c r="H554" s="9">
        <f>COUNTIFS(Violations[Key],C554,Violations[Violation code],"&lt;&gt;")</f>
        <v/>
      </c>
      <c r="I554" s="9">
        <f>COUNTIFS(Violations[Key],C554,Violations[Critical flag],"Critical")</f>
        <v/>
      </c>
      <c r="J554" s="9">
        <f>IF(LEFT(_xlfn.XLOOKUP(C554,Violations[Key],Violations[Action]),20)="Establishment Closed","Yes","No")</f>
        <v/>
      </c>
      <c r="K554" s="9">
        <f>IF(F554&lt;=13,"Yes","No")</f>
        <v/>
      </c>
    </row>
    <row r="555">
      <c r="A555" t="n">
        <v>50159188</v>
      </c>
      <c r="B555" s="8" t="n">
        <v>46125</v>
      </c>
      <c r="C555" s="9">
        <f>A555&amp;"-"&amp;TEXT(B555,"yyyymmdd")</f>
        <v/>
      </c>
      <c r="D555" s="9">
        <f>_xlfn.XLOOKUP(C555,Violations[Key],Violations[Boro])</f>
        <v/>
      </c>
      <c r="E555" s="9">
        <f>_xlfn.XLOOKUP(C555,Violations[Key],Violations[Cuisine])</f>
        <v/>
      </c>
      <c r="F555" s="9">
        <f>_xlfn.XLOOKUP(C555,Violations[Key],Violations[Score])</f>
        <v/>
      </c>
      <c r="G555" s="9">
        <f>_xlfn.XLOOKUP(C555,Violations[Key],Violations[Grade])&amp;""</f>
        <v/>
      </c>
      <c r="H555" s="9">
        <f>COUNTIFS(Violations[Key],C555,Violations[Violation code],"&lt;&gt;")</f>
        <v/>
      </c>
      <c r="I555" s="9">
        <f>COUNTIFS(Violations[Key],C555,Violations[Critical flag],"Critical")</f>
        <v/>
      </c>
      <c r="J555" s="9">
        <f>IF(LEFT(_xlfn.XLOOKUP(C555,Violations[Key],Violations[Action]),20)="Establishment Closed","Yes","No")</f>
        <v/>
      </c>
      <c r="K555" s="9">
        <f>IF(F555&lt;=13,"Yes","No")</f>
        <v/>
      </c>
    </row>
    <row r="556">
      <c r="A556" t="n">
        <v>50162798</v>
      </c>
      <c r="B556" s="8" t="n">
        <v>46125</v>
      </c>
      <c r="C556" s="9">
        <f>A556&amp;"-"&amp;TEXT(B556,"yyyymmdd")</f>
        <v/>
      </c>
      <c r="D556" s="9">
        <f>_xlfn.XLOOKUP(C556,Violations[Key],Violations[Boro])</f>
        <v/>
      </c>
      <c r="E556" s="9">
        <f>_xlfn.XLOOKUP(C556,Violations[Key],Violations[Cuisine])</f>
        <v/>
      </c>
      <c r="F556" s="9">
        <f>_xlfn.XLOOKUP(C556,Violations[Key],Violations[Score])</f>
        <v/>
      </c>
      <c r="G556" s="9">
        <f>_xlfn.XLOOKUP(C556,Violations[Key],Violations[Grade])&amp;""</f>
        <v/>
      </c>
      <c r="H556" s="9">
        <f>COUNTIFS(Violations[Key],C556,Violations[Violation code],"&lt;&gt;")</f>
        <v/>
      </c>
      <c r="I556" s="9">
        <f>COUNTIFS(Violations[Key],C556,Violations[Critical flag],"Critical")</f>
        <v/>
      </c>
      <c r="J556" s="9">
        <f>IF(LEFT(_xlfn.XLOOKUP(C556,Violations[Key],Violations[Action]),20)="Establishment Closed","Yes","No")</f>
        <v/>
      </c>
      <c r="K556" s="9">
        <f>IF(F556&lt;=13,"Yes","No")</f>
        <v/>
      </c>
    </row>
    <row r="557">
      <c r="A557" t="n">
        <v>40365627</v>
      </c>
      <c r="B557" s="8" t="n">
        <v>46126</v>
      </c>
      <c r="C557" s="9">
        <f>A557&amp;"-"&amp;TEXT(B557,"yyyymmdd")</f>
        <v/>
      </c>
      <c r="D557" s="9">
        <f>_xlfn.XLOOKUP(C557,Violations[Key],Violations[Boro])</f>
        <v/>
      </c>
      <c r="E557" s="9">
        <f>_xlfn.XLOOKUP(C557,Violations[Key],Violations[Cuisine])</f>
        <v/>
      </c>
      <c r="F557" s="9">
        <f>_xlfn.XLOOKUP(C557,Violations[Key],Violations[Score])</f>
        <v/>
      </c>
      <c r="G557" s="9">
        <f>_xlfn.XLOOKUP(C557,Violations[Key],Violations[Grade])&amp;""</f>
        <v/>
      </c>
      <c r="H557" s="9">
        <f>COUNTIFS(Violations[Key],C557,Violations[Violation code],"&lt;&gt;")</f>
        <v/>
      </c>
      <c r="I557" s="9">
        <f>COUNTIFS(Violations[Key],C557,Violations[Critical flag],"Critical")</f>
        <v/>
      </c>
      <c r="J557" s="9">
        <f>IF(LEFT(_xlfn.XLOOKUP(C557,Violations[Key],Violations[Action]),20)="Establishment Closed","Yes","No")</f>
        <v/>
      </c>
      <c r="K557" s="9">
        <f>IF(F557&lt;=13,"Yes","No")</f>
        <v/>
      </c>
    </row>
    <row r="558">
      <c r="A558" t="n">
        <v>40369958</v>
      </c>
      <c r="B558" s="8" t="n">
        <v>46126</v>
      </c>
      <c r="C558" s="9">
        <f>A558&amp;"-"&amp;TEXT(B558,"yyyymmdd")</f>
        <v/>
      </c>
      <c r="D558" s="9">
        <f>_xlfn.XLOOKUP(C558,Violations[Key],Violations[Boro])</f>
        <v/>
      </c>
      <c r="E558" s="9">
        <f>_xlfn.XLOOKUP(C558,Violations[Key],Violations[Cuisine])</f>
        <v/>
      </c>
      <c r="F558" s="9">
        <f>_xlfn.XLOOKUP(C558,Violations[Key],Violations[Score])</f>
        <v/>
      </c>
      <c r="G558" s="9">
        <f>_xlfn.XLOOKUP(C558,Violations[Key],Violations[Grade])&amp;""</f>
        <v/>
      </c>
      <c r="H558" s="9">
        <f>COUNTIFS(Violations[Key],C558,Violations[Violation code],"&lt;&gt;")</f>
        <v/>
      </c>
      <c r="I558" s="9">
        <f>COUNTIFS(Violations[Key],C558,Violations[Critical flag],"Critical")</f>
        <v/>
      </c>
      <c r="J558" s="9">
        <f>IF(LEFT(_xlfn.XLOOKUP(C558,Violations[Key],Violations[Action]),20)="Establishment Closed","Yes","No")</f>
        <v/>
      </c>
      <c r="K558" s="9">
        <f>IF(F558&lt;=13,"Yes","No")</f>
        <v/>
      </c>
    </row>
    <row r="559">
      <c r="A559" t="n">
        <v>40384528</v>
      </c>
      <c r="B559" s="8" t="n">
        <v>46126</v>
      </c>
      <c r="C559" s="9">
        <f>A559&amp;"-"&amp;TEXT(B559,"yyyymmdd")</f>
        <v/>
      </c>
      <c r="D559" s="9">
        <f>_xlfn.XLOOKUP(C559,Violations[Key],Violations[Boro])</f>
        <v/>
      </c>
      <c r="E559" s="9">
        <f>_xlfn.XLOOKUP(C559,Violations[Key],Violations[Cuisine])</f>
        <v/>
      </c>
      <c r="F559" s="9">
        <f>_xlfn.XLOOKUP(C559,Violations[Key],Violations[Score])</f>
        <v/>
      </c>
      <c r="G559" s="9">
        <f>_xlfn.XLOOKUP(C559,Violations[Key],Violations[Grade])&amp;""</f>
        <v/>
      </c>
      <c r="H559" s="9">
        <f>COUNTIFS(Violations[Key],C559,Violations[Violation code],"&lt;&gt;")</f>
        <v/>
      </c>
      <c r="I559" s="9">
        <f>COUNTIFS(Violations[Key],C559,Violations[Critical flag],"Critical")</f>
        <v/>
      </c>
      <c r="J559" s="9">
        <f>IF(LEFT(_xlfn.XLOOKUP(C559,Violations[Key],Violations[Action]),20)="Establishment Closed","Yes","No")</f>
        <v/>
      </c>
      <c r="K559" s="9">
        <f>IF(F559&lt;=13,"Yes","No")</f>
        <v/>
      </c>
    </row>
    <row r="560">
      <c r="A560" t="n">
        <v>40397359</v>
      </c>
      <c r="B560" s="8" t="n">
        <v>46126</v>
      </c>
      <c r="C560" s="9">
        <f>A560&amp;"-"&amp;TEXT(B560,"yyyymmdd")</f>
        <v/>
      </c>
      <c r="D560" s="9">
        <f>_xlfn.XLOOKUP(C560,Violations[Key],Violations[Boro])</f>
        <v/>
      </c>
      <c r="E560" s="9">
        <f>_xlfn.XLOOKUP(C560,Violations[Key],Violations[Cuisine])</f>
        <v/>
      </c>
      <c r="F560" s="9">
        <f>_xlfn.XLOOKUP(C560,Violations[Key],Violations[Score])</f>
        <v/>
      </c>
      <c r="G560" s="9">
        <f>_xlfn.XLOOKUP(C560,Violations[Key],Violations[Grade])&amp;""</f>
        <v/>
      </c>
      <c r="H560" s="9">
        <f>COUNTIFS(Violations[Key],C560,Violations[Violation code],"&lt;&gt;")</f>
        <v/>
      </c>
      <c r="I560" s="9">
        <f>COUNTIFS(Violations[Key],C560,Violations[Critical flag],"Critical")</f>
        <v/>
      </c>
      <c r="J560" s="9">
        <f>IF(LEFT(_xlfn.XLOOKUP(C560,Violations[Key],Violations[Action]),20)="Establishment Closed","Yes","No")</f>
        <v/>
      </c>
      <c r="K560" s="9">
        <f>IF(F560&lt;=13,"Yes","No")</f>
        <v/>
      </c>
    </row>
    <row r="561">
      <c r="A561" t="n">
        <v>40510647</v>
      </c>
      <c r="B561" s="8" t="n">
        <v>46126</v>
      </c>
      <c r="C561" s="9">
        <f>A561&amp;"-"&amp;TEXT(B561,"yyyymmdd")</f>
        <v/>
      </c>
      <c r="D561" s="9">
        <f>_xlfn.XLOOKUP(C561,Violations[Key],Violations[Boro])</f>
        <v/>
      </c>
      <c r="E561" s="9">
        <f>_xlfn.XLOOKUP(C561,Violations[Key],Violations[Cuisine])</f>
        <v/>
      </c>
      <c r="F561" s="9">
        <f>_xlfn.XLOOKUP(C561,Violations[Key],Violations[Score])</f>
        <v/>
      </c>
      <c r="G561" s="9">
        <f>_xlfn.XLOOKUP(C561,Violations[Key],Violations[Grade])&amp;""</f>
        <v/>
      </c>
      <c r="H561" s="9">
        <f>COUNTIFS(Violations[Key],C561,Violations[Violation code],"&lt;&gt;")</f>
        <v/>
      </c>
      <c r="I561" s="9">
        <f>COUNTIFS(Violations[Key],C561,Violations[Critical flag],"Critical")</f>
        <v/>
      </c>
      <c r="J561" s="9">
        <f>IF(LEFT(_xlfn.XLOOKUP(C561,Violations[Key],Violations[Action]),20)="Establishment Closed","Yes","No")</f>
        <v/>
      </c>
      <c r="K561" s="9">
        <f>IF(F561&lt;=13,"Yes","No")</f>
        <v/>
      </c>
    </row>
    <row r="562">
      <c r="A562" t="n">
        <v>40854979</v>
      </c>
      <c r="B562" s="8" t="n">
        <v>46126</v>
      </c>
      <c r="C562" s="9">
        <f>A562&amp;"-"&amp;TEXT(B562,"yyyymmdd")</f>
        <v/>
      </c>
      <c r="D562" s="9">
        <f>_xlfn.XLOOKUP(C562,Violations[Key],Violations[Boro])</f>
        <v/>
      </c>
      <c r="E562" s="9">
        <f>_xlfn.XLOOKUP(C562,Violations[Key],Violations[Cuisine])</f>
        <v/>
      </c>
      <c r="F562" s="9">
        <f>_xlfn.XLOOKUP(C562,Violations[Key],Violations[Score])</f>
        <v/>
      </c>
      <c r="G562" s="9">
        <f>_xlfn.XLOOKUP(C562,Violations[Key],Violations[Grade])&amp;""</f>
        <v/>
      </c>
      <c r="H562" s="9">
        <f>COUNTIFS(Violations[Key],C562,Violations[Violation code],"&lt;&gt;")</f>
        <v/>
      </c>
      <c r="I562" s="9">
        <f>COUNTIFS(Violations[Key],C562,Violations[Critical flag],"Critical")</f>
        <v/>
      </c>
      <c r="J562" s="9">
        <f>IF(LEFT(_xlfn.XLOOKUP(C562,Violations[Key],Violations[Action]),20)="Establishment Closed","Yes","No")</f>
        <v/>
      </c>
      <c r="K562" s="9">
        <f>IF(F562&lt;=13,"Yes","No")</f>
        <v/>
      </c>
    </row>
    <row r="563">
      <c r="A563" t="n">
        <v>40942069</v>
      </c>
      <c r="B563" s="8" t="n">
        <v>46126</v>
      </c>
      <c r="C563" s="9">
        <f>A563&amp;"-"&amp;TEXT(B563,"yyyymmdd")</f>
        <v/>
      </c>
      <c r="D563" s="9">
        <f>_xlfn.XLOOKUP(C563,Violations[Key],Violations[Boro])</f>
        <v/>
      </c>
      <c r="E563" s="9">
        <f>_xlfn.XLOOKUP(C563,Violations[Key],Violations[Cuisine])</f>
        <v/>
      </c>
      <c r="F563" s="9">
        <f>_xlfn.XLOOKUP(C563,Violations[Key],Violations[Score])</f>
        <v/>
      </c>
      <c r="G563" s="9">
        <f>_xlfn.XLOOKUP(C563,Violations[Key],Violations[Grade])&amp;""</f>
        <v/>
      </c>
      <c r="H563" s="9">
        <f>COUNTIFS(Violations[Key],C563,Violations[Violation code],"&lt;&gt;")</f>
        <v/>
      </c>
      <c r="I563" s="9">
        <f>COUNTIFS(Violations[Key],C563,Violations[Critical flag],"Critical")</f>
        <v/>
      </c>
      <c r="J563" s="9">
        <f>IF(LEFT(_xlfn.XLOOKUP(C563,Violations[Key],Violations[Action]),20)="Establishment Closed","Yes","No")</f>
        <v/>
      </c>
      <c r="K563" s="9">
        <f>IF(F563&lt;=13,"Yes","No")</f>
        <v/>
      </c>
    </row>
    <row r="564">
      <c r="A564" t="n">
        <v>41254923</v>
      </c>
      <c r="B564" s="8" t="n">
        <v>46126</v>
      </c>
      <c r="C564" s="9">
        <f>A564&amp;"-"&amp;TEXT(B564,"yyyymmdd")</f>
        <v/>
      </c>
      <c r="D564" s="9">
        <f>_xlfn.XLOOKUP(C564,Violations[Key],Violations[Boro])</f>
        <v/>
      </c>
      <c r="E564" s="9">
        <f>_xlfn.XLOOKUP(C564,Violations[Key],Violations[Cuisine])</f>
        <v/>
      </c>
      <c r="F564" s="9">
        <f>_xlfn.XLOOKUP(C564,Violations[Key],Violations[Score])</f>
        <v/>
      </c>
      <c r="G564" s="9">
        <f>_xlfn.XLOOKUP(C564,Violations[Key],Violations[Grade])&amp;""</f>
        <v/>
      </c>
      <c r="H564" s="9">
        <f>COUNTIFS(Violations[Key],C564,Violations[Violation code],"&lt;&gt;")</f>
        <v/>
      </c>
      <c r="I564" s="9">
        <f>COUNTIFS(Violations[Key],C564,Violations[Critical flag],"Critical")</f>
        <v/>
      </c>
      <c r="J564" s="9">
        <f>IF(LEFT(_xlfn.XLOOKUP(C564,Violations[Key],Violations[Action]),20)="Establishment Closed","Yes","No")</f>
        <v/>
      </c>
      <c r="K564" s="9">
        <f>IF(F564&lt;=13,"Yes","No")</f>
        <v/>
      </c>
    </row>
    <row r="565">
      <c r="A565" t="n">
        <v>41287338</v>
      </c>
      <c r="B565" s="8" t="n">
        <v>46126</v>
      </c>
      <c r="C565" s="9">
        <f>A565&amp;"-"&amp;TEXT(B565,"yyyymmdd")</f>
        <v/>
      </c>
      <c r="D565" s="9">
        <f>_xlfn.XLOOKUP(C565,Violations[Key],Violations[Boro])</f>
        <v/>
      </c>
      <c r="E565" s="9">
        <f>_xlfn.XLOOKUP(C565,Violations[Key],Violations[Cuisine])</f>
        <v/>
      </c>
      <c r="F565" s="9">
        <f>_xlfn.XLOOKUP(C565,Violations[Key],Violations[Score])</f>
        <v/>
      </c>
      <c r="G565" s="9">
        <f>_xlfn.XLOOKUP(C565,Violations[Key],Violations[Grade])&amp;""</f>
        <v/>
      </c>
      <c r="H565" s="9">
        <f>COUNTIFS(Violations[Key],C565,Violations[Violation code],"&lt;&gt;")</f>
        <v/>
      </c>
      <c r="I565" s="9">
        <f>COUNTIFS(Violations[Key],C565,Violations[Critical flag],"Critical")</f>
        <v/>
      </c>
      <c r="J565" s="9">
        <f>IF(LEFT(_xlfn.XLOOKUP(C565,Violations[Key],Violations[Action]),20)="Establishment Closed","Yes","No")</f>
        <v/>
      </c>
      <c r="K565" s="9">
        <f>IF(F565&lt;=13,"Yes","No")</f>
        <v/>
      </c>
    </row>
    <row r="566">
      <c r="A566" t="n">
        <v>41333637</v>
      </c>
      <c r="B566" s="8" t="n">
        <v>46126</v>
      </c>
      <c r="C566" s="9">
        <f>A566&amp;"-"&amp;TEXT(B566,"yyyymmdd")</f>
        <v/>
      </c>
      <c r="D566" s="9">
        <f>_xlfn.XLOOKUP(C566,Violations[Key],Violations[Boro])</f>
        <v/>
      </c>
      <c r="E566" s="9">
        <f>_xlfn.XLOOKUP(C566,Violations[Key],Violations[Cuisine])</f>
        <v/>
      </c>
      <c r="F566" s="9">
        <f>_xlfn.XLOOKUP(C566,Violations[Key],Violations[Score])</f>
        <v/>
      </c>
      <c r="G566" s="9">
        <f>_xlfn.XLOOKUP(C566,Violations[Key],Violations[Grade])&amp;""</f>
        <v/>
      </c>
      <c r="H566" s="9">
        <f>COUNTIFS(Violations[Key],C566,Violations[Violation code],"&lt;&gt;")</f>
        <v/>
      </c>
      <c r="I566" s="9">
        <f>COUNTIFS(Violations[Key],C566,Violations[Critical flag],"Critical")</f>
        <v/>
      </c>
      <c r="J566" s="9">
        <f>IF(LEFT(_xlfn.XLOOKUP(C566,Violations[Key],Violations[Action]),20)="Establishment Closed","Yes","No")</f>
        <v/>
      </c>
      <c r="K566" s="9">
        <f>IF(F566&lt;=13,"Yes","No")</f>
        <v/>
      </c>
    </row>
    <row r="567">
      <c r="A567" t="n">
        <v>41349911</v>
      </c>
      <c r="B567" s="8" t="n">
        <v>46126</v>
      </c>
      <c r="C567" s="9">
        <f>A567&amp;"-"&amp;TEXT(B567,"yyyymmdd")</f>
        <v/>
      </c>
      <c r="D567" s="9">
        <f>_xlfn.XLOOKUP(C567,Violations[Key],Violations[Boro])</f>
        <v/>
      </c>
      <c r="E567" s="9">
        <f>_xlfn.XLOOKUP(C567,Violations[Key],Violations[Cuisine])</f>
        <v/>
      </c>
      <c r="F567" s="9">
        <f>_xlfn.XLOOKUP(C567,Violations[Key],Violations[Score])</f>
        <v/>
      </c>
      <c r="G567" s="9">
        <f>_xlfn.XLOOKUP(C567,Violations[Key],Violations[Grade])&amp;""</f>
        <v/>
      </c>
      <c r="H567" s="9">
        <f>COUNTIFS(Violations[Key],C567,Violations[Violation code],"&lt;&gt;")</f>
        <v/>
      </c>
      <c r="I567" s="9">
        <f>COUNTIFS(Violations[Key],C567,Violations[Critical flag],"Critical")</f>
        <v/>
      </c>
      <c r="J567" s="9">
        <f>IF(LEFT(_xlfn.XLOOKUP(C567,Violations[Key],Violations[Action]),20)="Establishment Closed","Yes","No")</f>
        <v/>
      </c>
      <c r="K567" s="9">
        <f>IF(F567&lt;=13,"Yes","No")</f>
        <v/>
      </c>
    </row>
    <row r="568">
      <c r="A568" t="n">
        <v>41403608</v>
      </c>
      <c r="B568" s="8" t="n">
        <v>46126</v>
      </c>
      <c r="C568" s="9">
        <f>A568&amp;"-"&amp;TEXT(B568,"yyyymmdd")</f>
        <v/>
      </c>
      <c r="D568" s="9">
        <f>_xlfn.XLOOKUP(C568,Violations[Key],Violations[Boro])</f>
        <v/>
      </c>
      <c r="E568" s="9">
        <f>_xlfn.XLOOKUP(C568,Violations[Key],Violations[Cuisine])</f>
        <v/>
      </c>
      <c r="F568" s="9">
        <f>_xlfn.XLOOKUP(C568,Violations[Key],Violations[Score])</f>
        <v/>
      </c>
      <c r="G568" s="9">
        <f>_xlfn.XLOOKUP(C568,Violations[Key],Violations[Grade])&amp;""</f>
        <v/>
      </c>
      <c r="H568" s="9">
        <f>COUNTIFS(Violations[Key],C568,Violations[Violation code],"&lt;&gt;")</f>
        <v/>
      </c>
      <c r="I568" s="9">
        <f>COUNTIFS(Violations[Key],C568,Violations[Critical flag],"Critical")</f>
        <v/>
      </c>
      <c r="J568" s="9">
        <f>IF(LEFT(_xlfn.XLOOKUP(C568,Violations[Key],Violations[Action]),20)="Establishment Closed","Yes","No")</f>
        <v/>
      </c>
      <c r="K568" s="9">
        <f>IF(F568&lt;=13,"Yes","No")</f>
        <v/>
      </c>
    </row>
    <row r="569">
      <c r="A569" t="n">
        <v>41488373</v>
      </c>
      <c r="B569" s="8" t="n">
        <v>46126</v>
      </c>
      <c r="C569" s="9">
        <f>A569&amp;"-"&amp;TEXT(B569,"yyyymmdd")</f>
        <v/>
      </c>
      <c r="D569" s="9">
        <f>_xlfn.XLOOKUP(C569,Violations[Key],Violations[Boro])</f>
        <v/>
      </c>
      <c r="E569" s="9">
        <f>_xlfn.XLOOKUP(C569,Violations[Key],Violations[Cuisine])</f>
        <v/>
      </c>
      <c r="F569" s="9">
        <f>_xlfn.XLOOKUP(C569,Violations[Key],Violations[Score])</f>
        <v/>
      </c>
      <c r="G569" s="9">
        <f>_xlfn.XLOOKUP(C569,Violations[Key],Violations[Grade])&amp;""</f>
        <v/>
      </c>
      <c r="H569" s="9">
        <f>COUNTIFS(Violations[Key],C569,Violations[Violation code],"&lt;&gt;")</f>
        <v/>
      </c>
      <c r="I569" s="9">
        <f>COUNTIFS(Violations[Key],C569,Violations[Critical flag],"Critical")</f>
        <v/>
      </c>
      <c r="J569" s="9">
        <f>IF(LEFT(_xlfn.XLOOKUP(C569,Violations[Key],Violations[Action]),20)="Establishment Closed","Yes","No")</f>
        <v/>
      </c>
      <c r="K569" s="9">
        <f>IF(F569&lt;=13,"Yes","No")</f>
        <v/>
      </c>
    </row>
    <row r="570">
      <c r="A570" t="n">
        <v>41579144</v>
      </c>
      <c r="B570" s="8" t="n">
        <v>46126</v>
      </c>
      <c r="C570" s="9">
        <f>A570&amp;"-"&amp;TEXT(B570,"yyyymmdd")</f>
        <v/>
      </c>
      <c r="D570" s="9">
        <f>_xlfn.XLOOKUP(C570,Violations[Key],Violations[Boro])</f>
        <v/>
      </c>
      <c r="E570" s="9">
        <f>_xlfn.XLOOKUP(C570,Violations[Key],Violations[Cuisine])</f>
        <v/>
      </c>
      <c r="F570" s="9">
        <f>_xlfn.XLOOKUP(C570,Violations[Key],Violations[Score])</f>
        <v/>
      </c>
      <c r="G570" s="9">
        <f>_xlfn.XLOOKUP(C570,Violations[Key],Violations[Grade])&amp;""</f>
        <v/>
      </c>
      <c r="H570" s="9">
        <f>COUNTIFS(Violations[Key],C570,Violations[Violation code],"&lt;&gt;")</f>
        <v/>
      </c>
      <c r="I570" s="9">
        <f>COUNTIFS(Violations[Key],C570,Violations[Critical flag],"Critical")</f>
        <v/>
      </c>
      <c r="J570" s="9">
        <f>IF(LEFT(_xlfn.XLOOKUP(C570,Violations[Key],Violations[Action]),20)="Establishment Closed","Yes","No")</f>
        <v/>
      </c>
      <c r="K570" s="9">
        <f>IF(F570&lt;=13,"Yes","No")</f>
        <v/>
      </c>
    </row>
    <row r="571">
      <c r="A571" t="n">
        <v>41659970</v>
      </c>
      <c r="B571" s="8" t="n">
        <v>46126</v>
      </c>
      <c r="C571" s="9">
        <f>A571&amp;"-"&amp;TEXT(B571,"yyyymmdd")</f>
        <v/>
      </c>
      <c r="D571" s="9">
        <f>_xlfn.XLOOKUP(C571,Violations[Key],Violations[Boro])</f>
        <v/>
      </c>
      <c r="E571" s="9">
        <f>_xlfn.XLOOKUP(C571,Violations[Key],Violations[Cuisine])</f>
        <v/>
      </c>
      <c r="F571" s="9">
        <f>_xlfn.XLOOKUP(C571,Violations[Key],Violations[Score])</f>
        <v/>
      </c>
      <c r="G571" s="9">
        <f>_xlfn.XLOOKUP(C571,Violations[Key],Violations[Grade])&amp;""</f>
        <v/>
      </c>
      <c r="H571" s="9">
        <f>COUNTIFS(Violations[Key],C571,Violations[Violation code],"&lt;&gt;")</f>
        <v/>
      </c>
      <c r="I571" s="9">
        <f>COUNTIFS(Violations[Key],C571,Violations[Critical flag],"Critical")</f>
        <v/>
      </c>
      <c r="J571" s="9">
        <f>IF(LEFT(_xlfn.XLOOKUP(C571,Violations[Key],Violations[Action]),20)="Establishment Closed","Yes","No")</f>
        <v/>
      </c>
      <c r="K571" s="9">
        <f>IF(F571&lt;=13,"Yes","No")</f>
        <v/>
      </c>
    </row>
    <row r="572">
      <c r="A572" t="n">
        <v>50000125</v>
      </c>
      <c r="B572" s="8" t="n">
        <v>46126</v>
      </c>
      <c r="C572" s="9">
        <f>A572&amp;"-"&amp;TEXT(B572,"yyyymmdd")</f>
        <v/>
      </c>
      <c r="D572" s="9">
        <f>_xlfn.XLOOKUP(C572,Violations[Key],Violations[Boro])</f>
        <v/>
      </c>
      <c r="E572" s="9">
        <f>_xlfn.XLOOKUP(C572,Violations[Key],Violations[Cuisine])</f>
        <v/>
      </c>
      <c r="F572" s="9">
        <f>_xlfn.XLOOKUP(C572,Violations[Key],Violations[Score])</f>
        <v/>
      </c>
      <c r="G572" s="9">
        <f>_xlfn.XLOOKUP(C572,Violations[Key],Violations[Grade])&amp;""</f>
        <v/>
      </c>
      <c r="H572" s="9">
        <f>COUNTIFS(Violations[Key],C572,Violations[Violation code],"&lt;&gt;")</f>
        <v/>
      </c>
      <c r="I572" s="9">
        <f>COUNTIFS(Violations[Key],C572,Violations[Critical flag],"Critical")</f>
        <v/>
      </c>
      <c r="J572" s="9">
        <f>IF(LEFT(_xlfn.XLOOKUP(C572,Violations[Key],Violations[Action]),20)="Establishment Closed","Yes","No")</f>
        <v/>
      </c>
      <c r="K572" s="9">
        <f>IF(F572&lt;=13,"Yes","No")</f>
        <v/>
      </c>
    </row>
    <row r="573">
      <c r="A573" t="n">
        <v>50004317</v>
      </c>
      <c r="B573" s="8" t="n">
        <v>46126</v>
      </c>
      <c r="C573" s="9">
        <f>A573&amp;"-"&amp;TEXT(B573,"yyyymmdd")</f>
        <v/>
      </c>
      <c r="D573" s="9">
        <f>_xlfn.XLOOKUP(C573,Violations[Key],Violations[Boro])</f>
        <v/>
      </c>
      <c r="E573" s="9">
        <f>_xlfn.XLOOKUP(C573,Violations[Key],Violations[Cuisine])</f>
        <v/>
      </c>
      <c r="F573" s="9">
        <f>_xlfn.XLOOKUP(C573,Violations[Key],Violations[Score])</f>
        <v/>
      </c>
      <c r="G573" s="9">
        <f>_xlfn.XLOOKUP(C573,Violations[Key],Violations[Grade])&amp;""</f>
        <v/>
      </c>
      <c r="H573" s="9">
        <f>COUNTIFS(Violations[Key],C573,Violations[Violation code],"&lt;&gt;")</f>
        <v/>
      </c>
      <c r="I573" s="9">
        <f>COUNTIFS(Violations[Key],C573,Violations[Critical flag],"Critical")</f>
        <v/>
      </c>
      <c r="J573" s="9">
        <f>IF(LEFT(_xlfn.XLOOKUP(C573,Violations[Key],Violations[Action]),20)="Establishment Closed","Yes","No")</f>
        <v/>
      </c>
      <c r="K573" s="9">
        <f>IF(F573&lt;=13,"Yes","No")</f>
        <v/>
      </c>
    </row>
    <row r="574">
      <c r="A574" t="n">
        <v>50004403</v>
      </c>
      <c r="B574" s="8" t="n">
        <v>46126</v>
      </c>
      <c r="C574" s="9">
        <f>A574&amp;"-"&amp;TEXT(B574,"yyyymmdd")</f>
        <v/>
      </c>
      <c r="D574" s="9">
        <f>_xlfn.XLOOKUP(C574,Violations[Key],Violations[Boro])</f>
        <v/>
      </c>
      <c r="E574" s="9">
        <f>_xlfn.XLOOKUP(C574,Violations[Key],Violations[Cuisine])</f>
        <v/>
      </c>
      <c r="F574" s="9">
        <f>_xlfn.XLOOKUP(C574,Violations[Key],Violations[Score])</f>
        <v/>
      </c>
      <c r="G574" s="9">
        <f>_xlfn.XLOOKUP(C574,Violations[Key],Violations[Grade])&amp;""</f>
        <v/>
      </c>
      <c r="H574" s="9">
        <f>COUNTIFS(Violations[Key],C574,Violations[Violation code],"&lt;&gt;")</f>
        <v/>
      </c>
      <c r="I574" s="9">
        <f>COUNTIFS(Violations[Key],C574,Violations[Critical flag],"Critical")</f>
        <v/>
      </c>
      <c r="J574" s="9">
        <f>IF(LEFT(_xlfn.XLOOKUP(C574,Violations[Key],Violations[Action]),20)="Establishment Closed","Yes","No")</f>
        <v/>
      </c>
      <c r="K574" s="9">
        <f>IF(F574&lt;=13,"Yes","No")</f>
        <v/>
      </c>
    </row>
    <row r="575">
      <c r="A575" t="n">
        <v>50009923</v>
      </c>
      <c r="B575" s="8" t="n">
        <v>46126</v>
      </c>
      <c r="C575" s="9">
        <f>A575&amp;"-"&amp;TEXT(B575,"yyyymmdd")</f>
        <v/>
      </c>
      <c r="D575" s="9">
        <f>_xlfn.XLOOKUP(C575,Violations[Key],Violations[Boro])</f>
        <v/>
      </c>
      <c r="E575" s="9">
        <f>_xlfn.XLOOKUP(C575,Violations[Key],Violations[Cuisine])</f>
        <v/>
      </c>
      <c r="F575" s="9">
        <f>_xlfn.XLOOKUP(C575,Violations[Key],Violations[Score])</f>
        <v/>
      </c>
      <c r="G575" s="9">
        <f>_xlfn.XLOOKUP(C575,Violations[Key],Violations[Grade])&amp;""</f>
        <v/>
      </c>
      <c r="H575" s="9">
        <f>COUNTIFS(Violations[Key],C575,Violations[Violation code],"&lt;&gt;")</f>
        <v/>
      </c>
      <c r="I575" s="9">
        <f>COUNTIFS(Violations[Key],C575,Violations[Critical flag],"Critical")</f>
        <v/>
      </c>
      <c r="J575" s="9">
        <f>IF(LEFT(_xlfn.XLOOKUP(C575,Violations[Key],Violations[Action]),20)="Establishment Closed","Yes","No")</f>
        <v/>
      </c>
      <c r="K575" s="9">
        <f>IF(F575&lt;=13,"Yes","No")</f>
        <v/>
      </c>
    </row>
    <row r="576">
      <c r="A576" t="n">
        <v>50014098</v>
      </c>
      <c r="B576" s="8" t="n">
        <v>46126</v>
      </c>
      <c r="C576" s="9">
        <f>A576&amp;"-"&amp;TEXT(B576,"yyyymmdd")</f>
        <v/>
      </c>
      <c r="D576" s="9">
        <f>_xlfn.XLOOKUP(C576,Violations[Key],Violations[Boro])</f>
        <v/>
      </c>
      <c r="E576" s="9">
        <f>_xlfn.XLOOKUP(C576,Violations[Key],Violations[Cuisine])</f>
        <v/>
      </c>
      <c r="F576" s="9">
        <f>_xlfn.XLOOKUP(C576,Violations[Key],Violations[Score])</f>
        <v/>
      </c>
      <c r="G576" s="9">
        <f>_xlfn.XLOOKUP(C576,Violations[Key],Violations[Grade])&amp;""</f>
        <v/>
      </c>
      <c r="H576" s="9">
        <f>COUNTIFS(Violations[Key],C576,Violations[Violation code],"&lt;&gt;")</f>
        <v/>
      </c>
      <c r="I576" s="9">
        <f>COUNTIFS(Violations[Key],C576,Violations[Critical flag],"Critical")</f>
        <v/>
      </c>
      <c r="J576" s="9">
        <f>IF(LEFT(_xlfn.XLOOKUP(C576,Violations[Key],Violations[Action]),20)="Establishment Closed","Yes","No")</f>
        <v/>
      </c>
      <c r="K576" s="9">
        <f>IF(F576&lt;=13,"Yes","No")</f>
        <v/>
      </c>
    </row>
    <row r="577">
      <c r="A577" t="n">
        <v>50018219</v>
      </c>
      <c r="B577" s="8" t="n">
        <v>46126</v>
      </c>
      <c r="C577" s="9">
        <f>A577&amp;"-"&amp;TEXT(B577,"yyyymmdd")</f>
        <v/>
      </c>
      <c r="D577" s="9">
        <f>_xlfn.XLOOKUP(C577,Violations[Key],Violations[Boro])</f>
        <v/>
      </c>
      <c r="E577" s="9">
        <f>_xlfn.XLOOKUP(C577,Violations[Key],Violations[Cuisine])</f>
        <v/>
      </c>
      <c r="F577" s="9">
        <f>_xlfn.XLOOKUP(C577,Violations[Key],Violations[Score])</f>
        <v/>
      </c>
      <c r="G577" s="9">
        <f>_xlfn.XLOOKUP(C577,Violations[Key],Violations[Grade])&amp;""</f>
        <v/>
      </c>
      <c r="H577" s="9">
        <f>COUNTIFS(Violations[Key],C577,Violations[Violation code],"&lt;&gt;")</f>
        <v/>
      </c>
      <c r="I577" s="9">
        <f>COUNTIFS(Violations[Key],C577,Violations[Critical flag],"Critical")</f>
        <v/>
      </c>
      <c r="J577" s="9">
        <f>IF(LEFT(_xlfn.XLOOKUP(C577,Violations[Key],Violations[Action]),20)="Establishment Closed","Yes","No")</f>
        <v/>
      </c>
      <c r="K577" s="9">
        <f>IF(F577&lt;=13,"Yes","No")</f>
        <v/>
      </c>
    </row>
    <row r="578">
      <c r="A578" t="n">
        <v>50018950</v>
      </c>
      <c r="B578" s="8" t="n">
        <v>46126</v>
      </c>
      <c r="C578" s="9">
        <f>A578&amp;"-"&amp;TEXT(B578,"yyyymmdd")</f>
        <v/>
      </c>
      <c r="D578" s="9">
        <f>_xlfn.XLOOKUP(C578,Violations[Key],Violations[Boro])</f>
        <v/>
      </c>
      <c r="E578" s="9">
        <f>_xlfn.XLOOKUP(C578,Violations[Key],Violations[Cuisine])</f>
        <v/>
      </c>
      <c r="F578" s="9">
        <f>_xlfn.XLOOKUP(C578,Violations[Key],Violations[Score])</f>
        <v/>
      </c>
      <c r="G578" s="9">
        <f>_xlfn.XLOOKUP(C578,Violations[Key],Violations[Grade])&amp;""</f>
        <v/>
      </c>
      <c r="H578" s="9">
        <f>COUNTIFS(Violations[Key],C578,Violations[Violation code],"&lt;&gt;")</f>
        <v/>
      </c>
      <c r="I578" s="9">
        <f>COUNTIFS(Violations[Key],C578,Violations[Critical flag],"Critical")</f>
        <v/>
      </c>
      <c r="J578" s="9">
        <f>IF(LEFT(_xlfn.XLOOKUP(C578,Violations[Key],Violations[Action]),20)="Establishment Closed","Yes","No")</f>
        <v/>
      </c>
      <c r="K578" s="9">
        <f>IF(F578&lt;=13,"Yes","No")</f>
        <v/>
      </c>
    </row>
    <row r="579">
      <c r="A579" t="n">
        <v>50033767</v>
      </c>
      <c r="B579" s="8" t="n">
        <v>46126</v>
      </c>
      <c r="C579" s="9">
        <f>A579&amp;"-"&amp;TEXT(B579,"yyyymmdd")</f>
        <v/>
      </c>
      <c r="D579" s="9">
        <f>_xlfn.XLOOKUP(C579,Violations[Key],Violations[Boro])</f>
        <v/>
      </c>
      <c r="E579" s="9">
        <f>_xlfn.XLOOKUP(C579,Violations[Key],Violations[Cuisine])</f>
        <v/>
      </c>
      <c r="F579" s="9">
        <f>_xlfn.XLOOKUP(C579,Violations[Key],Violations[Score])</f>
        <v/>
      </c>
      <c r="G579" s="9">
        <f>_xlfn.XLOOKUP(C579,Violations[Key],Violations[Grade])&amp;""</f>
        <v/>
      </c>
      <c r="H579" s="9">
        <f>COUNTIFS(Violations[Key],C579,Violations[Violation code],"&lt;&gt;")</f>
        <v/>
      </c>
      <c r="I579" s="9">
        <f>COUNTIFS(Violations[Key],C579,Violations[Critical flag],"Critical")</f>
        <v/>
      </c>
      <c r="J579" s="9">
        <f>IF(LEFT(_xlfn.XLOOKUP(C579,Violations[Key],Violations[Action]),20)="Establishment Closed","Yes","No")</f>
        <v/>
      </c>
      <c r="K579" s="9">
        <f>IF(F579&lt;=13,"Yes","No")</f>
        <v/>
      </c>
    </row>
    <row r="580">
      <c r="A580" t="n">
        <v>50037627</v>
      </c>
      <c r="B580" s="8" t="n">
        <v>46126</v>
      </c>
      <c r="C580" s="9">
        <f>A580&amp;"-"&amp;TEXT(B580,"yyyymmdd")</f>
        <v/>
      </c>
      <c r="D580" s="9">
        <f>_xlfn.XLOOKUP(C580,Violations[Key],Violations[Boro])</f>
        <v/>
      </c>
      <c r="E580" s="9">
        <f>_xlfn.XLOOKUP(C580,Violations[Key],Violations[Cuisine])</f>
        <v/>
      </c>
      <c r="F580" s="9">
        <f>_xlfn.XLOOKUP(C580,Violations[Key],Violations[Score])</f>
        <v/>
      </c>
      <c r="G580" s="9">
        <f>_xlfn.XLOOKUP(C580,Violations[Key],Violations[Grade])&amp;""</f>
        <v/>
      </c>
      <c r="H580" s="9">
        <f>COUNTIFS(Violations[Key],C580,Violations[Violation code],"&lt;&gt;")</f>
        <v/>
      </c>
      <c r="I580" s="9">
        <f>COUNTIFS(Violations[Key],C580,Violations[Critical flag],"Critical")</f>
        <v/>
      </c>
      <c r="J580" s="9">
        <f>IF(LEFT(_xlfn.XLOOKUP(C580,Violations[Key],Violations[Action]),20)="Establishment Closed","Yes","No")</f>
        <v/>
      </c>
      <c r="K580" s="9">
        <f>IF(F580&lt;=13,"Yes","No")</f>
        <v/>
      </c>
    </row>
    <row r="581">
      <c r="A581" t="n">
        <v>50039077</v>
      </c>
      <c r="B581" s="8" t="n">
        <v>46126</v>
      </c>
      <c r="C581" s="9">
        <f>A581&amp;"-"&amp;TEXT(B581,"yyyymmdd")</f>
        <v/>
      </c>
      <c r="D581" s="9">
        <f>_xlfn.XLOOKUP(C581,Violations[Key],Violations[Boro])</f>
        <v/>
      </c>
      <c r="E581" s="9">
        <f>_xlfn.XLOOKUP(C581,Violations[Key],Violations[Cuisine])</f>
        <v/>
      </c>
      <c r="F581" s="9">
        <f>_xlfn.XLOOKUP(C581,Violations[Key],Violations[Score])</f>
        <v/>
      </c>
      <c r="G581" s="9">
        <f>_xlfn.XLOOKUP(C581,Violations[Key],Violations[Grade])&amp;""</f>
        <v/>
      </c>
      <c r="H581" s="9">
        <f>COUNTIFS(Violations[Key],C581,Violations[Violation code],"&lt;&gt;")</f>
        <v/>
      </c>
      <c r="I581" s="9">
        <f>COUNTIFS(Violations[Key],C581,Violations[Critical flag],"Critical")</f>
        <v/>
      </c>
      <c r="J581" s="9">
        <f>IF(LEFT(_xlfn.XLOOKUP(C581,Violations[Key],Violations[Action]),20)="Establishment Closed","Yes","No")</f>
        <v/>
      </c>
      <c r="K581" s="9">
        <f>IF(F581&lt;=13,"Yes","No")</f>
        <v/>
      </c>
    </row>
    <row r="582">
      <c r="A582" t="n">
        <v>50041641</v>
      </c>
      <c r="B582" s="8" t="n">
        <v>46126</v>
      </c>
      <c r="C582" s="9">
        <f>A582&amp;"-"&amp;TEXT(B582,"yyyymmdd")</f>
        <v/>
      </c>
      <c r="D582" s="9">
        <f>_xlfn.XLOOKUP(C582,Violations[Key],Violations[Boro])</f>
        <v/>
      </c>
      <c r="E582" s="9">
        <f>_xlfn.XLOOKUP(C582,Violations[Key],Violations[Cuisine])</f>
        <v/>
      </c>
      <c r="F582" s="9">
        <f>_xlfn.XLOOKUP(C582,Violations[Key],Violations[Score])</f>
        <v/>
      </c>
      <c r="G582" s="9">
        <f>_xlfn.XLOOKUP(C582,Violations[Key],Violations[Grade])&amp;""</f>
        <v/>
      </c>
      <c r="H582" s="9">
        <f>COUNTIFS(Violations[Key],C582,Violations[Violation code],"&lt;&gt;")</f>
        <v/>
      </c>
      <c r="I582" s="9">
        <f>COUNTIFS(Violations[Key],C582,Violations[Critical flag],"Critical")</f>
        <v/>
      </c>
      <c r="J582" s="9">
        <f>IF(LEFT(_xlfn.XLOOKUP(C582,Violations[Key],Violations[Action]),20)="Establishment Closed","Yes","No")</f>
        <v/>
      </c>
      <c r="K582" s="9">
        <f>IF(F582&lt;=13,"Yes","No")</f>
        <v/>
      </c>
    </row>
    <row r="583">
      <c r="A583" t="n">
        <v>50042664</v>
      </c>
      <c r="B583" s="8" t="n">
        <v>46126</v>
      </c>
      <c r="C583" s="9">
        <f>A583&amp;"-"&amp;TEXT(B583,"yyyymmdd")</f>
        <v/>
      </c>
      <c r="D583" s="9">
        <f>_xlfn.XLOOKUP(C583,Violations[Key],Violations[Boro])</f>
        <v/>
      </c>
      <c r="E583" s="9">
        <f>_xlfn.XLOOKUP(C583,Violations[Key],Violations[Cuisine])</f>
        <v/>
      </c>
      <c r="F583" s="9">
        <f>_xlfn.XLOOKUP(C583,Violations[Key],Violations[Score])</f>
        <v/>
      </c>
      <c r="G583" s="9">
        <f>_xlfn.XLOOKUP(C583,Violations[Key],Violations[Grade])&amp;""</f>
        <v/>
      </c>
      <c r="H583" s="9">
        <f>COUNTIFS(Violations[Key],C583,Violations[Violation code],"&lt;&gt;")</f>
        <v/>
      </c>
      <c r="I583" s="9">
        <f>COUNTIFS(Violations[Key],C583,Violations[Critical flag],"Critical")</f>
        <v/>
      </c>
      <c r="J583" s="9">
        <f>IF(LEFT(_xlfn.XLOOKUP(C583,Violations[Key],Violations[Action]),20)="Establishment Closed","Yes","No")</f>
        <v/>
      </c>
      <c r="K583" s="9">
        <f>IF(F583&lt;=13,"Yes","No")</f>
        <v/>
      </c>
    </row>
    <row r="584">
      <c r="A584" t="n">
        <v>50043179</v>
      </c>
      <c r="B584" s="8" t="n">
        <v>46126</v>
      </c>
      <c r="C584" s="9">
        <f>A584&amp;"-"&amp;TEXT(B584,"yyyymmdd")</f>
        <v/>
      </c>
      <c r="D584" s="9">
        <f>_xlfn.XLOOKUP(C584,Violations[Key],Violations[Boro])</f>
        <v/>
      </c>
      <c r="E584" s="9">
        <f>_xlfn.XLOOKUP(C584,Violations[Key],Violations[Cuisine])</f>
        <v/>
      </c>
      <c r="F584" s="9">
        <f>_xlfn.XLOOKUP(C584,Violations[Key],Violations[Score])</f>
        <v/>
      </c>
      <c r="G584" s="9">
        <f>_xlfn.XLOOKUP(C584,Violations[Key],Violations[Grade])&amp;""</f>
        <v/>
      </c>
      <c r="H584" s="9">
        <f>COUNTIFS(Violations[Key],C584,Violations[Violation code],"&lt;&gt;")</f>
        <v/>
      </c>
      <c r="I584" s="9">
        <f>COUNTIFS(Violations[Key],C584,Violations[Critical flag],"Critical")</f>
        <v/>
      </c>
      <c r="J584" s="9">
        <f>IF(LEFT(_xlfn.XLOOKUP(C584,Violations[Key],Violations[Action]),20)="Establishment Closed","Yes","No")</f>
        <v/>
      </c>
      <c r="K584" s="9">
        <f>IF(F584&lt;=13,"Yes","No")</f>
        <v/>
      </c>
    </row>
    <row r="585">
      <c r="A585" t="n">
        <v>50059980</v>
      </c>
      <c r="B585" s="8" t="n">
        <v>46126</v>
      </c>
      <c r="C585" s="9">
        <f>A585&amp;"-"&amp;TEXT(B585,"yyyymmdd")</f>
        <v/>
      </c>
      <c r="D585" s="9">
        <f>_xlfn.XLOOKUP(C585,Violations[Key],Violations[Boro])</f>
        <v/>
      </c>
      <c r="E585" s="9">
        <f>_xlfn.XLOOKUP(C585,Violations[Key],Violations[Cuisine])</f>
        <v/>
      </c>
      <c r="F585" s="9">
        <f>_xlfn.XLOOKUP(C585,Violations[Key],Violations[Score])</f>
        <v/>
      </c>
      <c r="G585" s="9">
        <f>_xlfn.XLOOKUP(C585,Violations[Key],Violations[Grade])&amp;""</f>
        <v/>
      </c>
      <c r="H585" s="9">
        <f>COUNTIFS(Violations[Key],C585,Violations[Violation code],"&lt;&gt;")</f>
        <v/>
      </c>
      <c r="I585" s="9">
        <f>COUNTIFS(Violations[Key],C585,Violations[Critical flag],"Critical")</f>
        <v/>
      </c>
      <c r="J585" s="9">
        <f>IF(LEFT(_xlfn.XLOOKUP(C585,Violations[Key],Violations[Action]),20)="Establishment Closed","Yes","No")</f>
        <v/>
      </c>
      <c r="K585" s="9">
        <f>IF(F585&lt;=13,"Yes","No")</f>
        <v/>
      </c>
    </row>
    <row r="586">
      <c r="A586" t="n">
        <v>50061211</v>
      </c>
      <c r="B586" s="8" t="n">
        <v>46126</v>
      </c>
      <c r="C586" s="9">
        <f>A586&amp;"-"&amp;TEXT(B586,"yyyymmdd")</f>
        <v/>
      </c>
      <c r="D586" s="9">
        <f>_xlfn.XLOOKUP(C586,Violations[Key],Violations[Boro])</f>
        <v/>
      </c>
      <c r="E586" s="9">
        <f>_xlfn.XLOOKUP(C586,Violations[Key],Violations[Cuisine])</f>
        <v/>
      </c>
      <c r="F586" s="9">
        <f>_xlfn.XLOOKUP(C586,Violations[Key],Violations[Score])</f>
        <v/>
      </c>
      <c r="G586" s="9">
        <f>_xlfn.XLOOKUP(C586,Violations[Key],Violations[Grade])&amp;""</f>
        <v/>
      </c>
      <c r="H586" s="9">
        <f>COUNTIFS(Violations[Key],C586,Violations[Violation code],"&lt;&gt;")</f>
        <v/>
      </c>
      <c r="I586" s="9">
        <f>COUNTIFS(Violations[Key],C586,Violations[Critical flag],"Critical")</f>
        <v/>
      </c>
      <c r="J586" s="9">
        <f>IF(LEFT(_xlfn.XLOOKUP(C586,Violations[Key],Violations[Action]),20)="Establishment Closed","Yes","No")</f>
        <v/>
      </c>
      <c r="K586" s="9">
        <f>IF(F586&lt;=13,"Yes","No")</f>
        <v/>
      </c>
    </row>
    <row r="587">
      <c r="A587" t="n">
        <v>50063152</v>
      </c>
      <c r="B587" s="8" t="n">
        <v>46126</v>
      </c>
      <c r="C587" s="9">
        <f>A587&amp;"-"&amp;TEXT(B587,"yyyymmdd")</f>
        <v/>
      </c>
      <c r="D587" s="9">
        <f>_xlfn.XLOOKUP(C587,Violations[Key],Violations[Boro])</f>
        <v/>
      </c>
      <c r="E587" s="9">
        <f>_xlfn.XLOOKUP(C587,Violations[Key],Violations[Cuisine])</f>
        <v/>
      </c>
      <c r="F587" s="9">
        <f>_xlfn.XLOOKUP(C587,Violations[Key],Violations[Score])</f>
        <v/>
      </c>
      <c r="G587" s="9">
        <f>_xlfn.XLOOKUP(C587,Violations[Key],Violations[Grade])&amp;""</f>
        <v/>
      </c>
      <c r="H587" s="9">
        <f>COUNTIFS(Violations[Key],C587,Violations[Violation code],"&lt;&gt;")</f>
        <v/>
      </c>
      <c r="I587" s="9">
        <f>COUNTIFS(Violations[Key],C587,Violations[Critical flag],"Critical")</f>
        <v/>
      </c>
      <c r="J587" s="9">
        <f>IF(LEFT(_xlfn.XLOOKUP(C587,Violations[Key],Violations[Action]),20)="Establishment Closed","Yes","No")</f>
        <v/>
      </c>
      <c r="K587" s="9">
        <f>IF(F587&lt;=13,"Yes","No")</f>
        <v/>
      </c>
    </row>
    <row r="588">
      <c r="A588" t="n">
        <v>50067247</v>
      </c>
      <c r="B588" s="8" t="n">
        <v>46126</v>
      </c>
      <c r="C588" s="9">
        <f>A588&amp;"-"&amp;TEXT(B588,"yyyymmdd")</f>
        <v/>
      </c>
      <c r="D588" s="9">
        <f>_xlfn.XLOOKUP(C588,Violations[Key],Violations[Boro])</f>
        <v/>
      </c>
      <c r="E588" s="9">
        <f>_xlfn.XLOOKUP(C588,Violations[Key],Violations[Cuisine])</f>
        <v/>
      </c>
      <c r="F588" s="9">
        <f>_xlfn.XLOOKUP(C588,Violations[Key],Violations[Score])</f>
        <v/>
      </c>
      <c r="G588" s="9">
        <f>_xlfn.XLOOKUP(C588,Violations[Key],Violations[Grade])&amp;""</f>
        <v/>
      </c>
      <c r="H588" s="9">
        <f>COUNTIFS(Violations[Key],C588,Violations[Violation code],"&lt;&gt;")</f>
        <v/>
      </c>
      <c r="I588" s="9">
        <f>COUNTIFS(Violations[Key],C588,Violations[Critical flag],"Critical")</f>
        <v/>
      </c>
      <c r="J588" s="9">
        <f>IF(LEFT(_xlfn.XLOOKUP(C588,Violations[Key],Violations[Action]),20)="Establishment Closed","Yes","No")</f>
        <v/>
      </c>
      <c r="K588" s="9">
        <f>IF(F588&lt;=13,"Yes","No")</f>
        <v/>
      </c>
    </row>
    <row r="589">
      <c r="A589" t="n">
        <v>50067646</v>
      </c>
      <c r="B589" s="8" t="n">
        <v>46126</v>
      </c>
      <c r="C589" s="9">
        <f>A589&amp;"-"&amp;TEXT(B589,"yyyymmdd")</f>
        <v/>
      </c>
      <c r="D589" s="9">
        <f>_xlfn.XLOOKUP(C589,Violations[Key],Violations[Boro])</f>
        <v/>
      </c>
      <c r="E589" s="9">
        <f>_xlfn.XLOOKUP(C589,Violations[Key],Violations[Cuisine])</f>
        <v/>
      </c>
      <c r="F589" s="9">
        <f>_xlfn.XLOOKUP(C589,Violations[Key],Violations[Score])</f>
        <v/>
      </c>
      <c r="G589" s="9">
        <f>_xlfn.XLOOKUP(C589,Violations[Key],Violations[Grade])&amp;""</f>
        <v/>
      </c>
      <c r="H589" s="9">
        <f>COUNTIFS(Violations[Key],C589,Violations[Violation code],"&lt;&gt;")</f>
        <v/>
      </c>
      <c r="I589" s="9">
        <f>COUNTIFS(Violations[Key],C589,Violations[Critical flag],"Critical")</f>
        <v/>
      </c>
      <c r="J589" s="9">
        <f>IF(LEFT(_xlfn.XLOOKUP(C589,Violations[Key],Violations[Action]),20)="Establishment Closed","Yes","No")</f>
        <v/>
      </c>
      <c r="K589" s="9">
        <f>IF(F589&lt;=13,"Yes","No")</f>
        <v/>
      </c>
    </row>
    <row r="590">
      <c r="A590" t="n">
        <v>50069666</v>
      </c>
      <c r="B590" s="8" t="n">
        <v>46126</v>
      </c>
      <c r="C590" s="9">
        <f>A590&amp;"-"&amp;TEXT(B590,"yyyymmdd")</f>
        <v/>
      </c>
      <c r="D590" s="9">
        <f>_xlfn.XLOOKUP(C590,Violations[Key],Violations[Boro])</f>
        <v/>
      </c>
      <c r="E590" s="9">
        <f>_xlfn.XLOOKUP(C590,Violations[Key],Violations[Cuisine])</f>
        <v/>
      </c>
      <c r="F590" s="9">
        <f>_xlfn.XLOOKUP(C590,Violations[Key],Violations[Score])</f>
        <v/>
      </c>
      <c r="G590" s="9">
        <f>_xlfn.XLOOKUP(C590,Violations[Key],Violations[Grade])&amp;""</f>
        <v/>
      </c>
      <c r="H590" s="9">
        <f>COUNTIFS(Violations[Key],C590,Violations[Violation code],"&lt;&gt;")</f>
        <v/>
      </c>
      <c r="I590" s="9">
        <f>COUNTIFS(Violations[Key],C590,Violations[Critical flag],"Critical")</f>
        <v/>
      </c>
      <c r="J590" s="9">
        <f>IF(LEFT(_xlfn.XLOOKUP(C590,Violations[Key],Violations[Action]),20)="Establishment Closed","Yes","No")</f>
        <v/>
      </c>
      <c r="K590" s="9">
        <f>IF(F590&lt;=13,"Yes","No")</f>
        <v/>
      </c>
    </row>
    <row r="591">
      <c r="A591" t="n">
        <v>50073168</v>
      </c>
      <c r="B591" s="8" t="n">
        <v>46126</v>
      </c>
      <c r="C591" s="9">
        <f>A591&amp;"-"&amp;TEXT(B591,"yyyymmdd")</f>
        <v/>
      </c>
      <c r="D591" s="9">
        <f>_xlfn.XLOOKUP(C591,Violations[Key],Violations[Boro])</f>
        <v/>
      </c>
      <c r="E591" s="9">
        <f>_xlfn.XLOOKUP(C591,Violations[Key],Violations[Cuisine])</f>
        <v/>
      </c>
      <c r="F591" s="9">
        <f>_xlfn.XLOOKUP(C591,Violations[Key],Violations[Score])</f>
        <v/>
      </c>
      <c r="G591" s="9">
        <f>_xlfn.XLOOKUP(C591,Violations[Key],Violations[Grade])&amp;""</f>
        <v/>
      </c>
      <c r="H591" s="9">
        <f>COUNTIFS(Violations[Key],C591,Violations[Violation code],"&lt;&gt;")</f>
        <v/>
      </c>
      <c r="I591" s="9">
        <f>COUNTIFS(Violations[Key],C591,Violations[Critical flag],"Critical")</f>
        <v/>
      </c>
      <c r="J591" s="9">
        <f>IF(LEFT(_xlfn.XLOOKUP(C591,Violations[Key],Violations[Action]),20)="Establishment Closed","Yes","No")</f>
        <v/>
      </c>
      <c r="K591" s="9">
        <f>IF(F591&lt;=13,"Yes","No")</f>
        <v/>
      </c>
    </row>
    <row r="592">
      <c r="A592" t="n">
        <v>50082224</v>
      </c>
      <c r="B592" s="8" t="n">
        <v>46126</v>
      </c>
      <c r="C592" s="9">
        <f>A592&amp;"-"&amp;TEXT(B592,"yyyymmdd")</f>
        <v/>
      </c>
      <c r="D592" s="9">
        <f>_xlfn.XLOOKUP(C592,Violations[Key],Violations[Boro])</f>
        <v/>
      </c>
      <c r="E592" s="9">
        <f>_xlfn.XLOOKUP(C592,Violations[Key],Violations[Cuisine])</f>
        <v/>
      </c>
      <c r="F592" s="9">
        <f>_xlfn.XLOOKUP(C592,Violations[Key],Violations[Score])</f>
        <v/>
      </c>
      <c r="G592" s="9">
        <f>_xlfn.XLOOKUP(C592,Violations[Key],Violations[Grade])&amp;""</f>
        <v/>
      </c>
      <c r="H592" s="9">
        <f>COUNTIFS(Violations[Key],C592,Violations[Violation code],"&lt;&gt;")</f>
        <v/>
      </c>
      <c r="I592" s="9">
        <f>COUNTIFS(Violations[Key],C592,Violations[Critical flag],"Critical")</f>
        <v/>
      </c>
      <c r="J592" s="9">
        <f>IF(LEFT(_xlfn.XLOOKUP(C592,Violations[Key],Violations[Action]),20)="Establishment Closed","Yes","No")</f>
        <v/>
      </c>
      <c r="K592" s="9">
        <f>IF(F592&lt;=13,"Yes","No")</f>
        <v/>
      </c>
    </row>
    <row r="593">
      <c r="A593" t="n">
        <v>50083089</v>
      </c>
      <c r="B593" s="8" t="n">
        <v>46126</v>
      </c>
      <c r="C593" s="9">
        <f>A593&amp;"-"&amp;TEXT(B593,"yyyymmdd")</f>
        <v/>
      </c>
      <c r="D593" s="9">
        <f>_xlfn.XLOOKUP(C593,Violations[Key],Violations[Boro])</f>
        <v/>
      </c>
      <c r="E593" s="9">
        <f>_xlfn.XLOOKUP(C593,Violations[Key],Violations[Cuisine])</f>
        <v/>
      </c>
      <c r="F593" s="9">
        <f>_xlfn.XLOOKUP(C593,Violations[Key],Violations[Score])</f>
        <v/>
      </c>
      <c r="G593" s="9">
        <f>_xlfn.XLOOKUP(C593,Violations[Key],Violations[Grade])&amp;""</f>
        <v/>
      </c>
      <c r="H593" s="9">
        <f>COUNTIFS(Violations[Key],C593,Violations[Violation code],"&lt;&gt;")</f>
        <v/>
      </c>
      <c r="I593" s="9">
        <f>COUNTIFS(Violations[Key],C593,Violations[Critical flag],"Critical")</f>
        <v/>
      </c>
      <c r="J593" s="9">
        <f>IF(LEFT(_xlfn.XLOOKUP(C593,Violations[Key],Violations[Action]),20)="Establishment Closed","Yes","No")</f>
        <v/>
      </c>
      <c r="K593" s="9">
        <f>IF(F593&lt;=13,"Yes","No")</f>
        <v/>
      </c>
    </row>
    <row r="594">
      <c r="A594" t="n">
        <v>50086669</v>
      </c>
      <c r="B594" s="8" t="n">
        <v>46126</v>
      </c>
      <c r="C594" s="9">
        <f>A594&amp;"-"&amp;TEXT(B594,"yyyymmdd")</f>
        <v/>
      </c>
      <c r="D594" s="9">
        <f>_xlfn.XLOOKUP(C594,Violations[Key],Violations[Boro])</f>
        <v/>
      </c>
      <c r="E594" s="9">
        <f>_xlfn.XLOOKUP(C594,Violations[Key],Violations[Cuisine])</f>
        <v/>
      </c>
      <c r="F594" s="9">
        <f>_xlfn.XLOOKUP(C594,Violations[Key],Violations[Score])</f>
        <v/>
      </c>
      <c r="G594" s="9">
        <f>_xlfn.XLOOKUP(C594,Violations[Key],Violations[Grade])&amp;""</f>
        <v/>
      </c>
      <c r="H594" s="9">
        <f>COUNTIFS(Violations[Key],C594,Violations[Violation code],"&lt;&gt;")</f>
        <v/>
      </c>
      <c r="I594" s="9">
        <f>COUNTIFS(Violations[Key],C594,Violations[Critical flag],"Critical")</f>
        <v/>
      </c>
      <c r="J594" s="9">
        <f>IF(LEFT(_xlfn.XLOOKUP(C594,Violations[Key],Violations[Action]),20)="Establishment Closed","Yes","No")</f>
        <v/>
      </c>
      <c r="K594" s="9">
        <f>IF(F594&lt;=13,"Yes","No")</f>
        <v/>
      </c>
    </row>
    <row r="595">
      <c r="A595" t="n">
        <v>50091707</v>
      </c>
      <c r="B595" s="8" t="n">
        <v>46126</v>
      </c>
      <c r="C595" s="9">
        <f>A595&amp;"-"&amp;TEXT(B595,"yyyymmdd")</f>
        <v/>
      </c>
      <c r="D595" s="9">
        <f>_xlfn.XLOOKUP(C595,Violations[Key],Violations[Boro])</f>
        <v/>
      </c>
      <c r="E595" s="9">
        <f>_xlfn.XLOOKUP(C595,Violations[Key],Violations[Cuisine])</f>
        <v/>
      </c>
      <c r="F595" s="9">
        <f>_xlfn.XLOOKUP(C595,Violations[Key],Violations[Score])</f>
        <v/>
      </c>
      <c r="G595" s="9">
        <f>_xlfn.XLOOKUP(C595,Violations[Key],Violations[Grade])&amp;""</f>
        <v/>
      </c>
      <c r="H595" s="9">
        <f>COUNTIFS(Violations[Key],C595,Violations[Violation code],"&lt;&gt;")</f>
        <v/>
      </c>
      <c r="I595" s="9">
        <f>COUNTIFS(Violations[Key],C595,Violations[Critical flag],"Critical")</f>
        <v/>
      </c>
      <c r="J595" s="9">
        <f>IF(LEFT(_xlfn.XLOOKUP(C595,Violations[Key],Violations[Action]),20)="Establishment Closed","Yes","No")</f>
        <v/>
      </c>
      <c r="K595" s="9">
        <f>IF(F595&lt;=13,"Yes","No")</f>
        <v/>
      </c>
    </row>
    <row r="596">
      <c r="A596" t="n">
        <v>50095055</v>
      </c>
      <c r="B596" s="8" t="n">
        <v>46126</v>
      </c>
      <c r="C596" s="9">
        <f>A596&amp;"-"&amp;TEXT(B596,"yyyymmdd")</f>
        <v/>
      </c>
      <c r="D596" s="9">
        <f>_xlfn.XLOOKUP(C596,Violations[Key],Violations[Boro])</f>
        <v/>
      </c>
      <c r="E596" s="9">
        <f>_xlfn.XLOOKUP(C596,Violations[Key],Violations[Cuisine])</f>
        <v/>
      </c>
      <c r="F596" s="9">
        <f>_xlfn.XLOOKUP(C596,Violations[Key],Violations[Score])</f>
        <v/>
      </c>
      <c r="G596" s="9">
        <f>_xlfn.XLOOKUP(C596,Violations[Key],Violations[Grade])&amp;""</f>
        <v/>
      </c>
      <c r="H596" s="9">
        <f>COUNTIFS(Violations[Key],C596,Violations[Violation code],"&lt;&gt;")</f>
        <v/>
      </c>
      <c r="I596" s="9">
        <f>COUNTIFS(Violations[Key],C596,Violations[Critical flag],"Critical")</f>
        <v/>
      </c>
      <c r="J596" s="9">
        <f>IF(LEFT(_xlfn.XLOOKUP(C596,Violations[Key],Violations[Action]),20)="Establishment Closed","Yes","No")</f>
        <v/>
      </c>
      <c r="K596" s="9">
        <f>IF(F596&lt;=13,"Yes","No")</f>
        <v/>
      </c>
    </row>
    <row r="597">
      <c r="A597" t="n">
        <v>50096203</v>
      </c>
      <c r="B597" s="8" t="n">
        <v>46126</v>
      </c>
      <c r="C597" s="9">
        <f>A597&amp;"-"&amp;TEXT(B597,"yyyymmdd")</f>
        <v/>
      </c>
      <c r="D597" s="9">
        <f>_xlfn.XLOOKUP(C597,Violations[Key],Violations[Boro])</f>
        <v/>
      </c>
      <c r="E597" s="9">
        <f>_xlfn.XLOOKUP(C597,Violations[Key],Violations[Cuisine])</f>
        <v/>
      </c>
      <c r="F597" s="9">
        <f>_xlfn.XLOOKUP(C597,Violations[Key],Violations[Score])</f>
        <v/>
      </c>
      <c r="G597" s="9">
        <f>_xlfn.XLOOKUP(C597,Violations[Key],Violations[Grade])&amp;""</f>
        <v/>
      </c>
      <c r="H597" s="9">
        <f>COUNTIFS(Violations[Key],C597,Violations[Violation code],"&lt;&gt;")</f>
        <v/>
      </c>
      <c r="I597" s="9">
        <f>COUNTIFS(Violations[Key],C597,Violations[Critical flag],"Critical")</f>
        <v/>
      </c>
      <c r="J597" s="9">
        <f>IF(LEFT(_xlfn.XLOOKUP(C597,Violations[Key],Violations[Action]),20)="Establishment Closed","Yes","No")</f>
        <v/>
      </c>
      <c r="K597" s="9">
        <f>IF(F597&lt;=13,"Yes","No")</f>
        <v/>
      </c>
    </row>
    <row r="598">
      <c r="A598" t="n">
        <v>50099890</v>
      </c>
      <c r="B598" s="8" t="n">
        <v>46126</v>
      </c>
      <c r="C598" s="9">
        <f>A598&amp;"-"&amp;TEXT(B598,"yyyymmdd")</f>
        <v/>
      </c>
      <c r="D598" s="9">
        <f>_xlfn.XLOOKUP(C598,Violations[Key],Violations[Boro])</f>
        <v/>
      </c>
      <c r="E598" s="9">
        <f>_xlfn.XLOOKUP(C598,Violations[Key],Violations[Cuisine])</f>
        <v/>
      </c>
      <c r="F598" s="9">
        <f>_xlfn.XLOOKUP(C598,Violations[Key],Violations[Score])</f>
        <v/>
      </c>
      <c r="G598" s="9">
        <f>_xlfn.XLOOKUP(C598,Violations[Key],Violations[Grade])&amp;""</f>
        <v/>
      </c>
      <c r="H598" s="9">
        <f>COUNTIFS(Violations[Key],C598,Violations[Violation code],"&lt;&gt;")</f>
        <v/>
      </c>
      <c r="I598" s="9">
        <f>COUNTIFS(Violations[Key],C598,Violations[Critical flag],"Critical")</f>
        <v/>
      </c>
      <c r="J598" s="9">
        <f>IF(LEFT(_xlfn.XLOOKUP(C598,Violations[Key],Violations[Action]),20)="Establishment Closed","Yes","No")</f>
        <v/>
      </c>
      <c r="K598" s="9">
        <f>IF(F598&lt;=13,"Yes","No")</f>
        <v/>
      </c>
    </row>
    <row r="599">
      <c r="A599" t="n">
        <v>50105091</v>
      </c>
      <c r="B599" s="8" t="n">
        <v>46126</v>
      </c>
      <c r="C599" s="9">
        <f>A599&amp;"-"&amp;TEXT(B599,"yyyymmdd")</f>
        <v/>
      </c>
      <c r="D599" s="9">
        <f>_xlfn.XLOOKUP(C599,Violations[Key],Violations[Boro])</f>
        <v/>
      </c>
      <c r="E599" s="9">
        <f>_xlfn.XLOOKUP(C599,Violations[Key],Violations[Cuisine])</f>
        <v/>
      </c>
      <c r="F599" s="9">
        <f>_xlfn.XLOOKUP(C599,Violations[Key],Violations[Score])</f>
        <v/>
      </c>
      <c r="G599" s="9">
        <f>_xlfn.XLOOKUP(C599,Violations[Key],Violations[Grade])&amp;""</f>
        <v/>
      </c>
      <c r="H599" s="9">
        <f>COUNTIFS(Violations[Key],C599,Violations[Violation code],"&lt;&gt;")</f>
        <v/>
      </c>
      <c r="I599" s="9">
        <f>COUNTIFS(Violations[Key],C599,Violations[Critical flag],"Critical")</f>
        <v/>
      </c>
      <c r="J599" s="9">
        <f>IF(LEFT(_xlfn.XLOOKUP(C599,Violations[Key],Violations[Action]),20)="Establishment Closed","Yes","No")</f>
        <v/>
      </c>
      <c r="K599" s="9">
        <f>IF(F599&lt;=13,"Yes","No")</f>
        <v/>
      </c>
    </row>
    <row r="600">
      <c r="A600" t="n">
        <v>50105465</v>
      </c>
      <c r="B600" s="8" t="n">
        <v>46126</v>
      </c>
      <c r="C600" s="9">
        <f>A600&amp;"-"&amp;TEXT(B600,"yyyymmdd")</f>
        <v/>
      </c>
      <c r="D600" s="9">
        <f>_xlfn.XLOOKUP(C600,Violations[Key],Violations[Boro])</f>
        <v/>
      </c>
      <c r="E600" s="9">
        <f>_xlfn.XLOOKUP(C600,Violations[Key],Violations[Cuisine])</f>
        <v/>
      </c>
      <c r="F600" s="9">
        <f>_xlfn.XLOOKUP(C600,Violations[Key],Violations[Score])</f>
        <v/>
      </c>
      <c r="G600" s="9">
        <f>_xlfn.XLOOKUP(C600,Violations[Key],Violations[Grade])&amp;""</f>
        <v/>
      </c>
      <c r="H600" s="9">
        <f>COUNTIFS(Violations[Key],C600,Violations[Violation code],"&lt;&gt;")</f>
        <v/>
      </c>
      <c r="I600" s="9">
        <f>COUNTIFS(Violations[Key],C600,Violations[Critical flag],"Critical")</f>
        <v/>
      </c>
      <c r="J600" s="9">
        <f>IF(LEFT(_xlfn.XLOOKUP(C600,Violations[Key],Violations[Action]),20)="Establishment Closed","Yes","No")</f>
        <v/>
      </c>
      <c r="K600" s="9">
        <f>IF(F600&lt;=13,"Yes","No")</f>
        <v/>
      </c>
    </row>
    <row r="601">
      <c r="A601" t="n">
        <v>50115905</v>
      </c>
      <c r="B601" s="8" t="n">
        <v>46126</v>
      </c>
      <c r="C601" s="9">
        <f>A601&amp;"-"&amp;TEXT(B601,"yyyymmdd")</f>
        <v/>
      </c>
      <c r="D601" s="9">
        <f>_xlfn.XLOOKUP(C601,Violations[Key],Violations[Boro])</f>
        <v/>
      </c>
      <c r="E601" s="9">
        <f>_xlfn.XLOOKUP(C601,Violations[Key],Violations[Cuisine])</f>
        <v/>
      </c>
      <c r="F601" s="9">
        <f>_xlfn.XLOOKUP(C601,Violations[Key],Violations[Score])</f>
        <v/>
      </c>
      <c r="G601" s="9">
        <f>_xlfn.XLOOKUP(C601,Violations[Key],Violations[Grade])&amp;""</f>
        <v/>
      </c>
      <c r="H601" s="9">
        <f>COUNTIFS(Violations[Key],C601,Violations[Violation code],"&lt;&gt;")</f>
        <v/>
      </c>
      <c r="I601" s="9">
        <f>COUNTIFS(Violations[Key],C601,Violations[Critical flag],"Critical")</f>
        <v/>
      </c>
      <c r="J601" s="9">
        <f>IF(LEFT(_xlfn.XLOOKUP(C601,Violations[Key],Violations[Action]),20)="Establishment Closed","Yes","No")</f>
        <v/>
      </c>
      <c r="K601" s="9">
        <f>IF(F601&lt;=13,"Yes","No")</f>
        <v/>
      </c>
    </row>
    <row r="602">
      <c r="A602" t="n">
        <v>50118534</v>
      </c>
      <c r="B602" s="8" t="n">
        <v>46126</v>
      </c>
      <c r="C602" s="9">
        <f>A602&amp;"-"&amp;TEXT(B602,"yyyymmdd")</f>
        <v/>
      </c>
      <c r="D602" s="9">
        <f>_xlfn.XLOOKUP(C602,Violations[Key],Violations[Boro])</f>
        <v/>
      </c>
      <c r="E602" s="9">
        <f>_xlfn.XLOOKUP(C602,Violations[Key],Violations[Cuisine])</f>
        <v/>
      </c>
      <c r="F602" s="9">
        <f>_xlfn.XLOOKUP(C602,Violations[Key],Violations[Score])</f>
        <v/>
      </c>
      <c r="G602" s="9">
        <f>_xlfn.XLOOKUP(C602,Violations[Key],Violations[Grade])&amp;""</f>
        <v/>
      </c>
      <c r="H602" s="9">
        <f>COUNTIFS(Violations[Key],C602,Violations[Violation code],"&lt;&gt;")</f>
        <v/>
      </c>
      <c r="I602" s="9">
        <f>COUNTIFS(Violations[Key],C602,Violations[Critical flag],"Critical")</f>
        <v/>
      </c>
      <c r="J602" s="9">
        <f>IF(LEFT(_xlfn.XLOOKUP(C602,Violations[Key],Violations[Action]),20)="Establishment Closed","Yes","No")</f>
        <v/>
      </c>
      <c r="K602" s="9">
        <f>IF(F602&lt;=13,"Yes","No")</f>
        <v/>
      </c>
    </row>
    <row r="603">
      <c r="A603" t="n">
        <v>50120277</v>
      </c>
      <c r="B603" s="8" t="n">
        <v>46126</v>
      </c>
      <c r="C603" s="9">
        <f>A603&amp;"-"&amp;TEXT(B603,"yyyymmdd")</f>
        <v/>
      </c>
      <c r="D603" s="9">
        <f>_xlfn.XLOOKUP(C603,Violations[Key],Violations[Boro])</f>
        <v/>
      </c>
      <c r="E603" s="9">
        <f>_xlfn.XLOOKUP(C603,Violations[Key],Violations[Cuisine])</f>
        <v/>
      </c>
      <c r="F603" s="9">
        <f>_xlfn.XLOOKUP(C603,Violations[Key],Violations[Score])</f>
        <v/>
      </c>
      <c r="G603" s="9">
        <f>_xlfn.XLOOKUP(C603,Violations[Key],Violations[Grade])&amp;""</f>
        <v/>
      </c>
      <c r="H603" s="9">
        <f>COUNTIFS(Violations[Key],C603,Violations[Violation code],"&lt;&gt;")</f>
        <v/>
      </c>
      <c r="I603" s="9">
        <f>COUNTIFS(Violations[Key],C603,Violations[Critical flag],"Critical")</f>
        <v/>
      </c>
      <c r="J603" s="9">
        <f>IF(LEFT(_xlfn.XLOOKUP(C603,Violations[Key],Violations[Action]),20)="Establishment Closed","Yes","No")</f>
        <v/>
      </c>
      <c r="K603" s="9">
        <f>IF(F603&lt;=13,"Yes","No")</f>
        <v/>
      </c>
    </row>
    <row r="604">
      <c r="A604" t="n">
        <v>50123586</v>
      </c>
      <c r="B604" s="8" t="n">
        <v>46126</v>
      </c>
      <c r="C604" s="9">
        <f>A604&amp;"-"&amp;TEXT(B604,"yyyymmdd")</f>
        <v/>
      </c>
      <c r="D604" s="9">
        <f>_xlfn.XLOOKUP(C604,Violations[Key],Violations[Boro])</f>
        <v/>
      </c>
      <c r="E604" s="9">
        <f>_xlfn.XLOOKUP(C604,Violations[Key],Violations[Cuisine])</f>
        <v/>
      </c>
      <c r="F604" s="9">
        <f>_xlfn.XLOOKUP(C604,Violations[Key],Violations[Score])</f>
        <v/>
      </c>
      <c r="G604" s="9">
        <f>_xlfn.XLOOKUP(C604,Violations[Key],Violations[Grade])&amp;""</f>
        <v/>
      </c>
      <c r="H604" s="9">
        <f>COUNTIFS(Violations[Key],C604,Violations[Violation code],"&lt;&gt;")</f>
        <v/>
      </c>
      <c r="I604" s="9">
        <f>COUNTIFS(Violations[Key],C604,Violations[Critical flag],"Critical")</f>
        <v/>
      </c>
      <c r="J604" s="9">
        <f>IF(LEFT(_xlfn.XLOOKUP(C604,Violations[Key],Violations[Action]),20)="Establishment Closed","Yes","No")</f>
        <v/>
      </c>
      <c r="K604" s="9">
        <f>IF(F604&lt;=13,"Yes","No")</f>
        <v/>
      </c>
    </row>
    <row r="605">
      <c r="A605" t="n">
        <v>50129589</v>
      </c>
      <c r="B605" s="8" t="n">
        <v>46126</v>
      </c>
      <c r="C605" s="9">
        <f>A605&amp;"-"&amp;TEXT(B605,"yyyymmdd")</f>
        <v/>
      </c>
      <c r="D605" s="9">
        <f>_xlfn.XLOOKUP(C605,Violations[Key],Violations[Boro])</f>
        <v/>
      </c>
      <c r="E605" s="9">
        <f>_xlfn.XLOOKUP(C605,Violations[Key],Violations[Cuisine])</f>
        <v/>
      </c>
      <c r="F605" s="9">
        <f>_xlfn.XLOOKUP(C605,Violations[Key],Violations[Score])</f>
        <v/>
      </c>
      <c r="G605" s="9">
        <f>_xlfn.XLOOKUP(C605,Violations[Key],Violations[Grade])&amp;""</f>
        <v/>
      </c>
      <c r="H605" s="9">
        <f>COUNTIFS(Violations[Key],C605,Violations[Violation code],"&lt;&gt;")</f>
        <v/>
      </c>
      <c r="I605" s="9">
        <f>COUNTIFS(Violations[Key],C605,Violations[Critical flag],"Critical")</f>
        <v/>
      </c>
      <c r="J605" s="9">
        <f>IF(LEFT(_xlfn.XLOOKUP(C605,Violations[Key],Violations[Action]),20)="Establishment Closed","Yes","No")</f>
        <v/>
      </c>
      <c r="K605" s="9">
        <f>IF(F605&lt;=13,"Yes","No")</f>
        <v/>
      </c>
    </row>
    <row r="606">
      <c r="A606" t="n">
        <v>50145734</v>
      </c>
      <c r="B606" s="8" t="n">
        <v>46126</v>
      </c>
      <c r="C606" s="9">
        <f>A606&amp;"-"&amp;TEXT(B606,"yyyymmdd")</f>
        <v/>
      </c>
      <c r="D606" s="9">
        <f>_xlfn.XLOOKUP(C606,Violations[Key],Violations[Boro])</f>
        <v/>
      </c>
      <c r="E606" s="9">
        <f>_xlfn.XLOOKUP(C606,Violations[Key],Violations[Cuisine])</f>
        <v/>
      </c>
      <c r="F606" s="9">
        <f>_xlfn.XLOOKUP(C606,Violations[Key],Violations[Score])</f>
        <v/>
      </c>
      <c r="G606" s="9">
        <f>_xlfn.XLOOKUP(C606,Violations[Key],Violations[Grade])&amp;""</f>
        <v/>
      </c>
      <c r="H606" s="9">
        <f>COUNTIFS(Violations[Key],C606,Violations[Violation code],"&lt;&gt;")</f>
        <v/>
      </c>
      <c r="I606" s="9">
        <f>COUNTIFS(Violations[Key],C606,Violations[Critical flag],"Critical")</f>
        <v/>
      </c>
      <c r="J606" s="9">
        <f>IF(LEFT(_xlfn.XLOOKUP(C606,Violations[Key],Violations[Action]),20)="Establishment Closed","Yes","No")</f>
        <v/>
      </c>
      <c r="K606" s="9">
        <f>IF(F606&lt;=13,"Yes","No")</f>
        <v/>
      </c>
    </row>
    <row r="607">
      <c r="A607" t="n">
        <v>50149815</v>
      </c>
      <c r="B607" s="8" t="n">
        <v>46126</v>
      </c>
      <c r="C607" s="9">
        <f>A607&amp;"-"&amp;TEXT(B607,"yyyymmdd")</f>
        <v/>
      </c>
      <c r="D607" s="9">
        <f>_xlfn.XLOOKUP(C607,Violations[Key],Violations[Boro])</f>
        <v/>
      </c>
      <c r="E607" s="9">
        <f>_xlfn.XLOOKUP(C607,Violations[Key],Violations[Cuisine])</f>
        <v/>
      </c>
      <c r="F607" s="9">
        <f>_xlfn.XLOOKUP(C607,Violations[Key],Violations[Score])</f>
        <v/>
      </c>
      <c r="G607" s="9">
        <f>_xlfn.XLOOKUP(C607,Violations[Key],Violations[Grade])&amp;""</f>
        <v/>
      </c>
      <c r="H607" s="9">
        <f>COUNTIFS(Violations[Key],C607,Violations[Violation code],"&lt;&gt;")</f>
        <v/>
      </c>
      <c r="I607" s="9">
        <f>COUNTIFS(Violations[Key],C607,Violations[Critical flag],"Critical")</f>
        <v/>
      </c>
      <c r="J607" s="9">
        <f>IF(LEFT(_xlfn.XLOOKUP(C607,Violations[Key],Violations[Action]),20)="Establishment Closed","Yes","No")</f>
        <v/>
      </c>
      <c r="K607" s="9">
        <f>IF(F607&lt;=13,"Yes","No")</f>
        <v/>
      </c>
    </row>
    <row r="608">
      <c r="A608" t="n">
        <v>50156021</v>
      </c>
      <c r="B608" s="8" t="n">
        <v>46126</v>
      </c>
      <c r="C608" s="9">
        <f>A608&amp;"-"&amp;TEXT(B608,"yyyymmdd")</f>
        <v/>
      </c>
      <c r="D608" s="9">
        <f>_xlfn.XLOOKUP(C608,Violations[Key],Violations[Boro])</f>
        <v/>
      </c>
      <c r="E608" s="9">
        <f>_xlfn.XLOOKUP(C608,Violations[Key],Violations[Cuisine])</f>
        <v/>
      </c>
      <c r="F608" s="9">
        <f>_xlfn.XLOOKUP(C608,Violations[Key],Violations[Score])</f>
        <v/>
      </c>
      <c r="G608" s="9">
        <f>_xlfn.XLOOKUP(C608,Violations[Key],Violations[Grade])&amp;""</f>
        <v/>
      </c>
      <c r="H608" s="9">
        <f>COUNTIFS(Violations[Key],C608,Violations[Violation code],"&lt;&gt;")</f>
        <v/>
      </c>
      <c r="I608" s="9">
        <f>COUNTIFS(Violations[Key],C608,Violations[Critical flag],"Critical")</f>
        <v/>
      </c>
      <c r="J608" s="9">
        <f>IF(LEFT(_xlfn.XLOOKUP(C608,Violations[Key],Violations[Action]),20)="Establishment Closed","Yes","No")</f>
        <v/>
      </c>
      <c r="K608" s="9">
        <f>IF(F608&lt;=13,"Yes","No")</f>
        <v/>
      </c>
    </row>
    <row r="609">
      <c r="A609" t="n">
        <v>50157105</v>
      </c>
      <c r="B609" s="8" t="n">
        <v>46126</v>
      </c>
      <c r="C609" s="9">
        <f>A609&amp;"-"&amp;TEXT(B609,"yyyymmdd")</f>
        <v/>
      </c>
      <c r="D609" s="9">
        <f>_xlfn.XLOOKUP(C609,Violations[Key],Violations[Boro])</f>
        <v/>
      </c>
      <c r="E609" s="9">
        <f>_xlfn.XLOOKUP(C609,Violations[Key],Violations[Cuisine])</f>
        <v/>
      </c>
      <c r="F609" s="9">
        <f>_xlfn.XLOOKUP(C609,Violations[Key],Violations[Score])</f>
        <v/>
      </c>
      <c r="G609" s="9">
        <f>_xlfn.XLOOKUP(C609,Violations[Key],Violations[Grade])&amp;""</f>
        <v/>
      </c>
      <c r="H609" s="9">
        <f>COUNTIFS(Violations[Key],C609,Violations[Violation code],"&lt;&gt;")</f>
        <v/>
      </c>
      <c r="I609" s="9">
        <f>COUNTIFS(Violations[Key],C609,Violations[Critical flag],"Critical")</f>
        <v/>
      </c>
      <c r="J609" s="9">
        <f>IF(LEFT(_xlfn.XLOOKUP(C609,Violations[Key],Violations[Action]),20)="Establishment Closed","Yes","No")</f>
        <v/>
      </c>
      <c r="K609" s="9">
        <f>IF(F609&lt;=13,"Yes","No")</f>
        <v/>
      </c>
    </row>
    <row r="610">
      <c r="A610" t="n">
        <v>50164622</v>
      </c>
      <c r="B610" s="8" t="n">
        <v>46126</v>
      </c>
      <c r="C610" s="9">
        <f>A610&amp;"-"&amp;TEXT(B610,"yyyymmdd")</f>
        <v/>
      </c>
      <c r="D610" s="9">
        <f>_xlfn.XLOOKUP(C610,Violations[Key],Violations[Boro])</f>
        <v/>
      </c>
      <c r="E610" s="9">
        <f>_xlfn.XLOOKUP(C610,Violations[Key],Violations[Cuisine])</f>
        <v/>
      </c>
      <c r="F610" s="9">
        <f>_xlfn.XLOOKUP(C610,Violations[Key],Violations[Score])</f>
        <v/>
      </c>
      <c r="G610" s="9">
        <f>_xlfn.XLOOKUP(C610,Violations[Key],Violations[Grade])&amp;""</f>
        <v/>
      </c>
      <c r="H610" s="9">
        <f>COUNTIFS(Violations[Key],C610,Violations[Violation code],"&lt;&gt;")</f>
        <v/>
      </c>
      <c r="I610" s="9">
        <f>COUNTIFS(Violations[Key],C610,Violations[Critical flag],"Critical")</f>
        <v/>
      </c>
      <c r="J610" s="9">
        <f>IF(LEFT(_xlfn.XLOOKUP(C610,Violations[Key],Violations[Action]),20)="Establishment Closed","Yes","No")</f>
        <v/>
      </c>
      <c r="K610" s="9">
        <f>IF(F610&lt;=13,"Yes","No")</f>
        <v/>
      </c>
    </row>
    <row r="611">
      <c r="A611" t="n">
        <v>50165648</v>
      </c>
      <c r="B611" s="8" t="n">
        <v>46126</v>
      </c>
      <c r="C611" s="9">
        <f>A611&amp;"-"&amp;TEXT(B611,"yyyymmdd")</f>
        <v/>
      </c>
      <c r="D611" s="9">
        <f>_xlfn.XLOOKUP(C611,Violations[Key],Violations[Boro])</f>
        <v/>
      </c>
      <c r="E611" s="9">
        <f>_xlfn.XLOOKUP(C611,Violations[Key],Violations[Cuisine])</f>
        <v/>
      </c>
      <c r="F611" s="9">
        <f>_xlfn.XLOOKUP(C611,Violations[Key],Violations[Score])</f>
        <v/>
      </c>
      <c r="G611" s="9">
        <f>_xlfn.XLOOKUP(C611,Violations[Key],Violations[Grade])&amp;""</f>
        <v/>
      </c>
      <c r="H611" s="9">
        <f>COUNTIFS(Violations[Key],C611,Violations[Violation code],"&lt;&gt;")</f>
        <v/>
      </c>
      <c r="I611" s="9">
        <f>COUNTIFS(Violations[Key],C611,Violations[Critical flag],"Critical")</f>
        <v/>
      </c>
      <c r="J611" s="9">
        <f>IF(LEFT(_xlfn.XLOOKUP(C611,Violations[Key],Violations[Action]),20)="Establishment Closed","Yes","No")</f>
        <v/>
      </c>
      <c r="K611" s="9">
        <f>IF(F611&lt;=13,"Yes","No")</f>
        <v/>
      </c>
    </row>
    <row r="612">
      <c r="A612" t="n">
        <v>50170343</v>
      </c>
      <c r="B612" s="8" t="n">
        <v>46126</v>
      </c>
      <c r="C612" s="9">
        <f>A612&amp;"-"&amp;TEXT(B612,"yyyymmdd")</f>
        <v/>
      </c>
      <c r="D612" s="9">
        <f>_xlfn.XLOOKUP(C612,Violations[Key],Violations[Boro])</f>
        <v/>
      </c>
      <c r="E612" s="9">
        <f>_xlfn.XLOOKUP(C612,Violations[Key],Violations[Cuisine])</f>
        <v/>
      </c>
      <c r="F612" s="9">
        <f>_xlfn.XLOOKUP(C612,Violations[Key],Violations[Score])</f>
        <v/>
      </c>
      <c r="G612" s="9">
        <f>_xlfn.XLOOKUP(C612,Violations[Key],Violations[Grade])&amp;""</f>
        <v/>
      </c>
      <c r="H612" s="9">
        <f>COUNTIFS(Violations[Key],C612,Violations[Violation code],"&lt;&gt;")</f>
        <v/>
      </c>
      <c r="I612" s="9">
        <f>COUNTIFS(Violations[Key],C612,Violations[Critical flag],"Critical")</f>
        <v/>
      </c>
      <c r="J612" s="9">
        <f>IF(LEFT(_xlfn.XLOOKUP(C612,Violations[Key],Violations[Action]),20)="Establishment Closed","Yes","No")</f>
        <v/>
      </c>
      <c r="K612" s="9">
        <f>IF(F612&lt;=13,"Yes","No")</f>
        <v/>
      </c>
    </row>
    <row r="613">
      <c r="A613" t="n">
        <v>40380517</v>
      </c>
      <c r="B613" s="8" t="n">
        <v>46127</v>
      </c>
      <c r="C613" s="9">
        <f>A613&amp;"-"&amp;TEXT(B613,"yyyymmdd")</f>
        <v/>
      </c>
      <c r="D613" s="9">
        <f>_xlfn.XLOOKUP(C613,Violations[Key],Violations[Boro])</f>
        <v/>
      </c>
      <c r="E613" s="9">
        <f>_xlfn.XLOOKUP(C613,Violations[Key],Violations[Cuisine])</f>
        <v/>
      </c>
      <c r="F613" s="9">
        <f>_xlfn.XLOOKUP(C613,Violations[Key],Violations[Score])</f>
        <v/>
      </c>
      <c r="G613" s="9">
        <f>_xlfn.XLOOKUP(C613,Violations[Key],Violations[Grade])&amp;""</f>
        <v/>
      </c>
      <c r="H613" s="9">
        <f>COUNTIFS(Violations[Key],C613,Violations[Violation code],"&lt;&gt;")</f>
        <v/>
      </c>
      <c r="I613" s="9">
        <f>COUNTIFS(Violations[Key],C613,Violations[Critical flag],"Critical")</f>
        <v/>
      </c>
      <c r="J613" s="9">
        <f>IF(LEFT(_xlfn.XLOOKUP(C613,Violations[Key],Violations[Action]),20)="Establishment Closed","Yes","No")</f>
        <v/>
      </c>
      <c r="K613" s="9">
        <f>IF(F613&lt;=13,"Yes","No")</f>
        <v/>
      </c>
    </row>
    <row r="614">
      <c r="A614" t="n">
        <v>40398549</v>
      </c>
      <c r="B614" s="8" t="n">
        <v>46127</v>
      </c>
      <c r="C614" s="9">
        <f>A614&amp;"-"&amp;TEXT(B614,"yyyymmdd")</f>
        <v/>
      </c>
      <c r="D614" s="9">
        <f>_xlfn.XLOOKUP(C614,Violations[Key],Violations[Boro])</f>
        <v/>
      </c>
      <c r="E614" s="9">
        <f>_xlfn.XLOOKUP(C614,Violations[Key],Violations[Cuisine])</f>
        <v/>
      </c>
      <c r="F614" s="9">
        <f>_xlfn.XLOOKUP(C614,Violations[Key],Violations[Score])</f>
        <v/>
      </c>
      <c r="G614" s="9">
        <f>_xlfn.XLOOKUP(C614,Violations[Key],Violations[Grade])&amp;""</f>
        <v/>
      </c>
      <c r="H614" s="9">
        <f>COUNTIFS(Violations[Key],C614,Violations[Violation code],"&lt;&gt;")</f>
        <v/>
      </c>
      <c r="I614" s="9">
        <f>COUNTIFS(Violations[Key],C614,Violations[Critical flag],"Critical")</f>
        <v/>
      </c>
      <c r="J614" s="9">
        <f>IF(LEFT(_xlfn.XLOOKUP(C614,Violations[Key],Violations[Action]),20)="Establishment Closed","Yes","No")</f>
        <v/>
      </c>
      <c r="K614" s="9">
        <f>IF(F614&lt;=13,"Yes","No")</f>
        <v/>
      </c>
    </row>
    <row r="615">
      <c r="A615" t="n">
        <v>40996365</v>
      </c>
      <c r="B615" s="8" t="n">
        <v>46127</v>
      </c>
      <c r="C615" s="9">
        <f>A615&amp;"-"&amp;TEXT(B615,"yyyymmdd")</f>
        <v/>
      </c>
      <c r="D615" s="9">
        <f>_xlfn.XLOOKUP(C615,Violations[Key],Violations[Boro])</f>
        <v/>
      </c>
      <c r="E615" s="9">
        <f>_xlfn.XLOOKUP(C615,Violations[Key],Violations[Cuisine])</f>
        <v/>
      </c>
      <c r="F615" s="9">
        <f>_xlfn.XLOOKUP(C615,Violations[Key],Violations[Score])</f>
        <v/>
      </c>
      <c r="G615" s="9">
        <f>_xlfn.XLOOKUP(C615,Violations[Key],Violations[Grade])&amp;""</f>
        <v/>
      </c>
      <c r="H615" s="9">
        <f>COUNTIFS(Violations[Key],C615,Violations[Violation code],"&lt;&gt;")</f>
        <v/>
      </c>
      <c r="I615" s="9">
        <f>COUNTIFS(Violations[Key],C615,Violations[Critical flag],"Critical")</f>
        <v/>
      </c>
      <c r="J615" s="9">
        <f>IF(LEFT(_xlfn.XLOOKUP(C615,Violations[Key],Violations[Action]),20)="Establishment Closed","Yes","No")</f>
        <v/>
      </c>
      <c r="K615" s="9">
        <f>IF(F615&lt;=13,"Yes","No")</f>
        <v/>
      </c>
    </row>
    <row r="616">
      <c r="A616" t="n">
        <v>41097973</v>
      </c>
      <c r="B616" s="8" t="n">
        <v>46127</v>
      </c>
      <c r="C616" s="9">
        <f>A616&amp;"-"&amp;TEXT(B616,"yyyymmdd")</f>
        <v/>
      </c>
      <c r="D616" s="9">
        <f>_xlfn.XLOOKUP(C616,Violations[Key],Violations[Boro])</f>
        <v/>
      </c>
      <c r="E616" s="9">
        <f>_xlfn.XLOOKUP(C616,Violations[Key],Violations[Cuisine])</f>
        <v/>
      </c>
      <c r="F616" s="9">
        <f>_xlfn.XLOOKUP(C616,Violations[Key],Violations[Score])</f>
        <v/>
      </c>
      <c r="G616" s="9">
        <f>_xlfn.XLOOKUP(C616,Violations[Key],Violations[Grade])&amp;""</f>
        <v/>
      </c>
      <c r="H616" s="9">
        <f>COUNTIFS(Violations[Key],C616,Violations[Violation code],"&lt;&gt;")</f>
        <v/>
      </c>
      <c r="I616" s="9">
        <f>COUNTIFS(Violations[Key],C616,Violations[Critical flag],"Critical")</f>
        <v/>
      </c>
      <c r="J616" s="9">
        <f>IF(LEFT(_xlfn.XLOOKUP(C616,Violations[Key],Violations[Action]),20)="Establishment Closed","Yes","No")</f>
        <v/>
      </c>
      <c r="K616" s="9">
        <f>IF(F616&lt;=13,"Yes","No")</f>
        <v/>
      </c>
    </row>
    <row r="617">
      <c r="A617" t="n">
        <v>41098999</v>
      </c>
      <c r="B617" s="8" t="n">
        <v>46127</v>
      </c>
      <c r="C617" s="9">
        <f>A617&amp;"-"&amp;TEXT(B617,"yyyymmdd")</f>
        <v/>
      </c>
      <c r="D617" s="9">
        <f>_xlfn.XLOOKUP(C617,Violations[Key],Violations[Boro])</f>
        <v/>
      </c>
      <c r="E617" s="9">
        <f>_xlfn.XLOOKUP(C617,Violations[Key],Violations[Cuisine])</f>
        <v/>
      </c>
      <c r="F617" s="9">
        <f>_xlfn.XLOOKUP(C617,Violations[Key],Violations[Score])</f>
        <v/>
      </c>
      <c r="G617" s="9">
        <f>_xlfn.XLOOKUP(C617,Violations[Key],Violations[Grade])&amp;""</f>
        <v/>
      </c>
      <c r="H617" s="9">
        <f>COUNTIFS(Violations[Key],C617,Violations[Violation code],"&lt;&gt;")</f>
        <v/>
      </c>
      <c r="I617" s="9">
        <f>COUNTIFS(Violations[Key],C617,Violations[Critical flag],"Critical")</f>
        <v/>
      </c>
      <c r="J617" s="9">
        <f>IF(LEFT(_xlfn.XLOOKUP(C617,Violations[Key],Violations[Action]),20)="Establishment Closed","Yes","No")</f>
        <v/>
      </c>
      <c r="K617" s="9">
        <f>IF(F617&lt;=13,"Yes","No")</f>
        <v/>
      </c>
    </row>
    <row r="618">
      <c r="A618" t="n">
        <v>41158964</v>
      </c>
      <c r="B618" s="8" t="n">
        <v>46127</v>
      </c>
      <c r="C618" s="9">
        <f>A618&amp;"-"&amp;TEXT(B618,"yyyymmdd")</f>
        <v/>
      </c>
      <c r="D618" s="9">
        <f>_xlfn.XLOOKUP(C618,Violations[Key],Violations[Boro])</f>
        <v/>
      </c>
      <c r="E618" s="9">
        <f>_xlfn.XLOOKUP(C618,Violations[Key],Violations[Cuisine])</f>
        <v/>
      </c>
      <c r="F618" s="9">
        <f>_xlfn.XLOOKUP(C618,Violations[Key],Violations[Score])</f>
        <v/>
      </c>
      <c r="G618" s="9">
        <f>_xlfn.XLOOKUP(C618,Violations[Key],Violations[Grade])&amp;""</f>
        <v/>
      </c>
      <c r="H618" s="9">
        <f>COUNTIFS(Violations[Key],C618,Violations[Violation code],"&lt;&gt;")</f>
        <v/>
      </c>
      <c r="I618" s="9">
        <f>COUNTIFS(Violations[Key],C618,Violations[Critical flag],"Critical")</f>
        <v/>
      </c>
      <c r="J618" s="9">
        <f>IF(LEFT(_xlfn.XLOOKUP(C618,Violations[Key],Violations[Action]),20)="Establishment Closed","Yes","No")</f>
        <v/>
      </c>
      <c r="K618" s="9">
        <f>IF(F618&lt;=13,"Yes","No")</f>
        <v/>
      </c>
    </row>
    <row r="619">
      <c r="A619" t="n">
        <v>41201799</v>
      </c>
      <c r="B619" s="8" t="n">
        <v>46127</v>
      </c>
      <c r="C619" s="9">
        <f>A619&amp;"-"&amp;TEXT(B619,"yyyymmdd")</f>
        <v/>
      </c>
      <c r="D619" s="9">
        <f>_xlfn.XLOOKUP(C619,Violations[Key],Violations[Boro])</f>
        <v/>
      </c>
      <c r="E619" s="9">
        <f>_xlfn.XLOOKUP(C619,Violations[Key],Violations[Cuisine])</f>
        <v/>
      </c>
      <c r="F619" s="9">
        <f>_xlfn.XLOOKUP(C619,Violations[Key],Violations[Score])</f>
        <v/>
      </c>
      <c r="G619" s="9">
        <f>_xlfn.XLOOKUP(C619,Violations[Key],Violations[Grade])&amp;""</f>
        <v/>
      </c>
      <c r="H619" s="9">
        <f>COUNTIFS(Violations[Key],C619,Violations[Violation code],"&lt;&gt;")</f>
        <v/>
      </c>
      <c r="I619" s="9">
        <f>COUNTIFS(Violations[Key],C619,Violations[Critical flag],"Critical")</f>
        <v/>
      </c>
      <c r="J619" s="9">
        <f>IF(LEFT(_xlfn.XLOOKUP(C619,Violations[Key],Violations[Action]),20)="Establishment Closed","Yes","No")</f>
        <v/>
      </c>
      <c r="K619" s="9">
        <f>IF(F619&lt;=13,"Yes","No")</f>
        <v/>
      </c>
    </row>
    <row r="620">
      <c r="A620" t="n">
        <v>41205309</v>
      </c>
      <c r="B620" s="8" t="n">
        <v>46127</v>
      </c>
      <c r="C620" s="9">
        <f>A620&amp;"-"&amp;TEXT(B620,"yyyymmdd")</f>
        <v/>
      </c>
      <c r="D620" s="9">
        <f>_xlfn.XLOOKUP(C620,Violations[Key],Violations[Boro])</f>
        <v/>
      </c>
      <c r="E620" s="9">
        <f>_xlfn.XLOOKUP(C620,Violations[Key],Violations[Cuisine])</f>
        <v/>
      </c>
      <c r="F620" s="9">
        <f>_xlfn.XLOOKUP(C620,Violations[Key],Violations[Score])</f>
        <v/>
      </c>
      <c r="G620" s="9">
        <f>_xlfn.XLOOKUP(C620,Violations[Key],Violations[Grade])&amp;""</f>
        <v/>
      </c>
      <c r="H620" s="9">
        <f>COUNTIFS(Violations[Key],C620,Violations[Violation code],"&lt;&gt;")</f>
        <v/>
      </c>
      <c r="I620" s="9">
        <f>COUNTIFS(Violations[Key],C620,Violations[Critical flag],"Critical")</f>
        <v/>
      </c>
      <c r="J620" s="9">
        <f>IF(LEFT(_xlfn.XLOOKUP(C620,Violations[Key],Violations[Action]),20)="Establishment Closed","Yes","No")</f>
        <v/>
      </c>
      <c r="K620" s="9">
        <f>IF(F620&lt;=13,"Yes","No")</f>
        <v/>
      </c>
    </row>
    <row r="621">
      <c r="A621" t="n">
        <v>41349101</v>
      </c>
      <c r="B621" s="8" t="n">
        <v>46127</v>
      </c>
      <c r="C621" s="9">
        <f>A621&amp;"-"&amp;TEXT(B621,"yyyymmdd")</f>
        <v/>
      </c>
      <c r="D621" s="9">
        <f>_xlfn.XLOOKUP(C621,Violations[Key],Violations[Boro])</f>
        <v/>
      </c>
      <c r="E621" s="9">
        <f>_xlfn.XLOOKUP(C621,Violations[Key],Violations[Cuisine])</f>
        <v/>
      </c>
      <c r="F621" s="9">
        <f>_xlfn.XLOOKUP(C621,Violations[Key],Violations[Score])</f>
        <v/>
      </c>
      <c r="G621" s="9">
        <f>_xlfn.XLOOKUP(C621,Violations[Key],Violations[Grade])&amp;""</f>
        <v/>
      </c>
      <c r="H621" s="9">
        <f>COUNTIFS(Violations[Key],C621,Violations[Violation code],"&lt;&gt;")</f>
        <v/>
      </c>
      <c r="I621" s="9">
        <f>COUNTIFS(Violations[Key],C621,Violations[Critical flag],"Critical")</f>
        <v/>
      </c>
      <c r="J621" s="9">
        <f>IF(LEFT(_xlfn.XLOOKUP(C621,Violations[Key],Violations[Action]),20)="Establishment Closed","Yes","No")</f>
        <v/>
      </c>
      <c r="K621" s="9">
        <f>IF(F621&lt;=13,"Yes","No")</f>
        <v/>
      </c>
    </row>
    <row r="622">
      <c r="A622" t="n">
        <v>41422458</v>
      </c>
      <c r="B622" s="8" t="n">
        <v>46127</v>
      </c>
      <c r="C622" s="9">
        <f>A622&amp;"-"&amp;TEXT(B622,"yyyymmdd")</f>
        <v/>
      </c>
      <c r="D622" s="9">
        <f>_xlfn.XLOOKUP(C622,Violations[Key],Violations[Boro])</f>
        <v/>
      </c>
      <c r="E622" s="9">
        <f>_xlfn.XLOOKUP(C622,Violations[Key],Violations[Cuisine])</f>
        <v/>
      </c>
      <c r="F622" s="9">
        <f>_xlfn.XLOOKUP(C622,Violations[Key],Violations[Score])</f>
        <v/>
      </c>
      <c r="G622" s="9">
        <f>_xlfn.XLOOKUP(C622,Violations[Key],Violations[Grade])&amp;""</f>
        <v/>
      </c>
      <c r="H622" s="9">
        <f>COUNTIFS(Violations[Key],C622,Violations[Violation code],"&lt;&gt;")</f>
        <v/>
      </c>
      <c r="I622" s="9">
        <f>COUNTIFS(Violations[Key],C622,Violations[Critical flag],"Critical")</f>
        <v/>
      </c>
      <c r="J622" s="9">
        <f>IF(LEFT(_xlfn.XLOOKUP(C622,Violations[Key],Violations[Action]),20)="Establishment Closed","Yes","No")</f>
        <v/>
      </c>
      <c r="K622" s="9">
        <f>IF(F622&lt;=13,"Yes","No")</f>
        <v/>
      </c>
    </row>
    <row r="623">
      <c r="A623" t="n">
        <v>41437528</v>
      </c>
      <c r="B623" s="8" t="n">
        <v>46127</v>
      </c>
      <c r="C623" s="9">
        <f>A623&amp;"-"&amp;TEXT(B623,"yyyymmdd")</f>
        <v/>
      </c>
      <c r="D623" s="9">
        <f>_xlfn.XLOOKUP(C623,Violations[Key],Violations[Boro])</f>
        <v/>
      </c>
      <c r="E623" s="9">
        <f>_xlfn.XLOOKUP(C623,Violations[Key],Violations[Cuisine])</f>
        <v/>
      </c>
      <c r="F623" s="9">
        <f>_xlfn.XLOOKUP(C623,Violations[Key],Violations[Score])</f>
        <v/>
      </c>
      <c r="G623" s="9">
        <f>_xlfn.XLOOKUP(C623,Violations[Key],Violations[Grade])&amp;""</f>
        <v/>
      </c>
      <c r="H623" s="9">
        <f>COUNTIFS(Violations[Key],C623,Violations[Violation code],"&lt;&gt;")</f>
        <v/>
      </c>
      <c r="I623" s="9">
        <f>COUNTIFS(Violations[Key],C623,Violations[Critical flag],"Critical")</f>
        <v/>
      </c>
      <c r="J623" s="9">
        <f>IF(LEFT(_xlfn.XLOOKUP(C623,Violations[Key],Violations[Action]),20)="Establishment Closed","Yes","No")</f>
        <v/>
      </c>
      <c r="K623" s="9">
        <f>IF(F623&lt;=13,"Yes","No")</f>
        <v/>
      </c>
    </row>
    <row r="624">
      <c r="A624" t="n">
        <v>41520417</v>
      </c>
      <c r="B624" s="8" t="n">
        <v>46127</v>
      </c>
      <c r="C624" s="9">
        <f>A624&amp;"-"&amp;TEXT(B624,"yyyymmdd")</f>
        <v/>
      </c>
      <c r="D624" s="9">
        <f>_xlfn.XLOOKUP(C624,Violations[Key],Violations[Boro])</f>
        <v/>
      </c>
      <c r="E624" s="9">
        <f>_xlfn.XLOOKUP(C624,Violations[Key],Violations[Cuisine])</f>
        <v/>
      </c>
      <c r="F624" s="9">
        <f>_xlfn.XLOOKUP(C624,Violations[Key],Violations[Score])</f>
        <v/>
      </c>
      <c r="G624" s="9">
        <f>_xlfn.XLOOKUP(C624,Violations[Key],Violations[Grade])&amp;""</f>
        <v/>
      </c>
      <c r="H624" s="9">
        <f>COUNTIFS(Violations[Key],C624,Violations[Violation code],"&lt;&gt;")</f>
        <v/>
      </c>
      <c r="I624" s="9">
        <f>COUNTIFS(Violations[Key],C624,Violations[Critical flag],"Critical")</f>
        <v/>
      </c>
      <c r="J624" s="9">
        <f>IF(LEFT(_xlfn.XLOOKUP(C624,Violations[Key],Violations[Action]),20)="Establishment Closed","Yes","No")</f>
        <v/>
      </c>
      <c r="K624" s="9">
        <f>IF(F624&lt;=13,"Yes","No")</f>
        <v/>
      </c>
    </row>
    <row r="625">
      <c r="A625" t="n">
        <v>41579661</v>
      </c>
      <c r="B625" s="8" t="n">
        <v>46127</v>
      </c>
      <c r="C625" s="9">
        <f>A625&amp;"-"&amp;TEXT(B625,"yyyymmdd")</f>
        <v/>
      </c>
      <c r="D625" s="9">
        <f>_xlfn.XLOOKUP(C625,Violations[Key],Violations[Boro])</f>
        <v/>
      </c>
      <c r="E625" s="9">
        <f>_xlfn.XLOOKUP(C625,Violations[Key],Violations[Cuisine])</f>
        <v/>
      </c>
      <c r="F625" s="9">
        <f>_xlfn.XLOOKUP(C625,Violations[Key],Violations[Score])</f>
        <v/>
      </c>
      <c r="G625" s="9">
        <f>_xlfn.XLOOKUP(C625,Violations[Key],Violations[Grade])&amp;""</f>
        <v/>
      </c>
      <c r="H625" s="9">
        <f>COUNTIFS(Violations[Key],C625,Violations[Violation code],"&lt;&gt;")</f>
        <v/>
      </c>
      <c r="I625" s="9">
        <f>COUNTIFS(Violations[Key],C625,Violations[Critical flag],"Critical")</f>
        <v/>
      </c>
      <c r="J625" s="9">
        <f>IF(LEFT(_xlfn.XLOOKUP(C625,Violations[Key],Violations[Action]),20)="Establishment Closed","Yes","No")</f>
        <v/>
      </c>
      <c r="K625" s="9">
        <f>IF(F625&lt;=13,"Yes","No")</f>
        <v/>
      </c>
    </row>
    <row r="626">
      <c r="A626" t="n">
        <v>41632118</v>
      </c>
      <c r="B626" s="8" t="n">
        <v>46127</v>
      </c>
      <c r="C626" s="9">
        <f>A626&amp;"-"&amp;TEXT(B626,"yyyymmdd")</f>
        <v/>
      </c>
      <c r="D626" s="9">
        <f>_xlfn.XLOOKUP(C626,Violations[Key],Violations[Boro])</f>
        <v/>
      </c>
      <c r="E626" s="9">
        <f>_xlfn.XLOOKUP(C626,Violations[Key],Violations[Cuisine])</f>
        <v/>
      </c>
      <c r="F626" s="9">
        <f>_xlfn.XLOOKUP(C626,Violations[Key],Violations[Score])</f>
        <v/>
      </c>
      <c r="G626" s="9">
        <f>_xlfn.XLOOKUP(C626,Violations[Key],Violations[Grade])&amp;""</f>
        <v/>
      </c>
      <c r="H626" s="9">
        <f>COUNTIFS(Violations[Key],C626,Violations[Violation code],"&lt;&gt;")</f>
        <v/>
      </c>
      <c r="I626" s="9">
        <f>COUNTIFS(Violations[Key],C626,Violations[Critical flag],"Critical")</f>
        <v/>
      </c>
      <c r="J626" s="9">
        <f>IF(LEFT(_xlfn.XLOOKUP(C626,Violations[Key],Violations[Action]),20)="Establishment Closed","Yes","No")</f>
        <v/>
      </c>
      <c r="K626" s="9">
        <f>IF(F626&lt;=13,"Yes","No")</f>
        <v/>
      </c>
    </row>
    <row r="627">
      <c r="A627" t="n">
        <v>50000786</v>
      </c>
      <c r="B627" s="8" t="n">
        <v>46127</v>
      </c>
      <c r="C627" s="9">
        <f>A627&amp;"-"&amp;TEXT(B627,"yyyymmdd")</f>
        <v/>
      </c>
      <c r="D627" s="9">
        <f>_xlfn.XLOOKUP(C627,Violations[Key],Violations[Boro])</f>
        <v/>
      </c>
      <c r="E627" s="9">
        <f>_xlfn.XLOOKUP(C627,Violations[Key],Violations[Cuisine])</f>
        <v/>
      </c>
      <c r="F627" s="9">
        <f>_xlfn.XLOOKUP(C627,Violations[Key],Violations[Score])</f>
        <v/>
      </c>
      <c r="G627" s="9">
        <f>_xlfn.XLOOKUP(C627,Violations[Key],Violations[Grade])&amp;""</f>
        <v/>
      </c>
      <c r="H627" s="9">
        <f>COUNTIFS(Violations[Key],C627,Violations[Violation code],"&lt;&gt;")</f>
        <v/>
      </c>
      <c r="I627" s="9">
        <f>COUNTIFS(Violations[Key],C627,Violations[Critical flag],"Critical")</f>
        <v/>
      </c>
      <c r="J627" s="9">
        <f>IF(LEFT(_xlfn.XLOOKUP(C627,Violations[Key],Violations[Action]),20)="Establishment Closed","Yes","No")</f>
        <v/>
      </c>
      <c r="K627" s="9">
        <f>IF(F627&lt;=13,"Yes","No")</f>
        <v/>
      </c>
    </row>
    <row r="628">
      <c r="A628" t="n">
        <v>50002494</v>
      </c>
      <c r="B628" s="8" t="n">
        <v>46127</v>
      </c>
      <c r="C628" s="9">
        <f>A628&amp;"-"&amp;TEXT(B628,"yyyymmdd")</f>
        <v/>
      </c>
      <c r="D628" s="9">
        <f>_xlfn.XLOOKUP(C628,Violations[Key],Violations[Boro])</f>
        <v/>
      </c>
      <c r="E628" s="9">
        <f>_xlfn.XLOOKUP(C628,Violations[Key],Violations[Cuisine])</f>
        <v/>
      </c>
      <c r="F628" s="9">
        <f>_xlfn.XLOOKUP(C628,Violations[Key],Violations[Score])</f>
        <v/>
      </c>
      <c r="G628" s="9">
        <f>_xlfn.XLOOKUP(C628,Violations[Key],Violations[Grade])&amp;""</f>
        <v/>
      </c>
      <c r="H628" s="9">
        <f>COUNTIFS(Violations[Key],C628,Violations[Violation code],"&lt;&gt;")</f>
        <v/>
      </c>
      <c r="I628" s="9">
        <f>COUNTIFS(Violations[Key],C628,Violations[Critical flag],"Critical")</f>
        <v/>
      </c>
      <c r="J628" s="9">
        <f>IF(LEFT(_xlfn.XLOOKUP(C628,Violations[Key],Violations[Action]),20)="Establishment Closed","Yes","No")</f>
        <v/>
      </c>
      <c r="K628" s="9">
        <f>IF(F628&lt;=13,"Yes","No")</f>
        <v/>
      </c>
    </row>
    <row r="629">
      <c r="A629" t="n">
        <v>50003223</v>
      </c>
      <c r="B629" s="8" t="n">
        <v>46127</v>
      </c>
      <c r="C629" s="9">
        <f>A629&amp;"-"&amp;TEXT(B629,"yyyymmdd")</f>
        <v/>
      </c>
      <c r="D629" s="9">
        <f>_xlfn.XLOOKUP(C629,Violations[Key],Violations[Boro])</f>
        <v/>
      </c>
      <c r="E629" s="9">
        <f>_xlfn.XLOOKUP(C629,Violations[Key],Violations[Cuisine])</f>
        <v/>
      </c>
      <c r="F629" s="9">
        <f>_xlfn.XLOOKUP(C629,Violations[Key],Violations[Score])</f>
        <v/>
      </c>
      <c r="G629" s="9">
        <f>_xlfn.XLOOKUP(C629,Violations[Key],Violations[Grade])&amp;""</f>
        <v/>
      </c>
      <c r="H629" s="9">
        <f>COUNTIFS(Violations[Key],C629,Violations[Violation code],"&lt;&gt;")</f>
        <v/>
      </c>
      <c r="I629" s="9">
        <f>COUNTIFS(Violations[Key],C629,Violations[Critical flag],"Critical")</f>
        <v/>
      </c>
      <c r="J629" s="9">
        <f>IF(LEFT(_xlfn.XLOOKUP(C629,Violations[Key],Violations[Action]),20)="Establishment Closed","Yes","No")</f>
        <v/>
      </c>
      <c r="K629" s="9">
        <f>IF(F629&lt;=13,"Yes","No")</f>
        <v/>
      </c>
    </row>
    <row r="630">
      <c r="A630" t="n">
        <v>50009810</v>
      </c>
      <c r="B630" s="8" t="n">
        <v>46127</v>
      </c>
      <c r="C630" s="9">
        <f>A630&amp;"-"&amp;TEXT(B630,"yyyymmdd")</f>
        <v/>
      </c>
      <c r="D630" s="9">
        <f>_xlfn.XLOOKUP(C630,Violations[Key],Violations[Boro])</f>
        <v/>
      </c>
      <c r="E630" s="9">
        <f>_xlfn.XLOOKUP(C630,Violations[Key],Violations[Cuisine])</f>
        <v/>
      </c>
      <c r="F630" s="9">
        <f>_xlfn.XLOOKUP(C630,Violations[Key],Violations[Score])</f>
        <v/>
      </c>
      <c r="G630" s="9">
        <f>_xlfn.XLOOKUP(C630,Violations[Key],Violations[Grade])&amp;""</f>
        <v/>
      </c>
      <c r="H630" s="9">
        <f>COUNTIFS(Violations[Key],C630,Violations[Violation code],"&lt;&gt;")</f>
        <v/>
      </c>
      <c r="I630" s="9">
        <f>COUNTIFS(Violations[Key],C630,Violations[Critical flag],"Critical")</f>
        <v/>
      </c>
      <c r="J630" s="9">
        <f>IF(LEFT(_xlfn.XLOOKUP(C630,Violations[Key],Violations[Action]),20)="Establishment Closed","Yes","No")</f>
        <v/>
      </c>
      <c r="K630" s="9">
        <f>IF(F630&lt;=13,"Yes","No")</f>
        <v/>
      </c>
    </row>
    <row r="631">
      <c r="A631" t="n">
        <v>50013837</v>
      </c>
      <c r="B631" s="8" t="n">
        <v>46127</v>
      </c>
      <c r="C631" s="9">
        <f>A631&amp;"-"&amp;TEXT(B631,"yyyymmdd")</f>
        <v/>
      </c>
      <c r="D631" s="9">
        <f>_xlfn.XLOOKUP(C631,Violations[Key],Violations[Boro])</f>
        <v/>
      </c>
      <c r="E631" s="9">
        <f>_xlfn.XLOOKUP(C631,Violations[Key],Violations[Cuisine])</f>
        <v/>
      </c>
      <c r="F631" s="9">
        <f>_xlfn.XLOOKUP(C631,Violations[Key],Violations[Score])</f>
        <v/>
      </c>
      <c r="G631" s="9">
        <f>_xlfn.XLOOKUP(C631,Violations[Key],Violations[Grade])&amp;""</f>
        <v/>
      </c>
      <c r="H631" s="9">
        <f>COUNTIFS(Violations[Key],C631,Violations[Violation code],"&lt;&gt;")</f>
        <v/>
      </c>
      <c r="I631" s="9">
        <f>COUNTIFS(Violations[Key],C631,Violations[Critical flag],"Critical")</f>
        <v/>
      </c>
      <c r="J631" s="9">
        <f>IF(LEFT(_xlfn.XLOOKUP(C631,Violations[Key],Violations[Action]),20)="Establishment Closed","Yes","No")</f>
        <v/>
      </c>
      <c r="K631" s="9">
        <f>IF(F631&lt;=13,"Yes","No")</f>
        <v/>
      </c>
    </row>
    <row r="632">
      <c r="A632" t="n">
        <v>50032742</v>
      </c>
      <c r="B632" s="8" t="n">
        <v>46127</v>
      </c>
      <c r="C632" s="9">
        <f>A632&amp;"-"&amp;TEXT(B632,"yyyymmdd")</f>
        <v/>
      </c>
      <c r="D632" s="9">
        <f>_xlfn.XLOOKUP(C632,Violations[Key],Violations[Boro])</f>
        <v/>
      </c>
      <c r="E632" s="9">
        <f>_xlfn.XLOOKUP(C632,Violations[Key],Violations[Cuisine])</f>
        <v/>
      </c>
      <c r="F632" s="9">
        <f>_xlfn.XLOOKUP(C632,Violations[Key],Violations[Score])</f>
        <v/>
      </c>
      <c r="G632" s="9">
        <f>_xlfn.XLOOKUP(C632,Violations[Key],Violations[Grade])&amp;""</f>
        <v/>
      </c>
      <c r="H632" s="9">
        <f>COUNTIFS(Violations[Key],C632,Violations[Violation code],"&lt;&gt;")</f>
        <v/>
      </c>
      <c r="I632" s="9">
        <f>COUNTIFS(Violations[Key],C632,Violations[Critical flag],"Critical")</f>
        <v/>
      </c>
      <c r="J632" s="9">
        <f>IF(LEFT(_xlfn.XLOOKUP(C632,Violations[Key],Violations[Action]),20)="Establishment Closed","Yes","No")</f>
        <v/>
      </c>
      <c r="K632" s="9">
        <f>IF(F632&lt;=13,"Yes","No")</f>
        <v/>
      </c>
    </row>
    <row r="633">
      <c r="A633" t="n">
        <v>50032968</v>
      </c>
      <c r="B633" s="8" t="n">
        <v>46127</v>
      </c>
      <c r="C633" s="9">
        <f>A633&amp;"-"&amp;TEXT(B633,"yyyymmdd")</f>
        <v/>
      </c>
      <c r="D633" s="9">
        <f>_xlfn.XLOOKUP(C633,Violations[Key],Violations[Boro])</f>
        <v/>
      </c>
      <c r="E633" s="9">
        <f>_xlfn.XLOOKUP(C633,Violations[Key],Violations[Cuisine])</f>
        <v/>
      </c>
      <c r="F633" s="9">
        <f>_xlfn.XLOOKUP(C633,Violations[Key],Violations[Score])</f>
        <v/>
      </c>
      <c r="G633" s="9">
        <f>_xlfn.XLOOKUP(C633,Violations[Key],Violations[Grade])&amp;""</f>
        <v/>
      </c>
      <c r="H633" s="9">
        <f>COUNTIFS(Violations[Key],C633,Violations[Violation code],"&lt;&gt;")</f>
        <v/>
      </c>
      <c r="I633" s="9">
        <f>COUNTIFS(Violations[Key],C633,Violations[Critical flag],"Critical")</f>
        <v/>
      </c>
      <c r="J633" s="9">
        <f>IF(LEFT(_xlfn.XLOOKUP(C633,Violations[Key],Violations[Action]),20)="Establishment Closed","Yes","No")</f>
        <v/>
      </c>
      <c r="K633" s="9">
        <f>IF(F633&lt;=13,"Yes","No")</f>
        <v/>
      </c>
    </row>
    <row r="634">
      <c r="A634" t="n">
        <v>50034059</v>
      </c>
      <c r="B634" s="8" t="n">
        <v>46127</v>
      </c>
      <c r="C634" s="9">
        <f>A634&amp;"-"&amp;TEXT(B634,"yyyymmdd")</f>
        <v/>
      </c>
      <c r="D634" s="9">
        <f>_xlfn.XLOOKUP(C634,Violations[Key],Violations[Boro])</f>
        <v/>
      </c>
      <c r="E634" s="9">
        <f>_xlfn.XLOOKUP(C634,Violations[Key],Violations[Cuisine])</f>
        <v/>
      </c>
      <c r="F634" s="9">
        <f>_xlfn.XLOOKUP(C634,Violations[Key],Violations[Score])</f>
        <v/>
      </c>
      <c r="G634" s="9">
        <f>_xlfn.XLOOKUP(C634,Violations[Key],Violations[Grade])&amp;""</f>
        <v/>
      </c>
      <c r="H634" s="9">
        <f>COUNTIFS(Violations[Key],C634,Violations[Violation code],"&lt;&gt;")</f>
        <v/>
      </c>
      <c r="I634" s="9">
        <f>COUNTIFS(Violations[Key],C634,Violations[Critical flag],"Critical")</f>
        <v/>
      </c>
      <c r="J634" s="9">
        <f>IF(LEFT(_xlfn.XLOOKUP(C634,Violations[Key],Violations[Action]),20)="Establishment Closed","Yes","No")</f>
        <v/>
      </c>
      <c r="K634" s="9">
        <f>IF(F634&lt;=13,"Yes","No")</f>
        <v/>
      </c>
    </row>
    <row r="635">
      <c r="A635" t="n">
        <v>50040461</v>
      </c>
      <c r="B635" s="8" t="n">
        <v>46127</v>
      </c>
      <c r="C635" s="9">
        <f>A635&amp;"-"&amp;TEXT(B635,"yyyymmdd")</f>
        <v/>
      </c>
      <c r="D635" s="9">
        <f>_xlfn.XLOOKUP(C635,Violations[Key],Violations[Boro])</f>
        <v/>
      </c>
      <c r="E635" s="9">
        <f>_xlfn.XLOOKUP(C635,Violations[Key],Violations[Cuisine])</f>
        <v/>
      </c>
      <c r="F635" s="9">
        <f>_xlfn.XLOOKUP(C635,Violations[Key],Violations[Score])</f>
        <v/>
      </c>
      <c r="G635" s="9">
        <f>_xlfn.XLOOKUP(C635,Violations[Key],Violations[Grade])&amp;""</f>
        <v/>
      </c>
      <c r="H635" s="9">
        <f>COUNTIFS(Violations[Key],C635,Violations[Violation code],"&lt;&gt;")</f>
        <v/>
      </c>
      <c r="I635" s="9">
        <f>COUNTIFS(Violations[Key],C635,Violations[Critical flag],"Critical")</f>
        <v/>
      </c>
      <c r="J635" s="9">
        <f>IF(LEFT(_xlfn.XLOOKUP(C635,Violations[Key],Violations[Action]),20)="Establishment Closed","Yes","No")</f>
        <v/>
      </c>
      <c r="K635" s="9">
        <f>IF(F635&lt;=13,"Yes","No")</f>
        <v/>
      </c>
    </row>
    <row r="636">
      <c r="A636" t="n">
        <v>50045841</v>
      </c>
      <c r="B636" s="8" t="n">
        <v>46127</v>
      </c>
      <c r="C636" s="9">
        <f>A636&amp;"-"&amp;TEXT(B636,"yyyymmdd")</f>
        <v/>
      </c>
      <c r="D636" s="9">
        <f>_xlfn.XLOOKUP(C636,Violations[Key],Violations[Boro])</f>
        <v/>
      </c>
      <c r="E636" s="9">
        <f>_xlfn.XLOOKUP(C636,Violations[Key],Violations[Cuisine])</f>
        <v/>
      </c>
      <c r="F636" s="9">
        <f>_xlfn.XLOOKUP(C636,Violations[Key],Violations[Score])</f>
        <v/>
      </c>
      <c r="G636" s="9">
        <f>_xlfn.XLOOKUP(C636,Violations[Key],Violations[Grade])&amp;""</f>
        <v/>
      </c>
      <c r="H636" s="9">
        <f>COUNTIFS(Violations[Key],C636,Violations[Violation code],"&lt;&gt;")</f>
        <v/>
      </c>
      <c r="I636" s="9">
        <f>COUNTIFS(Violations[Key],C636,Violations[Critical flag],"Critical")</f>
        <v/>
      </c>
      <c r="J636" s="9">
        <f>IF(LEFT(_xlfn.XLOOKUP(C636,Violations[Key],Violations[Action]),20)="Establishment Closed","Yes","No")</f>
        <v/>
      </c>
      <c r="K636" s="9">
        <f>IF(F636&lt;=13,"Yes","No")</f>
        <v/>
      </c>
    </row>
    <row r="637">
      <c r="A637" t="n">
        <v>50054584</v>
      </c>
      <c r="B637" s="8" t="n">
        <v>46127</v>
      </c>
      <c r="C637" s="9">
        <f>A637&amp;"-"&amp;TEXT(B637,"yyyymmdd")</f>
        <v/>
      </c>
      <c r="D637" s="9">
        <f>_xlfn.XLOOKUP(C637,Violations[Key],Violations[Boro])</f>
        <v/>
      </c>
      <c r="E637" s="9">
        <f>_xlfn.XLOOKUP(C637,Violations[Key],Violations[Cuisine])</f>
        <v/>
      </c>
      <c r="F637" s="9">
        <f>_xlfn.XLOOKUP(C637,Violations[Key],Violations[Score])</f>
        <v/>
      </c>
      <c r="G637" s="9">
        <f>_xlfn.XLOOKUP(C637,Violations[Key],Violations[Grade])&amp;""</f>
        <v/>
      </c>
      <c r="H637" s="9">
        <f>COUNTIFS(Violations[Key],C637,Violations[Violation code],"&lt;&gt;")</f>
        <v/>
      </c>
      <c r="I637" s="9">
        <f>COUNTIFS(Violations[Key],C637,Violations[Critical flag],"Critical")</f>
        <v/>
      </c>
      <c r="J637" s="9">
        <f>IF(LEFT(_xlfn.XLOOKUP(C637,Violations[Key],Violations[Action]),20)="Establishment Closed","Yes","No")</f>
        <v/>
      </c>
      <c r="K637" s="9">
        <f>IF(F637&lt;=13,"Yes","No")</f>
        <v/>
      </c>
    </row>
    <row r="638">
      <c r="A638" t="n">
        <v>50076665</v>
      </c>
      <c r="B638" s="8" t="n">
        <v>46127</v>
      </c>
      <c r="C638" s="9">
        <f>A638&amp;"-"&amp;TEXT(B638,"yyyymmdd")</f>
        <v/>
      </c>
      <c r="D638" s="9">
        <f>_xlfn.XLOOKUP(C638,Violations[Key],Violations[Boro])</f>
        <v/>
      </c>
      <c r="E638" s="9">
        <f>_xlfn.XLOOKUP(C638,Violations[Key],Violations[Cuisine])</f>
        <v/>
      </c>
      <c r="F638" s="9">
        <f>_xlfn.XLOOKUP(C638,Violations[Key],Violations[Score])</f>
        <v/>
      </c>
      <c r="G638" s="9">
        <f>_xlfn.XLOOKUP(C638,Violations[Key],Violations[Grade])&amp;""</f>
        <v/>
      </c>
      <c r="H638" s="9">
        <f>COUNTIFS(Violations[Key],C638,Violations[Violation code],"&lt;&gt;")</f>
        <v/>
      </c>
      <c r="I638" s="9">
        <f>COUNTIFS(Violations[Key],C638,Violations[Critical flag],"Critical")</f>
        <v/>
      </c>
      <c r="J638" s="9">
        <f>IF(LEFT(_xlfn.XLOOKUP(C638,Violations[Key],Violations[Action]),20)="Establishment Closed","Yes","No")</f>
        <v/>
      </c>
      <c r="K638" s="9">
        <f>IF(F638&lt;=13,"Yes","No")</f>
        <v/>
      </c>
    </row>
    <row r="639">
      <c r="A639" t="n">
        <v>50086001</v>
      </c>
      <c r="B639" s="8" t="n">
        <v>46127</v>
      </c>
      <c r="C639" s="9">
        <f>A639&amp;"-"&amp;TEXT(B639,"yyyymmdd")</f>
        <v/>
      </c>
      <c r="D639" s="9">
        <f>_xlfn.XLOOKUP(C639,Violations[Key],Violations[Boro])</f>
        <v/>
      </c>
      <c r="E639" s="9">
        <f>_xlfn.XLOOKUP(C639,Violations[Key],Violations[Cuisine])</f>
        <v/>
      </c>
      <c r="F639" s="9">
        <f>_xlfn.XLOOKUP(C639,Violations[Key],Violations[Score])</f>
        <v/>
      </c>
      <c r="G639" s="9">
        <f>_xlfn.XLOOKUP(C639,Violations[Key],Violations[Grade])&amp;""</f>
        <v/>
      </c>
      <c r="H639" s="9">
        <f>COUNTIFS(Violations[Key],C639,Violations[Violation code],"&lt;&gt;")</f>
        <v/>
      </c>
      <c r="I639" s="9">
        <f>COUNTIFS(Violations[Key],C639,Violations[Critical flag],"Critical")</f>
        <v/>
      </c>
      <c r="J639" s="9">
        <f>IF(LEFT(_xlfn.XLOOKUP(C639,Violations[Key],Violations[Action]),20)="Establishment Closed","Yes","No")</f>
        <v/>
      </c>
      <c r="K639" s="9">
        <f>IF(F639&lt;=13,"Yes","No")</f>
        <v/>
      </c>
    </row>
    <row r="640">
      <c r="A640" t="n">
        <v>50087104</v>
      </c>
      <c r="B640" s="8" t="n">
        <v>46127</v>
      </c>
      <c r="C640" s="9">
        <f>A640&amp;"-"&amp;TEXT(B640,"yyyymmdd")</f>
        <v/>
      </c>
      <c r="D640" s="9">
        <f>_xlfn.XLOOKUP(C640,Violations[Key],Violations[Boro])</f>
        <v/>
      </c>
      <c r="E640" s="9">
        <f>_xlfn.XLOOKUP(C640,Violations[Key],Violations[Cuisine])</f>
        <v/>
      </c>
      <c r="F640" s="9">
        <f>_xlfn.XLOOKUP(C640,Violations[Key],Violations[Score])</f>
        <v/>
      </c>
      <c r="G640" s="9">
        <f>_xlfn.XLOOKUP(C640,Violations[Key],Violations[Grade])&amp;""</f>
        <v/>
      </c>
      <c r="H640" s="9">
        <f>COUNTIFS(Violations[Key],C640,Violations[Violation code],"&lt;&gt;")</f>
        <v/>
      </c>
      <c r="I640" s="9">
        <f>COUNTIFS(Violations[Key],C640,Violations[Critical flag],"Critical")</f>
        <v/>
      </c>
      <c r="J640" s="9">
        <f>IF(LEFT(_xlfn.XLOOKUP(C640,Violations[Key],Violations[Action]),20)="Establishment Closed","Yes","No")</f>
        <v/>
      </c>
      <c r="K640" s="9">
        <f>IF(F640&lt;=13,"Yes","No")</f>
        <v/>
      </c>
    </row>
    <row r="641">
      <c r="A641" t="n">
        <v>50089808</v>
      </c>
      <c r="B641" s="8" t="n">
        <v>46127</v>
      </c>
      <c r="C641" s="9">
        <f>A641&amp;"-"&amp;TEXT(B641,"yyyymmdd")</f>
        <v/>
      </c>
      <c r="D641" s="9">
        <f>_xlfn.XLOOKUP(C641,Violations[Key],Violations[Boro])</f>
        <v/>
      </c>
      <c r="E641" s="9">
        <f>_xlfn.XLOOKUP(C641,Violations[Key],Violations[Cuisine])</f>
        <v/>
      </c>
      <c r="F641" s="9">
        <f>_xlfn.XLOOKUP(C641,Violations[Key],Violations[Score])</f>
        <v/>
      </c>
      <c r="G641" s="9">
        <f>_xlfn.XLOOKUP(C641,Violations[Key],Violations[Grade])&amp;""</f>
        <v/>
      </c>
      <c r="H641" s="9">
        <f>COUNTIFS(Violations[Key],C641,Violations[Violation code],"&lt;&gt;")</f>
        <v/>
      </c>
      <c r="I641" s="9">
        <f>COUNTIFS(Violations[Key],C641,Violations[Critical flag],"Critical")</f>
        <v/>
      </c>
      <c r="J641" s="9">
        <f>IF(LEFT(_xlfn.XLOOKUP(C641,Violations[Key],Violations[Action]),20)="Establishment Closed","Yes","No")</f>
        <v/>
      </c>
      <c r="K641" s="9">
        <f>IF(F641&lt;=13,"Yes","No")</f>
        <v/>
      </c>
    </row>
    <row r="642">
      <c r="A642" t="n">
        <v>50092271</v>
      </c>
      <c r="B642" s="8" t="n">
        <v>46127</v>
      </c>
      <c r="C642" s="9">
        <f>A642&amp;"-"&amp;TEXT(B642,"yyyymmdd")</f>
        <v/>
      </c>
      <c r="D642" s="9">
        <f>_xlfn.XLOOKUP(C642,Violations[Key],Violations[Boro])</f>
        <v/>
      </c>
      <c r="E642" s="9">
        <f>_xlfn.XLOOKUP(C642,Violations[Key],Violations[Cuisine])</f>
        <v/>
      </c>
      <c r="F642" s="9">
        <f>_xlfn.XLOOKUP(C642,Violations[Key],Violations[Score])</f>
        <v/>
      </c>
      <c r="G642" s="9">
        <f>_xlfn.XLOOKUP(C642,Violations[Key],Violations[Grade])&amp;""</f>
        <v/>
      </c>
      <c r="H642" s="9">
        <f>COUNTIFS(Violations[Key],C642,Violations[Violation code],"&lt;&gt;")</f>
        <v/>
      </c>
      <c r="I642" s="9">
        <f>COUNTIFS(Violations[Key],C642,Violations[Critical flag],"Critical")</f>
        <v/>
      </c>
      <c r="J642" s="9">
        <f>IF(LEFT(_xlfn.XLOOKUP(C642,Violations[Key],Violations[Action]),20)="Establishment Closed","Yes","No")</f>
        <v/>
      </c>
      <c r="K642" s="9">
        <f>IF(F642&lt;=13,"Yes","No")</f>
        <v/>
      </c>
    </row>
    <row r="643">
      <c r="A643" t="n">
        <v>50104882</v>
      </c>
      <c r="B643" s="8" t="n">
        <v>46127</v>
      </c>
      <c r="C643" s="9">
        <f>A643&amp;"-"&amp;TEXT(B643,"yyyymmdd")</f>
        <v/>
      </c>
      <c r="D643" s="9">
        <f>_xlfn.XLOOKUP(C643,Violations[Key],Violations[Boro])</f>
        <v/>
      </c>
      <c r="E643" s="9">
        <f>_xlfn.XLOOKUP(C643,Violations[Key],Violations[Cuisine])</f>
        <v/>
      </c>
      <c r="F643" s="9">
        <f>_xlfn.XLOOKUP(C643,Violations[Key],Violations[Score])</f>
        <v/>
      </c>
      <c r="G643" s="9">
        <f>_xlfn.XLOOKUP(C643,Violations[Key],Violations[Grade])&amp;""</f>
        <v/>
      </c>
      <c r="H643" s="9">
        <f>COUNTIFS(Violations[Key],C643,Violations[Violation code],"&lt;&gt;")</f>
        <v/>
      </c>
      <c r="I643" s="9">
        <f>COUNTIFS(Violations[Key],C643,Violations[Critical flag],"Critical")</f>
        <v/>
      </c>
      <c r="J643" s="9">
        <f>IF(LEFT(_xlfn.XLOOKUP(C643,Violations[Key],Violations[Action]),20)="Establishment Closed","Yes","No")</f>
        <v/>
      </c>
      <c r="K643" s="9">
        <f>IF(F643&lt;=13,"Yes","No")</f>
        <v/>
      </c>
    </row>
    <row r="644">
      <c r="A644" t="n">
        <v>50106142</v>
      </c>
      <c r="B644" s="8" t="n">
        <v>46127</v>
      </c>
      <c r="C644" s="9">
        <f>A644&amp;"-"&amp;TEXT(B644,"yyyymmdd")</f>
        <v/>
      </c>
      <c r="D644" s="9">
        <f>_xlfn.XLOOKUP(C644,Violations[Key],Violations[Boro])</f>
        <v/>
      </c>
      <c r="E644" s="9">
        <f>_xlfn.XLOOKUP(C644,Violations[Key],Violations[Cuisine])</f>
        <v/>
      </c>
      <c r="F644" s="9">
        <f>_xlfn.XLOOKUP(C644,Violations[Key],Violations[Score])</f>
        <v/>
      </c>
      <c r="G644" s="9">
        <f>_xlfn.XLOOKUP(C644,Violations[Key],Violations[Grade])&amp;""</f>
        <v/>
      </c>
      <c r="H644" s="9">
        <f>COUNTIFS(Violations[Key],C644,Violations[Violation code],"&lt;&gt;")</f>
        <v/>
      </c>
      <c r="I644" s="9">
        <f>COUNTIFS(Violations[Key],C644,Violations[Critical flag],"Critical")</f>
        <v/>
      </c>
      <c r="J644" s="9">
        <f>IF(LEFT(_xlfn.XLOOKUP(C644,Violations[Key],Violations[Action]),20)="Establishment Closed","Yes","No")</f>
        <v/>
      </c>
      <c r="K644" s="9">
        <f>IF(F644&lt;=13,"Yes","No")</f>
        <v/>
      </c>
    </row>
    <row r="645">
      <c r="A645" t="n">
        <v>50114708</v>
      </c>
      <c r="B645" s="8" t="n">
        <v>46127</v>
      </c>
      <c r="C645" s="9">
        <f>A645&amp;"-"&amp;TEXT(B645,"yyyymmdd")</f>
        <v/>
      </c>
      <c r="D645" s="9">
        <f>_xlfn.XLOOKUP(C645,Violations[Key],Violations[Boro])</f>
        <v/>
      </c>
      <c r="E645" s="9">
        <f>_xlfn.XLOOKUP(C645,Violations[Key],Violations[Cuisine])</f>
        <v/>
      </c>
      <c r="F645" s="9">
        <f>_xlfn.XLOOKUP(C645,Violations[Key],Violations[Score])</f>
        <v/>
      </c>
      <c r="G645" s="9">
        <f>_xlfn.XLOOKUP(C645,Violations[Key],Violations[Grade])&amp;""</f>
        <v/>
      </c>
      <c r="H645" s="9">
        <f>COUNTIFS(Violations[Key],C645,Violations[Violation code],"&lt;&gt;")</f>
        <v/>
      </c>
      <c r="I645" s="9">
        <f>COUNTIFS(Violations[Key],C645,Violations[Critical flag],"Critical")</f>
        <v/>
      </c>
      <c r="J645" s="9">
        <f>IF(LEFT(_xlfn.XLOOKUP(C645,Violations[Key],Violations[Action]),20)="Establishment Closed","Yes","No")</f>
        <v/>
      </c>
      <c r="K645" s="9">
        <f>IF(F645&lt;=13,"Yes","No")</f>
        <v/>
      </c>
    </row>
    <row r="646">
      <c r="A646" t="n">
        <v>50114896</v>
      </c>
      <c r="B646" s="8" t="n">
        <v>46127</v>
      </c>
      <c r="C646" s="9">
        <f>A646&amp;"-"&amp;TEXT(B646,"yyyymmdd")</f>
        <v/>
      </c>
      <c r="D646" s="9">
        <f>_xlfn.XLOOKUP(C646,Violations[Key],Violations[Boro])</f>
        <v/>
      </c>
      <c r="E646" s="9">
        <f>_xlfn.XLOOKUP(C646,Violations[Key],Violations[Cuisine])</f>
        <v/>
      </c>
      <c r="F646" s="9">
        <f>_xlfn.XLOOKUP(C646,Violations[Key],Violations[Score])</f>
        <v/>
      </c>
      <c r="G646" s="9">
        <f>_xlfn.XLOOKUP(C646,Violations[Key],Violations[Grade])&amp;""</f>
        <v/>
      </c>
      <c r="H646" s="9">
        <f>COUNTIFS(Violations[Key],C646,Violations[Violation code],"&lt;&gt;")</f>
        <v/>
      </c>
      <c r="I646" s="9">
        <f>COUNTIFS(Violations[Key],C646,Violations[Critical flag],"Critical")</f>
        <v/>
      </c>
      <c r="J646" s="9">
        <f>IF(LEFT(_xlfn.XLOOKUP(C646,Violations[Key],Violations[Action]),20)="Establishment Closed","Yes","No")</f>
        <v/>
      </c>
      <c r="K646" s="9">
        <f>IF(F646&lt;=13,"Yes","No")</f>
        <v/>
      </c>
    </row>
    <row r="647">
      <c r="A647" t="n">
        <v>50114947</v>
      </c>
      <c r="B647" s="8" t="n">
        <v>46127</v>
      </c>
      <c r="C647" s="9">
        <f>A647&amp;"-"&amp;TEXT(B647,"yyyymmdd")</f>
        <v/>
      </c>
      <c r="D647" s="9">
        <f>_xlfn.XLOOKUP(C647,Violations[Key],Violations[Boro])</f>
        <v/>
      </c>
      <c r="E647" s="9">
        <f>_xlfn.XLOOKUP(C647,Violations[Key],Violations[Cuisine])</f>
        <v/>
      </c>
      <c r="F647" s="9">
        <f>_xlfn.XLOOKUP(C647,Violations[Key],Violations[Score])</f>
        <v/>
      </c>
      <c r="G647" s="9">
        <f>_xlfn.XLOOKUP(C647,Violations[Key],Violations[Grade])&amp;""</f>
        <v/>
      </c>
      <c r="H647" s="9">
        <f>COUNTIFS(Violations[Key],C647,Violations[Violation code],"&lt;&gt;")</f>
        <v/>
      </c>
      <c r="I647" s="9">
        <f>COUNTIFS(Violations[Key],C647,Violations[Critical flag],"Critical")</f>
        <v/>
      </c>
      <c r="J647" s="9">
        <f>IF(LEFT(_xlfn.XLOOKUP(C647,Violations[Key],Violations[Action]),20)="Establishment Closed","Yes","No")</f>
        <v/>
      </c>
      <c r="K647" s="9">
        <f>IF(F647&lt;=13,"Yes","No")</f>
        <v/>
      </c>
    </row>
    <row r="648">
      <c r="A648" t="n">
        <v>50125314</v>
      </c>
      <c r="B648" s="8" t="n">
        <v>46127</v>
      </c>
      <c r="C648" s="9">
        <f>A648&amp;"-"&amp;TEXT(B648,"yyyymmdd")</f>
        <v/>
      </c>
      <c r="D648" s="9">
        <f>_xlfn.XLOOKUP(C648,Violations[Key],Violations[Boro])</f>
        <v/>
      </c>
      <c r="E648" s="9">
        <f>_xlfn.XLOOKUP(C648,Violations[Key],Violations[Cuisine])</f>
        <v/>
      </c>
      <c r="F648" s="9">
        <f>_xlfn.XLOOKUP(C648,Violations[Key],Violations[Score])</f>
        <v/>
      </c>
      <c r="G648" s="9">
        <f>_xlfn.XLOOKUP(C648,Violations[Key],Violations[Grade])&amp;""</f>
        <v/>
      </c>
      <c r="H648" s="9">
        <f>COUNTIFS(Violations[Key],C648,Violations[Violation code],"&lt;&gt;")</f>
        <v/>
      </c>
      <c r="I648" s="9">
        <f>COUNTIFS(Violations[Key],C648,Violations[Critical flag],"Critical")</f>
        <v/>
      </c>
      <c r="J648" s="9">
        <f>IF(LEFT(_xlfn.XLOOKUP(C648,Violations[Key],Violations[Action]),20)="Establishment Closed","Yes","No")</f>
        <v/>
      </c>
      <c r="K648" s="9">
        <f>IF(F648&lt;=13,"Yes","No")</f>
        <v/>
      </c>
    </row>
    <row r="649">
      <c r="A649" t="n">
        <v>50131347</v>
      </c>
      <c r="B649" s="8" t="n">
        <v>46127</v>
      </c>
      <c r="C649" s="9">
        <f>A649&amp;"-"&amp;TEXT(B649,"yyyymmdd")</f>
        <v/>
      </c>
      <c r="D649" s="9">
        <f>_xlfn.XLOOKUP(C649,Violations[Key],Violations[Boro])</f>
        <v/>
      </c>
      <c r="E649" s="9">
        <f>_xlfn.XLOOKUP(C649,Violations[Key],Violations[Cuisine])</f>
        <v/>
      </c>
      <c r="F649" s="9">
        <f>_xlfn.XLOOKUP(C649,Violations[Key],Violations[Score])</f>
        <v/>
      </c>
      <c r="G649" s="9">
        <f>_xlfn.XLOOKUP(C649,Violations[Key],Violations[Grade])&amp;""</f>
        <v/>
      </c>
      <c r="H649" s="9">
        <f>COUNTIFS(Violations[Key],C649,Violations[Violation code],"&lt;&gt;")</f>
        <v/>
      </c>
      <c r="I649" s="9">
        <f>COUNTIFS(Violations[Key],C649,Violations[Critical flag],"Critical")</f>
        <v/>
      </c>
      <c r="J649" s="9">
        <f>IF(LEFT(_xlfn.XLOOKUP(C649,Violations[Key],Violations[Action]),20)="Establishment Closed","Yes","No")</f>
        <v/>
      </c>
      <c r="K649" s="9">
        <f>IF(F649&lt;=13,"Yes","No")</f>
        <v/>
      </c>
    </row>
    <row r="650">
      <c r="A650" t="n">
        <v>50134582</v>
      </c>
      <c r="B650" s="8" t="n">
        <v>46127</v>
      </c>
      <c r="C650" s="9">
        <f>A650&amp;"-"&amp;TEXT(B650,"yyyymmdd")</f>
        <v/>
      </c>
      <c r="D650" s="9">
        <f>_xlfn.XLOOKUP(C650,Violations[Key],Violations[Boro])</f>
        <v/>
      </c>
      <c r="E650" s="9">
        <f>_xlfn.XLOOKUP(C650,Violations[Key],Violations[Cuisine])</f>
        <v/>
      </c>
      <c r="F650" s="9">
        <f>_xlfn.XLOOKUP(C650,Violations[Key],Violations[Score])</f>
        <v/>
      </c>
      <c r="G650" s="9">
        <f>_xlfn.XLOOKUP(C650,Violations[Key],Violations[Grade])&amp;""</f>
        <v/>
      </c>
      <c r="H650" s="9">
        <f>COUNTIFS(Violations[Key],C650,Violations[Violation code],"&lt;&gt;")</f>
        <v/>
      </c>
      <c r="I650" s="9">
        <f>COUNTIFS(Violations[Key],C650,Violations[Critical flag],"Critical")</f>
        <v/>
      </c>
      <c r="J650" s="9">
        <f>IF(LEFT(_xlfn.XLOOKUP(C650,Violations[Key],Violations[Action]),20)="Establishment Closed","Yes","No")</f>
        <v/>
      </c>
      <c r="K650" s="9">
        <f>IF(F650&lt;=13,"Yes","No")</f>
        <v/>
      </c>
    </row>
    <row r="651">
      <c r="A651" t="n">
        <v>50139441</v>
      </c>
      <c r="B651" s="8" t="n">
        <v>46127</v>
      </c>
      <c r="C651" s="9">
        <f>A651&amp;"-"&amp;TEXT(B651,"yyyymmdd")</f>
        <v/>
      </c>
      <c r="D651" s="9">
        <f>_xlfn.XLOOKUP(C651,Violations[Key],Violations[Boro])</f>
        <v/>
      </c>
      <c r="E651" s="9">
        <f>_xlfn.XLOOKUP(C651,Violations[Key],Violations[Cuisine])</f>
        <v/>
      </c>
      <c r="F651" s="9">
        <f>_xlfn.XLOOKUP(C651,Violations[Key],Violations[Score])</f>
        <v/>
      </c>
      <c r="G651" s="9">
        <f>_xlfn.XLOOKUP(C651,Violations[Key],Violations[Grade])&amp;""</f>
        <v/>
      </c>
      <c r="H651" s="9">
        <f>COUNTIFS(Violations[Key],C651,Violations[Violation code],"&lt;&gt;")</f>
        <v/>
      </c>
      <c r="I651" s="9">
        <f>COUNTIFS(Violations[Key],C651,Violations[Critical flag],"Critical")</f>
        <v/>
      </c>
      <c r="J651" s="9">
        <f>IF(LEFT(_xlfn.XLOOKUP(C651,Violations[Key],Violations[Action]),20)="Establishment Closed","Yes","No")</f>
        <v/>
      </c>
      <c r="K651" s="9">
        <f>IF(F651&lt;=13,"Yes","No")</f>
        <v/>
      </c>
    </row>
    <row r="652">
      <c r="A652" t="n">
        <v>50147456</v>
      </c>
      <c r="B652" s="8" t="n">
        <v>46127</v>
      </c>
      <c r="C652" s="9">
        <f>A652&amp;"-"&amp;TEXT(B652,"yyyymmdd")</f>
        <v/>
      </c>
      <c r="D652" s="9">
        <f>_xlfn.XLOOKUP(C652,Violations[Key],Violations[Boro])</f>
        <v/>
      </c>
      <c r="E652" s="9">
        <f>_xlfn.XLOOKUP(C652,Violations[Key],Violations[Cuisine])</f>
        <v/>
      </c>
      <c r="F652" s="9">
        <f>_xlfn.XLOOKUP(C652,Violations[Key],Violations[Score])</f>
        <v/>
      </c>
      <c r="G652" s="9">
        <f>_xlfn.XLOOKUP(C652,Violations[Key],Violations[Grade])&amp;""</f>
        <v/>
      </c>
      <c r="H652" s="9">
        <f>COUNTIFS(Violations[Key],C652,Violations[Violation code],"&lt;&gt;")</f>
        <v/>
      </c>
      <c r="I652" s="9">
        <f>COUNTIFS(Violations[Key],C652,Violations[Critical flag],"Critical")</f>
        <v/>
      </c>
      <c r="J652" s="9">
        <f>IF(LEFT(_xlfn.XLOOKUP(C652,Violations[Key],Violations[Action]),20)="Establishment Closed","Yes","No")</f>
        <v/>
      </c>
      <c r="K652" s="9">
        <f>IF(F652&lt;=13,"Yes","No")</f>
        <v/>
      </c>
    </row>
    <row r="653">
      <c r="A653" t="n">
        <v>50150032</v>
      </c>
      <c r="B653" s="8" t="n">
        <v>46127</v>
      </c>
      <c r="C653" s="9">
        <f>A653&amp;"-"&amp;TEXT(B653,"yyyymmdd")</f>
        <v/>
      </c>
      <c r="D653" s="9">
        <f>_xlfn.XLOOKUP(C653,Violations[Key],Violations[Boro])</f>
        <v/>
      </c>
      <c r="E653" s="9">
        <f>_xlfn.XLOOKUP(C653,Violations[Key],Violations[Cuisine])</f>
        <v/>
      </c>
      <c r="F653" s="9">
        <f>_xlfn.XLOOKUP(C653,Violations[Key],Violations[Score])</f>
        <v/>
      </c>
      <c r="G653" s="9">
        <f>_xlfn.XLOOKUP(C653,Violations[Key],Violations[Grade])&amp;""</f>
        <v/>
      </c>
      <c r="H653" s="9">
        <f>COUNTIFS(Violations[Key],C653,Violations[Violation code],"&lt;&gt;")</f>
        <v/>
      </c>
      <c r="I653" s="9">
        <f>COUNTIFS(Violations[Key],C653,Violations[Critical flag],"Critical")</f>
        <v/>
      </c>
      <c r="J653" s="9">
        <f>IF(LEFT(_xlfn.XLOOKUP(C653,Violations[Key],Violations[Action]),20)="Establishment Closed","Yes","No")</f>
        <v/>
      </c>
      <c r="K653" s="9">
        <f>IF(F653&lt;=13,"Yes","No")</f>
        <v/>
      </c>
    </row>
    <row r="654">
      <c r="A654" t="n">
        <v>50154448</v>
      </c>
      <c r="B654" s="8" t="n">
        <v>46127</v>
      </c>
      <c r="C654" s="9">
        <f>A654&amp;"-"&amp;TEXT(B654,"yyyymmdd")</f>
        <v/>
      </c>
      <c r="D654" s="9">
        <f>_xlfn.XLOOKUP(C654,Violations[Key],Violations[Boro])</f>
        <v/>
      </c>
      <c r="E654" s="9">
        <f>_xlfn.XLOOKUP(C654,Violations[Key],Violations[Cuisine])</f>
        <v/>
      </c>
      <c r="F654" s="9">
        <f>_xlfn.XLOOKUP(C654,Violations[Key],Violations[Score])</f>
        <v/>
      </c>
      <c r="G654" s="9">
        <f>_xlfn.XLOOKUP(C654,Violations[Key],Violations[Grade])&amp;""</f>
        <v/>
      </c>
      <c r="H654" s="9">
        <f>COUNTIFS(Violations[Key],C654,Violations[Violation code],"&lt;&gt;")</f>
        <v/>
      </c>
      <c r="I654" s="9">
        <f>COUNTIFS(Violations[Key],C654,Violations[Critical flag],"Critical")</f>
        <v/>
      </c>
      <c r="J654" s="9">
        <f>IF(LEFT(_xlfn.XLOOKUP(C654,Violations[Key],Violations[Action]),20)="Establishment Closed","Yes","No")</f>
        <v/>
      </c>
      <c r="K654" s="9">
        <f>IF(F654&lt;=13,"Yes","No")</f>
        <v/>
      </c>
    </row>
    <row r="655">
      <c r="A655" t="n">
        <v>40382057</v>
      </c>
      <c r="B655" s="8" t="n">
        <v>46128</v>
      </c>
      <c r="C655" s="9">
        <f>A655&amp;"-"&amp;TEXT(B655,"yyyymmdd")</f>
        <v/>
      </c>
      <c r="D655" s="9">
        <f>_xlfn.XLOOKUP(C655,Violations[Key],Violations[Boro])</f>
        <v/>
      </c>
      <c r="E655" s="9">
        <f>_xlfn.XLOOKUP(C655,Violations[Key],Violations[Cuisine])</f>
        <v/>
      </c>
      <c r="F655" s="9">
        <f>_xlfn.XLOOKUP(C655,Violations[Key],Violations[Score])</f>
        <v/>
      </c>
      <c r="G655" s="9">
        <f>_xlfn.XLOOKUP(C655,Violations[Key],Violations[Grade])&amp;""</f>
        <v/>
      </c>
      <c r="H655" s="9">
        <f>COUNTIFS(Violations[Key],C655,Violations[Violation code],"&lt;&gt;")</f>
        <v/>
      </c>
      <c r="I655" s="9">
        <f>COUNTIFS(Violations[Key],C655,Violations[Critical flag],"Critical")</f>
        <v/>
      </c>
      <c r="J655" s="9">
        <f>IF(LEFT(_xlfn.XLOOKUP(C655,Violations[Key],Violations[Action]),20)="Establishment Closed","Yes","No")</f>
        <v/>
      </c>
      <c r="K655" s="9">
        <f>IF(F655&lt;=13,"Yes","No")</f>
        <v/>
      </c>
    </row>
    <row r="656">
      <c r="A656" t="n">
        <v>40587273</v>
      </c>
      <c r="B656" s="8" t="n">
        <v>46128</v>
      </c>
      <c r="C656" s="9">
        <f>A656&amp;"-"&amp;TEXT(B656,"yyyymmdd")</f>
        <v/>
      </c>
      <c r="D656" s="9">
        <f>_xlfn.XLOOKUP(C656,Violations[Key],Violations[Boro])</f>
        <v/>
      </c>
      <c r="E656" s="9">
        <f>_xlfn.XLOOKUP(C656,Violations[Key],Violations[Cuisine])</f>
        <v/>
      </c>
      <c r="F656" s="9">
        <f>_xlfn.XLOOKUP(C656,Violations[Key],Violations[Score])</f>
        <v/>
      </c>
      <c r="G656" s="9">
        <f>_xlfn.XLOOKUP(C656,Violations[Key],Violations[Grade])&amp;""</f>
        <v/>
      </c>
      <c r="H656" s="9">
        <f>COUNTIFS(Violations[Key],C656,Violations[Violation code],"&lt;&gt;")</f>
        <v/>
      </c>
      <c r="I656" s="9">
        <f>COUNTIFS(Violations[Key],C656,Violations[Critical flag],"Critical")</f>
        <v/>
      </c>
      <c r="J656" s="9">
        <f>IF(LEFT(_xlfn.XLOOKUP(C656,Violations[Key],Violations[Action]),20)="Establishment Closed","Yes","No")</f>
        <v/>
      </c>
      <c r="K656" s="9">
        <f>IF(F656&lt;=13,"Yes","No")</f>
        <v/>
      </c>
    </row>
    <row r="657">
      <c r="A657" t="n">
        <v>40857526</v>
      </c>
      <c r="B657" s="8" t="n">
        <v>46128</v>
      </c>
      <c r="C657" s="9">
        <f>A657&amp;"-"&amp;TEXT(B657,"yyyymmdd")</f>
        <v/>
      </c>
      <c r="D657" s="9">
        <f>_xlfn.XLOOKUP(C657,Violations[Key],Violations[Boro])</f>
        <v/>
      </c>
      <c r="E657" s="9">
        <f>_xlfn.XLOOKUP(C657,Violations[Key],Violations[Cuisine])</f>
        <v/>
      </c>
      <c r="F657" s="9">
        <f>_xlfn.XLOOKUP(C657,Violations[Key],Violations[Score])</f>
        <v/>
      </c>
      <c r="G657" s="9">
        <f>_xlfn.XLOOKUP(C657,Violations[Key],Violations[Grade])&amp;""</f>
        <v/>
      </c>
      <c r="H657" s="9">
        <f>COUNTIFS(Violations[Key],C657,Violations[Violation code],"&lt;&gt;")</f>
        <v/>
      </c>
      <c r="I657" s="9">
        <f>COUNTIFS(Violations[Key],C657,Violations[Critical flag],"Critical")</f>
        <v/>
      </c>
      <c r="J657" s="9">
        <f>IF(LEFT(_xlfn.XLOOKUP(C657,Violations[Key],Violations[Action]),20)="Establishment Closed","Yes","No")</f>
        <v/>
      </c>
      <c r="K657" s="9">
        <f>IF(F657&lt;=13,"Yes","No")</f>
        <v/>
      </c>
    </row>
    <row r="658">
      <c r="A658" t="n">
        <v>40865946</v>
      </c>
      <c r="B658" s="8" t="n">
        <v>46128</v>
      </c>
      <c r="C658" s="9">
        <f>A658&amp;"-"&amp;TEXT(B658,"yyyymmdd")</f>
        <v/>
      </c>
      <c r="D658" s="9">
        <f>_xlfn.XLOOKUP(C658,Violations[Key],Violations[Boro])</f>
        <v/>
      </c>
      <c r="E658" s="9">
        <f>_xlfn.XLOOKUP(C658,Violations[Key],Violations[Cuisine])</f>
        <v/>
      </c>
      <c r="F658" s="9">
        <f>_xlfn.XLOOKUP(C658,Violations[Key],Violations[Score])</f>
        <v/>
      </c>
      <c r="G658" s="9">
        <f>_xlfn.XLOOKUP(C658,Violations[Key],Violations[Grade])&amp;""</f>
        <v/>
      </c>
      <c r="H658" s="9">
        <f>COUNTIFS(Violations[Key],C658,Violations[Violation code],"&lt;&gt;")</f>
        <v/>
      </c>
      <c r="I658" s="9">
        <f>COUNTIFS(Violations[Key],C658,Violations[Critical flag],"Critical")</f>
        <v/>
      </c>
      <c r="J658" s="9">
        <f>IF(LEFT(_xlfn.XLOOKUP(C658,Violations[Key],Violations[Action]),20)="Establishment Closed","Yes","No")</f>
        <v/>
      </c>
      <c r="K658" s="9">
        <f>IF(F658&lt;=13,"Yes","No")</f>
        <v/>
      </c>
    </row>
    <row r="659">
      <c r="A659" t="n">
        <v>41233476</v>
      </c>
      <c r="B659" s="8" t="n">
        <v>46128</v>
      </c>
      <c r="C659" s="9">
        <f>A659&amp;"-"&amp;TEXT(B659,"yyyymmdd")</f>
        <v/>
      </c>
      <c r="D659" s="9">
        <f>_xlfn.XLOOKUP(C659,Violations[Key],Violations[Boro])</f>
        <v/>
      </c>
      <c r="E659" s="9">
        <f>_xlfn.XLOOKUP(C659,Violations[Key],Violations[Cuisine])</f>
        <v/>
      </c>
      <c r="F659" s="9">
        <f>_xlfn.XLOOKUP(C659,Violations[Key],Violations[Score])</f>
        <v/>
      </c>
      <c r="G659" s="9">
        <f>_xlfn.XLOOKUP(C659,Violations[Key],Violations[Grade])&amp;""</f>
        <v/>
      </c>
      <c r="H659" s="9">
        <f>COUNTIFS(Violations[Key],C659,Violations[Violation code],"&lt;&gt;")</f>
        <v/>
      </c>
      <c r="I659" s="9">
        <f>COUNTIFS(Violations[Key],C659,Violations[Critical flag],"Critical")</f>
        <v/>
      </c>
      <c r="J659" s="9">
        <f>IF(LEFT(_xlfn.XLOOKUP(C659,Violations[Key],Violations[Action]),20)="Establishment Closed","Yes","No")</f>
        <v/>
      </c>
      <c r="K659" s="9">
        <f>IF(F659&lt;=13,"Yes","No")</f>
        <v/>
      </c>
    </row>
    <row r="660">
      <c r="A660" t="n">
        <v>41256155</v>
      </c>
      <c r="B660" s="8" t="n">
        <v>46128</v>
      </c>
      <c r="C660" s="9">
        <f>A660&amp;"-"&amp;TEXT(B660,"yyyymmdd")</f>
        <v/>
      </c>
      <c r="D660" s="9">
        <f>_xlfn.XLOOKUP(C660,Violations[Key],Violations[Boro])</f>
        <v/>
      </c>
      <c r="E660" s="9">
        <f>_xlfn.XLOOKUP(C660,Violations[Key],Violations[Cuisine])</f>
        <v/>
      </c>
      <c r="F660" s="9">
        <f>_xlfn.XLOOKUP(C660,Violations[Key],Violations[Score])</f>
        <v/>
      </c>
      <c r="G660" s="9">
        <f>_xlfn.XLOOKUP(C660,Violations[Key],Violations[Grade])&amp;""</f>
        <v/>
      </c>
      <c r="H660" s="9">
        <f>COUNTIFS(Violations[Key],C660,Violations[Violation code],"&lt;&gt;")</f>
        <v/>
      </c>
      <c r="I660" s="9">
        <f>COUNTIFS(Violations[Key],C660,Violations[Critical flag],"Critical")</f>
        <v/>
      </c>
      <c r="J660" s="9">
        <f>IF(LEFT(_xlfn.XLOOKUP(C660,Violations[Key],Violations[Action]),20)="Establishment Closed","Yes","No")</f>
        <v/>
      </c>
      <c r="K660" s="9">
        <f>IF(F660&lt;=13,"Yes","No")</f>
        <v/>
      </c>
    </row>
    <row r="661">
      <c r="A661" t="n">
        <v>41441462</v>
      </c>
      <c r="B661" s="8" t="n">
        <v>46128</v>
      </c>
      <c r="C661" s="9">
        <f>A661&amp;"-"&amp;TEXT(B661,"yyyymmdd")</f>
        <v/>
      </c>
      <c r="D661" s="9">
        <f>_xlfn.XLOOKUP(C661,Violations[Key],Violations[Boro])</f>
        <v/>
      </c>
      <c r="E661" s="9">
        <f>_xlfn.XLOOKUP(C661,Violations[Key],Violations[Cuisine])</f>
        <v/>
      </c>
      <c r="F661" s="9">
        <f>_xlfn.XLOOKUP(C661,Violations[Key],Violations[Score])</f>
        <v/>
      </c>
      <c r="G661" s="9">
        <f>_xlfn.XLOOKUP(C661,Violations[Key],Violations[Grade])&amp;""</f>
        <v/>
      </c>
      <c r="H661" s="9">
        <f>COUNTIFS(Violations[Key],C661,Violations[Violation code],"&lt;&gt;")</f>
        <v/>
      </c>
      <c r="I661" s="9">
        <f>COUNTIFS(Violations[Key],C661,Violations[Critical flag],"Critical")</f>
        <v/>
      </c>
      <c r="J661" s="9">
        <f>IF(LEFT(_xlfn.XLOOKUP(C661,Violations[Key],Violations[Action]),20)="Establishment Closed","Yes","No")</f>
        <v/>
      </c>
      <c r="K661" s="9">
        <f>IF(F661&lt;=13,"Yes","No")</f>
        <v/>
      </c>
    </row>
    <row r="662">
      <c r="A662" t="n">
        <v>41569904</v>
      </c>
      <c r="B662" s="8" t="n">
        <v>46128</v>
      </c>
      <c r="C662" s="9">
        <f>A662&amp;"-"&amp;TEXT(B662,"yyyymmdd")</f>
        <v/>
      </c>
      <c r="D662" s="9">
        <f>_xlfn.XLOOKUP(C662,Violations[Key],Violations[Boro])</f>
        <v/>
      </c>
      <c r="E662" s="9">
        <f>_xlfn.XLOOKUP(C662,Violations[Key],Violations[Cuisine])</f>
        <v/>
      </c>
      <c r="F662" s="9">
        <f>_xlfn.XLOOKUP(C662,Violations[Key],Violations[Score])</f>
        <v/>
      </c>
      <c r="G662" s="9">
        <f>_xlfn.XLOOKUP(C662,Violations[Key],Violations[Grade])&amp;""</f>
        <v/>
      </c>
      <c r="H662" s="9">
        <f>COUNTIFS(Violations[Key],C662,Violations[Violation code],"&lt;&gt;")</f>
        <v/>
      </c>
      <c r="I662" s="9">
        <f>COUNTIFS(Violations[Key],C662,Violations[Critical flag],"Critical")</f>
        <v/>
      </c>
      <c r="J662" s="9">
        <f>IF(LEFT(_xlfn.XLOOKUP(C662,Violations[Key],Violations[Action]),20)="Establishment Closed","Yes","No")</f>
        <v/>
      </c>
      <c r="K662" s="9">
        <f>IF(F662&lt;=13,"Yes","No")</f>
        <v/>
      </c>
    </row>
    <row r="663">
      <c r="A663" t="n">
        <v>41591580</v>
      </c>
      <c r="B663" s="8" t="n">
        <v>46128</v>
      </c>
      <c r="C663" s="9">
        <f>A663&amp;"-"&amp;TEXT(B663,"yyyymmdd")</f>
        <v/>
      </c>
      <c r="D663" s="9">
        <f>_xlfn.XLOOKUP(C663,Violations[Key],Violations[Boro])</f>
        <v/>
      </c>
      <c r="E663" s="9">
        <f>_xlfn.XLOOKUP(C663,Violations[Key],Violations[Cuisine])</f>
        <v/>
      </c>
      <c r="F663" s="9">
        <f>_xlfn.XLOOKUP(C663,Violations[Key],Violations[Score])</f>
        <v/>
      </c>
      <c r="G663" s="9">
        <f>_xlfn.XLOOKUP(C663,Violations[Key],Violations[Grade])&amp;""</f>
        <v/>
      </c>
      <c r="H663" s="9">
        <f>COUNTIFS(Violations[Key],C663,Violations[Violation code],"&lt;&gt;")</f>
        <v/>
      </c>
      <c r="I663" s="9">
        <f>COUNTIFS(Violations[Key],C663,Violations[Critical flag],"Critical")</f>
        <v/>
      </c>
      <c r="J663" s="9">
        <f>IF(LEFT(_xlfn.XLOOKUP(C663,Violations[Key],Violations[Action]),20)="Establishment Closed","Yes","No")</f>
        <v/>
      </c>
      <c r="K663" s="9">
        <f>IF(F663&lt;=13,"Yes","No")</f>
        <v/>
      </c>
    </row>
    <row r="664">
      <c r="A664" t="n">
        <v>41629759</v>
      </c>
      <c r="B664" s="8" t="n">
        <v>46128</v>
      </c>
      <c r="C664" s="9">
        <f>A664&amp;"-"&amp;TEXT(B664,"yyyymmdd")</f>
        <v/>
      </c>
      <c r="D664" s="9">
        <f>_xlfn.XLOOKUP(C664,Violations[Key],Violations[Boro])</f>
        <v/>
      </c>
      <c r="E664" s="9">
        <f>_xlfn.XLOOKUP(C664,Violations[Key],Violations[Cuisine])</f>
        <v/>
      </c>
      <c r="F664" s="9">
        <f>_xlfn.XLOOKUP(C664,Violations[Key],Violations[Score])</f>
        <v/>
      </c>
      <c r="G664" s="9">
        <f>_xlfn.XLOOKUP(C664,Violations[Key],Violations[Grade])&amp;""</f>
        <v/>
      </c>
      <c r="H664" s="9">
        <f>COUNTIFS(Violations[Key],C664,Violations[Violation code],"&lt;&gt;")</f>
        <v/>
      </c>
      <c r="I664" s="9">
        <f>COUNTIFS(Violations[Key],C664,Violations[Critical flag],"Critical")</f>
        <v/>
      </c>
      <c r="J664" s="9">
        <f>IF(LEFT(_xlfn.XLOOKUP(C664,Violations[Key],Violations[Action]),20)="Establishment Closed","Yes","No")</f>
        <v/>
      </c>
      <c r="K664" s="9">
        <f>IF(F664&lt;=13,"Yes","No")</f>
        <v/>
      </c>
    </row>
    <row r="665">
      <c r="A665" t="n">
        <v>41645673</v>
      </c>
      <c r="B665" s="8" t="n">
        <v>46128</v>
      </c>
      <c r="C665" s="9">
        <f>A665&amp;"-"&amp;TEXT(B665,"yyyymmdd")</f>
        <v/>
      </c>
      <c r="D665" s="9">
        <f>_xlfn.XLOOKUP(C665,Violations[Key],Violations[Boro])</f>
        <v/>
      </c>
      <c r="E665" s="9">
        <f>_xlfn.XLOOKUP(C665,Violations[Key],Violations[Cuisine])</f>
        <v/>
      </c>
      <c r="F665" s="9">
        <f>_xlfn.XLOOKUP(C665,Violations[Key],Violations[Score])</f>
        <v/>
      </c>
      <c r="G665" s="9">
        <f>_xlfn.XLOOKUP(C665,Violations[Key],Violations[Grade])&amp;""</f>
        <v/>
      </c>
      <c r="H665" s="9">
        <f>COUNTIFS(Violations[Key],C665,Violations[Violation code],"&lt;&gt;")</f>
        <v/>
      </c>
      <c r="I665" s="9">
        <f>COUNTIFS(Violations[Key],C665,Violations[Critical flag],"Critical")</f>
        <v/>
      </c>
      <c r="J665" s="9">
        <f>IF(LEFT(_xlfn.XLOOKUP(C665,Violations[Key],Violations[Action]),20)="Establishment Closed","Yes","No")</f>
        <v/>
      </c>
      <c r="K665" s="9">
        <f>IF(F665&lt;=13,"Yes","No")</f>
        <v/>
      </c>
    </row>
    <row r="666">
      <c r="A666" t="n">
        <v>50005131</v>
      </c>
      <c r="B666" s="8" t="n">
        <v>46128</v>
      </c>
      <c r="C666" s="9">
        <f>A666&amp;"-"&amp;TEXT(B666,"yyyymmdd")</f>
        <v/>
      </c>
      <c r="D666" s="9">
        <f>_xlfn.XLOOKUP(C666,Violations[Key],Violations[Boro])</f>
        <v/>
      </c>
      <c r="E666" s="9">
        <f>_xlfn.XLOOKUP(C666,Violations[Key],Violations[Cuisine])</f>
        <v/>
      </c>
      <c r="F666" s="9">
        <f>_xlfn.XLOOKUP(C666,Violations[Key],Violations[Score])</f>
        <v/>
      </c>
      <c r="G666" s="9">
        <f>_xlfn.XLOOKUP(C666,Violations[Key],Violations[Grade])&amp;""</f>
        <v/>
      </c>
      <c r="H666" s="9">
        <f>COUNTIFS(Violations[Key],C666,Violations[Violation code],"&lt;&gt;")</f>
        <v/>
      </c>
      <c r="I666" s="9">
        <f>COUNTIFS(Violations[Key],C666,Violations[Critical flag],"Critical")</f>
        <v/>
      </c>
      <c r="J666" s="9">
        <f>IF(LEFT(_xlfn.XLOOKUP(C666,Violations[Key],Violations[Action]),20)="Establishment Closed","Yes","No")</f>
        <v/>
      </c>
      <c r="K666" s="9">
        <f>IF(F666&lt;=13,"Yes","No")</f>
        <v/>
      </c>
    </row>
    <row r="667">
      <c r="A667" t="n">
        <v>50006323</v>
      </c>
      <c r="B667" s="8" t="n">
        <v>46128</v>
      </c>
      <c r="C667" s="9">
        <f>A667&amp;"-"&amp;TEXT(B667,"yyyymmdd")</f>
        <v/>
      </c>
      <c r="D667" s="9">
        <f>_xlfn.XLOOKUP(C667,Violations[Key],Violations[Boro])</f>
        <v/>
      </c>
      <c r="E667" s="9">
        <f>_xlfn.XLOOKUP(C667,Violations[Key],Violations[Cuisine])</f>
        <v/>
      </c>
      <c r="F667" s="9">
        <f>_xlfn.XLOOKUP(C667,Violations[Key],Violations[Score])</f>
        <v/>
      </c>
      <c r="G667" s="9">
        <f>_xlfn.XLOOKUP(C667,Violations[Key],Violations[Grade])&amp;""</f>
        <v/>
      </c>
      <c r="H667" s="9">
        <f>COUNTIFS(Violations[Key],C667,Violations[Violation code],"&lt;&gt;")</f>
        <v/>
      </c>
      <c r="I667" s="9">
        <f>COUNTIFS(Violations[Key],C667,Violations[Critical flag],"Critical")</f>
        <v/>
      </c>
      <c r="J667" s="9">
        <f>IF(LEFT(_xlfn.XLOOKUP(C667,Violations[Key],Violations[Action]),20)="Establishment Closed","Yes","No")</f>
        <v/>
      </c>
      <c r="K667" s="9">
        <f>IF(F667&lt;=13,"Yes","No")</f>
        <v/>
      </c>
    </row>
    <row r="668">
      <c r="A668" t="n">
        <v>50008039</v>
      </c>
      <c r="B668" s="8" t="n">
        <v>46128</v>
      </c>
      <c r="C668" s="9">
        <f>A668&amp;"-"&amp;TEXT(B668,"yyyymmdd")</f>
        <v/>
      </c>
      <c r="D668" s="9">
        <f>_xlfn.XLOOKUP(C668,Violations[Key],Violations[Boro])</f>
        <v/>
      </c>
      <c r="E668" s="9">
        <f>_xlfn.XLOOKUP(C668,Violations[Key],Violations[Cuisine])</f>
        <v/>
      </c>
      <c r="F668" s="9">
        <f>_xlfn.XLOOKUP(C668,Violations[Key],Violations[Score])</f>
        <v/>
      </c>
      <c r="G668" s="9">
        <f>_xlfn.XLOOKUP(C668,Violations[Key],Violations[Grade])&amp;""</f>
        <v/>
      </c>
      <c r="H668" s="9">
        <f>COUNTIFS(Violations[Key],C668,Violations[Violation code],"&lt;&gt;")</f>
        <v/>
      </c>
      <c r="I668" s="9">
        <f>COUNTIFS(Violations[Key],C668,Violations[Critical flag],"Critical")</f>
        <v/>
      </c>
      <c r="J668" s="9">
        <f>IF(LEFT(_xlfn.XLOOKUP(C668,Violations[Key],Violations[Action]),20)="Establishment Closed","Yes","No")</f>
        <v/>
      </c>
      <c r="K668" s="9">
        <f>IF(F668&lt;=13,"Yes","No")</f>
        <v/>
      </c>
    </row>
    <row r="669">
      <c r="A669" t="n">
        <v>50011089</v>
      </c>
      <c r="B669" s="8" t="n">
        <v>46128</v>
      </c>
      <c r="C669" s="9">
        <f>A669&amp;"-"&amp;TEXT(B669,"yyyymmdd")</f>
        <v/>
      </c>
      <c r="D669" s="9">
        <f>_xlfn.XLOOKUP(C669,Violations[Key],Violations[Boro])</f>
        <v/>
      </c>
      <c r="E669" s="9">
        <f>_xlfn.XLOOKUP(C669,Violations[Key],Violations[Cuisine])</f>
        <v/>
      </c>
      <c r="F669" s="9">
        <f>_xlfn.XLOOKUP(C669,Violations[Key],Violations[Score])</f>
        <v/>
      </c>
      <c r="G669" s="9">
        <f>_xlfn.XLOOKUP(C669,Violations[Key],Violations[Grade])&amp;""</f>
        <v/>
      </c>
      <c r="H669" s="9">
        <f>COUNTIFS(Violations[Key],C669,Violations[Violation code],"&lt;&gt;")</f>
        <v/>
      </c>
      <c r="I669" s="9">
        <f>COUNTIFS(Violations[Key],C669,Violations[Critical flag],"Critical")</f>
        <v/>
      </c>
      <c r="J669" s="9">
        <f>IF(LEFT(_xlfn.XLOOKUP(C669,Violations[Key],Violations[Action]),20)="Establishment Closed","Yes","No")</f>
        <v/>
      </c>
      <c r="K669" s="9">
        <f>IF(F669&lt;=13,"Yes","No")</f>
        <v/>
      </c>
    </row>
    <row r="670">
      <c r="A670" t="n">
        <v>50034377</v>
      </c>
      <c r="B670" s="8" t="n">
        <v>46128</v>
      </c>
      <c r="C670" s="9">
        <f>A670&amp;"-"&amp;TEXT(B670,"yyyymmdd")</f>
        <v/>
      </c>
      <c r="D670" s="9">
        <f>_xlfn.XLOOKUP(C670,Violations[Key],Violations[Boro])</f>
        <v/>
      </c>
      <c r="E670" s="9">
        <f>_xlfn.XLOOKUP(C670,Violations[Key],Violations[Cuisine])</f>
        <v/>
      </c>
      <c r="F670" s="9">
        <f>_xlfn.XLOOKUP(C670,Violations[Key],Violations[Score])</f>
        <v/>
      </c>
      <c r="G670" s="9">
        <f>_xlfn.XLOOKUP(C670,Violations[Key],Violations[Grade])&amp;""</f>
        <v/>
      </c>
      <c r="H670" s="9">
        <f>COUNTIFS(Violations[Key],C670,Violations[Violation code],"&lt;&gt;")</f>
        <v/>
      </c>
      <c r="I670" s="9">
        <f>COUNTIFS(Violations[Key],C670,Violations[Critical flag],"Critical")</f>
        <v/>
      </c>
      <c r="J670" s="9">
        <f>IF(LEFT(_xlfn.XLOOKUP(C670,Violations[Key],Violations[Action]),20)="Establishment Closed","Yes","No")</f>
        <v/>
      </c>
      <c r="K670" s="9">
        <f>IF(F670&lt;=13,"Yes","No")</f>
        <v/>
      </c>
    </row>
    <row r="671">
      <c r="A671" t="n">
        <v>50044781</v>
      </c>
      <c r="B671" s="8" t="n">
        <v>46128</v>
      </c>
      <c r="C671" s="9">
        <f>A671&amp;"-"&amp;TEXT(B671,"yyyymmdd")</f>
        <v/>
      </c>
      <c r="D671" s="9">
        <f>_xlfn.XLOOKUP(C671,Violations[Key],Violations[Boro])</f>
        <v/>
      </c>
      <c r="E671" s="9">
        <f>_xlfn.XLOOKUP(C671,Violations[Key],Violations[Cuisine])</f>
        <v/>
      </c>
      <c r="F671" s="9">
        <f>_xlfn.XLOOKUP(C671,Violations[Key],Violations[Score])</f>
        <v/>
      </c>
      <c r="G671" s="9">
        <f>_xlfn.XLOOKUP(C671,Violations[Key],Violations[Grade])&amp;""</f>
        <v/>
      </c>
      <c r="H671" s="9">
        <f>COUNTIFS(Violations[Key],C671,Violations[Violation code],"&lt;&gt;")</f>
        <v/>
      </c>
      <c r="I671" s="9">
        <f>COUNTIFS(Violations[Key],C671,Violations[Critical flag],"Critical")</f>
        <v/>
      </c>
      <c r="J671" s="9">
        <f>IF(LEFT(_xlfn.XLOOKUP(C671,Violations[Key],Violations[Action]),20)="Establishment Closed","Yes","No")</f>
        <v/>
      </c>
      <c r="K671" s="9">
        <f>IF(F671&lt;=13,"Yes","No")</f>
        <v/>
      </c>
    </row>
    <row r="672">
      <c r="A672" t="n">
        <v>50044864</v>
      </c>
      <c r="B672" s="8" t="n">
        <v>46128</v>
      </c>
      <c r="C672" s="9">
        <f>A672&amp;"-"&amp;TEXT(B672,"yyyymmdd")</f>
        <v/>
      </c>
      <c r="D672" s="9">
        <f>_xlfn.XLOOKUP(C672,Violations[Key],Violations[Boro])</f>
        <v/>
      </c>
      <c r="E672" s="9">
        <f>_xlfn.XLOOKUP(C672,Violations[Key],Violations[Cuisine])</f>
        <v/>
      </c>
      <c r="F672" s="9">
        <f>_xlfn.XLOOKUP(C672,Violations[Key],Violations[Score])</f>
        <v/>
      </c>
      <c r="G672" s="9">
        <f>_xlfn.XLOOKUP(C672,Violations[Key],Violations[Grade])&amp;""</f>
        <v/>
      </c>
      <c r="H672" s="9">
        <f>COUNTIFS(Violations[Key],C672,Violations[Violation code],"&lt;&gt;")</f>
        <v/>
      </c>
      <c r="I672" s="9">
        <f>COUNTIFS(Violations[Key],C672,Violations[Critical flag],"Critical")</f>
        <v/>
      </c>
      <c r="J672" s="9">
        <f>IF(LEFT(_xlfn.XLOOKUP(C672,Violations[Key],Violations[Action]),20)="Establishment Closed","Yes","No")</f>
        <v/>
      </c>
      <c r="K672" s="9">
        <f>IF(F672&lt;=13,"Yes","No")</f>
        <v/>
      </c>
    </row>
    <row r="673">
      <c r="A673" t="n">
        <v>50046581</v>
      </c>
      <c r="B673" s="8" t="n">
        <v>46128</v>
      </c>
      <c r="C673" s="9">
        <f>A673&amp;"-"&amp;TEXT(B673,"yyyymmdd")</f>
        <v/>
      </c>
      <c r="D673" s="9">
        <f>_xlfn.XLOOKUP(C673,Violations[Key],Violations[Boro])</f>
        <v/>
      </c>
      <c r="E673" s="9">
        <f>_xlfn.XLOOKUP(C673,Violations[Key],Violations[Cuisine])</f>
        <v/>
      </c>
      <c r="F673" s="9">
        <f>_xlfn.XLOOKUP(C673,Violations[Key],Violations[Score])</f>
        <v/>
      </c>
      <c r="G673" s="9">
        <f>_xlfn.XLOOKUP(C673,Violations[Key],Violations[Grade])&amp;""</f>
        <v/>
      </c>
      <c r="H673" s="9">
        <f>COUNTIFS(Violations[Key],C673,Violations[Violation code],"&lt;&gt;")</f>
        <v/>
      </c>
      <c r="I673" s="9">
        <f>COUNTIFS(Violations[Key],C673,Violations[Critical flag],"Critical")</f>
        <v/>
      </c>
      <c r="J673" s="9">
        <f>IF(LEFT(_xlfn.XLOOKUP(C673,Violations[Key],Violations[Action]),20)="Establishment Closed","Yes","No")</f>
        <v/>
      </c>
      <c r="K673" s="9">
        <f>IF(F673&lt;=13,"Yes","No")</f>
        <v/>
      </c>
    </row>
    <row r="674">
      <c r="A674" t="n">
        <v>50067916</v>
      </c>
      <c r="B674" s="8" t="n">
        <v>46128</v>
      </c>
      <c r="C674" s="9">
        <f>A674&amp;"-"&amp;TEXT(B674,"yyyymmdd")</f>
        <v/>
      </c>
      <c r="D674" s="9">
        <f>_xlfn.XLOOKUP(C674,Violations[Key],Violations[Boro])</f>
        <v/>
      </c>
      <c r="E674" s="9">
        <f>_xlfn.XLOOKUP(C674,Violations[Key],Violations[Cuisine])</f>
        <v/>
      </c>
      <c r="F674" s="9">
        <f>_xlfn.XLOOKUP(C674,Violations[Key],Violations[Score])</f>
        <v/>
      </c>
      <c r="G674" s="9">
        <f>_xlfn.XLOOKUP(C674,Violations[Key],Violations[Grade])&amp;""</f>
        <v/>
      </c>
      <c r="H674" s="9">
        <f>COUNTIFS(Violations[Key],C674,Violations[Violation code],"&lt;&gt;")</f>
        <v/>
      </c>
      <c r="I674" s="9">
        <f>COUNTIFS(Violations[Key],C674,Violations[Critical flag],"Critical")</f>
        <v/>
      </c>
      <c r="J674" s="9">
        <f>IF(LEFT(_xlfn.XLOOKUP(C674,Violations[Key],Violations[Action]),20)="Establishment Closed","Yes","No")</f>
        <v/>
      </c>
      <c r="K674" s="9">
        <f>IF(F674&lt;=13,"Yes","No")</f>
        <v/>
      </c>
    </row>
    <row r="675">
      <c r="A675" t="n">
        <v>50072003</v>
      </c>
      <c r="B675" s="8" t="n">
        <v>46128</v>
      </c>
      <c r="C675" s="9">
        <f>A675&amp;"-"&amp;TEXT(B675,"yyyymmdd")</f>
        <v/>
      </c>
      <c r="D675" s="9">
        <f>_xlfn.XLOOKUP(C675,Violations[Key],Violations[Boro])</f>
        <v/>
      </c>
      <c r="E675" s="9">
        <f>_xlfn.XLOOKUP(C675,Violations[Key],Violations[Cuisine])</f>
        <v/>
      </c>
      <c r="F675" s="9">
        <f>_xlfn.XLOOKUP(C675,Violations[Key],Violations[Score])</f>
        <v/>
      </c>
      <c r="G675" s="9">
        <f>_xlfn.XLOOKUP(C675,Violations[Key],Violations[Grade])&amp;""</f>
        <v/>
      </c>
      <c r="H675" s="9">
        <f>COUNTIFS(Violations[Key],C675,Violations[Violation code],"&lt;&gt;")</f>
        <v/>
      </c>
      <c r="I675" s="9">
        <f>COUNTIFS(Violations[Key],C675,Violations[Critical flag],"Critical")</f>
        <v/>
      </c>
      <c r="J675" s="9">
        <f>IF(LEFT(_xlfn.XLOOKUP(C675,Violations[Key],Violations[Action]),20)="Establishment Closed","Yes","No")</f>
        <v/>
      </c>
      <c r="K675" s="9">
        <f>IF(F675&lt;=13,"Yes","No")</f>
        <v/>
      </c>
    </row>
    <row r="676">
      <c r="A676" t="n">
        <v>50073652</v>
      </c>
      <c r="B676" s="8" t="n">
        <v>46128</v>
      </c>
      <c r="C676" s="9">
        <f>A676&amp;"-"&amp;TEXT(B676,"yyyymmdd")</f>
        <v/>
      </c>
      <c r="D676" s="9">
        <f>_xlfn.XLOOKUP(C676,Violations[Key],Violations[Boro])</f>
        <v/>
      </c>
      <c r="E676" s="9">
        <f>_xlfn.XLOOKUP(C676,Violations[Key],Violations[Cuisine])</f>
        <v/>
      </c>
      <c r="F676" s="9">
        <f>_xlfn.XLOOKUP(C676,Violations[Key],Violations[Score])</f>
        <v/>
      </c>
      <c r="G676" s="9">
        <f>_xlfn.XLOOKUP(C676,Violations[Key],Violations[Grade])&amp;""</f>
        <v/>
      </c>
      <c r="H676" s="9">
        <f>COUNTIFS(Violations[Key],C676,Violations[Violation code],"&lt;&gt;")</f>
        <v/>
      </c>
      <c r="I676" s="9">
        <f>COUNTIFS(Violations[Key],C676,Violations[Critical flag],"Critical")</f>
        <v/>
      </c>
      <c r="J676" s="9">
        <f>IF(LEFT(_xlfn.XLOOKUP(C676,Violations[Key],Violations[Action]),20)="Establishment Closed","Yes","No")</f>
        <v/>
      </c>
      <c r="K676" s="9">
        <f>IF(F676&lt;=13,"Yes","No")</f>
        <v/>
      </c>
    </row>
    <row r="677">
      <c r="A677" t="n">
        <v>50075625</v>
      </c>
      <c r="B677" s="8" t="n">
        <v>46128</v>
      </c>
      <c r="C677" s="9">
        <f>A677&amp;"-"&amp;TEXT(B677,"yyyymmdd")</f>
        <v/>
      </c>
      <c r="D677" s="9">
        <f>_xlfn.XLOOKUP(C677,Violations[Key],Violations[Boro])</f>
        <v/>
      </c>
      <c r="E677" s="9">
        <f>_xlfn.XLOOKUP(C677,Violations[Key],Violations[Cuisine])</f>
        <v/>
      </c>
      <c r="F677" s="9">
        <f>_xlfn.XLOOKUP(C677,Violations[Key],Violations[Score])</f>
        <v/>
      </c>
      <c r="G677" s="9">
        <f>_xlfn.XLOOKUP(C677,Violations[Key],Violations[Grade])&amp;""</f>
        <v/>
      </c>
      <c r="H677" s="9">
        <f>COUNTIFS(Violations[Key],C677,Violations[Violation code],"&lt;&gt;")</f>
        <v/>
      </c>
      <c r="I677" s="9">
        <f>COUNTIFS(Violations[Key],C677,Violations[Critical flag],"Critical")</f>
        <v/>
      </c>
      <c r="J677" s="9">
        <f>IF(LEFT(_xlfn.XLOOKUP(C677,Violations[Key],Violations[Action]),20)="Establishment Closed","Yes","No")</f>
        <v/>
      </c>
      <c r="K677" s="9">
        <f>IF(F677&lt;=13,"Yes","No")</f>
        <v/>
      </c>
    </row>
    <row r="678">
      <c r="A678" t="n">
        <v>50075628</v>
      </c>
      <c r="B678" s="8" t="n">
        <v>46128</v>
      </c>
      <c r="C678" s="9">
        <f>A678&amp;"-"&amp;TEXT(B678,"yyyymmdd")</f>
        <v/>
      </c>
      <c r="D678" s="9">
        <f>_xlfn.XLOOKUP(C678,Violations[Key],Violations[Boro])</f>
        <v/>
      </c>
      <c r="E678" s="9">
        <f>_xlfn.XLOOKUP(C678,Violations[Key],Violations[Cuisine])</f>
        <v/>
      </c>
      <c r="F678" s="9">
        <f>_xlfn.XLOOKUP(C678,Violations[Key],Violations[Score])</f>
        <v/>
      </c>
      <c r="G678" s="9">
        <f>_xlfn.XLOOKUP(C678,Violations[Key],Violations[Grade])&amp;""</f>
        <v/>
      </c>
      <c r="H678" s="9">
        <f>COUNTIFS(Violations[Key],C678,Violations[Violation code],"&lt;&gt;")</f>
        <v/>
      </c>
      <c r="I678" s="9">
        <f>COUNTIFS(Violations[Key],C678,Violations[Critical flag],"Critical")</f>
        <v/>
      </c>
      <c r="J678" s="9">
        <f>IF(LEFT(_xlfn.XLOOKUP(C678,Violations[Key],Violations[Action]),20)="Establishment Closed","Yes","No")</f>
        <v/>
      </c>
      <c r="K678" s="9">
        <f>IF(F678&lt;=13,"Yes","No")</f>
        <v/>
      </c>
    </row>
    <row r="679">
      <c r="A679" t="n">
        <v>50082140</v>
      </c>
      <c r="B679" s="8" t="n">
        <v>46128</v>
      </c>
      <c r="C679" s="9">
        <f>A679&amp;"-"&amp;TEXT(B679,"yyyymmdd")</f>
        <v/>
      </c>
      <c r="D679" s="9">
        <f>_xlfn.XLOOKUP(C679,Violations[Key],Violations[Boro])</f>
        <v/>
      </c>
      <c r="E679" s="9">
        <f>_xlfn.XLOOKUP(C679,Violations[Key],Violations[Cuisine])</f>
        <v/>
      </c>
      <c r="F679" s="9">
        <f>_xlfn.XLOOKUP(C679,Violations[Key],Violations[Score])</f>
        <v/>
      </c>
      <c r="G679" s="9">
        <f>_xlfn.XLOOKUP(C679,Violations[Key],Violations[Grade])&amp;""</f>
        <v/>
      </c>
      <c r="H679" s="9">
        <f>COUNTIFS(Violations[Key],C679,Violations[Violation code],"&lt;&gt;")</f>
        <v/>
      </c>
      <c r="I679" s="9">
        <f>COUNTIFS(Violations[Key],C679,Violations[Critical flag],"Critical")</f>
        <v/>
      </c>
      <c r="J679" s="9">
        <f>IF(LEFT(_xlfn.XLOOKUP(C679,Violations[Key],Violations[Action]),20)="Establishment Closed","Yes","No")</f>
        <v/>
      </c>
      <c r="K679" s="9">
        <f>IF(F679&lt;=13,"Yes","No")</f>
        <v/>
      </c>
    </row>
    <row r="680">
      <c r="A680" t="n">
        <v>50089200</v>
      </c>
      <c r="B680" s="8" t="n">
        <v>46128</v>
      </c>
      <c r="C680" s="9">
        <f>A680&amp;"-"&amp;TEXT(B680,"yyyymmdd")</f>
        <v/>
      </c>
      <c r="D680" s="9">
        <f>_xlfn.XLOOKUP(C680,Violations[Key],Violations[Boro])</f>
        <v/>
      </c>
      <c r="E680" s="9">
        <f>_xlfn.XLOOKUP(C680,Violations[Key],Violations[Cuisine])</f>
        <v/>
      </c>
      <c r="F680" s="9">
        <f>_xlfn.XLOOKUP(C680,Violations[Key],Violations[Score])</f>
        <v/>
      </c>
      <c r="G680" s="9">
        <f>_xlfn.XLOOKUP(C680,Violations[Key],Violations[Grade])&amp;""</f>
        <v/>
      </c>
      <c r="H680" s="9">
        <f>COUNTIFS(Violations[Key],C680,Violations[Violation code],"&lt;&gt;")</f>
        <v/>
      </c>
      <c r="I680" s="9">
        <f>COUNTIFS(Violations[Key],C680,Violations[Critical flag],"Critical")</f>
        <v/>
      </c>
      <c r="J680" s="9">
        <f>IF(LEFT(_xlfn.XLOOKUP(C680,Violations[Key],Violations[Action]),20)="Establishment Closed","Yes","No")</f>
        <v/>
      </c>
      <c r="K680" s="9">
        <f>IF(F680&lt;=13,"Yes","No")</f>
        <v/>
      </c>
    </row>
    <row r="681">
      <c r="A681" t="n">
        <v>50093641</v>
      </c>
      <c r="B681" s="8" t="n">
        <v>46128</v>
      </c>
      <c r="C681" s="9">
        <f>A681&amp;"-"&amp;TEXT(B681,"yyyymmdd")</f>
        <v/>
      </c>
      <c r="D681" s="9">
        <f>_xlfn.XLOOKUP(C681,Violations[Key],Violations[Boro])</f>
        <v/>
      </c>
      <c r="E681" s="9">
        <f>_xlfn.XLOOKUP(C681,Violations[Key],Violations[Cuisine])</f>
        <v/>
      </c>
      <c r="F681" s="9">
        <f>_xlfn.XLOOKUP(C681,Violations[Key],Violations[Score])</f>
        <v/>
      </c>
      <c r="G681" s="9">
        <f>_xlfn.XLOOKUP(C681,Violations[Key],Violations[Grade])&amp;""</f>
        <v/>
      </c>
      <c r="H681" s="9">
        <f>COUNTIFS(Violations[Key],C681,Violations[Violation code],"&lt;&gt;")</f>
        <v/>
      </c>
      <c r="I681" s="9">
        <f>COUNTIFS(Violations[Key],C681,Violations[Critical flag],"Critical")</f>
        <v/>
      </c>
      <c r="J681" s="9">
        <f>IF(LEFT(_xlfn.XLOOKUP(C681,Violations[Key],Violations[Action]),20)="Establishment Closed","Yes","No")</f>
        <v/>
      </c>
      <c r="K681" s="9">
        <f>IF(F681&lt;=13,"Yes","No")</f>
        <v/>
      </c>
    </row>
    <row r="682">
      <c r="A682" t="n">
        <v>50093726</v>
      </c>
      <c r="B682" s="8" t="n">
        <v>46128</v>
      </c>
      <c r="C682" s="9">
        <f>A682&amp;"-"&amp;TEXT(B682,"yyyymmdd")</f>
        <v/>
      </c>
      <c r="D682" s="9">
        <f>_xlfn.XLOOKUP(C682,Violations[Key],Violations[Boro])</f>
        <v/>
      </c>
      <c r="E682" s="9">
        <f>_xlfn.XLOOKUP(C682,Violations[Key],Violations[Cuisine])</f>
        <v/>
      </c>
      <c r="F682" s="9">
        <f>_xlfn.XLOOKUP(C682,Violations[Key],Violations[Score])</f>
        <v/>
      </c>
      <c r="G682" s="9">
        <f>_xlfn.XLOOKUP(C682,Violations[Key],Violations[Grade])&amp;""</f>
        <v/>
      </c>
      <c r="H682" s="9">
        <f>COUNTIFS(Violations[Key],C682,Violations[Violation code],"&lt;&gt;")</f>
        <v/>
      </c>
      <c r="I682" s="9">
        <f>COUNTIFS(Violations[Key],C682,Violations[Critical flag],"Critical")</f>
        <v/>
      </c>
      <c r="J682" s="9">
        <f>IF(LEFT(_xlfn.XLOOKUP(C682,Violations[Key],Violations[Action]),20)="Establishment Closed","Yes","No")</f>
        <v/>
      </c>
      <c r="K682" s="9">
        <f>IF(F682&lt;=13,"Yes","No")</f>
        <v/>
      </c>
    </row>
    <row r="683">
      <c r="A683" t="n">
        <v>50097242</v>
      </c>
      <c r="B683" s="8" t="n">
        <v>46128</v>
      </c>
      <c r="C683" s="9">
        <f>A683&amp;"-"&amp;TEXT(B683,"yyyymmdd")</f>
        <v/>
      </c>
      <c r="D683" s="9">
        <f>_xlfn.XLOOKUP(C683,Violations[Key],Violations[Boro])</f>
        <v/>
      </c>
      <c r="E683" s="9">
        <f>_xlfn.XLOOKUP(C683,Violations[Key],Violations[Cuisine])</f>
        <v/>
      </c>
      <c r="F683" s="9">
        <f>_xlfn.XLOOKUP(C683,Violations[Key],Violations[Score])</f>
        <v/>
      </c>
      <c r="G683" s="9">
        <f>_xlfn.XLOOKUP(C683,Violations[Key],Violations[Grade])&amp;""</f>
        <v/>
      </c>
      <c r="H683" s="9">
        <f>COUNTIFS(Violations[Key],C683,Violations[Violation code],"&lt;&gt;")</f>
        <v/>
      </c>
      <c r="I683" s="9">
        <f>COUNTIFS(Violations[Key],C683,Violations[Critical flag],"Critical")</f>
        <v/>
      </c>
      <c r="J683" s="9">
        <f>IF(LEFT(_xlfn.XLOOKUP(C683,Violations[Key],Violations[Action]),20)="Establishment Closed","Yes","No")</f>
        <v/>
      </c>
      <c r="K683" s="9">
        <f>IF(F683&lt;=13,"Yes","No")</f>
        <v/>
      </c>
    </row>
    <row r="684">
      <c r="A684" t="n">
        <v>50102459</v>
      </c>
      <c r="B684" s="8" t="n">
        <v>46128</v>
      </c>
      <c r="C684" s="9">
        <f>A684&amp;"-"&amp;TEXT(B684,"yyyymmdd")</f>
        <v/>
      </c>
      <c r="D684" s="9">
        <f>_xlfn.XLOOKUP(C684,Violations[Key],Violations[Boro])</f>
        <v/>
      </c>
      <c r="E684" s="9">
        <f>_xlfn.XLOOKUP(C684,Violations[Key],Violations[Cuisine])</f>
        <v/>
      </c>
      <c r="F684" s="9">
        <f>_xlfn.XLOOKUP(C684,Violations[Key],Violations[Score])</f>
        <v/>
      </c>
      <c r="G684" s="9">
        <f>_xlfn.XLOOKUP(C684,Violations[Key],Violations[Grade])&amp;""</f>
        <v/>
      </c>
      <c r="H684" s="9">
        <f>COUNTIFS(Violations[Key],C684,Violations[Violation code],"&lt;&gt;")</f>
        <v/>
      </c>
      <c r="I684" s="9">
        <f>COUNTIFS(Violations[Key],C684,Violations[Critical flag],"Critical")</f>
        <v/>
      </c>
      <c r="J684" s="9">
        <f>IF(LEFT(_xlfn.XLOOKUP(C684,Violations[Key],Violations[Action]),20)="Establishment Closed","Yes","No")</f>
        <v/>
      </c>
      <c r="K684" s="9">
        <f>IF(F684&lt;=13,"Yes","No")</f>
        <v/>
      </c>
    </row>
    <row r="685">
      <c r="A685" t="n">
        <v>50106065</v>
      </c>
      <c r="B685" s="8" t="n">
        <v>46128</v>
      </c>
      <c r="C685" s="9">
        <f>A685&amp;"-"&amp;TEXT(B685,"yyyymmdd")</f>
        <v/>
      </c>
      <c r="D685" s="9">
        <f>_xlfn.XLOOKUP(C685,Violations[Key],Violations[Boro])</f>
        <v/>
      </c>
      <c r="E685" s="9">
        <f>_xlfn.XLOOKUP(C685,Violations[Key],Violations[Cuisine])</f>
        <v/>
      </c>
      <c r="F685" s="9">
        <f>_xlfn.XLOOKUP(C685,Violations[Key],Violations[Score])</f>
        <v/>
      </c>
      <c r="G685" s="9">
        <f>_xlfn.XLOOKUP(C685,Violations[Key],Violations[Grade])&amp;""</f>
        <v/>
      </c>
      <c r="H685" s="9">
        <f>COUNTIFS(Violations[Key],C685,Violations[Violation code],"&lt;&gt;")</f>
        <v/>
      </c>
      <c r="I685" s="9">
        <f>COUNTIFS(Violations[Key],C685,Violations[Critical flag],"Critical")</f>
        <v/>
      </c>
      <c r="J685" s="9">
        <f>IF(LEFT(_xlfn.XLOOKUP(C685,Violations[Key],Violations[Action]),20)="Establishment Closed","Yes","No")</f>
        <v/>
      </c>
      <c r="K685" s="9">
        <f>IF(F685&lt;=13,"Yes","No")</f>
        <v/>
      </c>
    </row>
    <row r="686">
      <c r="A686" t="n">
        <v>50107104</v>
      </c>
      <c r="B686" s="8" t="n">
        <v>46128</v>
      </c>
      <c r="C686" s="9">
        <f>A686&amp;"-"&amp;TEXT(B686,"yyyymmdd")</f>
        <v/>
      </c>
      <c r="D686" s="9">
        <f>_xlfn.XLOOKUP(C686,Violations[Key],Violations[Boro])</f>
        <v/>
      </c>
      <c r="E686" s="9">
        <f>_xlfn.XLOOKUP(C686,Violations[Key],Violations[Cuisine])</f>
        <v/>
      </c>
      <c r="F686" s="9">
        <f>_xlfn.XLOOKUP(C686,Violations[Key],Violations[Score])</f>
        <v/>
      </c>
      <c r="G686" s="9">
        <f>_xlfn.XLOOKUP(C686,Violations[Key],Violations[Grade])&amp;""</f>
        <v/>
      </c>
      <c r="H686" s="9">
        <f>COUNTIFS(Violations[Key],C686,Violations[Violation code],"&lt;&gt;")</f>
        <v/>
      </c>
      <c r="I686" s="9">
        <f>COUNTIFS(Violations[Key],C686,Violations[Critical flag],"Critical")</f>
        <v/>
      </c>
      <c r="J686" s="9">
        <f>IF(LEFT(_xlfn.XLOOKUP(C686,Violations[Key],Violations[Action]),20)="Establishment Closed","Yes","No")</f>
        <v/>
      </c>
      <c r="K686" s="9">
        <f>IF(F686&lt;=13,"Yes","No")</f>
        <v/>
      </c>
    </row>
    <row r="687">
      <c r="A687" t="n">
        <v>50107904</v>
      </c>
      <c r="B687" s="8" t="n">
        <v>46128</v>
      </c>
      <c r="C687" s="9">
        <f>A687&amp;"-"&amp;TEXT(B687,"yyyymmdd")</f>
        <v/>
      </c>
      <c r="D687" s="9">
        <f>_xlfn.XLOOKUP(C687,Violations[Key],Violations[Boro])</f>
        <v/>
      </c>
      <c r="E687" s="9">
        <f>_xlfn.XLOOKUP(C687,Violations[Key],Violations[Cuisine])</f>
        <v/>
      </c>
      <c r="F687" s="9">
        <f>_xlfn.XLOOKUP(C687,Violations[Key],Violations[Score])</f>
        <v/>
      </c>
      <c r="G687" s="9">
        <f>_xlfn.XLOOKUP(C687,Violations[Key],Violations[Grade])&amp;""</f>
        <v/>
      </c>
      <c r="H687" s="9">
        <f>COUNTIFS(Violations[Key],C687,Violations[Violation code],"&lt;&gt;")</f>
        <v/>
      </c>
      <c r="I687" s="9">
        <f>COUNTIFS(Violations[Key],C687,Violations[Critical flag],"Critical")</f>
        <v/>
      </c>
      <c r="J687" s="9">
        <f>IF(LEFT(_xlfn.XLOOKUP(C687,Violations[Key],Violations[Action]),20)="Establishment Closed","Yes","No")</f>
        <v/>
      </c>
      <c r="K687" s="9">
        <f>IF(F687&lt;=13,"Yes","No")</f>
        <v/>
      </c>
    </row>
    <row r="688">
      <c r="A688" t="n">
        <v>50108855</v>
      </c>
      <c r="B688" s="8" t="n">
        <v>46128</v>
      </c>
      <c r="C688" s="9">
        <f>A688&amp;"-"&amp;TEXT(B688,"yyyymmdd")</f>
        <v/>
      </c>
      <c r="D688" s="9">
        <f>_xlfn.XLOOKUP(C688,Violations[Key],Violations[Boro])</f>
        <v/>
      </c>
      <c r="E688" s="9">
        <f>_xlfn.XLOOKUP(C688,Violations[Key],Violations[Cuisine])</f>
        <v/>
      </c>
      <c r="F688" s="9">
        <f>_xlfn.XLOOKUP(C688,Violations[Key],Violations[Score])</f>
        <v/>
      </c>
      <c r="G688" s="9">
        <f>_xlfn.XLOOKUP(C688,Violations[Key],Violations[Grade])&amp;""</f>
        <v/>
      </c>
      <c r="H688" s="9">
        <f>COUNTIFS(Violations[Key],C688,Violations[Violation code],"&lt;&gt;")</f>
        <v/>
      </c>
      <c r="I688" s="9">
        <f>COUNTIFS(Violations[Key],C688,Violations[Critical flag],"Critical")</f>
        <v/>
      </c>
      <c r="J688" s="9">
        <f>IF(LEFT(_xlfn.XLOOKUP(C688,Violations[Key],Violations[Action]),20)="Establishment Closed","Yes","No")</f>
        <v/>
      </c>
      <c r="K688" s="9">
        <f>IF(F688&lt;=13,"Yes","No")</f>
        <v/>
      </c>
    </row>
    <row r="689">
      <c r="A689" t="n">
        <v>50109489</v>
      </c>
      <c r="B689" s="8" t="n">
        <v>46128</v>
      </c>
      <c r="C689" s="9">
        <f>A689&amp;"-"&amp;TEXT(B689,"yyyymmdd")</f>
        <v/>
      </c>
      <c r="D689" s="9">
        <f>_xlfn.XLOOKUP(C689,Violations[Key],Violations[Boro])</f>
        <v/>
      </c>
      <c r="E689" s="9">
        <f>_xlfn.XLOOKUP(C689,Violations[Key],Violations[Cuisine])</f>
        <v/>
      </c>
      <c r="F689" s="9">
        <f>_xlfn.XLOOKUP(C689,Violations[Key],Violations[Score])</f>
        <v/>
      </c>
      <c r="G689" s="9">
        <f>_xlfn.XLOOKUP(C689,Violations[Key],Violations[Grade])&amp;""</f>
        <v/>
      </c>
      <c r="H689" s="9">
        <f>COUNTIFS(Violations[Key],C689,Violations[Violation code],"&lt;&gt;")</f>
        <v/>
      </c>
      <c r="I689" s="9">
        <f>COUNTIFS(Violations[Key],C689,Violations[Critical flag],"Critical")</f>
        <v/>
      </c>
      <c r="J689" s="9">
        <f>IF(LEFT(_xlfn.XLOOKUP(C689,Violations[Key],Violations[Action]),20)="Establishment Closed","Yes","No")</f>
        <v/>
      </c>
      <c r="K689" s="9">
        <f>IF(F689&lt;=13,"Yes","No")</f>
        <v/>
      </c>
    </row>
    <row r="690">
      <c r="A690" t="n">
        <v>50110163</v>
      </c>
      <c r="B690" s="8" t="n">
        <v>46128</v>
      </c>
      <c r="C690" s="9">
        <f>A690&amp;"-"&amp;TEXT(B690,"yyyymmdd")</f>
        <v/>
      </c>
      <c r="D690" s="9">
        <f>_xlfn.XLOOKUP(C690,Violations[Key],Violations[Boro])</f>
        <v/>
      </c>
      <c r="E690" s="9">
        <f>_xlfn.XLOOKUP(C690,Violations[Key],Violations[Cuisine])</f>
        <v/>
      </c>
      <c r="F690" s="9">
        <f>_xlfn.XLOOKUP(C690,Violations[Key],Violations[Score])</f>
        <v/>
      </c>
      <c r="G690" s="9">
        <f>_xlfn.XLOOKUP(C690,Violations[Key],Violations[Grade])&amp;""</f>
        <v/>
      </c>
      <c r="H690" s="9">
        <f>COUNTIFS(Violations[Key],C690,Violations[Violation code],"&lt;&gt;")</f>
        <v/>
      </c>
      <c r="I690" s="9">
        <f>COUNTIFS(Violations[Key],C690,Violations[Critical flag],"Critical")</f>
        <v/>
      </c>
      <c r="J690" s="9">
        <f>IF(LEFT(_xlfn.XLOOKUP(C690,Violations[Key],Violations[Action]),20)="Establishment Closed","Yes","No")</f>
        <v/>
      </c>
      <c r="K690" s="9">
        <f>IF(F690&lt;=13,"Yes","No")</f>
        <v/>
      </c>
    </row>
    <row r="691">
      <c r="A691" t="n">
        <v>50110984</v>
      </c>
      <c r="B691" s="8" t="n">
        <v>46128</v>
      </c>
      <c r="C691" s="9">
        <f>A691&amp;"-"&amp;TEXT(B691,"yyyymmdd")</f>
        <v/>
      </c>
      <c r="D691" s="9">
        <f>_xlfn.XLOOKUP(C691,Violations[Key],Violations[Boro])</f>
        <v/>
      </c>
      <c r="E691" s="9">
        <f>_xlfn.XLOOKUP(C691,Violations[Key],Violations[Cuisine])</f>
        <v/>
      </c>
      <c r="F691" s="9">
        <f>_xlfn.XLOOKUP(C691,Violations[Key],Violations[Score])</f>
        <v/>
      </c>
      <c r="G691" s="9">
        <f>_xlfn.XLOOKUP(C691,Violations[Key],Violations[Grade])&amp;""</f>
        <v/>
      </c>
      <c r="H691" s="9">
        <f>COUNTIFS(Violations[Key],C691,Violations[Violation code],"&lt;&gt;")</f>
        <v/>
      </c>
      <c r="I691" s="9">
        <f>COUNTIFS(Violations[Key],C691,Violations[Critical flag],"Critical")</f>
        <v/>
      </c>
      <c r="J691" s="9">
        <f>IF(LEFT(_xlfn.XLOOKUP(C691,Violations[Key],Violations[Action]),20)="Establishment Closed","Yes","No")</f>
        <v/>
      </c>
      <c r="K691" s="9">
        <f>IF(F691&lt;=13,"Yes","No")</f>
        <v/>
      </c>
    </row>
    <row r="692">
      <c r="A692" t="n">
        <v>50115276</v>
      </c>
      <c r="B692" s="8" t="n">
        <v>46128</v>
      </c>
      <c r="C692" s="9">
        <f>A692&amp;"-"&amp;TEXT(B692,"yyyymmdd")</f>
        <v/>
      </c>
      <c r="D692" s="9">
        <f>_xlfn.XLOOKUP(C692,Violations[Key],Violations[Boro])</f>
        <v/>
      </c>
      <c r="E692" s="9">
        <f>_xlfn.XLOOKUP(C692,Violations[Key],Violations[Cuisine])</f>
        <v/>
      </c>
      <c r="F692" s="9">
        <f>_xlfn.XLOOKUP(C692,Violations[Key],Violations[Score])</f>
        <v/>
      </c>
      <c r="G692" s="9">
        <f>_xlfn.XLOOKUP(C692,Violations[Key],Violations[Grade])&amp;""</f>
        <v/>
      </c>
      <c r="H692" s="9">
        <f>COUNTIFS(Violations[Key],C692,Violations[Violation code],"&lt;&gt;")</f>
        <v/>
      </c>
      <c r="I692" s="9">
        <f>COUNTIFS(Violations[Key],C692,Violations[Critical flag],"Critical")</f>
        <v/>
      </c>
      <c r="J692" s="9">
        <f>IF(LEFT(_xlfn.XLOOKUP(C692,Violations[Key],Violations[Action]),20)="Establishment Closed","Yes","No")</f>
        <v/>
      </c>
      <c r="K692" s="9">
        <f>IF(F692&lt;=13,"Yes","No")</f>
        <v/>
      </c>
    </row>
    <row r="693">
      <c r="A693" t="n">
        <v>50116821</v>
      </c>
      <c r="B693" s="8" t="n">
        <v>46128</v>
      </c>
      <c r="C693" s="9">
        <f>A693&amp;"-"&amp;TEXT(B693,"yyyymmdd")</f>
        <v/>
      </c>
      <c r="D693" s="9">
        <f>_xlfn.XLOOKUP(C693,Violations[Key],Violations[Boro])</f>
        <v/>
      </c>
      <c r="E693" s="9">
        <f>_xlfn.XLOOKUP(C693,Violations[Key],Violations[Cuisine])</f>
        <v/>
      </c>
      <c r="F693" s="9">
        <f>_xlfn.XLOOKUP(C693,Violations[Key],Violations[Score])</f>
        <v/>
      </c>
      <c r="G693" s="9">
        <f>_xlfn.XLOOKUP(C693,Violations[Key],Violations[Grade])&amp;""</f>
        <v/>
      </c>
      <c r="H693" s="9">
        <f>COUNTIFS(Violations[Key],C693,Violations[Violation code],"&lt;&gt;")</f>
        <v/>
      </c>
      <c r="I693" s="9">
        <f>COUNTIFS(Violations[Key],C693,Violations[Critical flag],"Critical")</f>
        <v/>
      </c>
      <c r="J693" s="9">
        <f>IF(LEFT(_xlfn.XLOOKUP(C693,Violations[Key],Violations[Action]),20)="Establishment Closed","Yes","No")</f>
        <v/>
      </c>
      <c r="K693" s="9">
        <f>IF(F693&lt;=13,"Yes","No")</f>
        <v/>
      </c>
    </row>
    <row r="694">
      <c r="A694" t="n">
        <v>50117880</v>
      </c>
      <c r="B694" s="8" t="n">
        <v>46128</v>
      </c>
      <c r="C694" s="9">
        <f>A694&amp;"-"&amp;TEXT(B694,"yyyymmdd")</f>
        <v/>
      </c>
      <c r="D694" s="9">
        <f>_xlfn.XLOOKUP(C694,Violations[Key],Violations[Boro])</f>
        <v/>
      </c>
      <c r="E694" s="9">
        <f>_xlfn.XLOOKUP(C694,Violations[Key],Violations[Cuisine])</f>
        <v/>
      </c>
      <c r="F694" s="9">
        <f>_xlfn.XLOOKUP(C694,Violations[Key],Violations[Score])</f>
        <v/>
      </c>
      <c r="G694" s="9">
        <f>_xlfn.XLOOKUP(C694,Violations[Key],Violations[Grade])&amp;""</f>
        <v/>
      </c>
      <c r="H694" s="9">
        <f>COUNTIFS(Violations[Key],C694,Violations[Violation code],"&lt;&gt;")</f>
        <v/>
      </c>
      <c r="I694" s="9">
        <f>COUNTIFS(Violations[Key],C694,Violations[Critical flag],"Critical")</f>
        <v/>
      </c>
      <c r="J694" s="9">
        <f>IF(LEFT(_xlfn.XLOOKUP(C694,Violations[Key],Violations[Action]),20)="Establishment Closed","Yes","No")</f>
        <v/>
      </c>
      <c r="K694" s="9">
        <f>IF(F694&lt;=13,"Yes","No")</f>
        <v/>
      </c>
    </row>
    <row r="695">
      <c r="A695" t="n">
        <v>50118971</v>
      </c>
      <c r="B695" s="8" t="n">
        <v>46128</v>
      </c>
      <c r="C695" s="9">
        <f>A695&amp;"-"&amp;TEXT(B695,"yyyymmdd")</f>
        <v/>
      </c>
      <c r="D695" s="9">
        <f>_xlfn.XLOOKUP(C695,Violations[Key],Violations[Boro])</f>
        <v/>
      </c>
      <c r="E695" s="9">
        <f>_xlfn.XLOOKUP(C695,Violations[Key],Violations[Cuisine])</f>
        <v/>
      </c>
      <c r="F695" s="9">
        <f>_xlfn.XLOOKUP(C695,Violations[Key],Violations[Score])</f>
        <v/>
      </c>
      <c r="G695" s="9">
        <f>_xlfn.XLOOKUP(C695,Violations[Key],Violations[Grade])&amp;""</f>
        <v/>
      </c>
      <c r="H695" s="9">
        <f>COUNTIFS(Violations[Key],C695,Violations[Violation code],"&lt;&gt;")</f>
        <v/>
      </c>
      <c r="I695" s="9">
        <f>COUNTIFS(Violations[Key],C695,Violations[Critical flag],"Critical")</f>
        <v/>
      </c>
      <c r="J695" s="9">
        <f>IF(LEFT(_xlfn.XLOOKUP(C695,Violations[Key],Violations[Action]),20)="Establishment Closed","Yes","No")</f>
        <v/>
      </c>
      <c r="K695" s="9">
        <f>IF(F695&lt;=13,"Yes","No")</f>
        <v/>
      </c>
    </row>
    <row r="696">
      <c r="A696" t="n">
        <v>50119827</v>
      </c>
      <c r="B696" s="8" t="n">
        <v>46128</v>
      </c>
      <c r="C696" s="9">
        <f>A696&amp;"-"&amp;TEXT(B696,"yyyymmdd")</f>
        <v/>
      </c>
      <c r="D696" s="9">
        <f>_xlfn.XLOOKUP(C696,Violations[Key],Violations[Boro])</f>
        <v/>
      </c>
      <c r="E696" s="9">
        <f>_xlfn.XLOOKUP(C696,Violations[Key],Violations[Cuisine])</f>
        <v/>
      </c>
      <c r="F696" s="9">
        <f>_xlfn.XLOOKUP(C696,Violations[Key],Violations[Score])</f>
        <v/>
      </c>
      <c r="G696" s="9">
        <f>_xlfn.XLOOKUP(C696,Violations[Key],Violations[Grade])&amp;""</f>
        <v/>
      </c>
      <c r="H696" s="9">
        <f>COUNTIFS(Violations[Key],C696,Violations[Violation code],"&lt;&gt;")</f>
        <v/>
      </c>
      <c r="I696" s="9">
        <f>COUNTIFS(Violations[Key],C696,Violations[Critical flag],"Critical")</f>
        <v/>
      </c>
      <c r="J696" s="9">
        <f>IF(LEFT(_xlfn.XLOOKUP(C696,Violations[Key],Violations[Action]),20)="Establishment Closed","Yes","No")</f>
        <v/>
      </c>
      <c r="K696" s="9">
        <f>IF(F696&lt;=13,"Yes","No")</f>
        <v/>
      </c>
    </row>
    <row r="697">
      <c r="A697" t="n">
        <v>50119936</v>
      </c>
      <c r="B697" s="8" t="n">
        <v>46128</v>
      </c>
      <c r="C697" s="9">
        <f>A697&amp;"-"&amp;TEXT(B697,"yyyymmdd")</f>
        <v/>
      </c>
      <c r="D697" s="9">
        <f>_xlfn.XLOOKUP(C697,Violations[Key],Violations[Boro])</f>
        <v/>
      </c>
      <c r="E697" s="9">
        <f>_xlfn.XLOOKUP(C697,Violations[Key],Violations[Cuisine])</f>
        <v/>
      </c>
      <c r="F697" s="9">
        <f>_xlfn.XLOOKUP(C697,Violations[Key],Violations[Score])</f>
        <v/>
      </c>
      <c r="G697" s="9">
        <f>_xlfn.XLOOKUP(C697,Violations[Key],Violations[Grade])&amp;""</f>
        <v/>
      </c>
      <c r="H697" s="9">
        <f>COUNTIFS(Violations[Key],C697,Violations[Violation code],"&lt;&gt;")</f>
        <v/>
      </c>
      <c r="I697" s="9">
        <f>COUNTIFS(Violations[Key],C697,Violations[Critical flag],"Critical")</f>
        <v/>
      </c>
      <c r="J697" s="9">
        <f>IF(LEFT(_xlfn.XLOOKUP(C697,Violations[Key],Violations[Action]),20)="Establishment Closed","Yes","No")</f>
        <v/>
      </c>
      <c r="K697" s="9">
        <f>IF(F697&lt;=13,"Yes","No")</f>
        <v/>
      </c>
    </row>
    <row r="698">
      <c r="A698" t="n">
        <v>50122299</v>
      </c>
      <c r="B698" s="8" t="n">
        <v>46128</v>
      </c>
      <c r="C698" s="9">
        <f>A698&amp;"-"&amp;TEXT(B698,"yyyymmdd")</f>
        <v/>
      </c>
      <c r="D698" s="9">
        <f>_xlfn.XLOOKUP(C698,Violations[Key],Violations[Boro])</f>
        <v/>
      </c>
      <c r="E698" s="9">
        <f>_xlfn.XLOOKUP(C698,Violations[Key],Violations[Cuisine])</f>
        <v/>
      </c>
      <c r="F698" s="9">
        <f>_xlfn.XLOOKUP(C698,Violations[Key],Violations[Score])</f>
        <v/>
      </c>
      <c r="G698" s="9">
        <f>_xlfn.XLOOKUP(C698,Violations[Key],Violations[Grade])&amp;""</f>
        <v/>
      </c>
      <c r="H698" s="9">
        <f>COUNTIFS(Violations[Key],C698,Violations[Violation code],"&lt;&gt;")</f>
        <v/>
      </c>
      <c r="I698" s="9">
        <f>COUNTIFS(Violations[Key],C698,Violations[Critical flag],"Critical")</f>
        <v/>
      </c>
      <c r="J698" s="9">
        <f>IF(LEFT(_xlfn.XLOOKUP(C698,Violations[Key],Violations[Action]),20)="Establishment Closed","Yes","No")</f>
        <v/>
      </c>
      <c r="K698" s="9">
        <f>IF(F698&lt;=13,"Yes","No")</f>
        <v/>
      </c>
    </row>
    <row r="699">
      <c r="A699" t="n">
        <v>50124799</v>
      </c>
      <c r="B699" s="8" t="n">
        <v>46128</v>
      </c>
      <c r="C699" s="9">
        <f>A699&amp;"-"&amp;TEXT(B699,"yyyymmdd")</f>
        <v/>
      </c>
      <c r="D699" s="9">
        <f>_xlfn.XLOOKUP(C699,Violations[Key],Violations[Boro])</f>
        <v/>
      </c>
      <c r="E699" s="9">
        <f>_xlfn.XLOOKUP(C699,Violations[Key],Violations[Cuisine])</f>
        <v/>
      </c>
      <c r="F699" s="9">
        <f>_xlfn.XLOOKUP(C699,Violations[Key],Violations[Score])</f>
        <v/>
      </c>
      <c r="G699" s="9">
        <f>_xlfn.XLOOKUP(C699,Violations[Key],Violations[Grade])&amp;""</f>
        <v/>
      </c>
      <c r="H699" s="9">
        <f>COUNTIFS(Violations[Key],C699,Violations[Violation code],"&lt;&gt;")</f>
        <v/>
      </c>
      <c r="I699" s="9">
        <f>COUNTIFS(Violations[Key],C699,Violations[Critical flag],"Critical")</f>
        <v/>
      </c>
      <c r="J699" s="9">
        <f>IF(LEFT(_xlfn.XLOOKUP(C699,Violations[Key],Violations[Action]),20)="Establishment Closed","Yes","No")</f>
        <v/>
      </c>
      <c r="K699" s="9">
        <f>IF(F699&lt;=13,"Yes","No")</f>
        <v/>
      </c>
    </row>
    <row r="700">
      <c r="A700" t="n">
        <v>50125399</v>
      </c>
      <c r="B700" s="8" t="n">
        <v>46128</v>
      </c>
      <c r="C700" s="9">
        <f>A700&amp;"-"&amp;TEXT(B700,"yyyymmdd")</f>
        <v/>
      </c>
      <c r="D700" s="9">
        <f>_xlfn.XLOOKUP(C700,Violations[Key],Violations[Boro])</f>
        <v/>
      </c>
      <c r="E700" s="9">
        <f>_xlfn.XLOOKUP(C700,Violations[Key],Violations[Cuisine])</f>
        <v/>
      </c>
      <c r="F700" s="9">
        <f>_xlfn.XLOOKUP(C700,Violations[Key],Violations[Score])</f>
        <v/>
      </c>
      <c r="G700" s="9">
        <f>_xlfn.XLOOKUP(C700,Violations[Key],Violations[Grade])&amp;""</f>
        <v/>
      </c>
      <c r="H700" s="9">
        <f>COUNTIFS(Violations[Key],C700,Violations[Violation code],"&lt;&gt;")</f>
        <v/>
      </c>
      <c r="I700" s="9">
        <f>COUNTIFS(Violations[Key],C700,Violations[Critical flag],"Critical")</f>
        <v/>
      </c>
      <c r="J700" s="9">
        <f>IF(LEFT(_xlfn.XLOOKUP(C700,Violations[Key],Violations[Action]),20)="Establishment Closed","Yes","No")</f>
        <v/>
      </c>
      <c r="K700" s="9">
        <f>IF(F700&lt;=13,"Yes","No")</f>
        <v/>
      </c>
    </row>
    <row r="701">
      <c r="A701" t="n">
        <v>50127595</v>
      </c>
      <c r="B701" s="8" t="n">
        <v>46128</v>
      </c>
      <c r="C701" s="9">
        <f>A701&amp;"-"&amp;TEXT(B701,"yyyymmdd")</f>
        <v/>
      </c>
      <c r="D701" s="9">
        <f>_xlfn.XLOOKUP(C701,Violations[Key],Violations[Boro])</f>
        <v/>
      </c>
      <c r="E701" s="9">
        <f>_xlfn.XLOOKUP(C701,Violations[Key],Violations[Cuisine])</f>
        <v/>
      </c>
      <c r="F701" s="9">
        <f>_xlfn.XLOOKUP(C701,Violations[Key],Violations[Score])</f>
        <v/>
      </c>
      <c r="G701" s="9">
        <f>_xlfn.XLOOKUP(C701,Violations[Key],Violations[Grade])&amp;""</f>
        <v/>
      </c>
      <c r="H701" s="9">
        <f>COUNTIFS(Violations[Key],C701,Violations[Violation code],"&lt;&gt;")</f>
        <v/>
      </c>
      <c r="I701" s="9">
        <f>COUNTIFS(Violations[Key],C701,Violations[Critical flag],"Critical")</f>
        <v/>
      </c>
      <c r="J701" s="9">
        <f>IF(LEFT(_xlfn.XLOOKUP(C701,Violations[Key],Violations[Action]),20)="Establishment Closed","Yes","No")</f>
        <v/>
      </c>
      <c r="K701" s="9">
        <f>IF(F701&lt;=13,"Yes","No")</f>
        <v/>
      </c>
    </row>
    <row r="702">
      <c r="A702" t="n">
        <v>50129124</v>
      </c>
      <c r="B702" s="8" t="n">
        <v>46128</v>
      </c>
      <c r="C702" s="9">
        <f>A702&amp;"-"&amp;TEXT(B702,"yyyymmdd")</f>
        <v/>
      </c>
      <c r="D702" s="9">
        <f>_xlfn.XLOOKUP(C702,Violations[Key],Violations[Boro])</f>
        <v/>
      </c>
      <c r="E702" s="9">
        <f>_xlfn.XLOOKUP(C702,Violations[Key],Violations[Cuisine])</f>
        <v/>
      </c>
      <c r="F702" s="9">
        <f>_xlfn.XLOOKUP(C702,Violations[Key],Violations[Score])</f>
        <v/>
      </c>
      <c r="G702" s="9">
        <f>_xlfn.XLOOKUP(C702,Violations[Key],Violations[Grade])&amp;""</f>
        <v/>
      </c>
      <c r="H702" s="9">
        <f>COUNTIFS(Violations[Key],C702,Violations[Violation code],"&lt;&gt;")</f>
        <v/>
      </c>
      <c r="I702" s="9">
        <f>COUNTIFS(Violations[Key],C702,Violations[Critical flag],"Critical")</f>
        <v/>
      </c>
      <c r="J702" s="9">
        <f>IF(LEFT(_xlfn.XLOOKUP(C702,Violations[Key],Violations[Action]),20)="Establishment Closed","Yes","No")</f>
        <v/>
      </c>
      <c r="K702" s="9">
        <f>IF(F702&lt;=13,"Yes","No")</f>
        <v/>
      </c>
    </row>
    <row r="703">
      <c r="A703" t="n">
        <v>50130624</v>
      </c>
      <c r="B703" s="8" t="n">
        <v>46128</v>
      </c>
      <c r="C703" s="9">
        <f>A703&amp;"-"&amp;TEXT(B703,"yyyymmdd")</f>
        <v/>
      </c>
      <c r="D703" s="9">
        <f>_xlfn.XLOOKUP(C703,Violations[Key],Violations[Boro])</f>
        <v/>
      </c>
      <c r="E703" s="9">
        <f>_xlfn.XLOOKUP(C703,Violations[Key],Violations[Cuisine])</f>
        <v/>
      </c>
      <c r="F703" s="9">
        <f>_xlfn.XLOOKUP(C703,Violations[Key],Violations[Score])</f>
        <v/>
      </c>
      <c r="G703" s="9">
        <f>_xlfn.XLOOKUP(C703,Violations[Key],Violations[Grade])&amp;""</f>
        <v/>
      </c>
      <c r="H703" s="9">
        <f>COUNTIFS(Violations[Key],C703,Violations[Violation code],"&lt;&gt;")</f>
        <v/>
      </c>
      <c r="I703" s="9">
        <f>COUNTIFS(Violations[Key],C703,Violations[Critical flag],"Critical")</f>
        <v/>
      </c>
      <c r="J703" s="9">
        <f>IF(LEFT(_xlfn.XLOOKUP(C703,Violations[Key],Violations[Action]),20)="Establishment Closed","Yes","No")</f>
        <v/>
      </c>
      <c r="K703" s="9">
        <f>IF(F703&lt;=13,"Yes","No")</f>
        <v/>
      </c>
    </row>
    <row r="704">
      <c r="A704" t="n">
        <v>50133694</v>
      </c>
      <c r="B704" s="8" t="n">
        <v>46128</v>
      </c>
      <c r="C704" s="9">
        <f>A704&amp;"-"&amp;TEXT(B704,"yyyymmdd")</f>
        <v/>
      </c>
      <c r="D704" s="9">
        <f>_xlfn.XLOOKUP(C704,Violations[Key],Violations[Boro])</f>
        <v/>
      </c>
      <c r="E704" s="9">
        <f>_xlfn.XLOOKUP(C704,Violations[Key],Violations[Cuisine])</f>
        <v/>
      </c>
      <c r="F704" s="9">
        <f>_xlfn.XLOOKUP(C704,Violations[Key],Violations[Score])</f>
        <v/>
      </c>
      <c r="G704" s="9">
        <f>_xlfn.XLOOKUP(C704,Violations[Key],Violations[Grade])&amp;""</f>
        <v/>
      </c>
      <c r="H704" s="9">
        <f>COUNTIFS(Violations[Key],C704,Violations[Violation code],"&lt;&gt;")</f>
        <v/>
      </c>
      <c r="I704" s="9">
        <f>COUNTIFS(Violations[Key],C704,Violations[Critical flag],"Critical")</f>
        <v/>
      </c>
      <c r="J704" s="9">
        <f>IF(LEFT(_xlfn.XLOOKUP(C704,Violations[Key],Violations[Action]),20)="Establishment Closed","Yes","No")</f>
        <v/>
      </c>
      <c r="K704" s="9">
        <f>IF(F704&lt;=13,"Yes","No")</f>
        <v/>
      </c>
    </row>
    <row r="705">
      <c r="A705" t="n">
        <v>50135724</v>
      </c>
      <c r="B705" s="8" t="n">
        <v>46128</v>
      </c>
      <c r="C705" s="9">
        <f>A705&amp;"-"&amp;TEXT(B705,"yyyymmdd")</f>
        <v/>
      </c>
      <c r="D705" s="9">
        <f>_xlfn.XLOOKUP(C705,Violations[Key],Violations[Boro])</f>
        <v/>
      </c>
      <c r="E705" s="9">
        <f>_xlfn.XLOOKUP(C705,Violations[Key],Violations[Cuisine])</f>
        <v/>
      </c>
      <c r="F705" s="9">
        <f>_xlfn.XLOOKUP(C705,Violations[Key],Violations[Score])</f>
        <v/>
      </c>
      <c r="G705" s="9">
        <f>_xlfn.XLOOKUP(C705,Violations[Key],Violations[Grade])&amp;""</f>
        <v/>
      </c>
      <c r="H705" s="9">
        <f>COUNTIFS(Violations[Key],C705,Violations[Violation code],"&lt;&gt;")</f>
        <v/>
      </c>
      <c r="I705" s="9">
        <f>COUNTIFS(Violations[Key],C705,Violations[Critical flag],"Critical")</f>
        <v/>
      </c>
      <c r="J705" s="9">
        <f>IF(LEFT(_xlfn.XLOOKUP(C705,Violations[Key],Violations[Action]),20)="Establishment Closed","Yes","No")</f>
        <v/>
      </c>
      <c r="K705" s="9">
        <f>IF(F705&lt;=13,"Yes","No")</f>
        <v/>
      </c>
    </row>
    <row r="706">
      <c r="A706" t="n">
        <v>50136556</v>
      </c>
      <c r="B706" s="8" t="n">
        <v>46128</v>
      </c>
      <c r="C706" s="9">
        <f>A706&amp;"-"&amp;TEXT(B706,"yyyymmdd")</f>
        <v/>
      </c>
      <c r="D706" s="9">
        <f>_xlfn.XLOOKUP(C706,Violations[Key],Violations[Boro])</f>
        <v/>
      </c>
      <c r="E706" s="9">
        <f>_xlfn.XLOOKUP(C706,Violations[Key],Violations[Cuisine])</f>
        <v/>
      </c>
      <c r="F706" s="9">
        <f>_xlfn.XLOOKUP(C706,Violations[Key],Violations[Score])</f>
        <v/>
      </c>
      <c r="G706" s="9">
        <f>_xlfn.XLOOKUP(C706,Violations[Key],Violations[Grade])&amp;""</f>
        <v/>
      </c>
      <c r="H706" s="9">
        <f>COUNTIFS(Violations[Key],C706,Violations[Violation code],"&lt;&gt;")</f>
        <v/>
      </c>
      <c r="I706" s="9">
        <f>COUNTIFS(Violations[Key],C706,Violations[Critical flag],"Critical")</f>
        <v/>
      </c>
      <c r="J706" s="9">
        <f>IF(LEFT(_xlfn.XLOOKUP(C706,Violations[Key],Violations[Action]),20)="Establishment Closed","Yes","No")</f>
        <v/>
      </c>
      <c r="K706" s="9">
        <f>IF(F706&lt;=13,"Yes","No")</f>
        <v/>
      </c>
    </row>
    <row r="707">
      <c r="A707" t="n">
        <v>50137294</v>
      </c>
      <c r="B707" s="8" t="n">
        <v>46128</v>
      </c>
      <c r="C707" s="9">
        <f>A707&amp;"-"&amp;TEXT(B707,"yyyymmdd")</f>
        <v/>
      </c>
      <c r="D707" s="9">
        <f>_xlfn.XLOOKUP(C707,Violations[Key],Violations[Boro])</f>
        <v/>
      </c>
      <c r="E707" s="9">
        <f>_xlfn.XLOOKUP(C707,Violations[Key],Violations[Cuisine])</f>
        <v/>
      </c>
      <c r="F707" s="9">
        <f>_xlfn.XLOOKUP(C707,Violations[Key],Violations[Score])</f>
        <v/>
      </c>
      <c r="G707" s="9">
        <f>_xlfn.XLOOKUP(C707,Violations[Key],Violations[Grade])&amp;""</f>
        <v/>
      </c>
      <c r="H707" s="9">
        <f>COUNTIFS(Violations[Key],C707,Violations[Violation code],"&lt;&gt;")</f>
        <v/>
      </c>
      <c r="I707" s="9">
        <f>COUNTIFS(Violations[Key],C707,Violations[Critical flag],"Critical")</f>
        <v/>
      </c>
      <c r="J707" s="9">
        <f>IF(LEFT(_xlfn.XLOOKUP(C707,Violations[Key],Violations[Action]),20)="Establishment Closed","Yes","No")</f>
        <v/>
      </c>
      <c r="K707" s="9">
        <f>IF(F707&lt;=13,"Yes","No")</f>
        <v/>
      </c>
    </row>
    <row r="708">
      <c r="A708" t="n">
        <v>50138796</v>
      </c>
      <c r="B708" s="8" t="n">
        <v>46128</v>
      </c>
      <c r="C708" s="9">
        <f>A708&amp;"-"&amp;TEXT(B708,"yyyymmdd")</f>
        <v/>
      </c>
      <c r="D708" s="9">
        <f>_xlfn.XLOOKUP(C708,Violations[Key],Violations[Boro])</f>
        <v/>
      </c>
      <c r="E708" s="9">
        <f>_xlfn.XLOOKUP(C708,Violations[Key],Violations[Cuisine])</f>
        <v/>
      </c>
      <c r="F708" s="9">
        <f>_xlfn.XLOOKUP(C708,Violations[Key],Violations[Score])</f>
        <v/>
      </c>
      <c r="G708" s="9">
        <f>_xlfn.XLOOKUP(C708,Violations[Key],Violations[Grade])&amp;""</f>
        <v/>
      </c>
      <c r="H708" s="9">
        <f>COUNTIFS(Violations[Key],C708,Violations[Violation code],"&lt;&gt;")</f>
        <v/>
      </c>
      <c r="I708" s="9">
        <f>COUNTIFS(Violations[Key],C708,Violations[Critical flag],"Critical")</f>
        <v/>
      </c>
      <c r="J708" s="9">
        <f>IF(LEFT(_xlfn.XLOOKUP(C708,Violations[Key],Violations[Action]),20)="Establishment Closed","Yes","No")</f>
        <v/>
      </c>
      <c r="K708" s="9">
        <f>IF(F708&lt;=13,"Yes","No")</f>
        <v/>
      </c>
    </row>
    <row r="709">
      <c r="A709" t="n">
        <v>50143448</v>
      </c>
      <c r="B709" s="8" t="n">
        <v>46128</v>
      </c>
      <c r="C709" s="9">
        <f>A709&amp;"-"&amp;TEXT(B709,"yyyymmdd")</f>
        <v/>
      </c>
      <c r="D709" s="9">
        <f>_xlfn.XLOOKUP(C709,Violations[Key],Violations[Boro])</f>
        <v/>
      </c>
      <c r="E709" s="9">
        <f>_xlfn.XLOOKUP(C709,Violations[Key],Violations[Cuisine])</f>
        <v/>
      </c>
      <c r="F709" s="9">
        <f>_xlfn.XLOOKUP(C709,Violations[Key],Violations[Score])</f>
        <v/>
      </c>
      <c r="G709" s="9">
        <f>_xlfn.XLOOKUP(C709,Violations[Key],Violations[Grade])&amp;""</f>
        <v/>
      </c>
      <c r="H709" s="9">
        <f>COUNTIFS(Violations[Key],C709,Violations[Violation code],"&lt;&gt;")</f>
        <v/>
      </c>
      <c r="I709" s="9">
        <f>COUNTIFS(Violations[Key],C709,Violations[Critical flag],"Critical")</f>
        <v/>
      </c>
      <c r="J709" s="9">
        <f>IF(LEFT(_xlfn.XLOOKUP(C709,Violations[Key],Violations[Action]),20)="Establishment Closed","Yes","No")</f>
        <v/>
      </c>
      <c r="K709" s="9">
        <f>IF(F709&lt;=13,"Yes","No")</f>
        <v/>
      </c>
    </row>
    <row r="710">
      <c r="A710" t="n">
        <v>50150196</v>
      </c>
      <c r="B710" s="8" t="n">
        <v>46128</v>
      </c>
      <c r="C710" s="9">
        <f>A710&amp;"-"&amp;TEXT(B710,"yyyymmdd")</f>
        <v/>
      </c>
      <c r="D710" s="9">
        <f>_xlfn.XLOOKUP(C710,Violations[Key],Violations[Boro])</f>
        <v/>
      </c>
      <c r="E710" s="9">
        <f>_xlfn.XLOOKUP(C710,Violations[Key],Violations[Cuisine])</f>
        <v/>
      </c>
      <c r="F710" s="9">
        <f>_xlfn.XLOOKUP(C710,Violations[Key],Violations[Score])</f>
        <v/>
      </c>
      <c r="G710" s="9">
        <f>_xlfn.XLOOKUP(C710,Violations[Key],Violations[Grade])&amp;""</f>
        <v/>
      </c>
      <c r="H710" s="9">
        <f>COUNTIFS(Violations[Key],C710,Violations[Violation code],"&lt;&gt;")</f>
        <v/>
      </c>
      <c r="I710" s="9">
        <f>COUNTIFS(Violations[Key],C710,Violations[Critical flag],"Critical")</f>
        <v/>
      </c>
      <c r="J710" s="9">
        <f>IF(LEFT(_xlfn.XLOOKUP(C710,Violations[Key],Violations[Action]),20)="Establishment Closed","Yes","No")</f>
        <v/>
      </c>
      <c r="K710" s="9">
        <f>IF(F710&lt;=13,"Yes","No")</f>
        <v/>
      </c>
    </row>
    <row r="711">
      <c r="A711" t="n">
        <v>50153165</v>
      </c>
      <c r="B711" s="8" t="n">
        <v>46128</v>
      </c>
      <c r="C711" s="9">
        <f>A711&amp;"-"&amp;TEXT(B711,"yyyymmdd")</f>
        <v/>
      </c>
      <c r="D711" s="9">
        <f>_xlfn.XLOOKUP(C711,Violations[Key],Violations[Boro])</f>
        <v/>
      </c>
      <c r="E711" s="9">
        <f>_xlfn.XLOOKUP(C711,Violations[Key],Violations[Cuisine])</f>
        <v/>
      </c>
      <c r="F711" s="9">
        <f>_xlfn.XLOOKUP(C711,Violations[Key],Violations[Score])</f>
        <v/>
      </c>
      <c r="G711" s="9">
        <f>_xlfn.XLOOKUP(C711,Violations[Key],Violations[Grade])&amp;""</f>
        <v/>
      </c>
      <c r="H711" s="9">
        <f>COUNTIFS(Violations[Key],C711,Violations[Violation code],"&lt;&gt;")</f>
        <v/>
      </c>
      <c r="I711" s="9">
        <f>COUNTIFS(Violations[Key],C711,Violations[Critical flag],"Critical")</f>
        <v/>
      </c>
      <c r="J711" s="9">
        <f>IF(LEFT(_xlfn.XLOOKUP(C711,Violations[Key],Violations[Action]),20)="Establishment Closed","Yes","No")</f>
        <v/>
      </c>
      <c r="K711" s="9">
        <f>IF(F711&lt;=13,"Yes","No")</f>
        <v/>
      </c>
    </row>
    <row r="712">
      <c r="A712" t="n">
        <v>50153413</v>
      </c>
      <c r="B712" s="8" t="n">
        <v>46128</v>
      </c>
      <c r="C712" s="9">
        <f>A712&amp;"-"&amp;TEXT(B712,"yyyymmdd")</f>
        <v/>
      </c>
      <c r="D712" s="9">
        <f>_xlfn.XLOOKUP(C712,Violations[Key],Violations[Boro])</f>
        <v/>
      </c>
      <c r="E712" s="9">
        <f>_xlfn.XLOOKUP(C712,Violations[Key],Violations[Cuisine])</f>
        <v/>
      </c>
      <c r="F712" s="9">
        <f>_xlfn.XLOOKUP(C712,Violations[Key],Violations[Score])</f>
        <v/>
      </c>
      <c r="G712" s="9">
        <f>_xlfn.XLOOKUP(C712,Violations[Key],Violations[Grade])&amp;""</f>
        <v/>
      </c>
      <c r="H712" s="9">
        <f>COUNTIFS(Violations[Key],C712,Violations[Violation code],"&lt;&gt;")</f>
        <v/>
      </c>
      <c r="I712" s="9">
        <f>COUNTIFS(Violations[Key],C712,Violations[Critical flag],"Critical")</f>
        <v/>
      </c>
      <c r="J712" s="9">
        <f>IF(LEFT(_xlfn.XLOOKUP(C712,Violations[Key],Violations[Action]),20)="Establishment Closed","Yes","No")</f>
        <v/>
      </c>
      <c r="K712" s="9">
        <f>IF(F712&lt;=13,"Yes","No")</f>
        <v/>
      </c>
    </row>
    <row r="713">
      <c r="A713" t="n">
        <v>50154030</v>
      </c>
      <c r="B713" s="8" t="n">
        <v>46128</v>
      </c>
      <c r="C713" s="9">
        <f>A713&amp;"-"&amp;TEXT(B713,"yyyymmdd")</f>
        <v/>
      </c>
      <c r="D713" s="9">
        <f>_xlfn.XLOOKUP(C713,Violations[Key],Violations[Boro])</f>
        <v/>
      </c>
      <c r="E713" s="9">
        <f>_xlfn.XLOOKUP(C713,Violations[Key],Violations[Cuisine])</f>
        <v/>
      </c>
      <c r="F713" s="9">
        <f>_xlfn.XLOOKUP(C713,Violations[Key],Violations[Score])</f>
        <v/>
      </c>
      <c r="G713" s="9">
        <f>_xlfn.XLOOKUP(C713,Violations[Key],Violations[Grade])&amp;""</f>
        <v/>
      </c>
      <c r="H713" s="9">
        <f>COUNTIFS(Violations[Key],C713,Violations[Violation code],"&lt;&gt;")</f>
        <v/>
      </c>
      <c r="I713" s="9">
        <f>COUNTIFS(Violations[Key],C713,Violations[Critical flag],"Critical")</f>
        <v/>
      </c>
      <c r="J713" s="9">
        <f>IF(LEFT(_xlfn.XLOOKUP(C713,Violations[Key],Violations[Action]),20)="Establishment Closed","Yes","No")</f>
        <v/>
      </c>
      <c r="K713" s="9">
        <f>IF(F713&lt;=13,"Yes","No")</f>
        <v/>
      </c>
    </row>
    <row r="714">
      <c r="A714" t="n">
        <v>50158477</v>
      </c>
      <c r="B714" s="8" t="n">
        <v>46128</v>
      </c>
      <c r="C714" s="9">
        <f>A714&amp;"-"&amp;TEXT(B714,"yyyymmdd")</f>
        <v/>
      </c>
      <c r="D714" s="9">
        <f>_xlfn.XLOOKUP(C714,Violations[Key],Violations[Boro])</f>
        <v/>
      </c>
      <c r="E714" s="9">
        <f>_xlfn.XLOOKUP(C714,Violations[Key],Violations[Cuisine])</f>
        <v/>
      </c>
      <c r="F714" s="9">
        <f>_xlfn.XLOOKUP(C714,Violations[Key],Violations[Score])</f>
        <v/>
      </c>
      <c r="G714" s="9">
        <f>_xlfn.XLOOKUP(C714,Violations[Key],Violations[Grade])&amp;""</f>
        <v/>
      </c>
      <c r="H714" s="9">
        <f>COUNTIFS(Violations[Key],C714,Violations[Violation code],"&lt;&gt;")</f>
        <v/>
      </c>
      <c r="I714" s="9">
        <f>COUNTIFS(Violations[Key],C714,Violations[Critical flag],"Critical")</f>
        <v/>
      </c>
      <c r="J714" s="9">
        <f>IF(LEFT(_xlfn.XLOOKUP(C714,Violations[Key],Violations[Action]),20)="Establishment Closed","Yes","No")</f>
        <v/>
      </c>
      <c r="K714" s="9">
        <f>IF(F714&lt;=13,"Yes","No")</f>
        <v/>
      </c>
    </row>
    <row r="715">
      <c r="A715" t="n">
        <v>50162131</v>
      </c>
      <c r="B715" s="8" t="n">
        <v>46128</v>
      </c>
      <c r="C715" s="9">
        <f>A715&amp;"-"&amp;TEXT(B715,"yyyymmdd")</f>
        <v/>
      </c>
      <c r="D715" s="9">
        <f>_xlfn.XLOOKUP(C715,Violations[Key],Violations[Boro])</f>
        <v/>
      </c>
      <c r="E715" s="9">
        <f>_xlfn.XLOOKUP(C715,Violations[Key],Violations[Cuisine])</f>
        <v/>
      </c>
      <c r="F715" s="9">
        <f>_xlfn.XLOOKUP(C715,Violations[Key],Violations[Score])</f>
        <v/>
      </c>
      <c r="G715" s="9">
        <f>_xlfn.XLOOKUP(C715,Violations[Key],Violations[Grade])&amp;""</f>
        <v/>
      </c>
      <c r="H715" s="9">
        <f>COUNTIFS(Violations[Key],C715,Violations[Violation code],"&lt;&gt;")</f>
        <v/>
      </c>
      <c r="I715" s="9">
        <f>COUNTIFS(Violations[Key],C715,Violations[Critical flag],"Critical")</f>
        <v/>
      </c>
      <c r="J715" s="9">
        <f>IF(LEFT(_xlfn.XLOOKUP(C715,Violations[Key],Violations[Action]),20)="Establishment Closed","Yes","No")</f>
        <v/>
      </c>
      <c r="K715" s="9">
        <f>IF(F715&lt;=13,"Yes","No")</f>
        <v/>
      </c>
    </row>
    <row r="716">
      <c r="A716" t="n">
        <v>50170245</v>
      </c>
      <c r="B716" s="8" t="n">
        <v>46128</v>
      </c>
      <c r="C716" s="9">
        <f>A716&amp;"-"&amp;TEXT(B716,"yyyymmdd")</f>
        <v/>
      </c>
      <c r="D716" s="9">
        <f>_xlfn.XLOOKUP(C716,Violations[Key],Violations[Boro])</f>
        <v/>
      </c>
      <c r="E716" s="9">
        <f>_xlfn.XLOOKUP(C716,Violations[Key],Violations[Cuisine])</f>
        <v/>
      </c>
      <c r="F716" s="9">
        <f>_xlfn.XLOOKUP(C716,Violations[Key],Violations[Score])</f>
        <v/>
      </c>
      <c r="G716" s="9">
        <f>_xlfn.XLOOKUP(C716,Violations[Key],Violations[Grade])&amp;""</f>
        <v/>
      </c>
      <c r="H716" s="9">
        <f>COUNTIFS(Violations[Key],C716,Violations[Violation code],"&lt;&gt;")</f>
        <v/>
      </c>
      <c r="I716" s="9">
        <f>COUNTIFS(Violations[Key],C716,Violations[Critical flag],"Critical")</f>
        <v/>
      </c>
      <c r="J716" s="9">
        <f>IF(LEFT(_xlfn.XLOOKUP(C716,Violations[Key],Violations[Action]),20)="Establishment Closed","Yes","No")</f>
        <v/>
      </c>
      <c r="K716" s="9">
        <f>IF(F716&lt;=13,"Yes","No")</f>
        <v/>
      </c>
    </row>
    <row r="717">
      <c r="A717" t="n">
        <v>50170274</v>
      </c>
      <c r="B717" s="8" t="n">
        <v>46128</v>
      </c>
      <c r="C717" s="9">
        <f>A717&amp;"-"&amp;TEXT(B717,"yyyymmdd")</f>
        <v/>
      </c>
      <c r="D717" s="9">
        <f>_xlfn.XLOOKUP(C717,Violations[Key],Violations[Boro])</f>
        <v/>
      </c>
      <c r="E717" s="9">
        <f>_xlfn.XLOOKUP(C717,Violations[Key],Violations[Cuisine])</f>
        <v/>
      </c>
      <c r="F717" s="9">
        <f>_xlfn.XLOOKUP(C717,Violations[Key],Violations[Score])</f>
        <v/>
      </c>
      <c r="G717" s="9">
        <f>_xlfn.XLOOKUP(C717,Violations[Key],Violations[Grade])&amp;""</f>
        <v/>
      </c>
      <c r="H717" s="9">
        <f>COUNTIFS(Violations[Key],C717,Violations[Violation code],"&lt;&gt;")</f>
        <v/>
      </c>
      <c r="I717" s="9">
        <f>COUNTIFS(Violations[Key],C717,Violations[Critical flag],"Critical")</f>
        <v/>
      </c>
      <c r="J717" s="9">
        <f>IF(LEFT(_xlfn.XLOOKUP(C717,Violations[Key],Violations[Action]),20)="Establishment Closed","Yes","No")</f>
        <v/>
      </c>
      <c r="K717" s="9">
        <f>IF(F717&lt;=13,"Yes","No")</f>
        <v/>
      </c>
    </row>
    <row r="718">
      <c r="A718" t="n">
        <v>40391979</v>
      </c>
      <c r="B718" s="8" t="n">
        <v>46129</v>
      </c>
      <c r="C718" s="9">
        <f>A718&amp;"-"&amp;TEXT(B718,"yyyymmdd")</f>
        <v/>
      </c>
      <c r="D718" s="9">
        <f>_xlfn.XLOOKUP(C718,Violations[Key],Violations[Boro])</f>
        <v/>
      </c>
      <c r="E718" s="9">
        <f>_xlfn.XLOOKUP(C718,Violations[Key],Violations[Cuisine])</f>
        <v/>
      </c>
      <c r="F718" s="9">
        <f>_xlfn.XLOOKUP(C718,Violations[Key],Violations[Score])</f>
        <v/>
      </c>
      <c r="G718" s="9">
        <f>_xlfn.XLOOKUP(C718,Violations[Key],Violations[Grade])&amp;""</f>
        <v/>
      </c>
      <c r="H718" s="9">
        <f>COUNTIFS(Violations[Key],C718,Violations[Violation code],"&lt;&gt;")</f>
        <v/>
      </c>
      <c r="I718" s="9">
        <f>COUNTIFS(Violations[Key],C718,Violations[Critical flag],"Critical")</f>
        <v/>
      </c>
      <c r="J718" s="9">
        <f>IF(LEFT(_xlfn.XLOOKUP(C718,Violations[Key],Violations[Action]),20)="Establishment Closed","Yes","No")</f>
        <v/>
      </c>
      <c r="K718" s="9">
        <f>IF(F718&lt;=13,"Yes","No")</f>
        <v/>
      </c>
    </row>
    <row r="719">
      <c r="A719" t="n">
        <v>40721162</v>
      </c>
      <c r="B719" s="8" t="n">
        <v>46129</v>
      </c>
      <c r="C719" s="9">
        <f>A719&amp;"-"&amp;TEXT(B719,"yyyymmdd")</f>
        <v/>
      </c>
      <c r="D719" s="9">
        <f>_xlfn.XLOOKUP(C719,Violations[Key],Violations[Boro])</f>
        <v/>
      </c>
      <c r="E719" s="9">
        <f>_xlfn.XLOOKUP(C719,Violations[Key],Violations[Cuisine])</f>
        <v/>
      </c>
      <c r="F719" s="9">
        <f>_xlfn.XLOOKUP(C719,Violations[Key],Violations[Score])</f>
        <v/>
      </c>
      <c r="G719" s="9">
        <f>_xlfn.XLOOKUP(C719,Violations[Key],Violations[Grade])&amp;""</f>
        <v/>
      </c>
      <c r="H719" s="9">
        <f>COUNTIFS(Violations[Key],C719,Violations[Violation code],"&lt;&gt;")</f>
        <v/>
      </c>
      <c r="I719" s="9">
        <f>COUNTIFS(Violations[Key],C719,Violations[Critical flag],"Critical")</f>
        <v/>
      </c>
      <c r="J719" s="9">
        <f>IF(LEFT(_xlfn.XLOOKUP(C719,Violations[Key],Violations[Action]),20)="Establishment Closed","Yes","No")</f>
        <v/>
      </c>
      <c r="K719" s="9">
        <f>IF(F719&lt;=13,"Yes","No")</f>
        <v/>
      </c>
    </row>
    <row r="720">
      <c r="A720" t="n">
        <v>41011581</v>
      </c>
      <c r="B720" s="8" t="n">
        <v>46129</v>
      </c>
      <c r="C720" s="9">
        <f>A720&amp;"-"&amp;TEXT(B720,"yyyymmdd")</f>
        <v/>
      </c>
      <c r="D720" s="9">
        <f>_xlfn.XLOOKUP(C720,Violations[Key],Violations[Boro])</f>
        <v/>
      </c>
      <c r="E720" s="9">
        <f>_xlfn.XLOOKUP(C720,Violations[Key],Violations[Cuisine])</f>
        <v/>
      </c>
      <c r="F720" s="9">
        <f>_xlfn.XLOOKUP(C720,Violations[Key],Violations[Score])</f>
        <v/>
      </c>
      <c r="G720" s="9">
        <f>_xlfn.XLOOKUP(C720,Violations[Key],Violations[Grade])&amp;""</f>
        <v/>
      </c>
      <c r="H720" s="9">
        <f>COUNTIFS(Violations[Key],C720,Violations[Violation code],"&lt;&gt;")</f>
        <v/>
      </c>
      <c r="I720" s="9">
        <f>COUNTIFS(Violations[Key],C720,Violations[Critical flag],"Critical")</f>
        <v/>
      </c>
      <c r="J720" s="9">
        <f>IF(LEFT(_xlfn.XLOOKUP(C720,Violations[Key],Violations[Action]),20)="Establishment Closed","Yes","No")</f>
        <v/>
      </c>
      <c r="K720" s="9">
        <f>IF(F720&lt;=13,"Yes","No")</f>
        <v/>
      </c>
    </row>
    <row r="721">
      <c r="A721" t="n">
        <v>41096631</v>
      </c>
      <c r="B721" s="8" t="n">
        <v>46129</v>
      </c>
      <c r="C721" s="9">
        <f>A721&amp;"-"&amp;TEXT(B721,"yyyymmdd")</f>
        <v/>
      </c>
      <c r="D721" s="9">
        <f>_xlfn.XLOOKUP(C721,Violations[Key],Violations[Boro])</f>
        <v/>
      </c>
      <c r="E721" s="9">
        <f>_xlfn.XLOOKUP(C721,Violations[Key],Violations[Cuisine])</f>
        <v/>
      </c>
      <c r="F721" s="9">
        <f>_xlfn.XLOOKUP(C721,Violations[Key],Violations[Score])</f>
        <v/>
      </c>
      <c r="G721" s="9">
        <f>_xlfn.XLOOKUP(C721,Violations[Key],Violations[Grade])&amp;""</f>
        <v/>
      </c>
      <c r="H721" s="9">
        <f>COUNTIFS(Violations[Key],C721,Violations[Violation code],"&lt;&gt;")</f>
        <v/>
      </c>
      <c r="I721" s="9">
        <f>COUNTIFS(Violations[Key],C721,Violations[Critical flag],"Critical")</f>
        <v/>
      </c>
      <c r="J721" s="9">
        <f>IF(LEFT(_xlfn.XLOOKUP(C721,Violations[Key],Violations[Action]),20)="Establishment Closed","Yes","No")</f>
        <v/>
      </c>
      <c r="K721" s="9">
        <f>IF(F721&lt;=13,"Yes","No")</f>
        <v/>
      </c>
    </row>
    <row r="722">
      <c r="A722" t="n">
        <v>41168748</v>
      </c>
      <c r="B722" s="8" t="n">
        <v>46129</v>
      </c>
      <c r="C722" s="9">
        <f>A722&amp;"-"&amp;TEXT(B722,"yyyymmdd")</f>
        <v/>
      </c>
      <c r="D722" s="9">
        <f>_xlfn.XLOOKUP(C722,Violations[Key],Violations[Boro])</f>
        <v/>
      </c>
      <c r="E722" s="9">
        <f>_xlfn.XLOOKUP(C722,Violations[Key],Violations[Cuisine])</f>
        <v/>
      </c>
      <c r="F722" s="9">
        <f>_xlfn.XLOOKUP(C722,Violations[Key],Violations[Score])</f>
        <v/>
      </c>
      <c r="G722" s="9">
        <f>_xlfn.XLOOKUP(C722,Violations[Key],Violations[Grade])&amp;""</f>
        <v/>
      </c>
      <c r="H722" s="9">
        <f>COUNTIFS(Violations[Key],C722,Violations[Violation code],"&lt;&gt;")</f>
        <v/>
      </c>
      <c r="I722" s="9">
        <f>COUNTIFS(Violations[Key],C722,Violations[Critical flag],"Critical")</f>
        <v/>
      </c>
      <c r="J722" s="9">
        <f>IF(LEFT(_xlfn.XLOOKUP(C722,Violations[Key],Violations[Action]),20)="Establishment Closed","Yes","No")</f>
        <v/>
      </c>
      <c r="K722" s="9">
        <f>IF(F722&lt;=13,"Yes","No")</f>
        <v/>
      </c>
    </row>
    <row r="723">
      <c r="A723" t="n">
        <v>41180283</v>
      </c>
      <c r="B723" s="8" t="n">
        <v>46129</v>
      </c>
      <c r="C723" s="9">
        <f>A723&amp;"-"&amp;TEXT(B723,"yyyymmdd")</f>
        <v/>
      </c>
      <c r="D723" s="9">
        <f>_xlfn.XLOOKUP(C723,Violations[Key],Violations[Boro])</f>
        <v/>
      </c>
      <c r="E723" s="9">
        <f>_xlfn.XLOOKUP(C723,Violations[Key],Violations[Cuisine])</f>
        <v/>
      </c>
      <c r="F723" s="9">
        <f>_xlfn.XLOOKUP(C723,Violations[Key],Violations[Score])</f>
        <v/>
      </c>
      <c r="G723" s="9">
        <f>_xlfn.XLOOKUP(C723,Violations[Key],Violations[Grade])&amp;""</f>
        <v/>
      </c>
      <c r="H723" s="9">
        <f>COUNTIFS(Violations[Key],C723,Violations[Violation code],"&lt;&gt;")</f>
        <v/>
      </c>
      <c r="I723" s="9">
        <f>COUNTIFS(Violations[Key],C723,Violations[Critical flag],"Critical")</f>
        <v/>
      </c>
      <c r="J723" s="9">
        <f>IF(LEFT(_xlfn.XLOOKUP(C723,Violations[Key],Violations[Action]),20)="Establishment Closed","Yes","No")</f>
        <v/>
      </c>
      <c r="K723" s="9">
        <f>IF(F723&lt;=13,"Yes","No")</f>
        <v/>
      </c>
    </row>
    <row r="724">
      <c r="A724" t="n">
        <v>41197487</v>
      </c>
      <c r="B724" s="8" t="n">
        <v>46129</v>
      </c>
      <c r="C724" s="9">
        <f>A724&amp;"-"&amp;TEXT(B724,"yyyymmdd")</f>
        <v/>
      </c>
      <c r="D724" s="9">
        <f>_xlfn.XLOOKUP(C724,Violations[Key],Violations[Boro])</f>
        <v/>
      </c>
      <c r="E724" s="9">
        <f>_xlfn.XLOOKUP(C724,Violations[Key],Violations[Cuisine])</f>
        <v/>
      </c>
      <c r="F724" s="9">
        <f>_xlfn.XLOOKUP(C724,Violations[Key],Violations[Score])</f>
        <v/>
      </c>
      <c r="G724" s="9">
        <f>_xlfn.XLOOKUP(C724,Violations[Key],Violations[Grade])&amp;""</f>
        <v/>
      </c>
      <c r="H724" s="9">
        <f>COUNTIFS(Violations[Key],C724,Violations[Violation code],"&lt;&gt;")</f>
        <v/>
      </c>
      <c r="I724" s="9">
        <f>COUNTIFS(Violations[Key],C724,Violations[Critical flag],"Critical")</f>
        <v/>
      </c>
      <c r="J724" s="9">
        <f>IF(LEFT(_xlfn.XLOOKUP(C724,Violations[Key],Violations[Action]),20)="Establishment Closed","Yes","No")</f>
        <v/>
      </c>
      <c r="K724" s="9">
        <f>IF(F724&lt;=13,"Yes","No")</f>
        <v/>
      </c>
    </row>
    <row r="725">
      <c r="A725" t="n">
        <v>41205293</v>
      </c>
      <c r="B725" s="8" t="n">
        <v>46129</v>
      </c>
      <c r="C725" s="9">
        <f>A725&amp;"-"&amp;TEXT(B725,"yyyymmdd")</f>
        <v/>
      </c>
      <c r="D725" s="9">
        <f>_xlfn.XLOOKUP(C725,Violations[Key],Violations[Boro])</f>
        <v/>
      </c>
      <c r="E725" s="9">
        <f>_xlfn.XLOOKUP(C725,Violations[Key],Violations[Cuisine])</f>
        <v/>
      </c>
      <c r="F725" s="9">
        <f>_xlfn.XLOOKUP(C725,Violations[Key],Violations[Score])</f>
        <v/>
      </c>
      <c r="G725" s="9">
        <f>_xlfn.XLOOKUP(C725,Violations[Key],Violations[Grade])&amp;""</f>
        <v/>
      </c>
      <c r="H725" s="9">
        <f>COUNTIFS(Violations[Key],C725,Violations[Violation code],"&lt;&gt;")</f>
        <v/>
      </c>
      <c r="I725" s="9">
        <f>COUNTIFS(Violations[Key],C725,Violations[Critical flag],"Critical")</f>
        <v/>
      </c>
      <c r="J725" s="9">
        <f>IF(LEFT(_xlfn.XLOOKUP(C725,Violations[Key],Violations[Action]),20)="Establishment Closed","Yes","No")</f>
        <v/>
      </c>
      <c r="K725" s="9">
        <f>IF(F725&lt;=13,"Yes","No")</f>
        <v/>
      </c>
    </row>
    <row r="726">
      <c r="A726" t="n">
        <v>41258369</v>
      </c>
      <c r="B726" s="8" t="n">
        <v>46129</v>
      </c>
      <c r="C726" s="9">
        <f>A726&amp;"-"&amp;TEXT(B726,"yyyymmdd")</f>
        <v/>
      </c>
      <c r="D726" s="9">
        <f>_xlfn.XLOOKUP(C726,Violations[Key],Violations[Boro])</f>
        <v/>
      </c>
      <c r="E726" s="9">
        <f>_xlfn.XLOOKUP(C726,Violations[Key],Violations[Cuisine])</f>
        <v/>
      </c>
      <c r="F726" s="9">
        <f>_xlfn.XLOOKUP(C726,Violations[Key],Violations[Score])</f>
        <v/>
      </c>
      <c r="G726" s="9">
        <f>_xlfn.XLOOKUP(C726,Violations[Key],Violations[Grade])&amp;""</f>
        <v/>
      </c>
      <c r="H726" s="9">
        <f>COUNTIFS(Violations[Key],C726,Violations[Violation code],"&lt;&gt;")</f>
        <v/>
      </c>
      <c r="I726" s="9">
        <f>COUNTIFS(Violations[Key],C726,Violations[Critical flag],"Critical")</f>
        <v/>
      </c>
      <c r="J726" s="9">
        <f>IF(LEFT(_xlfn.XLOOKUP(C726,Violations[Key],Violations[Action]),20)="Establishment Closed","Yes","No")</f>
        <v/>
      </c>
      <c r="K726" s="9">
        <f>IF(F726&lt;=13,"Yes","No")</f>
        <v/>
      </c>
    </row>
    <row r="727">
      <c r="A727" t="n">
        <v>41348028</v>
      </c>
      <c r="B727" s="8" t="n">
        <v>46129</v>
      </c>
      <c r="C727" s="9">
        <f>A727&amp;"-"&amp;TEXT(B727,"yyyymmdd")</f>
        <v/>
      </c>
      <c r="D727" s="9">
        <f>_xlfn.XLOOKUP(C727,Violations[Key],Violations[Boro])</f>
        <v/>
      </c>
      <c r="E727" s="9">
        <f>_xlfn.XLOOKUP(C727,Violations[Key],Violations[Cuisine])</f>
        <v/>
      </c>
      <c r="F727" s="9">
        <f>_xlfn.XLOOKUP(C727,Violations[Key],Violations[Score])</f>
        <v/>
      </c>
      <c r="G727" s="9">
        <f>_xlfn.XLOOKUP(C727,Violations[Key],Violations[Grade])&amp;""</f>
        <v/>
      </c>
      <c r="H727" s="9">
        <f>COUNTIFS(Violations[Key],C727,Violations[Violation code],"&lt;&gt;")</f>
        <v/>
      </c>
      <c r="I727" s="9">
        <f>COUNTIFS(Violations[Key],C727,Violations[Critical flag],"Critical")</f>
        <v/>
      </c>
      <c r="J727" s="9">
        <f>IF(LEFT(_xlfn.XLOOKUP(C727,Violations[Key],Violations[Action]),20)="Establishment Closed","Yes","No")</f>
        <v/>
      </c>
      <c r="K727" s="9">
        <f>IF(F727&lt;=13,"Yes","No")</f>
        <v/>
      </c>
    </row>
    <row r="728">
      <c r="A728" t="n">
        <v>41448719</v>
      </c>
      <c r="B728" s="8" t="n">
        <v>46129</v>
      </c>
      <c r="C728" s="9">
        <f>A728&amp;"-"&amp;TEXT(B728,"yyyymmdd")</f>
        <v/>
      </c>
      <c r="D728" s="9">
        <f>_xlfn.XLOOKUP(C728,Violations[Key],Violations[Boro])</f>
        <v/>
      </c>
      <c r="E728" s="9">
        <f>_xlfn.XLOOKUP(C728,Violations[Key],Violations[Cuisine])</f>
        <v/>
      </c>
      <c r="F728" s="9">
        <f>_xlfn.XLOOKUP(C728,Violations[Key],Violations[Score])</f>
        <v/>
      </c>
      <c r="G728" s="9">
        <f>_xlfn.XLOOKUP(C728,Violations[Key],Violations[Grade])&amp;""</f>
        <v/>
      </c>
      <c r="H728" s="9">
        <f>COUNTIFS(Violations[Key],C728,Violations[Violation code],"&lt;&gt;")</f>
        <v/>
      </c>
      <c r="I728" s="9">
        <f>COUNTIFS(Violations[Key],C728,Violations[Critical flag],"Critical")</f>
        <v/>
      </c>
      <c r="J728" s="9">
        <f>IF(LEFT(_xlfn.XLOOKUP(C728,Violations[Key],Violations[Action]),20)="Establishment Closed","Yes","No")</f>
        <v/>
      </c>
      <c r="K728" s="9">
        <f>IF(F728&lt;=13,"Yes","No")</f>
        <v/>
      </c>
    </row>
    <row r="729">
      <c r="A729" t="n">
        <v>41479962</v>
      </c>
      <c r="B729" s="8" t="n">
        <v>46129</v>
      </c>
      <c r="C729" s="9">
        <f>A729&amp;"-"&amp;TEXT(B729,"yyyymmdd")</f>
        <v/>
      </c>
      <c r="D729" s="9">
        <f>_xlfn.XLOOKUP(C729,Violations[Key],Violations[Boro])</f>
        <v/>
      </c>
      <c r="E729" s="9">
        <f>_xlfn.XLOOKUP(C729,Violations[Key],Violations[Cuisine])</f>
        <v/>
      </c>
      <c r="F729" s="9">
        <f>_xlfn.XLOOKUP(C729,Violations[Key],Violations[Score])</f>
        <v/>
      </c>
      <c r="G729" s="9">
        <f>_xlfn.XLOOKUP(C729,Violations[Key],Violations[Grade])&amp;""</f>
        <v/>
      </c>
      <c r="H729" s="9">
        <f>COUNTIFS(Violations[Key],C729,Violations[Violation code],"&lt;&gt;")</f>
        <v/>
      </c>
      <c r="I729" s="9">
        <f>COUNTIFS(Violations[Key],C729,Violations[Critical flag],"Critical")</f>
        <v/>
      </c>
      <c r="J729" s="9">
        <f>IF(LEFT(_xlfn.XLOOKUP(C729,Violations[Key],Violations[Action]),20)="Establishment Closed","Yes","No")</f>
        <v/>
      </c>
      <c r="K729" s="9">
        <f>IF(F729&lt;=13,"Yes","No")</f>
        <v/>
      </c>
    </row>
    <row r="730">
      <c r="A730" t="n">
        <v>41621807</v>
      </c>
      <c r="B730" s="8" t="n">
        <v>46129</v>
      </c>
      <c r="C730" s="9">
        <f>A730&amp;"-"&amp;TEXT(B730,"yyyymmdd")</f>
        <v/>
      </c>
      <c r="D730" s="9">
        <f>_xlfn.XLOOKUP(C730,Violations[Key],Violations[Boro])</f>
        <v/>
      </c>
      <c r="E730" s="9">
        <f>_xlfn.XLOOKUP(C730,Violations[Key],Violations[Cuisine])</f>
        <v/>
      </c>
      <c r="F730" s="9">
        <f>_xlfn.XLOOKUP(C730,Violations[Key],Violations[Score])</f>
        <v/>
      </c>
      <c r="G730" s="9">
        <f>_xlfn.XLOOKUP(C730,Violations[Key],Violations[Grade])&amp;""</f>
        <v/>
      </c>
      <c r="H730" s="9">
        <f>COUNTIFS(Violations[Key],C730,Violations[Violation code],"&lt;&gt;")</f>
        <v/>
      </c>
      <c r="I730" s="9">
        <f>COUNTIFS(Violations[Key],C730,Violations[Critical flag],"Critical")</f>
        <v/>
      </c>
      <c r="J730" s="9">
        <f>IF(LEFT(_xlfn.XLOOKUP(C730,Violations[Key],Violations[Action]),20)="Establishment Closed","Yes","No")</f>
        <v/>
      </c>
      <c r="K730" s="9">
        <f>IF(F730&lt;=13,"Yes","No")</f>
        <v/>
      </c>
    </row>
    <row r="731">
      <c r="A731" t="n">
        <v>41688349</v>
      </c>
      <c r="B731" s="8" t="n">
        <v>46129</v>
      </c>
      <c r="C731" s="9">
        <f>A731&amp;"-"&amp;TEXT(B731,"yyyymmdd")</f>
        <v/>
      </c>
      <c r="D731" s="9">
        <f>_xlfn.XLOOKUP(C731,Violations[Key],Violations[Boro])</f>
        <v/>
      </c>
      <c r="E731" s="9">
        <f>_xlfn.XLOOKUP(C731,Violations[Key],Violations[Cuisine])</f>
        <v/>
      </c>
      <c r="F731" s="9">
        <f>_xlfn.XLOOKUP(C731,Violations[Key],Violations[Score])</f>
        <v/>
      </c>
      <c r="G731" s="9">
        <f>_xlfn.XLOOKUP(C731,Violations[Key],Violations[Grade])&amp;""</f>
        <v/>
      </c>
      <c r="H731" s="9">
        <f>COUNTIFS(Violations[Key],C731,Violations[Violation code],"&lt;&gt;")</f>
        <v/>
      </c>
      <c r="I731" s="9">
        <f>COUNTIFS(Violations[Key],C731,Violations[Critical flag],"Critical")</f>
        <v/>
      </c>
      <c r="J731" s="9">
        <f>IF(LEFT(_xlfn.XLOOKUP(C731,Violations[Key],Violations[Action]),20)="Establishment Closed","Yes","No")</f>
        <v/>
      </c>
      <c r="K731" s="9">
        <f>IF(F731&lt;=13,"Yes","No")</f>
        <v/>
      </c>
    </row>
    <row r="732">
      <c r="A732" t="n">
        <v>41722053</v>
      </c>
      <c r="B732" s="8" t="n">
        <v>46129</v>
      </c>
      <c r="C732" s="9">
        <f>A732&amp;"-"&amp;TEXT(B732,"yyyymmdd")</f>
        <v/>
      </c>
      <c r="D732" s="9">
        <f>_xlfn.XLOOKUP(C732,Violations[Key],Violations[Boro])</f>
        <v/>
      </c>
      <c r="E732" s="9">
        <f>_xlfn.XLOOKUP(C732,Violations[Key],Violations[Cuisine])</f>
        <v/>
      </c>
      <c r="F732" s="9">
        <f>_xlfn.XLOOKUP(C732,Violations[Key],Violations[Score])</f>
        <v/>
      </c>
      <c r="G732" s="9">
        <f>_xlfn.XLOOKUP(C732,Violations[Key],Violations[Grade])&amp;""</f>
        <v/>
      </c>
      <c r="H732" s="9">
        <f>COUNTIFS(Violations[Key],C732,Violations[Violation code],"&lt;&gt;")</f>
        <v/>
      </c>
      <c r="I732" s="9">
        <f>COUNTIFS(Violations[Key],C732,Violations[Critical flag],"Critical")</f>
        <v/>
      </c>
      <c r="J732" s="9">
        <f>IF(LEFT(_xlfn.XLOOKUP(C732,Violations[Key],Violations[Action]),20)="Establishment Closed","Yes","No")</f>
        <v/>
      </c>
      <c r="K732" s="9">
        <f>IF(F732&lt;=13,"Yes","No")</f>
        <v/>
      </c>
    </row>
    <row r="733">
      <c r="A733" t="n">
        <v>50005093</v>
      </c>
      <c r="B733" s="8" t="n">
        <v>46129</v>
      </c>
      <c r="C733" s="9">
        <f>A733&amp;"-"&amp;TEXT(B733,"yyyymmdd")</f>
        <v/>
      </c>
      <c r="D733" s="9">
        <f>_xlfn.XLOOKUP(C733,Violations[Key],Violations[Boro])</f>
        <v/>
      </c>
      <c r="E733" s="9">
        <f>_xlfn.XLOOKUP(C733,Violations[Key],Violations[Cuisine])</f>
        <v/>
      </c>
      <c r="F733" s="9">
        <f>_xlfn.XLOOKUP(C733,Violations[Key],Violations[Score])</f>
        <v/>
      </c>
      <c r="G733" s="9">
        <f>_xlfn.XLOOKUP(C733,Violations[Key],Violations[Grade])&amp;""</f>
        <v/>
      </c>
      <c r="H733" s="9">
        <f>COUNTIFS(Violations[Key],C733,Violations[Violation code],"&lt;&gt;")</f>
        <v/>
      </c>
      <c r="I733" s="9">
        <f>COUNTIFS(Violations[Key],C733,Violations[Critical flag],"Critical")</f>
        <v/>
      </c>
      <c r="J733" s="9">
        <f>IF(LEFT(_xlfn.XLOOKUP(C733,Violations[Key],Violations[Action]),20)="Establishment Closed","Yes","No")</f>
        <v/>
      </c>
      <c r="K733" s="9">
        <f>IF(F733&lt;=13,"Yes","No")</f>
        <v/>
      </c>
    </row>
    <row r="734">
      <c r="A734" t="n">
        <v>50013792</v>
      </c>
      <c r="B734" s="8" t="n">
        <v>46129</v>
      </c>
      <c r="C734" s="9">
        <f>A734&amp;"-"&amp;TEXT(B734,"yyyymmdd")</f>
        <v/>
      </c>
      <c r="D734" s="9">
        <f>_xlfn.XLOOKUP(C734,Violations[Key],Violations[Boro])</f>
        <v/>
      </c>
      <c r="E734" s="9">
        <f>_xlfn.XLOOKUP(C734,Violations[Key],Violations[Cuisine])</f>
        <v/>
      </c>
      <c r="F734" s="9">
        <f>_xlfn.XLOOKUP(C734,Violations[Key],Violations[Score])</f>
        <v/>
      </c>
      <c r="G734" s="9">
        <f>_xlfn.XLOOKUP(C734,Violations[Key],Violations[Grade])&amp;""</f>
        <v/>
      </c>
      <c r="H734" s="9">
        <f>COUNTIFS(Violations[Key],C734,Violations[Violation code],"&lt;&gt;")</f>
        <v/>
      </c>
      <c r="I734" s="9">
        <f>COUNTIFS(Violations[Key],C734,Violations[Critical flag],"Critical")</f>
        <v/>
      </c>
      <c r="J734" s="9">
        <f>IF(LEFT(_xlfn.XLOOKUP(C734,Violations[Key],Violations[Action]),20)="Establishment Closed","Yes","No")</f>
        <v/>
      </c>
      <c r="K734" s="9">
        <f>IF(F734&lt;=13,"Yes","No")</f>
        <v/>
      </c>
    </row>
    <row r="735">
      <c r="A735" t="n">
        <v>50017223</v>
      </c>
      <c r="B735" s="8" t="n">
        <v>46129</v>
      </c>
      <c r="C735" s="9">
        <f>A735&amp;"-"&amp;TEXT(B735,"yyyymmdd")</f>
        <v/>
      </c>
      <c r="D735" s="9">
        <f>_xlfn.XLOOKUP(C735,Violations[Key],Violations[Boro])</f>
        <v/>
      </c>
      <c r="E735" s="9">
        <f>_xlfn.XLOOKUP(C735,Violations[Key],Violations[Cuisine])</f>
        <v/>
      </c>
      <c r="F735" s="9">
        <f>_xlfn.XLOOKUP(C735,Violations[Key],Violations[Score])</f>
        <v/>
      </c>
      <c r="G735" s="9">
        <f>_xlfn.XLOOKUP(C735,Violations[Key],Violations[Grade])&amp;""</f>
        <v/>
      </c>
      <c r="H735" s="9">
        <f>COUNTIFS(Violations[Key],C735,Violations[Violation code],"&lt;&gt;")</f>
        <v/>
      </c>
      <c r="I735" s="9">
        <f>COUNTIFS(Violations[Key],C735,Violations[Critical flag],"Critical")</f>
        <v/>
      </c>
      <c r="J735" s="9">
        <f>IF(LEFT(_xlfn.XLOOKUP(C735,Violations[Key],Violations[Action]),20)="Establishment Closed","Yes","No")</f>
        <v/>
      </c>
      <c r="K735" s="9">
        <f>IF(F735&lt;=13,"Yes","No")</f>
        <v/>
      </c>
    </row>
    <row r="736">
      <c r="A736" t="n">
        <v>50017814</v>
      </c>
      <c r="B736" s="8" t="n">
        <v>46129</v>
      </c>
      <c r="C736" s="9">
        <f>A736&amp;"-"&amp;TEXT(B736,"yyyymmdd")</f>
        <v/>
      </c>
      <c r="D736" s="9">
        <f>_xlfn.XLOOKUP(C736,Violations[Key],Violations[Boro])</f>
        <v/>
      </c>
      <c r="E736" s="9">
        <f>_xlfn.XLOOKUP(C736,Violations[Key],Violations[Cuisine])</f>
        <v/>
      </c>
      <c r="F736" s="9">
        <f>_xlfn.XLOOKUP(C736,Violations[Key],Violations[Score])</f>
        <v/>
      </c>
      <c r="G736" s="9">
        <f>_xlfn.XLOOKUP(C736,Violations[Key],Violations[Grade])&amp;""</f>
        <v/>
      </c>
      <c r="H736" s="9">
        <f>COUNTIFS(Violations[Key],C736,Violations[Violation code],"&lt;&gt;")</f>
        <v/>
      </c>
      <c r="I736" s="9">
        <f>COUNTIFS(Violations[Key],C736,Violations[Critical flag],"Critical")</f>
        <v/>
      </c>
      <c r="J736" s="9">
        <f>IF(LEFT(_xlfn.XLOOKUP(C736,Violations[Key],Violations[Action]),20)="Establishment Closed","Yes","No")</f>
        <v/>
      </c>
      <c r="K736" s="9">
        <f>IF(F736&lt;=13,"Yes","No")</f>
        <v/>
      </c>
    </row>
    <row r="737">
      <c r="A737" t="n">
        <v>50034982</v>
      </c>
      <c r="B737" s="8" t="n">
        <v>46129</v>
      </c>
      <c r="C737" s="9">
        <f>A737&amp;"-"&amp;TEXT(B737,"yyyymmdd")</f>
        <v/>
      </c>
      <c r="D737" s="9">
        <f>_xlfn.XLOOKUP(C737,Violations[Key],Violations[Boro])</f>
        <v/>
      </c>
      <c r="E737" s="9">
        <f>_xlfn.XLOOKUP(C737,Violations[Key],Violations[Cuisine])</f>
        <v/>
      </c>
      <c r="F737" s="9">
        <f>_xlfn.XLOOKUP(C737,Violations[Key],Violations[Score])</f>
        <v/>
      </c>
      <c r="G737" s="9">
        <f>_xlfn.XLOOKUP(C737,Violations[Key],Violations[Grade])&amp;""</f>
        <v/>
      </c>
      <c r="H737" s="9">
        <f>COUNTIFS(Violations[Key],C737,Violations[Violation code],"&lt;&gt;")</f>
        <v/>
      </c>
      <c r="I737" s="9">
        <f>COUNTIFS(Violations[Key],C737,Violations[Critical flag],"Critical")</f>
        <v/>
      </c>
      <c r="J737" s="9">
        <f>IF(LEFT(_xlfn.XLOOKUP(C737,Violations[Key],Violations[Action]),20)="Establishment Closed","Yes","No")</f>
        <v/>
      </c>
      <c r="K737" s="9">
        <f>IF(F737&lt;=13,"Yes","No")</f>
        <v/>
      </c>
    </row>
    <row r="738">
      <c r="A738" t="n">
        <v>50044993</v>
      </c>
      <c r="B738" s="8" t="n">
        <v>46129</v>
      </c>
      <c r="C738" s="9">
        <f>A738&amp;"-"&amp;TEXT(B738,"yyyymmdd")</f>
        <v/>
      </c>
      <c r="D738" s="9">
        <f>_xlfn.XLOOKUP(C738,Violations[Key],Violations[Boro])</f>
        <v/>
      </c>
      <c r="E738" s="9">
        <f>_xlfn.XLOOKUP(C738,Violations[Key],Violations[Cuisine])</f>
        <v/>
      </c>
      <c r="F738" s="9">
        <f>_xlfn.XLOOKUP(C738,Violations[Key],Violations[Score])</f>
        <v/>
      </c>
      <c r="G738" s="9">
        <f>_xlfn.XLOOKUP(C738,Violations[Key],Violations[Grade])&amp;""</f>
        <v/>
      </c>
      <c r="H738" s="9">
        <f>COUNTIFS(Violations[Key],C738,Violations[Violation code],"&lt;&gt;")</f>
        <v/>
      </c>
      <c r="I738" s="9">
        <f>COUNTIFS(Violations[Key],C738,Violations[Critical flag],"Critical")</f>
        <v/>
      </c>
      <c r="J738" s="9">
        <f>IF(LEFT(_xlfn.XLOOKUP(C738,Violations[Key],Violations[Action]),20)="Establishment Closed","Yes","No")</f>
        <v/>
      </c>
      <c r="K738" s="9">
        <f>IF(F738&lt;=13,"Yes","No")</f>
        <v/>
      </c>
    </row>
    <row r="739">
      <c r="A739" t="n">
        <v>50049598</v>
      </c>
      <c r="B739" s="8" t="n">
        <v>46129</v>
      </c>
      <c r="C739" s="9">
        <f>A739&amp;"-"&amp;TEXT(B739,"yyyymmdd")</f>
        <v/>
      </c>
      <c r="D739" s="9">
        <f>_xlfn.XLOOKUP(C739,Violations[Key],Violations[Boro])</f>
        <v/>
      </c>
      <c r="E739" s="9">
        <f>_xlfn.XLOOKUP(C739,Violations[Key],Violations[Cuisine])</f>
        <v/>
      </c>
      <c r="F739" s="9">
        <f>_xlfn.XLOOKUP(C739,Violations[Key],Violations[Score])</f>
        <v/>
      </c>
      <c r="G739" s="9">
        <f>_xlfn.XLOOKUP(C739,Violations[Key],Violations[Grade])&amp;""</f>
        <v/>
      </c>
      <c r="H739" s="9">
        <f>COUNTIFS(Violations[Key],C739,Violations[Violation code],"&lt;&gt;")</f>
        <v/>
      </c>
      <c r="I739" s="9">
        <f>COUNTIFS(Violations[Key],C739,Violations[Critical flag],"Critical")</f>
        <v/>
      </c>
      <c r="J739" s="9">
        <f>IF(LEFT(_xlfn.XLOOKUP(C739,Violations[Key],Violations[Action]),20)="Establishment Closed","Yes","No")</f>
        <v/>
      </c>
      <c r="K739" s="9">
        <f>IF(F739&lt;=13,"Yes","No")</f>
        <v/>
      </c>
    </row>
    <row r="740">
      <c r="A740" t="n">
        <v>50049804</v>
      </c>
      <c r="B740" s="8" t="n">
        <v>46129</v>
      </c>
      <c r="C740" s="9">
        <f>A740&amp;"-"&amp;TEXT(B740,"yyyymmdd")</f>
        <v/>
      </c>
      <c r="D740" s="9">
        <f>_xlfn.XLOOKUP(C740,Violations[Key],Violations[Boro])</f>
        <v/>
      </c>
      <c r="E740" s="9">
        <f>_xlfn.XLOOKUP(C740,Violations[Key],Violations[Cuisine])</f>
        <v/>
      </c>
      <c r="F740" s="9">
        <f>_xlfn.XLOOKUP(C740,Violations[Key],Violations[Score])</f>
        <v/>
      </c>
      <c r="G740" s="9">
        <f>_xlfn.XLOOKUP(C740,Violations[Key],Violations[Grade])&amp;""</f>
        <v/>
      </c>
      <c r="H740" s="9">
        <f>COUNTIFS(Violations[Key],C740,Violations[Violation code],"&lt;&gt;")</f>
        <v/>
      </c>
      <c r="I740" s="9">
        <f>COUNTIFS(Violations[Key],C740,Violations[Critical flag],"Critical")</f>
        <v/>
      </c>
      <c r="J740" s="9">
        <f>IF(LEFT(_xlfn.XLOOKUP(C740,Violations[Key],Violations[Action]),20)="Establishment Closed","Yes","No")</f>
        <v/>
      </c>
      <c r="K740" s="9">
        <f>IF(F740&lt;=13,"Yes","No")</f>
        <v/>
      </c>
    </row>
    <row r="741">
      <c r="A741" t="n">
        <v>50054044</v>
      </c>
      <c r="B741" s="8" t="n">
        <v>46129</v>
      </c>
      <c r="C741" s="9">
        <f>A741&amp;"-"&amp;TEXT(B741,"yyyymmdd")</f>
        <v/>
      </c>
      <c r="D741" s="9">
        <f>_xlfn.XLOOKUP(C741,Violations[Key],Violations[Boro])</f>
        <v/>
      </c>
      <c r="E741" s="9">
        <f>_xlfn.XLOOKUP(C741,Violations[Key],Violations[Cuisine])</f>
        <v/>
      </c>
      <c r="F741" s="9">
        <f>_xlfn.XLOOKUP(C741,Violations[Key],Violations[Score])</f>
        <v/>
      </c>
      <c r="G741" s="9">
        <f>_xlfn.XLOOKUP(C741,Violations[Key],Violations[Grade])&amp;""</f>
        <v/>
      </c>
      <c r="H741" s="9">
        <f>COUNTIFS(Violations[Key],C741,Violations[Violation code],"&lt;&gt;")</f>
        <v/>
      </c>
      <c r="I741" s="9">
        <f>COUNTIFS(Violations[Key],C741,Violations[Critical flag],"Critical")</f>
        <v/>
      </c>
      <c r="J741" s="9">
        <f>IF(LEFT(_xlfn.XLOOKUP(C741,Violations[Key],Violations[Action]),20)="Establishment Closed","Yes","No")</f>
        <v/>
      </c>
      <c r="K741" s="9">
        <f>IF(F741&lt;=13,"Yes","No")</f>
        <v/>
      </c>
    </row>
    <row r="742">
      <c r="A742" t="n">
        <v>50060223</v>
      </c>
      <c r="B742" s="8" t="n">
        <v>46129</v>
      </c>
      <c r="C742" s="9">
        <f>A742&amp;"-"&amp;TEXT(B742,"yyyymmdd")</f>
        <v/>
      </c>
      <c r="D742" s="9">
        <f>_xlfn.XLOOKUP(C742,Violations[Key],Violations[Boro])</f>
        <v/>
      </c>
      <c r="E742" s="9">
        <f>_xlfn.XLOOKUP(C742,Violations[Key],Violations[Cuisine])</f>
        <v/>
      </c>
      <c r="F742" s="9">
        <f>_xlfn.XLOOKUP(C742,Violations[Key],Violations[Score])</f>
        <v/>
      </c>
      <c r="G742" s="9">
        <f>_xlfn.XLOOKUP(C742,Violations[Key],Violations[Grade])&amp;""</f>
        <v/>
      </c>
      <c r="H742" s="9">
        <f>COUNTIFS(Violations[Key],C742,Violations[Violation code],"&lt;&gt;")</f>
        <v/>
      </c>
      <c r="I742" s="9">
        <f>COUNTIFS(Violations[Key],C742,Violations[Critical flag],"Critical")</f>
        <v/>
      </c>
      <c r="J742" s="9">
        <f>IF(LEFT(_xlfn.XLOOKUP(C742,Violations[Key],Violations[Action]),20)="Establishment Closed","Yes","No")</f>
        <v/>
      </c>
      <c r="K742" s="9">
        <f>IF(F742&lt;=13,"Yes","No")</f>
        <v/>
      </c>
    </row>
    <row r="743">
      <c r="A743" t="n">
        <v>50063996</v>
      </c>
      <c r="B743" s="8" t="n">
        <v>46129</v>
      </c>
      <c r="C743" s="9">
        <f>A743&amp;"-"&amp;TEXT(B743,"yyyymmdd")</f>
        <v/>
      </c>
      <c r="D743" s="9">
        <f>_xlfn.XLOOKUP(C743,Violations[Key],Violations[Boro])</f>
        <v/>
      </c>
      <c r="E743" s="9">
        <f>_xlfn.XLOOKUP(C743,Violations[Key],Violations[Cuisine])</f>
        <v/>
      </c>
      <c r="F743" s="9">
        <f>_xlfn.XLOOKUP(C743,Violations[Key],Violations[Score])</f>
        <v/>
      </c>
      <c r="G743" s="9">
        <f>_xlfn.XLOOKUP(C743,Violations[Key],Violations[Grade])&amp;""</f>
        <v/>
      </c>
      <c r="H743" s="9">
        <f>COUNTIFS(Violations[Key],C743,Violations[Violation code],"&lt;&gt;")</f>
        <v/>
      </c>
      <c r="I743" s="9">
        <f>COUNTIFS(Violations[Key],C743,Violations[Critical flag],"Critical")</f>
        <v/>
      </c>
      <c r="J743" s="9">
        <f>IF(LEFT(_xlfn.XLOOKUP(C743,Violations[Key],Violations[Action]),20)="Establishment Closed","Yes","No")</f>
        <v/>
      </c>
      <c r="K743" s="9">
        <f>IF(F743&lt;=13,"Yes","No")</f>
        <v/>
      </c>
    </row>
    <row r="744">
      <c r="A744" t="n">
        <v>50085500</v>
      </c>
      <c r="B744" s="8" t="n">
        <v>46129</v>
      </c>
      <c r="C744" s="9">
        <f>A744&amp;"-"&amp;TEXT(B744,"yyyymmdd")</f>
        <v/>
      </c>
      <c r="D744" s="9">
        <f>_xlfn.XLOOKUP(C744,Violations[Key],Violations[Boro])</f>
        <v/>
      </c>
      <c r="E744" s="9">
        <f>_xlfn.XLOOKUP(C744,Violations[Key],Violations[Cuisine])</f>
        <v/>
      </c>
      <c r="F744" s="9">
        <f>_xlfn.XLOOKUP(C744,Violations[Key],Violations[Score])</f>
        <v/>
      </c>
      <c r="G744" s="9">
        <f>_xlfn.XLOOKUP(C744,Violations[Key],Violations[Grade])&amp;""</f>
        <v/>
      </c>
      <c r="H744" s="9">
        <f>COUNTIFS(Violations[Key],C744,Violations[Violation code],"&lt;&gt;")</f>
        <v/>
      </c>
      <c r="I744" s="9">
        <f>COUNTIFS(Violations[Key],C744,Violations[Critical flag],"Critical")</f>
        <v/>
      </c>
      <c r="J744" s="9">
        <f>IF(LEFT(_xlfn.XLOOKUP(C744,Violations[Key],Violations[Action]),20)="Establishment Closed","Yes","No")</f>
        <v/>
      </c>
      <c r="K744" s="9">
        <f>IF(F744&lt;=13,"Yes","No")</f>
        <v/>
      </c>
    </row>
    <row r="745">
      <c r="A745" t="n">
        <v>50088573</v>
      </c>
      <c r="B745" s="8" t="n">
        <v>46129</v>
      </c>
      <c r="C745" s="9">
        <f>A745&amp;"-"&amp;TEXT(B745,"yyyymmdd")</f>
        <v/>
      </c>
      <c r="D745" s="9">
        <f>_xlfn.XLOOKUP(C745,Violations[Key],Violations[Boro])</f>
        <v/>
      </c>
      <c r="E745" s="9">
        <f>_xlfn.XLOOKUP(C745,Violations[Key],Violations[Cuisine])</f>
        <v/>
      </c>
      <c r="F745" s="9">
        <f>_xlfn.XLOOKUP(C745,Violations[Key],Violations[Score])</f>
        <v/>
      </c>
      <c r="G745" s="9">
        <f>_xlfn.XLOOKUP(C745,Violations[Key],Violations[Grade])&amp;""</f>
        <v/>
      </c>
      <c r="H745" s="9">
        <f>COUNTIFS(Violations[Key],C745,Violations[Violation code],"&lt;&gt;")</f>
        <v/>
      </c>
      <c r="I745" s="9">
        <f>COUNTIFS(Violations[Key],C745,Violations[Critical flag],"Critical")</f>
        <v/>
      </c>
      <c r="J745" s="9">
        <f>IF(LEFT(_xlfn.XLOOKUP(C745,Violations[Key],Violations[Action]),20)="Establishment Closed","Yes","No")</f>
        <v/>
      </c>
      <c r="K745" s="9">
        <f>IF(F745&lt;=13,"Yes","No")</f>
        <v/>
      </c>
    </row>
    <row r="746">
      <c r="A746" t="n">
        <v>50097856</v>
      </c>
      <c r="B746" s="8" t="n">
        <v>46129</v>
      </c>
      <c r="C746" s="9">
        <f>A746&amp;"-"&amp;TEXT(B746,"yyyymmdd")</f>
        <v/>
      </c>
      <c r="D746" s="9">
        <f>_xlfn.XLOOKUP(C746,Violations[Key],Violations[Boro])</f>
        <v/>
      </c>
      <c r="E746" s="9">
        <f>_xlfn.XLOOKUP(C746,Violations[Key],Violations[Cuisine])</f>
        <v/>
      </c>
      <c r="F746" s="9">
        <f>_xlfn.XLOOKUP(C746,Violations[Key],Violations[Score])</f>
        <v/>
      </c>
      <c r="G746" s="9">
        <f>_xlfn.XLOOKUP(C746,Violations[Key],Violations[Grade])&amp;""</f>
        <v/>
      </c>
      <c r="H746" s="9">
        <f>COUNTIFS(Violations[Key],C746,Violations[Violation code],"&lt;&gt;")</f>
        <v/>
      </c>
      <c r="I746" s="9">
        <f>COUNTIFS(Violations[Key],C746,Violations[Critical flag],"Critical")</f>
        <v/>
      </c>
      <c r="J746" s="9">
        <f>IF(LEFT(_xlfn.XLOOKUP(C746,Violations[Key],Violations[Action]),20)="Establishment Closed","Yes","No")</f>
        <v/>
      </c>
      <c r="K746" s="9">
        <f>IF(F746&lt;=13,"Yes","No")</f>
        <v/>
      </c>
    </row>
    <row r="747">
      <c r="A747" t="n">
        <v>50109552</v>
      </c>
      <c r="B747" s="8" t="n">
        <v>46129</v>
      </c>
      <c r="C747" s="9">
        <f>A747&amp;"-"&amp;TEXT(B747,"yyyymmdd")</f>
        <v/>
      </c>
      <c r="D747" s="9">
        <f>_xlfn.XLOOKUP(C747,Violations[Key],Violations[Boro])</f>
        <v/>
      </c>
      <c r="E747" s="9">
        <f>_xlfn.XLOOKUP(C747,Violations[Key],Violations[Cuisine])</f>
        <v/>
      </c>
      <c r="F747" s="9">
        <f>_xlfn.XLOOKUP(C747,Violations[Key],Violations[Score])</f>
        <v/>
      </c>
      <c r="G747" s="9">
        <f>_xlfn.XLOOKUP(C747,Violations[Key],Violations[Grade])&amp;""</f>
        <v/>
      </c>
      <c r="H747" s="9">
        <f>COUNTIFS(Violations[Key],C747,Violations[Violation code],"&lt;&gt;")</f>
        <v/>
      </c>
      <c r="I747" s="9">
        <f>COUNTIFS(Violations[Key],C747,Violations[Critical flag],"Critical")</f>
        <v/>
      </c>
      <c r="J747" s="9">
        <f>IF(LEFT(_xlfn.XLOOKUP(C747,Violations[Key],Violations[Action]),20)="Establishment Closed","Yes","No")</f>
        <v/>
      </c>
      <c r="K747" s="9">
        <f>IF(F747&lt;=13,"Yes","No")</f>
        <v/>
      </c>
    </row>
    <row r="748">
      <c r="A748" t="n">
        <v>50118392</v>
      </c>
      <c r="B748" s="8" t="n">
        <v>46129</v>
      </c>
      <c r="C748" s="9">
        <f>A748&amp;"-"&amp;TEXT(B748,"yyyymmdd")</f>
        <v/>
      </c>
      <c r="D748" s="9">
        <f>_xlfn.XLOOKUP(C748,Violations[Key],Violations[Boro])</f>
        <v/>
      </c>
      <c r="E748" s="9">
        <f>_xlfn.XLOOKUP(C748,Violations[Key],Violations[Cuisine])</f>
        <v/>
      </c>
      <c r="F748" s="9">
        <f>_xlfn.XLOOKUP(C748,Violations[Key],Violations[Score])</f>
        <v/>
      </c>
      <c r="G748" s="9">
        <f>_xlfn.XLOOKUP(C748,Violations[Key],Violations[Grade])&amp;""</f>
        <v/>
      </c>
      <c r="H748" s="9">
        <f>COUNTIFS(Violations[Key],C748,Violations[Violation code],"&lt;&gt;")</f>
        <v/>
      </c>
      <c r="I748" s="9">
        <f>COUNTIFS(Violations[Key],C748,Violations[Critical flag],"Critical")</f>
        <v/>
      </c>
      <c r="J748" s="9">
        <f>IF(LEFT(_xlfn.XLOOKUP(C748,Violations[Key],Violations[Action]),20)="Establishment Closed","Yes","No")</f>
        <v/>
      </c>
      <c r="K748" s="9">
        <f>IF(F748&lt;=13,"Yes","No")</f>
        <v/>
      </c>
    </row>
    <row r="749">
      <c r="A749" t="n">
        <v>50122895</v>
      </c>
      <c r="B749" s="8" t="n">
        <v>46129</v>
      </c>
      <c r="C749" s="9">
        <f>A749&amp;"-"&amp;TEXT(B749,"yyyymmdd")</f>
        <v/>
      </c>
      <c r="D749" s="9">
        <f>_xlfn.XLOOKUP(C749,Violations[Key],Violations[Boro])</f>
        <v/>
      </c>
      <c r="E749" s="9">
        <f>_xlfn.XLOOKUP(C749,Violations[Key],Violations[Cuisine])</f>
        <v/>
      </c>
      <c r="F749" s="9">
        <f>_xlfn.XLOOKUP(C749,Violations[Key],Violations[Score])</f>
        <v/>
      </c>
      <c r="G749" s="9">
        <f>_xlfn.XLOOKUP(C749,Violations[Key],Violations[Grade])&amp;""</f>
        <v/>
      </c>
      <c r="H749" s="9">
        <f>COUNTIFS(Violations[Key],C749,Violations[Violation code],"&lt;&gt;")</f>
        <v/>
      </c>
      <c r="I749" s="9">
        <f>COUNTIFS(Violations[Key],C749,Violations[Critical flag],"Critical")</f>
        <v/>
      </c>
      <c r="J749" s="9">
        <f>IF(LEFT(_xlfn.XLOOKUP(C749,Violations[Key],Violations[Action]),20)="Establishment Closed","Yes","No")</f>
        <v/>
      </c>
      <c r="K749" s="9">
        <f>IF(F749&lt;=13,"Yes","No")</f>
        <v/>
      </c>
    </row>
    <row r="750">
      <c r="A750" t="n">
        <v>50128677</v>
      </c>
      <c r="B750" s="8" t="n">
        <v>46129</v>
      </c>
      <c r="C750" s="9">
        <f>A750&amp;"-"&amp;TEXT(B750,"yyyymmdd")</f>
        <v/>
      </c>
      <c r="D750" s="9">
        <f>_xlfn.XLOOKUP(C750,Violations[Key],Violations[Boro])</f>
        <v/>
      </c>
      <c r="E750" s="9">
        <f>_xlfn.XLOOKUP(C750,Violations[Key],Violations[Cuisine])</f>
        <v/>
      </c>
      <c r="F750" s="9">
        <f>_xlfn.XLOOKUP(C750,Violations[Key],Violations[Score])</f>
        <v/>
      </c>
      <c r="G750" s="9">
        <f>_xlfn.XLOOKUP(C750,Violations[Key],Violations[Grade])&amp;""</f>
        <v/>
      </c>
      <c r="H750" s="9">
        <f>COUNTIFS(Violations[Key],C750,Violations[Violation code],"&lt;&gt;")</f>
        <v/>
      </c>
      <c r="I750" s="9">
        <f>COUNTIFS(Violations[Key],C750,Violations[Critical flag],"Critical")</f>
        <v/>
      </c>
      <c r="J750" s="9">
        <f>IF(LEFT(_xlfn.XLOOKUP(C750,Violations[Key],Violations[Action]),20)="Establishment Closed","Yes","No")</f>
        <v/>
      </c>
      <c r="K750" s="9">
        <f>IF(F750&lt;=13,"Yes","No")</f>
        <v/>
      </c>
    </row>
    <row r="751">
      <c r="A751" t="n">
        <v>50133062</v>
      </c>
      <c r="B751" s="8" t="n">
        <v>46129</v>
      </c>
      <c r="C751" s="9">
        <f>A751&amp;"-"&amp;TEXT(B751,"yyyymmdd")</f>
        <v/>
      </c>
      <c r="D751" s="9">
        <f>_xlfn.XLOOKUP(C751,Violations[Key],Violations[Boro])</f>
        <v/>
      </c>
      <c r="E751" s="9">
        <f>_xlfn.XLOOKUP(C751,Violations[Key],Violations[Cuisine])</f>
        <v/>
      </c>
      <c r="F751" s="9">
        <f>_xlfn.XLOOKUP(C751,Violations[Key],Violations[Score])</f>
        <v/>
      </c>
      <c r="G751" s="9">
        <f>_xlfn.XLOOKUP(C751,Violations[Key],Violations[Grade])&amp;""</f>
        <v/>
      </c>
      <c r="H751" s="9">
        <f>COUNTIFS(Violations[Key],C751,Violations[Violation code],"&lt;&gt;")</f>
        <v/>
      </c>
      <c r="I751" s="9">
        <f>COUNTIFS(Violations[Key],C751,Violations[Critical flag],"Critical")</f>
        <v/>
      </c>
      <c r="J751" s="9">
        <f>IF(LEFT(_xlfn.XLOOKUP(C751,Violations[Key],Violations[Action]),20)="Establishment Closed","Yes","No")</f>
        <v/>
      </c>
      <c r="K751" s="9">
        <f>IF(F751&lt;=13,"Yes","No")</f>
        <v/>
      </c>
    </row>
    <row r="752">
      <c r="A752" t="n">
        <v>50134844</v>
      </c>
      <c r="B752" s="8" t="n">
        <v>46129</v>
      </c>
      <c r="C752" s="9">
        <f>A752&amp;"-"&amp;TEXT(B752,"yyyymmdd")</f>
        <v/>
      </c>
      <c r="D752" s="9">
        <f>_xlfn.XLOOKUP(C752,Violations[Key],Violations[Boro])</f>
        <v/>
      </c>
      <c r="E752" s="9">
        <f>_xlfn.XLOOKUP(C752,Violations[Key],Violations[Cuisine])</f>
        <v/>
      </c>
      <c r="F752" s="9">
        <f>_xlfn.XLOOKUP(C752,Violations[Key],Violations[Score])</f>
        <v/>
      </c>
      <c r="G752" s="9">
        <f>_xlfn.XLOOKUP(C752,Violations[Key],Violations[Grade])&amp;""</f>
        <v/>
      </c>
      <c r="H752" s="9">
        <f>COUNTIFS(Violations[Key],C752,Violations[Violation code],"&lt;&gt;")</f>
        <v/>
      </c>
      <c r="I752" s="9">
        <f>COUNTIFS(Violations[Key],C752,Violations[Critical flag],"Critical")</f>
        <v/>
      </c>
      <c r="J752" s="9">
        <f>IF(LEFT(_xlfn.XLOOKUP(C752,Violations[Key],Violations[Action]),20)="Establishment Closed","Yes","No")</f>
        <v/>
      </c>
      <c r="K752" s="9">
        <f>IF(F752&lt;=13,"Yes","No")</f>
        <v/>
      </c>
    </row>
    <row r="753">
      <c r="A753" t="n">
        <v>50140834</v>
      </c>
      <c r="B753" s="8" t="n">
        <v>46129</v>
      </c>
      <c r="C753" s="9">
        <f>A753&amp;"-"&amp;TEXT(B753,"yyyymmdd")</f>
        <v/>
      </c>
      <c r="D753" s="9">
        <f>_xlfn.XLOOKUP(C753,Violations[Key],Violations[Boro])</f>
        <v/>
      </c>
      <c r="E753" s="9">
        <f>_xlfn.XLOOKUP(C753,Violations[Key],Violations[Cuisine])</f>
        <v/>
      </c>
      <c r="F753" s="9">
        <f>_xlfn.XLOOKUP(C753,Violations[Key],Violations[Score])</f>
        <v/>
      </c>
      <c r="G753" s="9">
        <f>_xlfn.XLOOKUP(C753,Violations[Key],Violations[Grade])&amp;""</f>
        <v/>
      </c>
      <c r="H753" s="9">
        <f>COUNTIFS(Violations[Key],C753,Violations[Violation code],"&lt;&gt;")</f>
        <v/>
      </c>
      <c r="I753" s="9">
        <f>COUNTIFS(Violations[Key],C753,Violations[Critical flag],"Critical")</f>
        <v/>
      </c>
      <c r="J753" s="9">
        <f>IF(LEFT(_xlfn.XLOOKUP(C753,Violations[Key],Violations[Action]),20)="Establishment Closed","Yes","No")</f>
        <v/>
      </c>
      <c r="K753" s="9">
        <f>IF(F753&lt;=13,"Yes","No")</f>
        <v/>
      </c>
    </row>
    <row r="754">
      <c r="A754" t="n">
        <v>50144949</v>
      </c>
      <c r="B754" s="8" t="n">
        <v>46129</v>
      </c>
      <c r="C754" s="9">
        <f>A754&amp;"-"&amp;TEXT(B754,"yyyymmdd")</f>
        <v/>
      </c>
      <c r="D754" s="9">
        <f>_xlfn.XLOOKUP(C754,Violations[Key],Violations[Boro])</f>
        <v/>
      </c>
      <c r="E754" s="9">
        <f>_xlfn.XLOOKUP(C754,Violations[Key],Violations[Cuisine])</f>
        <v/>
      </c>
      <c r="F754" s="9">
        <f>_xlfn.XLOOKUP(C754,Violations[Key],Violations[Score])</f>
        <v/>
      </c>
      <c r="G754" s="9">
        <f>_xlfn.XLOOKUP(C754,Violations[Key],Violations[Grade])&amp;""</f>
        <v/>
      </c>
      <c r="H754" s="9">
        <f>COUNTIFS(Violations[Key],C754,Violations[Violation code],"&lt;&gt;")</f>
        <v/>
      </c>
      <c r="I754" s="9">
        <f>COUNTIFS(Violations[Key],C754,Violations[Critical flag],"Critical")</f>
        <v/>
      </c>
      <c r="J754" s="9">
        <f>IF(LEFT(_xlfn.XLOOKUP(C754,Violations[Key],Violations[Action]),20)="Establishment Closed","Yes","No")</f>
        <v/>
      </c>
      <c r="K754" s="9">
        <f>IF(F754&lt;=13,"Yes","No")</f>
        <v/>
      </c>
    </row>
    <row r="755">
      <c r="A755" t="n">
        <v>50150010</v>
      </c>
      <c r="B755" s="8" t="n">
        <v>46129</v>
      </c>
      <c r="C755" s="9">
        <f>A755&amp;"-"&amp;TEXT(B755,"yyyymmdd")</f>
        <v/>
      </c>
      <c r="D755" s="9">
        <f>_xlfn.XLOOKUP(C755,Violations[Key],Violations[Boro])</f>
        <v/>
      </c>
      <c r="E755" s="9">
        <f>_xlfn.XLOOKUP(C755,Violations[Key],Violations[Cuisine])</f>
        <v/>
      </c>
      <c r="F755" s="9">
        <f>_xlfn.XLOOKUP(C755,Violations[Key],Violations[Score])</f>
        <v/>
      </c>
      <c r="G755" s="9">
        <f>_xlfn.XLOOKUP(C755,Violations[Key],Violations[Grade])&amp;""</f>
        <v/>
      </c>
      <c r="H755" s="9">
        <f>COUNTIFS(Violations[Key],C755,Violations[Violation code],"&lt;&gt;")</f>
        <v/>
      </c>
      <c r="I755" s="9">
        <f>COUNTIFS(Violations[Key],C755,Violations[Critical flag],"Critical")</f>
        <v/>
      </c>
      <c r="J755" s="9">
        <f>IF(LEFT(_xlfn.XLOOKUP(C755,Violations[Key],Violations[Action]),20)="Establishment Closed","Yes","No")</f>
        <v/>
      </c>
      <c r="K755" s="9">
        <f>IF(F755&lt;=13,"Yes","No")</f>
        <v/>
      </c>
    </row>
    <row r="756">
      <c r="A756" t="n">
        <v>50159730</v>
      </c>
      <c r="B756" s="8" t="n">
        <v>46129</v>
      </c>
      <c r="C756" s="9">
        <f>A756&amp;"-"&amp;TEXT(B756,"yyyymmdd")</f>
        <v/>
      </c>
      <c r="D756" s="9">
        <f>_xlfn.XLOOKUP(C756,Violations[Key],Violations[Boro])</f>
        <v/>
      </c>
      <c r="E756" s="9">
        <f>_xlfn.XLOOKUP(C756,Violations[Key],Violations[Cuisine])</f>
        <v/>
      </c>
      <c r="F756" s="9">
        <f>_xlfn.XLOOKUP(C756,Violations[Key],Violations[Score])</f>
        <v/>
      </c>
      <c r="G756" s="9">
        <f>_xlfn.XLOOKUP(C756,Violations[Key],Violations[Grade])&amp;""</f>
        <v/>
      </c>
      <c r="H756" s="9">
        <f>COUNTIFS(Violations[Key],C756,Violations[Violation code],"&lt;&gt;")</f>
        <v/>
      </c>
      <c r="I756" s="9">
        <f>COUNTIFS(Violations[Key],C756,Violations[Critical flag],"Critical")</f>
        <v/>
      </c>
      <c r="J756" s="9">
        <f>IF(LEFT(_xlfn.XLOOKUP(C756,Violations[Key],Violations[Action]),20)="Establishment Closed","Yes","No")</f>
        <v/>
      </c>
      <c r="K756" s="9">
        <f>IF(F756&lt;=13,"Yes","No")</f>
        <v/>
      </c>
    </row>
    <row r="757">
      <c r="A757" t="n">
        <v>50168504</v>
      </c>
      <c r="B757" s="8" t="n">
        <v>46129</v>
      </c>
      <c r="C757" s="9">
        <f>A757&amp;"-"&amp;TEXT(B757,"yyyymmdd")</f>
        <v/>
      </c>
      <c r="D757" s="9">
        <f>_xlfn.XLOOKUP(C757,Violations[Key],Violations[Boro])</f>
        <v/>
      </c>
      <c r="E757" s="9">
        <f>_xlfn.XLOOKUP(C757,Violations[Key],Violations[Cuisine])</f>
        <v/>
      </c>
      <c r="F757" s="9">
        <f>_xlfn.XLOOKUP(C757,Violations[Key],Violations[Score])</f>
        <v/>
      </c>
      <c r="G757" s="9">
        <f>_xlfn.XLOOKUP(C757,Violations[Key],Violations[Grade])&amp;""</f>
        <v/>
      </c>
      <c r="H757" s="9">
        <f>COUNTIFS(Violations[Key],C757,Violations[Violation code],"&lt;&gt;")</f>
        <v/>
      </c>
      <c r="I757" s="9">
        <f>COUNTIFS(Violations[Key],C757,Violations[Critical flag],"Critical")</f>
        <v/>
      </c>
      <c r="J757" s="9">
        <f>IF(LEFT(_xlfn.XLOOKUP(C757,Violations[Key],Violations[Action]),20)="Establishment Closed","Yes","No")</f>
        <v/>
      </c>
      <c r="K757" s="9">
        <f>IF(F757&lt;=13,"Yes","No")</f>
        <v/>
      </c>
    </row>
    <row r="758">
      <c r="A758" t="n">
        <v>50176468</v>
      </c>
      <c r="B758" s="8" t="n">
        <v>46129</v>
      </c>
      <c r="C758" s="9">
        <f>A758&amp;"-"&amp;TEXT(B758,"yyyymmdd")</f>
        <v/>
      </c>
      <c r="D758" s="9">
        <f>_xlfn.XLOOKUP(C758,Violations[Key],Violations[Boro])</f>
        <v/>
      </c>
      <c r="E758" s="9">
        <f>_xlfn.XLOOKUP(C758,Violations[Key],Violations[Cuisine])</f>
        <v/>
      </c>
      <c r="F758" s="9">
        <f>_xlfn.XLOOKUP(C758,Violations[Key],Violations[Score])</f>
        <v/>
      </c>
      <c r="G758" s="9">
        <f>_xlfn.XLOOKUP(C758,Violations[Key],Violations[Grade])&amp;""</f>
        <v/>
      </c>
      <c r="H758" s="9">
        <f>COUNTIFS(Violations[Key],C758,Violations[Violation code],"&lt;&gt;")</f>
        <v/>
      </c>
      <c r="I758" s="9">
        <f>COUNTIFS(Violations[Key],C758,Violations[Critical flag],"Critical")</f>
        <v/>
      </c>
      <c r="J758" s="9">
        <f>IF(LEFT(_xlfn.XLOOKUP(C758,Violations[Key],Violations[Action]),20)="Establishment Closed","Yes","No")</f>
        <v/>
      </c>
      <c r="K758" s="9">
        <f>IF(F758&lt;=13,"Yes","No")</f>
        <v/>
      </c>
    </row>
    <row r="759">
      <c r="A759" t="n">
        <v>40742056</v>
      </c>
      <c r="B759" s="8" t="n">
        <v>46130</v>
      </c>
      <c r="C759" s="9">
        <f>A759&amp;"-"&amp;TEXT(B759,"yyyymmdd")</f>
        <v/>
      </c>
      <c r="D759" s="9">
        <f>_xlfn.XLOOKUP(C759,Violations[Key],Violations[Boro])</f>
        <v/>
      </c>
      <c r="E759" s="9">
        <f>_xlfn.XLOOKUP(C759,Violations[Key],Violations[Cuisine])</f>
        <v/>
      </c>
      <c r="F759" s="9">
        <f>_xlfn.XLOOKUP(C759,Violations[Key],Violations[Score])</f>
        <v/>
      </c>
      <c r="G759" s="9">
        <f>_xlfn.XLOOKUP(C759,Violations[Key],Violations[Grade])&amp;""</f>
        <v/>
      </c>
      <c r="H759" s="9">
        <f>COUNTIFS(Violations[Key],C759,Violations[Violation code],"&lt;&gt;")</f>
        <v/>
      </c>
      <c r="I759" s="9">
        <f>COUNTIFS(Violations[Key],C759,Violations[Critical flag],"Critical")</f>
        <v/>
      </c>
      <c r="J759" s="9">
        <f>IF(LEFT(_xlfn.XLOOKUP(C759,Violations[Key],Violations[Action]),20)="Establishment Closed","Yes","No")</f>
        <v/>
      </c>
      <c r="K759" s="9">
        <f>IF(F759&lt;=13,"Yes","No")</f>
        <v/>
      </c>
    </row>
    <row r="760">
      <c r="A760" t="n">
        <v>40918355</v>
      </c>
      <c r="B760" s="8" t="n">
        <v>46130</v>
      </c>
      <c r="C760" s="9">
        <f>A760&amp;"-"&amp;TEXT(B760,"yyyymmdd")</f>
        <v/>
      </c>
      <c r="D760" s="9">
        <f>_xlfn.XLOOKUP(C760,Violations[Key],Violations[Boro])</f>
        <v/>
      </c>
      <c r="E760" s="9">
        <f>_xlfn.XLOOKUP(C760,Violations[Key],Violations[Cuisine])</f>
        <v/>
      </c>
      <c r="F760" s="9">
        <f>_xlfn.XLOOKUP(C760,Violations[Key],Violations[Score])</f>
        <v/>
      </c>
      <c r="G760" s="9">
        <f>_xlfn.XLOOKUP(C760,Violations[Key],Violations[Grade])&amp;""</f>
        <v/>
      </c>
      <c r="H760" s="9">
        <f>COUNTIFS(Violations[Key],C760,Violations[Violation code],"&lt;&gt;")</f>
        <v/>
      </c>
      <c r="I760" s="9">
        <f>COUNTIFS(Violations[Key],C760,Violations[Critical flag],"Critical")</f>
        <v/>
      </c>
      <c r="J760" s="9">
        <f>IF(LEFT(_xlfn.XLOOKUP(C760,Violations[Key],Violations[Action]),20)="Establishment Closed","Yes","No")</f>
        <v/>
      </c>
      <c r="K760" s="9">
        <f>IF(F760&lt;=13,"Yes","No")</f>
        <v/>
      </c>
    </row>
    <row r="761">
      <c r="A761" t="n">
        <v>40936721</v>
      </c>
      <c r="B761" s="8" t="n">
        <v>46130</v>
      </c>
      <c r="C761" s="9">
        <f>A761&amp;"-"&amp;TEXT(B761,"yyyymmdd")</f>
        <v/>
      </c>
      <c r="D761" s="9">
        <f>_xlfn.XLOOKUP(C761,Violations[Key],Violations[Boro])</f>
        <v/>
      </c>
      <c r="E761" s="9">
        <f>_xlfn.XLOOKUP(C761,Violations[Key],Violations[Cuisine])</f>
        <v/>
      </c>
      <c r="F761" s="9">
        <f>_xlfn.XLOOKUP(C761,Violations[Key],Violations[Score])</f>
        <v/>
      </c>
      <c r="G761" s="9">
        <f>_xlfn.XLOOKUP(C761,Violations[Key],Violations[Grade])&amp;""</f>
        <v/>
      </c>
      <c r="H761" s="9">
        <f>COUNTIFS(Violations[Key],C761,Violations[Violation code],"&lt;&gt;")</f>
        <v/>
      </c>
      <c r="I761" s="9">
        <f>COUNTIFS(Violations[Key],C761,Violations[Critical flag],"Critical")</f>
        <v/>
      </c>
      <c r="J761" s="9">
        <f>IF(LEFT(_xlfn.XLOOKUP(C761,Violations[Key],Violations[Action]),20)="Establishment Closed","Yes","No")</f>
        <v/>
      </c>
      <c r="K761" s="9">
        <f>IF(F761&lt;=13,"Yes","No")</f>
        <v/>
      </c>
    </row>
    <row r="762">
      <c r="A762" t="n">
        <v>41056253</v>
      </c>
      <c r="B762" s="8" t="n">
        <v>46130</v>
      </c>
      <c r="C762" s="9">
        <f>A762&amp;"-"&amp;TEXT(B762,"yyyymmdd")</f>
        <v/>
      </c>
      <c r="D762" s="9">
        <f>_xlfn.XLOOKUP(C762,Violations[Key],Violations[Boro])</f>
        <v/>
      </c>
      <c r="E762" s="9">
        <f>_xlfn.XLOOKUP(C762,Violations[Key],Violations[Cuisine])</f>
        <v/>
      </c>
      <c r="F762" s="9">
        <f>_xlfn.XLOOKUP(C762,Violations[Key],Violations[Score])</f>
        <v/>
      </c>
      <c r="G762" s="9">
        <f>_xlfn.XLOOKUP(C762,Violations[Key],Violations[Grade])&amp;""</f>
        <v/>
      </c>
      <c r="H762" s="9">
        <f>COUNTIFS(Violations[Key],C762,Violations[Violation code],"&lt;&gt;")</f>
        <v/>
      </c>
      <c r="I762" s="9">
        <f>COUNTIFS(Violations[Key],C762,Violations[Critical flag],"Critical")</f>
        <v/>
      </c>
      <c r="J762" s="9">
        <f>IF(LEFT(_xlfn.XLOOKUP(C762,Violations[Key],Violations[Action]),20)="Establishment Closed","Yes","No")</f>
        <v/>
      </c>
      <c r="K762" s="9">
        <f>IF(F762&lt;=13,"Yes","No")</f>
        <v/>
      </c>
    </row>
    <row r="763">
      <c r="A763" t="n">
        <v>41243506</v>
      </c>
      <c r="B763" s="8" t="n">
        <v>46130</v>
      </c>
      <c r="C763" s="9">
        <f>A763&amp;"-"&amp;TEXT(B763,"yyyymmdd")</f>
        <v/>
      </c>
      <c r="D763" s="9">
        <f>_xlfn.XLOOKUP(C763,Violations[Key],Violations[Boro])</f>
        <v/>
      </c>
      <c r="E763" s="9">
        <f>_xlfn.XLOOKUP(C763,Violations[Key],Violations[Cuisine])</f>
        <v/>
      </c>
      <c r="F763" s="9">
        <f>_xlfn.XLOOKUP(C763,Violations[Key],Violations[Score])</f>
        <v/>
      </c>
      <c r="G763" s="9">
        <f>_xlfn.XLOOKUP(C763,Violations[Key],Violations[Grade])&amp;""</f>
        <v/>
      </c>
      <c r="H763" s="9">
        <f>COUNTIFS(Violations[Key],C763,Violations[Violation code],"&lt;&gt;")</f>
        <v/>
      </c>
      <c r="I763" s="9">
        <f>COUNTIFS(Violations[Key],C763,Violations[Critical flag],"Critical")</f>
        <v/>
      </c>
      <c r="J763" s="9">
        <f>IF(LEFT(_xlfn.XLOOKUP(C763,Violations[Key],Violations[Action]),20)="Establishment Closed","Yes","No")</f>
        <v/>
      </c>
      <c r="K763" s="9">
        <f>IF(F763&lt;=13,"Yes","No")</f>
        <v/>
      </c>
    </row>
    <row r="764">
      <c r="A764" t="n">
        <v>41420128</v>
      </c>
      <c r="B764" s="8" t="n">
        <v>46130</v>
      </c>
      <c r="C764" s="9">
        <f>A764&amp;"-"&amp;TEXT(B764,"yyyymmdd")</f>
        <v/>
      </c>
      <c r="D764" s="9">
        <f>_xlfn.XLOOKUP(C764,Violations[Key],Violations[Boro])</f>
        <v/>
      </c>
      <c r="E764" s="9">
        <f>_xlfn.XLOOKUP(C764,Violations[Key],Violations[Cuisine])</f>
        <v/>
      </c>
      <c r="F764" s="9">
        <f>_xlfn.XLOOKUP(C764,Violations[Key],Violations[Score])</f>
        <v/>
      </c>
      <c r="G764" s="9">
        <f>_xlfn.XLOOKUP(C764,Violations[Key],Violations[Grade])&amp;""</f>
        <v/>
      </c>
      <c r="H764" s="9">
        <f>COUNTIFS(Violations[Key],C764,Violations[Violation code],"&lt;&gt;")</f>
        <v/>
      </c>
      <c r="I764" s="9">
        <f>COUNTIFS(Violations[Key],C764,Violations[Critical flag],"Critical")</f>
        <v/>
      </c>
      <c r="J764" s="9">
        <f>IF(LEFT(_xlfn.XLOOKUP(C764,Violations[Key],Violations[Action]),20)="Establishment Closed","Yes","No")</f>
        <v/>
      </c>
      <c r="K764" s="9">
        <f>IF(F764&lt;=13,"Yes","No")</f>
        <v/>
      </c>
    </row>
    <row r="765">
      <c r="A765" t="n">
        <v>41564907</v>
      </c>
      <c r="B765" s="8" t="n">
        <v>46130</v>
      </c>
      <c r="C765" s="9">
        <f>A765&amp;"-"&amp;TEXT(B765,"yyyymmdd")</f>
        <v/>
      </c>
      <c r="D765" s="9">
        <f>_xlfn.XLOOKUP(C765,Violations[Key],Violations[Boro])</f>
        <v/>
      </c>
      <c r="E765" s="9">
        <f>_xlfn.XLOOKUP(C765,Violations[Key],Violations[Cuisine])</f>
        <v/>
      </c>
      <c r="F765" s="9">
        <f>_xlfn.XLOOKUP(C765,Violations[Key],Violations[Score])</f>
        <v/>
      </c>
      <c r="G765" s="9">
        <f>_xlfn.XLOOKUP(C765,Violations[Key],Violations[Grade])&amp;""</f>
        <v/>
      </c>
      <c r="H765" s="9">
        <f>COUNTIFS(Violations[Key],C765,Violations[Violation code],"&lt;&gt;")</f>
        <v/>
      </c>
      <c r="I765" s="9">
        <f>COUNTIFS(Violations[Key],C765,Violations[Critical flag],"Critical")</f>
        <v/>
      </c>
      <c r="J765" s="9">
        <f>IF(LEFT(_xlfn.XLOOKUP(C765,Violations[Key],Violations[Action]),20)="Establishment Closed","Yes","No")</f>
        <v/>
      </c>
      <c r="K765" s="9">
        <f>IF(F765&lt;=13,"Yes","No")</f>
        <v/>
      </c>
    </row>
    <row r="766">
      <c r="A766" t="n">
        <v>41623260</v>
      </c>
      <c r="B766" s="8" t="n">
        <v>46130</v>
      </c>
      <c r="C766" s="9">
        <f>A766&amp;"-"&amp;TEXT(B766,"yyyymmdd")</f>
        <v/>
      </c>
      <c r="D766" s="9">
        <f>_xlfn.XLOOKUP(C766,Violations[Key],Violations[Boro])</f>
        <v/>
      </c>
      <c r="E766" s="9">
        <f>_xlfn.XLOOKUP(C766,Violations[Key],Violations[Cuisine])</f>
        <v/>
      </c>
      <c r="F766" s="9">
        <f>_xlfn.XLOOKUP(C766,Violations[Key],Violations[Score])</f>
        <v/>
      </c>
      <c r="G766" s="9">
        <f>_xlfn.XLOOKUP(C766,Violations[Key],Violations[Grade])&amp;""</f>
        <v/>
      </c>
      <c r="H766" s="9">
        <f>COUNTIFS(Violations[Key],C766,Violations[Violation code],"&lt;&gt;")</f>
        <v/>
      </c>
      <c r="I766" s="9">
        <f>COUNTIFS(Violations[Key],C766,Violations[Critical flag],"Critical")</f>
        <v/>
      </c>
      <c r="J766" s="9">
        <f>IF(LEFT(_xlfn.XLOOKUP(C766,Violations[Key],Violations[Action]),20)="Establishment Closed","Yes","No")</f>
        <v/>
      </c>
      <c r="K766" s="9">
        <f>IF(F766&lt;=13,"Yes","No")</f>
        <v/>
      </c>
    </row>
    <row r="767">
      <c r="A767" t="n">
        <v>41680332</v>
      </c>
      <c r="B767" s="8" t="n">
        <v>46130</v>
      </c>
      <c r="C767" s="9">
        <f>A767&amp;"-"&amp;TEXT(B767,"yyyymmdd")</f>
        <v/>
      </c>
      <c r="D767" s="9">
        <f>_xlfn.XLOOKUP(C767,Violations[Key],Violations[Boro])</f>
        <v/>
      </c>
      <c r="E767" s="9">
        <f>_xlfn.XLOOKUP(C767,Violations[Key],Violations[Cuisine])</f>
        <v/>
      </c>
      <c r="F767" s="9">
        <f>_xlfn.XLOOKUP(C767,Violations[Key],Violations[Score])</f>
        <v/>
      </c>
      <c r="G767" s="9">
        <f>_xlfn.XLOOKUP(C767,Violations[Key],Violations[Grade])&amp;""</f>
        <v/>
      </c>
      <c r="H767" s="9">
        <f>COUNTIFS(Violations[Key],C767,Violations[Violation code],"&lt;&gt;")</f>
        <v/>
      </c>
      <c r="I767" s="9">
        <f>COUNTIFS(Violations[Key],C767,Violations[Critical flag],"Critical")</f>
        <v/>
      </c>
      <c r="J767" s="9">
        <f>IF(LEFT(_xlfn.XLOOKUP(C767,Violations[Key],Violations[Action]),20)="Establishment Closed","Yes","No")</f>
        <v/>
      </c>
      <c r="K767" s="9">
        <f>IF(F767&lt;=13,"Yes","No")</f>
        <v/>
      </c>
    </row>
    <row r="768">
      <c r="A768" t="n">
        <v>50000096</v>
      </c>
      <c r="B768" s="8" t="n">
        <v>46130</v>
      </c>
      <c r="C768" s="9">
        <f>A768&amp;"-"&amp;TEXT(B768,"yyyymmdd")</f>
        <v/>
      </c>
      <c r="D768" s="9">
        <f>_xlfn.XLOOKUP(C768,Violations[Key],Violations[Boro])</f>
        <v/>
      </c>
      <c r="E768" s="9">
        <f>_xlfn.XLOOKUP(C768,Violations[Key],Violations[Cuisine])</f>
        <v/>
      </c>
      <c r="F768" s="9">
        <f>_xlfn.XLOOKUP(C768,Violations[Key],Violations[Score])</f>
        <v/>
      </c>
      <c r="G768" s="9">
        <f>_xlfn.XLOOKUP(C768,Violations[Key],Violations[Grade])&amp;""</f>
        <v/>
      </c>
      <c r="H768" s="9">
        <f>COUNTIFS(Violations[Key],C768,Violations[Violation code],"&lt;&gt;")</f>
        <v/>
      </c>
      <c r="I768" s="9">
        <f>COUNTIFS(Violations[Key],C768,Violations[Critical flag],"Critical")</f>
        <v/>
      </c>
      <c r="J768" s="9">
        <f>IF(LEFT(_xlfn.XLOOKUP(C768,Violations[Key],Violations[Action]),20)="Establishment Closed","Yes","No")</f>
        <v/>
      </c>
      <c r="K768" s="9">
        <f>IF(F768&lt;=13,"Yes","No")</f>
        <v/>
      </c>
    </row>
    <row r="769">
      <c r="A769" t="n">
        <v>50033403</v>
      </c>
      <c r="B769" s="8" t="n">
        <v>46130</v>
      </c>
      <c r="C769" s="9">
        <f>A769&amp;"-"&amp;TEXT(B769,"yyyymmdd")</f>
        <v/>
      </c>
      <c r="D769" s="9">
        <f>_xlfn.XLOOKUP(C769,Violations[Key],Violations[Boro])</f>
        <v/>
      </c>
      <c r="E769" s="9">
        <f>_xlfn.XLOOKUP(C769,Violations[Key],Violations[Cuisine])</f>
        <v/>
      </c>
      <c r="F769" s="9">
        <f>_xlfn.XLOOKUP(C769,Violations[Key],Violations[Score])</f>
        <v/>
      </c>
      <c r="G769" s="9">
        <f>_xlfn.XLOOKUP(C769,Violations[Key],Violations[Grade])&amp;""</f>
        <v/>
      </c>
      <c r="H769" s="9">
        <f>COUNTIFS(Violations[Key],C769,Violations[Violation code],"&lt;&gt;")</f>
        <v/>
      </c>
      <c r="I769" s="9">
        <f>COUNTIFS(Violations[Key],C769,Violations[Critical flag],"Critical")</f>
        <v/>
      </c>
      <c r="J769" s="9">
        <f>IF(LEFT(_xlfn.XLOOKUP(C769,Violations[Key],Violations[Action]),20)="Establishment Closed","Yes","No")</f>
        <v/>
      </c>
      <c r="K769" s="9">
        <f>IF(F769&lt;=13,"Yes","No")</f>
        <v/>
      </c>
    </row>
    <row r="770">
      <c r="A770" t="n">
        <v>50040600</v>
      </c>
      <c r="B770" s="8" t="n">
        <v>46130</v>
      </c>
      <c r="C770" s="9">
        <f>A770&amp;"-"&amp;TEXT(B770,"yyyymmdd")</f>
        <v/>
      </c>
      <c r="D770" s="9">
        <f>_xlfn.XLOOKUP(C770,Violations[Key],Violations[Boro])</f>
        <v/>
      </c>
      <c r="E770" s="9">
        <f>_xlfn.XLOOKUP(C770,Violations[Key],Violations[Cuisine])</f>
        <v/>
      </c>
      <c r="F770" s="9">
        <f>_xlfn.XLOOKUP(C770,Violations[Key],Violations[Score])</f>
        <v/>
      </c>
      <c r="G770" s="9">
        <f>_xlfn.XLOOKUP(C770,Violations[Key],Violations[Grade])&amp;""</f>
        <v/>
      </c>
      <c r="H770" s="9">
        <f>COUNTIFS(Violations[Key],C770,Violations[Violation code],"&lt;&gt;")</f>
        <v/>
      </c>
      <c r="I770" s="9">
        <f>COUNTIFS(Violations[Key],C770,Violations[Critical flag],"Critical")</f>
        <v/>
      </c>
      <c r="J770" s="9">
        <f>IF(LEFT(_xlfn.XLOOKUP(C770,Violations[Key],Violations[Action]),20)="Establishment Closed","Yes","No")</f>
        <v/>
      </c>
      <c r="K770" s="9">
        <f>IF(F770&lt;=13,"Yes","No")</f>
        <v/>
      </c>
    </row>
    <row r="771">
      <c r="A771" t="n">
        <v>50044061</v>
      </c>
      <c r="B771" s="8" t="n">
        <v>46130</v>
      </c>
      <c r="C771" s="9">
        <f>A771&amp;"-"&amp;TEXT(B771,"yyyymmdd")</f>
        <v/>
      </c>
      <c r="D771" s="9">
        <f>_xlfn.XLOOKUP(C771,Violations[Key],Violations[Boro])</f>
        <v/>
      </c>
      <c r="E771" s="9">
        <f>_xlfn.XLOOKUP(C771,Violations[Key],Violations[Cuisine])</f>
        <v/>
      </c>
      <c r="F771" s="9">
        <f>_xlfn.XLOOKUP(C771,Violations[Key],Violations[Score])</f>
        <v/>
      </c>
      <c r="G771" s="9">
        <f>_xlfn.XLOOKUP(C771,Violations[Key],Violations[Grade])&amp;""</f>
        <v/>
      </c>
      <c r="H771" s="9">
        <f>COUNTIFS(Violations[Key],C771,Violations[Violation code],"&lt;&gt;")</f>
        <v/>
      </c>
      <c r="I771" s="9">
        <f>COUNTIFS(Violations[Key],C771,Violations[Critical flag],"Critical")</f>
        <v/>
      </c>
      <c r="J771" s="9">
        <f>IF(LEFT(_xlfn.XLOOKUP(C771,Violations[Key],Violations[Action]),20)="Establishment Closed","Yes","No")</f>
        <v/>
      </c>
      <c r="K771" s="9">
        <f>IF(F771&lt;=13,"Yes","No")</f>
        <v/>
      </c>
    </row>
    <row r="772">
      <c r="A772" t="n">
        <v>50089666</v>
      </c>
      <c r="B772" s="8" t="n">
        <v>46130</v>
      </c>
      <c r="C772" s="9">
        <f>A772&amp;"-"&amp;TEXT(B772,"yyyymmdd")</f>
        <v/>
      </c>
      <c r="D772" s="9">
        <f>_xlfn.XLOOKUP(C772,Violations[Key],Violations[Boro])</f>
        <v/>
      </c>
      <c r="E772" s="9">
        <f>_xlfn.XLOOKUP(C772,Violations[Key],Violations[Cuisine])</f>
        <v/>
      </c>
      <c r="F772" s="9">
        <f>_xlfn.XLOOKUP(C772,Violations[Key],Violations[Score])</f>
        <v/>
      </c>
      <c r="G772" s="9">
        <f>_xlfn.XLOOKUP(C772,Violations[Key],Violations[Grade])&amp;""</f>
        <v/>
      </c>
      <c r="H772" s="9">
        <f>COUNTIFS(Violations[Key],C772,Violations[Violation code],"&lt;&gt;")</f>
        <v/>
      </c>
      <c r="I772" s="9">
        <f>COUNTIFS(Violations[Key],C772,Violations[Critical flag],"Critical")</f>
        <v/>
      </c>
      <c r="J772" s="9">
        <f>IF(LEFT(_xlfn.XLOOKUP(C772,Violations[Key],Violations[Action]),20)="Establishment Closed","Yes","No")</f>
        <v/>
      </c>
      <c r="K772" s="9">
        <f>IF(F772&lt;=13,"Yes","No")</f>
        <v/>
      </c>
    </row>
    <row r="773">
      <c r="A773" t="n">
        <v>50100916</v>
      </c>
      <c r="B773" s="8" t="n">
        <v>46130</v>
      </c>
      <c r="C773" s="9">
        <f>A773&amp;"-"&amp;TEXT(B773,"yyyymmdd")</f>
        <v/>
      </c>
      <c r="D773" s="9">
        <f>_xlfn.XLOOKUP(C773,Violations[Key],Violations[Boro])</f>
        <v/>
      </c>
      <c r="E773" s="9">
        <f>_xlfn.XLOOKUP(C773,Violations[Key],Violations[Cuisine])</f>
        <v/>
      </c>
      <c r="F773" s="9">
        <f>_xlfn.XLOOKUP(C773,Violations[Key],Violations[Score])</f>
        <v/>
      </c>
      <c r="G773" s="9">
        <f>_xlfn.XLOOKUP(C773,Violations[Key],Violations[Grade])&amp;""</f>
        <v/>
      </c>
      <c r="H773" s="9">
        <f>COUNTIFS(Violations[Key],C773,Violations[Violation code],"&lt;&gt;")</f>
        <v/>
      </c>
      <c r="I773" s="9">
        <f>COUNTIFS(Violations[Key],C773,Violations[Critical flag],"Critical")</f>
        <v/>
      </c>
      <c r="J773" s="9">
        <f>IF(LEFT(_xlfn.XLOOKUP(C773,Violations[Key],Violations[Action]),20)="Establishment Closed","Yes","No")</f>
        <v/>
      </c>
      <c r="K773" s="9">
        <f>IF(F773&lt;=13,"Yes","No")</f>
        <v/>
      </c>
    </row>
    <row r="774">
      <c r="A774" t="n">
        <v>50103228</v>
      </c>
      <c r="B774" s="8" t="n">
        <v>46130</v>
      </c>
      <c r="C774" s="9">
        <f>A774&amp;"-"&amp;TEXT(B774,"yyyymmdd")</f>
        <v/>
      </c>
      <c r="D774" s="9">
        <f>_xlfn.XLOOKUP(C774,Violations[Key],Violations[Boro])</f>
        <v/>
      </c>
      <c r="E774" s="9">
        <f>_xlfn.XLOOKUP(C774,Violations[Key],Violations[Cuisine])</f>
        <v/>
      </c>
      <c r="F774" s="9">
        <f>_xlfn.XLOOKUP(C774,Violations[Key],Violations[Score])</f>
        <v/>
      </c>
      <c r="G774" s="9">
        <f>_xlfn.XLOOKUP(C774,Violations[Key],Violations[Grade])&amp;""</f>
        <v/>
      </c>
      <c r="H774" s="9">
        <f>COUNTIFS(Violations[Key],C774,Violations[Violation code],"&lt;&gt;")</f>
        <v/>
      </c>
      <c r="I774" s="9">
        <f>COUNTIFS(Violations[Key],C774,Violations[Critical flag],"Critical")</f>
        <v/>
      </c>
      <c r="J774" s="9">
        <f>IF(LEFT(_xlfn.XLOOKUP(C774,Violations[Key],Violations[Action]),20)="Establishment Closed","Yes","No")</f>
        <v/>
      </c>
      <c r="K774" s="9">
        <f>IF(F774&lt;=13,"Yes","No")</f>
        <v/>
      </c>
    </row>
    <row r="775">
      <c r="A775" t="n">
        <v>50110679</v>
      </c>
      <c r="B775" s="8" t="n">
        <v>46130</v>
      </c>
      <c r="C775" s="9">
        <f>A775&amp;"-"&amp;TEXT(B775,"yyyymmdd")</f>
        <v/>
      </c>
      <c r="D775" s="9">
        <f>_xlfn.XLOOKUP(C775,Violations[Key],Violations[Boro])</f>
        <v/>
      </c>
      <c r="E775" s="9">
        <f>_xlfn.XLOOKUP(C775,Violations[Key],Violations[Cuisine])</f>
        <v/>
      </c>
      <c r="F775" s="9">
        <f>_xlfn.XLOOKUP(C775,Violations[Key],Violations[Score])</f>
        <v/>
      </c>
      <c r="G775" s="9">
        <f>_xlfn.XLOOKUP(C775,Violations[Key],Violations[Grade])&amp;""</f>
        <v/>
      </c>
      <c r="H775" s="9">
        <f>COUNTIFS(Violations[Key],C775,Violations[Violation code],"&lt;&gt;")</f>
        <v/>
      </c>
      <c r="I775" s="9">
        <f>COUNTIFS(Violations[Key],C775,Violations[Critical flag],"Critical")</f>
        <v/>
      </c>
      <c r="J775" s="9">
        <f>IF(LEFT(_xlfn.XLOOKUP(C775,Violations[Key],Violations[Action]),20)="Establishment Closed","Yes","No")</f>
        <v/>
      </c>
      <c r="K775" s="9">
        <f>IF(F775&lt;=13,"Yes","No")</f>
        <v/>
      </c>
    </row>
    <row r="776">
      <c r="A776" t="n">
        <v>50118524</v>
      </c>
      <c r="B776" s="8" t="n">
        <v>46130</v>
      </c>
      <c r="C776" s="9">
        <f>A776&amp;"-"&amp;TEXT(B776,"yyyymmdd")</f>
        <v/>
      </c>
      <c r="D776" s="9">
        <f>_xlfn.XLOOKUP(C776,Violations[Key],Violations[Boro])</f>
        <v/>
      </c>
      <c r="E776" s="9">
        <f>_xlfn.XLOOKUP(C776,Violations[Key],Violations[Cuisine])</f>
        <v/>
      </c>
      <c r="F776" s="9">
        <f>_xlfn.XLOOKUP(C776,Violations[Key],Violations[Score])</f>
        <v/>
      </c>
      <c r="G776" s="9">
        <f>_xlfn.XLOOKUP(C776,Violations[Key],Violations[Grade])&amp;""</f>
        <v/>
      </c>
      <c r="H776" s="9">
        <f>COUNTIFS(Violations[Key],C776,Violations[Violation code],"&lt;&gt;")</f>
        <v/>
      </c>
      <c r="I776" s="9">
        <f>COUNTIFS(Violations[Key],C776,Violations[Critical flag],"Critical")</f>
        <v/>
      </c>
      <c r="J776" s="9">
        <f>IF(LEFT(_xlfn.XLOOKUP(C776,Violations[Key],Violations[Action]),20)="Establishment Closed","Yes","No")</f>
        <v/>
      </c>
      <c r="K776" s="9">
        <f>IF(F776&lt;=13,"Yes","No")</f>
        <v/>
      </c>
    </row>
    <row r="777">
      <c r="A777" t="n">
        <v>50140673</v>
      </c>
      <c r="B777" s="8" t="n">
        <v>46130</v>
      </c>
      <c r="C777" s="9">
        <f>A777&amp;"-"&amp;TEXT(B777,"yyyymmdd")</f>
        <v/>
      </c>
      <c r="D777" s="9">
        <f>_xlfn.XLOOKUP(C777,Violations[Key],Violations[Boro])</f>
        <v/>
      </c>
      <c r="E777" s="9">
        <f>_xlfn.XLOOKUP(C777,Violations[Key],Violations[Cuisine])</f>
        <v/>
      </c>
      <c r="F777" s="9">
        <f>_xlfn.XLOOKUP(C777,Violations[Key],Violations[Score])</f>
        <v/>
      </c>
      <c r="G777" s="9">
        <f>_xlfn.XLOOKUP(C777,Violations[Key],Violations[Grade])&amp;""</f>
        <v/>
      </c>
      <c r="H777" s="9">
        <f>COUNTIFS(Violations[Key],C777,Violations[Violation code],"&lt;&gt;")</f>
        <v/>
      </c>
      <c r="I777" s="9">
        <f>COUNTIFS(Violations[Key],C777,Violations[Critical flag],"Critical")</f>
        <v/>
      </c>
      <c r="J777" s="9">
        <f>IF(LEFT(_xlfn.XLOOKUP(C777,Violations[Key],Violations[Action]),20)="Establishment Closed","Yes","No")</f>
        <v/>
      </c>
      <c r="K777" s="9">
        <f>IF(F777&lt;=13,"Yes","No")</f>
        <v/>
      </c>
    </row>
    <row r="778">
      <c r="A778" t="n">
        <v>50145523</v>
      </c>
      <c r="B778" s="8" t="n">
        <v>46130</v>
      </c>
      <c r="C778" s="9">
        <f>A778&amp;"-"&amp;TEXT(B778,"yyyymmdd")</f>
        <v/>
      </c>
      <c r="D778" s="9">
        <f>_xlfn.XLOOKUP(C778,Violations[Key],Violations[Boro])</f>
        <v/>
      </c>
      <c r="E778" s="9">
        <f>_xlfn.XLOOKUP(C778,Violations[Key],Violations[Cuisine])</f>
        <v/>
      </c>
      <c r="F778" s="9">
        <f>_xlfn.XLOOKUP(C778,Violations[Key],Violations[Score])</f>
        <v/>
      </c>
      <c r="G778" s="9">
        <f>_xlfn.XLOOKUP(C778,Violations[Key],Violations[Grade])&amp;""</f>
        <v/>
      </c>
      <c r="H778" s="9">
        <f>COUNTIFS(Violations[Key],C778,Violations[Violation code],"&lt;&gt;")</f>
        <v/>
      </c>
      <c r="I778" s="9">
        <f>COUNTIFS(Violations[Key],C778,Violations[Critical flag],"Critical")</f>
        <v/>
      </c>
      <c r="J778" s="9">
        <f>IF(LEFT(_xlfn.XLOOKUP(C778,Violations[Key],Violations[Action]),20)="Establishment Closed","Yes","No")</f>
        <v/>
      </c>
      <c r="K778" s="9">
        <f>IF(F778&lt;=13,"Yes","No")</f>
        <v/>
      </c>
    </row>
    <row r="779">
      <c r="A779" t="n">
        <v>50086291</v>
      </c>
      <c r="B779" s="8" t="n">
        <v>46131</v>
      </c>
      <c r="C779" s="9">
        <f>A779&amp;"-"&amp;TEXT(B779,"yyyymmdd")</f>
        <v/>
      </c>
      <c r="D779" s="9">
        <f>_xlfn.XLOOKUP(C779,Violations[Key],Violations[Boro])</f>
        <v/>
      </c>
      <c r="E779" s="9">
        <f>_xlfn.XLOOKUP(C779,Violations[Key],Violations[Cuisine])</f>
        <v/>
      </c>
      <c r="F779" s="9">
        <f>_xlfn.XLOOKUP(C779,Violations[Key],Violations[Score])</f>
        <v/>
      </c>
      <c r="G779" s="9">
        <f>_xlfn.XLOOKUP(C779,Violations[Key],Violations[Grade])&amp;""</f>
        <v/>
      </c>
      <c r="H779" s="9">
        <f>COUNTIFS(Violations[Key],C779,Violations[Violation code],"&lt;&gt;")</f>
        <v/>
      </c>
      <c r="I779" s="9">
        <f>COUNTIFS(Violations[Key],C779,Violations[Critical flag],"Critical")</f>
        <v/>
      </c>
      <c r="J779" s="9">
        <f>IF(LEFT(_xlfn.XLOOKUP(C779,Violations[Key],Violations[Action]),20)="Establishment Closed","Yes","No")</f>
        <v/>
      </c>
      <c r="K779" s="9">
        <f>IF(F779&lt;=13,"Yes","No")</f>
        <v/>
      </c>
    </row>
    <row r="780">
      <c r="A780" t="n">
        <v>40368374</v>
      </c>
      <c r="B780" s="8" t="n">
        <v>46132</v>
      </c>
      <c r="C780" s="9">
        <f>A780&amp;"-"&amp;TEXT(B780,"yyyymmdd")</f>
        <v/>
      </c>
      <c r="D780" s="9">
        <f>_xlfn.XLOOKUP(C780,Violations[Key],Violations[Boro])</f>
        <v/>
      </c>
      <c r="E780" s="9">
        <f>_xlfn.XLOOKUP(C780,Violations[Key],Violations[Cuisine])</f>
        <v/>
      </c>
      <c r="F780" s="9">
        <f>_xlfn.XLOOKUP(C780,Violations[Key],Violations[Score])</f>
        <v/>
      </c>
      <c r="G780" s="9">
        <f>_xlfn.XLOOKUP(C780,Violations[Key],Violations[Grade])&amp;""</f>
        <v/>
      </c>
      <c r="H780" s="9">
        <f>COUNTIFS(Violations[Key],C780,Violations[Violation code],"&lt;&gt;")</f>
        <v/>
      </c>
      <c r="I780" s="9">
        <f>COUNTIFS(Violations[Key],C780,Violations[Critical flag],"Critical")</f>
        <v/>
      </c>
      <c r="J780" s="9">
        <f>IF(LEFT(_xlfn.XLOOKUP(C780,Violations[Key],Violations[Action]),20)="Establishment Closed","Yes","No")</f>
        <v/>
      </c>
      <c r="K780" s="9">
        <f>IF(F780&lt;=13,"Yes","No")</f>
        <v/>
      </c>
    </row>
    <row r="781">
      <c r="A781" t="n">
        <v>40388260</v>
      </c>
      <c r="B781" s="8" t="n">
        <v>46132</v>
      </c>
      <c r="C781" s="9">
        <f>A781&amp;"-"&amp;TEXT(B781,"yyyymmdd")</f>
        <v/>
      </c>
      <c r="D781" s="9">
        <f>_xlfn.XLOOKUP(C781,Violations[Key],Violations[Boro])</f>
        <v/>
      </c>
      <c r="E781" s="9">
        <f>_xlfn.XLOOKUP(C781,Violations[Key],Violations[Cuisine])</f>
        <v/>
      </c>
      <c r="F781" s="9">
        <f>_xlfn.XLOOKUP(C781,Violations[Key],Violations[Score])</f>
        <v/>
      </c>
      <c r="G781" s="9">
        <f>_xlfn.XLOOKUP(C781,Violations[Key],Violations[Grade])&amp;""</f>
        <v/>
      </c>
      <c r="H781" s="9">
        <f>COUNTIFS(Violations[Key],C781,Violations[Violation code],"&lt;&gt;")</f>
        <v/>
      </c>
      <c r="I781" s="9">
        <f>COUNTIFS(Violations[Key],C781,Violations[Critical flag],"Critical")</f>
        <v/>
      </c>
      <c r="J781" s="9">
        <f>IF(LEFT(_xlfn.XLOOKUP(C781,Violations[Key],Violations[Action]),20)="Establishment Closed","Yes","No")</f>
        <v/>
      </c>
      <c r="K781" s="9">
        <f>IF(F781&lt;=13,"Yes","No")</f>
        <v/>
      </c>
    </row>
    <row r="782">
      <c r="A782" t="n">
        <v>40399955</v>
      </c>
      <c r="B782" s="8" t="n">
        <v>46132</v>
      </c>
      <c r="C782" s="9">
        <f>A782&amp;"-"&amp;TEXT(B782,"yyyymmdd")</f>
        <v/>
      </c>
      <c r="D782" s="9">
        <f>_xlfn.XLOOKUP(C782,Violations[Key],Violations[Boro])</f>
        <v/>
      </c>
      <c r="E782" s="9">
        <f>_xlfn.XLOOKUP(C782,Violations[Key],Violations[Cuisine])</f>
        <v/>
      </c>
      <c r="F782" s="9">
        <f>_xlfn.XLOOKUP(C782,Violations[Key],Violations[Score])</f>
        <v/>
      </c>
      <c r="G782" s="9">
        <f>_xlfn.XLOOKUP(C782,Violations[Key],Violations[Grade])&amp;""</f>
        <v/>
      </c>
      <c r="H782" s="9">
        <f>COUNTIFS(Violations[Key],C782,Violations[Violation code],"&lt;&gt;")</f>
        <v/>
      </c>
      <c r="I782" s="9">
        <f>COUNTIFS(Violations[Key],C782,Violations[Critical flag],"Critical")</f>
        <v/>
      </c>
      <c r="J782" s="9">
        <f>IF(LEFT(_xlfn.XLOOKUP(C782,Violations[Key],Violations[Action]),20)="Establishment Closed","Yes","No")</f>
        <v/>
      </c>
      <c r="K782" s="9">
        <f>IF(F782&lt;=13,"Yes","No")</f>
        <v/>
      </c>
    </row>
    <row r="783">
      <c r="A783" t="n">
        <v>40571128</v>
      </c>
      <c r="B783" s="8" t="n">
        <v>46132</v>
      </c>
      <c r="C783" s="9">
        <f>A783&amp;"-"&amp;TEXT(B783,"yyyymmdd")</f>
        <v/>
      </c>
      <c r="D783" s="9">
        <f>_xlfn.XLOOKUP(C783,Violations[Key],Violations[Boro])</f>
        <v/>
      </c>
      <c r="E783" s="9">
        <f>_xlfn.XLOOKUP(C783,Violations[Key],Violations[Cuisine])</f>
        <v/>
      </c>
      <c r="F783" s="9">
        <f>_xlfn.XLOOKUP(C783,Violations[Key],Violations[Score])</f>
        <v/>
      </c>
      <c r="G783" s="9">
        <f>_xlfn.XLOOKUP(C783,Violations[Key],Violations[Grade])&amp;""</f>
        <v/>
      </c>
      <c r="H783" s="9">
        <f>COUNTIFS(Violations[Key],C783,Violations[Violation code],"&lt;&gt;")</f>
        <v/>
      </c>
      <c r="I783" s="9">
        <f>COUNTIFS(Violations[Key],C783,Violations[Critical flag],"Critical")</f>
        <v/>
      </c>
      <c r="J783" s="9">
        <f>IF(LEFT(_xlfn.XLOOKUP(C783,Violations[Key],Violations[Action]),20)="Establishment Closed","Yes","No")</f>
        <v/>
      </c>
      <c r="K783" s="9">
        <f>IF(F783&lt;=13,"Yes","No")</f>
        <v/>
      </c>
    </row>
    <row r="784">
      <c r="A784" t="n">
        <v>40578252</v>
      </c>
      <c r="B784" s="8" t="n">
        <v>46132</v>
      </c>
      <c r="C784" s="9">
        <f>A784&amp;"-"&amp;TEXT(B784,"yyyymmdd")</f>
        <v/>
      </c>
      <c r="D784" s="9">
        <f>_xlfn.XLOOKUP(C784,Violations[Key],Violations[Boro])</f>
        <v/>
      </c>
      <c r="E784" s="9">
        <f>_xlfn.XLOOKUP(C784,Violations[Key],Violations[Cuisine])</f>
        <v/>
      </c>
      <c r="F784" s="9">
        <f>_xlfn.XLOOKUP(C784,Violations[Key],Violations[Score])</f>
        <v/>
      </c>
      <c r="G784" s="9">
        <f>_xlfn.XLOOKUP(C784,Violations[Key],Violations[Grade])&amp;""</f>
        <v/>
      </c>
      <c r="H784" s="9">
        <f>COUNTIFS(Violations[Key],C784,Violations[Violation code],"&lt;&gt;")</f>
        <v/>
      </c>
      <c r="I784" s="9">
        <f>COUNTIFS(Violations[Key],C784,Violations[Critical flag],"Critical")</f>
        <v/>
      </c>
      <c r="J784" s="9">
        <f>IF(LEFT(_xlfn.XLOOKUP(C784,Violations[Key],Violations[Action]),20)="Establishment Closed","Yes","No")</f>
        <v/>
      </c>
      <c r="K784" s="9">
        <f>IF(F784&lt;=13,"Yes","No")</f>
        <v/>
      </c>
    </row>
    <row r="785">
      <c r="A785" t="n">
        <v>40735965</v>
      </c>
      <c r="B785" s="8" t="n">
        <v>46132</v>
      </c>
      <c r="C785" s="9">
        <f>A785&amp;"-"&amp;TEXT(B785,"yyyymmdd")</f>
        <v/>
      </c>
      <c r="D785" s="9">
        <f>_xlfn.XLOOKUP(C785,Violations[Key],Violations[Boro])</f>
        <v/>
      </c>
      <c r="E785" s="9">
        <f>_xlfn.XLOOKUP(C785,Violations[Key],Violations[Cuisine])</f>
        <v/>
      </c>
      <c r="F785" s="9">
        <f>_xlfn.XLOOKUP(C785,Violations[Key],Violations[Score])</f>
        <v/>
      </c>
      <c r="G785" s="9">
        <f>_xlfn.XLOOKUP(C785,Violations[Key],Violations[Grade])&amp;""</f>
        <v/>
      </c>
      <c r="H785" s="9">
        <f>COUNTIFS(Violations[Key],C785,Violations[Violation code],"&lt;&gt;")</f>
        <v/>
      </c>
      <c r="I785" s="9">
        <f>COUNTIFS(Violations[Key],C785,Violations[Critical flag],"Critical")</f>
        <v/>
      </c>
      <c r="J785" s="9">
        <f>IF(LEFT(_xlfn.XLOOKUP(C785,Violations[Key],Violations[Action]),20)="Establishment Closed","Yes","No")</f>
        <v/>
      </c>
      <c r="K785" s="9">
        <f>IF(F785&lt;=13,"Yes","No")</f>
        <v/>
      </c>
    </row>
    <row r="786">
      <c r="A786" t="n">
        <v>40741534</v>
      </c>
      <c r="B786" s="8" t="n">
        <v>46132</v>
      </c>
      <c r="C786" s="9">
        <f>A786&amp;"-"&amp;TEXT(B786,"yyyymmdd")</f>
        <v/>
      </c>
      <c r="D786" s="9">
        <f>_xlfn.XLOOKUP(C786,Violations[Key],Violations[Boro])</f>
        <v/>
      </c>
      <c r="E786" s="9">
        <f>_xlfn.XLOOKUP(C786,Violations[Key],Violations[Cuisine])</f>
        <v/>
      </c>
      <c r="F786" s="9">
        <f>_xlfn.XLOOKUP(C786,Violations[Key],Violations[Score])</f>
        <v/>
      </c>
      <c r="G786" s="9">
        <f>_xlfn.XLOOKUP(C786,Violations[Key],Violations[Grade])&amp;""</f>
        <v/>
      </c>
      <c r="H786" s="9">
        <f>COUNTIFS(Violations[Key],C786,Violations[Violation code],"&lt;&gt;")</f>
        <v/>
      </c>
      <c r="I786" s="9">
        <f>COUNTIFS(Violations[Key],C786,Violations[Critical flag],"Critical")</f>
        <v/>
      </c>
      <c r="J786" s="9">
        <f>IF(LEFT(_xlfn.XLOOKUP(C786,Violations[Key],Violations[Action]),20)="Establishment Closed","Yes","No")</f>
        <v/>
      </c>
      <c r="K786" s="9">
        <f>IF(F786&lt;=13,"Yes","No")</f>
        <v/>
      </c>
    </row>
    <row r="787">
      <c r="A787" t="n">
        <v>40936803</v>
      </c>
      <c r="B787" s="8" t="n">
        <v>46132</v>
      </c>
      <c r="C787" s="9">
        <f>A787&amp;"-"&amp;TEXT(B787,"yyyymmdd")</f>
        <v/>
      </c>
      <c r="D787" s="9">
        <f>_xlfn.XLOOKUP(C787,Violations[Key],Violations[Boro])</f>
        <v/>
      </c>
      <c r="E787" s="9">
        <f>_xlfn.XLOOKUP(C787,Violations[Key],Violations[Cuisine])</f>
        <v/>
      </c>
      <c r="F787" s="9">
        <f>_xlfn.XLOOKUP(C787,Violations[Key],Violations[Score])</f>
        <v/>
      </c>
      <c r="G787" s="9">
        <f>_xlfn.XLOOKUP(C787,Violations[Key],Violations[Grade])&amp;""</f>
        <v/>
      </c>
      <c r="H787" s="9">
        <f>COUNTIFS(Violations[Key],C787,Violations[Violation code],"&lt;&gt;")</f>
        <v/>
      </c>
      <c r="I787" s="9">
        <f>COUNTIFS(Violations[Key],C787,Violations[Critical flag],"Critical")</f>
        <v/>
      </c>
      <c r="J787" s="9">
        <f>IF(LEFT(_xlfn.XLOOKUP(C787,Violations[Key],Violations[Action]),20)="Establishment Closed","Yes","No")</f>
        <v/>
      </c>
      <c r="K787" s="9">
        <f>IF(F787&lt;=13,"Yes","No")</f>
        <v/>
      </c>
    </row>
    <row r="788">
      <c r="A788" t="n">
        <v>41071980</v>
      </c>
      <c r="B788" s="8" t="n">
        <v>46132</v>
      </c>
      <c r="C788" s="9">
        <f>A788&amp;"-"&amp;TEXT(B788,"yyyymmdd")</f>
        <v/>
      </c>
      <c r="D788" s="9">
        <f>_xlfn.XLOOKUP(C788,Violations[Key],Violations[Boro])</f>
        <v/>
      </c>
      <c r="E788" s="9">
        <f>_xlfn.XLOOKUP(C788,Violations[Key],Violations[Cuisine])</f>
        <v/>
      </c>
      <c r="F788" s="9">
        <f>_xlfn.XLOOKUP(C788,Violations[Key],Violations[Score])</f>
        <v/>
      </c>
      <c r="G788" s="9">
        <f>_xlfn.XLOOKUP(C788,Violations[Key],Violations[Grade])&amp;""</f>
        <v/>
      </c>
      <c r="H788" s="9">
        <f>COUNTIFS(Violations[Key],C788,Violations[Violation code],"&lt;&gt;")</f>
        <v/>
      </c>
      <c r="I788" s="9">
        <f>COUNTIFS(Violations[Key],C788,Violations[Critical flag],"Critical")</f>
        <v/>
      </c>
      <c r="J788" s="9">
        <f>IF(LEFT(_xlfn.XLOOKUP(C788,Violations[Key],Violations[Action]),20)="Establishment Closed","Yes","No")</f>
        <v/>
      </c>
      <c r="K788" s="9">
        <f>IF(F788&lt;=13,"Yes","No")</f>
        <v/>
      </c>
    </row>
    <row r="789">
      <c r="A789" t="n">
        <v>41122841</v>
      </c>
      <c r="B789" s="8" t="n">
        <v>46132</v>
      </c>
      <c r="C789" s="9">
        <f>A789&amp;"-"&amp;TEXT(B789,"yyyymmdd")</f>
        <v/>
      </c>
      <c r="D789" s="9">
        <f>_xlfn.XLOOKUP(C789,Violations[Key],Violations[Boro])</f>
        <v/>
      </c>
      <c r="E789" s="9">
        <f>_xlfn.XLOOKUP(C789,Violations[Key],Violations[Cuisine])</f>
        <v/>
      </c>
      <c r="F789" s="9">
        <f>_xlfn.XLOOKUP(C789,Violations[Key],Violations[Score])</f>
        <v/>
      </c>
      <c r="G789" s="9">
        <f>_xlfn.XLOOKUP(C789,Violations[Key],Violations[Grade])&amp;""</f>
        <v/>
      </c>
      <c r="H789" s="9">
        <f>COUNTIFS(Violations[Key],C789,Violations[Violation code],"&lt;&gt;")</f>
        <v/>
      </c>
      <c r="I789" s="9">
        <f>COUNTIFS(Violations[Key],C789,Violations[Critical flag],"Critical")</f>
        <v/>
      </c>
      <c r="J789" s="9">
        <f>IF(LEFT(_xlfn.XLOOKUP(C789,Violations[Key],Violations[Action]),20)="Establishment Closed","Yes","No")</f>
        <v/>
      </c>
      <c r="K789" s="9">
        <f>IF(F789&lt;=13,"Yes","No")</f>
        <v/>
      </c>
    </row>
    <row r="790">
      <c r="A790" t="n">
        <v>41147318</v>
      </c>
      <c r="B790" s="8" t="n">
        <v>46132</v>
      </c>
      <c r="C790" s="9">
        <f>A790&amp;"-"&amp;TEXT(B790,"yyyymmdd")</f>
        <v/>
      </c>
      <c r="D790" s="9">
        <f>_xlfn.XLOOKUP(C790,Violations[Key],Violations[Boro])</f>
        <v/>
      </c>
      <c r="E790" s="9">
        <f>_xlfn.XLOOKUP(C790,Violations[Key],Violations[Cuisine])</f>
        <v/>
      </c>
      <c r="F790" s="9">
        <f>_xlfn.XLOOKUP(C790,Violations[Key],Violations[Score])</f>
        <v/>
      </c>
      <c r="G790" s="9">
        <f>_xlfn.XLOOKUP(C790,Violations[Key],Violations[Grade])&amp;""</f>
        <v/>
      </c>
      <c r="H790" s="9">
        <f>COUNTIFS(Violations[Key],C790,Violations[Violation code],"&lt;&gt;")</f>
        <v/>
      </c>
      <c r="I790" s="9">
        <f>COUNTIFS(Violations[Key],C790,Violations[Critical flag],"Critical")</f>
        <v/>
      </c>
      <c r="J790" s="9">
        <f>IF(LEFT(_xlfn.XLOOKUP(C790,Violations[Key],Violations[Action]),20)="Establishment Closed","Yes","No")</f>
        <v/>
      </c>
      <c r="K790" s="9">
        <f>IF(F790&lt;=13,"Yes","No")</f>
        <v/>
      </c>
    </row>
    <row r="791">
      <c r="A791" t="n">
        <v>41166868</v>
      </c>
      <c r="B791" s="8" t="n">
        <v>46132</v>
      </c>
      <c r="C791" s="9">
        <f>A791&amp;"-"&amp;TEXT(B791,"yyyymmdd")</f>
        <v/>
      </c>
      <c r="D791" s="9">
        <f>_xlfn.XLOOKUP(C791,Violations[Key],Violations[Boro])</f>
        <v/>
      </c>
      <c r="E791" s="9">
        <f>_xlfn.XLOOKUP(C791,Violations[Key],Violations[Cuisine])</f>
        <v/>
      </c>
      <c r="F791" s="9">
        <f>_xlfn.XLOOKUP(C791,Violations[Key],Violations[Score])</f>
        <v/>
      </c>
      <c r="G791" s="9">
        <f>_xlfn.XLOOKUP(C791,Violations[Key],Violations[Grade])&amp;""</f>
        <v/>
      </c>
      <c r="H791" s="9">
        <f>COUNTIFS(Violations[Key],C791,Violations[Violation code],"&lt;&gt;")</f>
        <v/>
      </c>
      <c r="I791" s="9">
        <f>COUNTIFS(Violations[Key],C791,Violations[Critical flag],"Critical")</f>
        <v/>
      </c>
      <c r="J791" s="9">
        <f>IF(LEFT(_xlfn.XLOOKUP(C791,Violations[Key],Violations[Action]),20)="Establishment Closed","Yes","No")</f>
        <v/>
      </c>
      <c r="K791" s="9">
        <f>IF(F791&lt;=13,"Yes","No")</f>
        <v/>
      </c>
    </row>
    <row r="792">
      <c r="A792" t="n">
        <v>41174270</v>
      </c>
      <c r="B792" s="8" t="n">
        <v>46132</v>
      </c>
      <c r="C792" s="9">
        <f>A792&amp;"-"&amp;TEXT(B792,"yyyymmdd")</f>
        <v/>
      </c>
      <c r="D792" s="9">
        <f>_xlfn.XLOOKUP(C792,Violations[Key],Violations[Boro])</f>
        <v/>
      </c>
      <c r="E792" s="9">
        <f>_xlfn.XLOOKUP(C792,Violations[Key],Violations[Cuisine])</f>
        <v/>
      </c>
      <c r="F792" s="9">
        <f>_xlfn.XLOOKUP(C792,Violations[Key],Violations[Score])</f>
        <v/>
      </c>
      <c r="G792" s="9">
        <f>_xlfn.XLOOKUP(C792,Violations[Key],Violations[Grade])&amp;""</f>
        <v/>
      </c>
      <c r="H792" s="9">
        <f>COUNTIFS(Violations[Key],C792,Violations[Violation code],"&lt;&gt;")</f>
        <v/>
      </c>
      <c r="I792" s="9">
        <f>COUNTIFS(Violations[Key],C792,Violations[Critical flag],"Critical")</f>
        <v/>
      </c>
      <c r="J792" s="9">
        <f>IF(LEFT(_xlfn.XLOOKUP(C792,Violations[Key],Violations[Action]),20)="Establishment Closed","Yes","No")</f>
        <v/>
      </c>
      <c r="K792" s="9">
        <f>IF(F792&lt;=13,"Yes","No")</f>
        <v/>
      </c>
    </row>
    <row r="793">
      <c r="A793" t="n">
        <v>41223492</v>
      </c>
      <c r="B793" s="8" t="n">
        <v>46132</v>
      </c>
      <c r="C793" s="9">
        <f>A793&amp;"-"&amp;TEXT(B793,"yyyymmdd")</f>
        <v/>
      </c>
      <c r="D793" s="9">
        <f>_xlfn.XLOOKUP(C793,Violations[Key],Violations[Boro])</f>
        <v/>
      </c>
      <c r="E793" s="9">
        <f>_xlfn.XLOOKUP(C793,Violations[Key],Violations[Cuisine])</f>
        <v/>
      </c>
      <c r="F793" s="9">
        <f>_xlfn.XLOOKUP(C793,Violations[Key],Violations[Score])</f>
        <v/>
      </c>
      <c r="G793" s="9">
        <f>_xlfn.XLOOKUP(C793,Violations[Key],Violations[Grade])&amp;""</f>
        <v/>
      </c>
      <c r="H793" s="9">
        <f>COUNTIFS(Violations[Key],C793,Violations[Violation code],"&lt;&gt;")</f>
        <v/>
      </c>
      <c r="I793" s="9">
        <f>COUNTIFS(Violations[Key],C793,Violations[Critical flag],"Critical")</f>
        <v/>
      </c>
      <c r="J793" s="9">
        <f>IF(LEFT(_xlfn.XLOOKUP(C793,Violations[Key],Violations[Action]),20)="Establishment Closed","Yes","No")</f>
        <v/>
      </c>
      <c r="K793" s="9">
        <f>IF(F793&lt;=13,"Yes","No")</f>
        <v/>
      </c>
    </row>
    <row r="794">
      <c r="A794" t="n">
        <v>41241627</v>
      </c>
      <c r="B794" s="8" t="n">
        <v>46132</v>
      </c>
      <c r="C794" s="9">
        <f>A794&amp;"-"&amp;TEXT(B794,"yyyymmdd")</f>
        <v/>
      </c>
      <c r="D794" s="9">
        <f>_xlfn.XLOOKUP(C794,Violations[Key],Violations[Boro])</f>
        <v/>
      </c>
      <c r="E794" s="9">
        <f>_xlfn.XLOOKUP(C794,Violations[Key],Violations[Cuisine])</f>
        <v/>
      </c>
      <c r="F794" s="9">
        <f>_xlfn.XLOOKUP(C794,Violations[Key],Violations[Score])</f>
        <v/>
      </c>
      <c r="G794" s="9">
        <f>_xlfn.XLOOKUP(C794,Violations[Key],Violations[Grade])&amp;""</f>
        <v/>
      </c>
      <c r="H794" s="9">
        <f>COUNTIFS(Violations[Key],C794,Violations[Violation code],"&lt;&gt;")</f>
        <v/>
      </c>
      <c r="I794" s="9">
        <f>COUNTIFS(Violations[Key],C794,Violations[Critical flag],"Critical")</f>
        <v/>
      </c>
      <c r="J794" s="9">
        <f>IF(LEFT(_xlfn.XLOOKUP(C794,Violations[Key],Violations[Action]),20)="Establishment Closed","Yes","No")</f>
        <v/>
      </c>
      <c r="K794" s="9">
        <f>IF(F794&lt;=13,"Yes","No")</f>
        <v/>
      </c>
    </row>
    <row r="795">
      <c r="A795" t="n">
        <v>41379121</v>
      </c>
      <c r="B795" s="8" t="n">
        <v>46132</v>
      </c>
      <c r="C795" s="9">
        <f>A795&amp;"-"&amp;TEXT(B795,"yyyymmdd")</f>
        <v/>
      </c>
      <c r="D795" s="9">
        <f>_xlfn.XLOOKUP(C795,Violations[Key],Violations[Boro])</f>
        <v/>
      </c>
      <c r="E795" s="9">
        <f>_xlfn.XLOOKUP(C795,Violations[Key],Violations[Cuisine])</f>
        <v/>
      </c>
      <c r="F795" s="9">
        <f>_xlfn.XLOOKUP(C795,Violations[Key],Violations[Score])</f>
        <v/>
      </c>
      <c r="G795" s="9">
        <f>_xlfn.XLOOKUP(C795,Violations[Key],Violations[Grade])&amp;""</f>
        <v/>
      </c>
      <c r="H795" s="9">
        <f>COUNTIFS(Violations[Key],C795,Violations[Violation code],"&lt;&gt;")</f>
        <v/>
      </c>
      <c r="I795" s="9">
        <f>COUNTIFS(Violations[Key],C795,Violations[Critical flag],"Critical")</f>
        <v/>
      </c>
      <c r="J795" s="9">
        <f>IF(LEFT(_xlfn.XLOOKUP(C795,Violations[Key],Violations[Action]),20)="Establishment Closed","Yes","No")</f>
        <v/>
      </c>
      <c r="K795" s="9">
        <f>IF(F795&lt;=13,"Yes","No")</f>
        <v/>
      </c>
    </row>
    <row r="796">
      <c r="A796" t="n">
        <v>41404956</v>
      </c>
      <c r="B796" s="8" t="n">
        <v>46132</v>
      </c>
      <c r="C796" s="9">
        <f>A796&amp;"-"&amp;TEXT(B796,"yyyymmdd")</f>
        <v/>
      </c>
      <c r="D796" s="9">
        <f>_xlfn.XLOOKUP(C796,Violations[Key],Violations[Boro])</f>
        <v/>
      </c>
      <c r="E796" s="9">
        <f>_xlfn.XLOOKUP(C796,Violations[Key],Violations[Cuisine])</f>
        <v/>
      </c>
      <c r="F796" s="9">
        <f>_xlfn.XLOOKUP(C796,Violations[Key],Violations[Score])</f>
        <v/>
      </c>
      <c r="G796" s="9">
        <f>_xlfn.XLOOKUP(C796,Violations[Key],Violations[Grade])&amp;""</f>
        <v/>
      </c>
      <c r="H796" s="9">
        <f>COUNTIFS(Violations[Key],C796,Violations[Violation code],"&lt;&gt;")</f>
        <v/>
      </c>
      <c r="I796" s="9">
        <f>COUNTIFS(Violations[Key],C796,Violations[Critical flag],"Critical")</f>
        <v/>
      </c>
      <c r="J796" s="9">
        <f>IF(LEFT(_xlfn.XLOOKUP(C796,Violations[Key],Violations[Action]),20)="Establishment Closed","Yes","No")</f>
        <v/>
      </c>
      <c r="K796" s="9">
        <f>IF(F796&lt;=13,"Yes","No")</f>
        <v/>
      </c>
    </row>
    <row r="797">
      <c r="A797" t="n">
        <v>41444866</v>
      </c>
      <c r="B797" s="8" t="n">
        <v>46132</v>
      </c>
      <c r="C797" s="9">
        <f>A797&amp;"-"&amp;TEXT(B797,"yyyymmdd")</f>
        <v/>
      </c>
      <c r="D797" s="9">
        <f>_xlfn.XLOOKUP(C797,Violations[Key],Violations[Boro])</f>
        <v/>
      </c>
      <c r="E797" s="9">
        <f>_xlfn.XLOOKUP(C797,Violations[Key],Violations[Cuisine])</f>
        <v/>
      </c>
      <c r="F797" s="9">
        <f>_xlfn.XLOOKUP(C797,Violations[Key],Violations[Score])</f>
        <v/>
      </c>
      <c r="G797" s="9">
        <f>_xlfn.XLOOKUP(C797,Violations[Key],Violations[Grade])&amp;""</f>
        <v/>
      </c>
      <c r="H797" s="9">
        <f>COUNTIFS(Violations[Key],C797,Violations[Violation code],"&lt;&gt;")</f>
        <v/>
      </c>
      <c r="I797" s="9">
        <f>COUNTIFS(Violations[Key],C797,Violations[Critical flag],"Critical")</f>
        <v/>
      </c>
      <c r="J797" s="9">
        <f>IF(LEFT(_xlfn.XLOOKUP(C797,Violations[Key],Violations[Action]),20)="Establishment Closed","Yes","No")</f>
        <v/>
      </c>
      <c r="K797" s="9">
        <f>IF(F797&lt;=13,"Yes","No")</f>
        <v/>
      </c>
    </row>
    <row r="798">
      <c r="A798" t="n">
        <v>41454419</v>
      </c>
      <c r="B798" s="8" t="n">
        <v>46132</v>
      </c>
      <c r="C798" s="9">
        <f>A798&amp;"-"&amp;TEXT(B798,"yyyymmdd")</f>
        <v/>
      </c>
      <c r="D798" s="9">
        <f>_xlfn.XLOOKUP(C798,Violations[Key],Violations[Boro])</f>
        <v/>
      </c>
      <c r="E798" s="9">
        <f>_xlfn.XLOOKUP(C798,Violations[Key],Violations[Cuisine])</f>
        <v/>
      </c>
      <c r="F798" s="9">
        <f>_xlfn.XLOOKUP(C798,Violations[Key],Violations[Score])</f>
        <v/>
      </c>
      <c r="G798" s="9">
        <f>_xlfn.XLOOKUP(C798,Violations[Key],Violations[Grade])&amp;""</f>
        <v/>
      </c>
      <c r="H798" s="9">
        <f>COUNTIFS(Violations[Key],C798,Violations[Violation code],"&lt;&gt;")</f>
        <v/>
      </c>
      <c r="I798" s="9">
        <f>COUNTIFS(Violations[Key],C798,Violations[Critical flag],"Critical")</f>
        <v/>
      </c>
      <c r="J798" s="9">
        <f>IF(LEFT(_xlfn.XLOOKUP(C798,Violations[Key],Violations[Action]),20)="Establishment Closed","Yes","No")</f>
        <v/>
      </c>
      <c r="K798" s="9">
        <f>IF(F798&lt;=13,"Yes","No")</f>
        <v/>
      </c>
    </row>
    <row r="799">
      <c r="A799" t="n">
        <v>41511019</v>
      </c>
      <c r="B799" s="8" t="n">
        <v>46132</v>
      </c>
      <c r="C799" s="9">
        <f>A799&amp;"-"&amp;TEXT(B799,"yyyymmdd")</f>
        <v/>
      </c>
      <c r="D799" s="9">
        <f>_xlfn.XLOOKUP(C799,Violations[Key],Violations[Boro])</f>
        <v/>
      </c>
      <c r="E799" s="9">
        <f>_xlfn.XLOOKUP(C799,Violations[Key],Violations[Cuisine])</f>
        <v/>
      </c>
      <c r="F799" s="9">
        <f>_xlfn.XLOOKUP(C799,Violations[Key],Violations[Score])</f>
        <v/>
      </c>
      <c r="G799" s="9">
        <f>_xlfn.XLOOKUP(C799,Violations[Key],Violations[Grade])&amp;""</f>
        <v/>
      </c>
      <c r="H799" s="9">
        <f>COUNTIFS(Violations[Key],C799,Violations[Violation code],"&lt;&gt;")</f>
        <v/>
      </c>
      <c r="I799" s="9">
        <f>COUNTIFS(Violations[Key],C799,Violations[Critical flag],"Critical")</f>
        <v/>
      </c>
      <c r="J799" s="9">
        <f>IF(LEFT(_xlfn.XLOOKUP(C799,Violations[Key],Violations[Action]),20)="Establishment Closed","Yes","No")</f>
        <v/>
      </c>
      <c r="K799" s="9">
        <f>IF(F799&lt;=13,"Yes","No")</f>
        <v/>
      </c>
    </row>
    <row r="800">
      <c r="A800" t="n">
        <v>41575838</v>
      </c>
      <c r="B800" s="8" t="n">
        <v>46132</v>
      </c>
      <c r="C800" s="9">
        <f>A800&amp;"-"&amp;TEXT(B800,"yyyymmdd")</f>
        <v/>
      </c>
      <c r="D800" s="9">
        <f>_xlfn.XLOOKUP(C800,Violations[Key],Violations[Boro])</f>
        <v/>
      </c>
      <c r="E800" s="9">
        <f>_xlfn.XLOOKUP(C800,Violations[Key],Violations[Cuisine])</f>
        <v/>
      </c>
      <c r="F800" s="9">
        <f>_xlfn.XLOOKUP(C800,Violations[Key],Violations[Score])</f>
        <v/>
      </c>
      <c r="G800" s="9">
        <f>_xlfn.XLOOKUP(C800,Violations[Key],Violations[Grade])&amp;""</f>
        <v/>
      </c>
      <c r="H800" s="9">
        <f>COUNTIFS(Violations[Key],C800,Violations[Violation code],"&lt;&gt;")</f>
        <v/>
      </c>
      <c r="I800" s="9">
        <f>COUNTIFS(Violations[Key],C800,Violations[Critical flag],"Critical")</f>
        <v/>
      </c>
      <c r="J800" s="9">
        <f>IF(LEFT(_xlfn.XLOOKUP(C800,Violations[Key],Violations[Action]),20)="Establishment Closed","Yes","No")</f>
        <v/>
      </c>
      <c r="K800" s="9">
        <f>IF(F800&lt;=13,"Yes","No")</f>
        <v/>
      </c>
    </row>
    <row r="801">
      <c r="A801" t="n">
        <v>50000307</v>
      </c>
      <c r="B801" s="8" t="n">
        <v>46132</v>
      </c>
      <c r="C801" s="9">
        <f>A801&amp;"-"&amp;TEXT(B801,"yyyymmdd")</f>
        <v/>
      </c>
      <c r="D801" s="9">
        <f>_xlfn.XLOOKUP(C801,Violations[Key],Violations[Boro])</f>
        <v/>
      </c>
      <c r="E801" s="9">
        <f>_xlfn.XLOOKUP(C801,Violations[Key],Violations[Cuisine])</f>
        <v/>
      </c>
      <c r="F801" s="9">
        <f>_xlfn.XLOOKUP(C801,Violations[Key],Violations[Score])</f>
        <v/>
      </c>
      <c r="G801" s="9">
        <f>_xlfn.XLOOKUP(C801,Violations[Key],Violations[Grade])&amp;""</f>
        <v/>
      </c>
      <c r="H801" s="9">
        <f>COUNTIFS(Violations[Key],C801,Violations[Violation code],"&lt;&gt;")</f>
        <v/>
      </c>
      <c r="I801" s="9">
        <f>COUNTIFS(Violations[Key],C801,Violations[Critical flag],"Critical")</f>
        <v/>
      </c>
      <c r="J801" s="9">
        <f>IF(LEFT(_xlfn.XLOOKUP(C801,Violations[Key],Violations[Action]),20)="Establishment Closed","Yes","No")</f>
        <v/>
      </c>
      <c r="K801" s="9">
        <f>IF(F801&lt;=13,"Yes","No")</f>
        <v/>
      </c>
    </row>
    <row r="802">
      <c r="A802" t="n">
        <v>50018857</v>
      </c>
      <c r="B802" s="8" t="n">
        <v>46132</v>
      </c>
      <c r="C802" s="9">
        <f>A802&amp;"-"&amp;TEXT(B802,"yyyymmdd")</f>
        <v/>
      </c>
      <c r="D802" s="9">
        <f>_xlfn.XLOOKUP(C802,Violations[Key],Violations[Boro])</f>
        <v/>
      </c>
      <c r="E802" s="9">
        <f>_xlfn.XLOOKUP(C802,Violations[Key],Violations[Cuisine])</f>
        <v/>
      </c>
      <c r="F802" s="9">
        <f>_xlfn.XLOOKUP(C802,Violations[Key],Violations[Score])</f>
        <v/>
      </c>
      <c r="G802" s="9">
        <f>_xlfn.XLOOKUP(C802,Violations[Key],Violations[Grade])&amp;""</f>
        <v/>
      </c>
      <c r="H802" s="9">
        <f>COUNTIFS(Violations[Key],C802,Violations[Violation code],"&lt;&gt;")</f>
        <v/>
      </c>
      <c r="I802" s="9">
        <f>COUNTIFS(Violations[Key],C802,Violations[Critical flag],"Critical")</f>
        <v/>
      </c>
      <c r="J802" s="9">
        <f>IF(LEFT(_xlfn.XLOOKUP(C802,Violations[Key],Violations[Action]),20)="Establishment Closed","Yes","No")</f>
        <v/>
      </c>
      <c r="K802" s="9">
        <f>IF(F802&lt;=13,"Yes","No")</f>
        <v/>
      </c>
    </row>
    <row r="803">
      <c r="A803" t="n">
        <v>50033696</v>
      </c>
      <c r="B803" s="8" t="n">
        <v>46132</v>
      </c>
      <c r="C803" s="9">
        <f>A803&amp;"-"&amp;TEXT(B803,"yyyymmdd")</f>
        <v/>
      </c>
      <c r="D803" s="9">
        <f>_xlfn.XLOOKUP(C803,Violations[Key],Violations[Boro])</f>
        <v/>
      </c>
      <c r="E803" s="9">
        <f>_xlfn.XLOOKUP(C803,Violations[Key],Violations[Cuisine])</f>
        <v/>
      </c>
      <c r="F803" s="9">
        <f>_xlfn.XLOOKUP(C803,Violations[Key],Violations[Score])</f>
        <v/>
      </c>
      <c r="G803" s="9">
        <f>_xlfn.XLOOKUP(C803,Violations[Key],Violations[Grade])&amp;""</f>
        <v/>
      </c>
      <c r="H803" s="9">
        <f>COUNTIFS(Violations[Key],C803,Violations[Violation code],"&lt;&gt;")</f>
        <v/>
      </c>
      <c r="I803" s="9">
        <f>COUNTIFS(Violations[Key],C803,Violations[Critical flag],"Critical")</f>
        <v/>
      </c>
      <c r="J803" s="9">
        <f>IF(LEFT(_xlfn.XLOOKUP(C803,Violations[Key],Violations[Action]),20)="Establishment Closed","Yes","No")</f>
        <v/>
      </c>
      <c r="K803" s="9">
        <f>IF(F803&lt;=13,"Yes","No")</f>
        <v/>
      </c>
    </row>
    <row r="804">
      <c r="A804" t="n">
        <v>50037522</v>
      </c>
      <c r="B804" s="8" t="n">
        <v>46132</v>
      </c>
      <c r="C804" s="9">
        <f>A804&amp;"-"&amp;TEXT(B804,"yyyymmdd")</f>
        <v/>
      </c>
      <c r="D804" s="9">
        <f>_xlfn.XLOOKUP(C804,Violations[Key],Violations[Boro])</f>
        <v/>
      </c>
      <c r="E804" s="9">
        <f>_xlfn.XLOOKUP(C804,Violations[Key],Violations[Cuisine])</f>
        <v/>
      </c>
      <c r="F804" s="9">
        <f>_xlfn.XLOOKUP(C804,Violations[Key],Violations[Score])</f>
        <v/>
      </c>
      <c r="G804" s="9">
        <f>_xlfn.XLOOKUP(C804,Violations[Key],Violations[Grade])&amp;""</f>
        <v/>
      </c>
      <c r="H804" s="9">
        <f>COUNTIFS(Violations[Key],C804,Violations[Violation code],"&lt;&gt;")</f>
        <v/>
      </c>
      <c r="I804" s="9">
        <f>COUNTIFS(Violations[Key],C804,Violations[Critical flag],"Critical")</f>
        <v/>
      </c>
      <c r="J804" s="9">
        <f>IF(LEFT(_xlfn.XLOOKUP(C804,Violations[Key],Violations[Action]),20)="Establishment Closed","Yes","No")</f>
        <v/>
      </c>
      <c r="K804" s="9">
        <f>IF(F804&lt;=13,"Yes","No")</f>
        <v/>
      </c>
    </row>
    <row r="805">
      <c r="A805" t="n">
        <v>50037823</v>
      </c>
      <c r="B805" s="8" t="n">
        <v>46132</v>
      </c>
      <c r="C805" s="9">
        <f>A805&amp;"-"&amp;TEXT(B805,"yyyymmdd")</f>
        <v/>
      </c>
      <c r="D805" s="9">
        <f>_xlfn.XLOOKUP(C805,Violations[Key],Violations[Boro])</f>
        <v/>
      </c>
      <c r="E805" s="9">
        <f>_xlfn.XLOOKUP(C805,Violations[Key],Violations[Cuisine])</f>
        <v/>
      </c>
      <c r="F805" s="9">
        <f>_xlfn.XLOOKUP(C805,Violations[Key],Violations[Score])</f>
        <v/>
      </c>
      <c r="G805" s="9">
        <f>_xlfn.XLOOKUP(C805,Violations[Key],Violations[Grade])&amp;""</f>
        <v/>
      </c>
      <c r="H805" s="9">
        <f>COUNTIFS(Violations[Key],C805,Violations[Violation code],"&lt;&gt;")</f>
        <v/>
      </c>
      <c r="I805" s="9">
        <f>COUNTIFS(Violations[Key],C805,Violations[Critical flag],"Critical")</f>
        <v/>
      </c>
      <c r="J805" s="9">
        <f>IF(LEFT(_xlfn.XLOOKUP(C805,Violations[Key],Violations[Action]),20)="Establishment Closed","Yes","No")</f>
        <v/>
      </c>
      <c r="K805" s="9">
        <f>IF(F805&lt;=13,"Yes","No")</f>
        <v/>
      </c>
    </row>
    <row r="806">
      <c r="A806" t="n">
        <v>50038299</v>
      </c>
      <c r="B806" s="8" t="n">
        <v>46132</v>
      </c>
      <c r="C806" s="9">
        <f>A806&amp;"-"&amp;TEXT(B806,"yyyymmdd")</f>
        <v/>
      </c>
      <c r="D806" s="9">
        <f>_xlfn.XLOOKUP(C806,Violations[Key],Violations[Boro])</f>
        <v/>
      </c>
      <c r="E806" s="9">
        <f>_xlfn.XLOOKUP(C806,Violations[Key],Violations[Cuisine])</f>
        <v/>
      </c>
      <c r="F806" s="9">
        <f>_xlfn.XLOOKUP(C806,Violations[Key],Violations[Score])</f>
        <v/>
      </c>
      <c r="G806" s="9">
        <f>_xlfn.XLOOKUP(C806,Violations[Key],Violations[Grade])&amp;""</f>
        <v/>
      </c>
      <c r="H806" s="9">
        <f>COUNTIFS(Violations[Key],C806,Violations[Violation code],"&lt;&gt;")</f>
        <v/>
      </c>
      <c r="I806" s="9">
        <f>COUNTIFS(Violations[Key],C806,Violations[Critical flag],"Critical")</f>
        <v/>
      </c>
      <c r="J806" s="9">
        <f>IF(LEFT(_xlfn.XLOOKUP(C806,Violations[Key],Violations[Action]),20)="Establishment Closed","Yes","No")</f>
        <v/>
      </c>
      <c r="K806" s="9">
        <f>IF(F806&lt;=13,"Yes","No")</f>
        <v/>
      </c>
    </row>
    <row r="807">
      <c r="A807" t="n">
        <v>50044006</v>
      </c>
      <c r="B807" s="8" t="n">
        <v>46132</v>
      </c>
      <c r="C807" s="9">
        <f>A807&amp;"-"&amp;TEXT(B807,"yyyymmdd")</f>
        <v/>
      </c>
      <c r="D807" s="9">
        <f>_xlfn.XLOOKUP(C807,Violations[Key],Violations[Boro])</f>
        <v/>
      </c>
      <c r="E807" s="9">
        <f>_xlfn.XLOOKUP(C807,Violations[Key],Violations[Cuisine])</f>
        <v/>
      </c>
      <c r="F807" s="9">
        <f>_xlfn.XLOOKUP(C807,Violations[Key],Violations[Score])</f>
        <v/>
      </c>
      <c r="G807" s="9">
        <f>_xlfn.XLOOKUP(C807,Violations[Key],Violations[Grade])&amp;""</f>
        <v/>
      </c>
      <c r="H807" s="9">
        <f>COUNTIFS(Violations[Key],C807,Violations[Violation code],"&lt;&gt;")</f>
        <v/>
      </c>
      <c r="I807" s="9">
        <f>COUNTIFS(Violations[Key],C807,Violations[Critical flag],"Critical")</f>
        <v/>
      </c>
      <c r="J807" s="9">
        <f>IF(LEFT(_xlfn.XLOOKUP(C807,Violations[Key],Violations[Action]),20)="Establishment Closed","Yes","No")</f>
        <v/>
      </c>
      <c r="K807" s="9">
        <f>IF(F807&lt;=13,"Yes","No")</f>
        <v/>
      </c>
    </row>
    <row r="808">
      <c r="A808" t="n">
        <v>50052709</v>
      </c>
      <c r="B808" s="8" t="n">
        <v>46132</v>
      </c>
      <c r="C808" s="9">
        <f>A808&amp;"-"&amp;TEXT(B808,"yyyymmdd")</f>
        <v/>
      </c>
      <c r="D808" s="9">
        <f>_xlfn.XLOOKUP(C808,Violations[Key],Violations[Boro])</f>
        <v/>
      </c>
      <c r="E808" s="9">
        <f>_xlfn.XLOOKUP(C808,Violations[Key],Violations[Cuisine])</f>
        <v/>
      </c>
      <c r="F808" s="9">
        <f>_xlfn.XLOOKUP(C808,Violations[Key],Violations[Score])</f>
        <v/>
      </c>
      <c r="G808" s="9">
        <f>_xlfn.XLOOKUP(C808,Violations[Key],Violations[Grade])&amp;""</f>
        <v/>
      </c>
      <c r="H808" s="9">
        <f>COUNTIFS(Violations[Key],C808,Violations[Violation code],"&lt;&gt;")</f>
        <v/>
      </c>
      <c r="I808" s="9">
        <f>COUNTIFS(Violations[Key],C808,Violations[Critical flag],"Critical")</f>
        <v/>
      </c>
      <c r="J808" s="9">
        <f>IF(LEFT(_xlfn.XLOOKUP(C808,Violations[Key],Violations[Action]),20)="Establishment Closed","Yes","No")</f>
        <v/>
      </c>
      <c r="K808" s="9">
        <f>IF(F808&lt;=13,"Yes","No")</f>
        <v/>
      </c>
    </row>
    <row r="809">
      <c r="A809" t="n">
        <v>50052772</v>
      </c>
      <c r="B809" s="8" t="n">
        <v>46132</v>
      </c>
      <c r="C809" s="9">
        <f>A809&amp;"-"&amp;TEXT(B809,"yyyymmdd")</f>
        <v/>
      </c>
      <c r="D809" s="9">
        <f>_xlfn.XLOOKUP(C809,Violations[Key],Violations[Boro])</f>
        <v/>
      </c>
      <c r="E809" s="9">
        <f>_xlfn.XLOOKUP(C809,Violations[Key],Violations[Cuisine])</f>
        <v/>
      </c>
      <c r="F809" s="9">
        <f>_xlfn.XLOOKUP(C809,Violations[Key],Violations[Score])</f>
        <v/>
      </c>
      <c r="G809" s="9">
        <f>_xlfn.XLOOKUP(C809,Violations[Key],Violations[Grade])&amp;""</f>
        <v/>
      </c>
      <c r="H809" s="9">
        <f>COUNTIFS(Violations[Key],C809,Violations[Violation code],"&lt;&gt;")</f>
        <v/>
      </c>
      <c r="I809" s="9">
        <f>COUNTIFS(Violations[Key],C809,Violations[Critical flag],"Critical")</f>
        <v/>
      </c>
      <c r="J809" s="9">
        <f>IF(LEFT(_xlfn.XLOOKUP(C809,Violations[Key],Violations[Action]),20)="Establishment Closed","Yes","No")</f>
        <v/>
      </c>
      <c r="K809" s="9">
        <f>IF(F809&lt;=13,"Yes","No")</f>
        <v/>
      </c>
    </row>
    <row r="810">
      <c r="A810" t="n">
        <v>50062487</v>
      </c>
      <c r="B810" s="8" t="n">
        <v>46132</v>
      </c>
      <c r="C810" s="9">
        <f>A810&amp;"-"&amp;TEXT(B810,"yyyymmdd")</f>
        <v/>
      </c>
      <c r="D810" s="9">
        <f>_xlfn.XLOOKUP(C810,Violations[Key],Violations[Boro])</f>
        <v/>
      </c>
      <c r="E810" s="9">
        <f>_xlfn.XLOOKUP(C810,Violations[Key],Violations[Cuisine])</f>
        <v/>
      </c>
      <c r="F810" s="9">
        <f>_xlfn.XLOOKUP(C810,Violations[Key],Violations[Score])</f>
        <v/>
      </c>
      <c r="G810" s="9">
        <f>_xlfn.XLOOKUP(C810,Violations[Key],Violations[Grade])&amp;""</f>
        <v/>
      </c>
      <c r="H810" s="9">
        <f>COUNTIFS(Violations[Key],C810,Violations[Violation code],"&lt;&gt;")</f>
        <v/>
      </c>
      <c r="I810" s="9">
        <f>COUNTIFS(Violations[Key],C810,Violations[Critical flag],"Critical")</f>
        <v/>
      </c>
      <c r="J810" s="9">
        <f>IF(LEFT(_xlfn.XLOOKUP(C810,Violations[Key],Violations[Action]),20)="Establishment Closed","Yes","No")</f>
        <v/>
      </c>
      <c r="K810" s="9">
        <f>IF(F810&lt;=13,"Yes","No")</f>
        <v/>
      </c>
    </row>
    <row r="811">
      <c r="A811" t="n">
        <v>50066854</v>
      </c>
      <c r="B811" s="8" t="n">
        <v>46132</v>
      </c>
      <c r="C811" s="9">
        <f>A811&amp;"-"&amp;TEXT(B811,"yyyymmdd")</f>
        <v/>
      </c>
      <c r="D811" s="9">
        <f>_xlfn.XLOOKUP(C811,Violations[Key],Violations[Boro])</f>
        <v/>
      </c>
      <c r="E811" s="9">
        <f>_xlfn.XLOOKUP(C811,Violations[Key],Violations[Cuisine])</f>
        <v/>
      </c>
      <c r="F811" s="9">
        <f>_xlfn.XLOOKUP(C811,Violations[Key],Violations[Score])</f>
        <v/>
      </c>
      <c r="G811" s="9">
        <f>_xlfn.XLOOKUP(C811,Violations[Key],Violations[Grade])&amp;""</f>
        <v/>
      </c>
      <c r="H811" s="9">
        <f>COUNTIFS(Violations[Key],C811,Violations[Violation code],"&lt;&gt;")</f>
        <v/>
      </c>
      <c r="I811" s="9">
        <f>COUNTIFS(Violations[Key],C811,Violations[Critical flag],"Critical")</f>
        <v/>
      </c>
      <c r="J811" s="9">
        <f>IF(LEFT(_xlfn.XLOOKUP(C811,Violations[Key],Violations[Action]),20)="Establishment Closed","Yes","No")</f>
        <v/>
      </c>
      <c r="K811" s="9">
        <f>IF(F811&lt;=13,"Yes","No")</f>
        <v/>
      </c>
    </row>
    <row r="812">
      <c r="A812" t="n">
        <v>50069904</v>
      </c>
      <c r="B812" s="8" t="n">
        <v>46132</v>
      </c>
      <c r="C812" s="9">
        <f>A812&amp;"-"&amp;TEXT(B812,"yyyymmdd")</f>
        <v/>
      </c>
      <c r="D812" s="9">
        <f>_xlfn.XLOOKUP(C812,Violations[Key],Violations[Boro])</f>
        <v/>
      </c>
      <c r="E812" s="9">
        <f>_xlfn.XLOOKUP(C812,Violations[Key],Violations[Cuisine])</f>
        <v/>
      </c>
      <c r="F812" s="9">
        <f>_xlfn.XLOOKUP(C812,Violations[Key],Violations[Score])</f>
        <v/>
      </c>
      <c r="G812" s="9">
        <f>_xlfn.XLOOKUP(C812,Violations[Key],Violations[Grade])&amp;""</f>
        <v/>
      </c>
      <c r="H812" s="9">
        <f>COUNTIFS(Violations[Key],C812,Violations[Violation code],"&lt;&gt;")</f>
        <v/>
      </c>
      <c r="I812" s="9">
        <f>COUNTIFS(Violations[Key],C812,Violations[Critical flag],"Critical")</f>
        <v/>
      </c>
      <c r="J812" s="9">
        <f>IF(LEFT(_xlfn.XLOOKUP(C812,Violations[Key],Violations[Action]),20)="Establishment Closed","Yes","No")</f>
        <v/>
      </c>
      <c r="K812" s="9">
        <f>IF(F812&lt;=13,"Yes","No")</f>
        <v/>
      </c>
    </row>
    <row r="813">
      <c r="A813" t="n">
        <v>50070066</v>
      </c>
      <c r="B813" s="8" t="n">
        <v>46132</v>
      </c>
      <c r="C813" s="9">
        <f>A813&amp;"-"&amp;TEXT(B813,"yyyymmdd")</f>
        <v/>
      </c>
      <c r="D813" s="9">
        <f>_xlfn.XLOOKUP(C813,Violations[Key],Violations[Boro])</f>
        <v/>
      </c>
      <c r="E813" s="9">
        <f>_xlfn.XLOOKUP(C813,Violations[Key],Violations[Cuisine])</f>
        <v/>
      </c>
      <c r="F813" s="9">
        <f>_xlfn.XLOOKUP(C813,Violations[Key],Violations[Score])</f>
        <v/>
      </c>
      <c r="G813" s="9">
        <f>_xlfn.XLOOKUP(C813,Violations[Key],Violations[Grade])&amp;""</f>
        <v/>
      </c>
      <c r="H813" s="9">
        <f>COUNTIFS(Violations[Key],C813,Violations[Violation code],"&lt;&gt;")</f>
        <v/>
      </c>
      <c r="I813" s="9">
        <f>COUNTIFS(Violations[Key],C813,Violations[Critical flag],"Critical")</f>
        <v/>
      </c>
      <c r="J813" s="9">
        <f>IF(LEFT(_xlfn.XLOOKUP(C813,Violations[Key],Violations[Action]),20)="Establishment Closed","Yes","No")</f>
        <v/>
      </c>
      <c r="K813" s="9">
        <f>IF(F813&lt;=13,"Yes","No")</f>
        <v/>
      </c>
    </row>
    <row r="814">
      <c r="A814" t="n">
        <v>50070387</v>
      </c>
      <c r="B814" s="8" t="n">
        <v>46132</v>
      </c>
      <c r="C814" s="9">
        <f>A814&amp;"-"&amp;TEXT(B814,"yyyymmdd")</f>
        <v/>
      </c>
      <c r="D814" s="9">
        <f>_xlfn.XLOOKUP(C814,Violations[Key],Violations[Boro])</f>
        <v/>
      </c>
      <c r="E814" s="9">
        <f>_xlfn.XLOOKUP(C814,Violations[Key],Violations[Cuisine])</f>
        <v/>
      </c>
      <c r="F814" s="9">
        <f>_xlfn.XLOOKUP(C814,Violations[Key],Violations[Score])</f>
        <v/>
      </c>
      <c r="G814" s="9">
        <f>_xlfn.XLOOKUP(C814,Violations[Key],Violations[Grade])&amp;""</f>
        <v/>
      </c>
      <c r="H814" s="9">
        <f>COUNTIFS(Violations[Key],C814,Violations[Violation code],"&lt;&gt;")</f>
        <v/>
      </c>
      <c r="I814" s="9">
        <f>COUNTIFS(Violations[Key],C814,Violations[Critical flag],"Critical")</f>
        <v/>
      </c>
      <c r="J814" s="9">
        <f>IF(LEFT(_xlfn.XLOOKUP(C814,Violations[Key],Violations[Action]),20)="Establishment Closed","Yes","No")</f>
        <v/>
      </c>
      <c r="K814" s="9">
        <f>IF(F814&lt;=13,"Yes","No")</f>
        <v/>
      </c>
    </row>
    <row r="815">
      <c r="A815" t="n">
        <v>50071707</v>
      </c>
      <c r="B815" s="8" t="n">
        <v>46132</v>
      </c>
      <c r="C815" s="9">
        <f>A815&amp;"-"&amp;TEXT(B815,"yyyymmdd")</f>
        <v/>
      </c>
      <c r="D815" s="9">
        <f>_xlfn.XLOOKUP(C815,Violations[Key],Violations[Boro])</f>
        <v/>
      </c>
      <c r="E815" s="9">
        <f>_xlfn.XLOOKUP(C815,Violations[Key],Violations[Cuisine])</f>
        <v/>
      </c>
      <c r="F815" s="9">
        <f>_xlfn.XLOOKUP(C815,Violations[Key],Violations[Score])</f>
        <v/>
      </c>
      <c r="G815" s="9">
        <f>_xlfn.XLOOKUP(C815,Violations[Key],Violations[Grade])&amp;""</f>
        <v/>
      </c>
      <c r="H815" s="9">
        <f>COUNTIFS(Violations[Key],C815,Violations[Violation code],"&lt;&gt;")</f>
        <v/>
      </c>
      <c r="I815" s="9">
        <f>COUNTIFS(Violations[Key],C815,Violations[Critical flag],"Critical")</f>
        <v/>
      </c>
      <c r="J815" s="9">
        <f>IF(LEFT(_xlfn.XLOOKUP(C815,Violations[Key],Violations[Action]),20)="Establishment Closed","Yes","No")</f>
        <v/>
      </c>
      <c r="K815" s="9">
        <f>IF(F815&lt;=13,"Yes","No")</f>
        <v/>
      </c>
    </row>
    <row r="816">
      <c r="A816" t="n">
        <v>50072884</v>
      </c>
      <c r="B816" s="8" t="n">
        <v>46132</v>
      </c>
      <c r="C816" s="9">
        <f>A816&amp;"-"&amp;TEXT(B816,"yyyymmdd")</f>
        <v/>
      </c>
      <c r="D816" s="9">
        <f>_xlfn.XLOOKUP(C816,Violations[Key],Violations[Boro])</f>
        <v/>
      </c>
      <c r="E816" s="9">
        <f>_xlfn.XLOOKUP(C816,Violations[Key],Violations[Cuisine])</f>
        <v/>
      </c>
      <c r="F816" s="9">
        <f>_xlfn.XLOOKUP(C816,Violations[Key],Violations[Score])</f>
        <v/>
      </c>
      <c r="G816" s="9">
        <f>_xlfn.XLOOKUP(C816,Violations[Key],Violations[Grade])&amp;""</f>
        <v/>
      </c>
      <c r="H816" s="9">
        <f>COUNTIFS(Violations[Key],C816,Violations[Violation code],"&lt;&gt;")</f>
        <v/>
      </c>
      <c r="I816" s="9">
        <f>COUNTIFS(Violations[Key],C816,Violations[Critical flag],"Critical")</f>
        <v/>
      </c>
      <c r="J816" s="9">
        <f>IF(LEFT(_xlfn.XLOOKUP(C816,Violations[Key],Violations[Action]),20)="Establishment Closed","Yes","No")</f>
        <v/>
      </c>
      <c r="K816" s="9">
        <f>IF(F816&lt;=13,"Yes","No")</f>
        <v/>
      </c>
    </row>
    <row r="817">
      <c r="A817" t="n">
        <v>50073244</v>
      </c>
      <c r="B817" s="8" t="n">
        <v>46132</v>
      </c>
      <c r="C817" s="9">
        <f>A817&amp;"-"&amp;TEXT(B817,"yyyymmdd")</f>
        <v/>
      </c>
      <c r="D817" s="9">
        <f>_xlfn.XLOOKUP(C817,Violations[Key],Violations[Boro])</f>
        <v/>
      </c>
      <c r="E817" s="9">
        <f>_xlfn.XLOOKUP(C817,Violations[Key],Violations[Cuisine])</f>
        <v/>
      </c>
      <c r="F817" s="9">
        <f>_xlfn.XLOOKUP(C817,Violations[Key],Violations[Score])</f>
        <v/>
      </c>
      <c r="G817" s="9">
        <f>_xlfn.XLOOKUP(C817,Violations[Key],Violations[Grade])&amp;""</f>
        <v/>
      </c>
      <c r="H817" s="9">
        <f>COUNTIFS(Violations[Key],C817,Violations[Violation code],"&lt;&gt;")</f>
        <v/>
      </c>
      <c r="I817" s="9">
        <f>COUNTIFS(Violations[Key],C817,Violations[Critical flag],"Critical")</f>
        <v/>
      </c>
      <c r="J817" s="9">
        <f>IF(LEFT(_xlfn.XLOOKUP(C817,Violations[Key],Violations[Action]),20)="Establishment Closed","Yes","No")</f>
        <v/>
      </c>
      <c r="K817" s="9">
        <f>IF(F817&lt;=13,"Yes","No")</f>
        <v/>
      </c>
    </row>
    <row r="818">
      <c r="A818" t="n">
        <v>50074873</v>
      </c>
      <c r="B818" s="8" t="n">
        <v>46132</v>
      </c>
      <c r="C818" s="9">
        <f>A818&amp;"-"&amp;TEXT(B818,"yyyymmdd")</f>
        <v/>
      </c>
      <c r="D818" s="9">
        <f>_xlfn.XLOOKUP(C818,Violations[Key],Violations[Boro])</f>
        <v/>
      </c>
      <c r="E818" s="9">
        <f>_xlfn.XLOOKUP(C818,Violations[Key],Violations[Cuisine])</f>
        <v/>
      </c>
      <c r="F818" s="9">
        <f>_xlfn.XLOOKUP(C818,Violations[Key],Violations[Score])</f>
        <v/>
      </c>
      <c r="G818" s="9">
        <f>_xlfn.XLOOKUP(C818,Violations[Key],Violations[Grade])&amp;""</f>
        <v/>
      </c>
      <c r="H818" s="9">
        <f>COUNTIFS(Violations[Key],C818,Violations[Violation code],"&lt;&gt;")</f>
        <v/>
      </c>
      <c r="I818" s="9">
        <f>COUNTIFS(Violations[Key],C818,Violations[Critical flag],"Critical")</f>
        <v/>
      </c>
      <c r="J818" s="9">
        <f>IF(LEFT(_xlfn.XLOOKUP(C818,Violations[Key],Violations[Action]),20)="Establishment Closed","Yes","No")</f>
        <v/>
      </c>
      <c r="K818" s="9">
        <f>IF(F818&lt;=13,"Yes","No")</f>
        <v/>
      </c>
    </row>
    <row r="819">
      <c r="A819" t="n">
        <v>50079705</v>
      </c>
      <c r="B819" s="8" t="n">
        <v>46132</v>
      </c>
      <c r="C819" s="9">
        <f>A819&amp;"-"&amp;TEXT(B819,"yyyymmdd")</f>
        <v/>
      </c>
      <c r="D819" s="9">
        <f>_xlfn.XLOOKUP(C819,Violations[Key],Violations[Boro])</f>
        <v/>
      </c>
      <c r="E819" s="9">
        <f>_xlfn.XLOOKUP(C819,Violations[Key],Violations[Cuisine])</f>
        <v/>
      </c>
      <c r="F819" s="9">
        <f>_xlfn.XLOOKUP(C819,Violations[Key],Violations[Score])</f>
        <v/>
      </c>
      <c r="G819" s="9">
        <f>_xlfn.XLOOKUP(C819,Violations[Key],Violations[Grade])&amp;""</f>
        <v/>
      </c>
      <c r="H819" s="9">
        <f>COUNTIFS(Violations[Key],C819,Violations[Violation code],"&lt;&gt;")</f>
        <v/>
      </c>
      <c r="I819" s="9">
        <f>COUNTIFS(Violations[Key],C819,Violations[Critical flag],"Critical")</f>
        <v/>
      </c>
      <c r="J819" s="9">
        <f>IF(LEFT(_xlfn.XLOOKUP(C819,Violations[Key],Violations[Action]),20)="Establishment Closed","Yes","No")</f>
        <v/>
      </c>
      <c r="K819" s="9">
        <f>IF(F819&lt;=13,"Yes","No")</f>
        <v/>
      </c>
    </row>
    <row r="820">
      <c r="A820" t="n">
        <v>50084352</v>
      </c>
      <c r="B820" s="8" t="n">
        <v>46132</v>
      </c>
      <c r="C820" s="9">
        <f>A820&amp;"-"&amp;TEXT(B820,"yyyymmdd")</f>
        <v/>
      </c>
      <c r="D820" s="9">
        <f>_xlfn.XLOOKUP(C820,Violations[Key],Violations[Boro])</f>
        <v/>
      </c>
      <c r="E820" s="9">
        <f>_xlfn.XLOOKUP(C820,Violations[Key],Violations[Cuisine])</f>
        <v/>
      </c>
      <c r="F820" s="9">
        <f>_xlfn.XLOOKUP(C820,Violations[Key],Violations[Score])</f>
        <v/>
      </c>
      <c r="G820" s="9">
        <f>_xlfn.XLOOKUP(C820,Violations[Key],Violations[Grade])&amp;""</f>
        <v/>
      </c>
      <c r="H820" s="9">
        <f>COUNTIFS(Violations[Key],C820,Violations[Violation code],"&lt;&gt;")</f>
        <v/>
      </c>
      <c r="I820" s="9">
        <f>COUNTIFS(Violations[Key],C820,Violations[Critical flag],"Critical")</f>
        <v/>
      </c>
      <c r="J820" s="9">
        <f>IF(LEFT(_xlfn.XLOOKUP(C820,Violations[Key],Violations[Action]),20)="Establishment Closed","Yes","No")</f>
        <v/>
      </c>
      <c r="K820" s="9">
        <f>IF(F820&lt;=13,"Yes","No")</f>
        <v/>
      </c>
    </row>
    <row r="821">
      <c r="A821" t="n">
        <v>50087721</v>
      </c>
      <c r="B821" s="8" t="n">
        <v>46132</v>
      </c>
      <c r="C821" s="9">
        <f>A821&amp;"-"&amp;TEXT(B821,"yyyymmdd")</f>
        <v/>
      </c>
      <c r="D821" s="9">
        <f>_xlfn.XLOOKUP(C821,Violations[Key],Violations[Boro])</f>
        <v/>
      </c>
      <c r="E821" s="9">
        <f>_xlfn.XLOOKUP(C821,Violations[Key],Violations[Cuisine])</f>
        <v/>
      </c>
      <c r="F821" s="9">
        <f>_xlfn.XLOOKUP(C821,Violations[Key],Violations[Score])</f>
        <v/>
      </c>
      <c r="G821" s="9">
        <f>_xlfn.XLOOKUP(C821,Violations[Key],Violations[Grade])&amp;""</f>
        <v/>
      </c>
      <c r="H821" s="9">
        <f>COUNTIFS(Violations[Key],C821,Violations[Violation code],"&lt;&gt;")</f>
        <v/>
      </c>
      <c r="I821" s="9">
        <f>COUNTIFS(Violations[Key],C821,Violations[Critical flag],"Critical")</f>
        <v/>
      </c>
      <c r="J821" s="9">
        <f>IF(LEFT(_xlfn.XLOOKUP(C821,Violations[Key],Violations[Action]),20)="Establishment Closed","Yes","No")</f>
        <v/>
      </c>
      <c r="K821" s="9">
        <f>IF(F821&lt;=13,"Yes","No")</f>
        <v/>
      </c>
    </row>
    <row r="822">
      <c r="A822" t="n">
        <v>50088272</v>
      </c>
      <c r="B822" s="8" t="n">
        <v>46132</v>
      </c>
      <c r="C822" s="9">
        <f>A822&amp;"-"&amp;TEXT(B822,"yyyymmdd")</f>
        <v/>
      </c>
      <c r="D822" s="9">
        <f>_xlfn.XLOOKUP(C822,Violations[Key],Violations[Boro])</f>
        <v/>
      </c>
      <c r="E822" s="9">
        <f>_xlfn.XLOOKUP(C822,Violations[Key],Violations[Cuisine])</f>
        <v/>
      </c>
      <c r="F822" s="9">
        <f>_xlfn.XLOOKUP(C822,Violations[Key],Violations[Score])</f>
        <v/>
      </c>
      <c r="G822" s="9">
        <f>_xlfn.XLOOKUP(C822,Violations[Key],Violations[Grade])&amp;""</f>
        <v/>
      </c>
      <c r="H822" s="9">
        <f>COUNTIFS(Violations[Key],C822,Violations[Violation code],"&lt;&gt;")</f>
        <v/>
      </c>
      <c r="I822" s="9">
        <f>COUNTIFS(Violations[Key],C822,Violations[Critical flag],"Critical")</f>
        <v/>
      </c>
      <c r="J822" s="9">
        <f>IF(LEFT(_xlfn.XLOOKUP(C822,Violations[Key],Violations[Action]),20)="Establishment Closed","Yes","No")</f>
        <v/>
      </c>
      <c r="K822" s="9">
        <f>IF(F822&lt;=13,"Yes","No")</f>
        <v/>
      </c>
    </row>
    <row r="823">
      <c r="A823" t="n">
        <v>50091854</v>
      </c>
      <c r="B823" s="8" t="n">
        <v>46132</v>
      </c>
      <c r="C823" s="9">
        <f>A823&amp;"-"&amp;TEXT(B823,"yyyymmdd")</f>
        <v/>
      </c>
      <c r="D823" s="9">
        <f>_xlfn.XLOOKUP(C823,Violations[Key],Violations[Boro])</f>
        <v/>
      </c>
      <c r="E823" s="9">
        <f>_xlfn.XLOOKUP(C823,Violations[Key],Violations[Cuisine])</f>
        <v/>
      </c>
      <c r="F823" s="9">
        <f>_xlfn.XLOOKUP(C823,Violations[Key],Violations[Score])</f>
        <v/>
      </c>
      <c r="G823" s="9">
        <f>_xlfn.XLOOKUP(C823,Violations[Key],Violations[Grade])&amp;""</f>
        <v/>
      </c>
      <c r="H823" s="9">
        <f>COUNTIFS(Violations[Key],C823,Violations[Violation code],"&lt;&gt;")</f>
        <v/>
      </c>
      <c r="I823" s="9">
        <f>COUNTIFS(Violations[Key],C823,Violations[Critical flag],"Critical")</f>
        <v/>
      </c>
      <c r="J823" s="9">
        <f>IF(LEFT(_xlfn.XLOOKUP(C823,Violations[Key],Violations[Action]),20)="Establishment Closed","Yes","No")</f>
        <v/>
      </c>
      <c r="K823" s="9">
        <f>IF(F823&lt;=13,"Yes","No")</f>
        <v/>
      </c>
    </row>
    <row r="824">
      <c r="A824" t="n">
        <v>50101925</v>
      </c>
      <c r="B824" s="8" t="n">
        <v>46132</v>
      </c>
      <c r="C824" s="9">
        <f>A824&amp;"-"&amp;TEXT(B824,"yyyymmdd")</f>
        <v/>
      </c>
      <c r="D824" s="9">
        <f>_xlfn.XLOOKUP(C824,Violations[Key],Violations[Boro])</f>
        <v/>
      </c>
      <c r="E824" s="9">
        <f>_xlfn.XLOOKUP(C824,Violations[Key],Violations[Cuisine])</f>
        <v/>
      </c>
      <c r="F824" s="9">
        <f>_xlfn.XLOOKUP(C824,Violations[Key],Violations[Score])</f>
        <v/>
      </c>
      <c r="G824" s="9">
        <f>_xlfn.XLOOKUP(C824,Violations[Key],Violations[Grade])&amp;""</f>
        <v/>
      </c>
      <c r="H824" s="9">
        <f>COUNTIFS(Violations[Key],C824,Violations[Violation code],"&lt;&gt;")</f>
        <v/>
      </c>
      <c r="I824" s="9">
        <f>COUNTIFS(Violations[Key],C824,Violations[Critical flag],"Critical")</f>
        <v/>
      </c>
      <c r="J824" s="9">
        <f>IF(LEFT(_xlfn.XLOOKUP(C824,Violations[Key],Violations[Action]),20)="Establishment Closed","Yes","No")</f>
        <v/>
      </c>
      <c r="K824" s="9">
        <f>IF(F824&lt;=13,"Yes","No")</f>
        <v/>
      </c>
    </row>
    <row r="825">
      <c r="A825" t="n">
        <v>50103737</v>
      </c>
      <c r="B825" s="8" t="n">
        <v>46132</v>
      </c>
      <c r="C825" s="9">
        <f>A825&amp;"-"&amp;TEXT(B825,"yyyymmdd")</f>
        <v/>
      </c>
      <c r="D825" s="9">
        <f>_xlfn.XLOOKUP(C825,Violations[Key],Violations[Boro])</f>
        <v/>
      </c>
      <c r="E825" s="9">
        <f>_xlfn.XLOOKUP(C825,Violations[Key],Violations[Cuisine])</f>
        <v/>
      </c>
      <c r="F825" s="9">
        <f>_xlfn.XLOOKUP(C825,Violations[Key],Violations[Score])</f>
        <v/>
      </c>
      <c r="G825" s="9">
        <f>_xlfn.XLOOKUP(C825,Violations[Key],Violations[Grade])&amp;""</f>
        <v/>
      </c>
      <c r="H825" s="9">
        <f>COUNTIFS(Violations[Key],C825,Violations[Violation code],"&lt;&gt;")</f>
        <v/>
      </c>
      <c r="I825" s="9">
        <f>COUNTIFS(Violations[Key],C825,Violations[Critical flag],"Critical")</f>
        <v/>
      </c>
      <c r="J825" s="9">
        <f>IF(LEFT(_xlfn.XLOOKUP(C825,Violations[Key],Violations[Action]),20)="Establishment Closed","Yes","No")</f>
        <v/>
      </c>
      <c r="K825" s="9">
        <f>IF(F825&lt;=13,"Yes","No")</f>
        <v/>
      </c>
    </row>
    <row r="826">
      <c r="A826" t="n">
        <v>50104628</v>
      </c>
      <c r="B826" s="8" t="n">
        <v>46132</v>
      </c>
      <c r="C826" s="9">
        <f>A826&amp;"-"&amp;TEXT(B826,"yyyymmdd")</f>
        <v/>
      </c>
      <c r="D826" s="9">
        <f>_xlfn.XLOOKUP(C826,Violations[Key],Violations[Boro])</f>
        <v/>
      </c>
      <c r="E826" s="9">
        <f>_xlfn.XLOOKUP(C826,Violations[Key],Violations[Cuisine])</f>
        <v/>
      </c>
      <c r="F826" s="9">
        <f>_xlfn.XLOOKUP(C826,Violations[Key],Violations[Score])</f>
        <v/>
      </c>
      <c r="G826" s="9">
        <f>_xlfn.XLOOKUP(C826,Violations[Key],Violations[Grade])&amp;""</f>
        <v/>
      </c>
      <c r="H826" s="9">
        <f>COUNTIFS(Violations[Key],C826,Violations[Violation code],"&lt;&gt;")</f>
        <v/>
      </c>
      <c r="I826" s="9">
        <f>COUNTIFS(Violations[Key],C826,Violations[Critical flag],"Critical")</f>
        <v/>
      </c>
      <c r="J826" s="9">
        <f>IF(LEFT(_xlfn.XLOOKUP(C826,Violations[Key],Violations[Action]),20)="Establishment Closed","Yes","No")</f>
        <v/>
      </c>
      <c r="K826" s="9">
        <f>IF(F826&lt;=13,"Yes","No")</f>
        <v/>
      </c>
    </row>
    <row r="827">
      <c r="A827" t="n">
        <v>50106782</v>
      </c>
      <c r="B827" s="8" t="n">
        <v>46132</v>
      </c>
      <c r="C827" s="9">
        <f>A827&amp;"-"&amp;TEXT(B827,"yyyymmdd")</f>
        <v/>
      </c>
      <c r="D827" s="9">
        <f>_xlfn.XLOOKUP(C827,Violations[Key],Violations[Boro])</f>
        <v/>
      </c>
      <c r="E827" s="9">
        <f>_xlfn.XLOOKUP(C827,Violations[Key],Violations[Cuisine])</f>
        <v/>
      </c>
      <c r="F827" s="9">
        <f>_xlfn.XLOOKUP(C827,Violations[Key],Violations[Score])</f>
        <v/>
      </c>
      <c r="G827" s="9">
        <f>_xlfn.XLOOKUP(C827,Violations[Key],Violations[Grade])&amp;""</f>
        <v/>
      </c>
      <c r="H827" s="9">
        <f>COUNTIFS(Violations[Key],C827,Violations[Violation code],"&lt;&gt;")</f>
        <v/>
      </c>
      <c r="I827" s="9">
        <f>COUNTIFS(Violations[Key],C827,Violations[Critical flag],"Critical")</f>
        <v/>
      </c>
      <c r="J827" s="9">
        <f>IF(LEFT(_xlfn.XLOOKUP(C827,Violations[Key],Violations[Action]),20)="Establishment Closed","Yes","No")</f>
        <v/>
      </c>
      <c r="K827" s="9">
        <f>IF(F827&lt;=13,"Yes","No")</f>
        <v/>
      </c>
    </row>
    <row r="828">
      <c r="A828" t="n">
        <v>50108282</v>
      </c>
      <c r="B828" s="8" t="n">
        <v>46132</v>
      </c>
      <c r="C828" s="9">
        <f>A828&amp;"-"&amp;TEXT(B828,"yyyymmdd")</f>
        <v/>
      </c>
      <c r="D828" s="9">
        <f>_xlfn.XLOOKUP(C828,Violations[Key],Violations[Boro])</f>
        <v/>
      </c>
      <c r="E828" s="9">
        <f>_xlfn.XLOOKUP(C828,Violations[Key],Violations[Cuisine])</f>
        <v/>
      </c>
      <c r="F828" s="9">
        <f>_xlfn.XLOOKUP(C828,Violations[Key],Violations[Score])</f>
        <v/>
      </c>
      <c r="G828" s="9">
        <f>_xlfn.XLOOKUP(C828,Violations[Key],Violations[Grade])&amp;""</f>
        <v/>
      </c>
      <c r="H828" s="9">
        <f>COUNTIFS(Violations[Key],C828,Violations[Violation code],"&lt;&gt;")</f>
        <v/>
      </c>
      <c r="I828" s="9">
        <f>COUNTIFS(Violations[Key],C828,Violations[Critical flag],"Critical")</f>
        <v/>
      </c>
      <c r="J828" s="9">
        <f>IF(LEFT(_xlfn.XLOOKUP(C828,Violations[Key],Violations[Action]),20)="Establishment Closed","Yes","No")</f>
        <v/>
      </c>
      <c r="K828" s="9">
        <f>IF(F828&lt;=13,"Yes","No")</f>
        <v/>
      </c>
    </row>
    <row r="829">
      <c r="A829" t="n">
        <v>50109964</v>
      </c>
      <c r="B829" s="8" t="n">
        <v>46132</v>
      </c>
      <c r="C829" s="9">
        <f>A829&amp;"-"&amp;TEXT(B829,"yyyymmdd")</f>
        <v/>
      </c>
      <c r="D829" s="9">
        <f>_xlfn.XLOOKUP(C829,Violations[Key],Violations[Boro])</f>
        <v/>
      </c>
      <c r="E829" s="9">
        <f>_xlfn.XLOOKUP(C829,Violations[Key],Violations[Cuisine])</f>
        <v/>
      </c>
      <c r="F829" s="9">
        <f>_xlfn.XLOOKUP(C829,Violations[Key],Violations[Score])</f>
        <v/>
      </c>
      <c r="G829" s="9">
        <f>_xlfn.XLOOKUP(C829,Violations[Key],Violations[Grade])&amp;""</f>
        <v/>
      </c>
      <c r="H829" s="9">
        <f>COUNTIFS(Violations[Key],C829,Violations[Violation code],"&lt;&gt;")</f>
        <v/>
      </c>
      <c r="I829" s="9">
        <f>COUNTIFS(Violations[Key],C829,Violations[Critical flag],"Critical")</f>
        <v/>
      </c>
      <c r="J829" s="9">
        <f>IF(LEFT(_xlfn.XLOOKUP(C829,Violations[Key],Violations[Action]),20)="Establishment Closed","Yes","No")</f>
        <v/>
      </c>
      <c r="K829" s="9">
        <f>IF(F829&lt;=13,"Yes","No")</f>
        <v/>
      </c>
    </row>
    <row r="830">
      <c r="A830" t="n">
        <v>50112433</v>
      </c>
      <c r="B830" s="8" t="n">
        <v>46132</v>
      </c>
      <c r="C830" s="9">
        <f>A830&amp;"-"&amp;TEXT(B830,"yyyymmdd")</f>
        <v/>
      </c>
      <c r="D830" s="9">
        <f>_xlfn.XLOOKUP(C830,Violations[Key],Violations[Boro])</f>
        <v/>
      </c>
      <c r="E830" s="9">
        <f>_xlfn.XLOOKUP(C830,Violations[Key],Violations[Cuisine])</f>
        <v/>
      </c>
      <c r="F830" s="9">
        <f>_xlfn.XLOOKUP(C830,Violations[Key],Violations[Score])</f>
        <v/>
      </c>
      <c r="G830" s="9">
        <f>_xlfn.XLOOKUP(C830,Violations[Key],Violations[Grade])&amp;""</f>
        <v/>
      </c>
      <c r="H830" s="9">
        <f>COUNTIFS(Violations[Key],C830,Violations[Violation code],"&lt;&gt;")</f>
        <v/>
      </c>
      <c r="I830" s="9">
        <f>COUNTIFS(Violations[Key],C830,Violations[Critical flag],"Critical")</f>
        <v/>
      </c>
      <c r="J830" s="9">
        <f>IF(LEFT(_xlfn.XLOOKUP(C830,Violations[Key],Violations[Action]),20)="Establishment Closed","Yes","No")</f>
        <v/>
      </c>
      <c r="K830" s="9">
        <f>IF(F830&lt;=13,"Yes","No")</f>
        <v/>
      </c>
    </row>
    <row r="831">
      <c r="A831" t="n">
        <v>50113614</v>
      </c>
      <c r="B831" s="8" t="n">
        <v>46132</v>
      </c>
      <c r="C831" s="9">
        <f>A831&amp;"-"&amp;TEXT(B831,"yyyymmdd")</f>
        <v/>
      </c>
      <c r="D831" s="9">
        <f>_xlfn.XLOOKUP(C831,Violations[Key],Violations[Boro])</f>
        <v/>
      </c>
      <c r="E831" s="9">
        <f>_xlfn.XLOOKUP(C831,Violations[Key],Violations[Cuisine])</f>
        <v/>
      </c>
      <c r="F831" s="9">
        <f>_xlfn.XLOOKUP(C831,Violations[Key],Violations[Score])</f>
        <v/>
      </c>
      <c r="G831" s="9">
        <f>_xlfn.XLOOKUP(C831,Violations[Key],Violations[Grade])&amp;""</f>
        <v/>
      </c>
      <c r="H831" s="9">
        <f>COUNTIFS(Violations[Key],C831,Violations[Violation code],"&lt;&gt;")</f>
        <v/>
      </c>
      <c r="I831" s="9">
        <f>COUNTIFS(Violations[Key],C831,Violations[Critical flag],"Critical")</f>
        <v/>
      </c>
      <c r="J831" s="9">
        <f>IF(LEFT(_xlfn.XLOOKUP(C831,Violations[Key],Violations[Action]),20)="Establishment Closed","Yes","No")</f>
        <v/>
      </c>
      <c r="K831" s="9">
        <f>IF(F831&lt;=13,"Yes","No")</f>
        <v/>
      </c>
    </row>
    <row r="832">
      <c r="A832" t="n">
        <v>50117094</v>
      </c>
      <c r="B832" s="8" t="n">
        <v>46132</v>
      </c>
      <c r="C832" s="9">
        <f>A832&amp;"-"&amp;TEXT(B832,"yyyymmdd")</f>
        <v/>
      </c>
      <c r="D832" s="9">
        <f>_xlfn.XLOOKUP(C832,Violations[Key],Violations[Boro])</f>
        <v/>
      </c>
      <c r="E832" s="9">
        <f>_xlfn.XLOOKUP(C832,Violations[Key],Violations[Cuisine])</f>
        <v/>
      </c>
      <c r="F832" s="9">
        <f>_xlfn.XLOOKUP(C832,Violations[Key],Violations[Score])</f>
        <v/>
      </c>
      <c r="G832" s="9">
        <f>_xlfn.XLOOKUP(C832,Violations[Key],Violations[Grade])&amp;""</f>
        <v/>
      </c>
      <c r="H832" s="9">
        <f>COUNTIFS(Violations[Key],C832,Violations[Violation code],"&lt;&gt;")</f>
        <v/>
      </c>
      <c r="I832" s="9">
        <f>COUNTIFS(Violations[Key],C832,Violations[Critical flag],"Critical")</f>
        <v/>
      </c>
      <c r="J832" s="9">
        <f>IF(LEFT(_xlfn.XLOOKUP(C832,Violations[Key],Violations[Action]),20)="Establishment Closed","Yes","No")</f>
        <v/>
      </c>
      <c r="K832" s="9">
        <f>IF(F832&lt;=13,"Yes","No")</f>
        <v/>
      </c>
    </row>
    <row r="833">
      <c r="A833" t="n">
        <v>50117697</v>
      </c>
      <c r="B833" s="8" t="n">
        <v>46132</v>
      </c>
      <c r="C833" s="9">
        <f>A833&amp;"-"&amp;TEXT(B833,"yyyymmdd")</f>
        <v/>
      </c>
      <c r="D833" s="9">
        <f>_xlfn.XLOOKUP(C833,Violations[Key],Violations[Boro])</f>
        <v/>
      </c>
      <c r="E833" s="9">
        <f>_xlfn.XLOOKUP(C833,Violations[Key],Violations[Cuisine])</f>
        <v/>
      </c>
      <c r="F833" s="9">
        <f>_xlfn.XLOOKUP(C833,Violations[Key],Violations[Score])</f>
        <v/>
      </c>
      <c r="G833" s="9">
        <f>_xlfn.XLOOKUP(C833,Violations[Key],Violations[Grade])&amp;""</f>
        <v/>
      </c>
      <c r="H833" s="9">
        <f>COUNTIFS(Violations[Key],C833,Violations[Violation code],"&lt;&gt;")</f>
        <v/>
      </c>
      <c r="I833" s="9">
        <f>COUNTIFS(Violations[Key],C833,Violations[Critical flag],"Critical")</f>
        <v/>
      </c>
      <c r="J833" s="9">
        <f>IF(LEFT(_xlfn.XLOOKUP(C833,Violations[Key],Violations[Action]),20)="Establishment Closed","Yes","No")</f>
        <v/>
      </c>
      <c r="K833" s="9">
        <f>IF(F833&lt;=13,"Yes","No")</f>
        <v/>
      </c>
    </row>
    <row r="834">
      <c r="A834" t="n">
        <v>50121749</v>
      </c>
      <c r="B834" s="8" t="n">
        <v>46132</v>
      </c>
      <c r="C834" s="9">
        <f>A834&amp;"-"&amp;TEXT(B834,"yyyymmdd")</f>
        <v/>
      </c>
      <c r="D834" s="9">
        <f>_xlfn.XLOOKUP(C834,Violations[Key],Violations[Boro])</f>
        <v/>
      </c>
      <c r="E834" s="9">
        <f>_xlfn.XLOOKUP(C834,Violations[Key],Violations[Cuisine])</f>
        <v/>
      </c>
      <c r="F834" s="9">
        <f>_xlfn.XLOOKUP(C834,Violations[Key],Violations[Score])</f>
        <v/>
      </c>
      <c r="G834" s="9">
        <f>_xlfn.XLOOKUP(C834,Violations[Key],Violations[Grade])&amp;""</f>
        <v/>
      </c>
      <c r="H834" s="9">
        <f>COUNTIFS(Violations[Key],C834,Violations[Violation code],"&lt;&gt;")</f>
        <v/>
      </c>
      <c r="I834" s="9">
        <f>COUNTIFS(Violations[Key],C834,Violations[Critical flag],"Critical")</f>
        <v/>
      </c>
      <c r="J834" s="9">
        <f>IF(LEFT(_xlfn.XLOOKUP(C834,Violations[Key],Violations[Action]),20)="Establishment Closed","Yes","No")</f>
        <v/>
      </c>
      <c r="K834" s="9">
        <f>IF(F834&lt;=13,"Yes","No")</f>
        <v/>
      </c>
    </row>
    <row r="835">
      <c r="A835" t="n">
        <v>50123431</v>
      </c>
      <c r="B835" s="8" t="n">
        <v>46132</v>
      </c>
      <c r="C835" s="9">
        <f>A835&amp;"-"&amp;TEXT(B835,"yyyymmdd")</f>
        <v/>
      </c>
      <c r="D835" s="9">
        <f>_xlfn.XLOOKUP(C835,Violations[Key],Violations[Boro])</f>
        <v/>
      </c>
      <c r="E835" s="9">
        <f>_xlfn.XLOOKUP(C835,Violations[Key],Violations[Cuisine])</f>
        <v/>
      </c>
      <c r="F835" s="9">
        <f>_xlfn.XLOOKUP(C835,Violations[Key],Violations[Score])</f>
        <v/>
      </c>
      <c r="G835" s="9">
        <f>_xlfn.XLOOKUP(C835,Violations[Key],Violations[Grade])&amp;""</f>
        <v/>
      </c>
      <c r="H835" s="9">
        <f>COUNTIFS(Violations[Key],C835,Violations[Violation code],"&lt;&gt;")</f>
        <v/>
      </c>
      <c r="I835" s="9">
        <f>COUNTIFS(Violations[Key],C835,Violations[Critical flag],"Critical")</f>
        <v/>
      </c>
      <c r="J835" s="9">
        <f>IF(LEFT(_xlfn.XLOOKUP(C835,Violations[Key],Violations[Action]),20)="Establishment Closed","Yes","No")</f>
        <v/>
      </c>
      <c r="K835" s="9">
        <f>IF(F835&lt;=13,"Yes","No")</f>
        <v/>
      </c>
    </row>
    <row r="836">
      <c r="A836" t="n">
        <v>50123997</v>
      </c>
      <c r="B836" s="8" t="n">
        <v>46132</v>
      </c>
      <c r="C836" s="9">
        <f>A836&amp;"-"&amp;TEXT(B836,"yyyymmdd")</f>
        <v/>
      </c>
      <c r="D836" s="9">
        <f>_xlfn.XLOOKUP(C836,Violations[Key],Violations[Boro])</f>
        <v/>
      </c>
      <c r="E836" s="9">
        <f>_xlfn.XLOOKUP(C836,Violations[Key],Violations[Cuisine])</f>
        <v/>
      </c>
      <c r="F836" s="9">
        <f>_xlfn.XLOOKUP(C836,Violations[Key],Violations[Score])</f>
        <v/>
      </c>
      <c r="G836" s="9">
        <f>_xlfn.XLOOKUP(C836,Violations[Key],Violations[Grade])&amp;""</f>
        <v/>
      </c>
      <c r="H836" s="9">
        <f>COUNTIFS(Violations[Key],C836,Violations[Violation code],"&lt;&gt;")</f>
        <v/>
      </c>
      <c r="I836" s="9">
        <f>COUNTIFS(Violations[Key],C836,Violations[Critical flag],"Critical")</f>
        <v/>
      </c>
      <c r="J836" s="9">
        <f>IF(LEFT(_xlfn.XLOOKUP(C836,Violations[Key],Violations[Action]),20)="Establishment Closed","Yes","No")</f>
        <v/>
      </c>
      <c r="K836" s="9">
        <f>IF(F836&lt;=13,"Yes","No")</f>
        <v/>
      </c>
    </row>
    <row r="837">
      <c r="A837" t="n">
        <v>50129516</v>
      </c>
      <c r="B837" s="8" t="n">
        <v>46132</v>
      </c>
      <c r="C837" s="9">
        <f>A837&amp;"-"&amp;TEXT(B837,"yyyymmdd")</f>
        <v/>
      </c>
      <c r="D837" s="9">
        <f>_xlfn.XLOOKUP(C837,Violations[Key],Violations[Boro])</f>
        <v/>
      </c>
      <c r="E837" s="9">
        <f>_xlfn.XLOOKUP(C837,Violations[Key],Violations[Cuisine])</f>
        <v/>
      </c>
      <c r="F837" s="9">
        <f>_xlfn.XLOOKUP(C837,Violations[Key],Violations[Score])</f>
        <v/>
      </c>
      <c r="G837" s="9">
        <f>_xlfn.XLOOKUP(C837,Violations[Key],Violations[Grade])&amp;""</f>
        <v/>
      </c>
      <c r="H837" s="9">
        <f>COUNTIFS(Violations[Key],C837,Violations[Violation code],"&lt;&gt;")</f>
        <v/>
      </c>
      <c r="I837" s="9">
        <f>COUNTIFS(Violations[Key],C837,Violations[Critical flag],"Critical")</f>
        <v/>
      </c>
      <c r="J837" s="9">
        <f>IF(LEFT(_xlfn.XLOOKUP(C837,Violations[Key],Violations[Action]),20)="Establishment Closed","Yes","No")</f>
        <v/>
      </c>
      <c r="K837" s="9">
        <f>IF(F837&lt;=13,"Yes","No")</f>
        <v/>
      </c>
    </row>
    <row r="838">
      <c r="A838" t="n">
        <v>50131213</v>
      </c>
      <c r="B838" s="8" t="n">
        <v>46132</v>
      </c>
      <c r="C838" s="9">
        <f>A838&amp;"-"&amp;TEXT(B838,"yyyymmdd")</f>
        <v/>
      </c>
      <c r="D838" s="9">
        <f>_xlfn.XLOOKUP(C838,Violations[Key],Violations[Boro])</f>
        <v/>
      </c>
      <c r="E838" s="9">
        <f>_xlfn.XLOOKUP(C838,Violations[Key],Violations[Cuisine])</f>
        <v/>
      </c>
      <c r="F838" s="9">
        <f>_xlfn.XLOOKUP(C838,Violations[Key],Violations[Score])</f>
        <v/>
      </c>
      <c r="G838" s="9">
        <f>_xlfn.XLOOKUP(C838,Violations[Key],Violations[Grade])&amp;""</f>
        <v/>
      </c>
      <c r="H838" s="9">
        <f>COUNTIFS(Violations[Key],C838,Violations[Violation code],"&lt;&gt;")</f>
        <v/>
      </c>
      <c r="I838" s="9">
        <f>COUNTIFS(Violations[Key],C838,Violations[Critical flag],"Critical")</f>
        <v/>
      </c>
      <c r="J838" s="9">
        <f>IF(LEFT(_xlfn.XLOOKUP(C838,Violations[Key],Violations[Action]),20)="Establishment Closed","Yes","No")</f>
        <v/>
      </c>
      <c r="K838" s="9">
        <f>IF(F838&lt;=13,"Yes","No")</f>
        <v/>
      </c>
    </row>
    <row r="839">
      <c r="A839" t="n">
        <v>50131667</v>
      </c>
      <c r="B839" s="8" t="n">
        <v>46132</v>
      </c>
      <c r="C839" s="9">
        <f>A839&amp;"-"&amp;TEXT(B839,"yyyymmdd")</f>
        <v/>
      </c>
      <c r="D839" s="9">
        <f>_xlfn.XLOOKUP(C839,Violations[Key],Violations[Boro])</f>
        <v/>
      </c>
      <c r="E839" s="9">
        <f>_xlfn.XLOOKUP(C839,Violations[Key],Violations[Cuisine])</f>
        <v/>
      </c>
      <c r="F839" s="9">
        <f>_xlfn.XLOOKUP(C839,Violations[Key],Violations[Score])</f>
        <v/>
      </c>
      <c r="G839" s="9">
        <f>_xlfn.XLOOKUP(C839,Violations[Key],Violations[Grade])&amp;""</f>
        <v/>
      </c>
      <c r="H839" s="9">
        <f>COUNTIFS(Violations[Key],C839,Violations[Violation code],"&lt;&gt;")</f>
        <v/>
      </c>
      <c r="I839" s="9">
        <f>COUNTIFS(Violations[Key],C839,Violations[Critical flag],"Critical")</f>
        <v/>
      </c>
      <c r="J839" s="9">
        <f>IF(LEFT(_xlfn.XLOOKUP(C839,Violations[Key],Violations[Action]),20)="Establishment Closed","Yes","No")</f>
        <v/>
      </c>
      <c r="K839" s="9">
        <f>IF(F839&lt;=13,"Yes","No")</f>
        <v/>
      </c>
    </row>
    <row r="840">
      <c r="A840" t="n">
        <v>50132764</v>
      </c>
      <c r="B840" s="8" t="n">
        <v>46132</v>
      </c>
      <c r="C840" s="9">
        <f>A840&amp;"-"&amp;TEXT(B840,"yyyymmdd")</f>
        <v/>
      </c>
      <c r="D840" s="9">
        <f>_xlfn.XLOOKUP(C840,Violations[Key],Violations[Boro])</f>
        <v/>
      </c>
      <c r="E840" s="9">
        <f>_xlfn.XLOOKUP(C840,Violations[Key],Violations[Cuisine])</f>
        <v/>
      </c>
      <c r="F840" s="9">
        <f>_xlfn.XLOOKUP(C840,Violations[Key],Violations[Score])</f>
        <v/>
      </c>
      <c r="G840" s="9">
        <f>_xlfn.XLOOKUP(C840,Violations[Key],Violations[Grade])&amp;""</f>
        <v/>
      </c>
      <c r="H840" s="9">
        <f>COUNTIFS(Violations[Key],C840,Violations[Violation code],"&lt;&gt;")</f>
        <v/>
      </c>
      <c r="I840" s="9">
        <f>COUNTIFS(Violations[Key],C840,Violations[Critical flag],"Critical")</f>
        <v/>
      </c>
      <c r="J840" s="9">
        <f>IF(LEFT(_xlfn.XLOOKUP(C840,Violations[Key],Violations[Action]),20)="Establishment Closed","Yes","No")</f>
        <v/>
      </c>
      <c r="K840" s="9">
        <f>IF(F840&lt;=13,"Yes","No")</f>
        <v/>
      </c>
    </row>
    <row r="841">
      <c r="A841" t="n">
        <v>50133033</v>
      </c>
      <c r="B841" s="8" t="n">
        <v>46132</v>
      </c>
      <c r="C841" s="9">
        <f>A841&amp;"-"&amp;TEXT(B841,"yyyymmdd")</f>
        <v/>
      </c>
      <c r="D841" s="9">
        <f>_xlfn.XLOOKUP(C841,Violations[Key],Violations[Boro])</f>
        <v/>
      </c>
      <c r="E841" s="9">
        <f>_xlfn.XLOOKUP(C841,Violations[Key],Violations[Cuisine])</f>
        <v/>
      </c>
      <c r="F841" s="9">
        <f>_xlfn.XLOOKUP(C841,Violations[Key],Violations[Score])</f>
        <v/>
      </c>
      <c r="G841" s="9">
        <f>_xlfn.XLOOKUP(C841,Violations[Key],Violations[Grade])&amp;""</f>
        <v/>
      </c>
      <c r="H841" s="9">
        <f>COUNTIFS(Violations[Key],C841,Violations[Violation code],"&lt;&gt;")</f>
        <v/>
      </c>
      <c r="I841" s="9">
        <f>COUNTIFS(Violations[Key],C841,Violations[Critical flag],"Critical")</f>
        <v/>
      </c>
      <c r="J841" s="9">
        <f>IF(LEFT(_xlfn.XLOOKUP(C841,Violations[Key],Violations[Action]),20)="Establishment Closed","Yes","No")</f>
        <v/>
      </c>
      <c r="K841" s="9">
        <f>IF(F841&lt;=13,"Yes","No")</f>
        <v/>
      </c>
    </row>
    <row r="842">
      <c r="A842" t="n">
        <v>50133960</v>
      </c>
      <c r="B842" s="8" t="n">
        <v>46132</v>
      </c>
      <c r="C842" s="9">
        <f>A842&amp;"-"&amp;TEXT(B842,"yyyymmdd")</f>
        <v/>
      </c>
      <c r="D842" s="9">
        <f>_xlfn.XLOOKUP(C842,Violations[Key],Violations[Boro])</f>
        <v/>
      </c>
      <c r="E842" s="9">
        <f>_xlfn.XLOOKUP(C842,Violations[Key],Violations[Cuisine])</f>
        <v/>
      </c>
      <c r="F842" s="9">
        <f>_xlfn.XLOOKUP(C842,Violations[Key],Violations[Score])</f>
        <v/>
      </c>
      <c r="G842" s="9">
        <f>_xlfn.XLOOKUP(C842,Violations[Key],Violations[Grade])&amp;""</f>
        <v/>
      </c>
      <c r="H842" s="9">
        <f>COUNTIFS(Violations[Key],C842,Violations[Violation code],"&lt;&gt;")</f>
        <v/>
      </c>
      <c r="I842" s="9">
        <f>COUNTIFS(Violations[Key],C842,Violations[Critical flag],"Critical")</f>
        <v/>
      </c>
      <c r="J842" s="9">
        <f>IF(LEFT(_xlfn.XLOOKUP(C842,Violations[Key],Violations[Action]),20)="Establishment Closed","Yes","No")</f>
        <v/>
      </c>
      <c r="K842" s="9">
        <f>IF(F842&lt;=13,"Yes","No")</f>
        <v/>
      </c>
    </row>
    <row r="843">
      <c r="A843" t="n">
        <v>50134623</v>
      </c>
      <c r="B843" s="8" t="n">
        <v>46132</v>
      </c>
      <c r="C843" s="9">
        <f>A843&amp;"-"&amp;TEXT(B843,"yyyymmdd")</f>
        <v/>
      </c>
      <c r="D843" s="9">
        <f>_xlfn.XLOOKUP(C843,Violations[Key],Violations[Boro])</f>
        <v/>
      </c>
      <c r="E843" s="9">
        <f>_xlfn.XLOOKUP(C843,Violations[Key],Violations[Cuisine])</f>
        <v/>
      </c>
      <c r="F843" s="9">
        <f>_xlfn.XLOOKUP(C843,Violations[Key],Violations[Score])</f>
        <v/>
      </c>
      <c r="G843" s="9">
        <f>_xlfn.XLOOKUP(C843,Violations[Key],Violations[Grade])&amp;""</f>
        <v/>
      </c>
      <c r="H843" s="9">
        <f>COUNTIFS(Violations[Key],C843,Violations[Violation code],"&lt;&gt;")</f>
        <v/>
      </c>
      <c r="I843" s="9">
        <f>COUNTIFS(Violations[Key],C843,Violations[Critical flag],"Critical")</f>
        <v/>
      </c>
      <c r="J843" s="9">
        <f>IF(LEFT(_xlfn.XLOOKUP(C843,Violations[Key],Violations[Action]),20)="Establishment Closed","Yes","No")</f>
        <v/>
      </c>
      <c r="K843" s="9">
        <f>IF(F843&lt;=13,"Yes","No")</f>
        <v/>
      </c>
    </row>
    <row r="844">
      <c r="A844" t="n">
        <v>50134685</v>
      </c>
      <c r="B844" s="8" t="n">
        <v>46132</v>
      </c>
      <c r="C844" s="9">
        <f>A844&amp;"-"&amp;TEXT(B844,"yyyymmdd")</f>
        <v/>
      </c>
      <c r="D844" s="9">
        <f>_xlfn.XLOOKUP(C844,Violations[Key],Violations[Boro])</f>
        <v/>
      </c>
      <c r="E844" s="9">
        <f>_xlfn.XLOOKUP(C844,Violations[Key],Violations[Cuisine])</f>
        <v/>
      </c>
      <c r="F844" s="9">
        <f>_xlfn.XLOOKUP(C844,Violations[Key],Violations[Score])</f>
        <v/>
      </c>
      <c r="G844" s="9">
        <f>_xlfn.XLOOKUP(C844,Violations[Key],Violations[Grade])&amp;""</f>
        <v/>
      </c>
      <c r="H844" s="9">
        <f>COUNTIFS(Violations[Key],C844,Violations[Violation code],"&lt;&gt;")</f>
        <v/>
      </c>
      <c r="I844" s="9">
        <f>COUNTIFS(Violations[Key],C844,Violations[Critical flag],"Critical")</f>
        <v/>
      </c>
      <c r="J844" s="9">
        <f>IF(LEFT(_xlfn.XLOOKUP(C844,Violations[Key],Violations[Action]),20)="Establishment Closed","Yes","No")</f>
        <v/>
      </c>
      <c r="K844" s="9">
        <f>IF(F844&lt;=13,"Yes","No")</f>
        <v/>
      </c>
    </row>
    <row r="845">
      <c r="A845" t="n">
        <v>50135605</v>
      </c>
      <c r="B845" s="8" t="n">
        <v>46132</v>
      </c>
      <c r="C845" s="9">
        <f>A845&amp;"-"&amp;TEXT(B845,"yyyymmdd")</f>
        <v/>
      </c>
      <c r="D845" s="9">
        <f>_xlfn.XLOOKUP(C845,Violations[Key],Violations[Boro])</f>
        <v/>
      </c>
      <c r="E845" s="9">
        <f>_xlfn.XLOOKUP(C845,Violations[Key],Violations[Cuisine])</f>
        <v/>
      </c>
      <c r="F845" s="9">
        <f>_xlfn.XLOOKUP(C845,Violations[Key],Violations[Score])</f>
        <v/>
      </c>
      <c r="G845" s="9">
        <f>_xlfn.XLOOKUP(C845,Violations[Key],Violations[Grade])&amp;""</f>
        <v/>
      </c>
      <c r="H845" s="9">
        <f>COUNTIFS(Violations[Key],C845,Violations[Violation code],"&lt;&gt;")</f>
        <v/>
      </c>
      <c r="I845" s="9">
        <f>COUNTIFS(Violations[Key],C845,Violations[Critical flag],"Critical")</f>
        <v/>
      </c>
      <c r="J845" s="9">
        <f>IF(LEFT(_xlfn.XLOOKUP(C845,Violations[Key],Violations[Action]),20)="Establishment Closed","Yes","No")</f>
        <v/>
      </c>
      <c r="K845" s="9">
        <f>IF(F845&lt;=13,"Yes","No")</f>
        <v/>
      </c>
    </row>
    <row r="846">
      <c r="A846" t="n">
        <v>50137267</v>
      </c>
      <c r="B846" s="8" t="n">
        <v>46132</v>
      </c>
      <c r="C846" s="9">
        <f>A846&amp;"-"&amp;TEXT(B846,"yyyymmdd")</f>
        <v/>
      </c>
      <c r="D846" s="9">
        <f>_xlfn.XLOOKUP(C846,Violations[Key],Violations[Boro])</f>
        <v/>
      </c>
      <c r="E846" s="9">
        <f>_xlfn.XLOOKUP(C846,Violations[Key],Violations[Cuisine])</f>
        <v/>
      </c>
      <c r="F846" s="9">
        <f>_xlfn.XLOOKUP(C846,Violations[Key],Violations[Score])</f>
        <v/>
      </c>
      <c r="G846" s="9">
        <f>_xlfn.XLOOKUP(C846,Violations[Key],Violations[Grade])&amp;""</f>
        <v/>
      </c>
      <c r="H846" s="9">
        <f>COUNTIFS(Violations[Key],C846,Violations[Violation code],"&lt;&gt;")</f>
        <v/>
      </c>
      <c r="I846" s="9">
        <f>COUNTIFS(Violations[Key],C846,Violations[Critical flag],"Critical")</f>
        <v/>
      </c>
      <c r="J846" s="9">
        <f>IF(LEFT(_xlfn.XLOOKUP(C846,Violations[Key],Violations[Action]),20)="Establishment Closed","Yes","No")</f>
        <v/>
      </c>
      <c r="K846" s="9">
        <f>IF(F846&lt;=13,"Yes","No")</f>
        <v/>
      </c>
    </row>
    <row r="847">
      <c r="A847" t="n">
        <v>50139440</v>
      </c>
      <c r="B847" s="8" t="n">
        <v>46132</v>
      </c>
      <c r="C847" s="9">
        <f>A847&amp;"-"&amp;TEXT(B847,"yyyymmdd")</f>
        <v/>
      </c>
      <c r="D847" s="9">
        <f>_xlfn.XLOOKUP(C847,Violations[Key],Violations[Boro])</f>
        <v/>
      </c>
      <c r="E847" s="9">
        <f>_xlfn.XLOOKUP(C847,Violations[Key],Violations[Cuisine])</f>
        <v/>
      </c>
      <c r="F847" s="9">
        <f>_xlfn.XLOOKUP(C847,Violations[Key],Violations[Score])</f>
        <v/>
      </c>
      <c r="G847" s="9">
        <f>_xlfn.XLOOKUP(C847,Violations[Key],Violations[Grade])&amp;""</f>
        <v/>
      </c>
      <c r="H847" s="9">
        <f>COUNTIFS(Violations[Key],C847,Violations[Violation code],"&lt;&gt;")</f>
        <v/>
      </c>
      <c r="I847" s="9">
        <f>COUNTIFS(Violations[Key],C847,Violations[Critical flag],"Critical")</f>
        <v/>
      </c>
      <c r="J847" s="9">
        <f>IF(LEFT(_xlfn.XLOOKUP(C847,Violations[Key],Violations[Action]),20)="Establishment Closed","Yes","No")</f>
        <v/>
      </c>
      <c r="K847" s="9">
        <f>IF(F847&lt;=13,"Yes","No")</f>
        <v/>
      </c>
    </row>
    <row r="848">
      <c r="A848" t="n">
        <v>50139943</v>
      </c>
      <c r="B848" s="8" t="n">
        <v>46132</v>
      </c>
      <c r="C848" s="9">
        <f>A848&amp;"-"&amp;TEXT(B848,"yyyymmdd")</f>
        <v/>
      </c>
      <c r="D848" s="9">
        <f>_xlfn.XLOOKUP(C848,Violations[Key],Violations[Boro])</f>
        <v/>
      </c>
      <c r="E848" s="9">
        <f>_xlfn.XLOOKUP(C848,Violations[Key],Violations[Cuisine])</f>
        <v/>
      </c>
      <c r="F848" s="9">
        <f>_xlfn.XLOOKUP(C848,Violations[Key],Violations[Score])</f>
        <v/>
      </c>
      <c r="G848" s="9">
        <f>_xlfn.XLOOKUP(C848,Violations[Key],Violations[Grade])&amp;""</f>
        <v/>
      </c>
      <c r="H848" s="9">
        <f>COUNTIFS(Violations[Key],C848,Violations[Violation code],"&lt;&gt;")</f>
        <v/>
      </c>
      <c r="I848" s="9">
        <f>COUNTIFS(Violations[Key],C848,Violations[Critical flag],"Critical")</f>
        <v/>
      </c>
      <c r="J848" s="9">
        <f>IF(LEFT(_xlfn.XLOOKUP(C848,Violations[Key],Violations[Action]),20)="Establishment Closed","Yes","No")</f>
        <v/>
      </c>
      <c r="K848" s="9">
        <f>IF(F848&lt;=13,"Yes","No")</f>
        <v/>
      </c>
    </row>
    <row r="849">
      <c r="A849" t="n">
        <v>50140750</v>
      </c>
      <c r="B849" s="8" t="n">
        <v>46132</v>
      </c>
      <c r="C849" s="9">
        <f>A849&amp;"-"&amp;TEXT(B849,"yyyymmdd")</f>
        <v/>
      </c>
      <c r="D849" s="9">
        <f>_xlfn.XLOOKUP(C849,Violations[Key],Violations[Boro])</f>
        <v/>
      </c>
      <c r="E849" s="9">
        <f>_xlfn.XLOOKUP(C849,Violations[Key],Violations[Cuisine])</f>
        <v/>
      </c>
      <c r="F849" s="9">
        <f>_xlfn.XLOOKUP(C849,Violations[Key],Violations[Score])</f>
        <v/>
      </c>
      <c r="G849" s="9">
        <f>_xlfn.XLOOKUP(C849,Violations[Key],Violations[Grade])&amp;""</f>
        <v/>
      </c>
      <c r="H849" s="9">
        <f>COUNTIFS(Violations[Key],C849,Violations[Violation code],"&lt;&gt;")</f>
        <v/>
      </c>
      <c r="I849" s="9">
        <f>COUNTIFS(Violations[Key],C849,Violations[Critical flag],"Critical")</f>
        <v/>
      </c>
      <c r="J849" s="9">
        <f>IF(LEFT(_xlfn.XLOOKUP(C849,Violations[Key],Violations[Action]),20)="Establishment Closed","Yes","No")</f>
        <v/>
      </c>
      <c r="K849" s="9">
        <f>IF(F849&lt;=13,"Yes","No")</f>
        <v/>
      </c>
    </row>
    <row r="850">
      <c r="A850" t="n">
        <v>50141610</v>
      </c>
      <c r="B850" s="8" t="n">
        <v>46132</v>
      </c>
      <c r="C850" s="9">
        <f>A850&amp;"-"&amp;TEXT(B850,"yyyymmdd")</f>
        <v/>
      </c>
      <c r="D850" s="9">
        <f>_xlfn.XLOOKUP(C850,Violations[Key],Violations[Boro])</f>
        <v/>
      </c>
      <c r="E850" s="9">
        <f>_xlfn.XLOOKUP(C850,Violations[Key],Violations[Cuisine])</f>
        <v/>
      </c>
      <c r="F850" s="9">
        <f>_xlfn.XLOOKUP(C850,Violations[Key],Violations[Score])</f>
        <v/>
      </c>
      <c r="G850" s="9">
        <f>_xlfn.XLOOKUP(C850,Violations[Key],Violations[Grade])&amp;""</f>
        <v/>
      </c>
      <c r="H850" s="9">
        <f>COUNTIFS(Violations[Key],C850,Violations[Violation code],"&lt;&gt;")</f>
        <v/>
      </c>
      <c r="I850" s="9">
        <f>COUNTIFS(Violations[Key],C850,Violations[Critical flag],"Critical")</f>
        <v/>
      </c>
      <c r="J850" s="9">
        <f>IF(LEFT(_xlfn.XLOOKUP(C850,Violations[Key],Violations[Action]),20)="Establishment Closed","Yes","No")</f>
        <v/>
      </c>
      <c r="K850" s="9">
        <f>IF(F850&lt;=13,"Yes","No")</f>
        <v/>
      </c>
    </row>
    <row r="851">
      <c r="A851" t="n">
        <v>50143809</v>
      </c>
      <c r="B851" s="8" t="n">
        <v>46132</v>
      </c>
      <c r="C851" s="9">
        <f>A851&amp;"-"&amp;TEXT(B851,"yyyymmdd")</f>
        <v/>
      </c>
      <c r="D851" s="9">
        <f>_xlfn.XLOOKUP(C851,Violations[Key],Violations[Boro])</f>
        <v/>
      </c>
      <c r="E851" s="9">
        <f>_xlfn.XLOOKUP(C851,Violations[Key],Violations[Cuisine])</f>
        <v/>
      </c>
      <c r="F851" s="9">
        <f>_xlfn.XLOOKUP(C851,Violations[Key],Violations[Score])</f>
        <v/>
      </c>
      <c r="G851" s="9">
        <f>_xlfn.XLOOKUP(C851,Violations[Key],Violations[Grade])&amp;""</f>
        <v/>
      </c>
      <c r="H851" s="9">
        <f>COUNTIFS(Violations[Key],C851,Violations[Violation code],"&lt;&gt;")</f>
        <v/>
      </c>
      <c r="I851" s="9">
        <f>COUNTIFS(Violations[Key],C851,Violations[Critical flag],"Critical")</f>
        <v/>
      </c>
      <c r="J851" s="9">
        <f>IF(LEFT(_xlfn.XLOOKUP(C851,Violations[Key],Violations[Action]),20)="Establishment Closed","Yes","No")</f>
        <v/>
      </c>
      <c r="K851" s="9">
        <f>IF(F851&lt;=13,"Yes","No")</f>
        <v/>
      </c>
    </row>
    <row r="852">
      <c r="A852" t="n">
        <v>50145609</v>
      </c>
      <c r="B852" s="8" t="n">
        <v>46132</v>
      </c>
      <c r="C852" s="9">
        <f>A852&amp;"-"&amp;TEXT(B852,"yyyymmdd")</f>
        <v/>
      </c>
      <c r="D852" s="9">
        <f>_xlfn.XLOOKUP(C852,Violations[Key],Violations[Boro])</f>
        <v/>
      </c>
      <c r="E852" s="9">
        <f>_xlfn.XLOOKUP(C852,Violations[Key],Violations[Cuisine])</f>
        <v/>
      </c>
      <c r="F852" s="9">
        <f>_xlfn.XLOOKUP(C852,Violations[Key],Violations[Score])</f>
        <v/>
      </c>
      <c r="G852" s="9">
        <f>_xlfn.XLOOKUP(C852,Violations[Key],Violations[Grade])&amp;""</f>
        <v/>
      </c>
      <c r="H852" s="9">
        <f>COUNTIFS(Violations[Key],C852,Violations[Violation code],"&lt;&gt;")</f>
        <v/>
      </c>
      <c r="I852" s="9">
        <f>COUNTIFS(Violations[Key],C852,Violations[Critical flag],"Critical")</f>
        <v/>
      </c>
      <c r="J852" s="9">
        <f>IF(LEFT(_xlfn.XLOOKUP(C852,Violations[Key],Violations[Action]),20)="Establishment Closed","Yes","No")</f>
        <v/>
      </c>
      <c r="K852" s="9">
        <f>IF(F852&lt;=13,"Yes","No")</f>
        <v/>
      </c>
    </row>
    <row r="853">
      <c r="A853" t="n">
        <v>50145930</v>
      </c>
      <c r="B853" s="8" t="n">
        <v>46132</v>
      </c>
      <c r="C853" s="9">
        <f>A853&amp;"-"&amp;TEXT(B853,"yyyymmdd")</f>
        <v/>
      </c>
      <c r="D853" s="9">
        <f>_xlfn.XLOOKUP(C853,Violations[Key],Violations[Boro])</f>
        <v/>
      </c>
      <c r="E853" s="9">
        <f>_xlfn.XLOOKUP(C853,Violations[Key],Violations[Cuisine])</f>
        <v/>
      </c>
      <c r="F853" s="9">
        <f>_xlfn.XLOOKUP(C853,Violations[Key],Violations[Score])</f>
        <v/>
      </c>
      <c r="G853" s="9">
        <f>_xlfn.XLOOKUP(C853,Violations[Key],Violations[Grade])&amp;""</f>
        <v/>
      </c>
      <c r="H853" s="9">
        <f>COUNTIFS(Violations[Key],C853,Violations[Violation code],"&lt;&gt;")</f>
        <v/>
      </c>
      <c r="I853" s="9">
        <f>COUNTIFS(Violations[Key],C853,Violations[Critical flag],"Critical")</f>
        <v/>
      </c>
      <c r="J853" s="9">
        <f>IF(LEFT(_xlfn.XLOOKUP(C853,Violations[Key],Violations[Action]),20)="Establishment Closed","Yes","No")</f>
        <v/>
      </c>
      <c r="K853" s="9">
        <f>IF(F853&lt;=13,"Yes","No")</f>
        <v/>
      </c>
    </row>
    <row r="854">
      <c r="A854" t="n">
        <v>50148091</v>
      </c>
      <c r="B854" s="8" t="n">
        <v>46132</v>
      </c>
      <c r="C854" s="9">
        <f>A854&amp;"-"&amp;TEXT(B854,"yyyymmdd")</f>
        <v/>
      </c>
      <c r="D854" s="9">
        <f>_xlfn.XLOOKUP(C854,Violations[Key],Violations[Boro])</f>
        <v/>
      </c>
      <c r="E854" s="9">
        <f>_xlfn.XLOOKUP(C854,Violations[Key],Violations[Cuisine])</f>
        <v/>
      </c>
      <c r="F854" s="9">
        <f>_xlfn.XLOOKUP(C854,Violations[Key],Violations[Score])</f>
        <v/>
      </c>
      <c r="G854" s="9">
        <f>_xlfn.XLOOKUP(C854,Violations[Key],Violations[Grade])&amp;""</f>
        <v/>
      </c>
      <c r="H854" s="9">
        <f>COUNTIFS(Violations[Key],C854,Violations[Violation code],"&lt;&gt;")</f>
        <v/>
      </c>
      <c r="I854" s="9">
        <f>COUNTIFS(Violations[Key],C854,Violations[Critical flag],"Critical")</f>
        <v/>
      </c>
      <c r="J854" s="9">
        <f>IF(LEFT(_xlfn.XLOOKUP(C854,Violations[Key],Violations[Action]),20)="Establishment Closed","Yes","No")</f>
        <v/>
      </c>
      <c r="K854" s="9">
        <f>IF(F854&lt;=13,"Yes","No")</f>
        <v/>
      </c>
    </row>
    <row r="855">
      <c r="A855" t="n">
        <v>50154670</v>
      </c>
      <c r="B855" s="8" t="n">
        <v>46132</v>
      </c>
      <c r="C855" s="9">
        <f>A855&amp;"-"&amp;TEXT(B855,"yyyymmdd")</f>
        <v/>
      </c>
      <c r="D855" s="9">
        <f>_xlfn.XLOOKUP(C855,Violations[Key],Violations[Boro])</f>
        <v/>
      </c>
      <c r="E855" s="9">
        <f>_xlfn.XLOOKUP(C855,Violations[Key],Violations[Cuisine])</f>
        <v/>
      </c>
      <c r="F855" s="9">
        <f>_xlfn.XLOOKUP(C855,Violations[Key],Violations[Score])</f>
        <v/>
      </c>
      <c r="G855" s="9">
        <f>_xlfn.XLOOKUP(C855,Violations[Key],Violations[Grade])&amp;""</f>
        <v/>
      </c>
      <c r="H855" s="9">
        <f>COUNTIFS(Violations[Key],C855,Violations[Violation code],"&lt;&gt;")</f>
        <v/>
      </c>
      <c r="I855" s="9">
        <f>COUNTIFS(Violations[Key],C855,Violations[Critical flag],"Critical")</f>
        <v/>
      </c>
      <c r="J855" s="9">
        <f>IF(LEFT(_xlfn.XLOOKUP(C855,Violations[Key],Violations[Action]),20)="Establishment Closed","Yes","No")</f>
        <v/>
      </c>
      <c r="K855" s="9">
        <f>IF(F855&lt;=13,"Yes","No")</f>
        <v/>
      </c>
    </row>
    <row r="856">
      <c r="A856" t="n">
        <v>50155062</v>
      </c>
      <c r="B856" s="8" t="n">
        <v>46132</v>
      </c>
      <c r="C856" s="9">
        <f>A856&amp;"-"&amp;TEXT(B856,"yyyymmdd")</f>
        <v/>
      </c>
      <c r="D856" s="9">
        <f>_xlfn.XLOOKUP(C856,Violations[Key],Violations[Boro])</f>
        <v/>
      </c>
      <c r="E856" s="9">
        <f>_xlfn.XLOOKUP(C856,Violations[Key],Violations[Cuisine])</f>
        <v/>
      </c>
      <c r="F856" s="9">
        <f>_xlfn.XLOOKUP(C856,Violations[Key],Violations[Score])</f>
        <v/>
      </c>
      <c r="G856" s="9">
        <f>_xlfn.XLOOKUP(C856,Violations[Key],Violations[Grade])&amp;""</f>
        <v/>
      </c>
      <c r="H856" s="9">
        <f>COUNTIFS(Violations[Key],C856,Violations[Violation code],"&lt;&gt;")</f>
        <v/>
      </c>
      <c r="I856" s="9">
        <f>COUNTIFS(Violations[Key],C856,Violations[Critical flag],"Critical")</f>
        <v/>
      </c>
      <c r="J856" s="9">
        <f>IF(LEFT(_xlfn.XLOOKUP(C856,Violations[Key],Violations[Action]),20)="Establishment Closed","Yes","No")</f>
        <v/>
      </c>
      <c r="K856" s="9">
        <f>IF(F856&lt;=13,"Yes","No")</f>
        <v/>
      </c>
    </row>
    <row r="857">
      <c r="A857" t="n">
        <v>50156709</v>
      </c>
      <c r="B857" s="8" t="n">
        <v>46132</v>
      </c>
      <c r="C857" s="9">
        <f>A857&amp;"-"&amp;TEXT(B857,"yyyymmdd")</f>
        <v/>
      </c>
      <c r="D857" s="9">
        <f>_xlfn.XLOOKUP(C857,Violations[Key],Violations[Boro])</f>
        <v/>
      </c>
      <c r="E857" s="9">
        <f>_xlfn.XLOOKUP(C857,Violations[Key],Violations[Cuisine])</f>
        <v/>
      </c>
      <c r="F857" s="9">
        <f>_xlfn.XLOOKUP(C857,Violations[Key],Violations[Score])</f>
        <v/>
      </c>
      <c r="G857" s="9">
        <f>_xlfn.XLOOKUP(C857,Violations[Key],Violations[Grade])&amp;""</f>
        <v/>
      </c>
      <c r="H857" s="9">
        <f>COUNTIFS(Violations[Key],C857,Violations[Violation code],"&lt;&gt;")</f>
        <v/>
      </c>
      <c r="I857" s="9">
        <f>COUNTIFS(Violations[Key],C857,Violations[Critical flag],"Critical")</f>
        <v/>
      </c>
      <c r="J857" s="9">
        <f>IF(LEFT(_xlfn.XLOOKUP(C857,Violations[Key],Violations[Action]),20)="Establishment Closed","Yes","No")</f>
        <v/>
      </c>
      <c r="K857" s="9">
        <f>IF(F857&lt;=13,"Yes","No")</f>
        <v/>
      </c>
    </row>
    <row r="858">
      <c r="A858" t="n">
        <v>50161799</v>
      </c>
      <c r="B858" s="8" t="n">
        <v>46132</v>
      </c>
      <c r="C858" s="9">
        <f>A858&amp;"-"&amp;TEXT(B858,"yyyymmdd")</f>
        <v/>
      </c>
      <c r="D858" s="9">
        <f>_xlfn.XLOOKUP(C858,Violations[Key],Violations[Boro])</f>
        <v/>
      </c>
      <c r="E858" s="9">
        <f>_xlfn.XLOOKUP(C858,Violations[Key],Violations[Cuisine])</f>
        <v/>
      </c>
      <c r="F858" s="9">
        <f>_xlfn.XLOOKUP(C858,Violations[Key],Violations[Score])</f>
        <v/>
      </c>
      <c r="G858" s="9">
        <f>_xlfn.XLOOKUP(C858,Violations[Key],Violations[Grade])&amp;""</f>
        <v/>
      </c>
      <c r="H858" s="9">
        <f>COUNTIFS(Violations[Key],C858,Violations[Violation code],"&lt;&gt;")</f>
        <v/>
      </c>
      <c r="I858" s="9">
        <f>COUNTIFS(Violations[Key],C858,Violations[Critical flag],"Critical")</f>
        <v/>
      </c>
      <c r="J858" s="9">
        <f>IF(LEFT(_xlfn.XLOOKUP(C858,Violations[Key],Violations[Action]),20)="Establishment Closed","Yes","No")</f>
        <v/>
      </c>
      <c r="K858" s="9">
        <f>IF(F858&lt;=13,"Yes","No")</f>
        <v/>
      </c>
    </row>
    <row r="859">
      <c r="A859" t="n">
        <v>50168852</v>
      </c>
      <c r="B859" s="8" t="n">
        <v>46132</v>
      </c>
      <c r="C859" s="9">
        <f>A859&amp;"-"&amp;TEXT(B859,"yyyymmdd")</f>
        <v/>
      </c>
      <c r="D859" s="9">
        <f>_xlfn.XLOOKUP(C859,Violations[Key],Violations[Boro])</f>
        <v/>
      </c>
      <c r="E859" s="9">
        <f>_xlfn.XLOOKUP(C859,Violations[Key],Violations[Cuisine])</f>
        <v/>
      </c>
      <c r="F859" s="9">
        <f>_xlfn.XLOOKUP(C859,Violations[Key],Violations[Score])</f>
        <v/>
      </c>
      <c r="G859" s="9">
        <f>_xlfn.XLOOKUP(C859,Violations[Key],Violations[Grade])&amp;""</f>
        <v/>
      </c>
      <c r="H859" s="9">
        <f>COUNTIFS(Violations[Key],C859,Violations[Violation code],"&lt;&gt;")</f>
        <v/>
      </c>
      <c r="I859" s="9">
        <f>COUNTIFS(Violations[Key],C859,Violations[Critical flag],"Critical")</f>
        <v/>
      </c>
      <c r="J859" s="9">
        <f>IF(LEFT(_xlfn.XLOOKUP(C859,Violations[Key],Violations[Action]),20)="Establishment Closed","Yes","No")</f>
        <v/>
      </c>
      <c r="K859" s="9">
        <f>IF(F859&lt;=13,"Yes","No")</f>
        <v/>
      </c>
    </row>
    <row r="860">
      <c r="A860" t="n">
        <v>40368034</v>
      </c>
      <c r="B860" s="8" t="n">
        <v>46133</v>
      </c>
      <c r="C860" s="9">
        <f>A860&amp;"-"&amp;TEXT(B860,"yyyymmdd")</f>
        <v/>
      </c>
      <c r="D860" s="9">
        <f>_xlfn.XLOOKUP(C860,Violations[Key],Violations[Boro])</f>
        <v/>
      </c>
      <c r="E860" s="9">
        <f>_xlfn.XLOOKUP(C860,Violations[Key],Violations[Cuisine])</f>
        <v/>
      </c>
      <c r="F860" s="9">
        <f>_xlfn.XLOOKUP(C860,Violations[Key],Violations[Score])</f>
        <v/>
      </c>
      <c r="G860" s="9">
        <f>_xlfn.XLOOKUP(C860,Violations[Key],Violations[Grade])&amp;""</f>
        <v/>
      </c>
      <c r="H860" s="9">
        <f>COUNTIFS(Violations[Key],C860,Violations[Violation code],"&lt;&gt;")</f>
        <v/>
      </c>
      <c r="I860" s="9">
        <f>COUNTIFS(Violations[Key],C860,Violations[Critical flag],"Critical")</f>
        <v/>
      </c>
      <c r="J860" s="9">
        <f>IF(LEFT(_xlfn.XLOOKUP(C860,Violations[Key],Violations[Action]),20)="Establishment Closed","Yes","No")</f>
        <v/>
      </c>
      <c r="K860" s="9">
        <f>IF(F860&lt;=13,"Yes","No")</f>
        <v/>
      </c>
    </row>
    <row r="861">
      <c r="A861" t="n">
        <v>40396532</v>
      </c>
      <c r="B861" s="8" t="n">
        <v>46133</v>
      </c>
      <c r="C861" s="9">
        <f>A861&amp;"-"&amp;TEXT(B861,"yyyymmdd")</f>
        <v/>
      </c>
      <c r="D861" s="9">
        <f>_xlfn.XLOOKUP(C861,Violations[Key],Violations[Boro])</f>
        <v/>
      </c>
      <c r="E861" s="9">
        <f>_xlfn.XLOOKUP(C861,Violations[Key],Violations[Cuisine])</f>
        <v/>
      </c>
      <c r="F861" s="9">
        <f>_xlfn.XLOOKUP(C861,Violations[Key],Violations[Score])</f>
        <v/>
      </c>
      <c r="G861" s="9">
        <f>_xlfn.XLOOKUP(C861,Violations[Key],Violations[Grade])&amp;""</f>
        <v/>
      </c>
      <c r="H861" s="9">
        <f>COUNTIFS(Violations[Key],C861,Violations[Violation code],"&lt;&gt;")</f>
        <v/>
      </c>
      <c r="I861" s="9">
        <f>COUNTIFS(Violations[Key],C861,Violations[Critical flag],"Critical")</f>
        <v/>
      </c>
      <c r="J861" s="9">
        <f>IF(LEFT(_xlfn.XLOOKUP(C861,Violations[Key],Violations[Action]),20)="Establishment Closed","Yes","No")</f>
        <v/>
      </c>
      <c r="K861" s="9">
        <f>IF(F861&lt;=13,"Yes","No")</f>
        <v/>
      </c>
    </row>
    <row r="862">
      <c r="A862" t="n">
        <v>40643227</v>
      </c>
      <c r="B862" s="8" t="n">
        <v>46133</v>
      </c>
      <c r="C862" s="9">
        <f>A862&amp;"-"&amp;TEXT(B862,"yyyymmdd")</f>
        <v/>
      </c>
      <c r="D862" s="9">
        <f>_xlfn.XLOOKUP(C862,Violations[Key],Violations[Boro])</f>
        <v/>
      </c>
      <c r="E862" s="9">
        <f>_xlfn.XLOOKUP(C862,Violations[Key],Violations[Cuisine])</f>
        <v/>
      </c>
      <c r="F862" s="9">
        <f>_xlfn.XLOOKUP(C862,Violations[Key],Violations[Score])</f>
        <v/>
      </c>
      <c r="G862" s="9">
        <f>_xlfn.XLOOKUP(C862,Violations[Key],Violations[Grade])&amp;""</f>
        <v/>
      </c>
      <c r="H862" s="9">
        <f>COUNTIFS(Violations[Key],C862,Violations[Violation code],"&lt;&gt;")</f>
        <v/>
      </c>
      <c r="I862" s="9">
        <f>COUNTIFS(Violations[Key],C862,Violations[Critical flag],"Critical")</f>
        <v/>
      </c>
      <c r="J862" s="9">
        <f>IF(LEFT(_xlfn.XLOOKUP(C862,Violations[Key],Violations[Action]),20)="Establishment Closed","Yes","No")</f>
        <v/>
      </c>
      <c r="K862" s="9">
        <f>IF(F862&lt;=13,"Yes","No")</f>
        <v/>
      </c>
    </row>
    <row r="863">
      <c r="A863" t="n">
        <v>40677553</v>
      </c>
      <c r="B863" s="8" t="n">
        <v>46133</v>
      </c>
      <c r="C863" s="9">
        <f>A863&amp;"-"&amp;TEXT(B863,"yyyymmdd")</f>
        <v/>
      </c>
      <c r="D863" s="9">
        <f>_xlfn.XLOOKUP(C863,Violations[Key],Violations[Boro])</f>
        <v/>
      </c>
      <c r="E863" s="9">
        <f>_xlfn.XLOOKUP(C863,Violations[Key],Violations[Cuisine])</f>
        <v/>
      </c>
      <c r="F863" s="9">
        <f>_xlfn.XLOOKUP(C863,Violations[Key],Violations[Score])</f>
        <v/>
      </c>
      <c r="G863" s="9">
        <f>_xlfn.XLOOKUP(C863,Violations[Key],Violations[Grade])&amp;""</f>
        <v/>
      </c>
      <c r="H863" s="9">
        <f>COUNTIFS(Violations[Key],C863,Violations[Violation code],"&lt;&gt;")</f>
        <v/>
      </c>
      <c r="I863" s="9">
        <f>COUNTIFS(Violations[Key],C863,Violations[Critical flag],"Critical")</f>
        <v/>
      </c>
      <c r="J863" s="9">
        <f>IF(LEFT(_xlfn.XLOOKUP(C863,Violations[Key],Violations[Action]),20)="Establishment Closed","Yes","No")</f>
        <v/>
      </c>
      <c r="K863" s="9">
        <f>IF(F863&lt;=13,"Yes","No")</f>
        <v/>
      </c>
    </row>
    <row r="864">
      <c r="A864" t="n">
        <v>40691569</v>
      </c>
      <c r="B864" s="8" t="n">
        <v>46133</v>
      </c>
      <c r="C864" s="9">
        <f>A864&amp;"-"&amp;TEXT(B864,"yyyymmdd")</f>
        <v/>
      </c>
      <c r="D864" s="9">
        <f>_xlfn.XLOOKUP(C864,Violations[Key],Violations[Boro])</f>
        <v/>
      </c>
      <c r="E864" s="9">
        <f>_xlfn.XLOOKUP(C864,Violations[Key],Violations[Cuisine])</f>
        <v/>
      </c>
      <c r="F864" s="9">
        <f>_xlfn.XLOOKUP(C864,Violations[Key],Violations[Score])</f>
        <v/>
      </c>
      <c r="G864" s="9">
        <f>_xlfn.XLOOKUP(C864,Violations[Key],Violations[Grade])&amp;""</f>
        <v/>
      </c>
      <c r="H864" s="9">
        <f>COUNTIFS(Violations[Key],C864,Violations[Violation code],"&lt;&gt;")</f>
        <v/>
      </c>
      <c r="I864" s="9">
        <f>COUNTIFS(Violations[Key],C864,Violations[Critical flag],"Critical")</f>
        <v/>
      </c>
      <c r="J864" s="9">
        <f>IF(LEFT(_xlfn.XLOOKUP(C864,Violations[Key],Violations[Action]),20)="Establishment Closed","Yes","No")</f>
        <v/>
      </c>
      <c r="K864" s="9">
        <f>IF(F864&lt;=13,"Yes","No")</f>
        <v/>
      </c>
    </row>
    <row r="865">
      <c r="A865" t="n">
        <v>41171815</v>
      </c>
      <c r="B865" s="8" t="n">
        <v>46133</v>
      </c>
      <c r="C865" s="9">
        <f>A865&amp;"-"&amp;TEXT(B865,"yyyymmdd")</f>
        <v/>
      </c>
      <c r="D865" s="9">
        <f>_xlfn.XLOOKUP(C865,Violations[Key],Violations[Boro])</f>
        <v/>
      </c>
      <c r="E865" s="9">
        <f>_xlfn.XLOOKUP(C865,Violations[Key],Violations[Cuisine])</f>
        <v/>
      </c>
      <c r="F865" s="9">
        <f>_xlfn.XLOOKUP(C865,Violations[Key],Violations[Score])</f>
        <v/>
      </c>
      <c r="G865" s="9">
        <f>_xlfn.XLOOKUP(C865,Violations[Key],Violations[Grade])&amp;""</f>
        <v/>
      </c>
      <c r="H865" s="9">
        <f>COUNTIFS(Violations[Key],C865,Violations[Violation code],"&lt;&gt;")</f>
        <v/>
      </c>
      <c r="I865" s="9">
        <f>COUNTIFS(Violations[Key],C865,Violations[Critical flag],"Critical")</f>
        <v/>
      </c>
      <c r="J865" s="9">
        <f>IF(LEFT(_xlfn.XLOOKUP(C865,Violations[Key],Violations[Action]),20)="Establishment Closed","Yes","No")</f>
        <v/>
      </c>
      <c r="K865" s="9">
        <f>IF(F865&lt;=13,"Yes","No")</f>
        <v/>
      </c>
    </row>
    <row r="866">
      <c r="A866" t="n">
        <v>41214353</v>
      </c>
      <c r="B866" s="8" t="n">
        <v>46133</v>
      </c>
      <c r="C866" s="9">
        <f>A866&amp;"-"&amp;TEXT(B866,"yyyymmdd")</f>
        <v/>
      </c>
      <c r="D866" s="9">
        <f>_xlfn.XLOOKUP(C866,Violations[Key],Violations[Boro])</f>
        <v/>
      </c>
      <c r="E866" s="9">
        <f>_xlfn.XLOOKUP(C866,Violations[Key],Violations[Cuisine])</f>
        <v/>
      </c>
      <c r="F866" s="9">
        <f>_xlfn.XLOOKUP(C866,Violations[Key],Violations[Score])</f>
        <v/>
      </c>
      <c r="G866" s="9">
        <f>_xlfn.XLOOKUP(C866,Violations[Key],Violations[Grade])&amp;""</f>
        <v/>
      </c>
      <c r="H866" s="9">
        <f>COUNTIFS(Violations[Key],C866,Violations[Violation code],"&lt;&gt;")</f>
        <v/>
      </c>
      <c r="I866" s="9">
        <f>COUNTIFS(Violations[Key],C866,Violations[Critical flag],"Critical")</f>
        <v/>
      </c>
      <c r="J866" s="9">
        <f>IF(LEFT(_xlfn.XLOOKUP(C866,Violations[Key],Violations[Action]),20)="Establishment Closed","Yes","No")</f>
        <v/>
      </c>
      <c r="K866" s="9">
        <f>IF(F866&lt;=13,"Yes","No")</f>
        <v/>
      </c>
    </row>
    <row r="867">
      <c r="A867" t="n">
        <v>41273144</v>
      </c>
      <c r="B867" s="8" t="n">
        <v>46133</v>
      </c>
      <c r="C867" s="9">
        <f>A867&amp;"-"&amp;TEXT(B867,"yyyymmdd")</f>
        <v/>
      </c>
      <c r="D867" s="9">
        <f>_xlfn.XLOOKUP(C867,Violations[Key],Violations[Boro])</f>
        <v/>
      </c>
      <c r="E867" s="9">
        <f>_xlfn.XLOOKUP(C867,Violations[Key],Violations[Cuisine])</f>
        <v/>
      </c>
      <c r="F867" s="9">
        <f>_xlfn.XLOOKUP(C867,Violations[Key],Violations[Score])</f>
        <v/>
      </c>
      <c r="G867" s="9">
        <f>_xlfn.XLOOKUP(C867,Violations[Key],Violations[Grade])&amp;""</f>
        <v/>
      </c>
      <c r="H867" s="9">
        <f>COUNTIFS(Violations[Key],C867,Violations[Violation code],"&lt;&gt;")</f>
        <v/>
      </c>
      <c r="I867" s="9">
        <f>COUNTIFS(Violations[Key],C867,Violations[Critical flag],"Critical")</f>
        <v/>
      </c>
      <c r="J867" s="9">
        <f>IF(LEFT(_xlfn.XLOOKUP(C867,Violations[Key],Violations[Action]),20)="Establishment Closed","Yes","No")</f>
        <v/>
      </c>
      <c r="K867" s="9">
        <f>IF(F867&lt;=13,"Yes","No")</f>
        <v/>
      </c>
    </row>
    <row r="868">
      <c r="A868" t="n">
        <v>41280221</v>
      </c>
      <c r="B868" s="8" t="n">
        <v>46133</v>
      </c>
      <c r="C868" s="9">
        <f>A868&amp;"-"&amp;TEXT(B868,"yyyymmdd")</f>
        <v/>
      </c>
      <c r="D868" s="9">
        <f>_xlfn.XLOOKUP(C868,Violations[Key],Violations[Boro])</f>
        <v/>
      </c>
      <c r="E868" s="9">
        <f>_xlfn.XLOOKUP(C868,Violations[Key],Violations[Cuisine])</f>
        <v/>
      </c>
      <c r="F868" s="9">
        <f>_xlfn.XLOOKUP(C868,Violations[Key],Violations[Score])</f>
        <v/>
      </c>
      <c r="G868" s="9">
        <f>_xlfn.XLOOKUP(C868,Violations[Key],Violations[Grade])&amp;""</f>
        <v/>
      </c>
      <c r="H868" s="9">
        <f>COUNTIFS(Violations[Key],C868,Violations[Violation code],"&lt;&gt;")</f>
        <v/>
      </c>
      <c r="I868" s="9">
        <f>COUNTIFS(Violations[Key],C868,Violations[Critical flag],"Critical")</f>
        <v/>
      </c>
      <c r="J868" s="9">
        <f>IF(LEFT(_xlfn.XLOOKUP(C868,Violations[Key],Violations[Action]),20)="Establishment Closed","Yes","No")</f>
        <v/>
      </c>
      <c r="K868" s="9">
        <f>IF(F868&lt;=13,"Yes","No")</f>
        <v/>
      </c>
    </row>
    <row r="869">
      <c r="A869" t="n">
        <v>41315226</v>
      </c>
      <c r="B869" s="8" t="n">
        <v>46133</v>
      </c>
      <c r="C869" s="9">
        <f>A869&amp;"-"&amp;TEXT(B869,"yyyymmdd")</f>
        <v/>
      </c>
      <c r="D869" s="9">
        <f>_xlfn.XLOOKUP(C869,Violations[Key],Violations[Boro])</f>
        <v/>
      </c>
      <c r="E869" s="9">
        <f>_xlfn.XLOOKUP(C869,Violations[Key],Violations[Cuisine])</f>
        <v/>
      </c>
      <c r="F869" s="9">
        <f>_xlfn.XLOOKUP(C869,Violations[Key],Violations[Score])</f>
        <v/>
      </c>
      <c r="G869" s="9">
        <f>_xlfn.XLOOKUP(C869,Violations[Key],Violations[Grade])&amp;""</f>
        <v/>
      </c>
      <c r="H869" s="9">
        <f>COUNTIFS(Violations[Key],C869,Violations[Violation code],"&lt;&gt;")</f>
        <v/>
      </c>
      <c r="I869" s="9">
        <f>COUNTIFS(Violations[Key],C869,Violations[Critical flag],"Critical")</f>
        <v/>
      </c>
      <c r="J869" s="9">
        <f>IF(LEFT(_xlfn.XLOOKUP(C869,Violations[Key],Violations[Action]),20)="Establishment Closed","Yes","No")</f>
        <v/>
      </c>
      <c r="K869" s="9">
        <f>IF(F869&lt;=13,"Yes","No")</f>
        <v/>
      </c>
    </row>
    <row r="870">
      <c r="A870" t="n">
        <v>41322735</v>
      </c>
      <c r="B870" s="8" t="n">
        <v>46133</v>
      </c>
      <c r="C870" s="9">
        <f>A870&amp;"-"&amp;TEXT(B870,"yyyymmdd")</f>
        <v/>
      </c>
      <c r="D870" s="9">
        <f>_xlfn.XLOOKUP(C870,Violations[Key],Violations[Boro])</f>
        <v/>
      </c>
      <c r="E870" s="9">
        <f>_xlfn.XLOOKUP(C870,Violations[Key],Violations[Cuisine])</f>
        <v/>
      </c>
      <c r="F870" s="9">
        <f>_xlfn.XLOOKUP(C870,Violations[Key],Violations[Score])</f>
        <v/>
      </c>
      <c r="G870" s="9">
        <f>_xlfn.XLOOKUP(C870,Violations[Key],Violations[Grade])&amp;""</f>
        <v/>
      </c>
      <c r="H870" s="9">
        <f>COUNTIFS(Violations[Key],C870,Violations[Violation code],"&lt;&gt;")</f>
        <v/>
      </c>
      <c r="I870" s="9">
        <f>COUNTIFS(Violations[Key],C870,Violations[Critical flag],"Critical")</f>
        <v/>
      </c>
      <c r="J870" s="9">
        <f>IF(LEFT(_xlfn.XLOOKUP(C870,Violations[Key],Violations[Action]),20)="Establishment Closed","Yes","No")</f>
        <v/>
      </c>
      <c r="K870" s="9">
        <f>IF(F870&lt;=13,"Yes","No")</f>
        <v/>
      </c>
    </row>
    <row r="871">
      <c r="A871" t="n">
        <v>41324657</v>
      </c>
      <c r="B871" s="8" t="n">
        <v>46133</v>
      </c>
      <c r="C871" s="9">
        <f>A871&amp;"-"&amp;TEXT(B871,"yyyymmdd")</f>
        <v/>
      </c>
      <c r="D871" s="9">
        <f>_xlfn.XLOOKUP(C871,Violations[Key],Violations[Boro])</f>
        <v/>
      </c>
      <c r="E871" s="9">
        <f>_xlfn.XLOOKUP(C871,Violations[Key],Violations[Cuisine])</f>
        <v/>
      </c>
      <c r="F871" s="9">
        <f>_xlfn.XLOOKUP(C871,Violations[Key],Violations[Score])</f>
        <v/>
      </c>
      <c r="G871" s="9">
        <f>_xlfn.XLOOKUP(C871,Violations[Key],Violations[Grade])&amp;""</f>
        <v/>
      </c>
      <c r="H871" s="9">
        <f>COUNTIFS(Violations[Key],C871,Violations[Violation code],"&lt;&gt;")</f>
        <v/>
      </c>
      <c r="I871" s="9">
        <f>COUNTIFS(Violations[Key],C871,Violations[Critical flag],"Critical")</f>
        <v/>
      </c>
      <c r="J871" s="9">
        <f>IF(LEFT(_xlfn.XLOOKUP(C871,Violations[Key],Violations[Action]),20)="Establishment Closed","Yes","No")</f>
        <v/>
      </c>
      <c r="K871" s="9">
        <f>IF(F871&lt;=13,"Yes","No")</f>
        <v/>
      </c>
    </row>
    <row r="872">
      <c r="A872" t="n">
        <v>41351011</v>
      </c>
      <c r="B872" s="8" t="n">
        <v>46133</v>
      </c>
      <c r="C872" s="9">
        <f>A872&amp;"-"&amp;TEXT(B872,"yyyymmdd")</f>
        <v/>
      </c>
      <c r="D872" s="9">
        <f>_xlfn.XLOOKUP(C872,Violations[Key],Violations[Boro])</f>
        <v/>
      </c>
      <c r="E872" s="9">
        <f>_xlfn.XLOOKUP(C872,Violations[Key],Violations[Cuisine])</f>
        <v/>
      </c>
      <c r="F872" s="9">
        <f>_xlfn.XLOOKUP(C872,Violations[Key],Violations[Score])</f>
        <v/>
      </c>
      <c r="G872" s="9">
        <f>_xlfn.XLOOKUP(C872,Violations[Key],Violations[Grade])&amp;""</f>
        <v/>
      </c>
      <c r="H872" s="9">
        <f>COUNTIFS(Violations[Key],C872,Violations[Violation code],"&lt;&gt;")</f>
        <v/>
      </c>
      <c r="I872" s="9">
        <f>COUNTIFS(Violations[Key],C872,Violations[Critical flag],"Critical")</f>
        <v/>
      </c>
      <c r="J872" s="9">
        <f>IF(LEFT(_xlfn.XLOOKUP(C872,Violations[Key],Violations[Action]),20)="Establishment Closed","Yes","No")</f>
        <v/>
      </c>
      <c r="K872" s="9">
        <f>IF(F872&lt;=13,"Yes","No")</f>
        <v/>
      </c>
    </row>
    <row r="873">
      <c r="A873" t="n">
        <v>41482441</v>
      </c>
      <c r="B873" s="8" t="n">
        <v>46133</v>
      </c>
      <c r="C873" s="9">
        <f>A873&amp;"-"&amp;TEXT(B873,"yyyymmdd")</f>
        <v/>
      </c>
      <c r="D873" s="9">
        <f>_xlfn.XLOOKUP(C873,Violations[Key],Violations[Boro])</f>
        <v/>
      </c>
      <c r="E873" s="9">
        <f>_xlfn.XLOOKUP(C873,Violations[Key],Violations[Cuisine])</f>
        <v/>
      </c>
      <c r="F873" s="9">
        <f>_xlfn.XLOOKUP(C873,Violations[Key],Violations[Score])</f>
        <v/>
      </c>
      <c r="G873" s="9">
        <f>_xlfn.XLOOKUP(C873,Violations[Key],Violations[Grade])&amp;""</f>
        <v/>
      </c>
      <c r="H873" s="9">
        <f>COUNTIFS(Violations[Key],C873,Violations[Violation code],"&lt;&gt;")</f>
        <v/>
      </c>
      <c r="I873" s="9">
        <f>COUNTIFS(Violations[Key],C873,Violations[Critical flag],"Critical")</f>
        <v/>
      </c>
      <c r="J873" s="9">
        <f>IF(LEFT(_xlfn.XLOOKUP(C873,Violations[Key],Violations[Action]),20)="Establishment Closed","Yes","No")</f>
        <v/>
      </c>
      <c r="K873" s="9">
        <f>IF(F873&lt;=13,"Yes","No")</f>
        <v/>
      </c>
    </row>
    <row r="874">
      <c r="A874" t="n">
        <v>41503575</v>
      </c>
      <c r="B874" s="8" t="n">
        <v>46133</v>
      </c>
      <c r="C874" s="9">
        <f>A874&amp;"-"&amp;TEXT(B874,"yyyymmdd")</f>
        <v/>
      </c>
      <c r="D874" s="9">
        <f>_xlfn.XLOOKUP(C874,Violations[Key],Violations[Boro])</f>
        <v/>
      </c>
      <c r="E874" s="9">
        <f>_xlfn.XLOOKUP(C874,Violations[Key],Violations[Cuisine])</f>
        <v/>
      </c>
      <c r="F874" s="9">
        <f>_xlfn.XLOOKUP(C874,Violations[Key],Violations[Score])</f>
        <v/>
      </c>
      <c r="G874" s="9">
        <f>_xlfn.XLOOKUP(C874,Violations[Key],Violations[Grade])&amp;""</f>
        <v/>
      </c>
      <c r="H874" s="9">
        <f>COUNTIFS(Violations[Key],C874,Violations[Violation code],"&lt;&gt;")</f>
        <v/>
      </c>
      <c r="I874" s="9">
        <f>COUNTIFS(Violations[Key],C874,Violations[Critical flag],"Critical")</f>
        <v/>
      </c>
      <c r="J874" s="9">
        <f>IF(LEFT(_xlfn.XLOOKUP(C874,Violations[Key],Violations[Action]),20)="Establishment Closed","Yes","No")</f>
        <v/>
      </c>
      <c r="K874" s="9">
        <f>IF(F874&lt;=13,"Yes","No")</f>
        <v/>
      </c>
    </row>
    <row r="875">
      <c r="A875" t="n">
        <v>41537124</v>
      </c>
      <c r="B875" s="8" t="n">
        <v>46133</v>
      </c>
      <c r="C875" s="9">
        <f>A875&amp;"-"&amp;TEXT(B875,"yyyymmdd")</f>
        <v/>
      </c>
      <c r="D875" s="9">
        <f>_xlfn.XLOOKUP(C875,Violations[Key],Violations[Boro])</f>
        <v/>
      </c>
      <c r="E875" s="9">
        <f>_xlfn.XLOOKUP(C875,Violations[Key],Violations[Cuisine])</f>
        <v/>
      </c>
      <c r="F875" s="9">
        <f>_xlfn.XLOOKUP(C875,Violations[Key],Violations[Score])</f>
        <v/>
      </c>
      <c r="G875" s="9">
        <f>_xlfn.XLOOKUP(C875,Violations[Key],Violations[Grade])&amp;""</f>
        <v/>
      </c>
      <c r="H875" s="9">
        <f>COUNTIFS(Violations[Key],C875,Violations[Violation code],"&lt;&gt;")</f>
        <v/>
      </c>
      <c r="I875" s="9">
        <f>COUNTIFS(Violations[Key],C875,Violations[Critical flag],"Critical")</f>
        <v/>
      </c>
      <c r="J875" s="9">
        <f>IF(LEFT(_xlfn.XLOOKUP(C875,Violations[Key],Violations[Action]),20)="Establishment Closed","Yes","No")</f>
        <v/>
      </c>
      <c r="K875" s="9">
        <f>IF(F875&lt;=13,"Yes","No")</f>
        <v/>
      </c>
    </row>
    <row r="876">
      <c r="A876" t="n">
        <v>41602357</v>
      </c>
      <c r="B876" s="8" t="n">
        <v>46133</v>
      </c>
      <c r="C876" s="9">
        <f>A876&amp;"-"&amp;TEXT(B876,"yyyymmdd")</f>
        <v/>
      </c>
      <c r="D876" s="9">
        <f>_xlfn.XLOOKUP(C876,Violations[Key],Violations[Boro])</f>
        <v/>
      </c>
      <c r="E876" s="9">
        <f>_xlfn.XLOOKUP(C876,Violations[Key],Violations[Cuisine])</f>
        <v/>
      </c>
      <c r="F876" s="9">
        <f>_xlfn.XLOOKUP(C876,Violations[Key],Violations[Score])</f>
        <v/>
      </c>
      <c r="G876" s="9">
        <f>_xlfn.XLOOKUP(C876,Violations[Key],Violations[Grade])&amp;""</f>
        <v/>
      </c>
      <c r="H876" s="9">
        <f>COUNTIFS(Violations[Key],C876,Violations[Violation code],"&lt;&gt;")</f>
        <v/>
      </c>
      <c r="I876" s="9">
        <f>COUNTIFS(Violations[Key],C876,Violations[Critical flag],"Critical")</f>
        <v/>
      </c>
      <c r="J876" s="9">
        <f>IF(LEFT(_xlfn.XLOOKUP(C876,Violations[Key],Violations[Action]),20)="Establishment Closed","Yes","No")</f>
        <v/>
      </c>
      <c r="K876" s="9">
        <f>IF(F876&lt;=13,"Yes","No")</f>
        <v/>
      </c>
    </row>
    <row r="877">
      <c r="A877" t="n">
        <v>41686709</v>
      </c>
      <c r="B877" s="8" t="n">
        <v>46133</v>
      </c>
      <c r="C877" s="9">
        <f>A877&amp;"-"&amp;TEXT(B877,"yyyymmdd")</f>
        <v/>
      </c>
      <c r="D877" s="9">
        <f>_xlfn.XLOOKUP(C877,Violations[Key],Violations[Boro])</f>
        <v/>
      </c>
      <c r="E877" s="9">
        <f>_xlfn.XLOOKUP(C877,Violations[Key],Violations[Cuisine])</f>
        <v/>
      </c>
      <c r="F877" s="9">
        <f>_xlfn.XLOOKUP(C877,Violations[Key],Violations[Score])</f>
        <v/>
      </c>
      <c r="G877" s="9">
        <f>_xlfn.XLOOKUP(C877,Violations[Key],Violations[Grade])&amp;""</f>
        <v/>
      </c>
      <c r="H877" s="9">
        <f>COUNTIFS(Violations[Key],C877,Violations[Violation code],"&lt;&gt;")</f>
        <v/>
      </c>
      <c r="I877" s="9">
        <f>COUNTIFS(Violations[Key],C877,Violations[Critical flag],"Critical")</f>
        <v/>
      </c>
      <c r="J877" s="9">
        <f>IF(LEFT(_xlfn.XLOOKUP(C877,Violations[Key],Violations[Action]),20)="Establishment Closed","Yes","No")</f>
        <v/>
      </c>
      <c r="K877" s="9">
        <f>IF(F877&lt;=13,"Yes","No")</f>
        <v/>
      </c>
    </row>
    <row r="878">
      <c r="A878" t="n">
        <v>41702705</v>
      </c>
      <c r="B878" s="8" t="n">
        <v>46133</v>
      </c>
      <c r="C878" s="9">
        <f>A878&amp;"-"&amp;TEXT(B878,"yyyymmdd")</f>
        <v/>
      </c>
      <c r="D878" s="9">
        <f>_xlfn.XLOOKUP(C878,Violations[Key],Violations[Boro])</f>
        <v/>
      </c>
      <c r="E878" s="9">
        <f>_xlfn.XLOOKUP(C878,Violations[Key],Violations[Cuisine])</f>
        <v/>
      </c>
      <c r="F878" s="9">
        <f>_xlfn.XLOOKUP(C878,Violations[Key],Violations[Score])</f>
        <v/>
      </c>
      <c r="G878" s="9">
        <f>_xlfn.XLOOKUP(C878,Violations[Key],Violations[Grade])&amp;""</f>
        <v/>
      </c>
      <c r="H878" s="9">
        <f>COUNTIFS(Violations[Key],C878,Violations[Violation code],"&lt;&gt;")</f>
        <v/>
      </c>
      <c r="I878" s="9">
        <f>COUNTIFS(Violations[Key],C878,Violations[Critical flag],"Critical")</f>
        <v/>
      </c>
      <c r="J878" s="9">
        <f>IF(LEFT(_xlfn.XLOOKUP(C878,Violations[Key],Violations[Action]),20)="Establishment Closed","Yes","No")</f>
        <v/>
      </c>
      <c r="K878" s="9">
        <f>IF(F878&lt;=13,"Yes","No")</f>
        <v/>
      </c>
    </row>
    <row r="879">
      <c r="A879" t="n">
        <v>41710310</v>
      </c>
      <c r="B879" s="8" t="n">
        <v>46133</v>
      </c>
      <c r="C879" s="9">
        <f>A879&amp;"-"&amp;TEXT(B879,"yyyymmdd")</f>
        <v/>
      </c>
      <c r="D879" s="9">
        <f>_xlfn.XLOOKUP(C879,Violations[Key],Violations[Boro])</f>
        <v/>
      </c>
      <c r="E879" s="9">
        <f>_xlfn.XLOOKUP(C879,Violations[Key],Violations[Cuisine])</f>
        <v/>
      </c>
      <c r="F879" s="9">
        <f>_xlfn.XLOOKUP(C879,Violations[Key],Violations[Score])</f>
        <v/>
      </c>
      <c r="G879" s="9">
        <f>_xlfn.XLOOKUP(C879,Violations[Key],Violations[Grade])&amp;""</f>
        <v/>
      </c>
      <c r="H879" s="9">
        <f>COUNTIFS(Violations[Key],C879,Violations[Violation code],"&lt;&gt;")</f>
        <v/>
      </c>
      <c r="I879" s="9">
        <f>COUNTIFS(Violations[Key],C879,Violations[Critical flag],"Critical")</f>
        <v/>
      </c>
      <c r="J879" s="9">
        <f>IF(LEFT(_xlfn.XLOOKUP(C879,Violations[Key],Violations[Action]),20)="Establishment Closed","Yes","No")</f>
        <v/>
      </c>
      <c r="K879" s="9">
        <f>IF(F879&lt;=13,"Yes","No")</f>
        <v/>
      </c>
    </row>
    <row r="880">
      <c r="A880" t="n">
        <v>50001168</v>
      </c>
      <c r="B880" s="8" t="n">
        <v>46133</v>
      </c>
      <c r="C880" s="9">
        <f>A880&amp;"-"&amp;TEXT(B880,"yyyymmdd")</f>
        <v/>
      </c>
      <c r="D880" s="9">
        <f>_xlfn.XLOOKUP(C880,Violations[Key],Violations[Boro])</f>
        <v/>
      </c>
      <c r="E880" s="9">
        <f>_xlfn.XLOOKUP(C880,Violations[Key],Violations[Cuisine])</f>
        <v/>
      </c>
      <c r="F880" s="9">
        <f>_xlfn.XLOOKUP(C880,Violations[Key],Violations[Score])</f>
        <v/>
      </c>
      <c r="G880" s="9">
        <f>_xlfn.XLOOKUP(C880,Violations[Key],Violations[Grade])&amp;""</f>
        <v/>
      </c>
      <c r="H880" s="9">
        <f>COUNTIFS(Violations[Key],C880,Violations[Violation code],"&lt;&gt;")</f>
        <v/>
      </c>
      <c r="I880" s="9">
        <f>COUNTIFS(Violations[Key],C880,Violations[Critical flag],"Critical")</f>
        <v/>
      </c>
      <c r="J880" s="9">
        <f>IF(LEFT(_xlfn.XLOOKUP(C880,Violations[Key],Violations[Action]),20)="Establishment Closed","Yes","No")</f>
        <v/>
      </c>
      <c r="K880" s="9">
        <f>IF(F880&lt;=13,"Yes","No")</f>
        <v/>
      </c>
    </row>
    <row r="881">
      <c r="A881" t="n">
        <v>50003842</v>
      </c>
      <c r="B881" s="8" t="n">
        <v>46133</v>
      </c>
      <c r="C881" s="9">
        <f>A881&amp;"-"&amp;TEXT(B881,"yyyymmdd")</f>
        <v/>
      </c>
      <c r="D881" s="9">
        <f>_xlfn.XLOOKUP(C881,Violations[Key],Violations[Boro])</f>
        <v/>
      </c>
      <c r="E881" s="9">
        <f>_xlfn.XLOOKUP(C881,Violations[Key],Violations[Cuisine])</f>
        <v/>
      </c>
      <c r="F881" s="9">
        <f>_xlfn.XLOOKUP(C881,Violations[Key],Violations[Score])</f>
        <v/>
      </c>
      <c r="G881" s="9">
        <f>_xlfn.XLOOKUP(C881,Violations[Key],Violations[Grade])&amp;""</f>
        <v/>
      </c>
      <c r="H881" s="9">
        <f>COUNTIFS(Violations[Key],C881,Violations[Violation code],"&lt;&gt;")</f>
        <v/>
      </c>
      <c r="I881" s="9">
        <f>COUNTIFS(Violations[Key],C881,Violations[Critical flag],"Critical")</f>
        <v/>
      </c>
      <c r="J881" s="9">
        <f>IF(LEFT(_xlfn.XLOOKUP(C881,Violations[Key],Violations[Action]),20)="Establishment Closed","Yes","No")</f>
        <v/>
      </c>
      <c r="K881" s="9">
        <f>IF(F881&lt;=13,"Yes","No")</f>
        <v/>
      </c>
    </row>
    <row r="882">
      <c r="A882" t="n">
        <v>50017824</v>
      </c>
      <c r="B882" s="8" t="n">
        <v>46133</v>
      </c>
      <c r="C882" s="9">
        <f>A882&amp;"-"&amp;TEXT(B882,"yyyymmdd")</f>
        <v/>
      </c>
      <c r="D882" s="9">
        <f>_xlfn.XLOOKUP(C882,Violations[Key],Violations[Boro])</f>
        <v/>
      </c>
      <c r="E882" s="9">
        <f>_xlfn.XLOOKUP(C882,Violations[Key],Violations[Cuisine])</f>
        <v/>
      </c>
      <c r="F882" s="9">
        <f>_xlfn.XLOOKUP(C882,Violations[Key],Violations[Score])</f>
        <v/>
      </c>
      <c r="G882" s="9">
        <f>_xlfn.XLOOKUP(C882,Violations[Key],Violations[Grade])&amp;""</f>
        <v/>
      </c>
      <c r="H882" s="9">
        <f>COUNTIFS(Violations[Key],C882,Violations[Violation code],"&lt;&gt;")</f>
        <v/>
      </c>
      <c r="I882" s="9">
        <f>COUNTIFS(Violations[Key],C882,Violations[Critical flag],"Critical")</f>
        <v/>
      </c>
      <c r="J882" s="9">
        <f>IF(LEFT(_xlfn.XLOOKUP(C882,Violations[Key],Violations[Action]),20)="Establishment Closed","Yes","No")</f>
        <v/>
      </c>
      <c r="K882" s="9">
        <f>IF(F882&lt;=13,"Yes","No")</f>
        <v/>
      </c>
    </row>
    <row r="883">
      <c r="A883" t="n">
        <v>50033595</v>
      </c>
      <c r="B883" s="8" t="n">
        <v>46133</v>
      </c>
      <c r="C883" s="9">
        <f>A883&amp;"-"&amp;TEXT(B883,"yyyymmdd")</f>
        <v/>
      </c>
      <c r="D883" s="9">
        <f>_xlfn.XLOOKUP(C883,Violations[Key],Violations[Boro])</f>
        <v/>
      </c>
      <c r="E883" s="9">
        <f>_xlfn.XLOOKUP(C883,Violations[Key],Violations[Cuisine])</f>
        <v/>
      </c>
      <c r="F883" s="9">
        <f>_xlfn.XLOOKUP(C883,Violations[Key],Violations[Score])</f>
        <v/>
      </c>
      <c r="G883" s="9">
        <f>_xlfn.XLOOKUP(C883,Violations[Key],Violations[Grade])&amp;""</f>
        <v/>
      </c>
      <c r="H883" s="9">
        <f>COUNTIFS(Violations[Key],C883,Violations[Violation code],"&lt;&gt;")</f>
        <v/>
      </c>
      <c r="I883" s="9">
        <f>COUNTIFS(Violations[Key],C883,Violations[Critical flag],"Critical")</f>
        <v/>
      </c>
      <c r="J883" s="9">
        <f>IF(LEFT(_xlfn.XLOOKUP(C883,Violations[Key],Violations[Action]),20)="Establishment Closed","Yes","No")</f>
        <v/>
      </c>
      <c r="K883" s="9">
        <f>IF(F883&lt;=13,"Yes","No")</f>
        <v/>
      </c>
    </row>
    <row r="884">
      <c r="A884" t="n">
        <v>50034683</v>
      </c>
      <c r="B884" s="8" t="n">
        <v>46133</v>
      </c>
      <c r="C884" s="9">
        <f>A884&amp;"-"&amp;TEXT(B884,"yyyymmdd")</f>
        <v/>
      </c>
      <c r="D884" s="9">
        <f>_xlfn.XLOOKUP(C884,Violations[Key],Violations[Boro])</f>
        <v/>
      </c>
      <c r="E884" s="9">
        <f>_xlfn.XLOOKUP(C884,Violations[Key],Violations[Cuisine])</f>
        <v/>
      </c>
      <c r="F884" s="9">
        <f>_xlfn.XLOOKUP(C884,Violations[Key],Violations[Score])</f>
        <v/>
      </c>
      <c r="G884" s="9">
        <f>_xlfn.XLOOKUP(C884,Violations[Key],Violations[Grade])&amp;""</f>
        <v/>
      </c>
      <c r="H884" s="9">
        <f>COUNTIFS(Violations[Key],C884,Violations[Violation code],"&lt;&gt;")</f>
        <v/>
      </c>
      <c r="I884" s="9">
        <f>COUNTIFS(Violations[Key],C884,Violations[Critical flag],"Critical")</f>
        <v/>
      </c>
      <c r="J884" s="9">
        <f>IF(LEFT(_xlfn.XLOOKUP(C884,Violations[Key],Violations[Action]),20)="Establishment Closed","Yes","No")</f>
        <v/>
      </c>
      <c r="K884" s="9">
        <f>IF(F884&lt;=13,"Yes","No")</f>
        <v/>
      </c>
    </row>
    <row r="885">
      <c r="A885" t="n">
        <v>50043384</v>
      </c>
      <c r="B885" s="8" t="n">
        <v>46133</v>
      </c>
      <c r="C885" s="9">
        <f>A885&amp;"-"&amp;TEXT(B885,"yyyymmdd")</f>
        <v/>
      </c>
      <c r="D885" s="9">
        <f>_xlfn.XLOOKUP(C885,Violations[Key],Violations[Boro])</f>
        <v/>
      </c>
      <c r="E885" s="9">
        <f>_xlfn.XLOOKUP(C885,Violations[Key],Violations[Cuisine])</f>
        <v/>
      </c>
      <c r="F885" s="9">
        <f>_xlfn.XLOOKUP(C885,Violations[Key],Violations[Score])</f>
        <v/>
      </c>
      <c r="G885" s="9">
        <f>_xlfn.XLOOKUP(C885,Violations[Key],Violations[Grade])&amp;""</f>
        <v/>
      </c>
      <c r="H885" s="9">
        <f>COUNTIFS(Violations[Key],C885,Violations[Violation code],"&lt;&gt;")</f>
        <v/>
      </c>
      <c r="I885" s="9">
        <f>COUNTIFS(Violations[Key],C885,Violations[Critical flag],"Critical")</f>
        <v/>
      </c>
      <c r="J885" s="9">
        <f>IF(LEFT(_xlfn.XLOOKUP(C885,Violations[Key],Violations[Action]),20)="Establishment Closed","Yes","No")</f>
        <v/>
      </c>
      <c r="K885" s="9">
        <f>IF(F885&lt;=13,"Yes","No")</f>
        <v/>
      </c>
    </row>
    <row r="886">
      <c r="A886" t="n">
        <v>50045048</v>
      </c>
      <c r="B886" s="8" t="n">
        <v>46133</v>
      </c>
      <c r="C886" s="9">
        <f>A886&amp;"-"&amp;TEXT(B886,"yyyymmdd")</f>
        <v/>
      </c>
      <c r="D886" s="9">
        <f>_xlfn.XLOOKUP(C886,Violations[Key],Violations[Boro])</f>
        <v/>
      </c>
      <c r="E886" s="9">
        <f>_xlfn.XLOOKUP(C886,Violations[Key],Violations[Cuisine])</f>
        <v/>
      </c>
      <c r="F886" s="9">
        <f>_xlfn.XLOOKUP(C886,Violations[Key],Violations[Score])</f>
        <v/>
      </c>
      <c r="G886" s="9">
        <f>_xlfn.XLOOKUP(C886,Violations[Key],Violations[Grade])&amp;""</f>
        <v/>
      </c>
      <c r="H886" s="9">
        <f>COUNTIFS(Violations[Key],C886,Violations[Violation code],"&lt;&gt;")</f>
        <v/>
      </c>
      <c r="I886" s="9">
        <f>COUNTIFS(Violations[Key],C886,Violations[Critical flag],"Critical")</f>
        <v/>
      </c>
      <c r="J886" s="9">
        <f>IF(LEFT(_xlfn.XLOOKUP(C886,Violations[Key],Violations[Action]),20)="Establishment Closed","Yes","No")</f>
        <v/>
      </c>
      <c r="K886" s="9">
        <f>IF(F886&lt;=13,"Yes","No")</f>
        <v/>
      </c>
    </row>
    <row r="887">
      <c r="A887" t="n">
        <v>50047910</v>
      </c>
      <c r="B887" s="8" t="n">
        <v>46133</v>
      </c>
      <c r="C887" s="9">
        <f>A887&amp;"-"&amp;TEXT(B887,"yyyymmdd")</f>
        <v/>
      </c>
      <c r="D887" s="9">
        <f>_xlfn.XLOOKUP(C887,Violations[Key],Violations[Boro])</f>
        <v/>
      </c>
      <c r="E887" s="9">
        <f>_xlfn.XLOOKUP(C887,Violations[Key],Violations[Cuisine])</f>
        <v/>
      </c>
      <c r="F887" s="9">
        <f>_xlfn.XLOOKUP(C887,Violations[Key],Violations[Score])</f>
        <v/>
      </c>
      <c r="G887" s="9">
        <f>_xlfn.XLOOKUP(C887,Violations[Key],Violations[Grade])&amp;""</f>
        <v/>
      </c>
      <c r="H887" s="9">
        <f>COUNTIFS(Violations[Key],C887,Violations[Violation code],"&lt;&gt;")</f>
        <v/>
      </c>
      <c r="I887" s="9">
        <f>COUNTIFS(Violations[Key],C887,Violations[Critical flag],"Critical")</f>
        <v/>
      </c>
      <c r="J887" s="9">
        <f>IF(LEFT(_xlfn.XLOOKUP(C887,Violations[Key],Violations[Action]),20)="Establishment Closed","Yes","No")</f>
        <v/>
      </c>
      <c r="K887" s="9">
        <f>IF(F887&lt;=13,"Yes","No")</f>
        <v/>
      </c>
    </row>
    <row r="888">
      <c r="A888" t="n">
        <v>50053392</v>
      </c>
      <c r="B888" s="8" t="n">
        <v>46133</v>
      </c>
      <c r="C888" s="9">
        <f>A888&amp;"-"&amp;TEXT(B888,"yyyymmdd")</f>
        <v/>
      </c>
      <c r="D888" s="9">
        <f>_xlfn.XLOOKUP(C888,Violations[Key],Violations[Boro])</f>
        <v/>
      </c>
      <c r="E888" s="9">
        <f>_xlfn.XLOOKUP(C888,Violations[Key],Violations[Cuisine])</f>
        <v/>
      </c>
      <c r="F888" s="9">
        <f>_xlfn.XLOOKUP(C888,Violations[Key],Violations[Score])</f>
        <v/>
      </c>
      <c r="G888" s="9">
        <f>_xlfn.XLOOKUP(C888,Violations[Key],Violations[Grade])&amp;""</f>
        <v/>
      </c>
      <c r="H888" s="9">
        <f>COUNTIFS(Violations[Key],C888,Violations[Violation code],"&lt;&gt;")</f>
        <v/>
      </c>
      <c r="I888" s="9">
        <f>COUNTIFS(Violations[Key],C888,Violations[Critical flag],"Critical")</f>
        <v/>
      </c>
      <c r="J888" s="9">
        <f>IF(LEFT(_xlfn.XLOOKUP(C888,Violations[Key],Violations[Action]),20)="Establishment Closed","Yes","No")</f>
        <v/>
      </c>
      <c r="K888" s="9">
        <f>IF(F888&lt;=13,"Yes","No")</f>
        <v/>
      </c>
    </row>
    <row r="889">
      <c r="A889" t="n">
        <v>50053932</v>
      </c>
      <c r="B889" s="8" t="n">
        <v>46133</v>
      </c>
      <c r="C889" s="9">
        <f>A889&amp;"-"&amp;TEXT(B889,"yyyymmdd")</f>
        <v/>
      </c>
      <c r="D889" s="9">
        <f>_xlfn.XLOOKUP(C889,Violations[Key],Violations[Boro])</f>
        <v/>
      </c>
      <c r="E889" s="9">
        <f>_xlfn.XLOOKUP(C889,Violations[Key],Violations[Cuisine])</f>
        <v/>
      </c>
      <c r="F889" s="9">
        <f>_xlfn.XLOOKUP(C889,Violations[Key],Violations[Score])</f>
        <v/>
      </c>
      <c r="G889" s="9">
        <f>_xlfn.XLOOKUP(C889,Violations[Key],Violations[Grade])&amp;""</f>
        <v/>
      </c>
      <c r="H889" s="9">
        <f>COUNTIFS(Violations[Key],C889,Violations[Violation code],"&lt;&gt;")</f>
        <v/>
      </c>
      <c r="I889" s="9">
        <f>COUNTIFS(Violations[Key],C889,Violations[Critical flag],"Critical")</f>
        <v/>
      </c>
      <c r="J889" s="9">
        <f>IF(LEFT(_xlfn.XLOOKUP(C889,Violations[Key],Violations[Action]),20)="Establishment Closed","Yes","No")</f>
        <v/>
      </c>
      <c r="K889" s="9">
        <f>IF(F889&lt;=13,"Yes","No")</f>
        <v/>
      </c>
    </row>
    <row r="890">
      <c r="A890" t="n">
        <v>50061571</v>
      </c>
      <c r="B890" s="8" t="n">
        <v>46133</v>
      </c>
      <c r="C890" s="9">
        <f>A890&amp;"-"&amp;TEXT(B890,"yyyymmdd")</f>
        <v/>
      </c>
      <c r="D890" s="9">
        <f>_xlfn.XLOOKUP(C890,Violations[Key],Violations[Boro])</f>
        <v/>
      </c>
      <c r="E890" s="9">
        <f>_xlfn.XLOOKUP(C890,Violations[Key],Violations[Cuisine])</f>
        <v/>
      </c>
      <c r="F890" s="9">
        <f>_xlfn.XLOOKUP(C890,Violations[Key],Violations[Score])</f>
        <v/>
      </c>
      <c r="G890" s="9">
        <f>_xlfn.XLOOKUP(C890,Violations[Key],Violations[Grade])&amp;""</f>
        <v/>
      </c>
      <c r="H890" s="9">
        <f>COUNTIFS(Violations[Key],C890,Violations[Violation code],"&lt;&gt;")</f>
        <v/>
      </c>
      <c r="I890" s="9">
        <f>COUNTIFS(Violations[Key],C890,Violations[Critical flag],"Critical")</f>
        <v/>
      </c>
      <c r="J890" s="9">
        <f>IF(LEFT(_xlfn.XLOOKUP(C890,Violations[Key],Violations[Action]),20)="Establishment Closed","Yes","No")</f>
        <v/>
      </c>
      <c r="K890" s="9">
        <f>IF(F890&lt;=13,"Yes","No")</f>
        <v/>
      </c>
    </row>
    <row r="891">
      <c r="A891" t="n">
        <v>50064425</v>
      </c>
      <c r="B891" s="8" t="n">
        <v>46133</v>
      </c>
      <c r="C891" s="9">
        <f>A891&amp;"-"&amp;TEXT(B891,"yyyymmdd")</f>
        <v/>
      </c>
      <c r="D891" s="9">
        <f>_xlfn.XLOOKUP(C891,Violations[Key],Violations[Boro])</f>
        <v/>
      </c>
      <c r="E891" s="9">
        <f>_xlfn.XLOOKUP(C891,Violations[Key],Violations[Cuisine])</f>
        <v/>
      </c>
      <c r="F891" s="9">
        <f>_xlfn.XLOOKUP(C891,Violations[Key],Violations[Score])</f>
        <v/>
      </c>
      <c r="G891" s="9">
        <f>_xlfn.XLOOKUP(C891,Violations[Key],Violations[Grade])&amp;""</f>
        <v/>
      </c>
      <c r="H891" s="9">
        <f>COUNTIFS(Violations[Key],C891,Violations[Violation code],"&lt;&gt;")</f>
        <v/>
      </c>
      <c r="I891" s="9">
        <f>COUNTIFS(Violations[Key],C891,Violations[Critical flag],"Critical")</f>
        <v/>
      </c>
      <c r="J891" s="9">
        <f>IF(LEFT(_xlfn.XLOOKUP(C891,Violations[Key],Violations[Action]),20)="Establishment Closed","Yes","No")</f>
        <v/>
      </c>
      <c r="K891" s="9">
        <f>IF(F891&lt;=13,"Yes","No")</f>
        <v/>
      </c>
    </row>
    <row r="892">
      <c r="A892" t="n">
        <v>50066244</v>
      </c>
      <c r="B892" s="8" t="n">
        <v>46133</v>
      </c>
      <c r="C892" s="9">
        <f>A892&amp;"-"&amp;TEXT(B892,"yyyymmdd")</f>
        <v/>
      </c>
      <c r="D892" s="9">
        <f>_xlfn.XLOOKUP(C892,Violations[Key],Violations[Boro])</f>
        <v/>
      </c>
      <c r="E892" s="9">
        <f>_xlfn.XLOOKUP(C892,Violations[Key],Violations[Cuisine])</f>
        <v/>
      </c>
      <c r="F892" s="9">
        <f>_xlfn.XLOOKUP(C892,Violations[Key],Violations[Score])</f>
        <v/>
      </c>
      <c r="G892" s="9">
        <f>_xlfn.XLOOKUP(C892,Violations[Key],Violations[Grade])&amp;""</f>
        <v/>
      </c>
      <c r="H892" s="9">
        <f>COUNTIFS(Violations[Key],C892,Violations[Violation code],"&lt;&gt;")</f>
        <v/>
      </c>
      <c r="I892" s="9">
        <f>COUNTIFS(Violations[Key],C892,Violations[Critical flag],"Critical")</f>
        <v/>
      </c>
      <c r="J892" s="9">
        <f>IF(LEFT(_xlfn.XLOOKUP(C892,Violations[Key],Violations[Action]),20)="Establishment Closed","Yes","No")</f>
        <v/>
      </c>
      <c r="K892" s="9">
        <f>IF(F892&lt;=13,"Yes","No")</f>
        <v/>
      </c>
    </row>
    <row r="893">
      <c r="A893" t="n">
        <v>50067426</v>
      </c>
      <c r="B893" s="8" t="n">
        <v>46133</v>
      </c>
      <c r="C893" s="9">
        <f>A893&amp;"-"&amp;TEXT(B893,"yyyymmdd")</f>
        <v/>
      </c>
      <c r="D893" s="9">
        <f>_xlfn.XLOOKUP(C893,Violations[Key],Violations[Boro])</f>
        <v/>
      </c>
      <c r="E893" s="9">
        <f>_xlfn.XLOOKUP(C893,Violations[Key],Violations[Cuisine])</f>
        <v/>
      </c>
      <c r="F893" s="9">
        <f>_xlfn.XLOOKUP(C893,Violations[Key],Violations[Score])</f>
        <v/>
      </c>
      <c r="G893" s="9">
        <f>_xlfn.XLOOKUP(C893,Violations[Key],Violations[Grade])&amp;""</f>
        <v/>
      </c>
      <c r="H893" s="9">
        <f>COUNTIFS(Violations[Key],C893,Violations[Violation code],"&lt;&gt;")</f>
        <v/>
      </c>
      <c r="I893" s="9">
        <f>COUNTIFS(Violations[Key],C893,Violations[Critical flag],"Critical")</f>
        <v/>
      </c>
      <c r="J893" s="9">
        <f>IF(LEFT(_xlfn.XLOOKUP(C893,Violations[Key],Violations[Action]),20)="Establishment Closed","Yes","No")</f>
        <v/>
      </c>
      <c r="K893" s="9">
        <f>IF(F893&lt;=13,"Yes","No")</f>
        <v/>
      </c>
    </row>
    <row r="894">
      <c r="A894" t="n">
        <v>50071207</v>
      </c>
      <c r="B894" s="8" t="n">
        <v>46133</v>
      </c>
      <c r="C894" s="9">
        <f>A894&amp;"-"&amp;TEXT(B894,"yyyymmdd")</f>
        <v/>
      </c>
      <c r="D894" s="9">
        <f>_xlfn.XLOOKUP(C894,Violations[Key],Violations[Boro])</f>
        <v/>
      </c>
      <c r="E894" s="9">
        <f>_xlfn.XLOOKUP(C894,Violations[Key],Violations[Cuisine])</f>
        <v/>
      </c>
      <c r="F894" s="9">
        <f>_xlfn.XLOOKUP(C894,Violations[Key],Violations[Score])</f>
        <v/>
      </c>
      <c r="G894" s="9">
        <f>_xlfn.XLOOKUP(C894,Violations[Key],Violations[Grade])&amp;""</f>
        <v/>
      </c>
      <c r="H894" s="9">
        <f>COUNTIFS(Violations[Key],C894,Violations[Violation code],"&lt;&gt;")</f>
        <v/>
      </c>
      <c r="I894" s="9">
        <f>COUNTIFS(Violations[Key],C894,Violations[Critical flag],"Critical")</f>
        <v/>
      </c>
      <c r="J894" s="9">
        <f>IF(LEFT(_xlfn.XLOOKUP(C894,Violations[Key],Violations[Action]),20)="Establishment Closed","Yes","No")</f>
        <v/>
      </c>
      <c r="K894" s="9">
        <f>IF(F894&lt;=13,"Yes","No")</f>
        <v/>
      </c>
    </row>
    <row r="895">
      <c r="A895" t="n">
        <v>50072570</v>
      </c>
      <c r="B895" s="8" t="n">
        <v>46133</v>
      </c>
      <c r="C895" s="9">
        <f>A895&amp;"-"&amp;TEXT(B895,"yyyymmdd")</f>
        <v/>
      </c>
      <c r="D895" s="9">
        <f>_xlfn.XLOOKUP(C895,Violations[Key],Violations[Boro])</f>
        <v/>
      </c>
      <c r="E895" s="9">
        <f>_xlfn.XLOOKUP(C895,Violations[Key],Violations[Cuisine])</f>
        <v/>
      </c>
      <c r="F895" s="9">
        <f>_xlfn.XLOOKUP(C895,Violations[Key],Violations[Score])</f>
        <v/>
      </c>
      <c r="G895" s="9">
        <f>_xlfn.XLOOKUP(C895,Violations[Key],Violations[Grade])&amp;""</f>
        <v/>
      </c>
      <c r="H895" s="9">
        <f>COUNTIFS(Violations[Key],C895,Violations[Violation code],"&lt;&gt;")</f>
        <v/>
      </c>
      <c r="I895" s="9">
        <f>COUNTIFS(Violations[Key],C895,Violations[Critical flag],"Critical")</f>
        <v/>
      </c>
      <c r="J895" s="9">
        <f>IF(LEFT(_xlfn.XLOOKUP(C895,Violations[Key],Violations[Action]),20)="Establishment Closed","Yes","No")</f>
        <v/>
      </c>
      <c r="K895" s="9">
        <f>IF(F895&lt;=13,"Yes","No")</f>
        <v/>
      </c>
    </row>
    <row r="896">
      <c r="A896" t="n">
        <v>50080064</v>
      </c>
      <c r="B896" s="8" t="n">
        <v>46133</v>
      </c>
      <c r="C896" s="9">
        <f>A896&amp;"-"&amp;TEXT(B896,"yyyymmdd")</f>
        <v/>
      </c>
      <c r="D896" s="9">
        <f>_xlfn.XLOOKUP(C896,Violations[Key],Violations[Boro])</f>
        <v/>
      </c>
      <c r="E896" s="9">
        <f>_xlfn.XLOOKUP(C896,Violations[Key],Violations[Cuisine])</f>
        <v/>
      </c>
      <c r="F896" s="9">
        <f>_xlfn.XLOOKUP(C896,Violations[Key],Violations[Score])</f>
        <v/>
      </c>
      <c r="G896" s="9">
        <f>_xlfn.XLOOKUP(C896,Violations[Key],Violations[Grade])&amp;""</f>
        <v/>
      </c>
      <c r="H896" s="9">
        <f>COUNTIFS(Violations[Key],C896,Violations[Violation code],"&lt;&gt;")</f>
        <v/>
      </c>
      <c r="I896" s="9">
        <f>COUNTIFS(Violations[Key],C896,Violations[Critical flag],"Critical")</f>
        <v/>
      </c>
      <c r="J896" s="9">
        <f>IF(LEFT(_xlfn.XLOOKUP(C896,Violations[Key],Violations[Action]),20)="Establishment Closed","Yes","No")</f>
        <v/>
      </c>
      <c r="K896" s="9">
        <f>IF(F896&lt;=13,"Yes","No")</f>
        <v/>
      </c>
    </row>
    <row r="897">
      <c r="A897" t="n">
        <v>50086349</v>
      </c>
      <c r="B897" s="8" t="n">
        <v>46133</v>
      </c>
      <c r="C897" s="9">
        <f>A897&amp;"-"&amp;TEXT(B897,"yyyymmdd")</f>
        <v/>
      </c>
      <c r="D897" s="9">
        <f>_xlfn.XLOOKUP(C897,Violations[Key],Violations[Boro])</f>
        <v/>
      </c>
      <c r="E897" s="9">
        <f>_xlfn.XLOOKUP(C897,Violations[Key],Violations[Cuisine])</f>
        <v/>
      </c>
      <c r="F897" s="9">
        <f>_xlfn.XLOOKUP(C897,Violations[Key],Violations[Score])</f>
        <v/>
      </c>
      <c r="G897" s="9">
        <f>_xlfn.XLOOKUP(C897,Violations[Key],Violations[Grade])&amp;""</f>
        <v/>
      </c>
      <c r="H897" s="9">
        <f>COUNTIFS(Violations[Key],C897,Violations[Violation code],"&lt;&gt;")</f>
        <v/>
      </c>
      <c r="I897" s="9">
        <f>COUNTIFS(Violations[Key],C897,Violations[Critical flag],"Critical")</f>
        <v/>
      </c>
      <c r="J897" s="9">
        <f>IF(LEFT(_xlfn.XLOOKUP(C897,Violations[Key],Violations[Action]),20)="Establishment Closed","Yes","No")</f>
        <v/>
      </c>
      <c r="K897" s="9">
        <f>IF(F897&lt;=13,"Yes","No")</f>
        <v/>
      </c>
    </row>
    <row r="898">
      <c r="A898" t="n">
        <v>50086684</v>
      </c>
      <c r="B898" s="8" t="n">
        <v>46133</v>
      </c>
      <c r="C898" s="9">
        <f>A898&amp;"-"&amp;TEXT(B898,"yyyymmdd")</f>
        <v/>
      </c>
      <c r="D898" s="9">
        <f>_xlfn.XLOOKUP(C898,Violations[Key],Violations[Boro])</f>
        <v/>
      </c>
      <c r="E898" s="9">
        <f>_xlfn.XLOOKUP(C898,Violations[Key],Violations[Cuisine])</f>
        <v/>
      </c>
      <c r="F898" s="9">
        <f>_xlfn.XLOOKUP(C898,Violations[Key],Violations[Score])</f>
        <v/>
      </c>
      <c r="G898" s="9">
        <f>_xlfn.XLOOKUP(C898,Violations[Key],Violations[Grade])&amp;""</f>
        <v/>
      </c>
      <c r="H898" s="9">
        <f>COUNTIFS(Violations[Key],C898,Violations[Violation code],"&lt;&gt;")</f>
        <v/>
      </c>
      <c r="I898" s="9">
        <f>COUNTIFS(Violations[Key],C898,Violations[Critical flag],"Critical")</f>
        <v/>
      </c>
      <c r="J898" s="9">
        <f>IF(LEFT(_xlfn.XLOOKUP(C898,Violations[Key],Violations[Action]),20)="Establishment Closed","Yes","No")</f>
        <v/>
      </c>
      <c r="K898" s="9">
        <f>IF(F898&lt;=13,"Yes","No")</f>
        <v/>
      </c>
    </row>
    <row r="899">
      <c r="A899" t="n">
        <v>50091817</v>
      </c>
      <c r="B899" s="8" t="n">
        <v>46133</v>
      </c>
      <c r="C899" s="9">
        <f>A899&amp;"-"&amp;TEXT(B899,"yyyymmdd")</f>
        <v/>
      </c>
      <c r="D899" s="9">
        <f>_xlfn.XLOOKUP(C899,Violations[Key],Violations[Boro])</f>
        <v/>
      </c>
      <c r="E899" s="9">
        <f>_xlfn.XLOOKUP(C899,Violations[Key],Violations[Cuisine])</f>
        <v/>
      </c>
      <c r="F899" s="9">
        <f>_xlfn.XLOOKUP(C899,Violations[Key],Violations[Score])</f>
        <v/>
      </c>
      <c r="G899" s="9">
        <f>_xlfn.XLOOKUP(C899,Violations[Key],Violations[Grade])&amp;""</f>
        <v/>
      </c>
      <c r="H899" s="9">
        <f>COUNTIFS(Violations[Key],C899,Violations[Violation code],"&lt;&gt;")</f>
        <v/>
      </c>
      <c r="I899" s="9">
        <f>COUNTIFS(Violations[Key],C899,Violations[Critical flag],"Critical")</f>
        <v/>
      </c>
      <c r="J899" s="9">
        <f>IF(LEFT(_xlfn.XLOOKUP(C899,Violations[Key],Violations[Action]),20)="Establishment Closed","Yes","No")</f>
        <v/>
      </c>
      <c r="K899" s="9">
        <f>IF(F899&lt;=13,"Yes","No")</f>
        <v/>
      </c>
    </row>
    <row r="900">
      <c r="A900" t="n">
        <v>50093644</v>
      </c>
      <c r="B900" s="8" t="n">
        <v>46133</v>
      </c>
      <c r="C900" s="9">
        <f>A900&amp;"-"&amp;TEXT(B900,"yyyymmdd")</f>
        <v/>
      </c>
      <c r="D900" s="9">
        <f>_xlfn.XLOOKUP(C900,Violations[Key],Violations[Boro])</f>
        <v/>
      </c>
      <c r="E900" s="9">
        <f>_xlfn.XLOOKUP(C900,Violations[Key],Violations[Cuisine])</f>
        <v/>
      </c>
      <c r="F900" s="9">
        <f>_xlfn.XLOOKUP(C900,Violations[Key],Violations[Score])</f>
        <v/>
      </c>
      <c r="G900" s="9">
        <f>_xlfn.XLOOKUP(C900,Violations[Key],Violations[Grade])&amp;""</f>
        <v/>
      </c>
      <c r="H900" s="9">
        <f>COUNTIFS(Violations[Key],C900,Violations[Violation code],"&lt;&gt;")</f>
        <v/>
      </c>
      <c r="I900" s="9">
        <f>COUNTIFS(Violations[Key],C900,Violations[Critical flag],"Critical")</f>
        <v/>
      </c>
      <c r="J900" s="9">
        <f>IF(LEFT(_xlfn.XLOOKUP(C900,Violations[Key],Violations[Action]),20)="Establishment Closed","Yes","No")</f>
        <v/>
      </c>
      <c r="K900" s="9">
        <f>IF(F900&lt;=13,"Yes","No")</f>
        <v/>
      </c>
    </row>
    <row r="901">
      <c r="A901" t="n">
        <v>50094553</v>
      </c>
      <c r="B901" s="8" t="n">
        <v>46133</v>
      </c>
      <c r="C901" s="9">
        <f>A901&amp;"-"&amp;TEXT(B901,"yyyymmdd")</f>
        <v/>
      </c>
      <c r="D901" s="9">
        <f>_xlfn.XLOOKUP(C901,Violations[Key],Violations[Boro])</f>
        <v/>
      </c>
      <c r="E901" s="9">
        <f>_xlfn.XLOOKUP(C901,Violations[Key],Violations[Cuisine])</f>
        <v/>
      </c>
      <c r="F901" s="9">
        <f>_xlfn.XLOOKUP(C901,Violations[Key],Violations[Score])</f>
        <v/>
      </c>
      <c r="G901" s="9">
        <f>_xlfn.XLOOKUP(C901,Violations[Key],Violations[Grade])&amp;""</f>
        <v/>
      </c>
      <c r="H901" s="9">
        <f>COUNTIFS(Violations[Key],C901,Violations[Violation code],"&lt;&gt;")</f>
        <v/>
      </c>
      <c r="I901" s="9">
        <f>COUNTIFS(Violations[Key],C901,Violations[Critical flag],"Critical")</f>
        <v/>
      </c>
      <c r="J901" s="9">
        <f>IF(LEFT(_xlfn.XLOOKUP(C901,Violations[Key],Violations[Action]),20)="Establishment Closed","Yes","No")</f>
        <v/>
      </c>
      <c r="K901" s="9">
        <f>IF(F901&lt;=13,"Yes","No")</f>
        <v/>
      </c>
    </row>
    <row r="902">
      <c r="A902" t="n">
        <v>50095033</v>
      </c>
      <c r="B902" s="8" t="n">
        <v>46133</v>
      </c>
      <c r="C902" s="9">
        <f>A902&amp;"-"&amp;TEXT(B902,"yyyymmdd")</f>
        <v/>
      </c>
      <c r="D902" s="9">
        <f>_xlfn.XLOOKUP(C902,Violations[Key],Violations[Boro])</f>
        <v/>
      </c>
      <c r="E902" s="9">
        <f>_xlfn.XLOOKUP(C902,Violations[Key],Violations[Cuisine])</f>
        <v/>
      </c>
      <c r="F902" s="9">
        <f>_xlfn.XLOOKUP(C902,Violations[Key],Violations[Score])</f>
        <v/>
      </c>
      <c r="G902" s="9">
        <f>_xlfn.XLOOKUP(C902,Violations[Key],Violations[Grade])&amp;""</f>
        <v/>
      </c>
      <c r="H902" s="9">
        <f>COUNTIFS(Violations[Key],C902,Violations[Violation code],"&lt;&gt;")</f>
        <v/>
      </c>
      <c r="I902" s="9">
        <f>COUNTIFS(Violations[Key],C902,Violations[Critical flag],"Critical")</f>
        <v/>
      </c>
      <c r="J902" s="9">
        <f>IF(LEFT(_xlfn.XLOOKUP(C902,Violations[Key],Violations[Action]),20)="Establishment Closed","Yes","No")</f>
        <v/>
      </c>
      <c r="K902" s="9">
        <f>IF(F902&lt;=13,"Yes","No")</f>
        <v/>
      </c>
    </row>
    <row r="903">
      <c r="A903" t="n">
        <v>50103595</v>
      </c>
      <c r="B903" s="8" t="n">
        <v>46133</v>
      </c>
      <c r="C903" s="9">
        <f>A903&amp;"-"&amp;TEXT(B903,"yyyymmdd")</f>
        <v/>
      </c>
      <c r="D903" s="9">
        <f>_xlfn.XLOOKUP(C903,Violations[Key],Violations[Boro])</f>
        <v/>
      </c>
      <c r="E903" s="9">
        <f>_xlfn.XLOOKUP(C903,Violations[Key],Violations[Cuisine])</f>
        <v/>
      </c>
      <c r="F903" s="9">
        <f>_xlfn.XLOOKUP(C903,Violations[Key],Violations[Score])</f>
        <v/>
      </c>
      <c r="G903" s="9">
        <f>_xlfn.XLOOKUP(C903,Violations[Key],Violations[Grade])&amp;""</f>
        <v/>
      </c>
      <c r="H903" s="9">
        <f>COUNTIFS(Violations[Key],C903,Violations[Violation code],"&lt;&gt;")</f>
        <v/>
      </c>
      <c r="I903" s="9">
        <f>COUNTIFS(Violations[Key],C903,Violations[Critical flag],"Critical")</f>
        <v/>
      </c>
      <c r="J903" s="9">
        <f>IF(LEFT(_xlfn.XLOOKUP(C903,Violations[Key],Violations[Action]),20)="Establishment Closed","Yes","No")</f>
        <v/>
      </c>
      <c r="K903" s="9">
        <f>IF(F903&lt;=13,"Yes","No")</f>
        <v/>
      </c>
    </row>
    <row r="904">
      <c r="A904" t="n">
        <v>50106095</v>
      </c>
      <c r="B904" s="8" t="n">
        <v>46133</v>
      </c>
      <c r="C904" s="9">
        <f>A904&amp;"-"&amp;TEXT(B904,"yyyymmdd")</f>
        <v/>
      </c>
      <c r="D904" s="9">
        <f>_xlfn.XLOOKUP(C904,Violations[Key],Violations[Boro])</f>
        <v/>
      </c>
      <c r="E904" s="9">
        <f>_xlfn.XLOOKUP(C904,Violations[Key],Violations[Cuisine])</f>
        <v/>
      </c>
      <c r="F904" s="9">
        <f>_xlfn.XLOOKUP(C904,Violations[Key],Violations[Score])</f>
        <v/>
      </c>
      <c r="G904" s="9">
        <f>_xlfn.XLOOKUP(C904,Violations[Key],Violations[Grade])&amp;""</f>
        <v/>
      </c>
      <c r="H904" s="9">
        <f>COUNTIFS(Violations[Key],C904,Violations[Violation code],"&lt;&gt;")</f>
        <v/>
      </c>
      <c r="I904" s="9">
        <f>COUNTIFS(Violations[Key],C904,Violations[Critical flag],"Critical")</f>
        <v/>
      </c>
      <c r="J904" s="9">
        <f>IF(LEFT(_xlfn.XLOOKUP(C904,Violations[Key],Violations[Action]),20)="Establishment Closed","Yes","No")</f>
        <v/>
      </c>
      <c r="K904" s="9">
        <f>IF(F904&lt;=13,"Yes","No")</f>
        <v/>
      </c>
    </row>
    <row r="905">
      <c r="A905" t="n">
        <v>50106343</v>
      </c>
      <c r="B905" s="8" t="n">
        <v>46133</v>
      </c>
      <c r="C905" s="9">
        <f>A905&amp;"-"&amp;TEXT(B905,"yyyymmdd")</f>
        <v/>
      </c>
      <c r="D905" s="9">
        <f>_xlfn.XLOOKUP(C905,Violations[Key],Violations[Boro])</f>
        <v/>
      </c>
      <c r="E905" s="9">
        <f>_xlfn.XLOOKUP(C905,Violations[Key],Violations[Cuisine])</f>
        <v/>
      </c>
      <c r="F905" s="9">
        <f>_xlfn.XLOOKUP(C905,Violations[Key],Violations[Score])</f>
        <v/>
      </c>
      <c r="G905" s="9">
        <f>_xlfn.XLOOKUP(C905,Violations[Key],Violations[Grade])&amp;""</f>
        <v/>
      </c>
      <c r="H905" s="9">
        <f>COUNTIFS(Violations[Key],C905,Violations[Violation code],"&lt;&gt;")</f>
        <v/>
      </c>
      <c r="I905" s="9">
        <f>COUNTIFS(Violations[Key],C905,Violations[Critical flag],"Critical")</f>
        <v/>
      </c>
      <c r="J905" s="9">
        <f>IF(LEFT(_xlfn.XLOOKUP(C905,Violations[Key],Violations[Action]),20)="Establishment Closed","Yes","No")</f>
        <v/>
      </c>
      <c r="K905" s="9">
        <f>IF(F905&lt;=13,"Yes","No")</f>
        <v/>
      </c>
    </row>
    <row r="906">
      <c r="A906" t="n">
        <v>50107354</v>
      </c>
      <c r="B906" s="8" t="n">
        <v>46133</v>
      </c>
      <c r="C906" s="9">
        <f>A906&amp;"-"&amp;TEXT(B906,"yyyymmdd")</f>
        <v/>
      </c>
      <c r="D906" s="9">
        <f>_xlfn.XLOOKUP(C906,Violations[Key],Violations[Boro])</f>
        <v/>
      </c>
      <c r="E906" s="9">
        <f>_xlfn.XLOOKUP(C906,Violations[Key],Violations[Cuisine])</f>
        <v/>
      </c>
      <c r="F906" s="9">
        <f>_xlfn.XLOOKUP(C906,Violations[Key],Violations[Score])</f>
        <v/>
      </c>
      <c r="G906" s="9">
        <f>_xlfn.XLOOKUP(C906,Violations[Key],Violations[Grade])&amp;""</f>
        <v/>
      </c>
      <c r="H906" s="9">
        <f>COUNTIFS(Violations[Key],C906,Violations[Violation code],"&lt;&gt;")</f>
        <v/>
      </c>
      <c r="I906" s="9">
        <f>COUNTIFS(Violations[Key],C906,Violations[Critical flag],"Critical")</f>
        <v/>
      </c>
      <c r="J906" s="9">
        <f>IF(LEFT(_xlfn.XLOOKUP(C906,Violations[Key],Violations[Action]),20)="Establishment Closed","Yes","No")</f>
        <v/>
      </c>
      <c r="K906" s="9">
        <f>IF(F906&lt;=13,"Yes","No")</f>
        <v/>
      </c>
    </row>
    <row r="907">
      <c r="A907" t="n">
        <v>50108288</v>
      </c>
      <c r="B907" s="8" t="n">
        <v>46133</v>
      </c>
      <c r="C907" s="9">
        <f>A907&amp;"-"&amp;TEXT(B907,"yyyymmdd")</f>
        <v/>
      </c>
      <c r="D907" s="9">
        <f>_xlfn.XLOOKUP(C907,Violations[Key],Violations[Boro])</f>
        <v/>
      </c>
      <c r="E907" s="9">
        <f>_xlfn.XLOOKUP(C907,Violations[Key],Violations[Cuisine])</f>
        <v/>
      </c>
      <c r="F907" s="9">
        <f>_xlfn.XLOOKUP(C907,Violations[Key],Violations[Score])</f>
        <v/>
      </c>
      <c r="G907" s="9">
        <f>_xlfn.XLOOKUP(C907,Violations[Key],Violations[Grade])&amp;""</f>
        <v/>
      </c>
      <c r="H907" s="9">
        <f>COUNTIFS(Violations[Key],C907,Violations[Violation code],"&lt;&gt;")</f>
        <v/>
      </c>
      <c r="I907" s="9">
        <f>COUNTIFS(Violations[Key],C907,Violations[Critical flag],"Critical")</f>
        <v/>
      </c>
      <c r="J907" s="9">
        <f>IF(LEFT(_xlfn.XLOOKUP(C907,Violations[Key],Violations[Action]),20)="Establishment Closed","Yes","No")</f>
        <v/>
      </c>
      <c r="K907" s="9">
        <f>IF(F907&lt;=13,"Yes","No")</f>
        <v/>
      </c>
    </row>
    <row r="908">
      <c r="A908" t="n">
        <v>50113252</v>
      </c>
      <c r="B908" s="8" t="n">
        <v>46133</v>
      </c>
      <c r="C908" s="9">
        <f>A908&amp;"-"&amp;TEXT(B908,"yyyymmdd")</f>
        <v/>
      </c>
      <c r="D908" s="9">
        <f>_xlfn.XLOOKUP(C908,Violations[Key],Violations[Boro])</f>
        <v/>
      </c>
      <c r="E908" s="9">
        <f>_xlfn.XLOOKUP(C908,Violations[Key],Violations[Cuisine])</f>
        <v/>
      </c>
      <c r="F908" s="9">
        <f>_xlfn.XLOOKUP(C908,Violations[Key],Violations[Score])</f>
        <v/>
      </c>
      <c r="G908" s="9">
        <f>_xlfn.XLOOKUP(C908,Violations[Key],Violations[Grade])&amp;""</f>
        <v/>
      </c>
      <c r="H908" s="9">
        <f>COUNTIFS(Violations[Key],C908,Violations[Violation code],"&lt;&gt;")</f>
        <v/>
      </c>
      <c r="I908" s="9">
        <f>COUNTIFS(Violations[Key],C908,Violations[Critical flag],"Critical")</f>
        <v/>
      </c>
      <c r="J908" s="9">
        <f>IF(LEFT(_xlfn.XLOOKUP(C908,Violations[Key],Violations[Action]),20)="Establishment Closed","Yes","No")</f>
        <v/>
      </c>
      <c r="K908" s="9">
        <f>IF(F908&lt;=13,"Yes","No")</f>
        <v/>
      </c>
    </row>
    <row r="909">
      <c r="A909" t="n">
        <v>50114943</v>
      </c>
      <c r="B909" s="8" t="n">
        <v>46133</v>
      </c>
      <c r="C909" s="9">
        <f>A909&amp;"-"&amp;TEXT(B909,"yyyymmdd")</f>
        <v/>
      </c>
      <c r="D909" s="9">
        <f>_xlfn.XLOOKUP(C909,Violations[Key],Violations[Boro])</f>
        <v/>
      </c>
      <c r="E909" s="9">
        <f>_xlfn.XLOOKUP(C909,Violations[Key],Violations[Cuisine])</f>
        <v/>
      </c>
      <c r="F909" s="9">
        <f>_xlfn.XLOOKUP(C909,Violations[Key],Violations[Score])</f>
        <v/>
      </c>
      <c r="G909" s="9">
        <f>_xlfn.XLOOKUP(C909,Violations[Key],Violations[Grade])&amp;""</f>
        <v/>
      </c>
      <c r="H909" s="9">
        <f>COUNTIFS(Violations[Key],C909,Violations[Violation code],"&lt;&gt;")</f>
        <v/>
      </c>
      <c r="I909" s="9">
        <f>COUNTIFS(Violations[Key],C909,Violations[Critical flag],"Critical")</f>
        <v/>
      </c>
      <c r="J909" s="9">
        <f>IF(LEFT(_xlfn.XLOOKUP(C909,Violations[Key],Violations[Action]),20)="Establishment Closed","Yes","No")</f>
        <v/>
      </c>
      <c r="K909" s="9">
        <f>IF(F909&lt;=13,"Yes","No")</f>
        <v/>
      </c>
    </row>
    <row r="910">
      <c r="A910" t="n">
        <v>50117983</v>
      </c>
      <c r="B910" s="8" t="n">
        <v>46133</v>
      </c>
      <c r="C910" s="9">
        <f>A910&amp;"-"&amp;TEXT(B910,"yyyymmdd")</f>
        <v/>
      </c>
      <c r="D910" s="9">
        <f>_xlfn.XLOOKUP(C910,Violations[Key],Violations[Boro])</f>
        <v/>
      </c>
      <c r="E910" s="9">
        <f>_xlfn.XLOOKUP(C910,Violations[Key],Violations[Cuisine])</f>
        <v/>
      </c>
      <c r="F910" s="9">
        <f>_xlfn.XLOOKUP(C910,Violations[Key],Violations[Score])</f>
        <v/>
      </c>
      <c r="G910" s="9">
        <f>_xlfn.XLOOKUP(C910,Violations[Key],Violations[Grade])&amp;""</f>
        <v/>
      </c>
      <c r="H910" s="9">
        <f>COUNTIFS(Violations[Key],C910,Violations[Violation code],"&lt;&gt;")</f>
        <v/>
      </c>
      <c r="I910" s="9">
        <f>COUNTIFS(Violations[Key],C910,Violations[Critical flag],"Critical")</f>
        <v/>
      </c>
      <c r="J910" s="9">
        <f>IF(LEFT(_xlfn.XLOOKUP(C910,Violations[Key],Violations[Action]),20)="Establishment Closed","Yes","No")</f>
        <v/>
      </c>
      <c r="K910" s="9">
        <f>IF(F910&lt;=13,"Yes","No")</f>
        <v/>
      </c>
    </row>
    <row r="911">
      <c r="A911" t="n">
        <v>50119066</v>
      </c>
      <c r="B911" s="8" t="n">
        <v>46133</v>
      </c>
      <c r="C911" s="9">
        <f>A911&amp;"-"&amp;TEXT(B911,"yyyymmdd")</f>
        <v/>
      </c>
      <c r="D911" s="9">
        <f>_xlfn.XLOOKUP(C911,Violations[Key],Violations[Boro])</f>
        <v/>
      </c>
      <c r="E911" s="9">
        <f>_xlfn.XLOOKUP(C911,Violations[Key],Violations[Cuisine])</f>
        <v/>
      </c>
      <c r="F911" s="9">
        <f>_xlfn.XLOOKUP(C911,Violations[Key],Violations[Score])</f>
        <v/>
      </c>
      <c r="G911" s="9">
        <f>_xlfn.XLOOKUP(C911,Violations[Key],Violations[Grade])&amp;""</f>
        <v/>
      </c>
      <c r="H911" s="9">
        <f>COUNTIFS(Violations[Key],C911,Violations[Violation code],"&lt;&gt;")</f>
        <v/>
      </c>
      <c r="I911" s="9">
        <f>COUNTIFS(Violations[Key],C911,Violations[Critical flag],"Critical")</f>
        <v/>
      </c>
      <c r="J911" s="9">
        <f>IF(LEFT(_xlfn.XLOOKUP(C911,Violations[Key],Violations[Action]),20)="Establishment Closed","Yes","No")</f>
        <v/>
      </c>
      <c r="K911" s="9">
        <f>IF(F911&lt;=13,"Yes","No")</f>
        <v/>
      </c>
    </row>
    <row r="912">
      <c r="A912" t="n">
        <v>50119217</v>
      </c>
      <c r="B912" s="8" t="n">
        <v>46133</v>
      </c>
      <c r="C912" s="9">
        <f>A912&amp;"-"&amp;TEXT(B912,"yyyymmdd")</f>
        <v/>
      </c>
      <c r="D912" s="9">
        <f>_xlfn.XLOOKUP(C912,Violations[Key],Violations[Boro])</f>
        <v/>
      </c>
      <c r="E912" s="9">
        <f>_xlfn.XLOOKUP(C912,Violations[Key],Violations[Cuisine])</f>
        <v/>
      </c>
      <c r="F912" s="9">
        <f>_xlfn.XLOOKUP(C912,Violations[Key],Violations[Score])</f>
        <v/>
      </c>
      <c r="G912" s="9">
        <f>_xlfn.XLOOKUP(C912,Violations[Key],Violations[Grade])&amp;""</f>
        <v/>
      </c>
      <c r="H912" s="9">
        <f>COUNTIFS(Violations[Key],C912,Violations[Violation code],"&lt;&gt;")</f>
        <v/>
      </c>
      <c r="I912" s="9">
        <f>COUNTIFS(Violations[Key],C912,Violations[Critical flag],"Critical")</f>
        <v/>
      </c>
      <c r="J912" s="9">
        <f>IF(LEFT(_xlfn.XLOOKUP(C912,Violations[Key],Violations[Action]),20)="Establishment Closed","Yes","No")</f>
        <v/>
      </c>
      <c r="K912" s="9">
        <f>IF(F912&lt;=13,"Yes","No")</f>
        <v/>
      </c>
    </row>
    <row r="913">
      <c r="A913" t="n">
        <v>50119717</v>
      </c>
      <c r="B913" s="8" t="n">
        <v>46133</v>
      </c>
      <c r="C913" s="9">
        <f>A913&amp;"-"&amp;TEXT(B913,"yyyymmdd")</f>
        <v/>
      </c>
      <c r="D913" s="9">
        <f>_xlfn.XLOOKUP(C913,Violations[Key],Violations[Boro])</f>
        <v/>
      </c>
      <c r="E913" s="9">
        <f>_xlfn.XLOOKUP(C913,Violations[Key],Violations[Cuisine])</f>
        <v/>
      </c>
      <c r="F913" s="9">
        <f>_xlfn.XLOOKUP(C913,Violations[Key],Violations[Score])</f>
        <v/>
      </c>
      <c r="G913" s="9">
        <f>_xlfn.XLOOKUP(C913,Violations[Key],Violations[Grade])&amp;""</f>
        <v/>
      </c>
      <c r="H913" s="9">
        <f>COUNTIFS(Violations[Key],C913,Violations[Violation code],"&lt;&gt;")</f>
        <v/>
      </c>
      <c r="I913" s="9">
        <f>COUNTIFS(Violations[Key],C913,Violations[Critical flag],"Critical")</f>
        <v/>
      </c>
      <c r="J913" s="9">
        <f>IF(LEFT(_xlfn.XLOOKUP(C913,Violations[Key],Violations[Action]),20)="Establishment Closed","Yes","No")</f>
        <v/>
      </c>
      <c r="K913" s="9">
        <f>IF(F913&lt;=13,"Yes","No")</f>
        <v/>
      </c>
    </row>
    <row r="914">
      <c r="A914" t="n">
        <v>50120496</v>
      </c>
      <c r="B914" s="8" t="n">
        <v>46133</v>
      </c>
      <c r="C914" s="9">
        <f>A914&amp;"-"&amp;TEXT(B914,"yyyymmdd")</f>
        <v/>
      </c>
      <c r="D914" s="9">
        <f>_xlfn.XLOOKUP(C914,Violations[Key],Violations[Boro])</f>
        <v/>
      </c>
      <c r="E914" s="9">
        <f>_xlfn.XLOOKUP(C914,Violations[Key],Violations[Cuisine])</f>
        <v/>
      </c>
      <c r="F914" s="9">
        <f>_xlfn.XLOOKUP(C914,Violations[Key],Violations[Score])</f>
        <v/>
      </c>
      <c r="G914" s="9">
        <f>_xlfn.XLOOKUP(C914,Violations[Key],Violations[Grade])&amp;""</f>
        <v/>
      </c>
      <c r="H914" s="9">
        <f>COUNTIFS(Violations[Key],C914,Violations[Violation code],"&lt;&gt;")</f>
        <v/>
      </c>
      <c r="I914" s="9">
        <f>COUNTIFS(Violations[Key],C914,Violations[Critical flag],"Critical")</f>
        <v/>
      </c>
      <c r="J914" s="9">
        <f>IF(LEFT(_xlfn.XLOOKUP(C914,Violations[Key],Violations[Action]),20)="Establishment Closed","Yes","No")</f>
        <v/>
      </c>
      <c r="K914" s="9">
        <f>IF(F914&lt;=13,"Yes","No")</f>
        <v/>
      </c>
    </row>
    <row r="915">
      <c r="A915" t="n">
        <v>50123955</v>
      </c>
      <c r="B915" s="8" t="n">
        <v>46133</v>
      </c>
      <c r="C915" s="9">
        <f>A915&amp;"-"&amp;TEXT(B915,"yyyymmdd")</f>
        <v/>
      </c>
      <c r="D915" s="9">
        <f>_xlfn.XLOOKUP(C915,Violations[Key],Violations[Boro])</f>
        <v/>
      </c>
      <c r="E915" s="9">
        <f>_xlfn.XLOOKUP(C915,Violations[Key],Violations[Cuisine])</f>
        <v/>
      </c>
      <c r="F915" s="9">
        <f>_xlfn.XLOOKUP(C915,Violations[Key],Violations[Score])</f>
        <v/>
      </c>
      <c r="G915" s="9">
        <f>_xlfn.XLOOKUP(C915,Violations[Key],Violations[Grade])&amp;""</f>
        <v/>
      </c>
      <c r="H915" s="9">
        <f>COUNTIFS(Violations[Key],C915,Violations[Violation code],"&lt;&gt;")</f>
        <v/>
      </c>
      <c r="I915" s="9">
        <f>COUNTIFS(Violations[Key],C915,Violations[Critical flag],"Critical")</f>
        <v/>
      </c>
      <c r="J915" s="9">
        <f>IF(LEFT(_xlfn.XLOOKUP(C915,Violations[Key],Violations[Action]),20)="Establishment Closed","Yes","No")</f>
        <v/>
      </c>
      <c r="K915" s="9">
        <f>IF(F915&lt;=13,"Yes","No")</f>
        <v/>
      </c>
    </row>
    <row r="916">
      <c r="A916" t="n">
        <v>50124488</v>
      </c>
      <c r="B916" s="8" t="n">
        <v>46133</v>
      </c>
      <c r="C916" s="9">
        <f>A916&amp;"-"&amp;TEXT(B916,"yyyymmdd")</f>
        <v/>
      </c>
      <c r="D916" s="9">
        <f>_xlfn.XLOOKUP(C916,Violations[Key],Violations[Boro])</f>
        <v/>
      </c>
      <c r="E916" s="9">
        <f>_xlfn.XLOOKUP(C916,Violations[Key],Violations[Cuisine])</f>
        <v/>
      </c>
      <c r="F916" s="9">
        <f>_xlfn.XLOOKUP(C916,Violations[Key],Violations[Score])</f>
        <v/>
      </c>
      <c r="G916" s="9">
        <f>_xlfn.XLOOKUP(C916,Violations[Key],Violations[Grade])&amp;""</f>
        <v/>
      </c>
      <c r="H916" s="9">
        <f>COUNTIFS(Violations[Key],C916,Violations[Violation code],"&lt;&gt;")</f>
        <v/>
      </c>
      <c r="I916" s="9">
        <f>COUNTIFS(Violations[Key],C916,Violations[Critical flag],"Critical")</f>
        <v/>
      </c>
      <c r="J916" s="9">
        <f>IF(LEFT(_xlfn.XLOOKUP(C916,Violations[Key],Violations[Action]),20)="Establishment Closed","Yes","No")</f>
        <v/>
      </c>
      <c r="K916" s="9">
        <f>IF(F916&lt;=13,"Yes","No")</f>
        <v/>
      </c>
    </row>
    <row r="917">
      <c r="A917" t="n">
        <v>50125601</v>
      </c>
      <c r="B917" s="8" t="n">
        <v>46133</v>
      </c>
      <c r="C917" s="9">
        <f>A917&amp;"-"&amp;TEXT(B917,"yyyymmdd")</f>
        <v/>
      </c>
      <c r="D917" s="9">
        <f>_xlfn.XLOOKUP(C917,Violations[Key],Violations[Boro])</f>
        <v/>
      </c>
      <c r="E917" s="9">
        <f>_xlfn.XLOOKUP(C917,Violations[Key],Violations[Cuisine])</f>
        <v/>
      </c>
      <c r="F917" s="9">
        <f>_xlfn.XLOOKUP(C917,Violations[Key],Violations[Score])</f>
        <v/>
      </c>
      <c r="G917" s="9">
        <f>_xlfn.XLOOKUP(C917,Violations[Key],Violations[Grade])&amp;""</f>
        <v/>
      </c>
      <c r="H917" s="9">
        <f>COUNTIFS(Violations[Key],C917,Violations[Violation code],"&lt;&gt;")</f>
        <v/>
      </c>
      <c r="I917" s="9">
        <f>COUNTIFS(Violations[Key],C917,Violations[Critical flag],"Critical")</f>
        <v/>
      </c>
      <c r="J917" s="9">
        <f>IF(LEFT(_xlfn.XLOOKUP(C917,Violations[Key],Violations[Action]),20)="Establishment Closed","Yes","No")</f>
        <v/>
      </c>
      <c r="K917" s="9">
        <f>IF(F917&lt;=13,"Yes","No")</f>
        <v/>
      </c>
    </row>
    <row r="918">
      <c r="A918" t="n">
        <v>50125649</v>
      </c>
      <c r="B918" s="8" t="n">
        <v>46133</v>
      </c>
      <c r="C918" s="9">
        <f>A918&amp;"-"&amp;TEXT(B918,"yyyymmdd")</f>
        <v/>
      </c>
      <c r="D918" s="9">
        <f>_xlfn.XLOOKUP(C918,Violations[Key],Violations[Boro])</f>
        <v/>
      </c>
      <c r="E918" s="9">
        <f>_xlfn.XLOOKUP(C918,Violations[Key],Violations[Cuisine])</f>
        <v/>
      </c>
      <c r="F918" s="9">
        <f>_xlfn.XLOOKUP(C918,Violations[Key],Violations[Score])</f>
        <v/>
      </c>
      <c r="G918" s="9">
        <f>_xlfn.XLOOKUP(C918,Violations[Key],Violations[Grade])&amp;""</f>
        <v/>
      </c>
      <c r="H918" s="9">
        <f>COUNTIFS(Violations[Key],C918,Violations[Violation code],"&lt;&gt;")</f>
        <v/>
      </c>
      <c r="I918" s="9">
        <f>COUNTIFS(Violations[Key],C918,Violations[Critical flag],"Critical")</f>
        <v/>
      </c>
      <c r="J918" s="9">
        <f>IF(LEFT(_xlfn.XLOOKUP(C918,Violations[Key],Violations[Action]),20)="Establishment Closed","Yes","No")</f>
        <v/>
      </c>
      <c r="K918" s="9">
        <f>IF(F918&lt;=13,"Yes","No")</f>
        <v/>
      </c>
    </row>
    <row r="919">
      <c r="A919" t="n">
        <v>50126094</v>
      </c>
      <c r="B919" s="8" t="n">
        <v>46133</v>
      </c>
      <c r="C919" s="9">
        <f>A919&amp;"-"&amp;TEXT(B919,"yyyymmdd")</f>
        <v/>
      </c>
      <c r="D919" s="9">
        <f>_xlfn.XLOOKUP(C919,Violations[Key],Violations[Boro])</f>
        <v/>
      </c>
      <c r="E919" s="9">
        <f>_xlfn.XLOOKUP(C919,Violations[Key],Violations[Cuisine])</f>
        <v/>
      </c>
      <c r="F919" s="9">
        <f>_xlfn.XLOOKUP(C919,Violations[Key],Violations[Score])</f>
        <v/>
      </c>
      <c r="G919" s="9">
        <f>_xlfn.XLOOKUP(C919,Violations[Key],Violations[Grade])&amp;""</f>
        <v/>
      </c>
      <c r="H919" s="9">
        <f>COUNTIFS(Violations[Key],C919,Violations[Violation code],"&lt;&gt;")</f>
        <v/>
      </c>
      <c r="I919" s="9">
        <f>COUNTIFS(Violations[Key],C919,Violations[Critical flag],"Critical")</f>
        <v/>
      </c>
      <c r="J919" s="9">
        <f>IF(LEFT(_xlfn.XLOOKUP(C919,Violations[Key],Violations[Action]),20)="Establishment Closed","Yes","No")</f>
        <v/>
      </c>
      <c r="K919" s="9">
        <f>IF(F919&lt;=13,"Yes","No")</f>
        <v/>
      </c>
    </row>
    <row r="920">
      <c r="A920" t="n">
        <v>50128133</v>
      </c>
      <c r="B920" s="8" t="n">
        <v>46133</v>
      </c>
      <c r="C920" s="9">
        <f>A920&amp;"-"&amp;TEXT(B920,"yyyymmdd")</f>
        <v/>
      </c>
      <c r="D920" s="9">
        <f>_xlfn.XLOOKUP(C920,Violations[Key],Violations[Boro])</f>
        <v/>
      </c>
      <c r="E920" s="9">
        <f>_xlfn.XLOOKUP(C920,Violations[Key],Violations[Cuisine])</f>
        <v/>
      </c>
      <c r="F920" s="9">
        <f>_xlfn.XLOOKUP(C920,Violations[Key],Violations[Score])</f>
        <v/>
      </c>
      <c r="G920" s="9">
        <f>_xlfn.XLOOKUP(C920,Violations[Key],Violations[Grade])&amp;""</f>
        <v/>
      </c>
      <c r="H920" s="9">
        <f>COUNTIFS(Violations[Key],C920,Violations[Violation code],"&lt;&gt;")</f>
        <v/>
      </c>
      <c r="I920" s="9">
        <f>COUNTIFS(Violations[Key],C920,Violations[Critical flag],"Critical")</f>
        <v/>
      </c>
      <c r="J920" s="9">
        <f>IF(LEFT(_xlfn.XLOOKUP(C920,Violations[Key],Violations[Action]),20)="Establishment Closed","Yes","No")</f>
        <v/>
      </c>
      <c r="K920" s="9">
        <f>IF(F920&lt;=13,"Yes","No")</f>
        <v/>
      </c>
    </row>
    <row r="921">
      <c r="A921" t="n">
        <v>50131324</v>
      </c>
      <c r="B921" s="8" t="n">
        <v>46133</v>
      </c>
      <c r="C921" s="9">
        <f>A921&amp;"-"&amp;TEXT(B921,"yyyymmdd")</f>
        <v/>
      </c>
      <c r="D921" s="9">
        <f>_xlfn.XLOOKUP(C921,Violations[Key],Violations[Boro])</f>
        <v/>
      </c>
      <c r="E921" s="9">
        <f>_xlfn.XLOOKUP(C921,Violations[Key],Violations[Cuisine])</f>
        <v/>
      </c>
      <c r="F921" s="9">
        <f>_xlfn.XLOOKUP(C921,Violations[Key],Violations[Score])</f>
        <v/>
      </c>
      <c r="G921" s="9">
        <f>_xlfn.XLOOKUP(C921,Violations[Key],Violations[Grade])&amp;""</f>
        <v/>
      </c>
      <c r="H921" s="9">
        <f>COUNTIFS(Violations[Key],C921,Violations[Violation code],"&lt;&gt;")</f>
        <v/>
      </c>
      <c r="I921" s="9">
        <f>COUNTIFS(Violations[Key],C921,Violations[Critical flag],"Critical")</f>
        <v/>
      </c>
      <c r="J921" s="9">
        <f>IF(LEFT(_xlfn.XLOOKUP(C921,Violations[Key],Violations[Action]),20)="Establishment Closed","Yes","No")</f>
        <v/>
      </c>
      <c r="K921" s="9">
        <f>IF(F921&lt;=13,"Yes","No")</f>
        <v/>
      </c>
    </row>
    <row r="922">
      <c r="A922" t="n">
        <v>50142687</v>
      </c>
      <c r="B922" s="8" t="n">
        <v>46133</v>
      </c>
      <c r="C922" s="9">
        <f>A922&amp;"-"&amp;TEXT(B922,"yyyymmdd")</f>
        <v/>
      </c>
      <c r="D922" s="9">
        <f>_xlfn.XLOOKUP(C922,Violations[Key],Violations[Boro])</f>
        <v/>
      </c>
      <c r="E922" s="9">
        <f>_xlfn.XLOOKUP(C922,Violations[Key],Violations[Cuisine])</f>
        <v/>
      </c>
      <c r="F922" s="9">
        <f>_xlfn.XLOOKUP(C922,Violations[Key],Violations[Score])</f>
        <v/>
      </c>
      <c r="G922" s="9">
        <f>_xlfn.XLOOKUP(C922,Violations[Key],Violations[Grade])&amp;""</f>
        <v/>
      </c>
      <c r="H922" s="9">
        <f>COUNTIFS(Violations[Key],C922,Violations[Violation code],"&lt;&gt;")</f>
        <v/>
      </c>
      <c r="I922" s="9">
        <f>COUNTIFS(Violations[Key],C922,Violations[Critical flag],"Critical")</f>
        <v/>
      </c>
      <c r="J922" s="9">
        <f>IF(LEFT(_xlfn.XLOOKUP(C922,Violations[Key],Violations[Action]),20)="Establishment Closed","Yes","No")</f>
        <v/>
      </c>
      <c r="K922" s="9">
        <f>IF(F922&lt;=13,"Yes","No")</f>
        <v/>
      </c>
    </row>
    <row r="923">
      <c r="A923" t="n">
        <v>50146161</v>
      </c>
      <c r="B923" s="8" t="n">
        <v>46133</v>
      </c>
      <c r="C923" s="9">
        <f>A923&amp;"-"&amp;TEXT(B923,"yyyymmdd")</f>
        <v/>
      </c>
      <c r="D923" s="9">
        <f>_xlfn.XLOOKUP(C923,Violations[Key],Violations[Boro])</f>
        <v/>
      </c>
      <c r="E923" s="9">
        <f>_xlfn.XLOOKUP(C923,Violations[Key],Violations[Cuisine])</f>
        <v/>
      </c>
      <c r="F923" s="9">
        <f>_xlfn.XLOOKUP(C923,Violations[Key],Violations[Score])</f>
        <v/>
      </c>
      <c r="G923" s="9">
        <f>_xlfn.XLOOKUP(C923,Violations[Key],Violations[Grade])&amp;""</f>
        <v/>
      </c>
      <c r="H923" s="9">
        <f>COUNTIFS(Violations[Key],C923,Violations[Violation code],"&lt;&gt;")</f>
        <v/>
      </c>
      <c r="I923" s="9">
        <f>COUNTIFS(Violations[Key],C923,Violations[Critical flag],"Critical")</f>
        <v/>
      </c>
      <c r="J923" s="9">
        <f>IF(LEFT(_xlfn.XLOOKUP(C923,Violations[Key],Violations[Action]),20)="Establishment Closed","Yes","No")</f>
        <v/>
      </c>
      <c r="K923" s="9">
        <f>IF(F923&lt;=13,"Yes","No")</f>
        <v/>
      </c>
    </row>
    <row r="924">
      <c r="A924" t="n">
        <v>50149838</v>
      </c>
      <c r="B924" s="8" t="n">
        <v>46133</v>
      </c>
      <c r="C924" s="9">
        <f>A924&amp;"-"&amp;TEXT(B924,"yyyymmdd")</f>
        <v/>
      </c>
      <c r="D924" s="9">
        <f>_xlfn.XLOOKUP(C924,Violations[Key],Violations[Boro])</f>
        <v/>
      </c>
      <c r="E924" s="9">
        <f>_xlfn.XLOOKUP(C924,Violations[Key],Violations[Cuisine])</f>
        <v/>
      </c>
      <c r="F924" s="9">
        <f>_xlfn.XLOOKUP(C924,Violations[Key],Violations[Score])</f>
        <v/>
      </c>
      <c r="G924" s="9">
        <f>_xlfn.XLOOKUP(C924,Violations[Key],Violations[Grade])&amp;""</f>
        <v/>
      </c>
      <c r="H924" s="9">
        <f>COUNTIFS(Violations[Key],C924,Violations[Violation code],"&lt;&gt;")</f>
        <v/>
      </c>
      <c r="I924" s="9">
        <f>COUNTIFS(Violations[Key],C924,Violations[Critical flag],"Critical")</f>
        <v/>
      </c>
      <c r="J924" s="9">
        <f>IF(LEFT(_xlfn.XLOOKUP(C924,Violations[Key],Violations[Action]),20)="Establishment Closed","Yes","No")</f>
        <v/>
      </c>
      <c r="K924" s="9">
        <f>IF(F924&lt;=13,"Yes","No")</f>
        <v/>
      </c>
    </row>
    <row r="925">
      <c r="A925" t="n">
        <v>50151262</v>
      </c>
      <c r="B925" s="8" t="n">
        <v>46133</v>
      </c>
      <c r="C925" s="9">
        <f>A925&amp;"-"&amp;TEXT(B925,"yyyymmdd")</f>
        <v/>
      </c>
      <c r="D925" s="9">
        <f>_xlfn.XLOOKUP(C925,Violations[Key],Violations[Boro])</f>
        <v/>
      </c>
      <c r="E925" s="9">
        <f>_xlfn.XLOOKUP(C925,Violations[Key],Violations[Cuisine])</f>
        <v/>
      </c>
      <c r="F925" s="9">
        <f>_xlfn.XLOOKUP(C925,Violations[Key],Violations[Score])</f>
        <v/>
      </c>
      <c r="G925" s="9">
        <f>_xlfn.XLOOKUP(C925,Violations[Key],Violations[Grade])&amp;""</f>
        <v/>
      </c>
      <c r="H925" s="9">
        <f>COUNTIFS(Violations[Key],C925,Violations[Violation code],"&lt;&gt;")</f>
        <v/>
      </c>
      <c r="I925" s="9">
        <f>COUNTIFS(Violations[Key],C925,Violations[Critical flag],"Critical")</f>
        <v/>
      </c>
      <c r="J925" s="9">
        <f>IF(LEFT(_xlfn.XLOOKUP(C925,Violations[Key],Violations[Action]),20)="Establishment Closed","Yes","No")</f>
        <v/>
      </c>
      <c r="K925" s="9">
        <f>IF(F925&lt;=13,"Yes","No")</f>
        <v/>
      </c>
    </row>
    <row r="926">
      <c r="A926" t="n">
        <v>50151764</v>
      </c>
      <c r="B926" s="8" t="n">
        <v>46133</v>
      </c>
      <c r="C926" s="9">
        <f>A926&amp;"-"&amp;TEXT(B926,"yyyymmdd")</f>
        <v/>
      </c>
      <c r="D926" s="9">
        <f>_xlfn.XLOOKUP(C926,Violations[Key],Violations[Boro])</f>
        <v/>
      </c>
      <c r="E926" s="9">
        <f>_xlfn.XLOOKUP(C926,Violations[Key],Violations[Cuisine])</f>
        <v/>
      </c>
      <c r="F926" s="9">
        <f>_xlfn.XLOOKUP(C926,Violations[Key],Violations[Score])</f>
        <v/>
      </c>
      <c r="G926" s="9">
        <f>_xlfn.XLOOKUP(C926,Violations[Key],Violations[Grade])&amp;""</f>
        <v/>
      </c>
      <c r="H926" s="9">
        <f>COUNTIFS(Violations[Key],C926,Violations[Violation code],"&lt;&gt;")</f>
        <v/>
      </c>
      <c r="I926" s="9">
        <f>COUNTIFS(Violations[Key],C926,Violations[Critical flag],"Critical")</f>
        <v/>
      </c>
      <c r="J926" s="9">
        <f>IF(LEFT(_xlfn.XLOOKUP(C926,Violations[Key],Violations[Action]),20)="Establishment Closed","Yes","No")</f>
        <v/>
      </c>
      <c r="K926" s="9">
        <f>IF(F926&lt;=13,"Yes","No")</f>
        <v/>
      </c>
    </row>
    <row r="927">
      <c r="A927" t="n">
        <v>50153649</v>
      </c>
      <c r="B927" s="8" t="n">
        <v>46133</v>
      </c>
      <c r="C927" s="9">
        <f>A927&amp;"-"&amp;TEXT(B927,"yyyymmdd")</f>
        <v/>
      </c>
      <c r="D927" s="9">
        <f>_xlfn.XLOOKUP(C927,Violations[Key],Violations[Boro])</f>
        <v/>
      </c>
      <c r="E927" s="9">
        <f>_xlfn.XLOOKUP(C927,Violations[Key],Violations[Cuisine])</f>
        <v/>
      </c>
      <c r="F927" s="9">
        <f>_xlfn.XLOOKUP(C927,Violations[Key],Violations[Score])</f>
        <v/>
      </c>
      <c r="G927" s="9">
        <f>_xlfn.XLOOKUP(C927,Violations[Key],Violations[Grade])&amp;""</f>
        <v/>
      </c>
      <c r="H927" s="9">
        <f>COUNTIFS(Violations[Key],C927,Violations[Violation code],"&lt;&gt;")</f>
        <v/>
      </c>
      <c r="I927" s="9">
        <f>COUNTIFS(Violations[Key],C927,Violations[Critical flag],"Critical")</f>
        <v/>
      </c>
      <c r="J927" s="9">
        <f>IF(LEFT(_xlfn.XLOOKUP(C927,Violations[Key],Violations[Action]),20)="Establishment Closed","Yes","No")</f>
        <v/>
      </c>
      <c r="K927" s="9">
        <f>IF(F927&lt;=13,"Yes","No")</f>
        <v/>
      </c>
    </row>
    <row r="928">
      <c r="A928" t="n">
        <v>50156959</v>
      </c>
      <c r="B928" s="8" t="n">
        <v>46133</v>
      </c>
      <c r="C928" s="9">
        <f>A928&amp;"-"&amp;TEXT(B928,"yyyymmdd")</f>
        <v/>
      </c>
      <c r="D928" s="9">
        <f>_xlfn.XLOOKUP(C928,Violations[Key],Violations[Boro])</f>
        <v/>
      </c>
      <c r="E928" s="9">
        <f>_xlfn.XLOOKUP(C928,Violations[Key],Violations[Cuisine])</f>
        <v/>
      </c>
      <c r="F928" s="9">
        <f>_xlfn.XLOOKUP(C928,Violations[Key],Violations[Score])</f>
        <v/>
      </c>
      <c r="G928" s="9">
        <f>_xlfn.XLOOKUP(C928,Violations[Key],Violations[Grade])&amp;""</f>
        <v/>
      </c>
      <c r="H928" s="9">
        <f>COUNTIFS(Violations[Key],C928,Violations[Violation code],"&lt;&gt;")</f>
        <v/>
      </c>
      <c r="I928" s="9">
        <f>COUNTIFS(Violations[Key],C928,Violations[Critical flag],"Critical")</f>
        <v/>
      </c>
      <c r="J928" s="9">
        <f>IF(LEFT(_xlfn.XLOOKUP(C928,Violations[Key],Violations[Action]),20)="Establishment Closed","Yes","No")</f>
        <v/>
      </c>
      <c r="K928" s="9">
        <f>IF(F928&lt;=13,"Yes","No")</f>
        <v/>
      </c>
    </row>
    <row r="929">
      <c r="A929" t="n">
        <v>50160910</v>
      </c>
      <c r="B929" s="8" t="n">
        <v>46133</v>
      </c>
      <c r="C929" s="9">
        <f>A929&amp;"-"&amp;TEXT(B929,"yyyymmdd")</f>
        <v/>
      </c>
      <c r="D929" s="9">
        <f>_xlfn.XLOOKUP(C929,Violations[Key],Violations[Boro])</f>
        <v/>
      </c>
      <c r="E929" s="9">
        <f>_xlfn.XLOOKUP(C929,Violations[Key],Violations[Cuisine])</f>
        <v/>
      </c>
      <c r="F929" s="9">
        <f>_xlfn.XLOOKUP(C929,Violations[Key],Violations[Score])</f>
        <v/>
      </c>
      <c r="G929" s="9">
        <f>_xlfn.XLOOKUP(C929,Violations[Key],Violations[Grade])&amp;""</f>
        <v/>
      </c>
      <c r="H929" s="9">
        <f>COUNTIFS(Violations[Key],C929,Violations[Violation code],"&lt;&gt;")</f>
        <v/>
      </c>
      <c r="I929" s="9">
        <f>COUNTIFS(Violations[Key],C929,Violations[Critical flag],"Critical")</f>
        <v/>
      </c>
      <c r="J929" s="9">
        <f>IF(LEFT(_xlfn.XLOOKUP(C929,Violations[Key],Violations[Action]),20)="Establishment Closed","Yes","No")</f>
        <v/>
      </c>
      <c r="K929" s="9">
        <f>IF(F929&lt;=13,"Yes","No")</f>
        <v/>
      </c>
    </row>
    <row r="930">
      <c r="A930" t="n">
        <v>50171485</v>
      </c>
      <c r="B930" s="8" t="n">
        <v>46133</v>
      </c>
      <c r="C930" s="9">
        <f>A930&amp;"-"&amp;TEXT(B930,"yyyymmdd")</f>
        <v/>
      </c>
      <c r="D930" s="9">
        <f>_xlfn.XLOOKUP(C930,Violations[Key],Violations[Boro])</f>
        <v/>
      </c>
      <c r="E930" s="9">
        <f>_xlfn.XLOOKUP(C930,Violations[Key],Violations[Cuisine])</f>
        <v/>
      </c>
      <c r="F930" s="9">
        <f>_xlfn.XLOOKUP(C930,Violations[Key],Violations[Score])</f>
        <v/>
      </c>
      <c r="G930" s="9">
        <f>_xlfn.XLOOKUP(C930,Violations[Key],Violations[Grade])&amp;""</f>
        <v/>
      </c>
      <c r="H930" s="9">
        <f>COUNTIFS(Violations[Key],C930,Violations[Violation code],"&lt;&gt;")</f>
        <v/>
      </c>
      <c r="I930" s="9">
        <f>COUNTIFS(Violations[Key],C930,Violations[Critical flag],"Critical")</f>
        <v/>
      </c>
      <c r="J930" s="9">
        <f>IF(LEFT(_xlfn.XLOOKUP(C930,Violations[Key],Violations[Action]),20)="Establishment Closed","Yes","No")</f>
        <v/>
      </c>
      <c r="K930" s="9">
        <f>IF(F930&lt;=13,"Yes","No")</f>
        <v/>
      </c>
    </row>
    <row r="931">
      <c r="A931" t="n">
        <v>40388639</v>
      </c>
      <c r="B931" s="8" t="n">
        <v>46134</v>
      </c>
      <c r="C931" s="9">
        <f>A931&amp;"-"&amp;TEXT(B931,"yyyymmdd")</f>
        <v/>
      </c>
      <c r="D931" s="9">
        <f>_xlfn.XLOOKUP(C931,Violations[Key],Violations[Boro])</f>
        <v/>
      </c>
      <c r="E931" s="9">
        <f>_xlfn.XLOOKUP(C931,Violations[Key],Violations[Cuisine])</f>
        <v/>
      </c>
      <c r="F931" s="9">
        <f>_xlfn.XLOOKUP(C931,Violations[Key],Violations[Score])</f>
        <v/>
      </c>
      <c r="G931" s="9">
        <f>_xlfn.XLOOKUP(C931,Violations[Key],Violations[Grade])&amp;""</f>
        <v/>
      </c>
      <c r="H931" s="9">
        <f>COUNTIFS(Violations[Key],C931,Violations[Violation code],"&lt;&gt;")</f>
        <v/>
      </c>
      <c r="I931" s="9">
        <f>COUNTIFS(Violations[Key],C931,Violations[Critical flag],"Critical")</f>
        <v/>
      </c>
      <c r="J931" s="9">
        <f>IF(LEFT(_xlfn.XLOOKUP(C931,Violations[Key],Violations[Action]),20)="Establishment Closed","Yes","No")</f>
        <v/>
      </c>
      <c r="K931" s="9">
        <f>IF(F931&lt;=13,"Yes","No")</f>
        <v/>
      </c>
    </row>
    <row r="932">
      <c r="A932" t="n">
        <v>40394838</v>
      </c>
      <c r="B932" s="8" t="n">
        <v>46134</v>
      </c>
      <c r="C932" s="9">
        <f>A932&amp;"-"&amp;TEXT(B932,"yyyymmdd")</f>
        <v/>
      </c>
      <c r="D932" s="9">
        <f>_xlfn.XLOOKUP(C932,Violations[Key],Violations[Boro])</f>
        <v/>
      </c>
      <c r="E932" s="9">
        <f>_xlfn.XLOOKUP(C932,Violations[Key],Violations[Cuisine])</f>
        <v/>
      </c>
      <c r="F932" s="9">
        <f>_xlfn.XLOOKUP(C932,Violations[Key],Violations[Score])</f>
        <v/>
      </c>
      <c r="G932" s="9">
        <f>_xlfn.XLOOKUP(C932,Violations[Key],Violations[Grade])&amp;""</f>
        <v/>
      </c>
      <c r="H932" s="9">
        <f>COUNTIFS(Violations[Key],C932,Violations[Violation code],"&lt;&gt;")</f>
        <v/>
      </c>
      <c r="I932" s="9">
        <f>COUNTIFS(Violations[Key],C932,Violations[Critical flag],"Critical")</f>
        <v/>
      </c>
      <c r="J932" s="9">
        <f>IF(LEFT(_xlfn.XLOOKUP(C932,Violations[Key],Violations[Action]),20)="Establishment Closed","Yes","No")</f>
        <v/>
      </c>
      <c r="K932" s="9">
        <f>IF(F932&lt;=13,"Yes","No")</f>
        <v/>
      </c>
    </row>
    <row r="933">
      <c r="A933" t="n">
        <v>40400898</v>
      </c>
      <c r="B933" s="8" t="n">
        <v>46134</v>
      </c>
      <c r="C933" s="9">
        <f>A933&amp;"-"&amp;TEXT(B933,"yyyymmdd")</f>
        <v/>
      </c>
      <c r="D933" s="9">
        <f>_xlfn.XLOOKUP(C933,Violations[Key],Violations[Boro])</f>
        <v/>
      </c>
      <c r="E933" s="9">
        <f>_xlfn.XLOOKUP(C933,Violations[Key],Violations[Cuisine])</f>
        <v/>
      </c>
      <c r="F933" s="9">
        <f>_xlfn.XLOOKUP(C933,Violations[Key],Violations[Score])</f>
        <v/>
      </c>
      <c r="G933" s="9">
        <f>_xlfn.XLOOKUP(C933,Violations[Key],Violations[Grade])&amp;""</f>
        <v/>
      </c>
      <c r="H933" s="9">
        <f>COUNTIFS(Violations[Key],C933,Violations[Violation code],"&lt;&gt;")</f>
        <v/>
      </c>
      <c r="I933" s="9">
        <f>COUNTIFS(Violations[Key],C933,Violations[Critical flag],"Critical")</f>
        <v/>
      </c>
      <c r="J933" s="9">
        <f>IF(LEFT(_xlfn.XLOOKUP(C933,Violations[Key],Violations[Action]),20)="Establishment Closed","Yes","No")</f>
        <v/>
      </c>
      <c r="K933" s="9">
        <f>IF(F933&lt;=13,"Yes","No")</f>
        <v/>
      </c>
    </row>
    <row r="934">
      <c r="A934" t="n">
        <v>40803254</v>
      </c>
      <c r="B934" s="8" t="n">
        <v>46134</v>
      </c>
      <c r="C934" s="9">
        <f>A934&amp;"-"&amp;TEXT(B934,"yyyymmdd")</f>
        <v/>
      </c>
      <c r="D934" s="9">
        <f>_xlfn.XLOOKUP(C934,Violations[Key],Violations[Boro])</f>
        <v/>
      </c>
      <c r="E934" s="9">
        <f>_xlfn.XLOOKUP(C934,Violations[Key],Violations[Cuisine])</f>
        <v/>
      </c>
      <c r="F934" s="9">
        <f>_xlfn.XLOOKUP(C934,Violations[Key],Violations[Score])</f>
        <v/>
      </c>
      <c r="G934" s="9">
        <f>_xlfn.XLOOKUP(C934,Violations[Key],Violations[Grade])&amp;""</f>
        <v/>
      </c>
      <c r="H934" s="9">
        <f>COUNTIFS(Violations[Key],C934,Violations[Violation code],"&lt;&gt;")</f>
        <v/>
      </c>
      <c r="I934" s="9">
        <f>COUNTIFS(Violations[Key],C934,Violations[Critical flag],"Critical")</f>
        <v/>
      </c>
      <c r="J934" s="9">
        <f>IF(LEFT(_xlfn.XLOOKUP(C934,Violations[Key],Violations[Action]),20)="Establishment Closed","Yes","No")</f>
        <v/>
      </c>
      <c r="K934" s="9">
        <f>IF(F934&lt;=13,"Yes","No")</f>
        <v/>
      </c>
    </row>
    <row r="935">
      <c r="A935" t="n">
        <v>41034539</v>
      </c>
      <c r="B935" s="8" t="n">
        <v>46134</v>
      </c>
      <c r="C935" s="9">
        <f>A935&amp;"-"&amp;TEXT(B935,"yyyymmdd")</f>
        <v/>
      </c>
      <c r="D935" s="9">
        <f>_xlfn.XLOOKUP(C935,Violations[Key],Violations[Boro])</f>
        <v/>
      </c>
      <c r="E935" s="9">
        <f>_xlfn.XLOOKUP(C935,Violations[Key],Violations[Cuisine])</f>
        <v/>
      </c>
      <c r="F935" s="9">
        <f>_xlfn.XLOOKUP(C935,Violations[Key],Violations[Score])</f>
        <v/>
      </c>
      <c r="G935" s="9">
        <f>_xlfn.XLOOKUP(C935,Violations[Key],Violations[Grade])&amp;""</f>
        <v/>
      </c>
      <c r="H935" s="9">
        <f>COUNTIFS(Violations[Key],C935,Violations[Violation code],"&lt;&gt;")</f>
        <v/>
      </c>
      <c r="I935" s="9">
        <f>COUNTIFS(Violations[Key],C935,Violations[Critical flag],"Critical")</f>
        <v/>
      </c>
      <c r="J935" s="9">
        <f>IF(LEFT(_xlfn.XLOOKUP(C935,Violations[Key],Violations[Action]),20)="Establishment Closed","Yes","No")</f>
        <v/>
      </c>
      <c r="K935" s="9">
        <f>IF(F935&lt;=13,"Yes","No")</f>
        <v/>
      </c>
    </row>
    <row r="936">
      <c r="A936" t="n">
        <v>41062076</v>
      </c>
      <c r="B936" s="8" t="n">
        <v>46134</v>
      </c>
      <c r="C936" s="9">
        <f>A936&amp;"-"&amp;TEXT(B936,"yyyymmdd")</f>
        <v/>
      </c>
      <c r="D936" s="9">
        <f>_xlfn.XLOOKUP(C936,Violations[Key],Violations[Boro])</f>
        <v/>
      </c>
      <c r="E936" s="9">
        <f>_xlfn.XLOOKUP(C936,Violations[Key],Violations[Cuisine])</f>
        <v/>
      </c>
      <c r="F936" s="9">
        <f>_xlfn.XLOOKUP(C936,Violations[Key],Violations[Score])</f>
        <v/>
      </c>
      <c r="G936" s="9">
        <f>_xlfn.XLOOKUP(C936,Violations[Key],Violations[Grade])&amp;""</f>
        <v/>
      </c>
      <c r="H936" s="9">
        <f>COUNTIFS(Violations[Key],C936,Violations[Violation code],"&lt;&gt;")</f>
        <v/>
      </c>
      <c r="I936" s="9">
        <f>COUNTIFS(Violations[Key],C936,Violations[Critical flag],"Critical")</f>
        <v/>
      </c>
      <c r="J936" s="9">
        <f>IF(LEFT(_xlfn.XLOOKUP(C936,Violations[Key],Violations[Action]),20)="Establishment Closed","Yes","No")</f>
        <v/>
      </c>
      <c r="K936" s="9">
        <f>IF(F936&lt;=13,"Yes","No")</f>
        <v/>
      </c>
    </row>
    <row r="937">
      <c r="A937" t="n">
        <v>41138581</v>
      </c>
      <c r="B937" s="8" t="n">
        <v>46134</v>
      </c>
      <c r="C937" s="9">
        <f>A937&amp;"-"&amp;TEXT(B937,"yyyymmdd")</f>
        <v/>
      </c>
      <c r="D937" s="9">
        <f>_xlfn.XLOOKUP(C937,Violations[Key],Violations[Boro])</f>
        <v/>
      </c>
      <c r="E937" s="9">
        <f>_xlfn.XLOOKUP(C937,Violations[Key],Violations[Cuisine])</f>
        <v/>
      </c>
      <c r="F937" s="9">
        <f>_xlfn.XLOOKUP(C937,Violations[Key],Violations[Score])</f>
        <v/>
      </c>
      <c r="G937" s="9">
        <f>_xlfn.XLOOKUP(C937,Violations[Key],Violations[Grade])&amp;""</f>
        <v/>
      </c>
      <c r="H937" s="9">
        <f>COUNTIFS(Violations[Key],C937,Violations[Violation code],"&lt;&gt;")</f>
        <v/>
      </c>
      <c r="I937" s="9">
        <f>COUNTIFS(Violations[Key],C937,Violations[Critical flag],"Critical")</f>
        <v/>
      </c>
      <c r="J937" s="9">
        <f>IF(LEFT(_xlfn.XLOOKUP(C937,Violations[Key],Violations[Action]),20)="Establishment Closed","Yes","No")</f>
        <v/>
      </c>
      <c r="K937" s="9">
        <f>IF(F937&lt;=13,"Yes","No")</f>
        <v/>
      </c>
    </row>
    <row r="938">
      <c r="A938" t="n">
        <v>41246951</v>
      </c>
      <c r="B938" s="8" t="n">
        <v>46134</v>
      </c>
      <c r="C938" s="9">
        <f>A938&amp;"-"&amp;TEXT(B938,"yyyymmdd")</f>
        <v/>
      </c>
      <c r="D938" s="9">
        <f>_xlfn.XLOOKUP(C938,Violations[Key],Violations[Boro])</f>
        <v/>
      </c>
      <c r="E938" s="9">
        <f>_xlfn.XLOOKUP(C938,Violations[Key],Violations[Cuisine])</f>
        <v/>
      </c>
      <c r="F938" s="9">
        <f>_xlfn.XLOOKUP(C938,Violations[Key],Violations[Score])</f>
        <v/>
      </c>
      <c r="G938" s="9">
        <f>_xlfn.XLOOKUP(C938,Violations[Key],Violations[Grade])&amp;""</f>
        <v/>
      </c>
      <c r="H938" s="9">
        <f>COUNTIFS(Violations[Key],C938,Violations[Violation code],"&lt;&gt;")</f>
        <v/>
      </c>
      <c r="I938" s="9">
        <f>COUNTIFS(Violations[Key],C938,Violations[Critical flag],"Critical")</f>
        <v/>
      </c>
      <c r="J938" s="9">
        <f>IF(LEFT(_xlfn.XLOOKUP(C938,Violations[Key],Violations[Action]),20)="Establishment Closed","Yes","No")</f>
        <v/>
      </c>
      <c r="K938" s="9">
        <f>IF(F938&lt;=13,"Yes","No")</f>
        <v/>
      </c>
    </row>
    <row r="939">
      <c r="A939" t="n">
        <v>41299396</v>
      </c>
      <c r="B939" s="8" t="n">
        <v>46134</v>
      </c>
      <c r="C939" s="9">
        <f>A939&amp;"-"&amp;TEXT(B939,"yyyymmdd")</f>
        <v/>
      </c>
      <c r="D939" s="9">
        <f>_xlfn.XLOOKUP(C939,Violations[Key],Violations[Boro])</f>
        <v/>
      </c>
      <c r="E939" s="9">
        <f>_xlfn.XLOOKUP(C939,Violations[Key],Violations[Cuisine])</f>
        <v/>
      </c>
      <c r="F939" s="9">
        <f>_xlfn.XLOOKUP(C939,Violations[Key],Violations[Score])</f>
        <v/>
      </c>
      <c r="G939" s="9">
        <f>_xlfn.XLOOKUP(C939,Violations[Key],Violations[Grade])&amp;""</f>
        <v/>
      </c>
      <c r="H939" s="9">
        <f>COUNTIFS(Violations[Key],C939,Violations[Violation code],"&lt;&gt;")</f>
        <v/>
      </c>
      <c r="I939" s="9">
        <f>COUNTIFS(Violations[Key],C939,Violations[Critical flag],"Critical")</f>
        <v/>
      </c>
      <c r="J939" s="9">
        <f>IF(LEFT(_xlfn.XLOOKUP(C939,Violations[Key],Violations[Action]),20)="Establishment Closed","Yes","No")</f>
        <v/>
      </c>
      <c r="K939" s="9">
        <f>IF(F939&lt;=13,"Yes","No")</f>
        <v/>
      </c>
    </row>
    <row r="940">
      <c r="A940" t="n">
        <v>41312523</v>
      </c>
      <c r="B940" s="8" t="n">
        <v>46134</v>
      </c>
      <c r="C940" s="9">
        <f>A940&amp;"-"&amp;TEXT(B940,"yyyymmdd")</f>
        <v/>
      </c>
      <c r="D940" s="9">
        <f>_xlfn.XLOOKUP(C940,Violations[Key],Violations[Boro])</f>
        <v/>
      </c>
      <c r="E940" s="9">
        <f>_xlfn.XLOOKUP(C940,Violations[Key],Violations[Cuisine])</f>
        <v/>
      </c>
      <c r="F940" s="9">
        <f>_xlfn.XLOOKUP(C940,Violations[Key],Violations[Score])</f>
        <v/>
      </c>
      <c r="G940" s="9">
        <f>_xlfn.XLOOKUP(C940,Violations[Key],Violations[Grade])&amp;""</f>
        <v/>
      </c>
      <c r="H940" s="9">
        <f>COUNTIFS(Violations[Key],C940,Violations[Violation code],"&lt;&gt;")</f>
        <v/>
      </c>
      <c r="I940" s="9">
        <f>COUNTIFS(Violations[Key],C940,Violations[Critical flag],"Critical")</f>
        <v/>
      </c>
      <c r="J940" s="9">
        <f>IF(LEFT(_xlfn.XLOOKUP(C940,Violations[Key],Violations[Action]),20)="Establishment Closed","Yes","No")</f>
        <v/>
      </c>
      <c r="K940" s="9">
        <f>IF(F940&lt;=13,"Yes","No")</f>
        <v/>
      </c>
    </row>
    <row r="941">
      <c r="A941" t="n">
        <v>41341336</v>
      </c>
      <c r="B941" s="8" t="n">
        <v>46134</v>
      </c>
      <c r="C941" s="9">
        <f>A941&amp;"-"&amp;TEXT(B941,"yyyymmdd")</f>
        <v/>
      </c>
      <c r="D941" s="9">
        <f>_xlfn.XLOOKUP(C941,Violations[Key],Violations[Boro])</f>
        <v/>
      </c>
      <c r="E941" s="9">
        <f>_xlfn.XLOOKUP(C941,Violations[Key],Violations[Cuisine])</f>
        <v/>
      </c>
      <c r="F941" s="9">
        <f>_xlfn.XLOOKUP(C941,Violations[Key],Violations[Score])</f>
        <v/>
      </c>
      <c r="G941" s="9">
        <f>_xlfn.XLOOKUP(C941,Violations[Key],Violations[Grade])&amp;""</f>
        <v/>
      </c>
      <c r="H941" s="9">
        <f>COUNTIFS(Violations[Key],C941,Violations[Violation code],"&lt;&gt;")</f>
        <v/>
      </c>
      <c r="I941" s="9">
        <f>COUNTIFS(Violations[Key],C941,Violations[Critical flag],"Critical")</f>
        <v/>
      </c>
      <c r="J941" s="9">
        <f>IF(LEFT(_xlfn.XLOOKUP(C941,Violations[Key],Violations[Action]),20)="Establishment Closed","Yes","No")</f>
        <v/>
      </c>
      <c r="K941" s="9">
        <f>IF(F941&lt;=13,"Yes","No")</f>
        <v/>
      </c>
    </row>
    <row r="942">
      <c r="A942" t="n">
        <v>41344229</v>
      </c>
      <c r="B942" s="8" t="n">
        <v>46134</v>
      </c>
      <c r="C942" s="9">
        <f>A942&amp;"-"&amp;TEXT(B942,"yyyymmdd")</f>
        <v/>
      </c>
      <c r="D942" s="9">
        <f>_xlfn.XLOOKUP(C942,Violations[Key],Violations[Boro])</f>
        <v/>
      </c>
      <c r="E942" s="9">
        <f>_xlfn.XLOOKUP(C942,Violations[Key],Violations[Cuisine])</f>
        <v/>
      </c>
      <c r="F942" s="9">
        <f>_xlfn.XLOOKUP(C942,Violations[Key],Violations[Score])</f>
        <v/>
      </c>
      <c r="G942" s="9">
        <f>_xlfn.XLOOKUP(C942,Violations[Key],Violations[Grade])&amp;""</f>
        <v/>
      </c>
      <c r="H942" s="9">
        <f>COUNTIFS(Violations[Key],C942,Violations[Violation code],"&lt;&gt;")</f>
        <v/>
      </c>
      <c r="I942" s="9">
        <f>COUNTIFS(Violations[Key],C942,Violations[Critical flag],"Critical")</f>
        <v/>
      </c>
      <c r="J942" s="9">
        <f>IF(LEFT(_xlfn.XLOOKUP(C942,Violations[Key],Violations[Action]),20)="Establishment Closed","Yes","No")</f>
        <v/>
      </c>
      <c r="K942" s="9">
        <f>IF(F942&lt;=13,"Yes","No")</f>
        <v/>
      </c>
    </row>
    <row r="943">
      <c r="A943" t="n">
        <v>41430562</v>
      </c>
      <c r="B943" s="8" t="n">
        <v>46134</v>
      </c>
      <c r="C943" s="9">
        <f>A943&amp;"-"&amp;TEXT(B943,"yyyymmdd")</f>
        <v/>
      </c>
      <c r="D943" s="9">
        <f>_xlfn.XLOOKUP(C943,Violations[Key],Violations[Boro])</f>
        <v/>
      </c>
      <c r="E943" s="9">
        <f>_xlfn.XLOOKUP(C943,Violations[Key],Violations[Cuisine])</f>
        <v/>
      </c>
      <c r="F943" s="9">
        <f>_xlfn.XLOOKUP(C943,Violations[Key],Violations[Score])</f>
        <v/>
      </c>
      <c r="G943" s="9">
        <f>_xlfn.XLOOKUP(C943,Violations[Key],Violations[Grade])&amp;""</f>
        <v/>
      </c>
      <c r="H943" s="9">
        <f>COUNTIFS(Violations[Key],C943,Violations[Violation code],"&lt;&gt;")</f>
        <v/>
      </c>
      <c r="I943" s="9">
        <f>COUNTIFS(Violations[Key],C943,Violations[Critical flag],"Critical")</f>
        <v/>
      </c>
      <c r="J943" s="9">
        <f>IF(LEFT(_xlfn.XLOOKUP(C943,Violations[Key],Violations[Action]),20)="Establishment Closed","Yes","No")</f>
        <v/>
      </c>
      <c r="K943" s="9">
        <f>IF(F943&lt;=13,"Yes","No")</f>
        <v/>
      </c>
    </row>
    <row r="944">
      <c r="A944" t="n">
        <v>41433950</v>
      </c>
      <c r="B944" s="8" t="n">
        <v>46134</v>
      </c>
      <c r="C944" s="9">
        <f>A944&amp;"-"&amp;TEXT(B944,"yyyymmdd")</f>
        <v/>
      </c>
      <c r="D944" s="9">
        <f>_xlfn.XLOOKUP(C944,Violations[Key],Violations[Boro])</f>
        <v/>
      </c>
      <c r="E944" s="9">
        <f>_xlfn.XLOOKUP(C944,Violations[Key],Violations[Cuisine])</f>
        <v/>
      </c>
      <c r="F944" s="9">
        <f>_xlfn.XLOOKUP(C944,Violations[Key],Violations[Score])</f>
        <v/>
      </c>
      <c r="G944" s="9">
        <f>_xlfn.XLOOKUP(C944,Violations[Key],Violations[Grade])&amp;""</f>
        <v/>
      </c>
      <c r="H944" s="9">
        <f>COUNTIFS(Violations[Key],C944,Violations[Violation code],"&lt;&gt;")</f>
        <v/>
      </c>
      <c r="I944" s="9">
        <f>COUNTIFS(Violations[Key],C944,Violations[Critical flag],"Critical")</f>
        <v/>
      </c>
      <c r="J944" s="9">
        <f>IF(LEFT(_xlfn.XLOOKUP(C944,Violations[Key],Violations[Action]),20)="Establishment Closed","Yes","No")</f>
        <v/>
      </c>
      <c r="K944" s="9">
        <f>IF(F944&lt;=13,"Yes","No")</f>
        <v/>
      </c>
    </row>
    <row r="945">
      <c r="A945" t="n">
        <v>41454810</v>
      </c>
      <c r="B945" s="8" t="n">
        <v>46134</v>
      </c>
      <c r="C945" s="9">
        <f>A945&amp;"-"&amp;TEXT(B945,"yyyymmdd")</f>
        <v/>
      </c>
      <c r="D945" s="9">
        <f>_xlfn.XLOOKUP(C945,Violations[Key],Violations[Boro])</f>
        <v/>
      </c>
      <c r="E945" s="9">
        <f>_xlfn.XLOOKUP(C945,Violations[Key],Violations[Cuisine])</f>
        <v/>
      </c>
      <c r="F945" s="9">
        <f>_xlfn.XLOOKUP(C945,Violations[Key],Violations[Score])</f>
        <v/>
      </c>
      <c r="G945" s="9">
        <f>_xlfn.XLOOKUP(C945,Violations[Key],Violations[Grade])&amp;""</f>
        <v/>
      </c>
      <c r="H945" s="9">
        <f>COUNTIFS(Violations[Key],C945,Violations[Violation code],"&lt;&gt;")</f>
        <v/>
      </c>
      <c r="I945" s="9">
        <f>COUNTIFS(Violations[Key],C945,Violations[Critical flag],"Critical")</f>
        <v/>
      </c>
      <c r="J945" s="9">
        <f>IF(LEFT(_xlfn.XLOOKUP(C945,Violations[Key],Violations[Action]),20)="Establishment Closed","Yes","No")</f>
        <v/>
      </c>
      <c r="K945" s="9">
        <f>IF(F945&lt;=13,"Yes","No")</f>
        <v/>
      </c>
    </row>
    <row r="946">
      <c r="A946" t="n">
        <v>41454948</v>
      </c>
      <c r="B946" s="8" t="n">
        <v>46134</v>
      </c>
      <c r="C946" s="9">
        <f>A946&amp;"-"&amp;TEXT(B946,"yyyymmdd")</f>
        <v/>
      </c>
      <c r="D946" s="9">
        <f>_xlfn.XLOOKUP(C946,Violations[Key],Violations[Boro])</f>
        <v/>
      </c>
      <c r="E946" s="9">
        <f>_xlfn.XLOOKUP(C946,Violations[Key],Violations[Cuisine])</f>
        <v/>
      </c>
      <c r="F946" s="9">
        <f>_xlfn.XLOOKUP(C946,Violations[Key],Violations[Score])</f>
        <v/>
      </c>
      <c r="G946" s="9">
        <f>_xlfn.XLOOKUP(C946,Violations[Key],Violations[Grade])&amp;""</f>
        <v/>
      </c>
      <c r="H946" s="9">
        <f>COUNTIFS(Violations[Key],C946,Violations[Violation code],"&lt;&gt;")</f>
        <v/>
      </c>
      <c r="I946" s="9">
        <f>COUNTIFS(Violations[Key],C946,Violations[Critical flag],"Critical")</f>
        <v/>
      </c>
      <c r="J946" s="9">
        <f>IF(LEFT(_xlfn.XLOOKUP(C946,Violations[Key],Violations[Action]),20)="Establishment Closed","Yes","No")</f>
        <v/>
      </c>
      <c r="K946" s="9">
        <f>IF(F946&lt;=13,"Yes","No")</f>
        <v/>
      </c>
    </row>
    <row r="947">
      <c r="A947" t="n">
        <v>41699603</v>
      </c>
      <c r="B947" s="8" t="n">
        <v>46134</v>
      </c>
      <c r="C947" s="9">
        <f>A947&amp;"-"&amp;TEXT(B947,"yyyymmdd")</f>
        <v/>
      </c>
      <c r="D947" s="9">
        <f>_xlfn.XLOOKUP(C947,Violations[Key],Violations[Boro])</f>
        <v/>
      </c>
      <c r="E947" s="9">
        <f>_xlfn.XLOOKUP(C947,Violations[Key],Violations[Cuisine])</f>
        <v/>
      </c>
      <c r="F947" s="9">
        <f>_xlfn.XLOOKUP(C947,Violations[Key],Violations[Score])</f>
        <v/>
      </c>
      <c r="G947" s="9">
        <f>_xlfn.XLOOKUP(C947,Violations[Key],Violations[Grade])&amp;""</f>
        <v/>
      </c>
      <c r="H947" s="9">
        <f>COUNTIFS(Violations[Key],C947,Violations[Violation code],"&lt;&gt;")</f>
        <v/>
      </c>
      <c r="I947" s="9">
        <f>COUNTIFS(Violations[Key],C947,Violations[Critical flag],"Critical")</f>
        <v/>
      </c>
      <c r="J947" s="9">
        <f>IF(LEFT(_xlfn.XLOOKUP(C947,Violations[Key],Violations[Action]),20)="Establishment Closed","Yes","No")</f>
        <v/>
      </c>
      <c r="K947" s="9">
        <f>IF(F947&lt;=13,"Yes","No")</f>
        <v/>
      </c>
    </row>
    <row r="948">
      <c r="A948" t="n">
        <v>41702602</v>
      </c>
      <c r="B948" s="8" t="n">
        <v>46134</v>
      </c>
      <c r="C948" s="9">
        <f>A948&amp;"-"&amp;TEXT(B948,"yyyymmdd")</f>
        <v/>
      </c>
      <c r="D948" s="9">
        <f>_xlfn.XLOOKUP(C948,Violations[Key],Violations[Boro])</f>
        <v/>
      </c>
      <c r="E948" s="9">
        <f>_xlfn.XLOOKUP(C948,Violations[Key],Violations[Cuisine])</f>
        <v/>
      </c>
      <c r="F948" s="9">
        <f>_xlfn.XLOOKUP(C948,Violations[Key],Violations[Score])</f>
        <v/>
      </c>
      <c r="G948" s="9">
        <f>_xlfn.XLOOKUP(C948,Violations[Key],Violations[Grade])&amp;""</f>
        <v/>
      </c>
      <c r="H948" s="9">
        <f>COUNTIFS(Violations[Key],C948,Violations[Violation code],"&lt;&gt;")</f>
        <v/>
      </c>
      <c r="I948" s="9">
        <f>COUNTIFS(Violations[Key],C948,Violations[Critical flag],"Critical")</f>
        <v/>
      </c>
      <c r="J948" s="9">
        <f>IF(LEFT(_xlfn.XLOOKUP(C948,Violations[Key],Violations[Action]),20)="Establishment Closed","Yes","No")</f>
        <v/>
      </c>
      <c r="K948" s="9">
        <f>IF(F948&lt;=13,"Yes","No")</f>
        <v/>
      </c>
    </row>
    <row r="949">
      <c r="A949" t="n">
        <v>50000030</v>
      </c>
      <c r="B949" s="8" t="n">
        <v>46134</v>
      </c>
      <c r="C949" s="9">
        <f>A949&amp;"-"&amp;TEXT(B949,"yyyymmdd")</f>
        <v/>
      </c>
      <c r="D949" s="9">
        <f>_xlfn.XLOOKUP(C949,Violations[Key],Violations[Boro])</f>
        <v/>
      </c>
      <c r="E949" s="9">
        <f>_xlfn.XLOOKUP(C949,Violations[Key],Violations[Cuisine])</f>
        <v/>
      </c>
      <c r="F949" s="9">
        <f>_xlfn.XLOOKUP(C949,Violations[Key],Violations[Score])</f>
        <v/>
      </c>
      <c r="G949" s="9">
        <f>_xlfn.XLOOKUP(C949,Violations[Key],Violations[Grade])&amp;""</f>
        <v/>
      </c>
      <c r="H949" s="9">
        <f>COUNTIFS(Violations[Key],C949,Violations[Violation code],"&lt;&gt;")</f>
        <v/>
      </c>
      <c r="I949" s="9">
        <f>COUNTIFS(Violations[Key],C949,Violations[Critical flag],"Critical")</f>
        <v/>
      </c>
      <c r="J949" s="9">
        <f>IF(LEFT(_xlfn.XLOOKUP(C949,Violations[Key],Violations[Action]),20)="Establishment Closed","Yes","No")</f>
        <v/>
      </c>
      <c r="K949" s="9">
        <f>IF(F949&lt;=13,"Yes","No")</f>
        <v/>
      </c>
    </row>
    <row r="950">
      <c r="A950" t="n">
        <v>50003664</v>
      </c>
      <c r="B950" s="8" t="n">
        <v>46134</v>
      </c>
      <c r="C950" s="9">
        <f>A950&amp;"-"&amp;TEXT(B950,"yyyymmdd")</f>
        <v/>
      </c>
      <c r="D950" s="9">
        <f>_xlfn.XLOOKUP(C950,Violations[Key],Violations[Boro])</f>
        <v/>
      </c>
      <c r="E950" s="9">
        <f>_xlfn.XLOOKUP(C950,Violations[Key],Violations[Cuisine])</f>
        <v/>
      </c>
      <c r="F950" s="9">
        <f>_xlfn.XLOOKUP(C950,Violations[Key],Violations[Score])</f>
        <v/>
      </c>
      <c r="G950" s="9">
        <f>_xlfn.XLOOKUP(C950,Violations[Key],Violations[Grade])&amp;""</f>
        <v/>
      </c>
      <c r="H950" s="9">
        <f>COUNTIFS(Violations[Key],C950,Violations[Violation code],"&lt;&gt;")</f>
        <v/>
      </c>
      <c r="I950" s="9">
        <f>COUNTIFS(Violations[Key],C950,Violations[Critical flag],"Critical")</f>
        <v/>
      </c>
      <c r="J950" s="9">
        <f>IF(LEFT(_xlfn.XLOOKUP(C950,Violations[Key],Violations[Action]),20)="Establishment Closed","Yes","No")</f>
        <v/>
      </c>
      <c r="K950" s="9">
        <f>IF(F950&lt;=13,"Yes","No")</f>
        <v/>
      </c>
    </row>
    <row r="951">
      <c r="A951" t="n">
        <v>50009827</v>
      </c>
      <c r="B951" s="8" t="n">
        <v>46134</v>
      </c>
      <c r="C951" s="9">
        <f>A951&amp;"-"&amp;TEXT(B951,"yyyymmdd")</f>
        <v/>
      </c>
      <c r="D951" s="9">
        <f>_xlfn.XLOOKUP(C951,Violations[Key],Violations[Boro])</f>
        <v/>
      </c>
      <c r="E951" s="9">
        <f>_xlfn.XLOOKUP(C951,Violations[Key],Violations[Cuisine])</f>
        <v/>
      </c>
      <c r="F951" s="9">
        <f>_xlfn.XLOOKUP(C951,Violations[Key],Violations[Score])</f>
        <v/>
      </c>
      <c r="G951" s="9">
        <f>_xlfn.XLOOKUP(C951,Violations[Key],Violations[Grade])&amp;""</f>
        <v/>
      </c>
      <c r="H951" s="9">
        <f>COUNTIFS(Violations[Key],C951,Violations[Violation code],"&lt;&gt;")</f>
        <v/>
      </c>
      <c r="I951" s="9">
        <f>COUNTIFS(Violations[Key],C951,Violations[Critical flag],"Critical")</f>
        <v/>
      </c>
      <c r="J951" s="9">
        <f>IF(LEFT(_xlfn.XLOOKUP(C951,Violations[Key],Violations[Action]),20)="Establishment Closed","Yes","No")</f>
        <v/>
      </c>
      <c r="K951" s="9">
        <f>IF(F951&lt;=13,"Yes","No")</f>
        <v/>
      </c>
    </row>
    <row r="952">
      <c r="A952" t="n">
        <v>50017151</v>
      </c>
      <c r="B952" s="8" t="n">
        <v>46134</v>
      </c>
      <c r="C952" s="9">
        <f>A952&amp;"-"&amp;TEXT(B952,"yyyymmdd")</f>
        <v/>
      </c>
      <c r="D952" s="9">
        <f>_xlfn.XLOOKUP(C952,Violations[Key],Violations[Boro])</f>
        <v/>
      </c>
      <c r="E952" s="9">
        <f>_xlfn.XLOOKUP(C952,Violations[Key],Violations[Cuisine])</f>
        <v/>
      </c>
      <c r="F952" s="9">
        <f>_xlfn.XLOOKUP(C952,Violations[Key],Violations[Score])</f>
        <v/>
      </c>
      <c r="G952" s="9">
        <f>_xlfn.XLOOKUP(C952,Violations[Key],Violations[Grade])&amp;""</f>
        <v/>
      </c>
      <c r="H952" s="9">
        <f>COUNTIFS(Violations[Key],C952,Violations[Violation code],"&lt;&gt;")</f>
        <v/>
      </c>
      <c r="I952" s="9">
        <f>COUNTIFS(Violations[Key],C952,Violations[Critical flag],"Critical")</f>
        <v/>
      </c>
      <c r="J952" s="9">
        <f>IF(LEFT(_xlfn.XLOOKUP(C952,Violations[Key],Violations[Action]),20)="Establishment Closed","Yes","No")</f>
        <v/>
      </c>
      <c r="K952" s="9">
        <f>IF(F952&lt;=13,"Yes","No")</f>
        <v/>
      </c>
    </row>
    <row r="953">
      <c r="A953" t="n">
        <v>50033249</v>
      </c>
      <c r="B953" s="8" t="n">
        <v>46134</v>
      </c>
      <c r="C953" s="9">
        <f>A953&amp;"-"&amp;TEXT(B953,"yyyymmdd")</f>
        <v/>
      </c>
      <c r="D953" s="9">
        <f>_xlfn.XLOOKUP(C953,Violations[Key],Violations[Boro])</f>
        <v/>
      </c>
      <c r="E953" s="9">
        <f>_xlfn.XLOOKUP(C953,Violations[Key],Violations[Cuisine])</f>
        <v/>
      </c>
      <c r="F953" s="9">
        <f>_xlfn.XLOOKUP(C953,Violations[Key],Violations[Score])</f>
        <v/>
      </c>
      <c r="G953" s="9">
        <f>_xlfn.XLOOKUP(C953,Violations[Key],Violations[Grade])&amp;""</f>
        <v/>
      </c>
      <c r="H953" s="9">
        <f>COUNTIFS(Violations[Key],C953,Violations[Violation code],"&lt;&gt;")</f>
        <v/>
      </c>
      <c r="I953" s="9">
        <f>COUNTIFS(Violations[Key],C953,Violations[Critical flag],"Critical")</f>
        <v/>
      </c>
      <c r="J953" s="9">
        <f>IF(LEFT(_xlfn.XLOOKUP(C953,Violations[Key],Violations[Action]),20)="Establishment Closed","Yes","No")</f>
        <v/>
      </c>
      <c r="K953" s="9">
        <f>IF(F953&lt;=13,"Yes","No")</f>
        <v/>
      </c>
    </row>
    <row r="954">
      <c r="A954" t="n">
        <v>50034506</v>
      </c>
      <c r="B954" s="8" t="n">
        <v>46134</v>
      </c>
      <c r="C954" s="9">
        <f>A954&amp;"-"&amp;TEXT(B954,"yyyymmdd")</f>
        <v/>
      </c>
      <c r="D954" s="9">
        <f>_xlfn.XLOOKUP(C954,Violations[Key],Violations[Boro])</f>
        <v/>
      </c>
      <c r="E954" s="9">
        <f>_xlfn.XLOOKUP(C954,Violations[Key],Violations[Cuisine])</f>
        <v/>
      </c>
      <c r="F954" s="9">
        <f>_xlfn.XLOOKUP(C954,Violations[Key],Violations[Score])</f>
        <v/>
      </c>
      <c r="G954" s="9">
        <f>_xlfn.XLOOKUP(C954,Violations[Key],Violations[Grade])&amp;""</f>
        <v/>
      </c>
      <c r="H954" s="9">
        <f>COUNTIFS(Violations[Key],C954,Violations[Violation code],"&lt;&gt;")</f>
        <v/>
      </c>
      <c r="I954" s="9">
        <f>COUNTIFS(Violations[Key],C954,Violations[Critical flag],"Critical")</f>
        <v/>
      </c>
      <c r="J954" s="9">
        <f>IF(LEFT(_xlfn.XLOOKUP(C954,Violations[Key],Violations[Action]),20)="Establishment Closed","Yes","No")</f>
        <v/>
      </c>
      <c r="K954" s="9">
        <f>IF(F954&lt;=13,"Yes","No")</f>
        <v/>
      </c>
    </row>
    <row r="955">
      <c r="A955" t="n">
        <v>50042441</v>
      </c>
      <c r="B955" s="8" t="n">
        <v>46134</v>
      </c>
      <c r="C955" s="9">
        <f>A955&amp;"-"&amp;TEXT(B955,"yyyymmdd")</f>
        <v/>
      </c>
      <c r="D955" s="9">
        <f>_xlfn.XLOOKUP(C955,Violations[Key],Violations[Boro])</f>
        <v/>
      </c>
      <c r="E955" s="9">
        <f>_xlfn.XLOOKUP(C955,Violations[Key],Violations[Cuisine])</f>
        <v/>
      </c>
      <c r="F955" s="9">
        <f>_xlfn.XLOOKUP(C955,Violations[Key],Violations[Score])</f>
        <v/>
      </c>
      <c r="G955" s="9">
        <f>_xlfn.XLOOKUP(C955,Violations[Key],Violations[Grade])&amp;""</f>
        <v/>
      </c>
      <c r="H955" s="9">
        <f>COUNTIFS(Violations[Key],C955,Violations[Violation code],"&lt;&gt;")</f>
        <v/>
      </c>
      <c r="I955" s="9">
        <f>COUNTIFS(Violations[Key],C955,Violations[Critical flag],"Critical")</f>
        <v/>
      </c>
      <c r="J955" s="9">
        <f>IF(LEFT(_xlfn.XLOOKUP(C955,Violations[Key],Violations[Action]),20)="Establishment Closed","Yes","No")</f>
        <v/>
      </c>
      <c r="K955" s="9">
        <f>IF(F955&lt;=13,"Yes","No")</f>
        <v/>
      </c>
    </row>
    <row r="956">
      <c r="A956" t="n">
        <v>50043897</v>
      </c>
      <c r="B956" s="8" t="n">
        <v>46134</v>
      </c>
      <c r="C956" s="9">
        <f>A956&amp;"-"&amp;TEXT(B956,"yyyymmdd")</f>
        <v/>
      </c>
      <c r="D956" s="9">
        <f>_xlfn.XLOOKUP(C956,Violations[Key],Violations[Boro])</f>
        <v/>
      </c>
      <c r="E956" s="9">
        <f>_xlfn.XLOOKUP(C956,Violations[Key],Violations[Cuisine])</f>
        <v/>
      </c>
      <c r="F956" s="9">
        <f>_xlfn.XLOOKUP(C956,Violations[Key],Violations[Score])</f>
        <v/>
      </c>
      <c r="G956" s="9">
        <f>_xlfn.XLOOKUP(C956,Violations[Key],Violations[Grade])&amp;""</f>
        <v/>
      </c>
      <c r="H956" s="9">
        <f>COUNTIFS(Violations[Key],C956,Violations[Violation code],"&lt;&gt;")</f>
        <v/>
      </c>
      <c r="I956" s="9">
        <f>COUNTIFS(Violations[Key],C956,Violations[Critical flag],"Critical")</f>
        <v/>
      </c>
      <c r="J956" s="9">
        <f>IF(LEFT(_xlfn.XLOOKUP(C956,Violations[Key],Violations[Action]),20)="Establishment Closed","Yes","No")</f>
        <v/>
      </c>
      <c r="K956" s="9">
        <f>IF(F956&lt;=13,"Yes","No")</f>
        <v/>
      </c>
    </row>
    <row r="957">
      <c r="A957" t="n">
        <v>50044460</v>
      </c>
      <c r="B957" s="8" t="n">
        <v>46134</v>
      </c>
      <c r="C957" s="9">
        <f>A957&amp;"-"&amp;TEXT(B957,"yyyymmdd")</f>
        <v/>
      </c>
      <c r="D957" s="9">
        <f>_xlfn.XLOOKUP(C957,Violations[Key],Violations[Boro])</f>
        <v/>
      </c>
      <c r="E957" s="9">
        <f>_xlfn.XLOOKUP(C957,Violations[Key],Violations[Cuisine])</f>
        <v/>
      </c>
      <c r="F957" s="9">
        <f>_xlfn.XLOOKUP(C957,Violations[Key],Violations[Score])</f>
        <v/>
      </c>
      <c r="G957" s="9">
        <f>_xlfn.XLOOKUP(C957,Violations[Key],Violations[Grade])&amp;""</f>
        <v/>
      </c>
      <c r="H957" s="9">
        <f>COUNTIFS(Violations[Key],C957,Violations[Violation code],"&lt;&gt;")</f>
        <v/>
      </c>
      <c r="I957" s="9">
        <f>COUNTIFS(Violations[Key],C957,Violations[Critical flag],"Critical")</f>
        <v/>
      </c>
      <c r="J957" s="9">
        <f>IF(LEFT(_xlfn.XLOOKUP(C957,Violations[Key],Violations[Action]),20)="Establishment Closed","Yes","No")</f>
        <v/>
      </c>
      <c r="K957" s="9">
        <f>IF(F957&lt;=13,"Yes","No")</f>
        <v/>
      </c>
    </row>
    <row r="958">
      <c r="A958" t="n">
        <v>50051609</v>
      </c>
      <c r="B958" s="8" t="n">
        <v>46134</v>
      </c>
      <c r="C958" s="9">
        <f>A958&amp;"-"&amp;TEXT(B958,"yyyymmdd")</f>
        <v/>
      </c>
      <c r="D958" s="9">
        <f>_xlfn.XLOOKUP(C958,Violations[Key],Violations[Boro])</f>
        <v/>
      </c>
      <c r="E958" s="9">
        <f>_xlfn.XLOOKUP(C958,Violations[Key],Violations[Cuisine])</f>
        <v/>
      </c>
      <c r="F958" s="9">
        <f>_xlfn.XLOOKUP(C958,Violations[Key],Violations[Score])</f>
        <v/>
      </c>
      <c r="G958" s="9">
        <f>_xlfn.XLOOKUP(C958,Violations[Key],Violations[Grade])&amp;""</f>
        <v/>
      </c>
      <c r="H958" s="9">
        <f>COUNTIFS(Violations[Key],C958,Violations[Violation code],"&lt;&gt;")</f>
        <v/>
      </c>
      <c r="I958" s="9">
        <f>COUNTIFS(Violations[Key],C958,Violations[Critical flag],"Critical")</f>
        <v/>
      </c>
      <c r="J958" s="9">
        <f>IF(LEFT(_xlfn.XLOOKUP(C958,Violations[Key],Violations[Action]),20)="Establishment Closed","Yes","No")</f>
        <v/>
      </c>
      <c r="K958" s="9">
        <f>IF(F958&lt;=13,"Yes","No")</f>
        <v/>
      </c>
    </row>
    <row r="959">
      <c r="A959" t="n">
        <v>50054749</v>
      </c>
      <c r="B959" s="8" t="n">
        <v>46134</v>
      </c>
      <c r="C959" s="9">
        <f>A959&amp;"-"&amp;TEXT(B959,"yyyymmdd")</f>
        <v/>
      </c>
      <c r="D959" s="9">
        <f>_xlfn.XLOOKUP(C959,Violations[Key],Violations[Boro])</f>
        <v/>
      </c>
      <c r="E959" s="9">
        <f>_xlfn.XLOOKUP(C959,Violations[Key],Violations[Cuisine])</f>
        <v/>
      </c>
      <c r="F959" s="9">
        <f>_xlfn.XLOOKUP(C959,Violations[Key],Violations[Score])</f>
        <v/>
      </c>
      <c r="G959" s="9">
        <f>_xlfn.XLOOKUP(C959,Violations[Key],Violations[Grade])&amp;""</f>
        <v/>
      </c>
      <c r="H959" s="9">
        <f>COUNTIFS(Violations[Key],C959,Violations[Violation code],"&lt;&gt;")</f>
        <v/>
      </c>
      <c r="I959" s="9">
        <f>COUNTIFS(Violations[Key],C959,Violations[Critical flag],"Critical")</f>
        <v/>
      </c>
      <c r="J959" s="9">
        <f>IF(LEFT(_xlfn.XLOOKUP(C959,Violations[Key],Violations[Action]),20)="Establishment Closed","Yes","No")</f>
        <v/>
      </c>
      <c r="K959" s="9">
        <f>IF(F959&lt;=13,"Yes","No")</f>
        <v/>
      </c>
    </row>
    <row r="960">
      <c r="A960" t="n">
        <v>50055636</v>
      </c>
      <c r="B960" s="8" t="n">
        <v>46134</v>
      </c>
      <c r="C960" s="9">
        <f>A960&amp;"-"&amp;TEXT(B960,"yyyymmdd")</f>
        <v/>
      </c>
      <c r="D960" s="9">
        <f>_xlfn.XLOOKUP(C960,Violations[Key],Violations[Boro])</f>
        <v/>
      </c>
      <c r="E960" s="9">
        <f>_xlfn.XLOOKUP(C960,Violations[Key],Violations[Cuisine])</f>
        <v/>
      </c>
      <c r="F960" s="9">
        <f>_xlfn.XLOOKUP(C960,Violations[Key],Violations[Score])</f>
        <v/>
      </c>
      <c r="G960" s="9">
        <f>_xlfn.XLOOKUP(C960,Violations[Key],Violations[Grade])&amp;""</f>
        <v/>
      </c>
      <c r="H960" s="9">
        <f>COUNTIFS(Violations[Key],C960,Violations[Violation code],"&lt;&gt;")</f>
        <v/>
      </c>
      <c r="I960" s="9">
        <f>COUNTIFS(Violations[Key],C960,Violations[Critical flag],"Critical")</f>
        <v/>
      </c>
      <c r="J960" s="9">
        <f>IF(LEFT(_xlfn.XLOOKUP(C960,Violations[Key],Violations[Action]),20)="Establishment Closed","Yes","No")</f>
        <v/>
      </c>
      <c r="K960" s="9">
        <f>IF(F960&lt;=13,"Yes","No")</f>
        <v/>
      </c>
    </row>
    <row r="961">
      <c r="A961" t="n">
        <v>50056365</v>
      </c>
      <c r="B961" s="8" t="n">
        <v>46134</v>
      </c>
      <c r="C961" s="9">
        <f>A961&amp;"-"&amp;TEXT(B961,"yyyymmdd")</f>
        <v/>
      </c>
      <c r="D961" s="9">
        <f>_xlfn.XLOOKUP(C961,Violations[Key],Violations[Boro])</f>
        <v/>
      </c>
      <c r="E961" s="9">
        <f>_xlfn.XLOOKUP(C961,Violations[Key],Violations[Cuisine])</f>
        <v/>
      </c>
      <c r="F961" s="9">
        <f>_xlfn.XLOOKUP(C961,Violations[Key],Violations[Score])</f>
        <v/>
      </c>
      <c r="G961" s="9">
        <f>_xlfn.XLOOKUP(C961,Violations[Key],Violations[Grade])&amp;""</f>
        <v/>
      </c>
      <c r="H961" s="9">
        <f>COUNTIFS(Violations[Key],C961,Violations[Violation code],"&lt;&gt;")</f>
        <v/>
      </c>
      <c r="I961" s="9">
        <f>COUNTIFS(Violations[Key],C961,Violations[Critical flag],"Critical")</f>
        <v/>
      </c>
      <c r="J961" s="9">
        <f>IF(LEFT(_xlfn.XLOOKUP(C961,Violations[Key],Violations[Action]),20)="Establishment Closed","Yes","No")</f>
        <v/>
      </c>
      <c r="K961" s="9">
        <f>IF(F961&lt;=13,"Yes","No")</f>
        <v/>
      </c>
    </row>
    <row r="962">
      <c r="A962" t="n">
        <v>50057270</v>
      </c>
      <c r="B962" s="8" t="n">
        <v>46134</v>
      </c>
      <c r="C962" s="9">
        <f>A962&amp;"-"&amp;TEXT(B962,"yyyymmdd")</f>
        <v/>
      </c>
      <c r="D962" s="9">
        <f>_xlfn.XLOOKUP(C962,Violations[Key],Violations[Boro])</f>
        <v/>
      </c>
      <c r="E962" s="9">
        <f>_xlfn.XLOOKUP(C962,Violations[Key],Violations[Cuisine])</f>
        <v/>
      </c>
      <c r="F962" s="9">
        <f>_xlfn.XLOOKUP(C962,Violations[Key],Violations[Score])</f>
        <v/>
      </c>
      <c r="G962" s="9">
        <f>_xlfn.XLOOKUP(C962,Violations[Key],Violations[Grade])&amp;""</f>
        <v/>
      </c>
      <c r="H962" s="9">
        <f>COUNTIFS(Violations[Key],C962,Violations[Violation code],"&lt;&gt;")</f>
        <v/>
      </c>
      <c r="I962" s="9">
        <f>COUNTIFS(Violations[Key],C962,Violations[Critical flag],"Critical")</f>
        <v/>
      </c>
      <c r="J962" s="9">
        <f>IF(LEFT(_xlfn.XLOOKUP(C962,Violations[Key],Violations[Action]),20)="Establishment Closed","Yes","No")</f>
        <v/>
      </c>
      <c r="K962" s="9">
        <f>IF(F962&lt;=13,"Yes","No")</f>
        <v/>
      </c>
    </row>
    <row r="963">
      <c r="A963" t="n">
        <v>50058588</v>
      </c>
      <c r="B963" s="8" t="n">
        <v>46134</v>
      </c>
      <c r="C963" s="9">
        <f>A963&amp;"-"&amp;TEXT(B963,"yyyymmdd")</f>
        <v/>
      </c>
      <c r="D963" s="9">
        <f>_xlfn.XLOOKUP(C963,Violations[Key],Violations[Boro])</f>
        <v/>
      </c>
      <c r="E963" s="9">
        <f>_xlfn.XLOOKUP(C963,Violations[Key],Violations[Cuisine])</f>
        <v/>
      </c>
      <c r="F963" s="9">
        <f>_xlfn.XLOOKUP(C963,Violations[Key],Violations[Score])</f>
        <v/>
      </c>
      <c r="G963" s="9">
        <f>_xlfn.XLOOKUP(C963,Violations[Key],Violations[Grade])&amp;""</f>
        <v/>
      </c>
      <c r="H963" s="9">
        <f>COUNTIFS(Violations[Key],C963,Violations[Violation code],"&lt;&gt;")</f>
        <v/>
      </c>
      <c r="I963" s="9">
        <f>COUNTIFS(Violations[Key],C963,Violations[Critical flag],"Critical")</f>
        <v/>
      </c>
      <c r="J963" s="9">
        <f>IF(LEFT(_xlfn.XLOOKUP(C963,Violations[Key],Violations[Action]),20)="Establishment Closed","Yes","No")</f>
        <v/>
      </c>
      <c r="K963" s="9">
        <f>IF(F963&lt;=13,"Yes","No")</f>
        <v/>
      </c>
    </row>
    <row r="964">
      <c r="A964" t="n">
        <v>50064037</v>
      </c>
      <c r="B964" s="8" t="n">
        <v>46134</v>
      </c>
      <c r="C964" s="9">
        <f>A964&amp;"-"&amp;TEXT(B964,"yyyymmdd")</f>
        <v/>
      </c>
      <c r="D964" s="9">
        <f>_xlfn.XLOOKUP(C964,Violations[Key],Violations[Boro])</f>
        <v/>
      </c>
      <c r="E964" s="9">
        <f>_xlfn.XLOOKUP(C964,Violations[Key],Violations[Cuisine])</f>
        <v/>
      </c>
      <c r="F964" s="9">
        <f>_xlfn.XLOOKUP(C964,Violations[Key],Violations[Score])</f>
        <v/>
      </c>
      <c r="G964" s="9">
        <f>_xlfn.XLOOKUP(C964,Violations[Key],Violations[Grade])&amp;""</f>
        <v/>
      </c>
      <c r="H964" s="9">
        <f>COUNTIFS(Violations[Key],C964,Violations[Violation code],"&lt;&gt;")</f>
        <v/>
      </c>
      <c r="I964" s="9">
        <f>COUNTIFS(Violations[Key],C964,Violations[Critical flag],"Critical")</f>
        <v/>
      </c>
      <c r="J964" s="9">
        <f>IF(LEFT(_xlfn.XLOOKUP(C964,Violations[Key],Violations[Action]),20)="Establishment Closed","Yes","No")</f>
        <v/>
      </c>
      <c r="K964" s="9">
        <f>IF(F964&lt;=13,"Yes","No")</f>
        <v/>
      </c>
    </row>
    <row r="965">
      <c r="A965" t="n">
        <v>50065912</v>
      </c>
      <c r="B965" s="8" t="n">
        <v>46134</v>
      </c>
      <c r="C965" s="9">
        <f>A965&amp;"-"&amp;TEXT(B965,"yyyymmdd")</f>
        <v/>
      </c>
      <c r="D965" s="9">
        <f>_xlfn.XLOOKUP(C965,Violations[Key],Violations[Boro])</f>
        <v/>
      </c>
      <c r="E965" s="9">
        <f>_xlfn.XLOOKUP(C965,Violations[Key],Violations[Cuisine])</f>
        <v/>
      </c>
      <c r="F965" s="9">
        <f>_xlfn.XLOOKUP(C965,Violations[Key],Violations[Score])</f>
        <v/>
      </c>
      <c r="G965" s="9">
        <f>_xlfn.XLOOKUP(C965,Violations[Key],Violations[Grade])&amp;""</f>
        <v/>
      </c>
      <c r="H965" s="9">
        <f>COUNTIFS(Violations[Key],C965,Violations[Violation code],"&lt;&gt;")</f>
        <v/>
      </c>
      <c r="I965" s="9">
        <f>COUNTIFS(Violations[Key],C965,Violations[Critical flag],"Critical")</f>
        <v/>
      </c>
      <c r="J965" s="9">
        <f>IF(LEFT(_xlfn.XLOOKUP(C965,Violations[Key],Violations[Action]),20)="Establishment Closed","Yes","No")</f>
        <v/>
      </c>
      <c r="K965" s="9">
        <f>IF(F965&lt;=13,"Yes","No")</f>
        <v/>
      </c>
    </row>
    <row r="966">
      <c r="A966" t="n">
        <v>50066378</v>
      </c>
      <c r="B966" s="8" t="n">
        <v>46134</v>
      </c>
      <c r="C966" s="9">
        <f>A966&amp;"-"&amp;TEXT(B966,"yyyymmdd")</f>
        <v/>
      </c>
      <c r="D966" s="9">
        <f>_xlfn.XLOOKUP(C966,Violations[Key],Violations[Boro])</f>
        <v/>
      </c>
      <c r="E966" s="9">
        <f>_xlfn.XLOOKUP(C966,Violations[Key],Violations[Cuisine])</f>
        <v/>
      </c>
      <c r="F966" s="9">
        <f>_xlfn.XLOOKUP(C966,Violations[Key],Violations[Score])</f>
        <v/>
      </c>
      <c r="G966" s="9">
        <f>_xlfn.XLOOKUP(C966,Violations[Key],Violations[Grade])&amp;""</f>
        <v/>
      </c>
      <c r="H966" s="9">
        <f>COUNTIFS(Violations[Key],C966,Violations[Violation code],"&lt;&gt;")</f>
        <v/>
      </c>
      <c r="I966" s="9">
        <f>COUNTIFS(Violations[Key],C966,Violations[Critical flag],"Critical")</f>
        <v/>
      </c>
      <c r="J966" s="9">
        <f>IF(LEFT(_xlfn.XLOOKUP(C966,Violations[Key],Violations[Action]),20)="Establishment Closed","Yes","No")</f>
        <v/>
      </c>
      <c r="K966" s="9">
        <f>IF(F966&lt;=13,"Yes","No")</f>
        <v/>
      </c>
    </row>
    <row r="967">
      <c r="A967" t="n">
        <v>50066806</v>
      </c>
      <c r="B967" s="8" t="n">
        <v>46134</v>
      </c>
      <c r="C967" s="9">
        <f>A967&amp;"-"&amp;TEXT(B967,"yyyymmdd")</f>
        <v/>
      </c>
      <c r="D967" s="9">
        <f>_xlfn.XLOOKUP(C967,Violations[Key],Violations[Boro])</f>
        <v/>
      </c>
      <c r="E967" s="9">
        <f>_xlfn.XLOOKUP(C967,Violations[Key],Violations[Cuisine])</f>
        <v/>
      </c>
      <c r="F967" s="9">
        <f>_xlfn.XLOOKUP(C967,Violations[Key],Violations[Score])</f>
        <v/>
      </c>
      <c r="G967" s="9">
        <f>_xlfn.XLOOKUP(C967,Violations[Key],Violations[Grade])&amp;""</f>
        <v/>
      </c>
      <c r="H967" s="9">
        <f>COUNTIFS(Violations[Key],C967,Violations[Violation code],"&lt;&gt;")</f>
        <v/>
      </c>
      <c r="I967" s="9">
        <f>COUNTIFS(Violations[Key],C967,Violations[Critical flag],"Critical")</f>
        <v/>
      </c>
      <c r="J967" s="9">
        <f>IF(LEFT(_xlfn.XLOOKUP(C967,Violations[Key],Violations[Action]),20)="Establishment Closed","Yes","No")</f>
        <v/>
      </c>
      <c r="K967" s="9">
        <f>IF(F967&lt;=13,"Yes","No")</f>
        <v/>
      </c>
    </row>
    <row r="968">
      <c r="A968" t="n">
        <v>50071777</v>
      </c>
      <c r="B968" s="8" t="n">
        <v>46134</v>
      </c>
      <c r="C968" s="9">
        <f>A968&amp;"-"&amp;TEXT(B968,"yyyymmdd")</f>
        <v/>
      </c>
      <c r="D968" s="9">
        <f>_xlfn.XLOOKUP(C968,Violations[Key],Violations[Boro])</f>
        <v/>
      </c>
      <c r="E968" s="9">
        <f>_xlfn.XLOOKUP(C968,Violations[Key],Violations[Cuisine])</f>
        <v/>
      </c>
      <c r="F968" s="9">
        <f>_xlfn.XLOOKUP(C968,Violations[Key],Violations[Score])</f>
        <v/>
      </c>
      <c r="G968" s="9">
        <f>_xlfn.XLOOKUP(C968,Violations[Key],Violations[Grade])&amp;""</f>
        <v/>
      </c>
      <c r="H968" s="9">
        <f>COUNTIFS(Violations[Key],C968,Violations[Violation code],"&lt;&gt;")</f>
        <v/>
      </c>
      <c r="I968" s="9">
        <f>COUNTIFS(Violations[Key],C968,Violations[Critical flag],"Critical")</f>
        <v/>
      </c>
      <c r="J968" s="9">
        <f>IF(LEFT(_xlfn.XLOOKUP(C968,Violations[Key],Violations[Action]),20)="Establishment Closed","Yes","No")</f>
        <v/>
      </c>
      <c r="K968" s="9">
        <f>IF(F968&lt;=13,"Yes","No")</f>
        <v/>
      </c>
    </row>
    <row r="969">
      <c r="A969" t="n">
        <v>50086424</v>
      </c>
      <c r="B969" s="8" t="n">
        <v>46134</v>
      </c>
      <c r="C969" s="9">
        <f>A969&amp;"-"&amp;TEXT(B969,"yyyymmdd")</f>
        <v/>
      </c>
      <c r="D969" s="9">
        <f>_xlfn.XLOOKUP(C969,Violations[Key],Violations[Boro])</f>
        <v/>
      </c>
      <c r="E969" s="9">
        <f>_xlfn.XLOOKUP(C969,Violations[Key],Violations[Cuisine])</f>
        <v/>
      </c>
      <c r="F969" s="9">
        <f>_xlfn.XLOOKUP(C969,Violations[Key],Violations[Score])</f>
        <v/>
      </c>
      <c r="G969" s="9">
        <f>_xlfn.XLOOKUP(C969,Violations[Key],Violations[Grade])&amp;""</f>
        <v/>
      </c>
      <c r="H969" s="9">
        <f>COUNTIFS(Violations[Key],C969,Violations[Violation code],"&lt;&gt;")</f>
        <v/>
      </c>
      <c r="I969" s="9">
        <f>COUNTIFS(Violations[Key],C969,Violations[Critical flag],"Critical")</f>
        <v/>
      </c>
      <c r="J969" s="9">
        <f>IF(LEFT(_xlfn.XLOOKUP(C969,Violations[Key],Violations[Action]),20)="Establishment Closed","Yes","No")</f>
        <v/>
      </c>
      <c r="K969" s="9">
        <f>IF(F969&lt;=13,"Yes","No")</f>
        <v/>
      </c>
    </row>
    <row r="970">
      <c r="A970" t="n">
        <v>50089768</v>
      </c>
      <c r="B970" s="8" t="n">
        <v>46134</v>
      </c>
      <c r="C970" s="9">
        <f>A970&amp;"-"&amp;TEXT(B970,"yyyymmdd")</f>
        <v/>
      </c>
      <c r="D970" s="9">
        <f>_xlfn.XLOOKUP(C970,Violations[Key],Violations[Boro])</f>
        <v/>
      </c>
      <c r="E970" s="9">
        <f>_xlfn.XLOOKUP(C970,Violations[Key],Violations[Cuisine])</f>
        <v/>
      </c>
      <c r="F970" s="9">
        <f>_xlfn.XLOOKUP(C970,Violations[Key],Violations[Score])</f>
        <v/>
      </c>
      <c r="G970" s="9">
        <f>_xlfn.XLOOKUP(C970,Violations[Key],Violations[Grade])&amp;""</f>
        <v/>
      </c>
      <c r="H970" s="9">
        <f>COUNTIFS(Violations[Key],C970,Violations[Violation code],"&lt;&gt;")</f>
        <v/>
      </c>
      <c r="I970" s="9">
        <f>COUNTIFS(Violations[Key],C970,Violations[Critical flag],"Critical")</f>
        <v/>
      </c>
      <c r="J970" s="9">
        <f>IF(LEFT(_xlfn.XLOOKUP(C970,Violations[Key],Violations[Action]),20)="Establishment Closed","Yes","No")</f>
        <v/>
      </c>
      <c r="K970" s="9">
        <f>IF(F970&lt;=13,"Yes","No")</f>
        <v/>
      </c>
    </row>
    <row r="971">
      <c r="A971" t="n">
        <v>50092346</v>
      </c>
      <c r="B971" s="8" t="n">
        <v>46134</v>
      </c>
      <c r="C971" s="9">
        <f>A971&amp;"-"&amp;TEXT(B971,"yyyymmdd")</f>
        <v/>
      </c>
      <c r="D971" s="9">
        <f>_xlfn.XLOOKUP(C971,Violations[Key],Violations[Boro])</f>
        <v/>
      </c>
      <c r="E971" s="9">
        <f>_xlfn.XLOOKUP(C971,Violations[Key],Violations[Cuisine])</f>
        <v/>
      </c>
      <c r="F971" s="9">
        <f>_xlfn.XLOOKUP(C971,Violations[Key],Violations[Score])</f>
        <v/>
      </c>
      <c r="G971" s="9">
        <f>_xlfn.XLOOKUP(C971,Violations[Key],Violations[Grade])&amp;""</f>
        <v/>
      </c>
      <c r="H971" s="9">
        <f>COUNTIFS(Violations[Key],C971,Violations[Violation code],"&lt;&gt;")</f>
        <v/>
      </c>
      <c r="I971" s="9">
        <f>COUNTIFS(Violations[Key],C971,Violations[Critical flag],"Critical")</f>
        <v/>
      </c>
      <c r="J971" s="9">
        <f>IF(LEFT(_xlfn.XLOOKUP(C971,Violations[Key],Violations[Action]),20)="Establishment Closed","Yes","No")</f>
        <v/>
      </c>
      <c r="K971" s="9">
        <f>IF(F971&lt;=13,"Yes","No")</f>
        <v/>
      </c>
    </row>
    <row r="972">
      <c r="A972" t="n">
        <v>50094742</v>
      </c>
      <c r="B972" s="8" t="n">
        <v>46134</v>
      </c>
      <c r="C972" s="9">
        <f>A972&amp;"-"&amp;TEXT(B972,"yyyymmdd")</f>
        <v/>
      </c>
      <c r="D972" s="9">
        <f>_xlfn.XLOOKUP(C972,Violations[Key],Violations[Boro])</f>
        <v/>
      </c>
      <c r="E972" s="9">
        <f>_xlfn.XLOOKUP(C972,Violations[Key],Violations[Cuisine])</f>
        <v/>
      </c>
      <c r="F972" s="9">
        <f>_xlfn.XLOOKUP(C972,Violations[Key],Violations[Score])</f>
        <v/>
      </c>
      <c r="G972" s="9">
        <f>_xlfn.XLOOKUP(C972,Violations[Key],Violations[Grade])&amp;""</f>
        <v/>
      </c>
      <c r="H972" s="9">
        <f>COUNTIFS(Violations[Key],C972,Violations[Violation code],"&lt;&gt;")</f>
        <v/>
      </c>
      <c r="I972" s="9">
        <f>COUNTIFS(Violations[Key],C972,Violations[Critical flag],"Critical")</f>
        <v/>
      </c>
      <c r="J972" s="9">
        <f>IF(LEFT(_xlfn.XLOOKUP(C972,Violations[Key],Violations[Action]),20)="Establishment Closed","Yes","No")</f>
        <v/>
      </c>
      <c r="K972" s="9">
        <f>IF(F972&lt;=13,"Yes","No")</f>
        <v/>
      </c>
    </row>
    <row r="973">
      <c r="A973" t="n">
        <v>50098137</v>
      </c>
      <c r="B973" s="8" t="n">
        <v>46134</v>
      </c>
      <c r="C973" s="9">
        <f>A973&amp;"-"&amp;TEXT(B973,"yyyymmdd")</f>
        <v/>
      </c>
      <c r="D973" s="9">
        <f>_xlfn.XLOOKUP(C973,Violations[Key],Violations[Boro])</f>
        <v/>
      </c>
      <c r="E973" s="9">
        <f>_xlfn.XLOOKUP(C973,Violations[Key],Violations[Cuisine])</f>
        <v/>
      </c>
      <c r="F973" s="9">
        <f>_xlfn.XLOOKUP(C973,Violations[Key],Violations[Score])</f>
        <v/>
      </c>
      <c r="G973" s="9">
        <f>_xlfn.XLOOKUP(C973,Violations[Key],Violations[Grade])&amp;""</f>
        <v/>
      </c>
      <c r="H973" s="9">
        <f>COUNTIFS(Violations[Key],C973,Violations[Violation code],"&lt;&gt;")</f>
        <v/>
      </c>
      <c r="I973" s="9">
        <f>COUNTIFS(Violations[Key],C973,Violations[Critical flag],"Critical")</f>
        <v/>
      </c>
      <c r="J973" s="9">
        <f>IF(LEFT(_xlfn.XLOOKUP(C973,Violations[Key],Violations[Action]),20)="Establishment Closed","Yes","No")</f>
        <v/>
      </c>
      <c r="K973" s="9">
        <f>IF(F973&lt;=13,"Yes","No")</f>
        <v/>
      </c>
    </row>
    <row r="974">
      <c r="A974" t="n">
        <v>50099859</v>
      </c>
      <c r="B974" s="8" t="n">
        <v>46134</v>
      </c>
      <c r="C974" s="9">
        <f>A974&amp;"-"&amp;TEXT(B974,"yyyymmdd")</f>
        <v/>
      </c>
      <c r="D974" s="9">
        <f>_xlfn.XLOOKUP(C974,Violations[Key],Violations[Boro])</f>
        <v/>
      </c>
      <c r="E974" s="9">
        <f>_xlfn.XLOOKUP(C974,Violations[Key],Violations[Cuisine])</f>
        <v/>
      </c>
      <c r="F974" s="9">
        <f>_xlfn.XLOOKUP(C974,Violations[Key],Violations[Score])</f>
        <v/>
      </c>
      <c r="G974" s="9">
        <f>_xlfn.XLOOKUP(C974,Violations[Key],Violations[Grade])&amp;""</f>
        <v/>
      </c>
      <c r="H974" s="9">
        <f>COUNTIFS(Violations[Key],C974,Violations[Violation code],"&lt;&gt;")</f>
        <v/>
      </c>
      <c r="I974" s="9">
        <f>COUNTIFS(Violations[Key],C974,Violations[Critical flag],"Critical")</f>
        <v/>
      </c>
      <c r="J974" s="9">
        <f>IF(LEFT(_xlfn.XLOOKUP(C974,Violations[Key],Violations[Action]),20)="Establishment Closed","Yes","No")</f>
        <v/>
      </c>
      <c r="K974" s="9">
        <f>IF(F974&lt;=13,"Yes","No")</f>
        <v/>
      </c>
    </row>
    <row r="975">
      <c r="A975" t="n">
        <v>50099862</v>
      </c>
      <c r="B975" s="8" t="n">
        <v>46134</v>
      </c>
      <c r="C975" s="9">
        <f>A975&amp;"-"&amp;TEXT(B975,"yyyymmdd")</f>
        <v/>
      </c>
      <c r="D975" s="9">
        <f>_xlfn.XLOOKUP(C975,Violations[Key],Violations[Boro])</f>
        <v/>
      </c>
      <c r="E975" s="9">
        <f>_xlfn.XLOOKUP(C975,Violations[Key],Violations[Cuisine])</f>
        <v/>
      </c>
      <c r="F975" s="9">
        <f>_xlfn.XLOOKUP(C975,Violations[Key],Violations[Score])</f>
        <v/>
      </c>
      <c r="G975" s="9">
        <f>_xlfn.XLOOKUP(C975,Violations[Key],Violations[Grade])&amp;""</f>
        <v/>
      </c>
      <c r="H975" s="9">
        <f>COUNTIFS(Violations[Key],C975,Violations[Violation code],"&lt;&gt;")</f>
        <v/>
      </c>
      <c r="I975" s="9">
        <f>COUNTIFS(Violations[Key],C975,Violations[Critical flag],"Critical")</f>
        <v/>
      </c>
      <c r="J975" s="9">
        <f>IF(LEFT(_xlfn.XLOOKUP(C975,Violations[Key],Violations[Action]),20)="Establishment Closed","Yes","No")</f>
        <v/>
      </c>
      <c r="K975" s="9">
        <f>IF(F975&lt;=13,"Yes","No")</f>
        <v/>
      </c>
    </row>
    <row r="976">
      <c r="A976" t="n">
        <v>50105727</v>
      </c>
      <c r="B976" s="8" t="n">
        <v>46134</v>
      </c>
      <c r="C976" s="9">
        <f>A976&amp;"-"&amp;TEXT(B976,"yyyymmdd")</f>
        <v/>
      </c>
      <c r="D976" s="9">
        <f>_xlfn.XLOOKUP(C976,Violations[Key],Violations[Boro])</f>
        <v/>
      </c>
      <c r="E976" s="9">
        <f>_xlfn.XLOOKUP(C976,Violations[Key],Violations[Cuisine])</f>
        <v/>
      </c>
      <c r="F976" s="9">
        <f>_xlfn.XLOOKUP(C976,Violations[Key],Violations[Score])</f>
        <v/>
      </c>
      <c r="G976" s="9">
        <f>_xlfn.XLOOKUP(C976,Violations[Key],Violations[Grade])&amp;""</f>
        <v/>
      </c>
      <c r="H976" s="9">
        <f>COUNTIFS(Violations[Key],C976,Violations[Violation code],"&lt;&gt;")</f>
        <v/>
      </c>
      <c r="I976" s="9">
        <f>COUNTIFS(Violations[Key],C976,Violations[Critical flag],"Critical")</f>
        <v/>
      </c>
      <c r="J976" s="9">
        <f>IF(LEFT(_xlfn.XLOOKUP(C976,Violations[Key],Violations[Action]),20)="Establishment Closed","Yes","No")</f>
        <v/>
      </c>
      <c r="K976" s="9">
        <f>IF(F976&lt;=13,"Yes","No")</f>
        <v/>
      </c>
    </row>
    <row r="977">
      <c r="A977" t="n">
        <v>50106885</v>
      </c>
      <c r="B977" s="8" t="n">
        <v>46134</v>
      </c>
      <c r="C977" s="9">
        <f>A977&amp;"-"&amp;TEXT(B977,"yyyymmdd")</f>
        <v/>
      </c>
      <c r="D977" s="9">
        <f>_xlfn.XLOOKUP(C977,Violations[Key],Violations[Boro])</f>
        <v/>
      </c>
      <c r="E977" s="9">
        <f>_xlfn.XLOOKUP(C977,Violations[Key],Violations[Cuisine])</f>
        <v/>
      </c>
      <c r="F977" s="9">
        <f>_xlfn.XLOOKUP(C977,Violations[Key],Violations[Score])</f>
        <v/>
      </c>
      <c r="G977" s="9">
        <f>_xlfn.XLOOKUP(C977,Violations[Key],Violations[Grade])&amp;""</f>
        <v/>
      </c>
      <c r="H977" s="9">
        <f>COUNTIFS(Violations[Key],C977,Violations[Violation code],"&lt;&gt;")</f>
        <v/>
      </c>
      <c r="I977" s="9">
        <f>COUNTIFS(Violations[Key],C977,Violations[Critical flag],"Critical")</f>
        <v/>
      </c>
      <c r="J977" s="9">
        <f>IF(LEFT(_xlfn.XLOOKUP(C977,Violations[Key],Violations[Action]),20)="Establishment Closed","Yes","No")</f>
        <v/>
      </c>
      <c r="K977" s="9">
        <f>IF(F977&lt;=13,"Yes","No")</f>
        <v/>
      </c>
    </row>
    <row r="978">
      <c r="A978" t="n">
        <v>50108083</v>
      </c>
      <c r="B978" s="8" t="n">
        <v>46134</v>
      </c>
      <c r="C978" s="9">
        <f>A978&amp;"-"&amp;TEXT(B978,"yyyymmdd")</f>
        <v/>
      </c>
      <c r="D978" s="9">
        <f>_xlfn.XLOOKUP(C978,Violations[Key],Violations[Boro])</f>
        <v/>
      </c>
      <c r="E978" s="9">
        <f>_xlfn.XLOOKUP(C978,Violations[Key],Violations[Cuisine])</f>
        <v/>
      </c>
      <c r="F978" s="9">
        <f>_xlfn.XLOOKUP(C978,Violations[Key],Violations[Score])</f>
        <v/>
      </c>
      <c r="G978" s="9">
        <f>_xlfn.XLOOKUP(C978,Violations[Key],Violations[Grade])&amp;""</f>
        <v/>
      </c>
      <c r="H978" s="9">
        <f>COUNTIFS(Violations[Key],C978,Violations[Violation code],"&lt;&gt;")</f>
        <v/>
      </c>
      <c r="I978" s="9">
        <f>COUNTIFS(Violations[Key],C978,Violations[Critical flag],"Critical")</f>
        <v/>
      </c>
      <c r="J978" s="9">
        <f>IF(LEFT(_xlfn.XLOOKUP(C978,Violations[Key],Violations[Action]),20)="Establishment Closed","Yes","No")</f>
        <v/>
      </c>
      <c r="K978" s="9">
        <f>IF(F978&lt;=13,"Yes","No")</f>
        <v/>
      </c>
    </row>
    <row r="979">
      <c r="A979" t="n">
        <v>50108311</v>
      </c>
      <c r="B979" s="8" t="n">
        <v>46134</v>
      </c>
      <c r="C979" s="9">
        <f>A979&amp;"-"&amp;TEXT(B979,"yyyymmdd")</f>
        <v/>
      </c>
      <c r="D979" s="9">
        <f>_xlfn.XLOOKUP(C979,Violations[Key],Violations[Boro])</f>
        <v/>
      </c>
      <c r="E979" s="9">
        <f>_xlfn.XLOOKUP(C979,Violations[Key],Violations[Cuisine])</f>
        <v/>
      </c>
      <c r="F979" s="9">
        <f>_xlfn.XLOOKUP(C979,Violations[Key],Violations[Score])</f>
        <v/>
      </c>
      <c r="G979" s="9">
        <f>_xlfn.XLOOKUP(C979,Violations[Key],Violations[Grade])&amp;""</f>
        <v/>
      </c>
      <c r="H979" s="9">
        <f>COUNTIFS(Violations[Key],C979,Violations[Violation code],"&lt;&gt;")</f>
        <v/>
      </c>
      <c r="I979" s="9">
        <f>COUNTIFS(Violations[Key],C979,Violations[Critical flag],"Critical")</f>
        <v/>
      </c>
      <c r="J979" s="9">
        <f>IF(LEFT(_xlfn.XLOOKUP(C979,Violations[Key],Violations[Action]),20)="Establishment Closed","Yes","No")</f>
        <v/>
      </c>
      <c r="K979" s="9">
        <f>IF(F979&lt;=13,"Yes","No")</f>
        <v/>
      </c>
    </row>
    <row r="980">
      <c r="A980" t="n">
        <v>50110928</v>
      </c>
      <c r="B980" s="8" t="n">
        <v>46134</v>
      </c>
      <c r="C980" s="9">
        <f>A980&amp;"-"&amp;TEXT(B980,"yyyymmdd")</f>
        <v/>
      </c>
      <c r="D980" s="9">
        <f>_xlfn.XLOOKUP(C980,Violations[Key],Violations[Boro])</f>
        <v/>
      </c>
      <c r="E980" s="9">
        <f>_xlfn.XLOOKUP(C980,Violations[Key],Violations[Cuisine])</f>
        <v/>
      </c>
      <c r="F980" s="9">
        <f>_xlfn.XLOOKUP(C980,Violations[Key],Violations[Score])</f>
        <v/>
      </c>
      <c r="G980" s="9">
        <f>_xlfn.XLOOKUP(C980,Violations[Key],Violations[Grade])&amp;""</f>
        <v/>
      </c>
      <c r="H980" s="9">
        <f>COUNTIFS(Violations[Key],C980,Violations[Violation code],"&lt;&gt;")</f>
        <v/>
      </c>
      <c r="I980" s="9">
        <f>COUNTIFS(Violations[Key],C980,Violations[Critical flag],"Critical")</f>
        <v/>
      </c>
      <c r="J980" s="9">
        <f>IF(LEFT(_xlfn.XLOOKUP(C980,Violations[Key],Violations[Action]),20)="Establishment Closed","Yes","No")</f>
        <v/>
      </c>
      <c r="K980" s="9">
        <f>IF(F980&lt;=13,"Yes","No")</f>
        <v/>
      </c>
    </row>
    <row r="981">
      <c r="A981" t="n">
        <v>50111267</v>
      </c>
      <c r="B981" s="8" t="n">
        <v>46134</v>
      </c>
      <c r="C981" s="9">
        <f>A981&amp;"-"&amp;TEXT(B981,"yyyymmdd")</f>
        <v/>
      </c>
      <c r="D981" s="9">
        <f>_xlfn.XLOOKUP(C981,Violations[Key],Violations[Boro])</f>
        <v/>
      </c>
      <c r="E981" s="9">
        <f>_xlfn.XLOOKUP(C981,Violations[Key],Violations[Cuisine])</f>
        <v/>
      </c>
      <c r="F981" s="9">
        <f>_xlfn.XLOOKUP(C981,Violations[Key],Violations[Score])</f>
        <v/>
      </c>
      <c r="G981" s="9">
        <f>_xlfn.XLOOKUP(C981,Violations[Key],Violations[Grade])&amp;""</f>
        <v/>
      </c>
      <c r="H981" s="9">
        <f>COUNTIFS(Violations[Key],C981,Violations[Violation code],"&lt;&gt;")</f>
        <v/>
      </c>
      <c r="I981" s="9">
        <f>COUNTIFS(Violations[Key],C981,Violations[Critical flag],"Critical")</f>
        <v/>
      </c>
      <c r="J981" s="9">
        <f>IF(LEFT(_xlfn.XLOOKUP(C981,Violations[Key],Violations[Action]),20)="Establishment Closed","Yes","No")</f>
        <v/>
      </c>
      <c r="K981" s="9">
        <f>IF(F981&lt;=13,"Yes","No")</f>
        <v/>
      </c>
    </row>
    <row r="982">
      <c r="A982" t="n">
        <v>50111720</v>
      </c>
      <c r="B982" s="8" t="n">
        <v>46134</v>
      </c>
      <c r="C982" s="9">
        <f>A982&amp;"-"&amp;TEXT(B982,"yyyymmdd")</f>
        <v/>
      </c>
      <c r="D982" s="9">
        <f>_xlfn.XLOOKUP(C982,Violations[Key],Violations[Boro])</f>
        <v/>
      </c>
      <c r="E982" s="9">
        <f>_xlfn.XLOOKUP(C982,Violations[Key],Violations[Cuisine])</f>
        <v/>
      </c>
      <c r="F982" s="9">
        <f>_xlfn.XLOOKUP(C982,Violations[Key],Violations[Score])</f>
        <v/>
      </c>
      <c r="G982" s="9">
        <f>_xlfn.XLOOKUP(C982,Violations[Key],Violations[Grade])&amp;""</f>
        <v/>
      </c>
      <c r="H982" s="9">
        <f>COUNTIFS(Violations[Key],C982,Violations[Violation code],"&lt;&gt;")</f>
        <v/>
      </c>
      <c r="I982" s="9">
        <f>COUNTIFS(Violations[Key],C982,Violations[Critical flag],"Critical")</f>
        <v/>
      </c>
      <c r="J982" s="9">
        <f>IF(LEFT(_xlfn.XLOOKUP(C982,Violations[Key],Violations[Action]),20)="Establishment Closed","Yes","No")</f>
        <v/>
      </c>
      <c r="K982" s="9">
        <f>IF(F982&lt;=13,"Yes","No")</f>
        <v/>
      </c>
    </row>
    <row r="983">
      <c r="A983" t="n">
        <v>50116417</v>
      </c>
      <c r="B983" s="8" t="n">
        <v>46134</v>
      </c>
      <c r="C983" s="9">
        <f>A983&amp;"-"&amp;TEXT(B983,"yyyymmdd")</f>
        <v/>
      </c>
      <c r="D983" s="9">
        <f>_xlfn.XLOOKUP(C983,Violations[Key],Violations[Boro])</f>
        <v/>
      </c>
      <c r="E983" s="9">
        <f>_xlfn.XLOOKUP(C983,Violations[Key],Violations[Cuisine])</f>
        <v/>
      </c>
      <c r="F983" s="9">
        <f>_xlfn.XLOOKUP(C983,Violations[Key],Violations[Score])</f>
        <v/>
      </c>
      <c r="G983" s="9">
        <f>_xlfn.XLOOKUP(C983,Violations[Key],Violations[Grade])&amp;""</f>
        <v/>
      </c>
      <c r="H983" s="9">
        <f>COUNTIFS(Violations[Key],C983,Violations[Violation code],"&lt;&gt;")</f>
        <v/>
      </c>
      <c r="I983" s="9">
        <f>COUNTIFS(Violations[Key],C983,Violations[Critical flag],"Critical")</f>
        <v/>
      </c>
      <c r="J983" s="9">
        <f>IF(LEFT(_xlfn.XLOOKUP(C983,Violations[Key],Violations[Action]),20)="Establishment Closed","Yes","No")</f>
        <v/>
      </c>
      <c r="K983" s="9">
        <f>IF(F983&lt;=13,"Yes","No")</f>
        <v/>
      </c>
    </row>
    <row r="984">
      <c r="A984" t="n">
        <v>50117590</v>
      </c>
      <c r="B984" s="8" t="n">
        <v>46134</v>
      </c>
      <c r="C984" s="9">
        <f>A984&amp;"-"&amp;TEXT(B984,"yyyymmdd")</f>
        <v/>
      </c>
      <c r="D984" s="9">
        <f>_xlfn.XLOOKUP(C984,Violations[Key],Violations[Boro])</f>
        <v/>
      </c>
      <c r="E984" s="9">
        <f>_xlfn.XLOOKUP(C984,Violations[Key],Violations[Cuisine])</f>
        <v/>
      </c>
      <c r="F984" s="9">
        <f>_xlfn.XLOOKUP(C984,Violations[Key],Violations[Score])</f>
        <v/>
      </c>
      <c r="G984" s="9">
        <f>_xlfn.XLOOKUP(C984,Violations[Key],Violations[Grade])&amp;""</f>
        <v/>
      </c>
      <c r="H984" s="9">
        <f>COUNTIFS(Violations[Key],C984,Violations[Violation code],"&lt;&gt;")</f>
        <v/>
      </c>
      <c r="I984" s="9">
        <f>COUNTIFS(Violations[Key],C984,Violations[Critical flag],"Critical")</f>
        <v/>
      </c>
      <c r="J984" s="9">
        <f>IF(LEFT(_xlfn.XLOOKUP(C984,Violations[Key],Violations[Action]),20)="Establishment Closed","Yes","No")</f>
        <v/>
      </c>
      <c r="K984" s="9">
        <f>IF(F984&lt;=13,"Yes","No")</f>
        <v/>
      </c>
    </row>
    <row r="985">
      <c r="A985" t="n">
        <v>50117747</v>
      </c>
      <c r="B985" s="8" t="n">
        <v>46134</v>
      </c>
      <c r="C985" s="9">
        <f>A985&amp;"-"&amp;TEXT(B985,"yyyymmdd")</f>
        <v/>
      </c>
      <c r="D985" s="9">
        <f>_xlfn.XLOOKUP(C985,Violations[Key],Violations[Boro])</f>
        <v/>
      </c>
      <c r="E985" s="9">
        <f>_xlfn.XLOOKUP(C985,Violations[Key],Violations[Cuisine])</f>
        <v/>
      </c>
      <c r="F985" s="9">
        <f>_xlfn.XLOOKUP(C985,Violations[Key],Violations[Score])</f>
        <v/>
      </c>
      <c r="G985" s="9">
        <f>_xlfn.XLOOKUP(C985,Violations[Key],Violations[Grade])&amp;""</f>
        <v/>
      </c>
      <c r="H985" s="9">
        <f>COUNTIFS(Violations[Key],C985,Violations[Violation code],"&lt;&gt;")</f>
        <v/>
      </c>
      <c r="I985" s="9">
        <f>COUNTIFS(Violations[Key],C985,Violations[Critical flag],"Critical")</f>
        <v/>
      </c>
      <c r="J985" s="9">
        <f>IF(LEFT(_xlfn.XLOOKUP(C985,Violations[Key],Violations[Action]),20)="Establishment Closed","Yes","No")</f>
        <v/>
      </c>
      <c r="K985" s="9">
        <f>IF(F985&lt;=13,"Yes","No")</f>
        <v/>
      </c>
    </row>
    <row r="986">
      <c r="A986" t="n">
        <v>50119773</v>
      </c>
      <c r="B986" s="8" t="n">
        <v>46134</v>
      </c>
      <c r="C986" s="9">
        <f>A986&amp;"-"&amp;TEXT(B986,"yyyymmdd")</f>
        <v/>
      </c>
      <c r="D986" s="9">
        <f>_xlfn.XLOOKUP(C986,Violations[Key],Violations[Boro])</f>
        <v/>
      </c>
      <c r="E986" s="9">
        <f>_xlfn.XLOOKUP(C986,Violations[Key],Violations[Cuisine])</f>
        <v/>
      </c>
      <c r="F986" s="9">
        <f>_xlfn.XLOOKUP(C986,Violations[Key],Violations[Score])</f>
        <v/>
      </c>
      <c r="G986" s="9">
        <f>_xlfn.XLOOKUP(C986,Violations[Key],Violations[Grade])&amp;""</f>
        <v/>
      </c>
      <c r="H986" s="9">
        <f>COUNTIFS(Violations[Key],C986,Violations[Violation code],"&lt;&gt;")</f>
        <v/>
      </c>
      <c r="I986" s="9">
        <f>COUNTIFS(Violations[Key],C986,Violations[Critical flag],"Critical")</f>
        <v/>
      </c>
      <c r="J986" s="9">
        <f>IF(LEFT(_xlfn.XLOOKUP(C986,Violations[Key],Violations[Action]),20)="Establishment Closed","Yes","No")</f>
        <v/>
      </c>
      <c r="K986" s="9">
        <f>IF(F986&lt;=13,"Yes","No")</f>
        <v/>
      </c>
    </row>
    <row r="987">
      <c r="A987" t="n">
        <v>50120191</v>
      </c>
      <c r="B987" s="8" t="n">
        <v>46134</v>
      </c>
      <c r="C987" s="9">
        <f>A987&amp;"-"&amp;TEXT(B987,"yyyymmdd")</f>
        <v/>
      </c>
      <c r="D987" s="9">
        <f>_xlfn.XLOOKUP(C987,Violations[Key],Violations[Boro])</f>
        <v/>
      </c>
      <c r="E987" s="9">
        <f>_xlfn.XLOOKUP(C987,Violations[Key],Violations[Cuisine])</f>
        <v/>
      </c>
      <c r="F987" s="9">
        <f>_xlfn.XLOOKUP(C987,Violations[Key],Violations[Score])</f>
        <v/>
      </c>
      <c r="G987" s="9">
        <f>_xlfn.XLOOKUP(C987,Violations[Key],Violations[Grade])&amp;""</f>
        <v/>
      </c>
      <c r="H987" s="9">
        <f>COUNTIFS(Violations[Key],C987,Violations[Violation code],"&lt;&gt;")</f>
        <v/>
      </c>
      <c r="I987" s="9">
        <f>COUNTIFS(Violations[Key],C987,Violations[Critical flag],"Critical")</f>
        <v/>
      </c>
      <c r="J987" s="9">
        <f>IF(LEFT(_xlfn.XLOOKUP(C987,Violations[Key],Violations[Action]),20)="Establishment Closed","Yes","No")</f>
        <v/>
      </c>
      <c r="K987" s="9">
        <f>IF(F987&lt;=13,"Yes","No")</f>
        <v/>
      </c>
    </row>
    <row r="988">
      <c r="A988" t="n">
        <v>50120596</v>
      </c>
      <c r="B988" s="8" t="n">
        <v>46134</v>
      </c>
      <c r="C988" s="9">
        <f>A988&amp;"-"&amp;TEXT(B988,"yyyymmdd")</f>
        <v/>
      </c>
      <c r="D988" s="9">
        <f>_xlfn.XLOOKUP(C988,Violations[Key],Violations[Boro])</f>
        <v/>
      </c>
      <c r="E988" s="9">
        <f>_xlfn.XLOOKUP(C988,Violations[Key],Violations[Cuisine])</f>
        <v/>
      </c>
      <c r="F988" s="9">
        <f>_xlfn.XLOOKUP(C988,Violations[Key],Violations[Score])</f>
        <v/>
      </c>
      <c r="G988" s="9">
        <f>_xlfn.XLOOKUP(C988,Violations[Key],Violations[Grade])&amp;""</f>
        <v/>
      </c>
      <c r="H988" s="9">
        <f>COUNTIFS(Violations[Key],C988,Violations[Violation code],"&lt;&gt;")</f>
        <v/>
      </c>
      <c r="I988" s="9">
        <f>COUNTIFS(Violations[Key],C988,Violations[Critical flag],"Critical")</f>
        <v/>
      </c>
      <c r="J988" s="9">
        <f>IF(LEFT(_xlfn.XLOOKUP(C988,Violations[Key],Violations[Action]),20)="Establishment Closed","Yes","No")</f>
        <v/>
      </c>
      <c r="K988" s="9">
        <f>IF(F988&lt;=13,"Yes","No")</f>
        <v/>
      </c>
    </row>
    <row r="989">
      <c r="A989" t="n">
        <v>50123692</v>
      </c>
      <c r="B989" s="8" t="n">
        <v>46134</v>
      </c>
      <c r="C989" s="9">
        <f>A989&amp;"-"&amp;TEXT(B989,"yyyymmdd")</f>
        <v/>
      </c>
      <c r="D989" s="9">
        <f>_xlfn.XLOOKUP(C989,Violations[Key],Violations[Boro])</f>
        <v/>
      </c>
      <c r="E989" s="9">
        <f>_xlfn.XLOOKUP(C989,Violations[Key],Violations[Cuisine])</f>
        <v/>
      </c>
      <c r="F989" s="9">
        <f>_xlfn.XLOOKUP(C989,Violations[Key],Violations[Score])</f>
        <v/>
      </c>
      <c r="G989" s="9">
        <f>_xlfn.XLOOKUP(C989,Violations[Key],Violations[Grade])&amp;""</f>
        <v/>
      </c>
      <c r="H989" s="9">
        <f>COUNTIFS(Violations[Key],C989,Violations[Violation code],"&lt;&gt;")</f>
        <v/>
      </c>
      <c r="I989" s="9">
        <f>COUNTIFS(Violations[Key],C989,Violations[Critical flag],"Critical")</f>
        <v/>
      </c>
      <c r="J989" s="9">
        <f>IF(LEFT(_xlfn.XLOOKUP(C989,Violations[Key],Violations[Action]),20)="Establishment Closed","Yes","No")</f>
        <v/>
      </c>
      <c r="K989" s="9">
        <f>IF(F989&lt;=13,"Yes","No")</f>
        <v/>
      </c>
    </row>
    <row r="990">
      <c r="A990" t="n">
        <v>50127881</v>
      </c>
      <c r="B990" s="8" t="n">
        <v>46134</v>
      </c>
      <c r="C990" s="9">
        <f>A990&amp;"-"&amp;TEXT(B990,"yyyymmdd")</f>
        <v/>
      </c>
      <c r="D990" s="9">
        <f>_xlfn.XLOOKUP(C990,Violations[Key],Violations[Boro])</f>
        <v/>
      </c>
      <c r="E990" s="9">
        <f>_xlfn.XLOOKUP(C990,Violations[Key],Violations[Cuisine])</f>
        <v/>
      </c>
      <c r="F990" s="9">
        <f>_xlfn.XLOOKUP(C990,Violations[Key],Violations[Score])</f>
        <v/>
      </c>
      <c r="G990" s="9">
        <f>_xlfn.XLOOKUP(C990,Violations[Key],Violations[Grade])&amp;""</f>
        <v/>
      </c>
      <c r="H990" s="9">
        <f>COUNTIFS(Violations[Key],C990,Violations[Violation code],"&lt;&gt;")</f>
        <v/>
      </c>
      <c r="I990" s="9">
        <f>COUNTIFS(Violations[Key],C990,Violations[Critical flag],"Critical")</f>
        <v/>
      </c>
      <c r="J990" s="9">
        <f>IF(LEFT(_xlfn.XLOOKUP(C990,Violations[Key],Violations[Action]),20)="Establishment Closed","Yes","No")</f>
        <v/>
      </c>
      <c r="K990" s="9">
        <f>IF(F990&lt;=13,"Yes","No")</f>
        <v/>
      </c>
    </row>
    <row r="991">
      <c r="A991" t="n">
        <v>50130561</v>
      </c>
      <c r="B991" s="8" t="n">
        <v>46134</v>
      </c>
      <c r="C991" s="9">
        <f>A991&amp;"-"&amp;TEXT(B991,"yyyymmdd")</f>
        <v/>
      </c>
      <c r="D991" s="9">
        <f>_xlfn.XLOOKUP(C991,Violations[Key],Violations[Boro])</f>
        <v/>
      </c>
      <c r="E991" s="9">
        <f>_xlfn.XLOOKUP(C991,Violations[Key],Violations[Cuisine])</f>
        <v/>
      </c>
      <c r="F991" s="9">
        <f>_xlfn.XLOOKUP(C991,Violations[Key],Violations[Score])</f>
        <v/>
      </c>
      <c r="G991" s="9">
        <f>_xlfn.XLOOKUP(C991,Violations[Key],Violations[Grade])&amp;""</f>
        <v/>
      </c>
      <c r="H991" s="9">
        <f>COUNTIFS(Violations[Key],C991,Violations[Violation code],"&lt;&gt;")</f>
        <v/>
      </c>
      <c r="I991" s="9">
        <f>COUNTIFS(Violations[Key],C991,Violations[Critical flag],"Critical")</f>
        <v/>
      </c>
      <c r="J991" s="9">
        <f>IF(LEFT(_xlfn.XLOOKUP(C991,Violations[Key],Violations[Action]),20)="Establishment Closed","Yes","No")</f>
        <v/>
      </c>
      <c r="K991" s="9">
        <f>IF(F991&lt;=13,"Yes","No")</f>
        <v/>
      </c>
    </row>
    <row r="992">
      <c r="A992" t="n">
        <v>50132334</v>
      </c>
      <c r="B992" s="8" t="n">
        <v>46134</v>
      </c>
      <c r="C992" s="9">
        <f>A992&amp;"-"&amp;TEXT(B992,"yyyymmdd")</f>
        <v/>
      </c>
      <c r="D992" s="9">
        <f>_xlfn.XLOOKUP(C992,Violations[Key],Violations[Boro])</f>
        <v/>
      </c>
      <c r="E992" s="9">
        <f>_xlfn.XLOOKUP(C992,Violations[Key],Violations[Cuisine])</f>
        <v/>
      </c>
      <c r="F992" s="9">
        <f>_xlfn.XLOOKUP(C992,Violations[Key],Violations[Score])</f>
        <v/>
      </c>
      <c r="G992" s="9">
        <f>_xlfn.XLOOKUP(C992,Violations[Key],Violations[Grade])&amp;""</f>
        <v/>
      </c>
      <c r="H992" s="9">
        <f>COUNTIFS(Violations[Key],C992,Violations[Violation code],"&lt;&gt;")</f>
        <v/>
      </c>
      <c r="I992" s="9">
        <f>COUNTIFS(Violations[Key],C992,Violations[Critical flag],"Critical")</f>
        <v/>
      </c>
      <c r="J992" s="9">
        <f>IF(LEFT(_xlfn.XLOOKUP(C992,Violations[Key],Violations[Action]),20)="Establishment Closed","Yes","No")</f>
        <v/>
      </c>
      <c r="K992" s="9">
        <f>IF(F992&lt;=13,"Yes","No")</f>
        <v/>
      </c>
    </row>
    <row r="993">
      <c r="A993" t="n">
        <v>50132527</v>
      </c>
      <c r="B993" s="8" t="n">
        <v>46134</v>
      </c>
      <c r="C993" s="9">
        <f>A993&amp;"-"&amp;TEXT(B993,"yyyymmdd")</f>
        <v/>
      </c>
      <c r="D993" s="9">
        <f>_xlfn.XLOOKUP(C993,Violations[Key],Violations[Boro])</f>
        <v/>
      </c>
      <c r="E993" s="9">
        <f>_xlfn.XLOOKUP(C993,Violations[Key],Violations[Cuisine])</f>
        <v/>
      </c>
      <c r="F993" s="9">
        <f>_xlfn.XLOOKUP(C993,Violations[Key],Violations[Score])</f>
        <v/>
      </c>
      <c r="G993" s="9">
        <f>_xlfn.XLOOKUP(C993,Violations[Key],Violations[Grade])&amp;""</f>
        <v/>
      </c>
      <c r="H993" s="9">
        <f>COUNTIFS(Violations[Key],C993,Violations[Violation code],"&lt;&gt;")</f>
        <v/>
      </c>
      <c r="I993" s="9">
        <f>COUNTIFS(Violations[Key],C993,Violations[Critical flag],"Critical")</f>
        <v/>
      </c>
      <c r="J993" s="9">
        <f>IF(LEFT(_xlfn.XLOOKUP(C993,Violations[Key],Violations[Action]),20)="Establishment Closed","Yes","No")</f>
        <v/>
      </c>
      <c r="K993" s="9">
        <f>IF(F993&lt;=13,"Yes","No")</f>
        <v/>
      </c>
    </row>
    <row r="994">
      <c r="A994" t="n">
        <v>50133622</v>
      </c>
      <c r="B994" s="8" t="n">
        <v>46134</v>
      </c>
      <c r="C994" s="9">
        <f>A994&amp;"-"&amp;TEXT(B994,"yyyymmdd")</f>
        <v/>
      </c>
      <c r="D994" s="9">
        <f>_xlfn.XLOOKUP(C994,Violations[Key],Violations[Boro])</f>
        <v/>
      </c>
      <c r="E994" s="9">
        <f>_xlfn.XLOOKUP(C994,Violations[Key],Violations[Cuisine])</f>
        <v/>
      </c>
      <c r="F994" s="9">
        <f>_xlfn.XLOOKUP(C994,Violations[Key],Violations[Score])</f>
        <v/>
      </c>
      <c r="G994" s="9">
        <f>_xlfn.XLOOKUP(C994,Violations[Key],Violations[Grade])&amp;""</f>
        <v/>
      </c>
      <c r="H994" s="9">
        <f>COUNTIFS(Violations[Key],C994,Violations[Violation code],"&lt;&gt;")</f>
        <v/>
      </c>
      <c r="I994" s="9">
        <f>COUNTIFS(Violations[Key],C994,Violations[Critical flag],"Critical")</f>
        <v/>
      </c>
      <c r="J994" s="9">
        <f>IF(LEFT(_xlfn.XLOOKUP(C994,Violations[Key],Violations[Action]),20)="Establishment Closed","Yes","No")</f>
        <v/>
      </c>
      <c r="K994" s="9">
        <f>IF(F994&lt;=13,"Yes","No")</f>
        <v/>
      </c>
    </row>
    <row r="995">
      <c r="A995" t="n">
        <v>50138545</v>
      </c>
      <c r="B995" s="8" t="n">
        <v>46134</v>
      </c>
      <c r="C995" s="9">
        <f>A995&amp;"-"&amp;TEXT(B995,"yyyymmdd")</f>
        <v/>
      </c>
      <c r="D995" s="9">
        <f>_xlfn.XLOOKUP(C995,Violations[Key],Violations[Boro])</f>
        <v/>
      </c>
      <c r="E995" s="9">
        <f>_xlfn.XLOOKUP(C995,Violations[Key],Violations[Cuisine])</f>
        <v/>
      </c>
      <c r="F995" s="9">
        <f>_xlfn.XLOOKUP(C995,Violations[Key],Violations[Score])</f>
        <v/>
      </c>
      <c r="G995" s="9">
        <f>_xlfn.XLOOKUP(C995,Violations[Key],Violations[Grade])&amp;""</f>
        <v/>
      </c>
      <c r="H995" s="9">
        <f>COUNTIFS(Violations[Key],C995,Violations[Violation code],"&lt;&gt;")</f>
        <v/>
      </c>
      <c r="I995" s="9">
        <f>COUNTIFS(Violations[Key],C995,Violations[Critical flag],"Critical")</f>
        <v/>
      </c>
      <c r="J995" s="9">
        <f>IF(LEFT(_xlfn.XLOOKUP(C995,Violations[Key],Violations[Action]),20)="Establishment Closed","Yes","No")</f>
        <v/>
      </c>
      <c r="K995" s="9">
        <f>IF(F995&lt;=13,"Yes","No")</f>
        <v/>
      </c>
    </row>
    <row r="996">
      <c r="A996" t="n">
        <v>50138932</v>
      </c>
      <c r="B996" s="8" t="n">
        <v>46134</v>
      </c>
      <c r="C996" s="9">
        <f>A996&amp;"-"&amp;TEXT(B996,"yyyymmdd")</f>
        <v/>
      </c>
      <c r="D996" s="9">
        <f>_xlfn.XLOOKUP(C996,Violations[Key],Violations[Boro])</f>
        <v/>
      </c>
      <c r="E996" s="9">
        <f>_xlfn.XLOOKUP(C996,Violations[Key],Violations[Cuisine])</f>
        <v/>
      </c>
      <c r="F996" s="9">
        <f>_xlfn.XLOOKUP(C996,Violations[Key],Violations[Score])</f>
        <v/>
      </c>
      <c r="G996" s="9">
        <f>_xlfn.XLOOKUP(C996,Violations[Key],Violations[Grade])&amp;""</f>
        <v/>
      </c>
      <c r="H996" s="9">
        <f>COUNTIFS(Violations[Key],C996,Violations[Violation code],"&lt;&gt;")</f>
        <v/>
      </c>
      <c r="I996" s="9">
        <f>COUNTIFS(Violations[Key],C996,Violations[Critical flag],"Critical")</f>
        <v/>
      </c>
      <c r="J996" s="9">
        <f>IF(LEFT(_xlfn.XLOOKUP(C996,Violations[Key],Violations[Action]),20)="Establishment Closed","Yes","No")</f>
        <v/>
      </c>
      <c r="K996" s="9">
        <f>IF(F996&lt;=13,"Yes","No")</f>
        <v/>
      </c>
    </row>
    <row r="997">
      <c r="A997" t="n">
        <v>50140697</v>
      </c>
      <c r="B997" s="8" t="n">
        <v>46134</v>
      </c>
      <c r="C997" s="9">
        <f>A997&amp;"-"&amp;TEXT(B997,"yyyymmdd")</f>
        <v/>
      </c>
      <c r="D997" s="9">
        <f>_xlfn.XLOOKUP(C997,Violations[Key],Violations[Boro])</f>
        <v/>
      </c>
      <c r="E997" s="9">
        <f>_xlfn.XLOOKUP(C997,Violations[Key],Violations[Cuisine])</f>
        <v/>
      </c>
      <c r="F997" s="9">
        <f>_xlfn.XLOOKUP(C997,Violations[Key],Violations[Score])</f>
        <v/>
      </c>
      <c r="G997" s="9">
        <f>_xlfn.XLOOKUP(C997,Violations[Key],Violations[Grade])&amp;""</f>
        <v/>
      </c>
      <c r="H997" s="9">
        <f>COUNTIFS(Violations[Key],C997,Violations[Violation code],"&lt;&gt;")</f>
        <v/>
      </c>
      <c r="I997" s="9">
        <f>COUNTIFS(Violations[Key],C997,Violations[Critical flag],"Critical")</f>
        <v/>
      </c>
      <c r="J997" s="9">
        <f>IF(LEFT(_xlfn.XLOOKUP(C997,Violations[Key],Violations[Action]),20)="Establishment Closed","Yes","No")</f>
        <v/>
      </c>
      <c r="K997" s="9">
        <f>IF(F997&lt;=13,"Yes","No")</f>
        <v/>
      </c>
    </row>
    <row r="998">
      <c r="A998" t="n">
        <v>50144343</v>
      </c>
      <c r="B998" s="8" t="n">
        <v>46134</v>
      </c>
      <c r="C998" s="9">
        <f>A998&amp;"-"&amp;TEXT(B998,"yyyymmdd")</f>
        <v/>
      </c>
      <c r="D998" s="9">
        <f>_xlfn.XLOOKUP(C998,Violations[Key],Violations[Boro])</f>
        <v/>
      </c>
      <c r="E998" s="9">
        <f>_xlfn.XLOOKUP(C998,Violations[Key],Violations[Cuisine])</f>
        <v/>
      </c>
      <c r="F998" s="9">
        <f>_xlfn.XLOOKUP(C998,Violations[Key],Violations[Score])</f>
        <v/>
      </c>
      <c r="G998" s="9">
        <f>_xlfn.XLOOKUP(C998,Violations[Key],Violations[Grade])&amp;""</f>
        <v/>
      </c>
      <c r="H998" s="9">
        <f>COUNTIFS(Violations[Key],C998,Violations[Violation code],"&lt;&gt;")</f>
        <v/>
      </c>
      <c r="I998" s="9">
        <f>COUNTIFS(Violations[Key],C998,Violations[Critical flag],"Critical")</f>
        <v/>
      </c>
      <c r="J998" s="9">
        <f>IF(LEFT(_xlfn.XLOOKUP(C998,Violations[Key],Violations[Action]),20)="Establishment Closed","Yes","No")</f>
        <v/>
      </c>
      <c r="K998" s="9">
        <f>IF(F998&lt;=13,"Yes","No")</f>
        <v/>
      </c>
    </row>
    <row r="999">
      <c r="A999" t="n">
        <v>50145066</v>
      </c>
      <c r="B999" s="8" t="n">
        <v>46134</v>
      </c>
      <c r="C999" s="9">
        <f>A999&amp;"-"&amp;TEXT(B999,"yyyymmdd")</f>
        <v/>
      </c>
      <c r="D999" s="9">
        <f>_xlfn.XLOOKUP(C999,Violations[Key],Violations[Boro])</f>
        <v/>
      </c>
      <c r="E999" s="9">
        <f>_xlfn.XLOOKUP(C999,Violations[Key],Violations[Cuisine])</f>
        <v/>
      </c>
      <c r="F999" s="9">
        <f>_xlfn.XLOOKUP(C999,Violations[Key],Violations[Score])</f>
        <v/>
      </c>
      <c r="G999" s="9">
        <f>_xlfn.XLOOKUP(C999,Violations[Key],Violations[Grade])&amp;""</f>
        <v/>
      </c>
      <c r="H999" s="9">
        <f>COUNTIFS(Violations[Key],C999,Violations[Violation code],"&lt;&gt;")</f>
        <v/>
      </c>
      <c r="I999" s="9">
        <f>COUNTIFS(Violations[Key],C999,Violations[Critical flag],"Critical")</f>
        <v/>
      </c>
      <c r="J999" s="9">
        <f>IF(LEFT(_xlfn.XLOOKUP(C999,Violations[Key],Violations[Action]),20)="Establishment Closed","Yes","No")</f>
        <v/>
      </c>
      <c r="K999" s="9">
        <f>IF(F999&lt;=13,"Yes","No")</f>
        <v/>
      </c>
    </row>
    <row r="1000">
      <c r="A1000" t="n">
        <v>50145104</v>
      </c>
      <c r="B1000" s="8" t="n">
        <v>46134</v>
      </c>
      <c r="C1000" s="9">
        <f>A1000&amp;"-"&amp;TEXT(B1000,"yyyymmdd")</f>
        <v/>
      </c>
      <c r="D1000" s="9">
        <f>_xlfn.XLOOKUP(C1000,Violations[Key],Violations[Boro])</f>
        <v/>
      </c>
      <c r="E1000" s="9">
        <f>_xlfn.XLOOKUP(C1000,Violations[Key],Violations[Cuisine])</f>
        <v/>
      </c>
      <c r="F1000" s="9">
        <f>_xlfn.XLOOKUP(C1000,Violations[Key],Violations[Score])</f>
        <v/>
      </c>
      <c r="G1000" s="9">
        <f>_xlfn.XLOOKUP(C1000,Violations[Key],Violations[Grade])&amp;""</f>
        <v/>
      </c>
      <c r="H1000" s="9">
        <f>COUNTIFS(Violations[Key],C1000,Violations[Violation code],"&lt;&gt;")</f>
        <v/>
      </c>
      <c r="I1000" s="9">
        <f>COUNTIFS(Violations[Key],C1000,Violations[Critical flag],"Critical")</f>
        <v/>
      </c>
      <c r="J1000" s="9">
        <f>IF(LEFT(_xlfn.XLOOKUP(C1000,Violations[Key],Violations[Action]),20)="Establishment Closed","Yes","No")</f>
        <v/>
      </c>
      <c r="K1000" s="9">
        <f>IF(F1000&lt;=13,"Yes","No")</f>
        <v/>
      </c>
    </row>
    <row r="1001">
      <c r="A1001" t="n">
        <v>50145115</v>
      </c>
      <c r="B1001" s="8" t="n">
        <v>46134</v>
      </c>
      <c r="C1001" s="9">
        <f>A1001&amp;"-"&amp;TEXT(B1001,"yyyymmdd")</f>
        <v/>
      </c>
      <c r="D1001" s="9">
        <f>_xlfn.XLOOKUP(C1001,Violations[Key],Violations[Boro])</f>
        <v/>
      </c>
      <c r="E1001" s="9">
        <f>_xlfn.XLOOKUP(C1001,Violations[Key],Violations[Cuisine])</f>
        <v/>
      </c>
      <c r="F1001" s="9">
        <f>_xlfn.XLOOKUP(C1001,Violations[Key],Violations[Score])</f>
        <v/>
      </c>
      <c r="G1001" s="9">
        <f>_xlfn.XLOOKUP(C1001,Violations[Key],Violations[Grade])&amp;""</f>
        <v/>
      </c>
      <c r="H1001" s="9">
        <f>COUNTIFS(Violations[Key],C1001,Violations[Violation code],"&lt;&gt;")</f>
        <v/>
      </c>
      <c r="I1001" s="9">
        <f>COUNTIFS(Violations[Key],C1001,Violations[Critical flag],"Critical")</f>
        <v/>
      </c>
      <c r="J1001" s="9">
        <f>IF(LEFT(_xlfn.XLOOKUP(C1001,Violations[Key],Violations[Action]),20)="Establishment Closed","Yes","No")</f>
        <v/>
      </c>
      <c r="K1001" s="9">
        <f>IF(F1001&lt;=13,"Yes","No")</f>
        <v/>
      </c>
    </row>
    <row r="1002">
      <c r="A1002" t="n">
        <v>50146945</v>
      </c>
      <c r="B1002" s="8" t="n">
        <v>46134</v>
      </c>
      <c r="C1002" s="9">
        <f>A1002&amp;"-"&amp;TEXT(B1002,"yyyymmdd")</f>
        <v/>
      </c>
      <c r="D1002" s="9">
        <f>_xlfn.XLOOKUP(C1002,Violations[Key],Violations[Boro])</f>
        <v/>
      </c>
      <c r="E1002" s="9">
        <f>_xlfn.XLOOKUP(C1002,Violations[Key],Violations[Cuisine])</f>
        <v/>
      </c>
      <c r="F1002" s="9">
        <f>_xlfn.XLOOKUP(C1002,Violations[Key],Violations[Score])</f>
        <v/>
      </c>
      <c r="G1002" s="9">
        <f>_xlfn.XLOOKUP(C1002,Violations[Key],Violations[Grade])&amp;""</f>
        <v/>
      </c>
      <c r="H1002" s="9">
        <f>COUNTIFS(Violations[Key],C1002,Violations[Violation code],"&lt;&gt;")</f>
        <v/>
      </c>
      <c r="I1002" s="9">
        <f>COUNTIFS(Violations[Key],C1002,Violations[Critical flag],"Critical")</f>
        <v/>
      </c>
      <c r="J1002" s="9">
        <f>IF(LEFT(_xlfn.XLOOKUP(C1002,Violations[Key],Violations[Action]),20)="Establishment Closed","Yes","No")</f>
        <v/>
      </c>
      <c r="K1002" s="9">
        <f>IF(F1002&lt;=13,"Yes","No")</f>
        <v/>
      </c>
    </row>
    <row r="1003">
      <c r="A1003" t="n">
        <v>50147455</v>
      </c>
      <c r="B1003" s="8" t="n">
        <v>46134</v>
      </c>
      <c r="C1003" s="9">
        <f>A1003&amp;"-"&amp;TEXT(B1003,"yyyymmdd")</f>
        <v/>
      </c>
      <c r="D1003" s="9">
        <f>_xlfn.XLOOKUP(C1003,Violations[Key],Violations[Boro])</f>
        <v/>
      </c>
      <c r="E1003" s="9">
        <f>_xlfn.XLOOKUP(C1003,Violations[Key],Violations[Cuisine])</f>
        <v/>
      </c>
      <c r="F1003" s="9">
        <f>_xlfn.XLOOKUP(C1003,Violations[Key],Violations[Score])</f>
        <v/>
      </c>
      <c r="G1003" s="9">
        <f>_xlfn.XLOOKUP(C1003,Violations[Key],Violations[Grade])&amp;""</f>
        <v/>
      </c>
      <c r="H1003" s="9">
        <f>COUNTIFS(Violations[Key],C1003,Violations[Violation code],"&lt;&gt;")</f>
        <v/>
      </c>
      <c r="I1003" s="9">
        <f>COUNTIFS(Violations[Key],C1003,Violations[Critical flag],"Critical")</f>
        <v/>
      </c>
      <c r="J1003" s="9">
        <f>IF(LEFT(_xlfn.XLOOKUP(C1003,Violations[Key],Violations[Action]),20)="Establishment Closed","Yes","No")</f>
        <v/>
      </c>
      <c r="K1003" s="9">
        <f>IF(F1003&lt;=13,"Yes","No")</f>
        <v/>
      </c>
    </row>
    <row r="1004">
      <c r="A1004" t="n">
        <v>50151033</v>
      </c>
      <c r="B1004" s="8" t="n">
        <v>46134</v>
      </c>
      <c r="C1004" s="9">
        <f>A1004&amp;"-"&amp;TEXT(B1004,"yyyymmdd")</f>
        <v/>
      </c>
      <c r="D1004" s="9">
        <f>_xlfn.XLOOKUP(C1004,Violations[Key],Violations[Boro])</f>
        <v/>
      </c>
      <c r="E1004" s="9">
        <f>_xlfn.XLOOKUP(C1004,Violations[Key],Violations[Cuisine])</f>
        <v/>
      </c>
      <c r="F1004" s="9">
        <f>_xlfn.XLOOKUP(C1004,Violations[Key],Violations[Score])</f>
        <v/>
      </c>
      <c r="G1004" s="9">
        <f>_xlfn.XLOOKUP(C1004,Violations[Key],Violations[Grade])&amp;""</f>
        <v/>
      </c>
      <c r="H1004" s="9">
        <f>COUNTIFS(Violations[Key],C1004,Violations[Violation code],"&lt;&gt;")</f>
        <v/>
      </c>
      <c r="I1004" s="9">
        <f>COUNTIFS(Violations[Key],C1004,Violations[Critical flag],"Critical")</f>
        <v/>
      </c>
      <c r="J1004" s="9">
        <f>IF(LEFT(_xlfn.XLOOKUP(C1004,Violations[Key],Violations[Action]),20)="Establishment Closed","Yes","No")</f>
        <v/>
      </c>
      <c r="K1004" s="9">
        <f>IF(F1004&lt;=13,"Yes","No")</f>
        <v/>
      </c>
    </row>
    <row r="1005">
      <c r="A1005" t="n">
        <v>50151622</v>
      </c>
      <c r="B1005" s="8" t="n">
        <v>46134</v>
      </c>
      <c r="C1005" s="9">
        <f>A1005&amp;"-"&amp;TEXT(B1005,"yyyymmdd")</f>
        <v/>
      </c>
      <c r="D1005" s="9">
        <f>_xlfn.XLOOKUP(C1005,Violations[Key],Violations[Boro])</f>
        <v/>
      </c>
      <c r="E1005" s="9">
        <f>_xlfn.XLOOKUP(C1005,Violations[Key],Violations[Cuisine])</f>
        <v/>
      </c>
      <c r="F1005" s="9">
        <f>_xlfn.XLOOKUP(C1005,Violations[Key],Violations[Score])</f>
        <v/>
      </c>
      <c r="G1005" s="9">
        <f>_xlfn.XLOOKUP(C1005,Violations[Key],Violations[Grade])&amp;""</f>
        <v/>
      </c>
      <c r="H1005" s="9">
        <f>COUNTIFS(Violations[Key],C1005,Violations[Violation code],"&lt;&gt;")</f>
        <v/>
      </c>
      <c r="I1005" s="9">
        <f>COUNTIFS(Violations[Key],C1005,Violations[Critical flag],"Critical")</f>
        <v/>
      </c>
      <c r="J1005" s="9">
        <f>IF(LEFT(_xlfn.XLOOKUP(C1005,Violations[Key],Violations[Action]),20)="Establishment Closed","Yes","No")</f>
        <v/>
      </c>
      <c r="K1005" s="9">
        <f>IF(F1005&lt;=13,"Yes","No")</f>
        <v/>
      </c>
    </row>
    <row r="1006">
      <c r="A1006" t="n">
        <v>50152176</v>
      </c>
      <c r="B1006" s="8" t="n">
        <v>46134</v>
      </c>
      <c r="C1006" s="9">
        <f>A1006&amp;"-"&amp;TEXT(B1006,"yyyymmdd")</f>
        <v/>
      </c>
      <c r="D1006" s="9">
        <f>_xlfn.XLOOKUP(C1006,Violations[Key],Violations[Boro])</f>
        <v/>
      </c>
      <c r="E1006" s="9">
        <f>_xlfn.XLOOKUP(C1006,Violations[Key],Violations[Cuisine])</f>
        <v/>
      </c>
      <c r="F1006" s="9">
        <f>_xlfn.XLOOKUP(C1006,Violations[Key],Violations[Score])</f>
        <v/>
      </c>
      <c r="G1006" s="9">
        <f>_xlfn.XLOOKUP(C1006,Violations[Key],Violations[Grade])&amp;""</f>
        <v/>
      </c>
      <c r="H1006" s="9">
        <f>COUNTIFS(Violations[Key],C1006,Violations[Violation code],"&lt;&gt;")</f>
        <v/>
      </c>
      <c r="I1006" s="9">
        <f>COUNTIFS(Violations[Key],C1006,Violations[Critical flag],"Critical")</f>
        <v/>
      </c>
      <c r="J1006" s="9">
        <f>IF(LEFT(_xlfn.XLOOKUP(C1006,Violations[Key],Violations[Action]),20)="Establishment Closed","Yes","No")</f>
        <v/>
      </c>
      <c r="K1006" s="9">
        <f>IF(F1006&lt;=13,"Yes","No")</f>
        <v/>
      </c>
    </row>
    <row r="1007">
      <c r="A1007" t="n">
        <v>50156341</v>
      </c>
      <c r="B1007" s="8" t="n">
        <v>46134</v>
      </c>
      <c r="C1007" s="9">
        <f>A1007&amp;"-"&amp;TEXT(B1007,"yyyymmdd")</f>
        <v/>
      </c>
      <c r="D1007" s="9">
        <f>_xlfn.XLOOKUP(C1007,Violations[Key],Violations[Boro])</f>
        <v/>
      </c>
      <c r="E1007" s="9">
        <f>_xlfn.XLOOKUP(C1007,Violations[Key],Violations[Cuisine])</f>
        <v/>
      </c>
      <c r="F1007" s="9">
        <f>_xlfn.XLOOKUP(C1007,Violations[Key],Violations[Score])</f>
        <v/>
      </c>
      <c r="G1007" s="9">
        <f>_xlfn.XLOOKUP(C1007,Violations[Key],Violations[Grade])&amp;""</f>
        <v/>
      </c>
      <c r="H1007" s="9">
        <f>COUNTIFS(Violations[Key],C1007,Violations[Violation code],"&lt;&gt;")</f>
        <v/>
      </c>
      <c r="I1007" s="9">
        <f>COUNTIFS(Violations[Key],C1007,Violations[Critical flag],"Critical")</f>
        <v/>
      </c>
      <c r="J1007" s="9">
        <f>IF(LEFT(_xlfn.XLOOKUP(C1007,Violations[Key],Violations[Action]),20)="Establishment Closed","Yes","No")</f>
        <v/>
      </c>
      <c r="K1007" s="9">
        <f>IF(F1007&lt;=13,"Yes","No")</f>
        <v/>
      </c>
    </row>
    <row r="1008">
      <c r="A1008" t="n">
        <v>50156476</v>
      </c>
      <c r="B1008" s="8" t="n">
        <v>46134</v>
      </c>
      <c r="C1008" s="9">
        <f>A1008&amp;"-"&amp;TEXT(B1008,"yyyymmdd")</f>
        <v/>
      </c>
      <c r="D1008" s="9">
        <f>_xlfn.XLOOKUP(C1008,Violations[Key],Violations[Boro])</f>
        <v/>
      </c>
      <c r="E1008" s="9">
        <f>_xlfn.XLOOKUP(C1008,Violations[Key],Violations[Cuisine])</f>
        <v/>
      </c>
      <c r="F1008" s="9">
        <f>_xlfn.XLOOKUP(C1008,Violations[Key],Violations[Score])</f>
        <v/>
      </c>
      <c r="G1008" s="9">
        <f>_xlfn.XLOOKUP(C1008,Violations[Key],Violations[Grade])&amp;""</f>
        <v/>
      </c>
      <c r="H1008" s="9">
        <f>COUNTIFS(Violations[Key],C1008,Violations[Violation code],"&lt;&gt;")</f>
        <v/>
      </c>
      <c r="I1008" s="9">
        <f>COUNTIFS(Violations[Key],C1008,Violations[Critical flag],"Critical")</f>
        <v/>
      </c>
      <c r="J1008" s="9">
        <f>IF(LEFT(_xlfn.XLOOKUP(C1008,Violations[Key],Violations[Action]),20)="Establishment Closed","Yes","No")</f>
        <v/>
      </c>
      <c r="K1008" s="9">
        <f>IF(F1008&lt;=13,"Yes","No")</f>
        <v/>
      </c>
    </row>
    <row r="1009">
      <c r="A1009" t="n">
        <v>50157605</v>
      </c>
      <c r="B1009" s="8" t="n">
        <v>46134</v>
      </c>
      <c r="C1009" s="9">
        <f>A1009&amp;"-"&amp;TEXT(B1009,"yyyymmdd")</f>
        <v/>
      </c>
      <c r="D1009" s="9">
        <f>_xlfn.XLOOKUP(C1009,Violations[Key],Violations[Boro])</f>
        <v/>
      </c>
      <c r="E1009" s="9">
        <f>_xlfn.XLOOKUP(C1009,Violations[Key],Violations[Cuisine])</f>
        <v/>
      </c>
      <c r="F1009" s="9">
        <f>_xlfn.XLOOKUP(C1009,Violations[Key],Violations[Score])</f>
        <v/>
      </c>
      <c r="G1009" s="9">
        <f>_xlfn.XLOOKUP(C1009,Violations[Key],Violations[Grade])&amp;""</f>
        <v/>
      </c>
      <c r="H1009" s="9">
        <f>COUNTIFS(Violations[Key],C1009,Violations[Violation code],"&lt;&gt;")</f>
        <v/>
      </c>
      <c r="I1009" s="9">
        <f>COUNTIFS(Violations[Key],C1009,Violations[Critical flag],"Critical")</f>
        <v/>
      </c>
      <c r="J1009" s="9">
        <f>IF(LEFT(_xlfn.XLOOKUP(C1009,Violations[Key],Violations[Action]),20)="Establishment Closed","Yes","No")</f>
        <v/>
      </c>
      <c r="K1009" s="9">
        <f>IF(F1009&lt;=13,"Yes","No")</f>
        <v/>
      </c>
    </row>
    <row r="1010">
      <c r="A1010" t="n">
        <v>50158853</v>
      </c>
      <c r="B1010" s="8" t="n">
        <v>46134</v>
      </c>
      <c r="C1010" s="9">
        <f>A1010&amp;"-"&amp;TEXT(B1010,"yyyymmdd")</f>
        <v/>
      </c>
      <c r="D1010" s="9">
        <f>_xlfn.XLOOKUP(C1010,Violations[Key],Violations[Boro])</f>
        <v/>
      </c>
      <c r="E1010" s="9">
        <f>_xlfn.XLOOKUP(C1010,Violations[Key],Violations[Cuisine])</f>
        <v/>
      </c>
      <c r="F1010" s="9">
        <f>_xlfn.XLOOKUP(C1010,Violations[Key],Violations[Score])</f>
        <v/>
      </c>
      <c r="G1010" s="9">
        <f>_xlfn.XLOOKUP(C1010,Violations[Key],Violations[Grade])&amp;""</f>
        <v/>
      </c>
      <c r="H1010" s="9">
        <f>COUNTIFS(Violations[Key],C1010,Violations[Violation code],"&lt;&gt;")</f>
        <v/>
      </c>
      <c r="I1010" s="9">
        <f>COUNTIFS(Violations[Key],C1010,Violations[Critical flag],"Critical")</f>
        <v/>
      </c>
      <c r="J1010" s="9">
        <f>IF(LEFT(_xlfn.XLOOKUP(C1010,Violations[Key],Violations[Action]),20)="Establishment Closed","Yes","No")</f>
        <v/>
      </c>
      <c r="K1010" s="9">
        <f>IF(F1010&lt;=13,"Yes","No")</f>
        <v/>
      </c>
    </row>
    <row r="1011">
      <c r="A1011" t="n">
        <v>50159968</v>
      </c>
      <c r="B1011" s="8" t="n">
        <v>46134</v>
      </c>
      <c r="C1011" s="9">
        <f>A1011&amp;"-"&amp;TEXT(B1011,"yyyymmdd")</f>
        <v/>
      </c>
      <c r="D1011" s="9">
        <f>_xlfn.XLOOKUP(C1011,Violations[Key],Violations[Boro])</f>
        <v/>
      </c>
      <c r="E1011" s="9">
        <f>_xlfn.XLOOKUP(C1011,Violations[Key],Violations[Cuisine])</f>
        <v/>
      </c>
      <c r="F1011" s="9">
        <f>_xlfn.XLOOKUP(C1011,Violations[Key],Violations[Score])</f>
        <v/>
      </c>
      <c r="G1011" s="9">
        <f>_xlfn.XLOOKUP(C1011,Violations[Key],Violations[Grade])&amp;""</f>
        <v/>
      </c>
      <c r="H1011" s="9">
        <f>COUNTIFS(Violations[Key],C1011,Violations[Violation code],"&lt;&gt;")</f>
        <v/>
      </c>
      <c r="I1011" s="9">
        <f>COUNTIFS(Violations[Key],C1011,Violations[Critical flag],"Critical")</f>
        <v/>
      </c>
      <c r="J1011" s="9">
        <f>IF(LEFT(_xlfn.XLOOKUP(C1011,Violations[Key],Violations[Action]),20)="Establishment Closed","Yes","No")</f>
        <v/>
      </c>
      <c r="K1011" s="9">
        <f>IF(F1011&lt;=13,"Yes","No")</f>
        <v/>
      </c>
    </row>
    <row r="1012">
      <c r="A1012" t="n">
        <v>50164421</v>
      </c>
      <c r="B1012" s="8" t="n">
        <v>46134</v>
      </c>
      <c r="C1012" s="9">
        <f>A1012&amp;"-"&amp;TEXT(B1012,"yyyymmdd")</f>
        <v/>
      </c>
      <c r="D1012" s="9">
        <f>_xlfn.XLOOKUP(C1012,Violations[Key],Violations[Boro])</f>
        <v/>
      </c>
      <c r="E1012" s="9">
        <f>_xlfn.XLOOKUP(C1012,Violations[Key],Violations[Cuisine])</f>
        <v/>
      </c>
      <c r="F1012" s="9">
        <f>_xlfn.XLOOKUP(C1012,Violations[Key],Violations[Score])</f>
        <v/>
      </c>
      <c r="G1012" s="9">
        <f>_xlfn.XLOOKUP(C1012,Violations[Key],Violations[Grade])&amp;""</f>
        <v/>
      </c>
      <c r="H1012" s="9">
        <f>COUNTIFS(Violations[Key],C1012,Violations[Violation code],"&lt;&gt;")</f>
        <v/>
      </c>
      <c r="I1012" s="9">
        <f>COUNTIFS(Violations[Key],C1012,Violations[Critical flag],"Critical")</f>
        <v/>
      </c>
      <c r="J1012" s="9">
        <f>IF(LEFT(_xlfn.XLOOKUP(C1012,Violations[Key],Violations[Action]),20)="Establishment Closed","Yes","No")</f>
        <v/>
      </c>
      <c r="K1012" s="9">
        <f>IF(F1012&lt;=13,"Yes","No")</f>
        <v/>
      </c>
    </row>
    <row r="1013">
      <c r="A1013" t="n">
        <v>50164558</v>
      </c>
      <c r="B1013" s="8" t="n">
        <v>46134</v>
      </c>
      <c r="C1013" s="9">
        <f>A1013&amp;"-"&amp;TEXT(B1013,"yyyymmdd")</f>
        <v/>
      </c>
      <c r="D1013" s="9">
        <f>_xlfn.XLOOKUP(C1013,Violations[Key],Violations[Boro])</f>
        <v/>
      </c>
      <c r="E1013" s="9">
        <f>_xlfn.XLOOKUP(C1013,Violations[Key],Violations[Cuisine])</f>
        <v/>
      </c>
      <c r="F1013" s="9">
        <f>_xlfn.XLOOKUP(C1013,Violations[Key],Violations[Score])</f>
        <v/>
      </c>
      <c r="G1013" s="9">
        <f>_xlfn.XLOOKUP(C1013,Violations[Key],Violations[Grade])&amp;""</f>
        <v/>
      </c>
      <c r="H1013" s="9">
        <f>COUNTIFS(Violations[Key],C1013,Violations[Violation code],"&lt;&gt;")</f>
        <v/>
      </c>
      <c r="I1013" s="9">
        <f>COUNTIFS(Violations[Key],C1013,Violations[Critical flag],"Critical")</f>
        <v/>
      </c>
      <c r="J1013" s="9">
        <f>IF(LEFT(_xlfn.XLOOKUP(C1013,Violations[Key],Violations[Action]),20)="Establishment Closed","Yes","No")</f>
        <v/>
      </c>
      <c r="K1013" s="9">
        <f>IF(F1013&lt;=13,"Yes","No")</f>
        <v/>
      </c>
    </row>
    <row r="1014">
      <c r="A1014" t="n">
        <v>50164631</v>
      </c>
      <c r="B1014" s="8" t="n">
        <v>46134</v>
      </c>
      <c r="C1014" s="9">
        <f>A1014&amp;"-"&amp;TEXT(B1014,"yyyymmdd")</f>
        <v/>
      </c>
      <c r="D1014" s="9">
        <f>_xlfn.XLOOKUP(C1014,Violations[Key],Violations[Boro])</f>
        <v/>
      </c>
      <c r="E1014" s="9">
        <f>_xlfn.XLOOKUP(C1014,Violations[Key],Violations[Cuisine])</f>
        <v/>
      </c>
      <c r="F1014" s="9">
        <f>_xlfn.XLOOKUP(C1014,Violations[Key],Violations[Score])</f>
        <v/>
      </c>
      <c r="G1014" s="9">
        <f>_xlfn.XLOOKUP(C1014,Violations[Key],Violations[Grade])&amp;""</f>
        <v/>
      </c>
      <c r="H1014" s="9">
        <f>COUNTIFS(Violations[Key],C1014,Violations[Violation code],"&lt;&gt;")</f>
        <v/>
      </c>
      <c r="I1014" s="9">
        <f>COUNTIFS(Violations[Key],C1014,Violations[Critical flag],"Critical")</f>
        <v/>
      </c>
      <c r="J1014" s="9">
        <f>IF(LEFT(_xlfn.XLOOKUP(C1014,Violations[Key],Violations[Action]),20)="Establishment Closed","Yes","No")</f>
        <v/>
      </c>
      <c r="K1014" s="9">
        <f>IF(F1014&lt;=13,"Yes","No")</f>
        <v/>
      </c>
    </row>
    <row r="1015">
      <c r="A1015" t="n">
        <v>50167195</v>
      </c>
      <c r="B1015" s="8" t="n">
        <v>46134</v>
      </c>
      <c r="C1015" s="9">
        <f>A1015&amp;"-"&amp;TEXT(B1015,"yyyymmdd")</f>
        <v/>
      </c>
      <c r="D1015" s="9">
        <f>_xlfn.XLOOKUP(C1015,Violations[Key],Violations[Boro])</f>
        <v/>
      </c>
      <c r="E1015" s="9">
        <f>_xlfn.XLOOKUP(C1015,Violations[Key],Violations[Cuisine])</f>
        <v/>
      </c>
      <c r="F1015" s="9">
        <f>_xlfn.XLOOKUP(C1015,Violations[Key],Violations[Score])</f>
        <v/>
      </c>
      <c r="G1015" s="9">
        <f>_xlfn.XLOOKUP(C1015,Violations[Key],Violations[Grade])&amp;""</f>
        <v/>
      </c>
      <c r="H1015" s="9">
        <f>COUNTIFS(Violations[Key],C1015,Violations[Violation code],"&lt;&gt;")</f>
        <v/>
      </c>
      <c r="I1015" s="9">
        <f>COUNTIFS(Violations[Key],C1015,Violations[Critical flag],"Critical")</f>
        <v/>
      </c>
      <c r="J1015" s="9">
        <f>IF(LEFT(_xlfn.XLOOKUP(C1015,Violations[Key],Violations[Action]),20)="Establishment Closed","Yes","No")</f>
        <v/>
      </c>
      <c r="K1015" s="9">
        <f>IF(F1015&lt;=13,"Yes","No")</f>
        <v/>
      </c>
    </row>
    <row r="1016">
      <c r="A1016" t="n">
        <v>40364389</v>
      </c>
      <c r="B1016" s="8" t="n">
        <v>46135</v>
      </c>
      <c r="C1016" s="9">
        <f>A1016&amp;"-"&amp;TEXT(B1016,"yyyymmdd")</f>
        <v/>
      </c>
      <c r="D1016" s="9">
        <f>_xlfn.XLOOKUP(C1016,Violations[Key],Violations[Boro])</f>
        <v/>
      </c>
      <c r="E1016" s="9">
        <f>_xlfn.XLOOKUP(C1016,Violations[Key],Violations[Cuisine])</f>
        <v/>
      </c>
      <c r="F1016" s="9">
        <f>_xlfn.XLOOKUP(C1016,Violations[Key],Violations[Score])</f>
        <v/>
      </c>
      <c r="G1016" s="9">
        <f>_xlfn.XLOOKUP(C1016,Violations[Key],Violations[Grade])&amp;""</f>
        <v/>
      </c>
      <c r="H1016" s="9">
        <f>COUNTIFS(Violations[Key],C1016,Violations[Violation code],"&lt;&gt;")</f>
        <v/>
      </c>
      <c r="I1016" s="9">
        <f>COUNTIFS(Violations[Key],C1016,Violations[Critical flag],"Critical")</f>
        <v/>
      </c>
      <c r="J1016" s="9">
        <f>IF(LEFT(_xlfn.XLOOKUP(C1016,Violations[Key],Violations[Action]),20)="Establishment Closed","Yes","No")</f>
        <v/>
      </c>
      <c r="K1016" s="9">
        <f>IF(F1016&lt;=13,"Yes","No")</f>
        <v/>
      </c>
    </row>
    <row r="1017">
      <c r="A1017" t="n">
        <v>40378212</v>
      </c>
      <c r="B1017" s="8" t="n">
        <v>46135</v>
      </c>
      <c r="C1017" s="9">
        <f>A1017&amp;"-"&amp;TEXT(B1017,"yyyymmdd")</f>
        <v/>
      </c>
      <c r="D1017" s="9">
        <f>_xlfn.XLOOKUP(C1017,Violations[Key],Violations[Boro])</f>
        <v/>
      </c>
      <c r="E1017" s="9">
        <f>_xlfn.XLOOKUP(C1017,Violations[Key],Violations[Cuisine])</f>
        <v/>
      </c>
      <c r="F1017" s="9">
        <f>_xlfn.XLOOKUP(C1017,Violations[Key],Violations[Score])</f>
        <v/>
      </c>
      <c r="G1017" s="9">
        <f>_xlfn.XLOOKUP(C1017,Violations[Key],Violations[Grade])&amp;""</f>
        <v/>
      </c>
      <c r="H1017" s="9">
        <f>COUNTIFS(Violations[Key],C1017,Violations[Violation code],"&lt;&gt;")</f>
        <v/>
      </c>
      <c r="I1017" s="9">
        <f>COUNTIFS(Violations[Key],C1017,Violations[Critical flag],"Critical")</f>
        <v/>
      </c>
      <c r="J1017" s="9">
        <f>IF(LEFT(_xlfn.XLOOKUP(C1017,Violations[Key],Violations[Action]),20)="Establishment Closed","Yes","No")</f>
        <v/>
      </c>
      <c r="K1017" s="9">
        <f>IF(F1017&lt;=13,"Yes","No")</f>
        <v/>
      </c>
    </row>
    <row r="1018">
      <c r="A1018" t="n">
        <v>40388935</v>
      </c>
      <c r="B1018" s="8" t="n">
        <v>46135</v>
      </c>
      <c r="C1018" s="9">
        <f>A1018&amp;"-"&amp;TEXT(B1018,"yyyymmdd")</f>
        <v/>
      </c>
      <c r="D1018" s="9">
        <f>_xlfn.XLOOKUP(C1018,Violations[Key],Violations[Boro])</f>
        <v/>
      </c>
      <c r="E1018" s="9">
        <f>_xlfn.XLOOKUP(C1018,Violations[Key],Violations[Cuisine])</f>
        <v/>
      </c>
      <c r="F1018" s="9">
        <f>_xlfn.XLOOKUP(C1018,Violations[Key],Violations[Score])</f>
        <v/>
      </c>
      <c r="G1018" s="9">
        <f>_xlfn.XLOOKUP(C1018,Violations[Key],Violations[Grade])&amp;""</f>
        <v/>
      </c>
      <c r="H1018" s="9">
        <f>COUNTIFS(Violations[Key],C1018,Violations[Violation code],"&lt;&gt;")</f>
        <v/>
      </c>
      <c r="I1018" s="9">
        <f>COUNTIFS(Violations[Key],C1018,Violations[Critical flag],"Critical")</f>
        <v/>
      </c>
      <c r="J1018" s="9">
        <f>IF(LEFT(_xlfn.XLOOKUP(C1018,Violations[Key],Violations[Action]),20)="Establishment Closed","Yes","No")</f>
        <v/>
      </c>
      <c r="K1018" s="9">
        <f>IF(F1018&lt;=13,"Yes","No")</f>
        <v/>
      </c>
    </row>
    <row r="1019">
      <c r="A1019" t="n">
        <v>40395055</v>
      </c>
      <c r="B1019" s="8" t="n">
        <v>46135</v>
      </c>
      <c r="C1019" s="9">
        <f>A1019&amp;"-"&amp;TEXT(B1019,"yyyymmdd")</f>
        <v/>
      </c>
      <c r="D1019" s="9">
        <f>_xlfn.XLOOKUP(C1019,Violations[Key],Violations[Boro])</f>
        <v/>
      </c>
      <c r="E1019" s="9">
        <f>_xlfn.XLOOKUP(C1019,Violations[Key],Violations[Cuisine])</f>
        <v/>
      </c>
      <c r="F1019" s="9">
        <f>_xlfn.XLOOKUP(C1019,Violations[Key],Violations[Score])</f>
        <v/>
      </c>
      <c r="G1019" s="9">
        <f>_xlfn.XLOOKUP(C1019,Violations[Key],Violations[Grade])&amp;""</f>
        <v/>
      </c>
      <c r="H1019" s="9">
        <f>COUNTIFS(Violations[Key],C1019,Violations[Violation code],"&lt;&gt;")</f>
        <v/>
      </c>
      <c r="I1019" s="9">
        <f>COUNTIFS(Violations[Key],C1019,Violations[Critical flag],"Critical")</f>
        <v/>
      </c>
      <c r="J1019" s="9">
        <f>IF(LEFT(_xlfn.XLOOKUP(C1019,Violations[Key],Violations[Action]),20)="Establishment Closed","Yes","No")</f>
        <v/>
      </c>
      <c r="K1019" s="9">
        <f>IF(F1019&lt;=13,"Yes","No")</f>
        <v/>
      </c>
    </row>
    <row r="1020">
      <c r="A1020" t="n">
        <v>40510827</v>
      </c>
      <c r="B1020" s="8" t="n">
        <v>46135</v>
      </c>
      <c r="C1020" s="9">
        <f>A1020&amp;"-"&amp;TEXT(B1020,"yyyymmdd")</f>
        <v/>
      </c>
      <c r="D1020" s="9">
        <f>_xlfn.XLOOKUP(C1020,Violations[Key],Violations[Boro])</f>
        <v/>
      </c>
      <c r="E1020" s="9">
        <f>_xlfn.XLOOKUP(C1020,Violations[Key],Violations[Cuisine])</f>
        <v/>
      </c>
      <c r="F1020" s="9">
        <f>_xlfn.XLOOKUP(C1020,Violations[Key],Violations[Score])</f>
        <v/>
      </c>
      <c r="G1020" s="9">
        <f>_xlfn.XLOOKUP(C1020,Violations[Key],Violations[Grade])&amp;""</f>
        <v/>
      </c>
      <c r="H1020" s="9">
        <f>COUNTIFS(Violations[Key],C1020,Violations[Violation code],"&lt;&gt;")</f>
        <v/>
      </c>
      <c r="I1020" s="9">
        <f>COUNTIFS(Violations[Key],C1020,Violations[Critical flag],"Critical")</f>
        <v/>
      </c>
      <c r="J1020" s="9">
        <f>IF(LEFT(_xlfn.XLOOKUP(C1020,Violations[Key],Violations[Action]),20)="Establishment Closed","Yes","No")</f>
        <v/>
      </c>
      <c r="K1020" s="9">
        <f>IF(F1020&lt;=13,"Yes","No")</f>
        <v/>
      </c>
    </row>
    <row r="1021">
      <c r="A1021" t="n">
        <v>40523972</v>
      </c>
      <c r="B1021" s="8" t="n">
        <v>46135</v>
      </c>
      <c r="C1021" s="9">
        <f>A1021&amp;"-"&amp;TEXT(B1021,"yyyymmdd")</f>
        <v/>
      </c>
      <c r="D1021" s="9">
        <f>_xlfn.XLOOKUP(C1021,Violations[Key],Violations[Boro])</f>
        <v/>
      </c>
      <c r="E1021" s="9">
        <f>_xlfn.XLOOKUP(C1021,Violations[Key],Violations[Cuisine])</f>
        <v/>
      </c>
      <c r="F1021" s="9">
        <f>_xlfn.XLOOKUP(C1021,Violations[Key],Violations[Score])</f>
        <v/>
      </c>
      <c r="G1021" s="9">
        <f>_xlfn.XLOOKUP(C1021,Violations[Key],Violations[Grade])&amp;""</f>
        <v/>
      </c>
      <c r="H1021" s="9">
        <f>COUNTIFS(Violations[Key],C1021,Violations[Violation code],"&lt;&gt;")</f>
        <v/>
      </c>
      <c r="I1021" s="9">
        <f>COUNTIFS(Violations[Key],C1021,Violations[Critical flag],"Critical")</f>
        <v/>
      </c>
      <c r="J1021" s="9">
        <f>IF(LEFT(_xlfn.XLOOKUP(C1021,Violations[Key],Violations[Action]),20)="Establishment Closed","Yes","No")</f>
        <v/>
      </c>
      <c r="K1021" s="9">
        <f>IF(F1021&lt;=13,"Yes","No")</f>
        <v/>
      </c>
    </row>
    <row r="1022">
      <c r="A1022" t="n">
        <v>40634607</v>
      </c>
      <c r="B1022" s="8" t="n">
        <v>46135</v>
      </c>
      <c r="C1022" s="9">
        <f>A1022&amp;"-"&amp;TEXT(B1022,"yyyymmdd")</f>
        <v/>
      </c>
      <c r="D1022" s="9">
        <f>_xlfn.XLOOKUP(C1022,Violations[Key],Violations[Boro])</f>
        <v/>
      </c>
      <c r="E1022" s="9">
        <f>_xlfn.XLOOKUP(C1022,Violations[Key],Violations[Cuisine])</f>
        <v/>
      </c>
      <c r="F1022" s="9">
        <f>_xlfn.XLOOKUP(C1022,Violations[Key],Violations[Score])</f>
        <v/>
      </c>
      <c r="G1022" s="9">
        <f>_xlfn.XLOOKUP(C1022,Violations[Key],Violations[Grade])&amp;""</f>
        <v/>
      </c>
      <c r="H1022" s="9">
        <f>COUNTIFS(Violations[Key],C1022,Violations[Violation code],"&lt;&gt;")</f>
        <v/>
      </c>
      <c r="I1022" s="9">
        <f>COUNTIFS(Violations[Key],C1022,Violations[Critical flag],"Critical")</f>
        <v/>
      </c>
      <c r="J1022" s="9">
        <f>IF(LEFT(_xlfn.XLOOKUP(C1022,Violations[Key],Violations[Action]),20)="Establishment Closed","Yes","No")</f>
        <v/>
      </c>
      <c r="K1022" s="9">
        <f>IF(F1022&lt;=13,"Yes","No")</f>
        <v/>
      </c>
    </row>
    <row r="1023">
      <c r="A1023" t="n">
        <v>41107259</v>
      </c>
      <c r="B1023" s="8" t="n">
        <v>46135</v>
      </c>
      <c r="C1023" s="9">
        <f>A1023&amp;"-"&amp;TEXT(B1023,"yyyymmdd")</f>
        <v/>
      </c>
      <c r="D1023" s="9">
        <f>_xlfn.XLOOKUP(C1023,Violations[Key],Violations[Boro])</f>
        <v/>
      </c>
      <c r="E1023" s="9">
        <f>_xlfn.XLOOKUP(C1023,Violations[Key],Violations[Cuisine])</f>
        <v/>
      </c>
      <c r="F1023" s="9">
        <f>_xlfn.XLOOKUP(C1023,Violations[Key],Violations[Score])</f>
        <v/>
      </c>
      <c r="G1023" s="9">
        <f>_xlfn.XLOOKUP(C1023,Violations[Key],Violations[Grade])&amp;""</f>
        <v/>
      </c>
      <c r="H1023" s="9">
        <f>COUNTIFS(Violations[Key],C1023,Violations[Violation code],"&lt;&gt;")</f>
        <v/>
      </c>
      <c r="I1023" s="9">
        <f>COUNTIFS(Violations[Key],C1023,Violations[Critical flag],"Critical")</f>
        <v/>
      </c>
      <c r="J1023" s="9">
        <f>IF(LEFT(_xlfn.XLOOKUP(C1023,Violations[Key],Violations[Action]),20)="Establishment Closed","Yes","No")</f>
        <v/>
      </c>
      <c r="K1023" s="9">
        <f>IF(F1023&lt;=13,"Yes","No")</f>
        <v/>
      </c>
    </row>
    <row r="1024">
      <c r="A1024" t="n">
        <v>41154571</v>
      </c>
      <c r="B1024" s="8" t="n">
        <v>46135</v>
      </c>
      <c r="C1024" s="9">
        <f>A1024&amp;"-"&amp;TEXT(B1024,"yyyymmdd")</f>
        <v/>
      </c>
      <c r="D1024" s="9">
        <f>_xlfn.XLOOKUP(C1024,Violations[Key],Violations[Boro])</f>
        <v/>
      </c>
      <c r="E1024" s="9">
        <f>_xlfn.XLOOKUP(C1024,Violations[Key],Violations[Cuisine])</f>
        <v/>
      </c>
      <c r="F1024" s="9">
        <f>_xlfn.XLOOKUP(C1024,Violations[Key],Violations[Score])</f>
        <v/>
      </c>
      <c r="G1024" s="9">
        <f>_xlfn.XLOOKUP(C1024,Violations[Key],Violations[Grade])&amp;""</f>
        <v/>
      </c>
      <c r="H1024" s="9">
        <f>COUNTIFS(Violations[Key],C1024,Violations[Violation code],"&lt;&gt;")</f>
        <v/>
      </c>
      <c r="I1024" s="9">
        <f>COUNTIFS(Violations[Key],C1024,Violations[Critical flag],"Critical")</f>
        <v/>
      </c>
      <c r="J1024" s="9">
        <f>IF(LEFT(_xlfn.XLOOKUP(C1024,Violations[Key],Violations[Action]),20)="Establishment Closed","Yes","No")</f>
        <v/>
      </c>
      <c r="K1024" s="9">
        <f>IF(F1024&lt;=13,"Yes","No")</f>
        <v/>
      </c>
    </row>
    <row r="1025">
      <c r="A1025" t="n">
        <v>41245488</v>
      </c>
      <c r="B1025" s="8" t="n">
        <v>46135</v>
      </c>
      <c r="C1025" s="9">
        <f>A1025&amp;"-"&amp;TEXT(B1025,"yyyymmdd")</f>
        <v/>
      </c>
      <c r="D1025" s="9">
        <f>_xlfn.XLOOKUP(C1025,Violations[Key],Violations[Boro])</f>
        <v/>
      </c>
      <c r="E1025" s="9">
        <f>_xlfn.XLOOKUP(C1025,Violations[Key],Violations[Cuisine])</f>
        <v/>
      </c>
      <c r="F1025" s="9">
        <f>_xlfn.XLOOKUP(C1025,Violations[Key],Violations[Score])</f>
        <v/>
      </c>
      <c r="G1025" s="9">
        <f>_xlfn.XLOOKUP(C1025,Violations[Key],Violations[Grade])&amp;""</f>
        <v/>
      </c>
      <c r="H1025" s="9">
        <f>COUNTIFS(Violations[Key],C1025,Violations[Violation code],"&lt;&gt;")</f>
        <v/>
      </c>
      <c r="I1025" s="9">
        <f>COUNTIFS(Violations[Key],C1025,Violations[Critical flag],"Critical")</f>
        <v/>
      </c>
      <c r="J1025" s="9">
        <f>IF(LEFT(_xlfn.XLOOKUP(C1025,Violations[Key],Violations[Action]),20)="Establishment Closed","Yes","No")</f>
        <v/>
      </c>
      <c r="K1025" s="9">
        <f>IF(F1025&lt;=13,"Yes","No")</f>
        <v/>
      </c>
    </row>
    <row r="1026">
      <c r="A1026" t="n">
        <v>41265805</v>
      </c>
      <c r="B1026" s="8" t="n">
        <v>46135</v>
      </c>
      <c r="C1026" s="9">
        <f>A1026&amp;"-"&amp;TEXT(B1026,"yyyymmdd")</f>
        <v/>
      </c>
      <c r="D1026" s="9">
        <f>_xlfn.XLOOKUP(C1026,Violations[Key],Violations[Boro])</f>
        <v/>
      </c>
      <c r="E1026" s="9">
        <f>_xlfn.XLOOKUP(C1026,Violations[Key],Violations[Cuisine])</f>
        <v/>
      </c>
      <c r="F1026" s="9">
        <f>_xlfn.XLOOKUP(C1026,Violations[Key],Violations[Score])</f>
        <v/>
      </c>
      <c r="G1026" s="9">
        <f>_xlfn.XLOOKUP(C1026,Violations[Key],Violations[Grade])&amp;""</f>
        <v/>
      </c>
      <c r="H1026" s="9">
        <f>COUNTIFS(Violations[Key],C1026,Violations[Violation code],"&lt;&gt;")</f>
        <v/>
      </c>
      <c r="I1026" s="9">
        <f>COUNTIFS(Violations[Key],C1026,Violations[Critical flag],"Critical")</f>
        <v/>
      </c>
      <c r="J1026" s="9">
        <f>IF(LEFT(_xlfn.XLOOKUP(C1026,Violations[Key],Violations[Action]),20)="Establishment Closed","Yes","No")</f>
        <v/>
      </c>
      <c r="K1026" s="9">
        <f>IF(F1026&lt;=13,"Yes","No")</f>
        <v/>
      </c>
    </row>
    <row r="1027">
      <c r="A1027" t="n">
        <v>41373642</v>
      </c>
      <c r="B1027" s="8" t="n">
        <v>46135</v>
      </c>
      <c r="C1027" s="9">
        <f>A1027&amp;"-"&amp;TEXT(B1027,"yyyymmdd")</f>
        <v/>
      </c>
      <c r="D1027" s="9">
        <f>_xlfn.XLOOKUP(C1027,Violations[Key],Violations[Boro])</f>
        <v/>
      </c>
      <c r="E1027" s="9">
        <f>_xlfn.XLOOKUP(C1027,Violations[Key],Violations[Cuisine])</f>
        <v/>
      </c>
      <c r="F1027" s="9">
        <f>_xlfn.XLOOKUP(C1027,Violations[Key],Violations[Score])</f>
        <v/>
      </c>
      <c r="G1027" s="9">
        <f>_xlfn.XLOOKUP(C1027,Violations[Key],Violations[Grade])&amp;""</f>
        <v/>
      </c>
      <c r="H1027" s="9">
        <f>COUNTIFS(Violations[Key],C1027,Violations[Violation code],"&lt;&gt;")</f>
        <v/>
      </c>
      <c r="I1027" s="9">
        <f>COUNTIFS(Violations[Key],C1027,Violations[Critical flag],"Critical")</f>
        <v/>
      </c>
      <c r="J1027" s="9">
        <f>IF(LEFT(_xlfn.XLOOKUP(C1027,Violations[Key],Violations[Action]),20)="Establishment Closed","Yes","No")</f>
        <v/>
      </c>
      <c r="K1027" s="9">
        <f>IF(F1027&lt;=13,"Yes","No")</f>
        <v/>
      </c>
    </row>
    <row r="1028">
      <c r="A1028" t="n">
        <v>41392668</v>
      </c>
      <c r="B1028" s="8" t="n">
        <v>46135</v>
      </c>
      <c r="C1028" s="9">
        <f>A1028&amp;"-"&amp;TEXT(B1028,"yyyymmdd")</f>
        <v/>
      </c>
      <c r="D1028" s="9">
        <f>_xlfn.XLOOKUP(C1028,Violations[Key],Violations[Boro])</f>
        <v/>
      </c>
      <c r="E1028" s="9">
        <f>_xlfn.XLOOKUP(C1028,Violations[Key],Violations[Cuisine])</f>
        <v/>
      </c>
      <c r="F1028" s="9">
        <f>_xlfn.XLOOKUP(C1028,Violations[Key],Violations[Score])</f>
        <v/>
      </c>
      <c r="G1028" s="9">
        <f>_xlfn.XLOOKUP(C1028,Violations[Key],Violations[Grade])&amp;""</f>
        <v/>
      </c>
      <c r="H1028" s="9">
        <f>COUNTIFS(Violations[Key],C1028,Violations[Violation code],"&lt;&gt;")</f>
        <v/>
      </c>
      <c r="I1028" s="9">
        <f>COUNTIFS(Violations[Key],C1028,Violations[Critical flag],"Critical")</f>
        <v/>
      </c>
      <c r="J1028" s="9">
        <f>IF(LEFT(_xlfn.XLOOKUP(C1028,Violations[Key],Violations[Action]),20)="Establishment Closed","Yes","No")</f>
        <v/>
      </c>
      <c r="K1028" s="9">
        <f>IF(F1028&lt;=13,"Yes","No")</f>
        <v/>
      </c>
    </row>
    <row r="1029">
      <c r="A1029" t="n">
        <v>41405205</v>
      </c>
      <c r="B1029" s="8" t="n">
        <v>46135</v>
      </c>
      <c r="C1029" s="9">
        <f>A1029&amp;"-"&amp;TEXT(B1029,"yyyymmdd")</f>
        <v/>
      </c>
      <c r="D1029" s="9">
        <f>_xlfn.XLOOKUP(C1029,Violations[Key],Violations[Boro])</f>
        <v/>
      </c>
      <c r="E1029" s="9">
        <f>_xlfn.XLOOKUP(C1029,Violations[Key],Violations[Cuisine])</f>
        <v/>
      </c>
      <c r="F1029" s="9">
        <f>_xlfn.XLOOKUP(C1029,Violations[Key],Violations[Score])</f>
        <v/>
      </c>
      <c r="G1029" s="9">
        <f>_xlfn.XLOOKUP(C1029,Violations[Key],Violations[Grade])&amp;""</f>
        <v/>
      </c>
      <c r="H1029" s="9">
        <f>COUNTIFS(Violations[Key],C1029,Violations[Violation code],"&lt;&gt;")</f>
        <v/>
      </c>
      <c r="I1029" s="9">
        <f>COUNTIFS(Violations[Key],C1029,Violations[Critical flag],"Critical")</f>
        <v/>
      </c>
      <c r="J1029" s="9">
        <f>IF(LEFT(_xlfn.XLOOKUP(C1029,Violations[Key],Violations[Action]),20)="Establishment Closed","Yes","No")</f>
        <v/>
      </c>
      <c r="K1029" s="9">
        <f>IF(F1029&lt;=13,"Yes","No")</f>
        <v/>
      </c>
    </row>
    <row r="1030">
      <c r="A1030" t="n">
        <v>41506337</v>
      </c>
      <c r="B1030" s="8" t="n">
        <v>46135</v>
      </c>
      <c r="C1030" s="9">
        <f>A1030&amp;"-"&amp;TEXT(B1030,"yyyymmdd")</f>
        <v/>
      </c>
      <c r="D1030" s="9">
        <f>_xlfn.XLOOKUP(C1030,Violations[Key],Violations[Boro])</f>
        <v/>
      </c>
      <c r="E1030" s="9">
        <f>_xlfn.XLOOKUP(C1030,Violations[Key],Violations[Cuisine])</f>
        <v/>
      </c>
      <c r="F1030" s="9">
        <f>_xlfn.XLOOKUP(C1030,Violations[Key],Violations[Score])</f>
        <v/>
      </c>
      <c r="G1030" s="9">
        <f>_xlfn.XLOOKUP(C1030,Violations[Key],Violations[Grade])&amp;""</f>
        <v/>
      </c>
      <c r="H1030" s="9">
        <f>COUNTIFS(Violations[Key],C1030,Violations[Violation code],"&lt;&gt;")</f>
        <v/>
      </c>
      <c r="I1030" s="9">
        <f>COUNTIFS(Violations[Key],C1030,Violations[Critical flag],"Critical")</f>
        <v/>
      </c>
      <c r="J1030" s="9">
        <f>IF(LEFT(_xlfn.XLOOKUP(C1030,Violations[Key],Violations[Action]),20)="Establishment Closed","Yes","No")</f>
        <v/>
      </c>
      <c r="K1030" s="9">
        <f>IF(F1030&lt;=13,"Yes","No")</f>
        <v/>
      </c>
    </row>
    <row r="1031">
      <c r="A1031" t="n">
        <v>41565544</v>
      </c>
      <c r="B1031" s="8" t="n">
        <v>46135</v>
      </c>
      <c r="C1031" s="9">
        <f>A1031&amp;"-"&amp;TEXT(B1031,"yyyymmdd")</f>
        <v/>
      </c>
      <c r="D1031" s="9">
        <f>_xlfn.XLOOKUP(C1031,Violations[Key],Violations[Boro])</f>
        <v/>
      </c>
      <c r="E1031" s="9">
        <f>_xlfn.XLOOKUP(C1031,Violations[Key],Violations[Cuisine])</f>
        <v/>
      </c>
      <c r="F1031" s="9">
        <f>_xlfn.XLOOKUP(C1031,Violations[Key],Violations[Score])</f>
        <v/>
      </c>
      <c r="G1031" s="9">
        <f>_xlfn.XLOOKUP(C1031,Violations[Key],Violations[Grade])&amp;""</f>
        <v/>
      </c>
      <c r="H1031" s="9">
        <f>COUNTIFS(Violations[Key],C1031,Violations[Violation code],"&lt;&gt;")</f>
        <v/>
      </c>
      <c r="I1031" s="9">
        <f>COUNTIFS(Violations[Key],C1031,Violations[Critical flag],"Critical")</f>
        <v/>
      </c>
      <c r="J1031" s="9">
        <f>IF(LEFT(_xlfn.XLOOKUP(C1031,Violations[Key],Violations[Action]),20)="Establishment Closed","Yes","No")</f>
        <v/>
      </c>
      <c r="K1031" s="9">
        <f>IF(F1031&lt;=13,"Yes","No")</f>
        <v/>
      </c>
    </row>
    <row r="1032">
      <c r="A1032" t="n">
        <v>41573408</v>
      </c>
      <c r="B1032" s="8" t="n">
        <v>46135</v>
      </c>
      <c r="C1032" s="9">
        <f>A1032&amp;"-"&amp;TEXT(B1032,"yyyymmdd")</f>
        <v/>
      </c>
      <c r="D1032" s="9">
        <f>_xlfn.XLOOKUP(C1032,Violations[Key],Violations[Boro])</f>
        <v/>
      </c>
      <c r="E1032" s="9">
        <f>_xlfn.XLOOKUP(C1032,Violations[Key],Violations[Cuisine])</f>
        <v/>
      </c>
      <c r="F1032" s="9">
        <f>_xlfn.XLOOKUP(C1032,Violations[Key],Violations[Score])</f>
        <v/>
      </c>
      <c r="G1032" s="9">
        <f>_xlfn.XLOOKUP(C1032,Violations[Key],Violations[Grade])&amp;""</f>
        <v/>
      </c>
      <c r="H1032" s="9">
        <f>COUNTIFS(Violations[Key],C1032,Violations[Violation code],"&lt;&gt;")</f>
        <v/>
      </c>
      <c r="I1032" s="9">
        <f>COUNTIFS(Violations[Key],C1032,Violations[Critical flag],"Critical")</f>
        <v/>
      </c>
      <c r="J1032" s="9">
        <f>IF(LEFT(_xlfn.XLOOKUP(C1032,Violations[Key],Violations[Action]),20)="Establishment Closed","Yes","No")</f>
        <v/>
      </c>
      <c r="K1032" s="9">
        <f>IF(F1032&lt;=13,"Yes","No")</f>
        <v/>
      </c>
    </row>
    <row r="1033">
      <c r="A1033" t="n">
        <v>41577295</v>
      </c>
      <c r="B1033" s="8" t="n">
        <v>46135</v>
      </c>
      <c r="C1033" s="9">
        <f>A1033&amp;"-"&amp;TEXT(B1033,"yyyymmdd")</f>
        <v/>
      </c>
      <c r="D1033" s="9">
        <f>_xlfn.XLOOKUP(C1033,Violations[Key],Violations[Boro])</f>
        <v/>
      </c>
      <c r="E1033" s="9">
        <f>_xlfn.XLOOKUP(C1033,Violations[Key],Violations[Cuisine])</f>
        <v/>
      </c>
      <c r="F1033" s="9">
        <f>_xlfn.XLOOKUP(C1033,Violations[Key],Violations[Score])</f>
        <v/>
      </c>
      <c r="G1033" s="9">
        <f>_xlfn.XLOOKUP(C1033,Violations[Key],Violations[Grade])&amp;""</f>
        <v/>
      </c>
      <c r="H1033" s="9">
        <f>COUNTIFS(Violations[Key],C1033,Violations[Violation code],"&lt;&gt;")</f>
        <v/>
      </c>
      <c r="I1033" s="9">
        <f>COUNTIFS(Violations[Key],C1033,Violations[Critical flag],"Critical")</f>
        <v/>
      </c>
      <c r="J1033" s="9">
        <f>IF(LEFT(_xlfn.XLOOKUP(C1033,Violations[Key],Violations[Action]),20)="Establishment Closed","Yes","No")</f>
        <v/>
      </c>
      <c r="K1033" s="9">
        <f>IF(F1033&lt;=13,"Yes","No")</f>
        <v/>
      </c>
    </row>
    <row r="1034">
      <c r="A1034" t="n">
        <v>41614438</v>
      </c>
      <c r="B1034" s="8" t="n">
        <v>46135</v>
      </c>
      <c r="C1034" s="9">
        <f>A1034&amp;"-"&amp;TEXT(B1034,"yyyymmdd")</f>
        <v/>
      </c>
      <c r="D1034" s="9">
        <f>_xlfn.XLOOKUP(C1034,Violations[Key],Violations[Boro])</f>
        <v/>
      </c>
      <c r="E1034" s="9">
        <f>_xlfn.XLOOKUP(C1034,Violations[Key],Violations[Cuisine])</f>
        <v/>
      </c>
      <c r="F1034" s="9">
        <f>_xlfn.XLOOKUP(C1034,Violations[Key],Violations[Score])</f>
        <v/>
      </c>
      <c r="G1034" s="9">
        <f>_xlfn.XLOOKUP(C1034,Violations[Key],Violations[Grade])&amp;""</f>
        <v/>
      </c>
      <c r="H1034" s="9">
        <f>COUNTIFS(Violations[Key],C1034,Violations[Violation code],"&lt;&gt;")</f>
        <v/>
      </c>
      <c r="I1034" s="9">
        <f>COUNTIFS(Violations[Key],C1034,Violations[Critical flag],"Critical")</f>
        <v/>
      </c>
      <c r="J1034" s="9">
        <f>IF(LEFT(_xlfn.XLOOKUP(C1034,Violations[Key],Violations[Action]),20)="Establishment Closed","Yes","No")</f>
        <v/>
      </c>
      <c r="K1034" s="9">
        <f>IF(F1034&lt;=13,"Yes","No")</f>
        <v/>
      </c>
    </row>
    <row r="1035">
      <c r="A1035" t="n">
        <v>41643074</v>
      </c>
      <c r="B1035" s="8" t="n">
        <v>46135</v>
      </c>
      <c r="C1035" s="9">
        <f>A1035&amp;"-"&amp;TEXT(B1035,"yyyymmdd")</f>
        <v/>
      </c>
      <c r="D1035" s="9">
        <f>_xlfn.XLOOKUP(C1035,Violations[Key],Violations[Boro])</f>
        <v/>
      </c>
      <c r="E1035" s="9">
        <f>_xlfn.XLOOKUP(C1035,Violations[Key],Violations[Cuisine])</f>
        <v/>
      </c>
      <c r="F1035" s="9">
        <f>_xlfn.XLOOKUP(C1035,Violations[Key],Violations[Score])</f>
        <v/>
      </c>
      <c r="G1035" s="9">
        <f>_xlfn.XLOOKUP(C1035,Violations[Key],Violations[Grade])&amp;""</f>
        <v/>
      </c>
      <c r="H1035" s="9">
        <f>COUNTIFS(Violations[Key],C1035,Violations[Violation code],"&lt;&gt;")</f>
        <v/>
      </c>
      <c r="I1035" s="9">
        <f>COUNTIFS(Violations[Key],C1035,Violations[Critical flag],"Critical")</f>
        <v/>
      </c>
      <c r="J1035" s="9">
        <f>IF(LEFT(_xlfn.XLOOKUP(C1035,Violations[Key],Violations[Action]),20)="Establishment Closed","Yes","No")</f>
        <v/>
      </c>
      <c r="K1035" s="9">
        <f>IF(F1035&lt;=13,"Yes","No")</f>
        <v/>
      </c>
    </row>
    <row r="1036">
      <c r="A1036" t="n">
        <v>41672537</v>
      </c>
      <c r="B1036" s="8" t="n">
        <v>46135</v>
      </c>
      <c r="C1036" s="9">
        <f>A1036&amp;"-"&amp;TEXT(B1036,"yyyymmdd")</f>
        <v/>
      </c>
      <c r="D1036" s="9">
        <f>_xlfn.XLOOKUP(C1036,Violations[Key],Violations[Boro])</f>
        <v/>
      </c>
      <c r="E1036" s="9">
        <f>_xlfn.XLOOKUP(C1036,Violations[Key],Violations[Cuisine])</f>
        <v/>
      </c>
      <c r="F1036" s="9">
        <f>_xlfn.XLOOKUP(C1036,Violations[Key],Violations[Score])</f>
        <v/>
      </c>
      <c r="G1036" s="9">
        <f>_xlfn.XLOOKUP(C1036,Violations[Key],Violations[Grade])&amp;""</f>
        <v/>
      </c>
      <c r="H1036" s="9">
        <f>COUNTIFS(Violations[Key],C1036,Violations[Violation code],"&lt;&gt;")</f>
        <v/>
      </c>
      <c r="I1036" s="9">
        <f>COUNTIFS(Violations[Key],C1036,Violations[Critical flag],"Critical")</f>
        <v/>
      </c>
      <c r="J1036" s="9">
        <f>IF(LEFT(_xlfn.XLOOKUP(C1036,Violations[Key],Violations[Action]),20)="Establishment Closed","Yes","No")</f>
        <v/>
      </c>
      <c r="K1036" s="9">
        <f>IF(F1036&lt;=13,"Yes","No")</f>
        <v/>
      </c>
    </row>
    <row r="1037">
      <c r="A1037" t="n">
        <v>50001471</v>
      </c>
      <c r="B1037" s="8" t="n">
        <v>46135</v>
      </c>
      <c r="C1037" s="9">
        <f>A1037&amp;"-"&amp;TEXT(B1037,"yyyymmdd")</f>
        <v/>
      </c>
      <c r="D1037" s="9">
        <f>_xlfn.XLOOKUP(C1037,Violations[Key],Violations[Boro])</f>
        <v/>
      </c>
      <c r="E1037" s="9">
        <f>_xlfn.XLOOKUP(C1037,Violations[Key],Violations[Cuisine])</f>
        <v/>
      </c>
      <c r="F1037" s="9">
        <f>_xlfn.XLOOKUP(C1037,Violations[Key],Violations[Score])</f>
        <v/>
      </c>
      <c r="G1037" s="9">
        <f>_xlfn.XLOOKUP(C1037,Violations[Key],Violations[Grade])&amp;""</f>
        <v/>
      </c>
      <c r="H1037" s="9">
        <f>COUNTIFS(Violations[Key],C1037,Violations[Violation code],"&lt;&gt;")</f>
        <v/>
      </c>
      <c r="I1037" s="9">
        <f>COUNTIFS(Violations[Key],C1037,Violations[Critical flag],"Critical")</f>
        <v/>
      </c>
      <c r="J1037" s="9">
        <f>IF(LEFT(_xlfn.XLOOKUP(C1037,Violations[Key],Violations[Action]),20)="Establishment Closed","Yes","No")</f>
        <v/>
      </c>
      <c r="K1037" s="9">
        <f>IF(F1037&lt;=13,"Yes","No")</f>
        <v/>
      </c>
    </row>
    <row r="1038">
      <c r="A1038" t="n">
        <v>50003475</v>
      </c>
      <c r="B1038" s="8" t="n">
        <v>46135</v>
      </c>
      <c r="C1038" s="9">
        <f>A1038&amp;"-"&amp;TEXT(B1038,"yyyymmdd")</f>
        <v/>
      </c>
      <c r="D1038" s="9">
        <f>_xlfn.XLOOKUP(C1038,Violations[Key],Violations[Boro])</f>
        <v/>
      </c>
      <c r="E1038" s="9">
        <f>_xlfn.XLOOKUP(C1038,Violations[Key],Violations[Cuisine])</f>
        <v/>
      </c>
      <c r="F1038" s="9">
        <f>_xlfn.XLOOKUP(C1038,Violations[Key],Violations[Score])</f>
        <v/>
      </c>
      <c r="G1038" s="9">
        <f>_xlfn.XLOOKUP(C1038,Violations[Key],Violations[Grade])&amp;""</f>
        <v/>
      </c>
      <c r="H1038" s="9">
        <f>COUNTIFS(Violations[Key],C1038,Violations[Violation code],"&lt;&gt;")</f>
        <v/>
      </c>
      <c r="I1038" s="9">
        <f>COUNTIFS(Violations[Key],C1038,Violations[Critical flag],"Critical")</f>
        <v/>
      </c>
      <c r="J1038" s="9">
        <f>IF(LEFT(_xlfn.XLOOKUP(C1038,Violations[Key],Violations[Action]),20)="Establishment Closed","Yes","No")</f>
        <v/>
      </c>
      <c r="K1038" s="9">
        <f>IF(F1038&lt;=13,"Yes","No")</f>
        <v/>
      </c>
    </row>
    <row r="1039">
      <c r="A1039" t="n">
        <v>50005068</v>
      </c>
      <c r="B1039" s="8" t="n">
        <v>46135</v>
      </c>
      <c r="C1039" s="9">
        <f>A1039&amp;"-"&amp;TEXT(B1039,"yyyymmdd")</f>
        <v/>
      </c>
      <c r="D1039" s="9">
        <f>_xlfn.XLOOKUP(C1039,Violations[Key],Violations[Boro])</f>
        <v/>
      </c>
      <c r="E1039" s="9">
        <f>_xlfn.XLOOKUP(C1039,Violations[Key],Violations[Cuisine])</f>
        <v/>
      </c>
      <c r="F1039" s="9">
        <f>_xlfn.XLOOKUP(C1039,Violations[Key],Violations[Score])</f>
        <v/>
      </c>
      <c r="G1039" s="9">
        <f>_xlfn.XLOOKUP(C1039,Violations[Key],Violations[Grade])&amp;""</f>
        <v/>
      </c>
      <c r="H1039" s="9">
        <f>COUNTIFS(Violations[Key],C1039,Violations[Violation code],"&lt;&gt;")</f>
        <v/>
      </c>
      <c r="I1039" s="9">
        <f>COUNTIFS(Violations[Key],C1039,Violations[Critical flag],"Critical")</f>
        <v/>
      </c>
      <c r="J1039" s="9">
        <f>IF(LEFT(_xlfn.XLOOKUP(C1039,Violations[Key],Violations[Action]),20)="Establishment Closed","Yes","No")</f>
        <v/>
      </c>
      <c r="K1039" s="9">
        <f>IF(F1039&lt;=13,"Yes","No")</f>
        <v/>
      </c>
    </row>
    <row r="1040">
      <c r="A1040" t="n">
        <v>50009495</v>
      </c>
      <c r="B1040" s="8" t="n">
        <v>46135</v>
      </c>
      <c r="C1040" s="9">
        <f>A1040&amp;"-"&amp;TEXT(B1040,"yyyymmdd")</f>
        <v/>
      </c>
      <c r="D1040" s="9">
        <f>_xlfn.XLOOKUP(C1040,Violations[Key],Violations[Boro])</f>
        <v/>
      </c>
      <c r="E1040" s="9">
        <f>_xlfn.XLOOKUP(C1040,Violations[Key],Violations[Cuisine])</f>
        <v/>
      </c>
      <c r="F1040" s="9">
        <f>_xlfn.XLOOKUP(C1040,Violations[Key],Violations[Score])</f>
        <v/>
      </c>
      <c r="G1040" s="9">
        <f>_xlfn.XLOOKUP(C1040,Violations[Key],Violations[Grade])&amp;""</f>
        <v/>
      </c>
      <c r="H1040" s="9">
        <f>COUNTIFS(Violations[Key],C1040,Violations[Violation code],"&lt;&gt;")</f>
        <v/>
      </c>
      <c r="I1040" s="9">
        <f>COUNTIFS(Violations[Key],C1040,Violations[Critical flag],"Critical")</f>
        <v/>
      </c>
      <c r="J1040" s="9">
        <f>IF(LEFT(_xlfn.XLOOKUP(C1040,Violations[Key],Violations[Action]),20)="Establishment Closed","Yes","No")</f>
        <v/>
      </c>
      <c r="K1040" s="9">
        <f>IF(F1040&lt;=13,"Yes","No")</f>
        <v/>
      </c>
    </row>
    <row r="1041">
      <c r="A1041" t="n">
        <v>50010297</v>
      </c>
      <c r="B1041" s="8" t="n">
        <v>46135</v>
      </c>
      <c r="C1041" s="9">
        <f>A1041&amp;"-"&amp;TEXT(B1041,"yyyymmdd")</f>
        <v/>
      </c>
      <c r="D1041" s="9">
        <f>_xlfn.XLOOKUP(C1041,Violations[Key],Violations[Boro])</f>
        <v/>
      </c>
      <c r="E1041" s="9">
        <f>_xlfn.XLOOKUP(C1041,Violations[Key],Violations[Cuisine])</f>
        <v/>
      </c>
      <c r="F1041" s="9">
        <f>_xlfn.XLOOKUP(C1041,Violations[Key],Violations[Score])</f>
        <v/>
      </c>
      <c r="G1041" s="9">
        <f>_xlfn.XLOOKUP(C1041,Violations[Key],Violations[Grade])&amp;""</f>
        <v/>
      </c>
      <c r="H1041" s="9">
        <f>COUNTIFS(Violations[Key],C1041,Violations[Violation code],"&lt;&gt;")</f>
        <v/>
      </c>
      <c r="I1041" s="9">
        <f>COUNTIFS(Violations[Key],C1041,Violations[Critical flag],"Critical")</f>
        <v/>
      </c>
      <c r="J1041" s="9">
        <f>IF(LEFT(_xlfn.XLOOKUP(C1041,Violations[Key],Violations[Action]),20)="Establishment Closed","Yes","No")</f>
        <v/>
      </c>
      <c r="K1041" s="9">
        <f>IF(F1041&lt;=13,"Yes","No")</f>
        <v/>
      </c>
    </row>
    <row r="1042">
      <c r="A1042" t="n">
        <v>50011568</v>
      </c>
      <c r="B1042" s="8" t="n">
        <v>46135</v>
      </c>
      <c r="C1042" s="9">
        <f>A1042&amp;"-"&amp;TEXT(B1042,"yyyymmdd")</f>
        <v/>
      </c>
      <c r="D1042" s="9">
        <f>_xlfn.XLOOKUP(C1042,Violations[Key],Violations[Boro])</f>
        <v/>
      </c>
      <c r="E1042" s="9">
        <f>_xlfn.XLOOKUP(C1042,Violations[Key],Violations[Cuisine])</f>
        <v/>
      </c>
      <c r="F1042" s="9">
        <f>_xlfn.XLOOKUP(C1042,Violations[Key],Violations[Score])</f>
        <v/>
      </c>
      <c r="G1042" s="9">
        <f>_xlfn.XLOOKUP(C1042,Violations[Key],Violations[Grade])&amp;""</f>
        <v/>
      </c>
      <c r="H1042" s="9">
        <f>COUNTIFS(Violations[Key],C1042,Violations[Violation code],"&lt;&gt;")</f>
        <v/>
      </c>
      <c r="I1042" s="9">
        <f>COUNTIFS(Violations[Key],C1042,Violations[Critical flag],"Critical")</f>
        <v/>
      </c>
      <c r="J1042" s="9">
        <f>IF(LEFT(_xlfn.XLOOKUP(C1042,Violations[Key],Violations[Action]),20)="Establishment Closed","Yes","No")</f>
        <v/>
      </c>
      <c r="K1042" s="9">
        <f>IF(F1042&lt;=13,"Yes","No")</f>
        <v/>
      </c>
    </row>
    <row r="1043">
      <c r="A1043" t="n">
        <v>50016020</v>
      </c>
      <c r="B1043" s="8" t="n">
        <v>46135</v>
      </c>
      <c r="C1043" s="9">
        <f>A1043&amp;"-"&amp;TEXT(B1043,"yyyymmdd")</f>
        <v/>
      </c>
      <c r="D1043" s="9">
        <f>_xlfn.XLOOKUP(C1043,Violations[Key],Violations[Boro])</f>
        <v/>
      </c>
      <c r="E1043" s="9">
        <f>_xlfn.XLOOKUP(C1043,Violations[Key],Violations[Cuisine])</f>
        <v/>
      </c>
      <c r="F1043" s="9">
        <f>_xlfn.XLOOKUP(C1043,Violations[Key],Violations[Score])</f>
        <v/>
      </c>
      <c r="G1043" s="9">
        <f>_xlfn.XLOOKUP(C1043,Violations[Key],Violations[Grade])&amp;""</f>
        <v/>
      </c>
      <c r="H1043" s="9">
        <f>COUNTIFS(Violations[Key],C1043,Violations[Violation code],"&lt;&gt;")</f>
        <v/>
      </c>
      <c r="I1043" s="9">
        <f>COUNTIFS(Violations[Key],C1043,Violations[Critical flag],"Critical")</f>
        <v/>
      </c>
      <c r="J1043" s="9">
        <f>IF(LEFT(_xlfn.XLOOKUP(C1043,Violations[Key],Violations[Action]),20)="Establishment Closed","Yes","No")</f>
        <v/>
      </c>
      <c r="K1043" s="9">
        <f>IF(F1043&lt;=13,"Yes","No")</f>
        <v/>
      </c>
    </row>
    <row r="1044">
      <c r="A1044" t="n">
        <v>50034535</v>
      </c>
      <c r="B1044" s="8" t="n">
        <v>46135</v>
      </c>
      <c r="C1044" s="9">
        <f>A1044&amp;"-"&amp;TEXT(B1044,"yyyymmdd")</f>
        <v/>
      </c>
      <c r="D1044" s="9">
        <f>_xlfn.XLOOKUP(C1044,Violations[Key],Violations[Boro])</f>
        <v/>
      </c>
      <c r="E1044" s="9">
        <f>_xlfn.XLOOKUP(C1044,Violations[Key],Violations[Cuisine])</f>
        <v/>
      </c>
      <c r="F1044" s="9">
        <f>_xlfn.XLOOKUP(C1044,Violations[Key],Violations[Score])</f>
        <v/>
      </c>
      <c r="G1044" s="9">
        <f>_xlfn.XLOOKUP(C1044,Violations[Key],Violations[Grade])&amp;""</f>
        <v/>
      </c>
      <c r="H1044" s="9">
        <f>COUNTIFS(Violations[Key],C1044,Violations[Violation code],"&lt;&gt;")</f>
        <v/>
      </c>
      <c r="I1044" s="9">
        <f>COUNTIFS(Violations[Key],C1044,Violations[Critical flag],"Critical")</f>
        <v/>
      </c>
      <c r="J1044" s="9">
        <f>IF(LEFT(_xlfn.XLOOKUP(C1044,Violations[Key],Violations[Action]),20)="Establishment Closed","Yes","No")</f>
        <v/>
      </c>
      <c r="K1044" s="9">
        <f>IF(F1044&lt;=13,"Yes","No")</f>
        <v/>
      </c>
    </row>
    <row r="1045">
      <c r="A1045" t="n">
        <v>50043236</v>
      </c>
      <c r="B1045" s="8" t="n">
        <v>46135</v>
      </c>
      <c r="C1045" s="9">
        <f>A1045&amp;"-"&amp;TEXT(B1045,"yyyymmdd")</f>
        <v/>
      </c>
      <c r="D1045" s="9">
        <f>_xlfn.XLOOKUP(C1045,Violations[Key],Violations[Boro])</f>
        <v/>
      </c>
      <c r="E1045" s="9">
        <f>_xlfn.XLOOKUP(C1045,Violations[Key],Violations[Cuisine])</f>
        <v/>
      </c>
      <c r="F1045" s="9">
        <f>_xlfn.XLOOKUP(C1045,Violations[Key],Violations[Score])</f>
        <v/>
      </c>
      <c r="G1045" s="9">
        <f>_xlfn.XLOOKUP(C1045,Violations[Key],Violations[Grade])&amp;""</f>
        <v/>
      </c>
      <c r="H1045" s="9">
        <f>COUNTIFS(Violations[Key],C1045,Violations[Violation code],"&lt;&gt;")</f>
        <v/>
      </c>
      <c r="I1045" s="9">
        <f>COUNTIFS(Violations[Key],C1045,Violations[Critical flag],"Critical")</f>
        <v/>
      </c>
      <c r="J1045" s="9">
        <f>IF(LEFT(_xlfn.XLOOKUP(C1045,Violations[Key],Violations[Action]),20)="Establishment Closed","Yes","No")</f>
        <v/>
      </c>
      <c r="K1045" s="9">
        <f>IF(F1045&lt;=13,"Yes","No")</f>
        <v/>
      </c>
    </row>
    <row r="1046">
      <c r="A1046" t="n">
        <v>50044020</v>
      </c>
      <c r="B1046" s="8" t="n">
        <v>46135</v>
      </c>
      <c r="C1046" s="9">
        <f>A1046&amp;"-"&amp;TEXT(B1046,"yyyymmdd")</f>
        <v/>
      </c>
      <c r="D1046" s="9">
        <f>_xlfn.XLOOKUP(C1046,Violations[Key],Violations[Boro])</f>
        <v/>
      </c>
      <c r="E1046" s="9">
        <f>_xlfn.XLOOKUP(C1046,Violations[Key],Violations[Cuisine])</f>
        <v/>
      </c>
      <c r="F1046" s="9">
        <f>_xlfn.XLOOKUP(C1046,Violations[Key],Violations[Score])</f>
        <v/>
      </c>
      <c r="G1046" s="9">
        <f>_xlfn.XLOOKUP(C1046,Violations[Key],Violations[Grade])&amp;""</f>
        <v/>
      </c>
      <c r="H1046" s="9">
        <f>COUNTIFS(Violations[Key],C1046,Violations[Violation code],"&lt;&gt;")</f>
        <v/>
      </c>
      <c r="I1046" s="9">
        <f>COUNTIFS(Violations[Key],C1046,Violations[Critical flag],"Critical")</f>
        <v/>
      </c>
      <c r="J1046" s="9">
        <f>IF(LEFT(_xlfn.XLOOKUP(C1046,Violations[Key],Violations[Action]),20)="Establishment Closed","Yes","No")</f>
        <v/>
      </c>
      <c r="K1046" s="9">
        <f>IF(F1046&lt;=13,"Yes","No")</f>
        <v/>
      </c>
    </row>
    <row r="1047">
      <c r="A1047" t="n">
        <v>50045623</v>
      </c>
      <c r="B1047" s="8" t="n">
        <v>46135</v>
      </c>
      <c r="C1047" s="9">
        <f>A1047&amp;"-"&amp;TEXT(B1047,"yyyymmdd")</f>
        <v/>
      </c>
      <c r="D1047" s="9">
        <f>_xlfn.XLOOKUP(C1047,Violations[Key],Violations[Boro])</f>
        <v/>
      </c>
      <c r="E1047" s="9">
        <f>_xlfn.XLOOKUP(C1047,Violations[Key],Violations[Cuisine])</f>
        <v/>
      </c>
      <c r="F1047" s="9">
        <f>_xlfn.XLOOKUP(C1047,Violations[Key],Violations[Score])</f>
        <v/>
      </c>
      <c r="G1047" s="9">
        <f>_xlfn.XLOOKUP(C1047,Violations[Key],Violations[Grade])&amp;""</f>
        <v/>
      </c>
      <c r="H1047" s="9">
        <f>COUNTIFS(Violations[Key],C1047,Violations[Violation code],"&lt;&gt;")</f>
        <v/>
      </c>
      <c r="I1047" s="9">
        <f>COUNTIFS(Violations[Key],C1047,Violations[Critical flag],"Critical")</f>
        <v/>
      </c>
      <c r="J1047" s="9">
        <f>IF(LEFT(_xlfn.XLOOKUP(C1047,Violations[Key],Violations[Action]),20)="Establishment Closed","Yes","No")</f>
        <v/>
      </c>
      <c r="K1047" s="9">
        <f>IF(F1047&lt;=13,"Yes","No")</f>
        <v/>
      </c>
    </row>
    <row r="1048">
      <c r="A1048" t="n">
        <v>50047466</v>
      </c>
      <c r="B1048" s="8" t="n">
        <v>46135</v>
      </c>
      <c r="C1048" s="9">
        <f>A1048&amp;"-"&amp;TEXT(B1048,"yyyymmdd")</f>
        <v/>
      </c>
      <c r="D1048" s="9">
        <f>_xlfn.XLOOKUP(C1048,Violations[Key],Violations[Boro])</f>
        <v/>
      </c>
      <c r="E1048" s="9">
        <f>_xlfn.XLOOKUP(C1048,Violations[Key],Violations[Cuisine])</f>
        <v/>
      </c>
      <c r="F1048" s="9">
        <f>_xlfn.XLOOKUP(C1048,Violations[Key],Violations[Score])</f>
        <v/>
      </c>
      <c r="G1048" s="9">
        <f>_xlfn.XLOOKUP(C1048,Violations[Key],Violations[Grade])&amp;""</f>
        <v/>
      </c>
      <c r="H1048" s="9">
        <f>COUNTIFS(Violations[Key],C1048,Violations[Violation code],"&lt;&gt;")</f>
        <v/>
      </c>
      <c r="I1048" s="9">
        <f>COUNTIFS(Violations[Key],C1048,Violations[Critical flag],"Critical")</f>
        <v/>
      </c>
      <c r="J1048" s="9">
        <f>IF(LEFT(_xlfn.XLOOKUP(C1048,Violations[Key],Violations[Action]),20)="Establishment Closed","Yes","No")</f>
        <v/>
      </c>
      <c r="K1048" s="9">
        <f>IF(F1048&lt;=13,"Yes","No")</f>
        <v/>
      </c>
    </row>
    <row r="1049">
      <c r="A1049" t="n">
        <v>50050700</v>
      </c>
      <c r="B1049" s="8" t="n">
        <v>46135</v>
      </c>
      <c r="C1049" s="9">
        <f>A1049&amp;"-"&amp;TEXT(B1049,"yyyymmdd")</f>
        <v/>
      </c>
      <c r="D1049" s="9">
        <f>_xlfn.XLOOKUP(C1049,Violations[Key],Violations[Boro])</f>
        <v/>
      </c>
      <c r="E1049" s="9">
        <f>_xlfn.XLOOKUP(C1049,Violations[Key],Violations[Cuisine])</f>
        <v/>
      </c>
      <c r="F1049" s="9">
        <f>_xlfn.XLOOKUP(C1049,Violations[Key],Violations[Score])</f>
        <v/>
      </c>
      <c r="G1049" s="9">
        <f>_xlfn.XLOOKUP(C1049,Violations[Key],Violations[Grade])&amp;""</f>
        <v/>
      </c>
      <c r="H1049" s="9">
        <f>COUNTIFS(Violations[Key],C1049,Violations[Violation code],"&lt;&gt;")</f>
        <v/>
      </c>
      <c r="I1049" s="9">
        <f>COUNTIFS(Violations[Key],C1049,Violations[Critical flag],"Critical")</f>
        <v/>
      </c>
      <c r="J1049" s="9">
        <f>IF(LEFT(_xlfn.XLOOKUP(C1049,Violations[Key],Violations[Action]),20)="Establishment Closed","Yes","No")</f>
        <v/>
      </c>
      <c r="K1049" s="9">
        <f>IF(F1049&lt;=13,"Yes","No")</f>
        <v/>
      </c>
    </row>
    <row r="1050">
      <c r="A1050" t="n">
        <v>50053337</v>
      </c>
      <c r="B1050" s="8" t="n">
        <v>46135</v>
      </c>
      <c r="C1050" s="9">
        <f>A1050&amp;"-"&amp;TEXT(B1050,"yyyymmdd")</f>
        <v/>
      </c>
      <c r="D1050" s="9">
        <f>_xlfn.XLOOKUP(C1050,Violations[Key],Violations[Boro])</f>
        <v/>
      </c>
      <c r="E1050" s="9">
        <f>_xlfn.XLOOKUP(C1050,Violations[Key],Violations[Cuisine])</f>
        <v/>
      </c>
      <c r="F1050" s="9">
        <f>_xlfn.XLOOKUP(C1050,Violations[Key],Violations[Score])</f>
        <v/>
      </c>
      <c r="G1050" s="9">
        <f>_xlfn.XLOOKUP(C1050,Violations[Key],Violations[Grade])&amp;""</f>
        <v/>
      </c>
      <c r="H1050" s="9">
        <f>COUNTIFS(Violations[Key],C1050,Violations[Violation code],"&lt;&gt;")</f>
        <v/>
      </c>
      <c r="I1050" s="9">
        <f>COUNTIFS(Violations[Key],C1050,Violations[Critical flag],"Critical")</f>
        <v/>
      </c>
      <c r="J1050" s="9">
        <f>IF(LEFT(_xlfn.XLOOKUP(C1050,Violations[Key],Violations[Action]),20)="Establishment Closed","Yes","No")</f>
        <v/>
      </c>
      <c r="K1050" s="9">
        <f>IF(F1050&lt;=13,"Yes","No")</f>
        <v/>
      </c>
    </row>
    <row r="1051">
      <c r="A1051" t="n">
        <v>50054573</v>
      </c>
      <c r="B1051" s="8" t="n">
        <v>46135</v>
      </c>
      <c r="C1051" s="9">
        <f>A1051&amp;"-"&amp;TEXT(B1051,"yyyymmdd")</f>
        <v/>
      </c>
      <c r="D1051" s="9">
        <f>_xlfn.XLOOKUP(C1051,Violations[Key],Violations[Boro])</f>
        <v/>
      </c>
      <c r="E1051" s="9">
        <f>_xlfn.XLOOKUP(C1051,Violations[Key],Violations[Cuisine])</f>
        <v/>
      </c>
      <c r="F1051" s="9">
        <f>_xlfn.XLOOKUP(C1051,Violations[Key],Violations[Score])</f>
        <v/>
      </c>
      <c r="G1051" s="9">
        <f>_xlfn.XLOOKUP(C1051,Violations[Key],Violations[Grade])&amp;""</f>
        <v/>
      </c>
      <c r="H1051" s="9">
        <f>COUNTIFS(Violations[Key],C1051,Violations[Violation code],"&lt;&gt;")</f>
        <v/>
      </c>
      <c r="I1051" s="9">
        <f>COUNTIFS(Violations[Key],C1051,Violations[Critical flag],"Critical")</f>
        <v/>
      </c>
      <c r="J1051" s="9">
        <f>IF(LEFT(_xlfn.XLOOKUP(C1051,Violations[Key],Violations[Action]),20)="Establishment Closed","Yes","No")</f>
        <v/>
      </c>
      <c r="K1051" s="9">
        <f>IF(F1051&lt;=13,"Yes","No")</f>
        <v/>
      </c>
    </row>
    <row r="1052">
      <c r="A1052" t="n">
        <v>50055438</v>
      </c>
      <c r="B1052" s="8" t="n">
        <v>46135</v>
      </c>
      <c r="C1052" s="9">
        <f>A1052&amp;"-"&amp;TEXT(B1052,"yyyymmdd")</f>
        <v/>
      </c>
      <c r="D1052" s="9">
        <f>_xlfn.XLOOKUP(C1052,Violations[Key],Violations[Boro])</f>
        <v/>
      </c>
      <c r="E1052" s="9">
        <f>_xlfn.XLOOKUP(C1052,Violations[Key],Violations[Cuisine])</f>
        <v/>
      </c>
      <c r="F1052" s="9">
        <f>_xlfn.XLOOKUP(C1052,Violations[Key],Violations[Score])</f>
        <v/>
      </c>
      <c r="G1052" s="9">
        <f>_xlfn.XLOOKUP(C1052,Violations[Key],Violations[Grade])&amp;""</f>
        <v/>
      </c>
      <c r="H1052" s="9">
        <f>COUNTIFS(Violations[Key],C1052,Violations[Violation code],"&lt;&gt;")</f>
        <v/>
      </c>
      <c r="I1052" s="9">
        <f>COUNTIFS(Violations[Key],C1052,Violations[Critical flag],"Critical")</f>
        <v/>
      </c>
      <c r="J1052" s="9">
        <f>IF(LEFT(_xlfn.XLOOKUP(C1052,Violations[Key],Violations[Action]),20)="Establishment Closed","Yes","No")</f>
        <v/>
      </c>
      <c r="K1052" s="9">
        <f>IF(F1052&lt;=13,"Yes","No")</f>
        <v/>
      </c>
    </row>
    <row r="1053">
      <c r="A1053" t="n">
        <v>50057389</v>
      </c>
      <c r="B1053" s="8" t="n">
        <v>46135</v>
      </c>
      <c r="C1053" s="9">
        <f>A1053&amp;"-"&amp;TEXT(B1053,"yyyymmdd")</f>
        <v/>
      </c>
      <c r="D1053" s="9">
        <f>_xlfn.XLOOKUP(C1053,Violations[Key],Violations[Boro])</f>
        <v/>
      </c>
      <c r="E1053" s="9">
        <f>_xlfn.XLOOKUP(C1053,Violations[Key],Violations[Cuisine])</f>
        <v/>
      </c>
      <c r="F1053" s="9">
        <f>_xlfn.XLOOKUP(C1053,Violations[Key],Violations[Score])</f>
        <v/>
      </c>
      <c r="G1053" s="9">
        <f>_xlfn.XLOOKUP(C1053,Violations[Key],Violations[Grade])&amp;""</f>
        <v/>
      </c>
      <c r="H1053" s="9">
        <f>COUNTIFS(Violations[Key],C1053,Violations[Violation code],"&lt;&gt;")</f>
        <v/>
      </c>
      <c r="I1053" s="9">
        <f>COUNTIFS(Violations[Key],C1053,Violations[Critical flag],"Critical")</f>
        <v/>
      </c>
      <c r="J1053" s="9">
        <f>IF(LEFT(_xlfn.XLOOKUP(C1053,Violations[Key],Violations[Action]),20)="Establishment Closed","Yes","No")</f>
        <v/>
      </c>
      <c r="K1053" s="9">
        <f>IF(F1053&lt;=13,"Yes","No")</f>
        <v/>
      </c>
    </row>
    <row r="1054">
      <c r="A1054" t="n">
        <v>50065978</v>
      </c>
      <c r="B1054" s="8" t="n">
        <v>46135</v>
      </c>
      <c r="C1054" s="9">
        <f>A1054&amp;"-"&amp;TEXT(B1054,"yyyymmdd")</f>
        <v/>
      </c>
      <c r="D1054" s="9">
        <f>_xlfn.XLOOKUP(C1054,Violations[Key],Violations[Boro])</f>
        <v/>
      </c>
      <c r="E1054" s="9">
        <f>_xlfn.XLOOKUP(C1054,Violations[Key],Violations[Cuisine])</f>
        <v/>
      </c>
      <c r="F1054" s="9">
        <f>_xlfn.XLOOKUP(C1054,Violations[Key],Violations[Score])</f>
        <v/>
      </c>
      <c r="G1054" s="9">
        <f>_xlfn.XLOOKUP(C1054,Violations[Key],Violations[Grade])&amp;""</f>
        <v/>
      </c>
      <c r="H1054" s="9">
        <f>COUNTIFS(Violations[Key],C1054,Violations[Violation code],"&lt;&gt;")</f>
        <v/>
      </c>
      <c r="I1054" s="9">
        <f>COUNTIFS(Violations[Key],C1054,Violations[Critical flag],"Critical")</f>
        <v/>
      </c>
      <c r="J1054" s="9">
        <f>IF(LEFT(_xlfn.XLOOKUP(C1054,Violations[Key],Violations[Action]),20)="Establishment Closed","Yes","No")</f>
        <v/>
      </c>
      <c r="K1054" s="9">
        <f>IF(F1054&lt;=13,"Yes","No")</f>
        <v/>
      </c>
    </row>
    <row r="1055">
      <c r="A1055" t="n">
        <v>50068576</v>
      </c>
      <c r="B1055" s="8" t="n">
        <v>46135</v>
      </c>
      <c r="C1055" s="9">
        <f>A1055&amp;"-"&amp;TEXT(B1055,"yyyymmdd")</f>
        <v/>
      </c>
      <c r="D1055" s="9">
        <f>_xlfn.XLOOKUP(C1055,Violations[Key],Violations[Boro])</f>
        <v/>
      </c>
      <c r="E1055" s="9">
        <f>_xlfn.XLOOKUP(C1055,Violations[Key],Violations[Cuisine])</f>
        <v/>
      </c>
      <c r="F1055" s="9">
        <f>_xlfn.XLOOKUP(C1055,Violations[Key],Violations[Score])</f>
        <v/>
      </c>
      <c r="G1055" s="9">
        <f>_xlfn.XLOOKUP(C1055,Violations[Key],Violations[Grade])&amp;""</f>
        <v/>
      </c>
      <c r="H1055" s="9">
        <f>COUNTIFS(Violations[Key],C1055,Violations[Violation code],"&lt;&gt;")</f>
        <v/>
      </c>
      <c r="I1055" s="9">
        <f>COUNTIFS(Violations[Key],C1055,Violations[Critical flag],"Critical")</f>
        <v/>
      </c>
      <c r="J1055" s="9">
        <f>IF(LEFT(_xlfn.XLOOKUP(C1055,Violations[Key],Violations[Action]),20)="Establishment Closed","Yes","No")</f>
        <v/>
      </c>
      <c r="K1055" s="9">
        <f>IF(F1055&lt;=13,"Yes","No")</f>
        <v/>
      </c>
    </row>
    <row r="1056">
      <c r="A1056" t="n">
        <v>50077163</v>
      </c>
      <c r="B1056" s="8" t="n">
        <v>46135</v>
      </c>
      <c r="C1056" s="9">
        <f>A1056&amp;"-"&amp;TEXT(B1056,"yyyymmdd")</f>
        <v/>
      </c>
      <c r="D1056" s="9">
        <f>_xlfn.XLOOKUP(C1056,Violations[Key],Violations[Boro])</f>
        <v/>
      </c>
      <c r="E1056" s="9">
        <f>_xlfn.XLOOKUP(C1056,Violations[Key],Violations[Cuisine])</f>
        <v/>
      </c>
      <c r="F1056" s="9">
        <f>_xlfn.XLOOKUP(C1056,Violations[Key],Violations[Score])</f>
        <v/>
      </c>
      <c r="G1056" s="9">
        <f>_xlfn.XLOOKUP(C1056,Violations[Key],Violations[Grade])&amp;""</f>
        <v/>
      </c>
      <c r="H1056" s="9">
        <f>COUNTIFS(Violations[Key],C1056,Violations[Violation code],"&lt;&gt;")</f>
        <v/>
      </c>
      <c r="I1056" s="9">
        <f>COUNTIFS(Violations[Key],C1056,Violations[Critical flag],"Critical")</f>
        <v/>
      </c>
      <c r="J1056" s="9">
        <f>IF(LEFT(_xlfn.XLOOKUP(C1056,Violations[Key],Violations[Action]),20)="Establishment Closed","Yes","No")</f>
        <v/>
      </c>
      <c r="K1056" s="9">
        <f>IF(F1056&lt;=13,"Yes","No")</f>
        <v/>
      </c>
    </row>
    <row r="1057">
      <c r="A1057" t="n">
        <v>50078091</v>
      </c>
      <c r="B1057" s="8" t="n">
        <v>46135</v>
      </c>
      <c r="C1057" s="9">
        <f>A1057&amp;"-"&amp;TEXT(B1057,"yyyymmdd")</f>
        <v/>
      </c>
      <c r="D1057" s="9">
        <f>_xlfn.XLOOKUP(C1057,Violations[Key],Violations[Boro])</f>
        <v/>
      </c>
      <c r="E1057" s="9">
        <f>_xlfn.XLOOKUP(C1057,Violations[Key],Violations[Cuisine])</f>
        <v/>
      </c>
      <c r="F1057" s="9">
        <f>_xlfn.XLOOKUP(C1057,Violations[Key],Violations[Score])</f>
        <v/>
      </c>
      <c r="G1057" s="9">
        <f>_xlfn.XLOOKUP(C1057,Violations[Key],Violations[Grade])&amp;""</f>
        <v/>
      </c>
      <c r="H1057" s="9">
        <f>COUNTIFS(Violations[Key],C1057,Violations[Violation code],"&lt;&gt;")</f>
        <v/>
      </c>
      <c r="I1057" s="9">
        <f>COUNTIFS(Violations[Key],C1057,Violations[Critical flag],"Critical")</f>
        <v/>
      </c>
      <c r="J1057" s="9">
        <f>IF(LEFT(_xlfn.XLOOKUP(C1057,Violations[Key],Violations[Action]),20)="Establishment Closed","Yes","No")</f>
        <v/>
      </c>
      <c r="K1057" s="9">
        <f>IF(F1057&lt;=13,"Yes","No")</f>
        <v/>
      </c>
    </row>
    <row r="1058">
      <c r="A1058" t="n">
        <v>50078937</v>
      </c>
      <c r="B1058" s="8" t="n">
        <v>46135</v>
      </c>
      <c r="C1058" s="9">
        <f>A1058&amp;"-"&amp;TEXT(B1058,"yyyymmdd")</f>
        <v/>
      </c>
      <c r="D1058" s="9">
        <f>_xlfn.XLOOKUP(C1058,Violations[Key],Violations[Boro])</f>
        <v/>
      </c>
      <c r="E1058" s="9">
        <f>_xlfn.XLOOKUP(C1058,Violations[Key],Violations[Cuisine])</f>
        <v/>
      </c>
      <c r="F1058" s="9">
        <f>_xlfn.XLOOKUP(C1058,Violations[Key],Violations[Score])</f>
        <v/>
      </c>
      <c r="G1058" s="9">
        <f>_xlfn.XLOOKUP(C1058,Violations[Key],Violations[Grade])&amp;""</f>
        <v/>
      </c>
      <c r="H1058" s="9">
        <f>COUNTIFS(Violations[Key],C1058,Violations[Violation code],"&lt;&gt;")</f>
        <v/>
      </c>
      <c r="I1058" s="9">
        <f>COUNTIFS(Violations[Key],C1058,Violations[Critical flag],"Critical")</f>
        <v/>
      </c>
      <c r="J1058" s="9">
        <f>IF(LEFT(_xlfn.XLOOKUP(C1058,Violations[Key],Violations[Action]),20)="Establishment Closed","Yes","No")</f>
        <v/>
      </c>
      <c r="K1058" s="9">
        <f>IF(F1058&lt;=13,"Yes","No")</f>
        <v/>
      </c>
    </row>
    <row r="1059">
      <c r="A1059" t="n">
        <v>50079054</v>
      </c>
      <c r="B1059" s="8" t="n">
        <v>46135</v>
      </c>
      <c r="C1059" s="9">
        <f>A1059&amp;"-"&amp;TEXT(B1059,"yyyymmdd")</f>
        <v/>
      </c>
      <c r="D1059" s="9">
        <f>_xlfn.XLOOKUP(C1059,Violations[Key],Violations[Boro])</f>
        <v/>
      </c>
      <c r="E1059" s="9">
        <f>_xlfn.XLOOKUP(C1059,Violations[Key],Violations[Cuisine])</f>
        <v/>
      </c>
      <c r="F1059" s="9">
        <f>_xlfn.XLOOKUP(C1059,Violations[Key],Violations[Score])</f>
        <v/>
      </c>
      <c r="G1059" s="9">
        <f>_xlfn.XLOOKUP(C1059,Violations[Key],Violations[Grade])&amp;""</f>
        <v/>
      </c>
      <c r="H1059" s="9">
        <f>COUNTIFS(Violations[Key],C1059,Violations[Violation code],"&lt;&gt;")</f>
        <v/>
      </c>
      <c r="I1059" s="9">
        <f>COUNTIFS(Violations[Key],C1059,Violations[Critical flag],"Critical")</f>
        <v/>
      </c>
      <c r="J1059" s="9">
        <f>IF(LEFT(_xlfn.XLOOKUP(C1059,Violations[Key],Violations[Action]),20)="Establishment Closed","Yes","No")</f>
        <v/>
      </c>
      <c r="K1059" s="9">
        <f>IF(F1059&lt;=13,"Yes","No")</f>
        <v/>
      </c>
    </row>
    <row r="1060">
      <c r="A1060" t="n">
        <v>50079290</v>
      </c>
      <c r="B1060" s="8" t="n">
        <v>46135</v>
      </c>
      <c r="C1060" s="9">
        <f>A1060&amp;"-"&amp;TEXT(B1060,"yyyymmdd")</f>
        <v/>
      </c>
      <c r="D1060" s="9">
        <f>_xlfn.XLOOKUP(C1060,Violations[Key],Violations[Boro])</f>
        <v/>
      </c>
      <c r="E1060" s="9">
        <f>_xlfn.XLOOKUP(C1060,Violations[Key],Violations[Cuisine])</f>
        <v/>
      </c>
      <c r="F1060" s="9">
        <f>_xlfn.XLOOKUP(C1060,Violations[Key],Violations[Score])</f>
        <v/>
      </c>
      <c r="G1060" s="9">
        <f>_xlfn.XLOOKUP(C1060,Violations[Key],Violations[Grade])&amp;""</f>
        <v/>
      </c>
      <c r="H1060" s="9">
        <f>COUNTIFS(Violations[Key],C1060,Violations[Violation code],"&lt;&gt;")</f>
        <v/>
      </c>
      <c r="I1060" s="9">
        <f>COUNTIFS(Violations[Key],C1060,Violations[Critical flag],"Critical")</f>
        <v/>
      </c>
      <c r="J1060" s="9">
        <f>IF(LEFT(_xlfn.XLOOKUP(C1060,Violations[Key],Violations[Action]),20)="Establishment Closed","Yes","No")</f>
        <v/>
      </c>
      <c r="K1060" s="9">
        <f>IF(F1060&lt;=13,"Yes","No")</f>
        <v/>
      </c>
    </row>
    <row r="1061">
      <c r="A1061" t="n">
        <v>50083916</v>
      </c>
      <c r="B1061" s="8" t="n">
        <v>46135</v>
      </c>
      <c r="C1061" s="9">
        <f>A1061&amp;"-"&amp;TEXT(B1061,"yyyymmdd")</f>
        <v/>
      </c>
      <c r="D1061" s="9">
        <f>_xlfn.XLOOKUP(C1061,Violations[Key],Violations[Boro])</f>
        <v/>
      </c>
      <c r="E1061" s="9">
        <f>_xlfn.XLOOKUP(C1061,Violations[Key],Violations[Cuisine])</f>
        <v/>
      </c>
      <c r="F1061" s="9">
        <f>_xlfn.XLOOKUP(C1061,Violations[Key],Violations[Score])</f>
        <v/>
      </c>
      <c r="G1061" s="9">
        <f>_xlfn.XLOOKUP(C1061,Violations[Key],Violations[Grade])&amp;""</f>
        <v/>
      </c>
      <c r="H1061" s="9">
        <f>COUNTIFS(Violations[Key],C1061,Violations[Violation code],"&lt;&gt;")</f>
        <v/>
      </c>
      <c r="I1061" s="9">
        <f>COUNTIFS(Violations[Key],C1061,Violations[Critical flag],"Critical")</f>
        <v/>
      </c>
      <c r="J1061" s="9">
        <f>IF(LEFT(_xlfn.XLOOKUP(C1061,Violations[Key],Violations[Action]),20)="Establishment Closed","Yes","No")</f>
        <v/>
      </c>
      <c r="K1061" s="9">
        <f>IF(F1061&lt;=13,"Yes","No")</f>
        <v/>
      </c>
    </row>
    <row r="1062">
      <c r="A1062" t="n">
        <v>50088027</v>
      </c>
      <c r="B1062" s="8" t="n">
        <v>46135</v>
      </c>
      <c r="C1062" s="9">
        <f>A1062&amp;"-"&amp;TEXT(B1062,"yyyymmdd")</f>
        <v/>
      </c>
      <c r="D1062" s="9">
        <f>_xlfn.XLOOKUP(C1062,Violations[Key],Violations[Boro])</f>
        <v/>
      </c>
      <c r="E1062" s="9">
        <f>_xlfn.XLOOKUP(C1062,Violations[Key],Violations[Cuisine])</f>
        <v/>
      </c>
      <c r="F1062" s="9">
        <f>_xlfn.XLOOKUP(C1062,Violations[Key],Violations[Score])</f>
        <v/>
      </c>
      <c r="G1062" s="9">
        <f>_xlfn.XLOOKUP(C1062,Violations[Key],Violations[Grade])&amp;""</f>
        <v/>
      </c>
      <c r="H1062" s="9">
        <f>COUNTIFS(Violations[Key],C1062,Violations[Violation code],"&lt;&gt;")</f>
        <v/>
      </c>
      <c r="I1062" s="9">
        <f>COUNTIFS(Violations[Key],C1062,Violations[Critical flag],"Critical")</f>
        <v/>
      </c>
      <c r="J1062" s="9">
        <f>IF(LEFT(_xlfn.XLOOKUP(C1062,Violations[Key],Violations[Action]),20)="Establishment Closed","Yes","No")</f>
        <v/>
      </c>
      <c r="K1062" s="9">
        <f>IF(F1062&lt;=13,"Yes","No")</f>
        <v/>
      </c>
    </row>
    <row r="1063">
      <c r="A1063" t="n">
        <v>50089790</v>
      </c>
      <c r="B1063" s="8" t="n">
        <v>46135</v>
      </c>
      <c r="C1063" s="9">
        <f>A1063&amp;"-"&amp;TEXT(B1063,"yyyymmdd")</f>
        <v/>
      </c>
      <c r="D1063" s="9">
        <f>_xlfn.XLOOKUP(C1063,Violations[Key],Violations[Boro])</f>
        <v/>
      </c>
      <c r="E1063" s="9">
        <f>_xlfn.XLOOKUP(C1063,Violations[Key],Violations[Cuisine])</f>
        <v/>
      </c>
      <c r="F1063" s="9">
        <f>_xlfn.XLOOKUP(C1063,Violations[Key],Violations[Score])</f>
        <v/>
      </c>
      <c r="G1063" s="9">
        <f>_xlfn.XLOOKUP(C1063,Violations[Key],Violations[Grade])&amp;""</f>
        <v/>
      </c>
      <c r="H1063" s="9">
        <f>COUNTIFS(Violations[Key],C1063,Violations[Violation code],"&lt;&gt;")</f>
        <v/>
      </c>
      <c r="I1063" s="9">
        <f>COUNTIFS(Violations[Key],C1063,Violations[Critical flag],"Critical")</f>
        <v/>
      </c>
      <c r="J1063" s="9">
        <f>IF(LEFT(_xlfn.XLOOKUP(C1063,Violations[Key],Violations[Action]),20)="Establishment Closed","Yes","No")</f>
        <v/>
      </c>
      <c r="K1063" s="9">
        <f>IF(F1063&lt;=13,"Yes","No")</f>
        <v/>
      </c>
    </row>
    <row r="1064">
      <c r="A1064" t="n">
        <v>50091978</v>
      </c>
      <c r="B1064" s="8" t="n">
        <v>46135</v>
      </c>
      <c r="C1064" s="9">
        <f>A1064&amp;"-"&amp;TEXT(B1064,"yyyymmdd")</f>
        <v/>
      </c>
      <c r="D1064" s="9">
        <f>_xlfn.XLOOKUP(C1064,Violations[Key],Violations[Boro])</f>
        <v/>
      </c>
      <c r="E1064" s="9">
        <f>_xlfn.XLOOKUP(C1064,Violations[Key],Violations[Cuisine])</f>
        <v/>
      </c>
      <c r="F1064" s="9">
        <f>_xlfn.XLOOKUP(C1064,Violations[Key],Violations[Score])</f>
        <v/>
      </c>
      <c r="G1064" s="9">
        <f>_xlfn.XLOOKUP(C1064,Violations[Key],Violations[Grade])&amp;""</f>
        <v/>
      </c>
      <c r="H1064" s="9">
        <f>COUNTIFS(Violations[Key],C1064,Violations[Violation code],"&lt;&gt;")</f>
        <v/>
      </c>
      <c r="I1064" s="9">
        <f>COUNTIFS(Violations[Key],C1064,Violations[Critical flag],"Critical")</f>
        <v/>
      </c>
      <c r="J1064" s="9">
        <f>IF(LEFT(_xlfn.XLOOKUP(C1064,Violations[Key],Violations[Action]),20)="Establishment Closed","Yes","No")</f>
        <v/>
      </c>
      <c r="K1064" s="9">
        <f>IF(F1064&lt;=13,"Yes","No")</f>
        <v/>
      </c>
    </row>
    <row r="1065">
      <c r="A1065" t="n">
        <v>50100711</v>
      </c>
      <c r="B1065" s="8" t="n">
        <v>46135</v>
      </c>
      <c r="C1065" s="9">
        <f>A1065&amp;"-"&amp;TEXT(B1065,"yyyymmdd")</f>
        <v/>
      </c>
      <c r="D1065" s="9">
        <f>_xlfn.XLOOKUP(C1065,Violations[Key],Violations[Boro])</f>
        <v/>
      </c>
      <c r="E1065" s="9">
        <f>_xlfn.XLOOKUP(C1065,Violations[Key],Violations[Cuisine])</f>
        <v/>
      </c>
      <c r="F1065" s="9">
        <f>_xlfn.XLOOKUP(C1065,Violations[Key],Violations[Score])</f>
        <v/>
      </c>
      <c r="G1065" s="9">
        <f>_xlfn.XLOOKUP(C1065,Violations[Key],Violations[Grade])&amp;""</f>
        <v/>
      </c>
      <c r="H1065" s="9">
        <f>COUNTIFS(Violations[Key],C1065,Violations[Violation code],"&lt;&gt;")</f>
        <v/>
      </c>
      <c r="I1065" s="9">
        <f>COUNTIFS(Violations[Key],C1065,Violations[Critical flag],"Critical")</f>
        <v/>
      </c>
      <c r="J1065" s="9">
        <f>IF(LEFT(_xlfn.XLOOKUP(C1065,Violations[Key],Violations[Action]),20)="Establishment Closed","Yes","No")</f>
        <v/>
      </c>
      <c r="K1065" s="9">
        <f>IF(F1065&lt;=13,"Yes","No")</f>
        <v/>
      </c>
    </row>
    <row r="1066">
      <c r="A1066" t="n">
        <v>50105429</v>
      </c>
      <c r="B1066" s="8" t="n">
        <v>46135</v>
      </c>
      <c r="C1066" s="9">
        <f>A1066&amp;"-"&amp;TEXT(B1066,"yyyymmdd")</f>
        <v/>
      </c>
      <c r="D1066" s="9">
        <f>_xlfn.XLOOKUP(C1066,Violations[Key],Violations[Boro])</f>
        <v/>
      </c>
      <c r="E1066" s="9">
        <f>_xlfn.XLOOKUP(C1066,Violations[Key],Violations[Cuisine])</f>
        <v/>
      </c>
      <c r="F1066" s="9">
        <f>_xlfn.XLOOKUP(C1066,Violations[Key],Violations[Score])</f>
        <v/>
      </c>
      <c r="G1066" s="9">
        <f>_xlfn.XLOOKUP(C1066,Violations[Key],Violations[Grade])&amp;""</f>
        <v/>
      </c>
      <c r="H1066" s="9">
        <f>COUNTIFS(Violations[Key],C1066,Violations[Violation code],"&lt;&gt;")</f>
        <v/>
      </c>
      <c r="I1066" s="9">
        <f>COUNTIFS(Violations[Key],C1066,Violations[Critical flag],"Critical")</f>
        <v/>
      </c>
      <c r="J1066" s="9">
        <f>IF(LEFT(_xlfn.XLOOKUP(C1066,Violations[Key],Violations[Action]),20)="Establishment Closed","Yes","No")</f>
        <v/>
      </c>
      <c r="K1066" s="9">
        <f>IF(F1066&lt;=13,"Yes","No")</f>
        <v/>
      </c>
    </row>
    <row r="1067">
      <c r="A1067" t="n">
        <v>50106067</v>
      </c>
      <c r="B1067" s="8" t="n">
        <v>46135</v>
      </c>
      <c r="C1067" s="9">
        <f>A1067&amp;"-"&amp;TEXT(B1067,"yyyymmdd")</f>
        <v/>
      </c>
      <c r="D1067" s="9">
        <f>_xlfn.XLOOKUP(C1067,Violations[Key],Violations[Boro])</f>
        <v/>
      </c>
      <c r="E1067" s="9">
        <f>_xlfn.XLOOKUP(C1067,Violations[Key],Violations[Cuisine])</f>
        <v/>
      </c>
      <c r="F1067" s="9">
        <f>_xlfn.XLOOKUP(C1067,Violations[Key],Violations[Score])</f>
        <v/>
      </c>
      <c r="G1067" s="9">
        <f>_xlfn.XLOOKUP(C1067,Violations[Key],Violations[Grade])&amp;""</f>
        <v/>
      </c>
      <c r="H1067" s="9">
        <f>COUNTIFS(Violations[Key],C1067,Violations[Violation code],"&lt;&gt;")</f>
        <v/>
      </c>
      <c r="I1067" s="9">
        <f>COUNTIFS(Violations[Key],C1067,Violations[Critical flag],"Critical")</f>
        <v/>
      </c>
      <c r="J1067" s="9">
        <f>IF(LEFT(_xlfn.XLOOKUP(C1067,Violations[Key],Violations[Action]),20)="Establishment Closed","Yes","No")</f>
        <v/>
      </c>
      <c r="K1067" s="9">
        <f>IF(F1067&lt;=13,"Yes","No")</f>
        <v/>
      </c>
    </row>
    <row r="1068">
      <c r="A1068" t="n">
        <v>50106678</v>
      </c>
      <c r="B1068" s="8" t="n">
        <v>46135</v>
      </c>
      <c r="C1068" s="9">
        <f>A1068&amp;"-"&amp;TEXT(B1068,"yyyymmdd")</f>
        <v/>
      </c>
      <c r="D1068" s="9">
        <f>_xlfn.XLOOKUP(C1068,Violations[Key],Violations[Boro])</f>
        <v/>
      </c>
      <c r="E1068" s="9">
        <f>_xlfn.XLOOKUP(C1068,Violations[Key],Violations[Cuisine])</f>
        <v/>
      </c>
      <c r="F1068" s="9">
        <f>_xlfn.XLOOKUP(C1068,Violations[Key],Violations[Score])</f>
        <v/>
      </c>
      <c r="G1068" s="9">
        <f>_xlfn.XLOOKUP(C1068,Violations[Key],Violations[Grade])&amp;""</f>
        <v/>
      </c>
      <c r="H1068" s="9">
        <f>COUNTIFS(Violations[Key],C1068,Violations[Violation code],"&lt;&gt;")</f>
        <v/>
      </c>
      <c r="I1068" s="9">
        <f>COUNTIFS(Violations[Key],C1068,Violations[Critical flag],"Critical")</f>
        <v/>
      </c>
      <c r="J1068" s="9">
        <f>IF(LEFT(_xlfn.XLOOKUP(C1068,Violations[Key],Violations[Action]),20)="Establishment Closed","Yes","No")</f>
        <v/>
      </c>
      <c r="K1068" s="9">
        <f>IF(F1068&lt;=13,"Yes","No")</f>
        <v/>
      </c>
    </row>
    <row r="1069">
      <c r="A1069" t="n">
        <v>50106774</v>
      </c>
      <c r="B1069" s="8" t="n">
        <v>46135</v>
      </c>
      <c r="C1069" s="9">
        <f>A1069&amp;"-"&amp;TEXT(B1069,"yyyymmdd")</f>
        <v/>
      </c>
      <c r="D1069" s="9">
        <f>_xlfn.XLOOKUP(C1069,Violations[Key],Violations[Boro])</f>
        <v/>
      </c>
      <c r="E1069" s="9">
        <f>_xlfn.XLOOKUP(C1069,Violations[Key],Violations[Cuisine])</f>
        <v/>
      </c>
      <c r="F1069" s="9">
        <f>_xlfn.XLOOKUP(C1069,Violations[Key],Violations[Score])</f>
        <v/>
      </c>
      <c r="G1069" s="9">
        <f>_xlfn.XLOOKUP(C1069,Violations[Key],Violations[Grade])&amp;""</f>
        <v/>
      </c>
      <c r="H1069" s="9">
        <f>COUNTIFS(Violations[Key],C1069,Violations[Violation code],"&lt;&gt;")</f>
        <v/>
      </c>
      <c r="I1069" s="9">
        <f>COUNTIFS(Violations[Key],C1069,Violations[Critical flag],"Critical")</f>
        <v/>
      </c>
      <c r="J1069" s="9">
        <f>IF(LEFT(_xlfn.XLOOKUP(C1069,Violations[Key],Violations[Action]),20)="Establishment Closed","Yes","No")</f>
        <v/>
      </c>
      <c r="K1069" s="9">
        <f>IF(F1069&lt;=13,"Yes","No")</f>
        <v/>
      </c>
    </row>
    <row r="1070">
      <c r="A1070" t="n">
        <v>50107838</v>
      </c>
      <c r="B1070" s="8" t="n">
        <v>46135</v>
      </c>
      <c r="C1070" s="9">
        <f>A1070&amp;"-"&amp;TEXT(B1070,"yyyymmdd")</f>
        <v/>
      </c>
      <c r="D1070" s="9">
        <f>_xlfn.XLOOKUP(C1070,Violations[Key],Violations[Boro])</f>
        <v/>
      </c>
      <c r="E1070" s="9">
        <f>_xlfn.XLOOKUP(C1070,Violations[Key],Violations[Cuisine])</f>
        <v/>
      </c>
      <c r="F1070" s="9">
        <f>_xlfn.XLOOKUP(C1070,Violations[Key],Violations[Score])</f>
        <v/>
      </c>
      <c r="G1070" s="9">
        <f>_xlfn.XLOOKUP(C1070,Violations[Key],Violations[Grade])&amp;""</f>
        <v/>
      </c>
      <c r="H1070" s="9">
        <f>COUNTIFS(Violations[Key],C1070,Violations[Violation code],"&lt;&gt;")</f>
        <v/>
      </c>
      <c r="I1070" s="9">
        <f>COUNTIFS(Violations[Key],C1070,Violations[Critical flag],"Critical")</f>
        <v/>
      </c>
      <c r="J1070" s="9">
        <f>IF(LEFT(_xlfn.XLOOKUP(C1070,Violations[Key],Violations[Action]),20)="Establishment Closed","Yes","No")</f>
        <v/>
      </c>
      <c r="K1070" s="9">
        <f>IF(F1070&lt;=13,"Yes","No")</f>
        <v/>
      </c>
    </row>
    <row r="1071">
      <c r="A1071" t="n">
        <v>50107922</v>
      </c>
      <c r="B1071" s="8" t="n">
        <v>46135</v>
      </c>
      <c r="C1071" s="9">
        <f>A1071&amp;"-"&amp;TEXT(B1071,"yyyymmdd")</f>
        <v/>
      </c>
      <c r="D1071" s="9">
        <f>_xlfn.XLOOKUP(C1071,Violations[Key],Violations[Boro])</f>
        <v/>
      </c>
      <c r="E1071" s="9">
        <f>_xlfn.XLOOKUP(C1071,Violations[Key],Violations[Cuisine])</f>
        <v/>
      </c>
      <c r="F1071" s="9">
        <f>_xlfn.XLOOKUP(C1071,Violations[Key],Violations[Score])</f>
        <v/>
      </c>
      <c r="G1071" s="9">
        <f>_xlfn.XLOOKUP(C1071,Violations[Key],Violations[Grade])&amp;""</f>
        <v/>
      </c>
      <c r="H1071" s="9">
        <f>COUNTIFS(Violations[Key],C1071,Violations[Violation code],"&lt;&gt;")</f>
        <v/>
      </c>
      <c r="I1071" s="9">
        <f>COUNTIFS(Violations[Key],C1071,Violations[Critical flag],"Critical")</f>
        <v/>
      </c>
      <c r="J1071" s="9">
        <f>IF(LEFT(_xlfn.XLOOKUP(C1071,Violations[Key],Violations[Action]),20)="Establishment Closed","Yes","No")</f>
        <v/>
      </c>
      <c r="K1071" s="9">
        <f>IF(F1071&lt;=13,"Yes","No")</f>
        <v/>
      </c>
    </row>
    <row r="1072">
      <c r="A1072" t="n">
        <v>50117187</v>
      </c>
      <c r="B1072" s="8" t="n">
        <v>46135</v>
      </c>
      <c r="C1072" s="9">
        <f>A1072&amp;"-"&amp;TEXT(B1072,"yyyymmdd")</f>
        <v/>
      </c>
      <c r="D1072" s="9">
        <f>_xlfn.XLOOKUP(C1072,Violations[Key],Violations[Boro])</f>
        <v/>
      </c>
      <c r="E1072" s="9">
        <f>_xlfn.XLOOKUP(C1072,Violations[Key],Violations[Cuisine])</f>
        <v/>
      </c>
      <c r="F1072" s="9">
        <f>_xlfn.XLOOKUP(C1072,Violations[Key],Violations[Score])</f>
        <v/>
      </c>
      <c r="G1072" s="9">
        <f>_xlfn.XLOOKUP(C1072,Violations[Key],Violations[Grade])&amp;""</f>
        <v/>
      </c>
      <c r="H1072" s="9">
        <f>COUNTIFS(Violations[Key],C1072,Violations[Violation code],"&lt;&gt;")</f>
        <v/>
      </c>
      <c r="I1072" s="9">
        <f>COUNTIFS(Violations[Key],C1072,Violations[Critical flag],"Critical")</f>
        <v/>
      </c>
      <c r="J1072" s="9">
        <f>IF(LEFT(_xlfn.XLOOKUP(C1072,Violations[Key],Violations[Action]),20)="Establishment Closed","Yes","No")</f>
        <v/>
      </c>
      <c r="K1072" s="9">
        <f>IF(F1072&lt;=13,"Yes","No")</f>
        <v/>
      </c>
    </row>
    <row r="1073">
      <c r="A1073" t="n">
        <v>50119681</v>
      </c>
      <c r="B1073" s="8" t="n">
        <v>46135</v>
      </c>
      <c r="C1073" s="9">
        <f>A1073&amp;"-"&amp;TEXT(B1073,"yyyymmdd")</f>
        <v/>
      </c>
      <c r="D1073" s="9">
        <f>_xlfn.XLOOKUP(C1073,Violations[Key],Violations[Boro])</f>
        <v/>
      </c>
      <c r="E1073" s="9">
        <f>_xlfn.XLOOKUP(C1073,Violations[Key],Violations[Cuisine])</f>
        <v/>
      </c>
      <c r="F1073" s="9">
        <f>_xlfn.XLOOKUP(C1073,Violations[Key],Violations[Score])</f>
        <v/>
      </c>
      <c r="G1073" s="9">
        <f>_xlfn.XLOOKUP(C1073,Violations[Key],Violations[Grade])&amp;""</f>
        <v/>
      </c>
      <c r="H1073" s="9">
        <f>COUNTIFS(Violations[Key],C1073,Violations[Violation code],"&lt;&gt;")</f>
        <v/>
      </c>
      <c r="I1073" s="9">
        <f>COUNTIFS(Violations[Key],C1073,Violations[Critical flag],"Critical")</f>
        <v/>
      </c>
      <c r="J1073" s="9">
        <f>IF(LEFT(_xlfn.XLOOKUP(C1073,Violations[Key],Violations[Action]),20)="Establishment Closed","Yes","No")</f>
        <v/>
      </c>
      <c r="K1073" s="9">
        <f>IF(F1073&lt;=13,"Yes","No")</f>
        <v/>
      </c>
    </row>
    <row r="1074">
      <c r="A1074" t="n">
        <v>50120244</v>
      </c>
      <c r="B1074" s="8" t="n">
        <v>46135</v>
      </c>
      <c r="C1074" s="9">
        <f>A1074&amp;"-"&amp;TEXT(B1074,"yyyymmdd")</f>
        <v/>
      </c>
      <c r="D1074" s="9">
        <f>_xlfn.XLOOKUP(C1074,Violations[Key],Violations[Boro])</f>
        <v/>
      </c>
      <c r="E1074" s="9">
        <f>_xlfn.XLOOKUP(C1074,Violations[Key],Violations[Cuisine])</f>
        <v/>
      </c>
      <c r="F1074" s="9">
        <f>_xlfn.XLOOKUP(C1074,Violations[Key],Violations[Score])</f>
        <v/>
      </c>
      <c r="G1074" s="9">
        <f>_xlfn.XLOOKUP(C1074,Violations[Key],Violations[Grade])&amp;""</f>
        <v/>
      </c>
      <c r="H1074" s="9">
        <f>COUNTIFS(Violations[Key],C1074,Violations[Violation code],"&lt;&gt;")</f>
        <v/>
      </c>
      <c r="I1074" s="9">
        <f>COUNTIFS(Violations[Key],C1074,Violations[Critical flag],"Critical")</f>
        <v/>
      </c>
      <c r="J1074" s="9">
        <f>IF(LEFT(_xlfn.XLOOKUP(C1074,Violations[Key],Violations[Action]),20)="Establishment Closed","Yes","No")</f>
        <v/>
      </c>
      <c r="K1074" s="9">
        <f>IF(F1074&lt;=13,"Yes","No")</f>
        <v/>
      </c>
    </row>
    <row r="1075">
      <c r="A1075" t="n">
        <v>50120805</v>
      </c>
      <c r="B1075" s="8" t="n">
        <v>46135</v>
      </c>
      <c r="C1075" s="9">
        <f>A1075&amp;"-"&amp;TEXT(B1075,"yyyymmdd")</f>
        <v/>
      </c>
      <c r="D1075" s="9">
        <f>_xlfn.XLOOKUP(C1075,Violations[Key],Violations[Boro])</f>
        <v/>
      </c>
      <c r="E1075" s="9">
        <f>_xlfn.XLOOKUP(C1075,Violations[Key],Violations[Cuisine])</f>
        <v/>
      </c>
      <c r="F1075" s="9">
        <f>_xlfn.XLOOKUP(C1075,Violations[Key],Violations[Score])</f>
        <v/>
      </c>
      <c r="G1075" s="9">
        <f>_xlfn.XLOOKUP(C1075,Violations[Key],Violations[Grade])&amp;""</f>
        <v/>
      </c>
      <c r="H1075" s="9">
        <f>COUNTIFS(Violations[Key],C1075,Violations[Violation code],"&lt;&gt;")</f>
        <v/>
      </c>
      <c r="I1075" s="9">
        <f>COUNTIFS(Violations[Key],C1075,Violations[Critical flag],"Critical")</f>
        <v/>
      </c>
      <c r="J1075" s="9">
        <f>IF(LEFT(_xlfn.XLOOKUP(C1075,Violations[Key],Violations[Action]),20)="Establishment Closed","Yes","No")</f>
        <v/>
      </c>
      <c r="K1075" s="9">
        <f>IF(F1075&lt;=13,"Yes","No")</f>
        <v/>
      </c>
    </row>
    <row r="1076">
      <c r="A1076" t="n">
        <v>50121796</v>
      </c>
      <c r="B1076" s="8" t="n">
        <v>46135</v>
      </c>
      <c r="C1076" s="9">
        <f>A1076&amp;"-"&amp;TEXT(B1076,"yyyymmdd")</f>
        <v/>
      </c>
      <c r="D1076" s="9">
        <f>_xlfn.XLOOKUP(C1076,Violations[Key],Violations[Boro])</f>
        <v/>
      </c>
      <c r="E1076" s="9">
        <f>_xlfn.XLOOKUP(C1076,Violations[Key],Violations[Cuisine])</f>
        <v/>
      </c>
      <c r="F1076" s="9">
        <f>_xlfn.XLOOKUP(C1076,Violations[Key],Violations[Score])</f>
        <v/>
      </c>
      <c r="G1076" s="9">
        <f>_xlfn.XLOOKUP(C1076,Violations[Key],Violations[Grade])&amp;""</f>
        <v/>
      </c>
      <c r="H1076" s="9">
        <f>COUNTIFS(Violations[Key],C1076,Violations[Violation code],"&lt;&gt;")</f>
        <v/>
      </c>
      <c r="I1076" s="9">
        <f>COUNTIFS(Violations[Key],C1076,Violations[Critical flag],"Critical")</f>
        <v/>
      </c>
      <c r="J1076" s="9">
        <f>IF(LEFT(_xlfn.XLOOKUP(C1076,Violations[Key],Violations[Action]),20)="Establishment Closed","Yes","No")</f>
        <v/>
      </c>
      <c r="K1076" s="9">
        <f>IF(F1076&lt;=13,"Yes","No")</f>
        <v/>
      </c>
    </row>
    <row r="1077">
      <c r="A1077" t="n">
        <v>50129955</v>
      </c>
      <c r="B1077" s="8" t="n">
        <v>46135</v>
      </c>
      <c r="C1077" s="9">
        <f>A1077&amp;"-"&amp;TEXT(B1077,"yyyymmdd")</f>
        <v/>
      </c>
      <c r="D1077" s="9">
        <f>_xlfn.XLOOKUP(C1077,Violations[Key],Violations[Boro])</f>
        <v/>
      </c>
      <c r="E1077" s="9">
        <f>_xlfn.XLOOKUP(C1077,Violations[Key],Violations[Cuisine])</f>
        <v/>
      </c>
      <c r="F1077" s="9">
        <f>_xlfn.XLOOKUP(C1077,Violations[Key],Violations[Score])</f>
        <v/>
      </c>
      <c r="G1077" s="9">
        <f>_xlfn.XLOOKUP(C1077,Violations[Key],Violations[Grade])&amp;""</f>
        <v/>
      </c>
      <c r="H1077" s="9">
        <f>COUNTIFS(Violations[Key],C1077,Violations[Violation code],"&lt;&gt;")</f>
        <v/>
      </c>
      <c r="I1077" s="9">
        <f>COUNTIFS(Violations[Key],C1077,Violations[Critical flag],"Critical")</f>
        <v/>
      </c>
      <c r="J1077" s="9">
        <f>IF(LEFT(_xlfn.XLOOKUP(C1077,Violations[Key],Violations[Action]),20)="Establishment Closed","Yes","No")</f>
        <v/>
      </c>
      <c r="K1077" s="9">
        <f>IF(F1077&lt;=13,"Yes","No")</f>
        <v/>
      </c>
    </row>
    <row r="1078">
      <c r="A1078" t="n">
        <v>50132495</v>
      </c>
      <c r="B1078" s="8" t="n">
        <v>46135</v>
      </c>
      <c r="C1078" s="9">
        <f>A1078&amp;"-"&amp;TEXT(B1078,"yyyymmdd")</f>
        <v/>
      </c>
      <c r="D1078" s="9">
        <f>_xlfn.XLOOKUP(C1078,Violations[Key],Violations[Boro])</f>
        <v/>
      </c>
      <c r="E1078" s="9">
        <f>_xlfn.XLOOKUP(C1078,Violations[Key],Violations[Cuisine])</f>
        <v/>
      </c>
      <c r="F1078" s="9">
        <f>_xlfn.XLOOKUP(C1078,Violations[Key],Violations[Score])</f>
        <v/>
      </c>
      <c r="G1078" s="9">
        <f>_xlfn.XLOOKUP(C1078,Violations[Key],Violations[Grade])&amp;""</f>
        <v/>
      </c>
      <c r="H1078" s="9">
        <f>COUNTIFS(Violations[Key],C1078,Violations[Violation code],"&lt;&gt;")</f>
        <v/>
      </c>
      <c r="I1078" s="9">
        <f>COUNTIFS(Violations[Key],C1078,Violations[Critical flag],"Critical")</f>
        <v/>
      </c>
      <c r="J1078" s="9">
        <f>IF(LEFT(_xlfn.XLOOKUP(C1078,Violations[Key],Violations[Action]),20)="Establishment Closed","Yes","No")</f>
        <v/>
      </c>
      <c r="K1078" s="9">
        <f>IF(F1078&lt;=13,"Yes","No")</f>
        <v/>
      </c>
    </row>
    <row r="1079">
      <c r="A1079" t="n">
        <v>50136507</v>
      </c>
      <c r="B1079" s="8" t="n">
        <v>46135</v>
      </c>
      <c r="C1079" s="9">
        <f>A1079&amp;"-"&amp;TEXT(B1079,"yyyymmdd")</f>
        <v/>
      </c>
      <c r="D1079" s="9">
        <f>_xlfn.XLOOKUP(C1079,Violations[Key],Violations[Boro])</f>
        <v/>
      </c>
      <c r="E1079" s="9">
        <f>_xlfn.XLOOKUP(C1079,Violations[Key],Violations[Cuisine])</f>
        <v/>
      </c>
      <c r="F1079" s="9">
        <f>_xlfn.XLOOKUP(C1079,Violations[Key],Violations[Score])</f>
        <v/>
      </c>
      <c r="G1079" s="9">
        <f>_xlfn.XLOOKUP(C1079,Violations[Key],Violations[Grade])&amp;""</f>
        <v/>
      </c>
      <c r="H1079" s="9">
        <f>COUNTIFS(Violations[Key],C1079,Violations[Violation code],"&lt;&gt;")</f>
        <v/>
      </c>
      <c r="I1079" s="9">
        <f>COUNTIFS(Violations[Key],C1079,Violations[Critical flag],"Critical")</f>
        <v/>
      </c>
      <c r="J1079" s="9">
        <f>IF(LEFT(_xlfn.XLOOKUP(C1079,Violations[Key],Violations[Action]),20)="Establishment Closed","Yes","No")</f>
        <v/>
      </c>
      <c r="K1079" s="9">
        <f>IF(F1079&lt;=13,"Yes","No")</f>
        <v/>
      </c>
    </row>
    <row r="1080">
      <c r="A1080" t="n">
        <v>50137592</v>
      </c>
      <c r="B1080" s="8" t="n">
        <v>46135</v>
      </c>
      <c r="C1080" s="9">
        <f>A1080&amp;"-"&amp;TEXT(B1080,"yyyymmdd")</f>
        <v/>
      </c>
      <c r="D1080" s="9">
        <f>_xlfn.XLOOKUP(C1080,Violations[Key],Violations[Boro])</f>
        <v/>
      </c>
      <c r="E1080" s="9">
        <f>_xlfn.XLOOKUP(C1080,Violations[Key],Violations[Cuisine])</f>
        <v/>
      </c>
      <c r="F1080" s="9">
        <f>_xlfn.XLOOKUP(C1080,Violations[Key],Violations[Score])</f>
        <v/>
      </c>
      <c r="G1080" s="9">
        <f>_xlfn.XLOOKUP(C1080,Violations[Key],Violations[Grade])&amp;""</f>
        <v/>
      </c>
      <c r="H1080" s="9">
        <f>COUNTIFS(Violations[Key],C1080,Violations[Violation code],"&lt;&gt;")</f>
        <v/>
      </c>
      <c r="I1080" s="9">
        <f>COUNTIFS(Violations[Key],C1080,Violations[Critical flag],"Critical")</f>
        <v/>
      </c>
      <c r="J1080" s="9">
        <f>IF(LEFT(_xlfn.XLOOKUP(C1080,Violations[Key],Violations[Action]),20)="Establishment Closed","Yes","No")</f>
        <v/>
      </c>
      <c r="K1080" s="9">
        <f>IF(F1080&lt;=13,"Yes","No")</f>
        <v/>
      </c>
    </row>
    <row r="1081">
      <c r="A1081" t="n">
        <v>50145138</v>
      </c>
      <c r="B1081" s="8" t="n">
        <v>46135</v>
      </c>
      <c r="C1081" s="9">
        <f>A1081&amp;"-"&amp;TEXT(B1081,"yyyymmdd")</f>
        <v/>
      </c>
      <c r="D1081" s="9">
        <f>_xlfn.XLOOKUP(C1081,Violations[Key],Violations[Boro])</f>
        <v/>
      </c>
      <c r="E1081" s="9">
        <f>_xlfn.XLOOKUP(C1081,Violations[Key],Violations[Cuisine])</f>
        <v/>
      </c>
      <c r="F1081" s="9">
        <f>_xlfn.XLOOKUP(C1081,Violations[Key],Violations[Score])</f>
        <v/>
      </c>
      <c r="G1081" s="9">
        <f>_xlfn.XLOOKUP(C1081,Violations[Key],Violations[Grade])&amp;""</f>
        <v/>
      </c>
      <c r="H1081" s="9">
        <f>COUNTIFS(Violations[Key],C1081,Violations[Violation code],"&lt;&gt;")</f>
        <v/>
      </c>
      <c r="I1081" s="9">
        <f>COUNTIFS(Violations[Key],C1081,Violations[Critical flag],"Critical")</f>
        <v/>
      </c>
      <c r="J1081" s="9">
        <f>IF(LEFT(_xlfn.XLOOKUP(C1081,Violations[Key],Violations[Action]),20)="Establishment Closed","Yes","No")</f>
        <v/>
      </c>
      <c r="K1081" s="9">
        <f>IF(F1081&lt;=13,"Yes","No")</f>
        <v/>
      </c>
    </row>
    <row r="1082">
      <c r="A1082" t="n">
        <v>50145152</v>
      </c>
      <c r="B1082" s="8" t="n">
        <v>46135</v>
      </c>
      <c r="C1082" s="9">
        <f>A1082&amp;"-"&amp;TEXT(B1082,"yyyymmdd")</f>
        <v/>
      </c>
      <c r="D1082" s="9">
        <f>_xlfn.XLOOKUP(C1082,Violations[Key],Violations[Boro])</f>
        <v/>
      </c>
      <c r="E1082" s="9">
        <f>_xlfn.XLOOKUP(C1082,Violations[Key],Violations[Cuisine])</f>
        <v/>
      </c>
      <c r="F1082" s="9">
        <f>_xlfn.XLOOKUP(C1082,Violations[Key],Violations[Score])</f>
        <v/>
      </c>
      <c r="G1082" s="9">
        <f>_xlfn.XLOOKUP(C1082,Violations[Key],Violations[Grade])&amp;""</f>
        <v/>
      </c>
      <c r="H1082" s="9">
        <f>COUNTIFS(Violations[Key],C1082,Violations[Violation code],"&lt;&gt;")</f>
        <v/>
      </c>
      <c r="I1082" s="9">
        <f>COUNTIFS(Violations[Key],C1082,Violations[Critical flag],"Critical")</f>
        <v/>
      </c>
      <c r="J1082" s="9">
        <f>IF(LEFT(_xlfn.XLOOKUP(C1082,Violations[Key],Violations[Action]),20)="Establishment Closed","Yes","No")</f>
        <v/>
      </c>
      <c r="K1082" s="9">
        <f>IF(F1082&lt;=13,"Yes","No")</f>
        <v/>
      </c>
    </row>
    <row r="1083">
      <c r="A1083" t="n">
        <v>50146056</v>
      </c>
      <c r="B1083" s="8" t="n">
        <v>46135</v>
      </c>
      <c r="C1083" s="9">
        <f>A1083&amp;"-"&amp;TEXT(B1083,"yyyymmdd")</f>
        <v/>
      </c>
      <c r="D1083" s="9">
        <f>_xlfn.XLOOKUP(C1083,Violations[Key],Violations[Boro])</f>
        <v/>
      </c>
      <c r="E1083" s="9">
        <f>_xlfn.XLOOKUP(C1083,Violations[Key],Violations[Cuisine])</f>
        <v/>
      </c>
      <c r="F1083" s="9">
        <f>_xlfn.XLOOKUP(C1083,Violations[Key],Violations[Score])</f>
        <v/>
      </c>
      <c r="G1083" s="9">
        <f>_xlfn.XLOOKUP(C1083,Violations[Key],Violations[Grade])&amp;""</f>
        <v/>
      </c>
      <c r="H1083" s="9">
        <f>COUNTIFS(Violations[Key],C1083,Violations[Violation code],"&lt;&gt;")</f>
        <v/>
      </c>
      <c r="I1083" s="9">
        <f>COUNTIFS(Violations[Key],C1083,Violations[Critical flag],"Critical")</f>
        <v/>
      </c>
      <c r="J1083" s="9">
        <f>IF(LEFT(_xlfn.XLOOKUP(C1083,Violations[Key],Violations[Action]),20)="Establishment Closed","Yes","No")</f>
        <v/>
      </c>
      <c r="K1083" s="9">
        <f>IF(F1083&lt;=13,"Yes","No")</f>
        <v/>
      </c>
    </row>
    <row r="1084">
      <c r="A1084" t="n">
        <v>50146238</v>
      </c>
      <c r="B1084" s="8" t="n">
        <v>46135</v>
      </c>
      <c r="C1084" s="9">
        <f>A1084&amp;"-"&amp;TEXT(B1084,"yyyymmdd")</f>
        <v/>
      </c>
      <c r="D1084" s="9">
        <f>_xlfn.XLOOKUP(C1084,Violations[Key],Violations[Boro])</f>
        <v/>
      </c>
      <c r="E1084" s="9">
        <f>_xlfn.XLOOKUP(C1084,Violations[Key],Violations[Cuisine])</f>
        <v/>
      </c>
      <c r="F1084" s="9">
        <f>_xlfn.XLOOKUP(C1084,Violations[Key],Violations[Score])</f>
        <v/>
      </c>
      <c r="G1084" s="9">
        <f>_xlfn.XLOOKUP(C1084,Violations[Key],Violations[Grade])&amp;""</f>
        <v/>
      </c>
      <c r="H1084" s="9">
        <f>COUNTIFS(Violations[Key],C1084,Violations[Violation code],"&lt;&gt;")</f>
        <v/>
      </c>
      <c r="I1084" s="9">
        <f>COUNTIFS(Violations[Key],C1084,Violations[Critical flag],"Critical")</f>
        <v/>
      </c>
      <c r="J1084" s="9">
        <f>IF(LEFT(_xlfn.XLOOKUP(C1084,Violations[Key],Violations[Action]),20)="Establishment Closed","Yes","No")</f>
        <v/>
      </c>
      <c r="K1084" s="9">
        <f>IF(F1084&lt;=13,"Yes","No")</f>
        <v/>
      </c>
    </row>
    <row r="1085">
      <c r="A1085" t="n">
        <v>50146990</v>
      </c>
      <c r="B1085" s="8" t="n">
        <v>46135</v>
      </c>
      <c r="C1085" s="9">
        <f>A1085&amp;"-"&amp;TEXT(B1085,"yyyymmdd")</f>
        <v/>
      </c>
      <c r="D1085" s="9">
        <f>_xlfn.XLOOKUP(C1085,Violations[Key],Violations[Boro])</f>
        <v/>
      </c>
      <c r="E1085" s="9">
        <f>_xlfn.XLOOKUP(C1085,Violations[Key],Violations[Cuisine])</f>
        <v/>
      </c>
      <c r="F1085" s="9">
        <f>_xlfn.XLOOKUP(C1085,Violations[Key],Violations[Score])</f>
        <v/>
      </c>
      <c r="G1085" s="9">
        <f>_xlfn.XLOOKUP(C1085,Violations[Key],Violations[Grade])&amp;""</f>
        <v/>
      </c>
      <c r="H1085" s="9">
        <f>COUNTIFS(Violations[Key],C1085,Violations[Violation code],"&lt;&gt;")</f>
        <v/>
      </c>
      <c r="I1085" s="9">
        <f>COUNTIFS(Violations[Key],C1085,Violations[Critical flag],"Critical")</f>
        <v/>
      </c>
      <c r="J1085" s="9">
        <f>IF(LEFT(_xlfn.XLOOKUP(C1085,Violations[Key],Violations[Action]),20)="Establishment Closed","Yes","No")</f>
        <v/>
      </c>
      <c r="K1085" s="9">
        <f>IF(F1085&lt;=13,"Yes","No")</f>
        <v/>
      </c>
    </row>
    <row r="1086">
      <c r="A1086" t="n">
        <v>50147469</v>
      </c>
      <c r="B1086" s="8" t="n">
        <v>46135</v>
      </c>
      <c r="C1086" s="9">
        <f>A1086&amp;"-"&amp;TEXT(B1086,"yyyymmdd")</f>
        <v/>
      </c>
      <c r="D1086" s="9">
        <f>_xlfn.XLOOKUP(C1086,Violations[Key],Violations[Boro])</f>
        <v/>
      </c>
      <c r="E1086" s="9">
        <f>_xlfn.XLOOKUP(C1086,Violations[Key],Violations[Cuisine])</f>
        <v/>
      </c>
      <c r="F1086" s="9">
        <f>_xlfn.XLOOKUP(C1086,Violations[Key],Violations[Score])</f>
        <v/>
      </c>
      <c r="G1086" s="9">
        <f>_xlfn.XLOOKUP(C1086,Violations[Key],Violations[Grade])&amp;""</f>
        <v/>
      </c>
      <c r="H1086" s="9">
        <f>COUNTIFS(Violations[Key],C1086,Violations[Violation code],"&lt;&gt;")</f>
        <v/>
      </c>
      <c r="I1086" s="9">
        <f>COUNTIFS(Violations[Key],C1086,Violations[Critical flag],"Critical")</f>
        <v/>
      </c>
      <c r="J1086" s="9">
        <f>IF(LEFT(_xlfn.XLOOKUP(C1086,Violations[Key],Violations[Action]),20)="Establishment Closed","Yes","No")</f>
        <v/>
      </c>
      <c r="K1086" s="9">
        <f>IF(F1086&lt;=13,"Yes","No")</f>
        <v/>
      </c>
    </row>
    <row r="1087">
      <c r="A1087" t="n">
        <v>50151077</v>
      </c>
      <c r="B1087" s="8" t="n">
        <v>46135</v>
      </c>
      <c r="C1087" s="9">
        <f>A1087&amp;"-"&amp;TEXT(B1087,"yyyymmdd")</f>
        <v/>
      </c>
      <c r="D1087" s="9">
        <f>_xlfn.XLOOKUP(C1087,Violations[Key],Violations[Boro])</f>
        <v/>
      </c>
      <c r="E1087" s="9">
        <f>_xlfn.XLOOKUP(C1087,Violations[Key],Violations[Cuisine])</f>
        <v/>
      </c>
      <c r="F1087" s="9">
        <f>_xlfn.XLOOKUP(C1087,Violations[Key],Violations[Score])</f>
        <v/>
      </c>
      <c r="G1087" s="9">
        <f>_xlfn.XLOOKUP(C1087,Violations[Key],Violations[Grade])&amp;""</f>
        <v/>
      </c>
      <c r="H1087" s="9">
        <f>COUNTIFS(Violations[Key],C1087,Violations[Violation code],"&lt;&gt;")</f>
        <v/>
      </c>
      <c r="I1087" s="9">
        <f>COUNTIFS(Violations[Key],C1087,Violations[Critical flag],"Critical")</f>
        <v/>
      </c>
      <c r="J1087" s="9">
        <f>IF(LEFT(_xlfn.XLOOKUP(C1087,Violations[Key],Violations[Action]),20)="Establishment Closed","Yes","No")</f>
        <v/>
      </c>
      <c r="K1087" s="9">
        <f>IF(F1087&lt;=13,"Yes","No")</f>
        <v/>
      </c>
    </row>
    <row r="1088">
      <c r="A1088" t="n">
        <v>50154692</v>
      </c>
      <c r="B1088" s="8" t="n">
        <v>46135</v>
      </c>
      <c r="C1088" s="9">
        <f>A1088&amp;"-"&amp;TEXT(B1088,"yyyymmdd")</f>
        <v/>
      </c>
      <c r="D1088" s="9">
        <f>_xlfn.XLOOKUP(C1088,Violations[Key],Violations[Boro])</f>
        <v/>
      </c>
      <c r="E1088" s="9">
        <f>_xlfn.XLOOKUP(C1088,Violations[Key],Violations[Cuisine])</f>
        <v/>
      </c>
      <c r="F1088" s="9">
        <f>_xlfn.XLOOKUP(C1088,Violations[Key],Violations[Score])</f>
        <v/>
      </c>
      <c r="G1088" s="9">
        <f>_xlfn.XLOOKUP(C1088,Violations[Key],Violations[Grade])&amp;""</f>
        <v/>
      </c>
      <c r="H1088" s="9">
        <f>COUNTIFS(Violations[Key],C1088,Violations[Violation code],"&lt;&gt;")</f>
        <v/>
      </c>
      <c r="I1088" s="9">
        <f>COUNTIFS(Violations[Key],C1088,Violations[Critical flag],"Critical")</f>
        <v/>
      </c>
      <c r="J1088" s="9">
        <f>IF(LEFT(_xlfn.XLOOKUP(C1088,Violations[Key],Violations[Action]),20)="Establishment Closed","Yes","No")</f>
        <v/>
      </c>
      <c r="K1088" s="9">
        <f>IF(F1088&lt;=13,"Yes","No")</f>
        <v/>
      </c>
    </row>
    <row r="1089">
      <c r="A1089" t="n">
        <v>50155350</v>
      </c>
      <c r="B1089" s="8" t="n">
        <v>46135</v>
      </c>
      <c r="C1089" s="9">
        <f>A1089&amp;"-"&amp;TEXT(B1089,"yyyymmdd")</f>
        <v/>
      </c>
      <c r="D1089" s="9">
        <f>_xlfn.XLOOKUP(C1089,Violations[Key],Violations[Boro])</f>
        <v/>
      </c>
      <c r="E1089" s="9">
        <f>_xlfn.XLOOKUP(C1089,Violations[Key],Violations[Cuisine])</f>
        <v/>
      </c>
      <c r="F1089" s="9">
        <f>_xlfn.XLOOKUP(C1089,Violations[Key],Violations[Score])</f>
        <v/>
      </c>
      <c r="G1089" s="9">
        <f>_xlfn.XLOOKUP(C1089,Violations[Key],Violations[Grade])&amp;""</f>
        <v/>
      </c>
      <c r="H1089" s="9">
        <f>COUNTIFS(Violations[Key],C1089,Violations[Violation code],"&lt;&gt;")</f>
        <v/>
      </c>
      <c r="I1089" s="9">
        <f>COUNTIFS(Violations[Key],C1089,Violations[Critical flag],"Critical")</f>
        <v/>
      </c>
      <c r="J1089" s="9">
        <f>IF(LEFT(_xlfn.XLOOKUP(C1089,Violations[Key],Violations[Action]),20)="Establishment Closed","Yes","No")</f>
        <v/>
      </c>
      <c r="K1089" s="9">
        <f>IF(F1089&lt;=13,"Yes","No")</f>
        <v/>
      </c>
    </row>
    <row r="1090">
      <c r="A1090" t="n">
        <v>50155961</v>
      </c>
      <c r="B1090" s="8" t="n">
        <v>46135</v>
      </c>
      <c r="C1090" s="9">
        <f>A1090&amp;"-"&amp;TEXT(B1090,"yyyymmdd")</f>
        <v/>
      </c>
      <c r="D1090" s="9">
        <f>_xlfn.XLOOKUP(C1090,Violations[Key],Violations[Boro])</f>
        <v/>
      </c>
      <c r="E1090" s="9">
        <f>_xlfn.XLOOKUP(C1090,Violations[Key],Violations[Cuisine])</f>
        <v/>
      </c>
      <c r="F1090" s="9">
        <f>_xlfn.XLOOKUP(C1090,Violations[Key],Violations[Score])</f>
        <v/>
      </c>
      <c r="G1090" s="9">
        <f>_xlfn.XLOOKUP(C1090,Violations[Key],Violations[Grade])&amp;""</f>
        <v/>
      </c>
      <c r="H1090" s="9">
        <f>COUNTIFS(Violations[Key],C1090,Violations[Violation code],"&lt;&gt;")</f>
        <v/>
      </c>
      <c r="I1090" s="9">
        <f>COUNTIFS(Violations[Key],C1090,Violations[Critical flag],"Critical")</f>
        <v/>
      </c>
      <c r="J1090" s="9">
        <f>IF(LEFT(_xlfn.XLOOKUP(C1090,Violations[Key],Violations[Action]),20)="Establishment Closed","Yes","No")</f>
        <v/>
      </c>
      <c r="K1090" s="9">
        <f>IF(F1090&lt;=13,"Yes","No")</f>
        <v/>
      </c>
    </row>
    <row r="1091">
      <c r="A1091" t="n">
        <v>50156058</v>
      </c>
      <c r="B1091" s="8" t="n">
        <v>46135</v>
      </c>
      <c r="C1091" s="9">
        <f>A1091&amp;"-"&amp;TEXT(B1091,"yyyymmdd")</f>
        <v/>
      </c>
      <c r="D1091" s="9">
        <f>_xlfn.XLOOKUP(C1091,Violations[Key],Violations[Boro])</f>
        <v/>
      </c>
      <c r="E1091" s="9">
        <f>_xlfn.XLOOKUP(C1091,Violations[Key],Violations[Cuisine])</f>
        <v/>
      </c>
      <c r="F1091" s="9">
        <f>_xlfn.XLOOKUP(C1091,Violations[Key],Violations[Score])</f>
        <v/>
      </c>
      <c r="G1091" s="9">
        <f>_xlfn.XLOOKUP(C1091,Violations[Key],Violations[Grade])&amp;""</f>
        <v/>
      </c>
      <c r="H1091" s="9">
        <f>COUNTIFS(Violations[Key],C1091,Violations[Violation code],"&lt;&gt;")</f>
        <v/>
      </c>
      <c r="I1091" s="9">
        <f>COUNTIFS(Violations[Key],C1091,Violations[Critical flag],"Critical")</f>
        <v/>
      </c>
      <c r="J1091" s="9">
        <f>IF(LEFT(_xlfn.XLOOKUP(C1091,Violations[Key],Violations[Action]),20)="Establishment Closed","Yes","No")</f>
        <v/>
      </c>
      <c r="K1091" s="9">
        <f>IF(F1091&lt;=13,"Yes","No")</f>
        <v/>
      </c>
    </row>
    <row r="1092">
      <c r="A1092" t="n">
        <v>50158791</v>
      </c>
      <c r="B1092" s="8" t="n">
        <v>46135</v>
      </c>
      <c r="C1092" s="9">
        <f>A1092&amp;"-"&amp;TEXT(B1092,"yyyymmdd")</f>
        <v/>
      </c>
      <c r="D1092" s="9">
        <f>_xlfn.XLOOKUP(C1092,Violations[Key],Violations[Boro])</f>
        <v/>
      </c>
      <c r="E1092" s="9">
        <f>_xlfn.XLOOKUP(C1092,Violations[Key],Violations[Cuisine])</f>
        <v/>
      </c>
      <c r="F1092" s="9">
        <f>_xlfn.XLOOKUP(C1092,Violations[Key],Violations[Score])</f>
        <v/>
      </c>
      <c r="G1092" s="9">
        <f>_xlfn.XLOOKUP(C1092,Violations[Key],Violations[Grade])&amp;""</f>
        <v/>
      </c>
      <c r="H1092" s="9">
        <f>COUNTIFS(Violations[Key],C1092,Violations[Violation code],"&lt;&gt;")</f>
        <v/>
      </c>
      <c r="I1092" s="9">
        <f>COUNTIFS(Violations[Key],C1092,Violations[Critical flag],"Critical")</f>
        <v/>
      </c>
      <c r="J1092" s="9">
        <f>IF(LEFT(_xlfn.XLOOKUP(C1092,Violations[Key],Violations[Action]),20)="Establishment Closed","Yes","No")</f>
        <v/>
      </c>
      <c r="K1092" s="9">
        <f>IF(F1092&lt;=13,"Yes","No")</f>
        <v/>
      </c>
    </row>
    <row r="1093">
      <c r="A1093" t="n">
        <v>50159463</v>
      </c>
      <c r="B1093" s="8" t="n">
        <v>46135</v>
      </c>
      <c r="C1093" s="9">
        <f>A1093&amp;"-"&amp;TEXT(B1093,"yyyymmdd")</f>
        <v/>
      </c>
      <c r="D1093" s="9">
        <f>_xlfn.XLOOKUP(C1093,Violations[Key],Violations[Boro])</f>
        <v/>
      </c>
      <c r="E1093" s="9">
        <f>_xlfn.XLOOKUP(C1093,Violations[Key],Violations[Cuisine])</f>
        <v/>
      </c>
      <c r="F1093" s="9">
        <f>_xlfn.XLOOKUP(C1093,Violations[Key],Violations[Score])</f>
        <v/>
      </c>
      <c r="G1093" s="9">
        <f>_xlfn.XLOOKUP(C1093,Violations[Key],Violations[Grade])&amp;""</f>
        <v/>
      </c>
      <c r="H1093" s="9">
        <f>COUNTIFS(Violations[Key],C1093,Violations[Violation code],"&lt;&gt;")</f>
        <v/>
      </c>
      <c r="I1093" s="9">
        <f>COUNTIFS(Violations[Key],C1093,Violations[Critical flag],"Critical")</f>
        <v/>
      </c>
      <c r="J1093" s="9">
        <f>IF(LEFT(_xlfn.XLOOKUP(C1093,Violations[Key],Violations[Action]),20)="Establishment Closed","Yes","No")</f>
        <v/>
      </c>
      <c r="K1093" s="9">
        <f>IF(F1093&lt;=13,"Yes","No")</f>
        <v/>
      </c>
    </row>
    <row r="1094">
      <c r="A1094" t="n">
        <v>50163407</v>
      </c>
      <c r="B1094" s="8" t="n">
        <v>46135</v>
      </c>
      <c r="C1094" s="9">
        <f>A1094&amp;"-"&amp;TEXT(B1094,"yyyymmdd")</f>
        <v/>
      </c>
      <c r="D1094" s="9">
        <f>_xlfn.XLOOKUP(C1094,Violations[Key],Violations[Boro])</f>
        <v/>
      </c>
      <c r="E1094" s="9">
        <f>_xlfn.XLOOKUP(C1094,Violations[Key],Violations[Cuisine])</f>
        <v/>
      </c>
      <c r="F1094" s="9">
        <f>_xlfn.XLOOKUP(C1094,Violations[Key],Violations[Score])</f>
        <v/>
      </c>
      <c r="G1094" s="9">
        <f>_xlfn.XLOOKUP(C1094,Violations[Key],Violations[Grade])&amp;""</f>
        <v/>
      </c>
      <c r="H1094" s="9">
        <f>COUNTIFS(Violations[Key],C1094,Violations[Violation code],"&lt;&gt;")</f>
        <v/>
      </c>
      <c r="I1094" s="9">
        <f>COUNTIFS(Violations[Key],C1094,Violations[Critical flag],"Critical")</f>
        <v/>
      </c>
      <c r="J1094" s="9">
        <f>IF(LEFT(_xlfn.XLOOKUP(C1094,Violations[Key],Violations[Action]),20)="Establishment Closed","Yes","No")</f>
        <v/>
      </c>
      <c r="K1094" s="9">
        <f>IF(F1094&lt;=13,"Yes","No")</f>
        <v/>
      </c>
    </row>
    <row r="1095">
      <c r="A1095" t="n">
        <v>50165413</v>
      </c>
      <c r="B1095" s="8" t="n">
        <v>46135</v>
      </c>
      <c r="C1095" s="9">
        <f>A1095&amp;"-"&amp;TEXT(B1095,"yyyymmdd")</f>
        <v/>
      </c>
      <c r="D1095" s="9">
        <f>_xlfn.XLOOKUP(C1095,Violations[Key],Violations[Boro])</f>
        <v/>
      </c>
      <c r="E1095" s="9">
        <f>_xlfn.XLOOKUP(C1095,Violations[Key],Violations[Cuisine])</f>
        <v/>
      </c>
      <c r="F1095" s="9">
        <f>_xlfn.XLOOKUP(C1095,Violations[Key],Violations[Score])</f>
        <v/>
      </c>
      <c r="G1095" s="9">
        <f>_xlfn.XLOOKUP(C1095,Violations[Key],Violations[Grade])&amp;""</f>
        <v/>
      </c>
      <c r="H1095" s="9">
        <f>COUNTIFS(Violations[Key],C1095,Violations[Violation code],"&lt;&gt;")</f>
        <v/>
      </c>
      <c r="I1095" s="9">
        <f>COUNTIFS(Violations[Key],C1095,Violations[Critical flag],"Critical")</f>
        <v/>
      </c>
      <c r="J1095" s="9">
        <f>IF(LEFT(_xlfn.XLOOKUP(C1095,Violations[Key],Violations[Action]),20)="Establishment Closed","Yes","No")</f>
        <v/>
      </c>
      <c r="K1095" s="9">
        <f>IF(F1095&lt;=13,"Yes","No")</f>
        <v/>
      </c>
    </row>
    <row r="1096">
      <c r="A1096" t="n">
        <v>50166996</v>
      </c>
      <c r="B1096" s="8" t="n">
        <v>46135</v>
      </c>
      <c r="C1096" s="9">
        <f>A1096&amp;"-"&amp;TEXT(B1096,"yyyymmdd")</f>
        <v/>
      </c>
      <c r="D1096" s="9">
        <f>_xlfn.XLOOKUP(C1096,Violations[Key],Violations[Boro])</f>
        <v/>
      </c>
      <c r="E1096" s="9">
        <f>_xlfn.XLOOKUP(C1096,Violations[Key],Violations[Cuisine])</f>
        <v/>
      </c>
      <c r="F1096" s="9">
        <f>_xlfn.XLOOKUP(C1096,Violations[Key],Violations[Score])</f>
        <v/>
      </c>
      <c r="G1096" s="9">
        <f>_xlfn.XLOOKUP(C1096,Violations[Key],Violations[Grade])&amp;""</f>
        <v/>
      </c>
      <c r="H1096" s="9">
        <f>COUNTIFS(Violations[Key],C1096,Violations[Violation code],"&lt;&gt;")</f>
        <v/>
      </c>
      <c r="I1096" s="9">
        <f>COUNTIFS(Violations[Key],C1096,Violations[Critical flag],"Critical")</f>
        <v/>
      </c>
      <c r="J1096" s="9">
        <f>IF(LEFT(_xlfn.XLOOKUP(C1096,Violations[Key],Violations[Action]),20)="Establishment Closed","Yes","No")</f>
        <v/>
      </c>
      <c r="K1096" s="9">
        <f>IF(F1096&lt;=13,"Yes","No")</f>
        <v/>
      </c>
    </row>
    <row r="1097">
      <c r="A1097" t="n">
        <v>50170352</v>
      </c>
      <c r="B1097" s="8" t="n">
        <v>46135</v>
      </c>
      <c r="C1097" s="9">
        <f>A1097&amp;"-"&amp;TEXT(B1097,"yyyymmdd")</f>
        <v/>
      </c>
      <c r="D1097" s="9">
        <f>_xlfn.XLOOKUP(C1097,Violations[Key],Violations[Boro])</f>
        <v/>
      </c>
      <c r="E1097" s="9">
        <f>_xlfn.XLOOKUP(C1097,Violations[Key],Violations[Cuisine])</f>
        <v/>
      </c>
      <c r="F1097" s="9">
        <f>_xlfn.XLOOKUP(C1097,Violations[Key],Violations[Score])</f>
        <v/>
      </c>
      <c r="G1097" s="9">
        <f>_xlfn.XLOOKUP(C1097,Violations[Key],Violations[Grade])&amp;""</f>
        <v/>
      </c>
      <c r="H1097" s="9">
        <f>COUNTIFS(Violations[Key],C1097,Violations[Violation code],"&lt;&gt;")</f>
        <v/>
      </c>
      <c r="I1097" s="9">
        <f>COUNTIFS(Violations[Key],C1097,Violations[Critical flag],"Critical")</f>
        <v/>
      </c>
      <c r="J1097" s="9">
        <f>IF(LEFT(_xlfn.XLOOKUP(C1097,Violations[Key],Violations[Action]),20)="Establishment Closed","Yes","No")</f>
        <v/>
      </c>
      <c r="K1097" s="9">
        <f>IF(F1097&lt;=13,"Yes","No")</f>
        <v/>
      </c>
    </row>
    <row r="1098">
      <c r="A1098" t="n">
        <v>50173613</v>
      </c>
      <c r="B1098" s="8" t="n">
        <v>46135</v>
      </c>
      <c r="C1098" s="9">
        <f>A1098&amp;"-"&amp;TEXT(B1098,"yyyymmdd")</f>
        <v/>
      </c>
      <c r="D1098" s="9">
        <f>_xlfn.XLOOKUP(C1098,Violations[Key],Violations[Boro])</f>
        <v/>
      </c>
      <c r="E1098" s="9">
        <f>_xlfn.XLOOKUP(C1098,Violations[Key],Violations[Cuisine])</f>
        <v/>
      </c>
      <c r="F1098" s="9">
        <f>_xlfn.XLOOKUP(C1098,Violations[Key],Violations[Score])</f>
        <v/>
      </c>
      <c r="G1098" s="9">
        <f>_xlfn.XLOOKUP(C1098,Violations[Key],Violations[Grade])&amp;""</f>
        <v/>
      </c>
      <c r="H1098" s="9">
        <f>COUNTIFS(Violations[Key],C1098,Violations[Violation code],"&lt;&gt;")</f>
        <v/>
      </c>
      <c r="I1098" s="9">
        <f>COUNTIFS(Violations[Key],C1098,Violations[Critical flag],"Critical")</f>
        <v/>
      </c>
      <c r="J1098" s="9">
        <f>IF(LEFT(_xlfn.XLOOKUP(C1098,Violations[Key],Violations[Action]),20)="Establishment Closed","Yes","No")</f>
        <v/>
      </c>
      <c r="K1098" s="9">
        <f>IF(F1098&lt;=13,"Yes","No")</f>
        <v/>
      </c>
    </row>
    <row r="1099">
      <c r="A1099" t="n">
        <v>40871961</v>
      </c>
      <c r="B1099" s="8" t="n">
        <v>46136</v>
      </c>
      <c r="C1099" s="9">
        <f>A1099&amp;"-"&amp;TEXT(B1099,"yyyymmdd")</f>
        <v/>
      </c>
      <c r="D1099" s="9">
        <f>_xlfn.XLOOKUP(C1099,Violations[Key],Violations[Boro])</f>
        <v/>
      </c>
      <c r="E1099" s="9">
        <f>_xlfn.XLOOKUP(C1099,Violations[Key],Violations[Cuisine])</f>
        <v/>
      </c>
      <c r="F1099" s="9">
        <f>_xlfn.XLOOKUP(C1099,Violations[Key],Violations[Score])</f>
        <v/>
      </c>
      <c r="G1099" s="9">
        <f>_xlfn.XLOOKUP(C1099,Violations[Key],Violations[Grade])&amp;""</f>
        <v/>
      </c>
      <c r="H1099" s="9">
        <f>COUNTIFS(Violations[Key],C1099,Violations[Violation code],"&lt;&gt;")</f>
        <v/>
      </c>
      <c r="I1099" s="9">
        <f>COUNTIFS(Violations[Key],C1099,Violations[Critical flag],"Critical")</f>
        <v/>
      </c>
      <c r="J1099" s="9">
        <f>IF(LEFT(_xlfn.XLOOKUP(C1099,Violations[Key],Violations[Action]),20)="Establishment Closed","Yes","No")</f>
        <v/>
      </c>
      <c r="K1099" s="9">
        <f>IF(F1099&lt;=13,"Yes","No")</f>
        <v/>
      </c>
    </row>
    <row r="1100">
      <c r="A1100" t="n">
        <v>41172734</v>
      </c>
      <c r="B1100" s="8" t="n">
        <v>46136</v>
      </c>
      <c r="C1100" s="9">
        <f>A1100&amp;"-"&amp;TEXT(B1100,"yyyymmdd")</f>
        <v/>
      </c>
      <c r="D1100" s="9">
        <f>_xlfn.XLOOKUP(C1100,Violations[Key],Violations[Boro])</f>
        <v/>
      </c>
      <c r="E1100" s="9">
        <f>_xlfn.XLOOKUP(C1100,Violations[Key],Violations[Cuisine])</f>
        <v/>
      </c>
      <c r="F1100" s="9">
        <f>_xlfn.XLOOKUP(C1100,Violations[Key],Violations[Score])</f>
        <v/>
      </c>
      <c r="G1100" s="9">
        <f>_xlfn.XLOOKUP(C1100,Violations[Key],Violations[Grade])&amp;""</f>
        <v/>
      </c>
      <c r="H1100" s="9">
        <f>COUNTIFS(Violations[Key],C1100,Violations[Violation code],"&lt;&gt;")</f>
        <v/>
      </c>
      <c r="I1100" s="9">
        <f>COUNTIFS(Violations[Key],C1100,Violations[Critical flag],"Critical")</f>
        <v/>
      </c>
      <c r="J1100" s="9">
        <f>IF(LEFT(_xlfn.XLOOKUP(C1100,Violations[Key],Violations[Action]),20)="Establishment Closed","Yes","No")</f>
        <v/>
      </c>
      <c r="K1100" s="9">
        <f>IF(F1100&lt;=13,"Yes","No")</f>
        <v/>
      </c>
    </row>
    <row r="1101">
      <c r="A1101" t="n">
        <v>41385362</v>
      </c>
      <c r="B1101" s="8" t="n">
        <v>46136</v>
      </c>
      <c r="C1101" s="9">
        <f>A1101&amp;"-"&amp;TEXT(B1101,"yyyymmdd")</f>
        <v/>
      </c>
      <c r="D1101" s="9">
        <f>_xlfn.XLOOKUP(C1101,Violations[Key],Violations[Boro])</f>
        <v/>
      </c>
      <c r="E1101" s="9">
        <f>_xlfn.XLOOKUP(C1101,Violations[Key],Violations[Cuisine])</f>
        <v/>
      </c>
      <c r="F1101" s="9">
        <f>_xlfn.XLOOKUP(C1101,Violations[Key],Violations[Score])</f>
        <v/>
      </c>
      <c r="G1101" s="9">
        <f>_xlfn.XLOOKUP(C1101,Violations[Key],Violations[Grade])&amp;""</f>
        <v/>
      </c>
      <c r="H1101" s="9">
        <f>COUNTIFS(Violations[Key],C1101,Violations[Violation code],"&lt;&gt;")</f>
        <v/>
      </c>
      <c r="I1101" s="9">
        <f>COUNTIFS(Violations[Key],C1101,Violations[Critical flag],"Critical")</f>
        <v/>
      </c>
      <c r="J1101" s="9">
        <f>IF(LEFT(_xlfn.XLOOKUP(C1101,Violations[Key],Violations[Action]),20)="Establishment Closed","Yes","No")</f>
        <v/>
      </c>
      <c r="K1101" s="9">
        <f>IF(F1101&lt;=13,"Yes","No")</f>
        <v/>
      </c>
    </row>
    <row r="1102">
      <c r="A1102" t="n">
        <v>41417928</v>
      </c>
      <c r="B1102" s="8" t="n">
        <v>46136</v>
      </c>
      <c r="C1102" s="9">
        <f>A1102&amp;"-"&amp;TEXT(B1102,"yyyymmdd")</f>
        <v/>
      </c>
      <c r="D1102" s="9">
        <f>_xlfn.XLOOKUP(C1102,Violations[Key],Violations[Boro])</f>
        <v/>
      </c>
      <c r="E1102" s="9">
        <f>_xlfn.XLOOKUP(C1102,Violations[Key],Violations[Cuisine])</f>
        <v/>
      </c>
      <c r="F1102" s="9">
        <f>_xlfn.XLOOKUP(C1102,Violations[Key],Violations[Score])</f>
        <v/>
      </c>
      <c r="G1102" s="9">
        <f>_xlfn.XLOOKUP(C1102,Violations[Key],Violations[Grade])&amp;""</f>
        <v/>
      </c>
      <c r="H1102" s="9">
        <f>COUNTIFS(Violations[Key],C1102,Violations[Violation code],"&lt;&gt;")</f>
        <v/>
      </c>
      <c r="I1102" s="9">
        <f>COUNTIFS(Violations[Key],C1102,Violations[Critical flag],"Critical")</f>
        <v/>
      </c>
      <c r="J1102" s="9">
        <f>IF(LEFT(_xlfn.XLOOKUP(C1102,Violations[Key],Violations[Action]),20)="Establishment Closed","Yes","No")</f>
        <v/>
      </c>
      <c r="K1102" s="9">
        <f>IF(F1102&lt;=13,"Yes","No")</f>
        <v/>
      </c>
    </row>
    <row r="1103">
      <c r="A1103" t="n">
        <v>41418714</v>
      </c>
      <c r="B1103" s="8" t="n">
        <v>46136</v>
      </c>
      <c r="C1103" s="9">
        <f>A1103&amp;"-"&amp;TEXT(B1103,"yyyymmdd")</f>
        <v/>
      </c>
      <c r="D1103" s="9">
        <f>_xlfn.XLOOKUP(C1103,Violations[Key],Violations[Boro])</f>
        <v/>
      </c>
      <c r="E1103" s="9">
        <f>_xlfn.XLOOKUP(C1103,Violations[Key],Violations[Cuisine])</f>
        <v/>
      </c>
      <c r="F1103" s="9">
        <f>_xlfn.XLOOKUP(C1103,Violations[Key],Violations[Score])</f>
        <v/>
      </c>
      <c r="G1103" s="9">
        <f>_xlfn.XLOOKUP(C1103,Violations[Key],Violations[Grade])&amp;""</f>
        <v/>
      </c>
      <c r="H1103" s="9">
        <f>COUNTIFS(Violations[Key],C1103,Violations[Violation code],"&lt;&gt;")</f>
        <v/>
      </c>
      <c r="I1103" s="9">
        <f>COUNTIFS(Violations[Key],C1103,Violations[Critical flag],"Critical")</f>
        <v/>
      </c>
      <c r="J1103" s="9">
        <f>IF(LEFT(_xlfn.XLOOKUP(C1103,Violations[Key],Violations[Action]),20)="Establishment Closed","Yes","No")</f>
        <v/>
      </c>
      <c r="K1103" s="9">
        <f>IF(F1103&lt;=13,"Yes","No")</f>
        <v/>
      </c>
    </row>
    <row r="1104">
      <c r="A1104" t="n">
        <v>41505432</v>
      </c>
      <c r="B1104" s="8" t="n">
        <v>46136</v>
      </c>
      <c r="C1104" s="9">
        <f>A1104&amp;"-"&amp;TEXT(B1104,"yyyymmdd")</f>
        <v/>
      </c>
      <c r="D1104" s="9">
        <f>_xlfn.XLOOKUP(C1104,Violations[Key],Violations[Boro])</f>
        <v/>
      </c>
      <c r="E1104" s="9">
        <f>_xlfn.XLOOKUP(C1104,Violations[Key],Violations[Cuisine])</f>
        <v/>
      </c>
      <c r="F1104" s="9">
        <f>_xlfn.XLOOKUP(C1104,Violations[Key],Violations[Score])</f>
        <v/>
      </c>
      <c r="G1104" s="9">
        <f>_xlfn.XLOOKUP(C1104,Violations[Key],Violations[Grade])&amp;""</f>
        <v/>
      </c>
      <c r="H1104" s="9">
        <f>COUNTIFS(Violations[Key],C1104,Violations[Violation code],"&lt;&gt;")</f>
        <v/>
      </c>
      <c r="I1104" s="9">
        <f>COUNTIFS(Violations[Key],C1104,Violations[Critical flag],"Critical")</f>
        <v/>
      </c>
      <c r="J1104" s="9">
        <f>IF(LEFT(_xlfn.XLOOKUP(C1104,Violations[Key],Violations[Action]),20)="Establishment Closed","Yes","No")</f>
        <v/>
      </c>
      <c r="K1104" s="9">
        <f>IF(F1104&lt;=13,"Yes","No")</f>
        <v/>
      </c>
    </row>
    <row r="1105">
      <c r="A1105" t="n">
        <v>41562415</v>
      </c>
      <c r="B1105" s="8" t="n">
        <v>46136</v>
      </c>
      <c r="C1105" s="9">
        <f>A1105&amp;"-"&amp;TEXT(B1105,"yyyymmdd")</f>
        <v/>
      </c>
      <c r="D1105" s="9">
        <f>_xlfn.XLOOKUP(C1105,Violations[Key],Violations[Boro])</f>
        <v/>
      </c>
      <c r="E1105" s="9">
        <f>_xlfn.XLOOKUP(C1105,Violations[Key],Violations[Cuisine])</f>
        <v/>
      </c>
      <c r="F1105" s="9">
        <f>_xlfn.XLOOKUP(C1105,Violations[Key],Violations[Score])</f>
        <v/>
      </c>
      <c r="G1105" s="9">
        <f>_xlfn.XLOOKUP(C1105,Violations[Key],Violations[Grade])&amp;""</f>
        <v/>
      </c>
      <c r="H1105" s="9">
        <f>COUNTIFS(Violations[Key],C1105,Violations[Violation code],"&lt;&gt;")</f>
        <v/>
      </c>
      <c r="I1105" s="9">
        <f>COUNTIFS(Violations[Key],C1105,Violations[Critical flag],"Critical")</f>
        <v/>
      </c>
      <c r="J1105" s="9">
        <f>IF(LEFT(_xlfn.XLOOKUP(C1105,Violations[Key],Violations[Action]),20)="Establishment Closed","Yes","No")</f>
        <v/>
      </c>
      <c r="K1105" s="9">
        <f>IF(F1105&lt;=13,"Yes","No")</f>
        <v/>
      </c>
    </row>
    <row r="1106">
      <c r="A1106" t="n">
        <v>41577981</v>
      </c>
      <c r="B1106" s="8" t="n">
        <v>46136</v>
      </c>
      <c r="C1106" s="9">
        <f>A1106&amp;"-"&amp;TEXT(B1106,"yyyymmdd")</f>
        <v/>
      </c>
      <c r="D1106" s="9">
        <f>_xlfn.XLOOKUP(C1106,Violations[Key],Violations[Boro])</f>
        <v/>
      </c>
      <c r="E1106" s="9">
        <f>_xlfn.XLOOKUP(C1106,Violations[Key],Violations[Cuisine])</f>
        <v/>
      </c>
      <c r="F1106" s="9">
        <f>_xlfn.XLOOKUP(C1106,Violations[Key],Violations[Score])</f>
        <v/>
      </c>
      <c r="G1106" s="9">
        <f>_xlfn.XLOOKUP(C1106,Violations[Key],Violations[Grade])&amp;""</f>
        <v/>
      </c>
      <c r="H1106" s="9">
        <f>COUNTIFS(Violations[Key],C1106,Violations[Violation code],"&lt;&gt;")</f>
        <v/>
      </c>
      <c r="I1106" s="9">
        <f>COUNTIFS(Violations[Key],C1106,Violations[Critical flag],"Critical")</f>
        <v/>
      </c>
      <c r="J1106" s="9">
        <f>IF(LEFT(_xlfn.XLOOKUP(C1106,Violations[Key],Violations[Action]),20)="Establishment Closed","Yes","No")</f>
        <v/>
      </c>
      <c r="K1106" s="9">
        <f>IF(F1106&lt;=13,"Yes","No")</f>
        <v/>
      </c>
    </row>
    <row r="1107">
      <c r="A1107" t="n">
        <v>41681629</v>
      </c>
      <c r="B1107" s="8" t="n">
        <v>46136</v>
      </c>
      <c r="C1107" s="9">
        <f>A1107&amp;"-"&amp;TEXT(B1107,"yyyymmdd")</f>
        <v/>
      </c>
      <c r="D1107" s="9">
        <f>_xlfn.XLOOKUP(C1107,Violations[Key],Violations[Boro])</f>
        <v/>
      </c>
      <c r="E1107" s="9">
        <f>_xlfn.XLOOKUP(C1107,Violations[Key],Violations[Cuisine])</f>
        <v/>
      </c>
      <c r="F1107" s="9">
        <f>_xlfn.XLOOKUP(C1107,Violations[Key],Violations[Score])</f>
        <v/>
      </c>
      <c r="G1107" s="9">
        <f>_xlfn.XLOOKUP(C1107,Violations[Key],Violations[Grade])&amp;""</f>
        <v/>
      </c>
      <c r="H1107" s="9">
        <f>COUNTIFS(Violations[Key],C1107,Violations[Violation code],"&lt;&gt;")</f>
        <v/>
      </c>
      <c r="I1107" s="9">
        <f>COUNTIFS(Violations[Key],C1107,Violations[Critical flag],"Critical")</f>
        <v/>
      </c>
      <c r="J1107" s="9">
        <f>IF(LEFT(_xlfn.XLOOKUP(C1107,Violations[Key],Violations[Action]),20)="Establishment Closed","Yes","No")</f>
        <v/>
      </c>
      <c r="K1107" s="9">
        <f>IF(F1107&lt;=13,"Yes","No")</f>
        <v/>
      </c>
    </row>
    <row r="1108">
      <c r="A1108" t="n">
        <v>50001870</v>
      </c>
      <c r="B1108" s="8" t="n">
        <v>46136</v>
      </c>
      <c r="C1108" s="9">
        <f>A1108&amp;"-"&amp;TEXT(B1108,"yyyymmdd")</f>
        <v/>
      </c>
      <c r="D1108" s="9">
        <f>_xlfn.XLOOKUP(C1108,Violations[Key],Violations[Boro])</f>
        <v/>
      </c>
      <c r="E1108" s="9">
        <f>_xlfn.XLOOKUP(C1108,Violations[Key],Violations[Cuisine])</f>
        <v/>
      </c>
      <c r="F1108" s="9">
        <f>_xlfn.XLOOKUP(C1108,Violations[Key],Violations[Score])</f>
        <v/>
      </c>
      <c r="G1108" s="9">
        <f>_xlfn.XLOOKUP(C1108,Violations[Key],Violations[Grade])&amp;""</f>
        <v/>
      </c>
      <c r="H1108" s="9">
        <f>COUNTIFS(Violations[Key],C1108,Violations[Violation code],"&lt;&gt;")</f>
        <v/>
      </c>
      <c r="I1108" s="9">
        <f>COUNTIFS(Violations[Key],C1108,Violations[Critical flag],"Critical")</f>
        <v/>
      </c>
      <c r="J1108" s="9">
        <f>IF(LEFT(_xlfn.XLOOKUP(C1108,Violations[Key],Violations[Action]),20)="Establishment Closed","Yes","No")</f>
        <v/>
      </c>
      <c r="K1108" s="9">
        <f>IF(F1108&lt;=13,"Yes","No")</f>
        <v/>
      </c>
    </row>
    <row r="1109">
      <c r="A1109" t="n">
        <v>50038871</v>
      </c>
      <c r="B1109" s="8" t="n">
        <v>46136</v>
      </c>
      <c r="C1109" s="9">
        <f>A1109&amp;"-"&amp;TEXT(B1109,"yyyymmdd")</f>
        <v/>
      </c>
      <c r="D1109" s="9">
        <f>_xlfn.XLOOKUP(C1109,Violations[Key],Violations[Boro])</f>
        <v/>
      </c>
      <c r="E1109" s="9">
        <f>_xlfn.XLOOKUP(C1109,Violations[Key],Violations[Cuisine])</f>
        <v/>
      </c>
      <c r="F1109" s="9">
        <f>_xlfn.XLOOKUP(C1109,Violations[Key],Violations[Score])</f>
        <v/>
      </c>
      <c r="G1109" s="9">
        <f>_xlfn.XLOOKUP(C1109,Violations[Key],Violations[Grade])&amp;""</f>
        <v/>
      </c>
      <c r="H1109" s="9">
        <f>COUNTIFS(Violations[Key],C1109,Violations[Violation code],"&lt;&gt;")</f>
        <v/>
      </c>
      <c r="I1109" s="9">
        <f>COUNTIFS(Violations[Key],C1109,Violations[Critical flag],"Critical")</f>
        <v/>
      </c>
      <c r="J1109" s="9">
        <f>IF(LEFT(_xlfn.XLOOKUP(C1109,Violations[Key],Violations[Action]),20)="Establishment Closed","Yes","No")</f>
        <v/>
      </c>
      <c r="K1109" s="9">
        <f>IF(F1109&lt;=13,"Yes","No")</f>
        <v/>
      </c>
    </row>
    <row r="1110">
      <c r="A1110" t="n">
        <v>50041581</v>
      </c>
      <c r="B1110" s="8" t="n">
        <v>46136</v>
      </c>
      <c r="C1110" s="9">
        <f>A1110&amp;"-"&amp;TEXT(B1110,"yyyymmdd")</f>
        <v/>
      </c>
      <c r="D1110" s="9">
        <f>_xlfn.XLOOKUP(C1110,Violations[Key],Violations[Boro])</f>
        <v/>
      </c>
      <c r="E1110" s="9">
        <f>_xlfn.XLOOKUP(C1110,Violations[Key],Violations[Cuisine])</f>
        <v/>
      </c>
      <c r="F1110" s="9">
        <f>_xlfn.XLOOKUP(C1110,Violations[Key],Violations[Score])</f>
        <v/>
      </c>
      <c r="G1110" s="9">
        <f>_xlfn.XLOOKUP(C1110,Violations[Key],Violations[Grade])&amp;""</f>
        <v/>
      </c>
      <c r="H1110" s="9">
        <f>COUNTIFS(Violations[Key],C1110,Violations[Violation code],"&lt;&gt;")</f>
        <v/>
      </c>
      <c r="I1110" s="9">
        <f>COUNTIFS(Violations[Key],C1110,Violations[Critical flag],"Critical")</f>
        <v/>
      </c>
      <c r="J1110" s="9">
        <f>IF(LEFT(_xlfn.XLOOKUP(C1110,Violations[Key],Violations[Action]),20)="Establishment Closed","Yes","No")</f>
        <v/>
      </c>
      <c r="K1110" s="9">
        <f>IF(F1110&lt;=13,"Yes","No")</f>
        <v/>
      </c>
    </row>
    <row r="1111">
      <c r="A1111" t="n">
        <v>50057817</v>
      </c>
      <c r="B1111" s="8" t="n">
        <v>46136</v>
      </c>
      <c r="C1111" s="9">
        <f>A1111&amp;"-"&amp;TEXT(B1111,"yyyymmdd")</f>
        <v/>
      </c>
      <c r="D1111" s="9">
        <f>_xlfn.XLOOKUP(C1111,Violations[Key],Violations[Boro])</f>
        <v/>
      </c>
      <c r="E1111" s="9">
        <f>_xlfn.XLOOKUP(C1111,Violations[Key],Violations[Cuisine])</f>
        <v/>
      </c>
      <c r="F1111" s="9">
        <f>_xlfn.XLOOKUP(C1111,Violations[Key],Violations[Score])</f>
        <v/>
      </c>
      <c r="G1111" s="9">
        <f>_xlfn.XLOOKUP(C1111,Violations[Key],Violations[Grade])&amp;""</f>
        <v/>
      </c>
      <c r="H1111" s="9">
        <f>COUNTIFS(Violations[Key],C1111,Violations[Violation code],"&lt;&gt;")</f>
        <v/>
      </c>
      <c r="I1111" s="9">
        <f>COUNTIFS(Violations[Key],C1111,Violations[Critical flag],"Critical")</f>
        <v/>
      </c>
      <c r="J1111" s="9">
        <f>IF(LEFT(_xlfn.XLOOKUP(C1111,Violations[Key],Violations[Action]),20)="Establishment Closed","Yes","No")</f>
        <v/>
      </c>
      <c r="K1111" s="9">
        <f>IF(F1111&lt;=13,"Yes","No")</f>
        <v/>
      </c>
    </row>
    <row r="1112">
      <c r="A1112" t="n">
        <v>50069194</v>
      </c>
      <c r="B1112" s="8" t="n">
        <v>46136</v>
      </c>
      <c r="C1112" s="9">
        <f>A1112&amp;"-"&amp;TEXT(B1112,"yyyymmdd")</f>
        <v/>
      </c>
      <c r="D1112" s="9">
        <f>_xlfn.XLOOKUP(C1112,Violations[Key],Violations[Boro])</f>
        <v/>
      </c>
      <c r="E1112" s="9">
        <f>_xlfn.XLOOKUP(C1112,Violations[Key],Violations[Cuisine])</f>
        <v/>
      </c>
      <c r="F1112" s="9">
        <f>_xlfn.XLOOKUP(C1112,Violations[Key],Violations[Score])</f>
        <v/>
      </c>
      <c r="G1112" s="9">
        <f>_xlfn.XLOOKUP(C1112,Violations[Key],Violations[Grade])&amp;""</f>
        <v/>
      </c>
      <c r="H1112" s="9">
        <f>COUNTIFS(Violations[Key],C1112,Violations[Violation code],"&lt;&gt;")</f>
        <v/>
      </c>
      <c r="I1112" s="9">
        <f>COUNTIFS(Violations[Key],C1112,Violations[Critical flag],"Critical")</f>
        <v/>
      </c>
      <c r="J1112" s="9">
        <f>IF(LEFT(_xlfn.XLOOKUP(C1112,Violations[Key],Violations[Action]),20)="Establishment Closed","Yes","No")</f>
        <v/>
      </c>
      <c r="K1112" s="9">
        <f>IF(F1112&lt;=13,"Yes","No")</f>
        <v/>
      </c>
    </row>
    <row r="1113">
      <c r="A1113" t="n">
        <v>50078675</v>
      </c>
      <c r="B1113" s="8" t="n">
        <v>46136</v>
      </c>
      <c r="C1113" s="9">
        <f>A1113&amp;"-"&amp;TEXT(B1113,"yyyymmdd")</f>
        <v/>
      </c>
      <c r="D1113" s="9">
        <f>_xlfn.XLOOKUP(C1113,Violations[Key],Violations[Boro])</f>
        <v/>
      </c>
      <c r="E1113" s="9">
        <f>_xlfn.XLOOKUP(C1113,Violations[Key],Violations[Cuisine])</f>
        <v/>
      </c>
      <c r="F1113" s="9">
        <f>_xlfn.XLOOKUP(C1113,Violations[Key],Violations[Score])</f>
        <v/>
      </c>
      <c r="G1113" s="9">
        <f>_xlfn.XLOOKUP(C1113,Violations[Key],Violations[Grade])&amp;""</f>
        <v/>
      </c>
      <c r="H1113" s="9">
        <f>COUNTIFS(Violations[Key],C1113,Violations[Violation code],"&lt;&gt;")</f>
        <v/>
      </c>
      <c r="I1113" s="9">
        <f>COUNTIFS(Violations[Key],C1113,Violations[Critical flag],"Critical")</f>
        <v/>
      </c>
      <c r="J1113" s="9">
        <f>IF(LEFT(_xlfn.XLOOKUP(C1113,Violations[Key],Violations[Action]),20)="Establishment Closed","Yes","No")</f>
        <v/>
      </c>
      <c r="K1113" s="9">
        <f>IF(F1113&lt;=13,"Yes","No")</f>
        <v/>
      </c>
    </row>
    <row r="1114">
      <c r="A1114" t="n">
        <v>50079017</v>
      </c>
      <c r="B1114" s="8" t="n">
        <v>46136</v>
      </c>
      <c r="C1114" s="9">
        <f>A1114&amp;"-"&amp;TEXT(B1114,"yyyymmdd")</f>
        <v/>
      </c>
      <c r="D1114" s="9">
        <f>_xlfn.XLOOKUP(C1114,Violations[Key],Violations[Boro])</f>
        <v/>
      </c>
      <c r="E1114" s="9">
        <f>_xlfn.XLOOKUP(C1114,Violations[Key],Violations[Cuisine])</f>
        <v/>
      </c>
      <c r="F1114" s="9">
        <f>_xlfn.XLOOKUP(C1114,Violations[Key],Violations[Score])</f>
        <v/>
      </c>
      <c r="G1114" s="9">
        <f>_xlfn.XLOOKUP(C1114,Violations[Key],Violations[Grade])&amp;""</f>
        <v/>
      </c>
      <c r="H1114" s="9">
        <f>COUNTIFS(Violations[Key],C1114,Violations[Violation code],"&lt;&gt;")</f>
        <v/>
      </c>
      <c r="I1114" s="9">
        <f>COUNTIFS(Violations[Key],C1114,Violations[Critical flag],"Critical")</f>
        <v/>
      </c>
      <c r="J1114" s="9">
        <f>IF(LEFT(_xlfn.XLOOKUP(C1114,Violations[Key],Violations[Action]),20)="Establishment Closed","Yes","No")</f>
        <v/>
      </c>
      <c r="K1114" s="9">
        <f>IF(F1114&lt;=13,"Yes","No")</f>
        <v/>
      </c>
    </row>
    <row r="1115">
      <c r="A1115" t="n">
        <v>50088935</v>
      </c>
      <c r="B1115" s="8" t="n">
        <v>46136</v>
      </c>
      <c r="C1115" s="9">
        <f>A1115&amp;"-"&amp;TEXT(B1115,"yyyymmdd")</f>
        <v/>
      </c>
      <c r="D1115" s="9">
        <f>_xlfn.XLOOKUP(C1115,Violations[Key],Violations[Boro])</f>
        <v/>
      </c>
      <c r="E1115" s="9">
        <f>_xlfn.XLOOKUP(C1115,Violations[Key],Violations[Cuisine])</f>
        <v/>
      </c>
      <c r="F1115" s="9">
        <f>_xlfn.XLOOKUP(C1115,Violations[Key],Violations[Score])</f>
        <v/>
      </c>
      <c r="G1115" s="9">
        <f>_xlfn.XLOOKUP(C1115,Violations[Key],Violations[Grade])&amp;""</f>
        <v/>
      </c>
      <c r="H1115" s="9">
        <f>COUNTIFS(Violations[Key],C1115,Violations[Violation code],"&lt;&gt;")</f>
        <v/>
      </c>
      <c r="I1115" s="9">
        <f>COUNTIFS(Violations[Key],C1115,Violations[Critical flag],"Critical")</f>
        <v/>
      </c>
      <c r="J1115" s="9">
        <f>IF(LEFT(_xlfn.XLOOKUP(C1115,Violations[Key],Violations[Action]),20)="Establishment Closed","Yes","No")</f>
        <v/>
      </c>
      <c r="K1115" s="9">
        <f>IF(F1115&lt;=13,"Yes","No")</f>
        <v/>
      </c>
    </row>
    <row r="1116">
      <c r="A1116" t="n">
        <v>50091825</v>
      </c>
      <c r="B1116" s="8" t="n">
        <v>46136</v>
      </c>
      <c r="C1116" s="9">
        <f>A1116&amp;"-"&amp;TEXT(B1116,"yyyymmdd")</f>
        <v/>
      </c>
      <c r="D1116" s="9">
        <f>_xlfn.XLOOKUP(C1116,Violations[Key],Violations[Boro])</f>
        <v/>
      </c>
      <c r="E1116" s="9">
        <f>_xlfn.XLOOKUP(C1116,Violations[Key],Violations[Cuisine])</f>
        <v/>
      </c>
      <c r="F1116" s="9">
        <f>_xlfn.XLOOKUP(C1116,Violations[Key],Violations[Score])</f>
        <v/>
      </c>
      <c r="G1116" s="9">
        <f>_xlfn.XLOOKUP(C1116,Violations[Key],Violations[Grade])&amp;""</f>
        <v/>
      </c>
      <c r="H1116" s="9">
        <f>COUNTIFS(Violations[Key],C1116,Violations[Violation code],"&lt;&gt;")</f>
        <v/>
      </c>
      <c r="I1116" s="9">
        <f>COUNTIFS(Violations[Key],C1116,Violations[Critical flag],"Critical")</f>
        <v/>
      </c>
      <c r="J1116" s="9">
        <f>IF(LEFT(_xlfn.XLOOKUP(C1116,Violations[Key],Violations[Action]),20)="Establishment Closed","Yes","No")</f>
        <v/>
      </c>
      <c r="K1116" s="9">
        <f>IF(F1116&lt;=13,"Yes","No")</f>
        <v/>
      </c>
    </row>
    <row r="1117">
      <c r="A1117" t="n">
        <v>50100141</v>
      </c>
      <c r="B1117" s="8" t="n">
        <v>46136</v>
      </c>
      <c r="C1117" s="9">
        <f>A1117&amp;"-"&amp;TEXT(B1117,"yyyymmdd")</f>
        <v/>
      </c>
      <c r="D1117" s="9">
        <f>_xlfn.XLOOKUP(C1117,Violations[Key],Violations[Boro])</f>
        <v/>
      </c>
      <c r="E1117" s="9">
        <f>_xlfn.XLOOKUP(C1117,Violations[Key],Violations[Cuisine])</f>
        <v/>
      </c>
      <c r="F1117" s="9">
        <f>_xlfn.XLOOKUP(C1117,Violations[Key],Violations[Score])</f>
        <v/>
      </c>
      <c r="G1117" s="9">
        <f>_xlfn.XLOOKUP(C1117,Violations[Key],Violations[Grade])&amp;""</f>
        <v/>
      </c>
      <c r="H1117" s="9">
        <f>COUNTIFS(Violations[Key],C1117,Violations[Violation code],"&lt;&gt;")</f>
        <v/>
      </c>
      <c r="I1117" s="9">
        <f>COUNTIFS(Violations[Key],C1117,Violations[Critical flag],"Critical")</f>
        <v/>
      </c>
      <c r="J1117" s="9">
        <f>IF(LEFT(_xlfn.XLOOKUP(C1117,Violations[Key],Violations[Action]),20)="Establishment Closed","Yes","No")</f>
        <v/>
      </c>
      <c r="K1117" s="9">
        <f>IF(F1117&lt;=13,"Yes","No")</f>
        <v/>
      </c>
    </row>
    <row r="1118">
      <c r="A1118" t="n">
        <v>50102848</v>
      </c>
      <c r="B1118" s="8" t="n">
        <v>46136</v>
      </c>
      <c r="C1118" s="9">
        <f>A1118&amp;"-"&amp;TEXT(B1118,"yyyymmdd")</f>
        <v/>
      </c>
      <c r="D1118" s="9">
        <f>_xlfn.XLOOKUP(C1118,Violations[Key],Violations[Boro])</f>
        <v/>
      </c>
      <c r="E1118" s="9">
        <f>_xlfn.XLOOKUP(C1118,Violations[Key],Violations[Cuisine])</f>
        <v/>
      </c>
      <c r="F1118" s="9">
        <f>_xlfn.XLOOKUP(C1118,Violations[Key],Violations[Score])</f>
        <v/>
      </c>
      <c r="G1118" s="9">
        <f>_xlfn.XLOOKUP(C1118,Violations[Key],Violations[Grade])&amp;""</f>
        <v/>
      </c>
      <c r="H1118" s="9">
        <f>COUNTIFS(Violations[Key],C1118,Violations[Violation code],"&lt;&gt;")</f>
        <v/>
      </c>
      <c r="I1118" s="9">
        <f>COUNTIFS(Violations[Key],C1118,Violations[Critical flag],"Critical")</f>
        <v/>
      </c>
      <c r="J1118" s="9">
        <f>IF(LEFT(_xlfn.XLOOKUP(C1118,Violations[Key],Violations[Action]),20)="Establishment Closed","Yes","No")</f>
        <v/>
      </c>
      <c r="K1118" s="9">
        <f>IF(F1118&lt;=13,"Yes","No")</f>
        <v/>
      </c>
    </row>
    <row r="1119">
      <c r="A1119" t="n">
        <v>50106381</v>
      </c>
      <c r="B1119" s="8" t="n">
        <v>46136</v>
      </c>
      <c r="C1119" s="9">
        <f>A1119&amp;"-"&amp;TEXT(B1119,"yyyymmdd")</f>
        <v/>
      </c>
      <c r="D1119" s="9">
        <f>_xlfn.XLOOKUP(C1119,Violations[Key],Violations[Boro])</f>
        <v/>
      </c>
      <c r="E1119" s="9">
        <f>_xlfn.XLOOKUP(C1119,Violations[Key],Violations[Cuisine])</f>
        <v/>
      </c>
      <c r="F1119" s="9">
        <f>_xlfn.XLOOKUP(C1119,Violations[Key],Violations[Score])</f>
        <v/>
      </c>
      <c r="G1119" s="9">
        <f>_xlfn.XLOOKUP(C1119,Violations[Key],Violations[Grade])&amp;""</f>
        <v/>
      </c>
      <c r="H1119" s="9">
        <f>COUNTIFS(Violations[Key],C1119,Violations[Violation code],"&lt;&gt;")</f>
        <v/>
      </c>
      <c r="I1119" s="9">
        <f>COUNTIFS(Violations[Key],C1119,Violations[Critical flag],"Critical")</f>
        <v/>
      </c>
      <c r="J1119" s="9">
        <f>IF(LEFT(_xlfn.XLOOKUP(C1119,Violations[Key],Violations[Action]),20)="Establishment Closed","Yes","No")</f>
        <v/>
      </c>
      <c r="K1119" s="9">
        <f>IF(F1119&lt;=13,"Yes","No")</f>
        <v/>
      </c>
    </row>
    <row r="1120">
      <c r="A1120" t="n">
        <v>50118247</v>
      </c>
      <c r="B1120" s="8" t="n">
        <v>46136</v>
      </c>
      <c r="C1120" s="9">
        <f>A1120&amp;"-"&amp;TEXT(B1120,"yyyymmdd")</f>
        <v/>
      </c>
      <c r="D1120" s="9">
        <f>_xlfn.XLOOKUP(C1120,Violations[Key],Violations[Boro])</f>
        <v/>
      </c>
      <c r="E1120" s="9">
        <f>_xlfn.XLOOKUP(C1120,Violations[Key],Violations[Cuisine])</f>
        <v/>
      </c>
      <c r="F1120" s="9">
        <f>_xlfn.XLOOKUP(C1120,Violations[Key],Violations[Score])</f>
        <v/>
      </c>
      <c r="G1120" s="9">
        <f>_xlfn.XLOOKUP(C1120,Violations[Key],Violations[Grade])&amp;""</f>
        <v/>
      </c>
      <c r="H1120" s="9">
        <f>COUNTIFS(Violations[Key],C1120,Violations[Violation code],"&lt;&gt;")</f>
        <v/>
      </c>
      <c r="I1120" s="9">
        <f>COUNTIFS(Violations[Key],C1120,Violations[Critical flag],"Critical")</f>
        <v/>
      </c>
      <c r="J1120" s="9">
        <f>IF(LEFT(_xlfn.XLOOKUP(C1120,Violations[Key],Violations[Action]),20)="Establishment Closed","Yes","No")</f>
        <v/>
      </c>
      <c r="K1120" s="9">
        <f>IF(F1120&lt;=13,"Yes","No")</f>
        <v/>
      </c>
    </row>
    <row r="1121">
      <c r="A1121" t="n">
        <v>50118343</v>
      </c>
      <c r="B1121" s="8" t="n">
        <v>46136</v>
      </c>
      <c r="C1121" s="9">
        <f>A1121&amp;"-"&amp;TEXT(B1121,"yyyymmdd")</f>
        <v/>
      </c>
      <c r="D1121" s="9">
        <f>_xlfn.XLOOKUP(C1121,Violations[Key],Violations[Boro])</f>
        <v/>
      </c>
      <c r="E1121" s="9">
        <f>_xlfn.XLOOKUP(C1121,Violations[Key],Violations[Cuisine])</f>
        <v/>
      </c>
      <c r="F1121" s="9">
        <f>_xlfn.XLOOKUP(C1121,Violations[Key],Violations[Score])</f>
        <v/>
      </c>
      <c r="G1121" s="9">
        <f>_xlfn.XLOOKUP(C1121,Violations[Key],Violations[Grade])&amp;""</f>
        <v/>
      </c>
      <c r="H1121" s="9">
        <f>COUNTIFS(Violations[Key],C1121,Violations[Violation code],"&lt;&gt;")</f>
        <v/>
      </c>
      <c r="I1121" s="9">
        <f>COUNTIFS(Violations[Key],C1121,Violations[Critical flag],"Critical")</f>
        <v/>
      </c>
      <c r="J1121" s="9">
        <f>IF(LEFT(_xlfn.XLOOKUP(C1121,Violations[Key],Violations[Action]),20)="Establishment Closed","Yes","No")</f>
        <v/>
      </c>
      <c r="K1121" s="9">
        <f>IF(F1121&lt;=13,"Yes","No")</f>
        <v/>
      </c>
    </row>
    <row r="1122">
      <c r="A1122" t="n">
        <v>50118589</v>
      </c>
      <c r="B1122" s="8" t="n">
        <v>46136</v>
      </c>
      <c r="C1122" s="9">
        <f>A1122&amp;"-"&amp;TEXT(B1122,"yyyymmdd")</f>
        <v/>
      </c>
      <c r="D1122" s="9">
        <f>_xlfn.XLOOKUP(C1122,Violations[Key],Violations[Boro])</f>
        <v/>
      </c>
      <c r="E1122" s="9">
        <f>_xlfn.XLOOKUP(C1122,Violations[Key],Violations[Cuisine])</f>
        <v/>
      </c>
      <c r="F1122" s="9">
        <f>_xlfn.XLOOKUP(C1122,Violations[Key],Violations[Score])</f>
        <v/>
      </c>
      <c r="G1122" s="9">
        <f>_xlfn.XLOOKUP(C1122,Violations[Key],Violations[Grade])&amp;""</f>
        <v/>
      </c>
      <c r="H1122" s="9">
        <f>COUNTIFS(Violations[Key],C1122,Violations[Violation code],"&lt;&gt;")</f>
        <v/>
      </c>
      <c r="I1122" s="9">
        <f>COUNTIFS(Violations[Key],C1122,Violations[Critical flag],"Critical")</f>
        <v/>
      </c>
      <c r="J1122" s="9">
        <f>IF(LEFT(_xlfn.XLOOKUP(C1122,Violations[Key],Violations[Action]),20)="Establishment Closed","Yes","No")</f>
        <v/>
      </c>
      <c r="K1122" s="9">
        <f>IF(F1122&lt;=13,"Yes","No")</f>
        <v/>
      </c>
    </row>
    <row r="1123">
      <c r="A1123" t="n">
        <v>50125549</v>
      </c>
      <c r="B1123" s="8" t="n">
        <v>46136</v>
      </c>
      <c r="C1123" s="9">
        <f>A1123&amp;"-"&amp;TEXT(B1123,"yyyymmdd")</f>
        <v/>
      </c>
      <c r="D1123" s="9">
        <f>_xlfn.XLOOKUP(C1123,Violations[Key],Violations[Boro])</f>
        <v/>
      </c>
      <c r="E1123" s="9">
        <f>_xlfn.XLOOKUP(C1123,Violations[Key],Violations[Cuisine])</f>
        <v/>
      </c>
      <c r="F1123" s="9">
        <f>_xlfn.XLOOKUP(C1123,Violations[Key],Violations[Score])</f>
        <v/>
      </c>
      <c r="G1123" s="9">
        <f>_xlfn.XLOOKUP(C1123,Violations[Key],Violations[Grade])&amp;""</f>
        <v/>
      </c>
      <c r="H1123" s="9">
        <f>COUNTIFS(Violations[Key],C1123,Violations[Violation code],"&lt;&gt;")</f>
        <v/>
      </c>
      <c r="I1123" s="9">
        <f>COUNTIFS(Violations[Key],C1123,Violations[Critical flag],"Critical")</f>
        <v/>
      </c>
      <c r="J1123" s="9">
        <f>IF(LEFT(_xlfn.XLOOKUP(C1123,Violations[Key],Violations[Action]),20)="Establishment Closed","Yes","No")</f>
        <v/>
      </c>
      <c r="K1123" s="9">
        <f>IF(F1123&lt;=13,"Yes","No")</f>
        <v/>
      </c>
    </row>
    <row r="1124">
      <c r="A1124" t="n">
        <v>50132402</v>
      </c>
      <c r="B1124" s="8" t="n">
        <v>46136</v>
      </c>
      <c r="C1124" s="9">
        <f>A1124&amp;"-"&amp;TEXT(B1124,"yyyymmdd")</f>
        <v/>
      </c>
      <c r="D1124" s="9">
        <f>_xlfn.XLOOKUP(C1124,Violations[Key],Violations[Boro])</f>
        <v/>
      </c>
      <c r="E1124" s="9">
        <f>_xlfn.XLOOKUP(C1124,Violations[Key],Violations[Cuisine])</f>
        <v/>
      </c>
      <c r="F1124" s="9">
        <f>_xlfn.XLOOKUP(C1124,Violations[Key],Violations[Score])</f>
        <v/>
      </c>
      <c r="G1124" s="9">
        <f>_xlfn.XLOOKUP(C1124,Violations[Key],Violations[Grade])&amp;""</f>
        <v/>
      </c>
      <c r="H1124" s="9">
        <f>COUNTIFS(Violations[Key],C1124,Violations[Violation code],"&lt;&gt;")</f>
        <v/>
      </c>
      <c r="I1124" s="9">
        <f>COUNTIFS(Violations[Key],C1124,Violations[Critical flag],"Critical")</f>
        <v/>
      </c>
      <c r="J1124" s="9">
        <f>IF(LEFT(_xlfn.XLOOKUP(C1124,Violations[Key],Violations[Action]),20)="Establishment Closed","Yes","No")</f>
        <v/>
      </c>
      <c r="K1124" s="9">
        <f>IF(F1124&lt;=13,"Yes","No")</f>
        <v/>
      </c>
    </row>
    <row r="1125">
      <c r="A1125" t="n">
        <v>50132639</v>
      </c>
      <c r="B1125" s="8" t="n">
        <v>46136</v>
      </c>
      <c r="C1125" s="9">
        <f>A1125&amp;"-"&amp;TEXT(B1125,"yyyymmdd")</f>
        <v/>
      </c>
      <c r="D1125" s="9">
        <f>_xlfn.XLOOKUP(C1125,Violations[Key],Violations[Boro])</f>
        <v/>
      </c>
      <c r="E1125" s="9">
        <f>_xlfn.XLOOKUP(C1125,Violations[Key],Violations[Cuisine])</f>
        <v/>
      </c>
      <c r="F1125" s="9">
        <f>_xlfn.XLOOKUP(C1125,Violations[Key],Violations[Score])</f>
        <v/>
      </c>
      <c r="G1125" s="9">
        <f>_xlfn.XLOOKUP(C1125,Violations[Key],Violations[Grade])&amp;""</f>
        <v/>
      </c>
      <c r="H1125" s="9">
        <f>COUNTIFS(Violations[Key],C1125,Violations[Violation code],"&lt;&gt;")</f>
        <v/>
      </c>
      <c r="I1125" s="9">
        <f>COUNTIFS(Violations[Key],C1125,Violations[Critical flag],"Critical")</f>
        <v/>
      </c>
      <c r="J1125" s="9">
        <f>IF(LEFT(_xlfn.XLOOKUP(C1125,Violations[Key],Violations[Action]),20)="Establishment Closed","Yes","No")</f>
        <v/>
      </c>
      <c r="K1125" s="9">
        <f>IF(F1125&lt;=13,"Yes","No")</f>
        <v/>
      </c>
    </row>
    <row r="1126">
      <c r="A1126" t="n">
        <v>50144240</v>
      </c>
      <c r="B1126" s="8" t="n">
        <v>46136</v>
      </c>
      <c r="C1126" s="9">
        <f>A1126&amp;"-"&amp;TEXT(B1126,"yyyymmdd")</f>
        <v/>
      </c>
      <c r="D1126" s="9">
        <f>_xlfn.XLOOKUP(C1126,Violations[Key],Violations[Boro])</f>
        <v/>
      </c>
      <c r="E1126" s="9">
        <f>_xlfn.XLOOKUP(C1126,Violations[Key],Violations[Cuisine])</f>
        <v/>
      </c>
      <c r="F1126" s="9">
        <f>_xlfn.XLOOKUP(C1126,Violations[Key],Violations[Score])</f>
        <v/>
      </c>
      <c r="G1126" s="9">
        <f>_xlfn.XLOOKUP(C1126,Violations[Key],Violations[Grade])&amp;""</f>
        <v/>
      </c>
      <c r="H1126" s="9">
        <f>COUNTIFS(Violations[Key],C1126,Violations[Violation code],"&lt;&gt;")</f>
        <v/>
      </c>
      <c r="I1126" s="9">
        <f>COUNTIFS(Violations[Key],C1126,Violations[Critical flag],"Critical")</f>
        <v/>
      </c>
      <c r="J1126" s="9">
        <f>IF(LEFT(_xlfn.XLOOKUP(C1126,Violations[Key],Violations[Action]),20)="Establishment Closed","Yes","No")</f>
        <v/>
      </c>
      <c r="K1126" s="9">
        <f>IF(F1126&lt;=13,"Yes","No")</f>
        <v/>
      </c>
    </row>
    <row r="1127">
      <c r="A1127" t="n">
        <v>50145409</v>
      </c>
      <c r="B1127" s="8" t="n">
        <v>46136</v>
      </c>
      <c r="C1127" s="9">
        <f>A1127&amp;"-"&amp;TEXT(B1127,"yyyymmdd")</f>
        <v/>
      </c>
      <c r="D1127" s="9">
        <f>_xlfn.XLOOKUP(C1127,Violations[Key],Violations[Boro])</f>
        <v/>
      </c>
      <c r="E1127" s="9">
        <f>_xlfn.XLOOKUP(C1127,Violations[Key],Violations[Cuisine])</f>
        <v/>
      </c>
      <c r="F1127" s="9">
        <f>_xlfn.XLOOKUP(C1127,Violations[Key],Violations[Score])</f>
        <v/>
      </c>
      <c r="G1127" s="9">
        <f>_xlfn.XLOOKUP(C1127,Violations[Key],Violations[Grade])&amp;""</f>
        <v/>
      </c>
      <c r="H1127" s="9">
        <f>COUNTIFS(Violations[Key],C1127,Violations[Violation code],"&lt;&gt;")</f>
        <v/>
      </c>
      <c r="I1127" s="9">
        <f>COUNTIFS(Violations[Key],C1127,Violations[Critical flag],"Critical")</f>
        <v/>
      </c>
      <c r="J1127" s="9">
        <f>IF(LEFT(_xlfn.XLOOKUP(C1127,Violations[Key],Violations[Action]),20)="Establishment Closed","Yes","No")</f>
        <v/>
      </c>
      <c r="K1127" s="9">
        <f>IF(F1127&lt;=13,"Yes","No")</f>
        <v/>
      </c>
    </row>
    <row r="1128">
      <c r="A1128" t="n">
        <v>50147429</v>
      </c>
      <c r="B1128" s="8" t="n">
        <v>46136</v>
      </c>
      <c r="C1128" s="9">
        <f>A1128&amp;"-"&amp;TEXT(B1128,"yyyymmdd")</f>
        <v/>
      </c>
      <c r="D1128" s="9">
        <f>_xlfn.XLOOKUP(C1128,Violations[Key],Violations[Boro])</f>
        <v/>
      </c>
      <c r="E1128" s="9">
        <f>_xlfn.XLOOKUP(C1128,Violations[Key],Violations[Cuisine])</f>
        <v/>
      </c>
      <c r="F1128" s="9">
        <f>_xlfn.XLOOKUP(C1128,Violations[Key],Violations[Score])</f>
        <v/>
      </c>
      <c r="G1128" s="9">
        <f>_xlfn.XLOOKUP(C1128,Violations[Key],Violations[Grade])&amp;""</f>
        <v/>
      </c>
      <c r="H1128" s="9">
        <f>COUNTIFS(Violations[Key],C1128,Violations[Violation code],"&lt;&gt;")</f>
        <v/>
      </c>
      <c r="I1128" s="9">
        <f>COUNTIFS(Violations[Key],C1128,Violations[Critical flag],"Critical")</f>
        <v/>
      </c>
      <c r="J1128" s="9">
        <f>IF(LEFT(_xlfn.XLOOKUP(C1128,Violations[Key],Violations[Action]),20)="Establishment Closed","Yes","No")</f>
        <v/>
      </c>
      <c r="K1128" s="9">
        <f>IF(F1128&lt;=13,"Yes","No")</f>
        <v/>
      </c>
    </row>
    <row r="1129">
      <c r="A1129" t="n">
        <v>50150473</v>
      </c>
      <c r="B1129" s="8" t="n">
        <v>46136</v>
      </c>
      <c r="C1129" s="9">
        <f>A1129&amp;"-"&amp;TEXT(B1129,"yyyymmdd")</f>
        <v/>
      </c>
      <c r="D1129" s="9">
        <f>_xlfn.XLOOKUP(C1129,Violations[Key],Violations[Boro])</f>
        <v/>
      </c>
      <c r="E1129" s="9">
        <f>_xlfn.XLOOKUP(C1129,Violations[Key],Violations[Cuisine])</f>
        <v/>
      </c>
      <c r="F1129" s="9">
        <f>_xlfn.XLOOKUP(C1129,Violations[Key],Violations[Score])</f>
        <v/>
      </c>
      <c r="G1129" s="9">
        <f>_xlfn.XLOOKUP(C1129,Violations[Key],Violations[Grade])&amp;""</f>
        <v/>
      </c>
      <c r="H1129" s="9">
        <f>COUNTIFS(Violations[Key],C1129,Violations[Violation code],"&lt;&gt;")</f>
        <v/>
      </c>
      <c r="I1129" s="9">
        <f>COUNTIFS(Violations[Key],C1129,Violations[Critical flag],"Critical")</f>
        <v/>
      </c>
      <c r="J1129" s="9">
        <f>IF(LEFT(_xlfn.XLOOKUP(C1129,Violations[Key],Violations[Action]),20)="Establishment Closed","Yes","No")</f>
        <v/>
      </c>
      <c r="K1129" s="9">
        <f>IF(F1129&lt;=13,"Yes","No")</f>
        <v/>
      </c>
    </row>
    <row r="1130">
      <c r="A1130" t="n">
        <v>50151761</v>
      </c>
      <c r="B1130" s="8" t="n">
        <v>46136</v>
      </c>
      <c r="C1130" s="9">
        <f>A1130&amp;"-"&amp;TEXT(B1130,"yyyymmdd")</f>
        <v/>
      </c>
      <c r="D1130" s="9">
        <f>_xlfn.XLOOKUP(C1130,Violations[Key],Violations[Boro])</f>
        <v/>
      </c>
      <c r="E1130" s="9">
        <f>_xlfn.XLOOKUP(C1130,Violations[Key],Violations[Cuisine])</f>
        <v/>
      </c>
      <c r="F1130" s="9">
        <f>_xlfn.XLOOKUP(C1130,Violations[Key],Violations[Score])</f>
        <v/>
      </c>
      <c r="G1130" s="9">
        <f>_xlfn.XLOOKUP(C1130,Violations[Key],Violations[Grade])&amp;""</f>
        <v/>
      </c>
      <c r="H1130" s="9">
        <f>COUNTIFS(Violations[Key],C1130,Violations[Violation code],"&lt;&gt;")</f>
        <v/>
      </c>
      <c r="I1130" s="9">
        <f>COUNTIFS(Violations[Key],C1130,Violations[Critical flag],"Critical")</f>
        <v/>
      </c>
      <c r="J1130" s="9">
        <f>IF(LEFT(_xlfn.XLOOKUP(C1130,Violations[Key],Violations[Action]),20)="Establishment Closed","Yes","No")</f>
        <v/>
      </c>
      <c r="K1130" s="9">
        <f>IF(F1130&lt;=13,"Yes","No")</f>
        <v/>
      </c>
    </row>
    <row r="1131">
      <c r="A1131" t="n">
        <v>50152985</v>
      </c>
      <c r="B1131" s="8" t="n">
        <v>46136</v>
      </c>
      <c r="C1131" s="9">
        <f>A1131&amp;"-"&amp;TEXT(B1131,"yyyymmdd")</f>
        <v/>
      </c>
      <c r="D1131" s="9">
        <f>_xlfn.XLOOKUP(C1131,Violations[Key],Violations[Boro])</f>
        <v/>
      </c>
      <c r="E1131" s="9">
        <f>_xlfn.XLOOKUP(C1131,Violations[Key],Violations[Cuisine])</f>
        <v/>
      </c>
      <c r="F1131" s="9">
        <f>_xlfn.XLOOKUP(C1131,Violations[Key],Violations[Score])</f>
        <v/>
      </c>
      <c r="G1131" s="9">
        <f>_xlfn.XLOOKUP(C1131,Violations[Key],Violations[Grade])&amp;""</f>
        <v/>
      </c>
      <c r="H1131" s="9">
        <f>COUNTIFS(Violations[Key],C1131,Violations[Violation code],"&lt;&gt;")</f>
        <v/>
      </c>
      <c r="I1131" s="9">
        <f>COUNTIFS(Violations[Key],C1131,Violations[Critical flag],"Critical")</f>
        <v/>
      </c>
      <c r="J1131" s="9">
        <f>IF(LEFT(_xlfn.XLOOKUP(C1131,Violations[Key],Violations[Action]),20)="Establishment Closed","Yes","No")</f>
        <v/>
      </c>
      <c r="K1131" s="9">
        <f>IF(F1131&lt;=13,"Yes","No")</f>
        <v/>
      </c>
    </row>
    <row r="1132">
      <c r="A1132" t="n">
        <v>50153706</v>
      </c>
      <c r="B1132" s="8" t="n">
        <v>46136</v>
      </c>
      <c r="C1132" s="9">
        <f>A1132&amp;"-"&amp;TEXT(B1132,"yyyymmdd")</f>
        <v/>
      </c>
      <c r="D1132" s="9">
        <f>_xlfn.XLOOKUP(C1132,Violations[Key],Violations[Boro])</f>
        <v/>
      </c>
      <c r="E1132" s="9">
        <f>_xlfn.XLOOKUP(C1132,Violations[Key],Violations[Cuisine])</f>
        <v/>
      </c>
      <c r="F1132" s="9">
        <f>_xlfn.XLOOKUP(C1132,Violations[Key],Violations[Score])</f>
        <v/>
      </c>
      <c r="G1132" s="9">
        <f>_xlfn.XLOOKUP(C1132,Violations[Key],Violations[Grade])&amp;""</f>
        <v/>
      </c>
      <c r="H1132" s="9">
        <f>COUNTIFS(Violations[Key],C1132,Violations[Violation code],"&lt;&gt;")</f>
        <v/>
      </c>
      <c r="I1132" s="9">
        <f>COUNTIFS(Violations[Key],C1132,Violations[Critical flag],"Critical")</f>
        <v/>
      </c>
      <c r="J1132" s="9">
        <f>IF(LEFT(_xlfn.XLOOKUP(C1132,Violations[Key],Violations[Action]),20)="Establishment Closed","Yes","No")</f>
        <v/>
      </c>
      <c r="K1132" s="9">
        <f>IF(F1132&lt;=13,"Yes","No")</f>
        <v/>
      </c>
    </row>
    <row r="1133">
      <c r="A1133" t="n">
        <v>50155497</v>
      </c>
      <c r="B1133" s="8" t="n">
        <v>46136</v>
      </c>
      <c r="C1133" s="9">
        <f>A1133&amp;"-"&amp;TEXT(B1133,"yyyymmdd")</f>
        <v/>
      </c>
      <c r="D1133" s="9">
        <f>_xlfn.XLOOKUP(C1133,Violations[Key],Violations[Boro])</f>
        <v/>
      </c>
      <c r="E1133" s="9">
        <f>_xlfn.XLOOKUP(C1133,Violations[Key],Violations[Cuisine])</f>
        <v/>
      </c>
      <c r="F1133" s="9">
        <f>_xlfn.XLOOKUP(C1133,Violations[Key],Violations[Score])</f>
        <v/>
      </c>
      <c r="G1133" s="9">
        <f>_xlfn.XLOOKUP(C1133,Violations[Key],Violations[Grade])&amp;""</f>
        <v/>
      </c>
      <c r="H1133" s="9">
        <f>COUNTIFS(Violations[Key],C1133,Violations[Violation code],"&lt;&gt;")</f>
        <v/>
      </c>
      <c r="I1133" s="9">
        <f>COUNTIFS(Violations[Key],C1133,Violations[Critical flag],"Critical")</f>
        <v/>
      </c>
      <c r="J1133" s="9">
        <f>IF(LEFT(_xlfn.XLOOKUP(C1133,Violations[Key],Violations[Action]),20)="Establishment Closed","Yes","No")</f>
        <v/>
      </c>
      <c r="K1133" s="9">
        <f>IF(F1133&lt;=13,"Yes","No")</f>
        <v/>
      </c>
    </row>
    <row r="1134">
      <c r="A1134" t="n">
        <v>50156046</v>
      </c>
      <c r="B1134" s="8" t="n">
        <v>46136</v>
      </c>
      <c r="C1134" s="9">
        <f>A1134&amp;"-"&amp;TEXT(B1134,"yyyymmdd")</f>
        <v/>
      </c>
      <c r="D1134" s="9">
        <f>_xlfn.XLOOKUP(C1134,Violations[Key],Violations[Boro])</f>
        <v/>
      </c>
      <c r="E1134" s="9">
        <f>_xlfn.XLOOKUP(C1134,Violations[Key],Violations[Cuisine])</f>
        <v/>
      </c>
      <c r="F1134" s="9">
        <f>_xlfn.XLOOKUP(C1134,Violations[Key],Violations[Score])</f>
        <v/>
      </c>
      <c r="G1134" s="9">
        <f>_xlfn.XLOOKUP(C1134,Violations[Key],Violations[Grade])&amp;""</f>
        <v/>
      </c>
      <c r="H1134" s="9">
        <f>COUNTIFS(Violations[Key],C1134,Violations[Violation code],"&lt;&gt;")</f>
        <v/>
      </c>
      <c r="I1134" s="9">
        <f>COUNTIFS(Violations[Key],C1134,Violations[Critical flag],"Critical")</f>
        <v/>
      </c>
      <c r="J1134" s="9">
        <f>IF(LEFT(_xlfn.XLOOKUP(C1134,Violations[Key],Violations[Action]),20)="Establishment Closed","Yes","No")</f>
        <v/>
      </c>
      <c r="K1134" s="9">
        <f>IF(F1134&lt;=13,"Yes","No")</f>
        <v/>
      </c>
    </row>
    <row r="1135">
      <c r="A1135" t="n">
        <v>50156465</v>
      </c>
      <c r="B1135" s="8" t="n">
        <v>46136</v>
      </c>
      <c r="C1135" s="9">
        <f>A1135&amp;"-"&amp;TEXT(B1135,"yyyymmdd")</f>
        <v/>
      </c>
      <c r="D1135" s="9">
        <f>_xlfn.XLOOKUP(C1135,Violations[Key],Violations[Boro])</f>
        <v/>
      </c>
      <c r="E1135" s="9">
        <f>_xlfn.XLOOKUP(C1135,Violations[Key],Violations[Cuisine])</f>
        <v/>
      </c>
      <c r="F1135" s="9">
        <f>_xlfn.XLOOKUP(C1135,Violations[Key],Violations[Score])</f>
        <v/>
      </c>
      <c r="G1135" s="9">
        <f>_xlfn.XLOOKUP(C1135,Violations[Key],Violations[Grade])&amp;""</f>
        <v/>
      </c>
      <c r="H1135" s="9">
        <f>COUNTIFS(Violations[Key],C1135,Violations[Violation code],"&lt;&gt;")</f>
        <v/>
      </c>
      <c r="I1135" s="9">
        <f>COUNTIFS(Violations[Key],C1135,Violations[Critical flag],"Critical")</f>
        <v/>
      </c>
      <c r="J1135" s="9">
        <f>IF(LEFT(_xlfn.XLOOKUP(C1135,Violations[Key],Violations[Action]),20)="Establishment Closed","Yes","No")</f>
        <v/>
      </c>
      <c r="K1135" s="9">
        <f>IF(F1135&lt;=13,"Yes","No")</f>
        <v/>
      </c>
    </row>
    <row r="1136">
      <c r="A1136" t="n">
        <v>50157375</v>
      </c>
      <c r="B1136" s="8" t="n">
        <v>46136</v>
      </c>
      <c r="C1136" s="9">
        <f>A1136&amp;"-"&amp;TEXT(B1136,"yyyymmdd")</f>
        <v/>
      </c>
      <c r="D1136" s="9">
        <f>_xlfn.XLOOKUP(C1136,Violations[Key],Violations[Boro])</f>
        <v/>
      </c>
      <c r="E1136" s="9">
        <f>_xlfn.XLOOKUP(C1136,Violations[Key],Violations[Cuisine])</f>
        <v/>
      </c>
      <c r="F1136" s="9">
        <f>_xlfn.XLOOKUP(C1136,Violations[Key],Violations[Score])</f>
        <v/>
      </c>
      <c r="G1136" s="9">
        <f>_xlfn.XLOOKUP(C1136,Violations[Key],Violations[Grade])&amp;""</f>
        <v/>
      </c>
      <c r="H1136" s="9">
        <f>COUNTIFS(Violations[Key],C1136,Violations[Violation code],"&lt;&gt;")</f>
        <v/>
      </c>
      <c r="I1136" s="9">
        <f>COUNTIFS(Violations[Key],C1136,Violations[Critical flag],"Critical")</f>
        <v/>
      </c>
      <c r="J1136" s="9">
        <f>IF(LEFT(_xlfn.XLOOKUP(C1136,Violations[Key],Violations[Action]),20)="Establishment Closed","Yes","No")</f>
        <v/>
      </c>
      <c r="K1136" s="9">
        <f>IF(F1136&lt;=13,"Yes","No")</f>
        <v/>
      </c>
    </row>
    <row r="1137">
      <c r="A1137" t="n">
        <v>50162641</v>
      </c>
      <c r="B1137" s="8" t="n">
        <v>46136</v>
      </c>
      <c r="C1137" s="9">
        <f>A1137&amp;"-"&amp;TEXT(B1137,"yyyymmdd")</f>
        <v/>
      </c>
      <c r="D1137" s="9">
        <f>_xlfn.XLOOKUP(C1137,Violations[Key],Violations[Boro])</f>
        <v/>
      </c>
      <c r="E1137" s="9">
        <f>_xlfn.XLOOKUP(C1137,Violations[Key],Violations[Cuisine])</f>
        <v/>
      </c>
      <c r="F1137" s="9">
        <f>_xlfn.XLOOKUP(C1137,Violations[Key],Violations[Score])</f>
        <v/>
      </c>
      <c r="G1137" s="9">
        <f>_xlfn.XLOOKUP(C1137,Violations[Key],Violations[Grade])&amp;""</f>
        <v/>
      </c>
      <c r="H1137" s="9">
        <f>COUNTIFS(Violations[Key],C1137,Violations[Violation code],"&lt;&gt;")</f>
        <v/>
      </c>
      <c r="I1137" s="9">
        <f>COUNTIFS(Violations[Key],C1137,Violations[Critical flag],"Critical")</f>
        <v/>
      </c>
      <c r="J1137" s="9">
        <f>IF(LEFT(_xlfn.XLOOKUP(C1137,Violations[Key],Violations[Action]),20)="Establishment Closed","Yes","No")</f>
        <v/>
      </c>
      <c r="K1137" s="9">
        <f>IF(F1137&lt;=13,"Yes","No")</f>
        <v/>
      </c>
    </row>
    <row r="1138">
      <c r="A1138" t="n">
        <v>50164458</v>
      </c>
      <c r="B1138" s="8" t="n">
        <v>46136</v>
      </c>
      <c r="C1138" s="9">
        <f>A1138&amp;"-"&amp;TEXT(B1138,"yyyymmdd")</f>
        <v/>
      </c>
      <c r="D1138" s="9">
        <f>_xlfn.XLOOKUP(C1138,Violations[Key],Violations[Boro])</f>
        <v/>
      </c>
      <c r="E1138" s="9">
        <f>_xlfn.XLOOKUP(C1138,Violations[Key],Violations[Cuisine])</f>
        <v/>
      </c>
      <c r="F1138" s="9">
        <f>_xlfn.XLOOKUP(C1138,Violations[Key],Violations[Score])</f>
        <v/>
      </c>
      <c r="G1138" s="9">
        <f>_xlfn.XLOOKUP(C1138,Violations[Key],Violations[Grade])&amp;""</f>
        <v/>
      </c>
      <c r="H1138" s="9">
        <f>COUNTIFS(Violations[Key],C1138,Violations[Violation code],"&lt;&gt;")</f>
        <v/>
      </c>
      <c r="I1138" s="9">
        <f>COUNTIFS(Violations[Key],C1138,Violations[Critical flag],"Critical")</f>
        <v/>
      </c>
      <c r="J1138" s="9">
        <f>IF(LEFT(_xlfn.XLOOKUP(C1138,Violations[Key],Violations[Action]),20)="Establishment Closed","Yes","No")</f>
        <v/>
      </c>
      <c r="K1138" s="9">
        <f>IF(F1138&lt;=13,"Yes","No")</f>
        <v/>
      </c>
    </row>
    <row r="1139">
      <c r="A1139" t="n">
        <v>40750279</v>
      </c>
      <c r="B1139" s="8" t="n">
        <v>46137</v>
      </c>
      <c r="C1139" s="9">
        <f>A1139&amp;"-"&amp;TEXT(B1139,"yyyymmdd")</f>
        <v/>
      </c>
      <c r="D1139" s="9">
        <f>_xlfn.XLOOKUP(C1139,Violations[Key],Violations[Boro])</f>
        <v/>
      </c>
      <c r="E1139" s="9">
        <f>_xlfn.XLOOKUP(C1139,Violations[Key],Violations[Cuisine])</f>
        <v/>
      </c>
      <c r="F1139" s="9">
        <f>_xlfn.XLOOKUP(C1139,Violations[Key],Violations[Score])</f>
        <v/>
      </c>
      <c r="G1139" s="9">
        <f>_xlfn.XLOOKUP(C1139,Violations[Key],Violations[Grade])&amp;""</f>
        <v/>
      </c>
      <c r="H1139" s="9">
        <f>COUNTIFS(Violations[Key],C1139,Violations[Violation code],"&lt;&gt;")</f>
        <v/>
      </c>
      <c r="I1139" s="9">
        <f>COUNTIFS(Violations[Key],C1139,Violations[Critical flag],"Critical")</f>
        <v/>
      </c>
      <c r="J1139" s="9">
        <f>IF(LEFT(_xlfn.XLOOKUP(C1139,Violations[Key],Violations[Action]),20)="Establishment Closed","Yes","No")</f>
        <v/>
      </c>
      <c r="K1139" s="9">
        <f>IF(F1139&lt;=13,"Yes","No")</f>
        <v/>
      </c>
    </row>
    <row r="1140">
      <c r="A1140" t="n">
        <v>40750343</v>
      </c>
      <c r="B1140" s="8" t="n">
        <v>46137</v>
      </c>
      <c r="C1140" s="9">
        <f>A1140&amp;"-"&amp;TEXT(B1140,"yyyymmdd")</f>
        <v/>
      </c>
      <c r="D1140" s="9">
        <f>_xlfn.XLOOKUP(C1140,Violations[Key],Violations[Boro])</f>
        <v/>
      </c>
      <c r="E1140" s="9">
        <f>_xlfn.XLOOKUP(C1140,Violations[Key],Violations[Cuisine])</f>
        <v/>
      </c>
      <c r="F1140" s="9">
        <f>_xlfn.XLOOKUP(C1140,Violations[Key],Violations[Score])</f>
        <v/>
      </c>
      <c r="G1140" s="9">
        <f>_xlfn.XLOOKUP(C1140,Violations[Key],Violations[Grade])&amp;""</f>
        <v/>
      </c>
      <c r="H1140" s="9">
        <f>COUNTIFS(Violations[Key],C1140,Violations[Violation code],"&lt;&gt;")</f>
        <v/>
      </c>
      <c r="I1140" s="9">
        <f>COUNTIFS(Violations[Key],C1140,Violations[Critical flag],"Critical")</f>
        <v/>
      </c>
      <c r="J1140" s="9">
        <f>IF(LEFT(_xlfn.XLOOKUP(C1140,Violations[Key],Violations[Action]),20)="Establishment Closed","Yes","No")</f>
        <v/>
      </c>
      <c r="K1140" s="9">
        <f>IF(F1140&lt;=13,"Yes","No")</f>
        <v/>
      </c>
    </row>
    <row r="1141">
      <c r="A1141" t="n">
        <v>41478586</v>
      </c>
      <c r="B1141" s="8" t="n">
        <v>46137</v>
      </c>
      <c r="C1141" s="9">
        <f>A1141&amp;"-"&amp;TEXT(B1141,"yyyymmdd")</f>
        <v/>
      </c>
      <c r="D1141" s="9">
        <f>_xlfn.XLOOKUP(C1141,Violations[Key],Violations[Boro])</f>
        <v/>
      </c>
      <c r="E1141" s="9">
        <f>_xlfn.XLOOKUP(C1141,Violations[Key],Violations[Cuisine])</f>
        <v/>
      </c>
      <c r="F1141" s="9">
        <f>_xlfn.XLOOKUP(C1141,Violations[Key],Violations[Score])</f>
        <v/>
      </c>
      <c r="G1141" s="9">
        <f>_xlfn.XLOOKUP(C1141,Violations[Key],Violations[Grade])&amp;""</f>
        <v/>
      </c>
      <c r="H1141" s="9">
        <f>COUNTIFS(Violations[Key],C1141,Violations[Violation code],"&lt;&gt;")</f>
        <v/>
      </c>
      <c r="I1141" s="9">
        <f>COUNTIFS(Violations[Key],C1141,Violations[Critical flag],"Critical")</f>
        <v/>
      </c>
      <c r="J1141" s="9">
        <f>IF(LEFT(_xlfn.XLOOKUP(C1141,Violations[Key],Violations[Action]),20)="Establishment Closed","Yes","No")</f>
        <v/>
      </c>
      <c r="K1141" s="9">
        <f>IF(F1141&lt;=13,"Yes","No")</f>
        <v/>
      </c>
    </row>
    <row r="1142">
      <c r="A1142" t="n">
        <v>41702359</v>
      </c>
      <c r="B1142" s="8" t="n">
        <v>46137</v>
      </c>
      <c r="C1142" s="9">
        <f>A1142&amp;"-"&amp;TEXT(B1142,"yyyymmdd")</f>
        <v/>
      </c>
      <c r="D1142" s="9">
        <f>_xlfn.XLOOKUP(C1142,Violations[Key],Violations[Boro])</f>
        <v/>
      </c>
      <c r="E1142" s="9">
        <f>_xlfn.XLOOKUP(C1142,Violations[Key],Violations[Cuisine])</f>
        <v/>
      </c>
      <c r="F1142" s="9">
        <f>_xlfn.XLOOKUP(C1142,Violations[Key],Violations[Score])</f>
        <v/>
      </c>
      <c r="G1142" s="9">
        <f>_xlfn.XLOOKUP(C1142,Violations[Key],Violations[Grade])&amp;""</f>
        <v/>
      </c>
      <c r="H1142" s="9">
        <f>COUNTIFS(Violations[Key],C1142,Violations[Violation code],"&lt;&gt;")</f>
        <v/>
      </c>
      <c r="I1142" s="9">
        <f>COUNTIFS(Violations[Key],C1142,Violations[Critical flag],"Critical")</f>
        <v/>
      </c>
      <c r="J1142" s="9">
        <f>IF(LEFT(_xlfn.XLOOKUP(C1142,Violations[Key],Violations[Action]),20)="Establishment Closed","Yes","No")</f>
        <v/>
      </c>
      <c r="K1142" s="9">
        <f>IF(F1142&lt;=13,"Yes","No")</f>
        <v/>
      </c>
    </row>
    <row r="1143">
      <c r="A1143" t="n">
        <v>50048923</v>
      </c>
      <c r="B1143" s="8" t="n">
        <v>46137</v>
      </c>
      <c r="C1143" s="9">
        <f>A1143&amp;"-"&amp;TEXT(B1143,"yyyymmdd")</f>
        <v/>
      </c>
      <c r="D1143" s="9">
        <f>_xlfn.XLOOKUP(C1143,Violations[Key],Violations[Boro])</f>
        <v/>
      </c>
      <c r="E1143" s="9">
        <f>_xlfn.XLOOKUP(C1143,Violations[Key],Violations[Cuisine])</f>
        <v/>
      </c>
      <c r="F1143" s="9">
        <f>_xlfn.XLOOKUP(C1143,Violations[Key],Violations[Score])</f>
        <v/>
      </c>
      <c r="G1143" s="9">
        <f>_xlfn.XLOOKUP(C1143,Violations[Key],Violations[Grade])&amp;""</f>
        <v/>
      </c>
      <c r="H1143" s="9">
        <f>COUNTIFS(Violations[Key],C1143,Violations[Violation code],"&lt;&gt;")</f>
        <v/>
      </c>
      <c r="I1143" s="9">
        <f>COUNTIFS(Violations[Key],C1143,Violations[Critical flag],"Critical")</f>
        <v/>
      </c>
      <c r="J1143" s="9">
        <f>IF(LEFT(_xlfn.XLOOKUP(C1143,Violations[Key],Violations[Action]),20)="Establishment Closed","Yes","No")</f>
        <v/>
      </c>
      <c r="K1143" s="9">
        <f>IF(F1143&lt;=13,"Yes","No")</f>
        <v/>
      </c>
    </row>
    <row r="1144">
      <c r="A1144" t="n">
        <v>50062967</v>
      </c>
      <c r="B1144" s="8" t="n">
        <v>46137</v>
      </c>
      <c r="C1144" s="9">
        <f>A1144&amp;"-"&amp;TEXT(B1144,"yyyymmdd")</f>
        <v/>
      </c>
      <c r="D1144" s="9">
        <f>_xlfn.XLOOKUP(C1144,Violations[Key],Violations[Boro])</f>
        <v/>
      </c>
      <c r="E1144" s="9">
        <f>_xlfn.XLOOKUP(C1144,Violations[Key],Violations[Cuisine])</f>
        <v/>
      </c>
      <c r="F1144" s="9">
        <f>_xlfn.XLOOKUP(C1144,Violations[Key],Violations[Score])</f>
        <v/>
      </c>
      <c r="G1144" s="9">
        <f>_xlfn.XLOOKUP(C1144,Violations[Key],Violations[Grade])&amp;""</f>
        <v/>
      </c>
      <c r="H1144" s="9">
        <f>COUNTIFS(Violations[Key],C1144,Violations[Violation code],"&lt;&gt;")</f>
        <v/>
      </c>
      <c r="I1144" s="9">
        <f>COUNTIFS(Violations[Key],C1144,Violations[Critical flag],"Critical")</f>
        <v/>
      </c>
      <c r="J1144" s="9">
        <f>IF(LEFT(_xlfn.XLOOKUP(C1144,Violations[Key],Violations[Action]),20)="Establishment Closed","Yes","No")</f>
        <v/>
      </c>
      <c r="K1144" s="9">
        <f>IF(F1144&lt;=13,"Yes","No")</f>
        <v/>
      </c>
    </row>
    <row r="1145">
      <c r="A1145" t="n">
        <v>50083763</v>
      </c>
      <c r="B1145" s="8" t="n">
        <v>46137</v>
      </c>
      <c r="C1145" s="9">
        <f>A1145&amp;"-"&amp;TEXT(B1145,"yyyymmdd")</f>
        <v/>
      </c>
      <c r="D1145" s="9">
        <f>_xlfn.XLOOKUP(C1145,Violations[Key],Violations[Boro])</f>
        <v/>
      </c>
      <c r="E1145" s="9">
        <f>_xlfn.XLOOKUP(C1145,Violations[Key],Violations[Cuisine])</f>
        <v/>
      </c>
      <c r="F1145" s="9">
        <f>_xlfn.XLOOKUP(C1145,Violations[Key],Violations[Score])</f>
        <v/>
      </c>
      <c r="G1145" s="9">
        <f>_xlfn.XLOOKUP(C1145,Violations[Key],Violations[Grade])&amp;""</f>
        <v/>
      </c>
      <c r="H1145" s="9">
        <f>COUNTIFS(Violations[Key],C1145,Violations[Violation code],"&lt;&gt;")</f>
        <v/>
      </c>
      <c r="I1145" s="9">
        <f>COUNTIFS(Violations[Key],C1145,Violations[Critical flag],"Critical")</f>
        <v/>
      </c>
      <c r="J1145" s="9">
        <f>IF(LEFT(_xlfn.XLOOKUP(C1145,Violations[Key],Violations[Action]),20)="Establishment Closed","Yes","No")</f>
        <v/>
      </c>
      <c r="K1145" s="9">
        <f>IF(F1145&lt;=13,"Yes","No")</f>
        <v/>
      </c>
    </row>
    <row r="1146">
      <c r="A1146" t="n">
        <v>50086288</v>
      </c>
      <c r="B1146" s="8" t="n">
        <v>46137</v>
      </c>
      <c r="C1146" s="9">
        <f>A1146&amp;"-"&amp;TEXT(B1146,"yyyymmdd")</f>
        <v/>
      </c>
      <c r="D1146" s="9">
        <f>_xlfn.XLOOKUP(C1146,Violations[Key],Violations[Boro])</f>
        <v/>
      </c>
      <c r="E1146" s="9">
        <f>_xlfn.XLOOKUP(C1146,Violations[Key],Violations[Cuisine])</f>
        <v/>
      </c>
      <c r="F1146" s="9">
        <f>_xlfn.XLOOKUP(C1146,Violations[Key],Violations[Score])</f>
        <v/>
      </c>
      <c r="G1146" s="9">
        <f>_xlfn.XLOOKUP(C1146,Violations[Key],Violations[Grade])&amp;""</f>
        <v/>
      </c>
      <c r="H1146" s="9">
        <f>COUNTIFS(Violations[Key],C1146,Violations[Violation code],"&lt;&gt;")</f>
        <v/>
      </c>
      <c r="I1146" s="9">
        <f>COUNTIFS(Violations[Key],C1146,Violations[Critical flag],"Critical")</f>
        <v/>
      </c>
      <c r="J1146" s="9">
        <f>IF(LEFT(_xlfn.XLOOKUP(C1146,Violations[Key],Violations[Action]),20)="Establishment Closed","Yes","No")</f>
        <v/>
      </c>
      <c r="K1146" s="9">
        <f>IF(F1146&lt;=13,"Yes","No")</f>
        <v/>
      </c>
    </row>
    <row r="1147">
      <c r="A1147" t="n">
        <v>50101212</v>
      </c>
      <c r="B1147" s="8" t="n">
        <v>46137</v>
      </c>
      <c r="C1147" s="9">
        <f>A1147&amp;"-"&amp;TEXT(B1147,"yyyymmdd")</f>
        <v/>
      </c>
      <c r="D1147" s="9">
        <f>_xlfn.XLOOKUP(C1147,Violations[Key],Violations[Boro])</f>
        <v/>
      </c>
      <c r="E1147" s="9">
        <f>_xlfn.XLOOKUP(C1147,Violations[Key],Violations[Cuisine])</f>
        <v/>
      </c>
      <c r="F1147" s="9">
        <f>_xlfn.XLOOKUP(C1147,Violations[Key],Violations[Score])</f>
        <v/>
      </c>
      <c r="G1147" s="9">
        <f>_xlfn.XLOOKUP(C1147,Violations[Key],Violations[Grade])&amp;""</f>
        <v/>
      </c>
      <c r="H1147" s="9">
        <f>COUNTIFS(Violations[Key],C1147,Violations[Violation code],"&lt;&gt;")</f>
        <v/>
      </c>
      <c r="I1147" s="9">
        <f>COUNTIFS(Violations[Key],C1147,Violations[Critical flag],"Critical")</f>
        <v/>
      </c>
      <c r="J1147" s="9">
        <f>IF(LEFT(_xlfn.XLOOKUP(C1147,Violations[Key],Violations[Action]),20)="Establishment Closed","Yes","No")</f>
        <v/>
      </c>
      <c r="K1147" s="9">
        <f>IF(F1147&lt;=13,"Yes","No")</f>
        <v/>
      </c>
    </row>
    <row r="1148">
      <c r="A1148" t="n">
        <v>50127718</v>
      </c>
      <c r="B1148" s="8" t="n">
        <v>46137</v>
      </c>
      <c r="C1148" s="9">
        <f>A1148&amp;"-"&amp;TEXT(B1148,"yyyymmdd")</f>
        <v/>
      </c>
      <c r="D1148" s="9">
        <f>_xlfn.XLOOKUP(C1148,Violations[Key],Violations[Boro])</f>
        <v/>
      </c>
      <c r="E1148" s="9">
        <f>_xlfn.XLOOKUP(C1148,Violations[Key],Violations[Cuisine])</f>
        <v/>
      </c>
      <c r="F1148" s="9">
        <f>_xlfn.XLOOKUP(C1148,Violations[Key],Violations[Score])</f>
        <v/>
      </c>
      <c r="G1148" s="9">
        <f>_xlfn.XLOOKUP(C1148,Violations[Key],Violations[Grade])&amp;""</f>
        <v/>
      </c>
      <c r="H1148" s="9">
        <f>COUNTIFS(Violations[Key],C1148,Violations[Violation code],"&lt;&gt;")</f>
        <v/>
      </c>
      <c r="I1148" s="9">
        <f>COUNTIFS(Violations[Key],C1148,Violations[Critical flag],"Critical")</f>
        <v/>
      </c>
      <c r="J1148" s="9">
        <f>IF(LEFT(_xlfn.XLOOKUP(C1148,Violations[Key],Violations[Action]),20)="Establishment Closed","Yes","No")</f>
        <v/>
      </c>
      <c r="K1148" s="9">
        <f>IF(F1148&lt;=13,"Yes","No")</f>
        <v/>
      </c>
    </row>
    <row r="1149">
      <c r="A1149" t="n">
        <v>50128669</v>
      </c>
      <c r="B1149" s="8" t="n">
        <v>46137</v>
      </c>
      <c r="C1149" s="9">
        <f>A1149&amp;"-"&amp;TEXT(B1149,"yyyymmdd")</f>
        <v/>
      </c>
      <c r="D1149" s="9">
        <f>_xlfn.XLOOKUP(C1149,Violations[Key],Violations[Boro])</f>
        <v/>
      </c>
      <c r="E1149" s="9">
        <f>_xlfn.XLOOKUP(C1149,Violations[Key],Violations[Cuisine])</f>
        <v/>
      </c>
      <c r="F1149" s="9">
        <f>_xlfn.XLOOKUP(C1149,Violations[Key],Violations[Score])</f>
        <v/>
      </c>
      <c r="G1149" s="9">
        <f>_xlfn.XLOOKUP(C1149,Violations[Key],Violations[Grade])&amp;""</f>
        <v/>
      </c>
      <c r="H1149" s="9">
        <f>COUNTIFS(Violations[Key],C1149,Violations[Violation code],"&lt;&gt;")</f>
        <v/>
      </c>
      <c r="I1149" s="9">
        <f>COUNTIFS(Violations[Key],C1149,Violations[Critical flag],"Critical")</f>
        <v/>
      </c>
      <c r="J1149" s="9">
        <f>IF(LEFT(_xlfn.XLOOKUP(C1149,Violations[Key],Violations[Action]),20)="Establishment Closed","Yes","No")</f>
        <v/>
      </c>
      <c r="K1149" s="9">
        <f>IF(F1149&lt;=13,"Yes","No")</f>
        <v/>
      </c>
    </row>
    <row r="1150">
      <c r="A1150" t="n">
        <v>50132465</v>
      </c>
      <c r="B1150" s="8" t="n">
        <v>46137</v>
      </c>
      <c r="C1150" s="9">
        <f>A1150&amp;"-"&amp;TEXT(B1150,"yyyymmdd")</f>
        <v/>
      </c>
      <c r="D1150" s="9">
        <f>_xlfn.XLOOKUP(C1150,Violations[Key],Violations[Boro])</f>
        <v/>
      </c>
      <c r="E1150" s="9">
        <f>_xlfn.XLOOKUP(C1150,Violations[Key],Violations[Cuisine])</f>
        <v/>
      </c>
      <c r="F1150" s="9">
        <f>_xlfn.XLOOKUP(C1150,Violations[Key],Violations[Score])</f>
        <v/>
      </c>
      <c r="G1150" s="9">
        <f>_xlfn.XLOOKUP(C1150,Violations[Key],Violations[Grade])&amp;""</f>
        <v/>
      </c>
      <c r="H1150" s="9">
        <f>COUNTIFS(Violations[Key],C1150,Violations[Violation code],"&lt;&gt;")</f>
        <v/>
      </c>
      <c r="I1150" s="9">
        <f>COUNTIFS(Violations[Key],C1150,Violations[Critical flag],"Critical")</f>
        <v/>
      </c>
      <c r="J1150" s="9">
        <f>IF(LEFT(_xlfn.XLOOKUP(C1150,Violations[Key],Violations[Action]),20)="Establishment Closed","Yes","No")</f>
        <v/>
      </c>
      <c r="K1150" s="9">
        <f>IF(F1150&lt;=13,"Yes","No")</f>
        <v/>
      </c>
    </row>
    <row r="1151">
      <c r="A1151" t="n">
        <v>50137627</v>
      </c>
      <c r="B1151" s="8" t="n">
        <v>46137</v>
      </c>
      <c r="C1151" s="9">
        <f>A1151&amp;"-"&amp;TEXT(B1151,"yyyymmdd")</f>
        <v/>
      </c>
      <c r="D1151" s="9">
        <f>_xlfn.XLOOKUP(C1151,Violations[Key],Violations[Boro])</f>
        <v/>
      </c>
      <c r="E1151" s="9">
        <f>_xlfn.XLOOKUP(C1151,Violations[Key],Violations[Cuisine])</f>
        <v/>
      </c>
      <c r="F1151" s="9">
        <f>_xlfn.XLOOKUP(C1151,Violations[Key],Violations[Score])</f>
        <v/>
      </c>
      <c r="G1151" s="9">
        <f>_xlfn.XLOOKUP(C1151,Violations[Key],Violations[Grade])&amp;""</f>
        <v/>
      </c>
      <c r="H1151" s="9">
        <f>COUNTIFS(Violations[Key],C1151,Violations[Violation code],"&lt;&gt;")</f>
        <v/>
      </c>
      <c r="I1151" s="9">
        <f>COUNTIFS(Violations[Key],C1151,Violations[Critical flag],"Critical")</f>
        <v/>
      </c>
      <c r="J1151" s="9">
        <f>IF(LEFT(_xlfn.XLOOKUP(C1151,Violations[Key],Violations[Action]),20)="Establishment Closed","Yes","No")</f>
        <v/>
      </c>
      <c r="K1151" s="9">
        <f>IF(F1151&lt;=13,"Yes","No")</f>
        <v/>
      </c>
    </row>
    <row r="1152">
      <c r="A1152" t="n">
        <v>40394030</v>
      </c>
      <c r="B1152" s="8" t="n">
        <v>46139</v>
      </c>
      <c r="C1152" s="9">
        <f>A1152&amp;"-"&amp;TEXT(B1152,"yyyymmdd")</f>
        <v/>
      </c>
      <c r="D1152" s="9">
        <f>_xlfn.XLOOKUP(C1152,Violations[Key],Violations[Boro])</f>
        <v/>
      </c>
      <c r="E1152" s="9">
        <f>_xlfn.XLOOKUP(C1152,Violations[Key],Violations[Cuisine])</f>
        <v/>
      </c>
      <c r="F1152" s="9">
        <f>_xlfn.XLOOKUP(C1152,Violations[Key],Violations[Score])</f>
        <v/>
      </c>
      <c r="G1152" s="9">
        <f>_xlfn.XLOOKUP(C1152,Violations[Key],Violations[Grade])&amp;""</f>
        <v/>
      </c>
      <c r="H1152" s="9">
        <f>COUNTIFS(Violations[Key],C1152,Violations[Violation code],"&lt;&gt;")</f>
        <v/>
      </c>
      <c r="I1152" s="9">
        <f>COUNTIFS(Violations[Key],C1152,Violations[Critical flag],"Critical")</f>
        <v/>
      </c>
      <c r="J1152" s="9">
        <f>IF(LEFT(_xlfn.XLOOKUP(C1152,Violations[Key],Violations[Action]),20)="Establishment Closed","Yes","No")</f>
        <v/>
      </c>
      <c r="K1152" s="9">
        <f>IF(F1152&lt;=13,"Yes","No")</f>
        <v/>
      </c>
    </row>
    <row r="1153">
      <c r="A1153" t="n">
        <v>40621241</v>
      </c>
      <c r="B1153" s="8" t="n">
        <v>46139</v>
      </c>
      <c r="C1153" s="9">
        <f>A1153&amp;"-"&amp;TEXT(B1153,"yyyymmdd")</f>
        <v/>
      </c>
      <c r="D1153" s="9">
        <f>_xlfn.XLOOKUP(C1153,Violations[Key],Violations[Boro])</f>
        <v/>
      </c>
      <c r="E1153" s="9">
        <f>_xlfn.XLOOKUP(C1153,Violations[Key],Violations[Cuisine])</f>
        <v/>
      </c>
      <c r="F1153" s="9">
        <f>_xlfn.XLOOKUP(C1153,Violations[Key],Violations[Score])</f>
        <v/>
      </c>
      <c r="G1153" s="9">
        <f>_xlfn.XLOOKUP(C1153,Violations[Key],Violations[Grade])&amp;""</f>
        <v/>
      </c>
      <c r="H1153" s="9">
        <f>COUNTIFS(Violations[Key],C1153,Violations[Violation code],"&lt;&gt;")</f>
        <v/>
      </c>
      <c r="I1153" s="9">
        <f>COUNTIFS(Violations[Key],C1153,Violations[Critical flag],"Critical")</f>
        <v/>
      </c>
      <c r="J1153" s="9">
        <f>IF(LEFT(_xlfn.XLOOKUP(C1153,Violations[Key],Violations[Action]),20)="Establishment Closed","Yes","No")</f>
        <v/>
      </c>
      <c r="K1153" s="9">
        <f>IF(F1153&lt;=13,"Yes","No")</f>
        <v/>
      </c>
    </row>
    <row r="1154">
      <c r="A1154" t="n">
        <v>40888787</v>
      </c>
      <c r="B1154" s="8" t="n">
        <v>46139</v>
      </c>
      <c r="C1154" s="9">
        <f>A1154&amp;"-"&amp;TEXT(B1154,"yyyymmdd")</f>
        <v/>
      </c>
      <c r="D1154" s="9">
        <f>_xlfn.XLOOKUP(C1154,Violations[Key],Violations[Boro])</f>
        <v/>
      </c>
      <c r="E1154" s="9">
        <f>_xlfn.XLOOKUP(C1154,Violations[Key],Violations[Cuisine])</f>
        <v/>
      </c>
      <c r="F1154" s="9">
        <f>_xlfn.XLOOKUP(C1154,Violations[Key],Violations[Score])</f>
        <v/>
      </c>
      <c r="G1154" s="9">
        <f>_xlfn.XLOOKUP(C1154,Violations[Key],Violations[Grade])&amp;""</f>
        <v/>
      </c>
      <c r="H1154" s="9">
        <f>COUNTIFS(Violations[Key],C1154,Violations[Violation code],"&lt;&gt;")</f>
        <v/>
      </c>
      <c r="I1154" s="9">
        <f>COUNTIFS(Violations[Key],C1154,Violations[Critical flag],"Critical")</f>
        <v/>
      </c>
      <c r="J1154" s="9">
        <f>IF(LEFT(_xlfn.XLOOKUP(C1154,Violations[Key],Violations[Action]),20)="Establishment Closed","Yes","No")</f>
        <v/>
      </c>
      <c r="K1154" s="9">
        <f>IF(F1154&lt;=13,"Yes","No")</f>
        <v/>
      </c>
    </row>
    <row r="1155">
      <c r="A1155" t="n">
        <v>40999287</v>
      </c>
      <c r="B1155" s="8" t="n">
        <v>46139</v>
      </c>
      <c r="C1155" s="9">
        <f>A1155&amp;"-"&amp;TEXT(B1155,"yyyymmdd")</f>
        <v/>
      </c>
      <c r="D1155" s="9">
        <f>_xlfn.XLOOKUP(C1155,Violations[Key],Violations[Boro])</f>
        <v/>
      </c>
      <c r="E1155" s="9">
        <f>_xlfn.XLOOKUP(C1155,Violations[Key],Violations[Cuisine])</f>
        <v/>
      </c>
      <c r="F1155" s="9">
        <f>_xlfn.XLOOKUP(C1155,Violations[Key],Violations[Score])</f>
        <v/>
      </c>
      <c r="G1155" s="9">
        <f>_xlfn.XLOOKUP(C1155,Violations[Key],Violations[Grade])&amp;""</f>
        <v/>
      </c>
      <c r="H1155" s="9">
        <f>COUNTIFS(Violations[Key],C1155,Violations[Violation code],"&lt;&gt;")</f>
        <v/>
      </c>
      <c r="I1155" s="9">
        <f>COUNTIFS(Violations[Key],C1155,Violations[Critical flag],"Critical")</f>
        <v/>
      </c>
      <c r="J1155" s="9">
        <f>IF(LEFT(_xlfn.XLOOKUP(C1155,Violations[Key],Violations[Action]),20)="Establishment Closed","Yes","No")</f>
        <v/>
      </c>
      <c r="K1155" s="9">
        <f>IF(F1155&lt;=13,"Yes","No")</f>
        <v/>
      </c>
    </row>
    <row r="1156">
      <c r="A1156" t="n">
        <v>41037850</v>
      </c>
      <c r="B1156" s="8" t="n">
        <v>46139</v>
      </c>
      <c r="C1156" s="9">
        <f>A1156&amp;"-"&amp;TEXT(B1156,"yyyymmdd")</f>
        <v/>
      </c>
      <c r="D1156" s="9">
        <f>_xlfn.XLOOKUP(C1156,Violations[Key],Violations[Boro])</f>
        <v/>
      </c>
      <c r="E1156" s="9">
        <f>_xlfn.XLOOKUP(C1156,Violations[Key],Violations[Cuisine])</f>
        <v/>
      </c>
      <c r="F1156" s="9">
        <f>_xlfn.XLOOKUP(C1156,Violations[Key],Violations[Score])</f>
        <v/>
      </c>
      <c r="G1156" s="9">
        <f>_xlfn.XLOOKUP(C1156,Violations[Key],Violations[Grade])&amp;""</f>
        <v/>
      </c>
      <c r="H1156" s="9">
        <f>COUNTIFS(Violations[Key],C1156,Violations[Violation code],"&lt;&gt;")</f>
        <v/>
      </c>
      <c r="I1156" s="9">
        <f>COUNTIFS(Violations[Key],C1156,Violations[Critical flag],"Critical")</f>
        <v/>
      </c>
      <c r="J1156" s="9">
        <f>IF(LEFT(_xlfn.XLOOKUP(C1156,Violations[Key],Violations[Action]),20)="Establishment Closed","Yes","No")</f>
        <v/>
      </c>
      <c r="K1156" s="9">
        <f>IF(F1156&lt;=13,"Yes","No")</f>
        <v/>
      </c>
    </row>
    <row r="1157">
      <c r="A1157" t="n">
        <v>41047349</v>
      </c>
      <c r="B1157" s="8" t="n">
        <v>46139</v>
      </c>
      <c r="C1157" s="9">
        <f>A1157&amp;"-"&amp;TEXT(B1157,"yyyymmdd")</f>
        <v/>
      </c>
      <c r="D1157" s="9">
        <f>_xlfn.XLOOKUP(C1157,Violations[Key],Violations[Boro])</f>
        <v/>
      </c>
      <c r="E1157" s="9">
        <f>_xlfn.XLOOKUP(C1157,Violations[Key],Violations[Cuisine])</f>
        <v/>
      </c>
      <c r="F1157" s="9">
        <f>_xlfn.XLOOKUP(C1157,Violations[Key],Violations[Score])</f>
        <v/>
      </c>
      <c r="G1157" s="9">
        <f>_xlfn.XLOOKUP(C1157,Violations[Key],Violations[Grade])&amp;""</f>
        <v/>
      </c>
      <c r="H1157" s="9">
        <f>COUNTIFS(Violations[Key],C1157,Violations[Violation code],"&lt;&gt;")</f>
        <v/>
      </c>
      <c r="I1157" s="9">
        <f>COUNTIFS(Violations[Key],C1157,Violations[Critical flag],"Critical")</f>
        <v/>
      </c>
      <c r="J1157" s="9">
        <f>IF(LEFT(_xlfn.XLOOKUP(C1157,Violations[Key],Violations[Action]),20)="Establishment Closed","Yes","No")</f>
        <v/>
      </c>
      <c r="K1157" s="9">
        <f>IF(F1157&lt;=13,"Yes","No")</f>
        <v/>
      </c>
    </row>
    <row r="1158">
      <c r="A1158" t="n">
        <v>41049375</v>
      </c>
      <c r="B1158" s="8" t="n">
        <v>46139</v>
      </c>
      <c r="C1158" s="9">
        <f>A1158&amp;"-"&amp;TEXT(B1158,"yyyymmdd")</f>
        <v/>
      </c>
      <c r="D1158" s="9">
        <f>_xlfn.XLOOKUP(C1158,Violations[Key],Violations[Boro])</f>
        <v/>
      </c>
      <c r="E1158" s="9">
        <f>_xlfn.XLOOKUP(C1158,Violations[Key],Violations[Cuisine])</f>
        <v/>
      </c>
      <c r="F1158" s="9">
        <f>_xlfn.XLOOKUP(C1158,Violations[Key],Violations[Score])</f>
        <v/>
      </c>
      <c r="G1158" s="9">
        <f>_xlfn.XLOOKUP(C1158,Violations[Key],Violations[Grade])&amp;""</f>
        <v/>
      </c>
      <c r="H1158" s="9">
        <f>COUNTIFS(Violations[Key],C1158,Violations[Violation code],"&lt;&gt;")</f>
        <v/>
      </c>
      <c r="I1158" s="9">
        <f>COUNTIFS(Violations[Key],C1158,Violations[Critical flag],"Critical")</f>
        <v/>
      </c>
      <c r="J1158" s="9">
        <f>IF(LEFT(_xlfn.XLOOKUP(C1158,Violations[Key],Violations[Action]),20)="Establishment Closed","Yes","No")</f>
        <v/>
      </c>
      <c r="K1158" s="9">
        <f>IF(F1158&lt;=13,"Yes","No")</f>
        <v/>
      </c>
    </row>
    <row r="1159">
      <c r="A1159" t="n">
        <v>41059712</v>
      </c>
      <c r="B1159" s="8" t="n">
        <v>46139</v>
      </c>
      <c r="C1159" s="9">
        <f>A1159&amp;"-"&amp;TEXT(B1159,"yyyymmdd")</f>
        <v/>
      </c>
      <c r="D1159" s="9">
        <f>_xlfn.XLOOKUP(C1159,Violations[Key],Violations[Boro])</f>
        <v/>
      </c>
      <c r="E1159" s="9">
        <f>_xlfn.XLOOKUP(C1159,Violations[Key],Violations[Cuisine])</f>
        <v/>
      </c>
      <c r="F1159" s="9">
        <f>_xlfn.XLOOKUP(C1159,Violations[Key],Violations[Score])</f>
        <v/>
      </c>
      <c r="G1159" s="9">
        <f>_xlfn.XLOOKUP(C1159,Violations[Key],Violations[Grade])&amp;""</f>
        <v/>
      </c>
      <c r="H1159" s="9">
        <f>COUNTIFS(Violations[Key],C1159,Violations[Violation code],"&lt;&gt;")</f>
        <v/>
      </c>
      <c r="I1159" s="9">
        <f>COUNTIFS(Violations[Key],C1159,Violations[Critical flag],"Critical")</f>
        <v/>
      </c>
      <c r="J1159" s="9">
        <f>IF(LEFT(_xlfn.XLOOKUP(C1159,Violations[Key],Violations[Action]),20)="Establishment Closed","Yes","No")</f>
        <v/>
      </c>
      <c r="K1159" s="9">
        <f>IF(F1159&lt;=13,"Yes","No")</f>
        <v/>
      </c>
    </row>
    <row r="1160">
      <c r="A1160" t="n">
        <v>41193019</v>
      </c>
      <c r="B1160" s="8" t="n">
        <v>46139</v>
      </c>
      <c r="C1160" s="9">
        <f>A1160&amp;"-"&amp;TEXT(B1160,"yyyymmdd")</f>
        <v/>
      </c>
      <c r="D1160" s="9">
        <f>_xlfn.XLOOKUP(C1160,Violations[Key],Violations[Boro])</f>
        <v/>
      </c>
      <c r="E1160" s="9">
        <f>_xlfn.XLOOKUP(C1160,Violations[Key],Violations[Cuisine])</f>
        <v/>
      </c>
      <c r="F1160" s="9">
        <f>_xlfn.XLOOKUP(C1160,Violations[Key],Violations[Score])</f>
        <v/>
      </c>
      <c r="G1160" s="9">
        <f>_xlfn.XLOOKUP(C1160,Violations[Key],Violations[Grade])&amp;""</f>
        <v/>
      </c>
      <c r="H1160" s="9">
        <f>COUNTIFS(Violations[Key],C1160,Violations[Violation code],"&lt;&gt;")</f>
        <v/>
      </c>
      <c r="I1160" s="9">
        <f>COUNTIFS(Violations[Key],C1160,Violations[Critical flag],"Critical")</f>
        <v/>
      </c>
      <c r="J1160" s="9">
        <f>IF(LEFT(_xlfn.XLOOKUP(C1160,Violations[Key],Violations[Action]),20)="Establishment Closed","Yes","No")</f>
        <v/>
      </c>
      <c r="K1160" s="9">
        <f>IF(F1160&lt;=13,"Yes","No")</f>
        <v/>
      </c>
    </row>
    <row r="1161">
      <c r="A1161" t="n">
        <v>41235694</v>
      </c>
      <c r="B1161" s="8" t="n">
        <v>46139</v>
      </c>
      <c r="C1161" s="9">
        <f>A1161&amp;"-"&amp;TEXT(B1161,"yyyymmdd")</f>
        <v/>
      </c>
      <c r="D1161" s="9">
        <f>_xlfn.XLOOKUP(C1161,Violations[Key],Violations[Boro])</f>
        <v/>
      </c>
      <c r="E1161" s="9">
        <f>_xlfn.XLOOKUP(C1161,Violations[Key],Violations[Cuisine])</f>
        <v/>
      </c>
      <c r="F1161" s="9">
        <f>_xlfn.XLOOKUP(C1161,Violations[Key],Violations[Score])</f>
        <v/>
      </c>
      <c r="G1161" s="9">
        <f>_xlfn.XLOOKUP(C1161,Violations[Key],Violations[Grade])&amp;""</f>
        <v/>
      </c>
      <c r="H1161" s="9">
        <f>COUNTIFS(Violations[Key],C1161,Violations[Violation code],"&lt;&gt;")</f>
        <v/>
      </c>
      <c r="I1161" s="9">
        <f>COUNTIFS(Violations[Key],C1161,Violations[Critical flag],"Critical")</f>
        <v/>
      </c>
      <c r="J1161" s="9">
        <f>IF(LEFT(_xlfn.XLOOKUP(C1161,Violations[Key],Violations[Action]),20)="Establishment Closed","Yes","No")</f>
        <v/>
      </c>
      <c r="K1161" s="9">
        <f>IF(F1161&lt;=13,"Yes","No")</f>
        <v/>
      </c>
    </row>
    <row r="1162">
      <c r="A1162" t="n">
        <v>41293936</v>
      </c>
      <c r="B1162" s="8" t="n">
        <v>46139</v>
      </c>
      <c r="C1162" s="9">
        <f>A1162&amp;"-"&amp;TEXT(B1162,"yyyymmdd")</f>
        <v/>
      </c>
      <c r="D1162" s="9">
        <f>_xlfn.XLOOKUP(C1162,Violations[Key],Violations[Boro])</f>
        <v/>
      </c>
      <c r="E1162" s="9">
        <f>_xlfn.XLOOKUP(C1162,Violations[Key],Violations[Cuisine])</f>
        <v/>
      </c>
      <c r="F1162" s="9">
        <f>_xlfn.XLOOKUP(C1162,Violations[Key],Violations[Score])</f>
        <v/>
      </c>
      <c r="G1162" s="9">
        <f>_xlfn.XLOOKUP(C1162,Violations[Key],Violations[Grade])&amp;""</f>
        <v/>
      </c>
      <c r="H1162" s="9">
        <f>COUNTIFS(Violations[Key],C1162,Violations[Violation code],"&lt;&gt;")</f>
        <v/>
      </c>
      <c r="I1162" s="9">
        <f>COUNTIFS(Violations[Key],C1162,Violations[Critical flag],"Critical")</f>
        <v/>
      </c>
      <c r="J1162" s="9">
        <f>IF(LEFT(_xlfn.XLOOKUP(C1162,Violations[Key],Violations[Action]),20)="Establishment Closed","Yes","No")</f>
        <v/>
      </c>
      <c r="K1162" s="9">
        <f>IF(F1162&lt;=13,"Yes","No")</f>
        <v/>
      </c>
    </row>
    <row r="1163">
      <c r="A1163" t="n">
        <v>41363275</v>
      </c>
      <c r="B1163" s="8" t="n">
        <v>46139</v>
      </c>
      <c r="C1163" s="9">
        <f>A1163&amp;"-"&amp;TEXT(B1163,"yyyymmdd")</f>
        <v/>
      </c>
      <c r="D1163" s="9">
        <f>_xlfn.XLOOKUP(C1163,Violations[Key],Violations[Boro])</f>
        <v/>
      </c>
      <c r="E1163" s="9">
        <f>_xlfn.XLOOKUP(C1163,Violations[Key],Violations[Cuisine])</f>
        <v/>
      </c>
      <c r="F1163" s="9">
        <f>_xlfn.XLOOKUP(C1163,Violations[Key],Violations[Score])</f>
        <v/>
      </c>
      <c r="G1163" s="9">
        <f>_xlfn.XLOOKUP(C1163,Violations[Key],Violations[Grade])&amp;""</f>
        <v/>
      </c>
      <c r="H1163" s="9">
        <f>COUNTIFS(Violations[Key],C1163,Violations[Violation code],"&lt;&gt;")</f>
        <v/>
      </c>
      <c r="I1163" s="9">
        <f>COUNTIFS(Violations[Key],C1163,Violations[Critical flag],"Critical")</f>
        <v/>
      </c>
      <c r="J1163" s="9">
        <f>IF(LEFT(_xlfn.XLOOKUP(C1163,Violations[Key],Violations[Action]),20)="Establishment Closed","Yes","No")</f>
        <v/>
      </c>
      <c r="K1163" s="9">
        <f>IF(F1163&lt;=13,"Yes","No")</f>
        <v/>
      </c>
    </row>
    <row r="1164">
      <c r="A1164" t="n">
        <v>41426289</v>
      </c>
      <c r="B1164" s="8" t="n">
        <v>46139</v>
      </c>
      <c r="C1164" s="9">
        <f>A1164&amp;"-"&amp;TEXT(B1164,"yyyymmdd")</f>
        <v/>
      </c>
      <c r="D1164" s="9">
        <f>_xlfn.XLOOKUP(C1164,Violations[Key],Violations[Boro])</f>
        <v/>
      </c>
      <c r="E1164" s="9">
        <f>_xlfn.XLOOKUP(C1164,Violations[Key],Violations[Cuisine])</f>
        <v/>
      </c>
      <c r="F1164" s="9">
        <f>_xlfn.XLOOKUP(C1164,Violations[Key],Violations[Score])</f>
        <v/>
      </c>
      <c r="G1164" s="9">
        <f>_xlfn.XLOOKUP(C1164,Violations[Key],Violations[Grade])&amp;""</f>
        <v/>
      </c>
      <c r="H1164" s="9">
        <f>COUNTIFS(Violations[Key],C1164,Violations[Violation code],"&lt;&gt;")</f>
        <v/>
      </c>
      <c r="I1164" s="9">
        <f>COUNTIFS(Violations[Key],C1164,Violations[Critical flag],"Critical")</f>
        <v/>
      </c>
      <c r="J1164" s="9">
        <f>IF(LEFT(_xlfn.XLOOKUP(C1164,Violations[Key],Violations[Action]),20)="Establishment Closed","Yes","No")</f>
        <v/>
      </c>
      <c r="K1164" s="9">
        <f>IF(F1164&lt;=13,"Yes","No")</f>
        <v/>
      </c>
    </row>
    <row r="1165">
      <c r="A1165" t="n">
        <v>41547077</v>
      </c>
      <c r="B1165" s="8" t="n">
        <v>46139</v>
      </c>
      <c r="C1165" s="9">
        <f>A1165&amp;"-"&amp;TEXT(B1165,"yyyymmdd")</f>
        <v/>
      </c>
      <c r="D1165" s="9">
        <f>_xlfn.XLOOKUP(C1165,Violations[Key],Violations[Boro])</f>
        <v/>
      </c>
      <c r="E1165" s="9">
        <f>_xlfn.XLOOKUP(C1165,Violations[Key],Violations[Cuisine])</f>
        <v/>
      </c>
      <c r="F1165" s="9">
        <f>_xlfn.XLOOKUP(C1165,Violations[Key],Violations[Score])</f>
        <v/>
      </c>
      <c r="G1165" s="9">
        <f>_xlfn.XLOOKUP(C1165,Violations[Key],Violations[Grade])&amp;""</f>
        <v/>
      </c>
      <c r="H1165" s="9">
        <f>COUNTIFS(Violations[Key],C1165,Violations[Violation code],"&lt;&gt;")</f>
        <v/>
      </c>
      <c r="I1165" s="9">
        <f>COUNTIFS(Violations[Key],C1165,Violations[Critical flag],"Critical")</f>
        <v/>
      </c>
      <c r="J1165" s="9">
        <f>IF(LEFT(_xlfn.XLOOKUP(C1165,Violations[Key],Violations[Action]),20)="Establishment Closed","Yes","No")</f>
        <v/>
      </c>
      <c r="K1165" s="9">
        <f>IF(F1165&lt;=13,"Yes","No")</f>
        <v/>
      </c>
    </row>
    <row r="1166">
      <c r="A1166" t="n">
        <v>41549019</v>
      </c>
      <c r="B1166" s="8" t="n">
        <v>46139</v>
      </c>
      <c r="C1166" s="9">
        <f>A1166&amp;"-"&amp;TEXT(B1166,"yyyymmdd")</f>
        <v/>
      </c>
      <c r="D1166" s="9">
        <f>_xlfn.XLOOKUP(C1166,Violations[Key],Violations[Boro])</f>
        <v/>
      </c>
      <c r="E1166" s="9">
        <f>_xlfn.XLOOKUP(C1166,Violations[Key],Violations[Cuisine])</f>
        <v/>
      </c>
      <c r="F1166" s="9">
        <f>_xlfn.XLOOKUP(C1166,Violations[Key],Violations[Score])</f>
        <v/>
      </c>
      <c r="G1166" s="9">
        <f>_xlfn.XLOOKUP(C1166,Violations[Key],Violations[Grade])&amp;""</f>
        <v/>
      </c>
      <c r="H1166" s="9">
        <f>COUNTIFS(Violations[Key],C1166,Violations[Violation code],"&lt;&gt;")</f>
        <v/>
      </c>
      <c r="I1166" s="9">
        <f>COUNTIFS(Violations[Key],C1166,Violations[Critical flag],"Critical")</f>
        <v/>
      </c>
      <c r="J1166" s="9">
        <f>IF(LEFT(_xlfn.XLOOKUP(C1166,Violations[Key],Violations[Action]),20)="Establishment Closed","Yes","No")</f>
        <v/>
      </c>
      <c r="K1166" s="9">
        <f>IF(F1166&lt;=13,"Yes","No")</f>
        <v/>
      </c>
    </row>
    <row r="1167">
      <c r="A1167" t="n">
        <v>41640282</v>
      </c>
      <c r="B1167" s="8" t="n">
        <v>46139</v>
      </c>
      <c r="C1167" s="9">
        <f>A1167&amp;"-"&amp;TEXT(B1167,"yyyymmdd")</f>
        <v/>
      </c>
      <c r="D1167" s="9">
        <f>_xlfn.XLOOKUP(C1167,Violations[Key],Violations[Boro])</f>
        <v/>
      </c>
      <c r="E1167" s="9">
        <f>_xlfn.XLOOKUP(C1167,Violations[Key],Violations[Cuisine])</f>
        <v/>
      </c>
      <c r="F1167" s="9">
        <f>_xlfn.XLOOKUP(C1167,Violations[Key],Violations[Score])</f>
        <v/>
      </c>
      <c r="G1167" s="9">
        <f>_xlfn.XLOOKUP(C1167,Violations[Key],Violations[Grade])&amp;""</f>
        <v/>
      </c>
      <c r="H1167" s="9">
        <f>COUNTIFS(Violations[Key],C1167,Violations[Violation code],"&lt;&gt;")</f>
        <v/>
      </c>
      <c r="I1167" s="9">
        <f>COUNTIFS(Violations[Key],C1167,Violations[Critical flag],"Critical")</f>
        <v/>
      </c>
      <c r="J1167" s="9">
        <f>IF(LEFT(_xlfn.XLOOKUP(C1167,Violations[Key],Violations[Action]),20)="Establishment Closed","Yes","No")</f>
        <v/>
      </c>
      <c r="K1167" s="9">
        <f>IF(F1167&lt;=13,"Yes","No")</f>
        <v/>
      </c>
    </row>
    <row r="1168">
      <c r="A1168" t="n">
        <v>41658484</v>
      </c>
      <c r="B1168" s="8" t="n">
        <v>46139</v>
      </c>
      <c r="C1168" s="9">
        <f>A1168&amp;"-"&amp;TEXT(B1168,"yyyymmdd")</f>
        <v/>
      </c>
      <c r="D1168" s="9">
        <f>_xlfn.XLOOKUP(C1168,Violations[Key],Violations[Boro])</f>
        <v/>
      </c>
      <c r="E1168" s="9">
        <f>_xlfn.XLOOKUP(C1168,Violations[Key],Violations[Cuisine])</f>
        <v/>
      </c>
      <c r="F1168" s="9">
        <f>_xlfn.XLOOKUP(C1168,Violations[Key],Violations[Score])</f>
        <v/>
      </c>
      <c r="G1168" s="9">
        <f>_xlfn.XLOOKUP(C1168,Violations[Key],Violations[Grade])&amp;""</f>
        <v/>
      </c>
      <c r="H1168" s="9">
        <f>COUNTIFS(Violations[Key],C1168,Violations[Violation code],"&lt;&gt;")</f>
        <v/>
      </c>
      <c r="I1168" s="9">
        <f>COUNTIFS(Violations[Key],C1168,Violations[Critical flag],"Critical")</f>
        <v/>
      </c>
      <c r="J1168" s="9">
        <f>IF(LEFT(_xlfn.XLOOKUP(C1168,Violations[Key],Violations[Action]),20)="Establishment Closed","Yes","No")</f>
        <v/>
      </c>
      <c r="K1168" s="9">
        <f>IF(F1168&lt;=13,"Yes","No")</f>
        <v/>
      </c>
    </row>
    <row r="1169">
      <c r="A1169" t="n">
        <v>41689402</v>
      </c>
      <c r="B1169" s="8" t="n">
        <v>46139</v>
      </c>
      <c r="C1169" s="9">
        <f>A1169&amp;"-"&amp;TEXT(B1169,"yyyymmdd")</f>
        <v/>
      </c>
      <c r="D1169" s="9">
        <f>_xlfn.XLOOKUP(C1169,Violations[Key],Violations[Boro])</f>
        <v/>
      </c>
      <c r="E1169" s="9">
        <f>_xlfn.XLOOKUP(C1169,Violations[Key],Violations[Cuisine])</f>
        <v/>
      </c>
      <c r="F1169" s="9">
        <f>_xlfn.XLOOKUP(C1169,Violations[Key],Violations[Score])</f>
        <v/>
      </c>
      <c r="G1169" s="9">
        <f>_xlfn.XLOOKUP(C1169,Violations[Key],Violations[Grade])&amp;""</f>
        <v/>
      </c>
      <c r="H1169" s="9">
        <f>COUNTIFS(Violations[Key],C1169,Violations[Violation code],"&lt;&gt;")</f>
        <v/>
      </c>
      <c r="I1169" s="9">
        <f>COUNTIFS(Violations[Key],C1169,Violations[Critical flag],"Critical")</f>
        <v/>
      </c>
      <c r="J1169" s="9">
        <f>IF(LEFT(_xlfn.XLOOKUP(C1169,Violations[Key],Violations[Action]),20)="Establishment Closed","Yes","No")</f>
        <v/>
      </c>
      <c r="K1169" s="9">
        <f>IF(F1169&lt;=13,"Yes","No")</f>
        <v/>
      </c>
    </row>
    <row r="1170">
      <c r="A1170" t="n">
        <v>41711196</v>
      </c>
      <c r="B1170" s="8" t="n">
        <v>46139</v>
      </c>
      <c r="C1170" s="9">
        <f>A1170&amp;"-"&amp;TEXT(B1170,"yyyymmdd")</f>
        <v/>
      </c>
      <c r="D1170" s="9">
        <f>_xlfn.XLOOKUP(C1170,Violations[Key],Violations[Boro])</f>
        <v/>
      </c>
      <c r="E1170" s="9">
        <f>_xlfn.XLOOKUP(C1170,Violations[Key],Violations[Cuisine])</f>
        <v/>
      </c>
      <c r="F1170" s="9">
        <f>_xlfn.XLOOKUP(C1170,Violations[Key],Violations[Score])</f>
        <v/>
      </c>
      <c r="G1170" s="9">
        <f>_xlfn.XLOOKUP(C1170,Violations[Key],Violations[Grade])&amp;""</f>
        <v/>
      </c>
      <c r="H1170" s="9">
        <f>COUNTIFS(Violations[Key],C1170,Violations[Violation code],"&lt;&gt;")</f>
        <v/>
      </c>
      <c r="I1170" s="9">
        <f>COUNTIFS(Violations[Key],C1170,Violations[Critical flag],"Critical")</f>
        <v/>
      </c>
      <c r="J1170" s="9">
        <f>IF(LEFT(_xlfn.XLOOKUP(C1170,Violations[Key],Violations[Action]),20)="Establishment Closed","Yes","No")</f>
        <v/>
      </c>
      <c r="K1170" s="9">
        <f>IF(F1170&lt;=13,"Yes","No")</f>
        <v/>
      </c>
    </row>
    <row r="1171">
      <c r="A1171" t="n">
        <v>50002459</v>
      </c>
      <c r="B1171" s="8" t="n">
        <v>46139</v>
      </c>
      <c r="C1171" s="9">
        <f>A1171&amp;"-"&amp;TEXT(B1171,"yyyymmdd")</f>
        <v/>
      </c>
      <c r="D1171" s="9">
        <f>_xlfn.XLOOKUP(C1171,Violations[Key],Violations[Boro])</f>
        <v/>
      </c>
      <c r="E1171" s="9">
        <f>_xlfn.XLOOKUP(C1171,Violations[Key],Violations[Cuisine])</f>
        <v/>
      </c>
      <c r="F1171" s="9">
        <f>_xlfn.XLOOKUP(C1171,Violations[Key],Violations[Score])</f>
        <v/>
      </c>
      <c r="G1171" s="9">
        <f>_xlfn.XLOOKUP(C1171,Violations[Key],Violations[Grade])&amp;""</f>
        <v/>
      </c>
      <c r="H1171" s="9">
        <f>COUNTIFS(Violations[Key],C1171,Violations[Violation code],"&lt;&gt;")</f>
        <v/>
      </c>
      <c r="I1171" s="9">
        <f>COUNTIFS(Violations[Key],C1171,Violations[Critical flag],"Critical")</f>
        <v/>
      </c>
      <c r="J1171" s="9">
        <f>IF(LEFT(_xlfn.XLOOKUP(C1171,Violations[Key],Violations[Action]),20)="Establishment Closed","Yes","No")</f>
        <v/>
      </c>
      <c r="K1171" s="9">
        <f>IF(F1171&lt;=13,"Yes","No")</f>
        <v/>
      </c>
    </row>
    <row r="1172">
      <c r="A1172" t="n">
        <v>50003553</v>
      </c>
      <c r="B1172" s="8" t="n">
        <v>46139</v>
      </c>
      <c r="C1172" s="9">
        <f>A1172&amp;"-"&amp;TEXT(B1172,"yyyymmdd")</f>
        <v/>
      </c>
      <c r="D1172" s="9">
        <f>_xlfn.XLOOKUP(C1172,Violations[Key],Violations[Boro])</f>
        <v/>
      </c>
      <c r="E1172" s="9">
        <f>_xlfn.XLOOKUP(C1172,Violations[Key],Violations[Cuisine])</f>
        <v/>
      </c>
      <c r="F1172" s="9">
        <f>_xlfn.XLOOKUP(C1172,Violations[Key],Violations[Score])</f>
        <v/>
      </c>
      <c r="G1172" s="9">
        <f>_xlfn.XLOOKUP(C1172,Violations[Key],Violations[Grade])&amp;""</f>
        <v/>
      </c>
      <c r="H1172" s="9">
        <f>COUNTIFS(Violations[Key],C1172,Violations[Violation code],"&lt;&gt;")</f>
        <v/>
      </c>
      <c r="I1172" s="9">
        <f>COUNTIFS(Violations[Key],C1172,Violations[Critical flag],"Critical")</f>
        <v/>
      </c>
      <c r="J1172" s="9">
        <f>IF(LEFT(_xlfn.XLOOKUP(C1172,Violations[Key],Violations[Action]),20)="Establishment Closed","Yes","No")</f>
        <v/>
      </c>
      <c r="K1172" s="9">
        <f>IF(F1172&lt;=13,"Yes","No")</f>
        <v/>
      </c>
    </row>
    <row r="1173">
      <c r="A1173" t="n">
        <v>50041369</v>
      </c>
      <c r="B1173" s="8" t="n">
        <v>46139</v>
      </c>
      <c r="C1173" s="9">
        <f>A1173&amp;"-"&amp;TEXT(B1173,"yyyymmdd")</f>
        <v/>
      </c>
      <c r="D1173" s="9">
        <f>_xlfn.XLOOKUP(C1173,Violations[Key],Violations[Boro])</f>
        <v/>
      </c>
      <c r="E1173" s="9">
        <f>_xlfn.XLOOKUP(C1173,Violations[Key],Violations[Cuisine])</f>
        <v/>
      </c>
      <c r="F1173" s="9">
        <f>_xlfn.XLOOKUP(C1173,Violations[Key],Violations[Score])</f>
        <v/>
      </c>
      <c r="G1173" s="9">
        <f>_xlfn.XLOOKUP(C1173,Violations[Key],Violations[Grade])&amp;""</f>
        <v/>
      </c>
      <c r="H1173" s="9">
        <f>COUNTIFS(Violations[Key],C1173,Violations[Violation code],"&lt;&gt;")</f>
        <v/>
      </c>
      <c r="I1173" s="9">
        <f>COUNTIFS(Violations[Key],C1173,Violations[Critical flag],"Critical")</f>
        <v/>
      </c>
      <c r="J1173" s="9">
        <f>IF(LEFT(_xlfn.XLOOKUP(C1173,Violations[Key],Violations[Action]),20)="Establishment Closed","Yes","No")</f>
        <v/>
      </c>
      <c r="K1173" s="9">
        <f>IF(F1173&lt;=13,"Yes","No")</f>
        <v/>
      </c>
    </row>
    <row r="1174">
      <c r="A1174" t="n">
        <v>50049511</v>
      </c>
      <c r="B1174" s="8" t="n">
        <v>46139</v>
      </c>
      <c r="C1174" s="9">
        <f>A1174&amp;"-"&amp;TEXT(B1174,"yyyymmdd")</f>
        <v/>
      </c>
      <c r="D1174" s="9">
        <f>_xlfn.XLOOKUP(C1174,Violations[Key],Violations[Boro])</f>
        <v/>
      </c>
      <c r="E1174" s="9">
        <f>_xlfn.XLOOKUP(C1174,Violations[Key],Violations[Cuisine])</f>
        <v/>
      </c>
      <c r="F1174" s="9">
        <f>_xlfn.XLOOKUP(C1174,Violations[Key],Violations[Score])</f>
        <v/>
      </c>
      <c r="G1174" s="9">
        <f>_xlfn.XLOOKUP(C1174,Violations[Key],Violations[Grade])&amp;""</f>
        <v/>
      </c>
      <c r="H1174" s="9">
        <f>COUNTIFS(Violations[Key],C1174,Violations[Violation code],"&lt;&gt;")</f>
        <v/>
      </c>
      <c r="I1174" s="9">
        <f>COUNTIFS(Violations[Key],C1174,Violations[Critical flag],"Critical")</f>
        <v/>
      </c>
      <c r="J1174" s="9">
        <f>IF(LEFT(_xlfn.XLOOKUP(C1174,Violations[Key],Violations[Action]),20)="Establishment Closed","Yes","No")</f>
        <v/>
      </c>
      <c r="K1174" s="9">
        <f>IF(F1174&lt;=13,"Yes","No")</f>
        <v/>
      </c>
    </row>
    <row r="1175">
      <c r="A1175" t="n">
        <v>50054023</v>
      </c>
      <c r="B1175" s="8" t="n">
        <v>46139</v>
      </c>
      <c r="C1175" s="9">
        <f>A1175&amp;"-"&amp;TEXT(B1175,"yyyymmdd")</f>
        <v/>
      </c>
      <c r="D1175" s="9">
        <f>_xlfn.XLOOKUP(C1175,Violations[Key],Violations[Boro])</f>
        <v/>
      </c>
      <c r="E1175" s="9">
        <f>_xlfn.XLOOKUP(C1175,Violations[Key],Violations[Cuisine])</f>
        <v/>
      </c>
      <c r="F1175" s="9">
        <f>_xlfn.XLOOKUP(C1175,Violations[Key],Violations[Score])</f>
        <v/>
      </c>
      <c r="G1175" s="9">
        <f>_xlfn.XLOOKUP(C1175,Violations[Key],Violations[Grade])&amp;""</f>
        <v/>
      </c>
      <c r="H1175" s="9">
        <f>COUNTIFS(Violations[Key],C1175,Violations[Violation code],"&lt;&gt;")</f>
        <v/>
      </c>
      <c r="I1175" s="9">
        <f>COUNTIFS(Violations[Key],C1175,Violations[Critical flag],"Critical")</f>
        <v/>
      </c>
      <c r="J1175" s="9">
        <f>IF(LEFT(_xlfn.XLOOKUP(C1175,Violations[Key],Violations[Action]),20)="Establishment Closed","Yes","No")</f>
        <v/>
      </c>
      <c r="K1175" s="9">
        <f>IF(F1175&lt;=13,"Yes","No")</f>
        <v/>
      </c>
    </row>
    <row r="1176">
      <c r="A1176" t="n">
        <v>50055342</v>
      </c>
      <c r="B1176" s="8" t="n">
        <v>46139</v>
      </c>
      <c r="C1176" s="9">
        <f>A1176&amp;"-"&amp;TEXT(B1176,"yyyymmdd")</f>
        <v/>
      </c>
      <c r="D1176" s="9">
        <f>_xlfn.XLOOKUP(C1176,Violations[Key],Violations[Boro])</f>
        <v/>
      </c>
      <c r="E1176" s="9">
        <f>_xlfn.XLOOKUP(C1176,Violations[Key],Violations[Cuisine])</f>
        <v/>
      </c>
      <c r="F1176" s="9">
        <f>_xlfn.XLOOKUP(C1176,Violations[Key],Violations[Score])</f>
        <v/>
      </c>
      <c r="G1176" s="9">
        <f>_xlfn.XLOOKUP(C1176,Violations[Key],Violations[Grade])&amp;""</f>
        <v/>
      </c>
      <c r="H1176" s="9">
        <f>COUNTIFS(Violations[Key],C1176,Violations[Violation code],"&lt;&gt;")</f>
        <v/>
      </c>
      <c r="I1176" s="9">
        <f>COUNTIFS(Violations[Key],C1176,Violations[Critical flag],"Critical")</f>
        <v/>
      </c>
      <c r="J1176" s="9">
        <f>IF(LEFT(_xlfn.XLOOKUP(C1176,Violations[Key],Violations[Action]),20)="Establishment Closed","Yes","No")</f>
        <v/>
      </c>
      <c r="K1176" s="9">
        <f>IF(F1176&lt;=13,"Yes","No")</f>
        <v/>
      </c>
    </row>
    <row r="1177">
      <c r="A1177" t="n">
        <v>50056951</v>
      </c>
      <c r="B1177" s="8" t="n">
        <v>46139</v>
      </c>
      <c r="C1177" s="9">
        <f>A1177&amp;"-"&amp;TEXT(B1177,"yyyymmdd")</f>
        <v/>
      </c>
      <c r="D1177" s="9">
        <f>_xlfn.XLOOKUP(C1177,Violations[Key],Violations[Boro])</f>
        <v/>
      </c>
      <c r="E1177" s="9">
        <f>_xlfn.XLOOKUP(C1177,Violations[Key],Violations[Cuisine])</f>
        <v/>
      </c>
      <c r="F1177" s="9">
        <f>_xlfn.XLOOKUP(C1177,Violations[Key],Violations[Score])</f>
        <v/>
      </c>
      <c r="G1177" s="9">
        <f>_xlfn.XLOOKUP(C1177,Violations[Key],Violations[Grade])&amp;""</f>
        <v/>
      </c>
      <c r="H1177" s="9">
        <f>COUNTIFS(Violations[Key],C1177,Violations[Violation code],"&lt;&gt;")</f>
        <v/>
      </c>
      <c r="I1177" s="9">
        <f>COUNTIFS(Violations[Key],C1177,Violations[Critical flag],"Critical")</f>
        <v/>
      </c>
      <c r="J1177" s="9">
        <f>IF(LEFT(_xlfn.XLOOKUP(C1177,Violations[Key],Violations[Action]),20)="Establishment Closed","Yes","No")</f>
        <v/>
      </c>
      <c r="K1177" s="9">
        <f>IF(F1177&lt;=13,"Yes","No")</f>
        <v/>
      </c>
    </row>
    <row r="1178">
      <c r="A1178" t="n">
        <v>50057976</v>
      </c>
      <c r="B1178" s="8" t="n">
        <v>46139</v>
      </c>
      <c r="C1178" s="9">
        <f>A1178&amp;"-"&amp;TEXT(B1178,"yyyymmdd")</f>
        <v/>
      </c>
      <c r="D1178" s="9">
        <f>_xlfn.XLOOKUP(C1178,Violations[Key],Violations[Boro])</f>
        <v/>
      </c>
      <c r="E1178" s="9">
        <f>_xlfn.XLOOKUP(C1178,Violations[Key],Violations[Cuisine])</f>
        <v/>
      </c>
      <c r="F1178" s="9">
        <f>_xlfn.XLOOKUP(C1178,Violations[Key],Violations[Score])</f>
        <v/>
      </c>
      <c r="G1178" s="9">
        <f>_xlfn.XLOOKUP(C1178,Violations[Key],Violations[Grade])&amp;""</f>
        <v/>
      </c>
      <c r="H1178" s="9">
        <f>COUNTIFS(Violations[Key],C1178,Violations[Violation code],"&lt;&gt;")</f>
        <v/>
      </c>
      <c r="I1178" s="9">
        <f>COUNTIFS(Violations[Key],C1178,Violations[Critical flag],"Critical")</f>
        <v/>
      </c>
      <c r="J1178" s="9">
        <f>IF(LEFT(_xlfn.XLOOKUP(C1178,Violations[Key],Violations[Action]),20)="Establishment Closed","Yes","No")</f>
        <v/>
      </c>
      <c r="K1178" s="9">
        <f>IF(F1178&lt;=13,"Yes","No")</f>
        <v/>
      </c>
    </row>
    <row r="1179">
      <c r="A1179" t="n">
        <v>50066588</v>
      </c>
      <c r="B1179" s="8" t="n">
        <v>46139</v>
      </c>
      <c r="C1179" s="9">
        <f>A1179&amp;"-"&amp;TEXT(B1179,"yyyymmdd")</f>
        <v/>
      </c>
      <c r="D1179" s="9">
        <f>_xlfn.XLOOKUP(C1179,Violations[Key],Violations[Boro])</f>
        <v/>
      </c>
      <c r="E1179" s="9">
        <f>_xlfn.XLOOKUP(C1179,Violations[Key],Violations[Cuisine])</f>
        <v/>
      </c>
      <c r="F1179" s="9">
        <f>_xlfn.XLOOKUP(C1179,Violations[Key],Violations[Score])</f>
        <v/>
      </c>
      <c r="G1179" s="9">
        <f>_xlfn.XLOOKUP(C1179,Violations[Key],Violations[Grade])&amp;""</f>
        <v/>
      </c>
      <c r="H1179" s="9">
        <f>COUNTIFS(Violations[Key],C1179,Violations[Violation code],"&lt;&gt;")</f>
        <v/>
      </c>
      <c r="I1179" s="9">
        <f>COUNTIFS(Violations[Key],C1179,Violations[Critical flag],"Critical")</f>
        <v/>
      </c>
      <c r="J1179" s="9">
        <f>IF(LEFT(_xlfn.XLOOKUP(C1179,Violations[Key],Violations[Action]),20)="Establishment Closed","Yes","No")</f>
        <v/>
      </c>
      <c r="K1179" s="9">
        <f>IF(F1179&lt;=13,"Yes","No")</f>
        <v/>
      </c>
    </row>
    <row r="1180">
      <c r="A1180" t="n">
        <v>50070927</v>
      </c>
      <c r="B1180" s="8" t="n">
        <v>46139</v>
      </c>
      <c r="C1180" s="9">
        <f>A1180&amp;"-"&amp;TEXT(B1180,"yyyymmdd")</f>
        <v/>
      </c>
      <c r="D1180" s="9">
        <f>_xlfn.XLOOKUP(C1180,Violations[Key],Violations[Boro])</f>
        <v/>
      </c>
      <c r="E1180" s="9">
        <f>_xlfn.XLOOKUP(C1180,Violations[Key],Violations[Cuisine])</f>
        <v/>
      </c>
      <c r="F1180" s="9">
        <f>_xlfn.XLOOKUP(C1180,Violations[Key],Violations[Score])</f>
        <v/>
      </c>
      <c r="G1180" s="9">
        <f>_xlfn.XLOOKUP(C1180,Violations[Key],Violations[Grade])&amp;""</f>
        <v/>
      </c>
      <c r="H1180" s="9">
        <f>COUNTIFS(Violations[Key],C1180,Violations[Violation code],"&lt;&gt;")</f>
        <v/>
      </c>
      <c r="I1180" s="9">
        <f>COUNTIFS(Violations[Key],C1180,Violations[Critical flag],"Critical")</f>
        <v/>
      </c>
      <c r="J1180" s="9">
        <f>IF(LEFT(_xlfn.XLOOKUP(C1180,Violations[Key],Violations[Action]),20)="Establishment Closed","Yes","No")</f>
        <v/>
      </c>
      <c r="K1180" s="9">
        <f>IF(F1180&lt;=13,"Yes","No")</f>
        <v/>
      </c>
    </row>
    <row r="1181">
      <c r="A1181" t="n">
        <v>50077336</v>
      </c>
      <c r="B1181" s="8" t="n">
        <v>46139</v>
      </c>
      <c r="C1181" s="9">
        <f>A1181&amp;"-"&amp;TEXT(B1181,"yyyymmdd")</f>
        <v/>
      </c>
      <c r="D1181" s="9">
        <f>_xlfn.XLOOKUP(C1181,Violations[Key],Violations[Boro])</f>
        <v/>
      </c>
      <c r="E1181" s="9">
        <f>_xlfn.XLOOKUP(C1181,Violations[Key],Violations[Cuisine])</f>
        <v/>
      </c>
      <c r="F1181" s="9">
        <f>_xlfn.XLOOKUP(C1181,Violations[Key],Violations[Score])</f>
        <v/>
      </c>
      <c r="G1181" s="9">
        <f>_xlfn.XLOOKUP(C1181,Violations[Key],Violations[Grade])&amp;""</f>
        <v/>
      </c>
      <c r="H1181" s="9">
        <f>COUNTIFS(Violations[Key],C1181,Violations[Violation code],"&lt;&gt;")</f>
        <v/>
      </c>
      <c r="I1181" s="9">
        <f>COUNTIFS(Violations[Key],C1181,Violations[Critical flag],"Critical")</f>
        <v/>
      </c>
      <c r="J1181" s="9">
        <f>IF(LEFT(_xlfn.XLOOKUP(C1181,Violations[Key],Violations[Action]),20)="Establishment Closed","Yes","No")</f>
        <v/>
      </c>
      <c r="K1181" s="9">
        <f>IF(F1181&lt;=13,"Yes","No")</f>
        <v/>
      </c>
    </row>
    <row r="1182">
      <c r="A1182" t="n">
        <v>50086445</v>
      </c>
      <c r="B1182" s="8" t="n">
        <v>46139</v>
      </c>
      <c r="C1182" s="9">
        <f>A1182&amp;"-"&amp;TEXT(B1182,"yyyymmdd")</f>
        <v/>
      </c>
      <c r="D1182" s="9">
        <f>_xlfn.XLOOKUP(C1182,Violations[Key],Violations[Boro])</f>
        <v/>
      </c>
      <c r="E1182" s="9">
        <f>_xlfn.XLOOKUP(C1182,Violations[Key],Violations[Cuisine])</f>
        <v/>
      </c>
      <c r="F1182" s="9">
        <f>_xlfn.XLOOKUP(C1182,Violations[Key],Violations[Score])</f>
        <v/>
      </c>
      <c r="G1182" s="9">
        <f>_xlfn.XLOOKUP(C1182,Violations[Key],Violations[Grade])&amp;""</f>
        <v/>
      </c>
      <c r="H1182" s="9">
        <f>COUNTIFS(Violations[Key],C1182,Violations[Violation code],"&lt;&gt;")</f>
        <v/>
      </c>
      <c r="I1182" s="9">
        <f>COUNTIFS(Violations[Key],C1182,Violations[Critical flag],"Critical")</f>
        <v/>
      </c>
      <c r="J1182" s="9">
        <f>IF(LEFT(_xlfn.XLOOKUP(C1182,Violations[Key],Violations[Action]),20)="Establishment Closed","Yes","No")</f>
        <v/>
      </c>
      <c r="K1182" s="9">
        <f>IF(F1182&lt;=13,"Yes","No")</f>
        <v/>
      </c>
    </row>
    <row r="1183">
      <c r="A1183" t="n">
        <v>50093300</v>
      </c>
      <c r="B1183" s="8" t="n">
        <v>46139</v>
      </c>
      <c r="C1183" s="9">
        <f>A1183&amp;"-"&amp;TEXT(B1183,"yyyymmdd")</f>
        <v/>
      </c>
      <c r="D1183" s="9">
        <f>_xlfn.XLOOKUP(C1183,Violations[Key],Violations[Boro])</f>
        <v/>
      </c>
      <c r="E1183" s="9">
        <f>_xlfn.XLOOKUP(C1183,Violations[Key],Violations[Cuisine])</f>
        <v/>
      </c>
      <c r="F1183" s="9">
        <f>_xlfn.XLOOKUP(C1183,Violations[Key],Violations[Score])</f>
        <v/>
      </c>
      <c r="G1183" s="9">
        <f>_xlfn.XLOOKUP(C1183,Violations[Key],Violations[Grade])&amp;""</f>
        <v/>
      </c>
      <c r="H1183" s="9">
        <f>COUNTIFS(Violations[Key],C1183,Violations[Violation code],"&lt;&gt;")</f>
        <v/>
      </c>
      <c r="I1183" s="9">
        <f>COUNTIFS(Violations[Key],C1183,Violations[Critical flag],"Critical")</f>
        <v/>
      </c>
      <c r="J1183" s="9">
        <f>IF(LEFT(_xlfn.XLOOKUP(C1183,Violations[Key],Violations[Action]),20)="Establishment Closed","Yes","No")</f>
        <v/>
      </c>
      <c r="K1183" s="9">
        <f>IF(F1183&lt;=13,"Yes","No")</f>
        <v/>
      </c>
    </row>
    <row r="1184">
      <c r="A1184" t="n">
        <v>50094770</v>
      </c>
      <c r="B1184" s="8" t="n">
        <v>46139</v>
      </c>
      <c r="C1184" s="9">
        <f>A1184&amp;"-"&amp;TEXT(B1184,"yyyymmdd")</f>
        <v/>
      </c>
      <c r="D1184" s="9">
        <f>_xlfn.XLOOKUP(C1184,Violations[Key],Violations[Boro])</f>
        <v/>
      </c>
      <c r="E1184" s="9">
        <f>_xlfn.XLOOKUP(C1184,Violations[Key],Violations[Cuisine])</f>
        <v/>
      </c>
      <c r="F1184" s="9">
        <f>_xlfn.XLOOKUP(C1184,Violations[Key],Violations[Score])</f>
        <v/>
      </c>
      <c r="G1184" s="9">
        <f>_xlfn.XLOOKUP(C1184,Violations[Key],Violations[Grade])&amp;""</f>
        <v/>
      </c>
      <c r="H1184" s="9">
        <f>COUNTIFS(Violations[Key],C1184,Violations[Violation code],"&lt;&gt;")</f>
        <v/>
      </c>
      <c r="I1184" s="9">
        <f>COUNTIFS(Violations[Key],C1184,Violations[Critical flag],"Critical")</f>
        <v/>
      </c>
      <c r="J1184" s="9">
        <f>IF(LEFT(_xlfn.XLOOKUP(C1184,Violations[Key],Violations[Action]),20)="Establishment Closed","Yes","No")</f>
        <v/>
      </c>
      <c r="K1184" s="9">
        <f>IF(F1184&lt;=13,"Yes","No")</f>
        <v/>
      </c>
    </row>
    <row r="1185">
      <c r="A1185" t="n">
        <v>50099342</v>
      </c>
      <c r="B1185" s="8" t="n">
        <v>46139</v>
      </c>
      <c r="C1185" s="9">
        <f>A1185&amp;"-"&amp;TEXT(B1185,"yyyymmdd")</f>
        <v/>
      </c>
      <c r="D1185" s="9">
        <f>_xlfn.XLOOKUP(C1185,Violations[Key],Violations[Boro])</f>
        <v/>
      </c>
      <c r="E1185" s="9">
        <f>_xlfn.XLOOKUP(C1185,Violations[Key],Violations[Cuisine])</f>
        <v/>
      </c>
      <c r="F1185" s="9">
        <f>_xlfn.XLOOKUP(C1185,Violations[Key],Violations[Score])</f>
        <v/>
      </c>
      <c r="G1185" s="9">
        <f>_xlfn.XLOOKUP(C1185,Violations[Key],Violations[Grade])&amp;""</f>
        <v/>
      </c>
      <c r="H1185" s="9">
        <f>COUNTIFS(Violations[Key],C1185,Violations[Violation code],"&lt;&gt;")</f>
        <v/>
      </c>
      <c r="I1185" s="9">
        <f>COUNTIFS(Violations[Key],C1185,Violations[Critical flag],"Critical")</f>
        <v/>
      </c>
      <c r="J1185" s="9">
        <f>IF(LEFT(_xlfn.XLOOKUP(C1185,Violations[Key],Violations[Action]),20)="Establishment Closed","Yes","No")</f>
        <v/>
      </c>
      <c r="K1185" s="9">
        <f>IF(F1185&lt;=13,"Yes","No")</f>
        <v/>
      </c>
    </row>
    <row r="1186">
      <c r="A1186" t="n">
        <v>50100503</v>
      </c>
      <c r="B1186" s="8" t="n">
        <v>46139</v>
      </c>
      <c r="C1186" s="9">
        <f>A1186&amp;"-"&amp;TEXT(B1186,"yyyymmdd")</f>
        <v/>
      </c>
      <c r="D1186" s="9">
        <f>_xlfn.XLOOKUP(C1186,Violations[Key],Violations[Boro])</f>
        <v/>
      </c>
      <c r="E1186" s="9">
        <f>_xlfn.XLOOKUP(C1186,Violations[Key],Violations[Cuisine])</f>
        <v/>
      </c>
      <c r="F1186" s="9">
        <f>_xlfn.XLOOKUP(C1186,Violations[Key],Violations[Score])</f>
        <v/>
      </c>
      <c r="G1186" s="9">
        <f>_xlfn.XLOOKUP(C1186,Violations[Key],Violations[Grade])&amp;""</f>
        <v/>
      </c>
      <c r="H1186" s="9">
        <f>COUNTIFS(Violations[Key],C1186,Violations[Violation code],"&lt;&gt;")</f>
        <v/>
      </c>
      <c r="I1186" s="9">
        <f>COUNTIFS(Violations[Key],C1186,Violations[Critical flag],"Critical")</f>
        <v/>
      </c>
      <c r="J1186" s="9">
        <f>IF(LEFT(_xlfn.XLOOKUP(C1186,Violations[Key],Violations[Action]),20)="Establishment Closed","Yes","No")</f>
        <v/>
      </c>
      <c r="K1186" s="9">
        <f>IF(F1186&lt;=13,"Yes","No")</f>
        <v/>
      </c>
    </row>
    <row r="1187">
      <c r="A1187" t="n">
        <v>50105600</v>
      </c>
      <c r="B1187" s="8" t="n">
        <v>46139</v>
      </c>
      <c r="C1187" s="9">
        <f>A1187&amp;"-"&amp;TEXT(B1187,"yyyymmdd")</f>
        <v/>
      </c>
      <c r="D1187" s="9">
        <f>_xlfn.XLOOKUP(C1187,Violations[Key],Violations[Boro])</f>
        <v/>
      </c>
      <c r="E1187" s="9">
        <f>_xlfn.XLOOKUP(C1187,Violations[Key],Violations[Cuisine])</f>
        <v/>
      </c>
      <c r="F1187" s="9">
        <f>_xlfn.XLOOKUP(C1187,Violations[Key],Violations[Score])</f>
        <v/>
      </c>
      <c r="G1187" s="9">
        <f>_xlfn.XLOOKUP(C1187,Violations[Key],Violations[Grade])&amp;""</f>
        <v/>
      </c>
      <c r="H1187" s="9">
        <f>COUNTIFS(Violations[Key],C1187,Violations[Violation code],"&lt;&gt;")</f>
        <v/>
      </c>
      <c r="I1187" s="9">
        <f>COUNTIFS(Violations[Key],C1187,Violations[Critical flag],"Critical")</f>
        <v/>
      </c>
      <c r="J1187" s="9">
        <f>IF(LEFT(_xlfn.XLOOKUP(C1187,Violations[Key],Violations[Action]),20)="Establishment Closed","Yes","No")</f>
        <v/>
      </c>
      <c r="K1187" s="9">
        <f>IF(F1187&lt;=13,"Yes","No")</f>
        <v/>
      </c>
    </row>
    <row r="1188">
      <c r="A1188" t="n">
        <v>50106242</v>
      </c>
      <c r="B1188" s="8" t="n">
        <v>46139</v>
      </c>
      <c r="C1188" s="9">
        <f>A1188&amp;"-"&amp;TEXT(B1188,"yyyymmdd")</f>
        <v/>
      </c>
      <c r="D1188" s="9">
        <f>_xlfn.XLOOKUP(C1188,Violations[Key],Violations[Boro])</f>
        <v/>
      </c>
      <c r="E1188" s="9">
        <f>_xlfn.XLOOKUP(C1188,Violations[Key],Violations[Cuisine])</f>
        <v/>
      </c>
      <c r="F1188" s="9">
        <f>_xlfn.XLOOKUP(C1188,Violations[Key],Violations[Score])</f>
        <v/>
      </c>
      <c r="G1188" s="9">
        <f>_xlfn.XLOOKUP(C1188,Violations[Key],Violations[Grade])&amp;""</f>
        <v/>
      </c>
      <c r="H1188" s="9">
        <f>COUNTIFS(Violations[Key],C1188,Violations[Violation code],"&lt;&gt;")</f>
        <v/>
      </c>
      <c r="I1188" s="9">
        <f>COUNTIFS(Violations[Key],C1188,Violations[Critical flag],"Critical")</f>
        <v/>
      </c>
      <c r="J1188" s="9">
        <f>IF(LEFT(_xlfn.XLOOKUP(C1188,Violations[Key],Violations[Action]),20)="Establishment Closed","Yes","No")</f>
        <v/>
      </c>
      <c r="K1188" s="9">
        <f>IF(F1188&lt;=13,"Yes","No")</f>
        <v/>
      </c>
    </row>
    <row r="1189">
      <c r="A1189" t="n">
        <v>50109095</v>
      </c>
      <c r="B1189" s="8" t="n">
        <v>46139</v>
      </c>
      <c r="C1189" s="9">
        <f>A1189&amp;"-"&amp;TEXT(B1189,"yyyymmdd")</f>
        <v/>
      </c>
      <c r="D1189" s="9">
        <f>_xlfn.XLOOKUP(C1189,Violations[Key],Violations[Boro])</f>
        <v/>
      </c>
      <c r="E1189" s="9">
        <f>_xlfn.XLOOKUP(C1189,Violations[Key],Violations[Cuisine])</f>
        <v/>
      </c>
      <c r="F1189" s="9">
        <f>_xlfn.XLOOKUP(C1189,Violations[Key],Violations[Score])</f>
        <v/>
      </c>
      <c r="G1189" s="9">
        <f>_xlfn.XLOOKUP(C1189,Violations[Key],Violations[Grade])&amp;""</f>
        <v/>
      </c>
      <c r="H1189" s="9">
        <f>COUNTIFS(Violations[Key],C1189,Violations[Violation code],"&lt;&gt;")</f>
        <v/>
      </c>
      <c r="I1189" s="9">
        <f>COUNTIFS(Violations[Key],C1189,Violations[Critical flag],"Critical")</f>
        <v/>
      </c>
      <c r="J1189" s="9">
        <f>IF(LEFT(_xlfn.XLOOKUP(C1189,Violations[Key],Violations[Action]),20)="Establishment Closed","Yes","No")</f>
        <v/>
      </c>
      <c r="K1189" s="9">
        <f>IF(F1189&lt;=13,"Yes","No")</f>
        <v/>
      </c>
    </row>
    <row r="1190">
      <c r="A1190" t="n">
        <v>50110736</v>
      </c>
      <c r="B1190" s="8" t="n">
        <v>46139</v>
      </c>
      <c r="C1190" s="9">
        <f>A1190&amp;"-"&amp;TEXT(B1190,"yyyymmdd")</f>
        <v/>
      </c>
      <c r="D1190" s="9">
        <f>_xlfn.XLOOKUP(C1190,Violations[Key],Violations[Boro])</f>
        <v/>
      </c>
      <c r="E1190" s="9">
        <f>_xlfn.XLOOKUP(C1190,Violations[Key],Violations[Cuisine])</f>
        <v/>
      </c>
      <c r="F1190" s="9">
        <f>_xlfn.XLOOKUP(C1190,Violations[Key],Violations[Score])</f>
        <v/>
      </c>
      <c r="G1190" s="9">
        <f>_xlfn.XLOOKUP(C1190,Violations[Key],Violations[Grade])&amp;""</f>
        <v/>
      </c>
      <c r="H1190" s="9">
        <f>COUNTIFS(Violations[Key],C1190,Violations[Violation code],"&lt;&gt;")</f>
        <v/>
      </c>
      <c r="I1190" s="9">
        <f>COUNTIFS(Violations[Key],C1190,Violations[Critical flag],"Critical")</f>
        <v/>
      </c>
      <c r="J1190" s="9">
        <f>IF(LEFT(_xlfn.XLOOKUP(C1190,Violations[Key],Violations[Action]),20)="Establishment Closed","Yes","No")</f>
        <v/>
      </c>
      <c r="K1190" s="9">
        <f>IF(F1190&lt;=13,"Yes","No")</f>
        <v/>
      </c>
    </row>
    <row r="1191">
      <c r="A1191" t="n">
        <v>50111366</v>
      </c>
      <c r="B1191" s="8" t="n">
        <v>46139</v>
      </c>
      <c r="C1191" s="9">
        <f>A1191&amp;"-"&amp;TEXT(B1191,"yyyymmdd")</f>
        <v/>
      </c>
      <c r="D1191" s="9">
        <f>_xlfn.XLOOKUP(C1191,Violations[Key],Violations[Boro])</f>
        <v/>
      </c>
      <c r="E1191" s="9">
        <f>_xlfn.XLOOKUP(C1191,Violations[Key],Violations[Cuisine])</f>
        <v/>
      </c>
      <c r="F1191" s="9">
        <f>_xlfn.XLOOKUP(C1191,Violations[Key],Violations[Score])</f>
        <v/>
      </c>
      <c r="G1191" s="9">
        <f>_xlfn.XLOOKUP(C1191,Violations[Key],Violations[Grade])&amp;""</f>
        <v/>
      </c>
      <c r="H1191" s="9">
        <f>COUNTIFS(Violations[Key],C1191,Violations[Violation code],"&lt;&gt;")</f>
        <v/>
      </c>
      <c r="I1191" s="9">
        <f>COUNTIFS(Violations[Key],C1191,Violations[Critical flag],"Critical")</f>
        <v/>
      </c>
      <c r="J1191" s="9">
        <f>IF(LEFT(_xlfn.XLOOKUP(C1191,Violations[Key],Violations[Action]),20)="Establishment Closed","Yes","No")</f>
        <v/>
      </c>
      <c r="K1191" s="9">
        <f>IF(F1191&lt;=13,"Yes","No")</f>
        <v/>
      </c>
    </row>
    <row r="1192">
      <c r="A1192" t="n">
        <v>50113951</v>
      </c>
      <c r="B1192" s="8" t="n">
        <v>46139</v>
      </c>
      <c r="C1192" s="9">
        <f>A1192&amp;"-"&amp;TEXT(B1192,"yyyymmdd")</f>
        <v/>
      </c>
      <c r="D1192" s="9">
        <f>_xlfn.XLOOKUP(C1192,Violations[Key],Violations[Boro])</f>
        <v/>
      </c>
      <c r="E1192" s="9">
        <f>_xlfn.XLOOKUP(C1192,Violations[Key],Violations[Cuisine])</f>
        <v/>
      </c>
      <c r="F1192" s="9">
        <f>_xlfn.XLOOKUP(C1192,Violations[Key],Violations[Score])</f>
        <v/>
      </c>
      <c r="G1192" s="9">
        <f>_xlfn.XLOOKUP(C1192,Violations[Key],Violations[Grade])&amp;""</f>
        <v/>
      </c>
      <c r="H1192" s="9">
        <f>COUNTIFS(Violations[Key],C1192,Violations[Violation code],"&lt;&gt;")</f>
        <v/>
      </c>
      <c r="I1192" s="9">
        <f>COUNTIFS(Violations[Key],C1192,Violations[Critical flag],"Critical")</f>
        <v/>
      </c>
      <c r="J1192" s="9">
        <f>IF(LEFT(_xlfn.XLOOKUP(C1192,Violations[Key],Violations[Action]),20)="Establishment Closed","Yes","No")</f>
        <v/>
      </c>
      <c r="K1192" s="9">
        <f>IF(F1192&lt;=13,"Yes","No")</f>
        <v/>
      </c>
    </row>
    <row r="1193">
      <c r="A1193" t="n">
        <v>50115321</v>
      </c>
      <c r="B1193" s="8" t="n">
        <v>46139</v>
      </c>
      <c r="C1193" s="9">
        <f>A1193&amp;"-"&amp;TEXT(B1193,"yyyymmdd")</f>
        <v/>
      </c>
      <c r="D1193" s="9">
        <f>_xlfn.XLOOKUP(C1193,Violations[Key],Violations[Boro])</f>
        <v/>
      </c>
      <c r="E1193" s="9">
        <f>_xlfn.XLOOKUP(C1193,Violations[Key],Violations[Cuisine])</f>
        <v/>
      </c>
      <c r="F1193" s="9">
        <f>_xlfn.XLOOKUP(C1193,Violations[Key],Violations[Score])</f>
        <v/>
      </c>
      <c r="G1193" s="9">
        <f>_xlfn.XLOOKUP(C1193,Violations[Key],Violations[Grade])&amp;""</f>
        <v/>
      </c>
      <c r="H1193" s="9">
        <f>COUNTIFS(Violations[Key],C1193,Violations[Violation code],"&lt;&gt;")</f>
        <v/>
      </c>
      <c r="I1193" s="9">
        <f>COUNTIFS(Violations[Key],C1193,Violations[Critical flag],"Critical")</f>
        <v/>
      </c>
      <c r="J1193" s="9">
        <f>IF(LEFT(_xlfn.XLOOKUP(C1193,Violations[Key],Violations[Action]),20)="Establishment Closed","Yes","No")</f>
        <v/>
      </c>
      <c r="K1193" s="9">
        <f>IF(F1193&lt;=13,"Yes","No")</f>
        <v/>
      </c>
    </row>
    <row r="1194">
      <c r="A1194" t="n">
        <v>50115666</v>
      </c>
      <c r="B1194" s="8" t="n">
        <v>46139</v>
      </c>
      <c r="C1194" s="9">
        <f>A1194&amp;"-"&amp;TEXT(B1194,"yyyymmdd")</f>
        <v/>
      </c>
      <c r="D1194" s="9">
        <f>_xlfn.XLOOKUP(C1194,Violations[Key],Violations[Boro])</f>
        <v/>
      </c>
      <c r="E1194" s="9">
        <f>_xlfn.XLOOKUP(C1194,Violations[Key],Violations[Cuisine])</f>
        <v/>
      </c>
      <c r="F1194" s="9">
        <f>_xlfn.XLOOKUP(C1194,Violations[Key],Violations[Score])</f>
        <v/>
      </c>
      <c r="G1194" s="9">
        <f>_xlfn.XLOOKUP(C1194,Violations[Key],Violations[Grade])&amp;""</f>
        <v/>
      </c>
      <c r="H1194" s="9">
        <f>COUNTIFS(Violations[Key],C1194,Violations[Violation code],"&lt;&gt;")</f>
        <v/>
      </c>
      <c r="I1194" s="9">
        <f>COUNTIFS(Violations[Key],C1194,Violations[Critical flag],"Critical")</f>
        <v/>
      </c>
      <c r="J1194" s="9">
        <f>IF(LEFT(_xlfn.XLOOKUP(C1194,Violations[Key],Violations[Action]),20)="Establishment Closed","Yes","No")</f>
        <v/>
      </c>
      <c r="K1194" s="9">
        <f>IF(F1194&lt;=13,"Yes","No")</f>
        <v/>
      </c>
    </row>
    <row r="1195">
      <c r="A1195" t="n">
        <v>50116124</v>
      </c>
      <c r="B1195" s="8" t="n">
        <v>46139</v>
      </c>
      <c r="C1195" s="9">
        <f>A1195&amp;"-"&amp;TEXT(B1195,"yyyymmdd")</f>
        <v/>
      </c>
      <c r="D1195" s="9">
        <f>_xlfn.XLOOKUP(C1195,Violations[Key],Violations[Boro])</f>
        <v/>
      </c>
      <c r="E1195" s="9">
        <f>_xlfn.XLOOKUP(C1195,Violations[Key],Violations[Cuisine])</f>
        <v/>
      </c>
      <c r="F1195" s="9">
        <f>_xlfn.XLOOKUP(C1195,Violations[Key],Violations[Score])</f>
        <v/>
      </c>
      <c r="G1195" s="9">
        <f>_xlfn.XLOOKUP(C1195,Violations[Key],Violations[Grade])&amp;""</f>
        <v/>
      </c>
      <c r="H1195" s="9">
        <f>COUNTIFS(Violations[Key],C1195,Violations[Violation code],"&lt;&gt;")</f>
        <v/>
      </c>
      <c r="I1195" s="9">
        <f>COUNTIFS(Violations[Key],C1195,Violations[Critical flag],"Critical")</f>
        <v/>
      </c>
      <c r="J1195" s="9">
        <f>IF(LEFT(_xlfn.XLOOKUP(C1195,Violations[Key],Violations[Action]),20)="Establishment Closed","Yes","No")</f>
        <v/>
      </c>
      <c r="K1195" s="9">
        <f>IF(F1195&lt;=13,"Yes","No")</f>
        <v/>
      </c>
    </row>
    <row r="1196">
      <c r="A1196" t="n">
        <v>50116941</v>
      </c>
      <c r="B1196" s="8" t="n">
        <v>46139</v>
      </c>
      <c r="C1196" s="9">
        <f>A1196&amp;"-"&amp;TEXT(B1196,"yyyymmdd")</f>
        <v/>
      </c>
      <c r="D1196" s="9">
        <f>_xlfn.XLOOKUP(C1196,Violations[Key],Violations[Boro])</f>
        <v/>
      </c>
      <c r="E1196" s="9">
        <f>_xlfn.XLOOKUP(C1196,Violations[Key],Violations[Cuisine])</f>
        <v/>
      </c>
      <c r="F1196" s="9">
        <f>_xlfn.XLOOKUP(C1196,Violations[Key],Violations[Score])</f>
        <v/>
      </c>
      <c r="G1196" s="9">
        <f>_xlfn.XLOOKUP(C1196,Violations[Key],Violations[Grade])&amp;""</f>
        <v/>
      </c>
      <c r="H1196" s="9">
        <f>COUNTIFS(Violations[Key],C1196,Violations[Violation code],"&lt;&gt;")</f>
        <v/>
      </c>
      <c r="I1196" s="9">
        <f>COUNTIFS(Violations[Key],C1196,Violations[Critical flag],"Critical")</f>
        <v/>
      </c>
      <c r="J1196" s="9">
        <f>IF(LEFT(_xlfn.XLOOKUP(C1196,Violations[Key],Violations[Action]),20)="Establishment Closed","Yes","No")</f>
        <v/>
      </c>
      <c r="K1196" s="9">
        <f>IF(F1196&lt;=13,"Yes","No")</f>
        <v/>
      </c>
    </row>
    <row r="1197">
      <c r="A1197" t="n">
        <v>50123491</v>
      </c>
      <c r="B1197" s="8" t="n">
        <v>46139</v>
      </c>
      <c r="C1197" s="9">
        <f>A1197&amp;"-"&amp;TEXT(B1197,"yyyymmdd")</f>
        <v/>
      </c>
      <c r="D1197" s="9">
        <f>_xlfn.XLOOKUP(C1197,Violations[Key],Violations[Boro])</f>
        <v/>
      </c>
      <c r="E1197" s="9">
        <f>_xlfn.XLOOKUP(C1197,Violations[Key],Violations[Cuisine])</f>
        <v/>
      </c>
      <c r="F1197" s="9">
        <f>_xlfn.XLOOKUP(C1197,Violations[Key],Violations[Score])</f>
        <v/>
      </c>
      <c r="G1197" s="9">
        <f>_xlfn.XLOOKUP(C1197,Violations[Key],Violations[Grade])&amp;""</f>
        <v/>
      </c>
      <c r="H1197" s="9">
        <f>COUNTIFS(Violations[Key],C1197,Violations[Violation code],"&lt;&gt;")</f>
        <v/>
      </c>
      <c r="I1197" s="9">
        <f>COUNTIFS(Violations[Key],C1197,Violations[Critical flag],"Critical")</f>
        <v/>
      </c>
      <c r="J1197" s="9">
        <f>IF(LEFT(_xlfn.XLOOKUP(C1197,Violations[Key],Violations[Action]),20)="Establishment Closed","Yes","No")</f>
        <v/>
      </c>
      <c r="K1197" s="9">
        <f>IF(F1197&lt;=13,"Yes","No")</f>
        <v/>
      </c>
    </row>
    <row r="1198">
      <c r="A1198" t="n">
        <v>50124535</v>
      </c>
      <c r="B1198" s="8" t="n">
        <v>46139</v>
      </c>
      <c r="C1198" s="9">
        <f>A1198&amp;"-"&amp;TEXT(B1198,"yyyymmdd")</f>
        <v/>
      </c>
      <c r="D1198" s="9">
        <f>_xlfn.XLOOKUP(C1198,Violations[Key],Violations[Boro])</f>
        <v/>
      </c>
      <c r="E1198" s="9">
        <f>_xlfn.XLOOKUP(C1198,Violations[Key],Violations[Cuisine])</f>
        <v/>
      </c>
      <c r="F1198" s="9">
        <f>_xlfn.XLOOKUP(C1198,Violations[Key],Violations[Score])</f>
        <v/>
      </c>
      <c r="G1198" s="9">
        <f>_xlfn.XLOOKUP(C1198,Violations[Key],Violations[Grade])&amp;""</f>
        <v/>
      </c>
      <c r="H1198" s="9">
        <f>COUNTIFS(Violations[Key],C1198,Violations[Violation code],"&lt;&gt;")</f>
        <v/>
      </c>
      <c r="I1198" s="9">
        <f>COUNTIFS(Violations[Key],C1198,Violations[Critical flag],"Critical")</f>
        <v/>
      </c>
      <c r="J1198" s="9">
        <f>IF(LEFT(_xlfn.XLOOKUP(C1198,Violations[Key],Violations[Action]),20)="Establishment Closed","Yes","No")</f>
        <v/>
      </c>
      <c r="K1198" s="9">
        <f>IF(F1198&lt;=13,"Yes","No")</f>
        <v/>
      </c>
    </row>
    <row r="1199">
      <c r="A1199" t="n">
        <v>50131897</v>
      </c>
      <c r="B1199" s="8" t="n">
        <v>46139</v>
      </c>
      <c r="C1199" s="9">
        <f>A1199&amp;"-"&amp;TEXT(B1199,"yyyymmdd")</f>
        <v/>
      </c>
      <c r="D1199" s="9">
        <f>_xlfn.XLOOKUP(C1199,Violations[Key],Violations[Boro])</f>
        <v/>
      </c>
      <c r="E1199" s="9">
        <f>_xlfn.XLOOKUP(C1199,Violations[Key],Violations[Cuisine])</f>
        <v/>
      </c>
      <c r="F1199" s="9">
        <f>_xlfn.XLOOKUP(C1199,Violations[Key],Violations[Score])</f>
        <v/>
      </c>
      <c r="G1199" s="9">
        <f>_xlfn.XLOOKUP(C1199,Violations[Key],Violations[Grade])&amp;""</f>
        <v/>
      </c>
      <c r="H1199" s="9">
        <f>COUNTIFS(Violations[Key],C1199,Violations[Violation code],"&lt;&gt;")</f>
        <v/>
      </c>
      <c r="I1199" s="9">
        <f>COUNTIFS(Violations[Key],C1199,Violations[Critical flag],"Critical")</f>
        <v/>
      </c>
      <c r="J1199" s="9">
        <f>IF(LEFT(_xlfn.XLOOKUP(C1199,Violations[Key],Violations[Action]),20)="Establishment Closed","Yes","No")</f>
        <v/>
      </c>
      <c r="K1199" s="9">
        <f>IF(F1199&lt;=13,"Yes","No")</f>
        <v/>
      </c>
    </row>
    <row r="1200">
      <c r="A1200" t="n">
        <v>50132615</v>
      </c>
      <c r="B1200" s="8" t="n">
        <v>46139</v>
      </c>
      <c r="C1200" s="9">
        <f>A1200&amp;"-"&amp;TEXT(B1200,"yyyymmdd")</f>
        <v/>
      </c>
      <c r="D1200" s="9">
        <f>_xlfn.XLOOKUP(C1200,Violations[Key],Violations[Boro])</f>
        <v/>
      </c>
      <c r="E1200" s="9">
        <f>_xlfn.XLOOKUP(C1200,Violations[Key],Violations[Cuisine])</f>
        <v/>
      </c>
      <c r="F1200" s="9">
        <f>_xlfn.XLOOKUP(C1200,Violations[Key],Violations[Score])</f>
        <v/>
      </c>
      <c r="G1200" s="9">
        <f>_xlfn.XLOOKUP(C1200,Violations[Key],Violations[Grade])&amp;""</f>
        <v/>
      </c>
      <c r="H1200" s="9">
        <f>COUNTIFS(Violations[Key],C1200,Violations[Violation code],"&lt;&gt;")</f>
        <v/>
      </c>
      <c r="I1200" s="9">
        <f>COUNTIFS(Violations[Key],C1200,Violations[Critical flag],"Critical")</f>
        <v/>
      </c>
      <c r="J1200" s="9">
        <f>IF(LEFT(_xlfn.XLOOKUP(C1200,Violations[Key],Violations[Action]),20)="Establishment Closed","Yes","No")</f>
        <v/>
      </c>
      <c r="K1200" s="9">
        <f>IF(F1200&lt;=13,"Yes","No")</f>
        <v/>
      </c>
    </row>
    <row r="1201">
      <c r="A1201" t="n">
        <v>50133155</v>
      </c>
      <c r="B1201" s="8" t="n">
        <v>46139</v>
      </c>
      <c r="C1201" s="9">
        <f>A1201&amp;"-"&amp;TEXT(B1201,"yyyymmdd")</f>
        <v/>
      </c>
      <c r="D1201" s="9">
        <f>_xlfn.XLOOKUP(C1201,Violations[Key],Violations[Boro])</f>
        <v/>
      </c>
      <c r="E1201" s="9">
        <f>_xlfn.XLOOKUP(C1201,Violations[Key],Violations[Cuisine])</f>
        <v/>
      </c>
      <c r="F1201" s="9">
        <f>_xlfn.XLOOKUP(C1201,Violations[Key],Violations[Score])</f>
        <v/>
      </c>
      <c r="G1201" s="9">
        <f>_xlfn.XLOOKUP(C1201,Violations[Key],Violations[Grade])&amp;""</f>
        <v/>
      </c>
      <c r="H1201" s="9">
        <f>COUNTIFS(Violations[Key],C1201,Violations[Violation code],"&lt;&gt;")</f>
        <v/>
      </c>
      <c r="I1201" s="9">
        <f>COUNTIFS(Violations[Key],C1201,Violations[Critical flag],"Critical")</f>
        <v/>
      </c>
      <c r="J1201" s="9">
        <f>IF(LEFT(_xlfn.XLOOKUP(C1201,Violations[Key],Violations[Action]),20)="Establishment Closed","Yes","No")</f>
        <v/>
      </c>
      <c r="K1201" s="9">
        <f>IF(F1201&lt;=13,"Yes","No")</f>
        <v/>
      </c>
    </row>
    <row r="1202">
      <c r="A1202" t="n">
        <v>50134640</v>
      </c>
      <c r="B1202" s="8" t="n">
        <v>46139</v>
      </c>
      <c r="C1202" s="9">
        <f>A1202&amp;"-"&amp;TEXT(B1202,"yyyymmdd")</f>
        <v/>
      </c>
      <c r="D1202" s="9">
        <f>_xlfn.XLOOKUP(C1202,Violations[Key],Violations[Boro])</f>
        <v/>
      </c>
      <c r="E1202" s="9">
        <f>_xlfn.XLOOKUP(C1202,Violations[Key],Violations[Cuisine])</f>
        <v/>
      </c>
      <c r="F1202" s="9">
        <f>_xlfn.XLOOKUP(C1202,Violations[Key],Violations[Score])</f>
        <v/>
      </c>
      <c r="G1202" s="9">
        <f>_xlfn.XLOOKUP(C1202,Violations[Key],Violations[Grade])&amp;""</f>
        <v/>
      </c>
      <c r="H1202" s="9">
        <f>COUNTIFS(Violations[Key],C1202,Violations[Violation code],"&lt;&gt;")</f>
        <v/>
      </c>
      <c r="I1202" s="9">
        <f>COUNTIFS(Violations[Key],C1202,Violations[Critical flag],"Critical")</f>
        <v/>
      </c>
      <c r="J1202" s="9">
        <f>IF(LEFT(_xlfn.XLOOKUP(C1202,Violations[Key],Violations[Action]),20)="Establishment Closed","Yes","No")</f>
        <v/>
      </c>
      <c r="K1202" s="9">
        <f>IF(F1202&lt;=13,"Yes","No")</f>
        <v/>
      </c>
    </row>
    <row r="1203">
      <c r="A1203" t="n">
        <v>50139327</v>
      </c>
      <c r="B1203" s="8" t="n">
        <v>46139</v>
      </c>
      <c r="C1203" s="9">
        <f>A1203&amp;"-"&amp;TEXT(B1203,"yyyymmdd")</f>
        <v/>
      </c>
      <c r="D1203" s="9">
        <f>_xlfn.XLOOKUP(C1203,Violations[Key],Violations[Boro])</f>
        <v/>
      </c>
      <c r="E1203" s="9">
        <f>_xlfn.XLOOKUP(C1203,Violations[Key],Violations[Cuisine])</f>
        <v/>
      </c>
      <c r="F1203" s="9">
        <f>_xlfn.XLOOKUP(C1203,Violations[Key],Violations[Score])</f>
        <v/>
      </c>
      <c r="G1203" s="9">
        <f>_xlfn.XLOOKUP(C1203,Violations[Key],Violations[Grade])&amp;""</f>
        <v/>
      </c>
      <c r="H1203" s="9">
        <f>COUNTIFS(Violations[Key],C1203,Violations[Violation code],"&lt;&gt;")</f>
        <v/>
      </c>
      <c r="I1203" s="9">
        <f>COUNTIFS(Violations[Key],C1203,Violations[Critical flag],"Critical")</f>
        <v/>
      </c>
      <c r="J1203" s="9">
        <f>IF(LEFT(_xlfn.XLOOKUP(C1203,Violations[Key],Violations[Action]),20)="Establishment Closed","Yes","No")</f>
        <v/>
      </c>
      <c r="K1203" s="9">
        <f>IF(F1203&lt;=13,"Yes","No")</f>
        <v/>
      </c>
    </row>
    <row r="1204">
      <c r="A1204" t="n">
        <v>50145245</v>
      </c>
      <c r="B1204" s="8" t="n">
        <v>46139</v>
      </c>
      <c r="C1204" s="9">
        <f>A1204&amp;"-"&amp;TEXT(B1204,"yyyymmdd")</f>
        <v/>
      </c>
      <c r="D1204" s="9">
        <f>_xlfn.XLOOKUP(C1204,Violations[Key],Violations[Boro])</f>
        <v/>
      </c>
      <c r="E1204" s="9">
        <f>_xlfn.XLOOKUP(C1204,Violations[Key],Violations[Cuisine])</f>
        <v/>
      </c>
      <c r="F1204" s="9">
        <f>_xlfn.XLOOKUP(C1204,Violations[Key],Violations[Score])</f>
        <v/>
      </c>
      <c r="G1204" s="9">
        <f>_xlfn.XLOOKUP(C1204,Violations[Key],Violations[Grade])&amp;""</f>
        <v/>
      </c>
      <c r="H1204" s="9">
        <f>COUNTIFS(Violations[Key],C1204,Violations[Violation code],"&lt;&gt;")</f>
        <v/>
      </c>
      <c r="I1204" s="9">
        <f>COUNTIFS(Violations[Key],C1204,Violations[Critical flag],"Critical")</f>
        <v/>
      </c>
      <c r="J1204" s="9">
        <f>IF(LEFT(_xlfn.XLOOKUP(C1204,Violations[Key],Violations[Action]),20)="Establishment Closed","Yes","No")</f>
        <v/>
      </c>
      <c r="K1204" s="9">
        <f>IF(F1204&lt;=13,"Yes","No")</f>
        <v/>
      </c>
    </row>
    <row r="1205">
      <c r="A1205" t="n">
        <v>50145500</v>
      </c>
      <c r="B1205" s="8" t="n">
        <v>46139</v>
      </c>
      <c r="C1205" s="9">
        <f>A1205&amp;"-"&amp;TEXT(B1205,"yyyymmdd")</f>
        <v/>
      </c>
      <c r="D1205" s="9">
        <f>_xlfn.XLOOKUP(C1205,Violations[Key],Violations[Boro])</f>
        <v/>
      </c>
      <c r="E1205" s="9">
        <f>_xlfn.XLOOKUP(C1205,Violations[Key],Violations[Cuisine])</f>
        <v/>
      </c>
      <c r="F1205" s="9">
        <f>_xlfn.XLOOKUP(C1205,Violations[Key],Violations[Score])</f>
        <v/>
      </c>
      <c r="G1205" s="9">
        <f>_xlfn.XLOOKUP(C1205,Violations[Key],Violations[Grade])&amp;""</f>
        <v/>
      </c>
      <c r="H1205" s="9">
        <f>COUNTIFS(Violations[Key],C1205,Violations[Violation code],"&lt;&gt;")</f>
        <v/>
      </c>
      <c r="I1205" s="9">
        <f>COUNTIFS(Violations[Key],C1205,Violations[Critical flag],"Critical")</f>
        <v/>
      </c>
      <c r="J1205" s="9">
        <f>IF(LEFT(_xlfn.XLOOKUP(C1205,Violations[Key],Violations[Action]),20)="Establishment Closed","Yes","No")</f>
        <v/>
      </c>
      <c r="K1205" s="9">
        <f>IF(F1205&lt;=13,"Yes","No")</f>
        <v/>
      </c>
    </row>
    <row r="1206">
      <c r="A1206" t="n">
        <v>50145858</v>
      </c>
      <c r="B1206" s="8" t="n">
        <v>46139</v>
      </c>
      <c r="C1206" s="9">
        <f>A1206&amp;"-"&amp;TEXT(B1206,"yyyymmdd")</f>
        <v/>
      </c>
      <c r="D1206" s="9">
        <f>_xlfn.XLOOKUP(C1206,Violations[Key],Violations[Boro])</f>
        <v/>
      </c>
      <c r="E1206" s="9">
        <f>_xlfn.XLOOKUP(C1206,Violations[Key],Violations[Cuisine])</f>
        <v/>
      </c>
      <c r="F1206" s="9">
        <f>_xlfn.XLOOKUP(C1206,Violations[Key],Violations[Score])</f>
        <v/>
      </c>
      <c r="G1206" s="9">
        <f>_xlfn.XLOOKUP(C1206,Violations[Key],Violations[Grade])&amp;""</f>
        <v/>
      </c>
      <c r="H1206" s="9">
        <f>COUNTIFS(Violations[Key],C1206,Violations[Violation code],"&lt;&gt;")</f>
        <v/>
      </c>
      <c r="I1206" s="9">
        <f>COUNTIFS(Violations[Key],C1206,Violations[Critical flag],"Critical")</f>
        <v/>
      </c>
      <c r="J1206" s="9">
        <f>IF(LEFT(_xlfn.XLOOKUP(C1206,Violations[Key],Violations[Action]),20)="Establishment Closed","Yes","No")</f>
        <v/>
      </c>
      <c r="K1206" s="9">
        <f>IF(F1206&lt;=13,"Yes","No")</f>
        <v/>
      </c>
    </row>
    <row r="1207">
      <c r="A1207" t="n">
        <v>50147910</v>
      </c>
      <c r="B1207" s="8" t="n">
        <v>46139</v>
      </c>
      <c r="C1207" s="9">
        <f>A1207&amp;"-"&amp;TEXT(B1207,"yyyymmdd")</f>
        <v/>
      </c>
      <c r="D1207" s="9">
        <f>_xlfn.XLOOKUP(C1207,Violations[Key],Violations[Boro])</f>
        <v/>
      </c>
      <c r="E1207" s="9">
        <f>_xlfn.XLOOKUP(C1207,Violations[Key],Violations[Cuisine])</f>
        <v/>
      </c>
      <c r="F1207" s="9">
        <f>_xlfn.XLOOKUP(C1207,Violations[Key],Violations[Score])</f>
        <v/>
      </c>
      <c r="G1207" s="9">
        <f>_xlfn.XLOOKUP(C1207,Violations[Key],Violations[Grade])&amp;""</f>
        <v/>
      </c>
      <c r="H1207" s="9">
        <f>COUNTIFS(Violations[Key],C1207,Violations[Violation code],"&lt;&gt;")</f>
        <v/>
      </c>
      <c r="I1207" s="9">
        <f>COUNTIFS(Violations[Key],C1207,Violations[Critical flag],"Critical")</f>
        <v/>
      </c>
      <c r="J1207" s="9">
        <f>IF(LEFT(_xlfn.XLOOKUP(C1207,Violations[Key],Violations[Action]),20)="Establishment Closed","Yes","No")</f>
        <v/>
      </c>
      <c r="K1207" s="9">
        <f>IF(F1207&lt;=13,"Yes","No")</f>
        <v/>
      </c>
    </row>
    <row r="1208">
      <c r="A1208" t="n">
        <v>50149398</v>
      </c>
      <c r="B1208" s="8" t="n">
        <v>46139</v>
      </c>
      <c r="C1208" s="9">
        <f>A1208&amp;"-"&amp;TEXT(B1208,"yyyymmdd")</f>
        <v/>
      </c>
      <c r="D1208" s="9">
        <f>_xlfn.XLOOKUP(C1208,Violations[Key],Violations[Boro])</f>
        <v/>
      </c>
      <c r="E1208" s="9">
        <f>_xlfn.XLOOKUP(C1208,Violations[Key],Violations[Cuisine])</f>
        <v/>
      </c>
      <c r="F1208" s="9">
        <f>_xlfn.XLOOKUP(C1208,Violations[Key],Violations[Score])</f>
        <v/>
      </c>
      <c r="G1208" s="9">
        <f>_xlfn.XLOOKUP(C1208,Violations[Key],Violations[Grade])&amp;""</f>
        <v/>
      </c>
      <c r="H1208" s="9">
        <f>COUNTIFS(Violations[Key],C1208,Violations[Violation code],"&lt;&gt;")</f>
        <v/>
      </c>
      <c r="I1208" s="9">
        <f>COUNTIFS(Violations[Key],C1208,Violations[Critical flag],"Critical")</f>
        <v/>
      </c>
      <c r="J1208" s="9">
        <f>IF(LEFT(_xlfn.XLOOKUP(C1208,Violations[Key],Violations[Action]),20)="Establishment Closed","Yes","No")</f>
        <v/>
      </c>
      <c r="K1208" s="9">
        <f>IF(F1208&lt;=13,"Yes","No")</f>
        <v/>
      </c>
    </row>
    <row r="1209">
      <c r="A1209" t="n">
        <v>50150213</v>
      </c>
      <c r="B1209" s="8" t="n">
        <v>46139</v>
      </c>
      <c r="C1209" s="9">
        <f>A1209&amp;"-"&amp;TEXT(B1209,"yyyymmdd")</f>
        <v/>
      </c>
      <c r="D1209" s="9">
        <f>_xlfn.XLOOKUP(C1209,Violations[Key],Violations[Boro])</f>
        <v/>
      </c>
      <c r="E1209" s="9">
        <f>_xlfn.XLOOKUP(C1209,Violations[Key],Violations[Cuisine])</f>
        <v/>
      </c>
      <c r="F1209" s="9">
        <f>_xlfn.XLOOKUP(C1209,Violations[Key],Violations[Score])</f>
        <v/>
      </c>
      <c r="G1209" s="9">
        <f>_xlfn.XLOOKUP(C1209,Violations[Key],Violations[Grade])&amp;""</f>
        <v/>
      </c>
      <c r="H1209" s="9">
        <f>COUNTIFS(Violations[Key],C1209,Violations[Violation code],"&lt;&gt;")</f>
        <v/>
      </c>
      <c r="I1209" s="9">
        <f>COUNTIFS(Violations[Key],C1209,Violations[Critical flag],"Critical")</f>
        <v/>
      </c>
      <c r="J1209" s="9">
        <f>IF(LEFT(_xlfn.XLOOKUP(C1209,Violations[Key],Violations[Action]),20)="Establishment Closed","Yes","No")</f>
        <v/>
      </c>
      <c r="K1209" s="9">
        <f>IF(F1209&lt;=13,"Yes","No")</f>
        <v/>
      </c>
    </row>
    <row r="1210">
      <c r="A1210" t="n">
        <v>50153456</v>
      </c>
      <c r="B1210" s="8" t="n">
        <v>46139</v>
      </c>
      <c r="C1210" s="9">
        <f>A1210&amp;"-"&amp;TEXT(B1210,"yyyymmdd")</f>
        <v/>
      </c>
      <c r="D1210" s="9">
        <f>_xlfn.XLOOKUP(C1210,Violations[Key],Violations[Boro])</f>
        <v/>
      </c>
      <c r="E1210" s="9">
        <f>_xlfn.XLOOKUP(C1210,Violations[Key],Violations[Cuisine])</f>
        <v/>
      </c>
      <c r="F1210" s="9">
        <f>_xlfn.XLOOKUP(C1210,Violations[Key],Violations[Score])</f>
        <v/>
      </c>
      <c r="G1210" s="9">
        <f>_xlfn.XLOOKUP(C1210,Violations[Key],Violations[Grade])&amp;""</f>
        <v/>
      </c>
      <c r="H1210" s="9">
        <f>COUNTIFS(Violations[Key],C1210,Violations[Violation code],"&lt;&gt;")</f>
        <v/>
      </c>
      <c r="I1210" s="9">
        <f>COUNTIFS(Violations[Key],C1210,Violations[Critical flag],"Critical")</f>
        <v/>
      </c>
      <c r="J1210" s="9">
        <f>IF(LEFT(_xlfn.XLOOKUP(C1210,Violations[Key],Violations[Action]),20)="Establishment Closed","Yes","No")</f>
        <v/>
      </c>
      <c r="K1210" s="9">
        <f>IF(F1210&lt;=13,"Yes","No")</f>
        <v/>
      </c>
    </row>
    <row r="1211">
      <c r="A1211" t="n">
        <v>50159485</v>
      </c>
      <c r="B1211" s="8" t="n">
        <v>46139</v>
      </c>
      <c r="C1211" s="9">
        <f>A1211&amp;"-"&amp;TEXT(B1211,"yyyymmdd")</f>
        <v/>
      </c>
      <c r="D1211" s="9">
        <f>_xlfn.XLOOKUP(C1211,Violations[Key],Violations[Boro])</f>
        <v/>
      </c>
      <c r="E1211" s="9">
        <f>_xlfn.XLOOKUP(C1211,Violations[Key],Violations[Cuisine])</f>
        <v/>
      </c>
      <c r="F1211" s="9">
        <f>_xlfn.XLOOKUP(C1211,Violations[Key],Violations[Score])</f>
        <v/>
      </c>
      <c r="G1211" s="9">
        <f>_xlfn.XLOOKUP(C1211,Violations[Key],Violations[Grade])&amp;""</f>
        <v/>
      </c>
      <c r="H1211" s="9">
        <f>COUNTIFS(Violations[Key],C1211,Violations[Violation code],"&lt;&gt;")</f>
        <v/>
      </c>
      <c r="I1211" s="9">
        <f>COUNTIFS(Violations[Key],C1211,Violations[Critical flag],"Critical")</f>
        <v/>
      </c>
      <c r="J1211" s="9">
        <f>IF(LEFT(_xlfn.XLOOKUP(C1211,Violations[Key],Violations[Action]),20)="Establishment Closed","Yes","No")</f>
        <v/>
      </c>
      <c r="K1211" s="9">
        <f>IF(F1211&lt;=13,"Yes","No")</f>
        <v/>
      </c>
    </row>
    <row r="1212">
      <c r="A1212" t="n">
        <v>50162483</v>
      </c>
      <c r="B1212" s="8" t="n">
        <v>46139</v>
      </c>
      <c r="C1212" s="9">
        <f>A1212&amp;"-"&amp;TEXT(B1212,"yyyymmdd")</f>
        <v/>
      </c>
      <c r="D1212" s="9">
        <f>_xlfn.XLOOKUP(C1212,Violations[Key],Violations[Boro])</f>
        <v/>
      </c>
      <c r="E1212" s="9">
        <f>_xlfn.XLOOKUP(C1212,Violations[Key],Violations[Cuisine])</f>
        <v/>
      </c>
      <c r="F1212" s="9">
        <f>_xlfn.XLOOKUP(C1212,Violations[Key],Violations[Score])</f>
        <v/>
      </c>
      <c r="G1212" s="9">
        <f>_xlfn.XLOOKUP(C1212,Violations[Key],Violations[Grade])&amp;""</f>
        <v/>
      </c>
      <c r="H1212" s="9">
        <f>COUNTIFS(Violations[Key],C1212,Violations[Violation code],"&lt;&gt;")</f>
        <v/>
      </c>
      <c r="I1212" s="9">
        <f>COUNTIFS(Violations[Key],C1212,Violations[Critical flag],"Critical")</f>
        <v/>
      </c>
      <c r="J1212" s="9">
        <f>IF(LEFT(_xlfn.XLOOKUP(C1212,Violations[Key],Violations[Action]),20)="Establishment Closed","Yes","No")</f>
        <v/>
      </c>
      <c r="K1212" s="9">
        <f>IF(F1212&lt;=13,"Yes","No")</f>
        <v/>
      </c>
    </row>
    <row r="1213">
      <c r="A1213" t="n">
        <v>50163651</v>
      </c>
      <c r="B1213" s="8" t="n">
        <v>46139</v>
      </c>
      <c r="C1213" s="9">
        <f>A1213&amp;"-"&amp;TEXT(B1213,"yyyymmdd")</f>
        <v/>
      </c>
      <c r="D1213" s="9">
        <f>_xlfn.XLOOKUP(C1213,Violations[Key],Violations[Boro])</f>
        <v/>
      </c>
      <c r="E1213" s="9">
        <f>_xlfn.XLOOKUP(C1213,Violations[Key],Violations[Cuisine])</f>
        <v/>
      </c>
      <c r="F1213" s="9">
        <f>_xlfn.XLOOKUP(C1213,Violations[Key],Violations[Score])</f>
        <v/>
      </c>
      <c r="G1213" s="9">
        <f>_xlfn.XLOOKUP(C1213,Violations[Key],Violations[Grade])&amp;""</f>
        <v/>
      </c>
      <c r="H1213" s="9">
        <f>COUNTIFS(Violations[Key],C1213,Violations[Violation code],"&lt;&gt;")</f>
        <v/>
      </c>
      <c r="I1213" s="9">
        <f>COUNTIFS(Violations[Key],C1213,Violations[Critical flag],"Critical")</f>
        <v/>
      </c>
      <c r="J1213" s="9">
        <f>IF(LEFT(_xlfn.XLOOKUP(C1213,Violations[Key],Violations[Action]),20)="Establishment Closed","Yes","No")</f>
        <v/>
      </c>
      <c r="K1213" s="9">
        <f>IF(F1213&lt;=13,"Yes","No")</f>
        <v/>
      </c>
    </row>
    <row r="1214">
      <c r="A1214" t="n">
        <v>50177244</v>
      </c>
      <c r="B1214" s="8" t="n">
        <v>46139</v>
      </c>
      <c r="C1214" s="9">
        <f>A1214&amp;"-"&amp;TEXT(B1214,"yyyymmdd")</f>
        <v/>
      </c>
      <c r="D1214" s="9">
        <f>_xlfn.XLOOKUP(C1214,Violations[Key],Violations[Boro])</f>
        <v/>
      </c>
      <c r="E1214" s="9">
        <f>_xlfn.XLOOKUP(C1214,Violations[Key],Violations[Cuisine])</f>
        <v/>
      </c>
      <c r="F1214" s="9">
        <f>_xlfn.XLOOKUP(C1214,Violations[Key],Violations[Score])</f>
        <v/>
      </c>
      <c r="G1214" s="9">
        <f>_xlfn.XLOOKUP(C1214,Violations[Key],Violations[Grade])&amp;""</f>
        <v/>
      </c>
      <c r="H1214" s="9">
        <f>COUNTIFS(Violations[Key],C1214,Violations[Violation code],"&lt;&gt;")</f>
        <v/>
      </c>
      <c r="I1214" s="9">
        <f>COUNTIFS(Violations[Key],C1214,Violations[Critical flag],"Critical")</f>
        <v/>
      </c>
      <c r="J1214" s="9">
        <f>IF(LEFT(_xlfn.XLOOKUP(C1214,Violations[Key],Violations[Action]),20)="Establishment Closed","Yes","No")</f>
        <v/>
      </c>
      <c r="K1214" s="9">
        <f>IF(F1214&lt;=13,"Yes","No")</f>
        <v/>
      </c>
    </row>
    <row r="1215">
      <c r="A1215" t="n">
        <v>40376635</v>
      </c>
      <c r="B1215" s="8" t="n">
        <v>46140</v>
      </c>
      <c r="C1215" s="9">
        <f>A1215&amp;"-"&amp;TEXT(B1215,"yyyymmdd")</f>
        <v/>
      </c>
      <c r="D1215" s="9">
        <f>_xlfn.XLOOKUP(C1215,Violations[Key],Violations[Boro])</f>
        <v/>
      </c>
      <c r="E1215" s="9">
        <f>_xlfn.XLOOKUP(C1215,Violations[Key],Violations[Cuisine])</f>
        <v/>
      </c>
      <c r="F1215" s="9">
        <f>_xlfn.XLOOKUP(C1215,Violations[Key],Violations[Score])</f>
        <v/>
      </c>
      <c r="G1215" s="9">
        <f>_xlfn.XLOOKUP(C1215,Violations[Key],Violations[Grade])&amp;""</f>
        <v/>
      </c>
      <c r="H1215" s="9">
        <f>COUNTIFS(Violations[Key],C1215,Violations[Violation code],"&lt;&gt;")</f>
        <v/>
      </c>
      <c r="I1215" s="9">
        <f>COUNTIFS(Violations[Key],C1215,Violations[Critical flag],"Critical")</f>
        <v/>
      </c>
      <c r="J1215" s="9">
        <f>IF(LEFT(_xlfn.XLOOKUP(C1215,Violations[Key],Violations[Action]),20)="Establishment Closed","Yes","No")</f>
        <v/>
      </c>
      <c r="K1215" s="9">
        <f>IF(F1215&lt;=13,"Yes","No")</f>
        <v/>
      </c>
    </row>
    <row r="1216">
      <c r="A1216" t="n">
        <v>40391531</v>
      </c>
      <c r="B1216" s="8" t="n">
        <v>46140</v>
      </c>
      <c r="C1216" s="9">
        <f>A1216&amp;"-"&amp;TEXT(B1216,"yyyymmdd")</f>
        <v/>
      </c>
      <c r="D1216" s="9">
        <f>_xlfn.XLOOKUP(C1216,Violations[Key],Violations[Boro])</f>
        <v/>
      </c>
      <c r="E1216" s="9">
        <f>_xlfn.XLOOKUP(C1216,Violations[Key],Violations[Cuisine])</f>
        <v/>
      </c>
      <c r="F1216" s="9">
        <f>_xlfn.XLOOKUP(C1216,Violations[Key],Violations[Score])</f>
        <v/>
      </c>
      <c r="G1216" s="9">
        <f>_xlfn.XLOOKUP(C1216,Violations[Key],Violations[Grade])&amp;""</f>
        <v/>
      </c>
      <c r="H1216" s="9">
        <f>COUNTIFS(Violations[Key],C1216,Violations[Violation code],"&lt;&gt;")</f>
        <v/>
      </c>
      <c r="I1216" s="9">
        <f>COUNTIFS(Violations[Key],C1216,Violations[Critical flag],"Critical")</f>
        <v/>
      </c>
      <c r="J1216" s="9">
        <f>IF(LEFT(_xlfn.XLOOKUP(C1216,Violations[Key],Violations[Action]),20)="Establishment Closed","Yes","No")</f>
        <v/>
      </c>
      <c r="K1216" s="9">
        <f>IF(F1216&lt;=13,"Yes","No")</f>
        <v/>
      </c>
    </row>
    <row r="1217">
      <c r="A1217" t="n">
        <v>40876618</v>
      </c>
      <c r="B1217" s="8" t="n">
        <v>46140</v>
      </c>
      <c r="C1217" s="9">
        <f>A1217&amp;"-"&amp;TEXT(B1217,"yyyymmdd")</f>
        <v/>
      </c>
      <c r="D1217" s="9">
        <f>_xlfn.XLOOKUP(C1217,Violations[Key],Violations[Boro])</f>
        <v/>
      </c>
      <c r="E1217" s="9">
        <f>_xlfn.XLOOKUP(C1217,Violations[Key],Violations[Cuisine])</f>
        <v/>
      </c>
      <c r="F1217" s="9">
        <f>_xlfn.XLOOKUP(C1217,Violations[Key],Violations[Score])</f>
        <v/>
      </c>
      <c r="G1217" s="9">
        <f>_xlfn.XLOOKUP(C1217,Violations[Key],Violations[Grade])&amp;""</f>
        <v/>
      </c>
      <c r="H1217" s="9">
        <f>COUNTIFS(Violations[Key],C1217,Violations[Violation code],"&lt;&gt;")</f>
        <v/>
      </c>
      <c r="I1217" s="9">
        <f>COUNTIFS(Violations[Key],C1217,Violations[Critical flag],"Critical")</f>
        <v/>
      </c>
      <c r="J1217" s="9">
        <f>IF(LEFT(_xlfn.XLOOKUP(C1217,Violations[Key],Violations[Action]),20)="Establishment Closed","Yes","No")</f>
        <v/>
      </c>
      <c r="K1217" s="9">
        <f>IF(F1217&lt;=13,"Yes","No")</f>
        <v/>
      </c>
    </row>
    <row r="1218">
      <c r="A1218" t="n">
        <v>41047105</v>
      </c>
      <c r="B1218" s="8" t="n">
        <v>46140</v>
      </c>
      <c r="C1218" s="9">
        <f>A1218&amp;"-"&amp;TEXT(B1218,"yyyymmdd")</f>
        <v/>
      </c>
      <c r="D1218" s="9">
        <f>_xlfn.XLOOKUP(C1218,Violations[Key],Violations[Boro])</f>
        <v/>
      </c>
      <c r="E1218" s="9">
        <f>_xlfn.XLOOKUP(C1218,Violations[Key],Violations[Cuisine])</f>
        <v/>
      </c>
      <c r="F1218" s="9">
        <f>_xlfn.XLOOKUP(C1218,Violations[Key],Violations[Score])</f>
        <v/>
      </c>
      <c r="G1218" s="9">
        <f>_xlfn.XLOOKUP(C1218,Violations[Key],Violations[Grade])&amp;""</f>
        <v/>
      </c>
      <c r="H1218" s="9">
        <f>COUNTIFS(Violations[Key],C1218,Violations[Violation code],"&lt;&gt;")</f>
        <v/>
      </c>
      <c r="I1218" s="9">
        <f>COUNTIFS(Violations[Key],C1218,Violations[Critical flag],"Critical")</f>
        <v/>
      </c>
      <c r="J1218" s="9">
        <f>IF(LEFT(_xlfn.XLOOKUP(C1218,Violations[Key],Violations[Action]),20)="Establishment Closed","Yes","No")</f>
        <v/>
      </c>
      <c r="K1218" s="9">
        <f>IF(F1218&lt;=13,"Yes","No")</f>
        <v/>
      </c>
    </row>
    <row r="1219">
      <c r="A1219" t="n">
        <v>41283023</v>
      </c>
      <c r="B1219" s="8" t="n">
        <v>46140</v>
      </c>
      <c r="C1219" s="9">
        <f>A1219&amp;"-"&amp;TEXT(B1219,"yyyymmdd")</f>
        <v/>
      </c>
      <c r="D1219" s="9">
        <f>_xlfn.XLOOKUP(C1219,Violations[Key],Violations[Boro])</f>
        <v/>
      </c>
      <c r="E1219" s="9">
        <f>_xlfn.XLOOKUP(C1219,Violations[Key],Violations[Cuisine])</f>
        <v/>
      </c>
      <c r="F1219" s="9">
        <f>_xlfn.XLOOKUP(C1219,Violations[Key],Violations[Score])</f>
        <v/>
      </c>
      <c r="G1219" s="9">
        <f>_xlfn.XLOOKUP(C1219,Violations[Key],Violations[Grade])&amp;""</f>
        <v/>
      </c>
      <c r="H1219" s="9">
        <f>COUNTIFS(Violations[Key],C1219,Violations[Violation code],"&lt;&gt;")</f>
        <v/>
      </c>
      <c r="I1219" s="9">
        <f>COUNTIFS(Violations[Key],C1219,Violations[Critical flag],"Critical")</f>
        <v/>
      </c>
      <c r="J1219" s="9">
        <f>IF(LEFT(_xlfn.XLOOKUP(C1219,Violations[Key],Violations[Action]),20)="Establishment Closed","Yes","No")</f>
        <v/>
      </c>
      <c r="K1219" s="9">
        <f>IF(F1219&lt;=13,"Yes","No")</f>
        <v/>
      </c>
    </row>
    <row r="1220">
      <c r="A1220" t="n">
        <v>41283963</v>
      </c>
      <c r="B1220" s="8" t="n">
        <v>46140</v>
      </c>
      <c r="C1220" s="9">
        <f>A1220&amp;"-"&amp;TEXT(B1220,"yyyymmdd")</f>
        <v/>
      </c>
      <c r="D1220" s="9">
        <f>_xlfn.XLOOKUP(C1220,Violations[Key],Violations[Boro])</f>
        <v/>
      </c>
      <c r="E1220" s="9">
        <f>_xlfn.XLOOKUP(C1220,Violations[Key],Violations[Cuisine])</f>
        <v/>
      </c>
      <c r="F1220" s="9">
        <f>_xlfn.XLOOKUP(C1220,Violations[Key],Violations[Score])</f>
        <v/>
      </c>
      <c r="G1220" s="9">
        <f>_xlfn.XLOOKUP(C1220,Violations[Key],Violations[Grade])&amp;""</f>
        <v/>
      </c>
      <c r="H1220" s="9">
        <f>COUNTIFS(Violations[Key],C1220,Violations[Violation code],"&lt;&gt;")</f>
        <v/>
      </c>
      <c r="I1220" s="9">
        <f>COUNTIFS(Violations[Key],C1220,Violations[Critical flag],"Critical")</f>
        <v/>
      </c>
      <c r="J1220" s="9">
        <f>IF(LEFT(_xlfn.XLOOKUP(C1220,Violations[Key],Violations[Action]),20)="Establishment Closed","Yes","No")</f>
        <v/>
      </c>
      <c r="K1220" s="9">
        <f>IF(F1220&lt;=13,"Yes","No")</f>
        <v/>
      </c>
    </row>
    <row r="1221">
      <c r="A1221" t="n">
        <v>41353386</v>
      </c>
      <c r="B1221" s="8" t="n">
        <v>46140</v>
      </c>
      <c r="C1221" s="9">
        <f>A1221&amp;"-"&amp;TEXT(B1221,"yyyymmdd")</f>
        <v/>
      </c>
      <c r="D1221" s="9">
        <f>_xlfn.XLOOKUP(C1221,Violations[Key],Violations[Boro])</f>
        <v/>
      </c>
      <c r="E1221" s="9">
        <f>_xlfn.XLOOKUP(C1221,Violations[Key],Violations[Cuisine])</f>
        <v/>
      </c>
      <c r="F1221" s="9">
        <f>_xlfn.XLOOKUP(C1221,Violations[Key],Violations[Score])</f>
        <v/>
      </c>
      <c r="G1221" s="9">
        <f>_xlfn.XLOOKUP(C1221,Violations[Key],Violations[Grade])&amp;""</f>
        <v/>
      </c>
      <c r="H1221" s="9">
        <f>COUNTIFS(Violations[Key],C1221,Violations[Violation code],"&lt;&gt;")</f>
        <v/>
      </c>
      <c r="I1221" s="9">
        <f>COUNTIFS(Violations[Key],C1221,Violations[Critical flag],"Critical")</f>
        <v/>
      </c>
      <c r="J1221" s="9">
        <f>IF(LEFT(_xlfn.XLOOKUP(C1221,Violations[Key],Violations[Action]),20)="Establishment Closed","Yes","No")</f>
        <v/>
      </c>
      <c r="K1221" s="9">
        <f>IF(F1221&lt;=13,"Yes","No")</f>
        <v/>
      </c>
    </row>
    <row r="1222">
      <c r="A1222" t="n">
        <v>41380672</v>
      </c>
      <c r="B1222" s="8" t="n">
        <v>46140</v>
      </c>
      <c r="C1222" s="9">
        <f>A1222&amp;"-"&amp;TEXT(B1222,"yyyymmdd")</f>
        <v/>
      </c>
      <c r="D1222" s="9">
        <f>_xlfn.XLOOKUP(C1222,Violations[Key],Violations[Boro])</f>
        <v/>
      </c>
      <c r="E1222" s="9">
        <f>_xlfn.XLOOKUP(C1222,Violations[Key],Violations[Cuisine])</f>
        <v/>
      </c>
      <c r="F1222" s="9">
        <f>_xlfn.XLOOKUP(C1222,Violations[Key],Violations[Score])</f>
        <v/>
      </c>
      <c r="G1222" s="9">
        <f>_xlfn.XLOOKUP(C1222,Violations[Key],Violations[Grade])&amp;""</f>
        <v/>
      </c>
      <c r="H1222" s="9">
        <f>COUNTIFS(Violations[Key],C1222,Violations[Violation code],"&lt;&gt;")</f>
        <v/>
      </c>
      <c r="I1222" s="9">
        <f>COUNTIFS(Violations[Key],C1222,Violations[Critical flag],"Critical")</f>
        <v/>
      </c>
      <c r="J1222" s="9">
        <f>IF(LEFT(_xlfn.XLOOKUP(C1222,Violations[Key],Violations[Action]),20)="Establishment Closed","Yes","No")</f>
        <v/>
      </c>
      <c r="K1222" s="9">
        <f>IF(F1222&lt;=13,"Yes","No")</f>
        <v/>
      </c>
    </row>
    <row r="1223">
      <c r="A1223" t="n">
        <v>41397825</v>
      </c>
      <c r="B1223" s="8" t="n">
        <v>46140</v>
      </c>
      <c r="C1223" s="9">
        <f>A1223&amp;"-"&amp;TEXT(B1223,"yyyymmdd")</f>
        <v/>
      </c>
      <c r="D1223" s="9">
        <f>_xlfn.XLOOKUP(C1223,Violations[Key],Violations[Boro])</f>
        <v/>
      </c>
      <c r="E1223" s="9">
        <f>_xlfn.XLOOKUP(C1223,Violations[Key],Violations[Cuisine])</f>
        <v/>
      </c>
      <c r="F1223" s="9">
        <f>_xlfn.XLOOKUP(C1223,Violations[Key],Violations[Score])</f>
        <v/>
      </c>
      <c r="G1223" s="9">
        <f>_xlfn.XLOOKUP(C1223,Violations[Key],Violations[Grade])&amp;""</f>
        <v/>
      </c>
      <c r="H1223" s="9">
        <f>COUNTIFS(Violations[Key],C1223,Violations[Violation code],"&lt;&gt;")</f>
        <v/>
      </c>
      <c r="I1223" s="9">
        <f>COUNTIFS(Violations[Key],C1223,Violations[Critical flag],"Critical")</f>
        <v/>
      </c>
      <c r="J1223" s="9">
        <f>IF(LEFT(_xlfn.XLOOKUP(C1223,Violations[Key],Violations[Action]),20)="Establishment Closed","Yes","No")</f>
        <v/>
      </c>
      <c r="K1223" s="9">
        <f>IF(F1223&lt;=13,"Yes","No")</f>
        <v/>
      </c>
    </row>
    <row r="1224">
      <c r="A1224" t="n">
        <v>41480427</v>
      </c>
      <c r="B1224" s="8" t="n">
        <v>46140</v>
      </c>
      <c r="C1224" s="9">
        <f>A1224&amp;"-"&amp;TEXT(B1224,"yyyymmdd")</f>
        <v/>
      </c>
      <c r="D1224" s="9">
        <f>_xlfn.XLOOKUP(C1224,Violations[Key],Violations[Boro])</f>
        <v/>
      </c>
      <c r="E1224" s="9">
        <f>_xlfn.XLOOKUP(C1224,Violations[Key],Violations[Cuisine])</f>
        <v/>
      </c>
      <c r="F1224" s="9">
        <f>_xlfn.XLOOKUP(C1224,Violations[Key],Violations[Score])</f>
        <v/>
      </c>
      <c r="G1224" s="9">
        <f>_xlfn.XLOOKUP(C1224,Violations[Key],Violations[Grade])&amp;""</f>
        <v/>
      </c>
      <c r="H1224" s="9">
        <f>COUNTIFS(Violations[Key],C1224,Violations[Violation code],"&lt;&gt;")</f>
        <v/>
      </c>
      <c r="I1224" s="9">
        <f>COUNTIFS(Violations[Key],C1224,Violations[Critical flag],"Critical")</f>
        <v/>
      </c>
      <c r="J1224" s="9">
        <f>IF(LEFT(_xlfn.XLOOKUP(C1224,Violations[Key],Violations[Action]),20)="Establishment Closed","Yes","No")</f>
        <v/>
      </c>
      <c r="K1224" s="9">
        <f>IF(F1224&lt;=13,"Yes","No")</f>
        <v/>
      </c>
    </row>
    <row r="1225">
      <c r="A1225" t="n">
        <v>41523226</v>
      </c>
      <c r="B1225" s="8" t="n">
        <v>46140</v>
      </c>
      <c r="C1225" s="9">
        <f>A1225&amp;"-"&amp;TEXT(B1225,"yyyymmdd")</f>
        <v/>
      </c>
      <c r="D1225" s="9">
        <f>_xlfn.XLOOKUP(C1225,Violations[Key],Violations[Boro])</f>
        <v/>
      </c>
      <c r="E1225" s="9">
        <f>_xlfn.XLOOKUP(C1225,Violations[Key],Violations[Cuisine])</f>
        <v/>
      </c>
      <c r="F1225" s="9">
        <f>_xlfn.XLOOKUP(C1225,Violations[Key],Violations[Score])</f>
        <v/>
      </c>
      <c r="G1225" s="9">
        <f>_xlfn.XLOOKUP(C1225,Violations[Key],Violations[Grade])&amp;""</f>
        <v/>
      </c>
      <c r="H1225" s="9">
        <f>COUNTIFS(Violations[Key],C1225,Violations[Violation code],"&lt;&gt;")</f>
        <v/>
      </c>
      <c r="I1225" s="9">
        <f>COUNTIFS(Violations[Key],C1225,Violations[Critical flag],"Critical")</f>
        <v/>
      </c>
      <c r="J1225" s="9">
        <f>IF(LEFT(_xlfn.XLOOKUP(C1225,Violations[Key],Violations[Action]),20)="Establishment Closed","Yes","No")</f>
        <v/>
      </c>
      <c r="K1225" s="9">
        <f>IF(F1225&lt;=13,"Yes","No")</f>
        <v/>
      </c>
    </row>
    <row r="1226">
      <c r="A1226" t="n">
        <v>41545062</v>
      </c>
      <c r="B1226" s="8" t="n">
        <v>46140</v>
      </c>
      <c r="C1226" s="9">
        <f>A1226&amp;"-"&amp;TEXT(B1226,"yyyymmdd")</f>
        <v/>
      </c>
      <c r="D1226" s="9">
        <f>_xlfn.XLOOKUP(C1226,Violations[Key],Violations[Boro])</f>
        <v/>
      </c>
      <c r="E1226" s="9">
        <f>_xlfn.XLOOKUP(C1226,Violations[Key],Violations[Cuisine])</f>
        <v/>
      </c>
      <c r="F1226" s="9">
        <f>_xlfn.XLOOKUP(C1226,Violations[Key],Violations[Score])</f>
        <v/>
      </c>
      <c r="G1226" s="9">
        <f>_xlfn.XLOOKUP(C1226,Violations[Key],Violations[Grade])&amp;""</f>
        <v/>
      </c>
      <c r="H1226" s="9">
        <f>COUNTIFS(Violations[Key],C1226,Violations[Violation code],"&lt;&gt;")</f>
        <v/>
      </c>
      <c r="I1226" s="9">
        <f>COUNTIFS(Violations[Key],C1226,Violations[Critical flag],"Critical")</f>
        <v/>
      </c>
      <c r="J1226" s="9">
        <f>IF(LEFT(_xlfn.XLOOKUP(C1226,Violations[Key],Violations[Action]),20)="Establishment Closed","Yes","No")</f>
        <v/>
      </c>
      <c r="K1226" s="9">
        <f>IF(F1226&lt;=13,"Yes","No")</f>
        <v/>
      </c>
    </row>
    <row r="1227">
      <c r="A1227" t="n">
        <v>41578515</v>
      </c>
      <c r="B1227" s="8" t="n">
        <v>46140</v>
      </c>
      <c r="C1227" s="9">
        <f>A1227&amp;"-"&amp;TEXT(B1227,"yyyymmdd")</f>
        <v/>
      </c>
      <c r="D1227" s="9">
        <f>_xlfn.XLOOKUP(C1227,Violations[Key],Violations[Boro])</f>
        <v/>
      </c>
      <c r="E1227" s="9">
        <f>_xlfn.XLOOKUP(C1227,Violations[Key],Violations[Cuisine])</f>
        <v/>
      </c>
      <c r="F1227" s="9">
        <f>_xlfn.XLOOKUP(C1227,Violations[Key],Violations[Score])</f>
        <v/>
      </c>
      <c r="G1227" s="9">
        <f>_xlfn.XLOOKUP(C1227,Violations[Key],Violations[Grade])&amp;""</f>
        <v/>
      </c>
      <c r="H1227" s="9">
        <f>COUNTIFS(Violations[Key],C1227,Violations[Violation code],"&lt;&gt;")</f>
        <v/>
      </c>
      <c r="I1227" s="9">
        <f>COUNTIFS(Violations[Key],C1227,Violations[Critical flag],"Critical")</f>
        <v/>
      </c>
      <c r="J1227" s="9">
        <f>IF(LEFT(_xlfn.XLOOKUP(C1227,Violations[Key],Violations[Action]),20)="Establishment Closed","Yes","No")</f>
        <v/>
      </c>
      <c r="K1227" s="9">
        <f>IF(F1227&lt;=13,"Yes","No")</f>
        <v/>
      </c>
    </row>
    <row r="1228">
      <c r="A1228" t="n">
        <v>41612549</v>
      </c>
      <c r="B1228" s="8" t="n">
        <v>46140</v>
      </c>
      <c r="C1228" s="9">
        <f>A1228&amp;"-"&amp;TEXT(B1228,"yyyymmdd")</f>
        <v/>
      </c>
      <c r="D1228" s="9">
        <f>_xlfn.XLOOKUP(C1228,Violations[Key],Violations[Boro])</f>
        <v/>
      </c>
      <c r="E1228" s="9">
        <f>_xlfn.XLOOKUP(C1228,Violations[Key],Violations[Cuisine])</f>
        <v/>
      </c>
      <c r="F1228" s="9">
        <f>_xlfn.XLOOKUP(C1228,Violations[Key],Violations[Score])</f>
        <v/>
      </c>
      <c r="G1228" s="9">
        <f>_xlfn.XLOOKUP(C1228,Violations[Key],Violations[Grade])&amp;""</f>
        <v/>
      </c>
      <c r="H1228" s="9">
        <f>COUNTIFS(Violations[Key],C1228,Violations[Violation code],"&lt;&gt;")</f>
        <v/>
      </c>
      <c r="I1228" s="9">
        <f>COUNTIFS(Violations[Key],C1228,Violations[Critical flag],"Critical")</f>
        <v/>
      </c>
      <c r="J1228" s="9">
        <f>IF(LEFT(_xlfn.XLOOKUP(C1228,Violations[Key],Violations[Action]),20)="Establishment Closed","Yes","No")</f>
        <v/>
      </c>
      <c r="K1228" s="9">
        <f>IF(F1228&lt;=13,"Yes","No")</f>
        <v/>
      </c>
    </row>
    <row r="1229">
      <c r="A1229" t="n">
        <v>41662075</v>
      </c>
      <c r="B1229" s="8" t="n">
        <v>46140</v>
      </c>
      <c r="C1229" s="9">
        <f>A1229&amp;"-"&amp;TEXT(B1229,"yyyymmdd")</f>
        <v/>
      </c>
      <c r="D1229" s="9">
        <f>_xlfn.XLOOKUP(C1229,Violations[Key],Violations[Boro])</f>
        <v/>
      </c>
      <c r="E1229" s="9">
        <f>_xlfn.XLOOKUP(C1229,Violations[Key],Violations[Cuisine])</f>
        <v/>
      </c>
      <c r="F1229" s="9">
        <f>_xlfn.XLOOKUP(C1229,Violations[Key],Violations[Score])</f>
        <v/>
      </c>
      <c r="G1229" s="9">
        <f>_xlfn.XLOOKUP(C1229,Violations[Key],Violations[Grade])&amp;""</f>
        <v/>
      </c>
      <c r="H1229" s="9">
        <f>COUNTIFS(Violations[Key],C1229,Violations[Violation code],"&lt;&gt;")</f>
        <v/>
      </c>
      <c r="I1229" s="9">
        <f>COUNTIFS(Violations[Key],C1229,Violations[Critical flag],"Critical")</f>
        <v/>
      </c>
      <c r="J1229" s="9">
        <f>IF(LEFT(_xlfn.XLOOKUP(C1229,Violations[Key],Violations[Action]),20)="Establishment Closed","Yes","No")</f>
        <v/>
      </c>
      <c r="K1229" s="9">
        <f>IF(F1229&lt;=13,"Yes","No")</f>
        <v/>
      </c>
    </row>
    <row r="1230">
      <c r="A1230" t="n">
        <v>41690473</v>
      </c>
      <c r="B1230" s="8" t="n">
        <v>46140</v>
      </c>
      <c r="C1230" s="9">
        <f>A1230&amp;"-"&amp;TEXT(B1230,"yyyymmdd")</f>
        <v/>
      </c>
      <c r="D1230" s="9">
        <f>_xlfn.XLOOKUP(C1230,Violations[Key],Violations[Boro])</f>
        <v/>
      </c>
      <c r="E1230" s="9">
        <f>_xlfn.XLOOKUP(C1230,Violations[Key],Violations[Cuisine])</f>
        <v/>
      </c>
      <c r="F1230" s="9">
        <f>_xlfn.XLOOKUP(C1230,Violations[Key],Violations[Score])</f>
        <v/>
      </c>
      <c r="G1230" s="9">
        <f>_xlfn.XLOOKUP(C1230,Violations[Key],Violations[Grade])&amp;""</f>
        <v/>
      </c>
      <c r="H1230" s="9">
        <f>COUNTIFS(Violations[Key],C1230,Violations[Violation code],"&lt;&gt;")</f>
        <v/>
      </c>
      <c r="I1230" s="9">
        <f>COUNTIFS(Violations[Key],C1230,Violations[Critical flag],"Critical")</f>
        <v/>
      </c>
      <c r="J1230" s="9">
        <f>IF(LEFT(_xlfn.XLOOKUP(C1230,Violations[Key],Violations[Action]),20)="Establishment Closed","Yes","No")</f>
        <v/>
      </c>
      <c r="K1230" s="9">
        <f>IF(F1230&lt;=13,"Yes","No")</f>
        <v/>
      </c>
    </row>
    <row r="1231">
      <c r="A1231" t="n">
        <v>41710788</v>
      </c>
      <c r="B1231" s="8" t="n">
        <v>46140</v>
      </c>
      <c r="C1231" s="9">
        <f>A1231&amp;"-"&amp;TEXT(B1231,"yyyymmdd")</f>
        <v/>
      </c>
      <c r="D1231" s="9">
        <f>_xlfn.XLOOKUP(C1231,Violations[Key],Violations[Boro])</f>
        <v/>
      </c>
      <c r="E1231" s="9">
        <f>_xlfn.XLOOKUP(C1231,Violations[Key],Violations[Cuisine])</f>
        <v/>
      </c>
      <c r="F1231" s="9">
        <f>_xlfn.XLOOKUP(C1231,Violations[Key],Violations[Score])</f>
        <v/>
      </c>
      <c r="G1231" s="9">
        <f>_xlfn.XLOOKUP(C1231,Violations[Key],Violations[Grade])&amp;""</f>
        <v/>
      </c>
      <c r="H1231" s="9">
        <f>COUNTIFS(Violations[Key],C1231,Violations[Violation code],"&lt;&gt;")</f>
        <v/>
      </c>
      <c r="I1231" s="9">
        <f>COUNTIFS(Violations[Key],C1231,Violations[Critical flag],"Critical")</f>
        <v/>
      </c>
      <c r="J1231" s="9">
        <f>IF(LEFT(_xlfn.XLOOKUP(C1231,Violations[Key],Violations[Action]),20)="Establishment Closed","Yes","No")</f>
        <v/>
      </c>
      <c r="K1231" s="9">
        <f>IF(F1231&lt;=13,"Yes","No")</f>
        <v/>
      </c>
    </row>
    <row r="1232">
      <c r="A1232" t="n">
        <v>41714424</v>
      </c>
      <c r="B1232" s="8" t="n">
        <v>46140</v>
      </c>
      <c r="C1232" s="9">
        <f>A1232&amp;"-"&amp;TEXT(B1232,"yyyymmdd")</f>
        <v/>
      </c>
      <c r="D1232" s="9">
        <f>_xlfn.XLOOKUP(C1232,Violations[Key],Violations[Boro])</f>
        <v/>
      </c>
      <c r="E1232" s="9">
        <f>_xlfn.XLOOKUP(C1232,Violations[Key],Violations[Cuisine])</f>
        <v/>
      </c>
      <c r="F1232" s="9">
        <f>_xlfn.XLOOKUP(C1232,Violations[Key],Violations[Score])</f>
        <v/>
      </c>
      <c r="G1232" s="9">
        <f>_xlfn.XLOOKUP(C1232,Violations[Key],Violations[Grade])&amp;""</f>
        <v/>
      </c>
      <c r="H1232" s="9">
        <f>COUNTIFS(Violations[Key],C1232,Violations[Violation code],"&lt;&gt;")</f>
        <v/>
      </c>
      <c r="I1232" s="9">
        <f>COUNTIFS(Violations[Key],C1232,Violations[Critical flag],"Critical")</f>
        <v/>
      </c>
      <c r="J1232" s="9">
        <f>IF(LEFT(_xlfn.XLOOKUP(C1232,Violations[Key],Violations[Action]),20)="Establishment Closed","Yes","No")</f>
        <v/>
      </c>
      <c r="K1232" s="9">
        <f>IF(F1232&lt;=13,"Yes","No")</f>
        <v/>
      </c>
    </row>
    <row r="1233">
      <c r="A1233" t="n">
        <v>41721444</v>
      </c>
      <c r="B1233" s="8" t="n">
        <v>46140</v>
      </c>
      <c r="C1233" s="9">
        <f>A1233&amp;"-"&amp;TEXT(B1233,"yyyymmdd")</f>
        <v/>
      </c>
      <c r="D1233" s="9">
        <f>_xlfn.XLOOKUP(C1233,Violations[Key],Violations[Boro])</f>
        <v/>
      </c>
      <c r="E1233" s="9">
        <f>_xlfn.XLOOKUP(C1233,Violations[Key],Violations[Cuisine])</f>
        <v/>
      </c>
      <c r="F1233" s="9">
        <f>_xlfn.XLOOKUP(C1233,Violations[Key],Violations[Score])</f>
        <v/>
      </c>
      <c r="G1233" s="9">
        <f>_xlfn.XLOOKUP(C1233,Violations[Key],Violations[Grade])&amp;""</f>
        <v/>
      </c>
      <c r="H1233" s="9">
        <f>COUNTIFS(Violations[Key],C1233,Violations[Violation code],"&lt;&gt;")</f>
        <v/>
      </c>
      <c r="I1233" s="9">
        <f>COUNTIFS(Violations[Key],C1233,Violations[Critical flag],"Critical")</f>
        <v/>
      </c>
      <c r="J1233" s="9">
        <f>IF(LEFT(_xlfn.XLOOKUP(C1233,Violations[Key],Violations[Action]),20)="Establishment Closed","Yes","No")</f>
        <v/>
      </c>
      <c r="K1233" s="9">
        <f>IF(F1233&lt;=13,"Yes","No")</f>
        <v/>
      </c>
    </row>
    <row r="1234">
      <c r="A1234" t="n">
        <v>50000804</v>
      </c>
      <c r="B1234" s="8" t="n">
        <v>46140</v>
      </c>
      <c r="C1234" s="9">
        <f>A1234&amp;"-"&amp;TEXT(B1234,"yyyymmdd")</f>
        <v/>
      </c>
      <c r="D1234" s="9">
        <f>_xlfn.XLOOKUP(C1234,Violations[Key],Violations[Boro])</f>
        <v/>
      </c>
      <c r="E1234" s="9">
        <f>_xlfn.XLOOKUP(C1234,Violations[Key],Violations[Cuisine])</f>
        <v/>
      </c>
      <c r="F1234" s="9">
        <f>_xlfn.XLOOKUP(C1234,Violations[Key],Violations[Score])</f>
        <v/>
      </c>
      <c r="G1234" s="9">
        <f>_xlfn.XLOOKUP(C1234,Violations[Key],Violations[Grade])&amp;""</f>
        <v/>
      </c>
      <c r="H1234" s="9">
        <f>COUNTIFS(Violations[Key],C1234,Violations[Violation code],"&lt;&gt;")</f>
        <v/>
      </c>
      <c r="I1234" s="9">
        <f>COUNTIFS(Violations[Key],C1234,Violations[Critical flag],"Critical")</f>
        <v/>
      </c>
      <c r="J1234" s="9">
        <f>IF(LEFT(_xlfn.XLOOKUP(C1234,Violations[Key],Violations[Action]),20)="Establishment Closed","Yes","No")</f>
        <v/>
      </c>
      <c r="K1234" s="9">
        <f>IF(F1234&lt;=13,"Yes","No")</f>
        <v/>
      </c>
    </row>
    <row r="1235">
      <c r="A1235" t="n">
        <v>50007228</v>
      </c>
      <c r="B1235" s="8" t="n">
        <v>46140</v>
      </c>
      <c r="C1235" s="9">
        <f>A1235&amp;"-"&amp;TEXT(B1235,"yyyymmdd")</f>
        <v/>
      </c>
      <c r="D1235" s="9">
        <f>_xlfn.XLOOKUP(C1235,Violations[Key],Violations[Boro])</f>
        <v/>
      </c>
      <c r="E1235" s="9">
        <f>_xlfn.XLOOKUP(C1235,Violations[Key],Violations[Cuisine])</f>
        <v/>
      </c>
      <c r="F1235" s="9">
        <f>_xlfn.XLOOKUP(C1235,Violations[Key],Violations[Score])</f>
        <v/>
      </c>
      <c r="G1235" s="9">
        <f>_xlfn.XLOOKUP(C1235,Violations[Key],Violations[Grade])&amp;""</f>
        <v/>
      </c>
      <c r="H1235" s="9">
        <f>COUNTIFS(Violations[Key],C1235,Violations[Violation code],"&lt;&gt;")</f>
        <v/>
      </c>
      <c r="I1235" s="9">
        <f>COUNTIFS(Violations[Key],C1235,Violations[Critical flag],"Critical")</f>
        <v/>
      </c>
      <c r="J1235" s="9">
        <f>IF(LEFT(_xlfn.XLOOKUP(C1235,Violations[Key],Violations[Action]),20)="Establishment Closed","Yes","No")</f>
        <v/>
      </c>
      <c r="K1235" s="9">
        <f>IF(F1235&lt;=13,"Yes","No")</f>
        <v/>
      </c>
    </row>
    <row r="1236">
      <c r="A1236" t="n">
        <v>50012601</v>
      </c>
      <c r="B1236" s="8" t="n">
        <v>46140</v>
      </c>
      <c r="C1236" s="9">
        <f>A1236&amp;"-"&amp;TEXT(B1236,"yyyymmdd")</f>
        <v/>
      </c>
      <c r="D1236" s="9">
        <f>_xlfn.XLOOKUP(C1236,Violations[Key],Violations[Boro])</f>
        <v/>
      </c>
      <c r="E1236" s="9">
        <f>_xlfn.XLOOKUP(C1236,Violations[Key],Violations[Cuisine])</f>
        <v/>
      </c>
      <c r="F1236" s="9">
        <f>_xlfn.XLOOKUP(C1236,Violations[Key],Violations[Score])</f>
        <v/>
      </c>
      <c r="G1236" s="9">
        <f>_xlfn.XLOOKUP(C1236,Violations[Key],Violations[Grade])&amp;""</f>
        <v/>
      </c>
      <c r="H1236" s="9">
        <f>COUNTIFS(Violations[Key],C1236,Violations[Violation code],"&lt;&gt;")</f>
        <v/>
      </c>
      <c r="I1236" s="9">
        <f>COUNTIFS(Violations[Key],C1236,Violations[Critical flag],"Critical")</f>
        <v/>
      </c>
      <c r="J1236" s="9">
        <f>IF(LEFT(_xlfn.XLOOKUP(C1236,Violations[Key],Violations[Action]),20)="Establishment Closed","Yes","No")</f>
        <v/>
      </c>
      <c r="K1236" s="9">
        <f>IF(F1236&lt;=13,"Yes","No")</f>
        <v/>
      </c>
    </row>
    <row r="1237">
      <c r="A1237" t="n">
        <v>50014322</v>
      </c>
      <c r="B1237" s="8" t="n">
        <v>46140</v>
      </c>
      <c r="C1237" s="9">
        <f>A1237&amp;"-"&amp;TEXT(B1237,"yyyymmdd")</f>
        <v/>
      </c>
      <c r="D1237" s="9">
        <f>_xlfn.XLOOKUP(C1237,Violations[Key],Violations[Boro])</f>
        <v/>
      </c>
      <c r="E1237" s="9">
        <f>_xlfn.XLOOKUP(C1237,Violations[Key],Violations[Cuisine])</f>
        <v/>
      </c>
      <c r="F1237" s="9">
        <f>_xlfn.XLOOKUP(C1237,Violations[Key],Violations[Score])</f>
        <v/>
      </c>
      <c r="G1237" s="9">
        <f>_xlfn.XLOOKUP(C1237,Violations[Key],Violations[Grade])&amp;""</f>
        <v/>
      </c>
      <c r="H1237" s="9">
        <f>COUNTIFS(Violations[Key],C1237,Violations[Violation code],"&lt;&gt;")</f>
        <v/>
      </c>
      <c r="I1237" s="9">
        <f>COUNTIFS(Violations[Key],C1237,Violations[Critical flag],"Critical")</f>
        <v/>
      </c>
      <c r="J1237" s="9">
        <f>IF(LEFT(_xlfn.XLOOKUP(C1237,Violations[Key],Violations[Action]),20)="Establishment Closed","Yes","No")</f>
        <v/>
      </c>
      <c r="K1237" s="9">
        <f>IF(F1237&lt;=13,"Yes","No")</f>
        <v/>
      </c>
    </row>
    <row r="1238">
      <c r="A1238" t="n">
        <v>50034098</v>
      </c>
      <c r="B1238" s="8" t="n">
        <v>46140</v>
      </c>
      <c r="C1238" s="9">
        <f>A1238&amp;"-"&amp;TEXT(B1238,"yyyymmdd")</f>
        <v/>
      </c>
      <c r="D1238" s="9">
        <f>_xlfn.XLOOKUP(C1238,Violations[Key],Violations[Boro])</f>
        <v/>
      </c>
      <c r="E1238" s="9">
        <f>_xlfn.XLOOKUP(C1238,Violations[Key],Violations[Cuisine])</f>
        <v/>
      </c>
      <c r="F1238" s="9">
        <f>_xlfn.XLOOKUP(C1238,Violations[Key],Violations[Score])</f>
        <v/>
      </c>
      <c r="G1238" s="9">
        <f>_xlfn.XLOOKUP(C1238,Violations[Key],Violations[Grade])&amp;""</f>
        <v/>
      </c>
      <c r="H1238" s="9">
        <f>COUNTIFS(Violations[Key],C1238,Violations[Violation code],"&lt;&gt;")</f>
        <v/>
      </c>
      <c r="I1238" s="9">
        <f>COUNTIFS(Violations[Key],C1238,Violations[Critical flag],"Critical")</f>
        <v/>
      </c>
      <c r="J1238" s="9">
        <f>IF(LEFT(_xlfn.XLOOKUP(C1238,Violations[Key],Violations[Action]),20)="Establishment Closed","Yes","No")</f>
        <v/>
      </c>
      <c r="K1238" s="9">
        <f>IF(F1238&lt;=13,"Yes","No")</f>
        <v/>
      </c>
    </row>
    <row r="1239">
      <c r="A1239" t="n">
        <v>50037997</v>
      </c>
      <c r="B1239" s="8" t="n">
        <v>46140</v>
      </c>
      <c r="C1239" s="9">
        <f>A1239&amp;"-"&amp;TEXT(B1239,"yyyymmdd")</f>
        <v/>
      </c>
      <c r="D1239" s="9">
        <f>_xlfn.XLOOKUP(C1239,Violations[Key],Violations[Boro])</f>
        <v/>
      </c>
      <c r="E1239" s="9">
        <f>_xlfn.XLOOKUP(C1239,Violations[Key],Violations[Cuisine])</f>
        <v/>
      </c>
      <c r="F1239" s="9">
        <f>_xlfn.XLOOKUP(C1239,Violations[Key],Violations[Score])</f>
        <v/>
      </c>
      <c r="G1239" s="9">
        <f>_xlfn.XLOOKUP(C1239,Violations[Key],Violations[Grade])&amp;""</f>
        <v/>
      </c>
      <c r="H1239" s="9">
        <f>COUNTIFS(Violations[Key],C1239,Violations[Violation code],"&lt;&gt;")</f>
        <v/>
      </c>
      <c r="I1239" s="9">
        <f>COUNTIFS(Violations[Key],C1239,Violations[Critical flag],"Critical")</f>
        <v/>
      </c>
      <c r="J1239" s="9">
        <f>IF(LEFT(_xlfn.XLOOKUP(C1239,Violations[Key],Violations[Action]),20)="Establishment Closed","Yes","No")</f>
        <v/>
      </c>
      <c r="K1239" s="9">
        <f>IF(F1239&lt;=13,"Yes","No")</f>
        <v/>
      </c>
    </row>
    <row r="1240">
      <c r="A1240" t="n">
        <v>50055081</v>
      </c>
      <c r="B1240" s="8" t="n">
        <v>46140</v>
      </c>
      <c r="C1240" s="9">
        <f>A1240&amp;"-"&amp;TEXT(B1240,"yyyymmdd")</f>
        <v/>
      </c>
      <c r="D1240" s="9">
        <f>_xlfn.XLOOKUP(C1240,Violations[Key],Violations[Boro])</f>
        <v/>
      </c>
      <c r="E1240" s="9">
        <f>_xlfn.XLOOKUP(C1240,Violations[Key],Violations[Cuisine])</f>
        <v/>
      </c>
      <c r="F1240" s="9">
        <f>_xlfn.XLOOKUP(C1240,Violations[Key],Violations[Score])</f>
        <v/>
      </c>
      <c r="G1240" s="9">
        <f>_xlfn.XLOOKUP(C1240,Violations[Key],Violations[Grade])&amp;""</f>
        <v/>
      </c>
      <c r="H1240" s="9">
        <f>COUNTIFS(Violations[Key],C1240,Violations[Violation code],"&lt;&gt;")</f>
        <v/>
      </c>
      <c r="I1240" s="9">
        <f>COUNTIFS(Violations[Key],C1240,Violations[Critical flag],"Critical")</f>
        <v/>
      </c>
      <c r="J1240" s="9">
        <f>IF(LEFT(_xlfn.XLOOKUP(C1240,Violations[Key],Violations[Action]),20)="Establishment Closed","Yes","No")</f>
        <v/>
      </c>
      <c r="K1240" s="9">
        <f>IF(F1240&lt;=13,"Yes","No")</f>
        <v/>
      </c>
    </row>
    <row r="1241">
      <c r="A1241" t="n">
        <v>50059989</v>
      </c>
      <c r="B1241" s="8" t="n">
        <v>46140</v>
      </c>
      <c r="C1241" s="9">
        <f>A1241&amp;"-"&amp;TEXT(B1241,"yyyymmdd")</f>
        <v/>
      </c>
      <c r="D1241" s="9">
        <f>_xlfn.XLOOKUP(C1241,Violations[Key],Violations[Boro])</f>
        <v/>
      </c>
      <c r="E1241" s="9">
        <f>_xlfn.XLOOKUP(C1241,Violations[Key],Violations[Cuisine])</f>
        <v/>
      </c>
      <c r="F1241" s="9">
        <f>_xlfn.XLOOKUP(C1241,Violations[Key],Violations[Score])</f>
        <v/>
      </c>
      <c r="G1241" s="9">
        <f>_xlfn.XLOOKUP(C1241,Violations[Key],Violations[Grade])&amp;""</f>
        <v/>
      </c>
      <c r="H1241" s="9">
        <f>COUNTIFS(Violations[Key],C1241,Violations[Violation code],"&lt;&gt;")</f>
        <v/>
      </c>
      <c r="I1241" s="9">
        <f>COUNTIFS(Violations[Key],C1241,Violations[Critical flag],"Critical")</f>
        <v/>
      </c>
      <c r="J1241" s="9">
        <f>IF(LEFT(_xlfn.XLOOKUP(C1241,Violations[Key],Violations[Action]),20)="Establishment Closed","Yes","No")</f>
        <v/>
      </c>
      <c r="K1241" s="9">
        <f>IF(F1241&lt;=13,"Yes","No")</f>
        <v/>
      </c>
    </row>
    <row r="1242">
      <c r="A1242" t="n">
        <v>50070525</v>
      </c>
      <c r="B1242" s="8" t="n">
        <v>46140</v>
      </c>
      <c r="C1242" s="9">
        <f>A1242&amp;"-"&amp;TEXT(B1242,"yyyymmdd")</f>
        <v/>
      </c>
      <c r="D1242" s="9">
        <f>_xlfn.XLOOKUP(C1242,Violations[Key],Violations[Boro])</f>
        <v/>
      </c>
      <c r="E1242" s="9">
        <f>_xlfn.XLOOKUP(C1242,Violations[Key],Violations[Cuisine])</f>
        <v/>
      </c>
      <c r="F1242" s="9">
        <f>_xlfn.XLOOKUP(C1242,Violations[Key],Violations[Score])</f>
        <v/>
      </c>
      <c r="G1242" s="9">
        <f>_xlfn.XLOOKUP(C1242,Violations[Key],Violations[Grade])&amp;""</f>
        <v/>
      </c>
      <c r="H1242" s="9">
        <f>COUNTIFS(Violations[Key],C1242,Violations[Violation code],"&lt;&gt;")</f>
        <v/>
      </c>
      <c r="I1242" s="9">
        <f>COUNTIFS(Violations[Key],C1242,Violations[Critical flag],"Critical")</f>
        <v/>
      </c>
      <c r="J1242" s="9">
        <f>IF(LEFT(_xlfn.XLOOKUP(C1242,Violations[Key],Violations[Action]),20)="Establishment Closed","Yes","No")</f>
        <v/>
      </c>
      <c r="K1242" s="9">
        <f>IF(F1242&lt;=13,"Yes","No")</f>
        <v/>
      </c>
    </row>
    <row r="1243">
      <c r="A1243" t="n">
        <v>50078790</v>
      </c>
      <c r="B1243" s="8" t="n">
        <v>46140</v>
      </c>
      <c r="C1243" s="9">
        <f>A1243&amp;"-"&amp;TEXT(B1243,"yyyymmdd")</f>
        <v/>
      </c>
      <c r="D1243" s="9">
        <f>_xlfn.XLOOKUP(C1243,Violations[Key],Violations[Boro])</f>
        <v/>
      </c>
      <c r="E1243" s="9">
        <f>_xlfn.XLOOKUP(C1243,Violations[Key],Violations[Cuisine])</f>
        <v/>
      </c>
      <c r="F1243" s="9">
        <f>_xlfn.XLOOKUP(C1243,Violations[Key],Violations[Score])</f>
        <v/>
      </c>
      <c r="G1243" s="9">
        <f>_xlfn.XLOOKUP(C1243,Violations[Key],Violations[Grade])&amp;""</f>
        <v/>
      </c>
      <c r="H1243" s="9">
        <f>COUNTIFS(Violations[Key],C1243,Violations[Violation code],"&lt;&gt;")</f>
        <v/>
      </c>
      <c r="I1243" s="9">
        <f>COUNTIFS(Violations[Key],C1243,Violations[Critical flag],"Critical")</f>
        <v/>
      </c>
      <c r="J1243" s="9">
        <f>IF(LEFT(_xlfn.XLOOKUP(C1243,Violations[Key],Violations[Action]),20)="Establishment Closed","Yes","No")</f>
        <v/>
      </c>
      <c r="K1243" s="9">
        <f>IF(F1243&lt;=13,"Yes","No")</f>
        <v/>
      </c>
    </row>
    <row r="1244">
      <c r="A1244" t="n">
        <v>50084796</v>
      </c>
      <c r="B1244" s="8" t="n">
        <v>46140</v>
      </c>
      <c r="C1244" s="9">
        <f>A1244&amp;"-"&amp;TEXT(B1244,"yyyymmdd")</f>
        <v/>
      </c>
      <c r="D1244" s="9">
        <f>_xlfn.XLOOKUP(C1244,Violations[Key],Violations[Boro])</f>
        <v/>
      </c>
      <c r="E1244" s="9">
        <f>_xlfn.XLOOKUP(C1244,Violations[Key],Violations[Cuisine])</f>
        <v/>
      </c>
      <c r="F1244" s="9">
        <f>_xlfn.XLOOKUP(C1244,Violations[Key],Violations[Score])</f>
        <v/>
      </c>
      <c r="G1244" s="9">
        <f>_xlfn.XLOOKUP(C1244,Violations[Key],Violations[Grade])&amp;""</f>
        <v/>
      </c>
      <c r="H1244" s="9">
        <f>COUNTIFS(Violations[Key],C1244,Violations[Violation code],"&lt;&gt;")</f>
        <v/>
      </c>
      <c r="I1244" s="9">
        <f>COUNTIFS(Violations[Key],C1244,Violations[Critical flag],"Critical")</f>
        <v/>
      </c>
      <c r="J1244" s="9">
        <f>IF(LEFT(_xlfn.XLOOKUP(C1244,Violations[Key],Violations[Action]),20)="Establishment Closed","Yes","No")</f>
        <v/>
      </c>
      <c r="K1244" s="9">
        <f>IF(F1244&lt;=13,"Yes","No")</f>
        <v/>
      </c>
    </row>
    <row r="1245">
      <c r="A1245" t="n">
        <v>50106713</v>
      </c>
      <c r="B1245" s="8" t="n">
        <v>46140</v>
      </c>
      <c r="C1245" s="9">
        <f>A1245&amp;"-"&amp;TEXT(B1245,"yyyymmdd")</f>
        <v/>
      </c>
      <c r="D1245" s="9">
        <f>_xlfn.XLOOKUP(C1245,Violations[Key],Violations[Boro])</f>
        <v/>
      </c>
      <c r="E1245" s="9">
        <f>_xlfn.XLOOKUP(C1245,Violations[Key],Violations[Cuisine])</f>
        <v/>
      </c>
      <c r="F1245" s="9">
        <f>_xlfn.XLOOKUP(C1245,Violations[Key],Violations[Score])</f>
        <v/>
      </c>
      <c r="G1245" s="9">
        <f>_xlfn.XLOOKUP(C1245,Violations[Key],Violations[Grade])&amp;""</f>
        <v/>
      </c>
      <c r="H1245" s="9">
        <f>COUNTIFS(Violations[Key],C1245,Violations[Violation code],"&lt;&gt;")</f>
        <v/>
      </c>
      <c r="I1245" s="9">
        <f>COUNTIFS(Violations[Key],C1245,Violations[Critical flag],"Critical")</f>
        <v/>
      </c>
      <c r="J1245" s="9">
        <f>IF(LEFT(_xlfn.XLOOKUP(C1245,Violations[Key],Violations[Action]),20)="Establishment Closed","Yes","No")</f>
        <v/>
      </c>
      <c r="K1245" s="9">
        <f>IF(F1245&lt;=13,"Yes","No")</f>
        <v/>
      </c>
    </row>
    <row r="1246">
      <c r="A1246" t="n">
        <v>50108323</v>
      </c>
      <c r="B1246" s="8" t="n">
        <v>46140</v>
      </c>
      <c r="C1246" s="9">
        <f>A1246&amp;"-"&amp;TEXT(B1246,"yyyymmdd")</f>
        <v/>
      </c>
      <c r="D1246" s="9">
        <f>_xlfn.XLOOKUP(C1246,Violations[Key],Violations[Boro])</f>
        <v/>
      </c>
      <c r="E1246" s="9">
        <f>_xlfn.XLOOKUP(C1246,Violations[Key],Violations[Cuisine])</f>
        <v/>
      </c>
      <c r="F1246" s="9">
        <f>_xlfn.XLOOKUP(C1246,Violations[Key],Violations[Score])</f>
        <v/>
      </c>
      <c r="G1246" s="9">
        <f>_xlfn.XLOOKUP(C1246,Violations[Key],Violations[Grade])&amp;""</f>
        <v/>
      </c>
      <c r="H1246" s="9">
        <f>COUNTIFS(Violations[Key],C1246,Violations[Violation code],"&lt;&gt;")</f>
        <v/>
      </c>
      <c r="I1246" s="9">
        <f>COUNTIFS(Violations[Key],C1246,Violations[Critical flag],"Critical")</f>
        <v/>
      </c>
      <c r="J1246" s="9">
        <f>IF(LEFT(_xlfn.XLOOKUP(C1246,Violations[Key],Violations[Action]),20)="Establishment Closed","Yes","No")</f>
        <v/>
      </c>
      <c r="K1246" s="9">
        <f>IF(F1246&lt;=13,"Yes","No")</f>
        <v/>
      </c>
    </row>
    <row r="1247">
      <c r="A1247" t="n">
        <v>50115660</v>
      </c>
      <c r="B1247" s="8" t="n">
        <v>46140</v>
      </c>
      <c r="C1247" s="9">
        <f>A1247&amp;"-"&amp;TEXT(B1247,"yyyymmdd")</f>
        <v/>
      </c>
      <c r="D1247" s="9">
        <f>_xlfn.XLOOKUP(C1247,Violations[Key],Violations[Boro])</f>
        <v/>
      </c>
      <c r="E1247" s="9">
        <f>_xlfn.XLOOKUP(C1247,Violations[Key],Violations[Cuisine])</f>
        <v/>
      </c>
      <c r="F1247" s="9">
        <f>_xlfn.XLOOKUP(C1247,Violations[Key],Violations[Score])</f>
        <v/>
      </c>
      <c r="G1247" s="9">
        <f>_xlfn.XLOOKUP(C1247,Violations[Key],Violations[Grade])&amp;""</f>
        <v/>
      </c>
      <c r="H1247" s="9">
        <f>COUNTIFS(Violations[Key],C1247,Violations[Violation code],"&lt;&gt;")</f>
        <v/>
      </c>
      <c r="I1247" s="9">
        <f>COUNTIFS(Violations[Key],C1247,Violations[Critical flag],"Critical")</f>
        <v/>
      </c>
      <c r="J1247" s="9">
        <f>IF(LEFT(_xlfn.XLOOKUP(C1247,Violations[Key],Violations[Action]),20)="Establishment Closed","Yes","No")</f>
        <v/>
      </c>
      <c r="K1247" s="9">
        <f>IF(F1247&lt;=13,"Yes","No")</f>
        <v/>
      </c>
    </row>
    <row r="1248">
      <c r="A1248" t="n">
        <v>50116365</v>
      </c>
      <c r="B1248" s="8" t="n">
        <v>46140</v>
      </c>
      <c r="C1248" s="9">
        <f>A1248&amp;"-"&amp;TEXT(B1248,"yyyymmdd")</f>
        <v/>
      </c>
      <c r="D1248" s="9">
        <f>_xlfn.XLOOKUP(C1248,Violations[Key],Violations[Boro])</f>
        <v/>
      </c>
      <c r="E1248" s="9">
        <f>_xlfn.XLOOKUP(C1248,Violations[Key],Violations[Cuisine])</f>
        <v/>
      </c>
      <c r="F1248" s="9">
        <f>_xlfn.XLOOKUP(C1248,Violations[Key],Violations[Score])</f>
        <v/>
      </c>
      <c r="G1248" s="9">
        <f>_xlfn.XLOOKUP(C1248,Violations[Key],Violations[Grade])&amp;""</f>
        <v/>
      </c>
      <c r="H1248" s="9">
        <f>COUNTIFS(Violations[Key],C1248,Violations[Violation code],"&lt;&gt;")</f>
        <v/>
      </c>
      <c r="I1248" s="9">
        <f>COUNTIFS(Violations[Key],C1248,Violations[Critical flag],"Critical")</f>
        <v/>
      </c>
      <c r="J1248" s="9">
        <f>IF(LEFT(_xlfn.XLOOKUP(C1248,Violations[Key],Violations[Action]),20)="Establishment Closed","Yes","No")</f>
        <v/>
      </c>
      <c r="K1248" s="9">
        <f>IF(F1248&lt;=13,"Yes","No")</f>
        <v/>
      </c>
    </row>
    <row r="1249">
      <c r="A1249" t="n">
        <v>50117955</v>
      </c>
      <c r="B1249" s="8" t="n">
        <v>46140</v>
      </c>
      <c r="C1249" s="9">
        <f>A1249&amp;"-"&amp;TEXT(B1249,"yyyymmdd")</f>
        <v/>
      </c>
      <c r="D1249" s="9">
        <f>_xlfn.XLOOKUP(C1249,Violations[Key],Violations[Boro])</f>
        <v/>
      </c>
      <c r="E1249" s="9">
        <f>_xlfn.XLOOKUP(C1249,Violations[Key],Violations[Cuisine])</f>
        <v/>
      </c>
      <c r="F1249" s="9">
        <f>_xlfn.XLOOKUP(C1249,Violations[Key],Violations[Score])</f>
        <v/>
      </c>
      <c r="G1249" s="9">
        <f>_xlfn.XLOOKUP(C1249,Violations[Key],Violations[Grade])&amp;""</f>
        <v/>
      </c>
      <c r="H1249" s="9">
        <f>COUNTIFS(Violations[Key],C1249,Violations[Violation code],"&lt;&gt;")</f>
        <v/>
      </c>
      <c r="I1249" s="9">
        <f>COUNTIFS(Violations[Key],C1249,Violations[Critical flag],"Critical")</f>
        <v/>
      </c>
      <c r="J1249" s="9">
        <f>IF(LEFT(_xlfn.XLOOKUP(C1249,Violations[Key],Violations[Action]),20)="Establishment Closed","Yes","No")</f>
        <v/>
      </c>
      <c r="K1249" s="9">
        <f>IF(F1249&lt;=13,"Yes","No")</f>
        <v/>
      </c>
    </row>
    <row r="1250">
      <c r="A1250" t="n">
        <v>50118045</v>
      </c>
      <c r="B1250" s="8" t="n">
        <v>46140</v>
      </c>
      <c r="C1250" s="9">
        <f>A1250&amp;"-"&amp;TEXT(B1250,"yyyymmdd")</f>
        <v/>
      </c>
      <c r="D1250" s="9">
        <f>_xlfn.XLOOKUP(C1250,Violations[Key],Violations[Boro])</f>
        <v/>
      </c>
      <c r="E1250" s="9">
        <f>_xlfn.XLOOKUP(C1250,Violations[Key],Violations[Cuisine])</f>
        <v/>
      </c>
      <c r="F1250" s="9">
        <f>_xlfn.XLOOKUP(C1250,Violations[Key],Violations[Score])</f>
        <v/>
      </c>
      <c r="G1250" s="9">
        <f>_xlfn.XLOOKUP(C1250,Violations[Key],Violations[Grade])&amp;""</f>
        <v/>
      </c>
      <c r="H1250" s="9">
        <f>COUNTIFS(Violations[Key],C1250,Violations[Violation code],"&lt;&gt;")</f>
        <v/>
      </c>
      <c r="I1250" s="9">
        <f>COUNTIFS(Violations[Key],C1250,Violations[Critical flag],"Critical")</f>
        <v/>
      </c>
      <c r="J1250" s="9">
        <f>IF(LEFT(_xlfn.XLOOKUP(C1250,Violations[Key],Violations[Action]),20)="Establishment Closed","Yes","No")</f>
        <v/>
      </c>
      <c r="K1250" s="9">
        <f>IF(F1250&lt;=13,"Yes","No")</f>
        <v/>
      </c>
    </row>
    <row r="1251">
      <c r="A1251" t="n">
        <v>50118395</v>
      </c>
      <c r="B1251" s="8" t="n">
        <v>46140</v>
      </c>
      <c r="C1251" s="9">
        <f>A1251&amp;"-"&amp;TEXT(B1251,"yyyymmdd")</f>
        <v/>
      </c>
      <c r="D1251" s="9">
        <f>_xlfn.XLOOKUP(C1251,Violations[Key],Violations[Boro])</f>
        <v/>
      </c>
      <c r="E1251" s="9">
        <f>_xlfn.XLOOKUP(C1251,Violations[Key],Violations[Cuisine])</f>
        <v/>
      </c>
      <c r="F1251" s="9">
        <f>_xlfn.XLOOKUP(C1251,Violations[Key],Violations[Score])</f>
        <v/>
      </c>
      <c r="G1251" s="9">
        <f>_xlfn.XLOOKUP(C1251,Violations[Key],Violations[Grade])&amp;""</f>
        <v/>
      </c>
      <c r="H1251" s="9">
        <f>COUNTIFS(Violations[Key],C1251,Violations[Violation code],"&lt;&gt;")</f>
        <v/>
      </c>
      <c r="I1251" s="9">
        <f>COUNTIFS(Violations[Key],C1251,Violations[Critical flag],"Critical")</f>
        <v/>
      </c>
      <c r="J1251" s="9">
        <f>IF(LEFT(_xlfn.XLOOKUP(C1251,Violations[Key],Violations[Action]),20)="Establishment Closed","Yes","No")</f>
        <v/>
      </c>
      <c r="K1251" s="9">
        <f>IF(F1251&lt;=13,"Yes","No")</f>
        <v/>
      </c>
    </row>
    <row r="1252">
      <c r="A1252" t="n">
        <v>50118585</v>
      </c>
      <c r="B1252" s="8" t="n">
        <v>46140</v>
      </c>
      <c r="C1252" s="9">
        <f>A1252&amp;"-"&amp;TEXT(B1252,"yyyymmdd")</f>
        <v/>
      </c>
      <c r="D1252" s="9">
        <f>_xlfn.XLOOKUP(C1252,Violations[Key],Violations[Boro])</f>
        <v/>
      </c>
      <c r="E1252" s="9">
        <f>_xlfn.XLOOKUP(C1252,Violations[Key],Violations[Cuisine])</f>
        <v/>
      </c>
      <c r="F1252" s="9">
        <f>_xlfn.XLOOKUP(C1252,Violations[Key],Violations[Score])</f>
        <v/>
      </c>
      <c r="G1252" s="9">
        <f>_xlfn.XLOOKUP(C1252,Violations[Key],Violations[Grade])&amp;""</f>
        <v/>
      </c>
      <c r="H1252" s="9">
        <f>COUNTIFS(Violations[Key],C1252,Violations[Violation code],"&lt;&gt;")</f>
        <v/>
      </c>
      <c r="I1252" s="9">
        <f>COUNTIFS(Violations[Key],C1252,Violations[Critical flag],"Critical")</f>
        <v/>
      </c>
      <c r="J1252" s="9">
        <f>IF(LEFT(_xlfn.XLOOKUP(C1252,Violations[Key],Violations[Action]),20)="Establishment Closed","Yes","No")</f>
        <v/>
      </c>
      <c r="K1252" s="9">
        <f>IF(F1252&lt;=13,"Yes","No")</f>
        <v/>
      </c>
    </row>
    <row r="1253">
      <c r="A1253" t="n">
        <v>50119644</v>
      </c>
      <c r="B1253" s="8" t="n">
        <v>46140</v>
      </c>
      <c r="C1253" s="9">
        <f>A1253&amp;"-"&amp;TEXT(B1253,"yyyymmdd")</f>
        <v/>
      </c>
      <c r="D1253" s="9">
        <f>_xlfn.XLOOKUP(C1253,Violations[Key],Violations[Boro])</f>
        <v/>
      </c>
      <c r="E1253" s="9">
        <f>_xlfn.XLOOKUP(C1253,Violations[Key],Violations[Cuisine])</f>
        <v/>
      </c>
      <c r="F1253" s="9">
        <f>_xlfn.XLOOKUP(C1253,Violations[Key],Violations[Score])</f>
        <v/>
      </c>
      <c r="G1253" s="9">
        <f>_xlfn.XLOOKUP(C1253,Violations[Key],Violations[Grade])&amp;""</f>
        <v/>
      </c>
      <c r="H1253" s="9">
        <f>COUNTIFS(Violations[Key],C1253,Violations[Violation code],"&lt;&gt;")</f>
        <v/>
      </c>
      <c r="I1253" s="9">
        <f>COUNTIFS(Violations[Key],C1253,Violations[Critical flag],"Critical")</f>
        <v/>
      </c>
      <c r="J1253" s="9">
        <f>IF(LEFT(_xlfn.XLOOKUP(C1253,Violations[Key],Violations[Action]),20)="Establishment Closed","Yes","No")</f>
        <v/>
      </c>
      <c r="K1253" s="9">
        <f>IF(F1253&lt;=13,"Yes","No")</f>
        <v/>
      </c>
    </row>
    <row r="1254">
      <c r="A1254" t="n">
        <v>50119713</v>
      </c>
      <c r="B1254" s="8" t="n">
        <v>46140</v>
      </c>
      <c r="C1254" s="9">
        <f>A1254&amp;"-"&amp;TEXT(B1254,"yyyymmdd")</f>
        <v/>
      </c>
      <c r="D1254" s="9">
        <f>_xlfn.XLOOKUP(C1254,Violations[Key],Violations[Boro])</f>
        <v/>
      </c>
      <c r="E1254" s="9">
        <f>_xlfn.XLOOKUP(C1254,Violations[Key],Violations[Cuisine])</f>
        <v/>
      </c>
      <c r="F1254" s="9">
        <f>_xlfn.XLOOKUP(C1254,Violations[Key],Violations[Score])</f>
        <v/>
      </c>
      <c r="G1254" s="9">
        <f>_xlfn.XLOOKUP(C1254,Violations[Key],Violations[Grade])&amp;""</f>
        <v/>
      </c>
      <c r="H1254" s="9">
        <f>COUNTIFS(Violations[Key],C1254,Violations[Violation code],"&lt;&gt;")</f>
        <v/>
      </c>
      <c r="I1254" s="9">
        <f>COUNTIFS(Violations[Key],C1254,Violations[Critical flag],"Critical")</f>
        <v/>
      </c>
      <c r="J1254" s="9">
        <f>IF(LEFT(_xlfn.XLOOKUP(C1254,Violations[Key],Violations[Action]),20)="Establishment Closed","Yes","No")</f>
        <v/>
      </c>
      <c r="K1254" s="9">
        <f>IF(F1254&lt;=13,"Yes","No")</f>
        <v/>
      </c>
    </row>
    <row r="1255">
      <c r="A1255" t="n">
        <v>50121576</v>
      </c>
      <c r="B1255" s="8" t="n">
        <v>46140</v>
      </c>
      <c r="C1255" s="9">
        <f>A1255&amp;"-"&amp;TEXT(B1255,"yyyymmdd")</f>
        <v/>
      </c>
      <c r="D1255" s="9">
        <f>_xlfn.XLOOKUP(C1255,Violations[Key],Violations[Boro])</f>
        <v/>
      </c>
      <c r="E1255" s="9">
        <f>_xlfn.XLOOKUP(C1255,Violations[Key],Violations[Cuisine])</f>
        <v/>
      </c>
      <c r="F1255" s="9">
        <f>_xlfn.XLOOKUP(C1255,Violations[Key],Violations[Score])</f>
        <v/>
      </c>
      <c r="G1255" s="9">
        <f>_xlfn.XLOOKUP(C1255,Violations[Key],Violations[Grade])&amp;""</f>
        <v/>
      </c>
      <c r="H1255" s="9">
        <f>COUNTIFS(Violations[Key],C1255,Violations[Violation code],"&lt;&gt;")</f>
        <v/>
      </c>
      <c r="I1255" s="9">
        <f>COUNTIFS(Violations[Key],C1255,Violations[Critical flag],"Critical")</f>
        <v/>
      </c>
      <c r="J1255" s="9">
        <f>IF(LEFT(_xlfn.XLOOKUP(C1255,Violations[Key],Violations[Action]),20)="Establishment Closed","Yes","No")</f>
        <v/>
      </c>
      <c r="K1255" s="9">
        <f>IF(F1255&lt;=13,"Yes","No")</f>
        <v/>
      </c>
    </row>
    <row r="1256">
      <c r="A1256" t="n">
        <v>50122698</v>
      </c>
      <c r="B1256" s="8" t="n">
        <v>46140</v>
      </c>
      <c r="C1256" s="9">
        <f>A1256&amp;"-"&amp;TEXT(B1256,"yyyymmdd")</f>
        <v/>
      </c>
      <c r="D1256" s="9">
        <f>_xlfn.XLOOKUP(C1256,Violations[Key],Violations[Boro])</f>
        <v/>
      </c>
      <c r="E1256" s="9">
        <f>_xlfn.XLOOKUP(C1256,Violations[Key],Violations[Cuisine])</f>
        <v/>
      </c>
      <c r="F1256" s="9">
        <f>_xlfn.XLOOKUP(C1256,Violations[Key],Violations[Score])</f>
        <v/>
      </c>
      <c r="G1256" s="9">
        <f>_xlfn.XLOOKUP(C1256,Violations[Key],Violations[Grade])&amp;""</f>
        <v/>
      </c>
      <c r="H1256" s="9">
        <f>COUNTIFS(Violations[Key],C1256,Violations[Violation code],"&lt;&gt;")</f>
        <v/>
      </c>
      <c r="I1256" s="9">
        <f>COUNTIFS(Violations[Key],C1256,Violations[Critical flag],"Critical")</f>
        <v/>
      </c>
      <c r="J1256" s="9">
        <f>IF(LEFT(_xlfn.XLOOKUP(C1256,Violations[Key],Violations[Action]),20)="Establishment Closed","Yes","No")</f>
        <v/>
      </c>
      <c r="K1256" s="9">
        <f>IF(F1256&lt;=13,"Yes","No")</f>
        <v/>
      </c>
    </row>
    <row r="1257">
      <c r="A1257" t="n">
        <v>50123208</v>
      </c>
      <c r="B1257" s="8" t="n">
        <v>46140</v>
      </c>
      <c r="C1257" s="9">
        <f>A1257&amp;"-"&amp;TEXT(B1257,"yyyymmdd")</f>
        <v/>
      </c>
      <c r="D1257" s="9">
        <f>_xlfn.XLOOKUP(C1257,Violations[Key],Violations[Boro])</f>
        <v/>
      </c>
      <c r="E1257" s="9">
        <f>_xlfn.XLOOKUP(C1257,Violations[Key],Violations[Cuisine])</f>
        <v/>
      </c>
      <c r="F1257" s="9">
        <f>_xlfn.XLOOKUP(C1257,Violations[Key],Violations[Score])</f>
        <v/>
      </c>
      <c r="G1257" s="9">
        <f>_xlfn.XLOOKUP(C1257,Violations[Key],Violations[Grade])&amp;""</f>
        <v/>
      </c>
      <c r="H1257" s="9">
        <f>COUNTIFS(Violations[Key],C1257,Violations[Violation code],"&lt;&gt;")</f>
        <v/>
      </c>
      <c r="I1257" s="9">
        <f>COUNTIFS(Violations[Key],C1257,Violations[Critical flag],"Critical")</f>
        <v/>
      </c>
      <c r="J1257" s="9">
        <f>IF(LEFT(_xlfn.XLOOKUP(C1257,Violations[Key],Violations[Action]),20)="Establishment Closed","Yes","No")</f>
        <v/>
      </c>
      <c r="K1257" s="9">
        <f>IF(F1257&lt;=13,"Yes","No")</f>
        <v/>
      </c>
    </row>
    <row r="1258">
      <c r="A1258" t="n">
        <v>50129160</v>
      </c>
      <c r="B1258" s="8" t="n">
        <v>46140</v>
      </c>
      <c r="C1258" s="9">
        <f>A1258&amp;"-"&amp;TEXT(B1258,"yyyymmdd")</f>
        <v/>
      </c>
      <c r="D1258" s="9">
        <f>_xlfn.XLOOKUP(C1258,Violations[Key],Violations[Boro])</f>
        <v/>
      </c>
      <c r="E1258" s="9">
        <f>_xlfn.XLOOKUP(C1258,Violations[Key],Violations[Cuisine])</f>
        <v/>
      </c>
      <c r="F1258" s="9">
        <f>_xlfn.XLOOKUP(C1258,Violations[Key],Violations[Score])</f>
        <v/>
      </c>
      <c r="G1258" s="9">
        <f>_xlfn.XLOOKUP(C1258,Violations[Key],Violations[Grade])&amp;""</f>
        <v/>
      </c>
      <c r="H1258" s="9">
        <f>COUNTIFS(Violations[Key],C1258,Violations[Violation code],"&lt;&gt;")</f>
        <v/>
      </c>
      <c r="I1258" s="9">
        <f>COUNTIFS(Violations[Key],C1258,Violations[Critical flag],"Critical")</f>
        <v/>
      </c>
      <c r="J1258" s="9">
        <f>IF(LEFT(_xlfn.XLOOKUP(C1258,Violations[Key],Violations[Action]),20)="Establishment Closed","Yes","No")</f>
        <v/>
      </c>
      <c r="K1258" s="9">
        <f>IF(F1258&lt;=13,"Yes","No")</f>
        <v/>
      </c>
    </row>
    <row r="1259">
      <c r="A1259" t="n">
        <v>50131212</v>
      </c>
      <c r="B1259" s="8" t="n">
        <v>46140</v>
      </c>
      <c r="C1259" s="9">
        <f>A1259&amp;"-"&amp;TEXT(B1259,"yyyymmdd")</f>
        <v/>
      </c>
      <c r="D1259" s="9">
        <f>_xlfn.XLOOKUP(C1259,Violations[Key],Violations[Boro])</f>
        <v/>
      </c>
      <c r="E1259" s="9">
        <f>_xlfn.XLOOKUP(C1259,Violations[Key],Violations[Cuisine])</f>
        <v/>
      </c>
      <c r="F1259" s="9">
        <f>_xlfn.XLOOKUP(C1259,Violations[Key],Violations[Score])</f>
        <v/>
      </c>
      <c r="G1259" s="9">
        <f>_xlfn.XLOOKUP(C1259,Violations[Key],Violations[Grade])&amp;""</f>
        <v/>
      </c>
      <c r="H1259" s="9">
        <f>COUNTIFS(Violations[Key],C1259,Violations[Violation code],"&lt;&gt;")</f>
        <v/>
      </c>
      <c r="I1259" s="9">
        <f>COUNTIFS(Violations[Key],C1259,Violations[Critical flag],"Critical")</f>
        <v/>
      </c>
      <c r="J1259" s="9">
        <f>IF(LEFT(_xlfn.XLOOKUP(C1259,Violations[Key],Violations[Action]),20)="Establishment Closed","Yes","No")</f>
        <v/>
      </c>
      <c r="K1259" s="9">
        <f>IF(F1259&lt;=13,"Yes","No")</f>
        <v/>
      </c>
    </row>
    <row r="1260">
      <c r="A1260" t="n">
        <v>50132827</v>
      </c>
      <c r="B1260" s="8" t="n">
        <v>46140</v>
      </c>
      <c r="C1260" s="9">
        <f>A1260&amp;"-"&amp;TEXT(B1260,"yyyymmdd")</f>
        <v/>
      </c>
      <c r="D1260" s="9">
        <f>_xlfn.XLOOKUP(C1260,Violations[Key],Violations[Boro])</f>
        <v/>
      </c>
      <c r="E1260" s="9">
        <f>_xlfn.XLOOKUP(C1260,Violations[Key],Violations[Cuisine])</f>
        <v/>
      </c>
      <c r="F1260" s="9">
        <f>_xlfn.XLOOKUP(C1260,Violations[Key],Violations[Score])</f>
        <v/>
      </c>
      <c r="G1260" s="9">
        <f>_xlfn.XLOOKUP(C1260,Violations[Key],Violations[Grade])&amp;""</f>
        <v/>
      </c>
      <c r="H1260" s="9">
        <f>COUNTIFS(Violations[Key],C1260,Violations[Violation code],"&lt;&gt;")</f>
        <v/>
      </c>
      <c r="I1260" s="9">
        <f>COUNTIFS(Violations[Key],C1260,Violations[Critical flag],"Critical")</f>
        <v/>
      </c>
      <c r="J1260" s="9">
        <f>IF(LEFT(_xlfn.XLOOKUP(C1260,Violations[Key],Violations[Action]),20)="Establishment Closed","Yes","No")</f>
        <v/>
      </c>
      <c r="K1260" s="9">
        <f>IF(F1260&lt;=13,"Yes","No")</f>
        <v/>
      </c>
    </row>
    <row r="1261">
      <c r="A1261" t="n">
        <v>50138084</v>
      </c>
      <c r="B1261" s="8" t="n">
        <v>46140</v>
      </c>
      <c r="C1261" s="9">
        <f>A1261&amp;"-"&amp;TEXT(B1261,"yyyymmdd")</f>
        <v/>
      </c>
      <c r="D1261" s="9">
        <f>_xlfn.XLOOKUP(C1261,Violations[Key],Violations[Boro])</f>
        <v/>
      </c>
      <c r="E1261" s="9">
        <f>_xlfn.XLOOKUP(C1261,Violations[Key],Violations[Cuisine])</f>
        <v/>
      </c>
      <c r="F1261" s="9">
        <f>_xlfn.XLOOKUP(C1261,Violations[Key],Violations[Score])</f>
        <v/>
      </c>
      <c r="G1261" s="9">
        <f>_xlfn.XLOOKUP(C1261,Violations[Key],Violations[Grade])&amp;""</f>
        <v/>
      </c>
      <c r="H1261" s="9">
        <f>COUNTIFS(Violations[Key],C1261,Violations[Violation code],"&lt;&gt;")</f>
        <v/>
      </c>
      <c r="I1261" s="9">
        <f>COUNTIFS(Violations[Key],C1261,Violations[Critical flag],"Critical")</f>
        <v/>
      </c>
      <c r="J1261" s="9">
        <f>IF(LEFT(_xlfn.XLOOKUP(C1261,Violations[Key],Violations[Action]),20)="Establishment Closed","Yes","No")</f>
        <v/>
      </c>
      <c r="K1261" s="9">
        <f>IF(F1261&lt;=13,"Yes","No")</f>
        <v/>
      </c>
    </row>
    <row r="1262">
      <c r="A1262" t="n">
        <v>50138463</v>
      </c>
      <c r="B1262" s="8" t="n">
        <v>46140</v>
      </c>
      <c r="C1262" s="9">
        <f>A1262&amp;"-"&amp;TEXT(B1262,"yyyymmdd")</f>
        <v/>
      </c>
      <c r="D1262" s="9">
        <f>_xlfn.XLOOKUP(C1262,Violations[Key],Violations[Boro])</f>
        <v/>
      </c>
      <c r="E1262" s="9">
        <f>_xlfn.XLOOKUP(C1262,Violations[Key],Violations[Cuisine])</f>
        <v/>
      </c>
      <c r="F1262" s="9">
        <f>_xlfn.XLOOKUP(C1262,Violations[Key],Violations[Score])</f>
        <v/>
      </c>
      <c r="G1262" s="9">
        <f>_xlfn.XLOOKUP(C1262,Violations[Key],Violations[Grade])&amp;""</f>
        <v/>
      </c>
      <c r="H1262" s="9">
        <f>COUNTIFS(Violations[Key],C1262,Violations[Violation code],"&lt;&gt;")</f>
        <v/>
      </c>
      <c r="I1262" s="9">
        <f>COUNTIFS(Violations[Key],C1262,Violations[Critical flag],"Critical")</f>
        <v/>
      </c>
      <c r="J1262" s="9">
        <f>IF(LEFT(_xlfn.XLOOKUP(C1262,Violations[Key],Violations[Action]),20)="Establishment Closed","Yes","No")</f>
        <v/>
      </c>
      <c r="K1262" s="9">
        <f>IF(F1262&lt;=13,"Yes","No")</f>
        <v/>
      </c>
    </row>
    <row r="1263">
      <c r="A1263" t="n">
        <v>50139785</v>
      </c>
      <c r="B1263" s="8" t="n">
        <v>46140</v>
      </c>
      <c r="C1263" s="9">
        <f>A1263&amp;"-"&amp;TEXT(B1263,"yyyymmdd")</f>
        <v/>
      </c>
      <c r="D1263" s="9">
        <f>_xlfn.XLOOKUP(C1263,Violations[Key],Violations[Boro])</f>
        <v/>
      </c>
      <c r="E1263" s="9">
        <f>_xlfn.XLOOKUP(C1263,Violations[Key],Violations[Cuisine])</f>
        <v/>
      </c>
      <c r="F1263" s="9">
        <f>_xlfn.XLOOKUP(C1263,Violations[Key],Violations[Score])</f>
        <v/>
      </c>
      <c r="G1263" s="9">
        <f>_xlfn.XLOOKUP(C1263,Violations[Key],Violations[Grade])&amp;""</f>
        <v/>
      </c>
      <c r="H1263" s="9">
        <f>COUNTIFS(Violations[Key],C1263,Violations[Violation code],"&lt;&gt;")</f>
        <v/>
      </c>
      <c r="I1263" s="9">
        <f>COUNTIFS(Violations[Key],C1263,Violations[Critical flag],"Critical")</f>
        <v/>
      </c>
      <c r="J1263" s="9">
        <f>IF(LEFT(_xlfn.XLOOKUP(C1263,Violations[Key],Violations[Action]),20)="Establishment Closed","Yes","No")</f>
        <v/>
      </c>
      <c r="K1263" s="9">
        <f>IF(F1263&lt;=13,"Yes","No")</f>
        <v/>
      </c>
    </row>
    <row r="1264">
      <c r="A1264" t="n">
        <v>50142016</v>
      </c>
      <c r="B1264" s="8" t="n">
        <v>46140</v>
      </c>
      <c r="C1264" s="9">
        <f>A1264&amp;"-"&amp;TEXT(B1264,"yyyymmdd")</f>
        <v/>
      </c>
      <c r="D1264" s="9">
        <f>_xlfn.XLOOKUP(C1264,Violations[Key],Violations[Boro])</f>
        <v/>
      </c>
      <c r="E1264" s="9">
        <f>_xlfn.XLOOKUP(C1264,Violations[Key],Violations[Cuisine])</f>
        <v/>
      </c>
      <c r="F1264" s="9">
        <f>_xlfn.XLOOKUP(C1264,Violations[Key],Violations[Score])</f>
        <v/>
      </c>
      <c r="G1264" s="9">
        <f>_xlfn.XLOOKUP(C1264,Violations[Key],Violations[Grade])&amp;""</f>
        <v/>
      </c>
      <c r="H1264" s="9">
        <f>COUNTIFS(Violations[Key],C1264,Violations[Violation code],"&lt;&gt;")</f>
        <v/>
      </c>
      <c r="I1264" s="9">
        <f>COUNTIFS(Violations[Key],C1264,Violations[Critical flag],"Critical")</f>
        <v/>
      </c>
      <c r="J1264" s="9">
        <f>IF(LEFT(_xlfn.XLOOKUP(C1264,Violations[Key],Violations[Action]),20)="Establishment Closed","Yes","No")</f>
        <v/>
      </c>
      <c r="K1264" s="9">
        <f>IF(F1264&lt;=13,"Yes","No")</f>
        <v/>
      </c>
    </row>
    <row r="1265">
      <c r="A1265" t="n">
        <v>50146251</v>
      </c>
      <c r="B1265" s="8" t="n">
        <v>46140</v>
      </c>
      <c r="C1265" s="9">
        <f>A1265&amp;"-"&amp;TEXT(B1265,"yyyymmdd")</f>
        <v/>
      </c>
      <c r="D1265" s="9">
        <f>_xlfn.XLOOKUP(C1265,Violations[Key],Violations[Boro])</f>
        <v/>
      </c>
      <c r="E1265" s="9">
        <f>_xlfn.XLOOKUP(C1265,Violations[Key],Violations[Cuisine])</f>
        <v/>
      </c>
      <c r="F1265" s="9">
        <f>_xlfn.XLOOKUP(C1265,Violations[Key],Violations[Score])</f>
        <v/>
      </c>
      <c r="G1265" s="9">
        <f>_xlfn.XLOOKUP(C1265,Violations[Key],Violations[Grade])&amp;""</f>
        <v/>
      </c>
      <c r="H1265" s="9">
        <f>COUNTIFS(Violations[Key],C1265,Violations[Violation code],"&lt;&gt;")</f>
        <v/>
      </c>
      <c r="I1265" s="9">
        <f>COUNTIFS(Violations[Key],C1265,Violations[Critical flag],"Critical")</f>
        <v/>
      </c>
      <c r="J1265" s="9">
        <f>IF(LEFT(_xlfn.XLOOKUP(C1265,Violations[Key],Violations[Action]),20)="Establishment Closed","Yes","No")</f>
        <v/>
      </c>
      <c r="K1265" s="9">
        <f>IF(F1265&lt;=13,"Yes","No")</f>
        <v/>
      </c>
    </row>
    <row r="1266">
      <c r="A1266" t="n">
        <v>50149793</v>
      </c>
      <c r="B1266" s="8" t="n">
        <v>46140</v>
      </c>
      <c r="C1266" s="9">
        <f>A1266&amp;"-"&amp;TEXT(B1266,"yyyymmdd")</f>
        <v/>
      </c>
      <c r="D1266" s="9">
        <f>_xlfn.XLOOKUP(C1266,Violations[Key],Violations[Boro])</f>
        <v/>
      </c>
      <c r="E1266" s="9">
        <f>_xlfn.XLOOKUP(C1266,Violations[Key],Violations[Cuisine])</f>
        <v/>
      </c>
      <c r="F1266" s="9">
        <f>_xlfn.XLOOKUP(C1266,Violations[Key],Violations[Score])</f>
        <v/>
      </c>
      <c r="G1266" s="9">
        <f>_xlfn.XLOOKUP(C1266,Violations[Key],Violations[Grade])&amp;""</f>
        <v/>
      </c>
      <c r="H1266" s="9">
        <f>COUNTIFS(Violations[Key],C1266,Violations[Violation code],"&lt;&gt;")</f>
        <v/>
      </c>
      <c r="I1266" s="9">
        <f>COUNTIFS(Violations[Key],C1266,Violations[Critical flag],"Critical")</f>
        <v/>
      </c>
      <c r="J1266" s="9">
        <f>IF(LEFT(_xlfn.XLOOKUP(C1266,Violations[Key],Violations[Action]),20)="Establishment Closed","Yes","No")</f>
        <v/>
      </c>
      <c r="K1266" s="9">
        <f>IF(F1266&lt;=13,"Yes","No")</f>
        <v/>
      </c>
    </row>
    <row r="1267">
      <c r="A1267" t="n">
        <v>50151268</v>
      </c>
      <c r="B1267" s="8" t="n">
        <v>46140</v>
      </c>
      <c r="C1267" s="9">
        <f>A1267&amp;"-"&amp;TEXT(B1267,"yyyymmdd")</f>
        <v/>
      </c>
      <c r="D1267" s="9">
        <f>_xlfn.XLOOKUP(C1267,Violations[Key],Violations[Boro])</f>
        <v/>
      </c>
      <c r="E1267" s="9">
        <f>_xlfn.XLOOKUP(C1267,Violations[Key],Violations[Cuisine])</f>
        <v/>
      </c>
      <c r="F1267" s="9">
        <f>_xlfn.XLOOKUP(C1267,Violations[Key],Violations[Score])</f>
        <v/>
      </c>
      <c r="G1267" s="9">
        <f>_xlfn.XLOOKUP(C1267,Violations[Key],Violations[Grade])&amp;""</f>
        <v/>
      </c>
      <c r="H1267" s="9">
        <f>COUNTIFS(Violations[Key],C1267,Violations[Violation code],"&lt;&gt;")</f>
        <v/>
      </c>
      <c r="I1267" s="9">
        <f>COUNTIFS(Violations[Key],C1267,Violations[Critical flag],"Critical")</f>
        <v/>
      </c>
      <c r="J1267" s="9">
        <f>IF(LEFT(_xlfn.XLOOKUP(C1267,Violations[Key],Violations[Action]),20)="Establishment Closed","Yes","No")</f>
        <v/>
      </c>
      <c r="K1267" s="9">
        <f>IF(F1267&lt;=13,"Yes","No")</f>
        <v/>
      </c>
    </row>
    <row r="1268">
      <c r="A1268" t="n">
        <v>50152390</v>
      </c>
      <c r="B1268" s="8" t="n">
        <v>46140</v>
      </c>
      <c r="C1268" s="9">
        <f>A1268&amp;"-"&amp;TEXT(B1268,"yyyymmdd")</f>
        <v/>
      </c>
      <c r="D1268" s="9">
        <f>_xlfn.XLOOKUP(C1268,Violations[Key],Violations[Boro])</f>
        <v/>
      </c>
      <c r="E1268" s="9">
        <f>_xlfn.XLOOKUP(C1268,Violations[Key],Violations[Cuisine])</f>
        <v/>
      </c>
      <c r="F1268" s="9">
        <f>_xlfn.XLOOKUP(C1268,Violations[Key],Violations[Score])</f>
        <v/>
      </c>
      <c r="G1268" s="9">
        <f>_xlfn.XLOOKUP(C1268,Violations[Key],Violations[Grade])&amp;""</f>
        <v/>
      </c>
      <c r="H1268" s="9">
        <f>COUNTIFS(Violations[Key],C1268,Violations[Violation code],"&lt;&gt;")</f>
        <v/>
      </c>
      <c r="I1268" s="9">
        <f>COUNTIFS(Violations[Key],C1268,Violations[Critical flag],"Critical")</f>
        <v/>
      </c>
      <c r="J1268" s="9">
        <f>IF(LEFT(_xlfn.XLOOKUP(C1268,Violations[Key],Violations[Action]),20)="Establishment Closed","Yes","No")</f>
        <v/>
      </c>
      <c r="K1268" s="9">
        <f>IF(F1268&lt;=13,"Yes","No")</f>
        <v/>
      </c>
    </row>
    <row r="1269">
      <c r="A1269" t="n">
        <v>50152644</v>
      </c>
      <c r="B1269" s="8" t="n">
        <v>46140</v>
      </c>
      <c r="C1269" s="9">
        <f>A1269&amp;"-"&amp;TEXT(B1269,"yyyymmdd")</f>
        <v/>
      </c>
      <c r="D1269" s="9">
        <f>_xlfn.XLOOKUP(C1269,Violations[Key],Violations[Boro])</f>
        <v/>
      </c>
      <c r="E1269" s="9">
        <f>_xlfn.XLOOKUP(C1269,Violations[Key],Violations[Cuisine])</f>
        <v/>
      </c>
      <c r="F1269" s="9">
        <f>_xlfn.XLOOKUP(C1269,Violations[Key],Violations[Score])</f>
        <v/>
      </c>
      <c r="G1269" s="9">
        <f>_xlfn.XLOOKUP(C1269,Violations[Key],Violations[Grade])&amp;""</f>
        <v/>
      </c>
      <c r="H1269" s="9">
        <f>COUNTIFS(Violations[Key],C1269,Violations[Violation code],"&lt;&gt;")</f>
        <v/>
      </c>
      <c r="I1269" s="9">
        <f>COUNTIFS(Violations[Key],C1269,Violations[Critical flag],"Critical")</f>
        <v/>
      </c>
      <c r="J1269" s="9">
        <f>IF(LEFT(_xlfn.XLOOKUP(C1269,Violations[Key],Violations[Action]),20)="Establishment Closed","Yes","No")</f>
        <v/>
      </c>
      <c r="K1269" s="9">
        <f>IF(F1269&lt;=13,"Yes","No")</f>
        <v/>
      </c>
    </row>
    <row r="1270">
      <c r="A1270" t="n">
        <v>50155260</v>
      </c>
      <c r="B1270" s="8" t="n">
        <v>46140</v>
      </c>
      <c r="C1270" s="9">
        <f>A1270&amp;"-"&amp;TEXT(B1270,"yyyymmdd")</f>
        <v/>
      </c>
      <c r="D1270" s="9">
        <f>_xlfn.XLOOKUP(C1270,Violations[Key],Violations[Boro])</f>
        <v/>
      </c>
      <c r="E1270" s="9">
        <f>_xlfn.XLOOKUP(C1270,Violations[Key],Violations[Cuisine])</f>
        <v/>
      </c>
      <c r="F1270" s="9">
        <f>_xlfn.XLOOKUP(C1270,Violations[Key],Violations[Score])</f>
        <v/>
      </c>
      <c r="G1270" s="9">
        <f>_xlfn.XLOOKUP(C1270,Violations[Key],Violations[Grade])&amp;""</f>
        <v/>
      </c>
      <c r="H1270" s="9">
        <f>COUNTIFS(Violations[Key],C1270,Violations[Violation code],"&lt;&gt;")</f>
        <v/>
      </c>
      <c r="I1270" s="9">
        <f>COUNTIFS(Violations[Key],C1270,Violations[Critical flag],"Critical")</f>
        <v/>
      </c>
      <c r="J1270" s="9">
        <f>IF(LEFT(_xlfn.XLOOKUP(C1270,Violations[Key],Violations[Action]),20)="Establishment Closed","Yes","No")</f>
        <v/>
      </c>
      <c r="K1270" s="9">
        <f>IF(F1270&lt;=13,"Yes","No")</f>
        <v/>
      </c>
    </row>
    <row r="1271">
      <c r="A1271" t="n">
        <v>50159638</v>
      </c>
      <c r="B1271" s="8" t="n">
        <v>46140</v>
      </c>
      <c r="C1271" s="9">
        <f>A1271&amp;"-"&amp;TEXT(B1271,"yyyymmdd")</f>
        <v/>
      </c>
      <c r="D1271" s="9">
        <f>_xlfn.XLOOKUP(C1271,Violations[Key],Violations[Boro])</f>
        <v/>
      </c>
      <c r="E1271" s="9">
        <f>_xlfn.XLOOKUP(C1271,Violations[Key],Violations[Cuisine])</f>
        <v/>
      </c>
      <c r="F1271" s="9">
        <f>_xlfn.XLOOKUP(C1271,Violations[Key],Violations[Score])</f>
        <v/>
      </c>
      <c r="G1271" s="9">
        <f>_xlfn.XLOOKUP(C1271,Violations[Key],Violations[Grade])&amp;""</f>
        <v/>
      </c>
      <c r="H1271" s="9">
        <f>COUNTIFS(Violations[Key],C1271,Violations[Violation code],"&lt;&gt;")</f>
        <v/>
      </c>
      <c r="I1271" s="9">
        <f>COUNTIFS(Violations[Key],C1271,Violations[Critical flag],"Critical")</f>
        <v/>
      </c>
      <c r="J1271" s="9">
        <f>IF(LEFT(_xlfn.XLOOKUP(C1271,Violations[Key],Violations[Action]),20)="Establishment Closed","Yes","No")</f>
        <v/>
      </c>
      <c r="K1271" s="9">
        <f>IF(F1271&lt;=13,"Yes","No")</f>
        <v/>
      </c>
    </row>
    <row r="1272">
      <c r="A1272" t="n">
        <v>50161886</v>
      </c>
      <c r="B1272" s="8" t="n">
        <v>46140</v>
      </c>
      <c r="C1272" s="9">
        <f>A1272&amp;"-"&amp;TEXT(B1272,"yyyymmdd")</f>
        <v/>
      </c>
      <c r="D1272" s="9">
        <f>_xlfn.XLOOKUP(C1272,Violations[Key],Violations[Boro])</f>
        <v/>
      </c>
      <c r="E1272" s="9">
        <f>_xlfn.XLOOKUP(C1272,Violations[Key],Violations[Cuisine])</f>
        <v/>
      </c>
      <c r="F1272" s="9">
        <f>_xlfn.XLOOKUP(C1272,Violations[Key],Violations[Score])</f>
        <v/>
      </c>
      <c r="G1272" s="9">
        <f>_xlfn.XLOOKUP(C1272,Violations[Key],Violations[Grade])&amp;""</f>
        <v/>
      </c>
      <c r="H1272" s="9">
        <f>COUNTIFS(Violations[Key],C1272,Violations[Violation code],"&lt;&gt;")</f>
        <v/>
      </c>
      <c r="I1272" s="9">
        <f>COUNTIFS(Violations[Key],C1272,Violations[Critical flag],"Critical")</f>
        <v/>
      </c>
      <c r="J1272" s="9">
        <f>IF(LEFT(_xlfn.XLOOKUP(C1272,Violations[Key],Violations[Action]),20)="Establishment Closed","Yes","No")</f>
        <v/>
      </c>
      <c r="K1272" s="9">
        <f>IF(F1272&lt;=13,"Yes","No")</f>
        <v/>
      </c>
    </row>
    <row r="1273">
      <c r="A1273" t="n">
        <v>50162529</v>
      </c>
      <c r="B1273" s="8" t="n">
        <v>46140</v>
      </c>
      <c r="C1273" s="9">
        <f>A1273&amp;"-"&amp;TEXT(B1273,"yyyymmdd")</f>
        <v/>
      </c>
      <c r="D1273" s="9">
        <f>_xlfn.XLOOKUP(C1273,Violations[Key],Violations[Boro])</f>
        <v/>
      </c>
      <c r="E1273" s="9">
        <f>_xlfn.XLOOKUP(C1273,Violations[Key],Violations[Cuisine])</f>
        <v/>
      </c>
      <c r="F1273" s="9">
        <f>_xlfn.XLOOKUP(C1273,Violations[Key],Violations[Score])</f>
        <v/>
      </c>
      <c r="G1273" s="9">
        <f>_xlfn.XLOOKUP(C1273,Violations[Key],Violations[Grade])&amp;""</f>
        <v/>
      </c>
      <c r="H1273" s="9">
        <f>COUNTIFS(Violations[Key],C1273,Violations[Violation code],"&lt;&gt;")</f>
        <v/>
      </c>
      <c r="I1273" s="9">
        <f>COUNTIFS(Violations[Key],C1273,Violations[Critical flag],"Critical")</f>
        <v/>
      </c>
      <c r="J1273" s="9">
        <f>IF(LEFT(_xlfn.XLOOKUP(C1273,Violations[Key],Violations[Action]),20)="Establishment Closed","Yes","No")</f>
        <v/>
      </c>
      <c r="K1273" s="9">
        <f>IF(F1273&lt;=13,"Yes","No")</f>
        <v/>
      </c>
    </row>
    <row r="1274">
      <c r="A1274" t="n">
        <v>50171997</v>
      </c>
      <c r="B1274" s="8" t="n">
        <v>46140</v>
      </c>
      <c r="C1274" s="9">
        <f>A1274&amp;"-"&amp;TEXT(B1274,"yyyymmdd")</f>
        <v/>
      </c>
      <c r="D1274" s="9">
        <f>_xlfn.XLOOKUP(C1274,Violations[Key],Violations[Boro])</f>
        <v/>
      </c>
      <c r="E1274" s="9">
        <f>_xlfn.XLOOKUP(C1274,Violations[Key],Violations[Cuisine])</f>
        <v/>
      </c>
      <c r="F1274" s="9">
        <f>_xlfn.XLOOKUP(C1274,Violations[Key],Violations[Score])</f>
        <v/>
      </c>
      <c r="G1274" s="9">
        <f>_xlfn.XLOOKUP(C1274,Violations[Key],Violations[Grade])&amp;""</f>
        <v/>
      </c>
      <c r="H1274" s="9">
        <f>COUNTIFS(Violations[Key],C1274,Violations[Violation code],"&lt;&gt;")</f>
        <v/>
      </c>
      <c r="I1274" s="9">
        <f>COUNTIFS(Violations[Key],C1274,Violations[Critical flag],"Critical")</f>
        <v/>
      </c>
      <c r="J1274" s="9">
        <f>IF(LEFT(_xlfn.XLOOKUP(C1274,Violations[Key],Violations[Action]),20)="Establishment Closed","Yes","No")</f>
        <v/>
      </c>
      <c r="K1274" s="9">
        <f>IF(F1274&lt;=13,"Yes","No")</f>
        <v/>
      </c>
    </row>
    <row r="1275">
      <c r="A1275" t="n">
        <v>50174474</v>
      </c>
      <c r="B1275" s="8" t="n">
        <v>46140</v>
      </c>
      <c r="C1275" s="9">
        <f>A1275&amp;"-"&amp;TEXT(B1275,"yyyymmdd")</f>
        <v/>
      </c>
      <c r="D1275" s="9">
        <f>_xlfn.XLOOKUP(C1275,Violations[Key],Violations[Boro])</f>
        <v/>
      </c>
      <c r="E1275" s="9">
        <f>_xlfn.XLOOKUP(C1275,Violations[Key],Violations[Cuisine])</f>
        <v/>
      </c>
      <c r="F1275" s="9">
        <f>_xlfn.XLOOKUP(C1275,Violations[Key],Violations[Score])</f>
        <v/>
      </c>
      <c r="G1275" s="9">
        <f>_xlfn.XLOOKUP(C1275,Violations[Key],Violations[Grade])&amp;""</f>
        <v/>
      </c>
      <c r="H1275" s="9">
        <f>COUNTIFS(Violations[Key],C1275,Violations[Violation code],"&lt;&gt;")</f>
        <v/>
      </c>
      <c r="I1275" s="9">
        <f>COUNTIFS(Violations[Key],C1275,Violations[Critical flag],"Critical")</f>
        <v/>
      </c>
      <c r="J1275" s="9">
        <f>IF(LEFT(_xlfn.XLOOKUP(C1275,Violations[Key],Violations[Action]),20)="Establishment Closed","Yes","No")</f>
        <v/>
      </c>
      <c r="K1275" s="9">
        <f>IF(F1275&lt;=13,"Yes","No")</f>
        <v/>
      </c>
    </row>
    <row r="1276">
      <c r="A1276" t="n">
        <v>40364220</v>
      </c>
      <c r="B1276" s="8" t="n">
        <v>46141</v>
      </c>
      <c r="C1276" s="9">
        <f>A1276&amp;"-"&amp;TEXT(B1276,"yyyymmdd")</f>
        <v/>
      </c>
      <c r="D1276" s="9">
        <f>_xlfn.XLOOKUP(C1276,Violations[Key],Violations[Boro])</f>
        <v/>
      </c>
      <c r="E1276" s="9">
        <f>_xlfn.XLOOKUP(C1276,Violations[Key],Violations[Cuisine])</f>
        <v/>
      </c>
      <c r="F1276" s="9">
        <f>_xlfn.XLOOKUP(C1276,Violations[Key],Violations[Score])</f>
        <v/>
      </c>
      <c r="G1276" s="9">
        <f>_xlfn.XLOOKUP(C1276,Violations[Key],Violations[Grade])&amp;""</f>
        <v/>
      </c>
      <c r="H1276" s="9">
        <f>COUNTIFS(Violations[Key],C1276,Violations[Violation code],"&lt;&gt;")</f>
        <v/>
      </c>
      <c r="I1276" s="9">
        <f>COUNTIFS(Violations[Key],C1276,Violations[Critical flag],"Critical")</f>
        <v/>
      </c>
      <c r="J1276" s="9">
        <f>IF(LEFT(_xlfn.XLOOKUP(C1276,Violations[Key],Violations[Action]),20)="Establishment Closed","Yes","No")</f>
        <v/>
      </c>
      <c r="K1276" s="9">
        <f>IF(F1276&lt;=13,"Yes","No")</f>
        <v/>
      </c>
    </row>
    <row r="1277">
      <c r="A1277" t="n">
        <v>40388269</v>
      </c>
      <c r="B1277" s="8" t="n">
        <v>46141</v>
      </c>
      <c r="C1277" s="9">
        <f>A1277&amp;"-"&amp;TEXT(B1277,"yyyymmdd")</f>
        <v/>
      </c>
      <c r="D1277" s="9">
        <f>_xlfn.XLOOKUP(C1277,Violations[Key],Violations[Boro])</f>
        <v/>
      </c>
      <c r="E1277" s="9">
        <f>_xlfn.XLOOKUP(C1277,Violations[Key],Violations[Cuisine])</f>
        <v/>
      </c>
      <c r="F1277" s="9">
        <f>_xlfn.XLOOKUP(C1277,Violations[Key],Violations[Score])</f>
        <v/>
      </c>
      <c r="G1277" s="9">
        <f>_xlfn.XLOOKUP(C1277,Violations[Key],Violations[Grade])&amp;""</f>
        <v/>
      </c>
      <c r="H1277" s="9">
        <f>COUNTIFS(Violations[Key],C1277,Violations[Violation code],"&lt;&gt;")</f>
        <v/>
      </c>
      <c r="I1277" s="9">
        <f>COUNTIFS(Violations[Key],C1277,Violations[Critical flag],"Critical")</f>
        <v/>
      </c>
      <c r="J1277" s="9">
        <f>IF(LEFT(_xlfn.XLOOKUP(C1277,Violations[Key],Violations[Action]),20)="Establishment Closed","Yes","No")</f>
        <v/>
      </c>
      <c r="K1277" s="9">
        <f>IF(F1277&lt;=13,"Yes","No")</f>
        <v/>
      </c>
    </row>
    <row r="1278">
      <c r="A1278" t="n">
        <v>40709458</v>
      </c>
      <c r="B1278" s="8" t="n">
        <v>46141</v>
      </c>
      <c r="C1278" s="9">
        <f>A1278&amp;"-"&amp;TEXT(B1278,"yyyymmdd")</f>
        <v/>
      </c>
      <c r="D1278" s="9">
        <f>_xlfn.XLOOKUP(C1278,Violations[Key],Violations[Boro])</f>
        <v/>
      </c>
      <c r="E1278" s="9">
        <f>_xlfn.XLOOKUP(C1278,Violations[Key],Violations[Cuisine])</f>
        <v/>
      </c>
      <c r="F1278" s="9">
        <f>_xlfn.XLOOKUP(C1278,Violations[Key],Violations[Score])</f>
        <v/>
      </c>
      <c r="G1278" s="9">
        <f>_xlfn.XLOOKUP(C1278,Violations[Key],Violations[Grade])&amp;""</f>
        <v/>
      </c>
      <c r="H1278" s="9">
        <f>COUNTIFS(Violations[Key],C1278,Violations[Violation code],"&lt;&gt;")</f>
        <v/>
      </c>
      <c r="I1278" s="9">
        <f>COUNTIFS(Violations[Key],C1278,Violations[Critical flag],"Critical")</f>
        <v/>
      </c>
      <c r="J1278" s="9">
        <f>IF(LEFT(_xlfn.XLOOKUP(C1278,Violations[Key],Violations[Action]),20)="Establishment Closed","Yes","No")</f>
        <v/>
      </c>
      <c r="K1278" s="9">
        <f>IF(F1278&lt;=13,"Yes","No")</f>
        <v/>
      </c>
    </row>
    <row r="1279">
      <c r="A1279" t="n">
        <v>40720393</v>
      </c>
      <c r="B1279" s="8" t="n">
        <v>46141</v>
      </c>
      <c r="C1279" s="9">
        <f>A1279&amp;"-"&amp;TEXT(B1279,"yyyymmdd")</f>
        <v/>
      </c>
      <c r="D1279" s="9">
        <f>_xlfn.XLOOKUP(C1279,Violations[Key],Violations[Boro])</f>
        <v/>
      </c>
      <c r="E1279" s="9">
        <f>_xlfn.XLOOKUP(C1279,Violations[Key],Violations[Cuisine])</f>
        <v/>
      </c>
      <c r="F1279" s="9">
        <f>_xlfn.XLOOKUP(C1279,Violations[Key],Violations[Score])</f>
        <v/>
      </c>
      <c r="G1279" s="9">
        <f>_xlfn.XLOOKUP(C1279,Violations[Key],Violations[Grade])&amp;""</f>
        <v/>
      </c>
      <c r="H1279" s="9">
        <f>COUNTIFS(Violations[Key],C1279,Violations[Violation code],"&lt;&gt;")</f>
        <v/>
      </c>
      <c r="I1279" s="9">
        <f>COUNTIFS(Violations[Key],C1279,Violations[Critical flag],"Critical")</f>
        <v/>
      </c>
      <c r="J1279" s="9">
        <f>IF(LEFT(_xlfn.XLOOKUP(C1279,Violations[Key],Violations[Action]),20)="Establishment Closed","Yes","No")</f>
        <v/>
      </c>
      <c r="K1279" s="9">
        <f>IF(F1279&lt;=13,"Yes","No")</f>
        <v/>
      </c>
    </row>
    <row r="1280">
      <c r="A1280" t="n">
        <v>40840790</v>
      </c>
      <c r="B1280" s="8" t="n">
        <v>46141</v>
      </c>
      <c r="C1280" s="9">
        <f>A1280&amp;"-"&amp;TEXT(B1280,"yyyymmdd")</f>
        <v/>
      </c>
      <c r="D1280" s="9">
        <f>_xlfn.XLOOKUP(C1280,Violations[Key],Violations[Boro])</f>
        <v/>
      </c>
      <c r="E1280" s="9">
        <f>_xlfn.XLOOKUP(C1280,Violations[Key],Violations[Cuisine])</f>
        <v/>
      </c>
      <c r="F1280" s="9">
        <f>_xlfn.XLOOKUP(C1280,Violations[Key],Violations[Score])</f>
        <v/>
      </c>
      <c r="G1280" s="9">
        <f>_xlfn.XLOOKUP(C1280,Violations[Key],Violations[Grade])&amp;""</f>
        <v/>
      </c>
      <c r="H1280" s="9">
        <f>COUNTIFS(Violations[Key],C1280,Violations[Violation code],"&lt;&gt;")</f>
        <v/>
      </c>
      <c r="I1280" s="9">
        <f>COUNTIFS(Violations[Key],C1280,Violations[Critical flag],"Critical")</f>
        <v/>
      </c>
      <c r="J1280" s="9">
        <f>IF(LEFT(_xlfn.XLOOKUP(C1280,Violations[Key],Violations[Action]),20)="Establishment Closed","Yes","No")</f>
        <v/>
      </c>
      <c r="K1280" s="9">
        <f>IF(F1280&lt;=13,"Yes","No")</f>
        <v/>
      </c>
    </row>
    <row r="1281">
      <c r="A1281" t="n">
        <v>41083785</v>
      </c>
      <c r="B1281" s="8" t="n">
        <v>46141</v>
      </c>
      <c r="C1281" s="9">
        <f>A1281&amp;"-"&amp;TEXT(B1281,"yyyymmdd")</f>
        <v/>
      </c>
      <c r="D1281" s="9">
        <f>_xlfn.XLOOKUP(C1281,Violations[Key],Violations[Boro])</f>
        <v/>
      </c>
      <c r="E1281" s="9">
        <f>_xlfn.XLOOKUP(C1281,Violations[Key],Violations[Cuisine])</f>
        <v/>
      </c>
      <c r="F1281" s="9">
        <f>_xlfn.XLOOKUP(C1281,Violations[Key],Violations[Score])</f>
        <v/>
      </c>
      <c r="G1281" s="9">
        <f>_xlfn.XLOOKUP(C1281,Violations[Key],Violations[Grade])&amp;""</f>
        <v/>
      </c>
      <c r="H1281" s="9">
        <f>COUNTIFS(Violations[Key],C1281,Violations[Violation code],"&lt;&gt;")</f>
        <v/>
      </c>
      <c r="I1281" s="9">
        <f>COUNTIFS(Violations[Key],C1281,Violations[Critical flag],"Critical")</f>
        <v/>
      </c>
      <c r="J1281" s="9">
        <f>IF(LEFT(_xlfn.XLOOKUP(C1281,Violations[Key],Violations[Action]),20)="Establishment Closed","Yes","No")</f>
        <v/>
      </c>
      <c r="K1281" s="9">
        <f>IF(F1281&lt;=13,"Yes","No")</f>
        <v/>
      </c>
    </row>
    <row r="1282">
      <c r="A1282" t="n">
        <v>41098956</v>
      </c>
      <c r="B1282" s="8" t="n">
        <v>46141</v>
      </c>
      <c r="C1282" s="9">
        <f>A1282&amp;"-"&amp;TEXT(B1282,"yyyymmdd")</f>
        <v/>
      </c>
      <c r="D1282" s="9">
        <f>_xlfn.XLOOKUP(C1282,Violations[Key],Violations[Boro])</f>
        <v/>
      </c>
      <c r="E1282" s="9">
        <f>_xlfn.XLOOKUP(C1282,Violations[Key],Violations[Cuisine])</f>
        <v/>
      </c>
      <c r="F1282" s="9">
        <f>_xlfn.XLOOKUP(C1282,Violations[Key],Violations[Score])</f>
        <v/>
      </c>
      <c r="G1282" s="9">
        <f>_xlfn.XLOOKUP(C1282,Violations[Key],Violations[Grade])&amp;""</f>
        <v/>
      </c>
      <c r="H1282" s="9">
        <f>COUNTIFS(Violations[Key],C1282,Violations[Violation code],"&lt;&gt;")</f>
        <v/>
      </c>
      <c r="I1282" s="9">
        <f>COUNTIFS(Violations[Key],C1282,Violations[Critical flag],"Critical")</f>
        <v/>
      </c>
      <c r="J1282" s="9">
        <f>IF(LEFT(_xlfn.XLOOKUP(C1282,Violations[Key],Violations[Action]),20)="Establishment Closed","Yes","No")</f>
        <v/>
      </c>
      <c r="K1282" s="9">
        <f>IF(F1282&lt;=13,"Yes","No")</f>
        <v/>
      </c>
    </row>
    <row r="1283">
      <c r="A1283" t="n">
        <v>41147913</v>
      </c>
      <c r="B1283" s="8" t="n">
        <v>46141</v>
      </c>
      <c r="C1283" s="9">
        <f>A1283&amp;"-"&amp;TEXT(B1283,"yyyymmdd")</f>
        <v/>
      </c>
      <c r="D1283" s="9">
        <f>_xlfn.XLOOKUP(C1283,Violations[Key],Violations[Boro])</f>
        <v/>
      </c>
      <c r="E1283" s="9">
        <f>_xlfn.XLOOKUP(C1283,Violations[Key],Violations[Cuisine])</f>
        <v/>
      </c>
      <c r="F1283" s="9">
        <f>_xlfn.XLOOKUP(C1283,Violations[Key],Violations[Score])</f>
        <v/>
      </c>
      <c r="G1283" s="9">
        <f>_xlfn.XLOOKUP(C1283,Violations[Key],Violations[Grade])&amp;""</f>
        <v/>
      </c>
      <c r="H1283" s="9">
        <f>COUNTIFS(Violations[Key],C1283,Violations[Violation code],"&lt;&gt;")</f>
        <v/>
      </c>
      <c r="I1283" s="9">
        <f>COUNTIFS(Violations[Key],C1283,Violations[Critical flag],"Critical")</f>
        <v/>
      </c>
      <c r="J1283" s="9">
        <f>IF(LEFT(_xlfn.XLOOKUP(C1283,Violations[Key],Violations[Action]),20)="Establishment Closed","Yes","No")</f>
        <v/>
      </c>
      <c r="K1283" s="9">
        <f>IF(F1283&lt;=13,"Yes","No")</f>
        <v/>
      </c>
    </row>
    <row r="1284">
      <c r="A1284" t="n">
        <v>41321209</v>
      </c>
      <c r="B1284" s="8" t="n">
        <v>46141</v>
      </c>
      <c r="C1284" s="9">
        <f>A1284&amp;"-"&amp;TEXT(B1284,"yyyymmdd")</f>
        <v/>
      </c>
      <c r="D1284" s="9">
        <f>_xlfn.XLOOKUP(C1284,Violations[Key],Violations[Boro])</f>
        <v/>
      </c>
      <c r="E1284" s="9">
        <f>_xlfn.XLOOKUP(C1284,Violations[Key],Violations[Cuisine])</f>
        <v/>
      </c>
      <c r="F1284" s="9">
        <f>_xlfn.XLOOKUP(C1284,Violations[Key],Violations[Score])</f>
        <v/>
      </c>
      <c r="G1284" s="9">
        <f>_xlfn.XLOOKUP(C1284,Violations[Key],Violations[Grade])&amp;""</f>
        <v/>
      </c>
      <c r="H1284" s="9">
        <f>COUNTIFS(Violations[Key],C1284,Violations[Violation code],"&lt;&gt;")</f>
        <v/>
      </c>
      <c r="I1284" s="9">
        <f>COUNTIFS(Violations[Key],C1284,Violations[Critical flag],"Critical")</f>
        <v/>
      </c>
      <c r="J1284" s="9">
        <f>IF(LEFT(_xlfn.XLOOKUP(C1284,Violations[Key],Violations[Action]),20)="Establishment Closed","Yes","No")</f>
        <v/>
      </c>
      <c r="K1284" s="9">
        <f>IF(F1284&lt;=13,"Yes","No")</f>
        <v/>
      </c>
    </row>
    <row r="1285">
      <c r="A1285" t="n">
        <v>41357064</v>
      </c>
      <c r="B1285" s="8" t="n">
        <v>46141</v>
      </c>
      <c r="C1285" s="9">
        <f>A1285&amp;"-"&amp;TEXT(B1285,"yyyymmdd")</f>
        <v/>
      </c>
      <c r="D1285" s="9">
        <f>_xlfn.XLOOKUP(C1285,Violations[Key],Violations[Boro])</f>
        <v/>
      </c>
      <c r="E1285" s="9">
        <f>_xlfn.XLOOKUP(C1285,Violations[Key],Violations[Cuisine])</f>
        <v/>
      </c>
      <c r="F1285" s="9">
        <f>_xlfn.XLOOKUP(C1285,Violations[Key],Violations[Score])</f>
        <v/>
      </c>
      <c r="G1285" s="9">
        <f>_xlfn.XLOOKUP(C1285,Violations[Key],Violations[Grade])&amp;""</f>
        <v/>
      </c>
      <c r="H1285" s="9">
        <f>COUNTIFS(Violations[Key],C1285,Violations[Violation code],"&lt;&gt;")</f>
        <v/>
      </c>
      <c r="I1285" s="9">
        <f>COUNTIFS(Violations[Key],C1285,Violations[Critical flag],"Critical")</f>
        <v/>
      </c>
      <c r="J1285" s="9">
        <f>IF(LEFT(_xlfn.XLOOKUP(C1285,Violations[Key],Violations[Action]),20)="Establishment Closed","Yes","No")</f>
        <v/>
      </c>
      <c r="K1285" s="9">
        <f>IF(F1285&lt;=13,"Yes","No")</f>
        <v/>
      </c>
    </row>
    <row r="1286">
      <c r="A1286" t="n">
        <v>41618388</v>
      </c>
      <c r="B1286" s="8" t="n">
        <v>46141</v>
      </c>
      <c r="C1286" s="9">
        <f>A1286&amp;"-"&amp;TEXT(B1286,"yyyymmdd")</f>
        <v/>
      </c>
      <c r="D1286" s="9">
        <f>_xlfn.XLOOKUP(C1286,Violations[Key],Violations[Boro])</f>
        <v/>
      </c>
      <c r="E1286" s="9">
        <f>_xlfn.XLOOKUP(C1286,Violations[Key],Violations[Cuisine])</f>
        <v/>
      </c>
      <c r="F1286" s="9">
        <f>_xlfn.XLOOKUP(C1286,Violations[Key],Violations[Score])</f>
        <v/>
      </c>
      <c r="G1286" s="9">
        <f>_xlfn.XLOOKUP(C1286,Violations[Key],Violations[Grade])&amp;""</f>
        <v/>
      </c>
      <c r="H1286" s="9">
        <f>COUNTIFS(Violations[Key],C1286,Violations[Violation code],"&lt;&gt;")</f>
        <v/>
      </c>
      <c r="I1286" s="9">
        <f>COUNTIFS(Violations[Key],C1286,Violations[Critical flag],"Critical")</f>
        <v/>
      </c>
      <c r="J1286" s="9">
        <f>IF(LEFT(_xlfn.XLOOKUP(C1286,Violations[Key],Violations[Action]),20)="Establishment Closed","Yes","No")</f>
        <v/>
      </c>
      <c r="K1286" s="9">
        <f>IF(F1286&lt;=13,"Yes","No")</f>
        <v/>
      </c>
    </row>
    <row r="1287">
      <c r="A1287" t="n">
        <v>41675163</v>
      </c>
      <c r="B1287" s="8" t="n">
        <v>46141</v>
      </c>
      <c r="C1287" s="9">
        <f>A1287&amp;"-"&amp;TEXT(B1287,"yyyymmdd")</f>
        <v/>
      </c>
      <c r="D1287" s="9">
        <f>_xlfn.XLOOKUP(C1287,Violations[Key],Violations[Boro])</f>
        <v/>
      </c>
      <c r="E1287" s="9">
        <f>_xlfn.XLOOKUP(C1287,Violations[Key],Violations[Cuisine])</f>
        <v/>
      </c>
      <c r="F1287" s="9">
        <f>_xlfn.XLOOKUP(C1287,Violations[Key],Violations[Score])</f>
        <v/>
      </c>
      <c r="G1287" s="9">
        <f>_xlfn.XLOOKUP(C1287,Violations[Key],Violations[Grade])&amp;""</f>
        <v/>
      </c>
      <c r="H1287" s="9">
        <f>COUNTIFS(Violations[Key],C1287,Violations[Violation code],"&lt;&gt;")</f>
        <v/>
      </c>
      <c r="I1287" s="9">
        <f>COUNTIFS(Violations[Key],C1287,Violations[Critical flag],"Critical")</f>
        <v/>
      </c>
      <c r="J1287" s="9">
        <f>IF(LEFT(_xlfn.XLOOKUP(C1287,Violations[Key],Violations[Action]),20)="Establishment Closed","Yes","No")</f>
        <v/>
      </c>
      <c r="K1287" s="9">
        <f>IF(F1287&lt;=13,"Yes","No")</f>
        <v/>
      </c>
    </row>
    <row r="1288">
      <c r="A1288" t="n">
        <v>41717113</v>
      </c>
      <c r="B1288" s="8" t="n">
        <v>46141</v>
      </c>
      <c r="C1288" s="9">
        <f>A1288&amp;"-"&amp;TEXT(B1288,"yyyymmdd")</f>
        <v/>
      </c>
      <c r="D1288" s="9">
        <f>_xlfn.XLOOKUP(C1288,Violations[Key],Violations[Boro])</f>
        <v/>
      </c>
      <c r="E1288" s="9">
        <f>_xlfn.XLOOKUP(C1288,Violations[Key],Violations[Cuisine])</f>
        <v/>
      </c>
      <c r="F1288" s="9">
        <f>_xlfn.XLOOKUP(C1288,Violations[Key],Violations[Score])</f>
        <v/>
      </c>
      <c r="G1288" s="9">
        <f>_xlfn.XLOOKUP(C1288,Violations[Key],Violations[Grade])&amp;""</f>
        <v/>
      </c>
      <c r="H1288" s="9">
        <f>COUNTIFS(Violations[Key],C1288,Violations[Violation code],"&lt;&gt;")</f>
        <v/>
      </c>
      <c r="I1288" s="9">
        <f>COUNTIFS(Violations[Key],C1288,Violations[Critical flag],"Critical")</f>
        <v/>
      </c>
      <c r="J1288" s="9">
        <f>IF(LEFT(_xlfn.XLOOKUP(C1288,Violations[Key],Violations[Action]),20)="Establishment Closed","Yes","No")</f>
        <v/>
      </c>
      <c r="K1288" s="9">
        <f>IF(F1288&lt;=13,"Yes","No")</f>
        <v/>
      </c>
    </row>
    <row r="1289">
      <c r="A1289" t="n">
        <v>50002214</v>
      </c>
      <c r="B1289" s="8" t="n">
        <v>46141</v>
      </c>
      <c r="C1289" s="9">
        <f>A1289&amp;"-"&amp;TEXT(B1289,"yyyymmdd")</f>
        <v/>
      </c>
      <c r="D1289" s="9">
        <f>_xlfn.XLOOKUP(C1289,Violations[Key],Violations[Boro])</f>
        <v/>
      </c>
      <c r="E1289" s="9">
        <f>_xlfn.XLOOKUP(C1289,Violations[Key],Violations[Cuisine])</f>
        <v/>
      </c>
      <c r="F1289" s="9">
        <f>_xlfn.XLOOKUP(C1289,Violations[Key],Violations[Score])</f>
        <v/>
      </c>
      <c r="G1289" s="9">
        <f>_xlfn.XLOOKUP(C1289,Violations[Key],Violations[Grade])&amp;""</f>
        <v/>
      </c>
      <c r="H1289" s="9">
        <f>COUNTIFS(Violations[Key],C1289,Violations[Violation code],"&lt;&gt;")</f>
        <v/>
      </c>
      <c r="I1289" s="9">
        <f>COUNTIFS(Violations[Key],C1289,Violations[Critical flag],"Critical")</f>
        <v/>
      </c>
      <c r="J1289" s="9">
        <f>IF(LEFT(_xlfn.XLOOKUP(C1289,Violations[Key],Violations[Action]),20)="Establishment Closed","Yes","No")</f>
        <v/>
      </c>
      <c r="K1289" s="9">
        <f>IF(F1289&lt;=13,"Yes","No")</f>
        <v/>
      </c>
    </row>
    <row r="1290">
      <c r="A1290" t="n">
        <v>50011009</v>
      </c>
      <c r="B1290" s="8" t="n">
        <v>46141</v>
      </c>
      <c r="C1290" s="9">
        <f>A1290&amp;"-"&amp;TEXT(B1290,"yyyymmdd")</f>
        <v/>
      </c>
      <c r="D1290" s="9">
        <f>_xlfn.XLOOKUP(C1290,Violations[Key],Violations[Boro])</f>
        <v/>
      </c>
      <c r="E1290" s="9">
        <f>_xlfn.XLOOKUP(C1290,Violations[Key],Violations[Cuisine])</f>
        <v/>
      </c>
      <c r="F1290" s="9">
        <f>_xlfn.XLOOKUP(C1290,Violations[Key],Violations[Score])</f>
        <v/>
      </c>
      <c r="G1290" s="9">
        <f>_xlfn.XLOOKUP(C1290,Violations[Key],Violations[Grade])&amp;""</f>
        <v/>
      </c>
      <c r="H1290" s="9">
        <f>COUNTIFS(Violations[Key],C1290,Violations[Violation code],"&lt;&gt;")</f>
        <v/>
      </c>
      <c r="I1290" s="9">
        <f>COUNTIFS(Violations[Key],C1290,Violations[Critical flag],"Critical")</f>
        <v/>
      </c>
      <c r="J1290" s="9">
        <f>IF(LEFT(_xlfn.XLOOKUP(C1290,Violations[Key],Violations[Action]),20)="Establishment Closed","Yes","No")</f>
        <v/>
      </c>
      <c r="K1290" s="9">
        <f>IF(F1290&lt;=13,"Yes","No")</f>
        <v/>
      </c>
    </row>
    <row r="1291">
      <c r="A1291" t="n">
        <v>50012650</v>
      </c>
      <c r="B1291" s="8" t="n">
        <v>46141</v>
      </c>
      <c r="C1291" s="9">
        <f>A1291&amp;"-"&amp;TEXT(B1291,"yyyymmdd")</f>
        <v/>
      </c>
      <c r="D1291" s="9">
        <f>_xlfn.XLOOKUP(C1291,Violations[Key],Violations[Boro])</f>
        <v/>
      </c>
      <c r="E1291" s="9">
        <f>_xlfn.XLOOKUP(C1291,Violations[Key],Violations[Cuisine])</f>
        <v/>
      </c>
      <c r="F1291" s="9">
        <f>_xlfn.XLOOKUP(C1291,Violations[Key],Violations[Score])</f>
        <v/>
      </c>
      <c r="G1291" s="9">
        <f>_xlfn.XLOOKUP(C1291,Violations[Key],Violations[Grade])&amp;""</f>
        <v/>
      </c>
      <c r="H1291" s="9">
        <f>COUNTIFS(Violations[Key],C1291,Violations[Violation code],"&lt;&gt;")</f>
        <v/>
      </c>
      <c r="I1291" s="9">
        <f>COUNTIFS(Violations[Key],C1291,Violations[Critical flag],"Critical")</f>
        <v/>
      </c>
      <c r="J1291" s="9">
        <f>IF(LEFT(_xlfn.XLOOKUP(C1291,Violations[Key],Violations[Action]),20)="Establishment Closed","Yes","No")</f>
        <v/>
      </c>
      <c r="K1291" s="9">
        <f>IF(F1291&lt;=13,"Yes","No")</f>
        <v/>
      </c>
    </row>
    <row r="1292">
      <c r="A1292" t="n">
        <v>50017284</v>
      </c>
      <c r="B1292" s="8" t="n">
        <v>46141</v>
      </c>
      <c r="C1292" s="9">
        <f>A1292&amp;"-"&amp;TEXT(B1292,"yyyymmdd")</f>
        <v/>
      </c>
      <c r="D1292" s="9">
        <f>_xlfn.XLOOKUP(C1292,Violations[Key],Violations[Boro])</f>
        <v/>
      </c>
      <c r="E1292" s="9">
        <f>_xlfn.XLOOKUP(C1292,Violations[Key],Violations[Cuisine])</f>
        <v/>
      </c>
      <c r="F1292" s="9">
        <f>_xlfn.XLOOKUP(C1292,Violations[Key],Violations[Score])</f>
        <v/>
      </c>
      <c r="G1292" s="9">
        <f>_xlfn.XLOOKUP(C1292,Violations[Key],Violations[Grade])&amp;""</f>
        <v/>
      </c>
      <c r="H1292" s="9">
        <f>COUNTIFS(Violations[Key],C1292,Violations[Violation code],"&lt;&gt;")</f>
        <v/>
      </c>
      <c r="I1292" s="9">
        <f>COUNTIFS(Violations[Key],C1292,Violations[Critical flag],"Critical")</f>
        <v/>
      </c>
      <c r="J1292" s="9">
        <f>IF(LEFT(_xlfn.XLOOKUP(C1292,Violations[Key],Violations[Action]),20)="Establishment Closed","Yes","No")</f>
        <v/>
      </c>
      <c r="K1292" s="9">
        <f>IF(F1292&lt;=13,"Yes","No")</f>
        <v/>
      </c>
    </row>
    <row r="1293">
      <c r="A1293" t="n">
        <v>50035042</v>
      </c>
      <c r="B1293" s="8" t="n">
        <v>46141</v>
      </c>
      <c r="C1293" s="9">
        <f>A1293&amp;"-"&amp;TEXT(B1293,"yyyymmdd")</f>
        <v/>
      </c>
      <c r="D1293" s="9">
        <f>_xlfn.XLOOKUP(C1293,Violations[Key],Violations[Boro])</f>
        <v/>
      </c>
      <c r="E1293" s="9">
        <f>_xlfn.XLOOKUP(C1293,Violations[Key],Violations[Cuisine])</f>
        <v/>
      </c>
      <c r="F1293" s="9">
        <f>_xlfn.XLOOKUP(C1293,Violations[Key],Violations[Score])</f>
        <v/>
      </c>
      <c r="G1293" s="9">
        <f>_xlfn.XLOOKUP(C1293,Violations[Key],Violations[Grade])&amp;""</f>
        <v/>
      </c>
      <c r="H1293" s="9">
        <f>COUNTIFS(Violations[Key],C1293,Violations[Violation code],"&lt;&gt;")</f>
        <v/>
      </c>
      <c r="I1293" s="9">
        <f>COUNTIFS(Violations[Key],C1293,Violations[Critical flag],"Critical")</f>
        <v/>
      </c>
      <c r="J1293" s="9">
        <f>IF(LEFT(_xlfn.XLOOKUP(C1293,Violations[Key],Violations[Action]),20)="Establishment Closed","Yes","No")</f>
        <v/>
      </c>
      <c r="K1293" s="9">
        <f>IF(F1293&lt;=13,"Yes","No")</f>
        <v/>
      </c>
    </row>
    <row r="1294">
      <c r="A1294" t="n">
        <v>50037436</v>
      </c>
      <c r="B1294" s="8" t="n">
        <v>46141</v>
      </c>
      <c r="C1294" s="9">
        <f>A1294&amp;"-"&amp;TEXT(B1294,"yyyymmdd")</f>
        <v/>
      </c>
      <c r="D1294" s="9">
        <f>_xlfn.XLOOKUP(C1294,Violations[Key],Violations[Boro])</f>
        <v/>
      </c>
      <c r="E1294" s="9">
        <f>_xlfn.XLOOKUP(C1294,Violations[Key],Violations[Cuisine])</f>
        <v/>
      </c>
      <c r="F1294" s="9">
        <f>_xlfn.XLOOKUP(C1294,Violations[Key],Violations[Score])</f>
        <v/>
      </c>
      <c r="G1294" s="9">
        <f>_xlfn.XLOOKUP(C1294,Violations[Key],Violations[Grade])&amp;""</f>
        <v/>
      </c>
      <c r="H1294" s="9">
        <f>COUNTIFS(Violations[Key],C1294,Violations[Violation code],"&lt;&gt;")</f>
        <v/>
      </c>
      <c r="I1294" s="9">
        <f>COUNTIFS(Violations[Key],C1294,Violations[Critical flag],"Critical")</f>
        <v/>
      </c>
      <c r="J1294" s="9">
        <f>IF(LEFT(_xlfn.XLOOKUP(C1294,Violations[Key],Violations[Action]),20)="Establishment Closed","Yes","No")</f>
        <v/>
      </c>
      <c r="K1294" s="9">
        <f>IF(F1294&lt;=13,"Yes","No")</f>
        <v/>
      </c>
    </row>
    <row r="1295">
      <c r="A1295" t="n">
        <v>50040292</v>
      </c>
      <c r="B1295" s="8" t="n">
        <v>46141</v>
      </c>
      <c r="C1295" s="9">
        <f>A1295&amp;"-"&amp;TEXT(B1295,"yyyymmdd")</f>
        <v/>
      </c>
      <c r="D1295" s="9">
        <f>_xlfn.XLOOKUP(C1295,Violations[Key],Violations[Boro])</f>
        <v/>
      </c>
      <c r="E1295" s="9">
        <f>_xlfn.XLOOKUP(C1295,Violations[Key],Violations[Cuisine])</f>
        <v/>
      </c>
      <c r="F1295" s="9">
        <f>_xlfn.XLOOKUP(C1295,Violations[Key],Violations[Score])</f>
        <v/>
      </c>
      <c r="G1295" s="9">
        <f>_xlfn.XLOOKUP(C1295,Violations[Key],Violations[Grade])&amp;""</f>
        <v/>
      </c>
      <c r="H1295" s="9">
        <f>COUNTIFS(Violations[Key],C1295,Violations[Violation code],"&lt;&gt;")</f>
        <v/>
      </c>
      <c r="I1295" s="9">
        <f>COUNTIFS(Violations[Key],C1295,Violations[Critical flag],"Critical")</f>
        <v/>
      </c>
      <c r="J1295" s="9">
        <f>IF(LEFT(_xlfn.XLOOKUP(C1295,Violations[Key],Violations[Action]),20)="Establishment Closed","Yes","No")</f>
        <v/>
      </c>
      <c r="K1295" s="9">
        <f>IF(F1295&lt;=13,"Yes","No")</f>
        <v/>
      </c>
    </row>
    <row r="1296">
      <c r="A1296" t="n">
        <v>50044852</v>
      </c>
      <c r="B1296" s="8" t="n">
        <v>46141</v>
      </c>
      <c r="C1296" s="9">
        <f>A1296&amp;"-"&amp;TEXT(B1296,"yyyymmdd")</f>
        <v/>
      </c>
      <c r="D1296" s="9">
        <f>_xlfn.XLOOKUP(C1296,Violations[Key],Violations[Boro])</f>
        <v/>
      </c>
      <c r="E1296" s="9">
        <f>_xlfn.XLOOKUP(C1296,Violations[Key],Violations[Cuisine])</f>
        <v/>
      </c>
      <c r="F1296" s="9">
        <f>_xlfn.XLOOKUP(C1296,Violations[Key],Violations[Score])</f>
        <v/>
      </c>
      <c r="G1296" s="9">
        <f>_xlfn.XLOOKUP(C1296,Violations[Key],Violations[Grade])&amp;""</f>
        <v/>
      </c>
      <c r="H1296" s="9">
        <f>COUNTIFS(Violations[Key],C1296,Violations[Violation code],"&lt;&gt;")</f>
        <v/>
      </c>
      <c r="I1296" s="9">
        <f>COUNTIFS(Violations[Key],C1296,Violations[Critical flag],"Critical")</f>
        <v/>
      </c>
      <c r="J1296" s="9">
        <f>IF(LEFT(_xlfn.XLOOKUP(C1296,Violations[Key],Violations[Action]),20)="Establishment Closed","Yes","No")</f>
        <v/>
      </c>
      <c r="K1296" s="9">
        <f>IF(F1296&lt;=13,"Yes","No")</f>
        <v/>
      </c>
    </row>
    <row r="1297">
      <c r="A1297" t="n">
        <v>50045765</v>
      </c>
      <c r="B1297" s="8" t="n">
        <v>46141</v>
      </c>
      <c r="C1297" s="9">
        <f>A1297&amp;"-"&amp;TEXT(B1297,"yyyymmdd")</f>
        <v/>
      </c>
      <c r="D1297" s="9">
        <f>_xlfn.XLOOKUP(C1297,Violations[Key],Violations[Boro])</f>
        <v/>
      </c>
      <c r="E1297" s="9">
        <f>_xlfn.XLOOKUP(C1297,Violations[Key],Violations[Cuisine])</f>
        <v/>
      </c>
      <c r="F1297" s="9">
        <f>_xlfn.XLOOKUP(C1297,Violations[Key],Violations[Score])</f>
        <v/>
      </c>
      <c r="G1297" s="9">
        <f>_xlfn.XLOOKUP(C1297,Violations[Key],Violations[Grade])&amp;""</f>
        <v/>
      </c>
      <c r="H1297" s="9">
        <f>COUNTIFS(Violations[Key],C1297,Violations[Violation code],"&lt;&gt;")</f>
        <v/>
      </c>
      <c r="I1297" s="9">
        <f>COUNTIFS(Violations[Key],C1297,Violations[Critical flag],"Critical")</f>
        <v/>
      </c>
      <c r="J1297" s="9">
        <f>IF(LEFT(_xlfn.XLOOKUP(C1297,Violations[Key],Violations[Action]),20)="Establishment Closed","Yes","No")</f>
        <v/>
      </c>
      <c r="K1297" s="9">
        <f>IF(F1297&lt;=13,"Yes","No")</f>
        <v/>
      </c>
    </row>
    <row r="1298">
      <c r="A1298" t="n">
        <v>50068912</v>
      </c>
      <c r="B1298" s="8" t="n">
        <v>46141</v>
      </c>
      <c r="C1298" s="9">
        <f>A1298&amp;"-"&amp;TEXT(B1298,"yyyymmdd")</f>
        <v/>
      </c>
      <c r="D1298" s="9">
        <f>_xlfn.XLOOKUP(C1298,Violations[Key],Violations[Boro])</f>
        <v/>
      </c>
      <c r="E1298" s="9">
        <f>_xlfn.XLOOKUP(C1298,Violations[Key],Violations[Cuisine])</f>
        <v/>
      </c>
      <c r="F1298" s="9">
        <f>_xlfn.XLOOKUP(C1298,Violations[Key],Violations[Score])</f>
        <v/>
      </c>
      <c r="G1298" s="9">
        <f>_xlfn.XLOOKUP(C1298,Violations[Key],Violations[Grade])&amp;""</f>
        <v/>
      </c>
      <c r="H1298" s="9">
        <f>COUNTIFS(Violations[Key],C1298,Violations[Violation code],"&lt;&gt;")</f>
        <v/>
      </c>
      <c r="I1298" s="9">
        <f>COUNTIFS(Violations[Key],C1298,Violations[Critical flag],"Critical")</f>
        <v/>
      </c>
      <c r="J1298" s="9">
        <f>IF(LEFT(_xlfn.XLOOKUP(C1298,Violations[Key],Violations[Action]),20)="Establishment Closed","Yes","No")</f>
        <v/>
      </c>
      <c r="K1298" s="9">
        <f>IF(F1298&lt;=13,"Yes","No")</f>
        <v/>
      </c>
    </row>
    <row r="1299">
      <c r="A1299" t="n">
        <v>50070260</v>
      </c>
      <c r="B1299" s="8" t="n">
        <v>46141</v>
      </c>
      <c r="C1299" s="9">
        <f>A1299&amp;"-"&amp;TEXT(B1299,"yyyymmdd")</f>
        <v/>
      </c>
      <c r="D1299" s="9">
        <f>_xlfn.XLOOKUP(C1299,Violations[Key],Violations[Boro])</f>
        <v/>
      </c>
      <c r="E1299" s="9">
        <f>_xlfn.XLOOKUP(C1299,Violations[Key],Violations[Cuisine])</f>
        <v/>
      </c>
      <c r="F1299" s="9">
        <f>_xlfn.XLOOKUP(C1299,Violations[Key],Violations[Score])</f>
        <v/>
      </c>
      <c r="G1299" s="9">
        <f>_xlfn.XLOOKUP(C1299,Violations[Key],Violations[Grade])&amp;""</f>
        <v/>
      </c>
      <c r="H1299" s="9">
        <f>COUNTIFS(Violations[Key],C1299,Violations[Violation code],"&lt;&gt;")</f>
        <v/>
      </c>
      <c r="I1299" s="9">
        <f>COUNTIFS(Violations[Key],C1299,Violations[Critical flag],"Critical")</f>
        <v/>
      </c>
      <c r="J1299" s="9">
        <f>IF(LEFT(_xlfn.XLOOKUP(C1299,Violations[Key],Violations[Action]),20)="Establishment Closed","Yes","No")</f>
        <v/>
      </c>
      <c r="K1299" s="9">
        <f>IF(F1299&lt;=13,"Yes","No")</f>
        <v/>
      </c>
    </row>
    <row r="1300">
      <c r="A1300" t="n">
        <v>50071925</v>
      </c>
      <c r="B1300" s="8" t="n">
        <v>46141</v>
      </c>
      <c r="C1300" s="9">
        <f>A1300&amp;"-"&amp;TEXT(B1300,"yyyymmdd")</f>
        <v/>
      </c>
      <c r="D1300" s="9">
        <f>_xlfn.XLOOKUP(C1300,Violations[Key],Violations[Boro])</f>
        <v/>
      </c>
      <c r="E1300" s="9">
        <f>_xlfn.XLOOKUP(C1300,Violations[Key],Violations[Cuisine])</f>
        <v/>
      </c>
      <c r="F1300" s="9">
        <f>_xlfn.XLOOKUP(C1300,Violations[Key],Violations[Score])</f>
        <v/>
      </c>
      <c r="G1300" s="9">
        <f>_xlfn.XLOOKUP(C1300,Violations[Key],Violations[Grade])&amp;""</f>
        <v/>
      </c>
      <c r="H1300" s="9">
        <f>COUNTIFS(Violations[Key],C1300,Violations[Violation code],"&lt;&gt;")</f>
        <v/>
      </c>
      <c r="I1300" s="9">
        <f>COUNTIFS(Violations[Key],C1300,Violations[Critical flag],"Critical")</f>
        <v/>
      </c>
      <c r="J1300" s="9">
        <f>IF(LEFT(_xlfn.XLOOKUP(C1300,Violations[Key],Violations[Action]),20)="Establishment Closed","Yes","No")</f>
        <v/>
      </c>
      <c r="K1300" s="9">
        <f>IF(F1300&lt;=13,"Yes","No")</f>
        <v/>
      </c>
    </row>
    <row r="1301">
      <c r="A1301" t="n">
        <v>50082819</v>
      </c>
      <c r="B1301" s="8" t="n">
        <v>46141</v>
      </c>
      <c r="C1301" s="9">
        <f>A1301&amp;"-"&amp;TEXT(B1301,"yyyymmdd")</f>
        <v/>
      </c>
      <c r="D1301" s="9">
        <f>_xlfn.XLOOKUP(C1301,Violations[Key],Violations[Boro])</f>
        <v/>
      </c>
      <c r="E1301" s="9">
        <f>_xlfn.XLOOKUP(C1301,Violations[Key],Violations[Cuisine])</f>
        <v/>
      </c>
      <c r="F1301" s="9">
        <f>_xlfn.XLOOKUP(C1301,Violations[Key],Violations[Score])</f>
        <v/>
      </c>
      <c r="G1301" s="9">
        <f>_xlfn.XLOOKUP(C1301,Violations[Key],Violations[Grade])&amp;""</f>
        <v/>
      </c>
      <c r="H1301" s="9">
        <f>COUNTIFS(Violations[Key],C1301,Violations[Violation code],"&lt;&gt;")</f>
        <v/>
      </c>
      <c r="I1301" s="9">
        <f>COUNTIFS(Violations[Key],C1301,Violations[Critical flag],"Critical")</f>
        <v/>
      </c>
      <c r="J1301" s="9">
        <f>IF(LEFT(_xlfn.XLOOKUP(C1301,Violations[Key],Violations[Action]),20)="Establishment Closed","Yes","No")</f>
        <v/>
      </c>
      <c r="K1301" s="9">
        <f>IF(F1301&lt;=13,"Yes","No")</f>
        <v/>
      </c>
    </row>
    <row r="1302">
      <c r="A1302" t="n">
        <v>50085629</v>
      </c>
      <c r="B1302" s="8" t="n">
        <v>46141</v>
      </c>
      <c r="C1302" s="9">
        <f>A1302&amp;"-"&amp;TEXT(B1302,"yyyymmdd")</f>
        <v/>
      </c>
      <c r="D1302" s="9">
        <f>_xlfn.XLOOKUP(C1302,Violations[Key],Violations[Boro])</f>
        <v/>
      </c>
      <c r="E1302" s="9">
        <f>_xlfn.XLOOKUP(C1302,Violations[Key],Violations[Cuisine])</f>
        <v/>
      </c>
      <c r="F1302" s="9">
        <f>_xlfn.XLOOKUP(C1302,Violations[Key],Violations[Score])</f>
        <v/>
      </c>
      <c r="G1302" s="9">
        <f>_xlfn.XLOOKUP(C1302,Violations[Key],Violations[Grade])&amp;""</f>
        <v/>
      </c>
      <c r="H1302" s="9">
        <f>COUNTIFS(Violations[Key],C1302,Violations[Violation code],"&lt;&gt;")</f>
        <v/>
      </c>
      <c r="I1302" s="9">
        <f>COUNTIFS(Violations[Key],C1302,Violations[Critical flag],"Critical")</f>
        <v/>
      </c>
      <c r="J1302" s="9">
        <f>IF(LEFT(_xlfn.XLOOKUP(C1302,Violations[Key],Violations[Action]),20)="Establishment Closed","Yes","No")</f>
        <v/>
      </c>
      <c r="K1302" s="9">
        <f>IF(F1302&lt;=13,"Yes","No")</f>
        <v/>
      </c>
    </row>
    <row r="1303">
      <c r="A1303" t="n">
        <v>50087028</v>
      </c>
      <c r="B1303" s="8" t="n">
        <v>46141</v>
      </c>
      <c r="C1303" s="9">
        <f>A1303&amp;"-"&amp;TEXT(B1303,"yyyymmdd")</f>
        <v/>
      </c>
      <c r="D1303" s="9">
        <f>_xlfn.XLOOKUP(C1303,Violations[Key],Violations[Boro])</f>
        <v/>
      </c>
      <c r="E1303" s="9">
        <f>_xlfn.XLOOKUP(C1303,Violations[Key],Violations[Cuisine])</f>
        <v/>
      </c>
      <c r="F1303" s="9">
        <f>_xlfn.XLOOKUP(C1303,Violations[Key],Violations[Score])</f>
        <v/>
      </c>
      <c r="G1303" s="9">
        <f>_xlfn.XLOOKUP(C1303,Violations[Key],Violations[Grade])&amp;""</f>
        <v/>
      </c>
      <c r="H1303" s="9">
        <f>COUNTIFS(Violations[Key],C1303,Violations[Violation code],"&lt;&gt;")</f>
        <v/>
      </c>
      <c r="I1303" s="9">
        <f>COUNTIFS(Violations[Key],C1303,Violations[Critical flag],"Critical")</f>
        <v/>
      </c>
      <c r="J1303" s="9">
        <f>IF(LEFT(_xlfn.XLOOKUP(C1303,Violations[Key],Violations[Action]),20)="Establishment Closed","Yes","No")</f>
        <v/>
      </c>
      <c r="K1303" s="9">
        <f>IF(F1303&lt;=13,"Yes","No")</f>
        <v/>
      </c>
    </row>
    <row r="1304">
      <c r="A1304" t="n">
        <v>50087668</v>
      </c>
      <c r="B1304" s="8" t="n">
        <v>46141</v>
      </c>
      <c r="C1304" s="9">
        <f>A1304&amp;"-"&amp;TEXT(B1304,"yyyymmdd")</f>
        <v/>
      </c>
      <c r="D1304" s="9">
        <f>_xlfn.XLOOKUP(C1304,Violations[Key],Violations[Boro])</f>
        <v/>
      </c>
      <c r="E1304" s="9">
        <f>_xlfn.XLOOKUP(C1304,Violations[Key],Violations[Cuisine])</f>
        <v/>
      </c>
      <c r="F1304" s="9">
        <f>_xlfn.XLOOKUP(C1304,Violations[Key],Violations[Score])</f>
        <v/>
      </c>
      <c r="G1304" s="9">
        <f>_xlfn.XLOOKUP(C1304,Violations[Key],Violations[Grade])&amp;""</f>
        <v/>
      </c>
      <c r="H1304" s="9">
        <f>COUNTIFS(Violations[Key],C1304,Violations[Violation code],"&lt;&gt;")</f>
        <v/>
      </c>
      <c r="I1304" s="9">
        <f>COUNTIFS(Violations[Key],C1304,Violations[Critical flag],"Critical")</f>
        <v/>
      </c>
      <c r="J1304" s="9">
        <f>IF(LEFT(_xlfn.XLOOKUP(C1304,Violations[Key],Violations[Action]),20)="Establishment Closed","Yes","No")</f>
        <v/>
      </c>
      <c r="K1304" s="9">
        <f>IF(F1304&lt;=13,"Yes","No")</f>
        <v/>
      </c>
    </row>
    <row r="1305">
      <c r="A1305" t="n">
        <v>50089234</v>
      </c>
      <c r="B1305" s="8" t="n">
        <v>46141</v>
      </c>
      <c r="C1305" s="9">
        <f>A1305&amp;"-"&amp;TEXT(B1305,"yyyymmdd")</f>
        <v/>
      </c>
      <c r="D1305" s="9">
        <f>_xlfn.XLOOKUP(C1305,Violations[Key],Violations[Boro])</f>
        <v/>
      </c>
      <c r="E1305" s="9">
        <f>_xlfn.XLOOKUP(C1305,Violations[Key],Violations[Cuisine])</f>
        <v/>
      </c>
      <c r="F1305" s="9">
        <f>_xlfn.XLOOKUP(C1305,Violations[Key],Violations[Score])</f>
        <v/>
      </c>
      <c r="G1305" s="9">
        <f>_xlfn.XLOOKUP(C1305,Violations[Key],Violations[Grade])&amp;""</f>
        <v/>
      </c>
      <c r="H1305" s="9">
        <f>COUNTIFS(Violations[Key],C1305,Violations[Violation code],"&lt;&gt;")</f>
        <v/>
      </c>
      <c r="I1305" s="9">
        <f>COUNTIFS(Violations[Key],C1305,Violations[Critical flag],"Critical")</f>
        <v/>
      </c>
      <c r="J1305" s="9">
        <f>IF(LEFT(_xlfn.XLOOKUP(C1305,Violations[Key],Violations[Action]),20)="Establishment Closed","Yes","No")</f>
        <v/>
      </c>
      <c r="K1305" s="9">
        <f>IF(F1305&lt;=13,"Yes","No")</f>
        <v/>
      </c>
    </row>
    <row r="1306">
      <c r="A1306" t="n">
        <v>50089700</v>
      </c>
      <c r="B1306" s="8" t="n">
        <v>46141</v>
      </c>
      <c r="C1306" s="9">
        <f>A1306&amp;"-"&amp;TEXT(B1306,"yyyymmdd")</f>
        <v/>
      </c>
      <c r="D1306" s="9">
        <f>_xlfn.XLOOKUP(C1306,Violations[Key],Violations[Boro])</f>
        <v/>
      </c>
      <c r="E1306" s="9">
        <f>_xlfn.XLOOKUP(C1306,Violations[Key],Violations[Cuisine])</f>
        <v/>
      </c>
      <c r="F1306" s="9">
        <f>_xlfn.XLOOKUP(C1306,Violations[Key],Violations[Score])</f>
        <v/>
      </c>
      <c r="G1306" s="9">
        <f>_xlfn.XLOOKUP(C1306,Violations[Key],Violations[Grade])&amp;""</f>
        <v/>
      </c>
      <c r="H1306" s="9">
        <f>COUNTIFS(Violations[Key],C1306,Violations[Violation code],"&lt;&gt;")</f>
        <v/>
      </c>
      <c r="I1306" s="9">
        <f>COUNTIFS(Violations[Key],C1306,Violations[Critical flag],"Critical")</f>
        <v/>
      </c>
      <c r="J1306" s="9">
        <f>IF(LEFT(_xlfn.XLOOKUP(C1306,Violations[Key],Violations[Action]),20)="Establishment Closed","Yes","No")</f>
        <v/>
      </c>
      <c r="K1306" s="9">
        <f>IF(F1306&lt;=13,"Yes","No")</f>
        <v/>
      </c>
    </row>
    <row r="1307">
      <c r="A1307" t="n">
        <v>50093481</v>
      </c>
      <c r="B1307" s="8" t="n">
        <v>46141</v>
      </c>
      <c r="C1307" s="9">
        <f>A1307&amp;"-"&amp;TEXT(B1307,"yyyymmdd")</f>
        <v/>
      </c>
      <c r="D1307" s="9">
        <f>_xlfn.XLOOKUP(C1307,Violations[Key],Violations[Boro])</f>
        <v/>
      </c>
      <c r="E1307" s="9">
        <f>_xlfn.XLOOKUP(C1307,Violations[Key],Violations[Cuisine])</f>
        <v/>
      </c>
      <c r="F1307" s="9">
        <f>_xlfn.XLOOKUP(C1307,Violations[Key],Violations[Score])</f>
        <v/>
      </c>
      <c r="G1307" s="9">
        <f>_xlfn.XLOOKUP(C1307,Violations[Key],Violations[Grade])&amp;""</f>
        <v/>
      </c>
      <c r="H1307" s="9">
        <f>COUNTIFS(Violations[Key],C1307,Violations[Violation code],"&lt;&gt;")</f>
        <v/>
      </c>
      <c r="I1307" s="9">
        <f>COUNTIFS(Violations[Key],C1307,Violations[Critical flag],"Critical")</f>
        <v/>
      </c>
      <c r="J1307" s="9">
        <f>IF(LEFT(_xlfn.XLOOKUP(C1307,Violations[Key],Violations[Action]),20)="Establishment Closed","Yes","No")</f>
        <v/>
      </c>
      <c r="K1307" s="9">
        <f>IF(F1307&lt;=13,"Yes","No")</f>
        <v/>
      </c>
    </row>
    <row r="1308">
      <c r="A1308" t="n">
        <v>50096047</v>
      </c>
      <c r="B1308" s="8" t="n">
        <v>46141</v>
      </c>
      <c r="C1308" s="9">
        <f>A1308&amp;"-"&amp;TEXT(B1308,"yyyymmdd")</f>
        <v/>
      </c>
      <c r="D1308" s="9">
        <f>_xlfn.XLOOKUP(C1308,Violations[Key],Violations[Boro])</f>
        <v/>
      </c>
      <c r="E1308" s="9">
        <f>_xlfn.XLOOKUP(C1308,Violations[Key],Violations[Cuisine])</f>
        <v/>
      </c>
      <c r="F1308" s="9">
        <f>_xlfn.XLOOKUP(C1308,Violations[Key],Violations[Score])</f>
        <v/>
      </c>
      <c r="G1308" s="9">
        <f>_xlfn.XLOOKUP(C1308,Violations[Key],Violations[Grade])&amp;""</f>
        <v/>
      </c>
      <c r="H1308" s="9">
        <f>COUNTIFS(Violations[Key],C1308,Violations[Violation code],"&lt;&gt;")</f>
        <v/>
      </c>
      <c r="I1308" s="9">
        <f>COUNTIFS(Violations[Key],C1308,Violations[Critical flag],"Critical")</f>
        <v/>
      </c>
      <c r="J1308" s="9">
        <f>IF(LEFT(_xlfn.XLOOKUP(C1308,Violations[Key],Violations[Action]),20)="Establishment Closed","Yes","No")</f>
        <v/>
      </c>
      <c r="K1308" s="9">
        <f>IF(F1308&lt;=13,"Yes","No")</f>
        <v/>
      </c>
    </row>
    <row r="1309">
      <c r="A1309" t="n">
        <v>50097274</v>
      </c>
      <c r="B1309" s="8" t="n">
        <v>46141</v>
      </c>
      <c r="C1309" s="9">
        <f>A1309&amp;"-"&amp;TEXT(B1309,"yyyymmdd")</f>
        <v/>
      </c>
      <c r="D1309" s="9">
        <f>_xlfn.XLOOKUP(C1309,Violations[Key],Violations[Boro])</f>
        <v/>
      </c>
      <c r="E1309" s="9">
        <f>_xlfn.XLOOKUP(C1309,Violations[Key],Violations[Cuisine])</f>
        <v/>
      </c>
      <c r="F1309" s="9">
        <f>_xlfn.XLOOKUP(C1309,Violations[Key],Violations[Score])</f>
        <v/>
      </c>
      <c r="G1309" s="9">
        <f>_xlfn.XLOOKUP(C1309,Violations[Key],Violations[Grade])&amp;""</f>
        <v/>
      </c>
      <c r="H1309" s="9">
        <f>COUNTIFS(Violations[Key],C1309,Violations[Violation code],"&lt;&gt;")</f>
        <v/>
      </c>
      <c r="I1309" s="9">
        <f>COUNTIFS(Violations[Key],C1309,Violations[Critical flag],"Critical")</f>
        <v/>
      </c>
      <c r="J1309" s="9">
        <f>IF(LEFT(_xlfn.XLOOKUP(C1309,Violations[Key],Violations[Action]),20)="Establishment Closed","Yes","No")</f>
        <v/>
      </c>
      <c r="K1309" s="9">
        <f>IF(F1309&lt;=13,"Yes","No")</f>
        <v/>
      </c>
    </row>
    <row r="1310">
      <c r="A1310" t="n">
        <v>50097492</v>
      </c>
      <c r="B1310" s="8" t="n">
        <v>46141</v>
      </c>
      <c r="C1310" s="9">
        <f>A1310&amp;"-"&amp;TEXT(B1310,"yyyymmdd")</f>
        <v/>
      </c>
      <c r="D1310" s="9">
        <f>_xlfn.XLOOKUP(C1310,Violations[Key],Violations[Boro])</f>
        <v/>
      </c>
      <c r="E1310" s="9">
        <f>_xlfn.XLOOKUP(C1310,Violations[Key],Violations[Cuisine])</f>
        <v/>
      </c>
      <c r="F1310" s="9">
        <f>_xlfn.XLOOKUP(C1310,Violations[Key],Violations[Score])</f>
        <v/>
      </c>
      <c r="G1310" s="9">
        <f>_xlfn.XLOOKUP(C1310,Violations[Key],Violations[Grade])&amp;""</f>
        <v/>
      </c>
      <c r="H1310" s="9">
        <f>COUNTIFS(Violations[Key],C1310,Violations[Violation code],"&lt;&gt;")</f>
        <v/>
      </c>
      <c r="I1310" s="9">
        <f>COUNTIFS(Violations[Key],C1310,Violations[Critical flag],"Critical")</f>
        <v/>
      </c>
      <c r="J1310" s="9">
        <f>IF(LEFT(_xlfn.XLOOKUP(C1310,Violations[Key],Violations[Action]),20)="Establishment Closed","Yes","No")</f>
        <v/>
      </c>
      <c r="K1310" s="9">
        <f>IF(F1310&lt;=13,"Yes","No")</f>
        <v/>
      </c>
    </row>
    <row r="1311">
      <c r="A1311" t="n">
        <v>50100085</v>
      </c>
      <c r="B1311" s="8" t="n">
        <v>46141</v>
      </c>
      <c r="C1311" s="9">
        <f>A1311&amp;"-"&amp;TEXT(B1311,"yyyymmdd")</f>
        <v/>
      </c>
      <c r="D1311" s="9">
        <f>_xlfn.XLOOKUP(C1311,Violations[Key],Violations[Boro])</f>
        <v/>
      </c>
      <c r="E1311" s="9">
        <f>_xlfn.XLOOKUP(C1311,Violations[Key],Violations[Cuisine])</f>
        <v/>
      </c>
      <c r="F1311" s="9">
        <f>_xlfn.XLOOKUP(C1311,Violations[Key],Violations[Score])</f>
        <v/>
      </c>
      <c r="G1311" s="9">
        <f>_xlfn.XLOOKUP(C1311,Violations[Key],Violations[Grade])&amp;""</f>
        <v/>
      </c>
      <c r="H1311" s="9">
        <f>COUNTIFS(Violations[Key],C1311,Violations[Violation code],"&lt;&gt;")</f>
        <v/>
      </c>
      <c r="I1311" s="9">
        <f>COUNTIFS(Violations[Key],C1311,Violations[Critical flag],"Critical")</f>
        <v/>
      </c>
      <c r="J1311" s="9">
        <f>IF(LEFT(_xlfn.XLOOKUP(C1311,Violations[Key],Violations[Action]),20)="Establishment Closed","Yes","No")</f>
        <v/>
      </c>
      <c r="K1311" s="9">
        <f>IF(F1311&lt;=13,"Yes","No")</f>
        <v/>
      </c>
    </row>
    <row r="1312">
      <c r="A1312" t="n">
        <v>50103282</v>
      </c>
      <c r="B1312" s="8" t="n">
        <v>46141</v>
      </c>
      <c r="C1312" s="9">
        <f>A1312&amp;"-"&amp;TEXT(B1312,"yyyymmdd")</f>
        <v/>
      </c>
      <c r="D1312" s="9">
        <f>_xlfn.XLOOKUP(C1312,Violations[Key],Violations[Boro])</f>
        <v/>
      </c>
      <c r="E1312" s="9">
        <f>_xlfn.XLOOKUP(C1312,Violations[Key],Violations[Cuisine])</f>
        <v/>
      </c>
      <c r="F1312" s="9">
        <f>_xlfn.XLOOKUP(C1312,Violations[Key],Violations[Score])</f>
        <v/>
      </c>
      <c r="G1312" s="9">
        <f>_xlfn.XLOOKUP(C1312,Violations[Key],Violations[Grade])&amp;""</f>
        <v/>
      </c>
      <c r="H1312" s="9">
        <f>COUNTIFS(Violations[Key],C1312,Violations[Violation code],"&lt;&gt;")</f>
        <v/>
      </c>
      <c r="I1312" s="9">
        <f>COUNTIFS(Violations[Key],C1312,Violations[Critical flag],"Critical")</f>
        <v/>
      </c>
      <c r="J1312" s="9">
        <f>IF(LEFT(_xlfn.XLOOKUP(C1312,Violations[Key],Violations[Action]),20)="Establishment Closed","Yes","No")</f>
        <v/>
      </c>
      <c r="K1312" s="9">
        <f>IF(F1312&lt;=13,"Yes","No")</f>
        <v/>
      </c>
    </row>
    <row r="1313">
      <c r="A1313" t="n">
        <v>50104728</v>
      </c>
      <c r="B1313" s="8" t="n">
        <v>46141</v>
      </c>
      <c r="C1313" s="9">
        <f>A1313&amp;"-"&amp;TEXT(B1313,"yyyymmdd")</f>
        <v/>
      </c>
      <c r="D1313" s="9">
        <f>_xlfn.XLOOKUP(C1313,Violations[Key],Violations[Boro])</f>
        <v/>
      </c>
      <c r="E1313" s="9">
        <f>_xlfn.XLOOKUP(C1313,Violations[Key],Violations[Cuisine])</f>
        <v/>
      </c>
      <c r="F1313" s="9">
        <f>_xlfn.XLOOKUP(C1313,Violations[Key],Violations[Score])</f>
        <v/>
      </c>
      <c r="G1313" s="9">
        <f>_xlfn.XLOOKUP(C1313,Violations[Key],Violations[Grade])&amp;""</f>
        <v/>
      </c>
      <c r="H1313" s="9">
        <f>COUNTIFS(Violations[Key],C1313,Violations[Violation code],"&lt;&gt;")</f>
        <v/>
      </c>
      <c r="I1313" s="9">
        <f>COUNTIFS(Violations[Key],C1313,Violations[Critical flag],"Critical")</f>
        <v/>
      </c>
      <c r="J1313" s="9">
        <f>IF(LEFT(_xlfn.XLOOKUP(C1313,Violations[Key],Violations[Action]),20)="Establishment Closed","Yes","No")</f>
        <v/>
      </c>
      <c r="K1313" s="9">
        <f>IF(F1313&lt;=13,"Yes","No")</f>
        <v/>
      </c>
    </row>
    <row r="1314">
      <c r="A1314" t="n">
        <v>50106034</v>
      </c>
      <c r="B1314" s="8" t="n">
        <v>46141</v>
      </c>
      <c r="C1314" s="9">
        <f>A1314&amp;"-"&amp;TEXT(B1314,"yyyymmdd")</f>
        <v/>
      </c>
      <c r="D1314" s="9">
        <f>_xlfn.XLOOKUP(C1314,Violations[Key],Violations[Boro])</f>
        <v/>
      </c>
      <c r="E1314" s="9">
        <f>_xlfn.XLOOKUP(C1314,Violations[Key],Violations[Cuisine])</f>
        <v/>
      </c>
      <c r="F1314" s="9">
        <f>_xlfn.XLOOKUP(C1314,Violations[Key],Violations[Score])</f>
        <v/>
      </c>
      <c r="G1314" s="9">
        <f>_xlfn.XLOOKUP(C1314,Violations[Key],Violations[Grade])&amp;""</f>
        <v/>
      </c>
      <c r="H1314" s="9">
        <f>COUNTIFS(Violations[Key],C1314,Violations[Violation code],"&lt;&gt;")</f>
        <v/>
      </c>
      <c r="I1314" s="9">
        <f>COUNTIFS(Violations[Key],C1314,Violations[Critical flag],"Critical")</f>
        <v/>
      </c>
      <c r="J1314" s="9">
        <f>IF(LEFT(_xlfn.XLOOKUP(C1314,Violations[Key],Violations[Action]),20)="Establishment Closed","Yes","No")</f>
        <v/>
      </c>
      <c r="K1314" s="9">
        <f>IF(F1314&lt;=13,"Yes","No")</f>
        <v/>
      </c>
    </row>
    <row r="1315">
      <c r="A1315" t="n">
        <v>50109434</v>
      </c>
      <c r="B1315" s="8" t="n">
        <v>46141</v>
      </c>
      <c r="C1315" s="9">
        <f>A1315&amp;"-"&amp;TEXT(B1315,"yyyymmdd")</f>
        <v/>
      </c>
      <c r="D1315" s="9">
        <f>_xlfn.XLOOKUP(C1315,Violations[Key],Violations[Boro])</f>
        <v/>
      </c>
      <c r="E1315" s="9">
        <f>_xlfn.XLOOKUP(C1315,Violations[Key],Violations[Cuisine])</f>
        <v/>
      </c>
      <c r="F1315" s="9">
        <f>_xlfn.XLOOKUP(C1315,Violations[Key],Violations[Score])</f>
        <v/>
      </c>
      <c r="G1315" s="9">
        <f>_xlfn.XLOOKUP(C1315,Violations[Key],Violations[Grade])&amp;""</f>
        <v/>
      </c>
      <c r="H1315" s="9">
        <f>COUNTIFS(Violations[Key],C1315,Violations[Violation code],"&lt;&gt;")</f>
        <v/>
      </c>
      <c r="I1315" s="9">
        <f>COUNTIFS(Violations[Key],C1315,Violations[Critical flag],"Critical")</f>
        <v/>
      </c>
      <c r="J1315" s="9">
        <f>IF(LEFT(_xlfn.XLOOKUP(C1315,Violations[Key],Violations[Action]),20)="Establishment Closed","Yes","No")</f>
        <v/>
      </c>
      <c r="K1315" s="9">
        <f>IF(F1315&lt;=13,"Yes","No")</f>
        <v/>
      </c>
    </row>
    <row r="1316">
      <c r="A1316" t="n">
        <v>50112842</v>
      </c>
      <c r="B1316" s="8" t="n">
        <v>46141</v>
      </c>
      <c r="C1316" s="9">
        <f>A1316&amp;"-"&amp;TEXT(B1316,"yyyymmdd")</f>
        <v/>
      </c>
      <c r="D1316" s="9">
        <f>_xlfn.XLOOKUP(C1316,Violations[Key],Violations[Boro])</f>
        <v/>
      </c>
      <c r="E1316" s="9">
        <f>_xlfn.XLOOKUP(C1316,Violations[Key],Violations[Cuisine])</f>
        <v/>
      </c>
      <c r="F1316" s="9">
        <f>_xlfn.XLOOKUP(C1316,Violations[Key],Violations[Score])</f>
        <v/>
      </c>
      <c r="G1316" s="9">
        <f>_xlfn.XLOOKUP(C1316,Violations[Key],Violations[Grade])&amp;""</f>
        <v/>
      </c>
      <c r="H1316" s="9">
        <f>COUNTIFS(Violations[Key],C1316,Violations[Violation code],"&lt;&gt;")</f>
        <v/>
      </c>
      <c r="I1316" s="9">
        <f>COUNTIFS(Violations[Key],C1316,Violations[Critical flag],"Critical")</f>
        <v/>
      </c>
      <c r="J1316" s="9">
        <f>IF(LEFT(_xlfn.XLOOKUP(C1316,Violations[Key],Violations[Action]),20)="Establishment Closed","Yes","No")</f>
        <v/>
      </c>
      <c r="K1316" s="9">
        <f>IF(F1316&lt;=13,"Yes","No")</f>
        <v/>
      </c>
    </row>
    <row r="1317">
      <c r="A1317" t="n">
        <v>50119415</v>
      </c>
      <c r="B1317" s="8" t="n">
        <v>46141</v>
      </c>
      <c r="C1317" s="9">
        <f>A1317&amp;"-"&amp;TEXT(B1317,"yyyymmdd")</f>
        <v/>
      </c>
      <c r="D1317" s="9">
        <f>_xlfn.XLOOKUP(C1317,Violations[Key],Violations[Boro])</f>
        <v/>
      </c>
      <c r="E1317" s="9">
        <f>_xlfn.XLOOKUP(C1317,Violations[Key],Violations[Cuisine])</f>
        <v/>
      </c>
      <c r="F1317" s="9">
        <f>_xlfn.XLOOKUP(C1317,Violations[Key],Violations[Score])</f>
        <v/>
      </c>
      <c r="G1317" s="9">
        <f>_xlfn.XLOOKUP(C1317,Violations[Key],Violations[Grade])&amp;""</f>
        <v/>
      </c>
      <c r="H1317" s="9">
        <f>COUNTIFS(Violations[Key],C1317,Violations[Violation code],"&lt;&gt;")</f>
        <v/>
      </c>
      <c r="I1317" s="9">
        <f>COUNTIFS(Violations[Key],C1317,Violations[Critical flag],"Critical")</f>
        <v/>
      </c>
      <c r="J1317" s="9">
        <f>IF(LEFT(_xlfn.XLOOKUP(C1317,Violations[Key],Violations[Action]),20)="Establishment Closed","Yes","No")</f>
        <v/>
      </c>
      <c r="K1317" s="9">
        <f>IF(F1317&lt;=13,"Yes","No")</f>
        <v/>
      </c>
    </row>
    <row r="1318">
      <c r="A1318" t="n">
        <v>50123073</v>
      </c>
      <c r="B1318" s="8" t="n">
        <v>46141</v>
      </c>
      <c r="C1318" s="9">
        <f>A1318&amp;"-"&amp;TEXT(B1318,"yyyymmdd")</f>
        <v/>
      </c>
      <c r="D1318" s="9">
        <f>_xlfn.XLOOKUP(C1318,Violations[Key],Violations[Boro])</f>
        <v/>
      </c>
      <c r="E1318" s="9">
        <f>_xlfn.XLOOKUP(C1318,Violations[Key],Violations[Cuisine])</f>
        <v/>
      </c>
      <c r="F1318" s="9">
        <f>_xlfn.XLOOKUP(C1318,Violations[Key],Violations[Score])</f>
        <v/>
      </c>
      <c r="G1318" s="9">
        <f>_xlfn.XLOOKUP(C1318,Violations[Key],Violations[Grade])&amp;""</f>
        <v/>
      </c>
      <c r="H1318" s="9">
        <f>COUNTIFS(Violations[Key],C1318,Violations[Violation code],"&lt;&gt;")</f>
        <v/>
      </c>
      <c r="I1318" s="9">
        <f>COUNTIFS(Violations[Key],C1318,Violations[Critical flag],"Critical")</f>
        <v/>
      </c>
      <c r="J1318" s="9">
        <f>IF(LEFT(_xlfn.XLOOKUP(C1318,Violations[Key],Violations[Action]),20)="Establishment Closed","Yes","No")</f>
        <v/>
      </c>
      <c r="K1318" s="9">
        <f>IF(F1318&lt;=13,"Yes","No")</f>
        <v/>
      </c>
    </row>
    <row r="1319">
      <c r="A1319" t="n">
        <v>50123749</v>
      </c>
      <c r="B1319" s="8" t="n">
        <v>46141</v>
      </c>
      <c r="C1319" s="9">
        <f>A1319&amp;"-"&amp;TEXT(B1319,"yyyymmdd")</f>
        <v/>
      </c>
      <c r="D1319" s="9">
        <f>_xlfn.XLOOKUP(C1319,Violations[Key],Violations[Boro])</f>
        <v/>
      </c>
      <c r="E1319" s="9">
        <f>_xlfn.XLOOKUP(C1319,Violations[Key],Violations[Cuisine])</f>
        <v/>
      </c>
      <c r="F1319" s="9">
        <f>_xlfn.XLOOKUP(C1319,Violations[Key],Violations[Score])</f>
        <v/>
      </c>
      <c r="G1319" s="9">
        <f>_xlfn.XLOOKUP(C1319,Violations[Key],Violations[Grade])&amp;""</f>
        <v/>
      </c>
      <c r="H1319" s="9">
        <f>COUNTIFS(Violations[Key],C1319,Violations[Violation code],"&lt;&gt;")</f>
        <v/>
      </c>
      <c r="I1319" s="9">
        <f>COUNTIFS(Violations[Key],C1319,Violations[Critical flag],"Critical")</f>
        <v/>
      </c>
      <c r="J1319" s="9">
        <f>IF(LEFT(_xlfn.XLOOKUP(C1319,Violations[Key],Violations[Action]),20)="Establishment Closed","Yes","No")</f>
        <v/>
      </c>
      <c r="K1319" s="9">
        <f>IF(F1319&lt;=13,"Yes","No")</f>
        <v/>
      </c>
    </row>
    <row r="1320">
      <c r="A1320" t="n">
        <v>50125513</v>
      </c>
      <c r="B1320" s="8" t="n">
        <v>46141</v>
      </c>
      <c r="C1320" s="9">
        <f>A1320&amp;"-"&amp;TEXT(B1320,"yyyymmdd")</f>
        <v/>
      </c>
      <c r="D1320" s="9">
        <f>_xlfn.XLOOKUP(C1320,Violations[Key],Violations[Boro])</f>
        <v/>
      </c>
      <c r="E1320" s="9">
        <f>_xlfn.XLOOKUP(C1320,Violations[Key],Violations[Cuisine])</f>
        <v/>
      </c>
      <c r="F1320" s="9">
        <f>_xlfn.XLOOKUP(C1320,Violations[Key],Violations[Score])</f>
        <v/>
      </c>
      <c r="G1320" s="9">
        <f>_xlfn.XLOOKUP(C1320,Violations[Key],Violations[Grade])&amp;""</f>
        <v/>
      </c>
      <c r="H1320" s="9">
        <f>COUNTIFS(Violations[Key],C1320,Violations[Violation code],"&lt;&gt;")</f>
        <v/>
      </c>
      <c r="I1320" s="9">
        <f>COUNTIFS(Violations[Key],C1320,Violations[Critical flag],"Critical")</f>
        <v/>
      </c>
      <c r="J1320" s="9">
        <f>IF(LEFT(_xlfn.XLOOKUP(C1320,Violations[Key],Violations[Action]),20)="Establishment Closed","Yes","No")</f>
        <v/>
      </c>
      <c r="K1320" s="9">
        <f>IF(F1320&lt;=13,"Yes","No")</f>
        <v/>
      </c>
    </row>
    <row r="1321">
      <c r="A1321" t="n">
        <v>50127142</v>
      </c>
      <c r="B1321" s="8" t="n">
        <v>46141</v>
      </c>
      <c r="C1321" s="9">
        <f>A1321&amp;"-"&amp;TEXT(B1321,"yyyymmdd")</f>
        <v/>
      </c>
      <c r="D1321" s="9">
        <f>_xlfn.XLOOKUP(C1321,Violations[Key],Violations[Boro])</f>
        <v/>
      </c>
      <c r="E1321" s="9">
        <f>_xlfn.XLOOKUP(C1321,Violations[Key],Violations[Cuisine])</f>
        <v/>
      </c>
      <c r="F1321" s="9">
        <f>_xlfn.XLOOKUP(C1321,Violations[Key],Violations[Score])</f>
        <v/>
      </c>
      <c r="G1321" s="9">
        <f>_xlfn.XLOOKUP(C1321,Violations[Key],Violations[Grade])&amp;""</f>
        <v/>
      </c>
      <c r="H1321" s="9">
        <f>COUNTIFS(Violations[Key],C1321,Violations[Violation code],"&lt;&gt;")</f>
        <v/>
      </c>
      <c r="I1321" s="9">
        <f>COUNTIFS(Violations[Key],C1321,Violations[Critical flag],"Critical")</f>
        <v/>
      </c>
      <c r="J1321" s="9">
        <f>IF(LEFT(_xlfn.XLOOKUP(C1321,Violations[Key],Violations[Action]),20)="Establishment Closed","Yes","No")</f>
        <v/>
      </c>
      <c r="K1321" s="9">
        <f>IF(F1321&lt;=13,"Yes","No")</f>
        <v/>
      </c>
    </row>
    <row r="1322">
      <c r="A1322" t="n">
        <v>50128199</v>
      </c>
      <c r="B1322" s="8" t="n">
        <v>46141</v>
      </c>
      <c r="C1322" s="9">
        <f>A1322&amp;"-"&amp;TEXT(B1322,"yyyymmdd")</f>
        <v/>
      </c>
      <c r="D1322" s="9">
        <f>_xlfn.XLOOKUP(C1322,Violations[Key],Violations[Boro])</f>
        <v/>
      </c>
      <c r="E1322" s="9">
        <f>_xlfn.XLOOKUP(C1322,Violations[Key],Violations[Cuisine])</f>
        <v/>
      </c>
      <c r="F1322" s="9">
        <f>_xlfn.XLOOKUP(C1322,Violations[Key],Violations[Score])</f>
        <v/>
      </c>
      <c r="G1322" s="9">
        <f>_xlfn.XLOOKUP(C1322,Violations[Key],Violations[Grade])&amp;""</f>
        <v/>
      </c>
      <c r="H1322" s="9">
        <f>COUNTIFS(Violations[Key],C1322,Violations[Violation code],"&lt;&gt;")</f>
        <v/>
      </c>
      <c r="I1322" s="9">
        <f>COUNTIFS(Violations[Key],C1322,Violations[Critical flag],"Critical")</f>
        <v/>
      </c>
      <c r="J1322" s="9">
        <f>IF(LEFT(_xlfn.XLOOKUP(C1322,Violations[Key],Violations[Action]),20)="Establishment Closed","Yes","No")</f>
        <v/>
      </c>
      <c r="K1322" s="9">
        <f>IF(F1322&lt;=13,"Yes","No")</f>
        <v/>
      </c>
    </row>
    <row r="1323">
      <c r="A1323" t="n">
        <v>50129057</v>
      </c>
      <c r="B1323" s="8" t="n">
        <v>46141</v>
      </c>
      <c r="C1323" s="9">
        <f>A1323&amp;"-"&amp;TEXT(B1323,"yyyymmdd")</f>
        <v/>
      </c>
      <c r="D1323" s="9">
        <f>_xlfn.XLOOKUP(C1323,Violations[Key],Violations[Boro])</f>
        <v/>
      </c>
      <c r="E1323" s="9">
        <f>_xlfn.XLOOKUP(C1323,Violations[Key],Violations[Cuisine])</f>
        <v/>
      </c>
      <c r="F1323" s="9">
        <f>_xlfn.XLOOKUP(C1323,Violations[Key],Violations[Score])</f>
        <v/>
      </c>
      <c r="G1323" s="9">
        <f>_xlfn.XLOOKUP(C1323,Violations[Key],Violations[Grade])&amp;""</f>
        <v/>
      </c>
      <c r="H1323" s="9">
        <f>COUNTIFS(Violations[Key],C1323,Violations[Violation code],"&lt;&gt;")</f>
        <v/>
      </c>
      <c r="I1323" s="9">
        <f>COUNTIFS(Violations[Key],C1323,Violations[Critical flag],"Critical")</f>
        <v/>
      </c>
      <c r="J1323" s="9">
        <f>IF(LEFT(_xlfn.XLOOKUP(C1323,Violations[Key],Violations[Action]),20)="Establishment Closed","Yes","No")</f>
        <v/>
      </c>
      <c r="K1323" s="9">
        <f>IF(F1323&lt;=13,"Yes","No")</f>
        <v/>
      </c>
    </row>
    <row r="1324">
      <c r="A1324" t="n">
        <v>50134936</v>
      </c>
      <c r="B1324" s="8" t="n">
        <v>46141</v>
      </c>
      <c r="C1324" s="9">
        <f>A1324&amp;"-"&amp;TEXT(B1324,"yyyymmdd")</f>
        <v/>
      </c>
      <c r="D1324" s="9">
        <f>_xlfn.XLOOKUP(C1324,Violations[Key],Violations[Boro])</f>
        <v/>
      </c>
      <c r="E1324" s="9">
        <f>_xlfn.XLOOKUP(C1324,Violations[Key],Violations[Cuisine])</f>
        <v/>
      </c>
      <c r="F1324" s="9">
        <f>_xlfn.XLOOKUP(C1324,Violations[Key],Violations[Score])</f>
        <v/>
      </c>
      <c r="G1324" s="9">
        <f>_xlfn.XLOOKUP(C1324,Violations[Key],Violations[Grade])&amp;""</f>
        <v/>
      </c>
      <c r="H1324" s="9">
        <f>COUNTIFS(Violations[Key],C1324,Violations[Violation code],"&lt;&gt;")</f>
        <v/>
      </c>
      <c r="I1324" s="9">
        <f>COUNTIFS(Violations[Key],C1324,Violations[Critical flag],"Critical")</f>
        <v/>
      </c>
      <c r="J1324" s="9">
        <f>IF(LEFT(_xlfn.XLOOKUP(C1324,Violations[Key],Violations[Action]),20)="Establishment Closed","Yes","No")</f>
        <v/>
      </c>
      <c r="K1324" s="9">
        <f>IF(F1324&lt;=13,"Yes","No")</f>
        <v/>
      </c>
    </row>
    <row r="1325">
      <c r="A1325" t="n">
        <v>50136331</v>
      </c>
      <c r="B1325" s="8" t="n">
        <v>46141</v>
      </c>
      <c r="C1325" s="9">
        <f>A1325&amp;"-"&amp;TEXT(B1325,"yyyymmdd")</f>
        <v/>
      </c>
      <c r="D1325" s="9">
        <f>_xlfn.XLOOKUP(C1325,Violations[Key],Violations[Boro])</f>
        <v/>
      </c>
      <c r="E1325" s="9">
        <f>_xlfn.XLOOKUP(C1325,Violations[Key],Violations[Cuisine])</f>
        <v/>
      </c>
      <c r="F1325" s="9">
        <f>_xlfn.XLOOKUP(C1325,Violations[Key],Violations[Score])</f>
        <v/>
      </c>
      <c r="G1325" s="9">
        <f>_xlfn.XLOOKUP(C1325,Violations[Key],Violations[Grade])&amp;""</f>
        <v/>
      </c>
      <c r="H1325" s="9">
        <f>COUNTIFS(Violations[Key],C1325,Violations[Violation code],"&lt;&gt;")</f>
        <v/>
      </c>
      <c r="I1325" s="9">
        <f>COUNTIFS(Violations[Key],C1325,Violations[Critical flag],"Critical")</f>
        <v/>
      </c>
      <c r="J1325" s="9">
        <f>IF(LEFT(_xlfn.XLOOKUP(C1325,Violations[Key],Violations[Action]),20)="Establishment Closed","Yes","No")</f>
        <v/>
      </c>
      <c r="K1325" s="9">
        <f>IF(F1325&lt;=13,"Yes","No")</f>
        <v/>
      </c>
    </row>
    <row r="1326">
      <c r="A1326" t="n">
        <v>50136996</v>
      </c>
      <c r="B1326" s="8" t="n">
        <v>46141</v>
      </c>
      <c r="C1326" s="9">
        <f>A1326&amp;"-"&amp;TEXT(B1326,"yyyymmdd")</f>
        <v/>
      </c>
      <c r="D1326" s="9">
        <f>_xlfn.XLOOKUP(C1326,Violations[Key],Violations[Boro])</f>
        <v/>
      </c>
      <c r="E1326" s="9">
        <f>_xlfn.XLOOKUP(C1326,Violations[Key],Violations[Cuisine])</f>
        <v/>
      </c>
      <c r="F1326" s="9">
        <f>_xlfn.XLOOKUP(C1326,Violations[Key],Violations[Score])</f>
        <v/>
      </c>
      <c r="G1326" s="9">
        <f>_xlfn.XLOOKUP(C1326,Violations[Key],Violations[Grade])&amp;""</f>
        <v/>
      </c>
      <c r="H1326" s="9">
        <f>COUNTIFS(Violations[Key],C1326,Violations[Violation code],"&lt;&gt;")</f>
        <v/>
      </c>
      <c r="I1326" s="9">
        <f>COUNTIFS(Violations[Key],C1326,Violations[Critical flag],"Critical")</f>
        <v/>
      </c>
      <c r="J1326" s="9">
        <f>IF(LEFT(_xlfn.XLOOKUP(C1326,Violations[Key],Violations[Action]),20)="Establishment Closed","Yes","No")</f>
        <v/>
      </c>
      <c r="K1326" s="9">
        <f>IF(F1326&lt;=13,"Yes","No")</f>
        <v/>
      </c>
    </row>
    <row r="1327">
      <c r="A1327" t="n">
        <v>50142958</v>
      </c>
      <c r="B1327" s="8" t="n">
        <v>46141</v>
      </c>
      <c r="C1327" s="9">
        <f>A1327&amp;"-"&amp;TEXT(B1327,"yyyymmdd")</f>
        <v/>
      </c>
      <c r="D1327" s="9">
        <f>_xlfn.XLOOKUP(C1327,Violations[Key],Violations[Boro])</f>
        <v/>
      </c>
      <c r="E1327" s="9">
        <f>_xlfn.XLOOKUP(C1327,Violations[Key],Violations[Cuisine])</f>
        <v/>
      </c>
      <c r="F1327" s="9">
        <f>_xlfn.XLOOKUP(C1327,Violations[Key],Violations[Score])</f>
        <v/>
      </c>
      <c r="G1327" s="9">
        <f>_xlfn.XLOOKUP(C1327,Violations[Key],Violations[Grade])&amp;""</f>
        <v/>
      </c>
      <c r="H1327" s="9">
        <f>COUNTIFS(Violations[Key],C1327,Violations[Violation code],"&lt;&gt;")</f>
        <v/>
      </c>
      <c r="I1327" s="9">
        <f>COUNTIFS(Violations[Key],C1327,Violations[Critical flag],"Critical")</f>
        <v/>
      </c>
      <c r="J1327" s="9">
        <f>IF(LEFT(_xlfn.XLOOKUP(C1327,Violations[Key],Violations[Action]),20)="Establishment Closed","Yes","No")</f>
        <v/>
      </c>
      <c r="K1327" s="9">
        <f>IF(F1327&lt;=13,"Yes","No")</f>
        <v/>
      </c>
    </row>
    <row r="1328">
      <c r="A1328" t="n">
        <v>50150588</v>
      </c>
      <c r="B1328" s="8" t="n">
        <v>46141</v>
      </c>
      <c r="C1328" s="9">
        <f>A1328&amp;"-"&amp;TEXT(B1328,"yyyymmdd")</f>
        <v/>
      </c>
      <c r="D1328" s="9">
        <f>_xlfn.XLOOKUP(C1328,Violations[Key],Violations[Boro])</f>
        <v/>
      </c>
      <c r="E1328" s="9">
        <f>_xlfn.XLOOKUP(C1328,Violations[Key],Violations[Cuisine])</f>
        <v/>
      </c>
      <c r="F1328" s="9">
        <f>_xlfn.XLOOKUP(C1328,Violations[Key],Violations[Score])</f>
        <v/>
      </c>
      <c r="G1328" s="9">
        <f>_xlfn.XLOOKUP(C1328,Violations[Key],Violations[Grade])&amp;""</f>
        <v/>
      </c>
      <c r="H1328" s="9">
        <f>COUNTIFS(Violations[Key],C1328,Violations[Violation code],"&lt;&gt;")</f>
        <v/>
      </c>
      <c r="I1328" s="9">
        <f>COUNTIFS(Violations[Key],C1328,Violations[Critical flag],"Critical")</f>
        <v/>
      </c>
      <c r="J1328" s="9">
        <f>IF(LEFT(_xlfn.XLOOKUP(C1328,Violations[Key],Violations[Action]),20)="Establishment Closed","Yes","No")</f>
        <v/>
      </c>
      <c r="K1328" s="9">
        <f>IF(F1328&lt;=13,"Yes","No")</f>
        <v/>
      </c>
    </row>
    <row r="1329">
      <c r="A1329" t="n">
        <v>50151450</v>
      </c>
      <c r="B1329" s="8" t="n">
        <v>46141</v>
      </c>
      <c r="C1329" s="9">
        <f>A1329&amp;"-"&amp;TEXT(B1329,"yyyymmdd")</f>
        <v/>
      </c>
      <c r="D1329" s="9">
        <f>_xlfn.XLOOKUP(C1329,Violations[Key],Violations[Boro])</f>
        <v/>
      </c>
      <c r="E1329" s="9">
        <f>_xlfn.XLOOKUP(C1329,Violations[Key],Violations[Cuisine])</f>
        <v/>
      </c>
      <c r="F1329" s="9">
        <f>_xlfn.XLOOKUP(C1329,Violations[Key],Violations[Score])</f>
        <v/>
      </c>
      <c r="G1329" s="9">
        <f>_xlfn.XLOOKUP(C1329,Violations[Key],Violations[Grade])&amp;""</f>
        <v/>
      </c>
      <c r="H1329" s="9">
        <f>COUNTIFS(Violations[Key],C1329,Violations[Violation code],"&lt;&gt;")</f>
        <v/>
      </c>
      <c r="I1329" s="9">
        <f>COUNTIFS(Violations[Key],C1329,Violations[Critical flag],"Critical")</f>
        <v/>
      </c>
      <c r="J1329" s="9">
        <f>IF(LEFT(_xlfn.XLOOKUP(C1329,Violations[Key],Violations[Action]),20)="Establishment Closed","Yes","No")</f>
        <v/>
      </c>
      <c r="K1329" s="9">
        <f>IF(F1329&lt;=13,"Yes","No")</f>
        <v/>
      </c>
    </row>
    <row r="1330">
      <c r="A1330" t="n">
        <v>50153522</v>
      </c>
      <c r="B1330" s="8" t="n">
        <v>46141</v>
      </c>
      <c r="C1330" s="9">
        <f>A1330&amp;"-"&amp;TEXT(B1330,"yyyymmdd")</f>
        <v/>
      </c>
      <c r="D1330" s="9">
        <f>_xlfn.XLOOKUP(C1330,Violations[Key],Violations[Boro])</f>
        <v/>
      </c>
      <c r="E1330" s="9">
        <f>_xlfn.XLOOKUP(C1330,Violations[Key],Violations[Cuisine])</f>
        <v/>
      </c>
      <c r="F1330" s="9">
        <f>_xlfn.XLOOKUP(C1330,Violations[Key],Violations[Score])</f>
        <v/>
      </c>
      <c r="G1330" s="9">
        <f>_xlfn.XLOOKUP(C1330,Violations[Key],Violations[Grade])&amp;""</f>
        <v/>
      </c>
      <c r="H1330" s="9">
        <f>COUNTIFS(Violations[Key],C1330,Violations[Violation code],"&lt;&gt;")</f>
        <v/>
      </c>
      <c r="I1330" s="9">
        <f>COUNTIFS(Violations[Key],C1330,Violations[Critical flag],"Critical")</f>
        <v/>
      </c>
      <c r="J1330" s="9">
        <f>IF(LEFT(_xlfn.XLOOKUP(C1330,Violations[Key],Violations[Action]),20)="Establishment Closed","Yes","No")</f>
        <v/>
      </c>
      <c r="K1330" s="9">
        <f>IF(F1330&lt;=13,"Yes","No")</f>
        <v/>
      </c>
    </row>
    <row r="1331">
      <c r="A1331" t="n">
        <v>50156351</v>
      </c>
      <c r="B1331" s="8" t="n">
        <v>46141</v>
      </c>
      <c r="C1331" s="9">
        <f>A1331&amp;"-"&amp;TEXT(B1331,"yyyymmdd")</f>
        <v/>
      </c>
      <c r="D1331" s="9">
        <f>_xlfn.XLOOKUP(C1331,Violations[Key],Violations[Boro])</f>
        <v/>
      </c>
      <c r="E1331" s="9">
        <f>_xlfn.XLOOKUP(C1331,Violations[Key],Violations[Cuisine])</f>
        <v/>
      </c>
      <c r="F1331" s="9">
        <f>_xlfn.XLOOKUP(C1331,Violations[Key],Violations[Score])</f>
        <v/>
      </c>
      <c r="G1331" s="9">
        <f>_xlfn.XLOOKUP(C1331,Violations[Key],Violations[Grade])&amp;""</f>
        <v/>
      </c>
      <c r="H1331" s="9">
        <f>COUNTIFS(Violations[Key],C1331,Violations[Violation code],"&lt;&gt;")</f>
        <v/>
      </c>
      <c r="I1331" s="9">
        <f>COUNTIFS(Violations[Key],C1331,Violations[Critical flag],"Critical")</f>
        <v/>
      </c>
      <c r="J1331" s="9">
        <f>IF(LEFT(_xlfn.XLOOKUP(C1331,Violations[Key],Violations[Action]),20)="Establishment Closed","Yes","No")</f>
        <v/>
      </c>
      <c r="K1331" s="9">
        <f>IF(F1331&lt;=13,"Yes","No")</f>
        <v/>
      </c>
    </row>
    <row r="1332">
      <c r="A1332" t="n">
        <v>50159093</v>
      </c>
      <c r="B1332" s="8" t="n">
        <v>46141</v>
      </c>
      <c r="C1332" s="9">
        <f>A1332&amp;"-"&amp;TEXT(B1332,"yyyymmdd")</f>
        <v/>
      </c>
      <c r="D1332" s="9">
        <f>_xlfn.XLOOKUP(C1332,Violations[Key],Violations[Boro])</f>
        <v/>
      </c>
      <c r="E1332" s="9">
        <f>_xlfn.XLOOKUP(C1332,Violations[Key],Violations[Cuisine])</f>
        <v/>
      </c>
      <c r="F1332" s="9">
        <f>_xlfn.XLOOKUP(C1332,Violations[Key],Violations[Score])</f>
        <v/>
      </c>
      <c r="G1332" s="9">
        <f>_xlfn.XLOOKUP(C1332,Violations[Key],Violations[Grade])&amp;""</f>
        <v/>
      </c>
      <c r="H1332" s="9">
        <f>COUNTIFS(Violations[Key],C1332,Violations[Violation code],"&lt;&gt;")</f>
        <v/>
      </c>
      <c r="I1332" s="9">
        <f>COUNTIFS(Violations[Key],C1332,Violations[Critical flag],"Critical")</f>
        <v/>
      </c>
      <c r="J1332" s="9">
        <f>IF(LEFT(_xlfn.XLOOKUP(C1332,Violations[Key],Violations[Action]),20)="Establishment Closed","Yes","No")</f>
        <v/>
      </c>
      <c r="K1332" s="9">
        <f>IF(F1332&lt;=13,"Yes","No")</f>
        <v/>
      </c>
    </row>
    <row r="1333">
      <c r="A1333" t="n">
        <v>50160904</v>
      </c>
      <c r="B1333" s="8" t="n">
        <v>46141</v>
      </c>
      <c r="C1333" s="9">
        <f>A1333&amp;"-"&amp;TEXT(B1333,"yyyymmdd")</f>
        <v/>
      </c>
      <c r="D1333" s="9">
        <f>_xlfn.XLOOKUP(C1333,Violations[Key],Violations[Boro])</f>
        <v/>
      </c>
      <c r="E1333" s="9">
        <f>_xlfn.XLOOKUP(C1333,Violations[Key],Violations[Cuisine])</f>
        <v/>
      </c>
      <c r="F1333" s="9">
        <f>_xlfn.XLOOKUP(C1333,Violations[Key],Violations[Score])</f>
        <v/>
      </c>
      <c r="G1333" s="9">
        <f>_xlfn.XLOOKUP(C1333,Violations[Key],Violations[Grade])&amp;""</f>
        <v/>
      </c>
      <c r="H1333" s="9">
        <f>COUNTIFS(Violations[Key],C1333,Violations[Violation code],"&lt;&gt;")</f>
        <v/>
      </c>
      <c r="I1333" s="9">
        <f>COUNTIFS(Violations[Key],C1333,Violations[Critical flag],"Critical")</f>
        <v/>
      </c>
      <c r="J1333" s="9">
        <f>IF(LEFT(_xlfn.XLOOKUP(C1333,Violations[Key],Violations[Action]),20)="Establishment Closed","Yes","No")</f>
        <v/>
      </c>
      <c r="K1333" s="9">
        <f>IF(F1333&lt;=13,"Yes","No")</f>
        <v/>
      </c>
    </row>
    <row r="1334">
      <c r="A1334" t="n">
        <v>50163033</v>
      </c>
      <c r="B1334" s="8" t="n">
        <v>46141</v>
      </c>
      <c r="C1334" s="9">
        <f>A1334&amp;"-"&amp;TEXT(B1334,"yyyymmdd")</f>
        <v/>
      </c>
      <c r="D1334" s="9">
        <f>_xlfn.XLOOKUP(C1334,Violations[Key],Violations[Boro])</f>
        <v/>
      </c>
      <c r="E1334" s="9">
        <f>_xlfn.XLOOKUP(C1334,Violations[Key],Violations[Cuisine])</f>
        <v/>
      </c>
      <c r="F1334" s="9">
        <f>_xlfn.XLOOKUP(C1334,Violations[Key],Violations[Score])</f>
        <v/>
      </c>
      <c r="G1334" s="9">
        <f>_xlfn.XLOOKUP(C1334,Violations[Key],Violations[Grade])&amp;""</f>
        <v/>
      </c>
      <c r="H1334" s="9">
        <f>COUNTIFS(Violations[Key],C1334,Violations[Violation code],"&lt;&gt;")</f>
        <v/>
      </c>
      <c r="I1334" s="9">
        <f>COUNTIFS(Violations[Key],C1334,Violations[Critical flag],"Critical")</f>
        <v/>
      </c>
      <c r="J1334" s="9">
        <f>IF(LEFT(_xlfn.XLOOKUP(C1334,Violations[Key],Violations[Action]),20)="Establishment Closed","Yes","No")</f>
        <v/>
      </c>
      <c r="K1334" s="9">
        <f>IF(F1334&lt;=13,"Yes","No")</f>
        <v/>
      </c>
    </row>
    <row r="1335">
      <c r="A1335" t="n">
        <v>50164220</v>
      </c>
      <c r="B1335" s="8" t="n">
        <v>46141</v>
      </c>
      <c r="C1335" s="9">
        <f>A1335&amp;"-"&amp;TEXT(B1335,"yyyymmdd")</f>
        <v/>
      </c>
      <c r="D1335" s="9">
        <f>_xlfn.XLOOKUP(C1335,Violations[Key],Violations[Boro])</f>
        <v/>
      </c>
      <c r="E1335" s="9">
        <f>_xlfn.XLOOKUP(C1335,Violations[Key],Violations[Cuisine])</f>
        <v/>
      </c>
      <c r="F1335" s="9">
        <f>_xlfn.XLOOKUP(C1335,Violations[Key],Violations[Score])</f>
        <v/>
      </c>
      <c r="G1335" s="9">
        <f>_xlfn.XLOOKUP(C1335,Violations[Key],Violations[Grade])&amp;""</f>
        <v/>
      </c>
      <c r="H1335" s="9">
        <f>COUNTIFS(Violations[Key],C1335,Violations[Violation code],"&lt;&gt;")</f>
        <v/>
      </c>
      <c r="I1335" s="9">
        <f>COUNTIFS(Violations[Key],C1335,Violations[Critical flag],"Critical")</f>
        <v/>
      </c>
      <c r="J1335" s="9">
        <f>IF(LEFT(_xlfn.XLOOKUP(C1335,Violations[Key],Violations[Action]),20)="Establishment Closed","Yes","No")</f>
        <v/>
      </c>
      <c r="K1335" s="9">
        <f>IF(F1335&lt;=13,"Yes","No")</f>
        <v/>
      </c>
    </row>
    <row r="1336">
      <c r="A1336" t="n">
        <v>50165158</v>
      </c>
      <c r="B1336" s="8" t="n">
        <v>46141</v>
      </c>
      <c r="C1336" s="9">
        <f>A1336&amp;"-"&amp;TEXT(B1336,"yyyymmdd")</f>
        <v/>
      </c>
      <c r="D1336" s="9">
        <f>_xlfn.XLOOKUP(C1336,Violations[Key],Violations[Boro])</f>
        <v/>
      </c>
      <c r="E1336" s="9">
        <f>_xlfn.XLOOKUP(C1336,Violations[Key],Violations[Cuisine])</f>
        <v/>
      </c>
      <c r="F1336" s="9">
        <f>_xlfn.XLOOKUP(C1336,Violations[Key],Violations[Score])</f>
        <v/>
      </c>
      <c r="G1336" s="9">
        <f>_xlfn.XLOOKUP(C1336,Violations[Key],Violations[Grade])&amp;""</f>
        <v/>
      </c>
      <c r="H1336" s="9">
        <f>COUNTIFS(Violations[Key],C1336,Violations[Violation code],"&lt;&gt;")</f>
        <v/>
      </c>
      <c r="I1336" s="9">
        <f>COUNTIFS(Violations[Key],C1336,Violations[Critical flag],"Critical")</f>
        <v/>
      </c>
      <c r="J1336" s="9">
        <f>IF(LEFT(_xlfn.XLOOKUP(C1336,Violations[Key],Violations[Action]),20)="Establishment Closed","Yes","No")</f>
        <v/>
      </c>
      <c r="K1336" s="9">
        <f>IF(F1336&lt;=13,"Yes","No")</f>
        <v/>
      </c>
    </row>
    <row r="1337">
      <c r="A1337" t="n">
        <v>50176164</v>
      </c>
      <c r="B1337" s="8" t="n">
        <v>46141</v>
      </c>
      <c r="C1337" s="9">
        <f>A1337&amp;"-"&amp;TEXT(B1337,"yyyymmdd")</f>
        <v/>
      </c>
      <c r="D1337" s="9">
        <f>_xlfn.XLOOKUP(C1337,Violations[Key],Violations[Boro])</f>
        <v/>
      </c>
      <c r="E1337" s="9">
        <f>_xlfn.XLOOKUP(C1337,Violations[Key],Violations[Cuisine])</f>
        <v/>
      </c>
      <c r="F1337" s="9">
        <f>_xlfn.XLOOKUP(C1337,Violations[Key],Violations[Score])</f>
        <v/>
      </c>
      <c r="G1337" s="9">
        <f>_xlfn.XLOOKUP(C1337,Violations[Key],Violations[Grade])&amp;""</f>
        <v/>
      </c>
      <c r="H1337" s="9">
        <f>COUNTIFS(Violations[Key],C1337,Violations[Violation code],"&lt;&gt;")</f>
        <v/>
      </c>
      <c r="I1337" s="9">
        <f>COUNTIFS(Violations[Key],C1337,Violations[Critical flag],"Critical")</f>
        <v/>
      </c>
      <c r="J1337" s="9">
        <f>IF(LEFT(_xlfn.XLOOKUP(C1337,Violations[Key],Violations[Action]),20)="Establishment Closed","Yes","No")</f>
        <v/>
      </c>
      <c r="K1337" s="9">
        <f>IF(F1337&lt;=13,"Yes","No")</f>
        <v/>
      </c>
    </row>
    <row r="1338">
      <c r="A1338" t="n">
        <v>40365968</v>
      </c>
      <c r="B1338" s="8" t="n">
        <v>46142</v>
      </c>
      <c r="C1338" s="9">
        <f>A1338&amp;"-"&amp;TEXT(B1338,"yyyymmdd")</f>
        <v/>
      </c>
      <c r="D1338" s="9">
        <f>_xlfn.XLOOKUP(C1338,Violations[Key],Violations[Boro])</f>
        <v/>
      </c>
      <c r="E1338" s="9">
        <f>_xlfn.XLOOKUP(C1338,Violations[Key],Violations[Cuisine])</f>
        <v/>
      </c>
      <c r="F1338" s="9">
        <f>_xlfn.XLOOKUP(C1338,Violations[Key],Violations[Score])</f>
        <v/>
      </c>
      <c r="G1338" s="9">
        <f>_xlfn.XLOOKUP(C1338,Violations[Key],Violations[Grade])&amp;""</f>
        <v/>
      </c>
      <c r="H1338" s="9">
        <f>COUNTIFS(Violations[Key],C1338,Violations[Violation code],"&lt;&gt;")</f>
        <v/>
      </c>
      <c r="I1338" s="9">
        <f>COUNTIFS(Violations[Key],C1338,Violations[Critical flag],"Critical")</f>
        <v/>
      </c>
      <c r="J1338" s="9">
        <f>IF(LEFT(_xlfn.XLOOKUP(C1338,Violations[Key],Violations[Action]),20)="Establishment Closed","Yes","No")</f>
        <v/>
      </c>
      <c r="K1338" s="9">
        <f>IF(F1338&lt;=13,"Yes","No")</f>
        <v/>
      </c>
    </row>
    <row r="1339">
      <c r="A1339" t="n">
        <v>40532870</v>
      </c>
      <c r="B1339" s="8" t="n">
        <v>46142</v>
      </c>
      <c r="C1339" s="9">
        <f>A1339&amp;"-"&amp;TEXT(B1339,"yyyymmdd")</f>
        <v/>
      </c>
      <c r="D1339" s="9">
        <f>_xlfn.XLOOKUP(C1339,Violations[Key],Violations[Boro])</f>
        <v/>
      </c>
      <c r="E1339" s="9">
        <f>_xlfn.XLOOKUP(C1339,Violations[Key],Violations[Cuisine])</f>
        <v/>
      </c>
      <c r="F1339" s="9">
        <f>_xlfn.XLOOKUP(C1339,Violations[Key],Violations[Score])</f>
        <v/>
      </c>
      <c r="G1339" s="9">
        <f>_xlfn.XLOOKUP(C1339,Violations[Key],Violations[Grade])&amp;""</f>
        <v/>
      </c>
      <c r="H1339" s="9">
        <f>COUNTIFS(Violations[Key],C1339,Violations[Violation code],"&lt;&gt;")</f>
        <v/>
      </c>
      <c r="I1339" s="9">
        <f>COUNTIFS(Violations[Key],C1339,Violations[Critical flag],"Critical")</f>
        <v/>
      </c>
      <c r="J1339" s="9">
        <f>IF(LEFT(_xlfn.XLOOKUP(C1339,Violations[Key],Violations[Action]),20)="Establishment Closed","Yes","No")</f>
        <v/>
      </c>
      <c r="K1339" s="9">
        <f>IF(F1339&lt;=13,"Yes","No")</f>
        <v/>
      </c>
    </row>
    <row r="1340">
      <c r="A1340" t="n">
        <v>40609677</v>
      </c>
      <c r="B1340" s="8" t="n">
        <v>46142</v>
      </c>
      <c r="C1340" s="9">
        <f>A1340&amp;"-"&amp;TEXT(B1340,"yyyymmdd")</f>
        <v/>
      </c>
      <c r="D1340" s="9">
        <f>_xlfn.XLOOKUP(C1340,Violations[Key],Violations[Boro])</f>
        <v/>
      </c>
      <c r="E1340" s="9">
        <f>_xlfn.XLOOKUP(C1340,Violations[Key],Violations[Cuisine])</f>
        <v/>
      </c>
      <c r="F1340" s="9">
        <f>_xlfn.XLOOKUP(C1340,Violations[Key],Violations[Score])</f>
        <v/>
      </c>
      <c r="G1340" s="9">
        <f>_xlfn.XLOOKUP(C1340,Violations[Key],Violations[Grade])&amp;""</f>
        <v/>
      </c>
      <c r="H1340" s="9">
        <f>COUNTIFS(Violations[Key],C1340,Violations[Violation code],"&lt;&gt;")</f>
        <v/>
      </c>
      <c r="I1340" s="9">
        <f>COUNTIFS(Violations[Key],C1340,Violations[Critical flag],"Critical")</f>
        <v/>
      </c>
      <c r="J1340" s="9">
        <f>IF(LEFT(_xlfn.XLOOKUP(C1340,Violations[Key],Violations[Action]),20)="Establishment Closed","Yes","No")</f>
        <v/>
      </c>
      <c r="K1340" s="9">
        <f>IF(F1340&lt;=13,"Yes","No")</f>
        <v/>
      </c>
    </row>
    <row r="1341">
      <c r="A1341" t="n">
        <v>40720858</v>
      </c>
      <c r="B1341" s="8" t="n">
        <v>46142</v>
      </c>
      <c r="C1341" s="9">
        <f>A1341&amp;"-"&amp;TEXT(B1341,"yyyymmdd")</f>
        <v/>
      </c>
      <c r="D1341" s="9">
        <f>_xlfn.XLOOKUP(C1341,Violations[Key],Violations[Boro])</f>
        <v/>
      </c>
      <c r="E1341" s="9">
        <f>_xlfn.XLOOKUP(C1341,Violations[Key],Violations[Cuisine])</f>
        <v/>
      </c>
      <c r="F1341" s="9">
        <f>_xlfn.XLOOKUP(C1341,Violations[Key],Violations[Score])</f>
        <v/>
      </c>
      <c r="G1341" s="9">
        <f>_xlfn.XLOOKUP(C1341,Violations[Key],Violations[Grade])&amp;""</f>
        <v/>
      </c>
      <c r="H1341" s="9">
        <f>COUNTIFS(Violations[Key],C1341,Violations[Violation code],"&lt;&gt;")</f>
        <v/>
      </c>
      <c r="I1341" s="9">
        <f>COUNTIFS(Violations[Key],C1341,Violations[Critical flag],"Critical")</f>
        <v/>
      </c>
      <c r="J1341" s="9">
        <f>IF(LEFT(_xlfn.XLOOKUP(C1341,Violations[Key],Violations[Action]),20)="Establishment Closed","Yes","No")</f>
        <v/>
      </c>
      <c r="K1341" s="9">
        <f>IF(F1341&lt;=13,"Yes","No")</f>
        <v/>
      </c>
    </row>
    <row r="1342">
      <c r="A1342" t="n">
        <v>40794103</v>
      </c>
      <c r="B1342" s="8" t="n">
        <v>46142</v>
      </c>
      <c r="C1342" s="9">
        <f>A1342&amp;"-"&amp;TEXT(B1342,"yyyymmdd")</f>
        <v/>
      </c>
      <c r="D1342" s="9">
        <f>_xlfn.XLOOKUP(C1342,Violations[Key],Violations[Boro])</f>
        <v/>
      </c>
      <c r="E1342" s="9">
        <f>_xlfn.XLOOKUP(C1342,Violations[Key],Violations[Cuisine])</f>
        <v/>
      </c>
      <c r="F1342" s="9">
        <f>_xlfn.XLOOKUP(C1342,Violations[Key],Violations[Score])</f>
        <v/>
      </c>
      <c r="G1342" s="9">
        <f>_xlfn.XLOOKUP(C1342,Violations[Key],Violations[Grade])&amp;""</f>
        <v/>
      </c>
      <c r="H1342" s="9">
        <f>COUNTIFS(Violations[Key],C1342,Violations[Violation code],"&lt;&gt;")</f>
        <v/>
      </c>
      <c r="I1342" s="9">
        <f>COUNTIFS(Violations[Key],C1342,Violations[Critical flag],"Critical")</f>
        <v/>
      </c>
      <c r="J1342" s="9">
        <f>IF(LEFT(_xlfn.XLOOKUP(C1342,Violations[Key],Violations[Action]),20)="Establishment Closed","Yes","No")</f>
        <v/>
      </c>
      <c r="K1342" s="9">
        <f>IF(F1342&lt;=13,"Yes","No")</f>
        <v/>
      </c>
    </row>
    <row r="1343">
      <c r="A1343" t="n">
        <v>40818115</v>
      </c>
      <c r="B1343" s="8" t="n">
        <v>46142</v>
      </c>
      <c r="C1343" s="9">
        <f>A1343&amp;"-"&amp;TEXT(B1343,"yyyymmdd")</f>
        <v/>
      </c>
      <c r="D1343" s="9">
        <f>_xlfn.XLOOKUP(C1343,Violations[Key],Violations[Boro])</f>
        <v/>
      </c>
      <c r="E1343" s="9">
        <f>_xlfn.XLOOKUP(C1343,Violations[Key],Violations[Cuisine])</f>
        <v/>
      </c>
      <c r="F1343" s="9">
        <f>_xlfn.XLOOKUP(C1343,Violations[Key],Violations[Score])</f>
        <v/>
      </c>
      <c r="G1343" s="9">
        <f>_xlfn.XLOOKUP(C1343,Violations[Key],Violations[Grade])&amp;""</f>
        <v/>
      </c>
      <c r="H1343" s="9">
        <f>COUNTIFS(Violations[Key],C1343,Violations[Violation code],"&lt;&gt;")</f>
        <v/>
      </c>
      <c r="I1343" s="9">
        <f>COUNTIFS(Violations[Key],C1343,Violations[Critical flag],"Critical")</f>
        <v/>
      </c>
      <c r="J1343" s="9">
        <f>IF(LEFT(_xlfn.XLOOKUP(C1343,Violations[Key],Violations[Action]),20)="Establishment Closed","Yes","No")</f>
        <v/>
      </c>
      <c r="K1343" s="9">
        <f>IF(F1343&lt;=13,"Yes","No")</f>
        <v/>
      </c>
    </row>
    <row r="1344">
      <c r="A1344" t="n">
        <v>40874933</v>
      </c>
      <c r="B1344" s="8" t="n">
        <v>46142</v>
      </c>
      <c r="C1344" s="9">
        <f>A1344&amp;"-"&amp;TEXT(B1344,"yyyymmdd")</f>
        <v/>
      </c>
      <c r="D1344" s="9">
        <f>_xlfn.XLOOKUP(C1344,Violations[Key],Violations[Boro])</f>
        <v/>
      </c>
      <c r="E1344" s="9">
        <f>_xlfn.XLOOKUP(C1344,Violations[Key],Violations[Cuisine])</f>
        <v/>
      </c>
      <c r="F1344" s="9">
        <f>_xlfn.XLOOKUP(C1344,Violations[Key],Violations[Score])</f>
        <v/>
      </c>
      <c r="G1344" s="9">
        <f>_xlfn.XLOOKUP(C1344,Violations[Key],Violations[Grade])&amp;""</f>
        <v/>
      </c>
      <c r="H1344" s="9">
        <f>COUNTIFS(Violations[Key],C1344,Violations[Violation code],"&lt;&gt;")</f>
        <v/>
      </c>
      <c r="I1344" s="9">
        <f>COUNTIFS(Violations[Key],C1344,Violations[Critical flag],"Critical")</f>
        <v/>
      </c>
      <c r="J1344" s="9">
        <f>IF(LEFT(_xlfn.XLOOKUP(C1344,Violations[Key],Violations[Action]),20)="Establishment Closed","Yes","No")</f>
        <v/>
      </c>
      <c r="K1344" s="9">
        <f>IF(F1344&lt;=13,"Yes","No")</f>
        <v/>
      </c>
    </row>
    <row r="1345">
      <c r="A1345" t="n">
        <v>40942152</v>
      </c>
      <c r="B1345" s="8" t="n">
        <v>46142</v>
      </c>
      <c r="C1345" s="9">
        <f>A1345&amp;"-"&amp;TEXT(B1345,"yyyymmdd")</f>
        <v/>
      </c>
      <c r="D1345" s="9">
        <f>_xlfn.XLOOKUP(C1345,Violations[Key],Violations[Boro])</f>
        <v/>
      </c>
      <c r="E1345" s="9">
        <f>_xlfn.XLOOKUP(C1345,Violations[Key],Violations[Cuisine])</f>
        <v/>
      </c>
      <c r="F1345" s="9">
        <f>_xlfn.XLOOKUP(C1345,Violations[Key],Violations[Score])</f>
        <v/>
      </c>
      <c r="G1345" s="9">
        <f>_xlfn.XLOOKUP(C1345,Violations[Key],Violations[Grade])&amp;""</f>
        <v/>
      </c>
      <c r="H1345" s="9">
        <f>COUNTIFS(Violations[Key],C1345,Violations[Violation code],"&lt;&gt;")</f>
        <v/>
      </c>
      <c r="I1345" s="9">
        <f>COUNTIFS(Violations[Key],C1345,Violations[Critical flag],"Critical")</f>
        <v/>
      </c>
      <c r="J1345" s="9">
        <f>IF(LEFT(_xlfn.XLOOKUP(C1345,Violations[Key],Violations[Action]),20)="Establishment Closed","Yes","No")</f>
        <v/>
      </c>
      <c r="K1345" s="9">
        <f>IF(F1345&lt;=13,"Yes","No")</f>
        <v/>
      </c>
    </row>
    <row r="1346">
      <c r="A1346" t="n">
        <v>41247143</v>
      </c>
      <c r="B1346" s="8" t="n">
        <v>46142</v>
      </c>
      <c r="C1346" s="9">
        <f>A1346&amp;"-"&amp;TEXT(B1346,"yyyymmdd")</f>
        <v/>
      </c>
      <c r="D1346" s="9">
        <f>_xlfn.XLOOKUP(C1346,Violations[Key],Violations[Boro])</f>
        <v/>
      </c>
      <c r="E1346" s="9">
        <f>_xlfn.XLOOKUP(C1346,Violations[Key],Violations[Cuisine])</f>
        <v/>
      </c>
      <c r="F1346" s="9">
        <f>_xlfn.XLOOKUP(C1346,Violations[Key],Violations[Score])</f>
        <v/>
      </c>
      <c r="G1346" s="9">
        <f>_xlfn.XLOOKUP(C1346,Violations[Key],Violations[Grade])&amp;""</f>
        <v/>
      </c>
      <c r="H1346" s="9">
        <f>COUNTIFS(Violations[Key],C1346,Violations[Violation code],"&lt;&gt;")</f>
        <v/>
      </c>
      <c r="I1346" s="9">
        <f>COUNTIFS(Violations[Key],C1346,Violations[Critical flag],"Critical")</f>
        <v/>
      </c>
      <c r="J1346" s="9">
        <f>IF(LEFT(_xlfn.XLOOKUP(C1346,Violations[Key],Violations[Action]),20)="Establishment Closed","Yes","No")</f>
        <v/>
      </c>
      <c r="K1346" s="9">
        <f>IF(F1346&lt;=13,"Yes","No")</f>
        <v/>
      </c>
    </row>
    <row r="1347">
      <c r="A1347" t="n">
        <v>41298198</v>
      </c>
      <c r="B1347" s="8" t="n">
        <v>46142</v>
      </c>
      <c r="C1347" s="9">
        <f>A1347&amp;"-"&amp;TEXT(B1347,"yyyymmdd")</f>
        <v/>
      </c>
      <c r="D1347" s="9">
        <f>_xlfn.XLOOKUP(C1347,Violations[Key],Violations[Boro])</f>
        <v/>
      </c>
      <c r="E1347" s="9">
        <f>_xlfn.XLOOKUP(C1347,Violations[Key],Violations[Cuisine])</f>
        <v/>
      </c>
      <c r="F1347" s="9">
        <f>_xlfn.XLOOKUP(C1347,Violations[Key],Violations[Score])</f>
        <v/>
      </c>
      <c r="G1347" s="9">
        <f>_xlfn.XLOOKUP(C1347,Violations[Key],Violations[Grade])&amp;""</f>
        <v/>
      </c>
      <c r="H1347" s="9">
        <f>COUNTIFS(Violations[Key],C1347,Violations[Violation code],"&lt;&gt;")</f>
        <v/>
      </c>
      <c r="I1347" s="9">
        <f>COUNTIFS(Violations[Key],C1347,Violations[Critical flag],"Critical")</f>
        <v/>
      </c>
      <c r="J1347" s="9">
        <f>IF(LEFT(_xlfn.XLOOKUP(C1347,Violations[Key],Violations[Action]),20)="Establishment Closed","Yes","No")</f>
        <v/>
      </c>
      <c r="K1347" s="9">
        <f>IF(F1347&lt;=13,"Yes","No")</f>
        <v/>
      </c>
    </row>
    <row r="1348">
      <c r="A1348" t="n">
        <v>41375676</v>
      </c>
      <c r="B1348" s="8" t="n">
        <v>46142</v>
      </c>
      <c r="C1348" s="9">
        <f>A1348&amp;"-"&amp;TEXT(B1348,"yyyymmdd")</f>
        <v/>
      </c>
      <c r="D1348" s="9">
        <f>_xlfn.XLOOKUP(C1348,Violations[Key],Violations[Boro])</f>
        <v/>
      </c>
      <c r="E1348" s="9">
        <f>_xlfn.XLOOKUP(C1348,Violations[Key],Violations[Cuisine])</f>
        <v/>
      </c>
      <c r="F1348" s="9">
        <f>_xlfn.XLOOKUP(C1348,Violations[Key],Violations[Score])</f>
        <v/>
      </c>
      <c r="G1348" s="9">
        <f>_xlfn.XLOOKUP(C1348,Violations[Key],Violations[Grade])&amp;""</f>
        <v/>
      </c>
      <c r="H1348" s="9">
        <f>COUNTIFS(Violations[Key],C1348,Violations[Violation code],"&lt;&gt;")</f>
        <v/>
      </c>
      <c r="I1348" s="9">
        <f>COUNTIFS(Violations[Key],C1348,Violations[Critical flag],"Critical")</f>
        <v/>
      </c>
      <c r="J1348" s="9">
        <f>IF(LEFT(_xlfn.XLOOKUP(C1348,Violations[Key],Violations[Action]),20)="Establishment Closed","Yes","No")</f>
        <v/>
      </c>
      <c r="K1348" s="9">
        <f>IF(F1348&lt;=13,"Yes","No")</f>
        <v/>
      </c>
    </row>
    <row r="1349">
      <c r="A1349" t="n">
        <v>41417857</v>
      </c>
      <c r="B1349" s="8" t="n">
        <v>46142</v>
      </c>
      <c r="C1349" s="9">
        <f>A1349&amp;"-"&amp;TEXT(B1349,"yyyymmdd")</f>
        <v/>
      </c>
      <c r="D1349" s="9">
        <f>_xlfn.XLOOKUP(C1349,Violations[Key],Violations[Boro])</f>
        <v/>
      </c>
      <c r="E1349" s="9">
        <f>_xlfn.XLOOKUP(C1349,Violations[Key],Violations[Cuisine])</f>
        <v/>
      </c>
      <c r="F1349" s="9">
        <f>_xlfn.XLOOKUP(C1349,Violations[Key],Violations[Score])</f>
        <v/>
      </c>
      <c r="G1349" s="9">
        <f>_xlfn.XLOOKUP(C1349,Violations[Key],Violations[Grade])&amp;""</f>
        <v/>
      </c>
      <c r="H1349" s="9">
        <f>COUNTIFS(Violations[Key],C1349,Violations[Violation code],"&lt;&gt;")</f>
        <v/>
      </c>
      <c r="I1349" s="9">
        <f>COUNTIFS(Violations[Key],C1349,Violations[Critical flag],"Critical")</f>
        <v/>
      </c>
      <c r="J1349" s="9">
        <f>IF(LEFT(_xlfn.XLOOKUP(C1349,Violations[Key],Violations[Action]),20)="Establishment Closed","Yes","No")</f>
        <v/>
      </c>
      <c r="K1349" s="9">
        <f>IF(F1349&lt;=13,"Yes","No")</f>
        <v/>
      </c>
    </row>
    <row r="1350">
      <c r="A1350" t="n">
        <v>41506131</v>
      </c>
      <c r="B1350" s="8" t="n">
        <v>46142</v>
      </c>
      <c r="C1350" s="9">
        <f>A1350&amp;"-"&amp;TEXT(B1350,"yyyymmdd")</f>
        <v/>
      </c>
      <c r="D1350" s="9">
        <f>_xlfn.XLOOKUP(C1350,Violations[Key],Violations[Boro])</f>
        <v/>
      </c>
      <c r="E1350" s="9">
        <f>_xlfn.XLOOKUP(C1350,Violations[Key],Violations[Cuisine])</f>
        <v/>
      </c>
      <c r="F1350" s="9">
        <f>_xlfn.XLOOKUP(C1350,Violations[Key],Violations[Score])</f>
        <v/>
      </c>
      <c r="G1350" s="9">
        <f>_xlfn.XLOOKUP(C1350,Violations[Key],Violations[Grade])&amp;""</f>
        <v/>
      </c>
      <c r="H1350" s="9">
        <f>COUNTIFS(Violations[Key],C1350,Violations[Violation code],"&lt;&gt;")</f>
        <v/>
      </c>
      <c r="I1350" s="9">
        <f>COUNTIFS(Violations[Key],C1350,Violations[Critical flag],"Critical")</f>
        <v/>
      </c>
      <c r="J1350" s="9">
        <f>IF(LEFT(_xlfn.XLOOKUP(C1350,Violations[Key],Violations[Action]),20)="Establishment Closed","Yes","No")</f>
        <v/>
      </c>
      <c r="K1350" s="9">
        <f>IF(F1350&lt;=13,"Yes","No")</f>
        <v/>
      </c>
    </row>
    <row r="1351">
      <c r="A1351" t="n">
        <v>41573314</v>
      </c>
      <c r="B1351" s="8" t="n">
        <v>46142</v>
      </c>
      <c r="C1351" s="9">
        <f>A1351&amp;"-"&amp;TEXT(B1351,"yyyymmdd")</f>
        <v/>
      </c>
      <c r="D1351" s="9">
        <f>_xlfn.XLOOKUP(C1351,Violations[Key],Violations[Boro])</f>
        <v/>
      </c>
      <c r="E1351" s="9">
        <f>_xlfn.XLOOKUP(C1351,Violations[Key],Violations[Cuisine])</f>
        <v/>
      </c>
      <c r="F1351" s="9">
        <f>_xlfn.XLOOKUP(C1351,Violations[Key],Violations[Score])</f>
        <v/>
      </c>
      <c r="G1351" s="9">
        <f>_xlfn.XLOOKUP(C1351,Violations[Key],Violations[Grade])&amp;""</f>
        <v/>
      </c>
      <c r="H1351" s="9">
        <f>COUNTIFS(Violations[Key],C1351,Violations[Violation code],"&lt;&gt;")</f>
        <v/>
      </c>
      <c r="I1351" s="9">
        <f>COUNTIFS(Violations[Key],C1351,Violations[Critical flag],"Critical")</f>
        <v/>
      </c>
      <c r="J1351" s="9">
        <f>IF(LEFT(_xlfn.XLOOKUP(C1351,Violations[Key],Violations[Action]),20)="Establishment Closed","Yes","No")</f>
        <v/>
      </c>
      <c r="K1351" s="9">
        <f>IF(F1351&lt;=13,"Yes","No")</f>
        <v/>
      </c>
    </row>
    <row r="1352">
      <c r="A1352" t="n">
        <v>41651838</v>
      </c>
      <c r="B1352" s="8" t="n">
        <v>46142</v>
      </c>
      <c r="C1352" s="9">
        <f>A1352&amp;"-"&amp;TEXT(B1352,"yyyymmdd")</f>
        <v/>
      </c>
      <c r="D1352" s="9">
        <f>_xlfn.XLOOKUP(C1352,Violations[Key],Violations[Boro])</f>
        <v/>
      </c>
      <c r="E1352" s="9">
        <f>_xlfn.XLOOKUP(C1352,Violations[Key],Violations[Cuisine])</f>
        <v/>
      </c>
      <c r="F1352" s="9">
        <f>_xlfn.XLOOKUP(C1352,Violations[Key],Violations[Score])</f>
        <v/>
      </c>
      <c r="G1352" s="9">
        <f>_xlfn.XLOOKUP(C1352,Violations[Key],Violations[Grade])&amp;""</f>
        <v/>
      </c>
      <c r="H1352" s="9">
        <f>COUNTIFS(Violations[Key],C1352,Violations[Violation code],"&lt;&gt;")</f>
        <v/>
      </c>
      <c r="I1352" s="9">
        <f>COUNTIFS(Violations[Key],C1352,Violations[Critical flag],"Critical")</f>
        <v/>
      </c>
      <c r="J1352" s="9">
        <f>IF(LEFT(_xlfn.XLOOKUP(C1352,Violations[Key],Violations[Action]),20)="Establishment Closed","Yes","No")</f>
        <v/>
      </c>
      <c r="K1352" s="9">
        <f>IF(F1352&lt;=13,"Yes","No")</f>
        <v/>
      </c>
    </row>
    <row r="1353">
      <c r="A1353" t="n">
        <v>41697373</v>
      </c>
      <c r="B1353" s="8" t="n">
        <v>46142</v>
      </c>
      <c r="C1353" s="9">
        <f>A1353&amp;"-"&amp;TEXT(B1353,"yyyymmdd")</f>
        <v/>
      </c>
      <c r="D1353" s="9">
        <f>_xlfn.XLOOKUP(C1353,Violations[Key],Violations[Boro])</f>
        <v/>
      </c>
      <c r="E1353" s="9">
        <f>_xlfn.XLOOKUP(C1353,Violations[Key],Violations[Cuisine])</f>
        <v/>
      </c>
      <c r="F1353" s="9">
        <f>_xlfn.XLOOKUP(C1353,Violations[Key],Violations[Score])</f>
        <v/>
      </c>
      <c r="G1353" s="9">
        <f>_xlfn.XLOOKUP(C1353,Violations[Key],Violations[Grade])&amp;""</f>
        <v/>
      </c>
      <c r="H1353" s="9">
        <f>COUNTIFS(Violations[Key],C1353,Violations[Violation code],"&lt;&gt;")</f>
        <v/>
      </c>
      <c r="I1353" s="9">
        <f>COUNTIFS(Violations[Key],C1353,Violations[Critical flag],"Critical")</f>
        <v/>
      </c>
      <c r="J1353" s="9">
        <f>IF(LEFT(_xlfn.XLOOKUP(C1353,Violations[Key],Violations[Action]),20)="Establishment Closed","Yes","No")</f>
        <v/>
      </c>
      <c r="K1353" s="9">
        <f>IF(F1353&lt;=13,"Yes","No")</f>
        <v/>
      </c>
    </row>
    <row r="1354">
      <c r="A1354" t="n">
        <v>50000351</v>
      </c>
      <c r="B1354" s="8" t="n">
        <v>46142</v>
      </c>
      <c r="C1354" s="9">
        <f>A1354&amp;"-"&amp;TEXT(B1354,"yyyymmdd")</f>
        <v/>
      </c>
      <c r="D1354" s="9">
        <f>_xlfn.XLOOKUP(C1354,Violations[Key],Violations[Boro])</f>
        <v/>
      </c>
      <c r="E1354" s="9">
        <f>_xlfn.XLOOKUP(C1354,Violations[Key],Violations[Cuisine])</f>
        <v/>
      </c>
      <c r="F1354" s="9">
        <f>_xlfn.XLOOKUP(C1354,Violations[Key],Violations[Score])</f>
        <v/>
      </c>
      <c r="G1354" s="9">
        <f>_xlfn.XLOOKUP(C1354,Violations[Key],Violations[Grade])&amp;""</f>
        <v/>
      </c>
      <c r="H1354" s="9">
        <f>COUNTIFS(Violations[Key],C1354,Violations[Violation code],"&lt;&gt;")</f>
        <v/>
      </c>
      <c r="I1354" s="9">
        <f>COUNTIFS(Violations[Key],C1354,Violations[Critical flag],"Critical")</f>
        <v/>
      </c>
      <c r="J1354" s="9">
        <f>IF(LEFT(_xlfn.XLOOKUP(C1354,Violations[Key],Violations[Action]),20)="Establishment Closed","Yes","No")</f>
        <v/>
      </c>
      <c r="K1354" s="9">
        <f>IF(F1354&lt;=13,"Yes","No")</f>
        <v/>
      </c>
    </row>
    <row r="1355">
      <c r="A1355" t="n">
        <v>50001916</v>
      </c>
      <c r="B1355" s="8" t="n">
        <v>46142</v>
      </c>
      <c r="C1355" s="9">
        <f>A1355&amp;"-"&amp;TEXT(B1355,"yyyymmdd")</f>
        <v/>
      </c>
      <c r="D1355" s="9">
        <f>_xlfn.XLOOKUP(C1355,Violations[Key],Violations[Boro])</f>
        <v/>
      </c>
      <c r="E1355" s="9">
        <f>_xlfn.XLOOKUP(C1355,Violations[Key],Violations[Cuisine])</f>
        <v/>
      </c>
      <c r="F1355" s="9">
        <f>_xlfn.XLOOKUP(C1355,Violations[Key],Violations[Score])</f>
        <v/>
      </c>
      <c r="G1355" s="9">
        <f>_xlfn.XLOOKUP(C1355,Violations[Key],Violations[Grade])&amp;""</f>
        <v/>
      </c>
      <c r="H1355" s="9">
        <f>COUNTIFS(Violations[Key],C1355,Violations[Violation code],"&lt;&gt;")</f>
        <v/>
      </c>
      <c r="I1355" s="9">
        <f>COUNTIFS(Violations[Key],C1355,Violations[Critical flag],"Critical")</f>
        <v/>
      </c>
      <c r="J1355" s="9">
        <f>IF(LEFT(_xlfn.XLOOKUP(C1355,Violations[Key],Violations[Action]),20)="Establishment Closed","Yes","No")</f>
        <v/>
      </c>
      <c r="K1355" s="9">
        <f>IF(F1355&lt;=13,"Yes","No")</f>
        <v/>
      </c>
    </row>
    <row r="1356">
      <c r="A1356" t="n">
        <v>50002692</v>
      </c>
      <c r="B1356" s="8" t="n">
        <v>46142</v>
      </c>
      <c r="C1356" s="9">
        <f>A1356&amp;"-"&amp;TEXT(B1356,"yyyymmdd")</f>
        <v/>
      </c>
      <c r="D1356" s="9">
        <f>_xlfn.XLOOKUP(C1356,Violations[Key],Violations[Boro])</f>
        <v/>
      </c>
      <c r="E1356" s="9">
        <f>_xlfn.XLOOKUP(C1356,Violations[Key],Violations[Cuisine])</f>
        <v/>
      </c>
      <c r="F1356" s="9">
        <f>_xlfn.XLOOKUP(C1356,Violations[Key],Violations[Score])</f>
        <v/>
      </c>
      <c r="G1356" s="9">
        <f>_xlfn.XLOOKUP(C1356,Violations[Key],Violations[Grade])&amp;""</f>
        <v/>
      </c>
      <c r="H1356" s="9">
        <f>COUNTIFS(Violations[Key],C1356,Violations[Violation code],"&lt;&gt;")</f>
        <v/>
      </c>
      <c r="I1356" s="9">
        <f>COUNTIFS(Violations[Key],C1356,Violations[Critical flag],"Critical")</f>
        <v/>
      </c>
      <c r="J1356" s="9">
        <f>IF(LEFT(_xlfn.XLOOKUP(C1356,Violations[Key],Violations[Action]),20)="Establishment Closed","Yes","No")</f>
        <v/>
      </c>
      <c r="K1356" s="9">
        <f>IF(F1356&lt;=13,"Yes","No")</f>
        <v/>
      </c>
    </row>
    <row r="1357">
      <c r="A1357" t="n">
        <v>50004299</v>
      </c>
      <c r="B1357" s="8" t="n">
        <v>46142</v>
      </c>
      <c r="C1357" s="9">
        <f>A1357&amp;"-"&amp;TEXT(B1357,"yyyymmdd")</f>
        <v/>
      </c>
      <c r="D1357" s="9">
        <f>_xlfn.XLOOKUP(C1357,Violations[Key],Violations[Boro])</f>
        <v/>
      </c>
      <c r="E1357" s="9">
        <f>_xlfn.XLOOKUP(C1357,Violations[Key],Violations[Cuisine])</f>
        <v/>
      </c>
      <c r="F1357" s="9">
        <f>_xlfn.XLOOKUP(C1357,Violations[Key],Violations[Score])</f>
        <v/>
      </c>
      <c r="G1357" s="9">
        <f>_xlfn.XLOOKUP(C1357,Violations[Key],Violations[Grade])&amp;""</f>
        <v/>
      </c>
      <c r="H1357" s="9">
        <f>COUNTIFS(Violations[Key],C1357,Violations[Violation code],"&lt;&gt;")</f>
        <v/>
      </c>
      <c r="I1357" s="9">
        <f>COUNTIFS(Violations[Key],C1357,Violations[Critical flag],"Critical")</f>
        <v/>
      </c>
      <c r="J1357" s="9">
        <f>IF(LEFT(_xlfn.XLOOKUP(C1357,Violations[Key],Violations[Action]),20)="Establishment Closed","Yes","No")</f>
        <v/>
      </c>
      <c r="K1357" s="9">
        <f>IF(F1357&lt;=13,"Yes","No")</f>
        <v/>
      </c>
    </row>
    <row r="1358">
      <c r="A1358" t="n">
        <v>50004593</v>
      </c>
      <c r="B1358" s="8" t="n">
        <v>46142</v>
      </c>
      <c r="C1358" s="9">
        <f>A1358&amp;"-"&amp;TEXT(B1358,"yyyymmdd")</f>
        <v/>
      </c>
      <c r="D1358" s="9">
        <f>_xlfn.XLOOKUP(C1358,Violations[Key],Violations[Boro])</f>
        <v/>
      </c>
      <c r="E1358" s="9">
        <f>_xlfn.XLOOKUP(C1358,Violations[Key],Violations[Cuisine])</f>
        <v/>
      </c>
      <c r="F1358" s="9">
        <f>_xlfn.XLOOKUP(C1358,Violations[Key],Violations[Score])</f>
        <v/>
      </c>
      <c r="G1358" s="9">
        <f>_xlfn.XLOOKUP(C1358,Violations[Key],Violations[Grade])&amp;""</f>
        <v/>
      </c>
      <c r="H1358" s="9">
        <f>COUNTIFS(Violations[Key],C1358,Violations[Violation code],"&lt;&gt;")</f>
        <v/>
      </c>
      <c r="I1358" s="9">
        <f>COUNTIFS(Violations[Key],C1358,Violations[Critical flag],"Critical")</f>
        <v/>
      </c>
      <c r="J1358" s="9">
        <f>IF(LEFT(_xlfn.XLOOKUP(C1358,Violations[Key],Violations[Action]),20)="Establishment Closed","Yes","No")</f>
        <v/>
      </c>
      <c r="K1358" s="9">
        <f>IF(F1358&lt;=13,"Yes","No")</f>
        <v/>
      </c>
    </row>
    <row r="1359">
      <c r="A1359" t="n">
        <v>50012618</v>
      </c>
      <c r="B1359" s="8" t="n">
        <v>46142</v>
      </c>
      <c r="C1359" s="9">
        <f>A1359&amp;"-"&amp;TEXT(B1359,"yyyymmdd")</f>
        <v/>
      </c>
      <c r="D1359" s="9">
        <f>_xlfn.XLOOKUP(C1359,Violations[Key],Violations[Boro])</f>
        <v/>
      </c>
      <c r="E1359" s="9">
        <f>_xlfn.XLOOKUP(C1359,Violations[Key],Violations[Cuisine])</f>
        <v/>
      </c>
      <c r="F1359" s="9">
        <f>_xlfn.XLOOKUP(C1359,Violations[Key],Violations[Score])</f>
        <v/>
      </c>
      <c r="G1359" s="9">
        <f>_xlfn.XLOOKUP(C1359,Violations[Key],Violations[Grade])&amp;""</f>
        <v/>
      </c>
      <c r="H1359" s="9">
        <f>COUNTIFS(Violations[Key],C1359,Violations[Violation code],"&lt;&gt;")</f>
        <v/>
      </c>
      <c r="I1359" s="9">
        <f>COUNTIFS(Violations[Key],C1359,Violations[Critical flag],"Critical")</f>
        <v/>
      </c>
      <c r="J1359" s="9">
        <f>IF(LEFT(_xlfn.XLOOKUP(C1359,Violations[Key],Violations[Action]),20)="Establishment Closed","Yes","No")</f>
        <v/>
      </c>
      <c r="K1359" s="9">
        <f>IF(F1359&lt;=13,"Yes","No")</f>
        <v/>
      </c>
    </row>
    <row r="1360">
      <c r="A1360" t="n">
        <v>50013726</v>
      </c>
      <c r="B1360" s="8" t="n">
        <v>46142</v>
      </c>
      <c r="C1360" s="9">
        <f>A1360&amp;"-"&amp;TEXT(B1360,"yyyymmdd")</f>
        <v/>
      </c>
      <c r="D1360" s="9">
        <f>_xlfn.XLOOKUP(C1360,Violations[Key],Violations[Boro])</f>
        <v/>
      </c>
      <c r="E1360" s="9">
        <f>_xlfn.XLOOKUP(C1360,Violations[Key],Violations[Cuisine])</f>
        <v/>
      </c>
      <c r="F1360" s="9">
        <f>_xlfn.XLOOKUP(C1360,Violations[Key],Violations[Score])</f>
        <v/>
      </c>
      <c r="G1360" s="9">
        <f>_xlfn.XLOOKUP(C1360,Violations[Key],Violations[Grade])&amp;""</f>
        <v/>
      </c>
      <c r="H1360" s="9">
        <f>COUNTIFS(Violations[Key],C1360,Violations[Violation code],"&lt;&gt;")</f>
        <v/>
      </c>
      <c r="I1360" s="9">
        <f>COUNTIFS(Violations[Key],C1360,Violations[Critical flag],"Critical")</f>
        <v/>
      </c>
      <c r="J1360" s="9">
        <f>IF(LEFT(_xlfn.XLOOKUP(C1360,Violations[Key],Violations[Action]),20)="Establishment Closed","Yes","No")</f>
        <v/>
      </c>
      <c r="K1360" s="9">
        <f>IF(F1360&lt;=13,"Yes","No")</f>
        <v/>
      </c>
    </row>
    <row r="1361">
      <c r="A1361" t="n">
        <v>50017569</v>
      </c>
      <c r="B1361" s="8" t="n">
        <v>46142</v>
      </c>
      <c r="C1361" s="9">
        <f>A1361&amp;"-"&amp;TEXT(B1361,"yyyymmdd")</f>
        <v/>
      </c>
      <c r="D1361" s="9">
        <f>_xlfn.XLOOKUP(C1361,Violations[Key],Violations[Boro])</f>
        <v/>
      </c>
      <c r="E1361" s="9">
        <f>_xlfn.XLOOKUP(C1361,Violations[Key],Violations[Cuisine])</f>
        <v/>
      </c>
      <c r="F1361" s="9">
        <f>_xlfn.XLOOKUP(C1361,Violations[Key],Violations[Score])</f>
        <v/>
      </c>
      <c r="G1361" s="9">
        <f>_xlfn.XLOOKUP(C1361,Violations[Key],Violations[Grade])&amp;""</f>
        <v/>
      </c>
      <c r="H1361" s="9">
        <f>COUNTIFS(Violations[Key],C1361,Violations[Violation code],"&lt;&gt;")</f>
        <v/>
      </c>
      <c r="I1361" s="9">
        <f>COUNTIFS(Violations[Key],C1361,Violations[Critical flag],"Critical")</f>
        <v/>
      </c>
      <c r="J1361" s="9">
        <f>IF(LEFT(_xlfn.XLOOKUP(C1361,Violations[Key],Violations[Action]),20)="Establishment Closed","Yes","No")</f>
        <v/>
      </c>
      <c r="K1361" s="9">
        <f>IF(F1361&lt;=13,"Yes","No")</f>
        <v/>
      </c>
    </row>
    <row r="1362">
      <c r="A1362" t="n">
        <v>50043143</v>
      </c>
      <c r="B1362" s="8" t="n">
        <v>46142</v>
      </c>
      <c r="C1362" s="9">
        <f>A1362&amp;"-"&amp;TEXT(B1362,"yyyymmdd")</f>
        <v/>
      </c>
      <c r="D1362" s="9">
        <f>_xlfn.XLOOKUP(C1362,Violations[Key],Violations[Boro])</f>
        <v/>
      </c>
      <c r="E1362" s="9">
        <f>_xlfn.XLOOKUP(C1362,Violations[Key],Violations[Cuisine])</f>
        <v/>
      </c>
      <c r="F1362" s="9">
        <f>_xlfn.XLOOKUP(C1362,Violations[Key],Violations[Score])</f>
        <v/>
      </c>
      <c r="G1362" s="9">
        <f>_xlfn.XLOOKUP(C1362,Violations[Key],Violations[Grade])&amp;""</f>
        <v/>
      </c>
      <c r="H1362" s="9">
        <f>COUNTIFS(Violations[Key],C1362,Violations[Violation code],"&lt;&gt;")</f>
        <v/>
      </c>
      <c r="I1362" s="9">
        <f>COUNTIFS(Violations[Key],C1362,Violations[Critical flag],"Critical")</f>
        <v/>
      </c>
      <c r="J1362" s="9">
        <f>IF(LEFT(_xlfn.XLOOKUP(C1362,Violations[Key],Violations[Action]),20)="Establishment Closed","Yes","No")</f>
        <v/>
      </c>
      <c r="K1362" s="9">
        <f>IF(F1362&lt;=13,"Yes","No")</f>
        <v/>
      </c>
    </row>
    <row r="1363">
      <c r="A1363" t="n">
        <v>50047762</v>
      </c>
      <c r="B1363" s="8" t="n">
        <v>46142</v>
      </c>
      <c r="C1363" s="9">
        <f>A1363&amp;"-"&amp;TEXT(B1363,"yyyymmdd")</f>
        <v/>
      </c>
      <c r="D1363" s="9">
        <f>_xlfn.XLOOKUP(C1363,Violations[Key],Violations[Boro])</f>
        <v/>
      </c>
      <c r="E1363" s="9">
        <f>_xlfn.XLOOKUP(C1363,Violations[Key],Violations[Cuisine])</f>
        <v/>
      </c>
      <c r="F1363" s="9">
        <f>_xlfn.XLOOKUP(C1363,Violations[Key],Violations[Score])</f>
        <v/>
      </c>
      <c r="G1363" s="9">
        <f>_xlfn.XLOOKUP(C1363,Violations[Key],Violations[Grade])&amp;""</f>
        <v/>
      </c>
      <c r="H1363" s="9">
        <f>COUNTIFS(Violations[Key],C1363,Violations[Violation code],"&lt;&gt;")</f>
        <v/>
      </c>
      <c r="I1363" s="9">
        <f>COUNTIFS(Violations[Key],C1363,Violations[Critical flag],"Critical")</f>
        <v/>
      </c>
      <c r="J1363" s="9">
        <f>IF(LEFT(_xlfn.XLOOKUP(C1363,Violations[Key],Violations[Action]),20)="Establishment Closed","Yes","No")</f>
        <v/>
      </c>
      <c r="K1363" s="9">
        <f>IF(F1363&lt;=13,"Yes","No")</f>
        <v/>
      </c>
    </row>
    <row r="1364">
      <c r="A1364" t="n">
        <v>50049260</v>
      </c>
      <c r="B1364" s="8" t="n">
        <v>46142</v>
      </c>
      <c r="C1364" s="9">
        <f>A1364&amp;"-"&amp;TEXT(B1364,"yyyymmdd")</f>
        <v/>
      </c>
      <c r="D1364" s="9">
        <f>_xlfn.XLOOKUP(C1364,Violations[Key],Violations[Boro])</f>
        <v/>
      </c>
      <c r="E1364" s="9">
        <f>_xlfn.XLOOKUP(C1364,Violations[Key],Violations[Cuisine])</f>
        <v/>
      </c>
      <c r="F1364" s="9">
        <f>_xlfn.XLOOKUP(C1364,Violations[Key],Violations[Score])</f>
        <v/>
      </c>
      <c r="G1364" s="9">
        <f>_xlfn.XLOOKUP(C1364,Violations[Key],Violations[Grade])&amp;""</f>
        <v/>
      </c>
      <c r="H1364" s="9">
        <f>COUNTIFS(Violations[Key],C1364,Violations[Violation code],"&lt;&gt;")</f>
        <v/>
      </c>
      <c r="I1364" s="9">
        <f>COUNTIFS(Violations[Key],C1364,Violations[Critical flag],"Critical")</f>
        <v/>
      </c>
      <c r="J1364" s="9">
        <f>IF(LEFT(_xlfn.XLOOKUP(C1364,Violations[Key],Violations[Action]),20)="Establishment Closed","Yes","No")</f>
        <v/>
      </c>
      <c r="K1364" s="9">
        <f>IF(F1364&lt;=13,"Yes","No")</f>
        <v/>
      </c>
    </row>
    <row r="1365">
      <c r="A1365" t="n">
        <v>50052779</v>
      </c>
      <c r="B1365" s="8" t="n">
        <v>46142</v>
      </c>
      <c r="C1365" s="9">
        <f>A1365&amp;"-"&amp;TEXT(B1365,"yyyymmdd")</f>
        <v/>
      </c>
      <c r="D1365" s="9">
        <f>_xlfn.XLOOKUP(C1365,Violations[Key],Violations[Boro])</f>
        <v/>
      </c>
      <c r="E1365" s="9">
        <f>_xlfn.XLOOKUP(C1365,Violations[Key],Violations[Cuisine])</f>
        <v/>
      </c>
      <c r="F1365" s="9">
        <f>_xlfn.XLOOKUP(C1365,Violations[Key],Violations[Score])</f>
        <v/>
      </c>
      <c r="G1365" s="9">
        <f>_xlfn.XLOOKUP(C1365,Violations[Key],Violations[Grade])&amp;""</f>
        <v/>
      </c>
      <c r="H1365" s="9">
        <f>COUNTIFS(Violations[Key],C1365,Violations[Violation code],"&lt;&gt;")</f>
        <v/>
      </c>
      <c r="I1365" s="9">
        <f>COUNTIFS(Violations[Key],C1365,Violations[Critical flag],"Critical")</f>
        <v/>
      </c>
      <c r="J1365" s="9">
        <f>IF(LEFT(_xlfn.XLOOKUP(C1365,Violations[Key],Violations[Action]),20)="Establishment Closed","Yes","No")</f>
        <v/>
      </c>
      <c r="K1365" s="9">
        <f>IF(F1365&lt;=13,"Yes","No")</f>
        <v/>
      </c>
    </row>
    <row r="1366">
      <c r="A1366" t="n">
        <v>50053069</v>
      </c>
      <c r="B1366" s="8" t="n">
        <v>46142</v>
      </c>
      <c r="C1366" s="9">
        <f>A1366&amp;"-"&amp;TEXT(B1366,"yyyymmdd")</f>
        <v/>
      </c>
      <c r="D1366" s="9">
        <f>_xlfn.XLOOKUP(C1366,Violations[Key],Violations[Boro])</f>
        <v/>
      </c>
      <c r="E1366" s="9">
        <f>_xlfn.XLOOKUP(C1366,Violations[Key],Violations[Cuisine])</f>
        <v/>
      </c>
      <c r="F1366" s="9">
        <f>_xlfn.XLOOKUP(C1366,Violations[Key],Violations[Score])</f>
        <v/>
      </c>
      <c r="G1366" s="9">
        <f>_xlfn.XLOOKUP(C1366,Violations[Key],Violations[Grade])&amp;""</f>
        <v/>
      </c>
      <c r="H1366" s="9">
        <f>COUNTIFS(Violations[Key],C1366,Violations[Violation code],"&lt;&gt;")</f>
        <v/>
      </c>
      <c r="I1366" s="9">
        <f>COUNTIFS(Violations[Key],C1366,Violations[Critical flag],"Critical")</f>
        <v/>
      </c>
      <c r="J1366" s="9">
        <f>IF(LEFT(_xlfn.XLOOKUP(C1366,Violations[Key],Violations[Action]),20)="Establishment Closed","Yes","No")</f>
        <v/>
      </c>
      <c r="K1366" s="9">
        <f>IF(F1366&lt;=13,"Yes","No")</f>
        <v/>
      </c>
    </row>
    <row r="1367">
      <c r="A1367" t="n">
        <v>50055609</v>
      </c>
      <c r="B1367" s="8" t="n">
        <v>46142</v>
      </c>
      <c r="C1367" s="9">
        <f>A1367&amp;"-"&amp;TEXT(B1367,"yyyymmdd")</f>
        <v/>
      </c>
      <c r="D1367" s="9">
        <f>_xlfn.XLOOKUP(C1367,Violations[Key],Violations[Boro])</f>
        <v/>
      </c>
      <c r="E1367" s="9">
        <f>_xlfn.XLOOKUP(C1367,Violations[Key],Violations[Cuisine])</f>
        <v/>
      </c>
      <c r="F1367" s="9">
        <f>_xlfn.XLOOKUP(C1367,Violations[Key],Violations[Score])</f>
        <v/>
      </c>
      <c r="G1367" s="9">
        <f>_xlfn.XLOOKUP(C1367,Violations[Key],Violations[Grade])&amp;""</f>
        <v/>
      </c>
      <c r="H1367" s="9">
        <f>COUNTIFS(Violations[Key],C1367,Violations[Violation code],"&lt;&gt;")</f>
        <v/>
      </c>
      <c r="I1367" s="9">
        <f>COUNTIFS(Violations[Key],C1367,Violations[Critical flag],"Critical")</f>
        <v/>
      </c>
      <c r="J1367" s="9">
        <f>IF(LEFT(_xlfn.XLOOKUP(C1367,Violations[Key],Violations[Action]),20)="Establishment Closed","Yes","No")</f>
        <v/>
      </c>
      <c r="K1367" s="9">
        <f>IF(F1367&lt;=13,"Yes","No")</f>
        <v/>
      </c>
    </row>
    <row r="1368">
      <c r="A1368" t="n">
        <v>50078033</v>
      </c>
      <c r="B1368" s="8" t="n">
        <v>46142</v>
      </c>
      <c r="C1368" s="9">
        <f>A1368&amp;"-"&amp;TEXT(B1368,"yyyymmdd")</f>
        <v/>
      </c>
      <c r="D1368" s="9">
        <f>_xlfn.XLOOKUP(C1368,Violations[Key],Violations[Boro])</f>
        <v/>
      </c>
      <c r="E1368" s="9">
        <f>_xlfn.XLOOKUP(C1368,Violations[Key],Violations[Cuisine])</f>
        <v/>
      </c>
      <c r="F1368" s="9">
        <f>_xlfn.XLOOKUP(C1368,Violations[Key],Violations[Score])</f>
        <v/>
      </c>
      <c r="G1368" s="9">
        <f>_xlfn.XLOOKUP(C1368,Violations[Key],Violations[Grade])&amp;""</f>
        <v/>
      </c>
      <c r="H1368" s="9">
        <f>COUNTIFS(Violations[Key],C1368,Violations[Violation code],"&lt;&gt;")</f>
        <v/>
      </c>
      <c r="I1368" s="9">
        <f>COUNTIFS(Violations[Key],C1368,Violations[Critical flag],"Critical")</f>
        <v/>
      </c>
      <c r="J1368" s="9">
        <f>IF(LEFT(_xlfn.XLOOKUP(C1368,Violations[Key],Violations[Action]),20)="Establishment Closed","Yes","No")</f>
        <v/>
      </c>
      <c r="K1368" s="9">
        <f>IF(F1368&lt;=13,"Yes","No")</f>
        <v/>
      </c>
    </row>
    <row r="1369">
      <c r="A1369" t="n">
        <v>50080388</v>
      </c>
      <c r="B1369" s="8" t="n">
        <v>46142</v>
      </c>
      <c r="C1369" s="9">
        <f>A1369&amp;"-"&amp;TEXT(B1369,"yyyymmdd")</f>
        <v/>
      </c>
      <c r="D1369" s="9">
        <f>_xlfn.XLOOKUP(C1369,Violations[Key],Violations[Boro])</f>
        <v/>
      </c>
      <c r="E1369" s="9">
        <f>_xlfn.XLOOKUP(C1369,Violations[Key],Violations[Cuisine])</f>
        <v/>
      </c>
      <c r="F1369" s="9">
        <f>_xlfn.XLOOKUP(C1369,Violations[Key],Violations[Score])</f>
        <v/>
      </c>
      <c r="G1369" s="9">
        <f>_xlfn.XLOOKUP(C1369,Violations[Key],Violations[Grade])&amp;""</f>
        <v/>
      </c>
      <c r="H1369" s="9">
        <f>COUNTIFS(Violations[Key],C1369,Violations[Violation code],"&lt;&gt;")</f>
        <v/>
      </c>
      <c r="I1369" s="9">
        <f>COUNTIFS(Violations[Key],C1369,Violations[Critical flag],"Critical")</f>
        <v/>
      </c>
      <c r="J1369" s="9">
        <f>IF(LEFT(_xlfn.XLOOKUP(C1369,Violations[Key],Violations[Action]),20)="Establishment Closed","Yes","No")</f>
        <v/>
      </c>
      <c r="K1369" s="9">
        <f>IF(F1369&lt;=13,"Yes","No")</f>
        <v/>
      </c>
    </row>
    <row r="1370">
      <c r="A1370" t="n">
        <v>50081021</v>
      </c>
      <c r="B1370" s="8" t="n">
        <v>46142</v>
      </c>
      <c r="C1370" s="9">
        <f>A1370&amp;"-"&amp;TEXT(B1370,"yyyymmdd")</f>
        <v/>
      </c>
      <c r="D1370" s="9">
        <f>_xlfn.XLOOKUP(C1370,Violations[Key],Violations[Boro])</f>
        <v/>
      </c>
      <c r="E1370" s="9">
        <f>_xlfn.XLOOKUP(C1370,Violations[Key],Violations[Cuisine])</f>
        <v/>
      </c>
      <c r="F1370" s="9">
        <f>_xlfn.XLOOKUP(C1370,Violations[Key],Violations[Score])</f>
        <v/>
      </c>
      <c r="G1370" s="9">
        <f>_xlfn.XLOOKUP(C1370,Violations[Key],Violations[Grade])&amp;""</f>
        <v/>
      </c>
      <c r="H1370" s="9">
        <f>COUNTIFS(Violations[Key],C1370,Violations[Violation code],"&lt;&gt;")</f>
        <v/>
      </c>
      <c r="I1370" s="9">
        <f>COUNTIFS(Violations[Key],C1370,Violations[Critical flag],"Critical")</f>
        <v/>
      </c>
      <c r="J1370" s="9">
        <f>IF(LEFT(_xlfn.XLOOKUP(C1370,Violations[Key],Violations[Action]),20)="Establishment Closed","Yes","No")</f>
        <v/>
      </c>
      <c r="K1370" s="9">
        <f>IF(F1370&lt;=13,"Yes","No")</f>
        <v/>
      </c>
    </row>
    <row r="1371">
      <c r="A1371" t="n">
        <v>50085822</v>
      </c>
      <c r="B1371" s="8" t="n">
        <v>46142</v>
      </c>
      <c r="C1371" s="9">
        <f>A1371&amp;"-"&amp;TEXT(B1371,"yyyymmdd")</f>
        <v/>
      </c>
      <c r="D1371" s="9">
        <f>_xlfn.XLOOKUP(C1371,Violations[Key],Violations[Boro])</f>
        <v/>
      </c>
      <c r="E1371" s="9">
        <f>_xlfn.XLOOKUP(C1371,Violations[Key],Violations[Cuisine])</f>
        <v/>
      </c>
      <c r="F1371" s="9">
        <f>_xlfn.XLOOKUP(C1371,Violations[Key],Violations[Score])</f>
        <v/>
      </c>
      <c r="G1371" s="9">
        <f>_xlfn.XLOOKUP(C1371,Violations[Key],Violations[Grade])&amp;""</f>
        <v/>
      </c>
      <c r="H1371" s="9">
        <f>COUNTIFS(Violations[Key],C1371,Violations[Violation code],"&lt;&gt;")</f>
        <v/>
      </c>
      <c r="I1371" s="9">
        <f>COUNTIFS(Violations[Key],C1371,Violations[Critical flag],"Critical")</f>
        <v/>
      </c>
      <c r="J1371" s="9">
        <f>IF(LEFT(_xlfn.XLOOKUP(C1371,Violations[Key],Violations[Action]),20)="Establishment Closed","Yes","No")</f>
        <v/>
      </c>
      <c r="K1371" s="9">
        <f>IF(F1371&lt;=13,"Yes","No")</f>
        <v/>
      </c>
    </row>
    <row r="1372">
      <c r="A1372" t="n">
        <v>50087355</v>
      </c>
      <c r="B1372" s="8" t="n">
        <v>46142</v>
      </c>
      <c r="C1372" s="9">
        <f>A1372&amp;"-"&amp;TEXT(B1372,"yyyymmdd")</f>
        <v/>
      </c>
      <c r="D1372" s="9">
        <f>_xlfn.XLOOKUP(C1372,Violations[Key],Violations[Boro])</f>
        <v/>
      </c>
      <c r="E1372" s="9">
        <f>_xlfn.XLOOKUP(C1372,Violations[Key],Violations[Cuisine])</f>
        <v/>
      </c>
      <c r="F1372" s="9">
        <f>_xlfn.XLOOKUP(C1372,Violations[Key],Violations[Score])</f>
        <v/>
      </c>
      <c r="G1372" s="9">
        <f>_xlfn.XLOOKUP(C1372,Violations[Key],Violations[Grade])&amp;""</f>
        <v/>
      </c>
      <c r="H1372" s="9">
        <f>COUNTIFS(Violations[Key],C1372,Violations[Violation code],"&lt;&gt;")</f>
        <v/>
      </c>
      <c r="I1372" s="9">
        <f>COUNTIFS(Violations[Key],C1372,Violations[Critical flag],"Critical")</f>
        <v/>
      </c>
      <c r="J1372" s="9">
        <f>IF(LEFT(_xlfn.XLOOKUP(C1372,Violations[Key],Violations[Action]),20)="Establishment Closed","Yes","No")</f>
        <v/>
      </c>
      <c r="K1372" s="9">
        <f>IF(F1372&lt;=13,"Yes","No")</f>
        <v/>
      </c>
    </row>
    <row r="1373">
      <c r="A1373" t="n">
        <v>50087675</v>
      </c>
      <c r="B1373" s="8" t="n">
        <v>46142</v>
      </c>
      <c r="C1373" s="9">
        <f>A1373&amp;"-"&amp;TEXT(B1373,"yyyymmdd")</f>
        <v/>
      </c>
      <c r="D1373" s="9">
        <f>_xlfn.XLOOKUP(C1373,Violations[Key],Violations[Boro])</f>
        <v/>
      </c>
      <c r="E1373" s="9">
        <f>_xlfn.XLOOKUP(C1373,Violations[Key],Violations[Cuisine])</f>
        <v/>
      </c>
      <c r="F1373" s="9">
        <f>_xlfn.XLOOKUP(C1373,Violations[Key],Violations[Score])</f>
        <v/>
      </c>
      <c r="G1373" s="9">
        <f>_xlfn.XLOOKUP(C1373,Violations[Key],Violations[Grade])&amp;""</f>
        <v/>
      </c>
      <c r="H1373" s="9">
        <f>COUNTIFS(Violations[Key],C1373,Violations[Violation code],"&lt;&gt;")</f>
        <v/>
      </c>
      <c r="I1373" s="9">
        <f>COUNTIFS(Violations[Key],C1373,Violations[Critical flag],"Critical")</f>
        <v/>
      </c>
      <c r="J1373" s="9">
        <f>IF(LEFT(_xlfn.XLOOKUP(C1373,Violations[Key],Violations[Action]),20)="Establishment Closed","Yes","No")</f>
        <v/>
      </c>
      <c r="K1373" s="9">
        <f>IF(F1373&lt;=13,"Yes","No")</f>
        <v/>
      </c>
    </row>
    <row r="1374">
      <c r="A1374" t="n">
        <v>50091096</v>
      </c>
      <c r="B1374" s="8" t="n">
        <v>46142</v>
      </c>
      <c r="C1374" s="9">
        <f>A1374&amp;"-"&amp;TEXT(B1374,"yyyymmdd")</f>
        <v/>
      </c>
      <c r="D1374" s="9">
        <f>_xlfn.XLOOKUP(C1374,Violations[Key],Violations[Boro])</f>
        <v/>
      </c>
      <c r="E1374" s="9">
        <f>_xlfn.XLOOKUP(C1374,Violations[Key],Violations[Cuisine])</f>
        <v/>
      </c>
      <c r="F1374" s="9">
        <f>_xlfn.XLOOKUP(C1374,Violations[Key],Violations[Score])</f>
        <v/>
      </c>
      <c r="G1374" s="9">
        <f>_xlfn.XLOOKUP(C1374,Violations[Key],Violations[Grade])&amp;""</f>
        <v/>
      </c>
      <c r="H1374" s="9">
        <f>COUNTIFS(Violations[Key],C1374,Violations[Violation code],"&lt;&gt;")</f>
        <v/>
      </c>
      <c r="I1374" s="9">
        <f>COUNTIFS(Violations[Key],C1374,Violations[Critical flag],"Critical")</f>
        <v/>
      </c>
      <c r="J1374" s="9">
        <f>IF(LEFT(_xlfn.XLOOKUP(C1374,Violations[Key],Violations[Action]),20)="Establishment Closed","Yes","No")</f>
        <v/>
      </c>
      <c r="K1374" s="9">
        <f>IF(F1374&lt;=13,"Yes","No")</f>
        <v/>
      </c>
    </row>
    <row r="1375">
      <c r="A1375" t="n">
        <v>50093984</v>
      </c>
      <c r="B1375" s="8" t="n">
        <v>46142</v>
      </c>
      <c r="C1375" s="9">
        <f>A1375&amp;"-"&amp;TEXT(B1375,"yyyymmdd")</f>
        <v/>
      </c>
      <c r="D1375" s="9">
        <f>_xlfn.XLOOKUP(C1375,Violations[Key],Violations[Boro])</f>
        <v/>
      </c>
      <c r="E1375" s="9">
        <f>_xlfn.XLOOKUP(C1375,Violations[Key],Violations[Cuisine])</f>
        <v/>
      </c>
      <c r="F1375" s="9">
        <f>_xlfn.XLOOKUP(C1375,Violations[Key],Violations[Score])</f>
        <v/>
      </c>
      <c r="G1375" s="9">
        <f>_xlfn.XLOOKUP(C1375,Violations[Key],Violations[Grade])&amp;""</f>
        <v/>
      </c>
      <c r="H1375" s="9">
        <f>COUNTIFS(Violations[Key],C1375,Violations[Violation code],"&lt;&gt;")</f>
        <v/>
      </c>
      <c r="I1375" s="9">
        <f>COUNTIFS(Violations[Key],C1375,Violations[Critical flag],"Critical")</f>
        <v/>
      </c>
      <c r="J1375" s="9">
        <f>IF(LEFT(_xlfn.XLOOKUP(C1375,Violations[Key],Violations[Action]),20)="Establishment Closed","Yes","No")</f>
        <v/>
      </c>
      <c r="K1375" s="9">
        <f>IF(F1375&lt;=13,"Yes","No")</f>
        <v/>
      </c>
    </row>
    <row r="1376">
      <c r="A1376" t="n">
        <v>50094531</v>
      </c>
      <c r="B1376" s="8" t="n">
        <v>46142</v>
      </c>
      <c r="C1376" s="9">
        <f>A1376&amp;"-"&amp;TEXT(B1376,"yyyymmdd")</f>
        <v/>
      </c>
      <c r="D1376" s="9">
        <f>_xlfn.XLOOKUP(C1376,Violations[Key],Violations[Boro])</f>
        <v/>
      </c>
      <c r="E1376" s="9">
        <f>_xlfn.XLOOKUP(C1376,Violations[Key],Violations[Cuisine])</f>
        <v/>
      </c>
      <c r="F1376" s="9">
        <f>_xlfn.XLOOKUP(C1376,Violations[Key],Violations[Score])</f>
        <v/>
      </c>
      <c r="G1376" s="9">
        <f>_xlfn.XLOOKUP(C1376,Violations[Key],Violations[Grade])&amp;""</f>
        <v/>
      </c>
      <c r="H1376" s="9">
        <f>COUNTIFS(Violations[Key],C1376,Violations[Violation code],"&lt;&gt;")</f>
        <v/>
      </c>
      <c r="I1376" s="9">
        <f>COUNTIFS(Violations[Key],C1376,Violations[Critical flag],"Critical")</f>
        <v/>
      </c>
      <c r="J1376" s="9">
        <f>IF(LEFT(_xlfn.XLOOKUP(C1376,Violations[Key],Violations[Action]),20)="Establishment Closed","Yes","No")</f>
        <v/>
      </c>
      <c r="K1376" s="9">
        <f>IF(F1376&lt;=13,"Yes","No")</f>
        <v/>
      </c>
    </row>
    <row r="1377">
      <c r="A1377" t="n">
        <v>50094598</v>
      </c>
      <c r="B1377" s="8" t="n">
        <v>46142</v>
      </c>
      <c r="C1377" s="9">
        <f>A1377&amp;"-"&amp;TEXT(B1377,"yyyymmdd")</f>
        <v/>
      </c>
      <c r="D1377" s="9">
        <f>_xlfn.XLOOKUP(C1377,Violations[Key],Violations[Boro])</f>
        <v/>
      </c>
      <c r="E1377" s="9">
        <f>_xlfn.XLOOKUP(C1377,Violations[Key],Violations[Cuisine])</f>
        <v/>
      </c>
      <c r="F1377" s="9">
        <f>_xlfn.XLOOKUP(C1377,Violations[Key],Violations[Score])</f>
        <v/>
      </c>
      <c r="G1377" s="9">
        <f>_xlfn.XLOOKUP(C1377,Violations[Key],Violations[Grade])&amp;""</f>
        <v/>
      </c>
      <c r="H1377" s="9">
        <f>COUNTIFS(Violations[Key],C1377,Violations[Violation code],"&lt;&gt;")</f>
        <v/>
      </c>
      <c r="I1377" s="9">
        <f>COUNTIFS(Violations[Key],C1377,Violations[Critical flag],"Critical")</f>
        <v/>
      </c>
      <c r="J1377" s="9">
        <f>IF(LEFT(_xlfn.XLOOKUP(C1377,Violations[Key],Violations[Action]),20)="Establishment Closed","Yes","No")</f>
        <v/>
      </c>
      <c r="K1377" s="9">
        <f>IF(F1377&lt;=13,"Yes","No")</f>
        <v/>
      </c>
    </row>
    <row r="1378">
      <c r="A1378" t="n">
        <v>50097403</v>
      </c>
      <c r="B1378" s="8" t="n">
        <v>46142</v>
      </c>
      <c r="C1378" s="9">
        <f>A1378&amp;"-"&amp;TEXT(B1378,"yyyymmdd")</f>
        <v/>
      </c>
      <c r="D1378" s="9">
        <f>_xlfn.XLOOKUP(C1378,Violations[Key],Violations[Boro])</f>
        <v/>
      </c>
      <c r="E1378" s="9">
        <f>_xlfn.XLOOKUP(C1378,Violations[Key],Violations[Cuisine])</f>
        <v/>
      </c>
      <c r="F1378" s="9">
        <f>_xlfn.XLOOKUP(C1378,Violations[Key],Violations[Score])</f>
        <v/>
      </c>
      <c r="G1378" s="9">
        <f>_xlfn.XLOOKUP(C1378,Violations[Key],Violations[Grade])&amp;""</f>
        <v/>
      </c>
      <c r="H1378" s="9">
        <f>COUNTIFS(Violations[Key],C1378,Violations[Violation code],"&lt;&gt;")</f>
        <v/>
      </c>
      <c r="I1378" s="9">
        <f>COUNTIFS(Violations[Key],C1378,Violations[Critical flag],"Critical")</f>
        <v/>
      </c>
      <c r="J1378" s="9">
        <f>IF(LEFT(_xlfn.XLOOKUP(C1378,Violations[Key],Violations[Action]),20)="Establishment Closed","Yes","No")</f>
        <v/>
      </c>
      <c r="K1378" s="9">
        <f>IF(F1378&lt;=13,"Yes","No")</f>
        <v/>
      </c>
    </row>
    <row r="1379">
      <c r="A1379" t="n">
        <v>50098031</v>
      </c>
      <c r="B1379" s="8" t="n">
        <v>46142</v>
      </c>
      <c r="C1379" s="9">
        <f>A1379&amp;"-"&amp;TEXT(B1379,"yyyymmdd")</f>
        <v/>
      </c>
      <c r="D1379" s="9">
        <f>_xlfn.XLOOKUP(C1379,Violations[Key],Violations[Boro])</f>
        <v/>
      </c>
      <c r="E1379" s="9">
        <f>_xlfn.XLOOKUP(C1379,Violations[Key],Violations[Cuisine])</f>
        <v/>
      </c>
      <c r="F1379" s="9">
        <f>_xlfn.XLOOKUP(C1379,Violations[Key],Violations[Score])</f>
        <v/>
      </c>
      <c r="G1379" s="9">
        <f>_xlfn.XLOOKUP(C1379,Violations[Key],Violations[Grade])&amp;""</f>
        <v/>
      </c>
      <c r="H1379" s="9">
        <f>COUNTIFS(Violations[Key],C1379,Violations[Violation code],"&lt;&gt;")</f>
        <v/>
      </c>
      <c r="I1379" s="9">
        <f>COUNTIFS(Violations[Key],C1379,Violations[Critical flag],"Critical")</f>
        <v/>
      </c>
      <c r="J1379" s="9">
        <f>IF(LEFT(_xlfn.XLOOKUP(C1379,Violations[Key],Violations[Action]),20)="Establishment Closed","Yes","No")</f>
        <v/>
      </c>
      <c r="K1379" s="9">
        <f>IF(F1379&lt;=13,"Yes","No")</f>
        <v/>
      </c>
    </row>
    <row r="1380">
      <c r="A1380" t="n">
        <v>50098804</v>
      </c>
      <c r="B1380" s="8" t="n">
        <v>46142</v>
      </c>
      <c r="C1380" s="9">
        <f>A1380&amp;"-"&amp;TEXT(B1380,"yyyymmdd")</f>
        <v/>
      </c>
      <c r="D1380" s="9">
        <f>_xlfn.XLOOKUP(C1380,Violations[Key],Violations[Boro])</f>
        <v/>
      </c>
      <c r="E1380" s="9">
        <f>_xlfn.XLOOKUP(C1380,Violations[Key],Violations[Cuisine])</f>
        <v/>
      </c>
      <c r="F1380" s="9">
        <f>_xlfn.XLOOKUP(C1380,Violations[Key],Violations[Score])</f>
        <v/>
      </c>
      <c r="G1380" s="9">
        <f>_xlfn.XLOOKUP(C1380,Violations[Key],Violations[Grade])&amp;""</f>
        <v/>
      </c>
      <c r="H1380" s="9">
        <f>COUNTIFS(Violations[Key],C1380,Violations[Violation code],"&lt;&gt;")</f>
        <v/>
      </c>
      <c r="I1380" s="9">
        <f>COUNTIFS(Violations[Key],C1380,Violations[Critical flag],"Critical")</f>
        <v/>
      </c>
      <c r="J1380" s="9">
        <f>IF(LEFT(_xlfn.XLOOKUP(C1380,Violations[Key],Violations[Action]),20)="Establishment Closed","Yes","No")</f>
        <v/>
      </c>
      <c r="K1380" s="9">
        <f>IF(F1380&lt;=13,"Yes","No")</f>
        <v/>
      </c>
    </row>
    <row r="1381">
      <c r="A1381" t="n">
        <v>50109092</v>
      </c>
      <c r="B1381" s="8" t="n">
        <v>46142</v>
      </c>
      <c r="C1381" s="9">
        <f>A1381&amp;"-"&amp;TEXT(B1381,"yyyymmdd")</f>
        <v/>
      </c>
      <c r="D1381" s="9">
        <f>_xlfn.XLOOKUP(C1381,Violations[Key],Violations[Boro])</f>
        <v/>
      </c>
      <c r="E1381" s="9">
        <f>_xlfn.XLOOKUP(C1381,Violations[Key],Violations[Cuisine])</f>
        <v/>
      </c>
      <c r="F1381" s="9">
        <f>_xlfn.XLOOKUP(C1381,Violations[Key],Violations[Score])</f>
        <v/>
      </c>
      <c r="G1381" s="9">
        <f>_xlfn.XLOOKUP(C1381,Violations[Key],Violations[Grade])&amp;""</f>
        <v/>
      </c>
      <c r="H1381" s="9">
        <f>COUNTIFS(Violations[Key],C1381,Violations[Violation code],"&lt;&gt;")</f>
        <v/>
      </c>
      <c r="I1381" s="9">
        <f>COUNTIFS(Violations[Key],C1381,Violations[Critical flag],"Critical")</f>
        <v/>
      </c>
      <c r="J1381" s="9">
        <f>IF(LEFT(_xlfn.XLOOKUP(C1381,Violations[Key],Violations[Action]),20)="Establishment Closed","Yes","No")</f>
        <v/>
      </c>
      <c r="K1381" s="9">
        <f>IF(F1381&lt;=13,"Yes","No")</f>
        <v/>
      </c>
    </row>
    <row r="1382">
      <c r="A1382" t="n">
        <v>50109152</v>
      </c>
      <c r="B1382" s="8" t="n">
        <v>46142</v>
      </c>
      <c r="C1382" s="9">
        <f>A1382&amp;"-"&amp;TEXT(B1382,"yyyymmdd")</f>
        <v/>
      </c>
      <c r="D1382" s="9">
        <f>_xlfn.XLOOKUP(C1382,Violations[Key],Violations[Boro])</f>
        <v/>
      </c>
      <c r="E1382" s="9">
        <f>_xlfn.XLOOKUP(C1382,Violations[Key],Violations[Cuisine])</f>
        <v/>
      </c>
      <c r="F1382" s="9">
        <f>_xlfn.XLOOKUP(C1382,Violations[Key],Violations[Score])</f>
        <v/>
      </c>
      <c r="G1382" s="9">
        <f>_xlfn.XLOOKUP(C1382,Violations[Key],Violations[Grade])&amp;""</f>
        <v/>
      </c>
      <c r="H1382" s="9">
        <f>COUNTIFS(Violations[Key],C1382,Violations[Violation code],"&lt;&gt;")</f>
        <v/>
      </c>
      <c r="I1382" s="9">
        <f>COUNTIFS(Violations[Key],C1382,Violations[Critical flag],"Critical")</f>
        <v/>
      </c>
      <c r="J1382" s="9">
        <f>IF(LEFT(_xlfn.XLOOKUP(C1382,Violations[Key],Violations[Action]),20)="Establishment Closed","Yes","No")</f>
        <v/>
      </c>
      <c r="K1382" s="9">
        <f>IF(F1382&lt;=13,"Yes","No")</f>
        <v/>
      </c>
    </row>
    <row r="1383">
      <c r="A1383" t="n">
        <v>50116612</v>
      </c>
      <c r="B1383" s="8" t="n">
        <v>46142</v>
      </c>
      <c r="C1383" s="9">
        <f>A1383&amp;"-"&amp;TEXT(B1383,"yyyymmdd")</f>
        <v/>
      </c>
      <c r="D1383" s="9">
        <f>_xlfn.XLOOKUP(C1383,Violations[Key],Violations[Boro])</f>
        <v/>
      </c>
      <c r="E1383" s="9">
        <f>_xlfn.XLOOKUP(C1383,Violations[Key],Violations[Cuisine])</f>
        <v/>
      </c>
      <c r="F1383" s="9">
        <f>_xlfn.XLOOKUP(C1383,Violations[Key],Violations[Score])</f>
        <v/>
      </c>
      <c r="G1383" s="9">
        <f>_xlfn.XLOOKUP(C1383,Violations[Key],Violations[Grade])&amp;""</f>
        <v/>
      </c>
      <c r="H1383" s="9">
        <f>COUNTIFS(Violations[Key],C1383,Violations[Violation code],"&lt;&gt;")</f>
        <v/>
      </c>
      <c r="I1383" s="9">
        <f>COUNTIFS(Violations[Key],C1383,Violations[Critical flag],"Critical")</f>
        <v/>
      </c>
      <c r="J1383" s="9">
        <f>IF(LEFT(_xlfn.XLOOKUP(C1383,Violations[Key],Violations[Action]),20)="Establishment Closed","Yes","No")</f>
        <v/>
      </c>
      <c r="K1383" s="9">
        <f>IF(F1383&lt;=13,"Yes","No")</f>
        <v/>
      </c>
    </row>
    <row r="1384">
      <c r="A1384" t="n">
        <v>50118001</v>
      </c>
      <c r="B1384" s="8" t="n">
        <v>46142</v>
      </c>
      <c r="C1384" s="9">
        <f>A1384&amp;"-"&amp;TEXT(B1384,"yyyymmdd")</f>
        <v/>
      </c>
      <c r="D1384" s="9">
        <f>_xlfn.XLOOKUP(C1384,Violations[Key],Violations[Boro])</f>
        <v/>
      </c>
      <c r="E1384" s="9">
        <f>_xlfn.XLOOKUP(C1384,Violations[Key],Violations[Cuisine])</f>
        <v/>
      </c>
      <c r="F1384" s="9">
        <f>_xlfn.XLOOKUP(C1384,Violations[Key],Violations[Score])</f>
        <v/>
      </c>
      <c r="G1384" s="9">
        <f>_xlfn.XLOOKUP(C1384,Violations[Key],Violations[Grade])&amp;""</f>
        <v/>
      </c>
      <c r="H1384" s="9">
        <f>COUNTIFS(Violations[Key],C1384,Violations[Violation code],"&lt;&gt;")</f>
        <v/>
      </c>
      <c r="I1384" s="9">
        <f>COUNTIFS(Violations[Key],C1384,Violations[Critical flag],"Critical")</f>
        <v/>
      </c>
      <c r="J1384" s="9">
        <f>IF(LEFT(_xlfn.XLOOKUP(C1384,Violations[Key],Violations[Action]),20)="Establishment Closed","Yes","No")</f>
        <v/>
      </c>
      <c r="K1384" s="9">
        <f>IF(F1384&lt;=13,"Yes","No")</f>
        <v/>
      </c>
    </row>
    <row r="1385">
      <c r="A1385" t="n">
        <v>50118015</v>
      </c>
      <c r="B1385" s="8" t="n">
        <v>46142</v>
      </c>
      <c r="C1385" s="9">
        <f>A1385&amp;"-"&amp;TEXT(B1385,"yyyymmdd")</f>
        <v/>
      </c>
      <c r="D1385" s="9">
        <f>_xlfn.XLOOKUP(C1385,Violations[Key],Violations[Boro])</f>
        <v/>
      </c>
      <c r="E1385" s="9">
        <f>_xlfn.XLOOKUP(C1385,Violations[Key],Violations[Cuisine])</f>
        <v/>
      </c>
      <c r="F1385" s="9">
        <f>_xlfn.XLOOKUP(C1385,Violations[Key],Violations[Score])</f>
        <v/>
      </c>
      <c r="G1385" s="9">
        <f>_xlfn.XLOOKUP(C1385,Violations[Key],Violations[Grade])&amp;""</f>
        <v/>
      </c>
      <c r="H1385" s="9">
        <f>COUNTIFS(Violations[Key],C1385,Violations[Violation code],"&lt;&gt;")</f>
        <v/>
      </c>
      <c r="I1385" s="9">
        <f>COUNTIFS(Violations[Key],C1385,Violations[Critical flag],"Critical")</f>
        <v/>
      </c>
      <c r="J1385" s="9">
        <f>IF(LEFT(_xlfn.XLOOKUP(C1385,Violations[Key],Violations[Action]),20)="Establishment Closed","Yes","No")</f>
        <v/>
      </c>
      <c r="K1385" s="9">
        <f>IF(F1385&lt;=13,"Yes","No")</f>
        <v/>
      </c>
    </row>
    <row r="1386">
      <c r="A1386" t="n">
        <v>50118593</v>
      </c>
      <c r="B1386" s="8" t="n">
        <v>46142</v>
      </c>
      <c r="C1386" s="9">
        <f>A1386&amp;"-"&amp;TEXT(B1386,"yyyymmdd")</f>
        <v/>
      </c>
      <c r="D1386" s="9">
        <f>_xlfn.XLOOKUP(C1386,Violations[Key],Violations[Boro])</f>
        <v/>
      </c>
      <c r="E1386" s="9">
        <f>_xlfn.XLOOKUP(C1386,Violations[Key],Violations[Cuisine])</f>
        <v/>
      </c>
      <c r="F1386" s="9">
        <f>_xlfn.XLOOKUP(C1386,Violations[Key],Violations[Score])</f>
        <v/>
      </c>
      <c r="G1386" s="9">
        <f>_xlfn.XLOOKUP(C1386,Violations[Key],Violations[Grade])&amp;""</f>
        <v/>
      </c>
      <c r="H1386" s="9">
        <f>COUNTIFS(Violations[Key],C1386,Violations[Violation code],"&lt;&gt;")</f>
        <v/>
      </c>
      <c r="I1386" s="9">
        <f>COUNTIFS(Violations[Key],C1386,Violations[Critical flag],"Critical")</f>
        <v/>
      </c>
      <c r="J1386" s="9">
        <f>IF(LEFT(_xlfn.XLOOKUP(C1386,Violations[Key],Violations[Action]),20)="Establishment Closed","Yes","No")</f>
        <v/>
      </c>
      <c r="K1386" s="9">
        <f>IF(F1386&lt;=13,"Yes","No")</f>
        <v/>
      </c>
    </row>
    <row r="1387">
      <c r="A1387" t="n">
        <v>50118994</v>
      </c>
      <c r="B1387" s="8" t="n">
        <v>46142</v>
      </c>
      <c r="C1387" s="9">
        <f>A1387&amp;"-"&amp;TEXT(B1387,"yyyymmdd")</f>
        <v/>
      </c>
      <c r="D1387" s="9">
        <f>_xlfn.XLOOKUP(C1387,Violations[Key],Violations[Boro])</f>
        <v/>
      </c>
      <c r="E1387" s="9">
        <f>_xlfn.XLOOKUP(C1387,Violations[Key],Violations[Cuisine])</f>
        <v/>
      </c>
      <c r="F1387" s="9">
        <f>_xlfn.XLOOKUP(C1387,Violations[Key],Violations[Score])</f>
        <v/>
      </c>
      <c r="G1387" s="9">
        <f>_xlfn.XLOOKUP(C1387,Violations[Key],Violations[Grade])&amp;""</f>
        <v/>
      </c>
      <c r="H1387" s="9">
        <f>COUNTIFS(Violations[Key],C1387,Violations[Violation code],"&lt;&gt;")</f>
        <v/>
      </c>
      <c r="I1387" s="9">
        <f>COUNTIFS(Violations[Key],C1387,Violations[Critical flag],"Critical")</f>
        <v/>
      </c>
      <c r="J1387" s="9">
        <f>IF(LEFT(_xlfn.XLOOKUP(C1387,Violations[Key],Violations[Action]),20)="Establishment Closed","Yes","No")</f>
        <v/>
      </c>
      <c r="K1387" s="9">
        <f>IF(F1387&lt;=13,"Yes","No")</f>
        <v/>
      </c>
    </row>
    <row r="1388">
      <c r="A1388" t="n">
        <v>50119214</v>
      </c>
      <c r="B1388" s="8" t="n">
        <v>46142</v>
      </c>
      <c r="C1388" s="9">
        <f>A1388&amp;"-"&amp;TEXT(B1388,"yyyymmdd")</f>
        <v/>
      </c>
      <c r="D1388" s="9">
        <f>_xlfn.XLOOKUP(C1388,Violations[Key],Violations[Boro])</f>
        <v/>
      </c>
      <c r="E1388" s="9">
        <f>_xlfn.XLOOKUP(C1388,Violations[Key],Violations[Cuisine])</f>
        <v/>
      </c>
      <c r="F1388" s="9">
        <f>_xlfn.XLOOKUP(C1388,Violations[Key],Violations[Score])</f>
        <v/>
      </c>
      <c r="G1388" s="9">
        <f>_xlfn.XLOOKUP(C1388,Violations[Key],Violations[Grade])&amp;""</f>
        <v/>
      </c>
      <c r="H1388" s="9">
        <f>COUNTIFS(Violations[Key],C1388,Violations[Violation code],"&lt;&gt;")</f>
        <v/>
      </c>
      <c r="I1388" s="9">
        <f>COUNTIFS(Violations[Key],C1388,Violations[Critical flag],"Critical")</f>
        <v/>
      </c>
      <c r="J1388" s="9">
        <f>IF(LEFT(_xlfn.XLOOKUP(C1388,Violations[Key],Violations[Action]),20)="Establishment Closed","Yes","No")</f>
        <v/>
      </c>
      <c r="K1388" s="9">
        <f>IF(F1388&lt;=13,"Yes","No")</f>
        <v/>
      </c>
    </row>
    <row r="1389">
      <c r="A1389" t="n">
        <v>50119865</v>
      </c>
      <c r="B1389" s="8" t="n">
        <v>46142</v>
      </c>
      <c r="C1389" s="9">
        <f>A1389&amp;"-"&amp;TEXT(B1389,"yyyymmdd")</f>
        <v/>
      </c>
      <c r="D1389" s="9">
        <f>_xlfn.XLOOKUP(C1389,Violations[Key],Violations[Boro])</f>
        <v/>
      </c>
      <c r="E1389" s="9">
        <f>_xlfn.XLOOKUP(C1389,Violations[Key],Violations[Cuisine])</f>
        <v/>
      </c>
      <c r="F1389" s="9">
        <f>_xlfn.XLOOKUP(C1389,Violations[Key],Violations[Score])</f>
        <v/>
      </c>
      <c r="G1389" s="9">
        <f>_xlfn.XLOOKUP(C1389,Violations[Key],Violations[Grade])&amp;""</f>
        <v/>
      </c>
      <c r="H1389" s="9">
        <f>COUNTIFS(Violations[Key],C1389,Violations[Violation code],"&lt;&gt;")</f>
        <v/>
      </c>
      <c r="I1389" s="9">
        <f>COUNTIFS(Violations[Key],C1389,Violations[Critical flag],"Critical")</f>
        <v/>
      </c>
      <c r="J1389" s="9">
        <f>IF(LEFT(_xlfn.XLOOKUP(C1389,Violations[Key],Violations[Action]),20)="Establishment Closed","Yes","No")</f>
        <v/>
      </c>
      <c r="K1389" s="9">
        <f>IF(F1389&lt;=13,"Yes","No")</f>
        <v/>
      </c>
    </row>
    <row r="1390">
      <c r="A1390" t="n">
        <v>50123810</v>
      </c>
      <c r="B1390" s="8" t="n">
        <v>46142</v>
      </c>
      <c r="C1390" s="9">
        <f>A1390&amp;"-"&amp;TEXT(B1390,"yyyymmdd")</f>
        <v/>
      </c>
      <c r="D1390" s="9">
        <f>_xlfn.XLOOKUP(C1390,Violations[Key],Violations[Boro])</f>
        <v/>
      </c>
      <c r="E1390" s="9">
        <f>_xlfn.XLOOKUP(C1390,Violations[Key],Violations[Cuisine])</f>
        <v/>
      </c>
      <c r="F1390" s="9">
        <f>_xlfn.XLOOKUP(C1390,Violations[Key],Violations[Score])</f>
        <v/>
      </c>
      <c r="G1390" s="9">
        <f>_xlfn.XLOOKUP(C1390,Violations[Key],Violations[Grade])&amp;""</f>
        <v/>
      </c>
      <c r="H1390" s="9">
        <f>COUNTIFS(Violations[Key],C1390,Violations[Violation code],"&lt;&gt;")</f>
        <v/>
      </c>
      <c r="I1390" s="9">
        <f>COUNTIFS(Violations[Key],C1390,Violations[Critical flag],"Critical")</f>
        <v/>
      </c>
      <c r="J1390" s="9">
        <f>IF(LEFT(_xlfn.XLOOKUP(C1390,Violations[Key],Violations[Action]),20)="Establishment Closed","Yes","No")</f>
        <v/>
      </c>
      <c r="K1390" s="9">
        <f>IF(F1390&lt;=13,"Yes","No")</f>
        <v/>
      </c>
    </row>
    <row r="1391">
      <c r="A1391" t="n">
        <v>50127697</v>
      </c>
      <c r="B1391" s="8" t="n">
        <v>46142</v>
      </c>
      <c r="C1391" s="9">
        <f>A1391&amp;"-"&amp;TEXT(B1391,"yyyymmdd")</f>
        <v/>
      </c>
      <c r="D1391" s="9">
        <f>_xlfn.XLOOKUP(C1391,Violations[Key],Violations[Boro])</f>
        <v/>
      </c>
      <c r="E1391" s="9">
        <f>_xlfn.XLOOKUP(C1391,Violations[Key],Violations[Cuisine])</f>
        <v/>
      </c>
      <c r="F1391" s="9">
        <f>_xlfn.XLOOKUP(C1391,Violations[Key],Violations[Score])</f>
        <v/>
      </c>
      <c r="G1391" s="9">
        <f>_xlfn.XLOOKUP(C1391,Violations[Key],Violations[Grade])&amp;""</f>
        <v/>
      </c>
      <c r="H1391" s="9">
        <f>COUNTIFS(Violations[Key],C1391,Violations[Violation code],"&lt;&gt;")</f>
        <v/>
      </c>
      <c r="I1391" s="9">
        <f>COUNTIFS(Violations[Key],C1391,Violations[Critical flag],"Critical")</f>
        <v/>
      </c>
      <c r="J1391" s="9">
        <f>IF(LEFT(_xlfn.XLOOKUP(C1391,Violations[Key],Violations[Action]),20)="Establishment Closed","Yes","No")</f>
        <v/>
      </c>
      <c r="K1391" s="9">
        <f>IF(F1391&lt;=13,"Yes","No")</f>
        <v/>
      </c>
    </row>
    <row r="1392">
      <c r="A1392" t="n">
        <v>50128067</v>
      </c>
      <c r="B1392" s="8" t="n">
        <v>46142</v>
      </c>
      <c r="C1392" s="9">
        <f>A1392&amp;"-"&amp;TEXT(B1392,"yyyymmdd")</f>
        <v/>
      </c>
      <c r="D1392" s="9">
        <f>_xlfn.XLOOKUP(C1392,Violations[Key],Violations[Boro])</f>
        <v/>
      </c>
      <c r="E1392" s="9">
        <f>_xlfn.XLOOKUP(C1392,Violations[Key],Violations[Cuisine])</f>
        <v/>
      </c>
      <c r="F1392" s="9">
        <f>_xlfn.XLOOKUP(C1392,Violations[Key],Violations[Score])</f>
        <v/>
      </c>
      <c r="G1392" s="9">
        <f>_xlfn.XLOOKUP(C1392,Violations[Key],Violations[Grade])&amp;""</f>
        <v/>
      </c>
      <c r="H1392" s="9">
        <f>COUNTIFS(Violations[Key],C1392,Violations[Violation code],"&lt;&gt;")</f>
        <v/>
      </c>
      <c r="I1392" s="9">
        <f>COUNTIFS(Violations[Key],C1392,Violations[Critical flag],"Critical")</f>
        <v/>
      </c>
      <c r="J1392" s="9">
        <f>IF(LEFT(_xlfn.XLOOKUP(C1392,Violations[Key],Violations[Action]),20)="Establishment Closed","Yes","No")</f>
        <v/>
      </c>
      <c r="K1392" s="9">
        <f>IF(F1392&lt;=13,"Yes","No")</f>
        <v/>
      </c>
    </row>
    <row r="1393">
      <c r="A1393" t="n">
        <v>50134600</v>
      </c>
      <c r="B1393" s="8" t="n">
        <v>46142</v>
      </c>
      <c r="C1393" s="9">
        <f>A1393&amp;"-"&amp;TEXT(B1393,"yyyymmdd")</f>
        <v/>
      </c>
      <c r="D1393" s="9">
        <f>_xlfn.XLOOKUP(C1393,Violations[Key],Violations[Boro])</f>
        <v/>
      </c>
      <c r="E1393" s="9">
        <f>_xlfn.XLOOKUP(C1393,Violations[Key],Violations[Cuisine])</f>
        <v/>
      </c>
      <c r="F1393" s="9">
        <f>_xlfn.XLOOKUP(C1393,Violations[Key],Violations[Score])</f>
        <v/>
      </c>
      <c r="G1393" s="9">
        <f>_xlfn.XLOOKUP(C1393,Violations[Key],Violations[Grade])&amp;""</f>
        <v/>
      </c>
      <c r="H1393" s="9">
        <f>COUNTIFS(Violations[Key],C1393,Violations[Violation code],"&lt;&gt;")</f>
        <v/>
      </c>
      <c r="I1393" s="9">
        <f>COUNTIFS(Violations[Key],C1393,Violations[Critical flag],"Critical")</f>
        <v/>
      </c>
      <c r="J1393" s="9">
        <f>IF(LEFT(_xlfn.XLOOKUP(C1393,Violations[Key],Violations[Action]),20)="Establishment Closed","Yes","No")</f>
        <v/>
      </c>
      <c r="K1393" s="9">
        <f>IF(F1393&lt;=13,"Yes","No")</f>
        <v/>
      </c>
    </row>
    <row r="1394">
      <c r="A1394" t="n">
        <v>50135303</v>
      </c>
      <c r="B1394" s="8" t="n">
        <v>46142</v>
      </c>
      <c r="C1394" s="9">
        <f>A1394&amp;"-"&amp;TEXT(B1394,"yyyymmdd")</f>
        <v/>
      </c>
      <c r="D1394" s="9">
        <f>_xlfn.XLOOKUP(C1394,Violations[Key],Violations[Boro])</f>
        <v/>
      </c>
      <c r="E1394" s="9">
        <f>_xlfn.XLOOKUP(C1394,Violations[Key],Violations[Cuisine])</f>
        <v/>
      </c>
      <c r="F1394" s="9">
        <f>_xlfn.XLOOKUP(C1394,Violations[Key],Violations[Score])</f>
        <v/>
      </c>
      <c r="G1394" s="9">
        <f>_xlfn.XLOOKUP(C1394,Violations[Key],Violations[Grade])&amp;""</f>
        <v/>
      </c>
      <c r="H1394" s="9">
        <f>COUNTIFS(Violations[Key],C1394,Violations[Violation code],"&lt;&gt;")</f>
        <v/>
      </c>
      <c r="I1394" s="9">
        <f>COUNTIFS(Violations[Key],C1394,Violations[Critical flag],"Critical")</f>
        <v/>
      </c>
      <c r="J1394" s="9">
        <f>IF(LEFT(_xlfn.XLOOKUP(C1394,Violations[Key],Violations[Action]),20)="Establishment Closed","Yes","No")</f>
        <v/>
      </c>
      <c r="K1394" s="9">
        <f>IF(F1394&lt;=13,"Yes","No")</f>
        <v/>
      </c>
    </row>
    <row r="1395">
      <c r="A1395" t="n">
        <v>50136112</v>
      </c>
      <c r="B1395" s="8" t="n">
        <v>46142</v>
      </c>
      <c r="C1395" s="9">
        <f>A1395&amp;"-"&amp;TEXT(B1395,"yyyymmdd")</f>
        <v/>
      </c>
      <c r="D1395" s="9">
        <f>_xlfn.XLOOKUP(C1395,Violations[Key],Violations[Boro])</f>
        <v/>
      </c>
      <c r="E1395" s="9">
        <f>_xlfn.XLOOKUP(C1395,Violations[Key],Violations[Cuisine])</f>
        <v/>
      </c>
      <c r="F1395" s="9">
        <f>_xlfn.XLOOKUP(C1395,Violations[Key],Violations[Score])</f>
        <v/>
      </c>
      <c r="G1395" s="9">
        <f>_xlfn.XLOOKUP(C1395,Violations[Key],Violations[Grade])&amp;""</f>
        <v/>
      </c>
      <c r="H1395" s="9">
        <f>COUNTIFS(Violations[Key],C1395,Violations[Violation code],"&lt;&gt;")</f>
        <v/>
      </c>
      <c r="I1395" s="9">
        <f>COUNTIFS(Violations[Key],C1395,Violations[Critical flag],"Critical")</f>
        <v/>
      </c>
      <c r="J1395" s="9">
        <f>IF(LEFT(_xlfn.XLOOKUP(C1395,Violations[Key],Violations[Action]),20)="Establishment Closed","Yes","No")</f>
        <v/>
      </c>
      <c r="K1395" s="9">
        <f>IF(F1395&lt;=13,"Yes","No")</f>
        <v/>
      </c>
    </row>
    <row r="1396">
      <c r="A1396" t="n">
        <v>50137189</v>
      </c>
      <c r="B1396" s="8" t="n">
        <v>46142</v>
      </c>
      <c r="C1396" s="9">
        <f>A1396&amp;"-"&amp;TEXT(B1396,"yyyymmdd")</f>
        <v/>
      </c>
      <c r="D1396" s="9">
        <f>_xlfn.XLOOKUP(C1396,Violations[Key],Violations[Boro])</f>
        <v/>
      </c>
      <c r="E1396" s="9">
        <f>_xlfn.XLOOKUP(C1396,Violations[Key],Violations[Cuisine])</f>
        <v/>
      </c>
      <c r="F1396" s="9">
        <f>_xlfn.XLOOKUP(C1396,Violations[Key],Violations[Score])</f>
        <v/>
      </c>
      <c r="G1396" s="9">
        <f>_xlfn.XLOOKUP(C1396,Violations[Key],Violations[Grade])&amp;""</f>
        <v/>
      </c>
      <c r="H1396" s="9">
        <f>COUNTIFS(Violations[Key],C1396,Violations[Violation code],"&lt;&gt;")</f>
        <v/>
      </c>
      <c r="I1396" s="9">
        <f>COUNTIFS(Violations[Key],C1396,Violations[Critical flag],"Critical")</f>
        <v/>
      </c>
      <c r="J1396" s="9">
        <f>IF(LEFT(_xlfn.XLOOKUP(C1396,Violations[Key],Violations[Action]),20)="Establishment Closed","Yes","No")</f>
        <v/>
      </c>
      <c r="K1396" s="9">
        <f>IF(F1396&lt;=13,"Yes","No")</f>
        <v/>
      </c>
    </row>
    <row r="1397">
      <c r="A1397" t="n">
        <v>50138986</v>
      </c>
      <c r="B1397" s="8" t="n">
        <v>46142</v>
      </c>
      <c r="C1397" s="9">
        <f>A1397&amp;"-"&amp;TEXT(B1397,"yyyymmdd")</f>
        <v/>
      </c>
      <c r="D1397" s="9">
        <f>_xlfn.XLOOKUP(C1397,Violations[Key],Violations[Boro])</f>
        <v/>
      </c>
      <c r="E1397" s="9">
        <f>_xlfn.XLOOKUP(C1397,Violations[Key],Violations[Cuisine])</f>
        <v/>
      </c>
      <c r="F1397" s="9">
        <f>_xlfn.XLOOKUP(C1397,Violations[Key],Violations[Score])</f>
        <v/>
      </c>
      <c r="G1397" s="9">
        <f>_xlfn.XLOOKUP(C1397,Violations[Key],Violations[Grade])&amp;""</f>
        <v/>
      </c>
      <c r="H1397" s="9">
        <f>COUNTIFS(Violations[Key],C1397,Violations[Violation code],"&lt;&gt;")</f>
        <v/>
      </c>
      <c r="I1397" s="9">
        <f>COUNTIFS(Violations[Key],C1397,Violations[Critical flag],"Critical")</f>
        <v/>
      </c>
      <c r="J1397" s="9">
        <f>IF(LEFT(_xlfn.XLOOKUP(C1397,Violations[Key],Violations[Action]),20)="Establishment Closed","Yes","No")</f>
        <v/>
      </c>
      <c r="K1397" s="9">
        <f>IF(F1397&lt;=13,"Yes","No")</f>
        <v/>
      </c>
    </row>
    <row r="1398">
      <c r="A1398" t="n">
        <v>50144001</v>
      </c>
      <c r="B1398" s="8" t="n">
        <v>46142</v>
      </c>
      <c r="C1398" s="9">
        <f>A1398&amp;"-"&amp;TEXT(B1398,"yyyymmdd")</f>
        <v/>
      </c>
      <c r="D1398" s="9">
        <f>_xlfn.XLOOKUP(C1398,Violations[Key],Violations[Boro])</f>
        <v/>
      </c>
      <c r="E1398" s="9">
        <f>_xlfn.XLOOKUP(C1398,Violations[Key],Violations[Cuisine])</f>
        <v/>
      </c>
      <c r="F1398" s="9">
        <f>_xlfn.XLOOKUP(C1398,Violations[Key],Violations[Score])</f>
        <v/>
      </c>
      <c r="G1398" s="9">
        <f>_xlfn.XLOOKUP(C1398,Violations[Key],Violations[Grade])&amp;""</f>
        <v/>
      </c>
      <c r="H1398" s="9">
        <f>COUNTIFS(Violations[Key],C1398,Violations[Violation code],"&lt;&gt;")</f>
        <v/>
      </c>
      <c r="I1398" s="9">
        <f>COUNTIFS(Violations[Key],C1398,Violations[Critical flag],"Critical")</f>
        <v/>
      </c>
      <c r="J1398" s="9">
        <f>IF(LEFT(_xlfn.XLOOKUP(C1398,Violations[Key],Violations[Action]),20)="Establishment Closed","Yes","No")</f>
        <v/>
      </c>
      <c r="K1398" s="9">
        <f>IF(F1398&lt;=13,"Yes","No")</f>
        <v/>
      </c>
    </row>
    <row r="1399">
      <c r="A1399" t="n">
        <v>50145247</v>
      </c>
      <c r="B1399" s="8" t="n">
        <v>46142</v>
      </c>
      <c r="C1399" s="9">
        <f>A1399&amp;"-"&amp;TEXT(B1399,"yyyymmdd")</f>
        <v/>
      </c>
      <c r="D1399" s="9">
        <f>_xlfn.XLOOKUP(C1399,Violations[Key],Violations[Boro])</f>
        <v/>
      </c>
      <c r="E1399" s="9">
        <f>_xlfn.XLOOKUP(C1399,Violations[Key],Violations[Cuisine])</f>
        <v/>
      </c>
      <c r="F1399" s="9">
        <f>_xlfn.XLOOKUP(C1399,Violations[Key],Violations[Score])</f>
        <v/>
      </c>
      <c r="G1399" s="9">
        <f>_xlfn.XLOOKUP(C1399,Violations[Key],Violations[Grade])&amp;""</f>
        <v/>
      </c>
      <c r="H1399" s="9">
        <f>COUNTIFS(Violations[Key],C1399,Violations[Violation code],"&lt;&gt;")</f>
        <v/>
      </c>
      <c r="I1399" s="9">
        <f>COUNTIFS(Violations[Key],C1399,Violations[Critical flag],"Critical")</f>
        <v/>
      </c>
      <c r="J1399" s="9">
        <f>IF(LEFT(_xlfn.XLOOKUP(C1399,Violations[Key],Violations[Action]),20)="Establishment Closed","Yes","No")</f>
        <v/>
      </c>
      <c r="K1399" s="9">
        <f>IF(F1399&lt;=13,"Yes","No")</f>
        <v/>
      </c>
    </row>
    <row r="1400">
      <c r="A1400" t="n">
        <v>50145402</v>
      </c>
      <c r="B1400" s="8" t="n">
        <v>46142</v>
      </c>
      <c r="C1400" s="9">
        <f>A1400&amp;"-"&amp;TEXT(B1400,"yyyymmdd")</f>
        <v/>
      </c>
      <c r="D1400" s="9">
        <f>_xlfn.XLOOKUP(C1400,Violations[Key],Violations[Boro])</f>
        <v/>
      </c>
      <c r="E1400" s="9">
        <f>_xlfn.XLOOKUP(C1400,Violations[Key],Violations[Cuisine])</f>
        <v/>
      </c>
      <c r="F1400" s="9">
        <f>_xlfn.XLOOKUP(C1400,Violations[Key],Violations[Score])</f>
        <v/>
      </c>
      <c r="G1400" s="9">
        <f>_xlfn.XLOOKUP(C1400,Violations[Key],Violations[Grade])&amp;""</f>
        <v/>
      </c>
      <c r="H1400" s="9">
        <f>COUNTIFS(Violations[Key],C1400,Violations[Violation code],"&lt;&gt;")</f>
        <v/>
      </c>
      <c r="I1400" s="9">
        <f>COUNTIFS(Violations[Key],C1400,Violations[Critical flag],"Critical")</f>
        <v/>
      </c>
      <c r="J1400" s="9">
        <f>IF(LEFT(_xlfn.XLOOKUP(C1400,Violations[Key],Violations[Action]),20)="Establishment Closed","Yes","No")</f>
        <v/>
      </c>
      <c r="K1400" s="9">
        <f>IF(F1400&lt;=13,"Yes","No")</f>
        <v/>
      </c>
    </row>
    <row r="1401">
      <c r="A1401" t="n">
        <v>50145449</v>
      </c>
      <c r="B1401" s="8" t="n">
        <v>46142</v>
      </c>
      <c r="C1401" s="9">
        <f>A1401&amp;"-"&amp;TEXT(B1401,"yyyymmdd")</f>
        <v/>
      </c>
      <c r="D1401" s="9">
        <f>_xlfn.XLOOKUP(C1401,Violations[Key],Violations[Boro])</f>
        <v/>
      </c>
      <c r="E1401" s="9">
        <f>_xlfn.XLOOKUP(C1401,Violations[Key],Violations[Cuisine])</f>
        <v/>
      </c>
      <c r="F1401" s="9">
        <f>_xlfn.XLOOKUP(C1401,Violations[Key],Violations[Score])</f>
        <v/>
      </c>
      <c r="G1401" s="9">
        <f>_xlfn.XLOOKUP(C1401,Violations[Key],Violations[Grade])&amp;""</f>
        <v/>
      </c>
      <c r="H1401" s="9">
        <f>COUNTIFS(Violations[Key],C1401,Violations[Violation code],"&lt;&gt;")</f>
        <v/>
      </c>
      <c r="I1401" s="9">
        <f>COUNTIFS(Violations[Key],C1401,Violations[Critical flag],"Critical")</f>
        <v/>
      </c>
      <c r="J1401" s="9">
        <f>IF(LEFT(_xlfn.XLOOKUP(C1401,Violations[Key],Violations[Action]),20)="Establishment Closed","Yes","No")</f>
        <v/>
      </c>
      <c r="K1401" s="9">
        <f>IF(F1401&lt;=13,"Yes","No")</f>
        <v/>
      </c>
    </row>
    <row r="1402">
      <c r="A1402" t="n">
        <v>50147846</v>
      </c>
      <c r="B1402" s="8" t="n">
        <v>46142</v>
      </c>
      <c r="C1402" s="9">
        <f>A1402&amp;"-"&amp;TEXT(B1402,"yyyymmdd")</f>
        <v/>
      </c>
      <c r="D1402" s="9">
        <f>_xlfn.XLOOKUP(C1402,Violations[Key],Violations[Boro])</f>
        <v/>
      </c>
      <c r="E1402" s="9">
        <f>_xlfn.XLOOKUP(C1402,Violations[Key],Violations[Cuisine])</f>
        <v/>
      </c>
      <c r="F1402" s="9">
        <f>_xlfn.XLOOKUP(C1402,Violations[Key],Violations[Score])</f>
        <v/>
      </c>
      <c r="G1402" s="9">
        <f>_xlfn.XLOOKUP(C1402,Violations[Key],Violations[Grade])&amp;""</f>
        <v/>
      </c>
      <c r="H1402" s="9">
        <f>COUNTIFS(Violations[Key],C1402,Violations[Violation code],"&lt;&gt;")</f>
        <v/>
      </c>
      <c r="I1402" s="9">
        <f>COUNTIFS(Violations[Key],C1402,Violations[Critical flag],"Critical")</f>
        <v/>
      </c>
      <c r="J1402" s="9">
        <f>IF(LEFT(_xlfn.XLOOKUP(C1402,Violations[Key],Violations[Action]),20)="Establishment Closed","Yes","No")</f>
        <v/>
      </c>
      <c r="K1402" s="9">
        <f>IF(F1402&lt;=13,"Yes","No")</f>
        <v/>
      </c>
    </row>
    <row r="1403">
      <c r="A1403" t="n">
        <v>50147874</v>
      </c>
      <c r="B1403" s="8" t="n">
        <v>46142</v>
      </c>
      <c r="C1403" s="9">
        <f>A1403&amp;"-"&amp;TEXT(B1403,"yyyymmdd")</f>
        <v/>
      </c>
      <c r="D1403" s="9">
        <f>_xlfn.XLOOKUP(C1403,Violations[Key],Violations[Boro])</f>
        <v/>
      </c>
      <c r="E1403" s="9">
        <f>_xlfn.XLOOKUP(C1403,Violations[Key],Violations[Cuisine])</f>
        <v/>
      </c>
      <c r="F1403" s="9">
        <f>_xlfn.XLOOKUP(C1403,Violations[Key],Violations[Score])</f>
        <v/>
      </c>
      <c r="G1403" s="9">
        <f>_xlfn.XLOOKUP(C1403,Violations[Key],Violations[Grade])&amp;""</f>
        <v/>
      </c>
      <c r="H1403" s="9">
        <f>COUNTIFS(Violations[Key],C1403,Violations[Violation code],"&lt;&gt;")</f>
        <v/>
      </c>
      <c r="I1403" s="9">
        <f>COUNTIFS(Violations[Key],C1403,Violations[Critical flag],"Critical")</f>
        <v/>
      </c>
      <c r="J1403" s="9">
        <f>IF(LEFT(_xlfn.XLOOKUP(C1403,Violations[Key],Violations[Action]),20)="Establishment Closed","Yes","No")</f>
        <v/>
      </c>
      <c r="K1403" s="9">
        <f>IF(F1403&lt;=13,"Yes","No")</f>
        <v/>
      </c>
    </row>
    <row r="1404">
      <c r="A1404" t="n">
        <v>50149639</v>
      </c>
      <c r="B1404" s="8" t="n">
        <v>46142</v>
      </c>
      <c r="C1404" s="9">
        <f>A1404&amp;"-"&amp;TEXT(B1404,"yyyymmdd")</f>
        <v/>
      </c>
      <c r="D1404" s="9">
        <f>_xlfn.XLOOKUP(C1404,Violations[Key],Violations[Boro])</f>
        <v/>
      </c>
      <c r="E1404" s="9">
        <f>_xlfn.XLOOKUP(C1404,Violations[Key],Violations[Cuisine])</f>
        <v/>
      </c>
      <c r="F1404" s="9">
        <f>_xlfn.XLOOKUP(C1404,Violations[Key],Violations[Score])</f>
        <v/>
      </c>
      <c r="G1404" s="9">
        <f>_xlfn.XLOOKUP(C1404,Violations[Key],Violations[Grade])&amp;""</f>
        <v/>
      </c>
      <c r="H1404" s="9">
        <f>COUNTIFS(Violations[Key],C1404,Violations[Violation code],"&lt;&gt;")</f>
        <v/>
      </c>
      <c r="I1404" s="9">
        <f>COUNTIFS(Violations[Key],C1404,Violations[Critical flag],"Critical")</f>
        <v/>
      </c>
      <c r="J1404" s="9">
        <f>IF(LEFT(_xlfn.XLOOKUP(C1404,Violations[Key],Violations[Action]),20)="Establishment Closed","Yes","No")</f>
        <v/>
      </c>
      <c r="K1404" s="9">
        <f>IF(F1404&lt;=13,"Yes","No")</f>
        <v/>
      </c>
    </row>
    <row r="1405">
      <c r="A1405" t="n">
        <v>50151220</v>
      </c>
      <c r="B1405" s="8" t="n">
        <v>46142</v>
      </c>
      <c r="C1405" s="9">
        <f>A1405&amp;"-"&amp;TEXT(B1405,"yyyymmdd")</f>
        <v/>
      </c>
      <c r="D1405" s="9">
        <f>_xlfn.XLOOKUP(C1405,Violations[Key],Violations[Boro])</f>
        <v/>
      </c>
      <c r="E1405" s="9">
        <f>_xlfn.XLOOKUP(C1405,Violations[Key],Violations[Cuisine])</f>
        <v/>
      </c>
      <c r="F1405" s="9">
        <f>_xlfn.XLOOKUP(C1405,Violations[Key],Violations[Score])</f>
        <v/>
      </c>
      <c r="G1405" s="9">
        <f>_xlfn.XLOOKUP(C1405,Violations[Key],Violations[Grade])&amp;""</f>
        <v/>
      </c>
      <c r="H1405" s="9">
        <f>COUNTIFS(Violations[Key],C1405,Violations[Violation code],"&lt;&gt;")</f>
        <v/>
      </c>
      <c r="I1405" s="9">
        <f>COUNTIFS(Violations[Key],C1405,Violations[Critical flag],"Critical")</f>
        <v/>
      </c>
      <c r="J1405" s="9">
        <f>IF(LEFT(_xlfn.XLOOKUP(C1405,Violations[Key],Violations[Action]),20)="Establishment Closed","Yes","No")</f>
        <v/>
      </c>
      <c r="K1405" s="9">
        <f>IF(F1405&lt;=13,"Yes","No")</f>
        <v/>
      </c>
    </row>
    <row r="1406">
      <c r="A1406" t="n">
        <v>50152278</v>
      </c>
      <c r="B1406" s="8" t="n">
        <v>46142</v>
      </c>
      <c r="C1406" s="9">
        <f>A1406&amp;"-"&amp;TEXT(B1406,"yyyymmdd")</f>
        <v/>
      </c>
      <c r="D1406" s="9">
        <f>_xlfn.XLOOKUP(C1406,Violations[Key],Violations[Boro])</f>
        <v/>
      </c>
      <c r="E1406" s="9">
        <f>_xlfn.XLOOKUP(C1406,Violations[Key],Violations[Cuisine])</f>
        <v/>
      </c>
      <c r="F1406" s="9">
        <f>_xlfn.XLOOKUP(C1406,Violations[Key],Violations[Score])</f>
        <v/>
      </c>
      <c r="G1406" s="9">
        <f>_xlfn.XLOOKUP(C1406,Violations[Key],Violations[Grade])&amp;""</f>
        <v/>
      </c>
      <c r="H1406" s="9">
        <f>COUNTIFS(Violations[Key],C1406,Violations[Violation code],"&lt;&gt;")</f>
        <v/>
      </c>
      <c r="I1406" s="9">
        <f>COUNTIFS(Violations[Key],C1406,Violations[Critical flag],"Critical")</f>
        <v/>
      </c>
      <c r="J1406" s="9">
        <f>IF(LEFT(_xlfn.XLOOKUP(C1406,Violations[Key],Violations[Action]),20)="Establishment Closed","Yes","No")</f>
        <v/>
      </c>
      <c r="K1406" s="9">
        <f>IF(F1406&lt;=13,"Yes","No")</f>
        <v/>
      </c>
    </row>
    <row r="1407">
      <c r="A1407" t="n">
        <v>50152484</v>
      </c>
      <c r="B1407" s="8" t="n">
        <v>46142</v>
      </c>
      <c r="C1407" s="9">
        <f>A1407&amp;"-"&amp;TEXT(B1407,"yyyymmdd")</f>
        <v/>
      </c>
      <c r="D1407" s="9">
        <f>_xlfn.XLOOKUP(C1407,Violations[Key],Violations[Boro])</f>
        <v/>
      </c>
      <c r="E1407" s="9">
        <f>_xlfn.XLOOKUP(C1407,Violations[Key],Violations[Cuisine])</f>
        <v/>
      </c>
      <c r="F1407" s="9">
        <f>_xlfn.XLOOKUP(C1407,Violations[Key],Violations[Score])</f>
        <v/>
      </c>
      <c r="G1407" s="9">
        <f>_xlfn.XLOOKUP(C1407,Violations[Key],Violations[Grade])&amp;""</f>
        <v/>
      </c>
      <c r="H1407" s="9">
        <f>COUNTIFS(Violations[Key],C1407,Violations[Violation code],"&lt;&gt;")</f>
        <v/>
      </c>
      <c r="I1407" s="9">
        <f>COUNTIFS(Violations[Key],C1407,Violations[Critical flag],"Critical")</f>
        <v/>
      </c>
      <c r="J1407" s="9">
        <f>IF(LEFT(_xlfn.XLOOKUP(C1407,Violations[Key],Violations[Action]),20)="Establishment Closed","Yes","No")</f>
        <v/>
      </c>
      <c r="K1407" s="9">
        <f>IF(F1407&lt;=13,"Yes","No")</f>
        <v/>
      </c>
    </row>
    <row r="1408">
      <c r="A1408" t="n">
        <v>50154395</v>
      </c>
      <c r="B1408" s="8" t="n">
        <v>46142</v>
      </c>
      <c r="C1408" s="9">
        <f>A1408&amp;"-"&amp;TEXT(B1408,"yyyymmdd")</f>
        <v/>
      </c>
      <c r="D1408" s="9">
        <f>_xlfn.XLOOKUP(C1408,Violations[Key],Violations[Boro])</f>
        <v/>
      </c>
      <c r="E1408" s="9">
        <f>_xlfn.XLOOKUP(C1408,Violations[Key],Violations[Cuisine])</f>
        <v/>
      </c>
      <c r="F1408" s="9">
        <f>_xlfn.XLOOKUP(C1408,Violations[Key],Violations[Score])</f>
        <v/>
      </c>
      <c r="G1408" s="9">
        <f>_xlfn.XLOOKUP(C1408,Violations[Key],Violations[Grade])&amp;""</f>
        <v/>
      </c>
      <c r="H1408" s="9">
        <f>COUNTIFS(Violations[Key],C1408,Violations[Violation code],"&lt;&gt;")</f>
        <v/>
      </c>
      <c r="I1408" s="9">
        <f>COUNTIFS(Violations[Key],C1408,Violations[Critical flag],"Critical")</f>
        <v/>
      </c>
      <c r="J1408" s="9">
        <f>IF(LEFT(_xlfn.XLOOKUP(C1408,Violations[Key],Violations[Action]),20)="Establishment Closed","Yes","No")</f>
        <v/>
      </c>
      <c r="K1408" s="9">
        <f>IF(F1408&lt;=13,"Yes","No")</f>
        <v/>
      </c>
    </row>
    <row r="1409">
      <c r="A1409" t="n">
        <v>50155025</v>
      </c>
      <c r="B1409" s="8" t="n">
        <v>46142</v>
      </c>
      <c r="C1409" s="9">
        <f>A1409&amp;"-"&amp;TEXT(B1409,"yyyymmdd")</f>
        <v/>
      </c>
      <c r="D1409" s="9">
        <f>_xlfn.XLOOKUP(C1409,Violations[Key],Violations[Boro])</f>
        <v/>
      </c>
      <c r="E1409" s="9">
        <f>_xlfn.XLOOKUP(C1409,Violations[Key],Violations[Cuisine])</f>
        <v/>
      </c>
      <c r="F1409" s="9">
        <f>_xlfn.XLOOKUP(C1409,Violations[Key],Violations[Score])</f>
        <v/>
      </c>
      <c r="G1409" s="9">
        <f>_xlfn.XLOOKUP(C1409,Violations[Key],Violations[Grade])&amp;""</f>
        <v/>
      </c>
      <c r="H1409" s="9">
        <f>COUNTIFS(Violations[Key],C1409,Violations[Violation code],"&lt;&gt;")</f>
        <v/>
      </c>
      <c r="I1409" s="9">
        <f>COUNTIFS(Violations[Key],C1409,Violations[Critical flag],"Critical")</f>
        <v/>
      </c>
      <c r="J1409" s="9">
        <f>IF(LEFT(_xlfn.XLOOKUP(C1409,Violations[Key],Violations[Action]),20)="Establishment Closed","Yes","No")</f>
        <v/>
      </c>
      <c r="K1409" s="9">
        <f>IF(F1409&lt;=13,"Yes","No")</f>
        <v/>
      </c>
    </row>
    <row r="1410">
      <c r="A1410" t="n">
        <v>50155888</v>
      </c>
      <c r="B1410" s="8" t="n">
        <v>46142</v>
      </c>
      <c r="C1410" s="9">
        <f>A1410&amp;"-"&amp;TEXT(B1410,"yyyymmdd")</f>
        <v/>
      </c>
      <c r="D1410" s="9">
        <f>_xlfn.XLOOKUP(C1410,Violations[Key],Violations[Boro])</f>
        <v/>
      </c>
      <c r="E1410" s="9">
        <f>_xlfn.XLOOKUP(C1410,Violations[Key],Violations[Cuisine])</f>
        <v/>
      </c>
      <c r="F1410" s="9">
        <f>_xlfn.XLOOKUP(C1410,Violations[Key],Violations[Score])</f>
        <v/>
      </c>
      <c r="G1410" s="9">
        <f>_xlfn.XLOOKUP(C1410,Violations[Key],Violations[Grade])&amp;""</f>
        <v/>
      </c>
      <c r="H1410" s="9">
        <f>COUNTIFS(Violations[Key],C1410,Violations[Violation code],"&lt;&gt;")</f>
        <v/>
      </c>
      <c r="I1410" s="9">
        <f>COUNTIFS(Violations[Key],C1410,Violations[Critical flag],"Critical")</f>
        <v/>
      </c>
      <c r="J1410" s="9">
        <f>IF(LEFT(_xlfn.XLOOKUP(C1410,Violations[Key],Violations[Action]),20)="Establishment Closed","Yes","No")</f>
        <v/>
      </c>
      <c r="K1410" s="9">
        <f>IF(F1410&lt;=13,"Yes","No")</f>
        <v/>
      </c>
    </row>
    <row r="1411">
      <c r="A1411" t="n">
        <v>50156592</v>
      </c>
      <c r="B1411" s="8" t="n">
        <v>46142</v>
      </c>
      <c r="C1411" s="9">
        <f>A1411&amp;"-"&amp;TEXT(B1411,"yyyymmdd")</f>
        <v/>
      </c>
      <c r="D1411" s="9">
        <f>_xlfn.XLOOKUP(C1411,Violations[Key],Violations[Boro])</f>
        <v/>
      </c>
      <c r="E1411" s="9">
        <f>_xlfn.XLOOKUP(C1411,Violations[Key],Violations[Cuisine])</f>
        <v/>
      </c>
      <c r="F1411" s="9">
        <f>_xlfn.XLOOKUP(C1411,Violations[Key],Violations[Score])</f>
        <v/>
      </c>
      <c r="G1411" s="9">
        <f>_xlfn.XLOOKUP(C1411,Violations[Key],Violations[Grade])&amp;""</f>
        <v/>
      </c>
      <c r="H1411" s="9">
        <f>COUNTIFS(Violations[Key],C1411,Violations[Violation code],"&lt;&gt;")</f>
        <v/>
      </c>
      <c r="I1411" s="9">
        <f>COUNTIFS(Violations[Key],C1411,Violations[Critical flag],"Critical")</f>
        <v/>
      </c>
      <c r="J1411" s="9">
        <f>IF(LEFT(_xlfn.XLOOKUP(C1411,Violations[Key],Violations[Action]),20)="Establishment Closed","Yes","No")</f>
        <v/>
      </c>
      <c r="K1411" s="9">
        <f>IF(F1411&lt;=13,"Yes","No")</f>
        <v/>
      </c>
    </row>
    <row r="1412">
      <c r="A1412" t="n">
        <v>50166313</v>
      </c>
      <c r="B1412" s="8" t="n">
        <v>46142</v>
      </c>
      <c r="C1412" s="9">
        <f>A1412&amp;"-"&amp;TEXT(B1412,"yyyymmdd")</f>
        <v/>
      </c>
      <c r="D1412" s="9">
        <f>_xlfn.XLOOKUP(C1412,Violations[Key],Violations[Boro])</f>
        <v/>
      </c>
      <c r="E1412" s="9">
        <f>_xlfn.XLOOKUP(C1412,Violations[Key],Violations[Cuisine])</f>
        <v/>
      </c>
      <c r="F1412" s="9">
        <f>_xlfn.XLOOKUP(C1412,Violations[Key],Violations[Score])</f>
        <v/>
      </c>
      <c r="G1412" s="9">
        <f>_xlfn.XLOOKUP(C1412,Violations[Key],Violations[Grade])&amp;""</f>
        <v/>
      </c>
      <c r="H1412" s="9">
        <f>COUNTIFS(Violations[Key],C1412,Violations[Violation code],"&lt;&gt;")</f>
        <v/>
      </c>
      <c r="I1412" s="9">
        <f>COUNTIFS(Violations[Key],C1412,Violations[Critical flag],"Critical")</f>
        <v/>
      </c>
      <c r="J1412" s="9">
        <f>IF(LEFT(_xlfn.XLOOKUP(C1412,Violations[Key],Violations[Action]),20)="Establishment Closed","Yes","No")</f>
        <v/>
      </c>
      <c r="K1412" s="9">
        <f>IF(F1412&lt;=13,"Yes","No")</f>
        <v/>
      </c>
    </row>
    <row r="1413">
      <c r="A1413" t="n">
        <v>50171249</v>
      </c>
      <c r="B1413" s="8" t="n">
        <v>46142</v>
      </c>
      <c r="C1413" s="9">
        <f>A1413&amp;"-"&amp;TEXT(B1413,"yyyymmdd")</f>
        <v/>
      </c>
      <c r="D1413" s="9">
        <f>_xlfn.XLOOKUP(C1413,Violations[Key],Violations[Boro])</f>
        <v/>
      </c>
      <c r="E1413" s="9">
        <f>_xlfn.XLOOKUP(C1413,Violations[Key],Violations[Cuisine])</f>
        <v/>
      </c>
      <c r="F1413" s="9">
        <f>_xlfn.XLOOKUP(C1413,Violations[Key],Violations[Score])</f>
        <v/>
      </c>
      <c r="G1413" s="9">
        <f>_xlfn.XLOOKUP(C1413,Violations[Key],Violations[Grade])&amp;""</f>
        <v/>
      </c>
      <c r="H1413" s="9">
        <f>COUNTIFS(Violations[Key],C1413,Violations[Violation code],"&lt;&gt;")</f>
        <v/>
      </c>
      <c r="I1413" s="9">
        <f>COUNTIFS(Violations[Key],C1413,Violations[Critical flag],"Critical")</f>
        <v/>
      </c>
      <c r="J1413" s="9">
        <f>IF(LEFT(_xlfn.XLOOKUP(C1413,Violations[Key],Violations[Action]),20)="Establishment Closed","Yes","No")</f>
        <v/>
      </c>
      <c r="K1413" s="9">
        <f>IF(F1413&lt;=13,"Yes","No")</f>
        <v/>
      </c>
    </row>
    <row r="1414">
      <c r="A1414" t="n">
        <v>50180505</v>
      </c>
      <c r="B1414" s="8" t="n">
        <v>46142</v>
      </c>
      <c r="C1414" s="9">
        <f>A1414&amp;"-"&amp;TEXT(B1414,"yyyymmdd")</f>
        <v/>
      </c>
      <c r="D1414" s="9">
        <f>_xlfn.XLOOKUP(C1414,Violations[Key],Violations[Boro])</f>
        <v/>
      </c>
      <c r="E1414" s="9">
        <f>_xlfn.XLOOKUP(C1414,Violations[Key],Violations[Cuisine])</f>
        <v/>
      </c>
      <c r="F1414" s="9">
        <f>_xlfn.XLOOKUP(C1414,Violations[Key],Violations[Score])</f>
        <v/>
      </c>
      <c r="G1414" s="9">
        <f>_xlfn.XLOOKUP(C1414,Violations[Key],Violations[Grade])&amp;""</f>
        <v/>
      </c>
      <c r="H1414" s="9">
        <f>COUNTIFS(Violations[Key],C1414,Violations[Violation code],"&lt;&gt;")</f>
        <v/>
      </c>
      <c r="I1414" s="9">
        <f>COUNTIFS(Violations[Key],C1414,Violations[Critical flag],"Critical")</f>
        <v/>
      </c>
      <c r="J1414" s="9">
        <f>IF(LEFT(_xlfn.XLOOKUP(C1414,Violations[Key],Violations[Action]),20)="Establishment Closed","Yes","No")</f>
        <v/>
      </c>
      <c r="K1414" s="9">
        <f>IF(F1414&lt;=13,"Yes","No")</f>
        <v/>
      </c>
    </row>
    <row r="1415">
      <c r="A1415" t="n">
        <v>40663950</v>
      </c>
      <c r="B1415" s="8" t="n">
        <v>46143</v>
      </c>
      <c r="C1415" s="9">
        <f>A1415&amp;"-"&amp;TEXT(B1415,"yyyymmdd")</f>
        <v/>
      </c>
      <c r="D1415" s="9">
        <f>_xlfn.XLOOKUP(C1415,Violations[Key],Violations[Boro])</f>
        <v/>
      </c>
      <c r="E1415" s="9">
        <f>_xlfn.XLOOKUP(C1415,Violations[Key],Violations[Cuisine])</f>
        <v/>
      </c>
      <c r="F1415" s="9">
        <f>_xlfn.XLOOKUP(C1415,Violations[Key],Violations[Score])</f>
        <v/>
      </c>
      <c r="G1415" s="9">
        <f>_xlfn.XLOOKUP(C1415,Violations[Key],Violations[Grade])&amp;""</f>
        <v/>
      </c>
      <c r="H1415" s="9">
        <f>COUNTIFS(Violations[Key],C1415,Violations[Violation code],"&lt;&gt;")</f>
        <v/>
      </c>
      <c r="I1415" s="9">
        <f>COUNTIFS(Violations[Key],C1415,Violations[Critical flag],"Critical")</f>
        <v/>
      </c>
      <c r="J1415" s="9">
        <f>IF(LEFT(_xlfn.XLOOKUP(C1415,Violations[Key],Violations[Action]),20)="Establishment Closed","Yes","No")</f>
        <v/>
      </c>
      <c r="K1415" s="9">
        <f>IF(F1415&lt;=13,"Yes","No")</f>
        <v/>
      </c>
    </row>
    <row r="1416">
      <c r="A1416" t="n">
        <v>41236580</v>
      </c>
      <c r="B1416" s="8" t="n">
        <v>46143</v>
      </c>
      <c r="C1416" s="9">
        <f>A1416&amp;"-"&amp;TEXT(B1416,"yyyymmdd")</f>
        <v/>
      </c>
      <c r="D1416" s="9">
        <f>_xlfn.XLOOKUP(C1416,Violations[Key],Violations[Boro])</f>
        <v/>
      </c>
      <c r="E1416" s="9">
        <f>_xlfn.XLOOKUP(C1416,Violations[Key],Violations[Cuisine])</f>
        <v/>
      </c>
      <c r="F1416" s="9">
        <f>_xlfn.XLOOKUP(C1416,Violations[Key],Violations[Score])</f>
        <v/>
      </c>
      <c r="G1416" s="9">
        <f>_xlfn.XLOOKUP(C1416,Violations[Key],Violations[Grade])&amp;""</f>
        <v/>
      </c>
      <c r="H1416" s="9">
        <f>COUNTIFS(Violations[Key],C1416,Violations[Violation code],"&lt;&gt;")</f>
        <v/>
      </c>
      <c r="I1416" s="9">
        <f>COUNTIFS(Violations[Key],C1416,Violations[Critical flag],"Critical")</f>
        <v/>
      </c>
      <c r="J1416" s="9">
        <f>IF(LEFT(_xlfn.XLOOKUP(C1416,Violations[Key],Violations[Action]),20)="Establishment Closed","Yes","No")</f>
        <v/>
      </c>
      <c r="K1416" s="9">
        <f>IF(F1416&lt;=13,"Yes","No")</f>
        <v/>
      </c>
    </row>
    <row r="1417">
      <c r="A1417" t="n">
        <v>41533970</v>
      </c>
      <c r="B1417" s="8" t="n">
        <v>46143</v>
      </c>
      <c r="C1417" s="9">
        <f>A1417&amp;"-"&amp;TEXT(B1417,"yyyymmdd")</f>
        <v/>
      </c>
      <c r="D1417" s="9">
        <f>_xlfn.XLOOKUP(C1417,Violations[Key],Violations[Boro])</f>
        <v/>
      </c>
      <c r="E1417" s="9">
        <f>_xlfn.XLOOKUP(C1417,Violations[Key],Violations[Cuisine])</f>
        <v/>
      </c>
      <c r="F1417" s="9">
        <f>_xlfn.XLOOKUP(C1417,Violations[Key],Violations[Score])</f>
        <v/>
      </c>
      <c r="G1417" s="9">
        <f>_xlfn.XLOOKUP(C1417,Violations[Key],Violations[Grade])&amp;""</f>
        <v/>
      </c>
      <c r="H1417" s="9">
        <f>COUNTIFS(Violations[Key],C1417,Violations[Violation code],"&lt;&gt;")</f>
        <v/>
      </c>
      <c r="I1417" s="9">
        <f>COUNTIFS(Violations[Key],C1417,Violations[Critical flag],"Critical")</f>
        <v/>
      </c>
      <c r="J1417" s="9">
        <f>IF(LEFT(_xlfn.XLOOKUP(C1417,Violations[Key],Violations[Action]),20)="Establishment Closed","Yes","No")</f>
        <v/>
      </c>
      <c r="K1417" s="9">
        <f>IF(F1417&lt;=13,"Yes","No")</f>
        <v/>
      </c>
    </row>
    <row r="1418">
      <c r="A1418" t="n">
        <v>41573739</v>
      </c>
      <c r="B1418" s="8" t="n">
        <v>46143</v>
      </c>
      <c r="C1418" s="9">
        <f>A1418&amp;"-"&amp;TEXT(B1418,"yyyymmdd")</f>
        <v/>
      </c>
      <c r="D1418" s="9">
        <f>_xlfn.XLOOKUP(C1418,Violations[Key],Violations[Boro])</f>
        <v/>
      </c>
      <c r="E1418" s="9">
        <f>_xlfn.XLOOKUP(C1418,Violations[Key],Violations[Cuisine])</f>
        <v/>
      </c>
      <c r="F1418" s="9">
        <f>_xlfn.XLOOKUP(C1418,Violations[Key],Violations[Score])</f>
        <v/>
      </c>
      <c r="G1418" s="9">
        <f>_xlfn.XLOOKUP(C1418,Violations[Key],Violations[Grade])&amp;""</f>
        <v/>
      </c>
      <c r="H1418" s="9">
        <f>COUNTIFS(Violations[Key],C1418,Violations[Violation code],"&lt;&gt;")</f>
        <v/>
      </c>
      <c r="I1418" s="9">
        <f>COUNTIFS(Violations[Key],C1418,Violations[Critical flag],"Critical")</f>
        <v/>
      </c>
      <c r="J1418" s="9">
        <f>IF(LEFT(_xlfn.XLOOKUP(C1418,Violations[Key],Violations[Action]),20)="Establishment Closed","Yes","No")</f>
        <v/>
      </c>
      <c r="K1418" s="9">
        <f>IF(F1418&lt;=13,"Yes","No")</f>
        <v/>
      </c>
    </row>
    <row r="1419">
      <c r="A1419" t="n">
        <v>41655988</v>
      </c>
      <c r="B1419" s="8" t="n">
        <v>46143</v>
      </c>
      <c r="C1419" s="9">
        <f>A1419&amp;"-"&amp;TEXT(B1419,"yyyymmdd")</f>
        <v/>
      </c>
      <c r="D1419" s="9">
        <f>_xlfn.XLOOKUP(C1419,Violations[Key],Violations[Boro])</f>
        <v/>
      </c>
      <c r="E1419" s="9">
        <f>_xlfn.XLOOKUP(C1419,Violations[Key],Violations[Cuisine])</f>
        <v/>
      </c>
      <c r="F1419" s="9">
        <f>_xlfn.XLOOKUP(C1419,Violations[Key],Violations[Score])</f>
        <v/>
      </c>
      <c r="G1419" s="9">
        <f>_xlfn.XLOOKUP(C1419,Violations[Key],Violations[Grade])&amp;""</f>
        <v/>
      </c>
      <c r="H1419" s="9">
        <f>COUNTIFS(Violations[Key],C1419,Violations[Violation code],"&lt;&gt;")</f>
        <v/>
      </c>
      <c r="I1419" s="9">
        <f>COUNTIFS(Violations[Key],C1419,Violations[Critical flag],"Critical")</f>
        <v/>
      </c>
      <c r="J1419" s="9">
        <f>IF(LEFT(_xlfn.XLOOKUP(C1419,Violations[Key],Violations[Action]),20)="Establishment Closed","Yes","No")</f>
        <v/>
      </c>
      <c r="K1419" s="9">
        <f>IF(F1419&lt;=13,"Yes","No")</f>
        <v/>
      </c>
    </row>
    <row r="1420">
      <c r="A1420" t="n">
        <v>50013718</v>
      </c>
      <c r="B1420" s="8" t="n">
        <v>46143</v>
      </c>
      <c r="C1420" s="9">
        <f>A1420&amp;"-"&amp;TEXT(B1420,"yyyymmdd")</f>
        <v/>
      </c>
      <c r="D1420" s="9">
        <f>_xlfn.XLOOKUP(C1420,Violations[Key],Violations[Boro])</f>
        <v/>
      </c>
      <c r="E1420" s="9">
        <f>_xlfn.XLOOKUP(C1420,Violations[Key],Violations[Cuisine])</f>
        <v/>
      </c>
      <c r="F1420" s="9">
        <f>_xlfn.XLOOKUP(C1420,Violations[Key],Violations[Score])</f>
        <v/>
      </c>
      <c r="G1420" s="9">
        <f>_xlfn.XLOOKUP(C1420,Violations[Key],Violations[Grade])&amp;""</f>
        <v/>
      </c>
      <c r="H1420" s="9">
        <f>COUNTIFS(Violations[Key],C1420,Violations[Violation code],"&lt;&gt;")</f>
        <v/>
      </c>
      <c r="I1420" s="9">
        <f>COUNTIFS(Violations[Key],C1420,Violations[Critical flag],"Critical")</f>
        <v/>
      </c>
      <c r="J1420" s="9">
        <f>IF(LEFT(_xlfn.XLOOKUP(C1420,Violations[Key],Violations[Action]),20)="Establishment Closed","Yes","No")</f>
        <v/>
      </c>
      <c r="K1420" s="9">
        <f>IF(F1420&lt;=13,"Yes","No")</f>
        <v/>
      </c>
    </row>
    <row r="1421">
      <c r="A1421" t="n">
        <v>50034724</v>
      </c>
      <c r="B1421" s="8" t="n">
        <v>46143</v>
      </c>
      <c r="C1421" s="9">
        <f>A1421&amp;"-"&amp;TEXT(B1421,"yyyymmdd")</f>
        <v/>
      </c>
      <c r="D1421" s="9">
        <f>_xlfn.XLOOKUP(C1421,Violations[Key],Violations[Boro])</f>
        <v/>
      </c>
      <c r="E1421" s="9">
        <f>_xlfn.XLOOKUP(C1421,Violations[Key],Violations[Cuisine])</f>
        <v/>
      </c>
      <c r="F1421" s="9">
        <f>_xlfn.XLOOKUP(C1421,Violations[Key],Violations[Score])</f>
        <v/>
      </c>
      <c r="G1421" s="9">
        <f>_xlfn.XLOOKUP(C1421,Violations[Key],Violations[Grade])&amp;""</f>
        <v/>
      </c>
      <c r="H1421" s="9">
        <f>COUNTIFS(Violations[Key],C1421,Violations[Violation code],"&lt;&gt;")</f>
        <v/>
      </c>
      <c r="I1421" s="9">
        <f>COUNTIFS(Violations[Key],C1421,Violations[Critical flag],"Critical")</f>
        <v/>
      </c>
      <c r="J1421" s="9">
        <f>IF(LEFT(_xlfn.XLOOKUP(C1421,Violations[Key],Violations[Action]),20)="Establishment Closed","Yes","No")</f>
        <v/>
      </c>
      <c r="K1421" s="9">
        <f>IF(F1421&lt;=13,"Yes","No")</f>
        <v/>
      </c>
    </row>
    <row r="1422">
      <c r="A1422" t="n">
        <v>50044975</v>
      </c>
      <c r="B1422" s="8" t="n">
        <v>46143</v>
      </c>
      <c r="C1422" s="9">
        <f>A1422&amp;"-"&amp;TEXT(B1422,"yyyymmdd")</f>
        <v/>
      </c>
      <c r="D1422" s="9">
        <f>_xlfn.XLOOKUP(C1422,Violations[Key],Violations[Boro])</f>
        <v/>
      </c>
      <c r="E1422" s="9">
        <f>_xlfn.XLOOKUP(C1422,Violations[Key],Violations[Cuisine])</f>
        <v/>
      </c>
      <c r="F1422" s="9">
        <f>_xlfn.XLOOKUP(C1422,Violations[Key],Violations[Score])</f>
        <v/>
      </c>
      <c r="G1422" s="9">
        <f>_xlfn.XLOOKUP(C1422,Violations[Key],Violations[Grade])&amp;""</f>
        <v/>
      </c>
      <c r="H1422" s="9">
        <f>COUNTIFS(Violations[Key],C1422,Violations[Violation code],"&lt;&gt;")</f>
        <v/>
      </c>
      <c r="I1422" s="9">
        <f>COUNTIFS(Violations[Key],C1422,Violations[Critical flag],"Critical")</f>
        <v/>
      </c>
      <c r="J1422" s="9">
        <f>IF(LEFT(_xlfn.XLOOKUP(C1422,Violations[Key],Violations[Action]),20)="Establishment Closed","Yes","No")</f>
        <v/>
      </c>
      <c r="K1422" s="9">
        <f>IF(F1422&lt;=13,"Yes","No")</f>
        <v/>
      </c>
    </row>
    <row r="1423">
      <c r="A1423" t="n">
        <v>50046872</v>
      </c>
      <c r="B1423" s="8" t="n">
        <v>46143</v>
      </c>
      <c r="C1423" s="9">
        <f>A1423&amp;"-"&amp;TEXT(B1423,"yyyymmdd")</f>
        <v/>
      </c>
      <c r="D1423" s="9">
        <f>_xlfn.XLOOKUP(C1423,Violations[Key],Violations[Boro])</f>
        <v/>
      </c>
      <c r="E1423" s="9">
        <f>_xlfn.XLOOKUP(C1423,Violations[Key],Violations[Cuisine])</f>
        <v/>
      </c>
      <c r="F1423" s="9">
        <f>_xlfn.XLOOKUP(C1423,Violations[Key],Violations[Score])</f>
        <v/>
      </c>
      <c r="G1423" s="9">
        <f>_xlfn.XLOOKUP(C1423,Violations[Key],Violations[Grade])&amp;""</f>
        <v/>
      </c>
      <c r="H1423" s="9">
        <f>COUNTIFS(Violations[Key],C1423,Violations[Violation code],"&lt;&gt;")</f>
        <v/>
      </c>
      <c r="I1423" s="9">
        <f>COUNTIFS(Violations[Key],C1423,Violations[Critical flag],"Critical")</f>
        <v/>
      </c>
      <c r="J1423" s="9">
        <f>IF(LEFT(_xlfn.XLOOKUP(C1423,Violations[Key],Violations[Action]),20)="Establishment Closed","Yes","No")</f>
        <v/>
      </c>
      <c r="K1423" s="9">
        <f>IF(F1423&lt;=13,"Yes","No")</f>
        <v/>
      </c>
    </row>
    <row r="1424">
      <c r="A1424" t="n">
        <v>50052949</v>
      </c>
      <c r="B1424" s="8" t="n">
        <v>46143</v>
      </c>
      <c r="C1424" s="9">
        <f>A1424&amp;"-"&amp;TEXT(B1424,"yyyymmdd")</f>
        <v/>
      </c>
      <c r="D1424" s="9">
        <f>_xlfn.XLOOKUP(C1424,Violations[Key],Violations[Boro])</f>
        <v/>
      </c>
      <c r="E1424" s="9">
        <f>_xlfn.XLOOKUP(C1424,Violations[Key],Violations[Cuisine])</f>
        <v/>
      </c>
      <c r="F1424" s="9">
        <f>_xlfn.XLOOKUP(C1424,Violations[Key],Violations[Score])</f>
        <v/>
      </c>
      <c r="G1424" s="9">
        <f>_xlfn.XLOOKUP(C1424,Violations[Key],Violations[Grade])&amp;""</f>
        <v/>
      </c>
      <c r="H1424" s="9">
        <f>COUNTIFS(Violations[Key],C1424,Violations[Violation code],"&lt;&gt;")</f>
        <v/>
      </c>
      <c r="I1424" s="9">
        <f>COUNTIFS(Violations[Key],C1424,Violations[Critical flag],"Critical")</f>
        <v/>
      </c>
      <c r="J1424" s="9">
        <f>IF(LEFT(_xlfn.XLOOKUP(C1424,Violations[Key],Violations[Action]),20)="Establishment Closed","Yes","No")</f>
        <v/>
      </c>
      <c r="K1424" s="9">
        <f>IF(F1424&lt;=13,"Yes","No")</f>
        <v/>
      </c>
    </row>
    <row r="1425">
      <c r="A1425" t="n">
        <v>50070560</v>
      </c>
      <c r="B1425" s="8" t="n">
        <v>46143</v>
      </c>
      <c r="C1425" s="9">
        <f>A1425&amp;"-"&amp;TEXT(B1425,"yyyymmdd")</f>
        <v/>
      </c>
      <c r="D1425" s="9">
        <f>_xlfn.XLOOKUP(C1425,Violations[Key],Violations[Boro])</f>
        <v/>
      </c>
      <c r="E1425" s="9">
        <f>_xlfn.XLOOKUP(C1425,Violations[Key],Violations[Cuisine])</f>
        <v/>
      </c>
      <c r="F1425" s="9">
        <f>_xlfn.XLOOKUP(C1425,Violations[Key],Violations[Score])</f>
        <v/>
      </c>
      <c r="G1425" s="9">
        <f>_xlfn.XLOOKUP(C1425,Violations[Key],Violations[Grade])&amp;""</f>
        <v/>
      </c>
      <c r="H1425" s="9">
        <f>COUNTIFS(Violations[Key],C1425,Violations[Violation code],"&lt;&gt;")</f>
        <v/>
      </c>
      <c r="I1425" s="9">
        <f>COUNTIFS(Violations[Key],C1425,Violations[Critical flag],"Critical")</f>
        <v/>
      </c>
      <c r="J1425" s="9">
        <f>IF(LEFT(_xlfn.XLOOKUP(C1425,Violations[Key],Violations[Action]),20)="Establishment Closed","Yes","No")</f>
        <v/>
      </c>
      <c r="K1425" s="9">
        <f>IF(F1425&lt;=13,"Yes","No")</f>
        <v/>
      </c>
    </row>
    <row r="1426">
      <c r="A1426" t="n">
        <v>50072657</v>
      </c>
      <c r="B1426" s="8" t="n">
        <v>46143</v>
      </c>
      <c r="C1426" s="9">
        <f>A1426&amp;"-"&amp;TEXT(B1426,"yyyymmdd")</f>
        <v/>
      </c>
      <c r="D1426" s="9">
        <f>_xlfn.XLOOKUP(C1426,Violations[Key],Violations[Boro])</f>
        <v/>
      </c>
      <c r="E1426" s="9">
        <f>_xlfn.XLOOKUP(C1426,Violations[Key],Violations[Cuisine])</f>
        <v/>
      </c>
      <c r="F1426" s="9">
        <f>_xlfn.XLOOKUP(C1426,Violations[Key],Violations[Score])</f>
        <v/>
      </c>
      <c r="G1426" s="9">
        <f>_xlfn.XLOOKUP(C1426,Violations[Key],Violations[Grade])&amp;""</f>
        <v/>
      </c>
      <c r="H1426" s="9">
        <f>COUNTIFS(Violations[Key],C1426,Violations[Violation code],"&lt;&gt;")</f>
        <v/>
      </c>
      <c r="I1426" s="9">
        <f>COUNTIFS(Violations[Key],C1426,Violations[Critical flag],"Critical")</f>
        <v/>
      </c>
      <c r="J1426" s="9">
        <f>IF(LEFT(_xlfn.XLOOKUP(C1426,Violations[Key],Violations[Action]),20)="Establishment Closed","Yes","No")</f>
        <v/>
      </c>
      <c r="K1426" s="9">
        <f>IF(F1426&lt;=13,"Yes","No")</f>
        <v/>
      </c>
    </row>
    <row r="1427">
      <c r="A1427" t="n">
        <v>50083271</v>
      </c>
      <c r="B1427" s="8" t="n">
        <v>46143</v>
      </c>
      <c r="C1427" s="9">
        <f>A1427&amp;"-"&amp;TEXT(B1427,"yyyymmdd")</f>
        <v/>
      </c>
      <c r="D1427" s="9">
        <f>_xlfn.XLOOKUP(C1427,Violations[Key],Violations[Boro])</f>
        <v/>
      </c>
      <c r="E1427" s="9">
        <f>_xlfn.XLOOKUP(C1427,Violations[Key],Violations[Cuisine])</f>
        <v/>
      </c>
      <c r="F1427" s="9">
        <f>_xlfn.XLOOKUP(C1427,Violations[Key],Violations[Score])</f>
        <v/>
      </c>
      <c r="G1427" s="9">
        <f>_xlfn.XLOOKUP(C1427,Violations[Key],Violations[Grade])&amp;""</f>
        <v/>
      </c>
      <c r="H1427" s="9">
        <f>COUNTIFS(Violations[Key],C1427,Violations[Violation code],"&lt;&gt;")</f>
        <v/>
      </c>
      <c r="I1427" s="9">
        <f>COUNTIFS(Violations[Key],C1427,Violations[Critical flag],"Critical")</f>
        <v/>
      </c>
      <c r="J1427" s="9">
        <f>IF(LEFT(_xlfn.XLOOKUP(C1427,Violations[Key],Violations[Action]),20)="Establishment Closed","Yes","No")</f>
        <v/>
      </c>
      <c r="K1427" s="9">
        <f>IF(F1427&lt;=13,"Yes","No")</f>
        <v/>
      </c>
    </row>
    <row r="1428">
      <c r="A1428" t="n">
        <v>50088466</v>
      </c>
      <c r="B1428" s="8" t="n">
        <v>46143</v>
      </c>
      <c r="C1428" s="9">
        <f>A1428&amp;"-"&amp;TEXT(B1428,"yyyymmdd")</f>
        <v/>
      </c>
      <c r="D1428" s="9">
        <f>_xlfn.XLOOKUP(C1428,Violations[Key],Violations[Boro])</f>
        <v/>
      </c>
      <c r="E1428" s="9">
        <f>_xlfn.XLOOKUP(C1428,Violations[Key],Violations[Cuisine])</f>
        <v/>
      </c>
      <c r="F1428" s="9">
        <f>_xlfn.XLOOKUP(C1428,Violations[Key],Violations[Score])</f>
        <v/>
      </c>
      <c r="G1428" s="9">
        <f>_xlfn.XLOOKUP(C1428,Violations[Key],Violations[Grade])&amp;""</f>
        <v/>
      </c>
      <c r="H1428" s="9">
        <f>COUNTIFS(Violations[Key],C1428,Violations[Violation code],"&lt;&gt;")</f>
        <v/>
      </c>
      <c r="I1428" s="9">
        <f>COUNTIFS(Violations[Key],C1428,Violations[Critical flag],"Critical")</f>
        <v/>
      </c>
      <c r="J1428" s="9">
        <f>IF(LEFT(_xlfn.XLOOKUP(C1428,Violations[Key],Violations[Action]),20)="Establishment Closed","Yes","No")</f>
        <v/>
      </c>
      <c r="K1428" s="9">
        <f>IF(F1428&lt;=13,"Yes","No")</f>
        <v/>
      </c>
    </row>
    <row r="1429">
      <c r="A1429" t="n">
        <v>50099887</v>
      </c>
      <c r="B1429" s="8" t="n">
        <v>46143</v>
      </c>
      <c r="C1429" s="9">
        <f>A1429&amp;"-"&amp;TEXT(B1429,"yyyymmdd")</f>
        <v/>
      </c>
      <c r="D1429" s="9">
        <f>_xlfn.XLOOKUP(C1429,Violations[Key],Violations[Boro])</f>
        <v/>
      </c>
      <c r="E1429" s="9">
        <f>_xlfn.XLOOKUP(C1429,Violations[Key],Violations[Cuisine])</f>
        <v/>
      </c>
      <c r="F1429" s="9">
        <f>_xlfn.XLOOKUP(C1429,Violations[Key],Violations[Score])</f>
        <v/>
      </c>
      <c r="G1429" s="9">
        <f>_xlfn.XLOOKUP(C1429,Violations[Key],Violations[Grade])&amp;""</f>
        <v/>
      </c>
      <c r="H1429" s="9">
        <f>COUNTIFS(Violations[Key],C1429,Violations[Violation code],"&lt;&gt;")</f>
        <v/>
      </c>
      <c r="I1429" s="9">
        <f>COUNTIFS(Violations[Key],C1429,Violations[Critical flag],"Critical")</f>
        <v/>
      </c>
      <c r="J1429" s="9">
        <f>IF(LEFT(_xlfn.XLOOKUP(C1429,Violations[Key],Violations[Action]),20)="Establishment Closed","Yes","No")</f>
        <v/>
      </c>
      <c r="K1429" s="9">
        <f>IF(F1429&lt;=13,"Yes","No")</f>
        <v/>
      </c>
    </row>
    <row r="1430">
      <c r="A1430" t="n">
        <v>50102250</v>
      </c>
      <c r="B1430" s="8" t="n">
        <v>46143</v>
      </c>
      <c r="C1430" s="9">
        <f>A1430&amp;"-"&amp;TEXT(B1430,"yyyymmdd")</f>
        <v/>
      </c>
      <c r="D1430" s="9">
        <f>_xlfn.XLOOKUP(C1430,Violations[Key],Violations[Boro])</f>
        <v/>
      </c>
      <c r="E1430" s="9">
        <f>_xlfn.XLOOKUP(C1430,Violations[Key],Violations[Cuisine])</f>
        <v/>
      </c>
      <c r="F1430" s="9">
        <f>_xlfn.XLOOKUP(C1430,Violations[Key],Violations[Score])</f>
        <v/>
      </c>
      <c r="G1430" s="9">
        <f>_xlfn.XLOOKUP(C1430,Violations[Key],Violations[Grade])&amp;""</f>
        <v/>
      </c>
      <c r="H1430" s="9">
        <f>COUNTIFS(Violations[Key],C1430,Violations[Violation code],"&lt;&gt;")</f>
        <v/>
      </c>
      <c r="I1430" s="9">
        <f>COUNTIFS(Violations[Key],C1430,Violations[Critical flag],"Critical")</f>
        <v/>
      </c>
      <c r="J1430" s="9">
        <f>IF(LEFT(_xlfn.XLOOKUP(C1430,Violations[Key],Violations[Action]),20)="Establishment Closed","Yes","No")</f>
        <v/>
      </c>
      <c r="K1430" s="9">
        <f>IF(F1430&lt;=13,"Yes","No")</f>
        <v/>
      </c>
    </row>
    <row r="1431">
      <c r="A1431" t="n">
        <v>50108116</v>
      </c>
      <c r="B1431" s="8" t="n">
        <v>46143</v>
      </c>
      <c r="C1431" s="9">
        <f>A1431&amp;"-"&amp;TEXT(B1431,"yyyymmdd")</f>
        <v/>
      </c>
      <c r="D1431" s="9">
        <f>_xlfn.XLOOKUP(C1431,Violations[Key],Violations[Boro])</f>
        <v/>
      </c>
      <c r="E1431" s="9">
        <f>_xlfn.XLOOKUP(C1431,Violations[Key],Violations[Cuisine])</f>
        <v/>
      </c>
      <c r="F1431" s="9">
        <f>_xlfn.XLOOKUP(C1431,Violations[Key],Violations[Score])</f>
        <v/>
      </c>
      <c r="G1431" s="9">
        <f>_xlfn.XLOOKUP(C1431,Violations[Key],Violations[Grade])&amp;""</f>
        <v/>
      </c>
      <c r="H1431" s="9">
        <f>COUNTIFS(Violations[Key],C1431,Violations[Violation code],"&lt;&gt;")</f>
        <v/>
      </c>
      <c r="I1431" s="9">
        <f>COUNTIFS(Violations[Key],C1431,Violations[Critical flag],"Critical")</f>
        <v/>
      </c>
      <c r="J1431" s="9">
        <f>IF(LEFT(_xlfn.XLOOKUP(C1431,Violations[Key],Violations[Action]),20)="Establishment Closed","Yes","No")</f>
        <v/>
      </c>
      <c r="K1431" s="9">
        <f>IF(F1431&lt;=13,"Yes","No")</f>
        <v/>
      </c>
    </row>
    <row r="1432">
      <c r="A1432" t="n">
        <v>50113677</v>
      </c>
      <c r="B1432" s="8" t="n">
        <v>46143</v>
      </c>
      <c r="C1432" s="9">
        <f>A1432&amp;"-"&amp;TEXT(B1432,"yyyymmdd")</f>
        <v/>
      </c>
      <c r="D1432" s="9">
        <f>_xlfn.XLOOKUP(C1432,Violations[Key],Violations[Boro])</f>
        <v/>
      </c>
      <c r="E1432" s="9">
        <f>_xlfn.XLOOKUP(C1432,Violations[Key],Violations[Cuisine])</f>
        <v/>
      </c>
      <c r="F1432" s="9">
        <f>_xlfn.XLOOKUP(C1432,Violations[Key],Violations[Score])</f>
        <v/>
      </c>
      <c r="G1432" s="9">
        <f>_xlfn.XLOOKUP(C1432,Violations[Key],Violations[Grade])&amp;""</f>
        <v/>
      </c>
      <c r="H1432" s="9">
        <f>COUNTIFS(Violations[Key],C1432,Violations[Violation code],"&lt;&gt;")</f>
        <v/>
      </c>
      <c r="I1432" s="9">
        <f>COUNTIFS(Violations[Key],C1432,Violations[Critical flag],"Critical")</f>
        <v/>
      </c>
      <c r="J1432" s="9">
        <f>IF(LEFT(_xlfn.XLOOKUP(C1432,Violations[Key],Violations[Action]),20)="Establishment Closed","Yes","No")</f>
        <v/>
      </c>
      <c r="K1432" s="9">
        <f>IF(F1432&lt;=13,"Yes","No")</f>
        <v/>
      </c>
    </row>
    <row r="1433">
      <c r="A1433" t="n">
        <v>50119540</v>
      </c>
      <c r="B1433" s="8" t="n">
        <v>46143</v>
      </c>
      <c r="C1433" s="9">
        <f>A1433&amp;"-"&amp;TEXT(B1433,"yyyymmdd")</f>
        <v/>
      </c>
      <c r="D1433" s="9">
        <f>_xlfn.XLOOKUP(C1433,Violations[Key],Violations[Boro])</f>
        <v/>
      </c>
      <c r="E1433" s="9">
        <f>_xlfn.XLOOKUP(C1433,Violations[Key],Violations[Cuisine])</f>
        <v/>
      </c>
      <c r="F1433" s="9">
        <f>_xlfn.XLOOKUP(C1433,Violations[Key],Violations[Score])</f>
        <v/>
      </c>
      <c r="G1433" s="9">
        <f>_xlfn.XLOOKUP(C1433,Violations[Key],Violations[Grade])&amp;""</f>
        <v/>
      </c>
      <c r="H1433" s="9">
        <f>COUNTIFS(Violations[Key],C1433,Violations[Violation code],"&lt;&gt;")</f>
        <v/>
      </c>
      <c r="I1433" s="9">
        <f>COUNTIFS(Violations[Key],C1433,Violations[Critical flag],"Critical")</f>
        <v/>
      </c>
      <c r="J1433" s="9">
        <f>IF(LEFT(_xlfn.XLOOKUP(C1433,Violations[Key],Violations[Action]),20)="Establishment Closed","Yes","No")</f>
        <v/>
      </c>
      <c r="K1433" s="9">
        <f>IF(F1433&lt;=13,"Yes","No")</f>
        <v/>
      </c>
    </row>
    <row r="1434">
      <c r="A1434" t="n">
        <v>50119748</v>
      </c>
      <c r="B1434" s="8" t="n">
        <v>46143</v>
      </c>
      <c r="C1434" s="9">
        <f>A1434&amp;"-"&amp;TEXT(B1434,"yyyymmdd")</f>
        <v/>
      </c>
      <c r="D1434" s="9">
        <f>_xlfn.XLOOKUP(C1434,Violations[Key],Violations[Boro])</f>
        <v/>
      </c>
      <c r="E1434" s="9">
        <f>_xlfn.XLOOKUP(C1434,Violations[Key],Violations[Cuisine])</f>
        <v/>
      </c>
      <c r="F1434" s="9">
        <f>_xlfn.XLOOKUP(C1434,Violations[Key],Violations[Score])</f>
        <v/>
      </c>
      <c r="G1434" s="9">
        <f>_xlfn.XLOOKUP(C1434,Violations[Key],Violations[Grade])&amp;""</f>
        <v/>
      </c>
      <c r="H1434" s="9">
        <f>COUNTIFS(Violations[Key],C1434,Violations[Violation code],"&lt;&gt;")</f>
        <v/>
      </c>
      <c r="I1434" s="9">
        <f>COUNTIFS(Violations[Key],C1434,Violations[Critical flag],"Critical")</f>
        <v/>
      </c>
      <c r="J1434" s="9">
        <f>IF(LEFT(_xlfn.XLOOKUP(C1434,Violations[Key],Violations[Action]),20)="Establishment Closed","Yes","No")</f>
        <v/>
      </c>
      <c r="K1434" s="9">
        <f>IF(F1434&lt;=13,"Yes","No")</f>
        <v/>
      </c>
    </row>
    <row r="1435">
      <c r="A1435" t="n">
        <v>50124696</v>
      </c>
      <c r="B1435" s="8" t="n">
        <v>46143</v>
      </c>
      <c r="C1435" s="9">
        <f>A1435&amp;"-"&amp;TEXT(B1435,"yyyymmdd")</f>
        <v/>
      </c>
      <c r="D1435" s="9">
        <f>_xlfn.XLOOKUP(C1435,Violations[Key],Violations[Boro])</f>
        <v/>
      </c>
      <c r="E1435" s="9">
        <f>_xlfn.XLOOKUP(C1435,Violations[Key],Violations[Cuisine])</f>
        <v/>
      </c>
      <c r="F1435" s="9">
        <f>_xlfn.XLOOKUP(C1435,Violations[Key],Violations[Score])</f>
        <v/>
      </c>
      <c r="G1435" s="9">
        <f>_xlfn.XLOOKUP(C1435,Violations[Key],Violations[Grade])&amp;""</f>
        <v/>
      </c>
      <c r="H1435" s="9">
        <f>COUNTIFS(Violations[Key],C1435,Violations[Violation code],"&lt;&gt;")</f>
        <v/>
      </c>
      <c r="I1435" s="9">
        <f>COUNTIFS(Violations[Key],C1435,Violations[Critical flag],"Critical")</f>
        <v/>
      </c>
      <c r="J1435" s="9">
        <f>IF(LEFT(_xlfn.XLOOKUP(C1435,Violations[Key],Violations[Action]),20)="Establishment Closed","Yes","No")</f>
        <v/>
      </c>
      <c r="K1435" s="9">
        <f>IF(F1435&lt;=13,"Yes","No")</f>
        <v/>
      </c>
    </row>
    <row r="1436">
      <c r="A1436" t="n">
        <v>50128790</v>
      </c>
      <c r="B1436" s="8" t="n">
        <v>46143</v>
      </c>
      <c r="C1436" s="9">
        <f>A1436&amp;"-"&amp;TEXT(B1436,"yyyymmdd")</f>
        <v/>
      </c>
      <c r="D1436" s="9">
        <f>_xlfn.XLOOKUP(C1436,Violations[Key],Violations[Boro])</f>
        <v/>
      </c>
      <c r="E1436" s="9">
        <f>_xlfn.XLOOKUP(C1436,Violations[Key],Violations[Cuisine])</f>
        <v/>
      </c>
      <c r="F1436" s="9">
        <f>_xlfn.XLOOKUP(C1436,Violations[Key],Violations[Score])</f>
        <v/>
      </c>
      <c r="G1436" s="9">
        <f>_xlfn.XLOOKUP(C1436,Violations[Key],Violations[Grade])&amp;""</f>
        <v/>
      </c>
      <c r="H1436" s="9">
        <f>COUNTIFS(Violations[Key],C1436,Violations[Violation code],"&lt;&gt;")</f>
        <v/>
      </c>
      <c r="I1436" s="9">
        <f>COUNTIFS(Violations[Key],C1436,Violations[Critical flag],"Critical")</f>
        <v/>
      </c>
      <c r="J1436" s="9">
        <f>IF(LEFT(_xlfn.XLOOKUP(C1436,Violations[Key],Violations[Action]),20)="Establishment Closed","Yes","No")</f>
        <v/>
      </c>
      <c r="K1436" s="9">
        <f>IF(F1436&lt;=13,"Yes","No")</f>
        <v/>
      </c>
    </row>
    <row r="1437">
      <c r="A1437" t="n">
        <v>50133341</v>
      </c>
      <c r="B1437" s="8" t="n">
        <v>46143</v>
      </c>
      <c r="C1437" s="9">
        <f>A1437&amp;"-"&amp;TEXT(B1437,"yyyymmdd")</f>
        <v/>
      </c>
      <c r="D1437" s="9">
        <f>_xlfn.XLOOKUP(C1437,Violations[Key],Violations[Boro])</f>
        <v/>
      </c>
      <c r="E1437" s="9">
        <f>_xlfn.XLOOKUP(C1437,Violations[Key],Violations[Cuisine])</f>
        <v/>
      </c>
      <c r="F1437" s="9">
        <f>_xlfn.XLOOKUP(C1437,Violations[Key],Violations[Score])</f>
        <v/>
      </c>
      <c r="G1437" s="9">
        <f>_xlfn.XLOOKUP(C1437,Violations[Key],Violations[Grade])&amp;""</f>
        <v/>
      </c>
      <c r="H1437" s="9">
        <f>COUNTIFS(Violations[Key],C1437,Violations[Violation code],"&lt;&gt;")</f>
        <v/>
      </c>
      <c r="I1437" s="9">
        <f>COUNTIFS(Violations[Key],C1437,Violations[Critical flag],"Critical")</f>
        <v/>
      </c>
      <c r="J1437" s="9">
        <f>IF(LEFT(_xlfn.XLOOKUP(C1437,Violations[Key],Violations[Action]),20)="Establishment Closed","Yes","No")</f>
        <v/>
      </c>
      <c r="K1437" s="9">
        <f>IF(F1437&lt;=13,"Yes","No")</f>
        <v/>
      </c>
    </row>
    <row r="1438">
      <c r="A1438" t="n">
        <v>50140362</v>
      </c>
      <c r="B1438" s="8" t="n">
        <v>46143</v>
      </c>
      <c r="C1438" s="9">
        <f>A1438&amp;"-"&amp;TEXT(B1438,"yyyymmdd")</f>
        <v/>
      </c>
      <c r="D1438" s="9">
        <f>_xlfn.XLOOKUP(C1438,Violations[Key],Violations[Boro])</f>
        <v/>
      </c>
      <c r="E1438" s="9">
        <f>_xlfn.XLOOKUP(C1438,Violations[Key],Violations[Cuisine])</f>
        <v/>
      </c>
      <c r="F1438" s="9">
        <f>_xlfn.XLOOKUP(C1438,Violations[Key],Violations[Score])</f>
        <v/>
      </c>
      <c r="G1438" s="9">
        <f>_xlfn.XLOOKUP(C1438,Violations[Key],Violations[Grade])&amp;""</f>
        <v/>
      </c>
      <c r="H1438" s="9">
        <f>COUNTIFS(Violations[Key],C1438,Violations[Violation code],"&lt;&gt;")</f>
        <v/>
      </c>
      <c r="I1438" s="9">
        <f>COUNTIFS(Violations[Key],C1438,Violations[Critical flag],"Critical")</f>
        <v/>
      </c>
      <c r="J1438" s="9">
        <f>IF(LEFT(_xlfn.XLOOKUP(C1438,Violations[Key],Violations[Action]),20)="Establishment Closed","Yes","No")</f>
        <v/>
      </c>
      <c r="K1438" s="9">
        <f>IF(F1438&lt;=13,"Yes","No")</f>
        <v/>
      </c>
    </row>
    <row r="1439">
      <c r="A1439" t="n">
        <v>50142204</v>
      </c>
      <c r="B1439" s="8" t="n">
        <v>46143</v>
      </c>
      <c r="C1439" s="9">
        <f>A1439&amp;"-"&amp;TEXT(B1439,"yyyymmdd")</f>
        <v/>
      </c>
      <c r="D1439" s="9">
        <f>_xlfn.XLOOKUP(C1439,Violations[Key],Violations[Boro])</f>
        <v/>
      </c>
      <c r="E1439" s="9">
        <f>_xlfn.XLOOKUP(C1439,Violations[Key],Violations[Cuisine])</f>
        <v/>
      </c>
      <c r="F1439" s="9">
        <f>_xlfn.XLOOKUP(C1439,Violations[Key],Violations[Score])</f>
        <v/>
      </c>
      <c r="G1439" s="9">
        <f>_xlfn.XLOOKUP(C1439,Violations[Key],Violations[Grade])&amp;""</f>
        <v/>
      </c>
      <c r="H1439" s="9">
        <f>COUNTIFS(Violations[Key],C1439,Violations[Violation code],"&lt;&gt;")</f>
        <v/>
      </c>
      <c r="I1439" s="9">
        <f>COUNTIFS(Violations[Key],C1439,Violations[Critical flag],"Critical")</f>
        <v/>
      </c>
      <c r="J1439" s="9">
        <f>IF(LEFT(_xlfn.XLOOKUP(C1439,Violations[Key],Violations[Action]),20)="Establishment Closed","Yes","No")</f>
        <v/>
      </c>
      <c r="K1439" s="9">
        <f>IF(F1439&lt;=13,"Yes","No")</f>
        <v/>
      </c>
    </row>
    <row r="1440">
      <c r="A1440" t="n">
        <v>50144493</v>
      </c>
      <c r="B1440" s="8" t="n">
        <v>46143</v>
      </c>
      <c r="C1440" s="9">
        <f>A1440&amp;"-"&amp;TEXT(B1440,"yyyymmdd")</f>
        <v/>
      </c>
      <c r="D1440" s="9">
        <f>_xlfn.XLOOKUP(C1440,Violations[Key],Violations[Boro])</f>
        <v/>
      </c>
      <c r="E1440" s="9">
        <f>_xlfn.XLOOKUP(C1440,Violations[Key],Violations[Cuisine])</f>
        <v/>
      </c>
      <c r="F1440" s="9">
        <f>_xlfn.XLOOKUP(C1440,Violations[Key],Violations[Score])</f>
        <v/>
      </c>
      <c r="G1440" s="9">
        <f>_xlfn.XLOOKUP(C1440,Violations[Key],Violations[Grade])&amp;""</f>
        <v/>
      </c>
      <c r="H1440" s="9">
        <f>COUNTIFS(Violations[Key],C1440,Violations[Violation code],"&lt;&gt;")</f>
        <v/>
      </c>
      <c r="I1440" s="9">
        <f>COUNTIFS(Violations[Key],C1440,Violations[Critical flag],"Critical")</f>
        <v/>
      </c>
      <c r="J1440" s="9">
        <f>IF(LEFT(_xlfn.XLOOKUP(C1440,Violations[Key],Violations[Action]),20)="Establishment Closed","Yes","No")</f>
        <v/>
      </c>
      <c r="K1440" s="9">
        <f>IF(F1440&lt;=13,"Yes","No")</f>
        <v/>
      </c>
    </row>
    <row r="1441">
      <c r="A1441" t="n">
        <v>50152301</v>
      </c>
      <c r="B1441" s="8" t="n">
        <v>46143</v>
      </c>
      <c r="C1441" s="9">
        <f>A1441&amp;"-"&amp;TEXT(B1441,"yyyymmdd")</f>
        <v/>
      </c>
      <c r="D1441" s="9">
        <f>_xlfn.XLOOKUP(C1441,Violations[Key],Violations[Boro])</f>
        <v/>
      </c>
      <c r="E1441" s="9">
        <f>_xlfn.XLOOKUP(C1441,Violations[Key],Violations[Cuisine])</f>
        <v/>
      </c>
      <c r="F1441" s="9">
        <f>_xlfn.XLOOKUP(C1441,Violations[Key],Violations[Score])</f>
        <v/>
      </c>
      <c r="G1441" s="9">
        <f>_xlfn.XLOOKUP(C1441,Violations[Key],Violations[Grade])&amp;""</f>
        <v/>
      </c>
      <c r="H1441" s="9">
        <f>COUNTIFS(Violations[Key],C1441,Violations[Violation code],"&lt;&gt;")</f>
        <v/>
      </c>
      <c r="I1441" s="9">
        <f>COUNTIFS(Violations[Key],C1441,Violations[Critical flag],"Critical")</f>
        <v/>
      </c>
      <c r="J1441" s="9">
        <f>IF(LEFT(_xlfn.XLOOKUP(C1441,Violations[Key],Violations[Action]),20)="Establishment Closed","Yes","No")</f>
        <v/>
      </c>
      <c r="K1441" s="9">
        <f>IF(F1441&lt;=13,"Yes","No")</f>
        <v/>
      </c>
    </row>
    <row r="1442">
      <c r="A1442" t="n">
        <v>50153804</v>
      </c>
      <c r="B1442" s="8" t="n">
        <v>46143</v>
      </c>
      <c r="C1442" s="9">
        <f>A1442&amp;"-"&amp;TEXT(B1442,"yyyymmdd")</f>
        <v/>
      </c>
      <c r="D1442" s="9">
        <f>_xlfn.XLOOKUP(C1442,Violations[Key],Violations[Boro])</f>
        <v/>
      </c>
      <c r="E1442" s="9">
        <f>_xlfn.XLOOKUP(C1442,Violations[Key],Violations[Cuisine])</f>
        <v/>
      </c>
      <c r="F1442" s="9">
        <f>_xlfn.XLOOKUP(C1442,Violations[Key],Violations[Score])</f>
        <v/>
      </c>
      <c r="G1442" s="9">
        <f>_xlfn.XLOOKUP(C1442,Violations[Key],Violations[Grade])&amp;""</f>
        <v/>
      </c>
      <c r="H1442" s="9">
        <f>COUNTIFS(Violations[Key],C1442,Violations[Violation code],"&lt;&gt;")</f>
        <v/>
      </c>
      <c r="I1442" s="9">
        <f>COUNTIFS(Violations[Key],C1442,Violations[Critical flag],"Critical")</f>
        <v/>
      </c>
      <c r="J1442" s="9">
        <f>IF(LEFT(_xlfn.XLOOKUP(C1442,Violations[Key],Violations[Action]),20)="Establishment Closed","Yes","No")</f>
        <v/>
      </c>
      <c r="K1442" s="9">
        <f>IF(F1442&lt;=13,"Yes","No")</f>
        <v/>
      </c>
    </row>
    <row r="1443">
      <c r="A1443" t="n">
        <v>50155963</v>
      </c>
      <c r="B1443" s="8" t="n">
        <v>46143</v>
      </c>
      <c r="C1443" s="9">
        <f>A1443&amp;"-"&amp;TEXT(B1443,"yyyymmdd")</f>
        <v/>
      </c>
      <c r="D1443" s="9">
        <f>_xlfn.XLOOKUP(C1443,Violations[Key],Violations[Boro])</f>
        <v/>
      </c>
      <c r="E1443" s="9">
        <f>_xlfn.XLOOKUP(C1443,Violations[Key],Violations[Cuisine])</f>
        <v/>
      </c>
      <c r="F1443" s="9">
        <f>_xlfn.XLOOKUP(C1443,Violations[Key],Violations[Score])</f>
        <v/>
      </c>
      <c r="G1443" s="9">
        <f>_xlfn.XLOOKUP(C1443,Violations[Key],Violations[Grade])&amp;""</f>
        <v/>
      </c>
      <c r="H1443" s="9">
        <f>COUNTIFS(Violations[Key],C1443,Violations[Violation code],"&lt;&gt;")</f>
        <v/>
      </c>
      <c r="I1443" s="9">
        <f>COUNTIFS(Violations[Key],C1443,Violations[Critical flag],"Critical")</f>
        <v/>
      </c>
      <c r="J1443" s="9">
        <f>IF(LEFT(_xlfn.XLOOKUP(C1443,Violations[Key],Violations[Action]),20)="Establishment Closed","Yes","No")</f>
        <v/>
      </c>
      <c r="K1443" s="9">
        <f>IF(F1443&lt;=13,"Yes","No")</f>
        <v/>
      </c>
    </row>
    <row r="1444">
      <c r="A1444" t="n">
        <v>50156797</v>
      </c>
      <c r="B1444" s="8" t="n">
        <v>46143</v>
      </c>
      <c r="C1444" s="9">
        <f>A1444&amp;"-"&amp;TEXT(B1444,"yyyymmdd")</f>
        <v/>
      </c>
      <c r="D1444" s="9">
        <f>_xlfn.XLOOKUP(C1444,Violations[Key],Violations[Boro])</f>
        <v/>
      </c>
      <c r="E1444" s="9">
        <f>_xlfn.XLOOKUP(C1444,Violations[Key],Violations[Cuisine])</f>
        <v/>
      </c>
      <c r="F1444" s="9">
        <f>_xlfn.XLOOKUP(C1444,Violations[Key],Violations[Score])</f>
        <v/>
      </c>
      <c r="G1444" s="9">
        <f>_xlfn.XLOOKUP(C1444,Violations[Key],Violations[Grade])&amp;""</f>
        <v/>
      </c>
      <c r="H1444" s="9">
        <f>COUNTIFS(Violations[Key],C1444,Violations[Violation code],"&lt;&gt;")</f>
        <v/>
      </c>
      <c r="I1444" s="9">
        <f>COUNTIFS(Violations[Key],C1444,Violations[Critical flag],"Critical")</f>
        <v/>
      </c>
      <c r="J1444" s="9">
        <f>IF(LEFT(_xlfn.XLOOKUP(C1444,Violations[Key],Violations[Action]),20)="Establishment Closed","Yes","No")</f>
        <v/>
      </c>
      <c r="K1444" s="9">
        <f>IF(F1444&lt;=13,"Yes","No")</f>
        <v/>
      </c>
    </row>
    <row r="1445">
      <c r="A1445" t="n">
        <v>50163727</v>
      </c>
      <c r="B1445" s="8" t="n">
        <v>46143</v>
      </c>
      <c r="C1445" s="9">
        <f>A1445&amp;"-"&amp;TEXT(B1445,"yyyymmdd")</f>
        <v/>
      </c>
      <c r="D1445" s="9">
        <f>_xlfn.XLOOKUP(C1445,Violations[Key],Violations[Boro])</f>
        <v/>
      </c>
      <c r="E1445" s="9">
        <f>_xlfn.XLOOKUP(C1445,Violations[Key],Violations[Cuisine])</f>
        <v/>
      </c>
      <c r="F1445" s="9">
        <f>_xlfn.XLOOKUP(C1445,Violations[Key],Violations[Score])</f>
        <v/>
      </c>
      <c r="G1445" s="9">
        <f>_xlfn.XLOOKUP(C1445,Violations[Key],Violations[Grade])&amp;""</f>
        <v/>
      </c>
      <c r="H1445" s="9">
        <f>COUNTIFS(Violations[Key],C1445,Violations[Violation code],"&lt;&gt;")</f>
        <v/>
      </c>
      <c r="I1445" s="9">
        <f>COUNTIFS(Violations[Key],C1445,Violations[Critical flag],"Critical")</f>
        <v/>
      </c>
      <c r="J1445" s="9">
        <f>IF(LEFT(_xlfn.XLOOKUP(C1445,Violations[Key],Violations[Action]),20)="Establishment Closed","Yes","No")</f>
        <v/>
      </c>
      <c r="K1445" s="9">
        <f>IF(F1445&lt;=13,"Yes","No")</f>
        <v/>
      </c>
    </row>
    <row r="1446">
      <c r="A1446" t="n">
        <v>50165629</v>
      </c>
      <c r="B1446" s="8" t="n">
        <v>46143</v>
      </c>
      <c r="C1446" s="9">
        <f>A1446&amp;"-"&amp;TEXT(B1446,"yyyymmdd")</f>
        <v/>
      </c>
      <c r="D1446" s="9">
        <f>_xlfn.XLOOKUP(C1446,Violations[Key],Violations[Boro])</f>
        <v/>
      </c>
      <c r="E1446" s="9">
        <f>_xlfn.XLOOKUP(C1446,Violations[Key],Violations[Cuisine])</f>
        <v/>
      </c>
      <c r="F1446" s="9">
        <f>_xlfn.XLOOKUP(C1446,Violations[Key],Violations[Score])</f>
        <v/>
      </c>
      <c r="G1446" s="9">
        <f>_xlfn.XLOOKUP(C1446,Violations[Key],Violations[Grade])&amp;""</f>
        <v/>
      </c>
      <c r="H1446" s="9">
        <f>COUNTIFS(Violations[Key],C1446,Violations[Violation code],"&lt;&gt;")</f>
        <v/>
      </c>
      <c r="I1446" s="9">
        <f>COUNTIFS(Violations[Key],C1446,Violations[Critical flag],"Critical")</f>
        <v/>
      </c>
      <c r="J1446" s="9">
        <f>IF(LEFT(_xlfn.XLOOKUP(C1446,Violations[Key],Violations[Action]),20)="Establishment Closed","Yes","No")</f>
        <v/>
      </c>
      <c r="K1446" s="9">
        <f>IF(F1446&lt;=13,"Yes","No")</f>
        <v/>
      </c>
    </row>
    <row r="1447">
      <c r="A1447" t="n">
        <v>50165646</v>
      </c>
      <c r="B1447" s="8" t="n">
        <v>46143</v>
      </c>
      <c r="C1447" s="9">
        <f>A1447&amp;"-"&amp;TEXT(B1447,"yyyymmdd")</f>
        <v/>
      </c>
      <c r="D1447" s="9">
        <f>_xlfn.XLOOKUP(C1447,Violations[Key],Violations[Boro])</f>
        <v/>
      </c>
      <c r="E1447" s="9">
        <f>_xlfn.XLOOKUP(C1447,Violations[Key],Violations[Cuisine])</f>
        <v/>
      </c>
      <c r="F1447" s="9">
        <f>_xlfn.XLOOKUP(C1447,Violations[Key],Violations[Score])</f>
        <v/>
      </c>
      <c r="G1447" s="9">
        <f>_xlfn.XLOOKUP(C1447,Violations[Key],Violations[Grade])&amp;""</f>
        <v/>
      </c>
      <c r="H1447" s="9">
        <f>COUNTIFS(Violations[Key],C1447,Violations[Violation code],"&lt;&gt;")</f>
        <v/>
      </c>
      <c r="I1447" s="9">
        <f>COUNTIFS(Violations[Key],C1447,Violations[Critical flag],"Critical")</f>
        <v/>
      </c>
      <c r="J1447" s="9">
        <f>IF(LEFT(_xlfn.XLOOKUP(C1447,Violations[Key],Violations[Action]),20)="Establishment Closed","Yes","No")</f>
        <v/>
      </c>
      <c r="K1447" s="9">
        <f>IF(F1447&lt;=13,"Yes","No")</f>
        <v/>
      </c>
    </row>
    <row r="1448">
      <c r="A1448" t="n">
        <v>40911611</v>
      </c>
      <c r="B1448" s="8" t="n">
        <v>46144</v>
      </c>
      <c r="C1448" s="9">
        <f>A1448&amp;"-"&amp;TEXT(B1448,"yyyymmdd")</f>
        <v/>
      </c>
      <c r="D1448" s="9">
        <f>_xlfn.XLOOKUP(C1448,Violations[Key],Violations[Boro])</f>
        <v/>
      </c>
      <c r="E1448" s="9">
        <f>_xlfn.XLOOKUP(C1448,Violations[Key],Violations[Cuisine])</f>
        <v/>
      </c>
      <c r="F1448" s="9">
        <f>_xlfn.XLOOKUP(C1448,Violations[Key],Violations[Score])</f>
        <v/>
      </c>
      <c r="G1448" s="9">
        <f>_xlfn.XLOOKUP(C1448,Violations[Key],Violations[Grade])&amp;""</f>
        <v/>
      </c>
      <c r="H1448" s="9">
        <f>COUNTIFS(Violations[Key],C1448,Violations[Violation code],"&lt;&gt;")</f>
        <v/>
      </c>
      <c r="I1448" s="9">
        <f>COUNTIFS(Violations[Key],C1448,Violations[Critical flag],"Critical")</f>
        <v/>
      </c>
      <c r="J1448" s="9">
        <f>IF(LEFT(_xlfn.XLOOKUP(C1448,Violations[Key],Violations[Action]),20)="Establishment Closed","Yes","No")</f>
        <v/>
      </c>
      <c r="K1448" s="9">
        <f>IF(F1448&lt;=13,"Yes","No")</f>
        <v/>
      </c>
    </row>
    <row r="1449">
      <c r="A1449" t="n">
        <v>41477087</v>
      </c>
      <c r="B1449" s="8" t="n">
        <v>46144</v>
      </c>
      <c r="C1449" s="9">
        <f>A1449&amp;"-"&amp;TEXT(B1449,"yyyymmdd")</f>
        <v/>
      </c>
      <c r="D1449" s="9">
        <f>_xlfn.XLOOKUP(C1449,Violations[Key],Violations[Boro])</f>
        <v/>
      </c>
      <c r="E1449" s="9">
        <f>_xlfn.XLOOKUP(C1449,Violations[Key],Violations[Cuisine])</f>
        <v/>
      </c>
      <c r="F1449" s="9">
        <f>_xlfn.XLOOKUP(C1449,Violations[Key],Violations[Score])</f>
        <v/>
      </c>
      <c r="G1449" s="9">
        <f>_xlfn.XLOOKUP(C1449,Violations[Key],Violations[Grade])&amp;""</f>
        <v/>
      </c>
      <c r="H1449" s="9">
        <f>COUNTIFS(Violations[Key],C1449,Violations[Violation code],"&lt;&gt;")</f>
        <v/>
      </c>
      <c r="I1449" s="9">
        <f>COUNTIFS(Violations[Key],C1449,Violations[Critical flag],"Critical")</f>
        <v/>
      </c>
      <c r="J1449" s="9">
        <f>IF(LEFT(_xlfn.XLOOKUP(C1449,Violations[Key],Violations[Action]),20)="Establishment Closed","Yes","No")</f>
        <v/>
      </c>
      <c r="K1449" s="9">
        <f>IF(F1449&lt;=13,"Yes","No")</f>
        <v/>
      </c>
    </row>
    <row r="1450">
      <c r="A1450" t="n">
        <v>41635764</v>
      </c>
      <c r="B1450" s="8" t="n">
        <v>46144</v>
      </c>
      <c r="C1450" s="9">
        <f>A1450&amp;"-"&amp;TEXT(B1450,"yyyymmdd")</f>
        <v/>
      </c>
      <c r="D1450" s="9">
        <f>_xlfn.XLOOKUP(C1450,Violations[Key],Violations[Boro])</f>
        <v/>
      </c>
      <c r="E1450" s="9">
        <f>_xlfn.XLOOKUP(C1450,Violations[Key],Violations[Cuisine])</f>
        <v/>
      </c>
      <c r="F1450" s="9">
        <f>_xlfn.XLOOKUP(C1450,Violations[Key],Violations[Score])</f>
        <v/>
      </c>
      <c r="G1450" s="9">
        <f>_xlfn.XLOOKUP(C1450,Violations[Key],Violations[Grade])&amp;""</f>
        <v/>
      </c>
      <c r="H1450" s="9">
        <f>COUNTIFS(Violations[Key],C1450,Violations[Violation code],"&lt;&gt;")</f>
        <v/>
      </c>
      <c r="I1450" s="9">
        <f>COUNTIFS(Violations[Key],C1450,Violations[Critical flag],"Critical")</f>
        <v/>
      </c>
      <c r="J1450" s="9">
        <f>IF(LEFT(_xlfn.XLOOKUP(C1450,Violations[Key],Violations[Action]),20)="Establishment Closed","Yes","No")</f>
        <v/>
      </c>
      <c r="K1450" s="9">
        <f>IF(F1450&lt;=13,"Yes","No")</f>
        <v/>
      </c>
    </row>
    <row r="1451">
      <c r="A1451" t="n">
        <v>41658448</v>
      </c>
      <c r="B1451" s="8" t="n">
        <v>46144</v>
      </c>
      <c r="C1451" s="9">
        <f>A1451&amp;"-"&amp;TEXT(B1451,"yyyymmdd")</f>
        <v/>
      </c>
      <c r="D1451" s="9">
        <f>_xlfn.XLOOKUP(C1451,Violations[Key],Violations[Boro])</f>
        <v/>
      </c>
      <c r="E1451" s="9">
        <f>_xlfn.XLOOKUP(C1451,Violations[Key],Violations[Cuisine])</f>
        <v/>
      </c>
      <c r="F1451" s="9">
        <f>_xlfn.XLOOKUP(C1451,Violations[Key],Violations[Score])</f>
        <v/>
      </c>
      <c r="G1451" s="9">
        <f>_xlfn.XLOOKUP(C1451,Violations[Key],Violations[Grade])&amp;""</f>
        <v/>
      </c>
      <c r="H1451" s="9">
        <f>COUNTIFS(Violations[Key],C1451,Violations[Violation code],"&lt;&gt;")</f>
        <v/>
      </c>
      <c r="I1451" s="9">
        <f>COUNTIFS(Violations[Key],C1451,Violations[Critical flag],"Critical")</f>
        <v/>
      </c>
      <c r="J1451" s="9">
        <f>IF(LEFT(_xlfn.XLOOKUP(C1451,Violations[Key],Violations[Action]),20)="Establishment Closed","Yes","No")</f>
        <v/>
      </c>
      <c r="K1451" s="9">
        <f>IF(F1451&lt;=13,"Yes","No")</f>
        <v/>
      </c>
    </row>
    <row r="1452">
      <c r="A1452" t="n">
        <v>50004905</v>
      </c>
      <c r="B1452" s="8" t="n">
        <v>46144</v>
      </c>
      <c r="C1452" s="9">
        <f>A1452&amp;"-"&amp;TEXT(B1452,"yyyymmdd")</f>
        <v/>
      </c>
      <c r="D1452" s="9">
        <f>_xlfn.XLOOKUP(C1452,Violations[Key],Violations[Boro])</f>
        <v/>
      </c>
      <c r="E1452" s="9">
        <f>_xlfn.XLOOKUP(C1452,Violations[Key],Violations[Cuisine])</f>
        <v/>
      </c>
      <c r="F1452" s="9">
        <f>_xlfn.XLOOKUP(C1452,Violations[Key],Violations[Score])</f>
        <v/>
      </c>
      <c r="G1452" s="9">
        <f>_xlfn.XLOOKUP(C1452,Violations[Key],Violations[Grade])&amp;""</f>
        <v/>
      </c>
      <c r="H1452" s="9">
        <f>COUNTIFS(Violations[Key],C1452,Violations[Violation code],"&lt;&gt;")</f>
        <v/>
      </c>
      <c r="I1452" s="9">
        <f>COUNTIFS(Violations[Key],C1452,Violations[Critical flag],"Critical")</f>
        <v/>
      </c>
      <c r="J1452" s="9">
        <f>IF(LEFT(_xlfn.XLOOKUP(C1452,Violations[Key],Violations[Action]),20)="Establishment Closed","Yes","No")</f>
        <v/>
      </c>
      <c r="K1452" s="9">
        <f>IF(F1452&lt;=13,"Yes","No")</f>
        <v/>
      </c>
    </row>
    <row r="1453">
      <c r="A1453" t="n">
        <v>50012264</v>
      </c>
      <c r="B1453" s="8" t="n">
        <v>46144</v>
      </c>
      <c r="C1453" s="9">
        <f>A1453&amp;"-"&amp;TEXT(B1453,"yyyymmdd")</f>
        <v/>
      </c>
      <c r="D1453" s="9">
        <f>_xlfn.XLOOKUP(C1453,Violations[Key],Violations[Boro])</f>
        <v/>
      </c>
      <c r="E1453" s="9">
        <f>_xlfn.XLOOKUP(C1453,Violations[Key],Violations[Cuisine])</f>
        <v/>
      </c>
      <c r="F1453" s="9">
        <f>_xlfn.XLOOKUP(C1453,Violations[Key],Violations[Score])</f>
        <v/>
      </c>
      <c r="G1453" s="9">
        <f>_xlfn.XLOOKUP(C1453,Violations[Key],Violations[Grade])&amp;""</f>
        <v/>
      </c>
      <c r="H1453" s="9">
        <f>COUNTIFS(Violations[Key],C1453,Violations[Violation code],"&lt;&gt;")</f>
        <v/>
      </c>
      <c r="I1453" s="9">
        <f>COUNTIFS(Violations[Key],C1453,Violations[Critical flag],"Critical")</f>
        <v/>
      </c>
      <c r="J1453" s="9">
        <f>IF(LEFT(_xlfn.XLOOKUP(C1453,Violations[Key],Violations[Action]),20)="Establishment Closed","Yes","No")</f>
        <v/>
      </c>
      <c r="K1453" s="9">
        <f>IF(F1453&lt;=13,"Yes","No")</f>
        <v/>
      </c>
    </row>
    <row r="1454">
      <c r="A1454" t="n">
        <v>50043211</v>
      </c>
      <c r="B1454" s="8" t="n">
        <v>46144</v>
      </c>
      <c r="C1454" s="9">
        <f>A1454&amp;"-"&amp;TEXT(B1454,"yyyymmdd")</f>
        <v/>
      </c>
      <c r="D1454" s="9">
        <f>_xlfn.XLOOKUP(C1454,Violations[Key],Violations[Boro])</f>
        <v/>
      </c>
      <c r="E1454" s="9">
        <f>_xlfn.XLOOKUP(C1454,Violations[Key],Violations[Cuisine])</f>
        <v/>
      </c>
      <c r="F1454" s="9">
        <f>_xlfn.XLOOKUP(C1454,Violations[Key],Violations[Score])</f>
        <v/>
      </c>
      <c r="G1454" s="9">
        <f>_xlfn.XLOOKUP(C1454,Violations[Key],Violations[Grade])&amp;""</f>
        <v/>
      </c>
      <c r="H1454" s="9">
        <f>COUNTIFS(Violations[Key],C1454,Violations[Violation code],"&lt;&gt;")</f>
        <v/>
      </c>
      <c r="I1454" s="9">
        <f>COUNTIFS(Violations[Key],C1454,Violations[Critical flag],"Critical")</f>
        <v/>
      </c>
      <c r="J1454" s="9">
        <f>IF(LEFT(_xlfn.XLOOKUP(C1454,Violations[Key],Violations[Action]),20)="Establishment Closed","Yes","No")</f>
        <v/>
      </c>
      <c r="K1454" s="9">
        <f>IF(F1454&lt;=13,"Yes","No")</f>
        <v/>
      </c>
    </row>
    <row r="1455">
      <c r="A1455" t="n">
        <v>50054690</v>
      </c>
      <c r="B1455" s="8" t="n">
        <v>46144</v>
      </c>
      <c r="C1455" s="9">
        <f>A1455&amp;"-"&amp;TEXT(B1455,"yyyymmdd")</f>
        <v/>
      </c>
      <c r="D1455" s="9">
        <f>_xlfn.XLOOKUP(C1455,Violations[Key],Violations[Boro])</f>
        <v/>
      </c>
      <c r="E1455" s="9">
        <f>_xlfn.XLOOKUP(C1455,Violations[Key],Violations[Cuisine])</f>
        <v/>
      </c>
      <c r="F1455" s="9">
        <f>_xlfn.XLOOKUP(C1455,Violations[Key],Violations[Score])</f>
        <v/>
      </c>
      <c r="G1455" s="9">
        <f>_xlfn.XLOOKUP(C1455,Violations[Key],Violations[Grade])&amp;""</f>
        <v/>
      </c>
      <c r="H1455" s="9">
        <f>COUNTIFS(Violations[Key],C1455,Violations[Violation code],"&lt;&gt;")</f>
        <v/>
      </c>
      <c r="I1455" s="9">
        <f>COUNTIFS(Violations[Key],C1455,Violations[Critical flag],"Critical")</f>
        <v/>
      </c>
      <c r="J1455" s="9">
        <f>IF(LEFT(_xlfn.XLOOKUP(C1455,Violations[Key],Violations[Action]),20)="Establishment Closed","Yes","No")</f>
        <v/>
      </c>
      <c r="K1455" s="9">
        <f>IF(F1455&lt;=13,"Yes","No")</f>
        <v/>
      </c>
    </row>
    <row r="1456">
      <c r="A1456" t="n">
        <v>50056869</v>
      </c>
      <c r="B1456" s="8" t="n">
        <v>46144</v>
      </c>
      <c r="C1456" s="9">
        <f>A1456&amp;"-"&amp;TEXT(B1456,"yyyymmdd")</f>
        <v/>
      </c>
      <c r="D1456" s="9">
        <f>_xlfn.XLOOKUP(C1456,Violations[Key],Violations[Boro])</f>
        <v/>
      </c>
      <c r="E1456" s="9">
        <f>_xlfn.XLOOKUP(C1456,Violations[Key],Violations[Cuisine])</f>
        <v/>
      </c>
      <c r="F1456" s="9">
        <f>_xlfn.XLOOKUP(C1456,Violations[Key],Violations[Score])</f>
        <v/>
      </c>
      <c r="G1456" s="9">
        <f>_xlfn.XLOOKUP(C1456,Violations[Key],Violations[Grade])&amp;""</f>
        <v/>
      </c>
      <c r="H1456" s="9">
        <f>COUNTIFS(Violations[Key],C1456,Violations[Violation code],"&lt;&gt;")</f>
        <v/>
      </c>
      <c r="I1456" s="9">
        <f>COUNTIFS(Violations[Key],C1456,Violations[Critical flag],"Critical")</f>
        <v/>
      </c>
      <c r="J1456" s="9">
        <f>IF(LEFT(_xlfn.XLOOKUP(C1456,Violations[Key],Violations[Action]),20)="Establishment Closed","Yes","No")</f>
        <v/>
      </c>
      <c r="K1456" s="9">
        <f>IF(F1456&lt;=13,"Yes","No")</f>
        <v/>
      </c>
    </row>
    <row r="1457">
      <c r="A1457" t="n">
        <v>50067780</v>
      </c>
      <c r="B1457" s="8" t="n">
        <v>46144</v>
      </c>
      <c r="C1457" s="9">
        <f>A1457&amp;"-"&amp;TEXT(B1457,"yyyymmdd")</f>
        <v/>
      </c>
      <c r="D1457" s="9">
        <f>_xlfn.XLOOKUP(C1457,Violations[Key],Violations[Boro])</f>
        <v/>
      </c>
      <c r="E1457" s="9">
        <f>_xlfn.XLOOKUP(C1457,Violations[Key],Violations[Cuisine])</f>
        <v/>
      </c>
      <c r="F1457" s="9">
        <f>_xlfn.XLOOKUP(C1457,Violations[Key],Violations[Score])</f>
        <v/>
      </c>
      <c r="G1457" s="9">
        <f>_xlfn.XLOOKUP(C1457,Violations[Key],Violations[Grade])&amp;""</f>
        <v/>
      </c>
      <c r="H1457" s="9">
        <f>COUNTIFS(Violations[Key],C1457,Violations[Violation code],"&lt;&gt;")</f>
        <v/>
      </c>
      <c r="I1457" s="9">
        <f>COUNTIFS(Violations[Key],C1457,Violations[Critical flag],"Critical")</f>
        <v/>
      </c>
      <c r="J1457" s="9">
        <f>IF(LEFT(_xlfn.XLOOKUP(C1457,Violations[Key],Violations[Action]),20)="Establishment Closed","Yes","No")</f>
        <v/>
      </c>
      <c r="K1457" s="9">
        <f>IF(F1457&lt;=13,"Yes","No")</f>
        <v/>
      </c>
    </row>
    <row r="1458">
      <c r="A1458" t="n">
        <v>50081515</v>
      </c>
      <c r="B1458" s="8" t="n">
        <v>46144</v>
      </c>
      <c r="C1458" s="9">
        <f>A1458&amp;"-"&amp;TEXT(B1458,"yyyymmdd")</f>
        <v/>
      </c>
      <c r="D1458" s="9">
        <f>_xlfn.XLOOKUP(C1458,Violations[Key],Violations[Boro])</f>
        <v/>
      </c>
      <c r="E1458" s="9">
        <f>_xlfn.XLOOKUP(C1458,Violations[Key],Violations[Cuisine])</f>
        <v/>
      </c>
      <c r="F1458" s="9">
        <f>_xlfn.XLOOKUP(C1458,Violations[Key],Violations[Score])</f>
        <v/>
      </c>
      <c r="G1458" s="9">
        <f>_xlfn.XLOOKUP(C1458,Violations[Key],Violations[Grade])&amp;""</f>
        <v/>
      </c>
      <c r="H1458" s="9">
        <f>COUNTIFS(Violations[Key],C1458,Violations[Violation code],"&lt;&gt;")</f>
        <v/>
      </c>
      <c r="I1458" s="9">
        <f>COUNTIFS(Violations[Key],C1458,Violations[Critical flag],"Critical")</f>
        <v/>
      </c>
      <c r="J1458" s="9">
        <f>IF(LEFT(_xlfn.XLOOKUP(C1458,Violations[Key],Violations[Action]),20)="Establishment Closed","Yes","No")</f>
        <v/>
      </c>
      <c r="K1458" s="9">
        <f>IF(F1458&lt;=13,"Yes","No")</f>
        <v/>
      </c>
    </row>
    <row r="1459">
      <c r="A1459" t="n">
        <v>50082933</v>
      </c>
      <c r="B1459" s="8" t="n">
        <v>46144</v>
      </c>
      <c r="C1459" s="9">
        <f>A1459&amp;"-"&amp;TEXT(B1459,"yyyymmdd")</f>
        <v/>
      </c>
      <c r="D1459" s="9">
        <f>_xlfn.XLOOKUP(C1459,Violations[Key],Violations[Boro])</f>
        <v/>
      </c>
      <c r="E1459" s="9">
        <f>_xlfn.XLOOKUP(C1459,Violations[Key],Violations[Cuisine])</f>
        <v/>
      </c>
      <c r="F1459" s="9">
        <f>_xlfn.XLOOKUP(C1459,Violations[Key],Violations[Score])</f>
        <v/>
      </c>
      <c r="G1459" s="9">
        <f>_xlfn.XLOOKUP(C1459,Violations[Key],Violations[Grade])&amp;""</f>
        <v/>
      </c>
      <c r="H1459" s="9">
        <f>COUNTIFS(Violations[Key],C1459,Violations[Violation code],"&lt;&gt;")</f>
        <v/>
      </c>
      <c r="I1459" s="9">
        <f>COUNTIFS(Violations[Key],C1459,Violations[Critical flag],"Critical")</f>
        <v/>
      </c>
      <c r="J1459" s="9">
        <f>IF(LEFT(_xlfn.XLOOKUP(C1459,Violations[Key],Violations[Action]),20)="Establishment Closed","Yes","No")</f>
        <v/>
      </c>
      <c r="K1459" s="9">
        <f>IF(F1459&lt;=13,"Yes","No")</f>
        <v/>
      </c>
    </row>
    <row r="1460">
      <c r="A1460" t="n">
        <v>50089476</v>
      </c>
      <c r="B1460" s="8" t="n">
        <v>46144</v>
      </c>
      <c r="C1460" s="9">
        <f>A1460&amp;"-"&amp;TEXT(B1460,"yyyymmdd")</f>
        <v/>
      </c>
      <c r="D1460" s="9">
        <f>_xlfn.XLOOKUP(C1460,Violations[Key],Violations[Boro])</f>
        <v/>
      </c>
      <c r="E1460" s="9">
        <f>_xlfn.XLOOKUP(C1460,Violations[Key],Violations[Cuisine])</f>
        <v/>
      </c>
      <c r="F1460" s="9">
        <f>_xlfn.XLOOKUP(C1460,Violations[Key],Violations[Score])</f>
        <v/>
      </c>
      <c r="G1460" s="9">
        <f>_xlfn.XLOOKUP(C1460,Violations[Key],Violations[Grade])&amp;""</f>
        <v/>
      </c>
      <c r="H1460" s="9">
        <f>COUNTIFS(Violations[Key],C1460,Violations[Violation code],"&lt;&gt;")</f>
        <v/>
      </c>
      <c r="I1460" s="9">
        <f>COUNTIFS(Violations[Key],C1460,Violations[Critical flag],"Critical")</f>
        <v/>
      </c>
      <c r="J1460" s="9">
        <f>IF(LEFT(_xlfn.XLOOKUP(C1460,Violations[Key],Violations[Action]),20)="Establishment Closed","Yes","No")</f>
        <v/>
      </c>
      <c r="K1460" s="9">
        <f>IF(F1460&lt;=13,"Yes","No")</f>
        <v/>
      </c>
    </row>
    <row r="1461">
      <c r="A1461" t="n">
        <v>50100574</v>
      </c>
      <c r="B1461" s="8" t="n">
        <v>46144</v>
      </c>
      <c r="C1461" s="9">
        <f>A1461&amp;"-"&amp;TEXT(B1461,"yyyymmdd")</f>
        <v/>
      </c>
      <c r="D1461" s="9">
        <f>_xlfn.XLOOKUP(C1461,Violations[Key],Violations[Boro])</f>
        <v/>
      </c>
      <c r="E1461" s="9">
        <f>_xlfn.XLOOKUP(C1461,Violations[Key],Violations[Cuisine])</f>
        <v/>
      </c>
      <c r="F1461" s="9">
        <f>_xlfn.XLOOKUP(C1461,Violations[Key],Violations[Score])</f>
        <v/>
      </c>
      <c r="G1461" s="9">
        <f>_xlfn.XLOOKUP(C1461,Violations[Key],Violations[Grade])&amp;""</f>
        <v/>
      </c>
      <c r="H1461" s="9">
        <f>COUNTIFS(Violations[Key],C1461,Violations[Violation code],"&lt;&gt;")</f>
        <v/>
      </c>
      <c r="I1461" s="9">
        <f>COUNTIFS(Violations[Key],C1461,Violations[Critical flag],"Critical")</f>
        <v/>
      </c>
      <c r="J1461" s="9">
        <f>IF(LEFT(_xlfn.XLOOKUP(C1461,Violations[Key],Violations[Action]),20)="Establishment Closed","Yes","No")</f>
        <v/>
      </c>
      <c r="K1461" s="9">
        <f>IF(F1461&lt;=13,"Yes","No")</f>
        <v/>
      </c>
    </row>
    <row r="1462">
      <c r="A1462" t="n">
        <v>50105892</v>
      </c>
      <c r="B1462" s="8" t="n">
        <v>46144</v>
      </c>
      <c r="C1462" s="9">
        <f>A1462&amp;"-"&amp;TEXT(B1462,"yyyymmdd")</f>
        <v/>
      </c>
      <c r="D1462" s="9">
        <f>_xlfn.XLOOKUP(C1462,Violations[Key],Violations[Boro])</f>
        <v/>
      </c>
      <c r="E1462" s="9">
        <f>_xlfn.XLOOKUP(C1462,Violations[Key],Violations[Cuisine])</f>
        <v/>
      </c>
      <c r="F1462" s="9">
        <f>_xlfn.XLOOKUP(C1462,Violations[Key],Violations[Score])</f>
        <v/>
      </c>
      <c r="G1462" s="9">
        <f>_xlfn.XLOOKUP(C1462,Violations[Key],Violations[Grade])&amp;""</f>
        <v/>
      </c>
      <c r="H1462" s="9">
        <f>COUNTIFS(Violations[Key],C1462,Violations[Violation code],"&lt;&gt;")</f>
        <v/>
      </c>
      <c r="I1462" s="9">
        <f>COUNTIFS(Violations[Key],C1462,Violations[Critical flag],"Critical")</f>
        <v/>
      </c>
      <c r="J1462" s="9">
        <f>IF(LEFT(_xlfn.XLOOKUP(C1462,Violations[Key],Violations[Action]),20)="Establishment Closed","Yes","No")</f>
        <v/>
      </c>
      <c r="K1462" s="9">
        <f>IF(F1462&lt;=13,"Yes","No")</f>
        <v/>
      </c>
    </row>
    <row r="1463">
      <c r="A1463" t="n">
        <v>50111489</v>
      </c>
      <c r="B1463" s="8" t="n">
        <v>46144</v>
      </c>
      <c r="C1463" s="9">
        <f>A1463&amp;"-"&amp;TEXT(B1463,"yyyymmdd")</f>
        <v/>
      </c>
      <c r="D1463" s="9">
        <f>_xlfn.XLOOKUP(C1463,Violations[Key],Violations[Boro])</f>
        <v/>
      </c>
      <c r="E1463" s="9">
        <f>_xlfn.XLOOKUP(C1463,Violations[Key],Violations[Cuisine])</f>
        <v/>
      </c>
      <c r="F1463" s="9">
        <f>_xlfn.XLOOKUP(C1463,Violations[Key],Violations[Score])</f>
        <v/>
      </c>
      <c r="G1463" s="9">
        <f>_xlfn.XLOOKUP(C1463,Violations[Key],Violations[Grade])&amp;""</f>
        <v/>
      </c>
      <c r="H1463" s="9">
        <f>COUNTIFS(Violations[Key],C1463,Violations[Violation code],"&lt;&gt;")</f>
        <v/>
      </c>
      <c r="I1463" s="9">
        <f>COUNTIFS(Violations[Key],C1463,Violations[Critical flag],"Critical")</f>
        <v/>
      </c>
      <c r="J1463" s="9">
        <f>IF(LEFT(_xlfn.XLOOKUP(C1463,Violations[Key],Violations[Action]),20)="Establishment Closed","Yes","No")</f>
        <v/>
      </c>
      <c r="K1463" s="9">
        <f>IF(F1463&lt;=13,"Yes","No")</f>
        <v/>
      </c>
    </row>
    <row r="1464">
      <c r="A1464" t="n">
        <v>50123182</v>
      </c>
      <c r="B1464" s="8" t="n">
        <v>46144</v>
      </c>
      <c r="C1464" s="9">
        <f>A1464&amp;"-"&amp;TEXT(B1464,"yyyymmdd")</f>
        <v/>
      </c>
      <c r="D1464" s="9">
        <f>_xlfn.XLOOKUP(C1464,Violations[Key],Violations[Boro])</f>
        <v/>
      </c>
      <c r="E1464" s="9">
        <f>_xlfn.XLOOKUP(C1464,Violations[Key],Violations[Cuisine])</f>
        <v/>
      </c>
      <c r="F1464" s="9">
        <f>_xlfn.XLOOKUP(C1464,Violations[Key],Violations[Score])</f>
        <v/>
      </c>
      <c r="G1464" s="9">
        <f>_xlfn.XLOOKUP(C1464,Violations[Key],Violations[Grade])&amp;""</f>
        <v/>
      </c>
      <c r="H1464" s="9">
        <f>COUNTIFS(Violations[Key],C1464,Violations[Violation code],"&lt;&gt;")</f>
        <v/>
      </c>
      <c r="I1464" s="9">
        <f>COUNTIFS(Violations[Key],C1464,Violations[Critical flag],"Critical")</f>
        <v/>
      </c>
      <c r="J1464" s="9">
        <f>IF(LEFT(_xlfn.XLOOKUP(C1464,Violations[Key],Violations[Action]),20)="Establishment Closed","Yes","No")</f>
        <v/>
      </c>
      <c r="K1464" s="9">
        <f>IF(F1464&lt;=13,"Yes","No")</f>
        <v/>
      </c>
    </row>
    <row r="1465">
      <c r="A1465" t="n">
        <v>50125404</v>
      </c>
      <c r="B1465" s="8" t="n">
        <v>46144</v>
      </c>
      <c r="C1465" s="9">
        <f>A1465&amp;"-"&amp;TEXT(B1465,"yyyymmdd")</f>
        <v/>
      </c>
      <c r="D1465" s="9">
        <f>_xlfn.XLOOKUP(C1465,Violations[Key],Violations[Boro])</f>
        <v/>
      </c>
      <c r="E1465" s="9">
        <f>_xlfn.XLOOKUP(C1465,Violations[Key],Violations[Cuisine])</f>
        <v/>
      </c>
      <c r="F1465" s="9">
        <f>_xlfn.XLOOKUP(C1465,Violations[Key],Violations[Score])</f>
        <v/>
      </c>
      <c r="G1465" s="9">
        <f>_xlfn.XLOOKUP(C1465,Violations[Key],Violations[Grade])&amp;""</f>
        <v/>
      </c>
      <c r="H1465" s="9">
        <f>COUNTIFS(Violations[Key],C1465,Violations[Violation code],"&lt;&gt;")</f>
        <v/>
      </c>
      <c r="I1465" s="9">
        <f>COUNTIFS(Violations[Key],C1465,Violations[Critical flag],"Critical")</f>
        <v/>
      </c>
      <c r="J1465" s="9">
        <f>IF(LEFT(_xlfn.XLOOKUP(C1465,Violations[Key],Violations[Action]),20)="Establishment Closed","Yes","No")</f>
        <v/>
      </c>
      <c r="K1465" s="9">
        <f>IF(F1465&lt;=13,"Yes","No")</f>
        <v/>
      </c>
    </row>
    <row r="1466">
      <c r="A1466" t="n">
        <v>50129401</v>
      </c>
      <c r="B1466" s="8" t="n">
        <v>46144</v>
      </c>
      <c r="C1466" s="9">
        <f>A1466&amp;"-"&amp;TEXT(B1466,"yyyymmdd")</f>
        <v/>
      </c>
      <c r="D1466" s="9">
        <f>_xlfn.XLOOKUP(C1466,Violations[Key],Violations[Boro])</f>
        <v/>
      </c>
      <c r="E1466" s="9">
        <f>_xlfn.XLOOKUP(C1466,Violations[Key],Violations[Cuisine])</f>
        <v/>
      </c>
      <c r="F1466" s="9">
        <f>_xlfn.XLOOKUP(C1466,Violations[Key],Violations[Score])</f>
        <v/>
      </c>
      <c r="G1466" s="9">
        <f>_xlfn.XLOOKUP(C1466,Violations[Key],Violations[Grade])&amp;""</f>
        <v/>
      </c>
      <c r="H1466" s="9">
        <f>COUNTIFS(Violations[Key],C1466,Violations[Violation code],"&lt;&gt;")</f>
        <v/>
      </c>
      <c r="I1466" s="9">
        <f>COUNTIFS(Violations[Key],C1466,Violations[Critical flag],"Critical")</f>
        <v/>
      </c>
      <c r="J1466" s="9">
        <f>IF(LEFT(_xlfn.XLOOKUP(C1466,Violations[Key],Violations[Action]),20)="Establishment Closed","Yes","No")</f>
        <v/>
      </c>
      <c r="K1466" s="9">
        <f>IF(F1466&lt;=13,"Yes","No")</f>
        <v/>
      </c>
    </row>
    <row r="1467">
      <c r="A1467" t="n">
        <v>50130458</v>
      </c>
      <c r="B1467" s="8" t="n">
        <v>46144</v>
      </c>
      <c r="C1467" s="9">
        <f>A1467&amp;"-"&amp;TEXT(B1467,"yyyymmdd")</f>
        <v/>
      </c>
      <c r="D1467" s="9">
        <f>_xlfn.XLOOKUP(C1467,Violations[Key],Violations[Boro])</f>
        <v/>
      </c>
      <c r="E1467" s="9">
        <f>_xlfn.XLOOKUP(C1467,Violations[Key],Violations[Cuisine])</f>
        <v/>
      </c>
      <c r="F1467" s="9">
        <f>_xlfn.XLOOKUP(C1467,Violations[Key],Violations[Score])</f>
        <v/>
      </c>
      <c r="G1467" s="9">
        <f>_xlfn.XLOOKUP(C1467,Violations[Key],Violations[Grade])&amp;""</f>
        <v/>
      </c>
      <c r="H1467" s="9">
        <f>COUNTIFS(Violations[Key],C1467,Violations[Violation code],"&lt;&gt;")</f>
        <v/>
      </c>
      <c r="I1467" s="9">
        <f>COUNTIFS(Violations[Key],C1467,Violations[Critical flag],"Critical")</f>
        <v/>
      </c>
      <c r="J1467" s="9">
        <f>IF(LEFT(_xlfn.XLOOKUP(C1467,Violations[Key],Violations[Action]),20)="Establishment Closed","Yes","No")</f>
        <v/>
      </c>
      <c r="K1467" s="9">
        <f>IF(F1467&lt;=13,"Yes","No")</f>
        <v/>
      </c>
    </row>
    <row r="1468">
      <c r="A1468" t="n">
        <v>50145635</v>
      </c>
      <c r="B1468" s="8" t="n">
        <v>46144</v>
      </c>
      <c r="C1468" s="9">
        <f>A1468&amp;"-"&amp;TEXT(B1468,"yyyymmdd")</f>
        <v/>
      </c>
      <c r="D1468" s="9">
        <f>_xlfn.XLOOKUP(C1468,Violations[Key],Violations[Boro])</f>
        <v/>
      </c>
      <c r="E1468" s="9">
        <f>_xlfn.XLOOKUP(C1468,Violations[Key],Violations[Cuisine])</f>
        <v/>
      </c>
      <c r="F1468" s="9">
        <f>_xlfn.XLOOKUP(C1468,Violations[Key],Violations[Score])</f>
        <v/>
      </c>
      <c r="G1468" s="9">
        <f>_xlfn.XLOOKUP(C1468,Violations[Key],Violations[Grade])&amp;""</f>
        <v/>
      </c>
      <c r="H1468" s="9">
        <f>COUNTIFS(Violations[Key],C1468,Violations[Violation code],"&lt;&gt;")</f>
        <v/>
      </c>
      <c r="I1468" s="9">
        <f>COUNTIFS(Violations[Key],C1468,Violations[Critical flag],"Critical")</f>
        <v/>
      </c>
      <c r="J1468" s="9">
        <f>IF(LEFT(_xlfn.XLOOKUP(C1468,Violations[Key],Violations[Action]),20)="Establishment Closed","Yes","No")</f>
        <v/>
      </c>
      <c r="K1468" s="9">
        <f>IF(F1468&lt;=13,"Yes","No")</f>
        <v/>
      </c>
    </row>
    <row r="1469">
      <c r="A1469" t="n">
        <v>50145895</v>
      </c>
      <c r="B1469" s="8" t="n">
        <v>46144</v>
      </c>
      <c r="C1469" s="9">
        <f>A1469&amp;"-"&amp;TEXT(B1469,"yyyymmdd")</f>
        <v/>
      </c>
      <c r="D1469" s="9">
        <f>_xlfn.XLOOKUP(C1469,Violations[Key],Violations[Boro])</f>
        <v/>
      </c>
      <c r="E1469" s="9">
        <f>_xlfn.XLOOKUP(C1469,Violations[Key],Violations[Cuisine])</f>
        <v/>
      </c>
      <c r="F1469" s="9">
        <f>_xlfn.XLOOKUP(C1469,Violations[Key],Violations[Score])</f>
        <v/>
      </c>
      <c r="G1469" s="9">
        <f>_xlfn.XLOOKUP(C1469,Violations[Key],Violations[Grade])&amp;""</f>
        <v/>
      </c>
      <c r="H1469" s="9">
        <f>COUNTIFS(Violations[Key],C1469,Violations[Violation code],"&lt;&gt;")</f>
        <v/>
      </c>
      <c r="I1469" s="9">
        <f>COUNTIFS(Violations[Key],C1469,Violations[Critical flag],"Critical")</f>
        <v/>
      </c>
      <c r="J1469" s="9">
        <f>IF(LEFT(_xlfn.XLOOKUP(C1469,Violations[Key],Violations[Action]),20)="Establishment Closed","Yes","No")</f>
        <v/>
      </c>
      <c r="K1469" s="9">
        <f>IF(F1469&lt;=13,"Yes","No")</f>
        <v/>
      </c>
    </row>
    <row r="1470">
      <c r="A1470" t="n">
        <v>50151762</v>
      </c>
      <c r="B1470" s="8" t="n">
        <v>46144</v>
      </c>
      <c r="C1470" s="9">
        <f>A1470&amp;"-"&amp;TEXT(B1470,"yyyymmdd")</f>
        <v/>
      </c>
      <c r="D1470" s="9">
        <f>_xlfn.XLOOKUP(C1470,Violations[Key],Violations[Boro])</f>
        <v/>
      </c>
      <c r="E1470" s="9">
        <f>_xlfn.XLOOKUP(C1470,Violations[Key],Violations[Cuisine])</f>
        <v/>
      </c>
      <c r="F1470" s="9">
        <f>_xlfn.XLOOKUP(C1470,Violations[Key],Violations[Score])</f>
        <v/>
      </c>
      <c r="G1470" s="9">
        <f>_xlfn.XLOOKUP(C1470,Violations[Key],Violations[Grade])&amp;""</f>
        <v/>
      </c>
      <c r="H1470" s="9">
        <f>COUNTIFS(Violations[Key],C1470,Violations[Violation code],"&lt;&gt;")</f>
        <v/>
      </c>
      <c r="I1470" s="9">
        <f>COUNTIFS(Violations[Key],C1470,Violations[Critical flag],"Critical")</f>
        <v/>
      </c>
      <c r="J1470" s="9">
        <f>IF(LEFT(_xlfn.XLOOKUP(C1470,Violations[Key],Violations[Action]),20)="Establishment Closed","Yes","No")</f>
        <v/>
      </c>
      <c r="K1470" s="9">
        <f>IF(F1470&lt;=13,"Yes","No")</f>
        <v/>
      </c>
    </row>
    <row r="1471">
      <c r="A1471" t="n">
        <v>50159098</v>
      </c>
      <c r="B1471" s="8" t="n">
        <v>46144</v>
      </c>
      <c r="C1471" s="9">
        <f>A1471&amp;"-"&amp;TEXT(B1471,"yyyymmdd")</f>
        <v/>
      </c>
      <c r="D1471" s="9">
        <f>_xlfn.XLOOKUP(C1471,Violations[Key],Violations[Boro])</f>
        <v/>
      </c>
      <c r="E1471" s="9">
        <f>_xlfn.XLOOKUP(C1471,Violations[Key],Violations[Cuisine])</f>
        <v/>
      </c>
      <c r="F1471" s="9">
        <f>_xlfn.XLOOKUP(C1471,Violations[Key],Violations[Score])</f>
        <v/>
      </c>
      <c r="G1471" s="9">
        <f>_xlfn.XLOOKUP(C1471,Violations[Key],Violations[Grade])&amp;""</f>
        <v/>
      </c>
      <c r="H1471" s="9">
        <f>COUNTIFS(Violations[Key],C1471,Violations[Violation code],"&lt;&gt;")</f>
        <v/>
      </c>
      <c r="I1471" s="9">
        <f>COUNTIFS(Violations[Key],C1471,Violations[Critical flag],"Critical")</f>
        <v/>
      </c>
      <c r="J1471" s="9">
        <f>IF(LEFT(_xlfn.XLOOKUP(C1471,Violations[Key],Violations[Action]),20)="Establishment Closed","Yes","No")</f>
        <v/>
      </c>
      <c r="K1471" s="9">
        <f>IF(F1471&lt;=13,"Yes","No")</f>
        <v/>
      </c>
    </row>
    <row r="1472">
      <c r="A1472" t="n">
        <v>50162788</v>
      </c>
      <c r="B1472" s="8" t="n">
        <v>46144</v>
      </c>
      <c r="C1472" s="9">
        <f>A1472&amp;"-"&amp;TEXT(B1472,"yyyymmdd")</f>
        <v/>
      </c>
      <c r="D1472" s="9">
        <f>_xlfn.XLOOKUP(C1472,Violations[Key],Violations[Boro])</f>
        <v/>
      </c>
      <c r="E1472" s="9">
        <f>_xlfn.XLOOKUP(C1472,Violations[Key],Violations[Cuisine])</f>
        <v/>
      </c>
      <c r="F1472" s="9">
        <f>_xlfn.XLOOKUP(C1472,Violations[Key],Violations[Score])</f>
        <v/>
      </c>
      <c r="G1472" s="9">
        <f>_xlfn.XLOOKUP(C1472,Violations[Key],Violations[Grade])&amp;""</f>
        <v/>
      </c>
      <c r="H1472" s="9">
        <f>COUNTIFS(Violations[Key],C1472,Violations[Violation code],"&lt;&gt;")</f>
        <v/>
      </c>
      <c r="I1472" s="9">
        <f>COUNTIFS(Violations[Key],C1472,Violations[Critical flag],"Critical")</f>
        <v/>
      </c>
      <c r="J1472" s="9">
        <f>IF(LEFT(_xlfn.XLOOKUP(C1472,Violations[Key],Violations[Action]),20)="Establishment Closed","Yes","No")</f>
        <v/>
      </c>
      <c r="K1472" s="9">
        <f>IF(F1472&lt;=13,"Yes","No")</f>
        <v/>
      </c>
    </row>
    <row r="1473">
      <c r="A1473" t="n">
        <v>50162937</v>
      </c>
      <c r="B1473" s="8" t="n">
        <v>46144</v>
      </c>
      <c r="C1473" s="9">
        <f>A1473&amp;"-"&amp;TEXT(B1473,"yyyymmdd")</f>
        <v/>
      </c>
      <c r="D1473" s="9">
        <f>_xlfn.XLOOKUP(C1473,Violations[Key],Violations[Boro])</f>
        <v/>
      </c>
      <c r="E1473" s="9">
        <f>_xlfn.XLOOKUP(C1473,Violations[Key],Violations[Cuisine])</f>
        <v/>
      </c>
      <c r="F1473" s="9">
        <f>_xlfn.XLOOKUP(C1473,Violations[Key],Violations[Score])</f>
        <v/>
      </c>
      <c r="G1473" s="9">
        <f>_xlfn.XLOOKUP(C1473,Violations[Key],Violations[Grade])&amp;""</f>
        <v/>
      </c>
      <c r="H1473" s="9">
        <f>COUNTIFS(Violations[Key],C1473,Violations[Violation code],"&lt;&gt;")</f>
        <v/>
      </c>
      <c r="I1473" s="9">
        <f>COUNTIFS(Violations[Key],C1473,Violations[Critical flag],"Critical")</f>
        <v/>
      </c>
      <c r="J1473" s="9">
        <f>IF(LEFT(_xlfn.XLOOKUP(C1473,Violations[Key],Violations[Action]),20)="Establishment Closed","Yes","No")</f>
        <v/>
      </c>
      <c r="K1473" s="9">
        <f>IF(F1473&lt;=13,"Yes","No")</f>
        <v/>
      </c>
    </row>
    <row r="1474">
      <c r="A1474" t="n">
        <v>40396381</v>
      </c>
      <c r="B1474" s="8" t="n">
        <v>46146</v>
      </c>
      <c r="C1474" s="9">
        <f>A1474&amp;"-"&amp;TEXT(B1474,"yyyymmdd")</f>
        <v/>
      </c>
      <c r="D1474" s="9">
        <f>_xlfn.XLOOKUP(C1474,Violations[Key],Violations[Boro])</f>
        <v/>
      </c>
      <c r="E1474" s="9">
        <f>_xlfn.XLOOKUP(C1474,Violations[Key],Violations[Cuisine])</f>
        <v/>
      </c>
      <c r="F1474" s="9">
        <f>_xlfn.XLOOKUP(C1474,Violations[Key],Violations[Score])</f>
        <v/>
      </c>
      <c r="G1474" s="9">
        <f>_xlfn.XLOOKUP(C1474,Violations[Key],Violations[Grade])&amp;""</f>
        <v/>
      </c>
      <c r="H1474" s="9">
        <f>COUNTIFS(Violations[Key],C1474,Violations[Violation code],"&lt;&gt;")</f>
        <v/>
      </c>
      <c r="I1474" s="9">
        <f>COUNTIFS(Violations[Key],C1474,Violations[Critical flag],"Critical")</f>
        <v/>
      </c>
      <c r="J1474" s="9">
        <f>IF(LEFT(_xlfn.XLOOKUP(C1474,Violations[Key],Violations[Action]),20)="Establishment Closed","Yes","No")</f>
        <v/>
      </c>
      <c r="K1474" s="9">
        <f>IF(F1474&lt;=13,"Yes","No")</f>
        <v/>
      </c>
    </row>
    <row r="1475">
      <c r="A1475" t="n">
        <v>40398532</v>
      </c>
      <c r="B1475" s="8" t="n">
        <v>46146</v>
      </c>
      <c r="C1475" s="9">
        <f>A1475&amp;"-"&amp;TEXT(B1475,"yyyymmdd")</f>
        <v/>
      </c>
      <c r="D1475" s="9">
        <f>_xlfn.XLOOKUP(C1475,Violations[Key],Violations[Boro])</f>
        <v/>
      </c>
      <c r="E1475" s="9">
        <f>_xlfn.XLOOKUP(C1475,Violations[Key],Violations[Cuisine])</f>
        <v/>
      </c>
      <c r="F1475" s="9">
        <f>_xlfn.XLOOKUP(C1475,Violations[Key],Violations[Score])</f>
        <v/>
      </c>
      <c r="G1475" s="9">
        <f>_xlfn.XLOOKUP(C1475,Violations[Key],Violations[Grade])&amp;""</f>
        <v/>
      </c>
      <c r="H1475" s="9">
        <f>COUNTIFS(Violations[Key],C1475,Violations[Violation code],"&lt;&gt;")</f>
        <v/>
      </c>
      <c r="I1475" s="9">
        <f>COUNTIFS(Violations[Key],C1475,Violations[Critical flag],"Critical")</f>
        <v/>
      </c>
      <c r="J1475" s="9">
        <f>IF(LEFT(_xlfn.XLOOKUP(C1475,Violations[Key],Violations[Action]),20)="Establishment Closed","Yes","No")</f>
        <v/>
      </c>
      <c r="K1475" s="9">
        <f>IF(F1475&lt;=13,"Yes","No")</f>
        <v/>
      </c>
    </row>
    <row r="1476">
      <c r="A1476" t="n">
        <v>41005529</v>
      </c>
      <c r="B1476" s="8" t="n">
        <v>46146</v>
      </c>
      <c r="C1476" s="9">
        <f>A1476&amp;"-"&amp;TEXT(B1476,"yyyymmdd")</f>
        <v/>
      </c>
      <c r="D1476" s="9">
        <f>_xlfn.XLOOKUP(C1476,Violations[Key],Violations[Boro])</f>
        <v/>
      </c>
      <c r="E1476" s="9">
        <f>_xlfn.XLOOKUP(C1476,Violations[Key],Violations[Cuisine])</f>
        <v/>
      </c>
      <c r="F1476" s="9">
        <f>_xlfn.XLOOKUP(C1476,Violations[Key],Violations[Score])</f>
        <v/>
      </c>
      <c r="G1476" s="9">
        <f>_xlfn.XLOOKUP(C1476,Violations[Key],Violations[Grade])&amp;""</f>
        <v/>
      </c>
      <c r="H1476" s="9">
        <f>COUNTIFS(Violations[Key],C1476,Violations[Violation code],"&lt;&gt;")</f>
        <v/>
      </c>
      <c r="I1476" s="9">
        <f>COUNTIFS(Violations[Key],C1476,Violations[Critical flag],"Critical")</f>
        <v/>
      </c>
      <c r="J1476" s="9">
        <f>IF(LEFT(_xlfn.XLOOKUP(C1476,Violations[Key],Violations[Action]),20)="Establishment Closed","Yes","No")</f>
        <v/>
      </c>
      <c r="K1476" s="9">
        <f>IF(F1476&lt;=13,"Yes","No")</f>
        <v/>
      </c>
    </row>
    <row r="1477">
      <c r="A1477" t="n">
        <v>41142962</v>
      </c>
      <c r="B1477" s="8" t="n">
        <v>46146</v>
      </c>
      <c r="C1477" s="9">
        <f>A1477&amp;"-"&amp;TEXT(B1477,"yyyymmdd")</f>
        <v/>
      </c>
      <c r="D1477" s="9">
        <f>_xlfn.XLOOKUP(C1477,Violations[Key],Violations[Boro])</f>
        <v/>
      </c>
      <c r="E1477" s="9">
        <f>_xlfn.XLOOKUP(C1477,Violations[Key],Violations[Cuisine])</f>
        <v/>
      </c>
      <c r="F1477" s="9">
        <f>_xlfn.XLOOKUP(C1477,Violations[Key],Violations[Score])</f>
        <v/>
      </c>
      <c r="G1477" s="9">
        <f>_xlfn.XLOOKUP(C1477,Violations[Key],Violations[Grade])&amp;""</f>
        <v/>
      </c>
      <c r="H1477" s="9">
        <f>COUNTIFS(Violations[Key],C1477,Violations[Violation code],"&lt;&gt;")</f>
        <v/>
      </c>
      <c r="I1477" s="9">
        <f>COUNTIFS(Violations[Key],C1477,Violations[Critical flag],"Critical")</f>
        <v/>
      </c>
      <c r="J1477" s="9">
        <f>IF(LEFT(_xlfn.XLOOKUP(C1477,Violations[Key],Violations[Action]),20)="Establishment Closed","Yes","No")</f>
        <v/>
      </c>
      <c r="K1477" s="9">
        <f>IF(F1477&lt;=13,"Yes","No")</f>
        <v/>
      </c>
    </row>
    <row r="1478">
      <c r="A1478" t="n">
        <v>41225503</v>
      </c>
      <c r="B1478" s="8" t="n">
        <v>46146</v>
      </c>
      <c r="C1478" s="9">
        <f>A1478&amp;"-"&amp;TEXT(B1478,"yyyymmdd")</f>
        <v/>
      </c>
      <c r="D1478" s="9">
        <f>_xlfn.XLOOKUP(C1478,Violations[Key],Violations[Boro])</f>
        <v/>
      </c>
      <c r="E1478" s="9">
        <f>_xlfn.XLOOKUP(C1478,Violations[Key],Violations[Cuisine])</f>
        <v/>
      </c>
      <c r="F1478" s="9">
        <f>_xlfn.XLOOKUP(C1478,Violations[Key],Violations[Score])</f>
        <v/>
      </c>
      <c r="G1478" s="9">
        <f>_xlfn.XLOOKUP(C1478,Violations[Key],Violations[Grade])&amp;""</f>
        <v/>
      </c>
      <c r="H1478" s="9">
        <f>COUNTIFS(Violations[Key],C1478,Violations[Violation code],"&lt;&gt;")</f>
        <v/>
      </c>
      <c r="I1478" s="9">
        <f>COUNTIFS(Violations[Key],C1478,Violations[Critical flag],"Critical")</f>
        <v/>
      </c>
      <c r="J1478" s="9">
        <f>IF(LEFT(_xlfn.XLOOKUP(C1478,Violations[Key],Violations[Action]),20)="Establishment Closed","Yes","No")</f>
        <v/>
      </c>
      <c r="K1478" s="9">
        <f>IF(F1478&lt;=13,"Yes","No")</f>
        <v/>
      </c>
    </row>
    <row r="1479">
      <c r="A1479" t="n">
        <v>41262161</v>
      </c>
      <c r="B1479" s="8" t="n">
        <v>46146</v>
      </c>
      <c r="C1479" s="9">
        <f>A1479&amp;"-"&amp;TEXT(B1479,"yyyymmdd")</f>
        <v/>
      </c>
      <c r="D1479" s="9">
        <f>_xlfn.XLOOKUP(C1479,Violations[Key],Violations[Boro])</f>
        <v/>
      </c>
      <c r="E1479" s="9">
        <f>_xlfn.XLOOKUP(C1479,Violations[Key],Violations[Cuisine])</f>
        <v/>
      </c>
      <c r="F1479" s="9">
        <f>_xlfn.XLOOKUP(C1479,Violations[Key],Violations[Score])</f>
        <v/>
      </c>
      <c r="G1479" s="9">
        <f>_xlfn.XLOOKUP(C1479,Violations[Key],Violations[Grade])&amp;""</f>
        <v/>
      </c>
      <c r="H1479" s="9">
        <f>COUNTIFS(Violations[Key],C1479,Violations[Violation code],"&lt;&gt;")</f>
        <v/>
      </c>
      <c r="I1479" s="9">
        <f>COUNTIFS(Violations[Key],C1479,Violations[Critical flag],"Critical")</f>
        <v/>
      </c>
      <c r="J1479" s="9">
        <f>IF(LEFT(_xlfn.XLOOKUP(C1479,Violations[Key],Violations[Action]),20)="Establishment Closed","Yes","No")</f>
        <v/>
      </c>
      <c r="K1479" s="9">
        <f>IF(F1479&lt;=13,"Yes","No")</f>
        <v/>
      </c>
    </row>
    <row r="1480">
      <c r="A1480" t="n">
        <v>41375359</v>
      </c>
      <c r="B1480" s="8" t="n">
        <v>46146</v>
      </c>
      <c r="C1480" s="9">
        <f>A1480&amp;"-"&amp;TEXT(B1480,"yyyymmdd")</f>
        <v/>
      </c>
      <c r="D1480" s="9">
        <f>_xlfn.XLOOKUP(C1480,Violations[Key],Violations[Boro])</f>
        <v/>
      </c>
      <c r="E1480" s="9">
        <f>_xlfn.XLOOKUP(C1480,Violations[Key],Violations[Cuisine])</f>
        <v/>
      </c>
      <c r="F1480" s="9">
        <f>_xlfn.XLOOKUP(C1480,Violations[Key],Violations[Score])</f>
        <v/>
      </c>
      <c r="G1480" s="9">
        <f>_xlfn.XLOOKUP(C1480,Violations[Key],Violations[Grade])&amp;""</f>
        <v/>
      </c>
      <c r="H1480" s="9">
        <f>COUNTIFS(Violations[Key],C1480,Violations[Violation code],"&lt;&gt;")</f>
        <v/>
      </c>
      <c r="I1480" s="9">
        <f>COUNTIFS(Violations[Key],C1480,Violations[Critical flag],"Critical")</f>
        <v/>
      </c>
      <c r="J1480" s="9">
        <f>IF(LEFT(_xlfn.XLOOKUP(C1480,Violations[Key],Violations[Action]),20)="Establishment Closed","Yes","No")</f>
        <v/>
      </c>
      <c r="K1480" s="9">
        <f>IF(F1480&lt;=13,"Yes","No")</f>
        <v/>
      </c>
    </row>
    <row r="1481">
      <c r="A1481" t="n">
        <v>41429354</v>
      </c>
      <c r="B1481" s="8" t="n">
        <v>46146</v>
      </c>
      <c r="C1481" s="9">
        <f>A1481&amp;"-"&amp;TEXT(B1481,"yyyymmdd")</f>
        <v/>
      </c>
      <c r="D1481" s="9">
        <f>_xlfn.XLOOKUP(C1481,Violations[Key],Violations[Boro])</f>
        <v/>
      </c>
      <c r="E1481" s="9">
        <f>_xlfn.XLOOKUP(C1481,Violations[Key],Violations[Cuisine])</f>
        <v/>
      </c>
      <c r="F1481" s="9">
        <f>_xlfn.XLOOKUP(C1481,Violations[Key],Violations[Score])</f>
        <v/>
      </c>
      <c r="G1481" s="9">
        <f>_xlfn.XLOOKUP(C1481,Violations[Key],Violations[Grade])&amp;""</f>
        <v/>
      </c>
      <c r="H1481" s="9">
        <f>COUNTIFS(Violations[Key],C1481,Violations[Violation code],"&lt;&gt;")</f>
        <v/>
      </c>
      <c r="I1481" s="9">
        <f>COUNTIFS(Violations[Key],C1481,Violations[Critical flag],"Critical")</f>
        <v/>
      </c>
      <c r="J1481" s="9">
        <f>IF(LEFT(_xlfn.XLOOKUP(C1481,Violations[Key],Violations[Action]),20)="Establishment Closed","Yes","No")</f>
        <v/>
      </c>
      <c r="K1481" s="9">
        <f>IF(F1481&lt;=13,"Yes","No")</f>
        <v/>
      </c>
    </row>
    <row r="1482">
      <c r="A1482" t="n">
        <v>41431202</v>
      </c>
      <c r="B1482" s="8" t="n">
        <v>46146</v>
      </c>
      <c r="C1482" s="9">
        <f>A1482&amp;"-"&amp;TEXT(B1482,"yyyymmdd")</f>
        <v/>
      </c>
      <c r="D1482" s="9">
        <f>_xlfn.XLOOKUP(C1482,Violations[Key],Violations[Boro])</f>
        <v/>
      </c>
      <c r="E1482" s="9">
        <f>_xlfn.XLOOKUP(C1482,Violations[Key],Violations[Cuisine])</f>
        <v/>
      </c>
      <c r="F1482" s="9">
        <f>_xlfn.XLOOKUP(C1482,Violations[Key],Violations[Score])</f>
        <v/>
      </c>
      <c r="G1482" s="9">
        <f>_xlfn.XLOOKUP(C1482,Violations[Key],Violations[Grade])&amp;""</f>
        <v/>
      </c>
      <c r="H1482" s="9">
        <f>COUNTIFS(Violations[Key],C1482,Violations[Violation code],"&lt;&gt;")</f>
        <v/>
      </c>
      <c r="I1482" s="9">
        <f>COUNTIFS(Violations[Key],C1482,Violations[Critical flag],"Critical")</f>
        <v/>
      </c>
      <c r="J1482" s="9">
        <f>IF(LEFT(_xlfn.XLOOKUP(C1482,Violations[Key],Violations[Action]),20)="Establishment Closed","Yes","No")</f>
        <v/>
      </c>
      <c r="K1482" s="9">
        <f>IF(F1482&lt;=13,"Yes","No")</f>
        <v/>
      </c>
    </row>
    <row r="1483">
      <c r="A1483" t="n">
        <v>41454995</v>
      </c>
      <c r="B1483" s="8" t="n">
        <v>46146</v>
      </c>
      <c r="C1483" s="9">
        <f>A1483&amp;"-"&amp;TEXT(B1483,"yyyymmdd")</f>
        <v/>
      </c>
      <c r="D1483" s="9">
        <f>_xlfn.XLOOKUP(C1483,Violations[Key],Violations[Boro])</f>
        <v/>
      </c>
      <c r="E1483" s="9">
        <f>_xlfn.XLOOKUP(C1483,Violations[Key],Violations[Cuisine])</f>
        <v/>
      </c>
      <c r="F1483" s="9">
        <f>_xlfn.XLOOKUP(C1483,Violations[Key],Violations[Score])</f>
        <v/>
      </c>
      <c r="G1483" s="9">
        <f>_xlfn.XLOOKUP(C1483,Violations[Key],Violations[Grade])&amp;""</f>
        <v/>
      </c>
      <c r="H1483" s="9">
        <f>COUNTIFS(Violations[Key],C1483,Violations[Violation code],"&lt;&gt;")</f>
        <v/>
      </c>
      <c r="I1483" s="9">
        <f>COUNTIFS(Violations[Key],C1483,Violations[Critical flag],"Critical")</f>
        <v/>
      </c>
      <c r="J1483" s="9">
        <f>IF(LEFT(_xlfn.XLOOKUP(C1483,Violations[Key],Violations[Action]),20)="Establishment Closed","Yes","No")</f>
        <v/>
      </c>
      <c r="K1483" s="9">
        <f>IF(F1483&lt;=13,"Yes","No")</f>
        <v/>
      </c>
    </row>
    <row r="1484">
      <c r="A1484" t="n">
        <v>41466316</v>
      </c>
      <c r="B1484" s="8" t="n">
        <v>46146</v>
      </c>
      <c r="C1484" s="9">
        <f>A1484&amp;"-"&amp;TEXT(B1484,"yyyymmdd")</f>
        <v/>
      </c>
      <c r="D1484" s="9">
        <f>_xlfn.XLOOKUP(C1484,Violations[Key],Violations[Boro])</f>
        <v/>
      </c>
      <c r="E1484" s="9">
        <f>_xlfn.XLOOKUP(C1484,Violations[Key],Violations[Cuisine])</f>
        <v/>
      </c>
      <c r="F1484" s="9">
        <f>_xlfn.XLOOKUP(C1484,Violations[Key],Violations[Score])</f>
        <v/>
      </c>
      <c r="G1484" s="9">
        <f>_xlfn.XLOOKUP(C1484,Violations[Key],Violations[Grade])&amp;""</f>
        <v/>
      </c>
      <c r="H1484" s="9">
        <f>COUNTIFS(Violations[Key],C1484,Violations[Violation code],"&lt;&gt;")</f>
        <v/>
      </c>
      <c r="I1484" s="9">
        <f>COUNTIFS(Violations[Key],C1484,Violations[Critical flag],"Critical")</f>
        <v/>
      </c>
      <c r="J1484" s="9">
        <f>IF(LEFT(_xlfn.XLOOKUP(C1484,Violations[Key],Violations[Action]),20)="Establishment Closed","Yes","No")</f>
        <v/>
      </c>
      <c r="K1484" s="9">
        <f>IF(F1484&lt;=13,"Yes","No")</f>
        <v/>
      </c>
    </row>
    <row r="1485">
      <c r="A1485" t="n">
        <v>41529929</v>
      </c>
      <c r="B1485" s="8" t="n">
        <v>46146</v>
      </c>
      <c r="C1485" s="9">
        <f>A1485&amp;"-"&amp;TEXT(B1485,"yyyymmdd")</f>
        <v/>
      </c>
      <c r="D1485" s="9">
        <f>_xlfn.XLOOKUP(C1485,Violations[Key],Violations[Boro])</f>
        <v/>
      </c>
      <c r="E1485" s="9">
        <f>_xlfn.XLOOKUP(C1485,Violations[Key],Violations[Cuisine])</f>
        <v/>
      </c>
      <c r="F1485" s="9">
        <f>_xlfn.XLOOKUP(C1485,Violations[Key],Violations[Score])</f>
        <v/>
      </c>
      <c r="G1485" s="9">
        <f>_xlfn.XLOOKUP(C1485,Violations[Key],Violations[Grade])&amp;""</f>
        <v/>
      </c>
      <c r="H1485" s="9">
        <f>COUNTIFS(Violations[Key],C1485,Violations[Violation code],"&lt;&gt;")</f>
        <v/>
      </c>
      <c r="I1485" s="9">
        <f>COUNTIFS(Violations[Key],C1485,Violations[Critical flag],"Critical")</f>
        <v/>
      </c>
      <c r="J1485" s="9">
        <f>IF(LEFT(_xlfn.XLOOKUP(C1485,Violations[Key],Violations[Action]),20)="Establishment Closed","Yes","No")</f>
        <v/>
      </c>
      <c r="K1485" s="9">
        <f>IF(F1485&lt;=13,"Yes","No")</f>
        <v/>
      </c>
    </row>
    <row r="1486">
      <c r="A1486" t="n">
        <v>41644027</v>
      </c>
      <c r="B1486" s="8" t="n">
        <v>46146</v>
      </c>
      <c r="C1486" s="9">
        <f>A1486&amp;"-"&amp;TEXT(B1486,"yyyymmdd")</f>
        <v/>
      </c>
      <c r="D1486" s="9">
        <f>_xlfn.XLOOKUP(C1486,Violations[Key],Violations[Boro])</f>
        <v/>
      </c>
      <c r="E1486" s="9">
        <f>_xlfn.XLOOKUP(C1486,Violations[Key],Violations[Cuisine])</f>
        <v/>
      </c>
      <c r="F1486" s="9">
        <f>_xlfn.XLOOKUP(C1486,Violations[Key],Violations[Score])</f>
        <v/>
      </c>
      <c r="G1486" s="9">
        <f>_xlfn.XLOOKUP(C1486,Violations[Key],Violations[Grade])&amp;""</f>
        <v/>
      </c>
      <c r="H1486" s="9">
        <f>COUNTIFS(Violations[Key],C1486,Violations[Violation code],"&lt;&gt;")</f>
        <v/>
      </c>
      <c r="I1486" s="9">
        <f>COUNTIFS(Violations[Key],C1486,Violations[Critical flag],"Critical")</f>
        <v/>
      </c>
      <c r="J1486" s="9">
        <f>IF(LEFT(_xlfn.XLOOKUP(C1486,Violations[Key],Violations[Action]),20)="Establishment Closed","Yes","No")</f>
        <v/>
      </c>
      <c r="K1486" s="9">
        <f>IF(F1486&lt;=13,"Yes","No")</f>
        <v/>
      </c>
    </row>
    <row r="1487">
      <c r="A1487" t="n">
        <v>41647370</v>
      </c>
      <c r="B1487" s="8" t="n">
        <v>46146</v>
      </c>
      <c r="C1487" s="9">
        <f>A1487&amp;"-"&amp;TEXT(B1487,"yyyymmdd")</f>
        <v/>
      </c>
      <c r="D1487" s="9">
        <f>_xlfn.XLOOKUP(C1487,Violations[Key],Violations[Boro])</f>
        <v/>
      </c>
      <c r="E1487" s="9">
        <f>_xlfn.XLOOKUP(C1487,Violations[Key],Violations[Cuisine])</f>
        <v/>
      </c>
      <c r="F1487" s="9">
        <f>_xlfn.XLOOKUP(C1487,Violations[Key],Violations[Score])</f>
        <v/>
      </c>
      <c r="G1487" s="9">
        <f>_xlfn.XLOOKUP(C1487,Violations[Key],Violations[Grade])&amp;""</f>
        <v/>
      </c>
      <c r="H1487" s="9">
        <f>COUNTIFS(Violations[Key],C1487,Violations[Violation code],"&lt;&gt;")</f>
        <v/>
      </c>
      <c r="I1487" s="9">
        <f>COUNTIFS(Violations[Key],C1487,Violations[Critical flag],"Critical")</f>
        <v/>
      </c>
      <c r="J1487" s="9">
        <f>IF(LEFT(_xlfn.XLOOKUP(C1487,Violations[Key],Violations[Action]),20)="Establishment Closed","Yes","No")</f>
        <v/>
      </c>
      <c r="K1487" s="9">
        <f>IF(F1487&lt;=13,"Yes","No")</f>
        <v/>
      </c>
    </row>
    <row r="1488">
      <c r="A1488" t="n">
        <v>41686442</v>
      </c>
      <c r="B1488" s="8" t="n">
        <v>46146</v>
      </c>
      <c r="C1488" s="9">
        <f>A1488&amp;"-"&amp;TEXT(B1488,"yyyymmdd")</f>
        <v/>
      </c>
      <c r="D1488" s="9">
        <f>_xlfn.XLOOKUP(C1488,Violations[Key],Violations[Boro])</f>
        <v/>
      </c>
      <c r="E1488" s="9">
        <f>_xlfn.XLOOKUP(C1488,Violations[Key],Violations[Cuisine])</f>
        <v/>
      </c>
      <c r="F1488" s="9">
        <f>_xlfn.XLOOKUP(C1488,Violations[Key],Violations[Score])</f>
        <v/>
      </c>
      <c r="G1488" s="9">
        <f>_xlfn.XLOOKUP(C1488,Violations[Key],Violations[Grade])&amp;""</f>
        <v/>
      </c>
      <c r="H1488" s="9">
        <f>COUNTIFS(Violations[Key],C1488,Violations[Violation code],"&lt;&gt;")</f>
        <v/>
      </c>
      <c r="I1488" s="9">
        <f>COUNTIFS(Violations[Key],C1488,Violations[Critical flag],"Critical")</f>
        <v/>
      </c>
      <c r="J1488" s="9">
        <f>IF(LEFT(_xlfn.XLOOKUP(C1488,Violations[Key],Violations[Action]),20)="Establishment Closed","Yes","No")</f>
        <v/>
      </c>
      <c r="K1488" s="9">
        <f>IF(F1488&lt;=13,"Yes","No")</f>
        <v/>
      </c>
    </row>
    <row r="1489">
      <c r="A1489" t="n">
        <v>41699506</v>
      </c>
      <c r="B1489" s="8" t="n">
        <v>46146</v>
      </c>
      <c r="C1489" s="9">
        <f>A1489&amp;"-"&amp;TEXT(B1489,"yyyymmdd")</f>
        <v/>
      </c>
      <c r="D1489" s="9">
        <f>_xlfn.XLOOKUP(C1489,Violations[Key],Violations[Boro])</f>
        <v/>
      </c>
      <c r="E1489" s="9">
        <f>_xlfn.XLOOKUP(C1489,Violations[Key],Violations[Cuisine])</f>
        <v/>
      </c>
      <c r="F1489" s="9">
        <f>_xlfn.XLOOKUP(C1489,Violations[Key],Violations[Score])</f>
        <v/>
      </c>
      <c r="G1489" s="9">
        <f>_xlfn.XLOOKUP(C1489,Violations[Key],Violations[Grade])&amp;""</f>
        <v/>
      </c>
      <c r="H1489" s="9">
        <f>COUNTIFS(Violations[Key],C1489,Violations[Violation code],"&lt;&gt;")</f>
        <v/>
      </c>
      <c r="I1489" s="9">
        <f>COUNTIFS(Violations[Key],C1489,Violations[Critical flag],"Critical")</f>
        <v/>
      </c>
      <c r="J1489" s="9">
        <f>IF(LEFT(_xlfn.XLOOKUP(C1489,Violations[Key],Violations[Action]),20)="Establishment Closed","Yes","No")</f>
        <v/>
      </c>
      <c r="K1489" s="9">
        <f>IF(F1489&lt;=13,"Yes","No")</f>
        <v/>
      </c>
    </row>
    <row r="1490">
      <c r="A1490" t="n">
        <v>50000233</v>
      </c>
      <c r="B1490" s="8" t="n">
        <v>46146</v>
      </c>
      <c r="C1490" s="9">
        <f>A1490&amp;"-"&amp;TEXT(B1490,"yyyymmdd")</f>
        <v/>
      </c>
      <c r="D1490" s="9">
        <f>_xlfn.XLOOKUP(C1490,Violations[Key],Violations[Boro])</f>
        <v/>
      </c>
      <c r="E1490" s="9">
        <f>_xlfn.XLOOKUP(C1490,Violations[Key],Violations[Cuisine])</f>
        <v/>
      </c>
      <c r="F1490" s="9">
        <f>_xlfn.XLOOKUP(C1490,Violations[Key],Violations[Score])</f>
        <v/>
      </c>
      <c r="G1490" s="9">
        <f>_xlfn.XLOOKUP(C1490,Violations[Key],Violations[Grade])&amp;""</f>
        <v/>
      </c>
      <c r="H1490" s="9">
        <f>COUNTIFS(Violations[Key],C1490,Violations[Violation code],"&lt;&gt;")</f>
        <v/>
      </c>
      <c r="I1490" s="9">
        <f>COUNTIFS(Violations[Key],C1490,Violations[Critical flag],"Critical")</f>
        <v/>
      </c>
      <c r="J1490" s="9">
        <f>IF(LEFT(_xlfn.XLOOKUP(C1490,Violations[Key],Violations[Action]),20)="Establishment Closed","Yes","No")</f>
        <v/>
      </c>
      <c r="K1490" s="9">
        <f>IF(F1490&lt;=13,"Yes","No")</f>
        <v/>
      </c>
    </row>
    <row r="1491">
      <c r="A1491" t="n">
        <v>50004089</v>
      </c>
      <c r="B1491" s="8" t="n">
        <v>46146</v>
      </c>
      <c r="C1491" s="9">
        <f>A1491&amp;"-"&amp;TEXT(B1491,"yyyymmdd")</f>
        <v/>
      </c>
      <c r="D1491" s="9">
        <f>_xlfn.XLOOKUP(C1491,Violations[Key],Violations[Boro])</f>
        <v/>
      </c>
      <c r="E1491" s="9">
        <f>_xlfn.XLOOKUP(C1491,Violations[Key],Violations[Cuisine])</f>
        <v/>
      </c>
      <c r="F1491" s="9">
        <f>_xlfn.XLOOKUP(C1491,Violations[Key],Violations[Score])</f>
        <v/>
      </c>
      <c r="G1491" s="9">
        <f>_xlfn.XLOOKUP(C1491,Violations[Key],Violations[Grade])&amp;""</f>
        <v/>
      </c>
      <c r="H1491" s="9">
        <f>COUNTIFS(Violations[Key],C1491,Violations[Violation code],"&lt;&gt;")</f>
        <v/>
      </c>
      <c r="I1491" s="9">
        <f>COUNTIFS(Violations[Key],C1491,Violations[Critical flag],"Critical")</f>
        <v/>
      </c>
      <c r="J1491" s="9">
        <f>IF(LEFT(_xlfn.XLOOKUP(C1491,Violations[Key],Violations[Action]),20)="Establishment Closed","Yes","No")</f>
        <v/>
      </c>
      <c r="K1491" s="9">
        <f>IF(F1491&lt;=13,"Yes","No")</f>
        <v/>
      </c>
    </row>
    <row r="1492">
      <c r="A1492" t="n">
        <v>50012131</v>
      </c>
      <c r="B1492" s="8" t="n">
        <v>46146</v>
      </c>
      <c r="C1492" s="9">
        <f>A1492&amp;"-"&amp;TEXT(B1492,"yyyymmdd")</f>
        <v/>
      </c>
      <c r="D1492" s="9">
        <f>_xlfn.XLOOKUP(C1492,Violations[Key],Violations[Boro])</f>
        <v/>
      </c>
      <c r="E1492" s="9">
        <f>_xlfn.XLOOKUP(C1492,Violations[Key],Violations[Cuisine])</f>
        <v/>
      </c>
      <c r="F1492" s="9">
        <f>_xlfn.XLOOKUP(C1492,Violations[Key],Violations[Score])</f>
        <v/>
      </c>
      <c r="G1492" s="9">
        <f>_xlfn.XLOOKUP(C1492,Violations[Key],Violations[Grade])&amp;""</f>
        <v/>
      </c>
      <c r="H1492" s="9">
        <f>COUNTIFS(Violations[Key],C1492,Violations[Violation code],"&lt;&gt;")</f>
        <v/>
      </c>
      <c r="I1492" s="9">
        <f>COUNTIFS(Violations[Key],C1492,Violations[Critical flag],"Critical")</f>
        <v/>
      </c>
      <c r="J1492" s="9">
        <f>IF(LEFT(_xlfn.XLOOKUP(C1492,Violations[Key],Violations[Action]),20)="Establishment Closed","Yes","No")</f>
        <v/>
      </c>
      <c r="K1492" s="9">
        <f>IF(F1492&lt;=13,"Yes","No")</f>
        <v/>
      </c>
    </row>
    <row r="1493">
      <c r="A1493" t="n">
        <v>50014784</v>
      </c>
      <c r="B1493" s="8" t="n">
        <v>46146</v>
      </c>
      <c r="C1493" s="9">
        <f>A1493&amp;"-"&amp;TEXT(B1493,"yyyymmdd")</f>
        <v/>
      </c>
      <c r="D1493" s="9">
        <f>_xlfn.XLOOKUP(C1493,Violations[Key],Violations[Boro])</f>
        <v/>
      </c>
      <c r="E1493" s="9">
        <f>_xlfn.XLOOKUP(C1493,Violations[Key],Violations[Cuisine])</f>
        <v/>
      </c>
      <c r="F1493" s="9">
        <f>_xlfn.XLOOKUP(C1493,Violations[Key],Violations[Score])</f>
        <v/>
      </c>
      <c r="G1493" s="9">
        <f>_xlfn.XLOOKUP(C1493,Violations[Key],Violations[Grade])&amp;""</f>
        <v/>
      </c>
      <c r="H1493" s="9">
        <f>COUNTIFS(Violations[Key],C1493,Violations[Violation code],"&lt;&gt;")</f>
        <v/>
      </c>
      <c r="I1493" s="9">
        <f>COUNTIFS(Violations[Key],C1493,Violations[Critical flag],"Critical")</f>
        <v/>
      </c>
      <c r="J1493" s="9">
        <f>IF(LEFT(_xlfn.XLOOKUP(C1493,Violations[Key],Violations[Action]),20)="Establishment Closed","Yes","No")</f>
        <v/>
      </c>
      <c r="K1493" s="9">
        <f>IF(F1493&lt;=13,"Yes","No")</f>
        <v/>
      </c>
    </row>
    <row r="1494">
      <c r="A1494" t="n">
        <v>50015433</v>
      </c>
      <c r="B1494" s="8" t="n">
        <v>46146</v>
      </c>
      <c r="C1494" s="9">
        <f>A1494&amp;"-"&amp;TEXT(B1494,"yyyymmdd")</f>
        <v/>
      </c>
      <c r="D1494" s="9">
        <f>_xlfn.XLOOKUP(C1494,Violations[Key],Violations[Boro])</f>
        <v/>
      </c>
      <c r="E1494" s="9">
        <f>_xlfn.XLOOKUP(C1494,Violations[Key],Violations[Cuisine])</f>
        <v/>
      </c>
      <c r="F1494" s="9">
        <f>_xlfn.XLOOKUP(C1494,Violations[Key],Violations[Score])</f>
        <v/>
      </c>
      <c r="G1494" s="9">
        <f>_xlfn.XLOOKUP(C1494,Violations[Key],Violations[Grade])&amp;""</f>
        <v/>
      </c>
      <c r="H1494" s="9">
        <f>COUNTIFS(Violations[Key],C1494,Violations[Violation code],"&lt;&gt;")</f>
        <v/>
      </c>
      <c r="I1494" s="9">
        <f>COUNTIFS(Violations[Key],C1494,Violations[Critical flag],"Critical")</f>
        <v/>
      </c>
      <c r="J1494" s="9">
        <f>IF(LEFT(_xlfn.XLOOKUP(C1494,Violations[Key],Violations[Action]),20)="Establishment Closed","Yes","No")</f>
        <v/>
      </c>
      <c r="K1494" s="9">
        <f>IF(F1494&lt;=13,"Yes","No")</f>
        <v/>
      </c>
    </row>
    <row r="1495">
      <c r="A1495" t="n">
        <v>50017189</v>
      </c>
      <c r="B1495" s="8" t="n">
        <v>46146</v>
      </c>
      <c r="C1495" s="9">
        <f>A1495&amp;"-"&amp;TEXT(B1495,"yyyymmdd")</f>
        <v/>
      </c>
      <c r="D1495" s="9">
        <f>_xlfn.XLOOKUP(C1495,Violations[Key],Violations[Boro])</f>
        <v/>
      </c>
      <c r="E1495" s="9">
        <f>_xlfn.XLOOKUP(C1495,Violations[Key],Violations[Cuisine])</f>
        <v/>
      </c>
      <c r="F1495" s="9">
        <f>_xlfn.XLOOKUP(C1495,Violations[Key],Violations[Score])</f>
        <v/>
      </c>
      <c r="G1495" s="9">
        <f>_xlfn.XLOOKUP(C1495,Violations[Key],Violations[Grade])&amp;""</f>
        <v/>
      </c>
      <c r="H1495" s="9">
        <f>COUNTIFS(Violations[Key],C1495,Violations[Violation code],"&lt;&gt;")</f>
        <v/>
      </c>
      <c r="I1495" s="9">
        <f>COUNTIFS(Violations[Key],C1495,Violations[Critical flag],"Critical")</f>
        <v/>
      </c>
      <c r="J1495" s="9">
        <f>IF(LEFT(_xlfn.XLOOKUP(C1495,Violations[Key],Violations[Action]),20)="Establishment Closed","Yes","No")</f>
        <v/>
      </c>
      <c r="K1495" s="9">
        <f>IF(F1495&lt;=13,"Yes","No")</f>
        <v/>
      </c>
    </row>
    <row r="1496">
      <c r="A1496" t="n">
        <v>50046462</v>
      </c>
      <c r="B1496" s="8" t="n">
        <v>46146</v>
      </c>
      <c r="C1496" s="9">
        <f>A1496&amp;"-"&amp;TEXT(B1496,"yyyymmdd")</f>
        <v/>
      </c>
      <c r="D1496" s="9">
        <f>_xlfn.XLOOKUP(C1496,Violations[Key],Violations[Boro])</f>
        <v/>
      </c>
      <c r="E1496" s="9">
        <f>_xlfn.XLOOKUP(C1496,Violations[Key],Violations[Cuisine])</f>
        <v/>
      </c>
      <c r="F1496" s="9">
        <f>_xlfn.XLOOKUP(C1496,Violations[Key],Violations[Score])</f>
        <v/>
      </c>
      <c r="G1496" s="9">
        <f>_xlfn.XLOOKUP(C1496,Violations[Key],Violations[Grade])&amp;""</f>
        <v/>
      </c>
      <c r="H1496" s="9">
        <f>COUNTIFS(Violations[Key],C1496,Violations[Violation code],"&lt;&gt;")</f>
        <v/>
      </c>
      <c r="I1496" s="9">
        <f>COUNTIFS(Violations[Key],C1496,Violations[Critical flag],"Critical")</f>
        <v/>
      </c>
      <c r="J1496" s="9">
        <f>IF(LEFT(_xlfn.XLOOKUP(C1496,Violations[Key],Violations[Action]),20)="Establishment Closed","Yes","No")</f>
        <v/>
      </c>
      <c r="K1496" s="9">
        <f>IF(F1496&lt;=13,"Yes","No")</f>
        <v/>
      </c>
    </row>
    <row r="1497">
      <c r="A1497" t="n">
        <v>50048582</v>
      </c>
      <c r="B1497" s="8" t="n">
        <v>46146</v>
      </c>
      <c r="C1497" s="9">
        <f>A1497&amp;"-"&amp;TEXT(B1497,"yyyymmdd")</f>
        <v/>
      </c>
      <c r="D1497" s="9">
        <f>_xlfn.XLOOKUP(C1497,Violations[Key],Violations[Boro])</f>
        <v/>
      </c>
      <c r="E1497" s="9">
        <f>_xlfn.XLOOKUP(C1497,Violations[Key],Violations[Cuisine])</f>
        <v/>
      </c>
      <c r="F1497" s="9">
        <f>_xlfn.XLOOKUP(C1497,Violations[Key],Violations[Score])</f>
        <v/>
      </c>
      <c r="G1497" s="9">
        <f>_xlfn.XLOOKUP(C1497,Violations[Key],Violations[Grade])&amp;""</f>
        <v/>
      </c>
      <c r="H1497" s="9">
        <f>COUNTIFS(Violations[Key],C1497,Violations[Violation code],"&lt;&gt;")</f>
        <v/>
      </c>
      <c r="I1497" s="9">
        <f>COUNTIFS(Violations[Key],C1497,Violations[Critical flag],"Critical")</f>
        <v/>
      </c>
      <c r="J1497" s="9">
        <f>IF(LEFT(_xlfn.XLOOKUP(C1497,Violations[Key],Violations[Action]),20)="Establishment Closed","Yes","No")</f>
        <v/>
      </c>
      <c r="K1497" s="9">
        <f>IF(F1497&lt;=13,"Yes","No")</f>
        <v/>
      </c>
    </row>
    <row r="1498">
      <c r="A1498" t="n">
        <v>50049617</v>
      </c>
      <c r="B1498" s="8" t="n">
        <v>46146</v>
      </c>
      <c r="C1498" s="9">
        <f>A1498&amp;"-"&amp;TEXT(B1498,"yyyymmdd")</f>
        <v/>
      </c>
      <c r="D1498" s="9">
        <f>_xlfn.XLOOKUP(C1498,Violations[Key],Violations[Boro])</f>
        <v/>
      </c>
      <c r="E1498" s="9">
        <f>_xlfn.XLOOKUP(C1498,Violations[Key],Violations[Cuisine])</f>
        <v/>
      </c>
      <c r="F1498" s="9">
        <f>_xlfn.XLOOKUP(C1498,Violations[Key],Violations[Score])</f>
        <v/>
      </c>
      <c r="G1498" s="9">
        <f>_xlfn.XLOOKUP(C1498,Violations[Key],Violations[Grade])&amp;""</f>
        <v/>
      </c>
      <c r="H1498" s="9">
        <f>COUNTIFS(Violations[Key],C1498,Violations[Violation code],"&lt;&gt;")</f>
        <v/>
      </c>
      <c r="I1498" s="9">
        <f>COUNTIFS(Violations[Key],C1498,Violations[Critical flag],"Critical")</f>
        <v/>
      </c>
      <c r="J1498" s="9">
        <f>IF(LEFT(_xlfn.XLOOKUP(C1498,Violations[Key],Violations[Action]),20)="Establishment Closed","Yes","No")</f>
        <v/>
      </c>
      <c r="K1498" s="9">
        <f>IF(F1498&lt;=13,"Yes","No")</f>
        <v/>
      </c>
    </row>
    <row r="1499">
      <c r="A1499" t="n">
        <v>50051225</v>
      </c>
      <c r="B1499" s="8" t="n">
        <v>46146</v>
      </c>
      <c r="C1499" s="9">
        <f>A1499&amp;"-"&amp;TEXT(B1499,"yyyymmdd")</f>
        <v/>
      </c>
      <c r="D1499" s="9">
        <f>_xlfn.XLOOKUP(C1499,Violations[Key],Violations[Boro])</f>
        <v/>
      </c>
      <c r="E1499" s="9">
        <f>_xlfn.XLOOKUP(C1499,Violations[Key],Violations[Cuisine])</f>
        <v/>
      </c>
      <c r="F1499" s="9">
        <f>_xlfn.XLOOKUP(C1499,Violations[Key],Violations[Score])</f>
        <v/>
      </c>
      <c r="G1499" s="9">
        <f>_xlfn.XLOOKUP(C1499,Violations[Key],Violations[Grade])&amp;""</f>
        <v/>
      </c>
      <c r="H1499" s="9">
        <f>COUNTIFS(Violations[Key],C1499,Violations[Violation code],"&lt;&gt;")</f>
        <v/>
      </c>
      <c r="I1499" s="9">
        <f>COUNTIFS(Violations[Key],C1499,Violations[Critical flag],"Critical")</f>
        <v/>
      </c>
      <c r="J1499" s="9">
        <f>IF(LEFT(_xlfn.XLOOKUP(C1499,Violations[Key],Violations[Action]),20)="Establishment Closed","Yes","No")</f>
        <v/>
      </c>
      <c r="K1499" s="9">
        <f>IF(F1499&lt;=13,"Yes","No")</f>
        <v/>
      </c>
    </row>
    <row r="1500">
      <c r="A1500" t="n">
        <v>50058390</v>
      </c>
      <c r="B1500" s="8" t="n">
        <v>46146</v>
      </c>
      <c r="C1500" s="9">
        <f>A1500&amp;"-"&amp;TEXT(B1500,"yyyymmdd")</f>
        <v/>
      </c>
      <c r="D1500" s="9">
        <f>_xlfn.XLOOKUP(C1500,Violations[Key],Violations[Boro])</f>
        <v/>
      </c>
      <c r="E1500" s="9">
        <f>_xlfn.XLOOKUP(C1500,Violations[Key],Violations[Cuisine])</f>
        <v/>
      </c>
      <c r="F1500" s="9">
        <f>_xlfn.XLOOKUP(C1500,Violations[Key],Violations[Score])</f>
        <v/>
      </c>
      <c r="G1500" s="9">
        <f>_xlfn.XLOOKUP(C1500,Violations[Key],Violations[Grade])&amp;""</f>
        <v/>
      </c>
      <c r="H1500" s="9">
        <f>COUNTIFS(Violations[Key],C1500,Violations[Violation code],"&lt;&gt;")</f>
        <v/>
      </c>
      <c r="I1500" s="9">
        <f>COUNTIFS(Violations[Key],C1500,Violations[Critical flag],"Critical")</f>
        <v/>
      </c>
      <c r="J1500" s="9">
        <f>IF(LEFT(_xlfn.XLOOKUP(C1500,Violations[Key],Violations[Action]),20)="Establishment Closed","Yes","No")</f>
        <v/>
      </c>
      <c r="K1500" s="9">
        <f>IF(F1500&lt;=13,"Yes","No")</f>
        <v/>
      </c>
    </row>
    <row r="1501">
      <c r="A1501" t="n">
        <v>50063685</v>
      </c>
      <c r="B1501" s="8" t="n">
        <v>46146</v>
      </c>
      <c r="C1501" s="9">
        <f>A1501&amp;"-"&amp;TEXT(B1501,"yyyymmdd")</f>
        <v/>
      </c>
      <c r="D1501" s="9">
        <f>_xlfn.XLOOKUP(C1501,Violations[Key],Violations[Boro])</f>
        <v/>
      </c>
      <c r="E1501" s="9">
        <f>_xlfn.XLOOKUP(C1501,Violations[Key],Violations[Cuisine])</f>
        <v/>
      </c>
      <c r="F1501" s="9">
        <f>_xlfn.XLOOKUP(C1501,Violations[Key],Violations[Score])</f>
        <v/>
      </c>
      <c r="G1501" s="9">
        <f>_xlfn.XLOOKUP(C1501,Violations[Key],Violations[Grade])&amp;""</f>
        <v/>
      </c>
      <c r="H1501" s="9">
        <f>COUNTIFS(Violations[Key],C1501,Violations[Violation code],"&lt;&gt;")</f>
        <v/>
      </c>
      <c r="I1501" s="9">
        <f>COUNTIFS(Violations[Key],C1501,Violations[Critical flag],"Critical")</f>
        <v/>
      </c>
      <c r="J1501" s="9">
        <f>IF(LEFT(_xlfn.XLOOKUP(C1501,Violations[Key],Violations[Action]),20)="Establishment Closed","Yes","No")</f>
        <v/>
      </c>
      <c r="K1501" s="9">
        <f>IF(F1501&lt;=13,"Yes","No")</f>
        <v/>
      </c>
    </row>
    <row r="1502">
      <c r="A1502" t="n">
        <v>50064127</v>
      </c>
      <c r="B1502" s="8" t="n">
        <v>46146</v>
      </c>
      <c r="C1502" s="9">
        <f>A1502&amp;"-"&amp;TEXT(B1502,"yyyymmdd")</f>
        <v/>
      </c>
      <c r="D1502" s="9">
        <f>_xlfn.XLOOKUP(C1502,Violations[Key],Violations[Boro])</f>
        <v/>
      </c>
      <c r="E1502" s="9">
        <f>_xlfn.XLOOKUP(C1502,Violations[Key],Violations[Cuisine])</f>
        <v/>
      </c>
      <c r="F1502" s="9">
        <f>_xlfn.XLOOKUP(C1502,Violations[Key],Violations[Score])</f>
        <v/>
      </c>
      <c r="G1502" s="9">
        <f>_xlfn.XLOOKUP(C1502,Violations[Key],Violations[Grade])&amp;""</f>
        <v/>
      </c>
      <c r="H1502" s="9">
        <f>COUNTIFS(Violations[Key],C1502,Violations[Violation code],"&lt;&gt;")</f>
        <v/>
      </c>
      <c r="I1502" s="9">
        <f>COUNTIFS(Violations[Key],C1502,Violations[Critical flag],"Critical")</f>
        <v/>
      </c>
      <c r="J1502" s="9">
        <f>IF(LEFT(_xlfn.XLOOKUP(C1502,Violations[Key],Violations[Action]),20)="Establishment Closed","Yes","No")</f>
        <v/>
      </c>
      <c r="K1502" s="9">
        <f>IF(F1502&lt;=13,"Yes","No")</f>
        <v/>
      </c>
    </row>
    <row r="1503">
      <c r="A1503" t="n">
        <v>50067910</v>
      </c>
      <c r="B1503" s="8" t="n">
        <v>46146</v>
      </c>
      <c r="C1503" s="9">
        <f>A1503&amp;"-"&amp;TEXT(B1503,"yyyymmdd")</f>
        <v/>
      </c>
      <c r="D1503" s="9">
        <f>_xlfn.XLOOKUP(C1503,Violations[Key],Violations[Boro])</f>
        <v/>
      </c>
      <c r="E1503" s="9">
        <f>_xlfn.XLOOKUP(C1503,Violations[Key],Violations[Cuisine])</f>
        <v/>
      </c>
      <c r="F1503" s="9">
        <f>_xlfn.XLOOKUP(C1503,Violations[Key],Violations[Score])</f>
        <v/>
      </c>
      <c r="G1503" s="9">
        <f>_xlfn.XLOOKUP(C1503,Violations[Key],Violations[Grade])&amp;""</f>
        <v/>
      </c>
      <c r="H1503" s="9">
        <f>COUNTIFS(Violations[Key],C1503,Violations[Violation code],"&lt;&gt;")</f>
        <v/>
      </c>
      <c r="I1503" s="9">
        <f>COUNTIFS(Violations[Key],C1503,Violations[Critical flag],"Critical")</f>
        <v/>
      </c>
      <c r="J1503" s="9">
        <f>IF(LEFT(_xlfn.XLOOKUP(C1503,Violations[Key],Violations[Action]),20)="Establishment Closed","Yes","No")</f>
        <v/>
      </c>
      <c r="K1503" s="9">
        <f>IF(F1503&lt;=13,"Yes","No")</f>
        <v/>
      </c>
    </row>
    <row r="1504">
      <c r="A1504" t="n">
        <v>50073013</v>
      </c>
      <c r="B1504" s="8" t="n">
        <v>46146</v>
      </c>
      <c r="C1504" s="9">
        <f>A1504&amp;"-"&amp;TEXT(B1504,"yyyymmdd")</f>
        <v/>
      </c>
      <c r="D1504" s="9">
        <f>_xlfn.XLOOKUP(C1504,Violations[Key],Violations[Boro])</f>
        <v/>
      </c>
      <c r="E1504" s="9">
        <f>_xlfn.XLOOKUP(C1504,Violations[Key],Violations[Cuisine])</f>
        <v/>
      </c>
      <c r="F1504" s="9">
        <f>_xlfn.XLOOKUP(C1504,Violations[Key],Violations[Score])</f>
        <v/>
      </c>
      <c r="G1504" s="9">
        <f>_xlfn.XLOOKUP(C1504,Violations[Key],Violations[Grade])&amp;""</f>
        <v/>
      </c>
      <c r="H1504" s="9">
        <f>COUNTIFS(Violations[Key],C1504,Violations[Violation code],"&lt;&gt;")</f>
        <v/>
      </c>
      <c r="I1504" s="9">
        <f>COUNTIFS(Violations[Key],C1504,Violations[Critical flag],"Critical")</f>
        <v/>
      </c>
      <c r="J1504" s="9">
        <f>IF(LEFT(_xlfn.XLOOKUP(C1504,Violations[Key],Violations[Action]),20)="Establishment Closed","Yes","No")</f>
        <v/>
      </c>
      <c r="K1504" s="9">
        <f>IF(F1504&lt;=13,"Yes","No")</f>
        <v/>
      </c>
    </row>
    <row r="1505">
      <c r="A1505" t="n">
        <v>50074305</v>
      </c>
      <c r="B1505" s="8" t="n">
        <v>46146</v>
      </c>
      <c r="C1505" s="9">
        <f>A1505&amp;"-"&amp;TEXT(B1505,"yyyymmdd")</f>
        <v/>
      </c>
      <c r="D1505" s="9">
        <f>_xlfn.XLOOKUP(C1505,Violations[Key],Violations[Boro])</f>
        <v/>
      </c>
      <c r="E1505" s="9">
        <f>_xlfn.XLOOKUP(C1505,Violations[Key],Violations[Cuisine])</f>
        <v/>
      </c>
      <c r="F1505" s="9">
        <f>_xlfn.XLOOKUP(C1505,Violations[Key],Violations[Score])</f>
        <v/>
      </c>
      <c r="G1505" s="9">
        <f>_xlfn.XLOOKUP(C1505,Violations[Key],Violations[Grade])&amp;""</f>
        <v/>
      </c>
      <c r="H1505" s="9">
        <f>COUNTIFS(Violations[Key],C1505,Violations[Violation code],"&lt;&gt;")</f>
        <v/>
      </c>
      <c r="I1505" s="9">
        <f>COUNTIFS(Violations[Key],C1505,Violations[Critical flag],"Critical")</f>
        <v/>
      </c>
      <c r="J1505" s="9">
        <f>IF(LEFT(_xlfn.XLOOKUP(C1505,Violations[Key],Violations[Action]),20)="Establishment Closed","Yes","No")</f>
        <v/>
      </c>
      <c r="K1505" s="9">
        <f>IF(F1505&lt;=13,"Yes","No")</f>
        <v/>
      </c>
    </row>
    <row r="1506">
      <c r="A1506" t="n">
        <v>50075139</v>
      </c>
      <c r="B1506" s="8" t="n">
        <v>46146</v>
      </c>
      <c r="C1506" s="9">
        <f>A1506&amp;"-"&amp;TEXT(B1506,"yyyymmdd")</f>
        <v/>
      </c>
      <c r="D1506" s="9">
        <f>_xlfn.XLOOKUP(C1506,Violations[Key],Violations[Boro])</f>
        <v/>
      </c>
      <c r="E1506" s="9">
        <f>_xlfn.XLOOKUP(C1506,Violations[Key],Violations[Cuisine])</f>
        <v/>
      </c>
      <c r="F1506" s="9">
        <f>_xlfn.XLOOKUP(C1506,Violations[Key],Violations[Score])</f>
        <v/>
      </c>
      <c r="G1506" s="9">
        <f>_xlfn.XLOOKUP(C1506,Violations[Key],Violations[Grade])&amp;""</f>
        <v/>
      </c>
      <c r="H1506" s="9">
        <f>COUNTIFS(Violations[Key],C1506,Violations[Violation code],"&lt;&gt;")</f>
        <v/>
      </c>
      <c r="I1506" s="9">
        <f>COUNTIFS(Violations[Key],C1506,Violations[Critical flag],"Critical")</f>
        <v/>
      </c>
      <c r="J1506" s="9">
        <f>IF(LEFT(_xlfn.XLOOKUP(C1506,Violations[Key],Violations[Action]),20)="Establishment Closed","Yes","No")</f>
        <v/>
      </c>
      <c r="K1506" s="9">
        <f>IF(F1506&lt;=13,"Yes","No")</f>
        <v/>
      </c>
    </row>
    <row r="1507">
      <c r="A1507" t="n">
        <v>50078316</v>
      </c>
      <c r="B1507" s="8" t="n">
        <v>46146</v>
      </c>
      <c r="C1507" s="9">
        <f>A1507&amp;"-"&amp;TEXT(B1507,"yyyymmdd")</f>
        <v/>
      </c>
      <c r="D1507" s="9">
        <f>_xlfn.XLOOKUP(C1507,Violations[Key],Violations[Boro])</f>
        <v/>
      </c>
      <c r="E1507" s="9">
        <f>_xlfn.XLOOKUP(C1507,Violations[Key],Violations[Cuisine])</f>
        <v/>
      </c>
      <c r="F1507" s="9">
        <f>_xlfn.XLOOKUP(C1507,Violations[Key],Violations[Score])</f>
        <v/>
      </c>
      <c r="G1507" s="9">
        <f>_xlfn.XLOOKUP(C1507,Violations[Key],Violations[Grade])&amp;""</f>
        <v/>
      </c>
      <c r="H1507" s="9">
        <f>COUNTIFS(Violations[Key],C1507,Violations[Violation code],"&lt;&gt;")</f>
        <v/>
      </c>
      <c r="I1507" s="9">
        <f>COUNTIFS(Violations[Key],C1507,Violations[Critical flag],"Critical")</f>
        <v/>
      </c>
      <c r="J1507" s="9">
        <f>IF(LEFT(_xlfn.XLOOKUP(C1507,Violations[Key],Violations[Action]),20)="Establishment Closed","Yes","No")</f>
        <v/>
      </c>
      <c r="K1507" s="9">
        <f>IF(F1507&lt;=13,"Yes","No")</f>
        <v/>
      </c>
    </row>
    <row r="1508">
      <c r="A1508" t="n">
        <v>50080882</v>
      </c>
      <c r="B1508" s="8" t="n">
        <v>46146</v>
      </c>
      <c r="C1508" s="9">
        <f>A1508&amp;"-"&amp;TEXT(B1508,"yyyymmdd")</f>
        <v/>
      </c>
      <c r="D1508" s="9">
        <f>_xlfn.XLOOKUP(C1508,Violations[Key],Violations[Boro])</f>
        <v/>
      </c>
      <c r="E1508" s="9">
        <f>_xlfn.XLOOKUP(C1508,Violations[Key],Violations[Cuisine])</f>
        <v/>
      </c>
      <c r="F1508" s="9">
        <f>_xlfn.XLOOKUP(C1508,Violations[Key],Violations[Score])</f>
        <v/>
      </c>
      <c r="G1508" s="9">
        <f>_xlfn.XLOOKUP(C1508,Violations[Key],Violations[Grade])&amp;""</f>
        <v/>
      </c>
      <c r="H1508" s="9">
        <f>COUNTIFS(Violations[Key],C1508,Violations[Violation code],"&lt;&gt;")</f>
        <v/>
      </c>
      <c r="I1508" s="9">
        <f>COUNTIFS(Violations[Key],C1508,Violations[Critical flag],"Critical")</f>
        <v/>
      </c>
      <c r="J1508" s="9">
        <f>IF(LEFT(_xlfn.XLOOKUP(C1508,Violations[Key],Violations[Action]),20)="Establishment Closed","Yes","No")</f>
        <v/>
      </c>
      <c r="K1508" s="9">
        <f>IF(F1508&lt;=13,"Yes","No")</f>
        <v/>
      </c>
    </row>
    <row r="1509">
      <c r="A1509" t="n">
        <v>50083454</v>
      </c>
      <c r="B1509" s="8" t="n">
        <v>46146</v>
      </c>
      <c r="C1509" s="9">
        <f>A1509&amp;"-"&amp;TEXT(B1509,"yyyymmdd")</f>
        <v/>
      </c>
      <c r="D1509" s="9">
        <f>_xlfn.XLOOKUP(C1509,Violations[Key],Violations[Boro])</f>
        <v/>
      </c>
      <c r="E1509" s="9">
        <f>_xlfn.XLOOKUP(C1509,Violations[Key],Violations[Cuisine])</f>
        <v/>
      </c>
      <c r="F1509" s="9">
        <f>_xlfn.XLOOKUP(C1509,Violations[Key],Violations[Score])</f>
        <v/>
      </c>
      <c r="G1509" s="9">
        <f>_xlfn.XLOOKUP(C1509,Violations[Key],Violations[Grade])&amp;""</f>
        <v/>
      </c>
      <c r="H1509" s="9">
        <f>COUNTIFS(Violations[Key],C1509,Violations[Violation code],"&lt;&gt;")</f>
        <v/>
      </c>
      <c r="I1509" s="9">
        <f>COUNTIFS(Violations[Key],C1509,Violations[Critical flag],"Critical")</f>
        <v/>
      </c>
      <c r="J1509" s="9">
        <f>IF(LEFT(_xlfn.XLOOKUP(C1509,Violations[Key],Violations[Action]),20)="Establishment Closed","Yes","No")</f>
        <v/>
      </c>
      <c r="K1509" s="9">
        <f>IF(F1509&lt;=13,"Yes","No")</f>
        <v/>
      </c>
    </row>
    <row r="1510">
      <c r="A1510" t="n">
        <v>50086149</v>
      </c>
      <c r="B1510" s="8" t="n">
        <v>46146</v>
      </c>
      <c r="C1510" s="9">
        <f>A1510&amp;"-"&amp;TEXT(B1510,"yyyymmdd")</f>
        <v/>
      </c>
      <c r="D1510" s="9">
        <f>_xlfn.XLOOKUP(C1510,Violations[Key],Violations[Boro])</f>
        <v/>
      </c>
      <c r="E1510" s="9">
        <f>_xlfn.XLOOKUP(C1510,Violations[Key],Violations[Cuisine])</f>
        <v/>
      </c>
      <c r="F1510" s="9">
        <f>_xlfn.XLOOKUP(C1510,Violations[Key],Violations[Score])</f>
        <v/>
      </c>
      <c r="G1510" s="9">
        <f>_xlfn.XLOOKUP(C1510,Violations[Key],Violations[Grade])&amp;""</f>
        <v/>
      </c>
      <c r="H1510" s="9">
        <f>COUNTIFS(Violations[Key],C1510,Violations[Violation code],"&lt;&gt;")</f>
        <v/>
      </c>
      <c r="I1510" s="9">
        <f>COUNTIFS(Violations[Key],C1510,Violations[Critical flag],"Critical")</f>
        <v/>
      </c>
      <c r="J1510" s="9">
        <f>IF(LEFT(_xlfn.XLOOKUP(C1510,Violations[Key],Violations[Action]),20)="Establishment Closed","Yes","No")</f>
        <v/>
      </c>
      <c r="K1510" s="9">
        <f>IF(F1510&lt;=13,"Yes","No")</f>
        <v/>
      </c>
    </row>
    <row r="1511">
      <c r="A1511" t="n">
        <v>50089189</v>
      </c>
      <c r="B1511" s="8" t="n">
        <v>46146</v>
      </c>
      <c r="C1511" s="9">
        <f>A1511&amp;"-"&amp;TEXT(B1511,"yyyymmdd")</f>
        <v/>
      </c>
      <c r="D1511" s="9">
        <f>_xlfn.XLOOKUP(C1511,Violations[Key],Violations[Boro])</f>
        <v/>
      </c>
      <c r="E1511" s="9">
        <f>_xlfn.XLOOKUP(C1511,Violations[Key],Violations[Cuisine])</f>
        <v/>
      </c>
      <c r="F1511" s="9">
        <f>_xlfn.XLOOKUP(C1511,Violations[Key],Violations[Score])</f>
        <v/>
      </c>
      <c r="G1511" s="9">
        <f>_xlfn.XLOOKUP(C1511,Violations[Key],Violations[Grade])&amp;""</f>
        <v/>
      </c>
      <c r="H1511" s="9">
        <f>COUNTIFS(Violations[Key],C1511,Violations[Violation code],"&lt;&gt;")</f>
        <v/>
      </c>
      <c r="I1511" s="9">
        <f>COUNTIFS(Violations[Key],C1511,Violations[Critical flag],"Critical")</f>
        <v/>
      </c>
      <c r="J1511" s="9">
        <f>IF(LEFT(_xlfn.XLOOKUP(C1511,Violations[Key],Violations[Action]),20)="Establishment Closed","Yes","No")</f>
        <v/>
      </c>
      <c r="K1511" s="9">
        <f>IF(F1511&lt;=13,"Yes","No")</f>
        <v/>
      </c>
    </row>
    <row r="1512">
      <c r="A1512" t="n">
        <v>50089257</v>
      </c>
      <c r="B1512" s="8" t="n">
        <v>46146</v>
      </c>
      <c r="C1512" s="9">
        <f>A1512&amp;"-"&amp;TEXT(B1512,"yyyymmdd")</f>
        <v/>
      </c>
      <c r="D1512" s="9">
        <f>_xlfn.XLOOKUP(C1512,Violations[Key],Violations[Boro])</f>
        <v/>
      </c>
      <c r="E1512" s="9">
        <f>_xlfn.XLOOKUP(C1512,Violations[Key],Violations[Cuisine])</f>
        <v/>
      </c>
      <c r="F1512" s="9">
        <f>_xlfn.XLOOKUP(C1512,Violations[Key],Violations[Score])</f>
        <v/>
      </c>
      <c r="G1512" s="9">
        <f>_xlfn.XLOOKUP(C1512,Violations[Key],Violations[Grade])&amp;""</f>
        <v/>
      </c>
      <c r="H1512" s="9">
        <f>COUNTIFS(Violations[Key],C1512,Violations[Violation code],"&lt;&gt;")</f>
        <v/>
      </c>
      <c r="I1512" s="9">
        <f>COUNTIFS(Violations[Key],C1512,Violations[Critical flag],"Critical")</f>
        <v/>
      </c>
      <c r="J1512" s="9">
        <f>IF(LEFT(_xlfn.XLOOKUP(C1512,Violations[Key],Violations[Action]),20)="Establishment Closed","Yes","No")</f>
        <v/>
      </c>
      <c r="K1512" s="9">
        <f>IF(F1512&lt;=13,"Yes","No")</f>
        <v/>
      </c>
    </row>
    <row r="1513">
      <c r="A1513" t="n">
        <v>50093959</v>
      </c>
      <c r="B1513" s="8" t="n">
        <v>46146</v>
      </c>
      <c r="C1513" s="9">
        <f>A1513&amp;"-"&amp;TEXT(B1513,"yyyymmdd")</f>
        <v/>
      </c>
      <c r="D1513" s="9">
        <f>_xlfn.XLOOKUP(C1513,Violations[Key],Violations[Boro])</f>
        <v/>
      </c>
      <c r="E1513" s="9">
        <f>_xlfn.XLOOKUP(C1513,Violations[Key],Violations[Cuisine])</f>
        <v/>
      </c>
      <c r="F1513" s="9">
        <f>_xlfn.XLOOKUP(C1513,Violations[Key],Violations[Score])</f>
        <v/>
      </c>
      <c r="G1513" s="9">
        <f>_xlfn.XLOOKUP(C1513,Violations[Key],Violations[Grade])&amp;""</f>
        <v/>
      </c>
      <c r="H1513" s="9">
        <f>COUNTIFS(Violations[Key],C1513,Violations[Violation code],"&lt;&gt;")</f>
        <v/>
      </c>
      <c r="I1513" s="9">
        <f>COUNTIFS(Violations[Key],C1513,Violations[Critical flag],"Critical")</f>
        <v/>
      </c>
      <c r="J1513" s="9">
        <f>IF(LEFT(_xlfn.XLOOKUP(C1513,Violations[Key],Violations[Action]),20)="Establishment Closed","Yes","No")</f>
        <v/>
      </c>
      <c r="K1513" s="9">
        <f>IF(F1513&lt;=13,"Yes","No")</f>
        <v/>
      </c>
    </row>
    <row r="1514">
      <c r="A1514" t="n">
        <v>50095632</v>
      </c>
      <c r="B1514" s="8" t="n">
        <v>46146</v>
      </c>
      <c r="C1514" s="9">
        <f>A1514&amp;"-"&amp;TEXT(B1514,"yyyymmdd")</f>
        <v/>
      </c>
      <c r="D1514" s="9">
        <f>_xlfn.XLOOKUP(C1514,Violations[Key],Violations[Boro])</f>
        <v/>
      </c>
      <c r="E1514" s="9">
        <f>_xlfn.XLOOKUP(C1514,Violations[Key],Violations[Cuisine])</f>
        <v/>
      </c>
      <c r="F1514" s="9">
        <f>_xlfn.XLOOKUP(C1514,Violations[Key],Violations[Score])</f>
        <v/>
      </c>
      <c r="G1514" s="9">
        <f>_xlfn.XLOOKUP(C1514,Violations[Key],Violations[Grade])&amp;""</f>
        <v/>
      </c>
      <c r="H1514" s="9">
        <f>COUNTIFS(Violations[Key],C1514,Violations[Violation code],"&lt;&gt;")</f>
        <v/>
      </c>
      <c r="I1514" s="9">
        <f>COUNTIFS(Violations[Key],C1514,Violations[Critical flag],"Critical")</f>
        <v/>
      </c>
      <c r="J1514" s="9">
        <f>IF(LEFT(_xlfn.XLOOKUP(C1514,Violations[Key],Violations[Action]),20)="Establishment Closed","Yes","No")</f>
        <v/>
      </c>
      <c r="K1514" s="9">
        <f>IF(F1514&lt;=13,"Yes","No")</f>
        <v/>
      </c>
    </row>
    <row r="1515">
      <c r="A1515" t="n">
        <v>50095992</v>
      </c>
      <c r="B1515" s="8" t="n">
        <v>46146</v>
      </c>
      <c r="C1515" s="9">
        <f>A1515&amp;"-"&amp;TEXT(B1515,"yyyymmdd")</f>
        <v/>
      </c>
      <c r="D1515" s="9">
        <f>_xlfn.XLOOKUP(C1515,Violations[Key],Violations[Boro])</f>
        <v/>
      </c>
      <c r="E1515" s="9">
        <f>_xlfn.XLOOKUP(C1515,Violations[Key],Violations[Cuisine])</f>
        <v/>
      </c>
      <c r="F1515" s="9">
        <f>_xlfn.XLOOKUP(C1515,Violations[Key],Violations[Score])</f>
        <v/>
      </c>
      <c r="G1515" s="9">
        <f>_xlfn.XLOOKUP(C1515,Violations[Key],Violations[Grade])&amp;""</f>
        <v/>
      </c>
      <c r="H1515" s="9">
        <f>COUNTIFS(Violations[Key],C1515,Violations[Violation code],"&lt;&gt;")</f>
        <v/>
      </c>
      <c r="I1515" s="9">
        <f>COUNTIFS(Violations[Key],C1515,Violations[Critical flag],"Critical")</f>
        <v/>
      </c>
      <c r="J1515" s="9">
        <f>IF(LEFT(_xlfn.XLOOKUP(C1515,Violations[Key],Violations[Action]),20)="Establishment Closed","Yes","No")</f>
        <v/>
      </c>
      <c r="K1515" s="9">
        <f>IF(F1515&lt;=13,"Yes","No")</f>
        <v/>
      </c>
    </row>
    <row r="1516">
      <c r="A1516" t="n">
        <v>50100416</v>
      </c>
      <c r="B1516" s="8" t="n">
        <v>46146</v>
      </c>
      <c r="C1516" s="9">
        <f>A1516&amp;"-"&amp;TEXT(B1516,"yyyymmdd")</f>
        <v/>
      </c>
      <c r="D1516" s="9">
        <f>_xlfn.XLOOKUP(C1516,Violations[Key],Violations[Boro])</f>
        <v/>
      </c>
      <c r="E1516" s="9">
        <f>_xlfn.XLOOKUP(C1516,Violations[Key],Violations[Cuisine])</f>
        <v/>
      </c>
      <c r="F1516" s="9">
        <f>_xlfn.XLOOKUP(C1516,Violations[Key],Violations[Score])</f>
        <v/>
      </c>
      <c r="G1516" s="9">
        <f>_xlfn.XLOOKUP(C1516,Violations[Key],Violations[Grade])&amp;""</f>
        <v/>
      </c>
      <c r="H1516" s="9">
        <f>COUNTIFS(Violations[Key],C1516,Violations[Violation code],"&lt;&gt;")</f>
        <v/>
      </c>
      <c r="I1516" s="9">
        <f>COUNTIFS(Violations[Key],C1516,Violations[Critical flag],"Critical")</f>
        <v/>
      </c>
      <c r="J1516" s="9">
        <f>IF(LEFT(_xlfn.XLOOKUP(C1516,Violations[Key],Violations[Action]),20)="Establishment Closed","Yes","No")</f>
        <v/>
      </c>
      <c r="K1516" s="9">
        <f>IF(F1516&lt;=13,"Yes","No")</f>
        <v/>
      </c>
    </row>
    <row r="1517">
      <c r="A1517" t="n">
        <v>50104869</v>
      </c>
      <c r="B1517" s="8" t="n">
        <v>46146</v>
      </c>
      <c r="C1517" s="9">
        <f>A1517&amp;"-"&amp;TEXT(B1517,"yyyymmdd")</f>
        <v/>
      </c>
      <c r="D1517" s="9">
        <f>_xlfn.XLOOKUP(C1517,Violations[Key],Violations[Boro])</f>
        <v/>
      </c>
      <c r="E1517" s="9">
        <f>_xlfn.XLOOKUP(C1517,Violations[Key],Violations[Cuisine])</f>
        <v/>
      </c>
      <c r="F1517" s="9">
        <f>_xlfn.XLOOKUP(C1517,Violations[Key],Violations[Score])</f>
        <v/>
      </c>
      <c r="G1517" s="9">
        <f>_xlfn.XLOOKUP(C1517,Violations[Key],Violations[Grade])&amp;""</f>
        <v/>
      </c>
      <c r="H1517" s="9">
        <f>COUNTIFS(Violations[Key],C1517,Violations[Violation code],"&lt;&gt;")</f>
        <v/>
      </c>
      <c r="I1517" s="9">
        <f>COUNTIFS(Violations[Key],C1517,Violations[Critical flag],"Critical")</f>
        <v/>
      </c>
      <c r="J1517" s="9">
        <f>IF(LEFT(_xlfn.XLOOKUP(C1517,Violations[Key],Violations[Action]),20)="Establishment Closed","Yes","No")</f>
        <v/>
      </c>
      <c r="K1517" s="9">
        <f>IF(F1517&lt;=13,"Yes","No")</f>
        <v/>
      </c>
    </row>
    <row r="1518">
      <c r="A1518" t="n">
        <v>50115909</v>
      </c>
      <c r="B1518" s="8" t="n">
        <v>46146</v>
      </c>
      <c r="C1518" s="9">
        <f>A1518&amp;"-"&amp;TEXT(B1518,"yyyymmdd")</f>
        <v/>
      </c>
      <c r="D1518" s="9">
        <f>_xlfn.XLOOKUP(C1518,Violations[Key],Violations[Boro])</f>
        <v/>
      </c>
      <c r="E1518" s="9">
        <f>_xlfn.XLOOKUP(C1518,Violations[Key],Violations[Cuisine])</f>
        <v/>
      </c>
      <c r="F1518" s="9">
        <f>_xlfn.XLOOKUP(C1518,Violations[Key],Violations[Score])</f>
        <v/>
      </c>
      <c r="G1518" s="9">
        <f>_xlfn.XLOOKUP(C1518,Violations[Key],Violations[Grade])&amp;""</f>
        <v/>
      </c>
      <c r="H1518" s="9">
        <f>COUNTIFS(Violations[Key],C1518,Violations[Violation code],"&lt;&gt;")</f>
        <v/>
      </c>
      <c r="I1518" s="9">
        <f>COUNTIFS(Violations[Key],C1518,Violations[Critical flag],"Critical")</f>
        <v/>
      </c>
      <c r="J1518" s="9">
        <f>IF(LEFT(_xlfn.XLOOKUP(C1518,Violations[Key],Violations[Action]),20)="Establishment Closed","Yes","No")</f>
        <v/>
      </c>
      <c r="K1518" s="9">
        <f>IF(F1518&lt;=13,"Yes","No")</f>
        <v/>
      </c>
    </row>
    <row r="1519">
      <c r="A1519" t="n">
        <v>50118822</v>
      </c>
      <c r="B1519" s="8" t="n">
        <v>46146</v>
      </c>
      <c r="C1519" s="9">
        <f>A1519&amp;"-"&amp;TEXT(B1519,"yyyymmdd")</f>
        <v/>
      </c>
      <c r="D1519" s="9">
        <f>_xlfn.XLOOKUP(C1519,Violations[Key],Violations[Boro])</f>
        <v/>
      </c>
      <c r="E1519" s="9">
        <f>_xlfn.XLOOKUP(C1519,Violations[Key],Violations[Cuisine])</f>
        <v/>
      </c>
      <c r="F1519" s="9">
        <f>_xlfn.XLOOKUP(C1519,Violations[Key],Violations[Score])</f>
        <v/>
      </c>
      <c r="G1519" s="9">
        <f>_xlfn.XLOOKUP(C1519,Violations[Key],Violations[Grade])&amp;""</f>
        <v/>
      </c>
      <c r="H1519" s="9">
        <f>COUNTIFS(Violations[Key],C1519,Violations[Violation code],"&lt;&gt;")</f>
        <v/>
      </c>
      <c r="I1519" s="9">
        <f>COUNTIFS(Violations[Key],C1519,Violations[Critical flag],"Critical")</f>
        <v/>
      </c>
      <c r="J1519" s="9">
        <f>IF(LEFT(_xlfn.XLOOKUP(C1519,Violations[Key],Violations[Action]),20)="Establishment Closed","Yes","No")</f>
        <v/>
      </c>
      <c r="K1519" s="9">
        <f>IF(F1519&lt;=13,"Yes","No")</f>
        <v/>
      </c>
    </row>
    <row r="1520">
      <c r="A1520" t="n">
        <v>50121126</v>
      </c>
      <c r="B1520" s="8" t="n">
        <v>46146</v>
      </c>
      <c r="C1520" s="9">
        <f>A1520&amp;"-"&amp;TEXT(B1520,"yyyymmdd")</f>
        <v/>
      </c>
      <c r="D1520" s="9">
        <f>_xlfn.XLOOKUP(C1520,Violations[Key],Violations[Boro])</f>
        <v/>
      </c>
      <c r="E1520" s="9">
        <f>_xlfn.XLOOKUP(C1520,Violations[Key],Violations[Cuisine])</f>
        <v/>
      </c>
      <c r="F1520" s="9">
        <f>_xlfn.XLOOKUP(C1520,Violations[Key],Violations[Score])</f>
        <v/>
      </c>
      <c r="G1520" s="9">
        <f>_xlfn.XLOOKUP(C1520,Violations[Key],Violations[Grade])&amp;""</f>
        <v/>
      </c>
      <c r="H1520" s="9">
        <f>COUNTIFS(Violations[Key],C1520,Violations[Violation code],"&lt;&gt;")</f>
        <v/>
      </c>
      <c r="I1520" s="9">
        <f>COUNTIFS(Violations[Key],C1520,Violations[Critical flag],"Critical")</f>
        <v/>
      </c>
      <c r="J1520" s="9">
        <f>IF(LEFT(_xlfn.XLOOKUP(C1520,Violations[Key],Violations[Action]),20)="Establishment Closed","Yes","No")</f>
        <v/>
      </c>
      <c r="K1520" s="9">
        <f>IF(F1520&lt;=13,"Yes","No")</f>
        <v/>
      </c>
    </row>
    <row r="1521">
      <c r="A1521" t="n">
        <v>50124128</v>
      </c>
      <c r="B1521" s="8" t="n">
        <v>46146</v>
      </c>
      <c r="C1521" s="9">
        <f>A1521&amp;"-"&amp;TEXT(B1521,"yyyymmdd")</f>
        <v/>
      </c>
      <c r="D1521" s="9">
        <f>_xlfn.XLOOKUP(C1521,Violations[Key],Violations[Boro])</f>
        <v/>
      </c>
      <c r="E1521" s="9">
        <f>_xlfn.XLOOKUP(C1521,Violations[Key],Violations[Cuisine])</f>
        <v/>
      </c>
      <c r="F1521" s="9">
        <f>_xlfn.XLOOKUP(C1521,Violations[Key],Violations[Score])</f>
        <v/>
      </c>
      <c r="G1521" s="9">
        <f>_xlfn.XLOOKUP(C1521,Violations[Key],Violations[Grade])&amp;""</f>
        <v/>
      </c>
      <c r="H1521" s="9">
        <f>COUNTIFS(Violations[Key],C1521,Violations[Violation code],"&lt;&gt;")</f>
        <v/>
      </c>
      <c r="I1521" s="9">
        <f>COUNTIFS(Violations[Key],C1521,Violations[Critical flag],"Critical")</f>
        <v/>
      </c>
      <c r="J1521" s="9">
        <f>IF(LEFT(_xlfn.XLOOKUP(C1521,Violations[Key],Violations[Action]),20)="Establishment Closed","Yes","No")</f>
        <v/>
      </c>
      <c r="K1521" s="9">
        <f>IF(F1521&lt;=13,"Yes","No")</f>
        <v/>
      </c>
    </row>
    <row r="1522">
      <c r="A1522" t="n">
        <v>50124384</v>
      </c>
      <c r="B1522" s="8" t="n">
        <v>46146</v>
      </c>
      <c r="C1522" s="9">
        <f>A1522&amp;"-"&amp;TEXT(B1522,"yyyymmdd")</f>
        <v/>
      </c>
      <c r="D1522" s="9">
        <f>_xlfn.XLOOKUP(C1522,Violations[Key],Violations[Boro])</f>
        <v/>
      </c>
      <c r="E1522" s="9">
        <f>_xlfn.XLOOKUP(C1522,Violations[Key],Violations[Cuisine])</f>
        <v/>
      </c>
      <c r="F1522" s="9">
        <f>_xlfn.XLOOKUP(C1522,Violations[Key],Violations[Score])</f>
        <v/>
      </c>
      <c r="G1522" s="9">
        <f>_xlfn.XLOOKUP(C1522,Violations[Key],Violations[Grade])&amp;""</f>
        <v/>
      </c>
      <c r="H1522" s="9">
        <f>COUNTIFS(Violations[Key],C1522,Violations[Violation code],"&lt;&gt;")</f>
        <v/>
      </c>
      <c r="I1522" s="9">
        <f>COUNTIFS(Violations[Key],C1522,Violations[Critical flag],"Critical")</f>
        <v/>
      </c>
      <c r="J1522" s="9">
        <f>IF(LEFT(_xlfn.XLOOKUP(C1522,Violations[Key],Violations[Action]),20)="Establishment Closed","Yes","No")</f>
        <v/>
      </c>
      <c r="K1522" s="9">
        <f>IF(F1522&lt;=13,"Yes","No")</f>
        <v/>
      </c>
    </row>
    <row r="1523">
      <c r="A1523" t="n">
        <v>50125628</v>
      </c>
      <c r="B1523" s="8" t="n">
        <v>46146</v>
      </c>
      <c r="C1523" s="9">
        <f>A1523&amp;"-"&amp;TEXT(B1523,"yyyymmdd")</f>
        <v/>
      </c>
      <c r="D1523" s="9">
        <f>_xlfn.XLOOKUP(C1523,Violations[Key],Violations[Boro])</f>
        <v/>
      </c>
      <c r="E1523" s="9">
        <f>_xlfn.XLOOKUP(C1523,Violations[Key],Violations[Cuisine])</f>
        <v/>
      </c>
      <c r="F1523" s="9">
        <f>_xlfn.XLOOKUP(C1523,Violations[Key],Violations[Score])</f>
        <v/>
      </c>
      <c r="G1523" s="9">
        <f>_xlfn.XLOOKUP(C1523,Violations[Key],Violations[Grade])&amp;""</f>
        <v/>
      </c>
      <c r="H1523" s="9">
        <f>COUNTIFS(Violations[Key],C1523,Violations[Violation code],"&lt;&gt;")</f>
        <v/>
      </c>
      <c r="I1523" s="9">
        <f>COUNTIFS(Violations[Key],C1523,Violations[Critical flag],"Critical")</f>
        <v/>
      </c>
      <c r="J1523" s="9">
        <f>IF(LEFT(_xlfn.XLOOKUP(C1523,Violations[Key],Violations[Action]),20)="Establishment Closed","Yes","No")</f>
        <v/>
      </c>
      <c r="K1523" s="9">
        <f>IF(F1523&lt;=13,"Yes","No")</f>
        <v/>
      </c>
    </row>
    <row r="1524">
      <c r="A1524" t="n">
        <v>50129197</v>
      </c>
      <c r="B1524" s="8" t="n">
        <v>46146</v>
      </c>
      <c r="C1524" s="9">
        <f>A1524&amp;"-"&amp;TEXT(B1524,"yyyymmdd")</f>
        <v/>
      </c>
      <c r="D1524" s="9">
        <f>_xlfn.XLOOKUP(C1524,Violations[Key],Violations[Boro])</f>
        <v/>
      </c>
      <c r="E1524" s="9">
        <f>_xlfn.XLOOKUP(C1524,Violations[Key],Violations[Cuisine])</f>
        <v/>
      </c>
      <c r="F1524" s="9">
        <f>_xlfn.XLOOKUP(C1524,Violations[Key],Violations[Score])</f>
        <v/>
      </c>
      <c r="G1524" s="9">
        <f>_xlfn.XLOOKUP(C1524,Violations[Key],Violations[Grade])&amp;""</f>
        <v/>
      </c>
      <c r="H1524" s="9">
        <f>COUNTIFS(Violations[Key],C1524,Violations[Violation code],"&lt;&gt;")</f>
        <v/>
      </c>
      <c r="I1524" s="9">
        <f>COUNTIFS(Violations[Key],C1524,Violations[Critical flag],"Critical")</f>
        <v/>
      </c>
      <c r="J1524" s="9">
        <f>IF(LEFT(_xlfn.XLOOKUP(C1524,Violations[Key],Violations[Action]),20)="Establishment Closed","Yes","No")</f>
        <v/>
      </c>
      <c r="K1524" s="9">
        <f>IF(F1524&lt;=13,"Yes","No")</f>
        <v/>
      </c>
    </row>
    <row r="1525">
      <c r="A1525" t="n">
        <v>50130910</v>
      </c>
      <c r="B1525" s="8" t="n">
        <v>46146</v>
      </c>
      <c r="C1525" s="9">
        <f>A1525&amp;"-"&amp;TEXT(B1525,"yyyymmdd")</f>
        <v/>
      </c>
      <c r="D1525" s="9">
        <f>_xlfn.XLOOKUP(C1525,Violations[Key],Violations[Boro])</f>
        <v/>
      </c>
      <c r="E1525" s="9">
        <f>_xlfn.XLOOKUP(C1525,Violations[Key],Violations[Cuisine])</f>
        <v/>
      </c>
      <c r="F1525" s="9">
        <f>_xlfn.XLOOKUP(C1525,Violations[Key],Violations[Score])</f>
        <v/>
      </c>
      <c r="G1525" s="9">
        <f>_xlfn.XLOOKUP(C1525,Violations[Key],Violations[Grade])&amp;""</f>
        <v/>
      </c>
      <c r="H1525" s="9">
        <f>COUNTIFS(Violations[Key],C1525,Violations[Violation code],"&lt;&gt;")</f>
        <v/>
      </c>
      <c r="I1525" s="9">
        <f>COUNTIFS(Violations[Key],C1525,Violations[Critical flag],"Critical")</f>
        <v/>
      </c>
      <c r="J1525" s="9">
        <f>IF(LEFT(_xlfn.XLOOKUP(C1525,Violations[Key],Violations[Action]),20)="Establishment Closed","Yes","No")</f>
        <v/>
      </c>
      <c r="K1525" s="9">
        <f>IF(F1525&lt;=13,"Yes","No")</f>
        <v/>
      </c>
    </row>
    <row r="1526">
      <c r="A1526" t="n">
        <v>50133640</v>
      </c>
      <c r="B1526" s="8" t="n">
        <v>46146</v>
      </c>
      <c r="C1526" s="9">
        <f>A1526&amp;"-"&amp;TEXT(B1526,"yyyymmdd")</f>
        <v/>
      </c>
      <c r="D1526" s="9">
        <f>_xlfn.XLOOKUP(C1526,Violations[Key],Violations[Boro])</f>
        <v/>
      </c>
      <c r="E1526" s="9">
        <f>_xlfn.XLOOKUP(C1526,Violations[Key],Violations[Cuisine])</f>
        <v/>
      </c>
      <c r="F1526" s="9">
        <f>_xlfn.XLOOKUP(C1526,Violations[Key],Violations[Score])</f>
        <v/>
      </c>
      <c r="G1526" s="9">
        <f>_xlfn.XLOOKUP(C1526,Violations[Key],Violations[Grade])&amp;""</f>
        <v/>
      </c>
      <c r="H1526" s="9">
        <f>COUNTIFS(Violations[Key],C1526,Violations[Violation code],"&lt;&gt;")</f>
        <v/>
      </c>
      <c r="I1526" s="9">
        <f>COUNTIFS(Violations[Key],C1526,Violations[Critical flag],"Critical")</f>
        <v/>
      </c>
      <c r="J1526" s="9">
        <f>IF(LEFT(_xlfn.XLOOKUP(C1526,Violations[Key],Violations[Action]),20)="Establishment Closed","Yes","No")</f>
        <v/>
      </c>
      <c r="K1526" s="9">
        <f>IF(F1526&lt;=13,"Yes","No")</f>
        <v/>
      </c>
    </row>
    <row r="1527">
      <c r="A1527" t="n">
        <v>50134858</v>
      </c>
      <c r="B1527" s="8" t="n">
        <v>46146</v>
      </c>
      <c r="C1527" s="9">
        <f>A1527&amp;"-"&amp;TEXT(B1527,"yyyymmdd")</f>
        <v/>
      </c>
      <c r="D1527" s="9">
        <f>_xlfn.XLOOKUP(C1527,Violations[Key],Violations[Boro])</f>
        <v/>
      </c>
      <c r="E1527" s="9">
        <f>_xlfn.XLOOKUP(C1527,Violations[Key],Violations[Cuisine])</f>
        <v/>
      </c>
      <c r="F1527" s="9">
        <f>_xlfn.XLOOKUP(C1527,Violations[Key],Violations[Score])</f>
        <v/>
      </c>
      <c r="G1527" s="9">
        <f>_xlfn.XLOOKUP(C1527,Violations[Key],Violations[Grade])&amp;""</f>
        <v/>
      </c>
      <c r="H1527" s="9">
        <f>COUNTIFS(Violations[Key],C1527,Violations[Violation code],"&lt;&gt;")</f>
        <v/>
      </c>
      <c r="I1527" s="9">
        <f>COUNTIFS(Violations[Key],C1527,Violations[Critical flag],"Critical")</f>
        <v/>
      </c>
      <c r="J1527" s="9">
        <f>IF(LEFT(_xlfn.XLOOKUP(C1527,Violations[Key],Violations[Action]),20)="Establishment Closed","Yes","No")</f>
        <v/>
      </c>
      <c r="K1527" s="9">
        <f>IF(F1527&lt;=13,"Yes","No")</f>
        <v/>
      </c>
    </row>
    <row r="1528">
      <c r="A1528" t="n">
        <v>50135856</v>
      </c>
      <c r="B1528" s="8" t="n">
        <v>46146</v>
      </c>
      <c r="C1528" s="9">
        <f>A1528&amp;"-"&amp;TEXT(B1528,"yyyymmdd")</f>
        <v/>
      </c>
      <c r="D1528" s="9">
        <f>_xlfn.XLOOKUP(C1528,Violations[Key],Violations[Boro])</f>
        <v/>
      </c>
      <c r="E1528" s="9">
        <f>_xlfn.XLOOKUP(C1528,Violations[Key],Violations[Cuisine])</f>
        <v/>
      </c>
      <c r="F1528" s="9">
        <f>_xlfn.XLOOKUP(C1528,Violations[Key],Violations[Score])</f>
        <v/>
      </c>
      <c r="G1528" s="9">
        <f>_xlfn.XLOOKUP(C1528,Violations[Key],Violations[Grade])&amp;""</f>
        <v/>
      </c>
      <c r="H1528" s="9">
        <f>COUNTIFS(Violations[Key],C1528,Violations[Violation code],"&lt;&gt;")</f>
        <v/>
      </c>
      <c r="I1528" s="9">
        <f>COUNTIFS(Violations[Key],C1528,Violations[Critical flag],"Critical")</f>
        <v/>
      </c>
      <c r="J1528" s="9">
        <f>IF(LEFT(_xlfn.XLOOKUP(C1528,Violations[Key],Violations[Action]),20)="Establishment Closed","Yes","No")</f>
        <v/>
      </c>
      <c r="K1528" s="9">
        <f>IF(F1528&lt;=13,"Yes","No")</f>
        <v/>
      </c>
    </row>
    <row r="1529">
      <c r="A1529" t="n">
        <v>50142826</v>
      </c>
      <c r="B1529" s="8" t="n">
        <v>46146</v>
      </c>
      <c r="C1529" s="9">
        <f>A1529&amp;"-"&amp;TEXT(B1529,"yyyymmdd")</f>
        <v/>
      </c>
      <c r="D1529" s="9">
        <f>_xlfn.XLOOKUP(C1529,Violations[Key],Violations[Boro])</f>
        <v/>
      </c>
      <c r="E1529" s="9">
        <f>_xlfn.XLOOKUP(C1529,Violations[Key],Violations[Cuisine])</f>
        <v/>
      </c>
      <c r="F1529" s="9">
        <f>_xlfn.XLOOKUP(C1529,Violations[Key],Violations[Score])</f>
        <v/>
      </c>
      <c r="G1529" s="9">
        <f>_xlfn.XLOOKUP(C1529,Violations[Key],Violations[Grade])&amp;""</f>
        <v/>
      </c>
      <c r="H1529" s="9">
        <f>COUNTIFS(Violations[Key],C1529,Violations[Violation code],"&lt;&gt;")</f>
        <v/>
      </c>
      <c r="I1529" s="9">
        <f>COUNTIFS(Violations[Key],C1529,Violations[Critical flag],"Critical")</f>
        <v/>
      </c>
      <c r="J1529" s="9">
        <f>IF(LEFT(_xlfn.XLOOKUP(C1529,Violations[Key],Violations[Action]),20)="Establishment Closed","Yes","No")</f>
        <v/>
      </c>
      <c r="K1529" s="9">
        <f>IF(F1529&lt;=13,"Yes","No")</f>
        <v/>
      </c>
    </row>
    <row r="1530">
      <c r="A1530" t="n">
        <v>50157466</v>
      </c>
      <c r="B1530" s="8" t="n">
        <v>46146</v>
      </c>
      <c r="C1530" s="9">
        <f>A1530&amp;"-"&amp;TEXT(B1530,"yyyymmdd")</f>
        <v/>
      </c>
      <c r="D1530" s="9">
        <f>_xlfn.XLOOKUP(C1530,Violations[Key],Violations[Boro])</f>
        <v/>
      </c>
      <c r="E1530" s="9">
        <f>_xlfn.XLOOKUP(C1530,Violations[Key],Violations[Cuisine])</f>
        <v/>
      </c>
      <c r="F1530" s="9">
        <f>_xlfn.XLOOKUP(C1530,Violations[Key],Violations[Score])</f>
        <v/>
      </c>
      <c r="G1530" s="9">
        <f>_xlfn.XLOOKUP(C1530,Violations[Key],Violations[Grade])&amp;""</f>
        <v/>
      </c>
      <c r="H1530" s="9">
        <f>COUNTIFS(Violations[Key],C1530,Violations[Violation code],"&lt;&gt;")</f>
        <v/>
      </c>
      <c r="I1530" s="9">
        <f>COUNTIFS(Violations[Key],C1530,Violations[Critical flag],"Critical")</f>
        <v/>
      </c>
      <c r="J1530" s="9">
        <f>IF(LEFT(_xlfn.XLOOKUP(C1530,Violations[Key],Violations[Action]),20)="Establishment Closed","Yes","No")</f>
        <v/>
      </c>
      <c r="K1530" s="9">
        <f>IF(F1530&lt;=13,"Yes","No")</f>
        <v/>
      </c>
    </row>
    <row r="1531">
      <c r="A1531" t="n">
        <v>50162954</v>
      </c>
      <c r="B1531" s="8" t="n">
        <v>46146</v>
      </c>
      <c r="C1531" s="9">
        <f>A1531&amp;"-"&amp;TEXT(B1531,"yyyymmdd")</f>
        <v/>
      </c>
      <c r="D1531" s="9">
        <f>_xlfn.XLOOKUP(C1531,Violations[Key],Violations[Boro])</f>
        <v/>
      </c>
      <c r="E1531" s="9">
        <f>_xlfn.XLOOKUP(C1531,Violations[Key],Violations[Cuisine])</f>
        <v/>
      </c>
      <c r="F1531" s="9">
        <f>_xlfn.XLOOKUP(C1531,Violations[Key],Violations[Score])</f>
        <v/>
      </c>
      <c r="G1531" s="9">
        <f>_xlfn.XLOOKUP(C1531,Violations[Key],Violations[Grade])&amp;""</f>
        <v/>
      </c>
      <c r="H1531" s="9">
        <f>COUNTIFS(Violations[Key],C1531,Violations[Violation code],"&lt;&gt;")</f>
        <v/>
      </c>
      <c r="I1531" s="9">
        <f>COUNTIFS(Violations[Key],C1531,Violations[Critical flag],"Critical")</f>
        <v/>
      </c>
      <c r="J1531" s="9">
        <f>IF(LEFT(_xlfn.XLOOKUP(C1531,Violations[Key],Violations[Action]),20)="Establishment Closed","Yes","No")</f>
        <v/>
      </c>
      <c r="K1531" s="9">
        <f>IF(F1531&lt;=13,"Yes","No")</f>
        <v/>
      </c>
    </row>
    <row r="1532">
      <c r="A1532" t="n">
        <v>50177178</v>
      </c>
      <c r="B1532" s="8" t="n">
        <v>46146</v>
      </c>
      <c r="C1532" s="9">
        <f>A1532&amp;"-"&amp;TEXT(B1532,"yyyymmdd")</f>
        <v/>
      </c>
      <c r="D1532" s="9">
        <f>_xlfn.XLOOKUP(C1532,Violations[Key],Violations[Boro])</f>
        <v/>
      </c>
      <c r="E1532" s="9">
        <f>_xlfn.XLOOKUP(C1532,Violations[Key],Violations[Cuisine])</f>
        <v/>
      </c>
      <c r="F1532" s="9">
        <f>_xlfn.XLOOKUP(C1532,Violations[Key],Violations[Score])</f>
        <v/>
      </c>
      <c r="G1532" s="9">
        <f>_xlfn.XLOOKUP(C1532,Violations[Key],Violations[Grade])&amp;""</f>
        <v/>
      </c>
      <c r="H1532" s="9">
        <f>COUNTIFS(Violations[Key],C1532,Violations[Violation code],"&lt;&gt;")</f>
        <v/>
      </c>
      <c r="I1532" s="9">
        <f>COUNTIFS(Violations[Key],C1532,Violations[Critical flag],"Critical")</f>
        <v/>
      </c>
      <c r="J1532" s="9">
        <f>IF(LEFT(_xlfn.XLOOKUP(C1532,Violations[Key],Violations[Action]),20)="Establishment Closed","Yes","No")</f>
        <v/>
      </c>
      <c r="K1532" s="9">
        <f>IF(F1532&lt;=13,"Yes","No")</f>
        <v/>
      </c>
    </row>
    <row r="1533">
      <c r="A1533" t="n">
        <v>50177887</v>
      </c>
      <c r="B1533" s="8" t="n">
        <v>46146</v>
      </c>
      <c r="C1533" s="9">
        <f>A1533&amp;"-"&amp;TEXT(B1533,"yyyymmdd")</f>
        <v/>
      </c>
      <c r="D1533" s="9">
        <f>_xlfn.XLOOKUP(C1533,Violations[Key],Violations[Boro])</f>
        <v/>
      </c>
      <c r="E1533" s="9">
        <f>_xlfn.XLOOKUP(C1533,Violations[Key],Violations[Cuisine])</f>
        <v/>
      </c>
      <c r="F1533" s="9">
        <f>_xlfn.XLOOKUP(C1533,Violations[Key],Violations[Score])</f>
        <v/>
      </c>
      <c r="G1533" s="9">
        <f>_xlfn.XLOOKUP(C1533,Violations[Key],Violations[Grade])&amp;""</f>
        <v/>
      </c>
      <c r="H1533" s="9">
        <f>COUNTIFS(Violations[Key],C1533,Violations[Violation code],"&lt;&gt;")</f>
        <v/>
      </c>
      <c r="I1533" s="9">
        <f>COUNTIFS(Violations[Key],C1533,Violations[Critical flag],"Critical")</f>
        <v/>
      </c>
      <c r="J1533" s="9">
        <f>IF(LEFT(_xlfn.XLOOKUP(C1533,Violations[Key],Violations[Action]),20)="Establishment Closed","Yes","No")</f>
        <v/>
      </c>
      <c r="K1533" s="9">
        <f>IF(F1533&lt;=13,"Yes","No")</f>
        <v/>
      </c>
    </row>
    <row r="1534">
      <c r="A1534" t="n">
        <v>50178051</v>
      </c>
      <c r="B1534" s="8" t="n">
        <v>46146</v>
      </c>
      <c r="C1534" s="9">
        <f>A1534&amp;"-"&amp;TEXT(B1534,"yyyymmdd")</f>
        <v/>
      </c>
      <c r="D1534" s="9">
        <f>_xlfn.XLOOKUP(C1534,Violations[Key],Violations[Boro])</f>
        <v/>
      </c>
      <c r="E1534" s="9">
        <f>_xlfn.XLOOKUP(C1534,Violations[Key],Violations[Cuisine])</f>
        <v/>
      </c>
      <c r="F1534" s="9">
        <f>_xlfn.XLOOKUP(C1534,Violations[Key],Violations[Score])</f>
        <v/>
      </c>
      <c r="G1534" s="9">
        <f>_xlfn.XLOOKUP(C1534,Violations[Key],Violations[Grade])&amp;""</f>
        <v/>
      </c>
      <c r="H1534" s="9">
        <f>COUNTIFS(Violations[Key],C1534,Violations[Violation code],"&lt;&gt;")</f>
        <v/>
      </c>
      <c r="I1534" s="9">
        <f>COUNTIFS(Violations[Key],C1534,Violations[Critical flag],"Critical")</f>
        <v/>
      </c>
      <c r="J1534" s="9">
        <f>IF(LEFT(_xlfn.XLOOKUP(C1534,Violations[Key],Violations[Action]),20)="Establishment Closed","Yes","No")</f>
        <v/>
      </c>
      <c r="K1534" s="9">
        <f>IF(F1534&lt;=13,"Yes","No")</f>
        <v/>
      </c>
    </row>
    <row r="1535">
      <c r="A1535" t="n">
        <v>40364715</v>
      </c>
      <c r="B1535" s="8" t="n">
        <v>46147</v>
      </c>
      <c r="C1535" s="9">
        <f>A1535&amp;"-"&amp;TEXT(B1535,"yyyymmdd")</f>
        <v/>
      </c>
      <c r="D1535" s="9">
        <f>_xlfn.XLOOKUP(C1535,Violations[Key],Violations[Boro])</f>
        <v/>
      </c>
      <c r="E1535" s="9">
        <f>_xlfn.XLOOKUP(C1535,Violations[Key],Violations[Cuisine])</f>
        <v/>
      </c>
      <c r="F1535" s="9">
        <f>_xlfn.XLOOKUP(C1535,Violations[Key],Violations[Score])</f>
        <v/>
      </c>
      <c r="G1535" s="9">
        <f>_xlfn.XLOOKUP(C1535,Violations[Key],Violations[Grade])&amp;""</f>
        <v/>
      </c>
      <c r="H1535" s="9">
        <f>COUNTIFS(Violations[Key],C1535,Violations[Violation code],"&lt;&gt;")</f>
        <v/>
      </c>
      <c r="I1535" s="9">
        <f>COUNTIFS(Violations[Key],C1535,Violations[Critical flag],"Critical")</f>
        <v/>
      </c>
      <c r="J1535" s="9">
        <f>IF(LEFT(_xlfn.XLOOKUP(C1535,Violations[Key],Violations[Action]),20)="Establishment Closed","Yes","No")</f>
        <v/>
      </c>
      <c r="K1535" s="9">
        <f>IF(F1535&lt;=13,"Yes","No")</f>
        <v/>
      </c>
    </row>
    <row r="1536">
      <c r="A1536" t="n">
        <v>40396464</v>
      </c>
      <c r="B1536" s="8" t="n">
        <v>46147</v>
      </c>
      <c r="C1536" s="9">
        <f>A1536&amp;"-"&amp;TEXT(B1536,"yyyymmdd")</f>
        <v/>
      </c>
      <c r="D1536" s="9">
        <f>_xlfn.XLOOKUP(C1536,Violations[Key],Violations[Boro])</f>
        <v/>
      </c>
      <c r="E1536" s="9">
        <f>_xlfn.XLOOKUP(C1536,Violations[Key],Violations[Cuisine])</f>
        <v/>
      </c>
      <c r="F1536" s="9">
        <f>_xlfn.XLOOKUP(C1536,Violations[Key],Violations[Score])</f>
        <v/>
      </c>
      <c r="G1536" s="9">
        <f>_xlfn.XLOOKUP(C1536,Violations[Key],Violations[Grade])&amp;""</f>
        <v/>
      </c>
      <c r="H1536" s="9">
        <f>COUNTIFS(Violations[Key],C1536,Violations[Violation code],"&lt;&gt;")</f>
        <v/>
      </c>
      <c r="I1536" s="9">
        <f>COUNTIFS(Violations[Key],C1536,Violations[Critical flag],"Critical")</f>
        <v/>
      </c>
      <c r="J1536" s="9">
        <f>IF(LEFT(_xlfn.XLOOKUP(C1536,Violations[Key],Violations[Action]),20)="Establishment Closed","Yes","No")</f>
        <v/>
      </c>
      <c r="K1536" s="9">
        <f>IF(F1536&lt;=13,"Yes","No")</f>
        <v/>
      </c>
    </row>
    <row r="1537">
      <c r="A1537" t="n">
        <v>40528180</v>
      </c>
      <c r="B1537" s="8" t="n">
        <v>46147</v>
      </c>
      <c r="C1537" s="9">
        <f>A1537&amp;"-"&amp;TEXT(B1537,"yyyymmdd")</f>
        <v/>
      </c>
      <c r="D1537" s="9">
        <f>_xlfn.XLOOKUP(C1537,Violations[Key],Violations[Boro])</f>
        <v/>
      </c>
      <c r="E1537" s="9">
        <f>_xlfn.XLOOKUP(C1537,Violations[Key],Violations[Cuisine])</f>
        <v/>
      </c>
      <c r="F1537" s="9">
        <f>_xlfn.XLOOKUP(C1537,Violations[Key],Violations[Score])</f>
        <v/>
      </c>
      <c r="G1537" s="9">
        <f>_xlfn.XLOOKUP(C1537,Violations[Key],Violations[Grade])&amp;""</f>
        <v/>
      </c>
      <c r="H1537" s="9">
        <f>COUNTIFS(Violations[Key],C1537,Violations[Violation code],"&lt;&gt;")</f>
        <v/>
      </c>
      <c r="I1537" s="9">
        <f>COUNTIFS(Violations[Key],C1537,Violations[Critical flag],"Critical")</f>
        <v/>
      </c>
      <c r="J1537" s="9">
        <f>IF(LEFT(_xlfn.XLOOKUP(C1537,Violations[Key],Violations[Action]),20)="Establishment Closed","Yes","No")</f>
        <v/>
      </c>
      <c r="K1537" s="9">
        <f>IF(F1537&lt;=13,"Yes","No")</f>
        <v/>
      </c>
    </row>
    <row r="1538">
      <c r="A1538" t="n">
        <v>40597409</v>
      </c>
      <c r="B1538" s="8" t="n">
        <v>46147</v>
      </c>
      <c r="C1538" s="9">
        <f>A1538&amp;"-"&amp;TEXT(B1538,"yyyymmdd")</f>
        <v/>
      </c>
      <c r="D1538" s="9">
        <f>_xlfn.XLOOKUP(C1538,Violations[Key],Violations[Boro])</f>
        <v/>
      </c>
      <c r="E1538" s="9">
        <f>_xlfn.XLOOKUP(C1538,Violations[Key],Violations[Cuisine])</f>
        <v/>
      </c>
      <c r="F1538" s="9">
        <f>_xlfn.XLOOKUP(C1538,Violations[Key],Violations[Score])</f>
        <v/>
      </c>
      <c r="G1538" s="9">
        <f>_xlfn.XLOOKUP(C1538,Violations[Key],Violations[Grade])&amp;""</f>
        <v/>
      </c>
      <c r="H1538" s="9">
        <f>COUNTIFS(Violations[Key],C1538,Violations[Violation code],"&lt;&gt;")</f>
        <v/>
      </c>
      <c r="I1538" s="9">
        <f>COUNTIFS(Violations[Key],C1538,Violations[Critical flag],"Critical")</f>
        <v/>
      </c>
      <c r="J1538" s="9">
        <f>IF(LEFT(_xlfn.XLOOKUP(C1538,Violations[Key],Violations[Action]),20)="Establishment Closed","Yes","No")</f>
        <v/>
      </c>
      <c r="K1538" s="9">
        <f>IF(F1538&lt;=13,"Yes","No")</f>
        <v/>
      </c>
    </row>
    <row r="1539">
      <c r="A1539" t="n">
        <v>40723673</v>
      </c>
      <c r="B1539" s="8" t="n">
        <v>46147</v>
      </c>
      <c r="C1539" s="9">
        <f>A1539&amp;"-"&amp;TEXT(B1539,"yyyymmdd")</f>
        <v/>
      </c>
      <c r="D1539" s="9">
        <f>_xlfn.XLOOKUP(C1539,Violations[Key],Violations[Boro])</f>
        <v/>
      </c>
      <c r="E1539" s="9">
        <f>_xlfn.XLOOKUP(C1539,Violations[Key],Violations[Cuisine])</f>
        <v/>
      </c>
      <c r="F1539" s="9">
        <f>_xlfn.XLOOKUP(C1539,Violations[Key],Violations[Score])</f>
        <v/>
      </c>
      <c r="G1539" s="9">
        <f>_xlfn.XLOOKUP(C1539,Violations[Key],Violations[Grade])&amp;""</f>
        <v/>
      </c>
      <c r="H1539" s="9">
        <f>COUNTIFS(Violations[Key],C1539,Violations[Violation code],"&lt;&gt;")</f>
        <v/>
      </c>
      <c r="I1539" s="9">
        <f>COUNTIFS(Violations[Key],C1539,Violations[Critical flag],"Critical")</f>
        <v/>
      </c>
      <c r="J1539" s="9">
        <f>IF(LEFT(_xlfn.XLOOKUP(C1539,Violations[Key],Violations[Action]),20)="Establishment Closed","Yes","No")</f>
        <v/>
      </c>
      <c r="K1539" s="9">
        <f>IF(F1539&lt;=13,"Yes","No")</f>
        <v/>
      </c>
    </row>
    <row r="1540">
      <c r="A1540" t="n">
        <v>41106644</v>
      </c>
      <c r="B1540" s="8" t="n">
        <v>46147</v>
      </c>
      <c r="C1540" s="9">
        <f>A1540&amp;"-"&amp;TEXT(B1540,"yyyymmdd")</f>
        <v/>
      </c>
      <c r="D1540" s="9">
        <f>_xlfn.XLOOKUP(C1540,Violations[Key],Violations[Boro])</f>
        <v/>
      </c>
      <c r="E1540" s="9">
        <f>_xlfn.XLOOKUP(C1540,Violations[Key],Violations[Cuisine])</f>
        <v/>
      </c>
      <c r="F1540" s="9">
        <f>_xlfn.XLOOKUP(C1540,Violations[Key],Violations[Score])</f>
        <v/>
      </c>
      <c r="G1540" s="9">
        <f>_xlfn.XLOOKUP(C1540,Violations[Key],Violations[Grade])&amp;""</f>
        <v/>
      </c>
      <c r="H1540" s="9">
        <f>COUNTIFS(Violations[Key],C1540,Violations[Violation code],"&lt;&gt;")</f>
        <v/>
      </c>
      <c r="I1540" s="9">
        <f>COUNTIFS(Violations[Key],C1540,Violations[Critical flag],"Critical")</f>
        <v/>
      </c>
      <c r="J1540" s="9">
        <f>IF(LEFT(_xlfn.XLOOKUP(C1540,Violations[Key],Violations[Action]),20)="Establishment Closed","Yes","No")</f>
        <v/>
      </c>
      <c r="K1540" s="9">
        <f>IF(F1540&lt;=13,"Yes","No")</f>
        <v/>
      </c>
    </row>
    <row r="1541">
      <c r="A1541" t="n">
        <v>41221138</v>
      </c>
      <c r="B1541" s="8" t="n">
        <v>46147</v>
      </c>
      <c r="C1541" s="9">
        <f>A1541&amp;"-"&amp;TEXT(B1541,"yyyymmdd")</f>
        <v/>
      </c>
      <c r="D1541" s="9">
        <f>_xlfn.XLOOKUP(C1541,Violations[Key],Violations[Boro])</f>
        <v/>
      </c>
      <c r="E1541" s="9">
        <f>_xlfn.XLOOKUP(C1541,Violations[Key],Violations[Cuisine])</f>
        <v/>
      </c>
      <c r="F1541" s="9">
        <f>_xlfn.XLOOKUP(C1541,Violations[Key],Violations[Score])</f>
        <v/>
      </c>
      <c r="G1541" s="9">
        <f>_xlfn.XLOOKUP(C1541,Violations[Key],Violations[Grade])&amp;""</f>
        <v/>
      </c>
      <c r="H1541" s="9">
        <f>COUNTIFS(Violations[Key],C1541,Violations[Violation code],"&lt;&gt;")</f>
        <v/>
      </c>
      <c r="I1541" s="9">
        <f>COUNTIFS(Violations[Key],C1541,Violations[Critical flag],"Critical")</f>
        <v/>
      </c>
      <c r="J1541" s="9">
        <f>IF(LEFT(_xlfn.XLOOKUP(C1541,Violations[Key],Violations[Action]),20)="Establishment Closed","Yes","No")</f>
        <v/>
      </c>
      <c r="K1541" s="9">
        <f>IF(F1541&lt;=13,"Yes","No")</f>
        <v/>
      </c>
    </row>
    <row r="1542">
      <c r="A1542" t="n">
        <v>41236413</v>
      </c>
      <c r="B1542" s="8" t="n">
        <v>46147</v>
      </c>
      <c r="C1542" s="9">
        <f>A1542&amp;"-"&amp;TEXT(B1542,"yyyymmdd")</f>
        <v/>
      </c>
      <c r="D1542" s="9">
        <f>_xlfn.XLOOKUP(C1542,Violations[Key],Violations[Boro])</f>
        <v/>
      </c>
      <c r="E1542" s="9">
        <f>_xlfn.XLOOKUP(C1542,Violations[Key],Violations[Cuisine])</f>
        <v/>
      </c>
      <c r="F1542" s="9">
        <f>_xlfn.XLOOKUP(C1542,Violations[Key],Violations[Score])</f>
        <v/>
      </c>
      <c r="G1542" s="9">
        <f>_xlfn.XLOOKUP(C1542,Violations[Key],Violations[Grade])&amp;""</f>
        <v/>
      </c>
      <c r="H1542" s="9">
        <f>COUNTIFS(Violations[Key],C1542,Violations[Violation code],"&lt;&gt;")</f>
        <v/>
      </c>
      <c r="I1542" s="9">
        <f>COUNTIFS(Violations[Key],C1542,Violations[Critical flag],"Critical")</f>
        <v/>
      </c>
      <c r="J1542" s="9">
        <f>IF(LEFT(_xlfn.XLOOKUP(C1542,Violations[Key],Violations[Action]),20)="Establishment Closed","Yes","No")</f>
        <v/>
      </c>
      <c r="K1542" s="9">
        <f>IF(F1542&lt;=13,"Yes","No")</f>
        <v/>
      </c>
    </row>
    <row r="1543">
      <c r="A1543" t="n">
        <v>41244032</v>
      </c>
      <c r="B1543" s="8" t="n">
        <v>46147</v>
      </c>
      <c r="C1543" s="9">
        <f>A1543&amp;"-"&amp;TEXT(B1543,"yyyymmdd")</f>
        <v/>
      </c>
      <c r="D1543" s="9">
        <f>_xlfn.XLOOKUP(C1543,Violations[Key],Violations[Boro])</f>
        <v/>
      </c>
      <c r="E1543" s="9">
        <f>_xlfn.XLOOKUP(C1543,Violations[Key],Violations[Cuisine])</f>
        <v/>
      </c>
      <c r="F1543" s="9">
        <f>_xlfn.XLOOKUP(C1543,Violations[Key],Violations[Score])</f>
        <v/>
      </c>
      <c r="G1543" s="9">
        <f>_xlfn.XLOOKUP(C1543,Violations[Key],Violations[Grade])&amp;""</f>
        <v/>
      </c>
      <c r="H1543" s="9">
        <f>COUNTIFS(Violations[Key],C1543,Violations[Violation code],"&lt;&gt;")</f>
        <v/>
      </c>
      <c r="I1543" s="9">
        <f>COUNTIFS(Violations[Key],C1543,Violations[Critical flag],"Critical")</f>
        <v/>
      </c>
      <c r="J1543" s="9">
        <f>IF(LEFT(_xlfn.XLOOKUP(C1543,Violations[Key],Violations[Action]),20)="Establishment Closed","Yes","No")</f>
        <v/>
      </c>
      <c r="K1543" s="9">
        <f>IF(F1543&lt;=13,"Yes","No")</f>
        <v/>
      </c>
    </row>
    <row r="1544">
      <c r="A1544" t="n">
        <v>41289258</v>
      </c>
      <c r="B1544" s="8" t="n">
        <v>46147</v>
      </c>
      <c r="C1544" s="9">
        <f>A1544&amp;"-"&amp;TEXT(B1544,"yyyymmdd")</f>
        <v/>
      </c>
      <c r="D1544" s="9">
        <f>_xlfn.XLOOKUP(C1544,Violations[Key],Violations[Boro])</f>
        <v/>
      </c>
      <c r="E1544" s="9">
        <f>_xlfn.XLOOKUP(C1544,Violations[Key],Violations[Cuisine])</f>
        <v/>
      </c>
      <c r="F1544" s="9">
        <f>_xlfn.XLOOKUP(C1544,Violations[Key],Violations[Score])</f>
        <v/>
      </c>
      <c r="G1544" s="9">
        <f>_xlfn.XLOOKUP(C1544,Violations[Key],Violations[Grade])&amp;""</f>
        <v/>
      </c>
      <c r="H1544" s="9">
        <f>COUNTIFS(Violations[Key],C1544,Violations[Violation code],"&lt;&gt;")</f>
        <v/>
      </c>
      <c r="I1544" s="9">
        <f>COUNTIFS(Violations[Key],C1544,Violations[Critical flag],"Critical")</f>
        <v/>
      </c>
      <c r="J1544" s="9">
        <f>IF(LEFT(_xlfn.XLOOKUP(C1544,Violations[Key],Violations[Action]),20)="Establishment Closed","Yes","No")</f>
        <v/>
      </c>
      <c r="K1544" s="9">
        <f>IF(F1544&lt;=13,"Yes","No")</f>
        <v/>
      </c>
    </row>
    <row r="1545">
      <c r="A1545" t="n">
        <v>41406341</v>
      </c>
      <c r="B1545" s="8" t="n">
        <v>46147</v>
      </c>
      <c r="C1545" s="9">
        <f>A1545&amp;"-"&amp;TEXT(B1545,"yyyymmdd")</f>
        <v/>
      </c>
      <c r="D1545" s="9">
        <f>_xlfn.XLOOKUP(C1545,Violations[Key],Violations[Boro])</f>
        <v/>
      </c>
      <c r="E1545" s="9">
        <f>_xlfn.XLOOKUP(C1545,Violations[Key],Violations[Cuisine])</f>
        <v/>
      </c>
      <c r="F1545" s="9">
        <f>_xlfn.XLOOKUP(C1545,Violations[Key],Violations[Score])</f>
        <v/>
      </c>
      <c r="G1545" s="9">
        <f>_xlfn.XLOOKUP(C1545,Violations[Key],Violations[Grade])&amp;""</f>
        <v/>
      </c>
      <c r="H1545" s="9">
        <f>COUNTIFS(Violations[Key],C1545,Violations[Violation code],"&lt;&gt;")</f>
        <v/>
      </c>
      <c r="I1545" s="9">
        <f>COUNTIFS(Violations[Key],C1545,Violations[Critical flag],"Critical")</f>
        <v/>
      </c>
      <c r="J1545" s="9">
        <f>IF(LEFT(_xlfn.XLOOKUP(C1545,Violations[Key],Violations[Action]),20)="Establishment Closed","Yes","No")</f>
        <v/>
      </c>
      <c r="K1545" s="9">
        <f>IF(F1545&lt;=13,"Yes","No")</f>
        <v/>
      </c>
    </row>
    <row r="1546">
      <c r="A1546" t="n">
        <v>41416480</v>
      </c>
      <c r="B1546" s="8" t="n">
        <v>46147</v>
      </c>
      <c r="C1546" s="9">
        <f>A1546&amp;"-"&amp;TEXT(B1546,"yyyymmdd")</f>
        <v/>
      </c>
      <c r="D1546" s="9">
        <f>_xlfn.XLOOKUP(C1546,Violations[Key],Violations[Boro])</f>
        <v/>
      </c>
      <c r="E1546" s="9">
        <f>_xlfn.XLOOKUP(C1546,Violations[Key],Violations[Cuisine])</f>
        <v/>
      </c>
      <c r="F1546" s="9">
        <f>_xlfn.XLOOKUP(C1546,Violations[Key],Violations[Score])</f>
        <v/>
      </c>
      <c r="G1546" s="9">
        <f>_xlfn.XLOOKUP(C1546,Violations[Key],Violations[Grade])&amp;""</f>
        <v/>
      </c>
      <c r="H1546" s="9">
        <f>COUNTIFS(Violations[Key],C1546,Violations[Violation code],"&lt;&gt;")</f>
        <v/>
      </c>
      <c r="I1546" s="9">
        <f>COUNTIFS(Violations[Key],C1546,Violations[Critical flag],"Critical")</f>
        <v/>
      </c>
      <c r="J1546" s="9">
        <f>IF(LEFT(_xlfn.XLOOKUP(C1546,Violations[Key],Violations[Action]),20)="Establishment Closed","Yes","No")</f>
        <v/>
      </c>
      <c r="K1546" s="9">
        <f>IF(F1546&lt;=13,"Yes","No")</f>
        <v/>
      </c>
    </row>
    <row r="1547">
      <c r="A1547" t="n">
        <v>41429791</v>
      </c>
      <c r="B1547" s="8" t="n">
        <v>46147</v>
      </c>
      <c r="C1547" s="9">
        <f>A1547&amp;"-"&amp;TEXT(B1547,"yyyymmdd")</f>
        <v/>
      </c>
      <c r="D1547" s="9">
        <f>_xlfn.XLOOKUP(C1547,Violations[Key],Violations[Boro])</f>
        <v/>
      </c>
      <c r="E1547" s="9">
        <f>_xlfn.XLOOKUP(C1547,Violations[Key],Violations[Cuisine])</f>
        <v/>
      </c>
      <c r="F1547" s="9">
        <f>_xlfn.XLOOKUP(C1547,Violations[Key],Violations[Score])</f>
        <v/>
      </c>
      <c r="G1547" s="9">
        <f>_xlfn.XLOOKUP(C1547,Violations[Key],Violations[Grade])&amp;""</f>
        <v/>
      </c>
      <c r="H1547" s="9">
        <f>COUNTIFS(Violations[Key],C1547,Violations[Violation code],"&lt;&gt;")</f>
        <v/>
      </c>
      <c r="I1547" s="9">
        <f>COUNTIFS(Violations[Key],C1547,Violations[Critical flag],"Critical")</f>
        <v/>
      </c>
      <c r="J1547" s="9">
        <f>IF(LEFT(_xlfn.XLOOKUP(C1547,Violations[Key],Violations[Action]),20)="Establishment Closed","Yes","No")</f>
        <v/>
      </c>
      <c r="K1547" s="9">
        <f>IF(F1547&lt;=13,"Yes","No")</f>
        <v/>
      </c>
    </row>
    <row r="1548">
      <c r="A1548" t="n">
        <v>41453878</v>
      </c>
      <c r="B1548" s="8" t="n">
        <v>46147</v>
      </c>
      <c r="C1548" s="9">
        <f>A1548&amp;"-"&amp;TEXT(B1548,"yyyymmdd")</f>
        <v/>
      </c>
      <c r="D1548" s="9">
        <f>_xlfn.XLOOKUP(C1548,Violations[Key],Violations[Boro])</f>
        <v/>
      </c>
      <c r="E1548" s="9">
        <f>_xlfn.XLOOKUP(C1548,Violations[Key],Violations[Cuisine])</f>
        <v/>
      </c>
      <c r="F1548" s="9">
        <f>_xlfn.XLOOKUP(C1548,Violations[Key],Violations[Score])</f>
        <v/>
      </c>
      <c r="G1548" s="9">
        <f>_xlfn.XLOOKUP(C1548,Violations[Key],Violations[Grade])&amp;""</f>
        <v/>
      </c>
      <c r="H1548" s="9">
        <f>COUNTIFS(Violations[Key],C1548,Violations[Violation code],"&lt;&gt;")</f>
        <v/>
      </c>
      <c r="I1548" s="9">
        <f>COUNTIFS(Violations[Key],C1548,Violations[Critical flag],"Critical")</f>
        <v/>
      </c>
      <c r="J1548" s="9">
        <f>IF(LEFT(_xlfn.XLOOKUP(C1548,Violations[Key],Violations[Action]),20)="Establishment Closed","Yes","No")</f>
        <v/>
      </c>
      <c r="K1548" s="9">
        <f>IF(F1548&lt;=13,"Yes","No")</f>
        <v/>
      </c>
    </row>
    <row r="1549">
      <c r="A1549" t="n">
        <v>41624530</v>
      </c>
      <c r="B1549" s="8" t="n">
        <v>46147</v>
      </c>
      <c r="C1549" s="9">
        <f>A1549&amp;"-"&amp;TEXT(B1549,"yyyymmdd")</f>
        <v/>
      </c>
      <c r="D1549" s="9">
        <f>_xlfn.XLOOKUP(C1549,Violations[Key],Violations[Boro])</f>
        <v/>
      </c>
      <c r="E1549" s="9">
        <f>_xlfn.XLOOKUP(C1549,Violations[Key],Violations[Cuisine])</f>
        <v/>
      </c>
      <c r="F1549" s="9">
        <f>_xlfn.XLOOKUP(C1549,Violations[Key],Violations[Score])</f>
        <v/>
      </c>
      <c r="G1549" s="9">
        <f>_xlfn.XLOOKUP(C1549,Violations[Key],Violations[Grade])&amp;""</f>
        <v/>
      </c>
      <c r="H1549" s="9">
        <f>COUNTIFS(Violations[Key],C1549,Violations[Violation code],"&lt;&gt;")</f>
        <v/>
      </c>
      <c r="I1549" s="9">
        <f>COUNTIFS(Violations[Key],C1549,Violations[Critical flag],"Critical")</f>
        <v/>
      </c>
      <c r="J1549" s="9">
        <f>IF(LEFT(_xlfn.XLOOKUP(C1549,Violations[Key],Violations[Action]),20)="Establishment Closed","Yes","No")</f>
        <v/>
      </c>
      <c r="K1549" s="9">
        <f>IF(F1549&lt;=13,"Yes","No")</f>
        <v/>
      </c>
    </row>
    <row r="1550">
      <c r="A1550" t="n">
        <v>41632050</v>
      </c>
      <c r="B1550" s="8" t="n">
        <v>46147</v>
      </c>
      <c r="C1550" s="9">
        <f>A1550&amp;"-"&amp;TEXT(B1550,"yyyymmdd")</f>
        <v/>
      </c>
      <c r="D1550" s="9">
        <f>_xlfn.XLOOKUP(C1550,Violations[Key],Violations[Boro])</f>
        <v/>
      </c>
      <c r="E1550" s="9">
        <f>_xlfn.XLOOKUP(C1550,Violations[Key],Violations[Cuisine])</f>
        <v/>
      </c>
      <c r="F1550" s="9">
        <f>_xlfn.XLOOKUP(C1550,Violations[Key],Violations[Score])</f>
        <v/>
      </c>
      <c r="G1550" s="9">
        <f>_xlfn.XLOOKUP(C1550,Violations[Key],Violations[Grade])&amp;""</f>
        <v/>
      </c>
      <c r="H1550" s="9">
        <f>COUNTIFS(Violations[Key],C1550,Violations[Violation code],"&lt;&gt;")</f>
        <v/>
      </c>
      <c r="I1550" s="9">
        <f>COUNTIFS(Violations[Key],C1550,Violations[Critical flag],"Critical")</f>
        <v/>
      </c>
      <c r="J1550" s="9">
        <f>IF(LEFT(_xlfn.XLOOKUP(C1550,Violations[Key],Violations[Action]),20)="Establishment Closed","Yes","No")</f>
        <v/>
      </c>
      <c r="K1550" s="9">
        <f>IF(F1550&lt;=13,"Yes","No")</f>
        <v/>
      </c>
    </row>
    <row r="1551">
      <c r="A1551" t="n">
        <v>41633674</v>
      </c>
      <c r="B1551" s="8" t="n">
        <v>46147</v>
      </c>
      <c r="C1551" s="9">
        <f>A1551&amp;"-"&amp;TEXT(B1551,"yyyymmdd")</f>
        <v/>
      </c>
      <c r="D1551" s="9">
        <f>_xlfn.XLOOKUP(C1551,Violations[Key],Violations[Boro])</f>
        <v/>
      </c>
      <c r="E1551" s="9">
        <f>_xlfn.XLOOKUP(C1551,Violations[Key],Violations[Cuisine])</f>
        <v/>
      </c>
      <c r="F1551" s="9">
        <f>_xlfn.XLOOKUP(C1551,Violations[Key],Violations[Score])</f>
        <v/>
      </c>
      <c r="G1551" s="9">
        <f>_xlfn.XLOOKUP(C1551,Violations[Key],Violations[Grade])&amp;""</f>
        <v/>
      </c>
      <c r="H1551" s="9">
        <f>COUNTIFS(Violations[Key],C1551,Violations[Violation code],"&lt;&gt;")</f>
        <v/>
      </c>
      <c r="I1551" s="9">
        <f>COUNTIFS(Violations[Key],C1551,Violations[Critical flag],"Critical")</f>
        <v/>
      </c>
      <c r="J1551" s="9">
        <f>IF(LEFT(_xlfn.XLOOKUP(C1551,Violations[Key],Violations[Action]),20)="Establishment Closed","Yes","No")</f>
        <v/>
      </c>
      <c r="K1551" s="9">
        <f>IF(F1551&lt;=13,"Yes","No")</f>
        <v/>
      </c>
    </row>
    <row r="1552">
      <c r="A1552" t="n">
        <v>41639191</v>
      </c>
      <c r="B1552" s="8" t="n">
        <v>46147</v>
      </c>
      <c r="C1552" s="9">
        <f>A1552&amp;"-"&amp;TEXT(B1552,"yyyymmdd")</f>
        <v/>
      </c>
      <c r="D1552" s="9">
        <f>_xlfn.XLOOKUP(C1552,Violations[Key],Violations[Boro])</f>
        <v/>
      </c>
      <c r="E1552" s="9">
        <f>_xlfn.XLOOKUP(C1552,Violations[Key],Violations[Cuisine])</f>
        <v/>
      </c>
      <c r="F1552" s="9">
        <f>_xlfn.XLOOKUP(C1552,Violations[Key],Violations[Score])</f>
        <v/>
      </c>
      <c r="G1552" s="9">
        <f>_xlfn.XLOOKUP(C1552,Violations[Key],Violations[Grade])&amp;""</f>
        <v/>
      </c>
      <c r="H1552" s="9">
        <f>COUNTIFS(Violations[Key],C1552,Violations[Violation code],"&lt;&gt;")</f>
        <v/>
      </c>
      <c r="I1552" s="9">
        <f>COUNTIFS(Violations[Key],C1552,Violations[Critical flag],"Critical")</f>
        <v/>
      </c>
      <c r="J1552" s="9">
        <f>IF(LEFT(_xlfn.XLOOKUP(C1552,Violations[Key],Violations[Action]),20)="Establishment Closed","Yes","No")</f>
        <v/>
      </c>
      <c r="K1552" s="9">
        <f>IF(F1552&lt;=13,"Yes","No")</f>
        <v/>
      </c>
    </row>
    <row r="1553">
      <c r="A1553" t="n">
        <v>41645410</v>
      </c>
      <c r="B1553" s="8" t="n">
        <v>46147</v>
      </c>
      <c r="C1553" s="9">
        <f>A1553&amp;"-"&amp;TEXT(B1553,"yyyymmdd")</f>
        <v/>
      </c>
      <c r="D1553" s="9">
        <f>_xlfn.XLOOKUP(C1553,Violations[Key],Violations[Boro])</f>
        <v/>
      </c>
      <c r="E1553" s="9">
        <f>_xlfn.XLOOKUP(C1553,Violations[Key],Violations[Cuisine])</f>
        <v/>
      </c>
      <c r="F1553" s="9">
        <f>_xlfn.XLOOKUP(C1553,Violations[Key],Violations[Score])</f>
        <v/>
      </c>
      <c r="G1553" s="9">
        <f>_xlfn.XLOOKUP(C1553,Violations[Key],Violations[Grade])&amp;""</f>
        <v/>
      </c>
      <c r="H1553" s="9">
        <f>COUNTIFS(Violations[Key],C1553,Violations[Violation code],"&lt;&gt;")</f>
        <v/>
      </c>
      <c r="I1553" s="9">
        <f>COUNTIFS(Violations[Key],C1553,Violations[Critical flag],"Critical")</f>
        <v/>
      </c>
      <c r="J1553" s="9">
        <f>IF(LEFT(_xlfn.XLOOKUP(C1553,Violations[Key],Violations[Action]),20)="Establishment Closed","Yes","No")</f>
        <v/>
      </c>
      <c r="K1553" s="9">
        <f>IF(F1553&lt;=13,"Yes","No")</f>
        <v/>
      </c>
    </row>
    <row r="1554">
      <c r="A1554" t="n">
        <v>41710752</v>
      </c>
      <c r="B1554" s="8" t="n">
        <v>46147</v>
      </c>
      <c r="C1554" s="9">
        <f>A1554&amp;"-"&amp;TEXT(B1554,"yyyymmdd")</f>
        <v/>
      </c>
      <c r="D1554" s="9">
        <f>_xlfn.XLOOKUP(C1554,Violations[Key],Violations[Boro])</f>
        <v/>
      </c>
      <c r="E1554" s="9">
        <f>_xlfn.XLOOKUP(C1554,Violations[Key],Violations[Cuisine])</f>
        <v/>
      </c>
      <c r="F1554" s="9">
        <f>_xlfn.XLOOKUP(C1554,Violations[Key],Violations[Score])</f>
        <v/>
      </c>
      <c r="G1554" s="9">
        <f>_xlfn.XLOOKUP(C1554,Violations[Key],Violations[Grade])&amp;""</f>
        <v/>
      </c>
      <c r="H1554" s="9">
        <f>COUNTIFS(Violations[Key],C1554,Violations[Violation code],"&lt;&gt;")</f>
        <v/>
      </c>
      <c r="I1554" s="9">
        <f>COUNTIFS(Violations[Key],C1554,Violations[Critical flag],"Critical")</f>
        <v/>
      </c>
      <c r="J1554" s="9">
        <f>IF(LEFT(_xlfn.XLOOKUP(C1554,Violations[Key],Violations[Action]),20)="Establishment Closed","Yes","No")</f>
        <v/>
      </c>
      <c r="K1554" s="9">
        <f>IF(F1554&lt;=13,"Yes","No")</f>
        <v/>
      </c>
    </row>
    <row r="1555">
      <c r="A1555" t="n">
        <v>50007046</v>
      </c>
      <c r="B1555" s="8" t="n">
        <v>46147</v>
      </c>
      <c r="C1555" s="9">
        <f>A1555&amp;"-"&amp;TEXT(B1555,"yyyymmdd")</f>
        <v/>
      </c>
      <c r="D1555" s="9">
        <f>_xlfn.XLOOKUP(C1555,Violations[Key],Violations[Boro])</f>
        <v/>
      </c>
      <c r="E1555" s="9">
        <f>_xlfn.XLOOKUP(C1555,Violations[Key],Violations[Cuisine])</f>
        <v/>
      </c>
      <c r="F1555" s="9">
        <f>_xlfn.XLOOKUP(C1555,Violations[Key],Violations[Score])</f>
        <v/>
      </c>
      <c r="G1555" s="9">
        <f>_xlfn.XLOOKUP(C1555,Violations[Key],Violations[Grade])&amp;""</f>
        <v/>
      </c>
      <c r="H1555" s="9">
        <f>COUNTIFS(Violations[Key],C1555,Violations[Violation code],"&lt;&gt;")</f>
        <v/>
      </c>
      <c r="I1555" s="9">
        <f>COUNTIFS(Violations[Key],C1555,Violations[Critical flag],"Critical")</f>
        <v/>
      </c>
      <c r="J1555" s="9">
        <f>IF(LEFT(_xlfn.XLOOKUP(C1555,Violations[Key],Violations[Action]),20)="Establishment Closed","Yes","No")</f>
        <v/>
      </c>
      <c r="K1555" s="9">
        <f>IF(F1555&lt;=13,"Yes","No")</f>
        <v/>
      </c>
    </row>
    <row r="1556">
      <c r="A1556" t="n">
        <v>50009335</v>
      </c>
      <c r="B1556" s="8" t="n">
        <v>46147</v>
      </c>
      <c r="C1556" s="9">
        <f>A1556&amp;"-"&amp;TEXT(B1556,"yyyymmdd")</f>
        <v/>
      </c>
      <c r="D1556" s="9">
        <f>_xlfn.XLOOKUP(C1556,Violations[Key],Violations[Boro])</f>
        <v/>
      </c>
      <c r="E1556" s="9">
        <f>_xlfn.XLOOKUP(C1556,Violations[Key],Violations[Cuisine])</f>
        <v/>
      </c>
      <c r="F1556" s="9">
        <f>_xlfn.XLOOKUP(C1556,Violations[Key],Violations[Score])</f>
        <v/>
      </c>
      <c r="G1556" s="9">
        <f>_xlfn.XLOOKUP(C1556,Violations[Key],Violations[Grade])&amp;""</f>
        <v/>
      </c>
      <c r="H1556" s="9">
        <f>COUNTIFS(Violations[Key],C1556,Violations[Violation code],"&lt;&gt;")</f>
        <v/>
      </c>
      <c r="I1556" s="9">
        <f>COUNTIFS(Violations[Key],C1556,Violations[Critical flag],"Critical")</f>
        <v/>
      </c>
      <c r="J1556" s="9">
        <f>IF(LEFT(_xlfn.XLOOKUP(C1556,Violations[Key],Violations[Action]),20)="Establishment Closed","Yes","No")</f>
        <v/>
      </c>
      <c r="K1556" s="9">
        <f>IF(F1556&lt;=13,"Yes","No")</f>
        <v/>
      </c>
    </row>
    <row r="1557">
      <c r="A1557" t="n">
        <v>50037525</v>
      </c>
      <c r="B1557" s="8" t="n">
        <v>46147</v>
      </c>
      <c r="C1557" s="9">
        <f>A1557&amp;"-"&amp;TEXT(B1557,"yyyymmdd")</f>
        <v/>
      </c>
      <c r="D1557" s="9">
        <f>_xlfn.XLOOKUP(C1557,Violations[Key],Violations[Boro])</f>
        <v/>
      </c>
      <c r="E1557" s="9">
        <f>_xlfn.XLOOKUP(C1557,Violations[Key],Violations[Cuisine])</f>
        <v/>
      </c>
      <c r="F1557" s="9">
        <f>_xlfn.XLOOKUP(C1557,Violations[Key],Violations[Score])</f>
        <v/>
      </c>
      <c r="G1557" s="9">
        <f>_xlfn.XLOOKUP(C1557,Violations[Key],Violations[Grade])&amp;""</f>
        <v/>
      </c>
      <c r="H1557" s="9">
        <f>COUNTIFS(Violations[Key],C1557,Violations[Violation code],"&lt;&gt;")</f>
        <v/>
      </c>
      <c r="I1557" s="9">
        <f>COUNTIFS(Violations[Key],C1557,Violations[Critical flag],"Critical")</f>
        <v/>
      </c>
      <c r="J1557" s="9">
        <f>IF(LEFT(_xlfn.XLOOKUP(C1557,Violations[Key],Violations[Action]),20)="Establishment Closed","Yes","No")</f>
        <v/>
      </c>
      <c r="K1557" s="9">
        <f>IF(F1557&lt;=13,"Yes","No")</f>
        <v/>
      </c>
    </row>
    <row r="1558">
      <c r="A1558" t="n">
        <v>50057533</v>
      </c>
      <c r="B1558" s="8" t="n">
        <v>46147</v>
      </c>
      <c r="C1558" s="9">
        <f>A1558&amp;"-"&amp;TEXT(B1558,"yyyymmdd")</f>
        <v/>
      </c>
      <c r="D1558" s="9">
        <f>_xlfn.XLOOKUP(C1558,Violations[Key],Violations[Boro])</f>
        <v/>
      </c>
      <c r="E1558" s="9">
        <f>_xlfn.XLOOKUP(C1558,Violations[Key],Violations[Cuisine])</f>
        <v/>
      </c>
      <c r="F1558" s="9">
        <f>_xlfn.XLOOKUP(C1558,Violations[Key],Violations[Score])</f>
        <v/>
      </c>
      <c r="G1558" s="9">
        <f>_xlfn.XLOOKUP(C1558,Violations[Key],Violations[Grade])&amp;""</f>
        <v/>
      </c>
      <c r="H1558" s="9">
        <f>COUNTIFS(Violations[Key],C1558,Violations[Violation code],"&lt;&gt;")</f>
        <v/>
      </c>
      <c r="I1558" s="9">
        <f>COUNTIFS(Violations[Key],C1558,Violations[Critical flag],"Critical")</f>
        <v/>
      </c>
      <c r="J1558" s="9">
        <f>IF(LEFT(_xlfn.XLOOKUP(C1558,Violations[Key],Violations[Action]),20)="Establishment Closed","Yes","No")</f>
        <v/>
      </c>
      <c r="K1558" s="9">
        <f>IF(F1558&lt;=13,"Yes","No")</f>
        <v/>
      </c>
    </row>
    <row r="1559">
      <c r="A1559" t="n">
        <v>50077131</v>
      </c>
      <c r="B1559" s="8" t="n">
        <v>46147</v>
      </c>
      <c r="C1559" s="9">
        <f>A1559&amp;"-"&amp;TEXT(B1559,"yyyymmdd")</f>
        <v/>
      </c>
      <c r="D1559" s="9">
        <f>_xlfn.XLOOKUP(C1559,Violations[Key],Violations[Boro])</f>
        <v/>
      </c>
      <c r="E1559" s="9">
        <f>_xlfn.XLOOKUP(C1559,Violations[Key],Violations[Cuisine])</f>
        <v/>
      </c>
      <c r="F1559" s="9">
        <f>_xlfn.XLOOKUP(C1559,Violations[Key],Violations[Score])</f>
        <v/>
      </c>
      <c r="G1559" s="9">
        <f>_xlfn.XLOOKUP(C1559,Violations[Key],Violations[Grade])&amp;""</f>
        <v/>
      </c>
      <c r="H1559" s="9">
        <f>COUNTIFS(Violations[Key],C1559,Violations[Violation code],"&lt;&gt;")</f>
        <v/>
      </c>
      <c r="I1559" s="9">
        <f>COUNTIFS(Violations[Key],C1559,Violations[Critical flag],"Critical")</f>
        <v/>
      </c>
      <c r="J1559" s="9">
        <f>IF(LEFT(_xlfn.XLOOKUP(C1559,Violations[Key],Violations[Action]),20)="Establishment Closed","Yes","No")</f>
        <v/>
      </c>
      <c r="K1559" s="9">
        <f>IF(F1559&lt;=13,"Yes","No")</f>
        <v/>
      </c>
    </row>
    <row r="1560">
      <c r="A1560" t="n">
        <v>50090295</v>
      </c>
      <c r="B1560" s="8" t="n">
        <v>46147</v>
      </c>
      <c r="C1560" s="9">
        <f>A1560&amp;"-"&amp;TEXT(B1560,"yyyymmdd")</f>
        <v/>
      </c>
      <c r="D1560" s="9">
        <f>_xlfn.XLOOKUP(C1560,Violations[Key],Violations[Boro])</f>
        <v/>
      </c>
      <c r="E1560" s="9">
        <f>_xlfn.XLOOKUP(C1560,Violations[Key],Violations[Cuisine])</f>
        <v/>
      </c>
      <c r="F1560" s="9">
        <f>_xlfn.XLOOKUP(C1560,Violations[Key],Violations[Score])</f>
        <v/>
      </c>
      <c r="G1560" s="9">
        <f>_xlfn.XLOOKUP(C1560,Violations[Key],Violations[Grade])&amp;""</f>
        <v/>
      </c>
      <c r="H1560" s="9">
        <f>COUNTIFS(Violations[Key],C1560,Violations[Violation code],"&lt;&gt;")</f>
        <v/>
      </c>
      <c r="I1560" s="9">
        <f>COUNTIFS(Violations[Key],C1560,Violations[Critical flag],"Critical")</f>
        <v/>
      </c>
      <c r="J1560" s="9">
        <f>IF(LEFT(_xlfn.XLOOKUP(C1560,Violations[Key],Violations[Action]),20)="Establishment Closed","Yes","No")</f>
        <v/>
      </c>
      <c r="K1560" s="9">
        <f>IF(F1560&lt;=13,"Yes","No")</f>
        <v/>
      </c>
    </row>
    <row r="1561">
      <c r="A1561" t="n">
        <v>50097399</v>
      </c>
      <c r="B1561" s="8" t="n">
        <v>46147</v>
      </c>
      <c r="C1561" s="9">
        <f>A1561&amp;"-"&amp;TEXT(B1561,"yyyymmdd")</f>
        <v/>
      </c>
      <c r="D1561" s="9">
        <f>_xlfn.XLOOKUP(C1561,Violations[Key],Violations[Boro])</f>
        <v/>
      </c>
      <c r="E1561" s="9">
        <f>_xlfn.XLOOKUP(C1561,Violations[Key],Violations[Cuisine])</f>
        <v/>
      </c>
      <c r="F1561" s="9">
        <f>_xlfn.XLOOKUP(C1561,Violations[Key],Violations[Score])</f>
        <v/>
      </c>
      <c r="G1561" s="9">
        <f>_xlfn.XLOOKUP(C1561,Violations[Key],Violations[Grade])&amp;""</f>
        <v/>
      </c>
      <c r="H1561" s="9">
        <f>COUNTIFS(Violations[Key],C1561,Violations[Violation code],"&lt;&gt;")</f>
        <v/>
      </c>
      <c r="I1561" s="9">
        <f>COUNTIFS(Violations[Key],C1561,Violations[Critical flag],"Critical")</f>
        <v/>
      </c>
      <c r="J1561" s="9">
        <f>IF(LEFT(_xlfn.XLOOKUP(C1561,Violations[Key],Violations[Action]),20)="Establishment Closed","Yes","No")</f>
        <v/>
      </c>
      <c r="K1561" s="9">
        <f>IF(F1561&lt;=13,"Yes","No")</f>
        <v/>
      </c>
    </row>
    <row r="1562">
      <c r="A1562" t="n">
        <v>50098784</v>
      </c>
      <c r="B1562" s="8" t="n">
        <v>46147</v>
      </c>
      <c r="C1562" s="9">
        <f>A1562&amp;"-"&amp;TEXT(B1562,"yyyymmdd")</f>
        <v/>
      </c>
      <c r="D1562" s="9">
        <f>_xlfn.XLOOKUP(C1562,Violations[Key],Violations[Boro])</f>
        <v/>
      </c>
      <c r="E1562" s="9">
        <f>_xlfn.XLOOKUP(C1562,Violations[Key],Violations[Cuisine])</f>
        <v/>
      </c>
      <c r="F1562" s="9">
        <f>_xlfn.XLOOKUP(C1562,Violations[Key],Violations[Score])</f>
        <v/>
      </c>
      <c r="G1562" s="9">
        <f>_xlfn.XLOOKUP(C1562,Violations[Key],Violations[Grade])&amp;""</f>
        <v/>
      </c>
      <c r="H1562" s="9">
        <f>COUNTIFS(Violations[Key],C1562,Violations[Violation code],"&lt;&gt;")</f>
        <v/>
      </c>
      <c r="I1562" s="9">
        <f>COUNTIFS(Violations[Key],C1562,Violations[Critical flag],"Critical")</f>
        <v/>
      </c>
      <c r="J1562" s="9">
        <f>IF(LEFT(_xlfn.XLOOKUP(C1562,Violations[Key],Violations[Action]),20)="Establishment Closed","Yes","No")</f>
        <v/>
      </c>
      <c r="K1562" s="9">
        <f>IF(F1562&lt;=13,"Yes","No")</f>
        <v/>
      </c>
    </row>
    <row r="1563">
      <c r="A1563" t="n">
        <v>50101367</v>
      </c>
      <c r="B1563" s="8" t="n">
        <v>46147</v>
      </c>
      <c r="C1563" s="9">
        <f>A1563&amp;"-"&amp;TEXT(B1563,"yyyymmdd")</f>
        <v/>
      </c>
      <c r="D1563" s="9">
        <f>_xlfn.XLOOKUP(C1563,Violations[Key],Violations[Boro])</f>
        <v/>
      </c>
      <c r="E1563" s="9">
        <f>_xlfn.XLOOKUP(C1563,Violations[Key],Violations[Cuisine])</f>
        <v/>
      </c>
      <c r="F1563" s="9">
        <f>_xlfn.XLOOKUP(C1563,Violations[Key],Violations[Score])</f>
        <v/>
      </c>
      <c r="G1563" s="9">
        <f>_xlfn.XLOOKUP(C1563,Violations[Key],Violations[Grade])&amp;""</f>
        <v/>
      </c>
      <c r="H1563" s="9">
        <f>COUNTIFS(Violations[Key],C1563,Violations[Violation code],"&lt;&gt;")</f>
        <v/>
      </c>
      <c r="I1563" s="9">
        <f>COUNTIFS(Violations[Key],C1563,Violations[Critical flag],"Critical")</f>
        <v/>
      </c>
      <c r="J1563" s="9">
        <f>IF(LEFT(_xlfn.XLOOKUP(C1563,Violations[Key],Violations[Action]),20)="Establishment Closed","Yes","No")</f>
        <v/>
      </c>
      <c r="K1563" s="9">
        <f>IF(F1563&lt;=13,"Yes","No")</f>
        <v/>
      </c>
    </row>
    <row r="1564">
      <c r="A1564" t="n">
        <v>50101375</v>
      </c>
      <c r="B1564" s="8" t="n">
        <v>46147</v>
      </c>
      <c r="C1564" s="9">
        <f>A1564&amp;"-"&amp;TEXT(B1564,"yyyymmdd")</f>
        <v/>
      </c>
      <c r="D1564" s="9">
        <f>_xlfn.XLOOKUP(C1564,Violations[Key],Violations[Boro])</f>
        <v/>
      </c>
      <c r="E1564" s="9">
        <f>_xlfn.XLOOKUP(C1564,Violations[Key],Violations[Cuisine])</f>
        <v/>
      </c>
      <c r="F1564" s="9">
        <f>_xlfn.XLOOKUP(C1564,Violations[Key],Violations[Score])</f>
        <v/>
      </c>
      <c r="G1564" s="9">
        <f>_xlfn.XLOOKUP(C1564,Violations[Key],Violations[Grade])&amp;""</f>
        <v/>
      </c>
      <c r="H1564" s="9">
        <f>COUNTIFS(Violations[Key],C1564,Violations[Violation code],"&lt;&gt;")</f>
        <v/>
      </c>
      <c r="I1564" s="9">
        <f>COUNTIFS(Violations[Key],C1564,Violations[Critical flag],"Critical")</f>
        <v/>
      </c>
      <c r="J1564" s="9">
        <f>IF(LEFT(_xlfn.XLOOKUP(C1564,Violations[Key],Violations[Action]),20)="Establishment Closed","Yes","No")</f>
        <v/>
      </c>
      <c r="K1564" s="9">
        <f>IF(F1564&lt;=13,"Yes","No")</f>
        <v/>
      </c>
    </row>
    <row r="1565">
      <c r="A1565" t="n">
        <v>50101986</v>
      </c>
      <c r="B1565" s="8" t="n">
        <v>46147</v>
      </c>
      <c r="C1565" s="9">
        <f>A1565&amp;"-"&amp;TEXT(B1565,"yyyymmdd")</f>
        <v/>
      </c>
      <c r="D1565" s="9">
        <f>_xlfn.XLOOKUP(C1565,Violations[Key],Violations[Boro])</f>
        <v/>
      </c>
      <c r="E1565" s="9">
        <f>_xlfn.XLOOKUP(C1565,Violations[Key],Violations[Cuisine])</f>
        <v/>
      </c>
      <c r="F1565" s="9">
        <f>_xlfn.XLOOKUP(C1565,Violations[Key],Violations[Score])</f>
        <v/>
      </c>
      <c r="G1565" s="9">
        <f>_xlfn.XLOOKUP(C1565,Violations[Key],Violations[Grade])&amp;""</f>
        <v/>
      </c>
      <c r="H1565" s="9">
        <f>COUNTIFS(Violations[Key],C1565,Violations[Violation code],"&lt;&gt;")</f>
        <v/>
      </c>
      <c r="I1565" s="9">
        <f>COUNTIFS(Violations[Key],C1565,Violations[Critical flag],"Critical")</f>
        <v/>
      </c>
      <c r="J1565" s="9">
        <f>IF(LEFT(_xlfn.XLOOKUP(C1565,Violations[Key],Violations[Action]),20)="Establishment Closed","Yes","No")</f>
        <v/>
      </c>
      <c r="K1565" s="9">
        <f>IF(F1565&lt;=13,"Yes","No")</f>
        <v/>
      </c>
    </row>
    <row r="1566">
      <c r="A1566" t="n">
        <v>50106215</v>
      </c>
      <c r="B1566" s="8" t="n">
        <v>46147</v>
      </c>
      <c r="C1566" s="9">
        <f>A1566&amp;"-"&amp;TEXT(B1566,"yyyymmdd")</f>
        <v/>
      </c>
      <c r="D1566" s="9">
        <f>_xlfn.XLOOKUP(C1566,Violations[Key],Violations[Boro])</f>
        <v/>
      </c>
      <c r="E1566" s="9">
        <f>_xlfn.XLOOKUP(C1566,Violations[Key],Violations[Cuisine])</f>
        <v/>
      </c>
      <c r="F1566" s="9">
        <f>_xlfn.XLOOKUP(C1566,Violations[Key],Violations[Score])</f>
        <v/>
      </c>
      <c r="G1566" s="9">
        <f>_xlfn.XLOOKUP(C1566,Violations[Key],Violations[Grade])&amp;""</f>
        <v/>
      </c>
      <c r="H1566" s="9">
        <f>COUNTIFS(Violations[Key],C1566,Violations[Violation code],"&lt;&gt;")</f>
        <v/>
      </c>
      <c r="I1566" s="9">
        <f>COUNTIFS(Violations[Key],C1566,Violations[Critical flag],"Critical")</f>
        <v/>
      </c>
      <c r="J1566" s="9">
        <f>IF(LEFT(_xlfn.XLOOKUP(C1566,Violations[Key],Violations[Action]),20)="Establishment Closed","Yes","No")</f>
        <v/>
      </c>
      <c r="K1566" s="9">
        <f>IF(F1566&lt;=13,"Yes","No")</f>
        <v/>
      </c>
    </row>
    <row r="1567">
      <c r="A1567" t="n">
        <v>50106442</v>
      </c>
      <c r="B1567" s="8" t="n">
        <v>46147</v>
      </c>
      <c r="C1567" s="9">
        <f>A1567&amp;"-"&amp;TEXT(B1567,"yyyymmdd")</f>
        <v/>
      </c>
      <c r="D1567" s="9">
        <f>_xlfn.XLOOKUP(C1567,Violations[Key],Violations[Boro])</f>
        <v/>
      </c>
      <c r="E1567" s="9">
        <f>_xlfn.XLOOKUP(C1567,Violations[Key],Violations[Cuisine])</f>
        <v/>
      </c>
      <c r="F1567" s="9">
        <f>_xlfn.XLOOKUP(C1567,Violations[Key],Violations[Score])</f>
        <v/>
      </c>
      <c r="G1567" s="9">
        <f>_xlfn.XLOOKUP(C1567,Violations[Key],Violations[Grade])&amp;""</f>
        <v/>
      </c>
      <c r="H1567" s="9">
        <f>COUNTIFS(Violations[Key],C1567,Violations[Violation code],"&lt;&gt;")</f>
        <v/>
      </c>
      <c r="I1567" s="9">
        <f>COUNTIFS(Violations[Key],C1567,Violations[Critical flag],"Critical")</f>
        <v/>
      </c>
      <c r="J1567" s="9">
        <f>IF(LEFT(_xlfn.XLOOKUP(C1567,Violations[Key],Violations[Action]),20)="Establishment Closed","Yes","No")</f>
        <v/>
      </c>
      <c r="K1567" s="9">
        <f>IF(F1567&lt;=13,"Yes","No")</f>
        <v/>
      </c>
    </row>
    <row r="1568">
      <c r="A1568" t="n">
        <v>50106461</v>
      </c>
      <c r="B1568" s="8" t="n">
        <v>46147</v>
      </c>
      <c r="C1568" s="9">
        <f>A1568&amp;"-"&amp;TEXT(B1568,"yyyymmdd")</f>
        <v/>
      </c>
      <c r="D1568" s="9">
        <f>_xlfn.XLOOKUP(C1568,Violations[Key],Violations[Boro])</f>
        <v/>
      </c>
      <c r="E1568" s="9">
        <f>_xlfn.XLOOKUP(C1568,Violations[Key],Violations[Cuisine])</f>
        <v/>
      </c>
      <c r="F1568" s="9">
        <f>_xlfn.XLOOKUP(C1568,Violations[Key],Violations[Score])</f>
        <v/>
      </c>
      <c r="G1568" s="9">
        <f>_xlfn.XLOOKUP(C1568,Violations[Key],Violations[Grade])&amp;""</f>
        <v/>
      </c>
      <c r="H1568" s="9">
        <f>COUNTIFS(Violations[Key],C1568,Violations[Violation code],"&lt;&gt;")</f>
        <v/>
      </c>
      <c r="I1568" s="9">
        <f>COUNTIFS(Violations[Key],C1568,Violations[Critical flag],"Critical")</f>
        <v/>
      </c>
      <c r="J1568" s="9">
        <f>IF(LEFT(_xlfn.XLOOKUP(C1568,Violations[Key],Violations[Action]),20)="Establishment Closed","Yes","No")</f>
        <v/>
      </c>
      <c r="K1568" s="9">
        <f>IF(F1568&lt;=13,"Yes","No")</f>
        <v/>
      </c>
    </row>
    <row r="1569">
      <c r="A1569" t="n">
        <v>50107021</v>
      </c>
      <c r="B1569" s="8" t="n">
        <v>46147</v>
      </c>
      <c r="C1569" s="9">
        <f>A1569&amp;"-"&amp;TEXT(B1569,"yyyymmdd")</f>
        <v/>
      </c>
      <c r="D1569" s="9">
        <f>_xlfn.XLOOKUP(C1569,Violations[Key],Violations[Boro])</f>
        <v/>
      </c>
      <c r="E1569" s="9">
        <f>_xlfn.XLOOKUP(C1569,Violations[Key],Violations[Cuisine])</f>
        <v/>
      </c>
      <c r="F1569" s="9">
        <f>_xlfn.XLOOKUP(C1569,Violations[Key],Violations[Score])</f>
        <v/>
      </c>
      <c r="G1569" s="9">
        <f>_xlfn.XLOOKUP(C1569,Violations[Key],Violations[Grade])&amp;""</f>
        <v/>
      </c>
      <c r="H1569" s="9">
        <f>COUNTIFS(Violations[Key],C1569,Violations[Violation code],"&lt;&gt;")</f>
        <v/>
      </c>
      <c r="I1569" s="9">
        <f>COUNTIFS(Violations[Key],C1569,Violations[Critical flag],"Critical")</f>
        <v/>
      </c>
      <c r="J1569" s="9">
        <f>IF(LEFT(_xlfn.XLOOKUP(C1569,Violations[Key],Violations[Action]),20)="Establishment Closed","Yes","No")</f>
        <v/>
      </c>
      <c r="K1569" s="9">
        <f>IF(F1569&lt;=13,"Yes","No")</f>
        <v/>
      </c>
    </row>
    <row r="1570">
      <c r="A1570" t="n">
        <v>50107573</v>
      </c>
      <c r="B1570" s="8" t="n">
        <v>46147</v>
      </c>
      <c r="C1570" s="9">
        <f>A1570&amp;"-"&amp;TEXT(B1570,"yyyymmdd")</f>
        <v/>
      </c>
      <c r="D1570" s="9">
        <f>_xlfn.XLOOKUP(C1570,Violations[Key],Violations[Boro])</f>
        <v/>
      </c>
      <c r="E1570" s="9">
        <f>_xlfn.XLOOKUP(C1570,Violations[Key],Violations[Cuisine])</f>
        <v/>
      </c>
      <c r="F1570" s="9">
        <f>_xlfn.XLOOKUP(C1570,Violations[Key],Violations[Score])</f>
        <v/>
      </c>
      <c r="G1570" s="9">
        <f>_xlfn.XLOOKUP(C1570,Violations[Key],Violations[Grade])&amp;""</f>
        <v/>
      </c>
      <c r="H1570" s="9">
        <f>COUNTIFS(Violations[Key],C1570,Violations[Violation code],"&lt;&gt;")</f>
        <v/>
      </c>
      <c r="I1570" s="9">
        <f>COUNTIFS(Violations[Key],C1570,Violations[Critical flag],"Critical")</f>
        <v/>
      </c>
      <c r="J1570" s="9">
        <f>IF(LEFT(_xlfn.XLOOKUP(C1570,Violations[Key],Violations[Action]),20)="Establishment Closed","Yes","No")</f>
        <v/>
      </c>
      <c r="K1570" s="9">
        <f>IF(F1570&lt;=13,"Yes","No")</f>
        <v/>
      </c>
    </row>
    <row r="1571">
      <c r="A1571" t="n">
        <v>50114967</v>
      </c>
      <c r="B1571" s="8" t="n">
        <v>46147</v>
      </c>
      <c r="C1571" s="9">
        <f>A1571&amp;"-"&amp;TEXT(B1571,"yyyymmdd")</f>
        <v/>
      </c>
      <c r="D1571" s="9">
        <f>_xlfn.XLOOKUP(C1571,Violations[Key],Violations[Boro])</f>
        <v/>
      </c>
      <c r="E1571" s="9">
        <f>_xlfn.XLOOKUP(C1571,Violations[Key],Violations[Cuisine])</f>
        <v/>
      </c>
      <c r="F1571" s="9">
        <f>_xlfn.XLOOKUP(C1571,Violations[Key],Violations[Score])</f>
        <v/>
      </c>
      <c r="G1571" s="9">
        <f>_xlfn.XLOOKUP(C1571,Violations[Key],Violations[Grade])&amp;""</f>
        <v/>
      </c>
      <c r="H1571" s="9">
        <f>COUNTIFS(Violations[Key],C1571,Violations[Violation code],"&lt;&gt;")</f>
        <v/>
      </c>
      <c r="I1571" s="9">
        <f>COUNTIFS(Violations[Key],C1571,Violations[Critical flag],"Critical")</f>
        <v/>
      </c>
      <c r="J1571" s="9">
        <f>IF(LEFT(_xlfn.XLOOKUP(C1571,Violations[Key],Violations[Action]),20)="Establishment Closed","Yes","No")</f>
        <v/>
      </c>
      <c r="K1571" s="9">
        <f>IF(F1571&lt;=13,"Yes","No")</f>
        <v/>
      </c>
    </row>
    <row r="1572">
      <c r="A1572" t="n">
        <v>50119481</v>
      </c>
      <c r="B1572" s="8" t="n">
        <v>46147</v>
      </c>
      <c r="C1572" s="9">
        <f>A1572&amp;"-"&amp;TEXT(B1572,"yyyymmdd")</f>
        <v/>
      </c>
      <c r="D1572" s="9">
        <f>_xlfn.XLOOKUP(C1572,Violations[Key],Violations[Boro])</f>
        <v/>
      </c>
      <c r="E1572" s="9">
        <f>_xlfn.XLOOKUP(C1572,Violations[Key],Violations[Cuisine])</f>
        <v/>
      </c>
      <c r="F1572" s="9">
        <f>_xlfn.XLOOKUP(C1572,Violations[Key],Violations[Score])</f>
        <v/>
      </c>
      <c r="G1572" s="9">
        <f>_xlfn.XLOOKUP(C1572,Violations[Key],Violations[Grade])&amp;""</f>
        <v/>
      </c>
      <c r="H1572" s="9">
        <f>COUNTIFS(Violations[Key],C1572,Violations[Violation code],"&lt;&gt;")</f>
        <v/>
      </c>
      <c r="I1572" s="9">
        <f>COUNTIFS(Violations[Key],C1572,Violations[Critical flag],"Critical")</f>
        <v/>
      </c>
      <c r="J1572" s="9">
        <f>IF(LEFT(_xlfn.XLOOKUP(C1572,Violations[Key],Violations[Action]),20)="Establishment Closed","Yes","No")</f>
        <v/>
      </c>
      <c r="K1572" s="9">
        <f>IF(F1572&lt;=13,"Yes","No")</f>
        <v/>
      </c>
    </row>
    <row r="1573">
      <c r="A1573" t="n">
        <v>50126765</v>
      </c>
      <c r="B1573" s="8" t="n">
        <v>46147</v>
      </c>
      <c r="C1573" s="9">
        <f>A1573&amp;"-"&amp;TEXT(B1573,"yyyymmdd")</f>
        <v/>
      </c>
      <c r="D1573" s="9">
        <f>_xlfn.XLOOKUP(C1573,Violations[Key],Violations[Boro])</f>
        <v/>
      </c>
      <c r="E1573" s="9">
        <f>_xlfn.XLOOKUP(C1573,Violations[Key],Violations[Cuisine])</f>
        <v/>
      </c>
      <c r="F1573" s="9">
        <f>_xlfn.XLOOKUP(C1573,Violations[Key],Violations[Score])</f>
        <v/>
      </c>
      <c r="G1573" s="9">
        <f>_xlfn.XLOOKUP(C1573,Violations[Key],Violations[Grade])&amp;""</f>
        <v/>
      </c>
      <c r="H1573" s="9">
        <f>COUNTIFS(Violations[Key],C1573,Violations[Violation code],"&lt;&gt;")</f>
        <v/>
      </c>
      <c r="I1573" s="9">
        <f>COUNTIFS(Violations[Key],C1573,Violations[Critical flag],"Critical")</f>
        <v/>
      </c>
      <c r="J1573" s="9">
        <f>IF(LEFT(_xlfn.XLOOKUP(C1573,Violations[Key],Violations[Action]),20)="Establishment Closed","Yes","No")</f>
        <v/>
      </c>
      <c r="K1573" s="9">
        <f>IF(F1573&lt;=13,"Yes","No")</f>
        <v/>
      </c>
    </row>
    <row r="1574">
      <c r="A1574" t="n">
        <v>50128717</v>
      </c>
      <c r="B1574" s="8" t="n">
        <v>46147</v>
      </c>
      <c r="C1574" s="9">
        <f>A1574&amp;"-"&amp;TEXT(B1574,"yyyymmdd")</f>
        <v/>
      </c>
      <c r="D1574" s="9">
        <f>_xlfn.XLOOKUP(C1574,Violations[Key],Violations[Boro])</f>
        <v/>
      </c>
      <c r="E1574" s="9">
        <f>_xlfn.XLOOKUP(C1574,Violations[Key],Violations[Cuisine])</f>
        <v/>
      </c>
      <c r="F1574" s="9">
        <f>_xlfn.XLOOKUP(C1574,Violations[Key],Violations[Score])</f>
        <v/>
      </c>
      <c r="G1574" s="9">
        <f>_xlfn.XLOOKUP(C1574,Violations[Key],Violations[Grade])&amp;""</f>
        <v/>
      </c>
      <c r="H1574" s="9">
        <f>COUNTIFS(Violations[Key],C1574,Violations[Violation code],"&lt;&gt;")</f>
        <v/>
      </c>
      <c r="I1574" s="9">
        <f>COUNTIFS(Violations[Key],C1574,Violations[Critical flag],"Critical")</f>
        <v/>
      </c>
      <c r="J1574" s="9">
        <f>IF(LEFT(_xlfn.XLOOKUP(C1574,Violations[Key],Violations[Action]),20)="Establishment Closed","Yes","No")</f>
        <v/>
      </c>
      <c r="K1574" s="9">
        <f>IF(F1574&lt;=13,"Yes","No")</f>
        <v/>
      </c>
    </row>
    <row r="1575">
      <c r="A1575" t="n">
        <v>50131242</v>
      </c>
      <c r="B1575" s="8" t="n">
        <v>46147</v>
      </c>
      <c r="C1575" s="9">
        <f>A1575&amp;"-"&amp;TEXT(B1575,"yyyymmdd")</f>
        <v/>
      </c>
      <c r="D1575" s="9">
        <f>_xlfn.XLOOKUP(C1575,Violations[Key],Violations[Boro])</f>
        <v/>
      </c>
      <c r="E1575" s="9">
        <f>_xlfn.XLOOKUP(C1575,Violations[Key],Violations[Cuisine])</f>
        <v/>
      </c>
      <c r="F1575" s="9">
        <f>_xlfn.XLOOKUP(C1575,Violations[Key],Violations[Score])</f>
        <v/>
      </c>
      <c r="G1575" s="9">
        <f>_xlfn.XLOOKUP(C1575,Violations[Key],Violations[Grade])&amp;""</f>
        <v/>
      </c>
      <c r="H1575" s="9">
        <f>COUNTIFS(Violations[Key],C1575,Violations[Violation code],"&lt;&gt;")</f>
        <v/>
      </c>
      <c r="I1575" s="9">
        <f>COUNTIFS(Violations[Key],C1575,Violations[Critical flag],"Critical")</f>
        <v/>
      </c>
      <c r="J1575" s="9">
        <f>IF(LEFT(_xlfn.XLOOKUP(C1575,Violations[Key],Violations[Action]),20)="Establishment Closed","Yes","No")</f>
        <v/>
      </c>
      <c r="K1575" s="9">
        <f>IF(F1575&lt;=13,"Yes","No")</f>
        <v/>
      </c>
    </row>
    <row r="1576">
      <c r="A1576" t="n">
        <v>50139027</v>
      </c>
      <c r="B1576" s="8" t="n">
        <v>46147</v>
      </c>
      <c r="C1576" s="9">
        <f>A1576&amp;"-"&amp;TEXT(B1576,"yyyymmdd")</f>
        <v/>
      </c>
      <c r="D1576" s="9">
        <f>_xlfn.XLOOKUP(C1576,Violations[Key],Violations[Boro])</f>
        <v/>
      </c>
      <c r="E1576" s="9">
        <f>_xlfn.XLOOKUP(C1576,Violations[Key],Violations[Cuisine])</f>
        <v/>
      </c>
      <c r="F1576" s="9">
        <f>_xlfn.XLOOKUP(C1576,Violations[Key],Violations[Score])</f>
        <v/>
      </c>
      <c r="G1576" s="9">
        <f>_xlfn.XLOOKUP(C1576,Violations[Key],Violations[Grade])&amp;""</f>
        <v/>
      </c>
      <c r="H1576" s="9">
        <f>COUNTIFS(Violations[Key],C1576,Violations[Violation code],"&lt;&gt;")</f>
        <v/>
      </c>
      <c r="I1576" s="9">
        <f>COUNTIFS(Violations[Key],C1576,Violations[Critical flag],"Critical")</f>
        <v/>
      </c>
      <c r="J1576" s="9">
        <f>IF(LEFT(_xlfn.XLOOKUP(C1576,Violations[Key],Violations[Action]),20)="Establishment Closed","Yes","No")</f>
        <v/>
      </c>
      <c r="K1576" s="9">
        <f>IF(F1576&lt;=13,"Yes","No")</f>
        <v/>
      </c>
    </row>
    <row r="1577">
      <c r="A1577" t="n">
        <v>50141731</v>
      </c>
      <c r="B1577" s="8" t="n">
        <v>46147</v>
      </c>
      <c r="C1577" s="9">
        <f>A1577&amp;"-"&amp;TEXT(B1577,"yyyymmdd")</f>
        <v/>
      </c>
      <c r="D1577" s="9">
        <f>_xlfn.XLOOKUP(C1577,Violations[Key],Violations[Boro])</f>
        <v/>
      </c>
      <c r="E1577" s="9">
        <f>_xlfn.XLOOKUP(C1577,Violations[Key],Violations[Cuisine])</f>
        <v/>
      </c>
      <c r="F1577" s="9">
        <f>_xlfn.XLOOKUP(C1577,Violations[Key],Violations[Score])</f>
        <v/>
      </c>
      <c r="G1577" s="9">
        <f>_xlfn.XLOOKUP(C1577,Violations[Key],Violations[Grade])&amp;""</f>
        <v/>
      </c>
      <c r="H1577" s="9">
        <f>COUNTIFS(Violations[Key],C1577,Violations[Violation code],"&lt;&gt;")</f>
        <v/>
      </c>
      <c r="I1577" s="9">
        <f>COUNTIFS(Violations[Key],C1577,Violations[Critical flag],"Critical")</f>
        <v/>
      </c>
      <c r="J1577" s="9">
        <f>IF(LEFT(_xlfn.XLOOKUP(C1577,Violations[Key],Violations[Action]),20)="Establishment Closed","Yes","No")</f>
        <v/>
      </c>
      <c r="K1577" s="9">
        <f>IF(F1577&lt;=13,"Yes","No")</f>
        <v/>
      </c>
    </row>
    <row r="1578">
      <c r="A1578" t="n">
        <v>50142981</v>
      </c>
      <c r="B1578" s="8" t="n">
        <v>46147</v>
      </c>
      <c r="C1578" s="9">
        <f>A1578&amp;"-"&amp;TEXT(B1578,"yyyymmdd")</f>
        <v/>
      </c>
      <c r="D1578" s="9">
        <f>_xlfn.XLOOKUP(C1578,Violations[Key],Violations[Boro])</f>
        <v/>
      </c>
      <c r="E1578" s="9">
        <f>_xlfn.XLOOKUP(C1578,Violations[Key],Violations[Cuisine])</f>
        <v/>
      </c>
      <c r="F1578" s="9">
        <f>_xlfn.XLOOKUP(C1578,Violations[Key],Violations[Score])</f>
        <v/>
      </c>
      <c r="G1578" s="9">
        <f>_xlfn.XLOOKUP(C1578,Violations[Key],Violations[Grade])&amp;""</f>
        <v/>
      </c>
      <c r="H1578" s="9">
        <f>COUNTIFS(Violations[Key],C1578,Violations[Violation code],"&lt;&gt;")</f>
        <v/>
      </c>
      <c r="I1578" s="9">
        <f>COUNTIFS(Violations[Key],C1578,Violations[Critical flag],"Critical")</f>
        <v/>
      </c>
      <c r="J1578" s="9">
        <f>IF(LEFT(_xlfn.XLOOKUP(C1578,Violations[Key],Violations[Action]),20)="Establishment Closed","Yes","No")</f>
        <v/>
      </c>
      <c r="K1578" s="9">
        <f>IF(F1578&lt;=13,"Yes","No")</f>
        <v/>
      </c>
    </row>
    <row r="1579">
      <c r="A1579" t="n">
        <v>50143401</v>
      </c>
      <c r="B1579" s="8" t="n">
        <v>46147</v>
      </c>
      <c r="C1579" s="9">
        <f>A1579&amp;"-"&amp;TEXT(B1579,"yyyymmdd")</f>
        <v/>
      </c>
      <c r="D1579" s="9">
        <f>_xlfn.XLOOKUP(C1579,Violations[Key],Violations[Boro])</f>
        <v/>
      </c>
      <c r="E1579" s="9">
        <f>_xlfn.XLOOKUP(C1579,Violations[Key],Violations[Cuisine])</f>
        <v/>
      </c>
      <c r="F1579" s="9">
        <f>_xlfn.XLOOKUP(C1579,Violations[Key],Violations[Score])</f>
        <v/>
      </c>
      <c r="G1579" s="9">
        <f>_xlfn.XLOOKUP(C1579,Violations[Key],Violations[Grade])&amp;""</f>
        <v/>
      </c>
      <c r="H1579" s="9">
        <f>COUNTIFS(Violations[Key],C1579,Violations[Violation code],"&lt;&gt;")</f>
        <v/>
      </c>
      <c r="I1579" s="9">
        <f>COUNTIFS(Violations[Key],C1579,Violations[Critical flag],"Critical")</f>
        <v/>
      </c>
      <c r="J1579" s="9">
        <f>IF(LEFT(_xlfn.XLOOKUP(C1579,Violations[Key],Violations[Action]),20)="Establishment Closed","Yes","No")</f>
        <v/>
      </c>
      <c r="K1579" s="9">
        <f>IF(F1579&lt;=13,"Yes","No")</f>
        <v/>
      </c>
    </row>
    <row r="1580">
      <c r="A1580" t="n">
        <v>50143608</v>
      </c>
      <c r="B1580" s="8" t="n">
        <v>46147</v>
      </c>
      <c r="C1580" s="9">
        <f>A1580&amp;"-"&amp;TEXT(B1580,"yyyymmdd")</f>
        <v/>
      </c>
      <c r="D1580" s="9">
        <f>_xlfn.XLOOKUP(C1580,Violations[Key],Violations[Boro])</f>
        <v/>
      </c>
      <c r="E1580" s="9">
        <f>_xlfn.XLOOKUP(C1580,Violations[Key],Violations[Cuisine])</f>
        <v/>
      </c>
      <c r="F1580" s="9">
        <f>_xlfn.XLOOKUP(C1580,Violations[Key],Violations[Score])</f>
        <v/>
      </c>
      <c r="G1580" s="9">
        <f>_xlfn.XLOOKUP(C1580,Violations[Key],Violations[Grade])&amp;""</f>
        <v/>
      </c>
      <c r="H1580" s="9">
        <f>COUNTIFS(Violations[Key],C1580,Violations[Violation code],"&lt;&gt;")</f>
        <v/>
      </c>
      <c r="I1580" s="9">
        <f>COUNTIFS(Violations[Key],C1580,Violations[Critical flag],"Critical")</f>
        <v/>
      </c>
      <c r="J1580" s="9">
        <f>IF(LEFT(_xlfn.XLOOKUP(C1580,Violations[Key],Violations[Action]),20)="Establishment Closed","Yes","No")</f>
        <v/>
      </c>
      <c r="K1580" s="9">
        <f>IF(F1580&lt;=13,"Yes","No")</f>
        <v/>
      </c>
    </row>
    <row r="1581">
      <c r="A1581" t="n">
        <v>50145309</v>
      </c>
      <c r="B1581" s="8" t="n">
        <v>46147</v>
      </c>
      <c r="C1581" s="9">
        <f>A1581&amp;"-"&amp;TEXT(B1581,"yyyymmdd")</f>
        <v/>
      </c>
      <c r="D1581" s="9">
        <f>_xlfn.XLOOKUP(C1581,Violations[Key],Violations[Boro])</f>
        <v/>
      </c>
      <c r="E1581" s="9">
        <f>_xlfn.XLOOKUP(C1581,Violations[Key],Violations[Cuisine])</f>
        <v/>
      </c>
      <c r="F1581" s="9">
        <f>_xlfn.XLOOKUP(C1581,Violations[Key],Violations[Score])</f>
        <v/>
      </c>
      <c r="G1581" s="9">
        <f>_xlfn.XLOOKUP(C1581,Violations[Key],Violations[Grade])&amp;""</f>
        <v/>
      </c>
      <c r="H1581" s="9">
        <f>COUNTIFS(Violations[Key],C1581,Violations[Violation code],"&lt;&gt;")</f>
        <v/>
      </c>
      <c r="I1581" s="9">
        <f>COUNTIFS(Violations[Key],C1581,Violations[Critical flag],"Critical")</f>
        <v/>
      </c>
      <c r="J1581" s="9">
        <f>IF(LEFT(_xlfn.XLOOKUP(C1581,Violations[Key],Violations[Action]),20)="Establishment Closed","Yes","No")</f>
        <v/>
      </c>
      <c r="K1581" s="9">
        <f>IF(F1581&lt;=13,"Yes","No")</f>
        <v/>
      </c>
    </row>
    <row r="1582">
      <c r="A1582" t="n">
        <v>50145918</v>
      </c>
      <c r="B1582" s="8" t="n">
        <v>46147</v>
      </c>
      <c r="C1582" s="9">
        <f>A1582&amp;"-"&amp;TEXT(B1582,"yyyymmdd")</f>
        <v/>
      </c>
      <c r="D1582" s="9">
        <f>_xlfn.XLOOKUP(C1582,Violations[Key],Violations[Boro])</f>
        <v/>
      </c>
      <c r="E1582" s="9">
        <f>_xlfn.XLOOKUP(C1582,Violations[Key],Violations[Cuisine])</f>
        <v/>
      </c>
      <c r="F1582" s="9">
        <f>_xlfn.XLOOKUP(C1582,Violations[Key],Violations[Score])</f>
        <v/>
      </c>
      <c r="G1582" s="9">
        <f>_xlfn.XLOOKUP(C1582,Violations[Key],Violations[Grade])&amp;""</f>
        <v/>
      </c>
      <c r="H1582" s="9">
        <f>COUNTIFS(Violations[Key],C1582,Violations[Violation code],"&lt;&gt;")</f>
        <v/>
      </c>
      <c r="I1582" s="9">
        <f>COUNTIFS(Violations[Key],C1582,Violations[Critical flag],"Critical")</f>
        <v/>
      </c>
      <c r="J1582" s="9">
        <f>IF(LEFT(_xlfn.XLOOKUP(C1582,Violations[Key],Violations[Action]),20)="Establishment Closed","Yes","No")</f>
        <v/>
      </c>
      <c r="K1582" s="9">
        <f>IF(F1582&lt;=13,"Yes","No")</f>
        <v/>
      </c>
    </row>
    <row r="1583">
      <c r="A1583" t="n">
        <v>50147180</v>
      </c>
      <c r="B1583" s="8" t="n">
        <v>46147</v>
      </c>
      <c r="C1583" s="9">
        <f>A1583&amp;"-"&amp;TEXT(B1583,"yyyymmdd")</f>
        <v/>
      </c>
      <c r="D1583" s="9">
        <f>_xlfn.XLOOKUP(C1583,Violations[Key],Violations[Boro])</f>
        <v/>
      </c>
      <c r="E1583" s="9">
        <f>_xlfn.XLOOKUP(C1583,Violations[Key],Violations[Cuisine])</f>
        <v/>
      </c>
      <c r="F1583" s="9">
        <f>_xlfn.XLOOKUP(C1583,Violations[Key],Violations[Score])</f>
        <v/>
      </c>
      <c r="G1583" s="9">
        <f>_xlfn.XLOOKUP(C1583,Violations[Key],Violations[Grade])&amp;""</f>
        <v/>
      </c>
      <c r="H1583" s="9">
        <f>COUNTIFS(Violations[Key],C1583,Violations[Violation code],"&lt;&gt;")</f>
        <v/>
      </c>
      <c r="I1583" s="9">
        <f>COUNTIFS(Violations[Key],C1583,Violations[Critical flag],"Critical")</f>
        <v/>
      </c>
      <c r="J1583" s="9">
        <f>IF(LEFT(_xlfn.XLOOKUP(C1583,Violations[Key],Violations[Action]),20)="Establishment Closed","Yes","No")</f>
        <v/>
      </c>
      <c r="K1583" s="9">
        <f>IF(F1583&lt;=13,"Yes","No")</f>
        <v/>
      </c>
    </row>
    <row r="1584">
      <c r="A1584" t="n">
        <v>50155245</v>
      </c>
      <c r="B1584" s="8" t="n">
        <v>46147</v>
      </c>
      <c r="C1584" s="9">
        <f>A1584&amp;"-"&amp;TEXT(B1584,"yyyymmdd")</f>
        <v/>
      </c>
      <c r="D1584" s="9">
        <f>_xlfn.XLOOKUP(C1584,Violations[Key],Violations[Boro])</f>
        <v/>
      </c>
      <c r="E1584" s="9">
        <f>_xlfn.XLOOKUP(C1584,Violations[Key],Violations[Cuisine])</f>
        <v/>
      </c>
      <c r="F1584" s="9">
        <f>_xlfn.XLOOKUP(C1584,Violations[Key],Violations[Score])</f>
        <v/>
      </c>
      <c r="G1584" s="9">
        <f>_xlfn.XLOOKUP(C1584,Violations[Key],Violations[Grade])&amp;""</f>
        <v/>
      </c>
      <c r="H1584" s="9">
        <f>COUNTIFS(Violations[Key],C1584,Violations[Violation code],"&lt;&gt;")</f>
        <v/>
      </c>
      <c r="I1584" s="9">
        <f>COUNTIFS(Violations[Key],C1584,Violations[Critical flag],"Critical")</f>
        <v/>
      </c>
      <c r="J1584" s="9">
        <f>IF(LEFT(_xlfn.XLOOKUP(C1584,Violations[Key],Violations[Action]),20)="Establishment Closed","Yes","No")</f>
        <v/>
      </c>
      <c r="K1584" s="9">
        <f>IF(F1584&lt;=13,"Yes","No")</f>
        <v/>
      </c>
    </row>
    <row r="1585">
      <c r="A1585" t="n">
        <v>50160085</v>
      </c>
      <c r="B1585" s="8" t="n">
        <v>46147</v>
      </c>
      <c r="C1585" s="9">
        <f>A1585&amp;"-"&amp;TEXT(B1585,"yyyymmdd")</f>
        <v/>
      </c>
      <c r="D1585" s="9">
        <f>_xlfn.XLOOKUP(C1585,Violations[Key],Violations[Boro])</f>
        <v/>
      </c>
      <c r="E1585" s="9">
        <f>_xlfn.XLOOKUP(C1585,Violations[Key],Violations[Cuisine])</f>
        <v/>
      </c>
      <c r="F1585" s="9">
        <f>_xlfn.XLOOKUP(C1585,Violations[Key],Violations[Score])</f>
        <v/>
      </c>
      <c r="G1585" s="9">
        <f>_xlfn.XLOOKUP(C1585,Violations[Key],Violations[Grade])&amp;""</f>
        <v/>
      </c>
      <c r="H1585" s="9">
        <f>COUNTIFS(Violations[Key],C1585,Violations[Violation code],"&lt;&gt;")</f>
        <v/>
      </c>
      <c r="I1585" s="9">
        <f>COUNTIFS(Violations[Key],C1585,Violations[Critical flag],"Critical")</f>
        <v/>
      </c>
      <c r="J1585" s="9">
        <f>IF(LEFT(_xlfn.XLOOKUP(C1585,Violations[Key],Violations[Action]),20)="Establishment Closed","Yes","No")</f>
        <v/>
      </c>
      <c r="K1585" s="9">
        <f>IF(F1585&lt;=13,"Yes","No")</f>
        <v/>
      </c>
    </row>
    <row r="1586">
      <c r="A1586" t="n">
        <v>50160744</v>
      </c>
      <c r="B1586" s="8" t="n">
        <v>46147</v>
      </c>
      <c r="C1586" s="9">
        <f>A1586&amp;"-"&amp;TEXT(B1586,"yyyymmdd")</f>
        <v/>
      </c>
      <c r="D1586" s="9">
        <f>_xlfn.XLOOKUP(C1586,Violations[Key],Violations[Boro])</f>
        <v/>
      </c>
      <c r="E1586" s="9">
        <f>_xlfn.XLOOKUP(C1586,Violations[Key],Violations[Cuisine])</f>
        <v/>
      </c>
      <c r="F1586" s="9">
        <f>_xlfn.XLOOKUP(C1586,Violations[Key],Violations[Score])</f>
        <v/>
      </c>
      <c r="G1586" s="9">
        <f>_xlfn.XLOOKUP(C1586,Violations[Key],Violations[Grade])&amp;""</f>
        <v/>
      </c>
      <c r="H1586" s="9">
        <f>COUNTIFS(Violations[Key],C1586,Violations[Violation code],"&lt;&gt;")</f>
        <v/>
      </c>
      <c r="I1586" s="9">
        <f>COUNTIFS(Violations[Key],C1586,Violations[Critical flag],"Critical")</f>
        <v/>
      </c>
      <c r="J1586" s="9">
        <f>IF(LEFT(_xlfn.XLOOKUP(C1586,Violations[Key],Violations[Action]),20)="Establishment Closed","Yes","No")</f>
        <v/>
      </c>
      <c r="K1586" s="9">
        <f>IF(F1586&lt;=13,"Yes","No")</f>
        <v/>
      </c>
    </row>
    <row r="1587">
      <c r="A1587" t="n">
        <v>50161184</v>
      </c>
      <c r="B1587" s="8" t="n">
        <v>46147</v>
      </c>
      <c r="C1587" s="9">
        <f>A1587&amp;"-"&amp;TEXT(B1587,"yyyymmdd")</f>
        <v/>
      </c>
      <c r="D1587" s="9">
        <f>_xlfn.XLOOKUP(C1587,Violations[Key],Violations[Boro])</f>
        <v/>
      </c>
      <c r="E1587" s="9">
        <f>_xlfn.XLOOKUP(C1587,Violations[Key],Violations[Cuisine])</f>
        <v/>
      </c>
      <c r="F1587" s="9">
        <f>_xlfn.XLOOKUP(C1587,Violations[Key],Violations[Score])</f>
        <v/>
      </c>
      <c r="G1587" s="9">
        <f>_xlfn.XLOOKUP(C1587,Violations[Key],Violations[Grade])&amp;""</f>
        <v/>
      </c>
      <c r="H1587" s="9">
        <f>COUNTIFS(Violations[Key],C1587,Violations[Violation code],"&lt;&gt;")</f>
        <v/>
      </c>
      <c r="I1587" s="9">
        <f>COUNTIFS(Violations[Key],C1587,Violations[Critical flag],"Critical")</f>
        <v/>
      </c>
      <c r="J1587" s="9">
        <f>IF(LEFT(_xlfn.XLOOKUP(C1587,Violations[Key],Violations[Action]),20)="Establishment Closed","Yes","No")</f>
        <v/>
      </c>
      <c r="K1587" s="9">
        <f>IF(F1587&lt;=13,"Yes","No")</f>
        <v/>
      </c>
    </row>
    <row r="1588">
      <c r="A1588" t="n">
        <v>50170005</v>
      </c>
      <c r="B1588" s="8" t="n">
        <v>46147</v>
      </c>
      <c r="C1588" s="9">
        <f>A1588&amp;"-"&amp;TEXT(B1588,"yyyymmdd")</f>
        <v/>
      </c>
      <c r="D1588" s="9">
        <f>_xlfn.XLOOKUP(C1588,Violations[Key],Violations[Boro])</f>
        <v/>
      </c>
      <c r="E1588" s="9">
        <f>_xlfn.XLOOKUP(C1588,Violations[Key],Violations[Cuisine])</f>
        <v/>
      </c>
      <c r="F1588" s="9">
        <f>_xlfn.XLOOKUP(C1588,Violations[Key],Violations[Score])</f>
        <v/>
      </c>
      <c r="G1588" s="9">
        <f>_xlfn.XLOOKUP(C1588,Violations[Key],Violations[Grade])&amp;""</f>
        <v/>
      </c>
      <c r="H1588" s="9">
        <f>COUNTIFS(Violations[Key],C1588,Violations[Violation code],"&lt;&gt;")</f>
        <v/>
      </c>
      <c r="I1588" s="9">
        <f>COUNTIFS(Violations[Key],C1588,Violations[Critical flag],"Critical")</f>
        <v/>
      </c>
      <c r="J1588" s="9">
        <f>IF(LEFT(_xlfn.XLOOKUP(C1588,Violations[Key],Violations[Action]),20)="Establishment Closed","Yes","No")</f>
        <v/>
      </c>
      <c r="K1588" s="9">
        <f>IF(F1588&lt;=13,"Yes","No")</f>
        <v/>
      </c>
    </row>
    <row r="1589">
      <c r="A1589" t="n">
        <v>50178311</v>
      </c>
      <c r="B1589" s="8" t="n">
        <v>46147</v>
      </c>
      <c r="C1589" s="9">
        <f>A1589&amp;"-"&amp;TEXT(B1589,"yyyymmdd")</f>
        <v/>
      </c>
      <c r="D1589" s="9">
        <f>_xlfn.XLOOKUP(C1589,Violations[Key],Violations[Boro])</f>
        <v/>
      </c>
      <c r="E1589" s="9">
        <f>_xlfn.XLOOKUP(C1589,Violations[Key],Violations[Cuisine])</f>
        <v/>
      </c>
      <c r="F1589" s="9">
        <f>_xlfn.XLOOKUP(C1589,Violations[Key],Violations[Score])</f>
        <v/>
      </c>
      <c r="G1589" s="9">
        <f>_xlfn.XLOOKUP(C1589,Violations[Key],Violations[Grade])&amp;""</f>
        <v/>
      </c>
      <c r="H1589" s="9">
        <f>COUNTIFS(Violations[Key],C1589,Violations[Violation code],"&lt;&gt;")</f>
        <v/>
      </c>
      <c r="I1589" s="9">
        <f>COUNTIFS(Violations[Key],C1589,Violations[Critical flag],"Critical")</f>
        <v/>
      </c>
      <c r="J1589" s="9">
        <f>IF(LEFT(_xlfn.XLOOKUP(C1589,Violations[Key],Violations[Action]),20)="Establishment Closed","Yes","No")</f>
        <v/>
      </c>
      <c r="K1589" s="9">
        <f>IF(F1589&lt;=13,"Yes","No")</f>
        <v/>
      </c>
    </row>
    <row r="1590">
      <c r="A1590" t="n">
        <v>40402337</v>
      </c>
      <c r="B1590" s="8" t="n">
        <v>46148</v>
      </c>
      <c r="C1590" s="9">
        <f>A1590&amp;"-"&amp;TEXT(B1590,"yyyymmdd")</f>
        <v/>
      </c>
      <c r="D1590" s="9">
        <f>_xlfn.XLOOKUP(C1590,Violations[Key],Violations[Boro])</f>
        <v/>
      </c>
      <c r="E1590" s="9">
        <f>_xlfn.XLOOKUP(C1590,Violations[Key],Violations[Cuisine])</f>
        <v/>
      </c>
      <c r="F1590" s="9">
        <f>_xlfn.XLOOKUP(C1590,Violations[Key],Violations[Score])</f>
        <v/>
      </c>
      <c r="G1590" s="9">
        <f>_xlfn.XLOOKUP(C1590,Violations[Key],Violations[Grade])&amp;""</f>
        <v/>
      </c>
      <c r="H1590" s="9">
        <f>COUNTIFS(Violations[Key],C1590,Violations[Violation code],"&lt;&gt;")</f>
        <v/>
      </c>
      <c r="I1590" s="9">
        <f>COUNTIFS(Violations[Key],C1590,Violations[Critical flag],"Critical")</f>
        <v/>
      </c>
      <c r="J1590" s="9">
        <f>IF(LEFT(_xlfn.XLOOKUP(C1590,Violations[Key],Violations[Action]),20)="Establishment Closed","Yes","No")</f>
        <v/>
      </c>
      <c r="K1590" s="9">
        <f>IF(F1590&lt;=13,"Yes","No")</f>
        <v/>
      </c>
    </row>
    <row r="1591">
      <c r="A1591" t="n">
        <v>40568591</v>
      </c>
      <c r="B1591" s="8" t="n">
        <v>46148</v>
      </c>
      <c r="C1591" s="9">
        <f>A1591&amp;"-"&amp;TEXT(B1591,"yyyymmdd")</f>
        <v/>
      </c>
      <c r="D1591" s="9">
        <f>_xlfn.XLOOKUP(C1591,Violations[Key],Violations[Boro])</f>
        <v/>
      </c>
      <c r="E1591" s="9">
        <f>_xlfn.XLOOKUP(C1591,Violations[Key],Violations[Cuisine])</f>
        <v/>
      </c>
      <c r="F1591" s="9">
        <f>_xlfn.XLOOKUP(C1591,Violations[Key],Violations[Score])</f>
        <v/>
      </c>
      <c r="G1591" s="9">
        <f>_xlfn.XLOOKUP(C1591,Violations[Key],Violations[Grade])&amp;""</f>
        <v/>
      </c>
      <c r="H1591" s="9">
        <f>COUNTIFS(Violations[Key],C1591,Violations[Violation code],"&lt;&gt;")</f>
        <v/>
      </c>
      <c r="I1591" s="9">
        <f>COUNTIFS(Violations[Key],C1591,Violations[Critical flag],"Critical")</f>
        <v/>
      </c>
      <c r="J1591" s="9">
        <f>IF(LEFT(_xlfn.XLOOKUP(C1591,Violations[Key],Violations[Action]),20)="Establishment Closed","Yes","No")</f>
        <v/>
      </c>
      <c r="K1591" s="9">
        <f>IF(F1591&lt;=13,"Yes","No")</f>
        <v/>
      </c>
    </row>
    <row r="1592">
      <c r="A1592" t="n">
        <v>40704305</v>
      </c>
      <c r="B1592" s="8" t="n">
        <v>46148</v>
      </c>
      <c r="C1592" s="9">
        <f>A1592&amp;"-"&amp;TEXT(B1592,"yyyymmdd")</f>
        <v/>
      </c>
      <c r="D1592" s="9">
        <f>_xlfn.XLOOKUP(C1592,Violations[Key],Violations[Boro])</f>
        <v/>
      </c>
      <c r="E1592" s="9">
        <f>_xlfn.XLOOKUP(C1592,Violations[Key],Violations[Cuisine])</f>
        <v/>
      </c>
      <c r="F1592" s="9">
        <f>_xlfn.XLOOKUP(C1592,Violations[Key],Violations[Score])</f>
        <v/>
      </c>
      <c r="G1592" s="9">
        <f>_xlfn.XLOOKUP(C1592,Violations[Key],Violations[Grade])&amp;""</f>
        <v/>
      </c>
      <c r="H1592" s="9">
        <f>COUNTIFS(Violations[Key],C1592,Violations[Violation code],"&lt;&gt;")</f>
        <v/>
      </c>
      <c r="I1592" s="9">
        <f>COUNTIFS(Violations[Key],C1592,Violations[Critical flag],"Critical")</f>
        <v/>
      </c>
      <c r="J1592" s="9">
        <f>IF(LEFT(_xlfn.XLOOKUP(C1592,Violations[Key],Violations[Action]),20)="Establishment Closed","Yes","No")</f>
        <v/>
      </c>
      <c r="K1592" s="9">
        <f>IF(F1592&lt;=13,"Yes","No")</f>
        <v/>
      </c>
    </row>
    <row r="1593">
      <c r="A1593" t="n">
        <v>40829514</v>
      </c>
      <c r="B1593" s="8" t="n">
        <v>46148</v>
      </c>
      <c r="C1593" s="9">
        <f>A1593&amp;"-"&amp;TEXT(B1593,"yyyymmdd")</f>
        <v/>
      </c>
      <c r="D1593" s="9">
        <f>_xlfn.XLOOKUP(C1593,Violations[Key],Violations[Boro])</f>
        <v/>
      </c>
      <c r="E1593" s="9">
        <f>_xlfn.XLOOKUP(C1593,Violations[Key],Violations[Cuisine])</f>
        <v/>
      </c>
      <c r="F1593" s="9">
        <f>_xlfn.XLOOKUP(C1593,Violations[Key],Violations[Score])</f>
        <v/>
      </c>
      <c r="G1593" s="9">
        <f>_xlfn.XLOOKUP(C1593,Violations[Key],Violations[Grade])&amp;""</f>
        <v/>
      </c>
      <c r="H1593" s="9">
        <f>COUNTIFS(Violations[Key],C1593,Violations[Violation code],"&lt;&gt;")</f>
        <v/>
      </c>
      <c r="I1593" s="9">
        <f>COUNTIFS(Violations[Key],C1593,Violations[Critical flag],"Critical")</f>
        <v/>
      </c>
      <c r="J1593" s="9">
        <f>IF(LEFT(_xlfn.XLOOKUP(C1593,Violations[Key],Violations[Action]),20)="Establishment Closed","Yes","No")</f>
        <v/>
      </c>
      <c r="K1593" s="9">
        <f>IF(F1593&lt;=13,"Yes","No")</f>
        <v/>
      </c>
    </row>
    <row r="1594">
      <c r="A1594" t="n">
        <v>41348061</v>
      </c>
      <c r="B1594" s="8" t="n">
        <v>46148</v>
      </c>
      <c r="C1594" s="9">
        <f>A1594&amp;"-"&amp;TEXT(B1594,"yyyymmdd")</f>
        <v/>
      </c>
      <c r="D1594" s="9">
        <f>_xlfn.XLOOKUP(C1594,Violations[Key],Violations[Boro])</f>
        <v/>
      </c>
      <c r="E1594" s="9">
        <f>_xlfn.XLOOKUP(C1594,Violations[Key],Violations[Cuisine])</f>
        <v/>
      </c>
      <c r="F1594" s="9">
        <f>_xlfn.XLOOKUP(C1594,Violations[Key],Violations[Score])</f>
        <v/>
      </c>
      <c r="G1594" s="9">
        <f>_xlfn.XLOOKUP(C1594,Violations[Key],Violations[Grade])&amp;""</f>
        <v/>
      </c>
      <c r="H1594" s="9">
        <f>COUNTIFS(Violations[Key],C1594,Violations[Violation code],"&lt;&gt;")</f>
        <v/>
      </c>
      <c r="I1594" s="9">
        <f>COUNTIFS(Violations[Key],C1594,Violations[Critical flag],"Critical")</f>
        <v/>
      </c>
      <c r="J1594" s="9">
        <f>IF(LEFT(_xlfn.XLOOKUP(C1594,Violations[Key],Violations[Action]),20)="Establishment Closed","Yes","No")</f>
        <v/>
      </c>
      <c r="K1594" s="9">
        <f>IF(F1594&lt;=13,"Yes","No")</f>
        <v/>
      </c>
    </row>
    <row r="1595">
      <c r="A1595" t="n">
        <v>41382696</v>
      </c>
      <c r="B1595" s="8" t="n">
        <v>46148</v>
      </c>
      <c r="C1595" s="9">
        <f>A1595&amp;"-"&amp;TEXT(B1595,"yyyymmdd")</f>
        <v/>
      </c>
      <c r="D1595" s="9">
        <f>_xlfn.XLOOKUP(C1595,Violations[Key],Violations[Boro])</f>
        <v/>
      </c>
      <c r="E1595" s="9">
        <f>_xlfn.XLOOKUP(C1595,Violations[Key],Violations[Cuisine])</f>
        <v/>
      </c>
      <c r="F1595" s="9">
        <f>_xlfn.XLOOKUP(C1595,Violations[Key],Violations[Score])</f>
        <v/>
      </c>
      <c r="G1595" s="9">
        <f>_xlfn.XLOOKUP(C1595,Violations[Key],Violations[Grade])&amp;""</f>
        <v/>
      </c>
      <c r="H1595" s="9">
        <f>COUNTIFS(Violations[Key],C1595,Violations[Violation code],"&lt;&gt;")</f>
        <v/>
      </c>
      <c r="I1595" s="9">
        <f>COUNTIFS(Violations[Key],C1595,Violations[Critical flag],"Critical")</f>
        <v/>
      </c>
      <c r="J1595" s="9">
        <f>IF(LEFT(_xlfn.XLOOKUP(C1595,Violations[Key],Violations[Action]),20)="Establishment Closed","Yes","No")</f>
        <v/>
      </c>
      <c r="K1595" s="9">
        <f>IF(F1595&lt;=13,"Yes","No")</f>
        <v/>
      </c>
    </row>
    <row r="1596">
      <c r="A1596" t="n">
        <v>41546745</v>
      </c>
      <c r="B1596" s="8" t="n">
        <v>46148</v>
      </c>
      <c r="C1596" s="9">
        <f>A1596&amp;"-"&amp;TEXT(B1596,"yyyymmdd")</f>
        <v/>
      </c>
      <c r="D1596" s="9">
        <f>_xlfn.XLOOKUP(C1596,Violations[Key],Violations[Boro])</f>
        <v/>
      </c>
      <c r="E1596" s="9">
        <f>_xlfn.XLOOKUP(C1596,Violations[Key],Violations[Cuisine])</f>
        <v/>
      </c>
      <c r="F1596" s="9">
        <f>_xlfn.XLOOKUP(C1596,Violations[Key],Violations[Score])</f>
        <v/>
      </c>
      <c r="G1596" s="9">
        <f>_xlfn.XLOOKUP(C1596,Violations[Key],Violations[Grade])&amp;""</f>
        <v/>
      </c>
      <c r="H1596" s="9">
        <f>COUNTIFS(Violations[Key],C1596,Violations[Violation code],"&lt;&gt;")</f>
        <v/>
      </c>
      <c r="I1596" s="9">
        <f>COUNTIFS(Violations[Key],C1596,Violations[Critical flag],"Critical")</f>
        <v/>
      </c>
      <c r="J1596" s="9">
        <f>IF(LEFT(_xlfn.XLOOKUP(C1596,Violations[Key],Violations[Action]),20)="Establishment Closed","Yes","No")</f>
        <v/>
      </c>
      <c r="K1596" s="9">
        <f>IF(F1596&lt;=13,"Yes","No")</f>
        <v/>
      </c>
    </row>
    <row r="1597">
      <c r="A1597" t="n">
        <v>41551369</v>
      </c>
      <c r="B1597" s="8" t="n">
        <v>46148</v>
      </c>
      <c r="C1597" s="9">
        <f>A1597&amp;"-"&amp;TEXT(B1597,"yyyymmdd")</f>
        <v/>
      </c>
      <c r="D1597" s="9">
        <f>_xlfn.XLOOKUP(C1597,Violations[Key],Violations[Boro])</f>
        <v/>
      </c>
      <c r="E1597" s="9">
        <f>_xlfn.XLOOKUP(C1597,Violations[Key],Violations[Cuisine])</f>
        <v/>
      </c>
      <c r="F1597" s="9">
        <f>_xlfn.XLOOKUP(C1597,Violations[Key],Violations[Score])</f>
        <v/>
      </c>
      <c r="G1597" s="9">
        <f>_xlfn.XLOOKUP(C1597,Violations[Key],Violations[Grade])&amp;""</f>
        <v/>
      </c>
      <c r="H1597" s="9">
        <f>COUNTIFS(Violations[Key],C1597,Violations[Violation code],"&lt;&gt;")</f>
        <v/>
      </c>
      <c r="I1597" s="9">
        <f>COUNTIFS(Violations[Key],C1597,Violations[Critical flag],"Critical")</f>
        <v/>
      </c>
      <c r="J1597" s="9">
        <f>IF(LEFT(_xlfn.XLOOKUP(C1597,Violations[Key],Violations[Action]),20)="Establishment Closed","Yes","No")</f>
        <v/>
      </c>
      <c r="K1597" s="9">
        <f>IF(F1597&lt;=13,"Yes","No")</f>
        <v/>
      </c>
    </row>
    <row r="1598">
      <c r="A1598" t="n">
        <v>41620128</v>
      </c>
      <c r="B1598" s="8" t="n">
        <v>46148</v>
      </c>
      <c r="C1598" s="9">
        <f>A1598&amp;"-"&amp;TEXT(B1598,"yyyymmdd")</f>
        <v/>
      </c>
      <c r="D1598" s="9">
        <f>_xlfn.XLOOKUP(C1598,Violations[Key],Violations[Boro])</f>
        <v/>
      </c>
      <c r="E1598" s="9">
        <f>_xlfn.XLOOKUP(C1598,Violations[Key],Violations[Cuisine])</f>
        <v/>
      </c>
      <c r="F1598" s="9">
        <f>_xlfn.XLOOKUP(C1598,Violations[Key],Violations[Score])</f>
        <v/>
      </c>
      <c r="G1598" s="9">
        <f>_xlfn.XLOOKUP(C1598,Violations[Key],Violations[Grade])&amp;""</f>
        <v/>
      </c>
      <c r="H1598" s="9">
        <f>COUNTIFS(Violations[Key],C1598,Violations[Violation code],"&lt;&gt;")</f>
        <v/>
      </c>
      <c r="I1598" s="9">
        <f>COUNTIFS(Violations[Key],C1598,Violations[Critical flag],"Critical")</f>
        <v/>
      </c>
      <c r="J1598" s="9">
        <f>IF(LEFT(_xlfn.XLOOKUP(C1598,Violations[Key],Violations[Action]),20)="Establishment Closed","Yes","No")</f>
        <v/>
      </c>
      <c r="K1598" s="9">
        <f>IF(F1598&lt;=13,"Yes","No")</f>
        <v/>
      </c>
    </row>
    <row r="1599">
      <c r="A1599" t="n">
        <v>41627217</v>
      </c>
      <c r="B1599" s="8" t="n">
        <v>46148</v>
      </c>
      <c r="C1599" s="9">
        <f>A1599&amp;"-"&amp;TEXT(B1599,"yyyymmdd")</f>
        <v/>
      </c>
      <c r="D1599" s="9">
        <f>_xlfn.XLOOKUP(C1599,Violations[Key],Violations[Boro])</f>
        <v/>
      </c>
      <c r="E1599" s="9">
        <f>_xlfn.XLOOKUP(C1599,Violations[Key],Violations[Cuisine])</f>
        <v/>
      </c>
      <c r="F1599" s="9">
        <f>_xlfn.XLOOKUP(C1599,Violations[Key],Violations[Score])</f>
        <v/>
      </c>
      <c r="G1599" s="9">
        <f>_xlfn.XLOOKUP(C1599,Violations[Key],Violations[Grade])&amp;""</f>
        <v/>
      </c>
      <c r="H1599" s="9">
        <f>COUNTIFS(Violations[Key],C1599,Violations[Violation code],"&lt;&gt;")</f>
        <v/>
      </c>
      <c r="I1599" s="9">
        <f>COUNTIFS(Violations[Key],C1599,Violations[Critical flag],"Critical")</f>
        <v/>
      </c>
      <c r="J1599" s="9">
        <f>IF(LEFT(_xlfn.XLOOKUP(C1599,Violations[Key],Violations[Action]),20)="Establishment Closed","Yes","No")</f>
        <v/>
      </c>
      <c r="K1599" s="9">
        <f>IF(F1599&lt;=13,"Yes","No")</f>
        <v/>
      </c>
    </row>
    <row r="1600">
      <c r="A1600" t="n">
        <v>41663204</v>
      </c>
      <c r="B1600" s="8" t="n">
        <v>46148</v>
      </c>
      <c r="C1600" s="9">
        <f>A1600&amp;"-"&amp;TEXT(B1600,"yyyymmdd")</f>
        <v/>
      </c>
      <c r="D1600" s="9">
        <f>_xlfn.XLOOKUP(C1600,Violations[Key],Violations[Boro])</f>
        <v/>
      </c>
      <c r="E1600" s="9">
        <f>_xlfn.XLOOKUP(C1600,Violations[Key],Violations[Cuisine])</f>
        <v/>
      </c>
      <c r="F1600" s="9">
        <f>_xlfn.XLOOKUP(C1600,Violations[Key],Violations[Score])</f>
        <v/>
      </c>
      <c r="G1600" s="9">
        <f>_xlfn.XLOOKUP(C1600,Violations[Key],Violations[Grade])&amp;""</f>
        <v/>
      </c>
      <c r="H1600" s="9">
        <f>COUNTIFS(Violations[Key],C1600,Violations[Violation code],"&lt;&gt;")</f>
        <v/>
      </c>
      <c r="I1600" s="9">
        <f>COUNTIFS(Violations[Key],C1600,Violations[Critical flag],"Critical")</f>
        <v/>
      </c>
      <c r="J1600" s="9">
        <f>IF(LEFT(_xlfn.XLOOKUP(C1600,Violations[Key],Violations[Action]),20)="Establishment Closed","Yes","No")</f>
        <v/>
      </c>
      <c r="K1600" s="9">
        <f>IF(F1600&lt;=13,"Yes","No")</f>
        <v/>
      </c>
    </row>
    <row r="1601">
      <c r="A1601" t="n">
        <v>50001311</v>
      </c>
      <c r="B1601" s="8" t="n">
        <v>46148</v>
      </c>
      <c r="C1601" s="9">
        <f>A1601&amp;"-"&amp;TEXT(B1601,"yyyymmdd")</f>
        <v/>
      </c>
      <c r="D1601" s="9">
        <f>_xlfn.XLOOKUP(C1601,Violations[Key],Violations[Boro])</f>
        <v/>
      </c>
      <c r="E1601" s="9">
        <f>_xlfn.XLOOKUP(C1601,Violations[Key],Violations[Cuisine])</f>
        <v/>
      </c>
      <c r="F1601" s="9">
        <f>_xlfn.XLOOKUP(C1601,Violations[Key],Violations[Score])</f>
        <v/>
      </c>
      <c r="G1601" s="9">
        <f>_xlfn.XLOOKUP(C1601,Violations[Key],Violations[Grade])&amp;""</f>
        <v/>
      </c>
      <c r="H1601" s="9">
        <f>COUNTIFS(Violations[Key],C1601,Violations[Violation code],"&lt;&gt;")</f>
        <v/>
      </c>
      <c r="I1601" s="9">
        <f>COUNTIFS(Violations[Key],C1601,Violations[Critical flag],"Critical")</f>
        <v/>
      </c>
      <c r="J1601" s="9">
        <f>IF(LEFT(_xlfn.XLOOKUP(C1601,Violations[Key],Violations[Action]),20)="Establishment Closed","Yes","No")</f>
        <v/>
      </c>
      <c r="K1601" s="9">
        <f>IF(F1601&lt;=13,"Yes","No")</f>
        <v/>
      </c>
    </row>
    <row r="1602">
      <c r="A1602" t="n">
        <v>50001856</v>
      </c>
      <c r="B1602" s="8" t="n">
        <v>46148</v>
      </c>
      <c r="C1602" s="9">
        <f>A1602&amp;"-"&amp;TEXT(B1602,"yyyymmdd")</f>
        <v/>
      </c>
      <c r="D1602" s="9">
        <f>_xlfn.XLOOKUP(C1602,Violations[Key],Violations[Boro])</f>
        <v/>
      </c>
      <c r="E1602" s="9">
        <f>_xlfn.XLOOKUP(C1602,Violations[Key],Violations[Cuisine])</f>
        <v/>
      </c>
      <c r="F1602" s="9">
        <f>_xlfn.XLOOKUP(C1602,Violations[Key],Violations[Score])</f>
        <v/>
      </c>
      <c r="G1602" s="9">
        <f>_xlfn.XLOOKUP(C1602,Violations[Key],Violations[Grade])&amp;""</f>
        <v/>
      </c>
      <c r="H1602" s="9">
        <f>COUNTIFS(Violations[Key],C1602,Violations[Violation code],"&lt;&gt;")</f>
        <v/>
      </c>
      <c r="I1602" s="9">
        <f>COUNTIFS(Violations[Key],C1602,Violations[Critical flag],"Critical")</f>
        <v/>
      </c>
      <c r="J1602" s="9">
        <f>IF(LEFT(_xlfn.XLOOKUP(C1602,Violations[Key],Violations[Action]),20)="Establishment Closed","Yes","No")</f>
        <v/>
      </c>
      <c r="K1602" s="9">
        <f>IF(F1602&lt;=13,"Yes","No")</f>
        <v/>
      </c>
    </row>
    <row r="1603">
      <c r="A1603" t="n">
        <v>50009989</v>
      </c>
      <c r="B1603" s="8" t="n">
        <v>46148</v>
      </c>
      <c r="C1603" s="9">
        <f>A1603&amp;"-"&amp;TEXT(B1603,"yyyymmdd")</f>
        <v/>
      </c>
      <c r="D1603" s="9">
        <f>_xlfn.XLOOKUP(C1603,Violations[Key],Violations[Boro])</f>
        <v/>
      </c>
      <c r="E1603" s="9">
        <f>_xlfn.XLOOKUP(C1603,Violations[Key],Violations[Cuisine])</f>
        <v/>
      </c>
      <c r="F1603" s="9">
        <f>_xlfn.XLOOKUP(C1603,Violations[Key],Violations[Score])</f>
        <v/>
      </c>
      <c r="G1603" s="9">
        <f>_xlfn.XLOOKUP(C1603,Violations[Key],Violations[Grade])&amp;""</f>
        <v/>
      </c>
      <c r="H1603" s="9">
        <f>COUNTIFS(Violations[Key],C1603,Violations[Violation code],"&lt;&gt;")</f>
        <v/>
      </c>
      <c r="I1603" s="9">
        <f>COUNTIFS(Violations[Key],C1603,Violations[Critical flag],"Critical")</f>
        <v/>
      </c>
      <c r="J1603" s="9">
        <f>IF(LEFT(_xlfn.XLOOKUP(C1603,Violations[Key],Violations[Action]),20)="Establishment Closed","Yes","No")</f>
        <v/>
      </c>
      <c r="K1603" s="9">
        <f>IF(F1603&lt;=13,"Yes","No")</f>
        <v/>
      </c>
    </row>
    <row r="1604">
      <c r="A1604" t="n">
        <v>50011955</v>
      </c>
      <c r="B1604" s="8" t="n">
        <v>46148</v>
      </c>
      <c r="C1604" s="9">
        <f>A1604&amp;"-"&amp;TEXT(B1604,"yyyymmdd")</f>
        <v/>
      </c>
      <c r="D1604" s="9">
        <f>_xlfn.XLOOKUP(C1604,Violations[Key],Violations[Boro])</f>
        <v/>
      </c>
      <c r="E1604" s="9">
        <f>_xlfn.XLOOKUP(C1604,Violations[Key],Violations[Cuisine])</f>
        <v/>
      </c>
      <c r="F1604" s="9">
        <f>_xlfn.XLOOKUP(C1604,Violations[Key],Violations[Score])</f>
        <v/>
      </c>
      <c r="G1604" s="9">
        <f>_xlfn.XLOOKUP(C1604,Violations[Key],Violations[Grade])&amp;""</f>
        <v/>
      </c>
      <c r="H1604" s="9">
        <f>COUNTIFS(Violations[Key],C1604,Violations[Violation code],"&lt;&gt;")</f>
        <v/>
      </c>
      <c r="I1604" s="9">
        <f>COUNTIFS(Violations[Key],C1604,Violations[Critical flag],"Critical")</f>
        <v/>
      </c>
      <c r="J1604" s="9">
        <f>IF(LEFT(_xlfn.XLOOKUP(C1604,Violations[Key],Violations[Action]),20)="Establishment Closed","Yes","No")</f>
        <v/>
      </c>
      <c r="K1604" s="9">
        <f>IF(F1604&lt;=13,"Yes","No")</f>
        <v/>
      </c>
    </row>
    <row r="1605">
      <c r="A1605" t="n">
        <v>50037988</v>
      </c>
      <c r="B1605" s="8" t="n">
        <v>46148</v>
      </c>
      <c r="C1605" s="9">
        <f>A1605&amp;"-"&amp;TEXT(B1605,"yyyymmdd")</f>
        <v/>
      </c>
      <c r="D1605" s="9">
        <f>_xlfn.XLOOKUP(C1605,Violations[Key],Violations[Boro])</f>
        <v/>
      </c>
      <c r="E1605" s="9">
        <f>_xlfn.XLOOKUP(C1605,Violations[Key],Violations[Cuisine])</f>
        <v/>
      </c>
      <c r="F1605" s="9">
        <f>_xlfn.XLOOKUP(C1605,Violations[Key],Violations[Score])</f>
        <v/>
      </c>
      <c r="G1605" s="9">
        <f>_xlfn.XLOOKUP(C1605,Violations[Key],Violations[Grade])&amp;""</f>
        <v/>
      </c>
      <c r="H1605" s="9">
        <f>COUNTIFS(Violations[Key],C1605,Violations[Violation code],"&lt;&gt;")</f>
        <v/>
      </c>
      <c r="I1605" s="9">
        <f>COUNTIFS(Violations[Key],C1605,Violations[Critical flag],"Critical")</f>
        <v/>
      </c>
      <c r="J1605" s="9">
        <f>IF(LEFT(_xlfn.XLOOKUP(C1605,Violations[Key],Violations[Action]),20)="Establishment Closed","Yes","No")</f>
        <v/>
      </c>
      <c r="K1605" s="9">
        <f>IF(F1605&lt;=13,"Yes","No")</f>
        <v/>
      </c>
    </row>
    <row r="1606">
      <c r="A1606" t="n">
        <v>50044260</v>
      </c>
      <c r="B1606" s="8" t="n">
        <v>46148</v>
      </c>
      <c r="C1606" s="9">
        <f>A1606&amp;"-"&amp;TEXT(B1606,"yyyymmdd")</f>
        <v/>
      </c>
      <c r="D1606" s="9">
        <f>_xlfn.XLOOKUP(C1606,Violations[Key],Violations[Boro])</f>
        <v/>
      </c>
      <c r="E1606" s="9">
        <f>_xlfn.XLOOKUP(C1606,Violations[Key],Violations[Cuisine])</f>
        <v/>
      </c>
      <c r="F1606" s="9">
        <f>_xlfn.XLOOKUP(C1606,Violations[Key],Violations[Score])</f>
        <v/>
      </c>
      <c r="G1606" s="9">
        <f>_xlfn.XLOOKUP(C1606,Violations[Key],Violations[Grade])&amp;""</f>
        <v/>
      </c>
      <c r="H1606" s="9">
        <f>COUNTIFS(Violations[Key],C1606,Violations[Violation code],"&lt;&gt;")</f>
        <v/>
      </c>
      <c r="I1606" s="9">
        <f>COUNTIFS(Violations[Key],C1606,Violations[Critical flag],"Critical")</f>
        <v/>
      </c>
      <c r="J1606" s="9">
        <f>IF(LEFT(_xlfn.XLOOKUP(C1606,Violations[Key],Violations[Action]),20)="Establishment Closed","Yes","No")</f>
        <v/>
      </c>
      <c r="K1606" s="9">
        <f>IF(F1606&lt;=13,"Yes","No")</f>
        <v/>
      </c>
    </row>
    <row r="1607">
      <c r="A1607" t="n">
        <v>50051729</v>
      </c>
      <c r="B1607" s="8" t="n">
        <v>46148</v>
      </c>
      <c r="C1607" s="9">
        <f>A1607&amp;"-"&amp;TEXT(B1607,"yyyymmdd")</f>
        <v/>
      </c>
      <c r="D1607" s="9">
        <f>_xlfn.XLOOKUP(C1607,Violations[Key],Violations[Boro])</f>
        <v/>
      </c>
      <c r="E1607" s="9">
        <f>_xlfn.XLOOKUP(C1607,Violations[Key],Violations[Cuisine])</f>
        <v/>
      </c>
      <c r="F1607" s="9">
        <f>_xlfn.XLOOKUP(C1607,Violations[Key],Violations[Score])</f>
        <v/>
      </c>
      <c r="G1607" s="9">
        <f>_xlfn.XLOOKUP(C1607,Violations[Key],Violations[Grade])&amp;""</f>
        <v/>
      </c>
      <c r="H1607" s="9">
        <f>COUNTIFS(Violations[Key],C1607,Violations[Violation code],"&lt;&gt;")</f>
        <v/>
      </c>
      <c r="I1607" s="9">
        <f>COUNTIFS(Violations[Key],C1607,Violations[Critical flag],"Critical")</f>
        <v/>
      </c>
      <c r="J1607" s="9">
        <f>IF(LEFT(_xlfn.XLOOKUP(C1607,Violations[Key],Violations[Action]),20)="Establishment Closed","Yes","No")</f>
        <v/>
      </c>
      <c r="K1607" s="9">
        <f>IF(F1607&lt;=13,"Yes","No")</f>
        <v/>
      </c>
    </row>
    <row r="1608">
      <c r="A1608" t="n">
        <v>50055882</v>
      </c>
      <c r="B1608" s="8" t="n">
        <v>46148</v>
      </c>
      <c r="C1608" s="9">
        <f>A1608&amp;"-"&amp;TEXT(B1608,"yyyymmdd")</f>
        <v/>
      </c>
      <c r="D1608" s="9">
        <f>_xlfn.XLOOKUP(C1608,Violations[Key],Violations[Boro])</f>
        <v/>
      </c>
      <c r="E1608" s="9">
        <f>_xlfn.XLOOKUP(C1608,Violations[Key],Violations[Cuisine])</f>
        <v/>
      </c>
      <c r="F1608" s="9">
        <f>_xlfn.XLOOKUP(C1608,Violations[Key],Violations[Score])</f>
        <v/>
      </c>
      <c r="G1608" s="9">
        <f>_xlfn.XLOOKUP(C1608,Violations[Key],Violations[Grade])&amp;""</f>
        <v/>
      </c>
      <c r="H1608" s="9">
        <f>COUNTIFS(Violations[Key],C1608,Violations[Violation code],"&lt;&gt;")</f>
        <v/>
      </c>
      <c r="I1608" s="9">
        <f>COUNTIFS(Violations[Key],C1608,Violations[Critical flag],"Critical")</f>
        <v/>
      </c>
      <c r="J1608" s="9">
        <f>IF(LEFT(_xlfn.XLOOKUP(C1608,Violations[Key],Violations[Action]),20)="Establishment Closed","Yes","No")</f>
        <v/>
      </c>
      <c r="K1608" s="9">
        <f>IF(F1608&lt;=13,"Yes","No")</f>
        <v/>
      </c>
    </row>
    <row r="1609">
      <c r="A1609" t="n">
        <v>50074348</v>
      </c>
      <c r="B1609" s="8" t="n">
        <v>46148</v>
      </c>
      <c r="C1609" s="9">
        <f>A1609&amp;"-"&amp;TEXT(B1609,"yyyymmdd")</f>
        <v/>
      </c>
      <c r="D1609" s="9">
        <f>_xlfn.XLOOKUP(C1609,Violations[Key],Violations[Boro])</f>
        <v/>
      </c>
      <c r="E1609" s="9">
        <f>_xlfn.XLOOKUP(C1609,Violations[Key],Violations[Cuisine])</f>
        <v/>
      </c>
      <c r="F1609" s="9">
        <f>_xlfn.XLOOKUP(C1609,Violations[Key],Violations[Score])</f>
        <v/>
      </c>
      <c r="G1609" s="9">
        <f>_xlfn.XLOOKUP(C1609,Violations[Key],Violations[Grade])&amp;""</f>
        <v/>
      </c>
      <c r="H1609" s="9">
        <f>COUNTIFS(Violations[Key],C1609,Violations[Violation code],"&lt;&gt;")</f>
        <v/>
      </c>
      <c r="I1609" s="9">
        <f>COUNTIFS(Violations[Key],C1609,Violations[Critical flag],"Critical")</f>
        <v/>
      </c>
      <c r="J1609" s="9">
        <f>IF(LEFT(_xlfn.XLOOKUP(C1609,Violations[Key],Violations[Action]),20)="Establishment Closed","Yes","No")</f>
        <v/>
      </c>
      <c r="K1609" s="9">
        <f>IF(F1609&lt;=13,"Yes","No")</f>
        <v/>
      </c>
    </row>
    <row r="1610">
      <c r="A1610" t="n">
        <v>50074796</v>
      </c>
      <c r="B1610" s="8" t="n">
        <v>46148</v>
      </c>
      <c r="C1610" s="9">
        <f>A1610&amp;"-"&amp;TEXT(B1610,"yyyymmdd")</f>
        <v/>
      </c>
      <c r="D1610" s="9">
        <f>_xlfn.XLOOKUP(C1610,Violations[Key],Violations[Boro])</f>
        <v/>
      </c>
      <c r="E1610" s="9">
        <f>_xlfn.XLOOKUP(C1610,Violations[Key],Violations[Cuisine])</f>
        <v/>
      </c>
      <c r="F1610" s="9">
        <f>_xlfn.XLOOKUP(C1610,Violations[Key],Violations[Score])</f>
        <v/>
      </c>
      <c r="G1610" s="9">
        <f>_xlfn.XLOOKUP(C1610,Violations[Key],Violations[Grade])&amp;""</f>
        <v/>
      </c>
      <c r="H1610" s="9">
        <f>COUNTIFS(Violations[Key],C1610,Violations[Violation code],"&lt;&gt;")</f>
        <v/>
      </c>
      <c r="I1610" s="9">
        <f>COUNTIFS(Violations[Key],C1610,Violations[Critical flag],"Critical")</f>
        <v/>
      </c>
      <c r="J1610" s="9">
        <f>IF(LEFT(_xlfn.XLOOKUP(C1610,Violations[Key],Violations[Action]),20)="Establishment Closed","Yes","No")</f>
        <v/>
      </c>
      <c r="K1610" s="9">
        <f>IF(F1610&lt;=13,"Yes","No")</f>
        <v/>
      </c>
    </row>
    <row r="1611">
      <c r="A1611" t="n">
        <v>50078088</v>
      </c>
      <c r="B1611" s="8" t="n">
        <v>46148</v>
      </c>
      <c r="C1611" s="9">
        <f>A1611&amp;"-"&amp;TEXT(B1611,"yyyymmdd")</f>
        <v/>
      </c>
      <c r="D1611" s="9">
        <f>_xlfn.XLOOKUP(C1611,Violations[Key],Violations[Boro])</f>
        <v/>
      </c>
      <c r="E1611" s="9">
        <f>_xlfn.XLOOKUP(C1611,Violations[Key],Violations[Cuisine])</f>
        <v/>
      </c>
      <c r="F1611" s="9">
        <f>_xlfn.XLOOKUP(C1611,Violations[Key],Violations[Score])</f>
        <v/>
      </c>
      <c r="G1611" s="9">
        <f>_xlfn.XLOOKUP(C1611,Violations[Key],Violations[Grade])&amp;""</f>
        <v/>
      </c>
      <c r="H1611" s="9">
        <f>COUNTIFS(Violations[Key],C1611,Violations[Violation code],"&lt;&gt;")</f>
        <v/>
      </c>
      <c r="I1611" s="9">
        <f>COUNTIFS(Violations[Key],C1611,Violations[Critical flag],"Critical")</f>
        <v/>
      </c>
      <c r="J1611" s="9">
        <f>IF(LEFT(_xlfn.XLOOKUP(C1611,Violations[Key],Violations[Action]),20)="Establishment Closed","Yes","No")</f>
        <v/>
      </c>
      <c r="K1611" s="9">
        <f>IF(F1611&lt;=13,"Yes","No")</f>
        <v/>
      </c>
    </row>
    <row r="1612">
      <c r="A1612" t="n">
        <v>50080253</v>
      </c>
      <c r="B1612" s="8" t="n">
        <v>46148</v>
      </c>
      <c r="C1612" s="9">
        <f>A1612&amp;"-"&amp;TEXT(B1612,"yyyymmdd")</f>
        <v/>
      </c>
      <c r="D1612" s="9">
        <f>_xlfn.XLOOKUP(C1612,Violations[Key],Violations[Boro])</f>
        <v/>
      </c>
      <c r="E1612" s="9">
        <f>_xlfn.XLOOKUP(C1612,Violations[Key],Violations[Cuisine])</f>
        <v/>
      </c>
      <c r="F1612" s="9">
        <f>_xlfn.XLOOKUP(C1612,Violations[Key],Violations[Score])</f>
        <v/>
      </c>
      <c r="G1612" s="9">
        <f>_xlfn.XLOOKUP(C1612,Violations[Key],Violations[Grade])&amp;""</f>
        <v/>
      </c>
      <c r="H1612" s="9">
        <f>COUNTIFS(Violations[Key],C1612,Violations[Violation code],"&lt;&gt;")</f>
        <v/>
      </c>
      <c r="I1612" s="9">
        <f>COUNTIFS(Violations[Key],C1612,Violations[Critical flag],"Critical")</f>
        <v/>
      </c>
      <c r="J1612" s="9">
        <f>IF(LEFT(_xlfn.XLOOKUP(C1612,Violations[Key],Violations[Action]),20)="Establishment Closed","Yes","No")</f>
        <v/>
      </c>
      <c r="K1612" s="9">
        <f>IF(F1612&lt;=13,"Yes","No")</f>
        <v/>
      </c>
    </row>
    <row r="1613">
      <c r="A1613" t="n">
        <v>50081485</v>
      </c>
      <c r="B1613" s="8" t="n">
        <v>46148</v>
      </c>
      <c r="C1613" s="9">
        <f>A1613&amp;"-"&amp;TEXT(B1613,"yyyymmdd")</f>
        <v/>
      </c>
      <c r="D1613" s="9">
        <f>_xlfn.XLOOKUP(C1613,Violations[Key],Violations[Boro])</f>
        <v/>
      </c>
      <c r="E1613" s="9">
        <f>_xlfn.XLOOKUP(C1613,Violations[Key],Violations[Cuisine])</f>
        <v/>
      </c>
      <c r="F1613" s="9">
        <f>_xlfn.XLOOKUP(C1613,Violations[Key],Violations[Score])</f>
        <v/>
      </c>
      <c r="G1613" s="9">
        <f>_xlfn.XLOOKUP(C1613,Violations[Key],Violations[Grade])&amp;""</f>
        <v/>
      </c>
      <c r="H1613" s="9">
        <f>COUNTIFS(Violations[Key],C1613,Violations[Violation code],"&lt;&gt;")</f>
        <v/>
      </c>
      <c r="I1613" s="9">
        <f>COUNTIFS(Violations[Key],C1613,Violations[Critical flag],"Critical")</f>
        <v/>
      </c>
      <c r="J1613" s="9">
        <f>IF(LEFT(_xlfn.XLOOKUP(C1613,Violations[Key],Violations[Action]),20)="Establishment Closed","Yes","No")</f>
        <v/>
      </c>
      <c r="K1613" s="9">
        <f>IF(F1613&lt;=13,"Yes","No")</f>
        <v/>
      </c>
    </row>
    <row r="1614">
      <c r="A1614" t="n">
        <v>50086385</v>
      </c>
      <c r="B1614" s="8" t="n">
        <v>46148</v>
      </c>
      <c r="C1614" s="9">
        <f>A1614&amp;"-"&amp;TEXT(B1614,"yyyymmdd")</f>
        <v/>
      </c>
      <c r="D1614" s="9">
        <f>_xlfn.XLOOKUP(C1614,Violations[Key],Violations[Boro])</f>
        <v/>
      </c>
      <c r="E1614" s="9">
        <f>_xlfn.XLOOKUP(C1614,Violations[Key],Violations[Cuisine])</f>
        <v/>
      </c>
      <c r="F1614" s="9">
        <f>_xlfn.XLOOKUP(C1614,Violations[Key],Violations[Score])</f>
        <v/>
      </c>
      <c r="G1614" s="9">
        <f>_xlfn.XLOOKUP(C1614,Violations[Key],Violations[Grade])&amp;""</f>
        <v/>
      </c>
      <c r="H1614" s="9">
        <f>COUNTIFS(Violations[Key],C1614,Violations[Violation code],"&lt;&gt;")</f>
        <v/>
      </c>
      <c r="I1614" s="9">
        <f>COUNTIFS(Violations[Key],C1614,Violations[Critical flag],"Critical")</f>
        <v/>
      </c>
      <c r="J1614" s="9">
        <f>IF(LEFT(_xlfn.XLOOKUP(C1614,Violations[Key],Violations[Action]),20)="Establishment Closed","Yes","No")</f>
        <v/>
      </c>
      <c r="K1614" s="9">
        <f>IF(F1614&lt;=13,"Yes","No")</f>
        <v/>
      </c>
    </row>
    <row r="1615">
      <c r="A1615" t="n">
        <v>50088811</v>
      </c>
      <c r="B1615" s="8" t="n">
        <v>46148</v>
      </c>
      <c r="C1615" s="9">
        <f>A1615&amp;"-"&amp;TEXT(B1615,"yyyymmdd")</f>
        <v/>
      </c>
      <c r="D1615" s="9">
        <f>_xlfn.XLOOKUP(C1615,Violations[Key],Violations[Boro])</f>
        <v/>
      </c>
      <c r="E1615" s="9">
        <f>_xlfn.XLOOKUP(C1615,Violations[Key],Violations[Cuisine])</f>
        <v/>
      </c>
      <c r="F1615" s="9">
        <f>_xlfn.XLOOKUP(C1615,Violations[Key],Violations[Score])</f>
        <v/>
      </c>
      <c r="G1615" s="9">
        <f>_xlfn.XLOOKUP(C1615,Violations[Key],Violations[Grade])&amp;""</f>
        <v/>
      </c>
      <c r="H1615" s="9">
        <f>COUNTIFS(Violations[Key],C1615,Violations[Violation code],"&lt;&gt;")</f>
        <v/>
      </c>
      <c r="I1615" s="9">
        <f>COUNTIFS(Violations[Key],C1615,Violations[Critical flag],"Critical")</f>
        <v/>
      </c>
      <c r="J1615" s="9">
        <f>IF(LEFT(_xlfn.XLOOKUP(C1615,Violations[Key],Violations[Action]),20)="Establishment Closed","Yes","No")</f>
        <v/>
      </c>
      <c r="K1615" s="9">
        <f>IF(F1615&lt;=13,"Yes","No")</f>
        <v/>
      </c>
    </row>
    <row r="1616">
      <c r="A1616" t="n">
        <v>50090843</v>
      </c>
      <c r="B1616" s="8" t="n">
        <v>46148</v>
      </c>
      <c r="C1616" s="9">
        <f>A1616&amp;"-"&amp;TEXT(B1616,"yyyymmdd")</f>
        <v/>
      </c>
      <c r="D1616" s="9">
        <f>_xlfn.XLOOKUP(C1616,Violations[Key],Violations[Boro])</f>
        <v/>
      </c>
      <c r="E1616" s="9">
        <f>_xlfn.XLOOKUP(C1616,Violations[Key],Violations[Cuisine])</f>
        <v/>
      </c>
      <c r="F1616" s="9">
        <f>_xlfn.XLOOKUP(C1616,Violations[Key],Violations[Score])</f>
        <v/>
      </c>
      <c r="G1616" s="9">
        <f>_xlfn.XLOOKUP(C1616,Violations[Key],Violations[Grade])&amp;""</f>
        <v/>
      </c>
      <c r="H1616" s="9">
        <f>COUNTIFS(Violations[Key],C1616,Violations[Violation code],"&lt;&gt;")</f>
        <v/>
      </c>
      <c r="I1616" s="9">
        <f>COUNTIFS(Violations[Key],C1616,Violations[Critical flag],"Critical")</f>
        <v/>
      </c>
      <c r="J1616" s="9">
        <f>IF(LEFT(_xlfn.XLOOKUP(C1616,Violations[Key],Violations[Action]),20)="Establishment Closed","Yes","No")</f>
        <v/>
      </c>
      <c r="K1616" s="9">
        <f>IF(F1616&lt;=13,"Yes","No")</f>
        <v/>
      </c>
    </row>
    <row r="1617">
      <c r="A1617" t="n">
        <v>50090865</v>
      </c>
      <c r="B1617" s="8" t="n">
        <v>46148</v>
      </c>
      <c r="C1617" s="9">
        <f>A1617&amp;"-"&amp;TEXT(B1617,"yyyymmdd")</f>
        <v/>
      </c>
      <c r="D1617" s="9">
        <f>_xlfn.XLOOKUP(C1617,Violations[Key],Violations[Boro])</f>
        <v/>
      </c>
      <c r="E1617" s="9">
        <f>_xlfn.XLOOKUP(C1617,Violations[Key],Violations[Cuisine])</f>
        <v/>
      </c>
      <c r="F1617" s="9">
        <f>_xlfn.XLOOKUP(C1617,Violations[Key],Violations[Score])</f>
        <v/>
      </c>
      <c r="G1617" s="9">
        <f>_xlfn.XLOOKUP(C1617,Violations[Key],Violations[Grade])&amp;""</f>
        <v/>
      </c>
      <c r="H1617" s="9">
        <f>COUNTIFS(Violations[Key],C1617,Violations[Violation code],"&lt;&gt;")</f>
        <v/>
      </c>
      <c r="I1617" s="9">
        <f>COUNTIFS(Violations[Key],C1617,Violations[Critical flag],"Critical")</f>
        <v/>
      </c>
      <c r="J1617" s="9">
        <f>IF(LEFT(_xlfn.XLOOKUP(C1617,Violations[Key],Violations[Action]),20)="Establishment Closed","Yes","No")</f>
        <v/>
      </c>
      <c r="K1617" s="9">
        <f>IF(F1617&lt;=13,"Yes","No")</f>
        <v/>
      </c>
    </row>
    <row r="1618">
      <c r="A1618" t="n">
        <v>50092588</v>
      </c>
      <c r="B1618" s="8" t="n">
        <v>46148</v>
      </c>
      <c r="C1618" s="9">
        <f>A1618&amp;"-"&amp;TEXT(B1618,"yyyymmdd")</f>
        <v/>
      </c>
      <c r="D1618" s="9">
        <f>_xlfn.XLOOKUP(C1618,Violations[Key],Violations[Boro])</f>
        <v/>
      </c>
      <c r="E1618" s="9">
        <f>_xlfn.XLOOKUP(C1618,Violations[Key],Violations[Cuisine])</f>
        <v/>
      </c>
      <c r="F1618" s="9">
        <f>_xlfn.XLOOKUP(C1618,Violations[Key],Violations[Score])</f>
        <v/>
      </c>
      <c r="G1618" s="9">
        <f>_xlfn.XLOOKUP(C1618,Violations[Key],Violations[Grade])&amp;""</f>
        <v/>
      </c>
      <c r="H1618" s="9">
        <f>COUNTIFS(Violations[Key],C1618,Violations[Violation code],"&lt;&gt;")</f>
        <v/>
      </c>
      <c r="I1618" s="9">
        <f>COUNTIFS(Violations[Key],C1618,Violations[Critical flag],"Critical")</f>
        <v/>
      </c>
      <c r="J1618" s="9">
        <f>IF(LEFT(_xlfn.XLOOKUP(C1618,Violations[Key],Violations[Action]),20)="Establishment Closed","Yes","No")</f>
        <v/>
      </c>
      <c r="K1618" s="9">
        <f>IF(F1618&lt;=13,"Yes","No")</f>
        <v/>
      </c>
    </row>
    <row r="1619">
      <c r="A1619" t="n">
        <v>50096488</v>
      </c>
      <c r="B1619" s="8" t="n">
        <v>46148</v>
      </c>
      <c r="C1619" s="9">
        <f>A1619&amp;"-"&amp;TEXT(B1619,"yyyymmdd")</f>
        <v/>
      </c>
      <c r="D1619" s="9">
        <f>_xlfn.XLOOKUP(C1619,Violations[Key],Violations[Boro])</f>
        <v/>
      </c>
      <c r="E1619" s="9">
        <f>_xlfn.XLOOKUP(C1619,Violations[Key],Violations[Cuisine])</f>
        <v/>
      </c>
      <c r="F1619" s="9">
        <f>_xlfn.XLOOKUP(C1619,Violations[Key],Violations[Score])</f>
        <v/>
      </c>
      <c r="G1619" s="9">
        <f>_xlfn.XLOOKUP(C1619,Violations[Key],Violations[Grade])&amp;""</f>
        <v/>
      </c>
      <c r="H1619" s="9">
        <f>COUNTIFS(Violations[Key],C1619,Violations[Violation code],"&lt;&gt;")</f>
        <v/>
      </c>
      <c r="I1619" s="9">
        <f>COUNTIFS(Violations[Key],C1619,Violations[Critical flag],"Critical")</f>
        <v/>
      </c>
      <c r="J1619" s="9">
        <f>IF(LEFT(_xlfn.XLOOKUP(C1619,Violations[Key],Violations[Action]),20)="Establishment Closed","Yes","No")</f>
        <v/>
      </c>
      <c r="K1619" s="9">
        <f>IF(F1619&lt;=13,"Yes","No")</f>
        <v/>
      </c>
    </row>
    <row r="1620">
      <c r="A1620" t="n">
        <v>50097882</v>
      </c>
      <c r="B1620" s="8" t="n">
        <v>46148</v>
      </c>
      <c r="C1620" s="9">
        <f>A1620&amp;"-"&amp;TEXT(B1620,"yyyymmdd")</f>
        <v/>
      </c>
      <c r="D1620" s="9">
        <f>_xlfn.XLOOKUP(C1620,Violations[Key],Violations[Boro])</f>
        <v/>
      </c>
      <c r="E1620" s="9">
        <f>_xlfn.XLOOKUP(C1620,Violations[Key],Violations[Cuisine])</f>
        <v/>
      </c>
      <c r="F1620" s="9">
        <f>_xlfn.XLOOKUP(C1620,Violations[Key],Violations[Score])</f>
        <v/>
      </c>
      <c r="G1620" s="9">
        <f>_xlfn.XLOOKUP(C1620,Violations[Key],Violations[Grade])&amp;""</f>
        <v/>
      </c>
      <c r="H1620" s="9">
        <f>COUNTIFS(Violations[Key],C1620,Violations[Violation code],"&lt;&gt;")</f>
        <v/>
      </c>
      <c r="I1620" s="9">
        <f>COUNTIFS(Violations[Key],C1620,Violations[Critical flag],"Critical")</f>
        <v/>
      </c>
      <c r="J1620" s="9">
        <f>IF(LEFT(_xlfn.XLOOKUP(C1620,Violations[Key],Violations[Action]),20)="Establishment Closed","Yes","No")</f>
        <v/>
      </c>
      <c r="K1620" s="9">
        <f>IF(F1620&lt;=13,"Yes","No")</f>
        <v/>
      </c>
    </row>
    <row r="1621">
      <c r="A1621" t="n">
        <v>50098670</v>
      </c>
      <c r="B1621" s="8" t="n">
        <v>46148</v>
      </c>
      <c r="C1621" s="9">
        <f>A1621&amp;"-"&amp;TEXT(B1621,"yyyymmdd")</f>
        <v/>
      </c>
      <c r="D1621" s="9">
        <f>_xlfn.XLOOKUP(C1621,Violations[Key],Violations[Boro])</f>
        <v/>
      </c>
      <c r="E1621" s="9">
        <f>_xlfn.XLOOKUP(C1621,Violations[Key],Violations[Cuisine])</f>
        <v/>
      </c>
      <c r="F1621" s="9">
        <f>_xlfn.XLOOKUP(C1621,Violations[Key],Violations[Score])</f>
        <v/>
      </c>
      <c r="G1621" s="9">
        <f>_xlfn.XLOOKUP(C1621,Violations[Key],Violations[Grade])&amp;""</f>
        <v/>
      </c>
      <c r="H1621" s="9">
        <f>COUNTIFS(Violations[Key],C1621,Violations[Violation code],"&lt;&gt;")</f>
        <v/>
      </c>
      <c r="I1621" s="9">
        <f>COUNTIFS(Violations[Key],C1621,Violations[Critical flag],"Critical")</f>
        <v/>
      </c>
      <c r="J1621" s="9">
        <f>IF(LEFT(_xlfn.XLOOKUP(C1621,Violations[Key],Violations[Action]),20)="Establishment Closed","Yes","No")</f>
        <v/>
      </c>
      <c r="K1621" s="9">
        <f>IF(F1621&lt;=13,"Yes","No")</f>
        <v/>
      </c>
    </row>
    <row r="1622">
      <c r="A1622" t="n">
        <v>50101489</v>
      </c>
      <c r="B1622" s="8" t="n">
        <v>46148</v>
      </c>
      <c r="C1622" s="9">
        <f>A1622&amp;"-"&amp;TEXT(B1622,"yyyymmdd")</f>
        <v/>
      </c>
      <c r="D1622" s="9">
        <f>_xlfn.XLOOKUP(C1622,Violations[Key],Violations[Boro])</f>
        <v/>
      </c>
      <c r="E1622" s="9">
        <f>_xlfn.XLOOKUP(C1622,Violations[Key],Violations[Cuisine])</f>
        <v/>
      </c>
      <c r="F1622" s="9">
        <f>_xlfn.XLOOKUP(C1622,Violations[Key],Violations[Score])</f>
        <v/>
      </c>
      <c r="G1622" s="9">
        <f>_xlfn.XLOOKUP(C1622,Violations[Key],Violations[Grade])&amp;""</f>
        <v/>
      </c>
      <c r="H1622" s="9">
        <f>COUNTIFS(Violations[Key],C1622,Violations[Violation code],"&lt;&gt;")</f>
        <v/>
      </c>
      <c r="I1622" s="9">
        <f>COUNTIFS(Violations[Key],C1622,Violations[Critical flag],"Critical")</f>
        <v/>
      </c>
      <c r="J1622" s="9">
        <f>IF(LEFT(_xlfn.XLOOKUP(C1622,Violations[Key],Violations[Action]),20)="Establishment Closed","Yes","No")</f>
        <v/>
      </c>
      <c r="K1622" s="9">
        <f>IF(F1622&lt;=13,"Yes","No")</f>
        <v/>
      </c>
    </row>
    <row r="1623">
      <c r="A1623" t="n">
        <v>50106171</v>
      </c>
      <c r="B1623" s="8" t="n">
        <v>46148</v>
      </c>
      <c r="C1623" s="9">
        <f>A1623&amp;"-"&amp;TEXT(B1623,"yyyymmdd")</f>
        <v/>
      </c>
      <c r="D1623" s="9">
        <f>_xlfn.XLOOKUP(C1623,Violations[Key],Violations[Boro])</f>
        <v/>
      </c>
      <c r="E1623" s="9">
        <f>_xlfn.XLOOKUP(C1623,Violations[Key],Violations[Cuisine])</f>
        <v/>
      </c>
      <c r="F1623" s="9">
        <f>_xlfn.XLOOKUP(C1623,Violations[Key],Violations[Score])</f>
        <v/>
      </c>
      <c r="G1623" s="9">
        <f>_xlfn.XLOOKUP(C1623,Violations[Key],Violations[Grade])&amp;""</f>
        <v/>
      </c>
      <c r="H1623" s="9">
        <f>COUNTIFS(Violations[Key],C1623,Violations[Violation code],"&lt;&gt;")</f>
        <v/>
      </c>
      <c r="I1623" s="9">
        <f>COUNTIFS(Violations[Key],C1623,Violations[Critical flag],"Critical")</f>
        <v/>
      </c>
      <c r="J1623" s="9">
        <f>IF(LEFT(_xlfn.XLOOKUP(C1623,Violations[Key],Violations[Action]),20)="Establishment Closed","Yes","No")</f>
        <v/>
      </c>
      <c r="K1623" s="9">
        <f>IF(F1623&lt;=13,"Yes","No")</f>
        <v/>
      </c>
    </row>
    <row r="1624">
      <c r="A1624" t="n">
        <v>50106412</v>
      </c>
      <c r="B1624" s="8" t="n">
        <v>46148</v>
      </c>
      <c r="C1624" s="9">
        <f>A1624&amp;"-"&amp;TEXT(B1624,"yyyymmdd")</f>
        <v/>
      </c>
      <c r="D1624" s="9">
        <f>_xlfn.XLOOKUP(C1624,Violations[Key],Violations[Boro])</f>
        <v/>
      </c>
      <c r="E1624" s="9">
        <f>_xlfn.XLOOKUP(C1624,Violations[Key],Violations[Cuisine])</f>
        <v/>
      </c>
      <c r="F1624" s="9">
        <f>_xlfn.XLOOKUP(C1624,Violations[Key],Violations[Score])</f>
        <v/>
      </c>
      <c r="G1624" s="9">
        <f>_xlfn.XLOOKUP(C1624,Violations[Key],Violations[Grade])&amp;""</f>
        <v/>
      </c>
      <c r="H1624" s="9">
        <f>COUNTIFS(Violations[Key],C1624,Violations[Violation code],"&lt;&gt;")</f>
        <v/>
      </c>
      <c r="I1624" s="9">
        <f>COUNTIFS(Violations[Key],C1624,Violations[Critical flag],"Critical")</f>
        <v/>
      </c>
      <c r="J1624" s="9">
        <f>IF(LEFT(_xlfn.XLOOKUP(C1624,Violations[Key],Violations[Action]),20)="Establishment Closed","Yes","No")</f>
        <v/>
      </c>
      <c r="K1624" s="9">
        <f>IF(F1624&lt;=13,"Yes","No")</f>
        <v/>
      </c>
    </row>
    <row r="1625">
      <c r="A1625" t="n">
        <v>50107220</v>
      </c>
      <c r="B1625" s="8" t="n">
        <v>46148</v>
      </c>
      <c r="C1625" s="9">
        <f>A1625&amp;"-"&amp;TEXT(B1625,"yyyymmdd")</f>
        <v/>
      </c>
      <c r="D1625" s="9">
        <f>_xlfn.XLOOKUP(C1625,Violations[Key],Violations[Boro])</f>
        <v/>
      </c>
      <c r="E1625" s="9">
        <f>_xlfn.XLOOKUP(C1625,Violations[Key],Violations[Cuisine])</f>
        <v/>
      </c>
      <c r="F1625" s="9">
        <f>_xlfn.XLOOKUP(C1625,Violations[Key],Violations[Score])</f>
        <v/>
      </c>
      <c r="G1625" s="9">
        <f>_xlfn.XLOOKUP(C1625,Violations[Key],Violations[Grade])&amp;""</f>
        <v/>
      </c>
      <c r="H1625" s="9">
        <f>COUNTIFS(Violations[Key],C1625,Violations[Violation code],"&lt;&gt;")</f>
        <v/>
      </c>
      <c r="I1625" s="9">
        <f>COUNTIFS(Violations[Key],C1625,Violations[Critical flag],"Critical")</f>
        <v/>
      </c>
      <c r="J1625" s="9">
        <f>IF(LEFT(_xlfn.XLOOKUP(C1625,Violations[Key],Violations[Action]),20)="Establishment Closed","Yes","No")</f>
        <v/>
      </c>
      <c r="K1625" s="9">
        <f>IF(F1625&lt;=13,"Yes","No")</f>
        <v/>
      </c>
    </row>
    <row r="1626">
      <c r="A1626" t="n">
        <v>50109897</v>
      </c>
      <c r="B1626" s="8" t="n">
        <v>46148</v>
      </c>
      <c r="C1626" s="9">
        <f>A1626&amp;"-"&amp;TEXT(B1626,"yyyymmdd")</f>
        <v/>
      </c>
      <c r="D1626" s="9">
        <f>_xlfn.XLOOKUP(C1626,Violations[Key],Violations[Boro])</f>
        <v/>
      </c>
      <c r="E1626" s="9">
        <f>_xlfn.XLOOKUP(C1626,Violations[Key],Violations[Cuisine])</f>
        <v/>
      </c>
      <c r="F1626" s="9">
        <f>_xlfn.XLOOKUP(C1626,Violations[Key],Violations[Score])</f>
        <v/>
      </c>
      <c r="G1626" s="9">
        <f>_xlfn.XLOOKUP(C1626,Violations[Key],Violations[Grade])&amp;""</f>
        <v/>
      </c>
      <c r="H1626" s="9">
        <f>COUNTIFS(Violations[Key],C1626,Violations[Violation code],"&lt;&gt;")</f>
        <v/>
      </c>
      <c r="I1626" s="9">
        <f>COUNTIFS(Violations[Key],C1626,Violations[Critical flag],"Critical")</f>
        <v/>
      </c>
      <c r="J1626" s="9">
        <f>IF(LEFT(_xlfn.XLOOKUP(C1626,Violations[Key],Violations[Action]),20)="Establishment Closed","Yes","No")</f>
        <v/>
      </c>
      <c r="K1626" s="9">
        <f>IF(F1626&lt;=13,"Yes","No")</f>
        <v/>
      </c>
    </row>
    <row r="1627">
      <c r="A1627" t="n">
        <v>50111292</v>
      </c>
      <c r="B1627" s="8" t="n">
        <v>46148</v>
      </c>
      <c r="C1627" s="9">
        <f>A1627&amp;"-"&amp;TEXT(B1627,"yyyymmdd")</f>
        <v/>
      </c>
      <c r="D1627" s="9">
        <f>_xlfn.XLOOKUP(C1627,Violations[Key],Violations[Boro])</f>
        <v/>
      </c>
      <c r="E1627" s="9">
        <f>_xlfn.XLOOKUP(C1627,Violations[Key],Violations[Cuisine])</f>
        <v/>
      </c>
      <c r="F1627" s="9">
        <f>_xlfn.XLOOKUP(C1627,Violations[Key],Violations[Score])</f>
        <v/>
      </c>
      <c r="G1627" s="9">
        <f>_xlfn.XLOOKUP(C1627,Violations[Key],Violations[Grade])&amp;""</f>
        <v/>
      </c>
      <c r="H1627" s="9">
        <f>COUNTIFS(Violations[Key],C1627,Violations[Violation code],"&lt;&gt;")</f>
        <v/>
      </c>
      <c r="I1627" s="9">
        <f>COUNTIFS(Violations[Key],C1627,Violations[Critical flag],"Critical")</f>
        <v/>
      </c>
      <c r="J1627" s="9">
        <f>IF(LEFT(_xlfn.XLOOKUP(C1627,Violations[Key],Violations[Action]),20)="Establishment Closed","Yes","No")</f>
        <v/>
      </c>
      <c r="K1627" s="9">
        <f>IF(F1627&lt;=13,"Yes","No")</f>
        <v/>
      </c>
    </row>
    <row r="1628">
      <c r="A1628" t="n">
        <v>50111356</v>
      </c>
      <c r="B1628" s="8" t="n">
        <v>46148</v>
      </c>
      <c r="C1628" s="9">
        <f>A1628&amp;"-"&amp;TEXT(B1628,"yyyymmdd")</f>
        <v/>
      </c>
      <c r="D1628" s="9">
        <f>_xlfn.XLOOKUP(C1628,Violations[Key],Violations[Boro])</f>
        <v/>
      </c>
      <c r="E1628" s="9">
        <f>_xlfn.XLOOKUP(C1628,Violations[Key],Violations[Cuisine])</f>
        <v/>
      </c>
      <c r="F1628" s="9">
        <f>_xlfn.XLOOKUP(C1628,Violations[Key],Violations[Score])</f>
        <v/>
      </c>
      <c r="G1628" s="9">
        <f>_xlfn.XLOOKUP(C1628,Violations[Key],Violations[Grade])&amp;""</f>
        <v/>
      </c>
      <c r="H1628" s="9">
        <f>COUNTIFS(Violations[Key],C1628,Violations[Violation code],"&lt;&gt;")</f>
        <v/>
      </c>
      <c r="I1628" s="9">
        <f>COUNTIFS(Violations[Key],C1628,Violations[Critical flag],"Critical")</f>
        <v/>
      </c>
      <c r="J1628" s="9">
        <f>IF(LEFT(_xlfn.XLOOKUP(C1628,Violations[Key],Violations[Action]),20)="Establishment Closed","Yes","No")</f>
        <v/>
      </c>
      <c r="K1628" s="9">
        <f>IF(F1628&lt;=13,"Yes","No")</f>
        <v/>
      </c>
    </row>
    <row r="1629">
      <c r="A1629" t="n">
        <v>50114601</v>
      </c>
      <c r="B1629" s="8" t="n">
        <v>46148</v>
      </c>
      <c r="C1629" s="9">
        <f>A1629&amp;"-"&amp;TEXT(B1629,"yyyymmdd")</f>
        <v/>
      </c>
      <c r="D1629" s="9">
        <f>_xlfn.XLOOKUP(C1629,Violations[Key],Violations[Boro])</f>
        <v/>
      </c>
      <c r="E1629" s="9">
        <f>_xlfn.XLOOKUP(C1629,Violations[Key],Violations[Cuisine])</f>
        <v/>
      </c>
      <c r="F1629" s="9">
        <f>_xlfn.XLOOKUP(C1629,Violations[Key],Violations[Score])</f>
        <v/>
      </c>
      <c r="G1629" s="9">
        <f>_xlfn.XLOOKUP(C1629,Violations[Key],Violations[Grade])&amp;""</f>
        <v/>
      </c>
      <c r="H1629" s="9">
        <f>COUNTIFS(Violations[Key],C1629,Violations[Violation code],"&lt;&gt;")</f>
        <v/>
      </c>
      <c r="I1629" s="9">
        <f>COUNTIFS(Violations[Key],C1629,Violations[Critical flag],"Critical")</f>
        <v/>
      </c>
      <c r="J1629" s="9">
        <f>IF(LEFT(_xlfn.XLOOKUP(C1629,Violations[Key],Violations[Action]),20)="Establishment Closed","Yes","No")</f>
        <v/>
      </c>
      <c r="K1629" s="9">
        <f>IF(F1629&lt;=13,"Yes","No")</f>
        <v/>
      </c>
    </row>
    <row r="1630">
      <c r="A1630" t="n">
        <v>50115356</v>
      </c>
      <c r="B1630" s="8" t="n">
        <v>46148</v>
      </c>
      <c r="C1630" s="9">
        <f>A1630&amp;"-"&amp;TEXT(B1630,"yyyymmdd")</f>
        <v/>
      </c>
      <c r="D1630" s="9">
        <f>_xlfn.XLOOKUP(C1630,Violations[Key],Violations[Boro])</f>
        <v/>
      </c>
      <c r="E1630" s="9">
        <f>_xlfn.XLOOKUP(C1630,Violations[Key],Violations[Cuisine])</f>
        <v/>
      </c>
      <c r="F1630" s="9">
        <f>_xlfn.XLOOKUP(C1630,Violations[Key],Violations[Score])</f>
        <v/>
      </c>
      <c r="G1630" s="9">
        <f>_xlfn.XLOOKUP(C1630,Violations[Key],Violations[Grade])&amp;""</f>
        <v/>
      </c>
      <c r="H1630" s="9">
        <f>COUNTIFS(Violations[Key],C1630,Violations[Violation code],"&lt;&gt;")</f>
        <v/>
      </c>
      <c r="I1630" s="9">
        <f>COUNTIFS(Violations[Key],C1630,Violations[Critical flag],"Critical")</f>
        <v/>
      </c>
      <c r="J1630" s="9">
        <f>IF(LEFT(_xlfn.XLOOKUP(C1630,Violations[Key],Violations[Action]),20)="Establishment Closed","Yes","No")</f>
        <v/>
      </c>
      <c r="K1630" s="9">
        <f>IF(F1630&lt;=13,"Yes","No")</f>
        <v/>
      </c>
    </row>
    <row r="1631">
      <c r="A1631" t="n">
        <v>50117772</v>
      </c>
      <c r="B1631" s="8" t="n">
        <v>46148</v>
      </c>
      <c r="C1631" s="9">
        <f>A1631&amp;"-"&amp;TEXT(B1631,"yyyymmdd")</f>
        <v/>
      </c>
      <c r="D1631" s="9">
        <f>_xlfn.XLOOKUP(C1631,Violations[Key],Violations[Boro])</f>
        <v/>
      </c>
      <c r="E1631" s="9">
        <f>_xlfn.XLOOKUP(C1631,Violations[Key],Violations[Cuisine])</f>
        <v/>
      </c>
      <c r="F1631" s="9">
        <f>_xlfn.XLOOKUP(C1631,Violations[Key],Violations[Score])</f>
        <v/>
      </c>
      <c r="G1631" s="9">
        <f>_xlfn.XLOOKUP(C1631,Violations[Key],Violations[Grade])&amp;""</f>
        <v/>
      </c>
      <c r="H1631" s="9">
        <f>COUNTIFS(Violations[Key],C1631,Violations[Violation code],"&lt;&gt;")</f>
        <v/>
      </c>
      <c r="I1631" s="9">
        <f>COUNTIFS(Violations[Key],C1631,Violations[Critical flag],"Critical")</f>
        <v/>
      </c>
      <c r="J1631" s="9">
        <f>IF(LEFT(_xlfn.XLOOKUP(C1631,Violations[Key],Violations[Action]),20)="Establishment Closed","Yes","No")</f>
        <v/>
      </c>
      <c r="K1631" s="9">
        <f>IF(F1631&lt;=13,"Yes","No")</f>
        <v/>
      </c>
    </row>
    <row r="1632">
      <c r="A1632" t="n">
        <v>50118771</v>
      </c>
      <c r="B1632" s="8" t="n">
        <v>46148</v>
      </c>
      <c r="C1632" s="9">
        <f>A1632&amp;"-"&amp;TEXT(B1632,"yyyymmdd")</f>
        <v/>
      </c>
      <c r="D1632" s="9">
        <f>_xlfn.XLOOKUP(C1632,Violations[Key],Violations[Boro])</f>
        <v/>
      </c>
      <c r="E1632" s="9">
        <f>_xlfn.XLOOKUP(C1632,Violations[Key],Violations[Cuisine])</f>
        <v/>
      </c>
      <c r="F1632" s="9">
        <f>_xlfn.XLOOKUP(C1632,Violations[Key],Violations[Score])</f>
        <v/>
      </c>
      <c r="G1632" s="9">
        <f>_xlfn.XLOOKUP(C1632,Violations[Key],Violations[Grade])&amp;""</f>
        <v/>
      </c>
      <c r="H1632" s="9">
        <f>COUNTIFS(Violations[Key],C1632,Violations[Violation code],"&lt;&gt;")</f>
        <v/>
      </c>
      <c r="I1632" s="9">
        <f>COUNTIFS(Violations[Key],C1632,Violations[Critical flag],"Critical")</f>
        <v/>
      </c>
      <c r="J1632" s="9">
        <f>IF(LEFT(_xlfn.XLOOKUP(C1632,Violations[Key],Violations[Action]),20)="Establishment Closed","Yes","No")</f>
        <v/>
      </c>
      <c r="K1632" s="9">
        <f>IF(F1632&lt;=13,"Yes","No")</f>
        <v/>
      </c>
    </row>
    <row r="1633">
      <c r="A1633" t="n">
        <v>50119691</v>
      </c>
      <c r="B1633" s="8" t="n">
        <v>46148</v>
      </c>
      <c r="C1633" s="9">
        <f>A1633&amp;"-"&amp;TEXT(B1633,"yyyymmdd")</f>
        <v/>
      </c>
      <c r="D1633" s="9">
        <f>_xlfn.XLOOKUP(C1633,Violations[Key],Violations[Boro])</f>
        <v/>
      </c>
      <c r="E1633" s="9">
        <f>_xlfn.XLOOKUP(C1633,Violations[Key],Violations[Cuisine])</f>
        <v/>
      </c>
      <c r="F1633" s="9">
        <f>_xlfn.XLOOKUP(C1633,Violations[Key],Violations[Score])</f>
        <v/>
      </c>
      <c r="G1633" s="9">
        <f>_xlfn.XLOOKUP(C1633,Violations[Key],Violations[Grade])&amp;""</f>
        <v/>
      </c>
      <c r="H1633" s="9">
        <f>COUNTIFS(Violations[Key],C1633,Violations[Violation code],"&lt;&gt;")</f>
        <v/>
      </c>
      <c r="I1633" s="9">
        <f>COUNTIFS(Violations[Key],C1633,Violations[Critical flag],"Critical")</f>
        <v/>
      </c>
      <c r="J1633" s="9">
        <f>IF(LEFT(_xlfn.XLOOKUP(C1633,Violations[Key],Violations[Action]),20)="Establishment Closed","Yes","No")</f>
        <v/>
      </c>
      <c r="K1633" s="9">
        <f>IF(F1633&lt;=13,"Yes","No")</f>
        <v/>
      </c>
    </row>
    <row r="1634">
      <c r="A1634" t="n">
        <v>50122641</v>
      </c>
      <c r="B1634" s="8" t="n">
        <v>46148</v>
      </c>
      <c r="C1634" s="9">
        <f>A1634&amp;"-"&amp;TEXT(B1634,"yyyymmdd")</f>
        <v/>
      </c>
      <c r="D1634" s="9">
        <f>_xlfn.XLOOKUP(C1634,Violations[Key],Violations[Boro])</f>
        <v/>
      </c>
      <c r="E1634" s="9">
        <f>_xlfn.XLOOKUP(C1634,Violations[Key],Violations[Cuisine])</f>
        <v/>
      </c>
      <c r="F1634" s="9">
        <f>_xlfn.XLOOKUP(C1634,Violations[Key],Violations[Score])</f>
        <v/>
      </c>
      <c r="G1634" s="9">
        <f>_xlfn.XLOOKUP(C1634,Violations[Key],Violations[Grade])&amp;""</f>
        <v/>
      </c>
      <c r="H1634" s="9">
        <f>COUNTIFS(Violations[Key],C1634,Violations[Violation code],"&lt;&gt;")</f>
        <v/>
      </c>
      <c r="I1634" s="9">
        <f>COUNTIFS(Violations[Key],C1634,Violations[Critical flag],"Critical")</f>
        <v/>
      </c>
      <c r="J1634" s="9">
        <f>IF(LEFT(_xlfn.XLOOKUP(C1634,Violations[Key],Violations[Action]),20)="Establishment Closed","Yes","No")</f>
        <v/>
      </c>
      <c r="K1634" s="9">
        <f>IF(F1634&lt;=13,"Yes","No")</f>
        <v/>
      </c>
    </row>
    <row r="1635">
      <c r="A1635" t="n">
        <v>50123492</v>
      </c>
      <c r="B1635" s="8" t="n">
        <v>46148</v>
      </c>
      <c r="C1635" s="9">
        <f>A1635&amp;"-"&amp;TEXT(B1635,"yyyymmdd")</f>
        <v/>
      </c>
      <c r="D1635" s="9">
        <f>_xlfn.XLOOKUP(C1635,Violations[Key],Violations[Boro])</f>
        <v/>
      </c>
      <c r="E1635" s="9">
        <f>_xlfn.XLOOKUP(C1635,Violations[Key],Violations[Cuisine])</f>
        <v/>
      </c>
      <c r="F1635" s="9">
        <f>_xlfn.XLOOKUP(C1635,Violations[Key],Violations[Score])</f>
        <v/>
      </c>
      <c r="G1635" s="9">
        <f>_xlfn.XLOOKUP(C1635,Violations[Key],Violations[Grade])&amp;""</f>
        <v/>
      </c>
      <c r="H1635" s="9">
        <f>COUNTIFS(Violations[Key],C1635,Violations[Violation code],"&lt;&gt;")</f>
        <v/>
      </c>
      <c r="I1635" s="9">
        <f>COUNTIFS(Violations[Key],C1635,Violations[Critical flag],"Critical")</f>
        <v/>
      </c>
      <c r="J1635" s="9">
        <f>IF(LEFT(_xlfn.XLOOKUP(C1635,Violations[Key],Violations[Action]),20)="Establishment Closed","Yes","No")</f>
        <v/>
      </c>
      <c r="K1635" s="9">
        <f>IF(F1635&lt;=13,"Yes","No")</f>
        <v/>
      </c>
    </row>
    <row r="1636">
      <c r="A1636" t="n">
        <v>50130275</v>
      </c>
      <c r="B1636" s="8" t="n">
        <v>46148</v>
      </c>
      <c r="C1636" s="9">
        <f>A1636&amp;"-"&amp;TEXT(B1636,"yyyymmdd")</f>
        <v/>
      </c>
      <c r="D1636" s="9">
        <f>_xlfn.XLOOKUP(C1636,Violations[Key],Violations[Boro])</f>
        <v/>
      </c>
      <c r="E1636" s="9">
        <f>_xlfn.XLOOKUP(C1636,Violations[Key],Violations[Cuisine])</f>
        <v/>
      </c>
      <c r="F1636" s="9">
        <f>_xlfn.XLOOKUP(C1636,Violations[Key],Violations[Score])</f>
        <v/>
      </c>
      <c r="G1636" s="9">
        <f>_xlfn.XLOOKUP(C1636,Violations[Key],Violations[Grade])&amp;""</f>
        <v/>
      </c>
      <c r="H1636" s="9">
        <f>COUNTIFS(Violations[Key],C1636,Violations[Violation code],"&lt;&gt;")</f>
        <v/>
      </c>
      <c r="I1636" s="9">
        <f>COUNTIFS(Violations[Key],C1636,Violations[Critical flag],"Critical")</f>
        <v/>
      </c>
      <c r="J1636" s="9">
        <f>IF(LEFT(_xlfn.XLOOKUP(C1636,Violations[Key],Violations[Action]),20)="Establishment Closed","Yes","No")</f>
        <v/>
      </c>
      <c r="K1636" s="9">
        <f>IF(F1636&lt;=13,"Yes","No")</f>
        <v/>
      </c>
    </row>
    <row r="1637">
      <c r="A1637" t="n">
        <v>50133139</v>
      </c>
      <c r="B1637" s="8" t="n">
        <v>46148</v>
      </c>
      <c r="C1637" s="9">
        <f>A1637&amp;"-"&amp;TEXT(B1637,"yyyymmdd")</f>
        <v/>
      </c>
      <c r="D1637" s="9">
        <f>_xlfn.XLOOKUP(C1637,Violations[Key],Violations[Boro])</f>
        <v/>
      </c>
      <c r="E1637" s="9">
        <f>_xlfn.XLOOKUP(C1637,Violations[Key],Violations[Cuisine])</f>
        <v/>
      </c>
      <c r="F1637" s="9">
        <f>_xlfn.XLOOKUP(C1637,Violations[Key],Violations[Score])</f>
        <v/>
      </c>
      <c r="G1637" s="9">
        <f>_xlfn.XLOOKUP(C1637,Violations[Key],Violations[Grade])&amp;""</f>
        <v/>
      </c>
      <c r="H1637" s="9">
        <f>COUNTIFS(Violations[Key],C1637,Violations[Violation code],"&lt;&gt;")</f>
        <v/>
      </c>
      <c r="I1637" s="9">
        <f>COUNTIFS(Violations[Key],C1637,Violations[Critical flag],"Critical")</f>
        <v/>
      </c>
      <c r="J1637" s="9">
        <f>IF(LEFT(_xlfn.XLOOKUP(C1637,Violations[Key],Violations[Action]),20)="Establishment Closed","Yes","No")</f>
        <v/>
      </c>
      <c r="K1637" s="9">
        <f>IF(F1637&lt;=13,"Yes","No")</f>
        <v/>
      </c>
    </row>
    <row r="1638">
      <c r="A1638" t="n">
        <v>50133710</v>
      </c>
      <c r="B1638" s="8" t="n">
        <v>46148</v>
      </c>
      <c r="C1638" s="9">
        <f>A1638&amp;"-"&amp;TEXT(B1638,"yyyymmdd")</f>
        <v/>
      </c>
      <c r="D1638" s="9">
        <f>_xlfn.XLOOKUP(C1638,Violations[Key],Violations[Boro])</f>
        <v/>
      </c>
      <c r="E1638" s="9">
        <f>_xlfn.XLOOKUP(C1638,Violations[Key],Violations[Cuisine])</f>
        <v/>
      </c>
      <c r="F1638" s="9">
        <f>_xlfn.XLOOKUP(C1638,Violations[Key],Violations[Score])</f>
        <v/>
      </c>
      <c r="G1638" s="9">
        <f>_xlfn.XLOOKUP(C1638,Violations[Key],Violations[Grade])&amp;""</f>
        <v/>
      </c>
      <c r="H1638" s="9">
        <f>COUNTIFS(Violations[Key],C1638,Violations[Violation code],"&lt;&gt;")</f>
        <v/>
      </c>
      <c r="I1638" s="9">
        <f>COUNTIFS(Violations[Key],C1638,Violations[Critical flag],"Critical")</f>
        <v/>
      </c>
      <c r="J1638" s="9">
        <f>IF(LEFT(_xlfn.XLOOKUP(C1638,Violations[Key],Violations[Action]),20)="Establishment Closed","Yes","No")</f>
        <v/>
      </c>
      <c r="K1638" s="9">
        <f>IF(F1638&lt;=13,"Yes","No")</f>
        <v/>
      </c>
    </row>
    <row r="1639">
      <c r="A1639" t="n">
        <v>50136934</v>
      </c>
      <c r="B1639" s="8" t="n">
        <v>46148</v>
      </c>
      <c r="C1639" s="9">
        <f>A1639&amp;"-"&amp;TEXT(B1639,"yyyymmdd")</f>
        <v/>
      </c>
      <c r="D1639" s="9">
        <f>_xlfn.XLOOKUP(C1639,Violations[Key],Violations[Boro])</f>
        <v/>
      </c>
      <c r="E1639" s="9">
        <f>_xlfn.XLOOKUP(C1639,Violations[Key],Violations[Cuisine])</f>
        <v/>
      </c>
      <c r="F1639" s="9">
        <f>_xlfn.XLOOKUP(C1639,Violations[Key],Violations[Score])</f>
        <v/>
      </c>
      <c r="G1639" s="9">
        <f>_xlfn.XLOOKUP(C1639,Violations[Key],Violations[Grade])&amp;""</f>
        <v/>
      </c>
      <c r="H1639" s="9">
        <f>COUNTIFS(Violations[Key],C1639,Violations[Violation code],"&lt;&gt;")</f>
        <v/>
      </c>
      <c r="I1639" s="9">
        <f>COUNTIFS(Violations[Key],C1639,Violations[Critical flag],"Critical")</f>
        <v/>
      </c>
      <c r="J1639" s="9">
        <f>IF(LEFT(_xlfn.XLOOKUP(C1639,Violations[Key],Violations[Action]),20)="Establishment Closed","Yes","No")</f>
        <v/>
      </c>
      <c r="K1639" s="9">
        <f>IF(F1639&lt;=13,"Yes","No")</f>
        <v/>
      </c>
    </row>
    <row r="1640">
      <c r="A1640" t="n">
        <v>50139259</v>
      </c>
      <c r="B1640" s="8" t="n">
        <v>46148</v>
      </c>
      <c r="C1640" s="9">
        <f>A1640&amp;"-"&amp;TEXT(B1640,"yyyymmdd")</f>
        <v/>
      </c>
      <c r="D1640" s="9">
        <f>_xlfn.XLOOKUP(C1640,Violations[Key],Violations[Boro])</f>
        <v/>
      </c>
      <c r="E1640" s="9">
        <f>_xlfn.XLOOKUP(C1640,Violations[Key],Violations[Cuisine])</f>
        <v/>
      </c>
      <c r="F1640" s="9">
        <f>_xlfn.XLOOKUP(C1640,Violations[Key],Violations[Score])</f>
        <v/>
      </c>
      <c r="G1640" s="9">
        <f>_xlfn.XLOOKUP(C1640,Violations[Key],Violations[Grade])&amp;""</f>
        <v/>
      </c>
      <c r="H1640" s="9">
        <f>COUNTIFS(Violations[Key],C1640,Violations[Violation code],"&lt;&gt;")</f>
        <v/>
      </c>
      <c r="I1640" s="9">
        <f>COUNTIFS(Violations[Key],C1640,Violations[Critical flag],"Critical")</f>
        <v/>
      </c>
      <c r="J1640" s="9">
        <f>IF(LEFT(_xlfn.XLOOKUP(C1640,Violations[Key],Violations[Action]),20)="Establishment Closed","Yes","No")</f>
        <v/>
      </c>
      <c r="K1640" s="9">
        <f>IF(F1640&lt;=13,"Yes","No")</f>
        <v/>
      </c>
    </row>
    <row r="1641">
      <c r="A1641" t="n">
        <v>50141157</v>
      </c>
      <c r="B1641" s="8" t="n">
        <v>46148</v>
      </c>
      <c r="C1641" s="9">
        <f>A1641&amp;"-"&amp;TEXT(B1641,"yyyymmdd")</f>
        <v/>
      </c>
      <c r="D1641" s="9">
        <f>_xlfn.XLOOKUP(C1641,Violations[Key],Violations[Boro])</f>
        <v/>
      </c>
      <c r="E1641" s="9">
        <f>_xlfn.XLOOKUP(C1641,Violations[Key],Violations[Cuisine])</f>
        <v/>
      </c>
      <c r="F1641" s="9">
        <f>_xlfn.XLOOKUP(C1641,Violations[Key],Violations[Score])</f>
        <v/>
      </c>
      <c r="G1641" s="9">
        <f>_xlfn.XLOOKUP(C1641,Violations[Key],Violations[Grade])&amp;""</f>
        <v/>
      </c>
      <c r="H1641" s="9">
        <f>COUNTIFS(Violations[Key],C1641,Violations[Violation code],"&lt;&gt;")</f>
        <v/>
      </c>
      <c r="I1641" s="9">
        <f>COUNTIFS(Violations[Key],C1641,Violations[Critical flag],"Critical")</f>
        <v/>
      </c>
      <c r="J1641" s="9">
        <f>IF(LEFT(_xlfn.XLOOKUP(C1641,Violations[Key],Violations[Action]),20)="Establishment Closed","Yes","No")</f>
        <v/>
      </c>
      <c r="K1641" s="9">
        <f>IF(F1641&lt;=13,"Yes","No")</f>
        <v/>
      </c>
    </row>
    <row r="1642">
      <c r="A1642" t="n">
        <v>50142455</v>
      </c>
      <c r="B1642" s="8" t="n">
        <v>46148</v>
      </c>
      <c r="C1642" s="9">
        <f>A1642&amp;"-"&amp;TEXT(B1642,"yyyymmdd")</f>
        <v/>
      </c>
      <c r="D1642" s="9">
        <f>_xlfn.XLOOKUP(C1642,Violations[Key],Violations[Boro])</f>
        <v/>
      </c>
      <c r="E1642" s="9">
        <f>_xlfn.XLOOKUP(C1642,Violations[Key],Violations[Cuisine])</f>
        <v/>
      </c>
      <c r="F1642" s="9">
        <f>_xlfn.XLOOKUP(C1642,Violations[Key],Violations[Score])</f>
        <v/>
      </c>
      <c r="G1642" s="9">
        <f>_xlfn.XLOOKUP(C1642,Violations[Key],Violations[Grade])&amp;""</f>
        <v/>
      </c>
      <c r="H1642" s="9">
        <f>COUNTIFS(Violations[Key],C1642,Violations[Violation code],"&lt;&gt;")</f>
        <v/>
      </c>
      <c r="I1642" s="9">
        <f>COUNTIFS(Violations[Key],C1642,Violations[Critical flag],"Critical")</f>
        <v/>
      </c>
      <c r="J1642" s="9">
        <f>IF(LEFT(_xlfn.XLOOKUP(C1642,Violations[Key],Violations[Action]),20)="Establishment Closed","Yes","No")</f>
        <v/>
      </c>
      <c r="K1642" s="9">
        <f>IF(F1642&lt;=13,"Yes","No")</f>
        <v/>
      </c>
    </row>
    <row r="1643">
      <c r="A1643" t="n">
        <v>50148435</v>
      </c>
      <c r="B1643" s="8" t="n">
        <v>46148</v>
      </c>
      <c r="C1643" s="9">
        <f>A1643&amp;"-"&amp;TEXT(B1643,"yyyymmdd")</f>
        <v/>
      </c>
      <c r="D1643" s="9">
        <f>_xlfn.XLOOKUP(C1643,Violations[Key],Violations[Boro])</f>
        <v/>
      </c>
      <c r="E1643" s="9">
        <f>_xlfn.XLOOKUP(C1643,Violations[Key],Violations[Cuisine])</f>
        <v/>
      </c>
      <c r="F1643" s="9">
        <f>_xlfn.XLOOKUP(C1643,Violations[Key],Violations[Score])</f>
        <v/>
      </c>
      <c r="G1643" s="9">
        <f>_xlfn.XLOOKUP(C1643,Violations[Key],Violations[Grade])&amp;""</f>
        <v/>
      </c>
      <c r="H1643" s="9">
        <f>COUNTIFS(Violations[Key],C1643,Violations[Violation code],"&lt;&gt;")</f>
        <v/>
      </c>
      <c r="I1643" s="9">
        <f>COUNTIFS(Violations[Key],C1643,Violations[Critical flag],"Critical")</f>
        <v/>
      </c>
      <c r="J1643" s="9">
        <f>IF(LEFT(_xlfn.XLOOKUP(C1643,Violations[Key],Violations[Action]),20)="Establishment Closed","Yes","No")</f>
        <v/>
      </c>
      <c r="K1643" s="9">
        <f>IF(F1643&lt;=13,"Yes","No")</f>
        <v/>
      </c>
    </row>
    <row r="1644">
      <c r="A1644" t="n">
        <v>50148667</v>
      </c>
      <c r="B1644" s="8" t="n">
        <v>46148</v>
      </c>
      <c r="C1644" s="9">
        <f>A1644&amp;"-"&amp;TEXT(B1644,"yyyymmdd")</f>
        <v/>
      </c>
      <c r="D1644" s="9">
        <f>_xlfn.XLOOKUP(C1644,Violations[Key],Violations[Boro])</f>
        <v/>
      </c>
      <c r="E1644" s="9">
        <f>_xlfn.XLOOKUP(C1644,Violations[Key],Violations[Cuisine])</f>
        <v/>
      </c>
      <c r="F1644" s="9">
        <f>_xlfn.XLOOKUP(C1644,Violations[Key],Violations[Score])</f>
        <v/>
      </c>
      <c r="G1644" s="9">
        <f>_xlfn.XLOOKUP(C1644,Violations[Key],Violations[Grade])&amp;""</f>
        <v/>
      </c>
      <c r="H1644" s="9">
        <f>COUNTIFS(Violations[Key],C1644,Violations[Violation code],"&lt;&gt;")</f>
        <v/>
      </c>
      <c r="I1644" s="9">
        <f>COUNTIFS(Violations[Key],C1644,Violations[Critical flag],"Critical")</f>
        <v/>
      </c>
      <c r="J1644" s="9">
        <f>IF(LEFT(_xlfn.XLOOKUP(C1644,Violations[Key],Violations[Action]),20)="Establishment Closed","Yes","No")</f>
        <v/>
      </c>
      <c r="K1644" s="9">
        <f>IF(F1644&lt;=13,"Yes","No")</f>
        <v/>
      </c>
    </row>
    <row r="1645">
      <c r="A1645" t="n">
        <v>50151166</v>
      </c>
      <c r="B1645" s="8" t="n">
        <v>46148</v>
      </c>
      <c r="C1645" s="9">
        <f>A1645&amp;"-"&amp;TEXT(B1645,"yyyymmdd")</f>
        <v/>
      </c>
      <c r="D1645" s="9">
        <f>_xlfn.XLOOKUP(C1645,Violations[Key],Violations[Boro])</f>
        <v/>
      </c>
      <c r="E1645" s="9">
        <f>_xlfn.XLOOKUP(C1645,Violations[Key],Violations[Cuisine])</f>
        <v/>
      </c>
      <c r="F1645" s="9">
        <f>_xlfn.XLOOKUP(C1645,Violations[Key],Violations[Score])</f>
        <v/>
      </c>
      <c r="G1645" s="9">
        <f>_xlfn.XLOOKUP(C1645,Violations[Key],Violations[Grade])&amp;""</f>
        <v/>
      </c>
      <c r="H1645" s="9">
        <f>COUNTIFS(Violations[Key],C1645,Violations[Violation code],"&lt;&gt;")</f>
        <v/>
      </c>
      <c r="I1645" s="9">
        <f>COUNTIFS(Violations[Key],C1645,Violations[Critical flag],"Critical")</f>
        <v/>
      </c>
      <c r="J1645" s="9">
        <f>IF(LEFT(_xlfn.XLOOKUP(C1645,Violations[Key],Violations[Action]),20)="Establishment Closed","Yes","No")</f>
        <v/>
      </c>
      <c r="K1645" s="9">
        <f>IF(F1645&lt;=13,"Yes","No")</f>
        <v/>
      </c>
    </row>
    <row r="1646">
      <c r="A1646" t="n">
        <v>50151255</v>
      </c>
      <c r="B1646" s="8" t="n">
        <v>46148</v>
      </c>
      <c r="C1646" s="9">
        <f>A1646&amp;"-"&amp;TEXT(B1646,"yyyymmdd")</f>
        <v/>
      </c>
      <c r="D1646" s="9">
        <f>_xlfn.XLOOKUP(C1646,Violations[Key],Violations[Boro])</f>
        <v/>
      </c>
      <c r="E1646" s="9">
        <f>_xlfn.XLOOKUP(C1646,Violations[Key],Violations[Cuisine])</f>
        <v/>
      </c>
      <c r="F1646" s="9">
        <f>_xlfn.XLOOKUP(C1646,Violations[Key],Violations[Score])</f>
        <v/>
      </c>
      <c r="G1646" s="9">
        <f>_xlfn.XLOOKUP(C1646,Violations[Key],Violations[Grade])&amp;""</f>
        <v/>
      </c>
      <c r="H1646" s="9">
        <f>COUNTIFS(Violations[Key],C1646,Violations[Violation code],"&lt;&gt;")</f>
        <v/>
      </c>
      <c r="I1646" s="9">
        <f>COUNTIFS(Violations[Key],C1646,Violations[Critical flag],"Critical")</f>
        <v/>
      </c>
      <c r="J1646" s="9">
        <f>IF(LEFT(_xlfn.XLOOKUP(C1646,Violations[Key],Violations[Action]),20)="Establishment Closed","Yes","No")</f>
        <v/>
      </c>
      <c r="K1646" s="9">
        <f>IF(F1646&lt;=13,"Yes","No")</f>
        <v/>
      </c>
    </row>
    <row r="1647">
      <c r="A1647" t="n">
        <v>50152501</v>
      </c>
      <c r="B1647" s="8" t="n">
        <v>46148</v>
      </c>
      <c r="C1647" s="9">
        <f>A1647&amp;"-"&amp;TEXT(B1647,"yyyymmdd")</f>
        <v/>
      </c>
      <c r="D1647" s="9">
        <f>_xlfn.XLOOKUP(C1647,Violations[Key],Violations[Boro])</f>
        <v/>
      </c>
      <c r="E1647" s="9">
        <f>_xlfn.XLOOKUP(C1647,Violations[Key],Violations[Cuisine])</f>
        <v/>
      </c>
      <c r="F1647" s="9">
        <f>_xlfn.XLOOKUP(C1647,Violations[Key],Violations[Score])</f>
        <v/>
      </c>
      <c r="G1647" s="9">
        <f>_xlfn.XLOOKUP(C1647,Violations[Key],Violations[Grade])&amp;""</f>
        <v/>
      </c>
      <c r="H1647" s="9">
        <f>COUNTIFS(Violations[Key],C1647,Violations[Violation code],"&lt;&gt;")</f>
        <v/>
      </c>
      <c r="I1647" s="9">
        <f>COUNTIFS(Violations[Key],C1647,Violations[Critical flag],"Critical")</f>
        <v/>
      </c>
      <c r="J1647" s="9">
        <f>IF(LEFT(_xlfn.XLOOKUP(C1647,Violations[Key],Violations[Action]),20)="Establishment Closed","Yes","No")</f>
        <v/>
      </c>
      <c r="K1647" s="9">
        <f>IF(F1647&lt;=13,"Yes","No")</f>
        <v/>
      </c>
    </row>
    <row r="1648">
      <c r="A1648" t="n">
        <v>50153469</v>
      </c>
      <c r="B1648" s="8" t="n">
        <v>46148</v>
      </c>
      <c r="C1648" s="9">
        <f>A1648&amp;"-"&amp;TEXT(B1648,"yyyymmdd")</f>
        <v/>
      </c>
      <c r="D1648" s="9">
        <f>_xlfn.XLOOKUP(C1648,Violations[Key],Violations[Boro])</f>
        <v/>
      </c>
      <c r="E1648" s="9">
        <f>_xlfn.XLOOKUP(C1648,Violations[Key],Violations[Cuisine])</f>
        <v/>
      </c>
      <c r="F1648" s="9">
        <f>_xlfn.XLOOKUP(C1648,Violations[Key],Violations[Score])</f>
        <v/>
      </c>
      <c r="G1648" s="9">
        <f>_xlfn.XLOOKUP(C1648,Violations[Key],Violations[Grade])&amp;""</f>
        <v/>
      </c>
      <c r="H1648" s="9">
        <f>COUNTIFS(Violations[Key],C1648,Violations[Violation code],"&lt;&gt;")</f>
        <v/>
      </c>
      <c r="I1648" s="9">
        <f>COUNTIFS(Violations[Key],C1648,Violations[Critical flag],"Critical")</f>
        <v/>
      </c>
      <c r="J1648" s="9">
        <f>IF(LEFT(_xlfn.XLOOKUP(C1648,Violations[Key],Violations[Action]),20)="Establishment Closed","Yes","No")</f>
        <v/>
      </c>
      <c r="K1648" s="9">
        <f>IF(F1648&lt;=13,"Yes","No")</f>
        <v/>
      </c>
    </row>
    <row r="1649">
      <c r="A1649" t="n">
        <v>50156063</v>
      </c>
      <c r="B1649" s="8" t="n">
        <v>46148</v>
      </c>
      <c r="C1649" s="9">
        <f>A1649&amp;"-"&amp;TEXT(B1649,"yyyymmdd")</f>
        <v/>
      </c>
      <c r="D1649" s="9">
        <f>_xlfn.XLOOKUP(C1649,Violations[Key],Violations[Boro])</f>
        <v/>
      </c>
      <c r="E1649" s="9">
        <f>_xlfn.XLOOKUP(C1649,Violations[Key],Violations[Cuisine])</f>
        <v/>
      </c>
      <c r="F1649" s="9">
        <f>_xlfn.XLOOKUP(C1649,Violations[Key],Violations[Score])</f>
        <v/>
      </c>
      <c r="G1649" s="9">
        <f>_xlfn.XLOOKUP(C1649,Violations[Key],Violations[Grade])&amp;""</f>
        <v/>
      </c>
      <c r="H1649" s="9">
        <f>COUNTIFS(Violations[Key],C1649,Violations[Violation code],"&lt;&gt;")</f>
        <v/>
      </c>
      <c r="I1649" s="9">
        <f>COUNTIFS(Violations[Key],C1649,Violations[Critical flag],"Critical")</f>
        <v/>
      </c>
      <c r="J1649" s="9">
        <f>IF(LEFT(_xlfn.XLOOKUP(C1649,Violations[Key],Violations[Action]),20)="Establishment Closed","Yes","No")</f>
        <v/>
      </c>
      <c r="K1649" s="9">
        <f>IF(F1649&lt;=13,"Yes","No")</f>
        <v/>
      </c>
    </row>
    <row r="1650">
      <c r="A1650" t="n">
        <v>50158689</v>
      </c>
      <c r="B1650" s="8" t="n">
        <v>46148</v>
      </c>
      <c r="C1650" s="9">
        <f>A1650&amp;"-"&amp;TEXT(B1650,"yyyymmdd")</f>
        <v/>
      </c>
      <c r="D1650" s="9">
        <f>_xlfn.XLOOKUP(C1650,Violations[Key],Violations[Boro])</f>
        <v/>
      </c>
      <c r="E1650" s="9">
        <f>_xlfn.XLOOKUP(C1650,Violations[Key],Violations[Cuisine])</f>
        <v/>
      </c>
      <c r="F1650" s="9">
        <f>_xlfn.XLOOKUP(C1650,Violations[Key],Violations[Score])</f>
        <v/>
      </c>
      <c r="G1650" s="9">
        <f>_xlfn.XLOOKUP(C1650,Violations[Key],Violations[Grade])&amp;""</f>
        <v/>
      </c>
      <c r="H1650" s="9">
        <f>COUNTIFS(Violations[Key],C1650,Violations[Violation code],"&lt;&gt;")</f>
        <v/>
      </c>
      <c r="I1650" s="9">
        <f>COUNTIFS(Violations[Key],C1650,Violations[Critical flag],"Critical")</f>
        <v/>
      </c>
      <c r="J1650" s="9">
        <f>IF(LEFT(_xlfn.XLOOKUP(C1650,Violations[Key],Violations[Action]),20)="Establishment Closed","Yes","No")</f>
        <v/>
      </c>
      <c r="K1650" s="9">
        <f>IF(F1650&lt;=13,"Yes","No")</f>
        <v/>
      </c>
    </row>
    <row r="1651">
      <c r="A1651" t="n">
        <v>50159439</v>
      </c>
      <c r="B1651" s="8" t="n">
        <v>46148</v>
      </c>
      <c r="C1651" s="9">
        <f>A1651&amp;"-"&amp;TEXT(B1651,"yyyymmdd")</f>
        <v/>
      </c>
      <c r="D1651" s="9">
        <f>_xlfn.XLOOKUP(C1651,Violations[Key],Violations[Boro])</f>
        <v/>
      </c>
      <c r="E1651" s="9">
        <f>_xlfn.XLOOKUP(C1651,Violations[Key],Violations[Cuisine])</f>
        <v/>
      </c>
      <c r="F1651" s="9">
        <f>_xlfn.XLOOKUP(C1651,Violations[Key],Violations[Score])</f>
        <v/>
      </c>
      <c r="G1651" s="9">
        <f>_xlfn.XLOOKUP(C1651,Violations[Key],Violations[Grade])&amp;""</f>
        <v/>
      </c>
      <c r="H1651" s="9">
        <f>COUNTIFS(Violations[Key],C1651,Violations[Violation code],"&lt;&gt;")</f>
        <v/>
      </c>
      <c r="I1651" s="9">
        <f>COUNTIFS(Violations[Key],C1651,Violations[Critical flag],"Critical")</f>
        <v/>
      </c>
      <c r="J1651" s="9">
        <f>IF(LEFT(_xlfn.XLOOKUP(C1651,Violations[Key],Violations[Action]),20)="Establishment Closed","Yes","No")</f>
        <v/>
      </c>
      <c r="K1651" s="9">
        <f>IF(F1651&lt;=13,"Yes","No")</f>
        <v/>
      </c>
    </row>
    <row r="1652">
      <c r="A1652" t="n">
        <v>50160911</v>
      </c>
      <c r="B1652" s="8" t="n">
        <v>46148</v>
      </c>
      <c r="C1652" s="9">
        <f>A1652&amp;"-"&amp;TEXT(B1652,"yyyymmdd")</f>
        <v/>
      </c>
      <c r="D1652" s="9">
        <f>_xlfn.XLOOKUP(C1652,Violations[Key],Violations[Boro])</f>
        <v/>
      </c>
      <c r="E1652" s="9">
        <f>_xlfn.XLOOKUP(C1652,Violations[Key],Violations[Cuisine])</f>
        <v/>
      </c>
      <c r="F1652" s="9">
        <f>_xlfn.XLOOKUP(C1652,Violations[Key],Violations[Score])</f>
        <v/>
      </c>
      <c r="G1652" s="9">
        <f>_xlfn.XLOOKUP(C1652,Violations[Key],Violations[Grade])&amp;""</f>
        <v/>
      </c>
      <c r="H1652" s="9">
        <f>COUNTIFS(Violations[Key],C1652,Violations[Violation code],"&lt;&gt;")</f>
        <v/>
      </c>
      <c r="I1652" s="9">
        <f>COUNTIFS(Violations[Key],C1652,Violations[Critical flag],"Critical")</f>
        <v/>
      </c>
      <c r="J1652" s="9">
        <f>IF(LEFT(_xlfn.XLOOKUP(C1652,Violations[Key],Violations[Action]),20)="Establishment Closed","Yes","No")</f>
        <v/>
      </c>
      <c r="K1652" s="9">
        <f>IF(F1652&lt;=13,"Yes","No")</f>
        <v/>
      </c>
    </row>
    <row r="1653">
      <c r="A1653" t="n">
        <v>50173413</v>
      </c>
      <c r="B1653" s="8" t="n">
        <v>46148</v>
      </c>
      <c r="C1653" s="9">
        <f>A1653&amp;"-"&amp;TEXT(B1653,"yyyymmdd")</f>
        <v/>
      </c>
      <c r="D1653" s="9">
        <f>_xlfn.XLOOKUP(C1653,Violations[Key],Violations[Boro])</f>
        <v/>
      </c>
      <c r="E1653" s="9">
        <f>_xlfn.XLOOKUP(C1653,Violations[Key],Violations[Cuisine])</f>
        <v/>
      </c>
      <c r="F1653" s="9">
        <f>_xlfn.XLOOKUP(C1653,Violations[Key],Violations[Score])</f>
        <v/>
      </c>
      <c r="G1653" s="9">
        <f>_xlfn.XLOOKUP(C1653,Violations[Key],Violations[Grade])&amp;""</f>
        <v/>
      </c>
      <c r="H1653" s="9">
        <f>COUNTIFS(Violations[Key],C1653,Violations[Violation code],"&lt;&gt;")</f>
        <v/>
      </c>
      <c r="I1653" s="9">
        <f>COUNTIFS(Violations[Key],C1653,Violations[Critical flag],"Critical")</f>
        <v/>
      </c>
      <c r="J1653" s="9">
        <f>IF(LEFT(_xlfn.XLOOKUP(C1653,Violations[Key],Violations[Action]),20)="Establishment Closed","Yes","No")</f>
        <v/>
      </c>
      <c r="K1653" s="9">
        <f>IF(F1653&lt;=13,"Yes","No")</f>
        <v/>
      </c>
    </row>
    <row r="1654">
      <c r="A1654" t="n">
        <v>40393761</v>
      </c>
      <c r="B1654" s="8" t="n">
        <v>46149</v>
      </c>
      <c r="C1654" s="9">
        <f>A1654&amp;"-"&amp;TEXT(B1654,"yyyymmdd")</f>
        <v/>
      </c>
      <c r="D1654" s="9">
        <f>_xlfn.XLOOKUP(C1654,Violations[Key],Violations[Boro])</f>
        <v/>
      </c>
      <c r="E1654" s="9">
        <f>_xlfn.XLOOKUP(C1654,Violations[Key],Violations[Cuisine])</f>
        <v/>
      </c>
      <c r="F1654" s="9">
        <f>_xlfn.XLOOKUP(C1654,Violations[Key],Violations[Score])</f>
        <v/>
      </c>
      <c r="G1654" s="9">
        <f>_xlfn.XLOOKUP(C1654,Violations[Key],Violations[Grade])&amp;""</f>
        <v/>
      </c>
      <c r="H1654" s="9">
        <f>COUNTIFS(Violations[Key],C1654,Violations[Violation code],"&lt;&gt;")</f>
        <v/>
      </c>
      <c r="I1654" s="9">
        <f>COUNTIFS(Violations[Key],C1654,Violations[Critical flag],"Critical")</f>
        <v/>
      </c>
      <c r="J1654" s="9">
        <f>IF(LEFT(_xlfn.XLOOKUP(C1654,Violations[Key],Violations[Action]),20)="Establishment Closed","Yes","No")</f>
        <v/>
      </c>
      <c r="K1654" s="9">
        <f>IF(F1654&lt;=13,"Yes","No")</f>
        <v/>
      </c>
    </row>
    <row r="1655">
      <c r="A1655" t="n">
        <v>40528073</v>
      </c>
      <c r="B1655" s="8" t="n">
        <v>46149</v>
      </c>
      <c r="C1655" s="9">
        <f>A1655&amp;"-"&amp;TEXT(B1655,"yyyymmdd")</f>
        <v/>
      </c>
      <c r="D1655" s="9">
        <f>_xlfn.XLOOKUP(C1655,Violations[Key],Violations[Boro])</f>
        <v/>
      </c>
      <c r="E1655" s="9">
        <f>_xlfn.XLOOKUP(C1655,Violations[Key],Violations[Cuisine])</f>
        <v/>
      </c>
      <c r="F1655" s="9">
        <f>_xlfn.XLOOKUP(C1655,Violations[Key],Violations[Score])</f>
        <v/>
      </c>
      <c r="G1655" s="9">
        <f>_xlfn.XLOOKUP(C1655,Violations[Key],Violations[Grade])&amp;""</f>
        <v/>
      </c>
      <c r="H1655" s="9">
        <f>COUNTIFS(Violations[Key],C1655,Violations[Violation code],"&lt;&gt;")</f>
        <v/>
      </c>
      <c r="I1655" s="9">
        <f>COUNTIFS(Violations[Key],C1655,Violations[Critical flag],"Critical")</f>
        <v/>
      </c>
      <c r="J1655" s="9">
        <f>IF(LEFT(_xlfn.XLOOKUP(C1655,Violations[Key],Violations[Action]),20)="Establishment Closed","Yes","No")</f>
        <v/>
      </c>
      <c r="K1655" s="9">
        <f>IF(F1655&lt;=13,"Yes","No")</f>
        <v/>
      </c>
    </row>
    <row r="1656">
      <c r="A1656" t="n">
        <v>41092609</v>
      </c>
      <c r="B1656" s="8" t="n">
        <v>46149</v>
      </c>
      <c r="C1656" s="9">
        <f>A1656&amp;"-"&amp;TEXT(B1656,"yyyymmdd")</f>
        <v/>
      </c>
      <c r="D1656" s="9">
        <f>_xlfn.XLOOKUP(C1656,Violations[Key],Violations[Boro])</f>
        <v/>
      </c>
      <c r="E1656" s="9">
        <f>_xlfn.XLOOKUP(C1656,Violations[Key],Violations[Cuisine])</f>
        <v/>
      </c>
      <c r="F1656" s="9">
        <f>_xlfn.XLOOKUP(C1656,Violations[Key],Violations[Score])</f>
        <v/>
      </c>
      <c r="G1656" s="9">
        <f>_xlfn.XLOOKUP(C1656,Violations[Key],Violations[Grade])&amp;""</f>
        <v/>
      </c>
      <c r="H1656" s="9">
        <f>COUNTIFS(Violations[Key],C1656,Violations[Violation code],"&lt;&gt;")</f>
        <v/>
      </c>
      <c r="I1656" s="9">
        <f>COUNTIFS(Violations[Key],C1656,Violations[Critical flag],"Critical")</f>
        <v/>
      </c>
      <c r="J1656" s="9">
        <f>IF(LEFT(_xlfn.XLOOKUP(C1656,Violations[Key],Violations[Action]),20)="Establishment Closed","Yes","No")</f>
        <v/>
      </c>
      <c r="K1656" s="9">
        <f>IF(F1656&lt;=13,"Yes","No")</f>
        <v/>
      </c>
    </row>
    <row r="1657">
      <c r="A1657" t="n">
        <v>41122892</v>
      </c>
      <c r="B1657" s="8" t="n">
        <v>46149</v>
      </c>
      <c r="C1657" s="9">
        <f>A1657&amp;"-"&amp;TEXT(B1657,"yyyymmdd")</f>
        <v/>
      </c>
      <c r="D1657" s="9">
        <f>_xlfn.XLOOKUP(C1657,Violations[Key],Violations[Boro])</f>
        <v/>
      </c>
      <c r="E1657" s="9">
        <f>_xlfn.XLOOKUP(C1657,Violations[Key],Violations[Cuisine])</f>
        <v/>
      </c>
      <c r="F1657" s="9">
        <f>_xlfn.XLOOKUP(C1657,Violations[Key],Violations[Score])</f>
        <v/>
      </c>
      <c r="G1657" s="9">
        <f>_xlfn.XLOOKUP(C1657,Violations[Key],Violations[Grade])&amp;""</f>
        <v/>
      </c>
      <c r="H1657" s="9">
        <f>COUNTIFS(Violations[Key],C1657,Violations[Violation code],"&lt;&gt;")</f>
        <v/>
      </c>
      <c r="I1657" s="9">
        <f>COUNTIFS(Violations[Key],C1657,Violations[Critical flag],"Critical")</f>
        <v/>
      </c>
      <c r="J1657" s="9">
        <f>IF(LEFT(_xlfn.XLOOKUP(C1657,Violations[Key],Violations[Action]),20)="Establishment Closed","Yes","No")</f>
        <v/>
      </c>
      <c r="K1657" s="9">
        <f>IF(F1657&lt;=13,"Yes","No")</f>
        <v/>
      </c>
    </row>
    <row r="1658">
      <c r="A1658" t="n">
        <v>41188374</v>
      </c>
      <c r="B1658" s="8" t="n">
        <v>46149</v>
      </c>
      <c r="C1658" s="9">
        <f>A1658&amp;"-"&amp;TEXT(B1658,"yyyymmdd")</f>
        <v/>
      </c>
      <c r="D1658" s="9">
        <f>_xlfn.XLOOKUP(C1658,Violations[Key],Violations[Boro])</f>
        <v/>
      </c>
      <c r="E1658" s="9">
        <f>_xlfn.XLOOKUP(C1658,Violations[Key],Violations[Cuisine])</f>
        <v/>
      </c>
      <c r="F1658" s="9">
        <f>_xlfn.XLOOKUP(C1658,Violations[Key],Violations[Score])</f>
        <v/>
      </c>
      <c r="G1658" s="9">
        <f>_xlfn.XLOOKUP(C1658,Violations[Key],Violations[Grade])&amp;""</f>
        <v/>
      </c>
      <c r="H1658" s="9">
        <f>COUNTIFS(Violations[Key],C1658,Violations[Violation code],"&lt;&gt;")</f>
        <v/>
      </c>
      <c r="I1658" s="9">
        <f>COUNTIFS(Violations[Key],C1658,Violations[Critical flag],"Critical")</f>
        <v/>
      </c>
      <c r="J1658" s="9">
        <f>IF(LEFT(_xlfn.XLOOKUP(C1658,Violations[Key],Violations[Action]),20)="Establishment Closed","Yes","No")</f>
        <v/>
      </c>
      <c r="K1658" s="9">
        <f>IF(F1658&lt;=13,"Yes","No")</f>
        <v/>
      </c>
    </row>
    <row r="1659">
      <c r="A1659" t="n">
        <v>41200490</v>
      </c>
      <c r="B1659" s="8" t="n">
        <v>46149</v>
      </c>
      <c r="C1659" s="9">
        <f>A1659&amp;"-"&amp;TEXT(B1659,"yyyymmdd")</f>
        <v/>
      </c>
      <c r="D1659" s="9">
        <f>_xlfn.XLOOKUP(C1659,Violations[Key],Violations[Boro])</f>
        <v/>
      </c>
      <c r="E1659" s="9">
        <f>_xlfn.XLOOKUP(C1659,Violations[Key],Violations[Cuisine])</f>
        <v/>
      </c>
      <c r="F1659" s="9">
        <f>_xlfn.XLOOKUP(C1659,Violations[Key],Violations[Score])</f>
        <v/>
      </c>
      <c r="G1659" s="9">
        <f>_xlfn.XLOOKUP(C1659,Violations[Key],Violations[Grade])&amp;""</f>
        <v/>
      </c>
      <c r="H1659" s="9">
        <f>COUNTIFS(Violations[Key],C1659,Violations[Violation code],"&lt;&gt;")</f>
        <v/>
      </c>
      <c r="I1659" s="9">
        <f>COUNTIFS(Violations[Key],C1659,Violations[Critical flag],"Critical")</f>
        <v/>
      </c>
      <c r="J1659" s="9">
        <f>IF(LEFT(_xlfn.XLOOKUP(C1659,Violations[Key],Violations[Action]),20)="Establishment Closed","Yes","No")</f>
        <v/>
      </c>
      <c r="K1659" s="9">
        <f>IF(F1659&lt;=13,"Yes","No")</f>
        <v/>
      </c>
    </row>
    <row r="1660">
      <c r="A1660" t="n">
        <v>41231506</v>
      </c>
      <c r="B1660" s="8" t="n">
        <v>46149</v>
      </c>
      <c r="C1660" s="9">
        <f>A1660&amp;"-"&amp;TEXT(B1660,"yyyymmdd")</f>
        <v/>
      </c>
      <c r="D1660" s="9">
        <f>_xlfn.XLOOKUP(C1660,Violations[Key],Violations[Boro])</f>
        <v/>
      </c>
      <c r="E1660" s="9">
        <f>_xlfn.XLOOKUP(C1660,Violations[Key],Violations[Cuisine])</f>
        <v/>
      </c>
      <c r="F1660" s="9">
        <f>_xlfn.XLOOKUP(C1660,Violations[Key],Violations[Score])</f>
        <v/>
      </c>
      <c r="G1660" s="9">
        <f>_xlfn.XLOOKUP(C1660,Violations[Key],Violations[Grade])&amp;""</f>
        <v/>
      </c>
      <c r="H1660" s="9">
        <f>COUNTIFS(Violations[Key],C1660,Violations[Violation code],"&lt;&gt;")</f>
        <v/>
      </c>
      <c r="I1660" s="9">
        <f>COUNTIFS(Violations[Key],C1660,Violations[Critical flag],"Critical")</f>
        <v/>
      </c>
      <c r="J1660" s="9">
        <f>IF(LEFT(_xlfn.XLOOKUP(C1660,Violations[Key],Violations[Action]),20)="Establishment Closed","Yes","No")</f>
        <v/>
      </c>
      <c r="K1660" s="9">
        <f>IF(F1660&lt;=13,"Yes","No")</f>
        <v/>
      </c>
    </row>
    <row r="1661">
      <c r="A1661" t="n">
        <v>41365692</v>
      </c>
      <c r="B1661" s="8" t="n">
        <v>46149</v>
      </c>
      <c r="C1661" s="9">
        <f>A1661&amp;"-"&amp;TEXT(B1661,"yyyymmdd")</f>
        <v/>
      </c>
      <c r="D1661" s="9">
        <f>_xlfn.XLOOKUP(C1661,Violations[Key],Violations[Boro])</f>
        <v/>
      </c>
      <c r="E1661" s="9">
        <f>_xlfn.XLOOKUP(C1661,Violations[Key],Violations[Cuisine])</f>
        <v/>
      </c>
      <c r="F1661" s="9">
        <f>_xlfn.XLOOKUP(C1661,Violations[Key],Violations[Score])</f>
        <v/>
      </c>
      <c r="G1661" s="9">
        <f>_xlfn.XLOOKUP(C1661,Violations[Key],Violations[Grade])&amp;""</f>
        <v/>
      </c>
      <c r="H1661" s="9">
        <f>COUNTIFS(Violations[Key],C1661,Violations[Violation code],"&lt;&gt;")</f>
        <v/>
      </c>
      <c r="I1661" s="9">
        <f>COUNTIFS(Violations[Key],C1661,Violations[Critical flag],"Critical")</f>
        <v/>
      </c>
      <c r="J1661" s="9">
        <f>IF(LEFT(_xlfn.XLOOKUP(C1661,Violations[Key],Violations[Action]),20)="Establishment Closed","Yes","No")</f>
        <v/>
      </c>
      <c r="K1661" s="9">
        <f>IF(F1661&lt;=13,"Yes","No")</f>
        <v/>
      </c>
    </row>
    <row r="1662">
      <c r="A1662" t="n">
        <v>41462643</v>
      </c>
      <c r="B1662" s="8" t="n">
        <v>46149</v>
      </c>
      <c r="C1662" s="9">
        <f>A1662&amp;"-"&amp;TEXT(B1662,"yyyymmdd")</f>
        <v/>
      </c>
      <c r="D1662" s="9">
        <f>_xlfn.XLOOKUP(C1662,Violations[Key],Violations[Boro])</f>
        <v/>
      </c>
      <c r="E1662" s="9">
        <f>_xlfn.XLOOKUP(C1662,Violations[Key],Violations[Cuisine])</f>
        <v/>
      </c>
      <c r="F1662" s="9">
        <f>_xlfn.XLOOKUP(C1662,Violations[Key],Violations[Score])</f>
        <v/>
      </c>
      <c r="G1662" s="9">
        <f>_xlfn.XLOOKUP(C1662,Violations[Key],Violations[Grade])&amp;""</f>
        <v/>
      </c>
      <c r="H1662" s="9">
        <f>COUNTIFS(Violations[Key],C1662,Violations[Violation code],"&lt;&gt;")</f>
        <v/>
      </c>
      <c r="I1662" s="9">
        <f>COUNTIFS(Violations[Key],C1662,Violations[Critical flag],"Critical")</f>
        <v/>
      </c>
      <c r="J1662" s="9">
        <f>IF(LEFT(_xlfn.XLOOKUP(C1662,Violations[Key],Violations[Action]),20)="Establishment Closed","Yes","No")</f>
        <v/>
      </c>
      <c r="K1662" s="9">
        <f>IF(F1662&lt;=13,"Yes","No")</f>
        <v/>
      </c>
    </row>
    <row r="1663">
      <c r="A1663" t="n">
        <v>41475207</v>
      </c>
      <c r="B1663" s="8" t="n">
        <v>46149</v>
      </c>
      <c r="C1663" s="9">
        <f>A1663&amp;"-"&amp;TEXT(B1663,"yyyymmdd")</f>
        <v/>
      </c>
      <c r="D1663" s="9">
        <f>_xlfn.XLOOKUP(C1663,Violations[Key],Violations[Boro])</f>
        <v/>
      </c>
      <c r="E1663" s="9">
        <f>_xlfn.XLOOKUP(C1663,Violations[Key],Violations[Cuisine])</f>
        <v/>
      </c>
      <c r="F1663" s="9">
        <f>_xlfn.XLOOKUP(C1663,Violations[Key],Violations[Score])</f>
        <v/>
      </c>
      <c r="G1663" s="9">
        <f>_xlfn.XLOOKUP(C1663,Violations[Key],Violations[Grade])&amp;""</f>
        <v/>
      </c>
      <c r="H1663" s="9">
        <f>COUNTIFS(Violations[Key],C1663,Violations[Violation code],"&lt;&gt;")</f>
        <v/>
      </c>
      <c r="I1663" s="9">
        <f>COUNTIFS(Violations[Key],C1663,Violations[Critical flag],"Critical")</f>
        <v/>
      </c>
      <c r="J1663" s="9">
        <f>IF(LEFT(_xlfn.XLOOKUP(C1663,Violations[Key],Violations[Action]),20)="Establishment Closed","Yes","No")</f>
        <v/>
      </c>
      <c r="K1663" s="9">
        <f>IF(F1663&lt;=13,"Yes","No")</f>
        <v/>
      </c>
    </row>
    <row r="1664">
      <c r="A1664" t="n">
        <v>41489806</v>
      </c>
      <c r="B1664" s="8" t="n">
        <v>46149</v>
      </c>
      <c r="C1664" s="9">
        <f>A1664&amp;"-"&amp;TEXT(B1664,"yyyymmdd")</f>
        <v/>
      </c>
      <c r="D1664" s="9">
        <f>_xlfn.XLOOKUP(C1664,Violations[Key],Violations[Boro])</f>
        <v/>
      </c>
      <c r="E1664" s="9">
        <f>_xlfn.XLOOKUP(C1664,Violations[Key],Violations[Cuisine])</f>
        <v/>
      </c>
      <c r="F1664" s="9">
        <f>_xlfn.XLOOKUP(C1664,Violations[Key],Violations[Score])</f>
        <v/>
      </c>
      <c r="G1664" s="9">
        <f>_xlfn.XLOOKUP(C1664,Violations[Key],Violations[Grade])&amp;""</f>
        <v/>
      </c>
      <c r="H1664" s="9">
        <f>COUNTIFS(Violations[Key],C1664,Violations[Violation code],"&lt;&gt;")</f>
        <v/>
      </c>
      <c r="I1664" s="9">
        <f>COUNTIFS(Violations[Key],C1664,Violations[Critical flag],"Critical")</f>
        <v/>
      </c>
      <c r="J1664" s="9">
        <f>IF(LEFT(_xlfn.XLOOKUP(C1664,Violations[Key],Violations[Action]),20)="Establishment Closed","Yes","No")</f>
        <v/>
      </c>
      <c r="K1664" s="9">
        <f>IF(F1664&lt;=13,"Yes","No")</f>
        <v/>
      </c>
    </row>
    <row r="1665">
      <c r="A1665" t="n">
        <v>41532039</v>
      </c>
      <c r="B1665" s="8" t="n">
        <v>46149</v>
      </c>
      <c r="C1665" s="9">
        <f>A1665&amp;"-"&amp;TEXT(B1665,"yyyymmdd")</f>
        <v/>
      </c>
      <c r="D1665" s="9">
        <f>_xlfn.XLOOKUP(C1665,Violations[Key],Violations[Boro])</f>
        <v/>
      </c>
      <c r="E1665" s="9">
        <f>_xlfn.XLOOKUP(C1665,Violations[Key],Violations[Cuisine])</f>
        <v/>
      </c>
      <c r="F1665" s="9">
        <f>_xlfn.XLOOKUP(C1665,Violations[Key],Violations[Score])</f>
        <v/>
      </c>
      <c r="G1665" s="9">
        <f>_xlfn.XLOOKUP(C1665,Violations[Key],Violations[Grade])&amp;""</f>
        <v/>
      </c>
      <c r="H1665" s="9">
        <f>COUNTIFS(Violations[Key],C1665,Violations[Violation code],"&lt;&gt;")</f>
        <v/>
      </c>
      <c r="I1665" s="9">
        <f>COUNTIFS(Violations[Key],C1665,Violations[Critical flag],"Critical")</f>
        <v/>
      </c>
      <c r="J1665" s="9">
        <f>IF(LEFT(_xlfn.XLOOKUP(C1665,Violations[Key],Violations[Action]),20)="Establishment Closed","Yes","No")</f>
        <v/>
      </c>
      <c r="K1665" s="9">
        <f>IF(F1665&lt;=13,"Yes","No")</f>
        <v/>
      </c>
    </row>
    <row r="1666">
      <c r="A1666" t="n">
        <v>41539948</v>
      </c>
      <c r="B1666" s="8" t="n">
        <v>46149</v>
      </c>
      <c r="C1666" s="9">
        <f>A1666&amp;"-"&amp;TEXT(B1666,"yyyymmdd")</f>
        <v/>
      </c>
      <c r="D1666" s="9">
        <f>_xlfn.XLOOKUP(C1666,Violations[Key],Violations[Boro])</f>
        <v/>
      </c>
      <c r="E1666" s="9">
        <f>_xlfn.XLOOKUP(C1666,Violations[Key],Violations[Cuisine])</f>
        <v/>
      </c>
      <c r="F1666" s="9">
        <f>_xlfn.XLOOKUP(C1666,Violations[Key],Violations[Score])</f>
        <v/>
      </c>
      <c r="G1666" s="9">
        <f>_xlfn.XLOOKUP(C1666,Violations[Key],Violations[Grade])&amp;""</f>
        <v/>
      </c>
      <c r="H1666" s="9">
        <f>COUNTIFS(Violations[Key],C1666,Violations[Violation code],"&lt;&gt;")</f>
        <v/>
      </c>
      <c r="I1666" s="9">
        <f>COUNTIFS(Violations[Key],C1666,Violations[Critical flag],"Critical")</f>
        <v/>
      </c>
      <c r="J1666" s="9">
        <f>IF(LEFT(_xlfn.XLOOKUP(C1666,Violations[Key],Violations[Action]),20)="Establishment Closed","Yes","No")</f>
        <v/>
      </c>
      <c r="K1666" s="9">
        <f>IF(F1666&lt;=13,"Yes","No")</f>
        <v/>
      </c>
    </row>
    <row r="1667">
      <c r="A1667" t="n">
        <v>41548181</v>
      </c>
      <c r="B1667" s="8" t="n">
        <v>46149</v>
      </c>
      <c r="C1667" s="9">
        <f>A1667&amp;"-"&amp;TEXT(B1667,"yyyymmdd")</f>
        <v/>
      </c>
      <c r="D1667" s="9">
        <f>_xlfn.XLOOKUP(C1667,Violations[Key],Violations[Boro])</f>
        <v/>
      </c>
      <c r="E1667" s="9">
        <f>_xlfn.XLOOKUP(C1667,Violations[Key],Violations[Cuisine])</f>
        <v/>
      </c>
      <c r="F1667" s="9">
        <f>_xlfn.XLOOKUP(C1667,Violations[Key],Violations[Score])</f>
        <v/>
      </c>
      <c r="G1667" s="9">
        <f>_xlfn.XLOOKUP(C1667,Violations[Key],Violations[Grade])&amp;""</f>
        <v/>
      </c>
      <c r="H1667" s="9">
        <f>COUNTIFS(Violations[Key],C1667,Violations[Violation code],"&lt;&gt;")</f>
        <v/>
      </c>
      <c r="I1667" s="9">
        <f>COUNTIFS(Violations[Key],C1667,Violations[Critical flag],"Critical")</f>
        <v/>
      </c>
      <c r="J1667" s="9">
        <f>IF(LEFT(_xlfn.XLOOKUP(C1667,Violations[Key],Violations[Action]),20)="Establishment Closed","Yes","No")</f>
        <v/>
      </c>
      <c r="K1667" s="9">
        <f>IF(F1667&lt;=13,"Yes","No")</f>
        <v/>
      </c>
    </row>
    <row r="1668">
      <c r="A1668" t="n">
        <v>41566261</v>
      </c>
      <c r="B1668" s="8" t="n">
        <v>46149</v>
      </c>
      <c r="C1668" s="9">
        <f>A1668&amp;"-"&amp;TEXT(B1668,"yyyymmdd")</f>
        <v/>
      </c>
      <c r="D1668" s="9">
        <f>_xlfn.XLOOKUP(C1668,Violations[Key],Violations[Boro])</f>
        <v/>
      </c>
      <c r="E1668" s="9">
        <f>_xlfn.XLOOKUP(C1668,Violations[Key],Violations[Cuisine])</f>
        <v/>
      </c>
      <c r="F1668" s="9">
        <f>_xlfn.XLOOKUP(C1668,Violations[Key],Violations[Score])</f>
        <v/>
      </c>
      <c r="G1668" s="9">
        <f>_xlfn.XLOOKUP(C1668,Violations[Key],Violations[Grade])&amp;""</f>
        <v/>
      </c>
      <c r="H1668" s="9">
        <f>COUNTIFS(Violations[Key],C1668,Violations[Violation code],"&lt;&gt;")</f>
        <v/>
      </c>
      <c r="I1668" s="9">
        <f>COUNTIFS(Violations[Key],C1668,Violations[Critical flag],"Critical")</f>
        <v/>
      </c>
      <c r="J1668" s="9">
        <f>IF(LEFT(_xlfn.XLOOKUP(C1668,Violations[Key],Violations[Action]),20)="Establishment Closed","Yes","No")</f>
        <v/>
      </c>
      <c r="K1668" s="9">
        <f>IF(F1668&lt;=13,"Yes","No")</f>
        <v/>
      </c>
    </row>
    <row r="1669">
      <c r="A1669" t="n">
        <v>41568366</v>
      </c>
      <c r="B1669" s="8" t="n">
        <v>46149</v>
      </c>
      <c r="C1669" s="9">
        <f>A1669&amp;"-"&amp;TEXT(B1669,"yyyymmdd")</f>
        <v/>
      </c>
      <c r="D1669" s="9">
        <f>_xlfn.XLOOKUP(C1669,Violations[Key],Violations[Boro])</f>
        <v/>
      </c>
      <c r="E1669" s="9">
        <f>_xlfn.XLOOKUP(C1669,Violations[Key],Violations[Cuisine])</f>
        <v/>
      </c>
      <c r="F1669" s="9">
        <f>_xlfn.XLOOKUP(C1669,Violations[Key],Violations[Score])</f>
        <v/>
      </c>
      <c r="G1669" s="9">
        <f>_xlfn.XLOOKUP(C1669,Violations[Key],Violations[Grade])&amp;""</f>
        <v/>
      </c>
      <c r="H1669" s="9">
        <f>COUNTIFS(Violations[Key],C1669,Violations[Violation code],"&lt;&gt;")</f>
        <v/>
      </c>
      <c r="I1669" s="9">
        <f>COUNTIFS(Violations[Key],C1669,Violations[Critical flag],"Critical")</f>
        <v/>
      </c>
      <c r="J1669" s="9">
        <f>IF(LEFT(_xlfn.XLOOKUP(C1669,Violations[Key],Violations[Action]),20)="Establishment Closed","Yes","No")</f>
        <v/>
      </c>
      <c r="K1669" s="9">
        <f>IF(F1669&lt;=13,"Yes","No")</f>
        <v/>
      </c>
    </row>
    <row r="1670">
      <c r="A1670" t="n">
        <v>41585586</v>
      </c>
      <c r="B1670" s="8" t="n">
        <v>46149</v>
      </c>
      <c r="C1670" s="9">
        <f>A1670&amp;"-"&amp;TEXT(B1670,"yyyymmdd")</f>
        <v/>
      </c>
      <c r="D1670" s="9">
        <f>_xlfn.XLOOKUP(C1670,Violations[Key],Violations[Boro])</f>
        <v/>
      </c>
      <c r="E1670" s="9">
        <f>_xlfn.XLOOKUP(C1670,Violations[Key],Violations[Cuisine])</f>
        <v/>
      </c>
      <c r="F1670" s="9">
        <f>_xlfn.XLOOKUP(C1670,Violations[Key],Violations[Score])</f>
        <v/>
      </c>
      <c r="G1670" s="9">
        <f>_xlfn.XLOOKUP(C1670,Violations[Key],Violations[Grade])&amp;""</f>
        <v/>
      </c>
      <c r="H1670" s="9">
        <f>COUNTIFS(Violations[Key],C1670,Violations[Violation code],"&lt;&gt;")</f>
        <v/>
      </c>
      <c r="I1670" s="9">
        <f>COUNTIFS(Violations[Key],C1670,Violations[Critical flag],"Critical")</f>
        <v/>
      </c>
      <c r="J1670" s="9">
        <f>IF(LEFT(_xlfn.XLOOKUP(C1670,Violations[Key],Violations[Action]),20)="Establishment Closed","Yes","No")</f>
        <v/>
      </c>
      <c r="K1670" s="9">
        <f>IF(F1670&lt;=13,"Yes","No")</f>
        <v/>
      </c>
    </row>
    <row r="1671">
      <c r="A1671" t="n">
        <v>41625990</v>
      </c>
      <c r="B1671" s="8" t="n">
        <v>46149</v>
      </c>
      <c r="C1671" s="9">
        <f>A1671&amp;"-"&amp;TEXT(B1671,"yyyymmdd")</f>
        <v/>
      </c>
      <c r="D1671" s="9">
        <f>_xlfn.XLOOKUP(C1671,Violations[Key],Violations[Boro])</f>
        <v/>
      </c>
      <c r="E1671" s="9">
        <f>_xlfn.XLOOKUP(C1671,Violations[Key],Violations[Cuisine])</f>
        <v/>
      </c>
      <c r="F1671" s="9">
        <f>_xlfn.XLOOKUP(C1671,Violations[Key],Violations[Score])</f>
        <v/>
      </c>
      <c r="G1671" s="9">
        <f>_xlfn.XLOOKUP(C1671,Violations[Key],Violations[Grade])&amp;""</f>
        <v/>
      </c>
      <c r="H1671" s="9">
        <f>COUNTIFS(Violations[Key],C1671,Violations[Violation code],"&lt;&gt;")</f>
        <v/>
      </c>
      <c r="I1671" s="9">
        <f>COUNTIFS(Violations[Key],C1671,Violations[Critical flag],"Critical")</f>
        <v/>
      </c>
      <c r="J1671" s="9">
        <f>IF(LEFT(_xlfn.XLOOKUP(C1671,Violations[Key],Violations[Action]),20)="Establishment Closed","Yes","No")</f>
        <v/>
      </c>
      <c r="K1671" s="9">
        <f>IF(F1671&lt;=13,"Yes","No")</f>
        <v/>
      </c>
    </row>
    <row r="1672">
      <c r="A1672" t="n">
        <v>41655185</v>
      </c>
      <c r="B1672" s="8" t="n">
        <v>46149</v>
      </c>
      <c r="C1672" s="9">
        <f>A1672&amp;"-"&amp;TEXT(B1672,"yyyymmdd")</f>
        <v/>
      </c>
      <c r="D1672" s="9">
        <f>_xlfn.XLOOKUP(C1672,Violations[Key],Violations[Boro])</f>
        <v/>
      </c>
      <c r="E1672" s="9">
        <f>_xlfn.XLOOKUP(C1672,Violations[Key],Violations[Cuisine])</f>
        <v/>
      </c>
      <c r="F1672" s="9">
        <f>_xlfn.XLOOKUP(C1672,Violations[Key],Violations[Score])</f>
        <v/>
      </c>
      <c r="G1672" s="9">
        <f>_xlfn.XLOOKUP(C1672,Violations[Key],Violations[Grade])&amp;""</f>
        <v/>
      </c>
      <c r="H1672" s="9">
        <f>COUNTIFS(Violations[Key],C1672,Violations[Violation code],"&lt;&gt;")</f>
        <v/>
      </c>
      <c r="I1672" s="9">
        <f>COUNTIFS(Violations[Key],C1672,Violations[Critical flag],"Critical")</f>
        <v/>
      </c>
      <c r="J1672" s="9">
        <f>IF(LEFT(_xlfn.XLOOKUP(C1672,Violations[Key],Violations[Action]),20)="Establishment Closed","Yes","No")</f>
        <v/>
      </c>
      <c r="K1672" s="9">
        <f>IF(F1672&lt;=13,"Yes","No")</f>
        <v/>
      </c>
    </row>
    <row r="1673">
      <c r="A1673" t="n">
        <v>41656603</v>
      </c>
      <c r="B1673" s="8" t="n">
        <v>46149</v>
      </c>
      <c r="C1673" s="9">
        <f>A1673&amp;"-"&amp;TEXT(B1673,"yyyymmdd")</f>
        <v/>
      </c>
      <c r="D1673" s="9">
        <f>_xlfn.XLOOKUP(C1673,Violations[Key],Violations[Boro])</f>
        <v/>
      </c>
      <c r="E1673" s="9">
        <f>_xlfn.XLOOKUP(C1673,Violations[Key],Violations[Cuisine])</f>
        <v/>
      </c>
      <c r="F1673" s="9">
        <f>_xlfn.XLOOKUP(C1673,Violations[Key],Violations[Score])</f>
        <v/>
      </c>
      <c r="G1673" s="9">
        <f>_xlfn.XLOOKUP(C1673,Violations[Key],Violations[Grade])&amp;""</f>
        <v/>
      </c>
      <c r="H1673" s="9">
        <f>COUNTIFS(Violations[Key],C1673,Violations[Violation code],"&lt;&gt;")</f>
        <v/>
      </c>
      <c r="I1673" s="9">
        <f>COUNTIFS(Violations[Key],C1673,Violations[Critical flag],"Critical")</f>
        <v/>
      </c>
      <c r="J1673" s="9">
        <f>IF(LEFT(_xlfn.XLOOKUP(C1673,Violations[Key],Violations[Action]),20)="Establishment Closed","Yes","No")</f>
        <v/>
      </c>
      <c r="K1673" s="9">
        <f>IF(F1673&lt;=13,"Yes","No")</f>
        <v/>
      </c>
    </row>
    <row r="1674">
      <c r="A1674" t="n">
        <v>41680991</v>
      </c>
      <c r="B1674" s="8" t="n">
        <v>46149</v>
      </c>
      <c r="C1674" s="9">
        <f>A1674&amp;"-"&amp;TEXT(B1674,"yyyymmdd")</f>
        <v/>
      </c>
      <c r="D1674" s="9">
        <f>_xlfn.XLOOKUP(C1674,Violations[Key],Violations[Boro])</f>
        <v/>
      </c>
      <c r="E1674" s="9">
        <f>_xlfn.XLOOKUP(C1674,Violations[Key],Violations[Cuisine])</f>
        <v/>
      </c>
      <c r="F1674" s="9">
        <f>_xlfn.XLOOKUP(C1674,Violations[Key],Violations[Score])</f>
        <v/>
      </c>
      <c r="G1674" s="9">
        <f>_xlfn.XLOOKUP(C1674,Violations[Key],Violations[Grade])&amp;""</f>
        <v/>
      </c>
      <c r="H1674" s="9">
        <f>COUNTIFS(Violations[Key],C1674,Violations[Violation code],"&lt;&gt;")</f>
        <v/>
      </c>
      <c r="I1674" s="9">
        <f>COUNTIFS(Violations[Key],C1674,Violations[Critical flag],"Critical")</f>
        <v/>
      </c>
      <c r="J1674" s="9">
        <f>IF(LEFT(_xlfn.XLOOKUP(C1674,Violations[Key],Violations[Action]),20)="Establishment Closed","Yes","No")</f>
        <v/>
      </c>
      <c r="K1674" s="9">
        <f>IF(F1674&lt;=13,"Yes","No")</f>
        <v/>
      </c>
    </row>
    <row r="1675">
      <c r="A1675" t="n">
        <v>41691166</v>
      </c>
      <c r="B1675" s="8" t="n">
        <v>46149</v>
      </c>
      <c r="C1675" s="9">
        <f>A1675&amp;"-"&amp;TEXT(B1675,"yyyymmdd")</f>
        <v/>
      </c>
      <c r="D1675" s="9">
        <f>_xlfn.XLOOKUP(C1675,Violations[Key],Violations[Boro])</f>
        <v/>
      </c>
      <c r="E1675" s="9">
        <f>_xlfn.XLOOKUP(C1675,Violations[Key],Violations[Cuisine])</f>
        <v/>
      </c>
      <c r="F1675" s="9">
        <f>_xlfn.XLOOKUP(C1675,Violations[Key],Violations[Score])</f>
        <v/>
      </c>
      <c r="G1675" s="9">
        <f>_xlfn.XLOOKUP(C1675,Violations[Key],Violations[Grade])&amp;""</f>
        <v/>
      </c>
      <c r="H1675" s="9">
        <f>COUNTIFS(Violations[Key],C1675,Violations[Violation code],"&lt;&gt;")</f>
        <v/>
      </c>
      <c r="I1675" s="9">
        <f>COUNTIFS(Violations[Key],C1675,Violations[Critical flag],"Critical")</f>
        <v/>
      </c>
      <c r="J1675" s="9">
        <f>IF(LEFT(_xlfn.XLOOKUP(C1675,Violations[Key],Violations[Action]),20)="Establishment Closed","Yes","No")</f>
        <v/>
      </c>
      <c r="K1675" s="9">
        <f>IF(F1675&lt;=13,"Yes","No")</f>
        <v/>
      </c>
    </row>
    <row r="1676">
      <c r="A1676" t="n">
        <v>41699711</v>
      </c>
      <c r="B1676" s="8" t="n">
        <v>46149</v>
      </c>
      <c r="C1676" s="9">
        <f>A1676&amp;"-"&amp;TEXT(B1676,"yyyymmdd")</f>
        <v/>
      </c>
      <c r="D1676" s="9">
        <f>_xlfn.XLOOKUP(C1676,Violations[Key],Violations[Boro])</f>
        <v/>
      </c>
      <c r="E1676" s="9">
        <f>_xlfn.XLOOKUP(C1676,Violations[Key],Violations[Cuisine])</f>
        <v/>
      </c>
      <c r="F1676" s="9">
        <f>_xlfn.XLOOKUP(C1676,Violations[Key],Violations[Score])</f>
        <v/>
      </c>
      <c r="G1676" s="9">
        <f>_xlfn.XLOOKUP(C1676,Violations[Key],Violations[Grade])&amp;""</f>
        <v/>
      </c>
      <c r="H1676" s="9">
        <f>COUNTIFS(Violations[Key],C1676,Violations[Violation code],"&lt;&gt;")</f>
        <v/>
      </c>
      <c r="I1676" s="9">
        <f>COUNTIFS(Violations[Key],C1676,Violations[Critical flag],"Critical")</f>
        <v/>
      </c>
      <c r="J1676" s="9">
        <f>IF(LEFT(_xlfn.XLOOKUP(C1676,Violations[Key],Violations[Action]),20)="Establishment Closed","Yes","No")</f>
        <v/>
      </c>
      <c r="K1676" s="9">
        <f>IF(F1676&lt;=13,"Yes","No")</f>
        <v/>
      </c>
    </row>
    <row r="1677">
      <c r="A1677" t="n">
        <v>50007472</v>
      </c>
      <c r="B1677" s="8" t="n">
        <v>46149</v>
      </c>
      <c r="C1677" s="9">
        <f>A1677&amp;"-"&amp;TEXT(B1677,"yyyymmdd")</f>
        <v/>
      </c>
      <c r="D1677" s="9">
        <f>_xlfn.XLOOKUP(C1677,Violations[Key],Violations[Boro])</f>
        <v/>
      </c>
      <c r="E1677" s="9">
        <f>_xlfn.XLOOKUP(C1677,Violations[Key],Violations[Cuisine])</f>
        <v/>
      </c>
      <c r="F1677" s="9">
        <f>_xlfn.XLOOKUP(C1677,Violations[Key],Violations[Score])</f>
        <v/>
      </c>
      <c r="G1677" s="9">
        <f>_xlfn.XLOOKUP(C1677,Violations[Key],Violations[Grade])&amp;""</f>
        <v/>
      </c>
      <c r="H1677" s="9">
        <f>COUNTIFS(Violations[Key],C1677,Violations[Violation code],"&lt;&gt;")</f>
        <v/>
      </c>
      <c r="I1677" s="9">
        <f>COUNTIFS(Violations[Key],C1677,Violations[Critical flag],"Critical")</f>
        <v/>
      </c>
      <c r="J1677" s="9">
        <f>IF(LEFT(_xlfn.XLOOKUP(C1677,Violations[Key],Violations[Action]),20)="Establishment Closed","Yes","No")</f>
        <v/>
      </c>
      <c r="K1677" s="9">
        <f>IF(F1677&lt;=13,"Yes","No")</f>
        <v/>
      </c>
    </row>
    <row r="1678">
      <c r="A1678" t="n">
        <v>50008437</v>
      </c>
      <c r="B1678" s="8" t="n">
        <v>46149</v>
      </c>
      <c r="C1678" s="9">
        <f>A1678&amp;"-"&amp;TEXT(B1678,"yyyymmdd")</f>
        <v/>
      </c>
      <c r="D1678" s="9">
        <f>_xlfn.XLOOKUP(C1678,Violations[Key],Violations[Boro])</f>
        <v/>
      </c>
      <c r="E1678" s="9">
        <f>_xlfn.XLOOKUP(C1678,Violations[Key],Violations[Cuisine])</f>
        <v/>
      </c>
      <c r="F1678" s="9">
        <f>_xlfn.XLOOKUP(C1678,Violations[Key],Violations[Score])</f>
        <v/>
      </c>
      <c r="G1678" s="9">
        <f>_xlfn.XLOOKUP(C1678,Violations[Key],Violations[Grade])&amp;""</f>
        <v/>
      </c>
      <c r="H1678" s="9">
        <f>COUNTIFS(Violations[Key],C1678,Violations[Violation code],"&lt;&gt;")</f>
        <v/>
      </c>
      <c r="I1678" s="9">
        <f>COUNTIFS(Violations[Key],C1678,Violations[Critical flag],"Critical")</f>
        <v/>
      </c>
      <c r="J1678" s="9">
        <f>IF(LEFT(_xlfn.XLOOKUP(C1678,Violations[Key],Violations[Action]),20)="Establishment Closed","Yes","No")</f>
        <v/>
      </c>
      <c r="K1678" s="9">
        <f>IF(F1678&lt;=13,"Yes","No")</f>
        <v/>
      </c>
    </row>
    <row r="1679">
      <c r="A1679" t="n">
        <v>50017217</v>
      </c>
      <c r="B1679" s="8" t="n">
        <v>46149</v>
      </c>
      <c r="C1679" s="9">
        <f>A1679&amp;"-"&amp;TEXT(B1679,"yyyymmdd")</f>
        <v/>
      </c>
      <c r="D1679" s="9">
        <f>_xlfn.XLOOKUP(C1679,Violations[Key],Violations[Boro])</f>
        <v/>
      </c>
      <c r="E1679" s="9">
        <f>_xlfn.XLOOKUP(C1679,Violations[Key],Violations[Cuisine])</f>
        <v/>
      </c>
      <c r="F1679" s="9">
        <f>_xlfn.XLOOKUP(C1679,Violations[Key],Violations[Score])</f>
        <v/>
      </c>
      <c r="G1679" s="9">
        <f>_xlfn.XLOOKUP(C1679,Violations[Key],Violations[Grade])&amp;""</f>
        <v/>
      </c>
      <c r="H1679" s="9">
        <f>COUNTIFS(Violations[Key],C1679,Violations[Violation code],"&lt;&gt;")</f>
        <v/>
      </c>
      <c r="I1679" s="9">
        <f>COUNTIFS(Violations[Key],C1679,Violations[Critical flag],"Critical")</f>
        <v/>
      </c>
      <c r="J1679" s="9">
        <f>IF(LEFT(_xlfn.XLOOKUP(C1679,Violations[Key],Violations[Action]),20)="Establishment Closed","Yes","No")</f>
        <v/>
      </c>
      <c r="K1679" s="9">
        <f>IF(F1679&lt;=13,"Yes","No")</f>
        <v/>
      </c>
    </row>
    <row r="1680">
      <c r="A1680" t="n">
        <v>50018025</v>
      </c>
      <c r="B1680" s="8" t="n">
        <v>46149</v>
      </c>
      <c r="C1680" s="9">
        <f>A1680&amp;"-"&amp;TEXT(B1680,"yyyymmdd")</f>
        <v/>
      </c>
      <c r="D1680" s="9">
        <f>_xlfn.XLOOKUP(C1680,Violations[Key],Violations[Boro])</f>
        <v/>
      </c>
      <c r="E1680" s="9">
        <f>_xlfn.XLOOKUP(C1680,Violations[Key],Violations[Cuisine])</f>
        <v/>
      </c>
      <c r="F1680" s="9">
        <f>_xlfn.XLOOKUP(C1680,Violations[Key],Violations[Score])</f>
        <v/>
      </c>
      <c r="G1680" s="9">
        <f>_xlfn.XLOOKUP(C1680,Violations[Key],Violations[Grade])&amp;""</f>
        <v/>
      </c>
      <c r="H1680" s="9">
        <f>COUNTIFS(Violations[Key],C1680,Violations[Violation code],"&lt;&gt;")</f>
        <v/>
      </c>
      <c r="I1680" s="9">
        <f>COUNTIFS(Violations[Key],C1680,Violations[Critical flag],"Critical")</f>
        <v/>
      </c>
      <c r="J1680" s="9">
        <f>IF(LEFT(_xlfn.XLOOKUP(C1680,Violations[Key],Violations[Action]),20)="Establishment Closed","Yes","No")</f>
        <v/>
      </c>
      <c r="K1680" s="9">
        <f>IF(F1680&lt;=13,"Yes","No")</f>
        <v/>
      </c>
    </row>
    <row r="1681">
      <c r="A1681" t="n">
        <v>50033699</v>
      </c>
      <c r="B1681" s="8" t="n">
        <v>46149</v>
      </c>
      <c r="C1681" s="9">
        <f>A1681&amp;"-"&amp;TEXT(B1681,"yyyymmdd")</f>
        <v/>
      </c>
      <c r="D1681" s="9">
        <f>_xlfn.XLOOKUP(C1681,Violations[Key],Violations[Boro])</f>
        <v/>
      </c>
      <c r="E1681" s="9">
        <f>_xlfn.XLOOKUP(C1681,Violations[Key],Violations[Cuisine])</f>
        <v/>
      </c>
      <c r="F1681" s="9">
        <f>_xlfn.XLOOKUP(C1681,Violations[Key],Violations[Score])</f>
        <v/>
      </c>
      <c r="G1681" s="9">
        <f>_xlfn.XLOOKUP(C1681,Violations[Key],Violations[Grade])&amp;""</f>
        <v/>
      </c>
      <c r="H1681" s="9">
        <f>COUNTIFS(Violations[Key],C1681,Violations[Violation code],"&lt;&gt;")</f>
        <v/>
      </c>
      <c r="I1681" s="9">
        <f>COUNTIFS(Violations[Key],C1681,Violations[Critical flag],"Critical")</f>
        <v/>
      </c>
      <c r="J1681" s="9">
        <f>IF(LEFT(_xlfn.XLOOKUP(C1681,Violations[Key],Violations[Action]),20)="Establishment Closed","Yes","No")</f>
        <v/>
      </c>
      <c r="K1681" s="9">
        <f>IF(F1681&lt;=13,"Yes","No")</f>
        <v/>
      </c>
    </row>
    <row r="1682">
      <c r="A1682" t="n">
        <v>50034723</v>
      </c>
      <c r="B1682" s="8" t="n">
        <v>46149</v>
      </c>
      <c r="C1682" s="9">
        <f>A1682&amp;"-"&amp;TEXT(B1682,"yyyymmdd")</f>
        <v/>
      </c>
      <c r="D1682" s="9">
        <f>_xlfn.XLOOKUP(C1682,Violations[Key],Violations[Boro])</f>
        <v/>
      </c>
      <c r="E1682" s="9">
        <f>_xlfn.XLOOKUP(C1682,Violations[Key],Violations[Cuisine])</f>
        <v/>
      </c>
      <c r="F1682" s="9">
        <f>_xlfn.XLOOKUP(C1682,Violations[Key],Violations[Score])</f>
        <v/>
      </c>
      <c r="G1682" s="9">
        <f>_xlfn.XLOOKUP(C1682,Violations[Key],Violations[Grade])&amp;""</f>
        <v/>
      </c>
      <c r="H1682" s="9">
        <f>COUNTIFS(Violations[Key],C1682,Violations[Violation code],"&lt;&gt;")</f>
        <v/>
      </c>
      <c r="I1682" s="9">
        <f>COUNTIFS(Violations[Key],C1682,Violations[Critical flag],"Critical")</f>
        <v/>
      </c>
      <c r="J1682" s="9">
        <f>IF(LEFT(_xlfn.XLOOKUP(C1682,Violations[Key],Violations[Action]),20)="Establishment Closed","Yes","No")</f>
        <v/>
      </c>
      <c r="K1682" s="9">
        <f>IF(F1682&lt;=13,"Yes","No")</f>
        <v/>
      </c>
    </row>
    <row r="1683">
      <c r="A1683" t="n">
        <v>50035973</v>
      </c>
      <c r="B1683" s="8" t="n">
        <v>46149</v>
      </c>
      <c r="C1683" s="9">
        <f>A1683&amp;"-"&amp;TEXT(B1683,"yyyymmdd")</f>
        <v/>
      </c>
      <c r="D1683" s="9">
        <f>_xlfn.XLOOKUP(C1683,Violations[Key],Violations[Boro])</f>
        <v/>
      </c>
      <c r="E1683" s="9">
        <f>_xlfn.XLOOKUP(C1683,Violations[Key],Violations[Cuisine])</f>
        <v/>
      </c>
      <c r="F1683" s="9">
        <f>_xlfn.XLOOKUP(C1683,Violations[Key],Violations[Score])</f>
        <v/>
      </c>
      <c r="G1683" s="9">
        <f>_xlfn.XLOOKUP(C1683,Violations[Key],Violations[Grade])&amp;""</f>
        <v/>
      </c>
      <c r="H1683" s="9">
        <f>COUNTIFS(Violations[Key],C1683,Violations[Violation code],"&lt;&gt;")</f>
        <v/>
      </c>
      <c r="I1683" s="9">
        <f>COUNTIFS(Violations[Key],C1683,Violations[Critical flag],"Critical")</f>
        <v/>
      </c>
      <c r="J1683" s="9">
        <f>IF(LEFT(_xlfn.XLOOKUP(C1683,Violations[Key],Violations[Action]),20)="Establishment Closed","Yes","No")</f>
        <v/>
      </c>
      <c r="K1683" s="9">
        <f>IF(F1683&lt;=13,"Yes","No")</f>
        <v/>
      </c>
    </row>
    <row r="1684">
      <c r="A1684" t="n">
        <v>50045746</v>
      </c>
      <c r="B1684" s="8" t="n">
        <v>46149</v>
      </c>
      <c r="C1684" s="9">
        <f>A1684&amp;"-"&amp;TEXT(B1684,"yyyymmdd")</f>
        <v/>
      </c>
      <c r="D1684" s="9">
        <f>_xlfn.XLOOKUP(C1684,Violations[Key],Violations[Boro])</f>
        <v/>
      </c>
      <c r="E1684" s="9">
        <f>_xlfn.XLOOKUP(C1684,Violations[Key],Violations[Cuisine])</f>
        <v/>
      </c>
      <c r="F1684" s="9">
        <f>_xlfn.XLOOKUP(C1684,Violations[Key],Violations[Score])</f>
        <v/>
      </c>
      <c r="G1684" s="9">
        <f>_xlfn.XLOOKUP(C1684,Violations[Key],Violations[Grade])&amp;""</f>
        <v/>
      </c>
      <c r="H1684" s="9">
        <f>COUNTIFS(Violations[Key],C1684,Violations[Violation code],"&lt;&gt;")</f>
        <v/>
      </c>
      <c r="I1684" s="9">
        <f>COUNTIFS(Violations[Key],C1684,Violations[Critical flag],"Critical")</f>
        <v/>
      </c>
      <c r="J1684" s="9">
        <f>IF(LEFT(_xlfn.XLOOKUP(C1684,Violations[Key],Violations[Action]),20)="Establishment Closed","Yes","No")</f>
        <v/>
      </c>
      <c r="K1684" s="9">
        <f>IF(F1684&lt;=13,"Yes","No")</f>
        <v/>
      </c>
    </row>
    <row r="1685">
      <c r="A1685" t="n">
        <v>50046281</v>
      </c>
      <c r="B1685" s="8" t="n">
        <v>46149</v>
      </c>
      <c r="C1685" s="9">
        <f>A1685&amp;"-"&amp;TEXT(B1685,"yyyymmdd")</f>
        <v/>
      </c>
      <c r="D1685" s="9">
        <f>_xlfn.XLOOKUP(C1685,Violations[Key],Violations[Boro])</f>
        <v/>
      </c>
      <c r="E1685" s="9">
        <f>_xlfn.XLOOKUP(C1685,Violations[Key],Violations[Cuisine])</f>
        <v/>
      </c>
      <c r="F1685" s="9">
        <f>_xlfn.XLOOKUP(C1685,Violations[Key],Violations[Score])</f>
        <v/>
      </c>
      <c r="G1685" s="9">
        <f>_xlfn.XLOOKUP(C1685,Violations[Key],Violations[Grade])&amp;""</f>
        <v/>
      </c>
      <c r="H1685" s="9">
        <f>COUNTIFS(Violations[Key],C1685,Violations[Violation code],"&lt;&gt;")</f>
        <v/>
      </c>
      <c r="I1685" s="9">
        <f>COUNTIFS(Violations[Key],C1685,Violations[Critical flag],"Critical")</f>
        <v/>
      </c>
      <c r="J1685" s="9">
        <f>IF(LEFT(_xlfn.XLOOKUP(C1685,Violations[Key],Violations[Action]),20)="Establishment Closed","Yes","No")</f>
        <v/>
      </c>
      <c r="K1685" s="9">
        <f>IF(F1685&lt;=13,"Yes","No")</f>
        <v/>
      </c>
    </row>
    <row r="1686">
      <c r="A1686" t="n">
        <v>50054544</v>
      </c>
      <c r="B1686" s="8" t="n">
        <v>46149</v>
      </c>
      <c r="C1686" s="9">
        <f>A1686&amp;"-"&amp;TEXT(B1686,"yyyymmdd")</f>
        <v/>
      </c>
      <c r="D1686" s="9">
        <f>_xlfn.XLOOKUP(C1686,Violations[Key],Violations[Boro])</f>
        <v/>
      </c>
      <c r="E1686" s="9">
        <f>_xlfn.XLOOKUP(C1686,Violations[Key],Violations[Cuisine])</f>
        <v/>
      </c>
      <c r="F1686" s="9">
        <f>_xlfn.XLOOKUP(C1686,Violations[Key],Violations[Score])</f>
        <v/>
      </c>
      <c r="G1686" s="9">
        <f>_xlfn.XLOOKUP(C1686,Violations[Key],Violations[Grade])&amp;""</f>
        <v/>
      </c>
      <c r="H1686" s="9">
        <f>COUNTIFS(Violations[Key],C1686,Violations[Violation code],"&lt;&gt;")</f>
        <v/>
      </c>
      <c r="I1686" s="9">
        <f>COUNTIFS(Violations[Key],C1686,Violations[Critical flag],"Critical")</f>
        <v/>
      </c>
      <c r="J1686" s="9">
        <f>IF(LEFT(_xlfn.XLOOKUP(C1686,Violations[Key],Violations[Action]),20)="Establishment Closed","Yes","No")</f>
        <v/>
      </c>
      <c r="K1686" s="9">
        <f>IF(F1686&lt;=13,"Yes","No")</f>
        <v/>
      </c>
    </row>
    <row r="1687">
      <c r="A1687" t="n">
        <v>50055040</v>
      </c>
      <c r="B1687" s="8" t="n">
        <v>46149</v>
      </c>
      <c r="C1687" s="9">
        <f>A1687&amp;"-"&amp;TEXT(B1687,"yyyymmdd")</f>
        <v/>
      </c>
      <c r="D1687" s="9">
        <f>_xlfn.XLOOKUP(C1687,Violations[Key],Violations[Boro])</f>
        <v/>
      </c>
      <c r="E1687" s="9">
        <f>_xlfn.XLOOKUP(C1687,Violations[Key],Violations[Cuisine])</f>
        <v/>
      </c>
      <c r="F1687" s="9">
        <f>_xlfn.XLOOKUP(C1687,Violations[Key],Violations[Score])</f>
        <v/>
      </c>
      <c r="G1687" s="9">
        <f>_xlfn.XLOOKUP(C1687,Violations[Key],Violations[Grade])&amp;""</f>
        <v/>
      </c>
      <c r="H1687" s="9">
        <f>COUNTIFS(Violations[Key],C1687,Violations[Violation code],"&lt;&gt;")</f>
        <v/>
      </c>
      <c r="I1687" s="9">
        <f>COUNTIFS(Violations[Key],C1687,Violations[Critical flag],"Critical")</f>
        <v/>
      </c>
      <c r="J1687" s="9">
        <f>IF(LEFT(_xlfn.XLOOKUP(C1687,Violations[Key],Violations[Action]),20)="Establishment Closed","Yes","No")</f>
        <v/>
      </c>
      <c r="K1687" s="9">
        <f>IF(F1687&lt;=13,"Yes","No")</f>
        <v/>
      </c>
    </row>
    <row r="1688">
      <c r="A1688" t="n">
        <v>50058240</v>
      </c>
      <c r="B1688" s="8" t="n">
        <v>46149</v>
      </c>
      <c r="C1688" s="9">
        <f>A1688&amp;"-"&amp;TEXT(B1688,"yyyymmdd")</f>
        <v/>
      </c>
      <c r="D1688" s="9">
        <f>_xlfn.XLOOKUP(C1688,Violations[Key],Violations[Boro])</f>
        <v/>
      </c>
      <c r="E1688" s="9">
        <f>_xlfn.XLOOKUP(C1688,Violations[Key],Violations[Cuisine])</f>
        <v/>
      </c>
      <c r="F1688" s="9">
        <f>_xlfn.XLOOKUP(C1688,Violations[Key],Violations[Score])</f>
        <v/>
      </c>
      <c r="G1688" s="9">
        <f>_xlfn.XLOOKUP(C1688,Violations[Key],Violations[Grade])&amp;""</f>
        <v/>
      </c>
      <c r="H1688" s="9">
        <f>COUNTIFS(Violations[Key],C1688,Violations[Violation code],"&lt;&gt;")</f>
        <v/>
      </c>
      <c r="I1688" s="9">
        <f>COUNTIFS(Violations[Key],C1688,Violations[Critical flag],"Critical")</f>
        <v/>
      </c>
      <c r="J1688" s="9">
        <f>IF(LEFT(_xlfn.XLOOKUP(C1688,Violations[Key],Violations[Action]),20)="Establishment Closed","Yes","No")</f>
        <v/>
      </c>
      <c r="K1688" s="9">
        <f>IF(F1688&lt;=13,"Yes","No")</f>
        <v/>
      </c>
    </row>
    <row r="1689">
      <c r="A1689" t="n">
        <v>50059078</v>
      </c>
      <c r="B1689" s="8" t="n">
        <v>46149</v>
      </c>
      <c r="C1689" s="9">
        <f>A1689&amp;"-"&amp;TEXT(B1689,"yyyymmdd")</f>
        <v/>
      </c>
      <c r="D1689" s="9">
        <f>_xlfn.XLOOKUP(C1689,Violations[Key],Violations[Boro])</f>
        <v/>
      </c>
      <c r="E1689" s="9">
        <f>_xlfn.XLOOKUP(C1689,Violations[Key],Violations[Cuisine])</f>
        <v/>
      </c>
      <c r="F1689" s="9">
        <f>_xlfn.XLOOKUP(C1689,Violations[Key],Violations[Score])</f>
        <v/>
      </c>
      <c r="G1689" s="9">
        <f>_xlfn.XLOOKUP(C1689,Violations[Key],Violations[Grade])&amp;""</f>
        <v/>
      </c>
      <c r="H1689" s="9">
        <f>COUNTIFS(Violations[Key],C1689,Violations[Violation code],"&lt;&gt;")</f>
        <v/>
      </c>
      <c r="I1689" s="9">
        <f>COUNTIFS(Violations[Key],C1689,Violations[Critical flag],"Critical")</f>
        <v/>
      </c>
      <c r="J1689" s="9">
        <f>IF(LEFT(_xlfn.XLOOKUP(C1689,Violations[Key],Violations[Action]),20)="Establishment Closed","Yes","No")</f>
        <v/>
      </c>
      <c r="K1689" s="9">
        <f>IF(F1689&lt;=13,"Yes","No")</f>
        <v/>
      </c>
    </row>
    <row r="1690">
      <c r="A1690" t="n">
        <v>50059417</v>
      </c>
      <c r="B1690" s="8" t="n">
        <v>46149</v>
      </c>
      <c r="C1690" s="9">
        <f>A1690&amp;"-"&amp;TEXT(B1690,"yyyymmdd")</f>
        <v/>
      </c>
      <c r="D1690" s="9">
        <f>_xlfn.XLOOKUP(C1690,Violations[Key],Violations[Boro])</f>
        <v/>
      </c>
      <c r="E1690" s="9">
        <f>_xlfn.XLOOKUP(C1690,Violations[Key],Violations[Cuisine])</f>
        <v/>
      </c>
      <c r="F1690" s="9">
        <f>_xlfn.XLOOKUP(C1690,Violations[Key],Violations[Score])</f>
        <v/>
      </c>
      <c r="G1690" s="9">
        <f>_xlfn.XLOOKUP(C1690,Violations[Key],Violations[Grade])&amp;""</f>
        <v/>
      </c>
      <c r="H1690" s="9">
        <f>COUNTIFS(Violations[Key],C1690,Violations[Violation code],"&lt;&gt;")</f>
        <v/>
      </c>
      <c r="I1690" s="9">
        <f>COUNTIFS(Violations[Key],C1690,Violations[Critical flag],"Critical")</f>
        <v/>
      </c>
      <c r="J1690" s="9">
        <f>IF(LEFT(_xlfn.XLOOKUP(C1690,Violations[Key],Violations[Action]),20)="Establishment Closed","Yes","No")</f>
        <v/>
      </c>
      <c r="K1690" s="9">
        <f>IF(F1690&lt;=13,"Yes","No")</f>
        <v/>
      </c>
    </row>
    <row r="1691">
      <c r="A1691" t="n">
        <v>50060559</v>
      </c>
      <c r="B1691" s="8" t="n">
        <v>46149</v>
      </c>
      <c r="C1691" s="9">
        <f>A1691&amp;"-"&amp;TEXT(B1691,"yyyymmdd")</f>
        <v/>
      </c>
      <c r="D1691" s="9">
        <f>_xlfn.XLOOKUP(C1691,Violations[Key],Violations[Boro])</f>
        <v/>
      </c>
      <c r="E1691" s="9">
        <f>_xlfn.XLOOKUP(C1691,Violations[Key],Violations[Cuisine])</f>
        <v/>
      </c>
      <c r="F1691" s="9">
        <f>_xlfn.XLOOKUP(C1691,Violations[Key],Violations[Score])</f>
        <v/>
      </c>
      <c r="G1691" s="9">
        <f>_xlfn.XLOOKUP(C1691,Violations[Key],Violations[Grade])&amp;""</f>
        <v/>
      </c>
      <c r="H1691" s="9">
        <f>COUNTIFS(Violations[Key],C1691,Violations[Violation code],"&lt;&gt;")</f>
        <v/>
      </c>
      <c r="I1691" s="9">
        <f>COUNTIFS(Violations[Key],C1691,Violations[Critical flag],"Critical")</f>
        <v/>
      </c>
      <c r="J1691" s="9">
        <f>IF(LEFT(_xlfn.XLOOKUP(C1691,Violations[Key],Violations[Action]),20)="Establishment Closed","Yes","No")</f>
        <v/>
      </c>
      <c r="K1691" s="9">
        <f>IF(F1691&lt;=13,"Yes","No")</f>
        <v/>
      </c>
    </row>
    <row r="1692">
      <c r="A1692" t="n">
        <v>50061329</v>
      </c>
      <c r="B1692" s="8" t="n">
        <v>46149</v>
      </c>
      <c r="C1692" s="9">
        <f>A1692&amp;"-"&amp;TEXT(B1692,"yyyymmdd")</f>
        <v/>
      </c>
      <c r="D1692" s="9">
        <f>_xlfn.XLOOKUP(C1692,Violations[Key],Violations[Boro])</f>
        <v/>
      </c>
      <c r="E1692" s="9">
        <f>_xlfn.XLOOKUP(C1692,Violations[Key],Violations[Cuisine])</f>
        <v/>
      </c>
      <c r="F1692" s="9">
        <f>_xlfn.XLOOKUP(C1692,Violations[Key],Violations[Score])</f>
        <v/>
      </c>
      <c r="G1692" s="9">
        <f>_xlfn.XLOOKUP(C1692,Violations[Key],Violations[Grade])&amp;""</f>
        <v/>
      </c>
      <c r="H1692" s="9">
        <f>COUNTIFS(Violations[Key],C1692,Violations[Violation code],"&lt;&gt;")</f>
        <v/>
      </c>
      <c r="I1692" s="9">
        <f>COUNTIFS(Violations[Key],C1692,Violations[Critical flag],"Critical")</f>
        <v/>
      </c>
      <c r="J1692" s="9">
        <f>IF(LEFT(_xlfn.XLOOKUP(C1692,Violations[Key],Violations[Action]),20)="Establishment Closed","Yes","No")</f>
        <v/>
      </c>
      <c r="K1692" s="9">
        <f>IF(F1692&lt;=13,"Yes","No")</f>
        <v/>
      </c>
    </row>
    <row r="1693">
      <c r="A1693" t="n">
        <v>50064929</v>
      </c>
      <c r="B1693" s="8" t="n">
        <v>46149</v>
      </c>
      <c r="C1693" s="9">
        <f>A1693&amp;"-"&amp;TEXT(B1693,"yyyymmdd")</f>
        <v/>
      </c>
      <c r="D1693" s="9">
        <f>_xlfn.XLOOKUP(C1693,Violations[Key],Violations[Boro])</f>
        <v/>
      </c>
      <c r="E1693" s="9">
        <f>_xlfn.XLOOKUP(C1693,Violations[Key],Violations[Cuisine])</f>
        <v/>
      </c>
      <c r="F1693" s="9">
        <f>_xlfn.XLOOKUP(C1693,Violations[Key],Violations[Score])</f>
        <v/>
      </c>
      <c r="G1693" s="9">
        <f>_xlfn.XLOOKUP(C1693,Violations[Key],Violations[Grade])&amp;""</f>
        <v/>
      </c>
      <c r="H1693" s="9">
        <f>COUNTIFS(Violations[Key],C1693,Violations[Violation code],"&lt;&gt;")</f>
        <v/>
      </c>
      <c r="I1693" s="9">
        <f>COUNTIFS(Violations[Key],C1693,Violations[Critical flag],"Critical")</f>
        <v/>
      </c>
      <c r="J1693" s="9">
        <f>IF(LEFT(_xlfn.XLOOKUP(C1693,Violations[Key],Violations[Action]),20)="Establishment Closed","Yes","No")</f>
        <v/>
      </c>
      <c r="K1693" s="9">
        <f>IF(F1693&lt;=13,"Yes","No")</f>
        <v/>
      </c>
    </row>
    <row r="1694">
      <c r="A1694" t="n">
        <v>50065335</v>
      </c>
      <c r="B1694" s="8" t="n">
        <v>46149</v>
      </c>
      <c r="C1694" s="9">
        <f>A1694&amp;"-"&amp;TEXT(B1694,"yyyymmdd")</f>
        <v/>
      </c>
      <c r="D1694" s="9">
        <f>_xlfn.XLOOKUP(C1694,Violations[Key],Violations[Boro])</f>
        <v/>
      </c>
      <c r="E1694" s="9">
        <f>_xlfn.XLOOKUP(C1694,Violations[Key],Violations[Cuisine])</f>
        <v/>
      </c>
      <c r="F1694" s="9">
        <f>_xlfn.XLOOKUP(C1694,Violations[Key],Violations[Score])</f>
        <v/>
      </c>
      <c r="G1694" s="9">
        <f>_xlfn.XLOOKUP(C1694,Violations[Key],Violations[Grade])&amp;""</f>
        <v/>
      </c>
      <c r="H1694" s="9">
        <f>COUNTIFS(Violations[Key],C1694,Violations[Violation code],"&lt;&gt;")</f>
        <v/>
      </c>
      <c r="I1694" s="9">
        <f>COUNTIFS(Violations[Key],C1694,Violations[Critical flag],"Critical")</f>
        <v/>
      </c>
      <c r="J1694" s="9">
        <f>IF(LEFT(_xlfn.XLOOKUP(C1694,Violations[Key],Violations[Action]),20)="Establishment Closed","Yes","No")</f>
        <v/>
      </c>
      <c r="K1694" s="9">
        <f>IF(F1694&lt;=13,"Yes","No")</f>
        <v/>
      </c>
    </row>
    <row r="1695">
      <c r="A1695" t="n">
        <v>50068253</v>
      </c>
      <c r="B1695" s="8" t="n">
        <v>46149</v>
      </c>
      <c r="C1695" s="9">
        <f>A1695&amp;"-"&amp;TEXT(B1695,"yyyymmdd")</f>
        <v/>
      </c>
      <c r="D1695" s="9">
        <f>_xlfn.XLOOKUP(C1695,Violations[Key],Violations[Boro])</f>
        <v/>
      </c>
      <c r="E1695" s="9">
        <f>_xlfn.XLOOKUP(C1695,Violations[Key],Violations[Cuisine])</f>
        <v/>
      </c>
      <c r="F1695" s="9">
        <f>_xlfn.XLOOKUP(C1695,Violations[Key],Violations[Score])</f>
        <v/>
      </c>
      <c r="G1695" s="9">
        <f>_xlfn.XLOOKUP(C1695,Violations[Key],Violations[Grade])&amp;""</f>
        <v/>
      </c>
      <c r="H1695" s="9">
        <f>COUNTIFS(Violations[Key],C1695,Violations[Violation code],"&lt;&gt;")</f>
        <v/>
      </c>
      <c r="I1695" s="9">
        <f>COUNTIFS(Violations[Key],C1695,Violations[Critical flag],"Critical")</f>
        <v/>
      </c>
      <c r="J1695" s="9">
        <f>IF(LEFT(_xlfn.XLOOKUP(C1695,Violations[Key],Violations[Action]),20)="Establishment Closed","Yes","No")</f>
        <v/>
      </c>
      <c r="K1695" s="9">
        <f>IF(F1695&lt;=13,"Yes","No")</f>
        <v/>
      </c>
    </row>
    <row r="1696">
      <c r="A1696" t="n">
        <v>50070514</v>
      </c>
      <c r="B1696" s="8" t="n">
        <v>46149</v>
      </c>
      <c r="C1696" s="9">
        <f>A1696&amp;"-"&amp;TEXT(B1696,"yyyymmdd")</f>
        <v/>
      </c>
      <c r="D1696" s="9">
        <f>_xlfn.XLOOKUP(C1696,Violations[Key],Violations[Boro])</f>
        <v/>
      </c>
      <c r="E1696" s="9">
        <f>_xlfn.XLOOKUP(C1696,Violations[Key],Violations[Cuisine])</f>
        <v/>
      </c>
      <c r="F1696" s="9">
        <f>_xlfn.XLOOKUP(C1696,Violations[Key],Violations[Score])</f>
        <v/>
      </c>
      <c r="G1696" s="9">
        <f>_xlfn.XLOOKUP(C1696,Violations[Key],Violations[Grade])&amp;""</f>
        <v/>
      </c>
      <c r="H1696" s="9">
        <f>COUNTIFS(Violations[Key],C1696,Violations[Violation code],"&lt;&gt;")</f>
        <v/>
      </c>
      <c r="I1696" s="9">
        <f>COUNTIFS(Violations[Key],C1696,Violations[Critical flag],"Critical")</f>
        <v/>
      </c>
      <c r="J1696" s="9">
        <f>IF(LEFT(_xlfn.XLOOKUP(C1696,Violations[Key],Violations[Action]),20)="Establishment Closed","Yes","No")</f>
        <v/>
      </c>
      <c r="K1696" s="9">
        <f>IF(F1696&lt;=13,"Yes","No")</f>
        <v/>
      </c>
    </row>
    <row r="1697">
      <c r="A1697" t="n">
        <v>50070606</v>
      </c>
      <c r="B1697" s="8" t="n">
        <v>46149</v>
      </c>
      <c r="C1697" s="9">
        <f>A1697&amp;"-"&amp;TEXT(B1697,"yyyymmdd")</f>
        <v/>
      </c>
      <c r="D1697" s="9">
        <f>_xlfn.XLOOKUP(C1697,Violations[Key],Violations[Boro])</f>
        <v/>
      </c>
      <c r="E1697" s="9">
        <f>_xlfn.XLOOKUP(C1697,Violations[Key],Violations[Cuisine])</f>
        <v/>
      </c>
      <c r="F1697" s="9">
        <f>_xlfn.XLOOKUP(C1697,Violations[Key],Violations[Score])</f>
        <v/>
      </c>
      <c r="G1697" s="9">
        <f>_xlfn.XLOOKUP(C1697,Violations[Key],Violations[Grade])&amp;""</f>
        <v/>
      </c>
      <c r="H1697" s="9">
        <f>COUNTIFS(Violations[Key],C1697,Violations[Violation code],"&lt;&gt;")</f>
        <v/>
      </c>
      <c r="I1697" s="9">
        <f>COUNTIFS(Violations[Key],C1697,Violations[Critical flag],"Critical")</f>
        <v/>
      </c>
      <c r="J1697" s="9">
        <f>IF(LEFT(_xlfn.XLOOKUP(C1697,Violations[Key],Violations[Action]),20)="Establishment Closed","Yes","No")</f>
        <v/>
      </c>
      <c r="K1697" s="9">
        <f>IF(F1697&lt;=13,"Yes","No")</f>
        <v/>
      </c>
    </row>
    <row r="1698">
      <c r="A1698" t="n">
        <v>50075332</v>
      </c>
      <c r="B1698" s="8" t="n">
        <v>46149</v>
      </c>
      <c r="C1698" s="9">
        <f>A1698&amp;"-"&amp;TEXT(B1698,"yyyymmdd")</f>
        <v/>
      </c>
      <c r="D1698" s="9">
        <f>_xlfn.XLOOKUP(C1698,Violations[Key],Violations[Boro])</f>
        <v/>
      </c>
      <c r="E1698" s="9">
        <f>_xlfn.XLOOKUP(C1698,Violations[Key],Violations[Cuisine])</f>
        <v/>
      </c>
      <c r="F1698" s="9">
        <f>_xlfn.XLOOKUP(C1698,Violations[Key],Violations[Score])</f>
        <v/>
      </c>
      <c r="G1698" s="9">
        <f>_xlfn.XLOOKUP(C1698,Violations[Key],Violations[Grade])&amp;""</f>
        <v/>
      </c>
      <c r="H1698" s="9">
        <f>COUNTIFS(Violations[Key],C1698,Violations[Violation code],"&lt;&gt;")</f>
        <v/>
      </c>
      <c r="I1698" s="9">
        <f>COUNTIFS(Violations[Key],C1698,Violations[Critical flag],"Critical")</f>
        <v/>
      </c>
      <c r="J1698" s="9">
        <f>IF(LEFT(_xlfn.XLOOKUP(C1698,Violations[Key],Violations[Action]),20)="Establishment Closed","Yes","No")</f>
        <v/>
      </c>
      <c r="K1698" s="9">
        <f>IF(F1698&lt;=13,"Yes","No")</f>
        <v/>
      </c>
    </row>
    <row r="1699">
      <c r="A1699" t="n">
        <v>50077108</v>
      </c>
      <c r="B1699" s="8" t="n">
        <v>46149</v>
      </c>
      <c r="C1699" s="9">
        <f>A1699&amp;"-"&amp;TEXT(B1699,"yyyymmdd")</f>
        <v/>
      </c>
      <c r="D1699" s="9">
        <f>_xlfn.XLOOKUP(C1699,Violations[Key],Violations[Boro])</f>
        <v/>
      </c>
      <c r="E1699" s="9">
        <f>_xlfn.XLOOKUP(C1699,Violations[Key],Violations[Cuisine])</f>
        <v/>
      </c>
      <c r="F1699" s="9">
        <f>_xlfn.XLOOKUP(C1699,Violations[Key],Violations[Score])</f>
        <v/>
      </c>
      <c r="G1699" s="9">
        <f>_xlfn.XLOOKUP(C1699,Violations[Key],Violations[Grade])&amp;""</f>
        <v/>
      </c>
      <c r="H1699" s="9">
        <f>COUNTIFS(Violations[Key],C1699,Violations[Violation code],"&lt;&gt;")</f>
        <v/>
      </c>
      <c r="I1699" s="9">
        <f>COUNTIFS(Violations[Key],C1699,Violations[Critical flag],"Critical")</f>
        <v/>
      </c>
      <c r="J1699" s="9">
        <f>IF(LEFT(_xlfn.XLOOKUP(C1699,Violations[Key],Violations[Action]),20)="Establishment Closed","Yes","No")</f>
        <v/>
      </c>
      <c r="K1699" s="9">
        <f>IF(F1699&lt;=13,"Yes","No")</f>
        <v/>
      </c>
    </row>
    <row r="1700">
      <c r="A1700" t="n">
        <v>50080773</v>
      </c>
      <c r="B1700" s="8" t="n">
        <v>46149</v>
      </c>
      <c r="C1700" s="9">
        <f>A1700&amp;"-"&amp;TEXT(B1700,"yyyymmdd")</f>
        <v/>
      </c>
      <c r="D1700" s="9">
        <f>_xlfn.XLOOKUP(C1700,Violations[Key],Violations[Boro])</f>
        <v/>
      </c>
      <c r="E1700" s="9">
        <f>_xlfn.XLOOKUP(C1700,Violations[Key],Violations[Cuisine])</f>
        <v/>
      </c>
      <c r="F1700" s="9">
        <f>_xlfn.XLOOKUP(C1700,Violations[Key],Violations[Score])</f>
        <v/>
      </c>
      <c r="G1700" s="9">
        <f>_xlfn.XLOOKUP(C1700,Violations[Key],Violations[Grade])&amp;""</f>
        <v/>
      </c>
      <c r="H1700" s="9">
        <f>COUNTIFS(Violations[Key],C1700,Violations[Violation code],"&lt;&gt;")</f>
        <v/>
      </c>
      <c r="I1700" s="9">
        <f>COUNTIFS(Violations[Key],C1700,Violations[Critical flag],"Critical")</f>
        <v/>
      </c>
      <c r="J1700" s="9">
        <f>IF(LEFT(_xlfn.XLOOKUP(C1700,Violations[Key],Violations[Action]),20)="Establishment Closed","Yes","No")</f>
        <v/>
      </c>
      <c r="K1700" s="9">
        <f>IF(F1700&lt;=13,"Yes","No")</f>
        <v/>
      </c>
    </row>
    <row r="1701">
      <c r="A1701" t="n">
        <v>50084413</v>
      </c>
      <c r="B1701" s="8" t="n">
        <v>46149</v>
      </c>
      <c r="C1701" s="9">
        <f>A1701&amp;"-"&amp;TEXT(B1701,"yyyymmdd")</f>
        <v/>
      </c>
      <c r="D1701" s="9">
        <f>_xlfn.XLOOKUP(C1701,Violations[Key],Violations[Boro])</f>
        <v/>
      </c>
      <c r="E1701" s="9">
        <f>_xlfn.XLOOKUP(C1701,Violations[Key],Violations[Cuisine])</f>
        <v/>
      </c>
      <c r="F1701" s="9">
        <f>_xlfn.XLOOKUP(C1701,Violations[Key],Violations[Score])</f>
        <v/>
      </c>
      <c r="G1701" s="9">
        <f>_xlfn.XLOOKUP(C1701,Violations[Key],Violations[Grade])&amp;""</f>
        <v/>
      </c>
      <c r="H1701" s="9">
        <f>COUNTIFS(Violations[Key],C1701,Violations[Violation code],"&lt;&gt;")</f>
        <v/>
      </c>
      <c r="I1701" s="9">
        <f>COUNTIFS(Violations[Key],C1701,Violations[Critical flag],"Critical")</f>
        <v/>
      </c>
      <c r="J1701" s="9">
        <f>IF(LEFT(_xlfn.XLOOKUP(C1701,Violations[Key],Violations[Action]),20)="Establishment Closed","Yes","No")</f>
        <v/>
      </c>
      <c r="K1701" s="9">
        <f>IF(F1701&lt;=13,"Yes","No")</f>
        <v/>
      </c>
    </row>
    <row r="1702">
      <c r="A1702" t="n">
        <v>50095294</v>
      </c>
      <c r="B1702" s="8" t="n">
        <v>46149</v>
      </c>
      <c r="C1702" s="9">
        <f>A1702&amp;"-"&amp;TEXT(B1702,"yyyymmdd")</f>
        <v/>
      </c>
      <c r="D1702" s="9">
        <f>_xlfn.XLOOKUP(C1702,Violations[Key],Violations[Boro])</f>
        <v/>
      </c>
      <c r="E1702" s="9">
        <f>_xlfn.XLOOKUP(C1702,Violations[Key],Violations[Cuisine])</f>
        <v/>
      </c>
      <c r="F1702" s="9">
        <f>_xlfn.XLOOKUP(C1702,Violations[Key],Violations[Score])</f>
        <v/>
      </c>
      <c r="G1702" s="9">
        <f>_xlfn.XLOOKUP(C1702,Violations[Key],Violations[Grade])&amp;""</f>
        <v/>
      </c>
      <c r="H1702" s="9">
        <f>COUNTIFS(Violations[Key],C1702,Violations[Violation code],"&lt;&gt;")</f>
        <v/>
      </c>
      <c r="I1702" s="9">
        <f>COUNTIFS(Violations[Key],C1702,Violations[Critical flag],"Critical")</f>
        <v/>
      </c>
      <c r="J1702" s="9">
        <f>IF(LEFT(_xlfn.XLOOKUP(C1702,Violations[Key],Violations[Action]),20)="Establishment Closed","Yes","No")</f>
        <v/>
      </c>
      <c r="K1702" s="9">
        <f>IF(F1702&lt;=13,"Yes","No")</f>
        <v/>
      </c>
    </row>
    <row r="1703">
      <c r="A1703" t="n">
        <v>50098029</v>
      </c>
      <c r="B1703" s="8" t="n">
        <v>46149</v>
      </c>
      <c r="C1703" s="9">
        <f>A1703&amp;"-"&amp;TEXT(B1703,"yyyymmdd")</f>
        <v/>
      </c>
      <c r="D1703" s="9">
        <f>_xlfn.XLOOKUP(C1703,Violations[Key],Violations[Boro])</f>
        <v/>
      </c>
      <c r="E1703" s="9">
        <f>_xlfn.XLOOKUP(C1703,Violations[Key],Violations[Cuisine])</f>
        <v/>
      </c>
      <c r="F1703" s="9">
        <f>_xlfn.XLOOKUP(C1703,Violations[Key],Violations[Score])</f>
        <v/>
      </c>
      <c r="G1703" s="9">
        <f>_xlfn.XLOOKUP(C1703,Violations[Key],Violations[Grade])&amp;""</f>
        <v/>
      </c>
      <c r="H1703" s="9">
        <f>COUNTIFS(Violations[Key],C1703,Violations[Violation code],"&lt;&gt;")</f>
        <v/>
      </c>
      <c r="I1703" s="9">
        <f>COUNTIFS(Violations[Key],C1703,Violations[Critical flag],"Critical")</f>
        <v/>
      </c>
      <c r="J1703" s="9">
        <f>IF(LEFT(_xlfn.XLOOKUP(C1703,Violations[Key],Violations[Action]),20)="Establishment Closed","Yes","No")</f>
        <v/>
      </c>
      <c r="K1703" s="9">
        <f>IF(F1703&lt;=13,"Yes","No")</f>
        <v/>
      </c>
    </row>
    <row r="1704">
      <c r="A1704" t="n">
        <v>50098458</v>
      </c>
      <c r="B1704" s="8" t="n">
        <v>46149</v>
      </c>
      <c r="C1704" s="9">
        <f>A1704&amp;"-"&amp;TEXT(B1704,"yyyymmdd")</f>
        <v/>
      </c>
      <c r="D1704" s="9">
        <f>_xlfn.XLOOKUP(C1704,Violations[Key],Violations[Boro])</f>
        <v/>
      </c>
      <c r="E1704" s="9">
        <f>_xlfn.XLOOKUP(C1704,Violations[Key],Violations[Cuisine])</f>
        <v/>
      </c>
      <c r="F1704" s="9">
        <f>_xlfn.XLOOKUP(C1704,Violations[Key],Violations[Score])</f>
        <v/>
      </c>
      <c r="G1704" s="9">
        <f>_xlfn.XLOOKUP(C1704,Violations[Key],Violations[Grade])&amp;""</f>
        <v/>
      </c>
      <c r="H1704" s="9">
        <f>COUNTIFS(Violations[Key],C1704,Violations[Violation code],"&lt;&gt;")</f>
        <v/>
      </c>
      <c r="I1704" s="9">
        <f>COUNTIFS(Violations[Key],C1704,Violations[Critical flag],"Critical")</f>
        <v/>
      </c>
      <c r="J1704" s="9">
        <f>IF(LEFT(_xlfn.XLOOKUP(C1704,Violations[Key],Violations[Action]),20)="Establishment Closed","Yes","No")</f>
        <v/>
      </c>
      <c r="K1704" s="9">
        <f>IF(F1704&lt;=13,"Yes","No")</f>
        <v/>
      </c>
    </row>
    <row r="1705">
      <c r="A1705" t="n">
        <v>50101503</v>
      </c>
      <c r="B1705" s="8" t="n">
        <v>46149</v>
      </c>
      <c r="C1705" s="9">
        <f>A1705&amp;"-"&amp;TEXT(B1705,"yyyymmdd")</f>
        <v/>
      </c>
      <c r="D1705" s="9">
        <f>_xlfn.XLOOKUP(C1705,Violations[Key],Violations[Boro])</f>
        <v/>
      </c>
      <c r="E1705" s="9">
        <f>_xlfn.XLOOKUP(C1705,Violations[Key],Violations[Cuisine])</f>
        <v/>
      </c>
      <c r="F1705" s="9">
        <f>_xlfn.XLOOKUP(C1705,Violations[Key],Violations[Score])</f>
        <v/>
      </c>
      <c r="G1705" s="9">
        <f>_xlfn.XLOOKUP(C1705,Violations[Key],Violations[Grade])&amp;""</f>
        <v/>
      </c>
      <c r="H1705" s="9">
        <f>COUNTIFS(Violations[Key],C1705,Violations[Violation code],"&lt;&gt;")</f>
        <v/>
      </c>
      <c r="I1705" s="9">
        <f>COUNTIFS(Violations[Key],C1705,Violations[Critical flag],"Critical")</f>
        <v/>
      </c>
      <c r="J1705" s="9">
        <f>IF(LEFT(_xlfn.XLOOKUP(C1705,Violations[Key],Violations[Action]),20)="Establishment Closed","Yes","No")</f>
        <v/>
      </c>
      <c r="K1705" s="9">
        <f>IF(F1705&lt;=13,"Yes","No")</f>
        <v/>
      </c>
    </row>
    <row r="1706">
      <c r="A1706" t="n">
        <v>50101504</v>
      </c>
      <c r="B1706" s="8" t="n">
        <v>46149</v>
      </c>
      <c r="C1706" s="9">
        <f>A1706&amp;"-"&amp;TEXT(B1706,"yyyymmdd")</f>
        <v/>
      </c>
      <c r="D1706" s="9">
        <f>_xlfn.XLOOKUP(C1706,Violations[Key],Violations[Boro])</f>
        <v/>
      </c>
      <c r="E1706" s="9">
        <f>_xlfn.XLOOKUP(C1706,Violations[Key],Violations[Cuisine])</f>
        <v/>
      </c>
      <c r="F1706" s="9">
        <f>_xlfn.XLOOKUP(C1706,Violations[Key],Violations[Score])</f>
        <v/>
      </c>
      <c r="G1706" s="9">
        <f>_xlfn.XLOOKUP(C1706,Violations[Key],Violations[Grade])&amp;""</f>
        <v/>
      </c>
      <c r="H1706" s="9">
        <f>COUNTIFS(Violations[Key],C1706,Violations[Violation code],"&lt;&gt;")</f>
        <v/>
      </c>
      <c r="I1706" s="9">
        <f>COUNTIFS(Violations[Key],C1706,Violations[Critical flag],"Critical")</f>
        <v/>
      </c>
      <c r="J1706" s="9">
        <f>IF(LEFT(_xlfn.XLOOKUP(C1706,Violations[Key],Violations[Action]),20)="Establishment Closed","Yes","No")</f>
        <v/>
      </c>
      <c r="K1706" s="9">
        <f>IF(F1706&lt;=13,"Yes","No")</f>
        <v/>
      </c>
    </row>
    <row r="1707">
      <c r="A1707" t="n">
        <v>50101981</v>
      </c>
      <c r="B1707" s="8" t="n">
        <v>46149</v>
      </c>
      <c r="C1707" s="9">
        <f>A1707&amp;"-"&amp;TEXT(B1707,"yyyymmdd")</f>
        <v/>
      </c>
      <c r="D1707" s="9">
        <f>_xlfn.XLOOKUP(C1707,Violations[Key],Violations[Boro])</f>
        <v/>
      </c>
      <c r="E1707" s="9">
        <f>_xlfn.XLOOKUP(C1707,Violations[Key],Violations[Cuisine])</f>
        <v/>
      </c>
      <c r="F1707" s="9">
        <f>_xlfn.XLOOKUP(C1707,Violations[Key],Violations[Score])</f>
        <v/>
      </c>
      <c r="G1707" s="9">
        <f>_xlfn.XLOOKUP(C1707,Violations[Key],Violations[Grade])&amp;""</f>
        <v/>
      </c>
      <c r="H1707" s="9">
        <f>COUNTIFS(Violations[Key],C1707,Violations[Violation code],"&lt;&gt;")</f>
        <v/>
      </c>
      <c r="I1707" s="9">
        <f>COUNTIFS(Violations[Key],C1707,Violations[Critical flag],"Critical")</f>
        <v/>
      </c>
      <c r="J1707" s="9">
        <f>IF(LEFT(_xlfn.XLOOKUP(C1707,Violations[Key],Violations[Action]),20)="Establishment Closed","Yes","No")</f>
        <v/>
      </c>
      <c r="K1707" s="9">
        <f>IF(F1707&lt;=13,"Yes","No")</f>
        <v/>
      </c>
    </row>
    <row r="1708">
      <c r="A1708" t="n">
        <v>50105168</v>
      </c>
      <c r="B1708" s="8" t="n">
        <v>46149</v>
      </c>
      <c r="C1708" s="9">
        <f>A1708&amp;"-"&amp;TEXT(B1708,"yyyymmdd")</f>
        <v/>
      </c>
      <c r="D1708" s="9">
        <f>_xlfn.XLOOKUP(C1708,Violations[Key],Violations[Boro])</f>
        <v/>
      </c>
      <c r="E1708" s="9">
        <f>_xlfn.XLOOKUP(C1708,Violations[Key],Violations[Cuisine])</f>
        <v/>
      </c>
      <c r="F1708" s="9">
        <f>_xlfn.XLOOKUP(C1708,Violations[Key],Violations[Score])</f>
        <v/>
      </c>
      <c r="G1708" s="9">
        <f>_xlfn.XLOOKUP(C1708,Violations[Key],Violations[Grade])&amp;""</f>
        <v/>
      </c>
      <c r="H1708" s="9">
        <f>COUNTIFS(Violations[Key],C1708,Violations[Violation code],"&lt;&gt;")</f>
        <v/>
      </c>
      <c r="I1708" s="9">
        <f>COUNTIFS(Violations[Key],C1708,Violations[Critical flag],"Critical")</f>
        <v/>
      </c>
      <c r="J1708" s="9">
        <f>IF(LEFT(_xlfn.XLOOKUP(C1708,Violations[Key],Violations[Action]),20)="Establishment Closed","Yes","No")</f>
        <v/>
      </c>
      <c r="K1708" s="9">
        <f>IF(F1708&lt;=13,"Yes","No")</f>
        <v/>
      </c>
    </row>
    <row r="1709">
      <c r="A1709" t="n">
        <v>50109670</v>
      </c>
      <c r="B1709" s="8" t="n">
        <v>46149</v>
      </c>
      <c r="C1709" s="9">
        <f>A1709&amp;"-"&amp;TEXT(B1709,"yyyymmdd")</f>
        <v/>
      </c>
      <c r="D1709" s="9">
        <f>_xlfn.XLOOKUP(C1709,Violations[Key],Violations[Boro])</f>
        <v/>
      </c>
      <c r="E1709" s="9">
        <f>_xlfn.XLOOKUP(C1709,Violations[Key],Violations[Cuisine])</f>
        <v/>
      </c>
      <c r="F1709" s="9">
        <f>_xlfn.XLOOKUP(C1709,Violations[Key],Violations[Score])</f>
        <v/>
      </c>
      <c r="G1709" s="9">
        <f>_xlfn.XLOOKUP(C1709,Violations[Key],Violations[Grade])&amp;""</f>
        <v/>
      </c>
      <c r="H1709" s="9">
        <f>COUNTIFS(Violations[Key],C1709,Violations[Violation code],"&lt;&gt;")</f>
        <v/>
      </c>
      <c r="I1709" s="9">
        <f>COUNTIFS(Violations[Key],C1709,Violations[Critical flag],"Critical")</f>
        <v/>
      </c>
      <c r="J1709" s="9">
        <f>IF(LEFT(_xlfn.XLOOKUP(C1709,Violations[Key],Violations[Action]),20)="Establishment Closed","Yes","No")</f>
        <v/>
      </c>
      <c r="K1709" s="9">
        <f>IF(F1709&lt;=13,"Yes","No")</f>
        <v/>
      </c>
    </row>
    <row r="1710">
      <c r="A1710" t="n">
        <v>50113422</v>
      </c>
      <c r="B1710" s="8" t="n">
        <v>46149</v>
      </c>
      <c r="C1710" s="9">
        <f>A1710&amp;"-"&amp;TEXT(B1710,"yyyymmdd")</f>
        <v/>
      </c>
      <c r="D1710" s="9">
        <f>_xlfn.XLOOKUP(C1710,Violations[Key],Violations[Boro])</f>
        <v/>
      </c>
      <c r="E1710" s="9">
        <f>_xlfn.XLOOKUP(C1710,Violations[Key],Violations[Cuisine])</f>
        <v/>
      </c>
      <c r="F1710" s="9">
        <f>_xlfn.XLOOKUP(C1710,Violations[Key],Violations[Score])</f>
        <v/>
      </c>
      <c r="G1710" s="9">
        <f>_xlfn.XLOOKUP(C1710,Violations[Key],Violations[Grade])&amp;""</f>
        <v/>
      </c>
      <c r="H1710" s="9">
        <f>COUNTIFS(Violations[Key],C1710,Violations[Violation code],"&lt;&gt;")</f>
        <v/>
      </c>
      <c r="I1710" s="9">
        <f>COUNTIFS(Violations[Key],C1710,Violations[Critical flag],"Critical")</f>
        <v/>
      </c>
      <c r="J1710" s="9">
        <f>IF(LEFT(_xlfn.XLOOKUP(C1710,Violations[Key],Violations[Action]),20)="Establishment Closed","Yes","No")</f>
        <v/>
      </c>
      <c r="K1710" s="9">
        <f>IF(F1710&lt;=13,"Yes","No")</f>
        <v/>
      </c>
    </row>
    <row r="1711">
      <c r="A1711" t="n">
        <v>50113681</v>
      </c>
      <c r="B1711" s="8" t="n">
        <v>46149</v>
      </c>
      <c r="C1711" s="9">
        <f>A1711&amp;"-"&amp;TEXT(B1711,"yyyymmdd")</f>
        <v/>
      </c>
      <c r="D1711" s="9">
        <f>_xlfn.XLOOKUP(C1711,Violations[Key],Violations[Boro])</f>
        <v/>
      </c>
      <c r="E1711" s="9">
        <f>_xlfn.XLOOKUP(C1711,Violations[Key],Violations[Cuisine])</f>
        <v/>
      </c>
      <c r="F1711" s="9">
        <f>_xlfn.XLOOKUP(C1711,Violations[Key],Violations[Score])</f>
        <v/>
      </c>
      <c r="G1711" s="9">
        <f>_xlfn.XLOOKUP(C1711,Violations[Key],Violations[Grade])&amp;""</f>
        <v/>
      </c>
      <c r="H1711" s="9">
        <f>COUNTIFS(Violations[Key],C1711,Violations[Violation code],"&lt;&gt;")</f>
        <v/>
      </c>
      <c r="I1711" s="9">
        <f>COUNTIFS(Violations[Key],C1711,Violations[Critical flag],"Critical")</f>
        <v/>
      </c>
      <c r="J1711" s="9">
        <f>IF(LEFT(_xlfn.XLOOKUP(C1711,Violations[Key],Violations[Action]),20)="Establishment Closed","Yes","No")</f>
        <v/>
      </c>
      <c r="K1711" s="9">
        <f>IF(F1711&lt;=13,"Yes","No")</f>
        <v/>
      </c>
    </row>
    <row r="1712">
      <c r="A1712" t="n">
        <v>50114768</v>
      </c>
      <c r="B1712" s="8" t="n">
        <v>46149</v>
      </c>
      <c r="C1712" s="9">
        <f>A1712&amp;"-"&amp;TEXT(B1712,"yyyymmdd")</f>
        <v/>
      </c>
      <c r="D1712" s="9">
        <f>_xlfn.XLOOKUP(C1712,Violations[Key],Violations[Boro])</f>
        <v/>
      </c>
      <c r="E1712" s="9">
        <f>_xlfn.XLOOKUP(C1712,Violations[Key],Violations[Cuisine])</f>
        <v/>
      </c>
      <c r="F1712" s="9">
        <f>_xlfn.XLOOKUP(C1712,Violations[Key],Violations[Score])</f>
        <v/>
      </c>
      <c r="G1712" s="9">
        <f>_xlfn.XLOOKUP(C1712,Violations[Key],Violations[Grade])&amp;""</f>
        <v/>
      </c>
      <c r="H1712" s="9">
        <f>COUNTIFS(Violations[Key],C1712,Violations[Violation code],"&lt;&gt;")</f>
        <v/>
      </c>
      <c r="I1712" s="9">
        <f>COUNTIFS(Violations[Key],C1712,Violations[Critical flag],"Critical")</f>
        <v/>
      </c>
      <c r="J1712" s="9">
        <f>IF(LEFT(_xlfn.XLOOKUP(C1712,Violations[Key],Violations[Action]),20)="Establishment Closed","Yes","No")</f>
        <v/>
      </c>
      <c r="K1712" s="9">
        <f>IF(F1712&lt;=13,"Yes","No")</f>
        <v/>
      </c>
    </row>
    <row r="1713">
      <c r="A1713" t="n">
        <v>50117234</v>
      </c>
      <c r="B1713" s="8" t="n">
        <v>46149</v>
      </c>
      <c r="C1713" s="9">
        <f>A1713&amp;"-"&amp;TEXT(B1713,"yyyymmdd")</f>
        <v/>
      </c>
      <c r="D1713" s="9">
        <f>_xlfn.XLOOKUP(C1713,Violations[Key],Violations[Boro])</f>
        <v/>
      </c>
      <c r="E1713" s="9">
        <f>_xlfn.XLOOKUP(C1713,Violations[Key],Violations[Cuisine])</f>
        <v/>
      </c>
      <c r="F1713" s="9">
        <f>_xlfn.XLOOKUP(C1713,Violations[Key],Violations[Score])</f>
        <v/>
      </c>
      <c r="G1713" s="9">
        <f>_xlfn.XLOOKUP(C1713,Violations[Key],Violations[Grade])&amp;""</f>
        <v/>
      </c>
      <c r="H1713" s="9">
        <f>COUNTIFS(Violations[Key],C1713,Violations[Violation code],"&lt;&gt;")</f>
        <v/>
      </c>
      <c r="I1713" s="9">
        <f>COUNTIFS(Violations[Key],C1713,Violations[Critical flag],"Critical")</f>
        <v/>
      </c>
      <c r="J1713" s="9">
        <f>IF(LEFT(_xlfn.XLOOKUP(C1713,Violations[Key],Violations[Action]),20)="Establishment Closed","Yes","No")</f>
        <v/>
      </c>
      <c r="K1713" s="9">
        <f>IF(F1713&lt;=13,"Yes","No")</f>
        <v/>
      </c>
    </row>
    <row r="1714">
      <c r="A1714" t="n">
        <v>50117965</v>
      </c>
      <c r="B1714" s="8" t="n">
        <v>46149</v>
      </c>
      <c r="C1714" s="9">
        <f>A1714&amp;"-"&amp;TEXT(B1714,"yyyymmdd")</f>
        <v/>
      </c>
      <c r="D1714" s="9">
        <f>_xlfn.XLOOKUP(C1714,Violations[Key],Violations[Boro])</f>
        <v/>
      </c>
      <c r="E1714" s="9">
        <f>_xlfn.XLOOKUP(C1714,Violations[Key],Violations[Cuisine])</f>
        <v/>
      </c>
      <c r="F1714" s="9">
        <f>_xlfn.XLOOKUP(C1714,Violations[Key],Violations[Score])</f>
        <v/>
      </c>
      <c r="G1714" s="9">
        <f>_xlfn.XLOOKUP(C1714,Violations[Key],Violations[Grade])&amp;""</f>
        <v/>
      </c>
      <c r="H1714" s="9">
        <f>COUNTIFS(Violations[Key],C1714,Violations[Violation code],"&lt;&gt;")</f>
        <v/>
      </c>
      <c r="I1714" s="9">
        <f>COUNTIFS(Violations[Key],C1714,Violations[Critical flag],"Critical")</f>
        <v/>
      </c>
      <c r="J1714" s="9">
        <f>IF(LEFT(_xlfn.XLOOKUP(C1714,Violations[Key],Violations[Action]),20)="Establishment Closed","Yes","No")</f>
        <v/>
      </c>
      <c r="K1714" s="9">
        <f>IF(F1714&lt;=13,"Yes","No")</f>
        <v/>
      </c>
    </row>
    <row r="1715">
      <c r="A1715" t="n">
        <v>50118832</v>
      </c>
      <c r="B1715" s="8" t="n">
        <v>46149</v>
      </c>
      <c r="C1715" s="9">
        <f>A1715&amp;"-"&amp;TEXT(B1715,"yyyymmdd")</f>
        <v/>
      </c>
      <c r="D1715" s="9">
        <f>_xlfn.XLOOKUP(C1715,Violations[Key],Violations[Boro])</f>
        <v/>
      </c>
      <c r="E1715" s="9">
        <f>_xlfn.XLOOKUP(C1715,Violations[Key],Violations[Cuisine])</f>
        <v/>
      </c>
      <c r="F1715" s="9">
        <f>_xlfn.XLOOKUP(C1715,Violations[Key],Violations[Score])</f>
        <v/>
      </c>
      <c r="G1715" s="9">
        <f>_xlfn.XLOOKUP(C1715,Violations[Key],Violations[Grade])&amp;""</f>
        <v/>
      </c>
      <c r="H1715" s="9">
        <f>COUNTIFS(Violations[Key],C1715,Violations[Violation code],"&lt;&gt;")</f>
        <v/>
      </c>
      <c r="I1715" s="9">
        <f>COUNTIFS(Violations[Key],C1715,Violations[Critical flag],"Critical")</f>
        <v/>
      </c>
      <c r="J1715" s="9">
        <f>IF(LEFT(_xlfn.XLOOKUP(C1715,Violations[Key],Violations[Action]),20)="Establishment Closed","Yes","No")</f>
        <v/>
      </c>
      <c r="K1715" s="9">
        <f>IF(F1715&lt;=13,"Yes","No")</f>
        <v/>
      </c>
    </row>
    <row r="1716">
      <c r="A1716" t="n">
        <v>50120067</v>
      </c>
      <c r="B1716" s="8" t="n">
        <v>46149</v>
      </c>
      <c r="C1716" s="9">
        <f>A1716&amp;"-"&amp;TEXT(B1716,"yyyymmdd")</f>
        <v/>
      </c>
      <c r="D1716" s="9">
        <f>_xlfn.XLOOKUP(C1716,Violations[Key],Violations[Boro])</f>
        <v/>
      </c>
      <c r="E1716" s="9">
        <f>_xlfn.XLOOKUP(C1716,Violations[Key],Violations[Cuisine])</f>
        <v/>
      </c>
      <c r="F1716" s="9">
        <f>_xlfn.XLOOKUP(C1716,Violations[Key],Violations[Score])</f>
        <v/>
      </c>
      <c r="G1716" s="9">
        <f>_xlfn.XLOOKUP(C1716,Violations[Key],Violations[Grade])&amp;""</f>
        <v/>
      </c>
      <c r="H1716" s="9">
        <f>COUNTIFS(Violations[Key],C1716,Violations[Violation code],"&lt;&gt;")</f>
        <v/>
      </c>
      <c r="I1716" s="9">
        <f>COUNTIFS(Violations[Key],C1716,Violations[Critical flag],"Critical")</f>
        <v/>
      </c>
      <c r="J1716" s="9">
        <f>IF(LEFT(_xlfn.XLOOKUP(C1716,Violations[Key],Violations[Action]),20)="Establishment Closed","Yes","No")</f>
        <v/>
      </c>
      <c r="K1716" s="9">
        <f>IF(F1716&lt;=13,"Yes","No")</f>
        <v/>
      </c>
    </row>
    <row r="1717">
      <c r="A1717" t="n">
        <v>50121439</v>
      </c>
      <c r="B1717" s="8" t="n">
        <v>46149</v>
      </c>
      <c r="C1717" s="9">
        <f>A1717&amp;"-"&amp;TEXT(B1717,"yyyymmdd")</f>
        <v/>
      </c>
      <c r="D1717" s="9">
        <f>_xlfn.XLOOKUP(C1717,Violations[Key],Violations[Boro])</f>
        <v/>
      </c>
      <c r="E1717" s="9">
        <f>_xlfn.XLOOKUP(C1717,Violations[Key],Violations[Cuisine])</f>
        <v/>
      </c>
      <c r="F1717" s="9">
        <f>_xlfn.XLOOKUP(C1717,Violations[Key],Violations[Score])</f>
        <v/>
      </c>
      <c r="G1717" s="9">
        <f>_xlfn.XLOOKUP(C1717,Violations[Key],Violations[Grade])&amp;""</f>
        <v/>
      </c>
      <c r="H1717" s="9">
        <f>COUNTIFS(Violations[Key],C1717,Violations[Violation code],"&lt;&gt;")</f>
        <v/>
      </c>
      <c r="I1717" s="9">
        <f>COUNTIFS(Violations[Key],C1717,Violations[Critical flag],"Critical")</f>
        <v/>
      </c>
      <c r="J1717" s="9">
        <f>IF(LEFT(_xlfn.XLOOKUP(C1717,Violations[Key],Violations[Action]),20)="Establishment Closed","Yes","No")</f>
        <v/>
      </c>
      <c r="K1717" s="9">
        <f>IF(F1717&lt;=13,"Yes","No")</f>
        <v/>
      </c>
    </row>
    <row r="1718">
      <c r="A1718" t="n">
        <v>50126220</v>
      </c>
      <c r="B1718" s="8" t="n">
        <v>46149</v>
      </c>
      <c r="C1718" s="9">
        <f>A1718&amp;"-"&amp;TEXT(B1718,"yyyymmdd")</f>
        <v/>
      </c>
      <c r="D1718" s="9">
        <f>_xlfn.XLOOKUP(C1718,Violations[Key],Violations[Boro])</f>
        <v/>
      </c>
      <c r="E1718" s="9">
        <f>_xlfn.XLOOKUP(C1718,Violations[Key],Violations[Cuisine])</f>
        <v/>
      </c>
      <c r="F1718" s="9">
        <f>_xlfn.XLOOKUP(C1718,Violations[Key],Violations[Score])</f>
        <v/>
      </c>
      <c r="G1718" s="9">
        <f>_xlfn.XLOOKUP(C1718,Violations[Key],Violations[Grade])&amp;""</f>
        <v/>
      </c>
      <c r="H1718" s="9">
        <f>COUNTIFS(Violations[Key],C1718,Violations[Violation code],"&lt;&gt;")</f>
        <v/>
      </c>
      <c r="I1718" s="9">
        <f>COUNTIFS(Violations[Key],C1718,Violations[Critical flag],"Critical")</f>
        <v/>
      </c>
      <c r="J1718" s="9">
        <f>IF(LEFT(_xlfn.XLOOKUP(C1718,Violations[Key],Violations[Action]),20)="Establishment Closed","Yes","No")</f>
        <v/>
      </c>
      <c r="K1718" s="9">
        <f>IF(F1718&lt;=13,"Yes","No")</f>
        <v/>
      </c>
    </row>
    <row r="1719">
      <c r="A1719" t="n">
        <v>50127839</v>
      </c>
      <c r="B1719" s="8" t="n">
        <v>46149</v>
      </c>
      <c r="C1719" s="9">
        <f>A1719&amp;"-"&amp;TEXT(B1719,"yyyymmdd")</f>
        <v/>
      </c>
      <c r="D1719" s="9">
        <f>_xlfn.XLOOKUP(C1719,Violations[Key],Violations[Boro])</f>
        <v/>
      </c>
      <c r="E1719" s="9">
        <f>_xlfn.XLOOKUP(C1719,Violations[Key],Violations[Cuisine])</f>
        <v/>
      </c>
      <c r="F1719" s="9">
        <f>_xlfn.XLOOKUP(C1719,Violations[Key],Violations[Score])</f>
        <v/>
      </c>
      <c r="G1719" s="9">
        <f>_xlfn.XLOOKUP(C1719,Violations[Key],Violations[Grade])&amp;""</f>
        <v/>
      </c>
      <c r="H1719" s="9">
        <f>COUNTIFS(Violations[Key],C1719,Violations[Violation code],"&lt;&gt;")</f>
        <v/>
      </c>
      <c r="I1719" s="9">
        <f>COUNTIFS(Violations[Key],C1719,Violations[Critical flag],"Critical")</f>
        <v/>
      </c>
      <c r="J1719" s="9">
        <f>IF(LEFT(_xlfn.XLOOKUP(C1719,Violations[Key],Violations[Action]),20)="Establishment Closed","Yes","No")</f>
        <v/>
      </c>
      <c r="K1719" s="9">
        <f>IF(F1719&lt;=13,"Yes","No")</f>
        <v/>
      </c>
    </row>
    <row r="1720">
      <c r="A1720" t="n">
        <v>50128233</v>
      </c>
      <c r="B1720" s="8" t="n">
        <v>46149</v>
      </c>
      <c r="C1720" s="9">
        <f>A1720&amp;"-"&amp;TEXT(B1720,"yyyymmdd")</f>
        <v/>
      </c>
      <c r="D1720" s="9">
        <f>_xlfn.XLOOKUP(C1720,Violations[Key],Violations[Boro])</f>
        <v/>
      </c>
      <c r="E1720" s="9">
        <f>_xlfn.XLOOKUP(C1720,Violations[Key],Violations[Cuisine])</f>
        <v/>
      </c>
      <c r="F1720" s="9">
        <f>_xlfn.XLOOKUP(C1720,Violations[Key],Violations[Score])</f>
        <v/>
      </c>
      <c r="G1720" s="9">
        <f>_xlfn.XLOOKUP(C1720,Violations[Key],Violations[Grade])&amp;""</f>
        <v/>
      </c>
      <c r="H1720" s="9">
        <f>COUNTIFS(Violations[Key],C1720,Violations[Violation code],"&lt;&gt;")</f>
        <v/>
      </c>
      <c r="I1720" s="9">
        <f>COUNTIFS(Violations[Key],C1720,Violations[Critical flag],"Critical")</f>
        <v/>
      </c>
      <c r="J1720" s="9">
        <f>IF(LEFT(_xlfn.XLOOKUP(C1720,Violations[Key],Violations[Action]),20)="Establishment Closed","Yes","No")</f>
        <v/>
      </c>
      <c r="K1720" s="9">
        <f>IF(F1720&lt;=13,"Yes","No")</f>
        <v/>
      </c>
    </row>
    <row r="1721">
      <c r="A1721" t="n">
        <v>50128401</v>
      </c>
      <c r="B1721" s="8" t="n">
        <v>46149</v>
      </c>
      <c r="C1721" s="9">
        <f>A1721&amp;"-"&amp;TEXT(B1721,"yyyymmdd")</f>
        <v/>
      </c>
      <c r="D1721" s="9">
        <f>_xlfn.XLOOKUP(C1721,Violations[Key],Violations[Boro])</f>
        <v/>
      </c>
      <c r="E1721" s="9">
        <f>_xlfn.XLOOKUP(C1721,Violations[Key],Violations[Cuisine])</f>
        <v/>
      </c>
      <c r="F1721" s="9">
        <f>_xlfn.XLOOKUP(C1721,Violations[Key],Violations[Score])</f>
        <v/>
      </c>
      <c r="G1721" s="9">
        <f>_xlfn.XLOOKUP(C1721,Violations[Key],Violations[Grade])&amp;""</f>
        <v/>
      </c>
      <c r="H1721" s="9">
        <f>COUNTIFS(Violations[Key],C1721,Violations[Violation code],"&lt;&gt;")</f>
        <v/>
      </c>
      <c r="I1721" s="9">
        <f>COUNTIFS(Violations[Key],C1721,Violations[Critical flag],"Critical")</f>
        <v/>
      </c>
      <c r="J1721" s="9">
        <f>IF(LEFT(_xlfn.XLOOKUP(C1721,Violations[Key],Violations[Action]),20)="Establishment Closed","Yes","No")</f>
        <v/>
      </c>
      <c r="K1721" s="9">
        <f>IF(F1721&lt;=13,"Yes","No")</f>
        <v/>
      </c>
    </row>
    <row r="1722">
      <c r="A1722" t="n">
        <v>50128656</v>
      </c>
      <c r="B1722" s="8" t="n">
        <v>46149</v>
      </c>
      <c r="C1722" s="9">
        <f>A1722&amp;"-"&amp;TEXT(B1722,"yyyymmdd")</f>
        <v/>
      </c>
      <c r="D1722" s="9">
        <f>_xlfn.XLOOKUP(C1722,Violations[Key],Violations[Boro])</f>
        <v/>
      </c>
      <c r="E1722" s="9">
        <f>_xlfn.XLOOKUP(C1722,Violations[Key],Violations[Cuisine])</f>
        <v/>
      </c>
      <c r="F1722" s="9">
        <f>_xlfn.XLOOKUP(C1722,Violations[Key],Violations[Score])</f>
        <v/>
      </c>
      <c r="G1722" s="9">
        <f>_xlfn.XLOOKUP(C1722,Violations[Key],Violations[Grade])&amp;""</f>
        <v/>
      </c>
      <c r="H1722" s="9">
        <f>COUNTIFS(Violations[Key],C1722,Violations[Violation code],"&lt;&gt;")</f>
        <v/>
      </c>
      <c r="I1722" s="9">
        <f>COUNTIFS(Violations[Key],C1722,Violations[Critical flag],"Critical")</f>
        <v/>
      </c>
      <c r="J1722" s="9">
        <f>IF(LEFT(_xlfn.XLOOKUP(C1722,Violations[Key],Violations[Action]),20)="Establishment Closed","Yes","No")</f>
        <v/>
      </c>
      <c r="K1722" s="9">
        <f>IF(F1722&lt;=13,"Yes","No")</f>
        <v/>
      </c>
    </row>
    <row r="1723">
      <c r="A1723" t="n">
        <v>50129253</v>
      </c>
      <c r="B1723" s="8" t="n">
        <v>46149</v>
      </c>
      <c r="C1723" s="9">
        <f>A1723&amp;"-"&amp;TEXT(B1723,"yyyymmdd")</f>
        <v/>
      </c>
      <c r="D1723" s="9">
        <f>_xlfn.XLOOKUP(C1723,Violations[Key],Violations[Boro])</f>
        <v/>
      </c>
      <c r="E1723" s="9">
        <f>_xlfn.XLOOKUP(C1723,Violations[Key],Violations[Cuisine])</f>
        <v/>
      </c>
      <c r="F1723" s="9">
        <f>_xlfn.XLOOKUP(C1723,Violations[Key],Violations[Score])</f>
        <v/>
      </c>
      <c r="G1723" s="9">
        <f>_xlfn.XLOOKUP(C1723,Violations[Key],Violations[Grade])&amp;""</f>
        <v/>
      </c>
      <c r="H1723" s="9">
        <f>COUNTIFS(Violations[Key],C1723,Violations[Violation code],"&lt;&gt;")</f>
        <v/>
      </c>
      <c r="I1723" s="9">
        <f>COUNTIFS(Violations[Key],C1723,Violations[Critical flag],"Critical")</f>
        <v/>
      </c>
      <c r="J1723" s="9">
        <f>IF(LEFT(_xlfn.XLOOKUP(C1723,Violations[Key],Violations[Action]),20)="Establishment Closed","Yes","No")</f>
        <v/>
      </c>
      <c r="K1723" s="9">
        <f>IF(F1723&lt;=13,"Yes","No")</f>
        <v/>
      </c>
    </row>
    <row r="1724">
      <c r="A1724" t="n">
        <v>50129338</v>
      </c>
      <c r="B1724" s="8" t="n">
        <v>46149</v>
      </c>
      <c r="C1724" s="9">
        <f>A1724&amp;"-"&amp;TEXT(B1724,"yyyymmdd")</f>
        <v/>
      </c>
      <c r="D1724" s="9">
        <f>_xlfn.XLOOKUP(C1724,Violations[Key],Violations[Boro])</f>
        <v/>
      </c>
      <c r="E1724" s="9">
        <f>_xlfn.XLOOKUP(C1724,Violations[Key],Violations[Cuisine])</f>
        <v/>
      </c>
      <c r="F1724" s="9">
        <f>_xlfn.XLOOKUP(C1724,Violations[Key],Violations[Score])</f>
        <v/>
      </c>
      <c r="G1724" s="9">
        <f>_xlfn.XLOOKUP(C1724,Violations[Key],Violations[Grade])&amp;""</f>
        <v/>
      </c>
      <c r="H1724" s="9">
        <f>COUNTIFS(Violations[Key],C1724,Violations[Violation code],"&lt;&gt;")</f>
        <v/>
      </c>
      <c r="I1724" s="9">
        <f>COUNTIFS(Violations[Key],C1724,Violations[Critical flag],"Critical")</f>
        <v/>
      </c>
      <c r="J1724" s="9">
        <f>IF(LEFT(_xlfn.XLOOKUP(C1724,Violations[Key],Violations[Action]),20)="Establishment Closed","Yes","No")</f>
        <v/>
      </c>
      <c r="K1724" s="9">
        <f>IF(F1724&lt;=13,"Yes","No")</f>
        <v/>
      </c>
    </row>
    <row r="1725">
      <c r="A1725" t="n">
        <v>50132385</v>
      </c>
      <c r="B1725" s="8" t="n">
        <v>46149</v>
      </c>
      <c r="C1725" s="9">
        <f>A1725&amp;"-"&amp;TEXT(B1725,"yyyymmdd")</f>
        <v/>
      </c>
      <c r="D1725" s="9">
        <f>_xlfn.XLOOKUP(C1725,Violations[Key],Violations[Boro])</f>
        <v/>
      </c>
      <c r="E1725" s="9">
        <f>_xlfn.XLOOKUP(C1725,Violations[Key],Violations[Cuisine])</f>
        <v/>
      </c>
      <c r="F1725" s="9">
        <f>_xlfn.XLOOKUP(C1725,Violations[Key],Violations[Score])</f>
        <v/>
      </c>
      <c r="G1725" s="9">
        <f>_xlfn.XLOOKUP(C1725,Violations[Key],Violations[Grade])&amp;""</f>
        <v/>
      </c>
      <c r="H1725" s="9">
        <f>COUNTIFS(Violations[Key],C1725,Violations[Violation code],"&lt;&gt;")</f>
        <v/>
      </c>
      <c r="I1725" s="9">
        <f>COUNTIFS(Violations[Key],C1725,Violations[Critical flag],"Critical")</f>
        <v/>
      </c>
      <c r="J1725" s="9">
        <f>IF(LEFT(_xlfn.XLOOKUP(C1725,Violations[Key],Violations[Action]),20)="Establishment Closed","Yes","No")</f>
        <v/>
      </c>
      <c r="K1725" s="9">
        <f>IF(F1725&lt;=13,"Yes","No")</f>
        <v/>
      </c>
    </row>
    <row r="1726">
      <c r="A1726" t="n">
        <v>50132705</v>
      </c>
      <c r="B1726" s="8" t="n">
        <v>46149</v>
      </c>
      <c r="C1726" s="9">
        <f>A1726&amp;"-"&amp;TEXT(B1726,"yyyymmdd")</f>
        <v/>
      </c>
      <c r="D1726" s="9">
        <f>_xlfn.XLOOKUP(C1726,Violations[Key],Violations[Boro])</f>
        <v/>
      </c>
      <c r="E1726" s="9">
        <f>_xlfn.XLOOKUP(C1726,Violations[Key],Violations[Cuisine])</f>
        <v/>
      </c>
      <c r="F1726" s="9">
        <f>_xlfn.XLOOKUP(C1726,Violations[Key],Violations[Score])</f>
        <v/>
      </c>
      <c r="G1726" s="9">
        <f>_xlfn.XLOOKUP(C1726,Violations[Key],Violations[Grade])&amp;""</f>
        <v/>
      </c>
      <c r="H1726" s="9">
        <f>COUNTIFS(Violations[Key],C1726,Violations[Violation code],"&lt;&gt;")</f>
        <v/>
      </c>
      <c r="I1726" s="9">
        <f>COUNTIFS(Violations[Key],C1726,Violations[Critical flag],"Critical")</f>
        <v/>
      </c>
      <c r="J1726" s="9">
        <f>IF(LEFT(_xlfn.XLOOKUP(C1726,Violations[Key],Violations[Action]),20)="Establishment Closed","Yes","No")</f>
        <v/>
      </c>
      <c r="K1726" s="9">
        <f>IF(F1726&lt;=13,"Yes","No")</f>
        <v/>
      </c>
    </row>
    <row r="1727">
      <c r="A1727" t="n">
        <v>50137347</v>
      </c>
      <c r="B1727" s="8" t="n">
        <v>46149</v>
      </c>
      <c r="C1727" s="9">
        <f>A1727&amp;"-"&amp;TEXT(B1727,"yyyymmdd")</f>
        <v/>
      </c>
      <c r="D1727" s="9">
        <f>_xlfn.XLOOKUP(C1727,Violations[Key],Violations[Boro])</f>
        <v/>
      </c>
      <c r="E1727" s="9">
        <f>_xlfn.XLOOKUP(C1727,Violations[Key],Violations[Cuisine])</f>
        <v/>
      </c>
      <c r="F1727" s="9">
        <f>_xlfn.XLOOKUP(C1727,Violations[Key],Violations[Score])</f>
        <v/>
      </c>
      <c r="G1727" s="9">
        <f>_xlfn.XLOOKUP(C1727,Violations[Key],Violations[Grade])&amp;""</f>
        <v/>
      </c>
      <c r="H1727" s="9">
        <f>COUNTIFS(Violations[Key],C1727,Violations[Violation code],"&lt;&gt;")</f>
        <v/>
      </c>
      <c r="I1727" s="9">
        <f>COUNTIFS(Violations[Key],C1727,Violations[Critical flag],"Critical")</f>
        <v/>
      </c>
      <c r="J1727" s="9">
        <f>IF(LEFT(_xlfn.XLOOKUP(C1727,Violations[Key],Violations[Action]),20)="Establishment Closed","Yes","No")</f>
        <v/>
      </c>
      <c r="K1727" s="9">
        <f>IF(F1727&lt;=13,"Yes","No")</f>
        <v/>
      </c>
    </row>
    <row r="1728">
      <c r="A1728" t="n">
        <v>50137356</v>
      </c>
      <c r="B1728" s="8" t="n">
        <v>46149</v>
      </c>
      <c r="C1728" s="9">
        <f>A1728&amp;"-"&amp;TEXT(B1728,"yyyymmdd")</f>
        <v/>
      </c>
      <c r="D1728" s="9">
        <f>_xlfn.XLOOKUP(C1728,Violations[Key],Violations[Boro])</f>
        <v/>
      </c>
      <c r="E1728" s="9">
        <f>_xlfn.XLOOKUP(C1728,Violations[Key],Violations[Cuisine])</f>
        <v/>
      </c>
      <c r="F1728" s="9">
        <f>_xlfn.XLOOKUP(C1728,Violations[Key],Violations[Score])</f>
        <v/>
      </c>
      <c r="G1728" s="9">
        <f>_xlfn.XLOOKUP(C1728,Violations[Key],Violations[Grade])&amp;""</f>
        <v/>
      </c>
      <c r="H1728" s="9">
        <f>COUNTIFS(Violations[Key],C1728,Violations[Violation code],"&lt;&gt;")</f>
        <v/>
      </c>
      <c r="I1728" s="9">
        <f>COUNTIFS(Violations[Key],C1728,Violations[Critical flag],"Critical")</f>
        <v/>
      </c>
      <c r="J1728" s="9">
        <f>IF(LEFT(_xlfn.XLOOKUP(C1728,Violations[Key],Violations[Action]),20)="Establishment Closed","Yes","No")</f>
        <v/>
      </c>
      <c r="K1728" s="9">
        <f>IF(F1728&lt;=13,"Yes","No")</f>
        <v/>
      </c>
    </row>
    <row r="1729">
      <c r="A1729" t="n">
        <v>50138568</v>
      </c>
      <c r="B1729" s="8" t="n">
        <v>46149</v>
      </c>
      <c r="C1729" s="9">
        <f>A1729&amp;"-"&amp;TEXT(B1729,"yyyymmdd")</f>
        <v/>
      </c>
      <c r="D1729" s="9">
        <f>_xlfn.XLOOKUP(C1729,Violations[Key],Violations[Boro])</f>
        <v/>
      </c>
      <c r="E1729" s="9">
        <f>_xlfn.XLOOKUP(C1729,Violations[Key],Violations[Cuisine])</f>
        <v/>
      </c>
      <c r="F1729" s="9">
        <f>_xlfn.XLOOKUP(C1729,Violations[Key],Violations[Score])</f>
        <v/>
      </c>
      <c r="G1729" s="9">
        <f>_xlfn.XLOOKUP(C1729,Violations[Key],Violations[Grade])&amp;""</f>
        <v/>
      </c>
      <c r="H1729" s="9">
        <f>COUNTIFS(Violations[Key],C1729,Violations[Violation code],"&lt;&gt;")</f>
        <v/>
      </c>
      <c r="I1729" s="9">
        <f>COUNTIFS(Violations[Key],C1729,Violations[Critical flag],"Critical")</f>
        <v/>
      </c>
      <c r="J1729" s="9">
        <f>IF(LEFT(_xlfn.XLOOKUP(C1729,Violations[Key],Violations[Action]),20)="Establishment Closed","Yes","No")</f>
        <v/>
      </c>
      <c r="K1729" s="9">
        <f>IF(F1729&lt;=13,"Yes","No")</f>
        <v/>
      </c>
    </row>
    <row r="1730">
      <c r="A1730" t="n">
        <v>50139960</v>
      </c>
      <c r="B1730" s="8" t="n">
        <v>46149</v>
      </c>
      <c r="C1730" s="9">
        <f>A1730&amp;"-"&amp;TEXT(B1730,"yyyymmdd")</f>
        <v/>
      </c>
      <c r="D1730" s="9">
        <f>_xlfn.XLOOKUP(C1730,Violations[Key],Violations[Boro])</f>
        <v/>
      </c>
      <c r="E1730" s="9">
        <f>_xlfn.XLOOKUP(C1730,Violations[Key],Violations[Cuisine])</f>
        <v/>
      </c>
      <c r="F1730" s="9">
        <f>_xlfn.XLOOKUP(C1730,Violations[Key],Violations[Score])</f>
        <v/>
      </c>
      <c r="G1730" s="9">
        <f>_xlfn.XLOOKUP(C1730,Violations[Key],Violations[Grade])&amp;""</f>
        <v/>
      </c>
      <c r="H1730" s="9">
        <f>COUNTIFS(Violations[Key],C1730,Violations[Violation code],"&lt;&gt;")</f>
        <v/>
      </c>
      <c r="I1730" s="9">
        <f>COUNTIFS(Violations[Key],C1730,Violations[Critical flag],"Critical")</f>
        <v/>
      </c>
      <c r="J1730" s="9">
        <f>IF(LEFT(_xlfn.XLOOKUP(C1730,Violations[Key],Violations[Action]),20)="Establishment Closed","Yes","No")</f>
        <v/>
      </c>
      <c r="K1730" s="9">
        <f>IF(F1730&lt;=13,"Yes","No")</f>
        <v/>
      </c>
    </row>
    <row r="1731">
      <c r="A1731" t="n">
        <v>50146792</v>
      </c>
      <c r="B1731" s="8" t="n">
        <v>46149</v>
      </c>
      <c r="C1731" s="9">
        <f>A1731&amp;"-"&amp;TEXT(B1731,"yyyymmdd")</f>
        <v/>
      </c>
      <c r="D1731" s="9">
        <f>_xlfn.XLOOKUP(C1731,Violations[Key],Violations[Boro])</f>
        <v/>
      </c>
      <c r="E1731" s="9">
        <f>_xlfn.XLOOKUP(C1731,Violations[Key],Violations[Cuisine])</f>
        <v/>
      </c>
      <c r="F1731" s="9">
        <f>_xlfn.XLOOKUP(C1731,Violations[Key],Violations[Score])</f>
        <v/>
      </c>
      <c r="G1731" s="9">
        <f>_xlfn.XLOOKUP(C1731,Violations[Key],Violations[Grade])&amp;""</f>
        <v/>
      </c>
      <c r="H1731" s="9">
        <f>COUNTIFS(Violations[Key],C1731,Violations[Violation code],"&lt;&gt;")</f>
        <v/>
      </c>
      <c r="I1731" s="9">
        <f>COUNTIFS(Violations[Key],C1731,Violations[Critical flag],"Critical")</f>
        <v/>
      </c>
      <c r="J1731" s="9">
        <f>IF(LEFT(_xlfn.XLOOKUP(C1731,Violations[Key],Violations[Action]),20)="Establishment Closed","Yes","No")</f>
        <v/>
      </c>
      <c r="K1731" s="9">
        <f>IF(F1731&lt;=13,"Yes","No")</f>
        <v/>
      </c>
    </row>
    <row r="1732">
      <c r="A1732" t="n">
        <v>50149280</v>
      </c>
      <c r="B1732" s="8" t="n">
        <v>46149</v>
      </c>
      <c r="C1732" s="9">
        <f>A1732&amp;"-"&amp;TEXT(B1732,"yyyymmdd")</f>
        <v/>
      </c>
      <c r="D1732" s="9">
        <f>_xlfn.XLOOKUP(C1732,Violations[Key],Violations[Boro])</f>
        <v/>
      </c>
      <c r="E1732" s="9">
        <f>_xlfn.XLOOKUP(C1732,Violations[Key],Violations[Cuisine])</f>
        <v/>
      </c>
      <c r="F1732" s="9">
        <f>_xlfn.XLOOKUP(C1732,Violations[Key],Violations[Score])</f>
        <v/>
      </c>
      <c r="G1732" s="9">
        <f>_xlfn.XLOOKUP(C1732,Violations[Key],Violations[Grade])&amp;""</f>
        <v/>
      </c>
      <c r="H1732" s="9">
        <f>COUNTIFS(Violations[Key],C1732,Violations[Violation code],"&lt;&gt;")</f>
        <v/>
      </c>
      <c r="I1732" s="9">
        <f>COUNTIFS(Violations[Key],C1732,Violations[Critical flag],"Critical")</f>
        <v/>
      </c>
      <c r="J1732" s="9">
        <f>IF(LEFT(_xlfn.XLOOKUP(C1732,Violations[Key],Violations[Action]),20)="Establishment Closed","Yes","No")</f>
        <v/>
      </c>
      <c r="K1732" s="9">
        <f>IF(F1732&lt;=13,"Yes","No")</f>
        <v/>
      </c>
    </row>
    <row r="1733">
      <c r="A1733" t="n">
        <v>50149499</v>
      </c>
      <c r="B1733" s="8" t="n">
        <v>46149</v>
      </c>
      <c r="C1733" s="9">
        <f>A1733&amp;"-"&amp;TEXT(B1733,"yyyymmdd")</f>
        <v/>
      </c>
      <c r="D1733" s="9">
        <f>_xlfn.XLOOKUP(C1733,Violations[Key],Violations[Boro])</f>
        <v/>
      </c>
      <c r="E1733" s="9">
        <f>_xlfn.XLOOKUP(C1733,Violations[Key],Violations[Cuisine])</f>
        <v/>
      </c>
      <c r="F1733" s="9">
        <f>_xlfn.XLOOKUP(C1733,Violations[Key],Violations[Score])</f>
        <v/>
      </c>
      <c r="G1733" s="9">
        <f>_xlfn.XLOOKUP(C1733,Violations[Key],Violations[Grade])&amp;""</f>
        <v/>
      </c>
      <c r="H1733" s="9">
        <f>COUNTIFS(Violations[Key],C1733,Violations[Violation code],"&lt;&gt;")</f>
        <v/>
      </c>
      <c r="I1733" s="9">
        <f>COUNTIFS(Violations[Key],C1733,Violations[Critical flag],"Critical")</f>
        <v/>
      </c>
      <c r="J1733" s="9">
        <f>IF(LEFT(_xlfn.XLOOKUP(C1733,Violations[Key],Violations[Action]),20)="Establishment Closed","Yes","No")</f>
        <v/>
      </c>
      <c r="K1733" s="9">
        <f>IF(F1733&lt;=13,"Yes","No")</f>
        <v/>
      </c>
    </row>
    <row r="1734">
      <c r="A1734" t="n">
        <v>50150094</v>
      </c>
      <c r="B1734" s="8" t="n">
        <v>46149</v>
      </c>
      <c r="C1734" s="9">
        <f>A1734&amp;"-"&amp;TEXT(B1734,"yyyymmdd")</f>
        <v/>
      </c>
      <c r="D1734" s="9">
        <f>_xlfn.XLOOKUP(C1734,Violations[Key],Violations[Boro])</f>
        <v/>
      </c>
      <c r="E1734" s="9">
        <f>_xlfn.XLOOKUP(C1734,Violations[Key],Violations[Cuisine])</f>
        <v/>
      </c>
      <c r="F1734" s="9">
        <f>_xlfn.XLOOKUP(C1734,Violations[Key],Violations[Score])</f>
        <v/>
      </c>
      <c r="G1734" s="9">
        <f>_xlfn.XLOOKUP(C1734,Violations[Key],Violations[Grade])&amp;""</f>
        <v/>
      </c>
      <c r="H1734" s="9">
        <f>COUNTIFS(Violations[Key],C1734,Violations[Violation code],"&lt;&gt;")</f>
        <v/>
      </c>
      <c r="I1734" s="9">
        <f>COUNTIFS(Violations[Key],C1734,Violations[Critical flag],"Critical")</f>
        <v/>
      </c>
      <c r="J1734" s="9">
        <f>IF(LEFT(_xlfn.XLOOKUP(C1734,Violations[Key],Violations[Action]),20)="Establishment Closed","Yes","No")</f>
        <v/>
      </c>
      <c r="K1734" s="9">
        <f>IF(F1734&lt;=13,"Yes","No")</f>
        <v/>
      </c>
    </row>
    <row r="1735">
      <c r="A1735" t="n">
        <v>50150810</v>
      </c>
      <c r="B1735" s="8" t="n">
        <v>46149</v>
      </c>
      <c r="C1735" s="9">
        <f>A1735&amp;"-"&amp;TEXT(B1735,"yyyymmdd")</f>
        <v/>
      </c>
      <c r="D1735" s="9">
        <f>_xlfn.XLOOKUP(C1735,Violations[Key],Violations[Boro])</f>
        <v/>
      </c>
      <c r="E1735" s="9">
        <f>_xlfn.XLOOKUP(C1735,Violations[Key],Violations[Cuisine])</f>
        <v/>
      </c>
      <c r="F1735" s="9">
        <f>_xlfn.XLOOKUP(C1735,Violations[Key],Violations[Score])</f>
        <v/>
      </c>
      <c r="G1735" s="9">
        <f>_xlfn.XLOOKUP(C1735,Violations[Key],Violations[Grade])&amp;""</f>
        <v/>
      </c>
      <c r="H1735" s="9">
        <f>COUNTIFS(Violations[Key],C1735,Violations[Violation code],"&lt;&gt;")</f>
        <v/>
      </c>
      <c r="I1735" s="9">
        <f>COUNTIFS(Violations[Key],C1735,Violations[Critical flag],"Critical")</f>
        <v/>
      </c>
      <c r="J1735" s="9">
        <f>IF(LEFT(_xlfn.XLOOKUP(C1735,Violations[Key],Violations[Action]),20)="Establishment Closed","Yes","No")</f>
        <v/>
      </c>
      <c r="K1735" s="9">
        <f>IF(F1735&lt;=13,"Yes","No")</f>
        <v/>
      </c>
    </row>
    <row r="1736">
      <c r="A1736" t="n">
        <v>50152156</v>
      </c>
      <c r="B1736" s="8" t="n">
        <v>46149</v>
      </c>
      <c r="C1736" s="9">
        <f>A1736&amp;"-"&amp;TEXT(B1736,"yyyymmdd")</f>
        <v/>
      </c>
      <c r="D1736" s="9">
        <f>_xlfn.XLOOKUP(C1736,Violations[Key],Violations[Boro])</f>
        <v/>
      </c>
      <c r="E1736" s="9">
        <f>_xlfn.XLOOKUP(C1736,Violations[Key],Violations[Cuisine])</f>
        <v/>
      </c>
      <c r="F1736" s="9">
        <f>_xlfn.XLOOKUP(C1736,Violations[Key],Violations[Score])</f>
        <v/>
      </c>
      <c r="G1736" s="9">
        <f>_xlfn.XLOOKUP(C1736,Violations[Key],Violations[Grade])&amp;""</f>
        <v/>
      </c>
      <c r="H1736" s="9">
        <f>COUNTIFS(Violations[Key],C1736,Violations[Violation code],"&lt;&gt;")</f>
        <v/>
      </c>
      <c r="I1736" s="9">
        <f>COUNTIFS(Violations[Key],C1736,Violations[Critical flag],"Critical")</f>
        <v/>
      </c>
      <c r="J1736" s="9">
        <f>IF(LEFT(_xlfn.XLOOKUP(C1736,Violations[Key],Violations[Action]),20)="Establishment Closed","Yes","No")</f>
        <v/>
      </c>
      <c r="K1736" s="9">
        <f>IF(F1736&lt;=13,"Yes","No")</f>
        <v/>
      </c>
    </row>
    <row r="1737">
      <c r="A1737" t="n">
        <v>50152633</v>
      </c>
      <c r="B1737" s="8" t="n">
        <v>46149</v>
      </c>
      <c r="C1737" s="9">
        <f>A1737&amp;"-"&amp;TEXT(B1737,"yyyymmdd")</f>
        <v/>
      </c>
      <c r="D1737" s="9">
        <f>_xlfn.XLOOKUP(C1737,Violations[Key],Violations[Boro])</f>
        <v/>
      </c>
      <c r="E1737" s="9">
        <f>_xlfn.XLOOKUP(C1737,Violations[Key],Violations[Cuisine])</f>
        <v/>
      </c>
      <c r="F1737" s="9">
        <f>_xlfn.XLOOKUP(C1737,Violations[Key],Violations[Score])</f>
        <v/>
      </c>
      <c r="G1737" s="9">
        <f>_xlfn.XLOOKUP(C1737,Violations[Key],Violations[Grade])&amp;""</f>
        <v/>
      </c>
      <c r="H1737" s="9">
        <f>COUNTIFS(Violations[Key],C1737,Violations[Violation code],"&lt;&gt;")</f>
        <v/>
      </c>
      <c r="I1737" s="9">
        <f>COUNTIFS(Violations[Key],C1737,Violations[Critical flag],"Critical")</f>
        <v/>
      </c>
      <c r="J1737" s="9">
        <f>IF(LEFT(_xlfn.XLOOKUP(C1737,Violations[Key],Violations[Action]),20)="Establishment Closed","Yes","No")</f>
        <v/>
      </c>
      <c r="K1737" s="9">
        <f>IF(F1737&lt;=13,"Yes","No")</f>
        <v/>
      </c>
    </row>
    <row r="1738">
      <c r="A1738" t="n">
        <v>50154397</v>
      </c>
      <c r="B1738" s="8" t="n">
        <v>46149</v>
      </c>
      <c r="C1738" s="9">
        <f>A1738&amp;"-"&amp;TEXT(B1738,"yyyymmdd")</f>
        <v/>
      </c>
      <c r="D1738" s="9">
        <f>_xlfn.XLOOKUP(C1738,Violations[Key],Violations[Boro])</f>
        <v/>
      </c>
      <c r="E1738" s="9">
        <f>_xlfn.XLOOKUP(C1738,Violations[Key],Violations[Cuisine])</f>
        <v/>
      </c>
      <c r="F1738" s="9">
        <f>_xlfn.XLOOKUP(C1738,Violations[Key],Violations[Score])</f>
        <v/>
      </c>
      <c r="G1738" s="9">
        <f>_xlfn.XLOOKUP(C1738,Violations[Key],Violations[Grade])&amp;""</f>
        <v/>
      </c>
      <c r="H1738" s="9">
        <f>COUNTIFS(Violations[Key],C1738,Violations[Violation code],"&lt;&gt;")</f>
        <v/>
      </c>
      <c r="I1738" s="9">
        <f>COUNTIFS(Violations[Key],C1738,Violations[Critical flag],"Critical")</f>
        <v/>
      </c>
      <c r="J1738" s="9">
        <f>IF(LEFT(_xlfn.XLOOKUP(C1738,Violations[Key],Violations[Action]),20)="Establishment Closed","Yes","No")</f>
        <v/>
      </c>
      <c r="K1738" s="9">
        <f>IF(F1738&lt;=13,"Yes","No")</f>
        <v/>
      </c>
    </row>
    <row r="1739">
      <c r="A1739" t="n">
        <v>50156005</v>
      </c>
      <c r="B1739" s="8" t="n">
        <v>46149</v>
      </c>
      <c r="C1739" s="9">
        <f>A1739&amp;"-"&amp;TEXT(B1739,"yyyymmdd")</f>
        <v/>
      </c>
      <c r="D1739" s="9">
        <f>_xlfn.XLOOKUP(C1739,Violations[Key],Violations[Boro])</f>
        <v/>
      </c>
      <c r="E1739" s="9">
        <f>_xlfn.XLOOKUP(C1739,Violations[Key],Violations[Cuisine])</f>
        <v/>
      </c>
      <c r="F1739" s="9">
        <f>_xlfn.XLOOKUP(C1739,Violations[Key],Violations[Score])</f>
        <v/>
      </c>
      <c r="G1739" s="9">
        <f>_xlfn.XLOOKUP(C1739,Violations[Key],Violations[Grade])&amp;""</f>
        <v/>
      </c>
      <c r="H1739" s="9">
        <f>COUNTIFS(Violations[Key],C1739,Violations[Violation code],"&lt;&gt;")</f>
        <v/>
      </c>
      <c r="I1739" s="9">
        <f>COUNTIFS(Violations[Key],C1739,Violations[Critical flag],"Critical")</f>
        <v/>
      </c>
      <c r="J1739" s="9">
        <f>IF(LEFT(_xlfn.XLOOKUP(C1739,Violations[Key],Violations[Action]),20)="Establishment Closed","Yes","No")</f>
        <v/>
      </c>
      <c r="K1739" s="9">
        <f>IF(F1739&lt;=13,"Yes","No")</f>
        <v/>
      </c>
    </row>
    <row r="1740">
      <c r="A1740" t="n">
        <v>50160088</v>
      </c>
      <c r="B1740" s="8" t="n">
        <v>46149</v>
      </c>
      <c r="C1740" s="9">
        <f>A1740&amp;"-"&amp;TEXT(B1740,"yyyymmdd")</f>
        <v/>
      </c>
      <c r="D1740" s="9">
        <f>_xlfn.XLOOKUP(C1740,Violations[Key],Violations[Boro])</f>
        <v/>
      </c>
      <c r="E1740" s="9">
        <f>_xlfn.XLOOKUP(C1740,Violations[Key],Violations[Cuisine])</f>
        <v/>
      </c>
      <c r="F1740" s="9">
        <f>_xlfn.XLOOKUP(C1740,Violations[Key],Violations[Score])</f>
        <v/>
      </c>
      <c r="G1740" s="9">
        <f>_xlfn.XLOOKUP(C1740,Violations[Key],Violations[Grade])&amp;""</f>
        <v/>
      </c>
      <c r="H1740" s="9">
        <f>COUNTIFS(Violations[Key],C1740,Violations[Violation code],"&lt;&gt;")</f>
        <v/>
      </c>
      <c r="I1740" s="9">
        <f>COUNTIFS(Violations[Key],C1740,Violations[Critical flag],"Critical")</f>
        <v/>
      </c>
      <c r="J1740" s="9">
        <f>IF(LEFT(_xlfn.XLOOKUP(C1740,Violations[Key],Violations[Action]),20)="Establishment Closed","Yes","No")</f>
        <v/>
      </c>
      <c r="K1740" s="9">
        <f>IF(F1740&lt;=13,"Yes","No")</f>
        <v/>
      </c>
    </row>
    <row r="1741">
      <c r="A1741" t="n">
        <v>50161177</v>
      </c>
      <c r="B1741" s="8" t="n">
        <v>46149</v>
      </c>
      <c r="C1741" s="9">
        <f>A1741&amp;"-"&amp;TEXT(B1741,"yyyymmdd")</f>
        <v/>
      </c>
      <c r="D1741" s="9">
        <f>_xlfn.XLOOKUP(C1741,Violations[Key],Violations[Boro])</f>
        <v/>
      </c>
      <c r="E1741" s="9">
        <f>_xlfn.XLOOKUP(C1741,Violations[Key],Violations[Cuisine])</f>
        <v/>
      </c>
      <c r="F1741" s="9">
        <f>_xlfn.XLOOKUP(C1741,Violations[Key],Violations[Score])</f>
        <v/>
      </c>
      <c r="G1741" s="9">
        <f>_xlfn.XLOOKUP(C1741,Violations[Key],Violations[Grade])&amp;""</f>
        <v/>
      </c>
      <c r="H1741" s="9">
        <f>COUNTIFS(Violations[Key],C1741,Violations[Violation code],"&lt;&gt;")</f>
        <v/>
      </c>
      <c r="I1741" s="9">
        <f>COUNTIFS(Violations[Key],C1741,Violations[Critical flag],"Critical")</f>
        <v/>
      </c>
      <c r="J1741" s="9">
        <f>IF(LEFT(_xlfn.XLOOKUP(C1741,Violations[Key],Violations[Action]),20)="Establishment Closed","Yes","No")</f>
        <v/>
      </c>
      <c r="K1741" s="9">
        <f>IF(F1741&lt;=13,"Yes","No")</f>
        <v/>
      </c>
    </row>
    <row r="1742">
      <c r="A1742" t="n">
        <v>50161339</v>
      </c>
      <c r="B1742" s="8" t="n">
        <v>46149</v>
      </c>
      <c r="C1742" s="9">
        <f>A1742&amp;"-"&amp;TEXT(B1742,"yyyymmdd")</f>
        <v/>
      </c>
      <c r="D1742" s="9">
        <f>_xlfn.XLOOKUP(C1742,Violations[Key],Violations[Boro])</f>
        <v/>
      </c>
      <c r="E1742" s="9">
        <f>_xlfn.XLOOKUP(C1742,Violations[Key],Violations[Cuisine])</f>
        <v/>
      </c>
      <c r="F1742" s="9">
        <f>_xlfn.XLOOKUP(C1742,Violations[Key],Violations[Score])</f>
        <v/>
      </c>
      <c r="G1742" s="9">
        <f>_xlfn.XLOOKUP(C1742,Violations[Key],Violations[Grade])&amp;""</f>
        <v/>
      </c>
      <c r="H1742" s="9">
        <f>COUNTIFS(Violations[Key],C1742,Violations[Violation code],"&lt;&gt;")</f>
        <v/>
      </c>
      <c r="I1742" s="9">
        <f>COUNTIFS(Violations[Key],C1742,Violations[Critical flag],"Critical")</f>
        <v/>
      </c>
      <c r="J1742" s="9">
        <f>IF(LEFT(_xlfn.XLOOKUP(C1742,Violations[Key],Violations[Action]),20)="Establishment Closed","Yes","No")</f>
        <v/>
      </c>
      <c r="K1742" s="9">
        <f>IF(F1742&lt;=13,"Yes","No")</f>
        <v/>
      </c>
    </row>
    <row r="1743">
      <c r="A1743" t="n">
        <v>50163703</v>
      </c>
      <c r="B1743" s="8" t="n">
        <v>46149</v>
      </c>
      <c r="C1743" s="9">
        <f>A1743&amp;"-"&amp;TEXT(B1743,"yyyymmdd")</f>
        <v/>
      </c>
      <c r="D1743" s="9">
        <f>_xlfn.XLOOKUP(C1743,Violations[Key],Violations[Boro])</f>
        <v/>
      </c>
      <c r="E1743" s="9">
        <f>_xlfn.XLOOKUP(C1743,Violations[Key],Violations[Cuisine])</f>
        <v/>
      </c>
      <c r="F1743" s="9">
        <f>_xlfn.XLOOKUP(C1743,Violations[Key],Violations[Score])</f>
        <v/>
      </c>
      <c r="G1743" s="9">
        <f>_xlfn.XLOOKUP(C1743,Violations[Key],Violations[Grade])&amp;""</f>
        <v/>
      </c>
      <c r="H1743" s="9">
        <f>COUNTIFS(Violations[Key],C1743,Violations[Violation code],"&lt;&gt;")</f>
        <v/>
      </c>
      <c r="I1743" s="9">
        <f>COUNTIFS(Violations[Key],C1743,Violations[Critical flag],"Critical")</f>
        <v/>
      </c>
      <c r="J1743" s="9">
        <f>IF(LEFT(_xlfn.XLOOKUP(C1743,Violations[Key],Violations[Action]),20)="Establishment Closed","Yes","No")</f>
        <v/>
      </c>
      <c r="K1743" s="9">
        <f>IF(F1743&lt;=13,"Yes","No")</f>
        <v/>
      </c>
    </row>
    <row r="1744">
      <c r="A1744" t="n">
        <v>40788891</v>
      </c>
      <c r="B1744" s="8" t="n">
        <v>46150</v>
      </c>
      <c r="C1744" s="9">
        <f>A1744&amp;"-"&amp;TEXT(B1744,"yyyymmdd")</f>
        <v/>
      </c>
      <c r="D1744" s="9">
        <f>_xlfn.XLOOKUP(C1744,Violations[Key],Violations[Boro])</f>
        <v/>
      </c>
      <c r="E1744" s="9">
        <f>_xlfn.XLOOKUP(C1744,Violations[Key],Violations[Cuisine])</f>
        <v/>
      </c>
      <c r="F1744" s="9">
        <f>_xlfn.XLOOKUP(C1744,Violations[Key],Violations[Score])</f>
        <v/>
      </c>
      <c r="G1744" s="9">
        <f>_xlfn.XLOOKUP(C1744,Violations[Key],Violations[Grade])&amp;""</f>
        <v/>
      </c>
      <c r="H1744" s="9">
        <f>COUNTIFS(Violations[Key],C1744,Violations[Violation code],"&lt;&gt;")</f>
        <v/>
      </c>
      <c r="I1744" s="9">
        <f>COUNTIFS(Violations[Key],C1744,Violations[Critical flag],"Critical")</f>
        <v/>
      </c>
      <c r="J1744" s="9">
        <f>IF(LEFT(_xlfn.XLOOKUP(C1744,Violations[Key],Violations[Action]),20)="Establishment Closed","Yes","No")</f>
        <v/>
      </c>
      <c r="K1744" s="9">
        <f>IF(F1744&lt;=13,"Yes","No")</f>
        <v/>
      </c>
    </row>
    <row r="1745">
      <c r="A1745" t="n">
        <v>41432588</v>
      </c>
      <c r="B1745" s="8" t="n">
        <v>46150</v>
      </c>
      <c r="C1745" s="9">
        <f>A1745&amp;"-"&amp;TEXT(B1745,"yyyymmdd")</f>
        <v/>
      </c>
      <c r="D1745" s="9">
        <f>_xlfn.XLOOKUP(C1745,Violations[Key],Violations[Boro])</f>
        <v/>
      </c>
      <c r="E1745" s="9">
        <f>_xlfn.XLOOKUP(C1745,Violations[Key],Violations[Cuisine])</f>
        <v/>
      </c>
      <c r="F1745" s="9">
        <f>_xlfn.XLOOKUP(C1745,Violations[Key],Violations[Score])</f>
        <v/>
      </c>
      <c r="G1745" s="9">
        <f>_xlfn.XLOOKUP(C1745,Violations[Key],Violations[Grade])&amp;""</f>
        <v/>
      </c>
      <c r="H1745" s="9">
        <f>COUNTIFS(Violations[Key],C1745,Violations[Violation code],"&lt;&gt;")</f>
        <v/>
      </c>
      <c r="I1745" s="9">
        <f>COUNTIFS(Violations[Key],C1745,Violations[Critical flag],"Critical")</f>
        <v/>
      </c>
      <c r="J1745" s="9">
        <f>IF(LEFT(_xlfn.XLOOKUP(C1745,Violations[Key],Violations[Action]),20)="Establishment Closed","Yes","No")</f>
        <v/>
      </c>
      <c r="K1745" s="9">
        <f>IF(F1745&lt;=13,"Yes","No")</f>
        <v/>
      </c>
    </row>
    <row r="1746">
      <c r="A1746" t="n">
        <v>41461802</v>
      </c>
      <c r="B1746" s="8" t="n">
        <v>46150</v>
      </c>
      <c r="C1746" s="9">
        <f>A1746&amp;"-"&amp;TEXT(B1746,"yyyymmdd")</f>
        <v/>
      </c>
      <c r="D1746" s="9">
        <f>_xlfn.XLOOKUP(C1746,Violations[Key],Violations[Boro])</f>
        <v/>
      </c>
      <c r="E1746" s="9">
        <f>_xlfn.XLOOKUP(C1746,Violations[Key],Violations[Cuisine])</f>
        <v/>
      </c>
      <c r="F1746" s="9">
        <f>_xlfn.XLOOKUP(C1746,Violations[Key],Violations[Score])</f>
        <v/>
      </c>
      <c r="G1746" s="9">
        <f>_xlfn.XLOOKUP(C1746,Violations[Key],Violations[Grade])&amp;""</f>
        <v/>
      </c>
      <c r="H1746" s="9">
        <f>COUNTIFS(Violations[Key],C1746,Violations[Violation code],"&lt;&gt;")</f>
        <v/>
      </c>
      <c r="I1746" s="9">
        <f>COUNTIFS(Violations[Key],C1746,Violations[Critical flag],"Critical")</f>
        <v/>
      </c>
      <c r="J1746" s="9">
        <f>IF(LEFT(_xlfn.XLOOKUP(C1746,Violations[Key],Violations[Action]),20)="Establishment Closed","Yes","No")</f>
        <v/>
      </c>
      <c r="K1746" s="9">
        <f>IF(F1746&lt;=13,"Yes","No")</f>
        <v/>
      </c>
    </row>
    <row r="1747">
      <c r="A1747" t="n">
        <v>41549759</v>
      </c>
      <c r="B1747" s="8" t="n">
        <v>46150</v>
      </c>
      <c r="C1747" s="9">
        <f>A1747&amp;"-"&amp;TEXT(B1747,"yyyymmdd")</f>
        <v/>
      </c>
      <c r="D1747" s="9">
        <f>_xlfn.XLOOKUP(C1747,Violations[Key],Violations[Boro])</f>
        <v/>
      </c>
      <c r="E1747" s="9">
        <f>_xlfn.XLOOKUP(C1747,Violations[Key],Violations[Cuisine])</f>
        <v/>
      </c>
      <c r="F1747" s="9">
        <f>_xlfn.XLOOKUP(C1747,Violations[Key],Violations[Score])</f>
        <v/>
      </c>
      <c r="G1747" s="9">
        <f>_xlfn.XLOOKUP(C1747,Violations[Key],Violations[Grade])&amp;""</f>
        <v/>
      </c>
      <c r="H1747" s="9">
        <f>COUNTIFS(Violations[Key],C1747,Violations[Violation code],"&lt;&gt;")</f>
        <v/>
      </c>
      <c r="I1747" s="9">
        <f>COUNTIFS(Violations[Key],C1747,Violations[Critical flag],"Critical")</f>
        <v/>
      </c>
      <c r="J1747" s="9">
        <f>IF(LEFT(_xlfn.XLOOKUP(C1747,Violations[Key],Violations[Action]),20)="Establishment Closed","Yes","No")</f>
        <v/>
      </c>
      <c r="K1747" s="9">
        <f>IF(F1747&lt;=13,"Yes","No")</f>
        <v/>
      </c>
    </row>
    <row r="1748">
      <c r="A1748" t="n">
        <v>41553360</v>
      </c>
      <c r="B1748" s="8" t="n">
        <v>46150</v>
      </c>
      <c r="C1748" s="9">
        <f>A1748&amp;"-"&amp;TEXT(B1748,"yyyymmdd")</f>
        <v/>
      </c>
      <c r="D1748" s="9">
        <f>_xlfn.XLOOKUP(C1748,Violations[Key],Violations[Boro])</f>
        <v/>
      </c>
      <c r="E1748" s="9">
        <f>_xlfn.XLOOKUP(C1748,Violations[Key],Violations[Cuisine])</f>
        <v/>
      </c>
      <c r="F1748" s="9">
        <f>_xlfn.XLOOKUP(C1748,Violations[Key],Violations[Score])</f>
        <v/>
      </c>
      <c r="G1748" s="9">
        <f>_xlfn.XLOOKUP(C1748,Violations[Key],Violations[Grade])&amp;""</f>
        <v/>
      </c>
      <c r="H1748" s="9">
        <f>COUNTIFS(Violations[Key],C1748,Violations[Violation code],"&lt;&gt;")</f>
        <v/>
      </c>
      <c r="I1748" s="9">
        <f>COUNTIFS(Violations[Key],C1748,Violations[Critical flag],"Critical")</f>
        <v/>
      </c>
      <c r="J1748" s="9">
        <f>IF(LEFT(_xlfn.XLOOKUP(C1748,Violations[Key],Violations[Action]),20)="Establishment Closed","Yes","No")</f>
        <v/>
      </c>
      <c r="K1748" s="9">
        <f>IF(F1748&lt;=13,"Yes","No")</f>
        <v/>
      </c>
    </row>
    <row r="1749">
      <c r="A1749" t="n">
        <v>50010805</v>
      </c>
      <c r="B1749" s="8" t="n">
        <v>46150</v>
      </c>
      <c r="C1749" s="9">
        <f>A1749&amp;"-"&amp;TEXT(B1749,"yyyymmdd")</f>
        <v/>
      </c>
      <c r="D1749" s="9">
        <f>_xlfn.XLOOKUP(C1749,Violations[Key],Violations[Boro])</f>
        <v/>
      </c>
      <c r="E1749" s="9">
        <f>_xlfn.XLOOKUP(C1749,Violations[Key],Violations[Cuisine])</f>
        <v/>
      </c>
      <c r="F1749" s="9">
        <f>_xlfn.XLOOKUP(C1749,Violations[Key],Violations[Score])</f>
        <v/>
      </c>
      <c r="G1749" s="9">
        <f>_xlfn.XLOOKUP(C1749,Violations[Key],Violations[Grade])&amp;""</f>
        <v/>
      </c>
      <c r="H1749" s="9">
        <f>COUNTIFS(Violations[Key],C1749,Violations[Violation code],"&lt;&gt;")</f>
        <v/>
      </c>
      <c r="I1749" s="9">
        <f>COUNTIFS(Violations[Key],C1749,Violations[Critical flag],"Critical")</f>
        <v/>
      </c>
      <c r="J1749" s="9">
        <f>IF(LEFT(_xlfn.XLOOKUP(C1749,Violations[Key],Violations[Action]),20)="Establishment Closed","Yes","No")</f>
        <v/>
      </c>
      <c r="K1749" s="9">
        <f>IF(F1749&lt;=13,"Yes","No")</f>
        <v/>
      </c>
    </row>
    <row r="1750">
      <c r="A1750" t="n">
        <v>50043413</v>
      </c>
      <c r="B1750" s="8" t="n">
        <v>46150</v>
      </c>
      <c r="C1750" s="9">
        <f>A1750&amp;"-"&amp;TEXT(B1750,"yyyymmdd")</f>
        <v/>
      </c>
      <c r="D1750" s="9">
        <f>_xlfn.XLOOKUP(C1750,Violations[Key],Violations[Boro])</f>
        <v/>
      </c>
      <c r="E1750" s="9">
        <f>_xlfn.XLOOKUP(C1750,Violations[Key],Violations[Cuisine])</f>
        <v/>
      </c>
      <c r="F1750" s="9">
        <f>_xlfn.XLOOKUP(C1750,Violations[Key],Violations[Score])</f>
        <v/>
      </c>
      <c r="G1750" s="9">
        <f>_xlfn.XLOOKUP(C1750,Violations[Key],Violations[Grade])&amp;""</f>
        <v/>
      </c>
      <c r="H1750" s="9">
        <f>COUNTIFS(Violations[Key],C1750,Violations[Violation code],"&lt;&gt;")</f>
        <v/>
      </c>
      <c r="I1750" s="9">
        <f>COUNTIFS(Violations[Key],C1750,Violations[Critical flag],"Critical")</f>
        <v/>
      </c>
      <c r="J1750" s="9">
        <f>IF(LEFT(_xlfn.XLOOKUP(C1750,Violations[Key],Violations[Action]),20)="Establishment Closed","Yes","No")</f>
        <v/>
      </c>
      <c r="K1750" s="9">
        <f>IF(F1750&lt;=13,"Yes","No")</f>
        <v/>
      </c>
    </row>
    <row r="1751">
      <c r="A1751" t="n">
        <v>50047045</v>
      </c>
      <c r="B1751" s="8" t="n">
        <v>46150</v>
      </c>
      <c r="C1751" s="9">
        <f>A1751&amp;"-"&amp;TEXT(B1751,"yyyymmdd")</f>
        <v/>
      </c>
      <c r="D1751" s="9">
        <f>_xlfn.XLOOKUP(C1751,Violations[Key],Violations[Boro])</f>
        <v/>
      </c>
      <c r="E1751" s="9">
        <f>_xlfn.XLOOKUP(C1751,Violations[Key],Violations[Cuisine])</f>
        <v/>
      </c>
      <c r="F1751" s="9">
        <f>_xlfn.XLOOKUP(C1751,Violations[Key],Violations[Score])</f>
        <v/>
      </c>
      <c r="G1751" s="9">
        <f>_xlfn.XLOOKUP(C1751,Violations[Key],Violations[Grade])&amp;""</f>
        <v/>
      </c>
      <c r="H1751" s="9">
        <f>COUNTIFS(Violations[Key],C1751,Violations[Violation code],"&lt;&gt;")</f>
        <v/>
      </c>
      <c r="I1751" s="9">
        <f>COUNTIFS(Violations[Key],C1751,Violations[Critical flag],"Critical")</f>
        <v/>
      </c>
      <c r="J1751" s="9">
        <f>IF(LEFT(_xlfn.XLOOKUP(C1751,Violations[Key],Violations[Action]),20)="Establishment Closed","Yes","No")</f>
        <v/>
      </c>
      <c r="K1751" s="9">
        <f>IF(F1751&lt;=13,"Yes","No")</f>
        <v/>
      </c>
    </row>
    <row r="1752">
      <c r="A1752" t="n">
        <v>50048068</v>
      </c>
      <c r="B1752" s="8" t="n">
        <v>46150</v>
      </c>
      <c r="C1752" s="9">
        <f>A1752&amp;"-"&amp;TEXT(B1752,"yyyymmdd")</f>
        <v/>
      </c>
      <c r="D1752" s="9">
        <f>_xlfn.XLOOKUP(C1752,Violations[Key],Violations[Boro])</f>
        <v/>
      </c>
      <c r="E1752" s="9">
        <f>_xlfn.XLOOKUP(C1752,Violations[Key],Violations[Cuisine])</f>
        <v/>
      </c>
      <c r="F1752" s="9">
        <f>_xlfn.XLOOKUP(C1752,Violations[Key],Violations[Score])</f>
        <v/>
      </c>
      <c r="G1752" s="9">
        <f>_xlfn.XLOOKUP(C1752,Violations[Key],Violations[Grade])&amp;""</f>
        <v/>
      </c>
      <c r="H1752" s="9">
        <f>COUNTIFS(Violations[Key],C1752,Violations[Violation code],"&lt;&gt;")</f>
        <v/>
      </c>
      <c r="I1752" s="9">
        <f>COUNTIFS(Violations[Key],C1752,Violations[Critical flag],"Critical")</f>
        <v/>
      </c>
      <c r="J1752" s="9">
        <f>IF(LEFT(_xlfn.XLOOKUP(C1752,Violations[Key],Violations[Action]),20)="Establishment Closed","Yes","No")</f>
        <v/>
      </c>
      <c r="K1752" s="9">
        <f>IF(F1752&lt;=13,"Yes","No")</f>
        <v/>
      </c>
    </row>
    <row r="1753">
      <c r="A1753" t="n">
        <v>50049599</v>
      </c>
      <c r="B1753" s="8" t="n">
        <v>46150</v>
      </c>
      <c r="C1753" s="9">
        <f>A1753&amp;"-"&amp;TEXT(B1753,"yyyymmdd")</f>
        <v/>
      </c>
      <c r="D1753" s="9">
        <f>_xlfn.XLOOKUP(C1753,Violations[Key],Violations[Boro])</f>
        <v/>
      </c>
      <c r="E1753" s="9">
        <f>_xlfn.XLOOKUP(C1753,Violations[Key],Violations[Cuisine])</f>
        <v/>
      </c>
      <c r="F1753" s="9">
        <f>_xlfn.XLOOKUP(C1753,Violations[Key],Violations[Score])</f>
        <v/>
      </c>
      <c r="G1753" s="9">
        <f>_xlfn.XLOOKUP(C1753,Violations[Key],Violations[Grade])&amp;""</f>
        <v/>
      </c>
      <c r="H1753" s="9">
        <f>COUNTIFS(Violations[Key],C1753,Violations[Violation code],"&lt;&gt;")</f>
        <v/>
      </c>
      <c r="I1753" s="9">
        <f>COUNTIFS(Violations[Key],C1753,Violations[Critical flag],"Critical")</f>
        <v/>
      </c>
      <c r="J1753" s="9">
        <f>IF(LEFT(_xlfn.XLOOKUP(C1753,Violations[Key],Violations[Action]),20)="Establishment Closed","Yes","No")</f>
        <v/>
      </c>
      <c r="K1753" s="9">
        <f>IF(F1753&lt;=13,"Yes","No")</f>
        <v/>
      </c>
    </row>
    <row r="1754">
      <c r="A1754" t="n">
        <v>50054333</v>
      </c>
      <c r="B1754" s="8" t="n">
        <v>46150</v>
      </c>
      <c r="C1754" s="9">
        <f>A1754&amp;"-"&amp;TEXT(B1754,"yyyymmdd")</f>
        <v/>
      </c>
      <c r="D1754" s="9">
        <f>_xlfn.XLOOKUP(C1754,Violations[Key],Violations[Boro])</f>
        <v/>
      </c>
      <c r="E1754" s="9">
        <f>_xlfn.XLOOKUP(C1754,Violations[Key],Violations[Cuisine])</f>
        <v/>
      </c>
      <c r="F1754" s="9">
        <f>_xlfn.XLOOKUP(C1754,Violations[Key],Violations[Score])</f>
        <v/>
      </c>
      <c r="G1754" s="9">
        <f>_xlfn.XLOOKUP(C1754,Violations[Key],Violations[Grade])&amp;""</f>
        <v/>
      </c>
      <c r="H1754" s="9">
        <f>COUNTIFS(Violations[Key],C1754,Violations[Violation code],"&lt;&gt;")</f>
        <v/>
      </c>
      <c r="I1754" s="9">
        <f>COUNTIFS(Violations[Key],C1754,Violations[Critical flag],"Critical")</f>
        <v/>
      </c>
      <c r="J1754" s="9">
        <f>IF(LEFT(_xlfn.XLOOKUP(C1754,Violations[Key],Violations[Action]),20)="Establishment Closed","Yes","No")</f>
        <v/>
      </c>
      <c r="K1754" s="9">
        <f>IF(F1754&lt;=13,"Yes","No")</f>
        <v/>
      </c>
    </row>
    <row r="1755">
      <c r="A1755" t="n">
        <v>50067022</v>
      </c>
      <c r="B1755" s="8" t="n">
        <v>46150</v>
      </c>
      <c r="C1755" s="9">
        <f>A1755&amp;"-"&amp;TEXT(B1755,"yyyymmdd")</f>
        <v/>
      </c>
      <c r="D1755" s="9">
        <f>_xlfn.XLOOKUP(C1755,Violations[Key],Violations[Boro])</f>
        <v/>
      </c>
      <c r="E1755" s="9">
        <f>_xlfn.XLOOKUP(C1755,Violations[Key],Violations[Cuisine])</f>
        <v/>
      </c>
      <c r="F1755" s="9">
        <f>_xlfn.XLOOKUP(C1755,Violations[Key],Violations[Score])</f>
        <v/>
      </c>
      <c r="G1755" s="9">
        <f>_xlfn.XLOOKUP(C1755,Violations[Key],Violations[Grade])&amp;""</f>
        <v/>
      </c>
      <c r="H1755" s="9">
        <f>COUNTIFS(Violations[Key],C1755,Violations[Violation code],"&lt;&gt;")</f>
        <v/>
      </c>
      <c r="I1755" s="9">
        <f>COUNTIFS(Violations[Key],C1755,Violations[Critical flag],"Critical")</f>
        <v/>
      </c>
      <c r="J1755" s="9">
        <f>IF(LEFT(_xlfn.XLOOKUP(C1755,Violations[Key],Violations[Action]),20)="Establishment Closed","Yes","No")</f>
        <v/>
      </c>
      <c r="K1755" s="9">
        <f>IF(F1755&lt;=13,"Yes","No")</f>
        <v/>
      </c>
    </row>
    <row r="1756">
      <c r="A1756" t="n">
        <v>50073401</v>
      </c>
      <c r="B1756" s="8" t="n">
        <v>46150</v>
      </c>
      <c r="C1756" s="9">
        <f>A1756&amp;"-"&amp;TEXT(B1756,"yyyymmdd")</f>
        <v/>
      </c>
      <c r="D1756" s="9">
        <f>_xlfn.XLOOKUP(C1756,Violations[Key],Violations[Boro])</f>
        <v/>
      </c>
      <c r="E1756" s="9">
        <f>_xlfn.XLOOKUP(C1756,Violations[Key],Violations[Cuisine])</f>
        <v/>
      </c>
      <c r="F1756" s="9">
        <f>_xlfn.XLOOKUP(C1756,Violations[Key],Violations[Score])</f>
        <v/>
      </c>
      <c r="G1756" s="9">
        <f>_xlfn.XLOOKUP(C1756,Violations[Key],Violations[Grade])&amp;""</f>
        <v/>
      </c>
      <c r="H1756" s="9">
        <f>COUNTIFS(Violations[Key],C1756,Violations[Violation code],"&lt;&gt;")</f>
        <v/>
      </c>
      <c r="I1756" s="9">
        <f>COUNTIFS(Violations[Key],C1756,Violations[Critical flag],"Critical")</f>
        <v/>
      </c>
      <c r="J1756" s="9">
        <f>IF(LEFT(_xlfn.XLOOKUP(C1756,Violations[Key],Violations[Action]),20)="Establishment Closed","Yes","No")</f>
        <v/>
      </c>
      <c r="K1756" s="9">
        <f>IF(F1756&lt;=13,"Yes","No")</f>
        <v/>
      </c>
    </row>
    <row r="1757">
      <c r="A1757" t="n">
        <v>50086396</v>
      </c>
      <c r="B1757" s="8" t="n">
        <v>46150</v>
      </c>
      <c r="C1757" s="9">
        <f>A1757&amp;"-"&amp;TEXT(B1757,"yyyymmdd")</f>
        <v/>
      </c>
      <c r="D1757" s="9">
        <f>_xlfn.XLOOKUP(C1757,Violations[Key],Violations[Boro])</f>
        <v/>
      </c>
      <c r="E1757" s="9">
        <f>_xlfn.XLOOKUP(C1757,Violations[Key],Violations[Cuisine])</f>
        <v/>
      </c>
      <c r="F1757" s="9">
        <f>_xlfn.XLOOKUP(C1757,Violations[Key],Violations[Score])</f>
        <v/>
      </c>
      <c r="G1757" s="9">
        <f>_xlfn.XLOOKUP(C1757,Violations[Key],Violations[Grade])&amp;""</f>
        <v/>
      </c>
      <c r="H1757" s="9">
        <f>COUNTIFS(Violations[Key],C1757,Violations[Violation code],"&lt;&gt;")</f>
        <v/>
      </c>
      <c r="I1757" s="9">
        <f>COUNTIFS(Violations[Key],C1757,Violations[Critical flag],"Critical")</f>
        <v/>
      </c>
      <c r="J1757" s="9">
        <f>IF(LEFT(_xlfn.XLOOKUP(C1757,Violations[Key],Violations[Action]),20)="Establishment Closed","Yes","No")</f>
        <v/>
      </c>
      <c r="K1757" s="9">
        <f>IF(F1757&lt;=13,"Yes","No")</f>
        <v/>
      </c>
    </row>
    <row r="1758">
      <c r="A1758" t="n">
        <v>50091057</v>
      </c>
      <c r="B1758" s="8" t="n">
        <v>46150</v>
      </c>
      <c r="C1758" s="9">
        <f>A1758&amp;"-"&amp;TEXT(B1758,"yyyymmdd")</f>
        <v/>
      </c>
      <c r="D1758" s="9">
        <f>_xlfn.XLOOKUP(C1758,Violations[Key],Violations[Boro])</f>
        <v/>
      </c>
      <c r="E1758" s="9">
        <f>_xlfn.XLOOKUP(C1758,Violations[Key],Violations[Cuisine])</f>
        <v/>
      </c>
      <c r="F1758" s="9">
        <f>_xlfn.XLOOKUP(C1758,Violations[Key],Violations[Score])</f>
        <v/>
      </c>
      <c r="G1758" s="9">
        <f>_xlfn.XLOOKUP(C1758,Violations[Key],Violations[Grade])&amp;""</f>
        <v/>
      </c>
      <c r="H1758" s="9">
        <f>COUNTIFS(Violations[Key],C1758,Violations[Violation code],"&lt;&gt;")</f>
        <v/>
      </c>
      <c r="I1758" s="9">
        <f>COUNTIFS(Violations[Key],C1758,Violations[Critical flag],"Critical")</f>
        <v/>
      </c>
      <c r="J1758" s="9">
        <f>IF(LEFT(_xlfn.XLOOKUP(C1758,Violations[Key],Violations[Action]),20)="Establishment Closed","Yes","No")</f>
        <v/>
      </c>
      <c r="K1758" s="9">
        <f>IF(F1758&lt;=13,"Yes","No")</f>
        <v/>
      </c>
    </row>
    <row r="1759">
      <c r="A1759" t="n">
        <v>50093727</v>
      </c>
      <c r="B1759" s="8" t="n">
        <v>46150</v>
      </c>
      <c r="C1759" s="9">
        <f>A1759&amp;"-"&amp;TEXT(B1759,"yyyymmdd")</f>
        <v/>
      </c>
      <c r="D1759" s="9">
        <f>_xlfn.XLOOKUP(C1759,Violations[Key],Violations[Boro])</f>
        <v/>
      </c>
      <c r="E1759" s="9">
        <f>_xlfn.XLOOKUP(C1759,Violations[Key],Violations[Cuisine])</f>
        <v/>
      </c>
      <c r="F1759" s="9">
        <f>_xlfn.XLOOKUP(C1759,Violations[Key],Violations[Score])</f>
        <v/>
      </c>
      <c r="G1759" s="9">
        <f>_xlfn.XLOOKUP(C1759,Violations[Key],Violations[Grade])&amp;""</f>
        <v/>
      </c>
      <c r="H1759" s="9">
        <f>COUNTIFS(Violations[Key],C1759,Violations[Violation code],"&lt;&gt;")</f>
        <v/>
      </c>
      <c r="I1759" s="9">
        <f>COUNTIFS(Violations[Key],C1759,Violations[Critical flag],"Critical")</f>
        <v/>
      </c>
      <c r="J1759" s="9">
        <f>IF(LEFT(_xlfn.XLOOKUP(C1759,Violations[Key],Violations[Action]),20)="Establishment Closed","Yes","No")</f>
        <v/>
      </c>
      <c r="K1759" s="9">
        <f>IF(F1759&lt;=13,"Yes","No")</f>
        <v/>
      </c>
    </row>
    <row r="1760">
      <c r="A1760" t="n">
        <v>50099734</v>
      </c>
      <c r="B1760" s="8" t="n">
        <v>46150</v>
      </c>
      <c r="C1760" s="9">
        <f>A1760&amp;"-"&amp;TEXT(B1760,"yyyymmdd")</f>
        <v/>
      </c>
      <c r="D1760" s="9">
        <f>_xlfn.XLOOKUP(C1760,Violations[Key],Violations[Boro])</f>
        <v/>
      </c>
      <c r="E1760" s="9">
        <f>_xlfn.XLOOKUP(C1760,Violations[Key],Violations[Cuisine])</f>
        <v/>
      </c>
      <c r="F1760" s="9">
        <f>_xlfn.XLOOKUP(C1760,Violations[Key],Violations[Score])</f>
        <v/>
      </c>
      <c r="G1760" s="9">
        <f>_xlfn.XLOOKUP(C1760,Violations[Key],Violations[Grade])&amp;""</f>
        <v/>
      </c>
      <c r="H1760" s="9">
        <f>COUNTIFS(Violations[Key],C1760,Violations[Violation code],"&lt;&gt;")</f>
        <v/>
      </c>
      <c r="I1760" s="9">
        <f>COUNTIFS(Violations[Key],C1760,Violations[Critical flag],"Critical")</f>
        <v/>
      </c>
      <c r="J1760" s="9">
        <f>IF(LEFT(_xlfn.XLOOKUP(C1760,Violations[Key],Violations[Action]),20)="Establishment Closed","Yes","No")</f>
        <v/>
      </c>
      <c r="K1760" s="9">
        <f>IF(F1760&lt;=13,"Yes","No")</f>
        <v/>
      </c>
    </row>
    <row r="1761">
      <c r="A1761" t="n">
        <v>50105059</v>
      </c>
      <c r="B1761" s="8" t="n">
        <v>46150</v>
      </c>
      <c r="C1761" s="9">
        <f>A1761&amp;"-"&amp;TEXT(B1761,"yyyymmdd")</f>
        <v/>
      </c>
      <c r="D1761" s="9">
        <f>_xlfn.XLOOKUP(C1761,Violations[Key],Violations[Boro])</f>
        <v/>
      </c>
      <c r="E1761" s="9">
        <f>_xlfn.XLOOKUP(C1761,Violations[Key],Violations[Cuisine])</f>
        <v/>
      </c>
      <c r="F1761" s="9">
        <f>_xlfn.XLOOKUP(C1761,Violations[Key],Violations[Score])</f>
        <v/>
      </c>
      <c r="G1761" s="9">
        <f>_xlfn.XLOOKUP(C1761,Violations[Key],Violations[Grade])&amp;""</f>
        <v/>
      </c>
      <c r="H1761" s="9">
        <f>COUNTIFS(Violations[Key],C1761,Violations[Violation code],"&lt;&gt;")</f>
        <v/>
      </c>
      <c r="I1761" s="9">
        <f>COUNTIFS(Violations[Key],C1761,Violations[Critical flag],"Critical")</f>
        <v/>
      </c>
      <c r="J1761" s="9">
        <f>IF(LEFT(_xlfn.XLOOKUP(C1761,Violations[Key],Violations[Action]),20)="Establishment Closed","Yes","No")</f>
        <v/>
      </c>
      <c r="K1761" s="9">
        <f>IF(F1761&lt;=13,"Yes","No")</f>
        <v/>
      </c>
    </row>
    <row r="1762">
      <c r="A1762" t="n">
        <v>50105933</v>
      </c>
      <c r="B1762" s="8" t="n">
        <v>46150</v>
      </c>
      <c r="C1762" s="9">
        <f>A1762&amp;"-"&amp;TEXT(B1762,"yyyymmdd")</f>
        <v/>
      </c>
      <c r="D1762" s="9">
        <f>_xlfn.XLOOKUP(C1762,Violations[Key],Violations[Boro])</f>
        <v/>
      </c>
      <c r="E1762" s="9">
        <f>_xlfn.XLOOKUP(C1762,Violations[Key],Violations[Cuisine])</f>
        <v/>
      </c>
      <c r="F1762" s="9">
        <f>_xlfn.XLOOKUP(C1762,Violations[Key],Violations[Score])</f>
        <v/>
      </c>
      <c r="G1762" s="9">
        <f>_xlfn.XLOOKUP(C1762,Violations[Key],Violations[Grade])&amp;""</f>
        <v/>
      </c>
      <c r="H1762" s="9">
        <f>COUNTIFS(Violations[Key],C1762,Violations[Violation code],"&lt;&gt;")</f>
        <v/>
      </c>
      <c r="I1762" s="9">
        <f>COUNTIFS(Violations[Key],C1762,Violations[Critical flag],"Critical")</f>
        <v/>
      </c>
      <c r="J1762" s="9">
        <f>IF(LEFT(_xlfn.XLOOKUP(C1762,Violations[Key],Violations[Action]),20)="Establishment Closed","Yes","No")</f>
        <v/>
      </c>
      <c r="K1762" s="9">
        <f>IF(F1762&lt;=13,"Yes","No")</f>
        <v/>
      </c>
    </row>
    <row r="1763">
      <c r="A1763" t="n">
        <v>50111329</v>
      </c>
      <c r="B1763" s="8" t="n">
        <v>46150</v>
      </c>
      <c r="C1763" s="9">
        <f>A1763&amp;"-"&amp;TEXT(B1763,"yyyymmdd")</f>
        <v/>
      </c>
      <c r="D1763" s="9">
        <f>_xlfn.XLOOKUP(C1763,Violations[Key],Violations[Boro])</f>
        <v/>
      </c>
      <c r="E1763" s="9">
        <f>_xlfn.XLOOKUP(C1763,Violations[Key],Violations[Cuisine])</f>
        <v/>
      </c>
      <c r="F1763" s="9">
        <f>_xlfn.XLOOKUP(C1763,Violations[Key],Violations[Score])</f>
        <v/>
      </c>
      <c r="G1763" s="9">
        <f>_xlfn.XLOOKUP(C1763,Violations[Key],Violations[Grade])&amp;""</f>
        <v/>
      </c>
      <c r="H1763" s="9">
        <f>COUNTIFS(Violations[Key],C1763,Violations[Violation code],"&lt;&gt;")</f>
        <v/>
      </c>
      <c r="I1763" s="9">
        <f>COUNTIFS(Violations[Key],C1763,Violations[Critical flag],"Critical")</f>
        <v/>
      </c>
      <c r="J1763" s="9">
        <f>IF(LEFT(_xlfn.XLOOKUP(C1763,Violations[Key],Violations[Action]),20)="Establishment Closed","Yes","No")</f>
        <v/>
      </c>
      <c r="K1763" s="9">
        <f>IF(F1763&lt;=13,"Yes","No")</f>
        <v/>
      </c>
    </row>
    <row r="1764">
      <c r="A1764" t="n">
        <v>50112178</v>
      </c>
      <c r="B1764" s="8" t="n">
        <v>46150</v>
      </c>
      <c r="C1764" s="9">
        <f>A1764&amp;"-"&amp;TEXT(B1764,"yyyymmdd")</f>
        <v/>
      </c>
      <c r="D1764" s="9">
        <f>_xlfn.XLOOKUP(C1764,Violations[Key],Violations[Boro])</f>
        <v/>
      </c>
      <c r="E1764" s="9">
        <f>_xlfn.XLOOKUP(C1764,Violations[Key],Violations[Cuisine])</f>
        <v/>
      </c>
      <c r="F1764" s="9">
        <f>_xlfn.XLOOKUP(C1764,Violations[Key],Violations[Score])</f>
        <v/>
      </c>
      <c r="G1764" s="9">
        <f>_xlfn.XLOOKUP(C1764,Violations[Key],Violations[Grade])&amp;""</f>
        <v/>
      </c>
      <c r="H1764" s="9">
        <f>COUNTIFS(Violations[Key],C1764,Violations[Violation code],"&lt;&gt;")</f>
        <v/>
      </c>
      <c r="I1764" s="9">
        <f>COUNTIFS(Violations[Key],C1764,Violations[Critical flag],"Critical")</f>
        <v/>
      </c>
      <c r="J1764" s="9">
        <f>IF(LEFT(_xlfn.XLOOKUP(C1764,Violations[Key],Violations[Action]),20)="Establishment Closed","Yes","No")</f>
        <v/>
      </c>
      <c r="K1764" s="9">
        <f>IF(F1764&lt;=13,"Yes","No")</f>
        <v/>
      </c>
    </row>
    <row r="1765">
      <c r="A1765" t="n">
        <v>50112702</v>
      </c>
      <c r="B1765" s="8" t="n">
        <v>46150</v>
      </c>
      <c r="C1765" s="9">
        <f>A1765&amp;"-"&amp;TEXT(B1765,"yyyymmdd")</f>
        <v/>
      </c>
      <c r="D1765" s="9">
        <f>_xlfn.XLOOKUP(C1765,Violations[Key],Violations[Boro])</f>
        <v/>
      </c>
      <c r="E1765" s="9">
        <f>_xlfn.XLOOKUP(C1765,Violations[Key],Violations[Cuisine])</f>
        <v/>
      </c>
      <c r="F1765" s="9">
        <f>_xlfn.XLOOKUP(C1765,Violations[Key],Violations[Score])</f>
        <v/>
      </c>
      <c r="G1765" s="9">
        <f>_xlfn.XLOOKUP(C1765,Violations[Key],Violations[Grade])&amp;""</f>
        <v/>
      </c>
      <c r="H1765" s="9">
        <f>COUNTIFS(Violations[Key],C1765,Violations[Violation code],"&lt;&gt;")</f>
        <v/>
      </c>
      <c r="I1765" s="9">
        <f>COUNTIFS(Violations[Key],C1765,Violations[Critical flag],"Critical")</f>
        <v/>
      </c>
      <c r="J1765" s="9">
        <f>IF(LEFT(_xlfn.XLOOKUP(C1765,Violations[Key],Violations[Action]),20)="Establishment Closed","Yes","No")</f>
        <v/>
      </c>
      <c r="K1765" s="9">
        <f>IF(F1765&lt;=13,"Yes","No")</f>
        <v/>
      </c>
    </row>
    <row r="1766">
      <c r="A1766" t="n">
        <v>50112991</v>
      </c>
      <c r="B1766" s="8" t="n">
        <v>46150</v>
      </c>
      <c r="C1766" s="9">
        <f>A1766&amp;"-"&amp;TEXT(B1766,"yyyymmdd")</f>
        <v/>
      </c>
      <c r="D1766" s="9">
        <f>_xlfn.XLOOKUP(C1766,Violations[Key],Violations[Boro])</f>
        <v/>
      </c>
      <c r="E1766" s="9">
        <f>_xlfn.XLOOKUP(C1766,Violations[Key],Violations[Cuisine])</f>
        <v/>
      </c>
      <c r="F1766" s="9">
        <f>_xlfn.XLOOKUP(C1766,Violations[Key],Violations[Score])</f>
        <v/>
      </c>
      <c r="G1766" s="9">
        <f>_xlfn.XLOOKUP(C1766,Violations[Key],Violations[Grade])&amp;""</f>
        <v/>
      </c>
      <c r="H1766" s="9">
        <f>COUNTIFS(Violations[Key],C1766,Violations[Violation code],"&lt;&gt;")</f>
        <v/>
      </c>
      <c r="I1766" s="9">
        <f>COUNTIFS(Violations[Key],C1766,Violations[Critical flag],"Critical")</f>
        <v/>
      </c>
      <c r="J1766" s="9">
        <f>IF(LEFT(_xlfn.XLOOKUP(C1766,Violations[Key],Violations[Action]),20)="Establishment Closed","Yes","No")</f>
        <v/>
      </c>
      <c r="K1766" s="9">
        <f>IF(F1766&lt;=13,"Yes","No")</f>
        <v/>
      </c>
    </row>
    <row r="1767">
      <c r="A1767" t="n">
        <v>50116852</v>
      </c>
      <c r="B1767" s="8" t="n">
        <v>46150</v>
      </c>
      <c r="C1767" s="9">
        <f>A1767&amp;"-"&amp;TEXT(B1767,"yyyymmdd")</f>
        <v/>
      </c>
      <c r="D1767" s="9">
        <f>_xlfn.XLOOKUP(C1767,Violations[Key],Violations[Boro])</f>
        <v/>
      </c>
      <c r="E1767" s="9">
        <f>_xlfn.XLOOKUP(C1767,Violations[Key],Violations[Cuisine])</f>
        <v/>
      </c>
      <c r="F1767" s="9">
        <f>_xlfn.XLOOKUP(C1767,Violations[Key],Violations[Score])</f>
        <v/>
      </c>
      <c r="G1767" s="9">
        <f>_xlfn.XLOOKUP(C1767,Violations[Key],Violations[Grade])&amp;""</f>
        <v/>
      </c>
      <c r="H1767" s="9">
        <f>COUNTIFS(Violations[Key],C1767,Violations[Violation code],"&lt;&gt;")</f>
        <v/>
      </c>
      <c r="I1767" s="9">
        <f>COUNTIFS(Violations[Key],C1767,Violations[Critical flag],"Critical")</f>
        <v/>
      </c>
      <c r="J1767" s="9">
        <f>IF(LEFT(_xlfn.XLOOKUP(C1767,Violations[Key],Violations[Action]),20)="Establishment Closed","Yes","No")</f>
        <v/>
      </c>
      <c r="K1767" s="9">
        <f>IF(F1767&lt;=13,"Yes","No")</f>
        <v/>
      </c>
    </row>
    <row r="1768">
      <c r="A1768" t="n">
        <v>50124427</v>
      </c>
      <c r="B1768" s="8" t="n">
        <v>46150</v>
      </c>
      <c r="C1768" s="9">
        <f>A1768&amp;"-"&amp;TEXT(B1768,"yyyymmdd")</f>
        <v/>
      </c>
      <c r="D1768" s="9">
        <f>_xlfn.XLOOKUP(C1768,Violations[Key],Violations[Boro])</f>
        <v/>
      </c>
      <c r="E1768" s="9">
        <f>_xlfn.XLOOKUP(C1768,Violations[Key],Violations[Cuisine])</f>
        <v/>
      </c>
      <c r="F1768" s="9">
        <f>_xlfn.XLOOKUP(C1768,Violations[Key],Violations[Score])</f>
        <v/>
      </c>
      <c r="G1768" s="9">
        <f>_xlfn.XLOOKUP(C1768,Violations[Key],Violations[Grade])&amp;""</f>
        <v/>
      </c>
      <c r="H1768" s="9">
        <f>COUNTIFS(Violations[Key],C1768,Violations[Violation code],"&lt;&gt;")</f>
        <v/>
      </c>
      <c r="I1768" s="9">
        <f>COUNTIFS(Violations[Key],C1768,Violations[Critical flag],"Critical")</f>
        <v/>
      </c>
      <c r="J1768" s="9">
        <f>IF(LEFT(_xlfn.XLOOKUP(C1768,Violations[Key],Violations[Action]),20)="Establishment Closed","Yes","No")</f>
        <v/>
      </c>
      <c r="K1768" s="9">
        <f>IF(F1768&lt;=13,"Yes","No")</f>
        <v/>
      </c>
    </row>
    <row r="1769">
      <c r="A1769" t="n">
        <v>50124478</v>
      </c>
      <c r="B1769" s="8" t="n">
        <v>46150</v>
      </c>
      <c r="C1769" s="9">
        <f>A1769&amp;"-"&amp;TEXT(B1769,"yyyymmdd")</f>
        <v/>
      </c>
      <c r="D1769" s="9">
        <f>_xlfn.XLOOKUP(C1769,Violations[Key],Violations[Boro])</f>
        <v/>
      </c>
      <c r="E1769" s="9">
        <f>_xlfn.XLOOKUP(C1769,Violations[Key],Violations[Cuisine])</f>
        <v/>
      </c>
      <c r="F1769" s="9">
        <f>_xlfn.XLOOKUP(C1769,Violations[Key],Violations[Score])</f>
        <v/>
      </c>
      <c r="G1769" s="9">
        <f>_xlfn.XLOOKUP(C1769,Violations[Key],Violations[Grade])&amp;""</f>
        <v/>
      </c>
      <c r="H1769" s="9">
        <f>COUNTIFS(Violations[Key],C1769,Violations[Violation code],"&lt;&gt;")</f>
        <v/>
      </c>
      <c r="I1769" s="9">
        <f>COUNTIFS(Violations[Key],C1769,Violations[Critical flag],"Critical")</f>
        <v/>
      </c>
      <c r="J1769" s="9">
        <f>IF(LEFT(_xlfn.XLOOKUP(C1769,Violations[Key],Violations[Action]),20)="Establishment Closed","Yes","No")</f>
        <v/>
      </c>
      <c r="K1769" s="9">
        <f>IF(F1769&lt;=13,"Yes","No")</f>
        <v/>
      </c>
    </row>
    <row r="1770">
      <c r="A1770" t="n">
        <v>50128516</v>
      </c>
      <c r="B1770" s="8" t="n">
        <v>46150</v>
      </c>
      <c r="C1770" s="9">
        <f>A1770&amp;"-"&amp;TEXT(B1770,"yyyymmdd")</f>
        <v/>
      </c>
      <c r="D1770" s="9">
        <f>_xlfn.XLOOKUP(C1770,Violations[Key],Violations[Boro])</f>
        <v/>
      </c>
      <c r="E1770" s="9">
        <f>_xlfn.XLOOKUP(C1770,Violations[Key],Violations[Cuisine])</f>
        <v/>
      </c>
      <c r="F1770" s="9">
        <f>_xlfn.XLOOKUP(C1770,Violations[Key],Violations[Score])</f>
        <v/>
      </c>
      <c r="G1770" s="9">
        <f>_xlfn.XLOOKUP(C1770,Violations[Key],Violations[Grade])&amp;""</f>
        <v/>
      </c>
      <c r="H1770" s="9">
        <f>COUNTIFS(Violations[Key],C1770,Violations[Violation code],"&lt;&gt;")</f>
        <v/>
      </c>
      <c r="I1770" s="9">
        <f>COUNTIFS(Violations[Key],C1770,Violations[Critical flag],"Critical")</f>
        <v/>
      </c>
      <c r="J1770" s="9">
        <f>IF(LEFT(_xlfn.XLOOKUP(C1770,Violations[Key],Violations[Action]),20)="Establishment Closed","Yes","No")</f>
        <v/>
      </c>
      <c r="K1770" s="9">
        <f>IF(F1770&lt;=13,"Yes","No")</f>
        <v/>
      </c>
    </row>
    <row r="1771">
      <c r="A1771" t="n">
        <v>50140400</v>
      </c>
      <c r="B1771" s="8" t="n">
        <v>46150</v>
      </c>
      <c r="C1771" s="9">
        <f>A1771&amp;"-"&amp;TEXT(B1771,"yyyymmdd")</f>
        <v/>
      </c>
      <c r="D1771" s="9">
        <f>_xlfn.XLOOKUP(C1771,Violations[Key],Violations[Boro])</f>
        <v/>
      </c>
      <c r="E1771" s="9">
        <f>_xlfn.XLOOKUP(C1771,Violations[Key],Violations[Cuisine])</f>
        <v/>
      </c>
      <c r="F1771" s="9">
        <f>_xlfn.XLOOKUP(C1771,Violations[Key],Violations[Score])</f>
        <v/>
      </c>
      <c r="G1771" s="9">
        <f>_xlfn.XLOOKUP(C1771,Violations[Key],Violations[Grade])&amp;""</f>
        <v/>
      </c>
      <c r="H1771" s="9">
        <f>COUNTIFS(Violations[Key],C1771,Violations[Violation code],"&lt;&gt;")</f>
        <v/>
      </c>
      <c r="I1771" s="9">
        <f>COUNTIFS(Violations[Key],C1771,Violations[Critical flag],"Critical")</f>
        <v/>
      </c>
      <c r="J1771" s="9">
        <f>IF(LEFT(_xlfn.XLOOKUP(C1771,Violations[Key],Violations[Action]),20)="Establishment Closed","Yes","No")</f>
        <v/>
      </c>
      <c r="K1771" s="9">
        <f>IF(F1771&lt;=13,"Yes","No")</f>
        <v/>
      </c>
    </row>
    <row r="1772">
      <c r="A1772" t="n">
        <v>50143567</v>
      </c>
      <c r="B1772" s="8" t="n">
        <v>46150</v>
      </c>
      <c r="C1772" s="9">
        <f>A1772&amp;"-"&amp;TEXT(B1772,"yyyymmdd")</f>
        <v/>
      </c>
      <c r="D1772" s="9">
        <f>_xlfn.XLOOKUP(C1772,Violations[Key],Violations[Boro])</f>
        <v/>
      </c>
      <c r="E1772" s="9">
        <f>_xlfn.XLOOKUP(C1772,Violations[Key],Violations[Cuisine])</f>
        <v/>
      </c>
      <c r="F1772" s="9">
        <f>_xlfn.XLOOKUP(C1772,Violations[Key],Violations[Score])</f>
        <v/>
      </c>
      <c r="G1772" s="9">
        <f>_xlfn.XLOOKUP(C1772,Violations[Key],Violations[Grade])&amp;""</f>
        <v/>
      </c>
      <c r="H1772" s="9">
        <f>COUNTIFS(Violations[Key],C1772,Violations[Violation code],"&lt;&gt;")</f>
        <v/>
      </c>
      <c r="I1772" s="9">
        <f>COUNTIFS(Violations[Key],C1772,Violations[Critical flag],"Critical")</f>
        <v/>
      </c>
      <c r="J1772" s="9">
        <f>IF(LEFT(_xlfn.XLOOKUP(C1772,Violations[Key],Violations[Action]),20)="Establishment Closed","Yes","No")</f>
        <v/>
      </c>
      <c r="K1772" s="9">
        <f>IF(F1772&lt;=13,"Yes","No")</f>
        <v/>
      </c>
    </row>
    <row r="1773">
      <c r="A1773" t="n">
        <v>50145006</v>
      </c>
      <c r="B1773" s="8" t="n">
        <v>46150</v>
      </c>
      <c r="C1773" s="9">
        <f>A1773&amp;"-"&amp;TEXT(B1773,"yyyymmdd")</f>
        <v/>
      </c>
      <c r="D1773" s="9">
        <f>_xlfn.XLOOKUP(C1773,Violations[Key],Violations[Boro])</f>
        <v/>
      </c>
      <c r="E1773" s="9">
        <f>_xlfn.XLOOKUP(C1773,Violations[Key],Violations[Cuisine])</f>
        <v/>
      </c>
      <c r="F1773" s="9">
        <f>_xlfn.XLOOKUP(C1773,Violations[Key],Violations[Score])</f>
        <v/>
      </c>
      <c r="G1773" s="9">
        <f>_xlfn.XLOOKUP(C1773,Violations[Key],Violations[Grade])&amp;""</f>
        <v/>
      </c>
      <c r="H1773" s="9">
        <f>COUNTIFS(Violations[Key],C1773,Violations[Violation code],"&lt;&gt;")</f>
        <v/>
      </c>
      <c r="I1773" s="9">
        <f>COUNTIFS(Violations[Key],C1773,Violations[Critical flag],"Critical")</f>
        <v/>
      </c>
      <c r="J1773" s="9">
        <f>IF(LEFT(_xlfn.XLOOKUP(C1773,Violations[Key],Violations[Action]),20)="Establishment Closed","Yes","No")</f>
        <v/>
      </c>
      <c r="K1773" s="9">
        <f>IF(F1773&lt;=13,"Yes","No")</f>
        <v/>
      </c>
    </row>
    <row r="1774">
      <c r="A1774" t="n">
        <v>50145205</v>
      </c>
      <c r="B1774" s="8" t="n">
        <v>46150</v>
      </c>
      <c r="C1774" s="9">
        <f>A1774&amp;"-"&amp;TEXT(B1774,"yyyymmdd")</f>
        <v/>
      </c>
      <c r="D1774" s="9">
        <f>_xlfn.XLOOKUP(C1774,Violations[Key],Violations[Boro])</f>
        <v/>
      </c>
      <c r="E1774" s="9">
        <f>_xlfn.XLOOKUP(C1774,Violations[Key],Violations[Cuisine])</f>
        <v/>
      </c>
      <c r="F1774" s="9">
        <f>_xlfn.XLOOKUP(C1774,Violations[Key],Violations[Score])</f>
        <v/>
      </c>
      <c r="G1774" s="9">
        <f>_xlfn.XLOOKUP(C1774,Violations[Key],Violations[Grade])&amp;""</f>
        <v/>
      </c>
      <c r="H1774" s="9">
        <f>COUNTIFS(Violations[Key],C1774,Violations[Violation code],"&lt;&gt;")</f>
        <v/>
      </c>
      <c r="I1774" s="9">
        <f>COUNTIFS(Violations[Key],C1774,Violations[Critical flag],"Critical")</f>
        <v/>
      </c>
      <c r="J1774" s="9">
        <f>IF(LEFT(_xlfn.XLOOKUP(C1774,Violations[Key],Violations[Action]),20)="Establishment Closed","Yes","No")</f>
        <v/>
      </c>
      <c r="K1774" s="9">
        <f>IF(F1774&lt;=13,"Yes","No")</f>
        <v/>
      </c>
    </row>
    <row r="1775">
      <c r="A1775" t="n">
        <v>50152596</v>
      </c>
      <c r="B1775" s="8" t="n">
        <v>46150</v>
      </c>
      <c r="C1775" s="9">
        <f>A1775&amp;"-"&amp;TEXT(B1775,"yyyymmdd")</f>
        <v/>
      </c>
      <c r="D1775" s="9">
        <f>_xlfn.XLOOKUP(C1775,Violations[Key],Violations[Boro])</f>
        <v/>
      </c>
      <c r="E1775" s="9">
        <f>_xlfn.XLOOKUP(C1775,Violations[Key],Violations[Cuisine])</f>
        <v/>
      </c>
      <c r="F1775" s="9">
        <f>_xlfn.XLOOKUP(C1775,Violations[Key],Violations[Score])</f>
        <v/>
      </c>
      <c r="G1775" s="9">
        <f>_xlfn.XLOOKUP(C1775,Violations[Key],Violations[Grade])&amp;""</f>
        <v/>
      </c>
      <c r="H1775" s="9">
        <f>COUNTIFS(Violations[Key],C1775,Violations[Violation code],"&lt;&gt;")</f>
        <v/>
      </c>
      <c r="I1775" s="9">
        <f>COUNTIFS(Violations[Key],C1775,Violations[Critical flag],"Critical")</f>
        <v/>
      </c>
      <c r="J1775" s="9">
        <f>IF(LEFT(_xlfn.XLOOKUP(C1775,Violations[Key],Violations[Action]),20)="Establishment Closed","Yes","No")</f>
        <v/>
      </c>
      <c r="K1775" s="9">
        <f>IF(F1775&lt;=13,"Yes","No")</f>
        <v/>
      </c>
    </row>
    <row r="1776">
      <c r="A1776" t="n">
        <v>50159039</v>
      </c>
      <c r="B1776" s="8" t="n">
        <v>46150</v>
      </c>
      <c r="C1776" s="9">
        <f>A1776&amp;"-"&amp;TEXT(B1776,"yyyymmdd")</f>
        <v/>
      </c>
      <c r="D1776" s="9">
        <f>_xlfn.XLOOKUP(C1776,Violations[Key],Violations[Boro])</f>
        <v/>
      </c>
      <c r="E1776" s="9">
        <f>_xlfn.XLOOKUP(C1776,Violations[Key],Violations[Cuisine])</f>
        <v/>
      </c>
      <c r="F1776" s="9">
        <f>_xlfn.XLOOKUP(C1776,Violations[Key],Violations[Score])</f>
        <v/>
      </c>
      <c r="G1776" s="9">
        <f>_xlfn.XLOOKUP(C1776,Violations[Key],Violations[Grade])&amp;""</f>
        <v/>
      </c>
      <c r="H1776" s="9">
        <f>COUNTIFS(Violations[Key],C1776,Violations[Violation code],"&lt;&gt;")</f>
        <v/>
      </c>
      <c r="I1776" s="9">
        <f>COUNTIFS(Violations[Key],C1776,Violations[Critical flag],"Critical")</f>
        <v/>
      </c>
      <c r="J1776" s="9">
        <f>IF(LEFT(_xlfn.XLOOKUP(C1776,Violations[Key],Violations[Action]),20)="Establishment Closed","Yes","No")</f>
        <v/>
      </c>
      <c r="K1776" s="9">
        <f>IF(F1776&lt;=13,"Yes","No")</f>
        <v/>
      </c>
    </row>
    <row r="1777">
      <c r="A1777" t="n">
        <v>50161681</v>
      </c>
      <c r="B1777" s="8" t="n">
        <v>46150</v>
      </c>
      <c r="C1777" s="9">
        <f>A1777&amp;"-"&amp;TEXT(B1777,"yyyymmdd")</f>
        <v/>
      </c>
      <c r="D1777" s="9">
        <f>_xlfn.XLOOKUP(C1777,Violations[Key],Violations[Boro])</f>
        <v/>
      </c>
      <c r="E1777" s="9">
        <f>_xlfn.XLOOKUP(C1777,Violations[Key],Violations[Cuisine])</f>
        <v/>
      </c>
      <c r="F1777" s="9">
        <f>_xlfn.XLOOKUP(C1777,Violations[Key],Violations[Score])</f>
        <v/>
      </c>
      <c r="G1777" s="9">
        <f>_xlfn.XLOOKUP(C1777,Violations[Key],Violations[Grade])&amp;""</f>
        <v/>
      </c>
      <c r="H1777" s="9">
        <f>COUNTIFS(Violations[Key],C1777,Violations[Violation code],"&lt;&gt;")</f>
        <v/>
      </c>
      <c r="I1777" s="9">
        <f>COUNTIFS(Violations[Key],C1777,Violations[Critical flag],"Critical")</f>
        <v/>
      </c>
      <c r="J1777" s="9">
        <f>IF(LEFT(_xlfn.XLOOKUP(C1777,Violations[Key],Violations[Action]),20)="Establishment Closed","Yes","No")</f>
        <v/>
      </c>
      <c r="K1777" s="9">
        <f>IF(F1777&lt;=13,"Yes","No")</f>
        <v/>
      </c>
    </row>
    <row r="1778">
      <c r="A1778" t="n">
        <v>50164058</v>
      </c>
      <c r="B1778" s="8" t="n">
        <v>46150</v>
      </c>
      <c r="C1778" s="9">
        <f>A1778&amp;"-"&amp;TEXT(B1778,"yyyymmdd")</f>
        <v/>
      </c>
      <c r="D1778" s="9">
        <f>_xlfn.XLOOKUP(C1778,Violations[Key],Violations[Boro])</f>
        <v/>
      </c>
      <c r="E1778" s="9">
        <f>_xlfn.XLOOKUP(C1778,Violations[Key],Violations[Cuisine])</f>
        <v/>
      </c>
      <c r="F1778" s="9">
        <f>_xlfn.XLOOKUP(C1778,Violations[Key],Violations[Score])</f>
        <v/>
      </c>
      <c r="G1778" s="9">
        <f>_xlfn.XLOOKUP(C1778,Violations[Key],Violations[Grade])&amp;""</f>
        <v/>
      </c>
      <c r="H1778" s="9">
        <f>COUNTIFS(Violations[Key],C1778,Violations[Violation code],"&lt;&gt;")</f>
        <v/>
      </c>
      <c r="I1778" s="9">
        <f>COUNTIFS(Violations[Key],C1778,Violations[Critical flag],"Critical")</f>
        <v/>
      </c>
      <c r="J1778" s="9">
        <f>IF(LEFT(_xlfn.XLOOKUP(C1778,Violations[Key],Violations[Action]),20)="Establishment Closed","Yes","No")</f>
        <v/>
      </c>
      <c r="K1778" s="9">
        <f>IF(F1778&lt;=13,"Yes","No")</f>
        <v/>
      </c>
    </row>
    <row r="1779">
      <c r="A1779" t="n">
        <v>50165841</v>
      </c>
      <c r="B1779" s="8" t="n">
        <v>46150</v>
      </c>
      <c r="C1779" s="9">
        <f>A1779&amp;"-"&amp;TEXT(B1779,"yyyymmdd")</f>
        <v/>
      </c>
      <c r="D1779" s="9">
        <f>_xlfn.XLOOKUP(C1779,Violations[Key],Violations[Boro])</f>
        <v/>
      </c>
      <c r="E1779" s="9">
        <f>_xlfn.XLOOKUP(C1779,Violations[Key],Violations[Cuisine])</f>
        <v/>
      </c>
      <c r="F1779" s="9">
        <f>_xlfn.XLOOKUP(C1779,Violations[Key],Violations[Score])</f>
        <v/>
      </c>
      <c r="G1779" s="9">
        <f>_xlfn.XLOOKUP(C1779,Violations[Key],Violations[Grade])&amp;""</f>
        <v/>
      </c>
      <c r="H1779" s="9">
        <f>COUNTIFS(Violations[Key],C1779,Violations[Violation code],"&lt;&gt;")</f>
        <v/>
      </c>
      <c r="I1779" s="9">
        <f>COUNTIFS(Violations[Key],C1779,Violations[Critical flag],"Critical")</f>
        <v/>
      </c>
      <c r="J1779" s="9">
        <f>IF(LEFT(_xlfn.XLOOKUP(C1779,Violations[Key],Violations[Action]),20)="Establishment Closed","Yes","No")</f>
        <v/>
      </c>
      <c r="K1779" s="9">
        <f>IF(F1779&lt;=13,"Yes","No")</f>
        <v/>
      </c>
    </row>
    <row r="1780">
      <c r="A1780" t="n">
        <v>40958354</v>
      </c>
      <c r="B1780" s="8" t="n">
        <v>46151</v>
      </c>
      <c r="C1780" s="9">
        <f>A1780&amp;"-"&amp;TEXT(B1780,"yyyymmdd")</f>
        <v/>
      </c>
      <c r="D1780" s="9">
        <f>_xlfn.XLOOKUP(C1780,Violations[Key],Violations[Boro])</f>
        <v/>
      </c>
      <c r="E1780" s="9">
        <f>_xlfn.XLOOKUP(C1780,Violations[Key],Violations[Cuisine])</f>
        <v/>
      </c>
      <c r="F1780" s="9">
        <f>_xlfn.XLOOKUP(C1780,Violations[Key],Violations[Score])</f>
        <v/>
      </c>
      <c r="G1780" s="9">
        <f>_xlfn.XLOOKUP(C1780,Violations[Key],Violations[Grade])&amp;""</f>
        <v/>
      </c>
      <c r="H1780" s="9">
        <f>COUNTIFS(Violations[Key],C1780,Violations[Violation code],"&lt;&gt;")</f>
        <v/>
      </c>
      <c r="I1780" s="9">
        <f>COUNTIFS(Violations[Key],C1780,Violations[Critical flag],"Critical")</f>
        <v/>
      </c>
      <c r="J1780" s="9">
        <f>IF(LEFT(_xlfn.XLOOKUP(C1780,Violations[Key],Violations[Action]),20)="Establishment Closed","Yes","No")</f>
        <v/>
      </c>
      <c r="K1780" s="9">
        <f>IF(F1780&lt;=13,"Yes","No")</f>
        <v/>
      </c>
    </row>
    <row r="1781">
      <c r="A1781" t="n">
        <v>41705968</v>
      </c>
      <c r="B1781" s="8" t="n">
        <v>46151</v>
      </c>
      <c r="C1781" s="9">
        <f>A1781&amp;"-"&amp;TEXT(B1781,"yyyymmdd")</f>
        <v/>
      </c>
      <c r="D1781" s="9">
        <f>_xlfn.XLOOKUP(C1781,Violations[Key],Violations[Boro])</f>
        <v/>
      </c>
      <c r="E1781" s="9">
        <f>_xlfn.XLOOKUP(C1781,Violations[Key],Violations[Cuisine])</f>
        <v/>
      </c>
      <c r="F1781" s="9">
        <f>_xlfn.XLOOKUP(C1781,Violations[Key],Violations[Score])</f>
        <v/>
      </c>
      <c r="G1781" s="9">
        <f>_xlfn.XLOOKUP(C1781,Violations[Key],Violations[Grade])&amp;""</f>
        <v/>
      </c>
      <c r="H1781" s="9">
        <f>COUNTIFS(Violations[Key],C1781,Violations[Violation code],"&lt;&gt;")</f>
        <v/>
      </c>
      <c r="I1781" s="9">
        <f>COUNTIFS(Violations[Key],C1781,Violations[Critical flag],"Critical")</f>
        <v/>
      </c>
      <c r="J1781" s="9">
        <f>IF(LEFT(_xlfn.XLOOKUP(C1781,Violations[Key],Violations[Action]),20)="Establishment Closed","Yes","No")</f>
        <v/>
      </c>
      <c r="K1781" s="9">
        <f>IF(F1781&lt;=13,"Yes","No")</f>
        <v/>
      </c>
    </row>
    <row r="1782">
      <c r="A1782" t="n">
        <v>50016271</v>
      </c>
      <c r="B1782" s="8" t="n">
        <v>46151</v>
      </c>
      <c r="C1782" s="9">
        <f>A1782&amp;"-"&amp;TEXT(B1782,"yyyymmdd")</f>
        <v/>
      </c>
      <c r="D1782" s="9">
        <f>_xlfn.XLOOKUP(C1782,Violations[Key],Violations[Boro])</f>
        <v/>
      </c>
      <c r="E1782" s="9">
        <f>_xlfn.XLOOKUP(C1782,Violations[Key],Violations[Cuisine])</f>
        <v/>
      </c>
      <c r="F1782" s="9">
        <f>_xlfn.XLOOKUP(C1782,Violations[Key],Violations[Score])</f>
        <v/>
      </c>
      <c r="G1782" s="9">
        <f>_xlfn.XLOOKUP(C1782,Violations[Key],Violations[Grade])&amp;""</f>
        <v/>
      </c>
      <c r="H1782" s="9">
        <f>COUNTIFS(Violations[Key],C1782,Violations[Violation code],"&lt;&gt;")</f>
        <v/>
      </c>
      <c r="I1782" s="9">
        <f>COUNTIFS(Violations[Key],C1782,Violations[Critical flag],"Critical")</f>
        <v/>
      </c>
      <c r="J1782" s="9">
        <f>IF(LEFT(_xlfn.XLOOKUP(C1782,Violations[Key],Violations[Action]),20)="Establishment Closed","Yes","No")</f>
        <v/>
      </c>
      <c r="K1782" s="9">
        <f>IF(F1782&lt;=13,"Yes","No")</f>
        <v/>
      </c>
    </row>
    <row r="1783">
      <c r="A1783" t="n">
        <v>50120148</v>
      </c>
      <c r="B1783" s="8" t="n">
        <v>46151</v>
      </c>
      <c r="C1783" s="9">
        <f>A1783&amp;"-"&amp;TEXT(B1783,"yyyymmdd")</f>
        <v/>
      </c>
      <c r="D1783" s="9">
        <f>_xlfn.XLOOKUP(C1783,Violations[Key],Violations[Boro])</f>
        <v/>
      </c>
      <c r="E1783" s="9">
        <f>_xlfn.XLOOKUP(C1783,Violations[Key],Violations[Cuisine])</f>
        <v/>
      </c>
      <c r="F1783" s="9">
        <f>_xlfn.XLOOKUP(C1783,Violations[Key],Violations[Score])</f>
        <v/>
      </c>
      <c r="G1783" s="9">
        <f>_xlfn.XLOOKUP(C1783,Violations[Key],Violations[Grade])&amp;""</f>
        <v/>
      </c>
      <c r="H1783" s="9">
        <f>COUNTIFS(Violations[Key],C1783,Violations[Violation code],"&lt;&gt;")</f>
        <v/>
      </c>
      <c r="I1783" s="9">
        <f>COUNTIFS(Violations[Key],C1783,Violations[Critical flag],"Critical")</f>
        <v/>
      </c>
      <c r="J1783" s="9">
        <f>IF(LEFT(_xlfn.XLOOKUP(C1783,Violations[Key],Violations[Action]),20)="Establishment Closed","Yes","No")</f>
        <v/>
      </c>
      <c r="K1783" s="9">
        <f>IF(F1783&lt;=13,"Yes","No")</f>
        <v/>
      </c>
    </row>
    <row r="1784">
      <c r="A1784" t="n">
        <v>50124455</v>
      </c>
      <c r="B1784" s="8" t="n">
        <v>46151</v>
      </c>
      <c r="C1784" s="9">
        <f>A1784&amp;"-"&amp;TEXT(B1784,"yyyymmdd")</f>
        <v/>
      </c>
      <c r="D1784" s="9">
        <f>_xlfn.XLOOKUP(C1784,Violations[Key],Violations[Boro])</f>
        <v/>
      </c>
      <c r="E1784" s="9">
        <f>_xlfn.XLOOKUP(C1784,Violations[Key],Violations[Cuisine])</f>
        <v/>
      </c>
      <c r="F1784" s="9">
        <f>_xlfn.XLOOKUP(C1784,Violations[Key],Violations[Score])</f>
        <v/>
      </c>
      <c r="G1784" s="9">
        <f>_xlfn.XLOOKUP(C1784,Violations[Key],Violations[Grade])&amp;""</f>
        <v/>
      </c>
      <c r="H1784" s="9">
        <f>COUNTIFS(Violations[Key],C1784,Violations[Violation code],"&lt;&gt;")</f>
        <v/>
      </c>
      <c r="I1784" s="9">
        <f>COUNTIFS(Violations[Key],C1784,Violations[Critical flag],"Critical")</f>
        <v/>
      </c>
      <c r="J1784" s="9">
        <f>IF(LEFT(_xlfn.XLOOKUP(C1784,Violations[Key],Violations[Action]),20)="Establishment Closed","Yes","No")</f>
        <v/>
      </c>
      <c r="K1784" s="9">
        <f>IF(F1784&lt;=13,"Yes","No")</f>
        <v/>
      </c>
    </row>
    <row r="1785">
      <c r="A1785" t="n">
        <v>40367373</v>
      </c>
      <c r="B1785" s="8" t="n">
        <v>46153</v>
      </c>
      <c r="C1785" s="9">
        <f>A1785&amp;"-"&amp;TEXT(B1785,"yyyymmdd")</f>
        <v/>
      </c>
      <c r="D1785" s="9">
        <f>_xlfn.XLOOKUP(C1785,Violations[Key],Violations[Boro])</f>
        <v/>
      </c>
      <c r="E1785" s="9">
        <f>_xlfn.XLOOKUP(C1785,Violations[Key],Violations[Cuisine])</f>
        <v/>
      </c>
      <c r="F1785" s="9">
        <f>_xlfn.XLOOKUP(C1785,Violations[Key],Violations[Score])</f>
        <v/>
      </c>
      <c r="G1785" s="9">
        <f>_xlfn.XLOOKUP(C1785,Violations[Key],Violations[Grade])&amp;""</f>
        <v/>
      </c>
      <c r="H1785" s="9">
        <f>COUNTIFS(Violations[Key],C1785,Violations[Violation code],"&lt;&gt;")</f>
        <v/>
      </c>
      <c r="I1785" s="9">
        <f>COUNTIFS(Violations[Key],C1785,Violations[Critical flag],"Critical")</f>
        <v/>
      </c>
      <c r="J1785" s="9">
        <f>IF(LEFT(_xlfn.XLOOKUP(C1785,Violations[Key],Violations[Action]),20)="Establishment Closed","Yes","No")</f>
        <v/>
      </c>
      <c r="K1785" s="9">
        <f>IF(F1785&lt;=13,"Yes","No")</f>
        <v/>
      </c>
    </row>
    <row r="1786">
      <c r="A1786" t="n">
        <v>40386569</v>
      </c>
      <c r="B1786" s="8" t="n">
        <v>46153</v>
      </c>
      <c r="C1786" s="9">
        <f>A1786&amp;"-"&amp;TEXT(B1786,"yyyymmdd")</f>
        <v/>
      </c>
      <c r="D1786" s="9">
        <f>_xlfn.XLOOKUP(C1786,Violations[Key],Violations[Boro])</f>
        <v/>
      </c>
      <c r="E1786" s="9">
        <f>_xlfn.XLOOKUP(C1786,Violations[Key],Violations[Cuisine])</f>
        <v/>
      </c>
      <c r="F1786" s="9">
        <f>_xlfn.XLOOKUP(C1786,Violations[Key],Violations[Score])</f>
        <v/>
      </c>
      <c r="G1786" s="9">
        <f>_xlfn.XLOOKUP(C1786,Violations[Key],Violations[Grade])&amp;""</f>
        <v/>
      </c>
      <c r="H1786" s="9">
        <f>COUNTIFS(Violations[Key],C1786,Violations[Violation code],"&lt;&gt;")</f>
        <v/>
      </c>
      <c r="I1786" s="9">
        <f>COUNTIFS(Violations[Key],C1786,Violations[Critical flag],"Critical")</f>
        <v/>
      </c>
      <c r="J1786" s="9">
        <f>IF(LEFT(_xlfn.XLOOKUP(C1786,Violations[Key],Violations[Action]),20)="Establishment Closed","Yes","No")</f>
        <v/>
      </c>
      <c r="K1786" s="9">
        <f>IF(F1786&lt;=13,"Yes","No")</f>
        <v/>
      </c>
    </row>
    <row r="1787">
      <c r="A1787" t="n">
        <v>40393985</v>
      </c>
      <c r="B1787" s="8" t="n">
        <v>46153</v>
      </c>
      <c r="C1787" s="9">
        <f>A1787&amp;"-"&amp;TEXT(B1787,"yyyymmdd")</f>
        <v/>
      </c>
      <c r="D1787" s="9">
        <f>_xlfn.XLOOKUP(C1787,Violations[Key],Violations[Boro])</f>
        <v/>
      </c>
      <c r="E1787" s="9">
        <f>_xlfn.XLOOKUP(C1787,Violations[Key],Violations[Cuisine])</f>
        <v/>
      </c>
      <c r="F1787" s="9">
        <f>_xlfn.XLOOKUP(C1787,Violations[Key],Violations[Score])</f>
        <v/>
      </c>
      <c r="G1787" s="9">
        <f>_xlfn.XLOOKUP(C1787,Violations[Key],Violations[Grade])&amp;""</f>
        <v/>
      </c>
      <c r="H1787" s="9">
        <f>COUNTIFS(Violations[Key],C1787,Violations[Violation code],"&lt;&gt;")</f>
        <v/>
      </c>
      <c r="I1787" s="9">
        <f>COUNTIFS(Violations[Key],C1787,Violations[Critical flag],"Critical")</f>
        <v/>
      </c>
      <c r="J1787" s="9">
        <f>IF(LEFT(_xlfn.XLOOKUP(C1787,Violations[Key],Violations[Action]),20)="Establishment Closed","Yes","No")</f>
        <v/>
      </c>
      <c r="K1787" s="9">
        <f>IF(F1787&lt;=13,"Yes","No")</f>
        <v/>
      </c>
    </row>
    <row r="1788">
      <c r="A1788" t="n">
        <v>41008857</v>
      </c>
      <c r="B1788" s="8" t="n">
        <v>46153</v>
      </c>
      <c r="C1788" s="9">
        <f>A1788&amp;"-"&amp;TEXT(B1788,"yyyymmdd")</f>
        <v/>
      </c>
      <c r="D1788" s="9">
        <f>_xlfn.XLOOKUP(C1788,Violations[Key],Violations[Boro])</f>
        <v/>
      </c>
      <c r="E1788" s="9">
        <f>_xlfn.XLOOKUP(C1788,Violations[Key],Violations[Cuisine])</f>
        <v/>
      </c>
      <c r="F1788" s="9">
        <f>_xlfn.XLOOKUP(C1788,Violations[Key],Violations[Score])</f>
        <v/>
      </c>
      <c r="G1788" s="9">
        <f>_xlfn.XLOOKUP(C1788,Violations[Key],Violations[Grade])&amp;""</f>
        <v/>
      </c>
      <c r="H1788" s="9">
        <f>COUNTIFS(Violations[Key],C1788,Violations[Violation code],"&lt;&gt;")</f>
        <v/>
      </c>
      <c r="I1788" s="9">
        <f>COUNTIFS(Violations[Key],C1788,Violations[Critical flag],"Critical")</f>
        <v/>
      </c>
      <c r="J1788" s="9">
        <f>IF(LEFT(_xlfn.XLOOKUP(C1788,Violations[Key],Violations[Action]),20)="Establishment Closed","Yes","No")</f>
        <v/>
      </c>
      <c r="K1788" s="9">
        <f>IF(F1788&lt;=13,"Yes","No")</f>
        <v/>
      </c>
    </row>
    <row r="1789">
      <c r="A1789" t="n">
        <v>41011367</v>
      </c>
      <c r="B1789" s="8" t="n">
        <v>46153</v>
      </c>
      <c r="C1789" s="9">
        <f>A1789&amp;"-"&amp;TEXT(B1789,"yyyymmdd")</f>
        <v/>
      </c>
      <c r="D1789" s="9">
        <f>_xlfn.XLOOKUP(C1789,Violations[Key],Violations[Boro])</f>
        <v/>
      </c>
      <c r="E1789" s="9">
        <f>_xlfn.XLOOKUP(C1789,Violations[Key],Violations[Cuisine])</f>
        <v/>
      </c>
      <c r="F1789" s="9">
        <f>_xlfn.XLOOKUP(C1789,Violations[Key],Violations[Score])</f>
        <v/>
      </c>
      <c r="G1789" s="9">
        <f>_xlfn.XLOOKUP(C1789,Violations[Key],Violations[Grade])&amp;""</f>
        <v/>
      </c>
      <c r="H1789" s="9">
        <f>COUNTIFS(Violations[Key],C1789,Violations[Violation code],"&lt;&gt;")</f>
        <v/>
      </c>
      <c r="I1789" s="9">
        <f>COUNTIFS(Violations[Key],C1789,Violations[Critical flag],"Critical")</f>
        <v/>
      </c>
      <c r="J1789" s="9">
        <f>IF(LEFT(_xlfn.XLOOKUP(C1789,Violations[Key],Violations[Action]),20)="Establishment Closed","Yes","No")</f>
        <v/>
      </c>
      <c r="K1789" s="9">
        <f>IF(F1789&lt;=13,"Yes","No")</f>
        <v/>
      </c>
    </row>
    <row r="1790">
      <c r="A1790" t="n">
        <v>41063983</v>
      </c>
      <c r="B1790" s="8" t="n">
        <v>46153</v>
      </c>
      <c r="C1790" s="9">
        <f>A1790&amp;"-"&amp;TEXT(B1790,"yyyymmdd")</f>
        <v/>
      </c>
      <c r="D1790" s="9">
        <f>_xlfn.XLOOKUP(C1790,Violations[Key],Violations[Boro])</f>
        <v/>
      </c>
      <c r="E1790" s="9">
        <f>_xlfn.XLOOKUP(C1790,Violations[Key],Violations[Cuisine])</f>
        <v/>
      </c>
      <c r="F1790" s="9">
        <f>_xlfn.XLOOKUP(C1790,Violations[Key],Violations[Score])</f>
        <v/>
      </c>
      <c r="G1790" s="9">
        <f>_xlfn.XLOOKUP(C1790,Violations[Key],Violations[Grade])&amp;""</f>
        <v/>
      </c>
      <c r="H1790" s="9">
        <f>COUNTIFS(Violations[Key],C1790,Violations[Violation code],"&lt;&gt;")</f>
        <v/>
      </c>
      <c r="I1790" s="9">
        <f>COUNTIFS(Violations[Key],C1790,Violations[Critical flag],"Critical")</f>
        <v/>
      </c>
      <c r="J1790" s="9">
        <f>IF(LEFT(_xlfn.XLOOKUP(C1790,Violations[Key],Violations[Action]),20)="Establishment Closed","Yes","No")</f>
        <v/>
      </c>
      <c r="K1790" s="9">
        <f>IF(F1790&lt;=13,"Yes","No")</f>
        <v/>
      </c>
    </row>
    <row r="1791">
      <c r="A1791" t="n">
        <v>41076171</v>
      </c>
      <c r="B1791" s="8" t="n">
        <v>46153</v>
      </c>
      <c r="C1791" s="9">
        <f>A1791&amp;"-"&amp;TEXT(B1791,"yyyymmdd")</f>
        <v/>
      </c>
      <c r="D1791" s="9">
        <f>_xlfn.XLOOKUP(C1791,Violations[Key],Violations[Boro])</f>
        <v/>
      </c>
      <c r="E1791" s="9">
        <f>_xlfn.XLOOKUP(C1791,Violations[Key],Violations[Cuisine])</f>
        <v/>
      </c>
      <c r="F1791" s="9">
        <f>_xlfn.XLOOKUP(C1791,Violations[Key],Violations[Score])</f>
        <v/>
      </c>
      <c r="G1791" s="9">
        <f>_xlfn.XLOOKUP(C1791,Violations[Key],Violations[Grade])&amp;""</f>
        <v/>
      </c>
      <c r="H1791" s="9">
        <f>COUNTIFS(Violations[Key],C1791,Violations[Violation code],"&lt;&gt;")</f>
        <v/>
      </c>
      <c r="I1791" s="9">
        <f>COUNTIFS(Violations[Key],C1791,Violations[Critical flag],"Critical")</f>
        <v/>
      </c>
      <c r="J1791" s="9">
        <f>IF(LEFT(_xlfn.XLOOKUP(C1791,Violations[Key],Violations[Action]),20)="Establishment Closed","Yes","No")</f>
        <v/>
      </c>
      <c r="K1791" s="9">
        <f>IF(F1791&lt;=13,"Yes","No")</f>
        <v/>
      </c>
    </row>
    <row r="1792">
      <c r="A1792" t="n">
        <v>41092403</v>
      </c>
      <c r="B1792" s="8" t="n">
        <v>46153</v>
      </c>
      <c r="C1792" s="9">
        <f>A1792&amp;"-"&amp;TEXT(B1792,"yyyymmdd")</f>
        <v/>
      </c>
      <c r="D1792" s="9">
        <f>_xlfn.XLOOKUP(C1792,Violations[Key],Violations[Boro])</f>
        <v/>
      </c>
      <c r="E1792" s="9">
        <f>_xlfn.XLOOKUP(C1792,Violations[Key],Violations[Cuisine])</f>
        <v/>
      </c>
      <c r="F1792" s="9">
        <f>_xlfn.XLOOKUP(C1792,Violations[Key],Violations[Score])</f>
        <v/>
      </c>
      <c r="G1792" s="9">
        <f>_xlfn.XLOOKUP(C1792,Violations[Key],Violations[Grade])&amp;""</f>
        <v/>
      </c>
      <c r="H1792" s="9">
        <f>COUNTIFS(Violations[Key],C1792,Violations[Violation code],"&lt;&gt;")</f>
        <v/>
      </c>
      <c r="I1792" s="9">
        <f>COUNTIFS(Violations[Key],C1792,Violations[Critical flag],"Critical")</f>
        <v/>
      </c>
      <c r="J1792" s="9">
        <f>IF(LEFT(_xlfn.XLOOKUP(C1792,Violations[Key],Violations[Action]),20)="Establishment Closed","Yes","No")</f>
        <v/>
      </c>
      <c r="K1792" s="9">
        <f>IF(F1792&lt;=13,"Yes","No")</f>
        <v/>
      </c>
    </row>
    <row r="1793">
      <c r="A1793" t="n">
        <v>41343370</v>
      </c>
      <c r="B1793" s="8" t="n">
        <v>46153</v>
      </c>
      <c r="C1793" s="9">
        <f>A1793&amp;"-"&amp;TEXT(B1793,"yyyymmdd")</f>
        <v/>
      </c>
      <c r="D1793" s="9">
        <f>_xlfn.XLOOKUP(C1793,Violations[Key],Violations[Boro])</f>
        <v/>
      </c>
      <c r="E1793" s="9">
        <f>_xlfn.XLOOKUP(C1793,Violations[Key],Violations[Cuisine])</f>
        <v/>
      </c>
      <c r="F1793" s="9">
        <f>_xlfn.XLOOKUP(C1793,Violations[Key],Violations[Score])</f>
        <v/>
      </c>
      <c r="G1793" s="9">
        <f>_xlfn.XLOOKUP(C1793,Violations[Key],Violations[Grade])&amp;""</f>
        <v/>
      </c>
      <c r="H1793" s="9">
        <f>COUNTIFS(Violations[Key],C1793,Violations[Violation code],"&lt;&gt;")</f>
        <v/>
      </c>
      <c r="I1793" s="9">
        <f>COUNTIFS(Violations[Key],C1793,Violations[Critical flag],"Critical")</f>
        <v/>
      </c>
      <c r="J1793" s="9">
        <f>IF(LEFT(_xlfn.XLOOKUP(C1793,Violations[Key],Violations[Action]),20)="Establishment Closed","Yes","No")</f>
        <v/>
      </c>
      <c r="K1793" s="9">
        <f>IF(F1793&lt;=13,"Yes","No")</f>
        <v/>
      </c>
    </row>
    <row r="1794">
      <c r="A1794" t="n">
        <v>41421764</v>
      </c>
      <c r="B1794" s="8" t="n">
        <v>46153</v>
      </c>
      <c r="C1794" s="9">
        <f>A1794&amp;"-"&amp;TEXT(B1794,"yyyymmdd")</f>
        <v/>
      </c>
      <c r="D1794" s="9">
        <f>_xlfn.XLOOKUP(C1794,Violations[Key],Violations[Boro])</f>
        <v/>
      </c>
      <c r="E1794" s="9">
        <f>_xlfn.XLOOKUP(C1794,Violations[Key],Violations[Cuisine])</f>
        <v/>
      </c>
      <c r="F1794" s="9">
        <f>_xlfn.XLOOKUP(C1794,Violations[Key],Violations[Score])</f>
        <v/>
      </c>
      <c r="G1794" s="9">
        <f>_xlfn.XLOOKUP(C1794,Violations[Key],Violations[Grade])&amp;""</f>
        <v/>
      </c>
      <c r="H1794" s="9">
        <f>COUNTIFS(Violations[Key],C1794,Violations[Violation code],"&lt;&gt;")</f>
        <v/>
      </c>
      <c r="I1794" s="9">
        <f>COUNTIFS(Violations[Key],C1794,Violations[Critical flag],"Critical")</f>
        <v/>
      </c>
      <c r="J1794" s="9">
        <f>IF(LEFT(_xlfn.XLOOKUP(C1794,Violations[Key],Violations[Action]),20)="Establishment Closed","Yes","No")</f>
        <v/>
      </c>
      <c r="K1794" s="9">
        <f>IF(F1794&lt;=13,"Yes","No")</f>
        <v/>
      </c>
    </row>
    <row r="1795">
      <c r="A1795" t="n">
        <v>41454953</v>
      </c>
      <c r="B1795" s="8" t="n">
        <v>46153</v>
      </c>
      <c r="C1795" s="9">
        <f>A1795&amp;"-"&amp;TEXT(B1795,"yyyymmdd")</f>
        <v/>
      </c>
      <c r="D1795" s="9">
        <f>_xlfn.XLOOKUP(C1795,Violations[Key],Violations[Boro])</f>
        <v/>
      </c>
      <c r="E1795" s="9">
        <f>_xlfn.XLOOKUP(C1795,Violations[Key],Violations[Cuisine])</f>
        <v/>
      </c>
      <c r="F1795" s="9">
        <f>_xlfn.XLOOKUP(C1795,Violations[Key],Violations[Score])</f>
        <v/>
      </c>
      <c r="G1795" s="9">
        <f>_xlfn.XLOOKUP(C1795,Violations[Key],Violations[Grade])&amp;""</f>
        <v/>
      </c>
      <c r="H1795" s="9">
        <f>COUNTIFS(Violations[Key],C1795,Violations[Violation code],"&lt;&gt;")</f>
        <v/>
      </c>
      <c r="I1795" s="9">
        <f>COUNTIFS(Violations[Key],C1795,Violations[Critical flag],"Critical")</f>
        <v/>
      </c>
      <c r="J1795" s="9">
        <f>IF(LEFT(_xlfn.XLOOKUP(C1795,Violations[Key],Violations[Action]),20)="Establishment Closed","Yes","No")</f>
        <v/>
      </c>
      <c r="K1795" s="9">
        <f>IF(F1795&lt;=13,"Yes","No")</f>
        <v/>
      </c>
    </row>
    <row r="1796">
      <c r="A1796" t="n">
        <v>41489737</v>
      </c>
      <c r="B1796" s="8" t="n">
        <v>46153</v>
      </c>
      <c r="C1796" s="9">
        <f>A1796&amp;"-"&amp;TEXT(B1796,"yyyymmdd")</f>
        <v/>
      </c>
      <c r="D1796" s="9">
        <f>_xlfn.XLOOKUP(C1796,Violations[Key],Violations[Boro])</f>
        <v/>
      </c>
      <c r="E1796" s="9">
        <f>_xlfn.XLOOKUP(C1796,Violations[Key],Violations[Cuisine])</f>
        <v/>
      </c>
      <c r="F1796" s="9">
        <f>_xlfn.XLOOKUP(C1796,Violations[Key],Violations[Score])</f>
        <v/>
      </c>
      <c r="G1796" s="9">
        <f>_xlfn.XLOOKUP(C1796,Violations[Key],Violations[Grade])&amp;""</f>
        <v/>
      </c>
      <c r="H1796" s="9">
        <f>COUNTIFS(Violations[Key],C1796,Violations[Violation code],"&lt;&gt;")</f>
        <v/>
      </c>
      <c r="I1796" s="9">
        <f>COUNTIFS(Violations[Key],C1796,Violations[Critical flag],"Critical")</f>
        <v/>
      </c>
      <c r="J1796" s="9">
        <f>IF(LEFT(_xlfn.XLOOKUP(C1796,Violations[Key],Violations[Action]),20)="Establishment Closed","Yes","No")</f>
        <v/>
      </c>
      <c r="K1796" s="9">
        <f>IF(F1796&lt;=13,"Yes","No")</f>
        <v/>
      </c>
    </row>
    <row r="1797">
      <c r="A1797" t="n">
        <v>41574370</v>
      </c>
      <c r="B1797" s="8" t="n">
        <v>46153</v>
      </c>
      <c r="C1797" s="9">
        <f>A1797&amp;"-"&amp;TEXT(B1797,"yyyymmdd")</f>
        <v/>
      </c>
      <c r="D1797" s="9">
        <f>_xlfn.XLOOKUP(C1797,Violations[Key],Violations[Boro])</f>
        <v/>
      </c>
      <c r="E1797" s="9">
        <f>_xlfn.XLOOKUP(C1797,Violations[Key],Violations[Cuisine])</f>
        <v/>
      </c>
      <c r="F1797" s="9">
        <f>_xlfn.XLOOKUP(C1797,Violations[Key],Violations[Score])</f>
        <v/>
      </c>
      <c r="G1797" s="9">
        <f>_xlfn.XLOOKUP(C1797,Violations[Key],Violations[Grade])&amp;""</f>
        <v/>
      </c>
      <c r="H1797" s="9">
        <f>COUNTIFS(Violations[Key],C1797,Violations[Violation code],"&lt;&gt;")</f>
        <v/>
      </c>
      <c r="I1797" s="9">
        <f>COUNTIFS(Violations[Key],C1797,Violations[Critical flag],"Critical")</f>
        <v/>
      </c>
      <c r="J1797" s="9">
        <f>IF(LEFT(_xlfn.XLOOKUP(C1797,Violations[Key],Violations[Action]),20)="Establishment Closed","Yes","No")</f>
        <v/>
      </c>
      <c r="K1797" s="9">
        <f>IF(F1797&lt;=13,"Yes","No")</f>
        <v/>
      </c>
    </row>
    <row r="1798">
      <c r="A1798" t="n">
        <v>41609186</v>
      </c>
      <c r="B1798" s="8" t="n">
        <v>46153</v>
      </c>
      <c r="C1798" s="9">
        <f>A1798&amp;"-"&amp;TEXT(B1798,"yyyymmdd")</f>
        <v/>
      </c>
      <c r="D1798" s="9">
        <f>_xlfn.XLOOKUP(C1798,Violations[Key],Violations[Boro])</f>
        <v/>
      </c>
      <c r="E1798" s="9">
        <f>_xlfn.XLOOKUP(C1798,Violations[Key],Violations[Cuisine])</f>
        <v/>
      </c>
      <c r="F1798" s="9">
        <f>_xlfn.XLOOKUP(C1798,Violations[Key],Violations[Score])</f>
        <v/>
      </c>
      <c r="G1798" s="9">
        <f>_xlfn.XLOOKUP(C1798,Violations[Key],Violations[Grade])&amp;""</f>
        <v/>
      </c>
      <c r="H1798" s="9">
        <f>COUNTIFS(Violations[Key],C1798,Violations[Violation code],"&lt;&gt;")</f>
        <v/>
      </c>
      <c r="I1798" s="9">
        <f>COUNTIFS(Violations[Key],C1798,Violations[Critical flag],"Critical")</f>
        <v/>
      </c>
      <c r="J1798" s="9">
        <f>IF(LEFT(_xlfn.XLOOKUP(C1798,Violations[Key],Violations[Action]),20)="Establishment Closed","Yes","No")</f>
        <v/>
      </c>
      <c r="K1798" s="9">
        <f>IF(F1798&lt;=13,"Yes","No")</f>
        <v/>
      </c>
    </row>
    <row r="1799">
      <c r="A1799" t="n">
        <v>41710527</v>
      </c>
      <c r="B1799" s="8" t="n">
        <v>46153</v>
      </c>
      <c r="C1799" s="9">
        <f>A1799&amp;"-"&amp;TEXT(B1799,"yyyymmdd")</f>
        <v/>
      </c>
      <c r="D1799" s="9">
        <f>_xlfn.XLOOKUP(C1799,Violations[Key],Violations[Boro])</f>
        <v/>
      </c>
      <c r="E1799" s="9">
        <f>_xlfn.XLOOKUP(C1799,Violations[Key],Violations[Cuisine])</f>
        <v/>
      </c>
      <c r="F1799" s="9">
        <f>_xlfn.XLOOKUP(C1799,Violations[Key],Violations[Score])</f>
        <v/>
      </c>
      <c r="G1799" s="9">
        <f>_xlfn.XLOOKUP(C1799,Violations[Key],Violations[Grade])&amp;""</f>
        <v/>
      </c>
      <c r="H1799" s="9">
        <f>COUNTIFS(Violations[Key],C1799,Violations[Violation code],"&lt;&gt;")</f>
        <v/>
      </c>
      <c r="I1799" s="9">
        <f>COUNTIFS(Violations[Key],C1799,Violations[Critical flag],"Critical")</f>
        <v/>
      </c>
      <c r="J1799" s="9">
        <f>IF(LEFT(_xlfn.XLOOKUP(C1799,Violations[Key],Violations[Action]),20)="Establishment Closed","Yes","No")</f>
        <v/>
      </c>
      <c r="K1799" s="9">
        <f>IF(F1799&lt;=13,"Yes","No")</f>
        <v/>
      </c>
    </row>
    <row r="1800">
      <c r="A1800" t="n">
        <v>50001324</v>
      </c>
      <c r="B1800" s="8" t="n">
        <v>46153</v>
      </c>
      <c r="C1800" s="9">
        <f>A1800&amp;"-"&amp;TEXT(B1800,"yyyymmdd")</f>
        <v/>
      </c>
      <c r="D1800" s="9">
        <f>_xlfn.XLOOKUP(C1800,Violations[Key],Violations[Boro])</f>
        <v/>
      </c>
      <c r="E1800" s="9">
        <f>_xlfn.XLOOKUP(C1800,Violations[Key],Violations[Cuisine])</f>
        <v/>
      </c>
      <c r="F1800" s="9">
        <f>_xlfn.XLOOKUP(C1800,Violations[Key],Violations[Score])</f>
        <v/>
      </c>
      <c r="G1800" s="9">
        <f>_xlfn.XLOOKUP(C1800,Violations[Key],Violations[Grade])&amp;""</f>
        <v/>
      </c>
      <c r="H1800" s="9">
        <f>COUNTIFS(Violations[Key],C1800,Violations[Violation code],"&lt;&gt;")</f>
        <v/>
      </c>
      <c r="I1800" s="9">
        <f>COUNTIFS(Violations[Key],C1800,Violations[Critical flag],"Critical")</f>
        <v/>
      </c>
      <c r="J1800" s="9">
        <f>IF(LEFT(_xlfn.XLOOKUP(C1800,Violations[Key],Violations[Action]),20)="Establishment Closed","Yes","No")</f>
        <v/>
      </c>
      <c r="K1800" s="9">
        <f>IF(F1800&lt;=13,"Yes","No")</f>
        <v/>
      </c>
    </row>
    <row r="1801">
      <c r="A1801" t="n">
        <v>50002329</v>
      </c>
      <c r="B1801" s="8" t="n">
        <v>46153</v>
      </c>
      <c r="C1801" s="9">
        <f>A1801&amp;"-"&amp;TEXT(B1801,"yyyymmdd")</f>
        <v/>
      </c>
      <c r="D1801" s="9">
        <f>_xlfn.XLOOKUP(C1801,Violations[Key],Violations[Boro])</f>
        <v/>
      </c>
      <c r="E1801" s="9">
        <f>_xlfn.XLOOKUP(C1801,Violations[Key],Violations[Cuisine])</f>
        <v/>
      </c>
      <c r="F1801" s="9">
        <f>_xlfn.XLOOKUP(C1801,Violations[Key],Violations[Score])</f>
        <v/>
      </c>
      <c r="G1801" s="9">
        <f>_xlfn.XLOOKUP(C1801,Violations[Key],Violations[Grade])&amp;""</f>
        <v/>
      </c>
      <c r="H1801" s="9">
        <f>COUNTIFS(Violations[Key],C1801,Violations[Violation code],"&lt;&gt;")</f>
        <v/>
      </c>
      <c r="I1801" s="9">
        <f>COUNTIFS(Violations[Key],C1801,Violations[Critical flag],"Critical")</f>
        <v/>
      </c>
      <c r="J1801" s="9">
        <f>IF(LEFT(_xlfn.XLOOKUP(C1801,Violations[Key],Violations[Action]),20)="Establishment Closed","Yes","No")</f>
        <v/>
      </c>
      <c r="K1801" s="9">
        <f>IF(F1801&lt;=13,"Yes","No")</f>
        <v/>
      </c>
    </row>
    <row r="1802">
      <c r="A1802" t="n">
        <v>50010991</v>
      </c>
      <c r="B1802" s="8" t="n">
        <v>46153</v>
      </c>
      <c r="C1802" s="9">
        <f>A1802&amp;"-"&amp;TEXT(B1802,"yyyymmdd")</f>
        <v/>
      </c>
      <c r="D1802" s="9">
        <f>_xlfn.XLOOKUP(C1802,Violations[Key],Violations[Boro])</f>
        <v/>
      </c>
      <c r="E1802" s="9">
        <f>_xlfn.XLOOKUP(C1802,Violations[Key],Violations[Cuisine])</f>
        <v/>
      </c>
      <c r="F1802" s="9">
        <f>_xlfn.XLOOKUP(C1802,Violations[Key],Violations[Score])</f>
        <v/>
      </c>
      <c r="G1802" s="9">
        <f>_xlfn.XLOOKUP(C1802,Violations[Key],Violations[Grade])&amp;""</f>
        <v/>
      </c>
      <c r="H1802" s="9">
        <f>COUNTIFS(Violations[Key],C1802,Violations[Violation code],"&lt;&gt;")</f>
        <v/>
      </c>
      <c r="I1802" s="9">
        <f>COUNTIFS(Violations[Key],C1802,Violations[Critical flag],"Critical")</f>
        <v/>
      </c>
      <c r="J1802" s="9">
        <f>IF(LEFT(_xlfn.XLOOKUP(C1802,Violations[Key],Violations[Action]),20)="Establishment Closed","Yes","No")</f>
        <v/>
      </c>
      <c r="K1802" s="9">
        <f>IF(F1802&lt;=13,"Yes","No")</f>
        <v/>
      </c>
    </row>
    <row r="1803">
      <c r="A1803" t="n">
        <v>50011004</v>
      </c>
      <c r="B1803" s="8" t="n">
        <v>46153</v>
      </c>
      <c r="C1803" s="9">
        <f>A1803&amp;"-"&amp;TEXT(B1803,"yyyymmdd")</f>
        <v/>
      </c>
      <c r="D1803" s="9">
        <f>_xlfn.XLOOKUP(C1803,Violations[Key],Violations[Boro])</f>
        <v/>
      </c>
      <c r="E1803" s="9">
        <f>_xlfn.XLOOKUP(C1803,Violations[Key],Violations[Cuisine])</f>
        <v/>
      </c>
      <c r="F1803" s="9">
        <f>_xlfn.XLOOKUP(C1803,Violations[Key],Violations[Score])</f>
        <v/>
      </c>
      <c r="G1803" s="9">
        <f>_xlfn.XLOOKUP(C1803,Violations[Key],Violations[Grade])&amp;""</f>
        <v/>
      </c>
      <c r="H1803" s="9">
        <f>COUNTIFS(Violations[Key],C1803,Violations[Violation code],"&lt;&gt;")</f>
        <v/>
      </c>
      <c r="I1803" s="9">
        <f>COUNTIFS(Violations[Key],C1803,Violations[Critical flag],"Critical")</f>
        <v/>
      </c>
      <c r="J1803" s="9">
        <f>IF(LEFT(_xlfn.XLOOKUP(C1803,Violations[Key],Violations[Action]),20)="Establishment Closed","Yes","No")</f>
        <v/>
      </c>
      <c r="K1803" s="9">
        <f>IF(F1803&lt;=13,"Yes","No")</f>
        <v/>
      </c>
    </row>
    <row r="1804">
      <c r="A1804" t="n">
        <v>50018577</v>
      </c>
      <c r="B1804" s="8" t="n">
        <v>46153</v>
      </c>
      <c r="C1804" s="9">
        <f>A1804&amp;"-"&amp;TEXT(B1804,"yyyymmdd")</f>
        <v/>
      </c>
      <c r="D1804" s="9">
        <f>_xlfn.XLOOKUP(C1804,Violations[Key],Violations[Boro])</f>
        <v/>
      </c>
      <c r="E1804" s="9">
        <f>_xlfn.XLOOKUP(C1804,Violations[Key],Violations[Cuisine])</f>
        <v/>
      </c>
      <c r="F1804" s="9">
        <f>_xlfn.XLOOKUP(C1804,Violations[Key],Violations[Score])</f>
        <v/>
      </c>
      <c r="G1804" s="9">
        <f>_xlfn.XLOOKUP(C1804,Violations[Key],Violations[Grade])&amp;""</f>
        <v/>
      </c>
      <c r="H1804" s="9">
        <f>COUNTIFS(Violations[Key],C1804,Violations[Violation code],"&lt;&gt;")</f>
        <v/>
      </c>
      <c r="I1804" s="9">
        <f>COUNTIFS(Violations[Key],C1804,Violations[Critical flag],"Critical")</f>
        <v/>
      </c>
      <c r="J1804" s="9">
        <f>IF(LEFT(_xlfn.XLOOKUP(C1804,Violations[Key],Violations[Action]),20)="Establishment Closed","Yes","No")</f>
        <v/>
      </c>
      <c r="K1804" s="9">
        <f>IF(F1804&lt;=13,"Yes","No")</f>
        <v/>
      </c>
    </row>
    <row r="1805">
      <c r="A1805" t="n">
        <v>50018882</v>
      </c>
      <c r="B1805" s="8" t="n">
        <v>46153</v>
      </c>
      <c r="C1805" s="9">
        <f>A1805&amp;"-"&amp;TEXT(B1805,"yyyymmdd")</f>
        <v/>
      </c>
      <c r="D1805" s="9">
        <f>_xlfn.XLOOKUP(C1805,Violations[Key],Violations[Boro])</f>
        <v/>
      </c>
      <c r="E1805" s="9">
        <f>_xlfn.XLOOKUP(C1805,Violations[Key],Violations[Cuisine])</f>
        <v/>
      </c>
      <c r="F1805" s="9">
        <f>_xlfn.XLOOKUP(C1805,Violations[Key],Violations[Score])</f>
        <v/>
      </c>
      <c r="G1805" s="9">
        <f>_xlfn.XLOOKUP(C1805,Violations[Key],Violations[Grade])&amp;""</f>
        <v/>
      </c>
      <c r="H1805" s="9">
        <f>COUNTIFS(Violations[Key],C1805,Violations[Violation code],"&lt;&gt;")</f>
        <v/>
      </c>
      <c r="I1805" s="9">
        <f>COUNTIFS(Violations[Key],C1805,Violations[Critical flag],"Critical")</f>
        <v/>
      </c>
      <c r="J1805" s="9">
        <f>IF(LEFT(_xlfn.XLOOKUP(C1805,Violations[Key],Violations[Action]),20)="Establishment Closed","Yes","No")</f>
        <v/>
      </c>
      <c r="K1805" s="9">
        <f>IF(F1805&lt;=13,"Yes","No")</f>
        <v/>
      </c>
    </row>
    <row r="1806">
      <c r="A1806" t="n">
        <v>50037975</v>
      </c>
      <c r="B1806" s="8" t="n">
        <v>46153</v>
      </c>
      <c r="C1806" s="9">
        <f>A1806&amp;"-"&amp;TEXT(B1806,"yyyymmdd")</f>
        <v/>
      </c>
      <c r="D1806" s="9">
        <f>_xlfn.XLOOKUP(C1806,Violations[Key],Violations[Boro])</f>
        <v/>
      </c>
      <c r="E1806" s="9">
        <f>_xlfn.XLOOKUP(C1806,Violations[Key],Violations[Cuisine])</f>
        <v/>
      </c>
      <c r="F1806" s="9">
        <f>_xlfn.XLOOKUP(C1806,Violations[Key],Violations[Score])</f>
        <v/>
      </c>
      <c r="G1806" s="9">
        <f>_xlfn.XLOOKUP(C1806,Violations[Key],Violations[Grade])&amp;""</f>
        <v/>
      </c>
      <c r="H1806" s="9">
        <f>COUNTIFS(Violations[Key],C1806,Violations[Violation code],"&lt;&gt;")</f>
        <v/>
      </c>
      <c r="I1806" s="9">
        <f>COUNTIFS(Violations[Key],C1806,Violations[Critical flag],"Critical")</f>
        <v/>
      </c>
      <c r="J1806" s="9">
        <f>IF(LEFT(_xlfn.XLOOKUP(C1806,Violations[Key],Violations[Action]),20)="Establishment Closed","Yes","No")</f>
        <v/>
      </c>
      <c r="K1806" s="9">
        <f>IF(F1806&lt;=13,"Yes","No")</f>
        <v/>
      </c>
    </row>
    <row r="1807">
      <c r="A1807" t="n">
        <v>50045070</v>
      </c>
      <c r="B1807" s="8" t="n">
        <v>46153</v>
      </c>
      <c r="C1807" s="9">
        <f>A1807&amp;"-"&amp;TEXT(B1807,"yyyymmdd")</f>
        <v/>
      </c>
      <c r="D1807" s="9">
        <f>_xlfn.XLOOKUP(C1807,Violations[Key],Violations[Boro])</f>
        <v/>
      </c>
      <c r="E1807" s="9">
        <f>_xlfn.XLOOKUP(C1807,Violations[Key],Violations[Cuisine])</f>
        <v/>
      </c>
      <c r="F1807" s="9">
        <f>_xlfn.XLOOKUP(C1807,Violations[Key],Violations[Score])</f>
        <v/>
      </c>
      <c r="G1807" s="9">
        <f>_xlfn.XLOOKUP(C1807,Violations[Key],Violations[Grade])&amp;""</f>
        <v/>
      </c>
      <c r="H1807" s="9">
        <f>COUNTIFS(Violations[Key],C1807,Violations[Violation code],"&lt;&gt;")</f>
        <v/>
      </c>
      <c r="I1807" s="9">
        <f>COUNTIFS(Violations[Key],C1807,Violations[Critical flag],"Critical")</f>
        <v/>
      </c>
      <c r="J1807" s="9">
        <f>IF(LEFT(_xlfn.XLOOKUP(C1807,Violations[Key],Violations[Action]),20)="Establishment Closed","Yes","No")</f>
        <v/>
      </c>
      <c r="K1807" s="9">
        <f>IF(F1807&lt;=13,"Yes","No")</f>
        <v/>
      </c>
    </row>
    <row r="1808">
      <c r="A1808" t="n">
        <v>50048262</v>
      </c>
      <c r="B1808" s="8" t="n">
        <v>46153</v>
      </c>
      <c r="C1808" s="9">
        <f>A1808&amp;"-"&amp;TEXT(B1808,"yyyymmdd")</f>
        <v/>
      </c>
      <c r="D1808" s="9">
        <f>_xlfn.XLOOKUP(C1808,Violations[Key],Violations[Boro])</f>
        <v/>
      </c>
      <c r="E1808" s="9">
        <f>_xlfn.XLOOKUP(C1808,Violations[Key],Violations[Cuisine])</f>
        <v/>
      </c>
      <c r="F1808" s="9">
        <f>_xlfn.XLOOKUP(C1808,Violations[Key],Violations[Score])</f>
        <v/>
      </c>
      <c r="G1808" s="9">
        <f>_xlfn.XLOOKUP(C1808,Violations[Key],Violations[Grade])&amp;""</f>
        <v/>
      </c>
      <c r="H1808" s="9">
        <f>COUNTIFS(Violations[Key],C1808,Violations[Violation code],"&lt;&gt;")</f>
        <v/>
      </c>
      <c r="I1808" s="9">
        <f>COUNTIFS(Violations[Key],C1808,Violations[Critical flag],"Critical")</f>
        <v/>
      </c>
      <c r="J1808" s="9">
        <f>IF(LEFT(_xlfn.XLOOKUP(C1808,Violations[Key],Violations[Action]),20)="Establishment Closed","Yes","No")</f>
        <v/>
      </c>
      <c r="K1808" s="9">
        <f>IF(F1808&lt;=13,"Yes","No")</f>
        <v/>
      </c>
    </row>
    <row r="1809">
      <c r="A1809" t="n">
        <v>50050327</v>
      </c>
      <c r="B1809" s="8" t="n">
        <v>46153</v>
      </c>
      <c r="C1809" s="9">
        <f>A1809&amp;"-"&amp;TEXT(B1809,"yyyymmdd")</f>
        <v/>
      </c>
      <c r="D1809" s="9">
        <f>_xlfn.XLOOKUP(C1809,Violations[Key],Violations[Boro])</f>
        <v/>
      </c>
      <c r="E1809" s="9">
        <f>_xlfn.XLOOKUP(C1809,Violations[Key],Violations[Cuisine])</f>
        <v/>
      </c>
      <c r="F1809" s="9">
        <f>_xlfn.XLOOKUP(C1809,Violations[Key],Violations[Score])</f>
        <v/>
      </c>
      <c r="G1809" s="9">
        <f>_xlfn.XLOOKUP(C1809,Violations[Key],Violations[Grade])&amp;""</f>
        <v/>
      </c>
      <c r="H1809" s="9">
        <f>COUNTIFS(Violations[Key],C1809,Violations[Violation code],"&lt;&gt;")</f>
        <v/>
      </c>
      <c r="I1809" s="9">
        <f>COUNTIFS(Violations[Key],C1809,Violations[Critical flag],"Critical")</f>
        <v/>
      </c>
      <c r="J1809" s="9">
        <f>IF(LEFT(_xlfn.XLOOKUP(C1809,Violations[Key],Violations[Action]),20)="Establishment Closed","Yes","No")</f>
        <v/>
      </c>
      <c r="K1809" s="9">
        <f>IF(F1809&lt;=13,"Yes","No")</f>
        <v/>
      </c>
    </row>
    <row r="1810">
      <c r="A1810" t="n">
        <v>50065042</v>
      </c>
      <c r="B1810" s="8" t="n">
        <v>46153</v>
      </c>
      <c r="C1810" s="9">
        <f>A1810&amp;"-"&amp;TEXT(B1810,"yyyymmdd")</f>
        <v/>
      </c>
      <c r="D1810" s="9">
        <f>_xlfn.XLOOKUP(C1810,Violations[Key],Violations[Boro])</f>
        <v/>
      </c>
      <c r="E1810" s="9">
        <f>_xlfn.XLOOKUP(C1810,Violations[Key],Violations[Cuisine])</f>
        <v/>
      </c>
      <c r="F1810" s="9">
        <f>_xlfn.XLOOKUP(C1810,Violations[Key],Violations[Score])</f>
        <v/>
      </c>
      <c r="G1810" s="9">
        <f>_xlfn.XLOOKUP(C1810,Violations[Key],Violations[Grade])&amp;""</f>
        <v/>
      </c>
      <c r="H1810" s="9">
        <f>COUNTIFS(Violations[Key],C1810,Violations[Violation code],"&lt;&gt;")</f>
        <v/>
      </c>
      <c r="I1810" s="9">
        <f>COUNTIFS(Violations[Key],C1810,Violations[Critical flag],"Critical")</f>
        <v/>
      </c>
      <c r="J1810" s="9">
        <f>IF(LEFT(_xlfn.XLOOKUP(C1810,Violations[Key],Violations[Action]),20)="Establishment Closed","Yes","No")</f>
        <v/>
      </c>
      <c r="K1810" s="9">
        <f>IF(F1810&lt;=13,"Yes","No")</f>
        <v/>
      </c>
    </row>
    <row r="1811">
      <c r="A1811" t="n">
        <v>50065825</v>
      </c>
      <c r="B1811" s="8" t="n">
        <v>46153</v>
      </c>
      <c r="C1811" s="9">
        <f>A1811&amp;"-"&amp;TEXT(B1811,"yyyymmdd")</f>
        <v/>
      </c>
      <c r="D1811" s="9">
        <f>_xlfn.XLOOKUP(C1811,Violations[Key],Violations[Boro])</f>
        <v/>
      </c>
      <c r="E1811" s="9">
        <f>_xlfn.XLOOKUP(C1811,Violations[Key],Violations[Cuisine])</f>
        <v/>
      </c>
      <c r="F1811" s="9">
        <f>_xlfn.XLOOKUP(C1811,Violations[Key],Violations[Score])</f>
        <v/>
      </c>
      <c r="G1811" s="9">
        <f>_xlfn.XLOOKUP(C1811,Violations[Key],Violations[Grade])&amp;""</f>
        <v/>
      </c>
      <c r="H1811" s="9">
        <f>COUNTIFS(Violations[Key],C1811,Violations[Violation code],"&lt;&gt;")</f>
        <v/>
      </c>
      <c r="I1811" s="9">
        <f>COUNTIFS(Violations[Key],C1811,Violations[Critical flag],"Critical")</f>
        <v/>
      </c>
      <c r="J1811" s="9">
        <f>IF(LEFT(_xlfn.XLOOKUP(C1811,Violations[Key],Violations[Action]),20)="Establishment Closed","Yes","No")</f>
        <v/>
      </c>
      <c r="K1811" s="9">
        <f>IF(F1811&lt;=13,"Yes","No")</f>
        <v/>
      </c>
    </row>
    <row r="1812">
      <c r="A1812" t="n">
        <v>50066921</v>
      </c>
      <c r="B1812" s="8" t="n">
        <v>46153</v>
      </c>
      <c r="C1812" s="9">
        <f>A1812&amp;"-"&amp;TEXT(B1812,"yyyymmdd")</f>
        <v/>
      </c>
      <c r="D1812" s="9">
        <f>_xlfn.XLOOKUP(C1812,Violations[Key],Violations[Boro])</f>
        <v/>
      </c>
      <c r="E1812" s="9">
        <f>_xlfn.XLOOKUP(C1812,Violations[Key],Violations[Cuisine])</f>
        <v/>
      </c>
      <c r="F1812" s="9">
        <f>_xlfn.XLOOKUP(C1812,Violations[Key],Violations[Score])</f>
        <v/>
      </c>
      <c r="G1812" s="9">
        <f>_xlfn.XLOOKUP(C1812,Violations[Key],Violations[Grade])&amp;""</f>
        <v/>
      </c>
      <c r="H1812" s="9">
        <f>COUNTIFS(Violations[Key],C1812,Violations[Violation code],"&lt;&gt;")</f>
        <v/>
      </c>
      <c r="I1812" s="9">
        <f>COUNTIFS(Violations[Key],C1812,Violations[Critical flag],"Critical")</f>
        <v/>
      </c>
      <c r="J1812" s="9">
        <f>IF(LEFT(_xlfn.XLOOKUP(C1812,Violations[Key],Violations[Action]),20)="Establishment Closed","Yes","No")</f>
        <v/>
      </c>
      <c r="K1812" s="9">
        <f>IF(F1812&lt;=13,"Yes","No")</f>
        <v/>
      </c>
    </row>
    <row r="1813">
      <c r="A1813" t="n">
        <v>50068537</v>
      </c>
      <c r="B1813" s="8" t="n">
        <v>46153</v>
      </c>
      <c r="C1813" s="9">
        <f>A1813&amp;"-"&amp;TEXT(B1813,"yyyymmdd")</f>
        <v/>
      </c>
      <c r="D1813" s="9">
        <f>_xlfn.XLOOKUP(C1813,Violations[Key],Violations[Boro])</f>
        <v/>
      </c>
      <c r="E1813" s="9">
        <f>_xlfn.XLOOKUP(C1813,Violations[Key],Violations[Cuisine])</f>
        <v/>
      </c>
      <c r="F1813" s="9">
        <f>_xlfn.XLOOKUP(C1813,Violations[Key],Violations[Score])</f>
        <v/>
      </c>
      <c r="G1813" s="9">
        <f>_xlfn.XLOOKUP(C1813,Violations[Key],Violations[Grade])&amp;""</f>
        <v/>
      </c>
      <c r="H1813" s="9">
        <f>COUNTIFS(Violations[Key],C1813,Violations[Violation code],"&lt;&gt;")</f>
        <v/>
      </c>
      <c r="I1813" s="9">
        <f>COUNTIFS(Violations[Key],C1813,Violations[Critical flag],"Critical")</f>
        <v/>
      </c>
      <c r="J1813" s="9">
        <f>IF(LEFT(_xlfn.XLOOKUP(C1813,Violations[Key],Violations[Action]),20)="Establishment Closed","Yes","No")</f>
        <v/>
      </c>
      <c r="K1813" s="9">
        <f>IF(F1813&lt;=13,"Yes","No")</f>
        <v/>
      </c>
    </row>
    <row r="1814">
      <c r="A1814" t="n">
        <v>50070093</v>
      </c>
      <c r="B1814" s="8" t="n">
        <v>46153</v>
      </c>
      <c r="C1814" s="9">
        <f>A1814&amp;"-"&amp;TEXT(B1814,"yyyymmdd")</f>
        <v/>
      </c>
      <c r="D1814" s="9">
        <f>_xlfn.XLOOKUP(C1814,Violations[Key],Violations[Boro])</f>
        <v/>
      </c>
      <c r="E1814" s="9">
        <f>_xlfn.XLOOKUP(C1814,Violations[Key],Violations[Cuisine])</f>
        <v/>
      </c>
      <c r="F1814" s="9">
        <f>_xlfn.XLOOKUP(C1814,Violations[Key],Violations[Score])</f>
        <v/>
      </c>
      <c r="G1814" s="9">
        <f>_xlfn.XLOOKUP(C1814,Violations[Key],Violations[Grade])&amp;""</f>
        <v/>
      </c>
      <c r="H1814" s="9">
        <f>COUNTIFS(Violations[Key],C1814,Violations[Violation code],"&lt;&gt;")</f>
        <v/>
      </c>
      <c r="I1814" s="9">
        <f>COUNTIFS(Violations[Key],C1814,Violations[Critical flag],"Critical")</f>
        <v/>
      </c>
      <c r="J1814" s="9">
        <f>IF(LEFT(_xlfn.XLOOKUP(C1814,Violations[Key],Violations[Action]),20)="Establishment Closed","Yes","No")</f>
        <v/>
      </c>
      <c r="K1814" s="9">
        <f>IF(F1814&lt;=13,"Yes","No")</f>
        <v/>
      </c>
    </row>
    <row r="1815">
      <c r="A1815" t="n">
        <v>50071766</v>
      </c>
      <c r="B1815" s="8" t="n">
        <v>46153</v>
      </c>
      <c r="C1815" s="9">
        <f>A1815&amp;"-"&amp;TEXT(B1815,"yyyymmdd")</f>
        <v/>
      </c>
      <c r="D1815" s="9">
        <f>_xlfn.XLOOKUP(C1815,Violations[Key],Violations[Boro])</f>
        <v/>
      </c>
      <c r="E1815" s="9">
        <f>_xlfn.XLOOKUP(C1815,Violations[Key],Violations[Cuisine])</f>
        <v/>
      </c>
      <c r="F1815" s="9">
        <f>_xlfn.XLOOKUP(C1815,Violations[Key],Violations[Score])</f>
        <v/>
      </c>
      <c r="G1815" s="9">
        <f>_xlfn.XLOOKUP(C1815,Violations[Key],Violations[Grade])&amp;""</f>
        <v/>
      </c>
      <c r="H1815" s="9">
        <f>COUNTIFS(Violations[Key],C1815,Violations[Violation code],"&lt;&gt;")</f>
        <v/>
      </c>
      <c r="I1815" s="9">
        <f>COUNTIFS(Violations[Key],C1815,Violations[Critical flag],"Critical")</f>
        <v/>
      </c>
      <c r="J1815" s="9">
        <f>IF(LEFT(_xlfn.XLOOKUP(C1815,Violations[Key],Violations[Action]),20)="Establishment Closed","Yes","No")</f>
        <v/>
      </c>
      <c r="K1815" s="9">
        <f>IF(F1815&lt;=13,"Yes","No")</f>
        <v/>
      </c>
    </row>
    <row r="1816">
      <c r="A1816" t="n">
        <v>50078963</v>
      </c>
      <c r="B1816" s="8" t="n">
        <v>46153</v>
      </c>
      <c r="C1816" s="9">
        <f>A1816&amp;"-"&amp;TEXT(B1816,"yyyymmdd")</f>
        <v/>
      </c>
      <c r="D1816" s="9">
        <f>_xlfn.XLOOKUP(C1816,Violations[Key],Violations[Boro])</f>
        <v/>
      </c>
      <c r="E1816" s="9">
        <f>_xlfn.XLOOKUP(C1816,Violations[Key],Violations[Cuisine])</f>
        <v/>
      </c>
      <c r="F1816" s="9">
        <f>_xlfn.XLOOKUP(C1816,Violations[Key],Violations[Score])</f>
        <v/>
      </c>
      <c r="G1816" s="9">
        <f>_xlfn.XLOOKUP(C1816,Violations[Key],Violations[Grade])&amp;""</f>
        <v/>
      </c>
      <c r="H1816" s="9">
        <f>COUNTIFS(Violations[Key],C1816,Violations[Violation code],"&lt;&gt;")</f>
        <v/>
      </c>
      <c r="I1816" s="9">
        <f>COUNTIFS(Violations[Key],C1816,Violations[Critical flag],"Critical")</f>
        <v/>
      </c>
      <c r="J1816" s="9">
        <f>IF(LEFT(_xlfn.XLOOKUP(C1816,Violations[Key],Violations[Action]),20)="Establishment Closed","Yes","No")</f>
        <v/>
      </c>
      <c r="K1816" s="9">
        <f>IF(F1816&lt;=13,"Yes","No")</f>
        <v/>
      </c>
    </row>
    <row r="1817">
      <c r="A1817" t="n">
        <v>50087322</v>
      </c>
      <c r="B1817" s="8" t="n">
        <v>46153</v>
      </c>
      <c r="C1817" s="9">
        <f>A1817&amp;"-"&amp;TEXT(B1817,"yyyymmdd")</f>
        <v/>
      </c>
      <c r="D1817" s="9">
        <f>_xlfn.XLOOKUP(C1817,Violations[Key],Violations[Boro])</f>
        <v/>
      </c>
      <c r="E1817" s="9">
        <f>_xlfn.XLOOKUP(C1817,Violations[Key],Violations[Cuisine])</f>
        <v/>
      </c>
      <c r="F1817" s="9">
        <f>_xlfn.XLOOKUP(C1817,Violations[Key],Violations[Score])</f>
        <v/>
      </c>
      <c r="G1817" s="9">
        <f>_xlfn.XLOOKUP(C1817,Violations[Key],Violations[Grade])&amp;""</f>
        <v/>
      </c>
      <c r="H1817" s="9">
        <f>COUNTIFS(Violations[Key],C1817,Violations[Violation code],"&lt;&gt;")</f>
        <v/>
      </c>
      <c r="I1817" s="9">
        <f>COUNTIFS(Violations[Key],C1817,Violations[Critical flag],"Critical")</f>
        <v/>
      </c>
      <c r="J1817" s="9">
        <f>IF(LEFT(_xlfn.XLOOKUP(C1817,Violations[Key],Violations[Action]),20)="Establishment Closed","Yes","No")</f>
        <v/>
      </c>
      <c r="K1817" s="9">
        <f>IF(F1817&lt;=13,"Yes","No")</f>
        <v/>
      </c>
    </row>
    <row r="1818">
      <c r="A1818" t="n">
        <v>50088464</v>
      </c>
      <c r="B1818" s="8" t="n">
        <v>46153</v>
      </c>
      <c r="C1818" s="9">
        <f>A1818&amp;"-"&amp;TEXT(B1818,"yyyymmdd")</f>
        <v/>
      </c>
      <c r="D1818" s="9">
        <f>_xlfn.XLOOKUP(C1818,Violations[Key],Violations[Boro])</f>
        <v/>
      </c>
      <c r="E1818" s="9">
        <f>_xlfn.XLOOKUP(C1818,Violations[Key],Violations[Cuisine])</f>
        <v/>
      </c>
      <c r="F1818" s="9">
        <f>_xlfn.XLOOKUP(C1818,Violations[Key],Violations[Score])</f>
        <v/>
      </c>
      <c r="G1818" s="9">
        <f>_xlfn.XLOOKUP(C1818,Violations[Key],Violations[Grade])&amp;""</f>
        <v/>
      </c>
      <c r="H1818" s="9">
        <f>COUNTIFS(Violations[Key],C1818,Violations[Violation code],"&lt;&gt;")</f>
        <v/>
      </c>
      <c r="I1818" s="9">
        <f>COUNTIFS(Violations[Key],C1818,Violations[Critical flag],"Critical")</f>
        <v/>
      </c>
      <c r="J1818" s="9">
        <f>IF(LEFT(_xlfn.XLOOKUP(C1818,Violations[Key],Violations[Action]),20)="Establishment Closed","Yes","No")</f>
        <v/>
      </c>
      <c r="K1818" s="9">
        <f>IF(F1818&lt;=13,"Yes","No")</f>
        <v/>
      </c>
    </row>
    <row r="1819">
      <c r="A1819" t="n">
        <v>50098000</v>
      </c>
      <c r="B1819" s="8" t="n">
        <v>46153</v>
      </c>
      <c r="C1819" s="9">
        <f>A1819&amp;"-"&amp;TEXT(B1819,"yyyymmdd")</f>
        <v/>
      </c>
      <c r="D1819" s="9">
        <f>_xlfn.XLOOKUP(C1819,Violations[Key],Violations[Boro])</f>
        <v/>
      </c>
      <c r="E1819" s="9">
        <f>_xlfn.XLOOKUP(C1819,Violations[Key],Violations[Cuisine])</f>
        <v/>
      </c>
      <c r="F1819" s="9">
        <f>_xlfn.XLOOKUP(C1819,Violations[Key],Violations[Score])</f>
        <v/>
      </c>
      <c r="G1819" s="9">
        <f>_xlfn.XLOOKUP(C1819,Violations[Key],Violations[Grade])&amp;""</f>
        <v/>
      </c>
      <c r="H1819" s="9">
        <f>COUNTIFS(Violations[Key],C1819,Violations[Violation code],"&lt;&gt;")</f>
        <v/>
      </c>
      <c r="I1819" s="9">
        <f>COUNTIFS(Violations[Key],C1819,Violations[Critical flag],"Critical")</f>
        <v/>
      </c>
      <c r="J1819" s="9">
        <f>IF(LEFT(_xlfn.XLOOKUP(C1819,Violations[Key],Violations[Action]),20)="Establishment Closed","Yes","No")</f>
        <v/>
      </c>
      <c r="K1819" s="9">
        <f>IF(F1819&lt;=13,"Yes","No")</f>
        <v/>
      </c>
    </row>
    <row r="1820">
      <c r="A1820" t="n">
        <v>50105056</v>
      </c>
      <c r="B1820" s="8" t="n">
        <v>46153</v>
      </c>
      <c r="C1820" s="9">
        <f>A1820&amp;"-"&amp;TEXT(B1820,"yyyymmdd")</f>
        <v/>
      </c>
      <c r="D1820" s="9">
        <f>_xlfn.XLOOKUP(C1820,Violations[Key],Violations[Boro])</f>
        <v/>
      </c>
      <c r="E1820" s="9">
        <f>_xlfn.XLOOKUP(C1820,Violations[Key],Violations[Cuisine])</f>
        <v/>
      </c>
      <c r="F1820" s="9">
        <f>_xlfn.XLOOKUP(C1820,Violations[Key],Violations[Score])</f>
        <v/>
      </c>
      <c r="G1820" s="9">
        <f>_xlfn.XLOOKUP(C1820,Violations[Key],Violations[Grade])&amp;""</f>
        <v/>
      </c>
      <c r="H1820" s="9">
        <f>COUNTIFS(Violations[Key],C1820,Violations[Violation code],"&lt;&gt;")</f>
        <v/>
      </c>
      <c r="I1820" s="9">
        <f>COUNTIFS(Violations[Key],C1820,Violations[Critical flag],"Critical")</f>
        <v/>
      </c>
      <c r="J1820" s="9">
        <f>IF(LEFT(_xlfn.XLOOKUP(C1820,Violations[Key],Violations[Action]),20)="Establishment Closed","Yes","No")</f>
        <v/>
      </c>
      <c r="K1820" s="9">
        <f>IF(F1820&lt;=13,"Yes","No")</f>
        <v/>
      </c>
    </row>
    <row r="1821">
      <c r="A1821" t="n">
        <v>50105288</v>
      </c>
      <c r="B1821" s="8" t="n">
        <v>46153</v>
      </c>
      <c r="C1821" s="9">
        <f>A1821&amp;"-"&amp;TEXT(B1821,"yyyymmdd")</f>
        <v/>
      </c>
      <c r="D1821" s="9">
        <f>_xlfn.XLOOKUP(C1821,Violations[Key],Violations[Boro])</f>
        <v/>
      </c>
      <c r="E1821" s="9">
        <f>_xlfn.XLOOKUP(C1821,Violations[Key],Violations[Cuisine])</f>
        <v/>
      </c>
      <c r="F1821" s="9">
        <f>_xlfn.XLOOKUP(C1821,Violations[Key],Violations[Score])</f>
        <v/>
      </c>
      <c r="G1821" s="9">
        <f>_xlfn.XLOOKUP(C1821,Violations[Key],Violations[Grade])&amp;""</f>
        <v/>
      </c>
      <c r="H1821" s="9">
        <f>COUNTIFS(Violations[Key],C1821,Violations[Violation code],"&lt;&gt;")</f>
        <v/>
      </c>
      <c r="I1821" s="9">
        <f>COUNTIFS(Violations[Key],C1821,Violations[Critical flag],"Critical")</f>
        <v/>
      </c>
      <c r="J1821" s="9">
        <f>IF(LEFT(_xlfn.XLOOKUP(C1821,Violations[Key],Violations[Action]),20)="Establishment Closed","Yes","No")</f>
        <v/>
      </c>
      <c r="K1821" s="9">
        <f>IF(F1821&lt;=13,"Yes","No")</f>
        <v/>
      </c>
    </row>
    <row r="1822">
      <c r="A1822" t="n">
        <v>50105338</v>
      </c>
      <c r="B1822" s="8" t="n">
        <v>46153</v>
      </c>
      <c r="C1822" s="9">
        <f>A1822&amp;"-"&amp;TEXT(B1822,"yyyymmdd")</f>
        <v/>
      </c>
      <c r="D1822" s="9">
        <f>_xlfn.XLOOKUP(C1822,Violations[Key],Violations[Boro])</f>
        <v/>
      </c>
      <c r="E1822" s="9">
        <f>_xlfn.XLOOKUP(C1822,Violations[Key],Violations[Cuisine])</f>
        <v/>
      </c>
      <c r="F1822" s="9">
        <f>_xlfn.XLOOKUP(C1822,Violations[Key],Violations[Score])</f>
        <v/>
      </c>
      <c r="G1822" s="9">
        <f>_xlfn.XLOOKUP(C1822,Violations[Key],Violations[Grade])&amp;""</f>
        <v/>
      </c>
      <c r="H1822" s="9">
        <f>COUNTIFS(Violations[Key],C1822,Violations[Violation code],"&lt;&gt;")</f>
        <v/>
      </c>
      <c r="I1822" s="9">
        <f>COUNTIFS(Violations[Key],C1822,Violations[Critical flag],"Critical")</f>
        <v/>
      </c>
      <c r="J1822" s="9">
        <f>IF(LEFT(_xlfn.XLOOKUP(C1822,Violations[Key],Violations[Action]),20)="Establishment Closed","Yes","No")</f>
        <v/>
      </c>
      <c r="K1822" s="9">
        <f>IF(F1822&lt;=13,"Yes","No")</f>
        <v/>
      </c>
    </row>
    <row r="1823">
      <c r="A1823" t="n">
        <v>50106785</v>
      </c>
      <c r="B1823" s="8" t="n">
        <v>46153</v>
      </c>
      <c r="C1823" s="9">
        <f>A1823&amp;"-"&amp;TEXT(B1823,"yyyymmdd")</f>
        <v/>
      </c>
      <c r="D1823" s="9">
        <f>_xlfn.XLOOKUP(C1823,Violations[Key],Violations[Boro])</f>
        <v/>
      </c>
      <c r="E1823" s="9">
        <f>_xlfn.XLOOKUP(C1823,Violations[Key],Violations[Cuisine])</f>
        <v/>
      </c>
      <c r="F1823" s="9">
        <f>_xlfn.XLOOKUP(C1823,Violations[Key],Violations[Score])</f>
        <v/>
      </c>
      <c r="G1823" s="9">
        <f>_xlfn.XLOOKUP(C1823,Violations[Key],Violations[Grade])&amp;""</f>
        <v/>
      </c>
      <c r="H1823" s="9">
        <f>COUNTIFS(Violations[Key],C1823,Violations[Violation code],"&lt;&gt;")</f>
        <v/>
      </c>
      <c r="I1823" s="9">
        <f>COUNTIFS(Violations[Key],C1823,Violations[Critical flag],"Critical")</f>
        <v/>
      </c>
      <c r="J1823" s="9">
        <f>IF(LEFT(_xlfn.XLOOKUP(C1823,Violations[Key],Violations[Action]),20)="Establishment Closed","Yes","No")</f>
        <v/>
      </c>
      <c r="K1823" s="9">
        <f>IF(F1823&lt;=13,"Yes","No")</f>
        <v/>
      </c>
    </row>
    <row r="1824">
      <c r="A1824" t="n">
        <v>50109257</v>
      </c>
      <c r="B1824" s="8" t="n">
        <v>46153</v>
      </c>
      <c r="C1824" s="9">
        <f>A1824&amp;"-"&amp;TEXT(B1824,"yyyymmdd")</f>
        <v/>
      </c>
      <c r="D1824" s="9">
        <f>_xlfn.XLOOKUP(C1824,Violations[Key],Violations[Boro])</f>
        <v/>
      </c>
      <c r="E1824" s="9">
        <f>_xlfn.XLOOKUP(C1824,Violations[Key],Violations[Cuisine])</f>
        <v/>
      </c>
      <c r="F1824" s="9">
        <f>_xlfn.XLOOKUP(C1824,Violations[Key],Violations[Score])</f>
        <v/>
      </c>
      <c r="G1824" s="9">
        <f>_xlfn.XLOOKUP(C1824,Violations[Key],Violations[Grade])&amp;""</f>
        <v/>
      </c>
      <c r="H1824" s="9">
        <f>COUNTIFS(Violations[Key],C1824,Violations[Violation code],"&lt;&gt;")</f>
        <v/>
      </c>
      <c r="I1824" s="9">
        <f>COUNTIFS(Violations[Key],C1824,Violations[Critical flag],"Critical")</f>
        <v/>
      </c>
      <c r="J1824" s="9">
        <f>IF(LEFT(_xlfn.XLOOKUP(C1824,Violations[Key],Violations[Action]),20)="Establishment Closed","Yes","No")</f>
        <v/>
      </c>
      <c r="K1824" s="9">
        <f>IF(F1824&lt;=13,"Yes","No")</f>
        <v/>
      </c>
    </row>
    <row r="1825">
      <c r="A1825" t="n">
        <v>50111171</v>
      </c>
      <c r="B1825" s="8" t="n">
        <v>46153</v>
      </c>
      <c r="C1825" s="9">
        <f>A1825&amp;"-"&amp;TEXT(B1825,"yyyymmdd")</f>
        <v/>
      </c>
      <c r="D1825" s="9">
        <f>_xlfn.XLOOKUP(C1825,Violations[Key],Violations[Boro])</f>
        <v/>
      </c>
      <c r="E1825" s="9">
        <f>_xlfn.XLOOKUP(C1825,Violations[Key],Violations[Cuisine])</f>
        <v/>
      </c>
      <c r="F1825" s="9">
        <f>_xlfn.XLOOKUP(C1825,Violations[Key],Violations[Score])</f>
        <v/>
      </c>
      <c r="G1825" s="9">
        <f>_xlfn.XLOOKUP(C1825,Violations[Key],Violations[Grade])&amp;""</f>
        <v/>
      </c>
      <c r="H1825" s="9">
        <f>COUNTIFS(Violations[Key],C1825,Violations[Violation code],"&lt;&gt;")</f>
        <v/>
      </c>
      <c r="I1825" s="9">
        <f>COUNTIFS(Violations[Key],C1825,Violations[Critical flag],"Critical")</f>
        <v/>
      </c>
      <c r="J1825" s="9">
        <f>IF(LEFT(_xlfn.XLOOKUP(C1825,Violations[Key],Violations[Action]),20)="Establishment Closed","Yes","No")</f>
        <v/>
      </c>
      <c r="K1825" s="9">
        <f>IF(F1825&lt;=13,"Yes","No")</f>
        <v/>
      </c>
    </row>
    <row r="1826">
      <c r="A1826" t="n">
        <v>50113413</v>
      </c>
      <c r="B1826" s="8" t="n">
        <v>46153</v>
      </c>
      <c r="C1826" s="9">
        <f>A1826&amp;"-"&amp;TEXT(B1826,"yyyymmdd")</f>
        <v/>
      </c>
      <c r="D1826" s="9">
        <f>_xlfn.XLOOKUP(C1826,Violations[Key],Violations[Boro])</f>
        <v/>
      </c>
      <c r="E1826" s="9">
        <f>_xlfn.XLOOKUP(C1826,Violations[Key],Violations[Cuisine])</f>
        <v/>
      </c>
      <c r="F1826" s="9">
        <f>_xlfn.XLOOKUP(C1826,Violations[Key],Violations[Score])</f>
        <v/>
      </c>
      <c r="G1826" s="9">
        <f>_xlfn.XLOOKUP(C1826,Violations[Key],Violations[Grade])&amp;""</f>
        <v/>
      </c>
      <c r="H1826" s="9">
        <f>COUNTIFS(Violations[Key],C1826,Violations[Violation code],"&lt;&gt;")</f>
        <v/>
      </c>
      <c r="I1826" s="9">
        <f>COUNTIFS(Violations[Key],C1826,Violations[Critical flag],"Critical")</f>
        <v/>
      </c>
      <c r="J1826" s="9">
        <f>IF(LEFT(_xlfn.XLOOKUP(C1826,Violations[Key],Violations[Action]),20)="Establishment Closed","Yes","No")</f>
        <v/>
      </c>
      <c r="K1826" s="9">
        <f>IF(F1826&lt;=13,"Yes","No")</f>
        <v/>
      </c>
    </row>
    <row r="1827">
      <c r="A1827" t="n">
        <v>50118317</v>
      </c>
      <c r="B1827" s="8" t="n">
        <v>46153</v>
      </c>
      <c r="C1827" s="9">
        <f>A1827&amp;"-"&amp;TEXT(B1827,"yyyymmdd")</f>
        <v/>
      </c>
      <c r="D1827" s="9">
        <f>_xlfn.XLOOKUP(C1827,Violations[Key],Violations[Boro])</f>
        <v/>
      </c>
      <c r="E1827" s="9">
        <f>_xlfn.XLOOKUP(C1827,Violations[Key],Violations[Cuisine])</f>
        <v/>
      </c>
      <c r="F1827" s="9">
        <f>_xlfn.XLOOKUP(C1827,Violations[Key],Violations[Score])</f>
        <v/>
      </c>
      <c r="G1827" s="9">
        <f>_xlfn.XLOOKUP(C1827,Violations[Key],Violations[Grade])&amp;""</f>
        <v/>
      </c>
      <c r="H1827" s="9">
        <f>COUNTIFS(Violations[Key],C1827,Violations[Violation code],"&lt;&gt;")</f>
        <v/>
      </c>
      <c r="I1827" s="9">
        <f>COUNTIFS(Violations[Key],C1827,Violations[Critical flag],"Critical")</f>
        <v/>
      </c>
      <c r="J1827" s="9">
        <f>IF(LEFT(_xlfn.XLOOKUP(C1827,Violations[Key],Violations[Action]),20)="Establishment Closed","Yes","No")</f>
        <v/>
      </c>
      <c r="K1827" s="9">
        <f>IF(F1827&lt;=13,"Yes","No")</f>
        <v/>
      </c>
    </row>
    <row r="1828">
      <c r="A1828" t="n">
        <v>50118515</v>
      </c>
      <c r="B1828" s="8" t="n">
        <v>46153</v>
      </c>
      <c r="C1828" s="9">
        <f>A1828&amp;"-"&amp;TEXT(B1828,"yyyymmdd")</f>
        <v/>
      </c>
      <c r="D1828" s="9">
        <f>_xlfn.XLOOKUP(C1828,Violations[Key],Violations[Boro])</f>
        <v/>
      </c>
      <c r="E1828" s="9">
        <f>_xlfn.XLOOKUP(C1828,Violations[Key],Violations[Cuisine])</f>
        <v/>
      </c>
      <c r="F1828" s="9">
        <f>_xlfn.XLOOKUP(C1828,Violations[Key],Violations[Score])</f>
        <v/>
      </c>
      <c r="G1828" s="9">
        <f>_xlfn.XLOOKUP(C1828,Violations[Key],Violations[Grade])&amp;""</f>
        <v/>
      </c>
      <c r="H1828" s="9">
        <f>COUNTIFS(Violations[Key],C1828,Violations[Violation code],"&lt;&gt;")</f>
        <v/>
      </c>
      <c r="I1828" s="9">
        <f>COUNTIFS(Violations[Key],C1828,Violations[Critical flag],"Critical")</f>
        <v/>
      </c>
      <c r="J1828" s="9">
        <f>IF(LEFT(_xlfn.XLOOKUP(C1828,Violations[Key],Violations[Action]),20)="Establishment Closed","Yes","No")</f>
        <v/>
      </c>
      <c r="K1828" s="9">
        <f>IF(F1828&lt;=13,"Yes","No")</f>
        <v/>
      </c>
    </row>
    <row r="1829">
      <c r="A1829" t="n">
        <v>50119706</v>
      </c>
      <c r="B1829" s="8" t="n">
        <v>46153</v>
      </c>
      <c r="C1829" s="9">
        <f>A1829&amp;"-"&amp;TEXT(B1829,"yyyymmdd")</f>
        <v/>
      </c>
      <c r="D1829" s="9">
        <f>_xlfn.XLOOKUP(C1829,Violations[Key],Violations[Boro])</f>
        <v/>
      </c>
      <c r="E1829" s="9">
        <f>_xlfn.XLOOKUP(C1829,Violations[Key],Violations[Cuisine])</f>
        <v/>
      </c>
      <c r="F1829" s="9">
        <f>_xlfn.XLOOKUP(C1829,Violations[Key],Violations[Score])</f>
        <v/>
      </c>
      <c r="G1829" s="9">
        <f>_xlfn.XLOOKUP(C1829,Violations[Key],Violations[Grade])&amp;""</f>
        <v/>
      </c>
      <c r="H1829" s="9">
        <f>COUNTIFS(Violations[Key],C1829,Violations[Violation code],"&lt;&gt;")</f>
        <v/>
      </c>
      <c r="I1829" s="9">
        <f>COUNTIFS(Violations[Key],C1829,Violations[Critical flag],"Critical")</f>
        <v/>
      </c>
      <c r="J1829" s="9">
        <f>IF(LEFT(_xlfn.XLOOKUP(C1829,Violations[Key],Violations[Action]),20)="Establishment Closed","Yes","No")</f>
        <v/>
      </c>
      <c r="K1829" s="9">
        <f>IF(F1829&lt;=13,"Yes","No")</f>
        <v/>
      </c>
    </row>
    <row r="1830">
      <c r="A1830" t="n">
        <v>50120003</v>
      </c>
      <c r="B1830" s="8" t="n">
        <v>46153</v>
      </c>
      <c r="C1830" s="9">
        <f>A1830&amp;"-"&amp;TEXT(B1830,"yyyymmdd")</f>
        <v/>
      </c>
      <c r="D1830" s="9">
        <f>_xlfn.XLOOKUP(C1830,Violations[Key],Violations[Boro])</f>
        <v/>
      </c>
      <c r="E1830" s="9">
        <f>_xlfn.XLOOKUP(C1830,Violations[Key],Violations[Cuisine])</f>
        <v/>
      </c>
      <c r="F1830" s="9">
        <f>_xlfn.XLOOKUP(C1830,Violations[Key],Violations[Score])</f>
        <v/>
      </c>
      <c r="G1830" s="9">
        <f>_xlfn.XLOOKUP(C1830,Violations[Key],Violations[Grade])&amp;""</f>
        <v/>
      </c>
      <c r="H1830" s="9">
        <f>COUNTIFS(Violations[Key],C1830,Violations[Violation code],"&lt;&gt;")</f>
        <v/>
      </c>
      <c r="I1830" s="9">
        <f>COUNTIFS(Violations[Key],C1830,Violations[Critical flag],"Critical")</f>
        <v/>
      </c>
      <c r="J1830" s="9">
        <f>IF(LEFT(_xlfn.XLOOKUP(C1830,Violations[Key],Violations[Action]),20)="Establishment Closed","Yes","No")</f>
        <v/>
      </c>
      <c r="K1830" s="9">
        <f>IF(F1830&lt;=13,"Yes","No")</f>
        <v/>
      </c>
    </row>
    <row r="1831">
      <c r="A1831" t="n">
        <v>50124781</v>
      </c>
      <c r="B1831" s="8" t="n">
        <v>46153</v>
      </c>
      <c r="C1831" s="9">
        <f>A1831&amp;"-"&amp;TEXT(B1831,"yyyymmdd")</f>
        <v/>
      </c>
      <c r="D1831" s="9">
        <f>_xlfn.XLOOKUP(C1831,Violations[Key],Violations[Boro])</f>
        <v/>
      </c>
      <c r="E1831" s="9">
        <f>_xlfn.XLOOKUP(C1831,Violations[Key],Violations[Cuisine])</f>
        <v/>
      </c>
      <c r="F1831" s="9">
        <f>_xlfn.XLOOKUP(C1831,Violations[Key],Violations[Score])</f>
        <v/>
      </c>
      <c r="G1831" s="9">
        <f>_xlfn.XLOOKUP(C1831,Violations[Key],Violations[Grade])&amp;""</f>
        <v/>
      </c>
      <c r="H1831" s="9">
        <f>COUNTIFS(Violations[Key],C1831,Violations[Violation code],"&lt;&gt;")</f>
        <v/>
      </c>
      <c r="I1831" s="9">
        <f>COUNTIFS(Violations[Key],C1831,Violations[Critical flag],"Critical")</f>
        <v/>
      </c>
      <c r="J1831" s="9">
        <f>IF(LEFT(_xlfn.XLOOKUP(C1831,Violations[Key],Violations[Action]),20)="Establishment Closed","Yes","No")</f>
        <v/>
      </c>
      <c r="K1831" s="9">
        <f>IF(F1831&lt;=13,"Yes","No")</f>
        <v/>
      </c>
    </row>
    <row r="1832">
      <c r="A1832" t="n">
        <v>50125333</v>
      </c>
      <c r="B1832" s="8" t="n">
        <v>46153</v>
      </c>
      <c r="C1832" s="9">
        <f>A1832&amp;"-"&amp;TEXT(B1832,"yyyymmdd")</f>
        <v/>
      </c>
      <c r="D1832" s="9">
        <f>_xlfn.XLOOKUP(C1832,Violations[Key],Violations[Boro])</f>
        <v/>
      </c>
      <c r="E1832" s="9">
        <f>_xlfn.XLOOKUP(C1832,Violations[Key],Violations[Cuisine])</f>
        <v/>
      </c>
      <c r="F1832" s="9">
        <f>_xlfn.XLOOKUP(C1832,Violations[Key],Violations[Score])</f>
        <v/>
      </c>
      <c r="G1832" s="9">
        <f>_xlfn.XLOOKUP(C1832,Violations[Key],Violations[Grade])&amp;""</f>
        <v/>
      </c>
      <c r="H1832" s="9">
        <f>COUNTIFS(Violations[Key],C1832,Violations[Violation code],"&lt;&gt;")</f>
        <v/>
      </c>
      <c r="I1832" s="9">
        <f>COUNTIFS(Violations[Key],C1832,Violations[Critical flag],"Critical")</f>
        <v/>
      </c>
      <c r="J1832" s="9">
        <f>IF(LEFT(_xlfn.XLOOKUP(C1832,Violations[Key],Violations[Action]),20)="Establishment Closed","Yes","No")</f>
        <v/>
      </c>
      <c r="K1832" s="9">
        <f>IF(F1832&lt;=13,"Yes","No")</f>
        <v/>
      </c>
    </row>
    <row r="1833">
      <c r="A1833" t="n">
        <v>50128523</v>
      </c>
      <c r="B1833" s="8" t="n">
        <v>46153</v>
      </c>
      <c r="C1833" s="9">
        <f>A1833&amp;"-"&amp;TEXT(B1833,"yyyymmdd")</f>
        <v/>
      </c>
      <c r="D1833" s="9">
        <f>_xlfn.XLOOKUP(C1833,Violations[Key],Violations[Boro])</f>
        <v/>
      </c>
      <c r="E1833" s="9">
        <f>_xlfn.XLOOKUP(C1833,Violations[Key],Violations[Cuisine])</f>
        <v/>
      </c>
      <c r="F1833" s="9">
        <f>_xlfn.XLOOKUP(C1833,Violations[Key],Violations[Score])</f>
        <v/>
      </c>
      <c r="G1833" s="9">
        <f>_xlfn.XLOOKUP(C1833,Violations[Key],Violations[Grade])&amp;""</f>
        <v/>
      </c>
      <c r="H1833" s="9">
        <f>COUNTIFS(Violations[Key],C1833,Violations[Violation code],"&lt;&gt;")</f>
        <v/>
      </c>
      <c r="I1833" s="9">
        <f>COUNTIFS(Violations[Key],C1833,Violations[Critical flag],"Critical")</f>
        <v/>
      </c>
      <c r="J1833" s="9">
        <f>IF(LEFT(_xlfn.XLOOKUP(C1833,Violations[Key],Violations[Action]),20)="Establishment Closed","Yes","No")</f>
        <v/>
      </c>
      <c r="K1833" s="9">
        <f>IF(F1833&lt;=13,"Yes","No")</f>
        <v/>
      </c>
    </row>
    <row r="1834">
      <c r="A1834" t="n">
        <v>50129446</v>
      </c>
      <c r="B1834" s="8" t="n">
        <v>46153</v>
      </c>
      <c r="C1834" s="9">
        <f>A1834&amp;"-"&amp;TEXT(B1834,"yyyymmdd")</f>
        <v/>
      </c>
      <c r="D1834" s="9">
        <f>_xlfn.XLOOKUP(C1834,Violations[Key],Violations[Boro])</f>
        <v/>
      </c>
      <c r="E1834" s="9">
        <f>_xlfn.XLOOKUP(C1834,Violations[Key],Violations[Cuisine])</f>
        <v/>
      </c>
      <c r="F1834" s="9">
        <f>_xlfn.XLOOKUP(C1834,Violations[Key],Violations[Score])</f>
        <v/>
      </c>
      <c r="G1834" s="9">
        <f>_xlfn.XLOOKUP(C1834,Violations[Key],Violations[Grade])&amp;""</f>
        <v/>
      </c>
      <c r="H1834" s="9">
        <f>COUNTIFS(Violations[Key],C1834,Violations[Violation code],"&lt;&gt;")</f>
        <v/>
      </c>
      <c r="I1834" s="9">
        <f>COUNTIFS(Violations[Key],C1834,Violations[Critical flag],"Critical")</f>
        <v/>
      </c>
      <c r="J1834" s="9">
        <f>IF(LEFT(_xlfn.XLOOKUP(C1834,Violations[Key],Violations[Action]),20)="Establishment Closed","Yes","No")</f>
        <v/>
      </c>
      <c r="K1834" s="9">
        <f>IF(F1834&lt;=13,"Yes","No")</f>
        <v/>
      </c>
    </row>
    <row r="1835">
      <c r="A1835" t="n">
        <v>50130883</v>
      </c>
      <c r="B1835" s="8" t="n">
        <v>46153</v>
      </c>
      <c r="C1835" s="9">
        <f>A1835&amp;"-"&amp;TEXT(B1835,"yyyymmdd")</f>
        <v/>
      </c>
      <c r="D1835" s="9">
        <f>_xlfn.XLOOKUP(C1835,Violations[Key],Violations[Boro])</f>
        <v/>
      </c>
      <c r="E1835" s="9">
        <f>_xlfn.XLOOKUP(C1835,Violations[Key],Violations[Cuisine])</f>
        <v/>
      </c>
      <c r="F1835" s="9">
        <f>_xlfn.XLOOKUP(C1835,Violations[Key],Violations[Score])</f>
        <v/>
      </c>
      <c r="G1835" s="9">
        <f>_xlfn.XLOOKUP(C1835,Violations[Key],Violations[Grade])&amp;""</f>
        <v/>
      </c>
      <c r="H1835" s="9">
        <f>COUNTIFS(Violations[Key],C1835,Violations[Violation code],"&lt;&gt;")</f>
        <v/>
      </c>
      <c r="I1835" s="9">
        <f>COUNTIFS(Violations[Key],C1835,Violations[Critical flag],"Critical")</f>
        <v/>
      </c>
      <c r="J1835" s="9">
        <f>IF(LEFT(_xlfn.XLOOKUP(C1835,Violations[Key],Violations[Action]),20)="Establishment Closed","Yes","No")</f>
        <v/>
      </c>
      <c r="K1835" s="9">
        <f>IF(F1835&lt;=13,"Yes","No")</f>
        <v/>
      </c>
    </row>
    <row r="1836">
      <c r="A1836" t="n">
        <v>50131740</v>
      </c>
      <c r="B1836" s="8" t="n">
        <v>46153</v>
      </c>
      <c r="C1836" s="9">
        <f>A1836&amp;"-"&amp;TEXT(B1836,"yyyymmdd")</f>
        <v/>
      </c>
      <c r="D1836" s="9">
        <f>_xlfn.XLOOKUP(C1836,Violations[Key],Violations[Boro])</f>
        <v/>
      </c>
      <c r="E1836" s="9">
        <f>_xlfn.XLOOKUP(C1836,Violations[Key],Violations[Cuisine])</f>
        <v/>
      </c>
      <c r="F1836" s="9">
        <f>_xlfn.XLOOKUP(C1836,Violations[Key],Violations[Score])</f>
        <v/>
      </c>
      <c r="G1836" s="9">
        <f>_xlfn.XLOOKUP(C1836,Violations[Key],Violations[Grade])&amp;""</f>
        <v/>
      </c>
      <c r="H1836" s="9">
        <f>COUNTIFS(Violations[Key],C1836,Violations[Violation code],"&lt;&gt;")</f>
        <v/>
      </c>
      <c r="I1836" s="9">
        <f>COUNTIFS(Violations[Key],C1836,Violations[Critical flag],"Critical")</f>
        <v/>
      </c>
      <c r="J1836" s="9">
        <f>IF(LEFT(_xlfn.XLOOKUP(C1836,Violations[Key],Violations[Action]),20)="Establishment Closed","Yes","No")</f>
        <v/>
      </c>
      <c r="K1836" s="9">
        <f>IF(F1836&lt;=13,"Yes","No")</f>
        <v/>
      </c>
    </row>
    <row r="1837">
      <c r="A1837" t="n">
        <v>50132002</v>
      </c>
      <c r="B1837" s="8" t="n">
        <v>46153</v>
      </c>
      <c r="C1837" s="9">
        <f>A1837&amp;"-"&amp;TEXT(B1837,"yyyymmdd")</f>
        <v/>
      </c>
      <c r="D1837" s="9">
        <f>_xlfn.XLOOKUP(C1837,Violations[Key],Violations[Boro])</f>
        <v/>
      </c>
      <c r="E1837" s="9">
        <f>_xlfn.XLOOKUP(C1837,Violations[Key],Violations[Cuisine])</f>
        <v/>
      </c>
      <c r="F1837" s="9">
        <f>_xlfn.XLOOKUP(C1837,Violations[Key],Violations[Score])</f>
        <v/>
      </c>
      <c r="G1837" s="9">
        <f>_xlfn.XLOOKUP(C1837,Violations[Key],Violations[Grade])&amp;""</f>
        <v/>
      </c>
      <c r="H1837" s="9">
        <f>COUNTIFS(Violations[Key],C1837,Violations[Violation code],"&lt;&gt;")</f>
        <v/>
      </c>
      <c r="I1837" s="9">
        <f>COUNTIFS(Violations[Key],C1837,Violations[Critical flag],"Critical")</f>
        <v/>
      </c>
      <c r="J1837" s="9">
        <f>IF(LEFT(_xlfn.XLOOKUP(C1837,Violations[Key],Violations[Action]),20)="Establishment Closed","Yes","No")</f>
        <v/>
      </c>
      <c r="K1837" s="9">
        <f>IF(F1837&lt;=13,"Yes","No")</f>
        <v/>
      </c>
    </row>
    <row r="1838">
      <c r="A1838" t="n">
        <v>50133311</v>
      </c>
      <c r="B1838" s="8" t="n">
        <v>46153</v>
      </c>
      <c r="C1838" s="9">
        <f>A1838&amp;"-"&amp;TEXT(B1838,"yyyymmdd")</f>
        <v/>
      </c>
      <c r="D1838" s="9">
        <f>_xlfn.XLOOKUP(C1838,Violations[Key],Violations[Boro])</f>
        <v/>
      </c>
      <c r="E1838" s="9">
        <f>_xlfn.XLOOKUP(C1838,Violations[Key],Violations[Cuisine])</f>
        <v/>
      </c>
      <c r="F1838" s="9">
        <f>_xlfn.XLOOKUP(C1838,Violations[Key],Violations[Score])</f>
        <v/>
      </c>
      <c r="G1838" s="9">
        <f>_xlfn.XLOOKUP(C1838,Violations[Key],Violations[Grade])&amp;""</f>
        <v/>
      </c>
      <c r="H1838" s="9">
        <f>COUNTIFS(Violations[Key],C1838,Violations[Violation code],"&lt;&gt;")</f>
        <v/>
      </c>
      <c r="I1838" s="9">
        <f>COUNTIFS(Violations[Key],C1838,Violations[Critical flag],"Critical")</f>
        <v/>
      </c>
      <c r="J1838" s="9">
        <f>IF(LEFT(_xlfn.XLOOKUP(C1838,Violations[Key],Violations[Action]),20)="Establishment Closed","Yes","No")</f>
        <v/>
      </c>
      <c r="K1838" s="9">
        <f>IF(F1838&lt;=13,"Yes","No")</f>
        <v/>
      </c>
    </row>
    <row r="1839">
      <c r="A1839" t="n">
        <v>50134526</v>
      </c>
      <c r="B1839" s="8" t="n">
        <v>46153</v>
      </c>
      <c r="C1839" s="9">
        <f>A1839&amp;"-"&amp;TEXT(B1839,"yyyymmdd")</f>
        <v/>
      </c>
      <c r="D1839" s="9">
        <f>_xlfn.XLOOKUP(C1839,Violations[Key],Violations[Boro])</f>
        <v/>
      </c>
      <c r="E1839" s="9">
        <f>_xlfn.XLOOKUP(C1839,Violations[Key],Violations[Cuisine])</f>
        <v/>
      </c>
      <c r="F1839" s="9">
        <f>_xlfn.XLOOKUP(C1839,Violations[Key],Violations[Score])</f>
        <v/>
      </c>
      <c r="G1839" s="9">
        <f>_xlfn.XLOOKUP(C1839,Violations[Key],Violations[Grade])&amp;""</f>
        <v/>
      </c>
      <c r="H1839" s="9">
        <f>COUNTIFS(Violations[Key],C1839,Violations[Violation code],"&lt;&gt;")</f>
        <v/>
      </c>
      <c r="I1839" s="9">
        <f>COUNTIFS(Violations[Key],C1839,Violations[Critical flag],"Critical")</f>
        <v/>
      </c>
      <c r="J1839" s="9">
        <f>IF(LEFT(_xlfn.XLOOKUP(C1839,Violations[Key],Violations[Action]),20)="Establishment Closed","Yes","No")</f>
        <v/>
      </c>
      <c r="K1839" s="9">
        <f>IF(F1839&lt;=13,"Yes","No")</f>
        <v/>
      </c>
    </row>
    <row r="1840">
      <c r="A1840" t="n">
        <v>50137404</v>
      </c>
      <c r="B1840" s="8" t="n">
        <v>46153</v>
      </c>
      <c r="C1840" s="9">
        <f>A1840&amp;"-"&amp;TEXT(B1840,"yyyymmdd")</f>
        <v/>
      </c>
      <c r="D1840" s="9">
        <f>_xlfn.XLOOKUP(C1840,Violations[Key],Violations[Boro])</f>
        <v/>
      </c>
      <c r="E1840" s="9">
        <f>_xlfn.XLOOKUP(C1840,Violations[Key],Violations[Cuisine])</f>
        <v/>
      </c>
      <c r="F1840" s="9">
        <f>_xlfn.XLOOKUP(C1840,Violations[Key],Violations[Score])</f>
        <v/>
      </c>
      <c r="G1840" s="9">
        <f>_xlfn.XLOOKUP(C1840,Violations[Key],Violations[Grade])&amp;""</f>
        <v/>
      </c>
      <c r="H1840" s="9">
        <f>COUNTIFS(Violations[Key],C1840,Violations[Violation code],"&lt;&gt;")</f>
        <v/>
      </c>
      <c r="I1840" s="9">
        <f>COUNTIFS(Violations[Key],C1840,Violations[Critical flag],"Critical")</f>
        <v/>
      </c>
      <c r="J1840" s="9">
        <f>IF(LEFT(_xlfn.XLOOKUP(C1840,Violations[Key],Violations[Action]),20)="Establishment Closed","Yes","No")</f>
        <v/>
      </c>
      <c r="K1840" s="9">
        <f>IF(F1840&lt;=13,"Yes","No")</f>
        <v/>
      </c>
    </row>
    <row r="1841">
      <c r="A1841" t="n">
        <v>50138677</v>
      </c>
      <c r="B1841" s="8" t="n">
        <v>46153</v>
      </c>
      <c r="C1841" s="9">
        <f>A1841&amp;"-"&amp;TEXT(B1841,"yyyymmdd")</f>
        <v/>
      </c>
      <c r="D1841" s="9">
        <f>_xlfn.XLOOKUP(C1841,Violations[Key],Violations[Boro])</f>
        <v/>
      </c>
      <c r="E1841" s="9">
        <f>_xlfn.XLOOKUP(C1841,Violations[Key],Violations[Cuisine])</f>
        <v/>
      </c>
      <c r="F1841" s="9">
        <f>_xlfn.XLOOKUP(C1841,Violations[Key],Violations[Score])</f>
        <v/>
      </c>
      <c r="G1841" s="9">
        <f>_xlfn.XLOOKUP(C1841,Violations[Key],Violations[Grade])&amp;""</f>
        <v/>
      </c>
      <c r="H1841" s="9">
        <f>COUNTIFS(Violations[Key],C1841,Violations[Violation code],"&lt;&gt;")</f>
        <v/>
      </c>
      <c r="I1841" s="9">
        <f>COUNTIFS(Violations[Key],C1841,Violations[Critical flag],"Critical")</f>
        <v/>
      </c>
      <c r="J1841" s="9">
        <f>IF(LEFT(_xlfn.XLOOKUP(C1841,Violations[Key],Violations[Action]),20)="Establishment Closed","Yes","No")</f>
        <v/>
      </c>
      <c r="K1841" s="9">
        <f>IF(F1841&lt;=13,"Yes","No")</f>
        <v/>
      </c>
    </row>
    <row r="1842">
      <c r="A1842" t="n">
        <v>50139003</v>
      </c>
      <c r="B1842" s="8" t="n">
        <v>46153</v>
      </c>
      <c r="C1842" s="9">
        <f>A1842&amp;"-"&amp;TEXT(B1842,"yyyymmdd")</f>
        <v/>
      </c>
      <c r="D1842" s="9">
        <f>_xlfn.XLOOKUP(C1842,Violations[Key],Violations[Boro])</f>
        <v/>
      </c>
      <c r="E1842" s="9">
        <f>_xlfn.XLOOKUP(C1842,Violations[Key],Violations[Cuisine])</f>
        <v/>
      </c>
      <c r="F1842" s="9">
        <f>_xlfn.XLOOKUP(C1842,Violations[Key],Violations[Score])</f>
        <v/>
      </c>
      <c r="G1842" s="9">
        <f>_xlfn.XLOOKUP(C1842,Violations[Key],Violations[Grade])&amp;""</f>
        <v/>
      </c>
      <c r="H1842" s="9">
        <f>COUNTIFS(Violations[Key],C1842,Violations[Violation code],"&lt;&gt;")</f>
        <v/>
      </c>
      <c r="I1842" s="9">
        <f>COUNTIFS(Violations[Key],C1842,Violations[Critical flag],"Critical")</f>
        <v/>
      </c>
      <c r="J1842" s="9">
        <f>IF(LEFT(_xlfn.XLOOKUP(C1842,Violations[Key],Violations[Action]),20)="Establishment Closed","Yes","No")</f>
        <v/>
      </c>
      <c r="K1842" s="9">
        <f>IF(F1842&lt;=13,"Yes","No")</f>
        <v/>
      </c>
    </row>
    <row r="1843">
      <c r="A1843" t="n">
        <v>50139138</v>
      </c>
      <c r="B1843" s="8" t="n">
        <v>46153</v>
      </c>
      <c r="C1843" s="9">
        <f>A1843&amp;"-"&amp;TEXT(B1843,"yyyymmdd")</f>
        <v/>
      </c>
      <c r="D1843" s="9">
        <f>_xlfn.XLOOKUP(C1843,Violations[Key],Violations[Boro])</f>
        <v/>
      </c>
      <c r="E1843" s="9">
        <f>_xlfn.XLOOKUP(C1843,Violations[Key],Violations[Cuisine])</f>
        <v/>
      </c>
      <c r="F1843" s="9">
        <f>_xlfn.XLOOKUP(C1843,Violations[Key],Violations[Score])</f>
        <v/>
      </c>
      <c r="G1843" s="9">
        <f>_xlfn.XLOOKUP(C1843,Violations[Key],Violations[Grade])&amp;""</f>
        <v/>
      </c>
      <c r="H1843" s="9">
        <f>COUNTIFS(Violations[Key],C1843,Violations[Violation code],"&lt;&gt;")</f>
        <v/>
      </c>
      <c r="I1843" s="9">
        <f>COUNTIFS(Violations[Key],C1843,Violations[Critical flag],"Critical")</f>
        <v/>
      </c>
      <c r="J1843" s="9">
        <f>IF(LEFT(_xlfn.XLOOKUP(C1843,Violations[Key],Violations[Action]),20)="Establishment Closed","Yes","No")</f>
        <v/>
      </c>
      <c r="K1843" s="9">
        <f>IF(F1843&lt;=13,"Yes","No")</f>
        <v/>
      </c>
    </row>
    <row r="1844">
      <c r="A1844" t="n">
        <v>50140953</v>
      </c>
      <c r="B1844" s="8" t="n">
        <v>46153</v>
      </c>
      <c r="C1844" s="9">
        <f>A1844&amp;"-"&amp;TEXT(B1844,"yyyymmdd")</f>
        <v/>
      </c>
      <c r="D1844" s="9">
        <f>_xlfn.XLOOKUP(C1844,Violations[Key],Violations[Boro])</f>
        <v/>
      </c>
      <c r="E1844" s="9">
        <f>_xlfn.XLOOKUP(C1844,Violations[Key],Violations[Cuisine])</f>
        <v/>
      </c>
      <c r="F1844" s="9">
        <f>_xlfn.XLOOKUP(C1844,Violations[Key],Violations[Score])</f>
        <v/>
      </c>
      <c r="G1844" s="9">
        <f>_xlfn.XLOOKUP(C1844,Violations[Key],Violations[Grade])&amp;""</f>
        <v/>
      </c>
      <c r="H1844" s="9">
        <f>COUNTIFS(Violations[Key],C1844,Violations[Violation code],"&lt;&gt;")</f>
        <v/>
      </c>
      <c r="I1844" s="9">
        <f>COUNTIFS(Violations[Key],C1844,Violations[Critical flag],"Critical")</f>
        <v/>
      </c>
      <c r="J1844" s="9">
        <f>IF(LEFT(_xlfn.XLOOKUP(C1844,Violations[Key],Violations[Action]),20)="Establishment Closed","Yes","No")</f>
        <v/>
      </c>
      <c r="K1844" s="9">
        <f>IF(F1844&lt;=13,"Yes","No")</f>
        <v/>
      </c>
    </row>
    <row r="1845">
      <c r="A1845" t="n">
        <v>50141588</v>
      </c>
      <c r="B1845" s="8" t="n">
        <v>46153</v>
      </c>
      <c r="C1845" s="9">
        <f>A1845&amp;"-"&amp;TEXT(B1845,"yyyymmdd")</f>
        <v/>
      </c>
      <c r="D1845" s="9">
        <f>_xlfn.XLOOKUP(C1845,Violations[Key],Violations[Boro])</f>
        <v/>
      </c>
      <c r="E1845" s="9">
        <f>_xlfn.XLOOKUP(C1845,Violations[Key],Violations[Cuisine])</f>
        <v/>
      </c>
      <c r="F1845" s="9">
        <f>_xlfn.XLOOKUP(C1845,Violations[Key],Violations[Score])</f>
        <v/>
      </c>
      <c r="G1845" s="9">
        <f>_xlfn.XLOOKUP(C1845,Violations[Key],Violations[Grade])&amp;""</f>
        <v/>
      </c>
      <c r="H1845" s="9">
        <f>COUNTIFS(Violations[Key],C1845,Violations[Violation code],"&lt;&gt;")</f>
        <v/>
      </c>
      <c r="I1845" s="9">
        <f>COUNTIFS(Violations[Key],C1845,Violations[Critical flag],"Critical")</f>
        <v/>
      </c>
      <c r="J1845" s="9">
        <f>IF(LEFT(_xlfn.XLOOKUP(C1845,Violations[Key],Violations[Action]),20)="Establishment Closed","Yes","No")</f>
        <v/>
      </c>
      <c r="K1845" s="9">
        <f>IF(F1845&lt;=13,"Yes","No")</f>
        <v/>
      </c>
    </row>
    <row r="1846">
      <c r="A1846" t="n">
        <v>50146451</v>
      </c>
      <c r="B1846" s="8" t="n">
        <v>46153</v>
      </c>
      <c r="C1846" s="9">
        <f>A1846&amp;"-"&amp;TEXT(B1846,"yyyymmdd")</f>
        <v/>
      </c>
      <c r="D1846" s="9">
        <f>_xlfn.XLOOKUP(C1846,Violations[Key],Violations[Boro])</f>
        <v/>
      </c>
      <c r="E1846" s="9">
        <f>_xlfn.XLOOKUP(C1846,Violations[Key],Violations[Cuisine])</f>
        <v/>
      </c>
      <c r="F1846" s="9">
        <f>_xlfn.XLOOKUP(C1846,Violations[Key],Violations[Score])</f>
        <v/>
      </c>
      <c r="G1846" s="9">
        <f>_xlfn.XLOOKUP(C1846,Violations[Key],Violations[Grade])&amp;""</f>
        <v/>
      </c>
      <c r="H1846" s="9">
        <f>COUNTIFS(Violations[Key],C1846,Violations[Violation code],"&lt;&gt;")</f>
        <v/>
      </c>
      <c r="I1846" s="9">
        <f>COUNTIFS(Violations[Key],C1846,Violations[Critical flag],"Critical")</f>
        <v/>
      </c>
      <c r="J1846" s="9">
        <f>IF(LEFT(_xlfn.XLOOKUP(C1846,Violations[Key],Violations[Action]),20)="Establishment Closed","Yes","No")</f>
        <v/>
      </c>
      <c r="K1846" s="9">
        <f>IF(F1846&lt;=13,"Yes","No")</f>
        <v/>
      </c>
    </row>
    <row r="1847">
      <c r="A1847" t="n">
        <v>50146938</v>
      </c>
      <c r="B1847" s="8" t="n">
        <v>46153</v>
      </c>
      <c r="C1847" s="9">
        <f>A1847&amp;"-"&amp;TEXT(B1847,"yyyymmdd")</f>
        <v/>
      </c>
      <c r="D1847" s="9">
        <f>_xlfn.XLOOKUP(C1847,Violations[Key],Violations[Boro])</f>
        <v/>
      </c>
      <c r="E1847" s="9">
        <f>_xlfn.XLOOKUP(C1847,Violations[Key],Violations[Cuisine])</f>
        <v/>
      </c>
      <c r="F1847" s="9">
        <f>_xlfn.XLOOKUP(C1847,Violations[Key],Violations[Score])</f>
        <v/>
      </c>
      <c r="G1847" s="9">
        <f>_xlfn.XLOOKUP(C1847,Violations[Key],Violations[Grade])&amp;""</f>
        <v/>
      </c>
      <c r="H1847" s="9">
        <f>COUNTIFS(Violations[Key],C1847,Violations[Violation code],"&lt;&gt;")</f>
        <v/>
      </c>
      <c r="I1847" s="9">
        <f>COUNTIFS(Violations[Key],C1847,Violations[Critical flag],"Critical")</f>
        <v/>
      </c>
      <c r="J1847" s="9">
        <f>IF(LEFT(_xlfn.XLOOKUP(C1847,Violations[Key],Violations[Action]),20)="Establishment Closed","Yes","No")</f>
        <v/>
      </c>
      <c r="K1847" s="9">
        <f>IF(F1847&lt;=13,"Yes","No")</f>
        <v/>
      </c>
    </row>
    <row r="1848">
      <c r="A1848" t="n">
        <v>50149781</v>
      </c>
      <c r="B1848" s="8" t="n">
        <v>46153</v>
      </c>
      <c r="C1848" s="9">
        <f>A1848&amp;"-"&amp;TEXT(B1848,"yyyymmdd")</f>
        <v/>
      </c>
      <c r="D1848" s="9">
        <f>_xlfn.XLOOKUP(C1848,Violations[Key],Violations[Boro])</f>
        <v/>
      </c>
      <c r="E1848" s="9">
        <f>_xlfn.XLOOKUP(C1848,Violations[Key],Violations[Cuisine])</f>
        <v/>
      </c>
      <c r="F1848" s="9">
        <f>_xlfn.XLOOKUP(C1848,Violations[Key],Violations[Score])</f>
        <v/>
      </c>
      <c r="G1848" s="9">
        <f>_xlfn.XLOOKUP(C1848,Violations[Key],Violations[Grade])&amp;""</f>
        <v/>
      </c>
      <c r="H1848" s="9">
        <f>COUNTIFS(Violations[Key],C1848,Violations[Violation code],"&lt;&gt;")</f>
        <v/>
      </c>
      <c r="I1848" s="9">
        <f>COUNTIFS(Violations[Key],C1848,Violations[Critical flag],"Critical")</f>
        <v/>
      </c>
      <c r="J1848" s="9">
        <f>IF(LEFT(_xlfn.XLOOKUP(C1848,Violations[Key],Violations[Action]),20)="Establishment Closed","Yes","No")</f>
        <v/>
      </c>
      <c r="K1848" s="9">
        <f>IF(F1848&lt;=13,"Yes","No")</f>
        <v/>
      </c>
    </row>
    <row r="1849">
      <c r="A1849" t="n">
        <v>50152922</v>
      </c>
      <c r="B1849" s="8" t="n">
        <v>46153</v>
      </c>
      <c r="C1849" s="9">
        <f>A1849&amp;"-"&amp;TEXT(B1849,"yyyymmdd")</f>
        <v/>
      </c>
      <c r="D1849" s="9">
        <f>_xlfn.XLOOKUP(C1849,Violations[Key],Violations[Boro])</f>
        <v/>
      </c>
      <c r="E1849" s="9">
        <f>_xlfn.XLOOKUP(C1849,Violations[Key],Violations[Cuisine])</f>
        <v/>
      </c>
      <c r="F1849" s="9">
        <f>_xlfn.XLOOKUP(C1849,Violations[Key],Violations[Score])</f>
        <v/>
      </c>
      <c r="G1849" s="9">
        <f>_xlfn.XLOOKUP(C1849,Violations[Key],Violations[Grade])&amp;""</f>
        <v/>
      </c>
      <c r="H1849" s="9">
        <f>COUNTIFS(Violations[Key],C1849,Violations[Violation code],"&lt;&gt;")</f>
        <v/>
      </c>
      <c r="I1849" s="9">
        <f>COUNTIFS(Violations[Key],C1849,Violations[Critical flag],"Critical")</f>
        <v/>
      </c>
      <c r="J1849" s="9">
        <f>IF(LEFT(_xlfn.XLOOKUP(C1849,Violations[Key],Violations[Action]),20)="Establishment Closed","Yes","No")</f>
        <v/>
      </c>
      <c r="K1849" s="9">
        <f>IF(F1849&lt;=13,"Yes","No")</f>
        <v/>
      </c>
    </row>
    <row r="1850">
      <c r="A1850" t="n">
        <v>50153301</v>
      </c>
      <c r="B1850" s="8" t="n">
        <v>46153</v>
      </c>
      <c r="C1850" s="9">
        <f>A1850&amp;"-"&amp;TEXT(B1850,"yyyymmdd")</f>
        <v/>
      </c>
      <c r="D1850" s="9">
        <f>_xlfn.XLOOKUP(C1850,Violations[Key],Violations[Boro])</f>
        <v/>
      </c>
      <c r="E1850" s="9">
        <f>_xlfn.XLOOKUP(C1850,Violations[Key],Violations[Cuisine])</f>
        <v/>
      </c>
      <c r="F1850" s="9">
        <f>_xlfn.XLOOKUP(C1850,Violations[Key],Violations[Score])</f>
        <v/>
      </c>
      <c r="G1850" s="9">
        <f>_xlfn.XLOOKUP(C1850,Violations[Key],Violations[Grade])&amp;""</f>
        <v/>
      </c>
      <c r="H1850" s="9">
        <f>COUNTIFS(Violations[Key],C1850,Violations[Violation code],"&lt;&gt;")</f>
        <v/>
      </c>
      <c r="I1850" s="9">
        <f>COUNTIFS(Violations[Key],C1850,Violations[Critical flag],"Critical")</f>
        <v/>
      </c>
      <c r="J1850" s="9">
        <f>IF(LEFT(_xlfn.XLOOKUP(C1850,Violations[Key],Violations[Action]),20)="Establishment Closed","Yes","No")</f>
        <v/>
      </c>
      <c r="K1850" s="9">
        <f>IF(F1850&lt;=13,"Yes","No")</f>
        <v/>
      </c>
    </row>
    <row r="1851">
      <c r="A1851" t="n">
        <v>50154046</v>
      </c>
      <c r="B1851" s="8" t="n">
        <v>46153</v>
      </c>
      <c r="C1851" s="9">
        <f>A1851&amp;"-"&amp;TEXT(B1851,"yyyymmdd")</f>
        <v/>
      </c>
      <c r="D1851" s="9">
        <f>_xlfn.XLOOKUP(C1851,Violations[Key],Violations[Boro])</f>
        <v/>
      </c>
      <c r="E1851" s="9">
        <f>_xlfn.XLOOKUP(C1851,Violations[Key],Violations[Cuisine])</f>
        <v/>
      </c>
      <c r="F1851" s="9">
        <f>_xlfn.XLOOKUP(C1851,Violations[Key],Violations[Score])</f>
        <v/>
      </c>
      <c r="G1851" s="9">
        <f>_xlfn.XLOOKUP(C1851,Violations[Key],Violations[Grade])&amp;""</f>
        <v/>
      </c>
      <c r="H1851" s="9">
        <f>COUNTIFS(Violations[Key],C1851,Violations[Violation code],"&lt;&gt;")</f>
        <v/>
      </c>
      <c r="I1851" s="9">
        <f>COUNTIFS(Violations[Key],C1851,Violations[Critical flag],"Critical")</f>
        <v/>
      </c>
      <c r="J1851" s="9">
        <f>IF(LEFT(_xlfn.XLOOKUP(C1851,Violations[Key],Violations[Action]),20)="Establishment Closed","Yes","No")</f>
        <v/>
      </c>
      <c r="K1851" s="9">
        <f>IF(F1851&lt;=13,"Yes","No")</f>
        <v/>
      </c>
    </row>
    <row r="1852">
      <c r="A1852" t="n">
        <v>50156022</v>
      </c>
      <c r="B1852" s="8" t="n">
        <v>46153</v>
      </c>
      <c r="C1852" s="9">
        <f>A1852&amp;"-"&amp;TEXT(B1852,"yyyymmdd")</f>
        <v/>
      </c>
      <c r="D1852" s="9">
        <f>_xlfn.XLOOKUP(C1852,Violations[Key],Violations[Boro])</f>
        <v/>
      </c>
      <c r="E1852" s="9">
        <f>_xlfn.XLOOKUP(C1852,Violations[Key],Violations[Cuisine])</f>
        <v/>
      </c>
      <c r="F1852" s="9">
        <f>_xlfn.XLOOKUP(C1852,Violations[Key],Violations[Score])</f>
        <v/>
      </c>
      <c r="G1852" s="9">
        <f>_xlfn.XLOOKUP(C1852,Violations[Key],Violations[Grade])&amp;""</f>
        <v/>
      </c>
      <c r="H1852" s="9">
        <f>COUNTIFS(Violations[Key],C1852,Violations[Violation code],"&lt;&gt;")</f>
        <v/>
      </c>
      <c r="I1852" s="9">
        <f>COUNTIFS(Violations[Key],C1852,Violations[Critical flag],"Critical")</f>
        <v/>
      </c>
      <c r="J1852" s="9">
        <f>IF(LEFT(_xlfn.XLOOKUP(C1852,Violations[Key],Violations[Action]),20)="Establishment Closed","Yes","No")</f>
        <v/>
      </c>
      <c r="K1852" s="9">
        <f>IF(F1852&lt;=13,"Yes","No")</f>
        <v/>
      </c>
    </row>
    <row r="1853">
      <c r="A1853" t="n">
        <v>50159307</v>
      </c>
      <c r="B1853" s="8" t="n">
        <v>46153</v>
      </c>
      <c r="C1853" s="9">
        <f>A1853&amp;"-"&amp;TEXT(B1853,"yyyymmdd")</f>
        <v/>
      </c>
      <c r="D1853" s="9">
        <f>_xlfn.XLOOKUP(C1853,Violations[Key],Violations[Boro])</f>
        <v/>
      </c>
      <c r="E1853" s="9">
        <f>_xlfn.XLOOKUP(C1853,Violations[Key],Violations[Cuisine])</f>
        <v/>
      </c>
      <c r="F1853" s="9">
        <f>_xlfn.XLOOKUP(C1853,Violations[Key],Violations[Score])</f>
        <v/>
      </c>
      <c r="G1853" s="9">
        <f>_xlfn.XLOOKUP(C1853,Violations[Key],Violations[Grade])&amp;""</f>
        <v/>
      </c>
      <c r="H1853" s="9">
        <f>COUNTIFS(Violations[Key],C1853,Violations[Violation code],"&lt;&gt;")</f>
        <v/>
      </c>
      <c r="I1853" s="9">
        <f>COUNTIFS(Violations[Key],C1853,Violations[Critical flag],"Critical")</f>
        <v/>
      </c>
      <c r="J1853" s="9">
        <f>IF(LEFT(_xlfn.XLOOKUP(C1853,Violations[Key],Violations[Action]),20)="Establishment Closed","Yes","No")</f>
        <v/>
      </c>
      <c r="K1853" s="9">
        <f>IF(F1853&lt;=13,"Yes","No")</f>
        <v/>
      </c>
    </row>
    <row r="1854">
      <c r="A1854" t="n">
        <v>50161059</v>
      </c>
      <c r="B1854" s="8" t="n">
        <v>46153</v>
      </c>
      <c r="C1854" s="9">
        <f>A1854&amp;"-"&amp;TEXT(B1854,"yyyymmdd")</f>
        <v/>
      </c>
      <c r="D1854" s="9">
        <f>_xlfn.XLOOKUP(C1854,Violations[Key],Violations[Boro])</f>
        <v/>
      </c>
      <c r="E1854" s="9">
        <f>_xlfn.XLOOKUP(C1854,Violations[Key],Violations[Cuisine])</f>
        <v/>
      </c>
      <c r="F1854" s="9">
        <f>_xlfn.XLOOKUP(C1854,Violations[Key],Violations[Score])</f>
        <v/>
      </c>
      <c r="G1854" s="9">
        <f>_xlfn.XLOOKUP(C1854,Violations[Key],Violations[Grade])&amp;""</f>
        <v/>
      </c>
      <c r="H1854" s="9">
        <f>COUNTIFS(Violations[Key],C1854,Violations[Violation code],"&lt;&gt;")</f>
        <v/>
      </c>
      <c r="I1854" s="9">
        <f>COUNTIFS(Violations[Key],C1854,Violations[Critical flag],"Critical")</f>
        <v/>
      </c>
      <c r="J1854" s="9">
        <f>IF(LEFT(_xlfn.XLOOKUP(C1854,Violations[Key],Violations[Action]),20)="Establishment Closed","Yes","No")</f>
        <v/>
      </c>
      <c r="K1854" s="9">
        <f>IF(F1854&lt;=13,"Yes","No")</f>
        <v/>
      </c>
    </row>
    <row r="1855">
      <c r="A1855" t="n">
        <v>50163773</v>
      </c>
      <c r="B1855" s="8" t="n">
        <v>46153</v>
      </c>
      <c r="C1855" s="9">
        <f>A1855&amp;"-"&amp;TEXT(B1855,"yyyymmdd")</f>
        <v/>
      </c>
      <c r="D1855" s="9">
        <f>_xlfn.XLOOKUP(C1855,Violations[Key],Violations[Boro])</f>
        <v/>
      </c>
      <c r="E1855" s="9">
        <f>_xlfn.XLOOKUP(C1855,Violations[Key],Violations[Cuisine])</f>
        <v/>
      </c>
      <c r="F1855" s="9">
        <f>_xlfn.XLOOKUP(C1855,Violations[Key],Violations[Score])</f>
        <v/>
      </c>
      <c r="G1855" s="9">
        <f>_xlfn.XLOOKUP(C1855,Violations[Key],Violations[Grade])&amp;""</f>
        <v/>
      </c>
      <c r="H1855" s="9">
        <f>COUNTIFS(Violations[Key],C1855,Violations[Violation code],"&lt;&gt;")</f>
        <v/>
      </c>
      <c r="I1855" s="9">
        <f>COUNTIFS(Violations[Key],C1855,Violations[Critical flag],"Critical")</f>
        <v/>
      </c>
      <c r="J1855" s="9">
        <f>IF(LEFT(_xlfn.XLOOKUP(C1855,Violations[Key],Violations[Action]),20)="Establishment Closed","Yes","No")</f>
        <v/>
      </c>
      <c r="K1855" s="9">
        <f>IF(F1855&lt;=13,"Yes","No")</f>
        <v/>
      </c>
    </row>
    <row r="1856">
      <c r="A1856" t="n">
        <v>50165822</v>
      </c>
      <c r="B1856" s="8" t="n">
        <v>46153</v>
      </c>
      <c r="C1856" s="9">
        <f>A1856&amp;"-"&amp;TEXT(B1856,"yyyymmdd")</f>
        <v/>
      </c>
      <c r="D1856" s="9">
        <f>_xlfn.XLOOKUP(C1856,Violations[Key],Violations[Boro])</f>
        <v/>
      </c>
      <c r="E1856" s="9">
        <f>_xlfn.XLOOKUP(C1856,Violations[Key],Violations[Cuisine])</f>
        <v/>
      </c>
      <c r="F1856" s="9">
        <f>_xlfn.XLOOKUP(C1856,Violations[Key],Violations[Score])</f>
        <v/>
      </c>
      <c r="G1856" s="9">
        <f>_xlfn.XLOOKUP(C1856,Violations[Key],Violations[Grade])&amp;""</f>
        <v/>
      </c>
      <c r="H1856" s="9">
        <f>COUNTIFS(Violations[Key],C1856,Violations[Violation code],"&lt;&gt;")</f>
        <v/>
      </c>
      <c r="I1856" s="9">
        <f>COUNTIFS(Violations[Key],C1856,Violations[Critical flag],"Critical")</f>
        <v/>
      </c>
      <c r="J1856" s="9">
        <f>IF(LEFT(_xlfn.XLOOKUP(C1856,Violations[Key],Violations[Action]),20)="Establishment Closed","Yes","No")</f>
        <v/>
      </c>
      <c r="K1856" s="9">
        <f>IF(F1856&lt;=13,"Yes","No")</f>
        <v/>
      </c>
    </row>
    <row r="1857">
      <c r="A1857" t="n">
        <v>40385157</v>
      </c>
      <c r="B1857" s="8" t="n">
        <v>46154</v>
      </c>
      <c r="C1857" s="9">
        <f>A1857&amp;"-"&amp;TEXT(B1857,"yyyymmdd")</f>
        <v/>
      </c>
      <c r="D1857" s="9">
        <f>_xlfn.XLOOKUP(C1857,Violations[Key],Violations[Boro])</f>
        <v/>
      </c>
      <c r="E1857" s="9">
        <f>_xlfn.XLOOKUP(C1857,Violations[Key],Violations[Cuisine])</f>
        <v/>
      </c>
      <c r="F1857" s="9">
        <f>_xlfn.XLOOKUP(C1857,Violations[Key],Violations[Score])</f>
        <v/>
      </c>
      <c r="G1857" s="9">
        <f>_xlfn.XLOOKUP(C1857,Violations[Key],Violations[Grade])&amp;""</f>
        <v/>
      </c>
      <c r="H1857" s="9">
        <f>COUNTIFS(Violations[Key],C1857,Violations[Violation code],"&lt;&gt;")</f>
        <v/>
      </c>
      <c r="I1857" s="9">
        <f>COUNTIFS(Violations[Key],C1857,Violations[Critical flag],"Critical")</f>
        <v/>
      </c>
      <c r="J1857" s="9">
        <f>IF(LEFT(_xlfn.XLOOKUP(C1857,Violations[Key],Violations[Action]),20)="Establishment Closed","Yes","No")</f>
        <v/>
      </c>
      <c r="K1857" s="9">
        <f>IF(F1857&lt;=13,"Yes","No")</f>
        <v/>
      </c>
    </row>
    <row r="1858">
      <c r="A1858" t="n">
        <v>40401821</v>
      </c>
      <c r="B1858" s="8" t="n">
        <v>46154</v>
      </c>
      <c r="C1858" s="9">
        <f>A1858&amp;"-"&amp;TEXT(B1858,"yyyymmdd")</f>
        <v/>
      </c>
      <c r="D1858" s="9">
        <f>_xlfn.XLOOKUP(C1858,Violations[Key],Violations[Boro])</f>
        <v/>
      </c>
      <c r="E1858" s="9">
        <f>_xlfn.XLOOKUP(C1858,Violations[Key],Violations[Cuisine])</f>
        <v/>
      </c>
      <c r="F1858" s="9">
        <f>_xlfn.XLOOKUP(C1858,Violations[Key],Violations[Score])</f>
        <v/>
      </c>
      <c r="G1858" s="9">
        <f>_xlfn.XLOOKUP(C1858,Violations[Key],Violations[Grade])&amp;""</f>
        <v/>
      </c>
      <c r="H1858" s="9">
        <f>COUNTIFS(Violations[Key],C1858,Violations[Violation code],"&lt;&gt;")</f>
        <v/>
      </c>
      <c r="I1858" s="9">
        <f>COUNTIFS(Violations[Key],C1858,Violations[Critical flag],"Critical")</f>
        <v/>
      </c>
      <c r="J1858" s="9">
        <f>IF(LEFT(_xlfn.XLOOKUP(C1858,Violations[Key],Violations[Action]),20)="Establishment Closed","Yes","No")</f>
        <v/>
      </c>
      <c r="K1858" s="9">
        <f>IF(F1858&lt;=13,"Yes","No")</f>
        <v/>
      </c>
    </row>
    <row r="1859">
      <c r="A1859" t="n">
        <v>40423654</v>
      </c>
      <c r="B1859" s="8" t="n">
        <v>46154</v>
      </c>
      <c r="C1859" s="9">
        <f>A1859&amp;"-"&amp;TEXT(B1859,"yyyymmdd")</f>
        <v/>
      </c>
      <c r="D1859" s="9">
        <f>_xlfn.XLOOKUP(C1859,Violations[Key],Violations[Boro])</f>
        <v/>
      </c>
      <c r="E1859" s="9">
        <f>_xlfn.XLOOKUP(C1859,Violations[Key],Violations[Cuisine])</f>
        <v/>
      </c>
      <c r="F1859" s="9">
        <f>_xlfn.XLOOKUP(C1859,Violations[Key],Violations[Score])</f>
        <v/>
      </c>
      <c r="G1859" s="9">
        <f>_xlfn.XLOOKUP(C1859,Violations[Key],Violations[Grade])&amp;""</f>
        <v/>
      </c>
      <c r="H1859" s="9">
        <f>COUNTIFS(Violations[Key],C1859,Violations[Violation code],"&lt;&gt;")</f>
        <v/>
      </c>
      <c r="I1859" s="9">
        <f>COUNTIFS(Violations[Key],C1859,Violations[Critical flag],"Critical")</f>
        <v/>
      </c>
      <c r="J1859" s="9">
        <f>IF(LEFT(_xlfn.XLOOKUP(C1859,Violations[Key],Violations[Action]),20)="Establishment Closed","Yes","No")</f>
        <v/>
      </c>
      <c r="K1859" s="9">
        <f>IF(F1859&lt;=13,"Yes","No")</f>
        <v/>
      </c>
    </row>
    <row r="1860">
      <c r="A1860" t="n">
        <v>40512002</v>
      </c>
      <c r="B1860" s="8" t="n">
        <v>46154</v>
      </c>
      <c r="C1860" s="9">
        <f>A1860&amp;"-"&amp;TEXT(B1860,"yyyymmdd")</f>
        <v/>
      </c>
      <c r="D1860" s="9">
        <f>_xlfn.XLOOKUP(C1860,Violations[Key],Violations[Boro])</f>
        <v/>
      </c>
      <c r="E1860" s="9">
        <f>_xlfn.XLOOKUP(C1860,Violations[Key],Violations[Cuisine])</f>
        <v/>
      </c>
      <c r="F1860" s="9">
        <f>_xlfn.XLOOKUP(C1860,Violations[Key],Violations[Score])</f>
        <v/>
      </c>
      <c r="G1860" s="9">
        <f>_xlfn.XLOOKUP(C1860,Violations[Key],Violations[Grade])&amp;""</f>
        <v/>
      </c>
      <c r="H1860" s="9">
        <f>COUNTIFS(Violations[Key],C1860,Violations[Violation code],"&lt;&gt;")</f>
        <v/>
      </c>
      <c r="I1860" s="9">
        <f>COUNTIFS(Violations[Key],C1860,Violations[Critical flag],"Critical")</f>
        <v/>
      </c>
      <c r="J1860" s="9">
        <f>IF(LEFT(_xlfn.XLOOKUP(C1860,Violations[Key],Violations[Action]),20)="Establishment Closed","Yes","No")</f>
        <v/>
      </c>
      <c r="K1860" s="9">
        <f>IF(F1860&lt;=13,"Yes","No")</f>
        <v/>
      </c>
    </row>
    <row r="1861">
      <c r="A1861" t="n">
        <v>40722206</v>
      </c>
      <c r="B1861" s="8" t="n">
        <v>46154</v>
      </c>
      <c r="C1861" s="9">
        <f>A1861&amp;"-"&amp;TEXT(B1861,"yyyymmdd")</f>
        <v/>
      </c>
      <c r="D1861" s="9">
        <f>_xlfn.XLOOKUP(C1861,Violations[Key],Violations[Boro])</f>
        <v/>
      </c>
      <c r="E1861" s="9">
        <f>_xlfn.XLOOKUP(C1861,Violations[Key],Violations[Cuisine])</f>
        <v/>
      </c>
      <c r="F1861" s="9">
        <f>_xlfn.XLOOKUP(C1861,Violations[Key],Violations[Score])</f>
        <v/>
      </c>
      <c r="G1861" s="9">
        <f>_xlfn.XLOOKUP(C1861,Violations[Key],Violations[Grade])&amp;""</f>
        <v/>
      </c>
      <c r="H1861" s="9">
        <f>COUNTIFS(Violations[Key],C1861,Violations[Violation code],"&lt;&gt;")</f>
        <v/>
      </c>
      <c r="I1861" s="9">
        <f>COUNTIFS(Violations[Key],C1861,Violations[Critical flag],"Critical")</f>
        <v/>
      </c>
      <c r="J1861" s="9">
        <f>IF(LEFT(_xlfn.XLOOKUP(C1861,Violations[Key],Violations[Action]),20)="Establishment Closed","Yes","No")</f>
        <v/>
      </c>
      <c r="K1861" s="9">
        <f>IF(F1861&lt;=13,"Yes","No")</f>
        <v/>
      </c>
    </row>
    <row r="1862">
      <c r="A1862" t="n">
        <v>40949604</v>
      </c>
      <c r="B1862" s="8" t="n">
        <v>46154</v>
      </c>
      <c r="C1862" s="9">
        <f>A1862&amp;"-"&amp;TEXT(B1862,"yyyymmdd")</f>
        <v/>
      </c>
      <c r="D1862" s="9">
        <f>_xlfn.XLOOKUP(C1862,Violations[Key],Violations[Boro])</f>
        <v/>
      </c>
      <c r="E1862" s="9">
        <f>_xlfn.XLOOKUP(C1862,Violations[Key],Violations[Cuisine])</f>
        <v/>
      </c>
      <c r="F1862" s="9">
        <f>_xlfn.XLOOKUP(C1862,Violations[Key],Violations[Score])</f>
        <v/>
      </c>
      <c r="G1862" s="9">
        <f>_xlfn.XLOOKUP(C1862,Violations[Key],Violations[Grade])&amp;""</f>
        <v/>
      </c>
      <c r="H1862" s="9">
        <f>COUNTIFS(Violations[Key],C1862,Violations[Violation code],"&lt;&gt;")</f>
        <v/>
      </c>
      <c r="I1862" s="9">
        <f>COUNTIFS(Violations[Key],C1862,Violations[Critical flag],"Critical")</f>
        <v/>
      </c>
      <c r="J1862" s="9">
        <f>IF(LEFT(_xlfn.XLOOKUP(C1862,Violations[Key],Violations[Action]),20)="Establishment Closed","Yes","No")</f>
        <v/>
      </c>
      <c r="K1862" s="9">
        <f>IF(F1862&lt;=13,"Yes","No")</f>
        <v/>
      </c>
    </row>
    <row r="1863">
      <c r="A1863" t="n">
        <v>41077301</v>
      </c>
      <c r="B1863" s="8" t="n">
        <v>46154</v>
      </c>
      <c r="C1863" s="9">
        <f>A1863&amp;"-"&amp;TEXT(B1863,"yyyymmdd")</f>
        <v/>
      </c>
      <c r="D1863" s="9">
        <f>_xlfn.XLOOKUP(C1863,Violations[Key],Violations[Boro])</f>
        <v/>
      </c>
      <c r="E1863" s="9">
        <f>_xlfn.XLOOKUP(C1863,Violations[Key],Violations[Cuisine])</f>
        <v/>
      </c>
      <c r="F1863" s="9">
        <f>_xlfn.XLOOKUP(C1863,Violations[Key],Violations[Score])</f>
        <v/>
      </c>
      <c r="G1863" s="9">
        <f>_xlfn.XLOOKUP(C1863,Violations[Key],Violations[Grade])&amp;""</f>
        <v/>
      </c>
      <c r="H1863" s="9">
        <f>COUNTIFS(Violations[Key],C1863,Violations[Violation code],"&lt;&gt;")</f>
        <v/>
      </c>
      <c r="I1863" s="9">
        <f>COUNTIFS(Violations[Key],C1863,Violations[Critical flag],"Critical")</f>
        <v/>
      </c>
      <c r="J1863" s="9">
        <f>IF(LEFT(_xlfn.XLOOKUP(C1863,Violations[Key],Violations[Action]),20)="Establishment Closed","Yes","No")</f>
        <v/>
      </c>
      <c r="K1863" s="9">
        <f>IF(F1863&lt;=13,"Yes","No")</f>
        <v/>
      </c>
    </row>
    <row r="1864">
      <c r="A1864" t="n">
        <v>41236893</v>
      </c>
      <c r="B1864" s="8" t="n">
        <v>46154</v>
      </c>
      <c r="C1864" s="9">
        <f>A1864&amp;"-"&amp;TEXT(B1864,"yyyymmdd")</f>
        <v/>
      </c>
      <c r="D1864" s="9">
        <f>_xlfn.XLOOKUP(C1864,Violations[Key],Violations[Boro])</f>
        <v/>
      </c>
      <c r="E1864" s="9">
        <f>_xlfn.XLOOKUP(C1864,Violations[Key],Violations[Cuisine])</f>
        <v/>
      </c>
      <c r="F1864" s="9">
        <f>_xlfn.XLOOKUP(C1864,Violations[Key],Violations[Score])</f>
        <v/>
      </c>
      <c r="G1864" s="9">
        <f>_xlfn.XLOOKUP(C1864,Violations[Key],Violations[Grade])&amp;""</f>
        <v/>
      </c>
      <c r="H1864" s="9">
        <f>COUNTIFS(Violations[Key],C1864,Violations[Violation code],"&lt;&gt;")</f>
        <v/>
      </c>
      <c r="I1864" s="9">
        <f>COUNTIFS(Violations[Key],C1864,Violations[Critical flag],"Critical")</f>
        <v/>
      </c>
      <c r="J1864" s="9">
        <f>IF(LEFT(_xlfn.XLOOKUP(C1864,Violations[Key],Violations[Action]),20)="Establishment Closed","Yes","No")</f>
        <v/>
      </c>
      <c r="K1864" s="9">
        <f>IF(F1864&lt;=13,"Yes","No")</f>
        <v/>
      </c>
    </row>
    <row r="1865">
      <c r="A1865" t="n">
        <v>41379215</v>
      </c>
      <c r="B1865" s="8" t="n">
        <v>46154</v>
      </c>
      <c r="C1865" s="9">
        <f>A1865&amp;"-"&amp;TEXT(B1865,"yyyymmdd")</f>
        <v/>
      </c>
      <c r="D1865" s="9">
        <f>_xlfn.XLOOKUP(C1865,Violations[Key],Violations[Boro])</f>
        <v/>
      </c>
      <c r="E1865" s="9">
        <f>_xlfn.XLOOKUP(C1865,Violations[Key],Violations[Cuisine])</f>
        <v/>
      </c>
      <c r="F1865" s="9">
        <f>_xlfn.XLOOKUP(C1865,Violations[Key],Violations[Score])</f>
        <v/>
      </c>
      <c r="G1865" s="9">
        <f>_xlfn.XLOOKUP(C1865,Violations[Key],Violations[Grade])&amp;""</f>
        <v/>
      </c>
      <c r="H1865" s="9">
        <f>COUNTIFS(Violations[Key],C1865,Violations[Violation code],"&lt;&gt;")</f>
        <v/>
      </c>
      <c r="I1865" s="9">
        <f>COUNTIFS(Violations[Key],C1865,Violations[Critical flag],"Critical")</f>
        <v/>
      </c>
      <c r="J1865" s="9">
        <f>IF(LEFT(_xlfn.XLOOKUP(C1865,Violations[Key],Violations[Action]),20)="Establishment Closed","Yes","No")</f>
        <v/>
      </c>
      <c r="K1865" s="9">
        <f>IF(F1865&lt;=13,"Yes","No")</f>
        <v/>
      </c>
    </row>
    <row r="1866">
      <c r="A1866" t="n">
        <v>41476195</v>
      </c>
      <c r="B1866" s="8" t="n">
        <v>46154</v>
      </c>
      <c r="C1866" s="9">
        <f>A1866&amp;"-"&amp;TEXT(B1866,"yyyymmdd")</f>
        <v/>
      </c>
      <c r="D1866" s="9">
        <f>_xlfn.XLOOKUP(C1866,Violations[Key],Violations[Boro])</f>
        <v/>
      </c>
      <c r="E1866" s="9">
        <f>_xlfn.XLOOKUP(C1866,Violations[Key],Violations[Cuisine])</f>
        <v/>
      </c>
      <c r="F1866" s="9">
        <f>_xlfn.XLOOKUP(C1866,Violations[Key],Violations[Score])</f>
        <v/>
      </c>
      <c r="G1866" s="9">
        <f>_xlfn.XLOOKUP(C1866,Violations[Key],Violations[Grade])&amp;""</f>
        <v/>
      </c>
      <c r="H1866" s="9">
        <f>COUNTIFS(Violations[Key],C1866,Violations[Violation code],"&lt;&gt;")</f>
        <v/>
      </c>
      <c r="I1866" s="9">
        <f>COUNTIFS(Violations[Key],C1866,Violations[Critical flag],"Critical")</f>
        <v/>
      </c>
      <c r="J1866" s="9">
        <f>IF(LEFT(_xlfn.XLOOKUP(C1866,Violations[Key],Violations[Action]),20)="Establishment Closed","Yes","No")</f>
        <v/>
      </c>
      <c r="K1866" s="9">
        <f>IF(F1866&lt;=13,"Yes","No")</f>
        <v/>
      </c>
    </row>
    <row r="1867">
      <c r="A1867" t="n">
        <v>41482939</v>
      </c>
      <c r="B1867" s="8" t="n">
        <v>46154</v>
      </c>
      <c r="C1867" s="9">
        <f>A1867&amp;"-"&amp;TEXT(B1867,"yyyymmdd")</f>
        <v/>
      </c>
      <c r="D1867" s="9">
        <f>_xlfn.XLOOKUP(C1867,Violations[Key],Violations[Boro])</f>
        <v/>
      </c>
      <c r="E1867" s="9">
        <f>_xlfn.XLOOKUP(C1867,Violations[Key],Violations[Cuisine])</f>
        <v/>
      </c>
      <c r="F1867" s="9">
        <f>_xlfn.XLOOKUP(C1867,Violations[Key],Violations[Score])</f>
        <v/>
      </c>
      <c r="G1867" s="9">
        <f>_xlfn.XLOOKUP(C1867,Violations[Key],Violations[Grade])&amp;""</f>
        <v/>
      </c>
      <c r="H1867" s="9">
        <f>COUNTIFS(Violations[Key],C1867,Violations[Violation code],"&lt;&gt;")</f>
        <v/>
      </c>
      <c r="I1867" s="9">
        <f>COUNTIFS(Violations[Key],C1867,Violations[Critical flag],"Critical")</f>
        <v/>
      </c>
      <c r="J1867" s="9">
        <f>IF(LEFT(_xlfn.XLOOKUP(C1867,Violations[Key],Violations[Action]),20)="Establishment Closed","Yes","No")</f>
        <v/>
      </c>
      <c r="K1867" s="9">
        <f>IF(F1867&lt;=13,"Yes","No")</f>
        <v/>
      </c>
    </row>
    <row r="1868">
      <c r="A1868" t="n">
        <v>41523630</v>
      </c>
      <c r="B1868" s="8" t="n">
        <v>46154</v>
      </c>
      <c r="C1868" s="9">
        <f>A1868&amp;"-"&amp;TEXT(B1868,"yyyymmdd")</f>
        <v/>
      </c>
      <c r="D1868" s="9">
        <f>_xlfn.XLOOKUP(C1868,Violations[Key],Violations[Boro])</f>
        <v/>
      </c>
      <c r="E1868" s="9">
        <f>_xlfn.XLOOKUP(C1868,Violations[Key],Violations[Cuisine])</f>
        <v/>
      </c>
      <c r="F1868" s="9">
        <f>_xlfn.XLOOKUP(C1868,Violations[Key],Violations[Score])</f>
        <v/>
      </c>
      <c r="G1868" s="9">
        <f>_xlfn.XLOOKUP(C1868,Violations[Key],Violations[Grade])&amp;""</f>
        <v/>
      </c>
      <c r="H1868" s="9">
        <f>COUNTIFS(Violations[Key],C1868,Violations[Violation code],"&lt;&gt;")</f>
        <v/>
      </c>
      <c r="I1868" s="9">
        <f>COUNTIFS(Violations[Key],C1868,Violations[Critical flag],"Critical")</f>
        <v/>
      </c>
      <c r="J1868" s="9">
        <f>IF(LEFT(_xlfn.XLOOKUP(C1868,Violations[Key],Violations[Action]),20)="Establishment Closed","Yes","No")</f>
        <v/>
      </c>
      <c r="K1868" s="9">
        <f>IF(F1868&lt;=13,"Yes","No")</f>
        <v/>
      </c>
    </row>
    <row r="1869">
      <c r="A1869" t="n">
        <v>41618266</v>
      </c>
      <c r="B1869" s="8" t="n">
        <v>46154</v>
      </c>
      <c r="C1869" s="9">
        <f>A1869&amp;"-"&amp;TEXT(B1869,"yyyymmdd")</f>
        <v/>
      </c>
      <c r="D1869" s="9">
        <f>_xlfn.XLOOKUP(C1869,Violations[Key],Violations[Boro])</f>
        <v/>
      </c>
      <c r="E1869" s="9">
        <f>_xlfn.XLOOKUP(C1869,Violations[Key],Violations[Cuisine])</f>
        <v/>
      </c>
      <c r="F1869" s="9">
        <f>_xlfn.XLOOKUP(C1869,Violations[Key],Violations[Score])</f>
        <v/>
      </c>
      <c r="G1869" s="9">
        <f>_xlfn.XLOOKUP(C1869,Violations[Key],Violations[Grade])&amp;""</f>
        <v/>
      </c>
      <c r="H1869" s="9">
        <f>COUNTIFS(Violations[Key],C1869,Violations[Violation code],"&lt;&gt;")</f>
        <v/>
      </c>
      <c r="I1869" s="9">
        <f>COUNTIFS(Violations[Key],C1869,Violations[Critical flag],"Critical")</f>
        <v/>
      </c>
      <c r="J1869" s="9">
        <f>IF(LEFT(_xlfn.XLOOKUP(C1869,Violations[Key],Violations[Action]),20)="Establishment Closed","Yes","No")</f>
        <v/>
      </c>
      <c r="K1869" s="9">
        <f>IF(F1869&lt;=13,"Yes","No")</f>
        <v/>
      </c>
    </row>
    <row r="1870">
      <c r="A1870" t="n">
        <v>41626762</v>
      </c>
      <c r="B1870" s="8" t="n">
        <v>46154</v>
      </c>
      <c r="C1870" s="9">
        <f>A1870&amp;"-"&amp;TEXT(B1870,"yyyymmdd")</f>
        <v/>
      </c>
      <c r="D1870" s="9">
        <f>_xlfn.XLOOKUP(C1870,Violations[Key],Violations[Boro])</f>
        <v/>
      </c>
      <c r="E1870" s="9">
        <f>_xlfn.XLOOKUP(C1870,Violations[Key],Violations[Cuisine])</f>
        <v/>
      </c>
      <c r="F1870" s="9">
        <f>_xlfn.XLOOKUP(C1870,Violations[Key],Violations[Score])</f>
        <v/>
      </c>
      <c r="G1870" s="9">
        <f>_xlfn.XLOOKUP(C1870,Violations[Key],Violations[Grade])&amp;""</f>
        <v/>
      </c>
      <c r="H1870" s="9">
        <f>COUNTIFS(Violations[Key],C1870,Violations[Violation code],"&lt;&gt;")</f>
        <v/>
      </c>
      <c r="I1870" s="9">
        <f>COUNTIFS(Violations[Key],C1870,Violations[Critical flag],"Critical")</f>
        <v/>
      </c>
      <c r="J1870" s="9">
        <f>IF(LEFT(_xlfn.XLOOKUP(C1870,Violations[Key],Violations[Action]),20)="Establishment Closed","Yes","No")</f>
        <v/>
      </c>
      <c r="K1870" s="9">
        <f>IF(F1870&lt;=13,"Yes","No")</f>
        <v/>
      </c>
    </row>
    <row r="1871">
      <c r="A1871" t="n">
        <v>41640757</v>
      </c>
      <c r="B1871" s="8" t="n">
        <v>46154</v>
      </c>
      <c r="C1871" s="9">
        <f>A1871&amp;"-"&amp;TEXT(B1871,"yyyymmdd")</f>
        <v/>
      </c>
      <c r="D1871" s="9">
        <f>_xlfn.XLOOKUP(C1871,Violations[Key],Violations[Boro])</f>
        <v/>
      </c>
      <c r="E1871" s="9">
        <f>_xlfn.XLOOKUP(C1871,Violations[Key],Violations[Cuisine])</f>
        <v/>
      </c>
      <c r="F1871" s="9">
        <f>_xlfn.XLOOKUP(C1871,Violations[Key],Violations[Score])</f>
        <v/>
      </c>
      <c r="G1871" s="9">
        <f>_xlfn.XLOOKUP(C1871,Violations[Key],Violations[Grade])&amp;""</f>
        <v/>
      </c>
      <c r="H1871" s="9">
        <f>COUNTIFS(Violations[Key],C1871,Violations[Violation code],"&lt;&gt;")</f>
        <v/>
      </c>
      <c r="I1871" s="9">
        <f>COUNTIFS(Violations[Key],C1871,Violations[Critical flag],"Critical")</f>
        <v/>
      </c>
      <c r="J1871" s="9">
        <f>IF(LEFT(_xlfn.XLOOKUP(C1871,Violations[Key],Violations[Action]),20)="Establishment Closed","Yes","No")</f>
        <v/>
      </c>
      <c r="K1871" s="9">
        <f>IF(F1871&lt;=13,"Yes","No")</f>
        <v/>
      </c>
    </row>
    <row r="1872">
      <c r="A1872" t="n">
        <v>41691247</v>
      </c>
      <c r="B1872" s="8" t="n">
        <v>46154</v>
      </c>
      <c r="C1872" s="9">
        <f>A1872&amp;"-"&amp;TEXT(B1872,"yyyymmdd")</f>
        <v/>
      </c>
      <c r="D1872" s="9">
        <f>_xlfn.XLOOKUP(C1872,Violations[Key],Violations[Boro])</f>
        <v/>
      </c>
      <c r="E1872" s="9">
        <f>_xlfn.XLOOKUP(C1872,Violations[Key],Violations[Cuisine])</f>
        <v/>
      </c>
      <c r="F1872" s="9">
        <f>_xlfn.XLOOKUP(C1872,Violations[Key],Violations[Score])</f>
        <v/>
      </c>
      <c r="G1872" s="9">
        <f>_xlfn.XLOOKUP(C1872,Violations[Key],Violations[Grade])&amp;""</f>
        <v/>
      </c>
      <c r="H1872" s="9">
        <f>COUNTIFS(Violations[Key],C1872,Violations[Violation code],"&lt;&gt;")</f>
        <v/>
      </c>
      <c r="I1872" s="9">
        <f>COUNTIFS(Violations[Key],C1872,Violations[Critical flag],"Critical")</f>
        <v/>
      </c>
      <c r="J1872" s="9">
        <f>IF(LEFT(_xlfn.XLOOKUP(C1872,Violations[Key],Violations[Action]),20)="Establishment Closed","Yes","No")</f>
        <v/>
      </c>
      <c r="K1872" s="9">
        <f>IF(F1872&lt;=13,"Yes","No")</f>
        <v/>
      </c>
    </row>
    <row r="1873">
      <c r="A1873" t="n">
        <v>50005205</v>
      </c>
      <c r="B1873" s="8" t="n">
        <v>46154</v>
      </c>
      <c r="C1873" s="9">
        <f>A1873&amp;"-"&amp;TEXT(B1873,"yyyymmdd")</f>
        <v/>
      </c>
      <c r="D1873" s="9">
        <f>_xlfn.XLOOKUP(C1873,Violations[Key],Violations[Boro])</f>
        <v/>
      </c>
      <c r="E1873" s="9">
        <f>_xlfn.XLOOKUP(C1873,Violations[Key],Violations[Cuisine])</f>
        <v/>
      </c>
      <c r="F1873" s="9">
        <f>_xlfn.XLOOKUP(C1873,Violations[Key],Violations[Score])</f>
        <v/>
      </c>
      <c r="G1873" s="9">
        <f>_xlfn.XLOOKUP(C1873,Violations[Key],Violations[Grade])&amp;""</f>
        <v/>
      </c>
      <c r="H1873" s="9">
        <f>COUNTIFS(Violations[Key],C1873,Violations[Violation code],"&lt;&gt;")</f>
        <v/>
      </c>
      <c r="I1873" s="9">
        <f>COUNTIFS(Violations[Key],C1873,Violations[Critical flag],"Critical")</f>
        <v/>
      </c>
      <c r="J1873" s="9">
        <f>IF(LEFT(_xlfn.XLOOKUP(C1873,Violations[Key],Violations[Action]),20)="Establishment Closed","Yes","No")</f>
        <v/>
      </c>
      <c r="K1873" s="9">
        <f>IF(F1873&lt;=13,"Yes","No")</f>
        <v/>
      </c>
    </row>
    <row r="1874">
      <c r="A1874" t="n">
        <v>50005855</v>
      </c>
      <c r="B1874" s="8" t="n">
        <v>46154</v>
      </c>
      <c r="C1874" s="9">
        <f>A1874&amp;"-"&amp;TEXT(B1874,"yyyymmdd")</f>
        <v/>
      </c>
      <c r="D1874" s="9">
        <f>_xlfn.XLOOKUP(C1874,Violations[Key],Violations[Boro])</f>
        <v/>
      </c>
      <c r="E1874" s="9">
        <f>_xlfn.XLOOKUP(C1874,Violations[Key],Violations[Cuisine])</f>
        <v/>
      </c>
      <c r="F1874" s="9">
        <f>_xlfn.XLOOKUP(C1874,Violations[Key],Violations[Score])</f>
        <v/>
      </c>
      <c r="G1874" s="9">
        <f>_xlfn.XLOOKUP(C1874,Violations[Key],Violations[Grade])&amp;""</f>
        <v/>
      </c>
      <c r="H1874" s="9">
        <f>COUNTIFS(Violations[Key],C1874,Violations[Violation code],"&lt;&gt;")</f>
        <v/>
      </c>
      <c r="I1874" s="9">
        <f>COUNTIFS(Violations[Key],C1874,Violations[Critical flag],"Critical")</f>
        <v/>
      </c>
      <c r="J1874" s="9">
        <f>IF(LEFT(_xlfn.XLOOKUP(C1874,Violations[Key],Violations[Action]),20)="Establishment Closed","Yes","No")</f>
        <v/>
      </c>
      <c r="K1874" s="9">
        <f>IF(F1874&lt;=13,"Yes","No")</f>
        <v/>
      </c>
    </row>
    <row r="1875">
      <c r="A1875" t="n">
        <v>50017272</v>
      </c>
      <c r="B1875" s="8" t="n">
        <v>46154</v>
      </c>
      <c r="C1875" s="9">
        <f>A1875&amp;"-"&amp;TEXT(B1875,"yyyymmdd")</f>
        <v/>
      </c>
      <c r="D1875" s="9">
        <f>_xlfn.XLOOKUP(C1875,Violations[Key],Violations[Boro])</f>
        <v/>
      </c>
      <c r="E1875" s="9">
        <f>_xlfn.XLOOKUP(C1875,Violations[Key],Violations[Cuisine])</f>
        <v/>
      </c>
      <c r="F1875" s="9">
        <f>_xlfn.XLOOKUP(C1875,Violations[Key],Violations[Score])</f>
        <v/>
      </c>
      <c r="G1875" s="9">
        <f>_xlfn.XLOOKUP(C1875,Violations[Key],Violations[Grade])&amp;""</f>
        <v/>
      </c>
      <c r="H1875" s="9">
        <f>COUNTIFS(Violations[Key],C1875,Violations[Violation code],"&lt;&gt;")</f>
        <v/>
      </c>
      <c r="I1875" s="9">
        <f>COUNTIFS(Violations[Key],C1875,Violations[Critical flag],"Critical")</f>
        <v/>
      </c>
      <c r="J1875" s="9">
        <f>IF(LEFT(_xlfn.XLOOKUP(C1875,Violations[Key],Violations[Action]),20)="Establishment Closed","Yes","No")</f>
        <v/>
      </c>
      <c r="K1875" s="9">
        <f>IF(F1875&lt;=13,"Yes","No")</f>
        <v/>
      </c>
    </row>
    <row r="1876">
      <c r="A1876" t="n">
        <v>50018708</v>
      </c>
      <c r="B1876" s="8" t="n">
        <v>46154</v>
      </c>
      <c r="C1876" s="9">
        <f>A1876&amp;"-"&amp;TEXT(B1876,"yyyymmdd")</f>
        <v/>
      </c>
      <c r="D1876" s="9">
        <f>_xlfn.XLOOKUP(C1876,Violations[Key],Violations[Boro])</f>
        <v/>
      </c>
      <c r="E1876" s="9">
        <f>_xlfn.XLOOKUP(C1876,Violations[Key],Violations[Cuisine])</f>
        <v/>
      </c>
      <c r="F1876" s="9">
        <f>_xlfn.XLOOKUP(C1876,Violations[Key],Violations[Score])</f>
        <v/>
      </c>
      <c r="G1876" s="9">
        <f>_xlfn.XLOOKUP(C1876,Violations[Key],Violations[Grade])&amp;""</f>
        <v/>
      </c>
      <c r="H1876" s="9">
        <f>COUNTIFS(Violations[Key],C1876,Violations[Violation code],"&lt;&gt;")</f>
        <v/>
      </c>
      <c r="I1876" s="9">
        <f>COUNTIFS(Violations[Key],C1876,Violations[Critical flag],"Critical")</f>
        <v/>
      </c>
      <c r="J1876" s="9">
        <f>IF(LEFT(_xlfn.XLOOKUP(C1876,Violations[Key],Violations[Action]),20)="Establishment Closed","Yes","No")</f>
        <v/>
      </c>
      <c r="K1876" s="9">
        <f>IF(F1876&lt;=13,"Yes","No")</f>
        <v/>
      </c>
    </row>
    <row r="1877">
      <c r="A1877" t="n">
        <v>50039990</v>
      </c>
      <c r="B1877" s="8" t="n">
        <v>46154</v>
      </c>
      <c r="C1877" s="9">
        <f>A1877&amp;"-"&amp;TEXT(B1877,"yyyymmdd")</f>
        <v/>
      </c>
      <c r="D1877" s="9">
        <f>_xlfn.XLOOKUP(C1877,Violations[Key],Violations[Boro])</f>
        <v/>
      </c>
      <c r="E1877" s="9">
        <f>_xlfn.XLOOKUP(C1877,Violations[Key],Violations[Cuisine])</f>
        <v/>
      </c>
      <c r="F1877" s="9">
        <f>_xlfn.XLOOKUP(C1877,Violations[Key],Violations[Score])</f>
        <v/>
      </c>
      <c r="G1877" s="9">
        <f>_xlfn.XLOOKUP(C1877,Violations[Key],Violations[Grade])&amp;""</f>
        <v/>
      </c>
      <c r="H1877" s="9">
        <f>COUNTIFS(Violations[Key],C1877,Violations[Violation code],"&lt;&gt;")</f>
        <v/>
      </c>
      <c r="I1877" s="9">
        <f>COUNTIFS(Violations[Key],C1877,Violations[Critical flag],"Critical")</f>
        <v/>
      </c>
      <c r="J1877" s="9">
        <f>IF(LEFT(_xlfn.XLOOKUP(C1877,Violations[Key],Violations[Action]),20)="Establishment Closed","Yes","No")</f>
        <v/>
      </c>
      <c r="K1877" s="9">
        <f>IF(F1877&lt;=13,"Yes","No")</f>
        <v/>
      </c>
    </row>
    <row r="1878">
      <c r="A1878" t="n">
        <v>50041799</v>
      </c>
      <c r="B1878" s="8" t="n">
        <v>46154</v>
      </c>
      <c r="C1878" s="9">
        <f>A1878&amp;"-"&amp;TEXT(B1878,"yyyymmdd")</f>
        <v/>
      </c>
      <c r="D1878" s="9">
        <f>_xlfn.XLOOKUP(C1878,Violations[Key],Violations[Boro])</f>
        <v/>
      </c>
      <c r="E1878" s="9">
        <f>_xlfn.XLOOKUP(C1878,Violations[Key],Violations[Cuisine])</f>
        <v/>
      </c>
      <c r="F1878" s="9">
        <f>_xlfn.XLOOKUP(C1878,Violations[Key],Violations[Score])</f>
        <v/>
      </c>
      <c r="G1878" s="9">
        <f>_xlfn.XLOOKUP(C1878,Violations[Key],Violations[Grade])&amp;""</f>
        <v/>
      </c>
      <c r="H1878" s="9">
        <f>COUNTIFS(Violations[Key],C1878,Violations[Violation code],"&lt;&gt;")</f>
        <v/>
      </c>
      <c r="I1878" s="9">
        <f>COUNTIFS(Violations[Key],C1878,Violations[Critical flag],"Critical")</f>
        <v/>
      </c>
      <c r="J1878" s="9">
        <f>IF(LEFT(_xlfn.XLOOKUP(C1878,Violations[Key],Violations[Action]),20)="Establishment Closed","Yes","No")</f>
        <v/>
      </c>
      <c r="K1878" s="9">
        <f>IF(F1878&lt;=13,"Yes","No")</f>
        <v/>
      </c>
    </row>
    <row r="1879">
      <c r="A1879" t="n">
        <v>50043079</v>
      </c>
      <c r="B1879" s="8" t="n">
        <v>46154</v>
      </c>
      <c r="C1879" s="9">
        <f>A1879&amp;"-"&amp;TEXT(B1879,"yyyymmdd")</f>
        <v/>
      </c>
      <c r="D1879" s="9">
        <f>_xlfn.XLOOKUP(C1879,Violations[Key],Violations[Boro])</f>
        <v/>
      </c>
      <c r="E1879" s="9">
        <f>_xlfn.XLOOKUP(C1879,Violations[Key],Violations[Cuisine])</f>
        <v/>
      </c>
      <c r="F1879" s="9">
        <f>_xlfn.XLOOKUP(C1879,Violations[Key],Violations[Score])</f>
        <v/>
      </c>
      <c r="G1879" s="9">
        <f>_xlfn.XLOOKUP(C1879,Violations[Key],Violations[Grade])&amp;""</f>
        <v/>
      </c>
      <c r="H1879" s="9">
        <f>COUNTIFS(Violations[Key],C1879,Violations[Violation code],"&lt;&gt;")</f>
        <v/>
      </c>
      <c r="I1879" s="9">
        <f>COUNTIFS(Violations[Key],C1879,Violations[Critical flag],"Critical")</f>
        <v/>
      </c>
      <c r="J1879" s="9">
        <f>IF(LEFT(_xlfn.XLOOKUP(C1879,Violations[Key],Violations[Action]),20)="Establishment Closed","Yes","No")</f>
        <v/>
      </c>
      <c r="K1879" s="9">
        <f>IF(F1879&lt;=13,"Yes","No")</f>
        <v/>
      </c>
    </row>
    <row r="1880">
      <c r="A1880" t="n">
        <v>50045803</v>
      </c>
      <c r="B1880" s="8" t="n">
        <v>46154</v>
      </c>
      <c r="C1880" s="9">
        <f>A1880&amp;"-"&amp;TEXT(B1880,"yyyymmdd")</f>
        <v/>
      </c>
      <c r="D1880" s="9">
        <f>_xlfn.XLOOKUP(C1880,Violations[Key],Violations[Boro])</f>
        <v/>
      </c>
      <c r="E1880" s="9">
        <f>_xlfn.XLOOKUP(C1880,Violations[Key],Violations[Cuisine])</f>
        <v/>
      </c>
      <c r="F1880" s="9">
        <f>_xlfn.XLOOKUP(C1880,Violations[Key],Violations[Score])</f>
        <v/>
      </c>
      <c r="G1880" s="9">
        <f>_xlfn.XLOOKUP(C1880,Violations[Key],Violations[Grade])&amp;""</f>
        <v/>
      </c>
      <c r="H1880" s="9">
        <f>COUNTIFS(Violations[Key],C1880,Violations[Violation code],"&lt;&gt;")</f>
        <v/>
      </c>
      <c r="I1880" s="9">
        <f>COUNTIFS(Violations[Key],C1880,Violations[Critical flag],"Critical")</f>
        <v/>
      </c>
      <c r="J1880" s="9">
        <f>IF(LEFT(_xlfn.XLOOKUP(C1880,Violations[Key],Violations[Action]),20)="Establishment Closed","Yes","No")</f>
        <v/>
      </c>
      <c r="K1880" s="9">
        <f>IF(F1880&lt;=13,"Yes","No")</f>
        <v/>
      </c>
    </row>
    <row r="1881">
      <c r="A1881" t="n">
        <v>50048146</v>
      </c>
      <c r="B1881" s="8" t="n">
        <v>46154</v>
      </c>
      <c r="C1881" s="9">
        <f>A1881&amp;"-"&amp;TEXT(B1881,"yyyymmdd")</f>
        <v/>
      </c>
      <c r="D1881" s="9">
        <f>_xlfn.XLOOKUP(C1881,Violations[Key],Violations[Boro])</f>
        <v/>
      </c>
      <c r="E1881" s="9">
        <f>_xlfn.XLOOKUP(C1881,Violations[Key],Violations[Cuisine])</f>
        <v/>
      </c>
      <c r="F1881" s="9">
        <f>_xlfn.XLOOKUP(C1881,Violations[Key],Violations[Score])</f>
        <v/>
      </c>
      <c r="G1881" s="9">
        <f>_xlfn.XLOOKUP(C1881,Violations[Key],Violations[Grade])&amp;""</f>
        <v/>
      </c>
      <c r="H1881" s="9">
        <f>COUNTIFS(Violations[Key],C1881,Violations[Violation code],"&lt;&gt;")</f>
        <v/>
      </c>
      <c r="I1881" s="9">
        <f>COUNTIFS(Violations[Key],C1881,Violations[Critical flag],"Critical")</f>
        <v/>
      </c>
      <c r="J1881" s="9">
        <f>IF(LEFT(_xlfn.XLOOKUP(C1881,Violations[Key],Violations[Action]),20)="Establishment Closed","Yes","No")</f>
        <v/>
      </c>
      <c r="K1881" s="9">
        <f>IF(F1881&lt;=13,"Yes","No")</f>
        <v/>
      </c>
    </row>
    <row r="1882">
      <c r="A1882" t="n">
        <v>50051737</v>
      </c>
      <c r="B1882" s="8" t="n">
        <v>46154</v>
      </c>
      <c r="C1882" s="9">
        <f>A1882&amp;"-"&amp;TEXT(B1882,"yyyymmdd")</f>
        <v/>
      </c>
      <c r="D1882" s="9">
        <f>_xlfn.XLOOKUP(C1882,Violations[Key],Violations[Boro])</f>
        <v/>
      </c>
      <c r="E1882" s="9">
        <f>_xlfn.XLOOKUP(C1882,Violations[Key],Violations[Cuisine])</f>
        <v/>
      </c>
      <c r="F1882" s="9">
        <f>_xlfn.XLOOKUP(C1882,Violations[Key],Violations[Score])</f>
        <v/>
      </c>
      <c r="G1882" s="9">
        <f>_xlfn.XLOOKUP(C1882,Violations[Key],Violations[Grade])&amp;""</f>
        <v/>
      </c>
      <c r="H1882" s="9">
        <f>COUNTIFS(Violations[Key],C1882,Violations[Violation code],"&lt;&gt;")</f>
        <v/>
      </c>
      <c r="I1882" s="9">
        <f>COUNTIFS(Violations[Key],C1882,Violations[Critical flag],"Critical")</f>
        <v/>
      </c>
      <c r="J1882" s="9">
        <f>IF(LEFT(_xlfn.XLOOKUP(C1882,Violations[Key],Violations[Action]),20)="Establishment Closed","Yes","No")</f>
        <v/>
      </c>
      <c r="K1882" s="9">
        <f>IF(F1882&lt;=13,"Yes","No")</f>
        <v/>
      </c>
    </row>
    <row r="1883">
      <c r="A1883" t="n">
        <v>50052840</v>
      </c>
      <c r="B1883" s="8" t="n">
        <v>46154</v>
      </c>
      <c r="C1883" s="9">
        <f>A1883&amp;"-"&amp;TEXT(B1883,"yyyymmdd")</f>
        <v/>
      </c>
      <c r="D1883" s="9">
        <f>_xlfn.XLOOKUP(C1883,Violations[Key],Violations[Boro])</f>
        <v/>
      </c>
      <c r="E1883" s="9">
        <f>_xlfn.XLOOKUP(C1883,Violations[Key],Violations[Cuisine])</f>
        <v/>
      </c>
      <c r="F1883" s="9">
        <f>_xlfn.XLOOKUP(C1883,Violations[Key],Violations[Score])</f>
        <v/>
      </c>
      <c r="G1883" s="9">
        <f>_xlfn.XLOOKUP(C1883,Violations[Key],Violations[Grade])&amp;""</f>
        <v/>
      </c>
      <c r="H1883" s="9">
        <f>COUNTIFS(Violations[Key],C1883,Violations[Violation code],"&lt;&gt;")</f>
        <v/>
      </c>
      <c r="I1883" s="9">
        <f>COUNTIFS(Violations[Key],C1883,Violations[Critical flag],"Critical")</f>
        <v/>
      </c>
      <c r="J1883" s="9">
        <f>IF(LEFT(_xlfn.XLOOKUP(C1883,Violations[Key],Violations[Action]),20)="Establishment Closed","Yes","No")</f>
        <v/>
      </c>
      <c r="K1883" s="9">
        <f>IF(F1883&lt;=13,"Yes","No")</f>
        <v/>
      </c>
    </row>
    <row r="1884">
      <c r="A1884" t="n">
        <v>50056602</v>
      </c>
      <c r="B1884" s="8" t="n">
        <v>46154</v>
      </c>
      <c r="C1884" s="9">
        <f>A1884&amp;"-"&amp;TEXT(B1884,"yyyymmdd")</f>
        <v/>
      </c>
      <c r="D1884" s="9">
        <f>_xlfn.XLOOKUP(C1884,Violations[Key],Violations[Boro])</f>
        <v/>
      </c>
      <c r="E1884" s="9">
        <f>_xlfn.XLOOKUP(C1884,Violations[Key],Violations[Cuisine])</f>
        <v/>
      </c>
      <c r="F1884" s="9">
        <f>_xlfn.XLOOKUP(C1884,Violations[Key],Violations[Score])</f>
        <v/>
      </c>
      <c r="G1884" s="9">
        <f>_xlfn.XLOOKUP(C1884,Violations[Key],Violations[Grade])&amp;""</f>
        <v/>
      </c>
      <c r="H1884" s="9">
        <f>COUNTIFS(Violations[Key],C1884,Violations[Violation code],"&lt;&gt;")</f>
        <v/>
      </c>
      <c r="I1884" s="9">
        <f>COUNTIFS(Violations[Key],C1884,Violations[Critical flag],"Critical")</f>
        <v/>
      </c>
      <c r="J1884" s="9">
        <f>IF(LEFT(_xlfn.XLOOKUP(C1884,Violations[Key],Violations[Action]),20)="Establishment Closed","Yes","No")</f>
        <v/>
      </c>
      <c r="K1884" s="9">
        <f>IF(F1884&lt;=13,"Yes","No")</f>
        <v/>
      </c>
    </row>
    <row r="1885">
      <c r="A1885" t="n">
        <v>50066056</v>
      </c>
      <c r="B1885" s="8" t="n">
        <v>46154</v>
      </c>
      <c r="C1885" s="9">
        <f>A1885&amp;"-"&amp;TEXT(B1885,"yyyymmdd")</f>
        <v/>
      </c>
      <c r="D1885" s="9">
        <f>_xlfn.XLOOKUP(C1885,Violations[Key],Violations[Boro])</f>
        <v/>
      </c>
      <c r="E1885" s="9">
        <f>_xlfn.XLOOKUP(C1885,Violations[Key],Violations[Cuisine])</f>
        <v/>
      </c>
      <c r="F1885" s="9">
        <f>_xlfn.XLOOKUP(C1885,Violations[Key],Violations[Score])</f>
        <v/>
      </c>
      <c r="G1885" s="9">
        <f>_xlfn.XLOOKUP(C1885,Violations[Key],Violations[Grade])&amp;""</f>
        <v/>
      </c>
      <c r="H1885" s="9">
        <f>COUNTIFS(Violations[Key],C1885,Violations[Violation code],"&lt;&gt;")</f>
        <v/>
      </c>
      <c r="I1885" s="9">
        <f>COUNTIFS(Violations[Key],C1885,Violations[Critical flag],"Critical")</f>
        <v/>
      </c>
      <c r="J1885" s="9">
        <f>IF(LEFT(_xlfn.XLOOKUP(C1885,Violations[Key],Violations[Action]),20)="Establishment Closed","Yes","No")</f>
        <v/>
      </c>
      <c r="K1885" s="9">
        <f>IF(F1885&lt;=13,"Yes","No")</f>
        <v/>
      </c>
    </row>
    <row r="1886">
      <c r="A1886" t="n">
        <v>50066350</v>
      </c>
      <c r="B1886" s="8" t="n">
        <v>46154</v>
      </c>
      <c r="C1886" s="9">
        <f>A1886&amp;"-"&amp;TEXT(B1886,"yyyymmdd")</f>
        <v/>
      </c>
      <c r="D1886" s="9">
        <f>_xlfn.XLOOKUP(C1886,Violations[Key],Violations[Boro])</f>
        <v/>
      </c>
      <c r="E1886" s="9">
        <f>_xlfn.XLOOKUP(C1886,Violations[Key],Violations[Cuisine])</f>
        <v/>
      </c>
      <c r="F1886" s="9">
        <f>_xlfn.XLOOKUP(C1886,Violations[Key],Violations[Score])</f>
        <v/>
      </c>
      <c r="G1886" s="9">
        <f>_xlfn.XLOOKUP(C1886,Violations[Key],Violations[Grade])&amp;""</f>
        <v/>
      </c>
      <c r="H1886" s="9">
        <f>COUNTIFS(Violations[Key],C1886,Violations[Violation code],"&lt;&gt;")</f>
        <v/>
      </c>
      <c r="I1886" s="9">
        <f>COUNTIFS(Violations[Key],C1886,Violations[Critical flag],"Critical")</f>
        <v/>
      </c>
      <c r="J1886" s="9">
        <f>IF(LEFT(_xlfn.XLOOKUP(C1886,Violations[Key],Violations[Action]),20)="Establishment Closed","Yes","No")</f>
        <v/>
      </c>
      <c r="K1886" s="9">
        <f>IF(F1886&lt;=13,"Yes","No")</f>
        <v/>
      </c>
    </row>
    <row r="1887">
      <c r="A1887" t="n">
        <v>50067841</v>
      </c>
      <c r="B1887" s="8" t="n">
        <v>46154</v>
      </c>
      <c r="C1887" s="9">
        <f>A1887&amp;"-"&amp;TEXT(B1887,"yyyymmdd")</f>
        <v/>
      </c>
      <c r="D1887" s="9">
        <f>_xlfn.XLOOKUP(C1887,Violations[Key],Violations[Boro])</f>
        <v/>
      </c>
      <c r="E1887" s="9">
        <f>_xlfn.XLOOKUP(C1887,Violations[Key],Violations[Cuisine])</f>
        <v/>
      </c>
      <c r="F1887" s="9">
        <f>_xlfn.XLOOKUP(C1887,Violations[Key],Violations[Score])</f>
        <v/>
      </c>
      <c r="G1887" s="9">
        <f>_xlfn.XLOOKUP(C1887,Violations[Key],Violations[Grade])&amp;""</f>
        <v/>
      </c>
      <c r="H1887" s="9">
        <f>COUNTIFS(Violations[Key],C1887,Violations[Violation code],"&lt;&gt;")</f>
        <v/>
      </c>
      <c r="I1887" s="9">
        <f>COUNTIFS(Violations[Key],C1887,Violations[Critical flag],"Critical")</f>
        <v/>
      </c>
      <c r="J1887" s="9">
        <f>IF(LEFT(_xlfn.XLOOKUP(C1887,Violations[Key],Violations[Action]),20)="Establishment Closed","Yes","No")</f>
        <v/>
      </c>
      <c r="K1887" s="9">
        <f>IF(F1887&lt;=13,"Yes","No")</f>
        <v/>
      </c>
    </row>
    <row r="1888">
      <c r="A1888" t="n">
        <v>50069660</v>
      </c>
      <c r="B1888" s="8" t="n">
        <v>46154</v>
      </c>
      <c r="C1888" s="9">
        <f>A1888&amp;"-"&amp;TEXT(B1888,"yyyymmdd")</f>
        <v/>
      </c>
      <c r="D1888" s="9">
        <f>_xlfn.XLOOKUP(C1888,Violations[Key],Violations[Boro])</f>
        <v/>
      </c>
      <c r="E1888" s="9">
        <f>_xlfn.XLOOKUP(C1888,Violations[Key],Violations[Cuisine])</f>
        <v/>
      </c>
      <c r="F1888" s="9">
        <f>_xlfn.XLOOKUP(C1888,Violations[Key],Violations[Score])</f>
        <v/>
      </c>
      <c r="G1888" s="9">
        <f>_xlfn.XLOOKUP(C1888,Violations[Key],Violations[Grade])&amp;""</f>
        <v/>
      </c>
      <c r="H1888" s="9">
        <f>COUNTIFS(Violations[Key],C1888,Violations[Violation code],"&lt;&gt;")</f>
        <v/>
      </c>
      <c r="I1888" s="9">
        <f>COUNTIFS(Violations[Key],C1888,Violations[Critical flag],"Critical")</f>
        <v/>
      </c>
      <c r="J1888" s="9">
        <f>IF(LEFT(_xlfn.XLOOKUP(C1888,Violations[Key],Violations[Action]),20)="Establishment Closed","Yes","No")</f>
        <v/>
      </c>
      <c r="K1888" s="9">
        <f>IF(F1888&lt;=13,"Yes","No")</f>
        <v/>
      </c>
    </row>
    <row r="1889">
      <c r="A1889" t="n">
        <v>50069763</v>
      </c>
      <c r="B1889" s="8" t="n">
        <v>46154</v>
      </c>
      <c r="C1889" s="9">
        <f>A1889&amp;"-"&amp;TEXT(B1889,"yyyymmdd")</f>
        <v/>
      </c>
      <c r="D1889" s="9">
        <f>_xlfn.XLOOKUP(C1889,Violations[Key],Violations[Boro])</f>
        <v/>
      </c>
      <c r="E1889" s="9">
        <f>_xlfn.XLOOKUP(C1889,Violations[Key],Violations[Cuisine])</f>
        <v/>
      </c>
      <c r="F1889" s="9">
        <f>_xlfn.XLOOKUP(C1889,Violations[Key],Violations[Score])</f>
        <v/>
      </c>
      <c r="G1889" s="9">
        <f>_xlfn.XLOOKUP(C1889,Violations[Key],Violations[Grade])&amp;""</f>
        <v/>
      </c>
      <c r="H1889" s="9">
        <f>COUNTIFS(Violations[Key],C1889,Violations[Violation code],"&lt;&gt;")</f>
        <v/>
      </c>
      <c r="I1889" s="9">
        <f>COUNTIFS(Violations[Key],C1889,Violations[Critical flag],"Critical")</f>
        <v/>
      </c>
      <c r="J1889" s="9">
        <f>IF(LEFT(_xlfn.XLOOKUP(C1889,Violations[Key],Violations[Action]),20)="Establishment Closed","Yes","No")</f>
        <v/>
      </c>
      <c r="K1889" s="9">
        <f>IF(F1889&lt;=13,"Yes","No")</f>
        <v/>
      </c>
    </row>
    <row r="1890">
      <c r="A1890" t="n">
        <v>50071378</v>
      </c>
      <c r="B1890" s="8" t="n">
        <v>46154</v>
      </c>
      <c r="C1890" s="9">
        <f>A1890&amp;"-"&amp;TEXT(B1890,"yyyymmdd")</f>
        <v/>
      </c>
      <c r="D1890" s="9">
        <f>_xlfn.XLOOKUP(C1890,Violations[Key],Violations[Boro])</f>
        <v/>
      </c>
      <c r="E1890" s="9">
        <f>_xlfn.XLOOKUP(C1890,Violations[Key],Violations[Cuisine])</f>
        <v/>
      </c>
      <c r="F1890" s="9">
        <f>_xlfn.XLOOKUP(C1890,Violations[Key],Violations[Score])</f>
        <v/>
      </c>
      <c r="G1890" s="9">
        <f>_xlfn.XLOOKUP(C1890,Violations[Key],Violations[Grade])&amp;""</f>
        <v/>
      </c>
      <c r="H1890" s="9">
        <f>COUNTIFS(Violations[Key],C1890,Violations[Violation code],"&lt;&gt;")</f>
        <v/>
      </c>
      <c r="I1890" s="9">
        <f>COUNTIFS(Violations[Key],C1890,Violations[Critical flag],"Critical")</f>
        <v/>
      </c>
      <c r="J1890" s="9">
        <f>IF(LEFT(_xlfn.XLOOKUP(C1890,Violations[Key],Violations[Action]),20)="Establishment Closed","Yes","No")</f>
        <v/>
      </c>
      <c r="K1890" s="9">
        <f>IF(F1890&lt;=13,"Yes","No")</f>
        <v/>
      </c>
    </row>
    <row r="1891">
      <c r="A1891" t="n">
        <v>50071387</v>
      </c>
      <c r="B1891" s="8" t="n">
        <v>46154</v>
      </c>
      <c r="C1891" s="9">
        <f>A1891&amp;"-"&amp;TEXT(B1891,"yyyymmdd")</f>
        <v/>
      </c>
      <c r="D1891" s="9">
        <f>_xlfn.XLOOKUP(C1891,Violations[Key],Violations[Boro])</f>
        <v/>
      </c>
      <c r="E1891" s="9">
        <f>_xlfn.XLOOKUP(C1891,Violations[Key],Violations[Cuisine])</f>
        <v/>
      </c>
      <c r="F1891" s="9">
        <f>_xlfn.XLOOKUP(C1891,Violations[Key],Violations[Score])</f>
        <v/>
      </c>
      <c r="G1891" s="9">
        <f>_xlfn.XLOOKUP(C1891,Violations[Key],Violations[Grade])&amp;""</f>
        <v/>
      </c>
      <c r="H1891" s="9">
        <f>COUNTIFS(Violations[Key],C1891,Violations[Violation code],"&lt;&gt;")</f>
        <v/>
      </c>
      <c r="I1891" s="9">
        <f>COUNTIFS(Violations[Key],C1891,Violations[Critical flag],"Critical")</f>
        <v/>
      </c>
      <c r="J1891" s="9">
        <f>IF(LEFT(_xlfn.XLOOKUP(C1891,Violations[Key],Violations[Action]),20)="Establishment Closed","Yes","No")</f>
        <v/>
      </c>
      <c r="K1891" s="9">
        <f>IF(F1891&lt;=13,"Yes","No")</f>
        <v/>
      </c>
    </row>
    <row r="1892">
      <c r="A1892" t="n">
        <v>50072475</v>
      </c>
      <c r="B1892" s="8" t="n">
        <v>46154</v>
      </c>
      <c r="C1892" s="9">
        <f>A1892&amp;"-"&amp;TEXT(B1892,"yyyymmdd")</f>
        <v/>
      </c>
      <c r="D1892" s="9">
        <f>_xlfn.XLOOKUP(C1892,Violations[Key],Violations[Boro])</f>
        <v/>
      </c>
      <c r="E1892" s="9">
        <f>_xlfn.XLOOKUP(C1892,Violations[Key],Violations[Cuisine])</f>
        <v/>
      </c>
      <c r="F1892" s="9">
        <f>_xlfn.XLOOKUP(C1892,Violations[Key],Violations[Score])</f>
        <v/>
      </c>
      <c r="G1892" s="9">
        <f>_xlfn.XLOOKUP(C1892,Violations[Key],Violations[Grade])&amp;""</f>
        <v/>
      </c>
      <c r="H1892" s="9">
        <f>COUNTIFS(Violations[Key],C1892,Violations[Violation code],"&lt;&gt;")</f>
        <v/>
      </c>
      <c r="I1892" s="9">
        <f>COUNTIFS(Violations[Key],C1892,Violations[Critical flag],"Critical")</f>
        <v/>
      </c>
      <c r="J1892" s="9">
        <f>IF(LEFT(_xlfn.XLOOKUP(C1892,Violations[Key],Violations[Action]),20)="Establishment Closed","Yes","No")</f>
        <v/>
      </c>
      <c r="K1892" s="9">
        <f>IF(F1892&lt;=13,"Yes","No")</f>
        <v/>
      </c>
    </row>
    <row r="1893">
      <c r="A1893" t="n">
        <v>50075049</v>
      </c>
      <c r="B1893" s="8" t="n">
        <v>46154</v>
      </c>
      <c r="C1893" s="9">
        <f>A1893&amp;"-"&amp;TEXT(B1893,"yyyymmdd")</f>
        <v/>
      </c>
      <c r="D1893" s="9">
        <f>_xlfn.XLOOKUP(C1893,Violations[Key],Violations[Boro])</f>
        <v/>
      </c>
      <c r="E1893" s="9">
        <f>_xlfn.XLOOKUP(C1893,Violations[Key],Violations[Cuisine])</f>
        <v/>
      </c>
      <c r="F1893" s="9">
        <f>_xlfn.XLOOKUP(C1893,Violations[Key],Violations[Score])</f>
        <v/>
      </c>
      <c r="G1893" s="9">
        <f>_xlfn.XLOOKUP(C1893,Violations[Key],Violations[Grade])&amp;""</f>
        <v/>
      </c>
      <c r="H1893" s="9">
        <f>COUNTIFS(Violations[Key],C1893,Violations[Violation code],"&lt;&gt;")</f>
        <v/>
      </c>
      <c r="I1893" s="9">
        <f>COUNTIFS(Violations[Key],C1893,Violations[Critical flag],"Critical")</f>
        <v/>
      </c>
      <c r="J1893" s="9">
        <f>IF(LEFT(_xlfn.XLOOKUP(C1893,Violations[Key],Violations[Action]),20)="Establishment Closed","Yes","No")</f>
        <v/>
      </c>
      <c r="K1893" s="9">
        <f>IF(F1893&lt;=13,"Yes","No")</f>
        <v/>
      </c>
    </row>
    <row r="1894">
      <c r="A1894" t="n">
        <v>50080904</v>
      </c>
      <c r="B1894" s="8" t="n">
        <v>46154</v>
      </c>
      <c r="C1894" s="9">
        <f>A1894&amp;"-"&amp;TEXT(B1894,"yyyymmdd")</f>
        <v/>
      </c>
      <c r="D1894" s="9">
        <f>_xlfn.XLOOKUP(C1894,Violations[Key],Violations[Boro])</f>
        <v/>
      </c>
      <c r="E1894" s="9">
        <f>_xlfn.XLOOKUP(C1894,Violations[Key],Violations[Cuisine])</f>
        <v/>
      </c>
      <c r="F1894" s="9">
        <f>_xlfn.XLOOKUP(C1894,Violations[Key],Violations[Score])</f>
        <v/>
      </c>
      <c r="G1894" s="9">
        <f>_xlfn.XLOOKUP(C1894,Violations[Key],Violations[Grade])&amp;""</f>
        <v/>
      </c>
      <c r="H1894" s="9">
        <f>COUNTIFS(Violations[Key],C1894,Violations[Violation code],"&lt;&gt;")</f>
        <v/>
      </c>
      <c r="I1894" s="9">
        <f>COUNTIFS(Violations[Key],C1894,Violations[Critical flag],"Critical")</f>
        <v/>
      </c>
      <c r="J1894" s="9">
        <f>IF(LEFT(_xlfn.XLOOKUP(C1894,Violations[Key],Violations[Action]),20)="Establishment Closed","Yes","No")</f>
        <v/>
      </c>
      <c r="K1894" s="9">
        <f>IF(F1894&lt;=13,"Yes","No")</f>
        <v/>
      </c>
    </row>
    <row r="1895">
      <c r="A1895" t="n">
        <v>50089255</v>
      </c>
      <c r="B1895" s="8" t="n">
        <v>46154</v>
      </c>
      <c r="C1895" s="9">
        <f>A1895&amp;"-"&amp;TEXT(B1895,"yyyymmdd")</f>
        <v/>
      </c>
      <c r="D1895" s="9">
        <f>_xlfn.XLOOKUP(C1895,Violations[Key],Violations[Boro])</f>
        <v/>
      </c>
      <c r="E1895" s="9">
        <f>_xlfn.XLOOKUP(C1895,Violations[Key],Violations[Cuisine])</f>
        <v/>
      </c>
      <c r="F1895" s="9">
        <f>_xlfn.XLOOKUP(C1895,Violations[Key],Violations[Score])</f>
        <v/>
      </c>
      <c r="G1895" s="9">
        <f>_xlfn.XLOOKUP(C1895,Violations[Key],Violations[Grade])&amp;""</f>
        <v/>
      </c>
      <c r="H1895" s="9">
        <f>COUNTIFS(Violations[Key],C1895,Violations[Violation code],"&lt;&gt;")</f>
        <v/>
      </c>
      <c r="I1895" s="9">
        <f>COUNTIFS(Violations[Key],C1895,Violations[Critical flag],"Critical")</f>
        <v/>
      </c>
      <c r="J1895" s="9">
        <f>IF(LEFT(_xlfn.XLOOKUP(C1895,Violations[Key],Violations[Action]),20)="Establishment Closed","Yes","No")</f>
        <v/>
      </c>
      <c r="K1895" s="9">
        <f>IF(F1895&lt;=13,"Yes","No")</f>
        <v/>
      </c>
    </row>
    <row r="1896">
      <c r="A1896" t="n">
        <v>50091755</v>
      </c>
      <c r="B1896" s="8" t="n">
        <v>46154</v>
      </c>
      <c r="C1896" s="9">
        <f>A1896&amp;"-"&amp;TEXT(B1896,"yyyymmdd")</f>
        <v/>
      </c>
      <c r="D1896" s="9">
        <f>_xlfn.XLOOKUP(C1896,Violations[Key],Violations[Boro])</f>
        <v/>
      </c>
      <c r="E1896" s="9">
        <f>_xlfn.XLOOKUP(C1896,Violations[Key],Violations[Cuisine])</f>
        <v/>
      </c>
      <c r="F1896" s="9">
        <f>_xlfn.XLOOKUP(C1896,Violations[Key],Violations[Score])</f>
        <v/>
      </c>
      <c r="G1896" s="9">
        <f>_xlfn.XLOOKUP(C1896,Violations[Key],Violations[Grade])&amp;""</f>
        <v/>
      </c>
      <c r="H1896" s="9">
        <f>COUNTIFS(Violations[Key],C1896,Violations[Violation code],"&lt;&gt;")</f>
        <v/>
      </c>
      <c r="I1896" s="9">
        <f>COUNTIFS(Violations[Key],C1896,Violations[Critical flag],"Critical")</f>
        <v/>
      </c>
      <c r="J1896" s="9">
        <f>IF(LEFT(_xlfn.XLOOKUP(C1896,Violations[Key],Violations[Action]),20)="Establishment Closed","Yes","No")</f>
        <v/>
      </c>
      <c r="K1896" s="9">
        <f>IF(F1896&lt;=13,"Yes","No")</f>
        <v/>
      </c>
    </row>
    <row r="1897">
      <c r="A1897" t="n">
        <v>50092510</v>
      </c>
      <c r="B1897" s="8" t="n">
        <v>46154</v>
      </c>
      <c r="C1897" s="9">
        <f>A1897&amp;"-"&amp;TEXT(B1897,"yyyymmdd")</f>
        <v/>
      </c>
      <c r="D1897" s="9">
        <f>_xlfn.XLOOKUP(C1897,Violations[Key],Violations[Boro])</f>
        <v/>
      </c>
      <c r="E1897" s="9">
        <f>_xlfn.XLOOKUP(C1897,Violations[Key],Violations[Cuisine])</f>
        <v/>
      </c>
      <c r="F1897" s="9">
        <f>_xlfn.XLOOKUP(C1897,Violations[Key],Violations[Score])</f>
        <v/>
      </c>
      <c r="G1897" s="9">
        <f>_xlfn.XLOOKUP(C1897,Violations[Key],Violations[Grade])&amp;""</f>
        <v/>
      </c>
      <c r="H1897" s="9">
        <f>COUNTIFS(Violations[Key],C1897,Violations[Violation code],"&lt;&gt;")</f>
        <v/>
      </c>
      <c r="I1897" s="9">
        <f>COUNTIFS(Violations[Key],C1897,Violations[Critical flag],"Critical")</f>
        <v/>
      </c>
      <c r="J1897" s="9">
        <f>IF(LEFT(_xlfn.XLOOKUP(C1897,Violations[Key],Violations[Action]),20)="Establishment Closed","Yes","No")</f>
        <v/>
      </c>
      <c r="K1897" s="9">
        <f>IF(F1897&lt;=13,"Yes","No")</f>
        <v/>
      </c>
    </row>
    <row r="1898">
      <c r="A1898" t="n">
        <v>50093239</v>
      </c>
      <c r="B1898" s="8" t="n">
        <v>46154</v>
      </c>
      <c r="C1898" s="9">
        <f>A1898&amp;"-"&amp;TEXT(B1898,"yyyymmdd")</f>
        <v/>
      </c>
      <c r="D1898" s="9">
        <f>_xlfn.XLOOKUP(C1898,Violations[Key],Violations[Boro])</f>
        <v/>
      </c>
      <c r="E1898" s="9">
        <f>_xlfn.XLOOKUP(C1898,Violations[Key],Violations[Cuisine])</f>
        <v/>
      </c>
      <c r="F1898" s="9">
        <f>_xlfn.XLOOKUP(C1898,Violations[Key],Violations[Score])</f>
        <v/>
      </c>
      <c r="G1898" s="9">
        <f>_xlfn.XLOOKUP(C1898,Violations[Key],Violations[Grade])&amp;""</f>
        <v/>
      </c>
      <c r="H1898" s="9">
        <f>COUNTIFS(Violations[Key],C1898,Violations[Violation code],"&lt;&gt;")</f>
        <v/>
      </c>
      <c r="I1898" s="9">
        <f>COUNTIFS(Violations[Key],C1898,Violations[Critical flag],"Critical")</f>
        <v/>
      </c>
      <c r="J1898" s="9">
        <f>IF(LEFT(_xlfn.XLOOKUP(C1898,Violations[Key],Violations[Action]),20)="Establishment Closed","Yes","No")</f>
        <v/>
      </c>
      <c r="K1898" s="9">
        <f>IF(F1898&lt;=13,"Yes","No")</f>
        <v/>
      </c>
    </row>
    <row r="1899">
      <c r="A1899" t="n">
        <v>50093747</v>
      </c>
      <c r="B1899" s="8" t="n">
        <v>46154</v>
      </c>
      <c r="C1899" s="9">
        <f>A1899&amp;"-"&amp;TEXT(B1899,"yyyymmdd")</f>
        <v/>
      </c>
      <c r="D1899" s="9">
        <f>_xlfn.XLOOKUP(C1899,Violations[Key],Violations[Boro])</f>
        <v/>
      </c>
      <c r="E1899" s="9">
        <f>_xlfn.XLOOKUP(C1899,Violations[Key],Violations[Cuisine])</f>
        <v/>
      </c>
      <c r="F1899" s="9">
        <f>_xlfn.XLOOKUP(C1899,Violations[Key],Violations[Score])</f>
        <v/>
      </c>
      <c r="G1899" s="9">
        <f>_xlfn.XLOOKUP(C1899,Violations[Key],Violations[Grade])&amp;""</f>
        <v/>
      </c>
      <c r="H1899" s="9">
        <f>COUNTIFS(Violations[Key],C1899,Violations[Violation code],"&lt;&gt;")</f>
        <v/>
      </c>
      <c r="I1899" s="9">
        <f>COUNTIFS(Violations[Key],C1899,Violations[Critical flag],"Critical")</f>
        <v/>
      </c>
      <c r="J1899" s="9">
        <f>IF(LEFT(_xlfn.XLOOKUP(C1899,Violations[Key],Violations[Action]),20)="Establishment Closed","Yes","No")</f>
        <v/>
      </c>
      <c r="K1899" s="9">
        <f>IF(F1899&lt;=13,"Yes","No")</f>
        <v/>
      </c>
    </row>
    <row r="1900">
      <c r="A1900" t="n">
        <v>50099398</v>
      </c>
      <c r="B1900" s="8" t="n">
        <v>46154</v>
      </c>
      <c r="C1900" s="9">
        <f>A1900&amp;"-"&amp;TEXT(B1900,"yyyymmdd")</f>
        <v/>
      </c>
      <c r="D1900" s="9">
        <f>_xlfn.XLOOKUP(C1900,Violations[Key],Violations[Boro])</f>
        <v/>
      </c>
      <c r="E1900" s="9">
        <f>_xlfn.XLOOKUP(C1900,Violations[Key],Violations[Cuisine])</f>
        <v/>
      </c>
      <c r="F1900" s="9">
        <f>_xlfn.XLOOKUP(C1900,Violations[Key],Violations[Score])</f>
        <v/>
      </c>
      <c r="G1900" s="9">
        <f>_xlfn.XLOOKUP(C1900,Violations[Key],Violations[Grade])&amp;""</f>
        <v/>
      </c>
      <c r="H1900" s="9">
        <f>COUNTIFS(Violations[Key],C1900,Violations[Violation code],"&lt;&gt;")</f>
        <v/>
      </c>
      <c r="I1900" s="9">
        <f>COUNTIFS(Violations[Key],C1900,Violations[Critical flag],"Critical")</f>
        <v/>
      </c>
      <c r="J1900" s="9">
        <f>IF(LEFT(_xlfn.XLOOKUP(C1900,Violations[Key],Violations[Action]),20)="Establishment Closed","Yes","No")</f>
        <v/>
      </c>
      <c r="K1900" s="9">
        <f>IF(F1900&lt;=13,"Yes","No")</f>
        <v/>
      </c>
    </row>
    <row r="1901">
      <c r="A1901" t="n">
        <v>50102756</v>
      </c>
      <c r="B1901" s="8" t="n">
        <v>46154</v>
      </c>
      <c r="C1901" s="9">
        <f>A1901&amp;"-"&amp;TEXT(B1901,"yyyymmdd")</f>
        <v/>
      </c>
      <c r="D1901" s="9">
        <f>_xlfn.XLOOKUP(C1901,Violations[Key],Violations[Boro])</f>
        <v/>
      </c>
      <c r="E1901" s="9">
        <f>_xlfn.XLOOKUP(C1901,Violations[Key],Violations[Cuisine])</f>
        <v/>
      </c>
      <c r="F1901" s="9">
        <f>_xlfn.XLOOKUP(C1901,Violations[Key],Violations[Score])</f>
        <v/>
      </c>
      <c r="G1901" s="9">
        <f>_xlfn.XLOOKUP(C1901,Violations[Key],Violations[Grade])&amp;""</f>
        <v/>
      </c>
      <c r="H1901" s="9">
        <f>COUNTIFS(Violations[Key],C1901,Violations[Violation code],"&lt;&gt;")</f>
        <v/>
      </c>
      <c r="I1901" s="9">
        <f>COUNTIFS(Violations[Key],C1901,Violations[Critical flag],"Critical")</f>
        <v/>
      </c>
      <c r="J1901" s="9">
        <f>IF(LEFT(_xlfn.XLOOKUP(C1901,Violations[Key],Violations[Action]),20)="Establishment Closed","Yes","No")</f>
        <v/>
      </c>
      <c r="K1901" s="9">
        <f>IF(F1901&lt;=13,"Yes","No")</f>
        <v/>
      </c>
    </row>
    <row r="1902">
      <c r="A1902" t="n">
        <v>50105377</v>
      </c>
      <c r="B1902" s="8" t="n">
        <v>46154</v>
      </c>
      <c r="C1902" s="9">
        <f>A1902&amp;"-"&amp;TEXT(B1902,"yyyymmdd")</f>
        <v/>
      </c>
      <c r="D1902" s="9">
        <f>_xlfn.XLOOKUP(C1902,Violations[Key],Violations[Boro])</f>
        <v/>
      </c>
      <c r="E1902" s="9">
        <f>_xlfn.XLOOKUP(C1902,Violations[Key],Violations[Cuisine])</f>
        <v/>
      </c>
      <c r="F1902" s="9">
        <f>_xlfn.XLOOKUP(C1902,Violations[Key],Violations[Score])</f>
        <v/>
      </c>
      <c r="G1902" s="9">
        <f>_xlfn.XLOOKUP(C1902,Violations[Key],Violations[Grade])&amp;""</f>
        <v/>
      </c>
      <c r="H1902" s="9">
        <f>COUNTIFS(Violations[Key],C1902,Violations[Violation code],"&lt;&gt;")</f>
        <v/>
      </c>
      <c r="I1902" s="9">
        <f>COUNTIFS(Violations[Key],C1902,Violations[Critical flag],"Critical")</f>
        <v/>
      </c>
      <c r="J1902" s="9">
        <f>IF(LEFT(_xlfn.XLOOKUP(C1902,Violations[Key],Violations[Action]),20)="Establishment Closed","Yes","No")</f>
        <v/>
      </c>
      <c r="K1902" s="9">
        <f>IF(F1902&lt;=13,"Yes","No")</f>
        <v/>
      </c>
    </row>
    <row r="1903">
      <c r="A1903" t="n">
        <v>50107497</v>
      </c>
      <c r="B1903" s="8" t="n">
        <v>46154</v>
      </c>
      <c r="C1903" s="9">
        <f>A1903&amp;"-"&amp;TEXT(B1903,"yyyymmdd")</f>
        <v/>
      </c>
      <c r="D1903" s="9">
        <f>_xlfn.XLOOKUP(C1903,Violations[Key],Violations[Boro])</f>
        <v/>
      </c>
      <c r="E1903" s="9">
        <f>_xlfn.XLOOKUP(C1903,Violations[Key],Violations[Cuisine])</f>
        <v/>
      </c>
      <c r="F1903" s="9">
        <f>_xlfn.XLOOKUP(C1903,Violations[Key],Violations[Score])</f>
        <v/>
      </c>
      <c r="G1903" s="9">
        <f>_xlfn.XLOOKUP(C1903,Violations[Key],Violations[Grade])&amp;""</f>
        <v/>
      </c>
      <c r="H1903" s="9">
        <f>COUNTIFS(Violations[Key],C1903,Violations[Violation code],"&lt;&gt;")</f>
        <v/>
      </c>
      <c r="I1903" s="9">
        <f>COUNTIFS(Violations[Key],C1903,Violations[Critical flag],"Critical")</f>
        <v/>
      </c>
      <c r="J1903" s="9">
        <f>IF(LEFT(_xlfn.XLOOKUP(C1903,Violations[Key],Violations[Action]),20)="Establishment Closed","Yes","No")</f>
        <v/>
      </c>
      <c r="K1903" s="9">
        <f>IF(F1903&lt;=13,"Yes","No")</f>
        <v/>
      </c>
    </row>
    <row r="1904">
      <c r="A1904" t="n">
        <v>50107708</v>
      </c>
      <c r="B1904" s="8" t="n">
        <v>46154</v>
      </c>
      <c r="C1904" s="9">
        <f>A1904&amp;"-"&amp;TEXT(B1904,"yyyymmdd")</f>
        <v/>
      </c>
      <c r="D1904" s="9">
        <f>_xlfn.XLOOKUP(C1904,Violations[Key],Violations[Boro])</f>
        <v/>
      </c>
      <c r="E1904" s="9">
        <f>_xlfn.XLOOKUP(C1904,Violations[Key],Violations[Cuisine])</f>
        <v/>
      </c>
      <c r="F1904" s="9">
        <f>_xlfn.XLOOKUP(C1904,Violations[Key],Violations[Score])</f>
        <v/>
      </c>
      <c r="G1904" s="9">
        <f>_xlfn.XLOOKUP(C1904,Violations[Key],Violations[Grade])&amp;""</f>
        <v/>
      </c>
      <c r="H1904" s="9">
        <f>COUNTIFS(Violations[Key],C1904,Violations[Violation code],"&lt;&gt;")</f>
        <v/>
      </c>
      <c r="I1904" s="9">
        <f>COUNTIFS(Violations[Key],C1904,Violations[Critical flag],"Critical")</f>
        <v/>
      </c>
      <c r="J1904" s="9">
        <f>IF(LEFT(_xlfn.XLOOKUP(C1904,Violations[Key],Violations[Action]),20)="Establishment Closed","Yes","No")</f>
        <v/>
      </c>
      <c r="K1904" s="9">
        <f>IF(F1904&lt;=13,"Yes","No")</f>
        <v/>
      </c>
    </row>
    <row r="1905">
      <c r="A1905" t="n">
        <v>50108121</v>
      </c>
      <c r="B1905" s="8" t="n">
        <v>46154</v>
      </c>
      <c r="C1905" s="9">
        <f>A1905&amp;"-"&amp;TEXT(B1905,"yyyymmdd")</f>
        <v/>
      </c>
      <c r="D1905" s="9">
        <f>_xlfn.XLOOKUP(C1905,Violations[Key],Violations[Boro])</f>
        <v/>
      </c>
      <c r="E1905" s="9">
        <f>_xlfn.XLOOKUP(C1905,Violations[Key],Violations[Cuisine])</f>
        <v/>
      </c>
      <c r="F1905" s="9">
        <f>_xlfn.XLOOKUP(C1905,Violations[Key],Violations[Score])</f>
        <v/>
      </c>
      <c r="G1905" s="9">
        <f>_xlfn.XLOOKUP(C1905,Violations[Key],Violations[Grade])&amp;""</f>
        <v/>
      </c>
      <c r="H1905" s="9">
        <f>COUNTIFS(Violations[Key],C1905,Violations[Violation code],"&lt;&gt;")</f>
        <v/>
      </c>
      <c r="I1905" s="9">
        <f>COUNTIFS(Violations[Key],C1905,Violations[Critical flag],"Critical")</f>
        <v/>
      </c>
      <c r="J1905" s="9">
        <f>IF(LEFT(_xlfn.XLOOKUP(C1905,Violations[Key],Violations[Action]),20)="Establishment Closed","Yes","No")</f>
        <v/>
      </c>
      <c r="K1905" s="9">
        <f>IF(F1905&lt;=13,"Yes","No")</f>
        <v/>
      </c>
    </row>
    <row r="1906">
      <c r="A1906" t="n">
        <v>50108310</v>
      </c>
      <c r="B1906" s="8" t="n">
        <v>46154</v>
      </c>
      <c r="C1906" s="9">
        <f>A1906&amp;"-"&amp;TEXT(B1906,"yyyymmdd")</f>
        <v/>
      </c>
      <c r="D1906" s="9">
        <f>_xlfn.XLOOKUP(C1906,Violations[Key],Violations[Boro])</f>
        <v/>
      </c>
      <c r="E1906" s="9">
        <f>_xlfn.XLOOKUP(C1906,Violations[Key],Violations[Cuisine])</f>
        <v/>
      </c>
      <c r="F1906" s="9">
        <f>_xlfn.XLOOKUP(C1906,Violations[Key],Violations[Score])</f>
        <v/>
      </c>
      <c r="G1906" s="9">
        <f>_xlfn.XLOOKUP(C1906,Violations[Key],Violations[Grade])&amp;""</f>
        <v/>
      </c>
      <c r="H1906" s="9">
        <f>COUNTIFS(Violations[Key],C1906,Violations[Violation code],"&lt;&gt;")</f>
        <v/>
      </c>
      <c r="I1906" s="9">
        <f>COUNTIFS(Violations[Key],C1906,Violations[Critical flag],"Critical")</f>
        <v/>
      </c>
      <c r="J1906" s="9">
        <f>IF(LEFT(_xlfn.XLOOKUP(C1906,Violations[Key],Violations[Action]),20)="Establishment Closed","Yes","No")</f>
        <v/>
      </c>
      <c r="K1906" s="9">
        <f>IF(F1906&lt;=13,"Yes","No")</f>
        <v/>
      </c>
    </row>
    <row r="1907">
      <c r="A1907" t="n">
        <v>50112064</v>
      </c>
      <c r="B1907" s="8" t="n">
        <v>46154</v>
      </c>
      <c r="C1907" s="9">
        <f>A1907&amp;"-"&amp;TEXT(B1907,"yyyymmdd")</f>
        <v/>
      </c>
      <c r="D1907" s="9">
        <f>_xlfn.XLOOKUP(C1907,Violations[Key],Violations[Boro])</f>
        <v/>
      </c>
      <c r="E1907" s="9">
        <f>_xlfn.XLOOKUP(C1907,Violations[Key],Violations[Cuisine])</f>
        <v/>
      </c>
      <c r="F1907" s="9">
        <f>_xlfn.XLOOKUP(C1907,Violations[Key],Violations[Score])</f>
        <v/>
      </c>
      <c r="G1907" s="9">
        <f>_xlfn.XLOOKUP(C1907,Violations[Key],Violations[Grade])&amp;""</f>
        <v/>
      </c>
      <c r="H1907" s="9">
        <f>COUNTIFS(Violations[Key],C1907,Violations[Violation code],"&lt;&gt;")</f>
        <v/>
      </c>
      <c r="I1907" s="9">
        <f>COUNTIFS(Violations[Key],C1907,Violations[Critical flag],"Critical")</f>
        <v/>
      </c>
      <c r="J1907" s="9">
        <f>IF(LEFT(_xlfn.XLOOKUP(C1907,Violations[Key],Violations[Action]),20)="Establishment Closed","Yes","No")</f>
        <v/>
      </c>
      <c r="K1907" s="9">
        <f>IF(F1907&lt;=13,"Yes","No")</f>
        <v/>
      </c>
    </row>
    <row r="1908">
      <c r="A1908" t="n">
        <v>50112322</v>
      </c>
      <c r="B1908" s="8" t="n">
        <v>46154</v>
      </c>
      <c r="C1908" s="9">
        <f>A1908&amp;"-"&amp;TEXT(B1908,"yyyymmdd")</f>
        <v/>
      </c>
      <c r="D1908" s="9">
        <f>_xlfn.XLOOKUP(C1908,Violations[Key],Violations[Boro])</f>
        <v/>
      </c>
      <c r="E1908" s="9">
        <f>_xlfn.XLOOKUP(C1908,Violations[Key],Violations[Cuisine])</f>
        <v/>
      </c>
      <c r="F1908" s="9">
        <f>_xlfn.XLOOKUP(C1908,Violations[Key],Violations[Score])</f>
        <v/>
      </c>
      <c r="G1908" s="9">
        <f>_xlfn.XLOOKUP(C1908,Violations[Key],Violations[Grade])&amp;""</f>
        <v/>
      </c>
      <c r="H1908" s="9">
        <f>COUNTIFS(Violations[Key],C1908,Violations[Violation code],"&lt;&gt;")</f>
        <v/>
      </c>
      <c r="I1908" s="9">
        <f>COUNTIFS(Violations[Key],C1908,Violations[Critical flag],"Critical")</f>
        <v/>
      </c>
      <c r="J1908" s="9">
        <f>IF(LEFT(_xlfn.XLOOKUP(C1908,Violations[Key],Violations[Action]),20)="Establishment Closed","Yes","No")</f>
        <v/>
      </c>
      <c r="K1908" s="9">
        <f>IF(F1908&lt;=13,"Yes","No")</f>
        <v/>
      </c>
    </row>
    <row r="1909">
      <c r="A1909" t="n">
        <v>50112431</v>
      </c>
      <c r="B1909" s="8" t="n">
        <v>46154</v>
      </c>
      <c r="C1909" s="9">
        <f>A1909&amp;"-"&amp;TEXT(B1909,"yyyymmdd")</f>
        <v/>
      </c>
      <c r="D1909" s="9">
        <f>_xlfn.XLOOKUP(C1909,Violations[Key],Violations[Boro])</f>
        <v/>
      </c>
      <c r="E1909" s="9">
        <f>_xlfn.XLOOKUP(C1909,Violations[Key],Violations[Cuisine])</f>
        <v/>
      </c>
      <c r="F1909" s="9">
        <f>_xlfn.XLOOKUP(C1909,Violations[Key],Violations[Score])</f>
        <v/>
      </c>
      <c r="G1909" s="9">
        <f>_xlfn.XLOOKUP(C1909,Violations[Key],Violations[Grade])&amp;""</f>
        <v/>
      </c>
      <c r="H1909" s="9">
        <f>COUNTIFS(Violations[Key],C1909,Violations[Violation code],"&lt;&gt;")</f>
        <v/>
      </c>
      <c r="I1909" s="9">
        <f>COUNTIFS(Violations[Key],C1909,Violations[Critical flag],"Critical")</f>
        <v/>
      </c>
      <c r="J1909" s="9">
        <f>IF(LEFT(_xlfn.XLOOKUP(C1909,Violations[Key],Violations[Action]),20)="Establishment Closed","Yes","No")</f>
        <v/>
      </c>
      <c r="K1909" s="9">
        <f>IF(F1909&lt;=13,"Yes","No")</f>
        <v/>
      </c>
    </row>
    <row r="1910">
      <c r="A1910" t="n">
        <v>50114882</v>
      </c>
      <c r="B1910" s="8" t="n">
        <v>46154</v>
      </c>
      <c r="C1910" s="9">
        <f>A1910&amp;"-"&amp;TEXT(B1910,"yyyymmdd")</f>
        <v/>
      </c>
      <c r="D1910" s="9">
        <f>_xlfn.XLOOKUP(C1910,Violations[Key],Violations[Boro])</f>
        <v/>
      </c>
      <c r="E1910" s="9">
        <f>_xlfn.XLOOKUP(C1910,Violations[Key],Violations[Cuisine])</f>
        <v/>
      </c>
      <c r="F1910" s="9">
        <f>_xlfn.XLOOKUP(C1910,Violations[Key],Violations[Score])</f>
        <v/>
      </c>
      <c r="G1910" s="9">
        <f>_xlfn.XLOOKUP(C1910,Violations[Key],Violations[Grade])&amp;""</f>
        <v/>
      </c>
      <c r="H1910" s="9">
        <f>COUNTIFS(Violations[Key],C1910,Violations[Violation code],"&lt;&gt;")</f>
        <v/>
      </c>
      <c r="I1910" s="9">
        <f>COUNTIFS(Violations[Key],C1910,Violations[Critical flag],"Critical")</f>
        <v/>
      </c>
      <c r="J1910" s="9">
        <f>IF(LEFT(_xlfn.XLOOKUP(C1910,Violations[Key],Violations[Action]),20)="Establishment Closed","Yes","No")</f>
        <v/>
      </c>
      <c r="K1910" s="9">
        <f>IF(F1910&lt;=13,"Yes","No")</f>
        <v/>
      </c>
    </row>
    <row r="1911">
      <c r="A1911" t="n">
        <v>50115174</v>
      </c>
      <c r="B1911" s="8" t="n">
        <v>46154</v>
      </c>
      <c r="C1911" s="9">
        <f>A1911&amp;"-"&amp;TEXT(B1911,"yyyymmdd")</f>
        <v/>
      </c>
      <c r="D1911" s="9">
        <f>_xlfn.XLOOKUP(C1911,Violations[Key],Violations[Boro])</f>
        <v/>
      </c>
      <c r="E1911" s="9">
        <f>_xlfn.XLOOKUP(C1911,Violations[Key],Violations[Cuisine])</f>
        <v/>
      </c>
      <c r="F1911" s="9">
        <f>_xlfn.XLOOKUP(C1911,Violations[Key],Violations[Score])</f>
        <v/>
      </c>
      <c r="G1911" s="9">
        <f>_xlfn.XLOOKUP(C1911,Violations[Key],Violations[Grade])&amp;""</f>
        <v/>
      </c>
      <c r="H1911" s="9">
        <f>COUNTIFS(Violations[Key],C1911,Violations[Violation code],"&lt;&gt;")</f>
        <v/>
      </c>
      <c r="I1911" s="9">
        <f>COUNTIFS(Violations[Key],C1911,Violations[Critical flag],"Critical")</f>
        <v/>
      </c>
      <c r="J1911" s="9">
        <f>IF(LEFT(_xlfn.XLOOKUP(C1911,Violations[Key],Violations[Action]),20)="Establishment Closed","Yes","No")</f>
        <v/>
      </c>
      <c r="K1911" s="9">
        <f>IF(F1911&lt;=13,"Yes","No")</f>
        <v/>
      </c>
    </row>
    <row r="1912">
      <c r="A1912" t="n">
        <v>50116981</v>
      </c>
      <c r="B1912" s="8" t="n">
        <v>46154</v>
      </c>
      <c r="C1912" s="9">
        <f>A1912&amp;"-"&amp;TEXT(B1912,"yyyymmdd")</f>
        <v/>
      </c>
      <c r="D1912" s="9">
        <f>_xlfn.XLOOKUP(C1912,Violations[Key],Violations[Boro])</f>
        <v/>
      </c>
      <c r="E1912" s="9">
        <f>_xlfn.XLOOKUP(C1912,Violations[Key],Violations[Cuisine])</f>
        <v/>
      </c>
      <c r="F1912" s="9">
        <f>_xlfn.XLOOKUP(C1912,Violations[Key],Violations[Score])</f>
        <v/>
      </c>
      <c r="G1912" s="9">
        <f>_xlfn.XLOOKUP(C1912,Violations[Key],Violations[Grade])&amp;""</f>
        <v/>
      </c>
      <c r="H1912" s="9">
        <f>COUNTIFS(Violations[Key],C1912,Violations[Violation code],"&lt;&gt;")</f>
        <v/>
      </c>
      <c r="I1912" s="9">
        <f>COUNTIFS(Violations[Key],C1912,Violations[Critical flag],"Critical")</f>
        <v/>
      </c>
      <c r="J1912" s="9">
        <f>IF(LEFT(_xlfn.XLOOKUP(C1912,Violations[Key],Violations[Action]),20)="Establishment Closed","Yes","No")</f>
        <v/>
      </c>
      <c r="K1912" s="9">
        <f>IF(F1912&lt;=13,"Yes","No")</f>
        <v/>
      </c>
    </row>
    <row r="1913">
      <c r="A1913" t="n">
        <v>50117809</v>
      </c>
      <c r="B1913" s="8" t="n">
        <v>46154</v>
      </c>
      <c r="C1913" s="9">
        <f>A1913&amp;"-"&amp;TEXT(B1913,"yyyymmdd")</f>
        <v/>
      </c>
      <c r="D1913" s="9">
        <f>_xlfn.XLOOKUP(C1913,Violations[Key],Violations[Boro])</f>
        <v/>
      </c>
      <c r="E1913" s="9">
        <f>_xlfn.XLOOKUP(C1913,Violations[Key],Violations[Cuisine])</f>
        <v/>
      </c>
      <c r="F1913" s="9">
        <f>_xlfn.XLOOKUP(C1913,Violations[Key],Violations[Score])</f>
        <v/>
      </c>
      <c r="G1913" s="9">
        <f>_xlfn.XLOOKUP(C1913,Violations[Key],Violations[Grade])&amp;""</f>
        <v/>
      </c>
      <c r="H1913" s="9">
        <f>COUNTIFS(Violations[Key],C1913,Violations[Violation code],"&lt;&gt;")</f>
        <v/>
      </c>
      <c r="I1913" s="9">
        <f>COUNTIFS(Violations[Key],C1913,Violations[Critical flag],"Critical")</f>
        <v/>
      </c>
      <c r="J1913" s="9">
        <f>IF(LEFT(_xlfn.XLOOKUP(C1913,Violations[Key],Violations[Action]),20)="Establishment Closed","Yes","No")</f>
        <v/>
      </c>
      <c r="K1913" s="9">
        <f>IF(F1913&lt;=13,"Yes","No")</f>
        <v/>
      </c>
    </row>
    <row r="1914">
      <c r="A1914" t="n">
        <v>50118454</v>
      </c>
      <c r="B1914" s="8" t="n">
        <v>46154</v>
      </c>
      <c r="C1914" s="9">
        <f>A1914&amp;"-"&amp;TEXT(B1914,"yyyymmdd")</f>
        <v/>
      </c>
      <c r="D1914" s="9">
        <f>_xlfn.XLOOKUP(C1914,Violations[Key],Violations[Boro])</f>
        <v/>
      </c>
      <c r="E1914" s="9">
        <f>_xlfn.XLOOKUP(C1914,Violations[Key],Violations[Cuisine])</f>
        <v/>
      </c>
      <c r="F1914" s="9">
        <f>_xlfn.XLOOKUP(C1914,Violations[Key],Violations[Score])</f>
        <v/>
      </c>
      <c r="G1914" s="9">
        <f>_xlfn.XLOOKUP(C1914,Violations[Key],Violations[Grade])&amp;""</f>
        <v/>
      </c>
      <c r="H1914" s="9">
        <f>COUNTIFS(Violations[Key],C1914,Violations[Violation code],"&lt;&gt;")</f>
        <v/>
      </c>
      <c r="I1914" s="9">
        <f>COUNTIFS(Violations[Key],C1914,Violations[Critical flag],"Critical")</f>
        <v/>
      </c>
      <c r="J1914" s="9">
        <f>IF(LEFT(_xlfn.XLOOKUP(C1914,Violations[Key],Violations[Action]),20)="Establishment Closed","Yes","No")</f>
        <v/>
      </c>
      <c r="K1914" s="9">
        <f>IF(F1914&lt;=13,"Yes","No")</f>
        <v/>
      </c>
    </row>
    <row r="1915">
      <c r="A1915" t="n">
        <v>50119855</v>
      </c>
      <c r="B1915" s="8" t="n">
        <v>46154</v>
      </c>
      <c r="C1915" s="9">
        <f>A1915&amp;"-"&amp;TEXT(B1915,"yyyymmdd")</f>
        <v/>
      </c>
      <c r="D1915" s="9">
        <f>_xlfn.XLOOKUP(C1915,Violations[Key],Violations[Boro])</f>
        <v/>
      </c>
      <c r="E1915" s="9">
        <f>_xlfn.XLOOKUP(C1915,Violations[Key],Violations[Cuisine])</f>
        <v/>
      </c>
      <c r="F1915" s="9">
        <f>_xlfn.XLOOKUP(C1915,Violations[Key],Violations[Score])</f>
        <v/>
      </c>
      <c r="G1915" s="9">
        <f>_xlfn.XLOOKUP(C1915,Violations[Key],Violations[Grade])&amp;""</f>
        <v/>
      </c>
      <c r="H1915" s="9">
        <f>COUNTIFS(Violations[Key],C1915,Violations[Violation code],"&lt;&gt;")</f>
        <v/>
      </c>
      <c r="I1915" s="9">
        <f>COUNTIFS(Violations[Key],C1915,Violations[Critical flag],"Critical")</f>
        <v/>
      </c>
      <c r="J1915" s="9">
        <f>IF(LEFT(_xlfn.XLOOKUP(C1915,Violations[Key],Violations[Action]),20)="Establishment Closed","Yes","No")</f>
        <v/>
      </c>
      <c r="K1915" s="9">
        <f>IF(F1915&lt;=13,"Yes","No")</f>
        <v/>
      </c>
    </row>
    <row r="1916">
      <c r="A1916" t="n">
        <v>50119904</v>
      </c>
      <c r="B1916" s="8" t="n">
        <v>46154</v>
      </c>
      <c r="C1916" s="9">
        <f>A1916&amp;"-"&amp;TEXT(B1916,"yyyymmdd")</f>
        <v/>
      </c>
      <c r="D1916" s="9">
        <f>_xlfn.XLOOKUP(C1916,Violations[Key],Violations[Boro])</f>
        <v/>
      </c>
      <c r="E1916" s="9">
        <f>_xlfn.XLOOKUP(C1916,Violations[Key],Violations[Cuisine])</f>
        <v/>
      </c>
      <c r="F1916" s="9">
        <f>_xlfn.XLOOKUP(C1916,Violations[Key],Violations[Score])</f>
        <v/>
      </c>
      <c r="G1916" s="9">
        <f>_xlfn.XLOOKUP(C1916,Violations[Key],Violations[Grade])&amp;""</f>
        <v/>
      </c>
      <c r="H1916" s="9">
        <f>COUNTIFS(Violations[Key],C1916,Violations[Violation code],"&lt;&gt;")</f>
        <v/>
      </c>
      <c r="I1916" s="9">
        <f>COUNTIFS(Violations[Key],C1916,Violations[Critical flag],"Critical")</f>
        <v/>
      </c>
      <c r="J1916" s="9">
        <f>IF(LEFT(_xlfn.XLOOKUP(C1916,Violations[Key],Violations[Action]),20)="Establishment Closed","Yes","No")</f>
        <v/>
      </c>
      <c r="K1916" s="9">
        <f>IF(F1916&lt;=13,"Yes","No")</f>
        <v/>
      </c>
    </row>
    <row r="1917">
      <c r="A1917" t="n">
        <v>50123483</v>
      </c>
      <c r="B1917" s="8" t="n">
        <v>46154</v>
      </c>
      <c r="C1917" s="9">
        <f>A1917&amp;"-"&amp;TEXT(B1917,"yyyymmdd")</f>
        <v/>
      </c>
      <c r="D1917" s="9">
        <f>_xlfn.XLOOKUP(C1917,Violations[Key],Violations[Boro])</f>
        <v/>
      </c>
      <c r="E1917" s="9">
        <f>_xlfn.XLOOKUP(C1917,Violations[Key],Violations[Cuisine])</f>
        <v/>
      </c>
      <c r="F1917" s="9">
        <f>_xlfn.XLOOKUP(C1917,Violations[Key],Violations[Score])</f>
        <v/>
      </c>
      <c r="G1917" s="9">
        <f>_xlfn.XLOOKUP(C1917,Violations[Key],Violations[Grade])&amp;""</f>
        <v/>
      </c>
      <c r="H1917" s="9">
        <f>COUNTIFS(Violations[Key],C1917,Violations[Violation code],"&lt;&gt;")</f>
        <v/>
      </c>
      <c r="I1917" s="9">
        <f>COUNTIFS(Violations[Key],C1917,Violations[Critical flag],"Critical")</f>
        <v/>
      </c>
      <c r="J1917" s="9">
        <f>IF(LEFT(_xlfn.XLOOKUP(C1917,Violations[Key],Violations[Action]),20)="Establishment Closed","Yes","No")</f>
        <v/>
      </c>
      <c r="K1917" s="9">
        <f>IF(F1917&lt;=13,"Yes","No")</f>
        <v/>
      </c>
    </row>
    <row r="1918">
      <c r="A1918" t="n">
        <v>50125364</v>
      </c>
      <c r="B1918" s="8" t="n">
        <v>46154</v>
      </c>
      <c r="C1918" s="9">
        <f>A1918&amp;"-"&amp;TEXT(B1918,"yyyymmdd")</f>
        <v/>
      </c>
      <c r="D1918" s="9">
        <f>_xlfn.XLOOKUP(C1918,Violations[Key],Violations[Boro])</f>
        <v/>
      </c>
      <c r="E1918" s="9">
        <f>_xlfn.XLOOKUP(C1918,Violations[Key],Violations[Cuisine])</f>
        <v/>
      </c>
      <c r="F1918" s="9">
        <f>_xlfn.XLOOKUP(C1918,Violations[Key],Violations[Score])</f>
        <v/>
      </c>
      <c r="G1918" s="9">
        <f>_xlfn.XLOOKUP(C1918,Violations[Key],Violations[Grade])&amp;""</f>
        <v/>
      </c>
      <c r="H1918" s="9">
        <f>COUNTIFS(Violations[Key],C1918,Violations[Violation code],"&lt;&gt;")</f>
        <v/>
      </c>
      <c r="I1918" s="9">
        <f>COUNTIFS(Violations[Key],C1918,Violations[Critical flag],"Critical")</f>
        <v/>
      </c>
      <c r="J1918" s="9">
        <f>IF(LEFT(_xlfn.XLOOKUP(C1918,Violations[Key],Violations[Action]),20)="Establishment Closed","Yes","No")</f>
        <v/>
      </c>
      <c r="K1918" s="9">
        <f>IF(F1918&lt;=13,"Yes","No")</f>
        <v/>
      </c>
    </row>
    <row r="1919">
      <c r="A1919" t="n">
        <v>50125786</v>
      </c>
      <c r="B1919" s="8" t="n">
        <v>46154</v>
      </c>
      <c r="C1919" s="9">
        <f>A1919&amp;"-"&amp;TEXT(B1919,"yyyymmdd")</f>
        <v/>
      </c>
      <c r="D1919" s="9">
        <f>_xlfn.XLOOKUP(C1919,Violations[Key],Violations[Boro])</f>
        <v/>
      </c>
      <c r="E1919" s="9">
        <f>_xlfn.XLOOKUP(C1919,Violations[Key],Violations[Cuisine])</f>
        <v/>
      </c>
      <c r="F1919" s="9">
        <f>_xlfn.XLOOKUP(C1919,Violations[Key],Violations[Score])</f>
        <v/>
      </c>
      <c r="G1919" s="9">
        <f>_xlfn.XLOOKUP(C1919,Violations[Key],Violations[Grade])&amp;""</f>
        <v/>
      </c>
      <c r="H1919" s="9">
        <f>COUNTIFS(Violations[Key],C1919,Violations[Violation code],"&lt;&gt;")</f>
        <v/>
      </c>
      <c r="I1919" s="9">
        <f>COUNTIFS(Violations[Key],C1919,Violations[Critical flag],"Critical")</f>
        <v/>
      </c>
      <c r="J1919" s="9">
        <f>IF(LEFT(_xlfn.XLOOKUP(C1919,Violations[Key],Violations[Action]),20)="Establishment Closed","Yes","No")</f>
        <v/>
      </c>
      <c r="K1919" s="9">
        <f>IF(F1919&lt;=13,"Yes","No")</f>
        <v/>
      </c>
    </row>
    <row r="1920">
      <c r="A1920" t="n">
        <v>50128765</v>
      </c>
      <c r="B1920" s="8" t="n">
        <v>46154</v>
      </c>
      <c r="C1920" s="9">
        <f>A1920&amp;"-"&amp;TEXT(B1920,"yyyymmdd")</f>
        <v/>
      </c>
      <c r="D1920" s="9">
        <f>_xlfn.XLOOKUP(C1920,Violations[Key],Violations[Boro])</f>
        <v/>
      </c>
      <c r="E1920" s="9">
        <f>_xlfn.XLOOKUP(C1920,Violations[Key],Violations[Cuisine])</f>
        <v/>
      </c>
      <c r="F1920" s="9">
        <f>_xlfn.XLOOKUP(C1920,Violations[Key],Violations[Score])</f>
        <v/>
      </c>
      <c r="G1920" s="9">
        <f>_xlfn.XLOOKUP(C1920,Violations[Key],Violations[Grade])&amp;""</f>
        <v/>
      </c>
      <c r="H1920" s="9">
        <f>COUNTIFS(Violations[Key],C1920,Violations[Violation code],"&lt;&gt;")</f>
        <v/>
      </c>
      <c r="I1920" s="9">
        <f>COUNTIFS(Violations[Key],C1920,Violations[Critical flag],"Critical")</f>
        <v/>
      </c>
      <c r="J1920" s="9">
        <f>IF(LEFT(_xlfn.XLOOKUP(C1920,Violations[Key],Violations[Action]),20)="Establishment Closed","Yes","No")</f>
        <v/>
      </c>
      <c r="K1920" s="9">
        <f>IF(F1920&lt;=13,"Yes","No")</f>
        <v/>
      </c>
    </row>
    <row r="1921">
      <c r="A1921" t="n">
        <v>50131308</v>
      </c>
      <c r="B1921" s="8" t="n">
        <v>46154</v>
      </c>
      <c r="C1921" s="9">
        <f>A1921&amp;"-"&amp;TEXT(B1921,"yyyymmdd")</f>
        <v/>
      </c>
      <c r="D1921" s="9">
        <f>_xlfn.XLOOKUP(C1921,Violations[Key],Violations[Boro])</f>
        <v/>
      </c>
      <c r="E1921" s="9">
        <f>_xlfn.XLOOKUP(C1921,Violations[Key],Violations[Cuisine])</f>
        <v/>
      </c>
      <c r="F1921" s="9">
        <f>_xlfn.XLOOKUP(C1921,Violations[Key],Violations[Score])</f>
        <v/>
      </c>
      <c r="G1921" s="9">
        <f>_xlfn.XLOOKUP(C1921,Violations[Key],Violations[Grade])&amp;""</f>
        <v/>
      </c>
      <c r="H1921" s="9">
        <f>COUNTIFS(Violations[Key],C1921,Violations[Violation code],"&lt;&gt;")</f>
        <v/>
      </c>
      <c r="I1921" s="9">
        <f>COUNTIFS(Violations[Key],C1921,Violations[Critical flag],"Critical")</f>
        <v/>
      </c>
      <c r="J1921" s="9">
        <f>IF(LEFT(_xlfn.XLOOKUP(C1921,Violations[Key],Violations[Action]),20)="Establishment Closed","Yes","No")</f>
        <v/>
      </c>
      <c r="K1921" s="9">
        <f>IF(F1921&lt;=13,"Yes","No")</f>
        <v/>
      </c>
    </row>
    <row r="1922">
      <c r="A1922" t="n">
        <v>50133225</v>
      </c>
      <c r="B1922" s="8" t="n">
        <v>46154</v>
      </c>
      <c r="C1922" s="9">
        <f>A1922&amp;"-"&amp;TEXT(B1922,"yyyymmdd")</f>
        <v/>
      </c>
      <c r="D1922" s="9">
        <f>_xlfn.XLOOKUP(C1922,Violations[Key],Violations[Boro])</f>
        <v/>
      </c>
      <c r="E1922" s="9">
        <f>_xlfn.XLOOKUP(C1922,Violations[Key],Violations[Cuisine])</f>
        <v/>
      </c>
      <c r="F1922" s="9">
        <f>_xlfn.XLOOKUP(C1922,Violations[Key],Violations[Score])</f>
        <v/>
      </c>
      <c r="G1922" s="9">
        <f>_xlfn.XLOOKUP(C1922,Violations[Key],Violations[Grade])&amp;""</f>
        <v/>
      </c>
      <c r="H1922" s="9">
        <f>COUNTIFS(Violations[Key],C1922,Violations[Violation code],"&lt;&gt;")</f>
        <v/>
      </c>
      <c r="I1922" s="9">
        <f>COUNTIFS(Violations[Key],C1922,Violations[Critical flag],"Critical")</f>
        <v/>
      </c>
      <c r="J1922" s="9">
        <f>IF(LEFT(_xlfn.XLOOKUP(C1922,Violations[Key],Violations[Action]),20)="Establishment Closed","Yes","No")</f>
        <v/>
      </c>
      <c r="K1922" s="9">
        <f>IF(F1922&lt;=13,"Yes","No")</f>
        <v/>
      </c>
    </row>
    <row r="1923">
      <c r="A1923" t="n">
        <v>50133951</v>
      </c>
      <c r="B1923" s="8" t="n">
        <v>46154</v>
      </c>
      <c r="C1923" s="9">
        <f>A1923&amp;"-"&amp;TEXT(B1923,"yyyymmdd")</f>
        <v/>
      </c>
      <c r="D1923" s="9">
        <f>_xlfn.XLOOKUP(C1923,Violations[Key],Violations[Boro])</f>
        <v/>
      </c>
      <c r="E1923" s="9">
        <f>_xlfn.XLOOKUP(C1923,Violations[Key],Violations[Cuisine])</f>
        <v/>
      </c>
      <c r="F1923" s="9">
        <f>_xlfn.XLOOKUP(C1923,Violations[Key],Violations[Score])</f>
        <v/>
      </c>
      <c r="G1923" s="9">
        <f>_xlfn.XLOOKUP(C1923,Violations[Key],Violations[Grade])&amp;""</f>
        <v/>
      </c>
      <c r="H1923" s="9">
        <f>COUNTIFS(Violations[Key],C1923,Violations[Violation code],"&lt;&gt;")</f>
        <v/>
      </c>
      <c r="I1923" s="9">
        <f>COUNTIFS(Violations[Key],C1923,Violations[Critical flag],"Critical")</f>
        <v/>
      </c>
      <c r="J1923" s="9">
        <f>IF(LEFT(_xlfn.XLOOKUP(C1923,Violations[Key],Violations[Action]),20)="Establishment Closed","Yes","No")</f>
        <v/>
      </c>
      <c r="K1923" s="9">
        <f>IF(F1923&lt;=13,"Yes","No")</f>
        <v/>
      </c>
    </row>
    <row r="1924">
      <c r="A1924" t="n">
        <v>50135013</v>
      </c>
      <c r="B1924" s="8" t="n">
        <v>46154</v>
      </c>
      <c r="C1924" s="9">
        <f>A1924&amp;"-"&amp;TEXT(B1924,"yyyymmdd")</f>
        <v/>
      </c>
      <c r="D1924" s="9">
        <f>_xlfn.XLOOKUP(C1924,Violations[Key],Violations[Boro])</f>
        <v/>
      </c>
      <c r="E1924" s="9">
        <f>_xlfn.XLOOKUP(C1924,Violations[Key],Violations[Cuisine])</f>
        <v/>
      </c>
      <c r="F1924" s="9">
        <f>_xlfn.XLOOKUP(C1924,Violations[Key],Violations[Score])</f>
        <v/>
      </c>
      <c r="G1924" s="9">
        <f>_xlfn.XLOOKUP(C1924,Violations[Key],Violations[Grade])&amp;""</f>
        <v/>
      </c>
      <c r="H1924" s="9">
        <f>COUNTIFS(Violations[Key],C1924,Violations[Violation code],"&lt;&gt;")</f>
        <v/>
      </c>
      <c r="I1924" s="9">
        <f>COUNTIFS(Violations[Key],C1924,Violations[Critical flag],"Critical")</f>
        <v/>
      </c>
      <c r="J1924" s="9">
        <f>IF(LEFT(_xlfn.XLOOKUP(C1924,Violations[Key],Violations[Action]),20)="Establishment Closed","Yes","No")</f>
        <v/>
      </c>
      <c r="K1924" s="9">
        <f>IF(F1924&lt;=13,"Yes","No")</f>
        <v/>
      </c>
    </row>
    <row r="1925">
      <c r="A1925" t="n">
        <v>50135606</v>
      </c>
      <c r="B1925" s="8" t="n">
        <v>46154</v>
      </c>
      <c r="C1925" s="9">
        <f>A1925&amp;"-"&amp;TEXT(B1925,"yyyymmdd")</f>
        <v/>
      </c>
      <c r="D1925" s="9">
        <f>_xlfn.XLOOKUP(C1925,Violations[Key],Violations[Boro])</f>
        <v/>
      </c>
      <c r="E1925" s="9">
        <f>_xlfn.XLOOKUP(C1925,Violations[Key],Violations[Cuisine])</f>
        <v/>
      </c>
      <c r="F1925" s="9">
        <f>_xlfn.XLOOKUP(C1925,Violations[Key],Violations[Score])</f>
        <v/>
      </c>
      <c r="G1925" s="9">
        <f>_xlfn.XLOOKUP(C1925,Violations[Key],Violations[Grade])&amp;""</f>
        <v/>
      </c>
      <c r="H1925" s="9">
        <f>COUNTIFS(Violations[Key],C1925,Violations[Violation code],"&lt;&gt;")</f>
        <v/>
      </c>
      <c r="I1925" s="9">
        <f>COUNTIFS(Violations[Key],C1925,Violations[Critical flag],"Critical")</f>
        <v/>
      </c>
      <c r="J1925" s="9">
        <f>IF(LEFT(_xlfn.XLOOKUP(C1925,Violations[Key],Violations[Action]),20)="Establishment Closed","Yes","No")</f>
        <v/>
      </c>
      <c r="K1925" s="9">
        <f>IF(F1925&lt;=13,"Yes","No")</f>
        <v/>
      </c>
    </row>
    <row r="1926">
      <c r="A1926" t="n">
        <v>50137042</v>
      </c>
      <c r="B1926" s="8" t="n">
        <v>46154</v>
      </c>
      <c r="C1926" s="9">
        <f>A1926&amp;"-"&amp;TEXT(B1926,"yyyymmdd")</f>
        <v/>
      </c>
      <c r="D1926" s="9">
        <f>_xlfn.XLOOKUP(C1926,Violations[Key],Violations[Boro])</f>
        <v/>
      </c>
      <c r="E1926" s="9">
        <f>_xlfn.XLOOKUP(C1926,Violations[Key],Violations[Cuisine])</f>
        <v/>
      </c>
      <c r="F1926" s="9">
        <f>_xlfn.XLOOKUP(C1926,Violations[Key],Violations[Score])</f>
        <v/>
      </c>
      <c r="G1926" s="9">
        <f>_xlfn.XLOOKUP(C1926,Violations[Key],Violations[Grade])&amp;""</f>
        <v/>
      </c>
      <c r="H1926" s="9">
        <f>COUNTIFS(Violations[Key],C1926,Violations[Violation code],"&lt;&gt;")</f>
        <v/>
      </c>
      <c r="I1926" s="9">
        <f>COUNTIFS(Violations[Key],C1926,Violations[Critical flag],"Critical")</f>
        <v/>
      </c>
      <c r="J1926" s="9">
        <f>IF(LEFT(_xlfn.XLOOKUP(C1926,Violations[Key],Violations[Action]),20)="Establishment Closed","Yes","No")</f>
        <v/>
      </c>
      <c r="K1926" s="9">
        <f>IF(F1926&lt;=13,"Yes","No")</f>
        <v/>
      </c>
    </row>
    <row r="1927">
      <c r="A1927" t="n">
        <v>50138021</v>
      </c>
      <c r="B1927" s="8" t="n">
        <v>46154</v>
      </c>
      <c r="C1927" s="9">
        <f>A1927&amp;"-"&amp;TEXT(B1927,"yyyymmdd")</f>
        <v/>
      </c>
      <c r="D1927" s="9">
        <f>_xlfn.XLOOKUP(C1927,Violations[Key],Violations[Boro])</f>
        <v/>
      </c>
      <c r="E1927" s="9">
        <f>_xlfn.XLOOKUP(C1927,Violations[Key],Violations[Cuisine])</f>
        <v/>
      </c>
      <c r="F1927" s="9">
        <f>_xlfn.XLOOKUP(C1927,Violations[Key],Violations[Score])</f>
        <v/>
      </c>
      <c r="G1927" s="9">
        <f>_xlfn.XLOOKUP(C1927,Violations[Key],Violations[Grade])&amp;""</f>
        <v/>
      </c>
      <c r="H1927" s="9">
        <f>COUNTIFS(Violations[Key],C1927,Violations[Violation code],"&lt;&gt;")</f>
        <v/>
      </c>
      <c r="I1927" s="9">
        <f>COUNTIFS(Violations[Key],C1927,Violations[Critical flag],"Critical")</f>
        <v/>
      </c>
      <c r="J1927" s="9">
        <f>IF(LEFT(_xlfn.XLOOKUP(C1927,Violations[Key],Violations[Action]),20)="Establishment Closed","Yes","No")</f>
        <v/>
      </c>
      <c r="K1927" s="9">
        <f>IF(F1927&lt;=13,"Yes","No")</f>
        <v/>
      </c>
    </row>
    <row r="1928">
      <c r="A1928" t="n">
        <v>50139067</v>
      </c>
      <c r="B1928" s="8" t="n">
        <v>46154</v>
      </c>
      <c r="C1928" s="9">
        <f>A1928&amp;"-"&amp;TEXT(B1928,"yyyymmdd")</f>
        <v/>
      </c>
      <c r="D1928" s="9">
        <f>_xlfn.XLOOKUP(C1928,Violations[Key],Violations[Boro])</f>
        <v/>
      </c>
      <c r="E1928" s="9">
        <f>_xlfn.XLOOKUP(C1928,Violations[Key],Violations[Cuisine])</f>
        <v/>
      </c>
      <c r="F1928" s="9">
        <f>_xlfn.XLOOKUP(C1928,Violations[Key],Violations[Score])</f>
        <v/>
      </c>
      <c r="G1928" s="9">
        <f>_xlfn.XLOOKUP(C1928,Violations[Key],Violations[Grade])&amp;""</f>
        <v/>
      </c>
      <c r="H1928" s="9">
        <f>COUNTIFS(Violations[Key],C1928,Violations[Violation code],"&lt;&gt;")</f>
        <v/>
      </c>
      <c r="I1928" s="9">
        <f>COUNTIFS(Violations[Key],C1928,Violations[Critical flag],"Critical")</f>
        <v/>
      </c>
      <c r="J1928" s="9">
        <f>IF(LEFT(_xlfn.XLOOKUP(C1928,Violations[Key],Violations[Action]),20)="Establishment Closed","Yes","No")</f>
        <v/>
      </c>
      <c r="K1928" s="9">
        <f>IF(F1928&lt;=13,"Yes","No")</f>
        <v/>
      </c>
    </row>
    <row r="1929">
      <c r="A1929" t="n">
        <v>50139267</v>
      </c>
      <c r="B1929" s="8" t="n">
        <v>46154</v>
      </c>
      <c r="C1929" s="9">
        <f>A1929&amp;"-"&amp;TEXT(B1929,"yyyymmdd")</f>
        <v/>
      </c>
      <c r="D1929" s="9">
        <f>_xlfn.XLOOKUP(C1929,Violations[Key],Violations[Boro])</f>
        <v/>
      </c>
      <c r="E1929" s="9">
        <f>_xlfn.XLOOKUP(C1929,Violations[Key],Violations[Cuisine])</f>
        <v/>
      </c>
      <c r="F1929" s="9">
        <f>_xlfn.XLOOKUP(C1929,Violations[Key],Violations[Score])</f>
        <v/>
      </c>
      <c r="G1929" s="9">
        <f>_xlfn.XLOOKUP(C1929,Violations[Key],Violations[Grade])&amp;""</f>
        <v/>
      </c>
      <c r="H1929" s="9">
        <f>COUNTIFS(Violations[Key],C1929,Violations[Violation code],"&lt;&gt;")</f>
        <v/>
      </c>
      <c r="I1929" s="9">
        <f>COUNTIFS(Violations[Key],C1929,Violations[Critical flag],"Critical")</f>
        <v/>
      </c>
      <c r="J1929" s="9">
        <f>IF(LEFT(_xlfn.XLOOKUP(C1929,Violations[Key],Violations[Action]),20)="Establishment Closed","Yes","No")</f>
        <v/>
      </c>
      <c r="K1929" s="9">
        <f>IF(F1929&lt;=13,"Yes","No")</f>
        <v/>
      </c>
    </row>
    <row r="1930">
      <c r="A1930" t="n">
        <v>50142720</v>
      </c>
      <c r="B1930" s="8" t="n">
        <v>46154</v>
      </c>
      <c r="C1930" s="9">
        <f>A1930&amp;"-"&amp;TEXT(B1930,"yyyymmdd")</f>
        <v/>
      </c>
      <c r="D1930" s="9">
        <f>_xlfn.XLOOKUP(C1930,Violations[Key],Violations[Boro])</f>
        <v/>
      </c>
      <c r="E1930" s="9">
        <f>_xlfn.XLOOKUP(C1930,Violations[Key],Violations[Cuisine])</f>
        <v/>
      </c>
      <c r="F1930" s="9">
        <f>_xlfn.XLOOKUP(C1930,Violations[Key],Violations[Score])</f>
        <v/>
      </c>
      <c r="G1930" s="9">
        <f>_xlfn.XLOOKUP(C1930,Violations[Key],Violations[Grade])&amp;""</f>
        <v/>
      </c>
      <c r="H1930" s="9">
        <f>COUNTIFS(Violations[Key],C1930,Violations[Violation code],"&lt;&gt;")</f>
        <v/>
      </c>
      <c r="I1930" s="9">
        <f>COUNTIFS(Violations[Key],C1930,Violations[Critical flag],"Critical")</f>
        <v/>
      </c>
      <c r="J1930" s="9">
        <f>IF(LEFT(_xlfn.XLOOKUP(C1930,Violations[Key],Violations[Action]),20)="Establishment Closed","Yes","No")</f>
        <v/>
      </c>
      <c r="K1930" s="9">
        <f>IF(F1930&lt;=13,"Yes","No")</f>
        <v/>
      </c>
    </row>
    <row r="1931">
      <c r="A1931" t="n">
        <v>50143760</v>
      </c>
      <c r="B1931" s="8" t="n">
        <v>46154</v>
      </c>
      <c r="C1931" s="9">
        <f>A1931&amp;"-"&amp;TEXT(B1931,"yyyymmdd")</f>
        <v/>
      </c>
      <c r="D1931" s="9">
        <f>_xlfn.XLOOKUP(C1931,Violations[Key],Violations[Boro])</f>
        <v/>
      </c>
      <c r="E1931" s="9">
        <f>_xlfn.XLOOKUP(C1931,Violations[Key],Violations[Cuisine])</f>
        <v/>
      </c>
      <c r="F1931" s="9">
        <f>_xlfn.XLOOKUP(C1931,Violations[Key],Violations[Score])</f>
        <v/>
      </c>
      <c r="G1931" s="9">
        <f>_xlfn.XLOOKUP(C1931,Violations[Key],Violations[Grade])&amp;""</f>
        <v/>
      </c>
      <c r="H1931" s="9">
        <f>COUNTIFS(Violations[Key],C1931,Violations[Violation code],"&lt;&gt;")</f>
        <v/>
      </c>
      <c r="I1931" s="9">
        <f>COUNTIFS(Violations[Key],C1931,Violations[Critical flag],"Critical")</f>
        <v/>
      </c>
      <c r="J1931" s="9">
        <f>IF(LEFT(_xlfn.XLOOKUP(C1931,Violations[Key],Violations[Action]),20)="Establishment Closed","Yes","No")</f>
        <v/>
      </c>
      <c r="K1931" s="9">
        <f>IF(F1931&lt;=13,"Yes","No")</f>
        <v/>
      </c>
    </row>
    <row r="1932">
      <c r="A1932" t="n">
        <v>50144809</v>
      </c>
      <c r="B1932" s="8" t="n">
        <v>46154</v>
      </c>
      <c r="C1932" s="9">
        <f>A1932&amp;"-"&amp;TEXT(B1932,"yyyymmdd")</f>
        <v/>
      </c>
      <c r="D1932" s="9">
        <f>_xlfn.XLOOKUP(C1932,Violations[Key],Violations[Boro])</f>
        <v/>
      </c>
      <c r="E1932" s="9">
        <f>_xlfn.XLOOKUP(C1932,Violations[Key],Violations[Cuisine])</f>
        <v/>
      </c>
      <c r="F1932" s="9">
        <f>_xlfn.XLOOKUP(C1932,Violations[Key],Violations[Score])</f>
        <v/>
      </c>
      <c r="G1932" s="9">
        <f>_xlfn.XLOOKUP(C1932,Violations[Key],Violations[Grade])&amp;""</f>
        <v/>
      </c>
      <c r="H1932" s="9">
        <f>COUNTIFS(Violations[Key],C1932,Violations[Violation code],"&lt;&gt;")</f>
        <v/>
      </c>
      <c r="I1932" s="9">
        <f>COUNTIFS(Violations[Key],C1932,Violations[Critical flag],"Critical")</f>
        <v/>
      </c>
      <c r="J1932" s="9">
        <f>IF(LEFT(_xlfn.XLOOKUP(C1932,Violations[Key],Violations[Action]),20)="Establishment Closed","Yes","No")</f>
        <v/>
      </c>
      <c r="K1932" s="9">
        <f>IF(F1932&lt;=13,"Yes","No")</f>
        <v/>
      </c>
    </row>
    <row r="1933">
      <c r="A1933" t="n">
        <v>50145241</v>
      </c>
      <c r="B1933" s="8" t="n">
        <v>46154</v>
      </c>
      <c r="C1933" s="9">
        <f>A1933&amp;"-"&amp;TEXT(B1933,"yyyymmdd")</f>
        <v/>
      </c>
      <c r="D1933" s="9">
        <f>_xlfn.XLOOKUP(C1933,Violations[Key],Violations[Boro])</f>
        <v/>
      </c>
      <c r="E1933" s="9">
        <f>_xlfn.XLOOKUP(C1933,Violations[Key],Violations[Cuisine])</f>
        <v/>
      </c>
      <c r="F1933" s="9">
        <f>_xlfn.XLOOKUP(C1933,Violations[Key],Violations[Score])</f>
        <v/>
      </c>
      <c r="G1933" s="9">
        <f>_xlfn.XLOOKUP(C1933,Violations[Key],Violations[Grade])&amp;""</f>
        <v/>
      </c>
      <c r="H1933" s="9">
        <f>COUNTIFS(Violations[Key],C1933,Violations[Violation code],"&lt;&gt;")</f>
        <v/>
      </c>
      <c r="I1933" s="9">
        <f>COUNTIFS(Violations[Key],C1933,Violations[Critical flag],"Critical")</f>
        <v/>
      </c>
      <c r="J1933" s="9">
        <f>IF(LEFT(_xlfn.XLOOKUP(C1933,Violations[Key],Violations[Action]),20)="Establishment Closed","Yes","No")</f>
        <v/>
      </c>
      <c r="K1933" s="9">
        <f>IF(F1933&lt;=13,"Yes","No")</f>
        <v/>
      </c>
    </row>
    <row r="1934">
      <c r="A1934" t="n">
        <v>50146125</v>
      </c>
      <c r="B1934" s="8" t="n">
        <v>46154</v>
      </c>
      <c r="C1934" s="9">
        <f>A1934&amp;"-"&amp;TEXT(B1934,"yyyymmdd")</f>
        <v/>
      </c>
      <c r="D1934" s="9">
        <f>_xlfn.XLOOKUP(C1934,Violations[Key],Violations[Boro])</f>
        <v/>
      </c>
      <c r="E1934" s="9">
        <f>_xlfn.XLOOKUP(C1934,Violations[Key],Violations[Cuisine])</f>
        <v/>
      </c>
      <c r="F1934" s="9">
        <f>_xlfn.XLOOKUP(C1934,Violations[Key],Violations[Score])</f>
        <v/>
      </c>
      <c r="G1934" s="9">
        <f>_xlfn.XLOOKUP(C1934,Violations[Key],Violations[Grade])&amp;""</f>
        <v/>
      </c>
      <c r="H1934" s="9">
        <f>COUNTIFS(Violations[Key],C1934,Violations[Violation code],"&lt;&gt;")</f>
        <v/>
      </c>
      <c r="I1934" s="9">
        <f>COUNTIFS(Violations[Key],C1934,Violations[Critical flag],"Critical")</f>
        <v/>
      </c>
      <c r="J1934" s="9">
        <f>IF(LEFT(_xlfn.XLOOKUP(C1934,Violations[Key],Violations[Action]),20)="Establishment Closed","Yes","No")</f>
        <v/>
      </c>
      <c r="K1934" s="9">
        <f>IF(F1934&lt;=13,"Yes","No")</f>
        <v/>
      </c>
    </row>
    <row r="1935">
      <c r="A1935" t="n">
        <v>50146147</v>
      </c>
      <c r="B1935" s="8" t="n">
        <v>46154</v>
      </c>
      <c r="C1935" s="9">
        <f>A1935&amp;"-"&amp;TEXT(B1935,"yyyymmdd")</f>
        <v/>
      </c>
      <c r="D1935" s="9">
        <f>_xlfn.XLOOKUP(C1935,Violations[Key],Violations[Boro])</f>
        <v/>
      </c>
      <c r="E1935" s="9">
        <f>_xlfn.XLOOKUP(C1935,Violations[Key],Violations[Cuisine])</f>
        <v/>
      </c>
      <c r="F1935" s="9">
        <f>_xlfn.XLOOKUP(C1935,Violations[Key],Violations[Score])</f>
        <v/>
      </c>
      <c r="G1935" s="9">
        <f>_xlfn.XLOOKUP(C1935,Violations[Key],Violations[Grade])&amp;""</f>
        <v/>
      </c>
      <c r="H1935" s="9">
        <f>COUNTIFS(Violations[Key],C1935,Violations[Violation code],"&lt;&gt;")</f>
        <v/>
      </c>
      <c r="I1935" s="9">
        <f>COUNTIFS(Violations[Key],C1935,Violations[Critical flag],"Critical")</f>
        <v/>
      </c>
      <c r="J1935" s="9">
        <f>IF(LEFT(_xlfn.XLOOKUP(C1935,Violations[Key],Violations[Action]),20)="Establishment Closed","Yes","No")</f>
        <v/>
      </c>
      <c r="K1935" s="9">
        <f>IF(F1935&lt;=13,"Yes","No")</f>
        <v/>
      </c>
    </row>
    <row r="1936">
      <c r="A1936" t="n">
        <v>50162404</v>
      </c>
      <c r="B1936" s="8" t="n">
        <v>46154</v>
      </c>
      <c r="C1936" s="9">
        <f>A1936&amp;"-"&amp;TEXT(B1936,"yyyymmdd")</f>
        <v/>
      </c>
      <c r="D1936" s="9">
        <f>_xlfn.XLOOKUP(C1936,Violations[Key],Violations[Boro])</f>
        <v/>
      </c>
      <c r="E1936" s="9">
        <f>_xlfn.XLOOKUP(C1936,Violations[Key],Violations[Cuisine])</f>
        <v/>
      </c>
      <c r="F1936" s="9">
        <f>_xlfn.XLOOKUP(C1936,Violations[Key],Violations[Score])</f>
        <v/>
      </c>
      <c r="G1936" s="9">
        <f>_xlfn.XLOOKUP(C1936,Violations[Key],Violations[Grade])&amp;""</f>
        <v/>
      </c>
      <c r="H1936" s="9">
        <f>COUNTIFS(Violations[Key],C1936,Violations[Violation code],"&lt;&gt;")</f>
        <v/>
      </c>
      <c r="I1936" s="9">
        <f>COUNTIFS(Violations[Key],C1936,Violations[Critical flag],"Critical")</f>
        <v/>
      </c>
      <c r="J1936" s="9">
        <f>IF(LEFT(_xlfn.XLOOKUP(C1936,Violations[Key],Violations[Action]),20)="Establishment Closed","Yes","No")</f>
        <v/>
      </c>
      <c r="K1936" s="9">
        <f>IF(F1936&lt;=13,"Yes","No")</f>
        <v/>
      </c>
    </row>
    <row r="1937">
      <c r="A1937" t="n">
        <v>50162548</v>
      </c>
      <c r="B1937" s="8" t="n">
        <v>46154</v>
      </c>
      <c r="C1937" s="9">
        <f>A1937&amp;"-"&amp;TEXT(B1937,"yyyymmdd")</f>
        <v/>
      </c>
      <c r="D1937" s="9">
        <f>_xlfn.XLOOKUP(C1937,Violations[Key],Violations[Boro])</f>
        <v/>
      </c>
      <c r="E1937" s="9">
        <f>_xlfn.XLOOKUP(C1937,Violations[Key],Violations[Cuisine])</f>
        <v/>
      </c>
      <c r="F1937" s="9">
        <f>_xlfn.XLOOKUP(C1937,Violations[Key],Violations[Score])</f>
        <v/>
      </c>
      <c r="G1937" s="9">
        <f>_xlfn.XLOOKUP(C1937,Violations[Key],Violations[Grade])&amp;""</f>
        <v/>
      </c>
      <c r="H1937" s="9">
        <f>COUNTIFS(Violations[Key],C1937,Violations[Violation code],"&lt;&gt;")</f>
        <v/>
      </c>
      <c r="I1937" s="9">
        <f>COUNTIFS(Violations[Key],C1937,Violations[Critical flag],"Critical")</f>
        <v/>
      </c>
      <c r="J1937" s="9">
        <f>IF(LEFT(_xlfn.XLOOKUP(C1937,Violations[Key],Violations[Action]),20)="Establishment Closed","Yes","No")</f>
        <v/>
      </c>
      <c r="K1937" s="9">
        <f>IF(F1937&lt;=13,"Yes","No")</f>
        <v/>
      </c>
    </row>
    <row r="1938">
      <c r="A1938" t="n">
        <v>50162845</v>
      </c>
      <c r="B1938" s="8" t="n">
        <v>46154</v>
      </c>
      <c r="C1938" s="9">
        <f>A1938&amp;"-"&amp;TEXT(B1938,"yyyymmdd")</f>
        <v/>
      </c>
      <c r="D1938" s="9">
        <f>_xlfn.XLOOKUP(C1938,Violations[Key],Violations[Boro])</f>
        <v/>
      </c>
      <c r="E1938" s="9">
        <f>_xlfn.XLOOKUP(C1938,Violations[Key],Violations[Cuisine])</f>
        <v/>
      </c>
      <c r="F1938" s="9">
        <f>_xlfn.XLOOKUP(C1938,Violations[Key],Violations[Score])</f>
        <v/>
      </c>
      <c r="G1938" s="9">
        <f>_xlfn.XLOOKUP(C1938,Violations[Key],Violations[Grade])&amp;""</f>
        <v/>
      </c>
      <c r="H1938" s="9">
        <f>COUNTIFS(Violations[Key],C1938,Violations[Violation code],"&lt;&gt;")</f>
        <v/>
      </c>
      <c r="I1938" s="9">
        <f>COUNTIFS(Violations[Key],C1938,Violations[Critical flag],"Critical")</f>
        <v/>
      </c>
      <c r="J1938" s="9">
        <f>IF(LEFT(_xlfn.XLOOKUP(C1938,Violations[Key],Violations[Action]),20)="Establishment Closed","Yes","No")</f>
        <v/>
      </c>
      <c r="K1938" s="9">
        <f>IF(F1938&lt;=13,"Yes","No")</f>
        <v/>
      </c>
    </row>
    <row r="1939">
      <c r="A1939" t="n">
        <v>50173143</v>
      </c>
      <c r="B1939" s="8" t="n">
        <v>46154</v>
      </c>
      <c r="C1939" s="9">
        <f>A1939&amp;"-"&amp;TEXT(B1939,"yyyymmdd")</f>
        <v/>
      </c>
      <c r="D1939" s="9">
        <f>_xlfn.XLOOKUP(C1939,Violations[Key],Violations[Boro])</f>
        <v/>
      </c>
      <c r="E1939" s="9">
        <f>_xlfn.XLOOKUP(C1939,Violations[Key],Violations[Cuisine])</f>
        <v/>
      </c>
      <c r="F1939" s="9">
        <f>_xlfn.XLOOKUP(C1939,Violations[Key],Violations[Score])</f>
        <v/>
      </c>
      <c r="G1939" s="9">
        <f>_xlfn.XLOOKUP(C1939,Violations[Key],Violations[Grade])&amp;""</f>
        <v/>
      </c>
      <c r="H1939" s="9">
        <f>COUNTIFS(Violations[Key],C1939,Violations[Violation code],"&lt;&gt;")</f>
        <v/>
      </c>
      <c r="I1939" s="9">
        <f>COUNTIFS(Violations[Key],C1939,Violations[Critical flag],"Critical")</f>
        <v/>
      </c>
      <c r="J1939" s="9">
        <f>IF(LEFT(_xlfn.XLOOKUP(C1939,Violations[Key],Violations[Action]),20)="Establishment Closed","Yes","No")</f>
        <v/>
      </c>
      <c r="K1939" s="9">
        <f>IF(F1939&lt;=13,"Yes","No")</f>
        <v/>
      </c>
    </row>
    <row r="1940">
      <c r="A1940" t="n">
        <v>40368018</v>
      </c>
      <c r="B1940" s="8" t="n">
        <v>46155</v>
      </c>
      <c r="C1940" s="9">
        <f>A1940&amp;"-"&amp;TEXT(B1940,"yyyymmdd")</f>
        <v/>
      </c>
      <c r="D1940" s="9">
        <f>_xlfn.XLOOKUP(C1940,Violations[Key],Violations[Boro])</f>
        <v/>
      </c>
      <c r="E1940" s="9">
        <f>_xlfn.XLOOKUP(C1940,Violations[Key],Violations[Cuisine])</f>
        <v/>
      </c>
      <c r="F1940" s="9">
        <f>_xlfn.XLOOKUP(C1940,Violations[Key],Violations[Score])</f>
        <v/>
      </c>
      <c r="G1940" s="9">
        <f>_xlfn.XLOOKUP(C1940,Violations[Key],Violations[Grade])&amp;""</f>
        <v/>
      </c>
      <c r="H1940" s="9">
        <f>COUNTIFS(Violations[Key],C1940,Violations[Violation code],"&lt;&gt;")</f>
        <v/>
      </c>
      <c r="I1940" s="9">
        <f>COUNTIFS(Violations[Key],C1940,Violations[Critical flag],"Critical")</f>
        <v/>
      </c>
      <c r="J1940" s="9">
        <f>IF(LEFT(_xlfn.XLOOKUP(C1940,Violations[Key],Violations[Action]),20)="Establishment Closed","Yes","No")</f>
        <v/>
      </c>
      <c r="K1940" s="9">
        <f>IF(F1940&lt;=13,"Yes","No")</f>
        <v/>
      </c>
    </row>
    <row r="1941">
      <c r="A1941" t="n">
        <v>40609590</v>
      </c>
      <c r="B1941" s="8" t="n">
        <v>46155</v>
      </c>
      <c r="C1941" s="9">
        <f>A1941&amp;"-"&amp;TEXT(B1941,"yyyymmdd")</f>
        <v/>
      </c>
      <c r="D1941" s="9">
        <f>_xlfn.XLOOKUP(C1941,Violations[Key],Violations[Boro])</f>
        <v/>
      </c>
      <c r="E1941" s="9">
        <f>_xlfn.XLOOKUP(C1941,Violations[Key],Violations[Cuisine])</f>
        <v/>
      </c>
      <c r="F1941" s="9">
        <f>_xlfn.XLOOKUP(C1941,Violations[Key],Violations[Score])</f>
        <v/>
      </c>
      <c r="G1941" s="9">
        <f>_xlfn.XLOOKUP(C1941,Violations[Key],Violations[Grade])&amp;""</f>
        <v/>
      </c>
      <c r="H1941" s="9">
        <f>COUNTIFS(Violations[Key],C1941,Violations[Violation code],"&lt;&gt;")</f>
        <v/>
      </c>
      <c r="I1941" s="9">
        <f>COUNTIFS(Violations[Key],C1941,Violations[Critical flag],"Critical")</f>
        <v/>
      </c>
      <c r="J1941" s="9">
        <f>IF(LEFT(_xlfn.XLOOKUP(C1941,Violations[Key],Violations[Action]),20)="Establishment Closed","Yes","No")</f>
        <v/>
      </c>
      <c r="K1941" s="9">
        <f>IF(F1941&lt;=13,"Yes","No")</f>
        <v/>
      </c>
    </row>
    <row r="1942">
      <c r="A1942" t="n">
        <v>40752293</v>
      </c>
      <c r="B1942" s="8" t="n">
        <v>46155</v>
      </c>
      <c r="C1942" s="9">
        <f>A1942&amp;"-"&amp;TEXT(B1942,"yyyymmdd")</f>
        <v/>
      </c>
      <c r="D1942" s="9">
        <f>_xlfn.XLOOKUP(C1942,Violations[Key],Violations[Boro])</f>
        <v/>
      </c>
      <c r="E1942" s="9">
        <f>_xlfn.XLOOKUP(C1942,Violations[Key],Violations[Cuisine])</f>
        <v/>
      </c>
      <c r="F1942" s="9">
        <f>_xlfn.XLOOKUP(C1942,Violations[Key],Violations[Score])</f>
        <v/>
      </c>
      <c r="G1942" s="9">
        <f>_xlfn.XLOOKUP(C1942,Violations[Key],Violations[Grade])&amp;""</f>
        <v/>
      </c>
      <c r="H1942" s="9">
        <f>COUNTIFS(Violations[Key],C1942,Violations[Violation code],"&lt;&gt;")</f>
        <v/>
      </c>
      <c r="I1942" s="9">
        <f>COUNTIFS(Violations[Key],C1942,Violations[Critical flag],"Critical")</f>
        <v/>
      </c>
      <c r="J1942" s="9">
        <f>IF(LEFT(_xlfn.XLOOKUP(C1942,Violations[Key],Violations[Action]),20)="Establishment Closed","Yes","No")</f>
        <v/>
      </c>
      <c r="K1942" s="9">
        <f>IF(F1942&lt;=13,"Yes","No")</f>
        <v/>
      </c>
    </row>
    <row r="1943">
      <c r="A1943" t="n">
        <v>40783591</v>
      </c>
      <c r="B1943" s="8" t="n">
        <v>46155</v>
      </c>
      <c r="C1943" s="9">
        <f>A1943&amp;"-"&amp;TEXT(B1943,"yyyymmdd")</f>
        <v/>
      </c>
      <c r="D1943" s="9">
        <f>_xlfn.XLOOKUP(C1943,Violations[Key],Violations[Boro])</f>
        <v/>
      </c>
      <c r="E1943" s="9">
        <f>_xlfn.XLOOKUP(C1943,Violations[Key],Violations[Cuisine])</f>
        <v/>
      </c>
      <c r="F1943" s="9">
        <f>_xlfn.XLOOKUP(C1943,Violations[Key],Violations[Score])</f>
        <v/>
      </c>
      <c r="G1943" s="9">
        <f>_xlfn.XLOOKUP(C1943,Violations[Key],Violations[Grade])&amp;""</f>
        <v/>
      </c>
      <c r="H1943" s="9">
        <f>COUNTIFS(Violations[Key],C1943,Violations[Violation code],"&lt;&gt;")</f>
        <v/>
      </c>
      <c r="I1943" s="9">
        <f>COUNTIFS(Violations[Key],C1943,Violations[Critical flag],"Critical")</f>
        <v/>
      </c>
      <c r="J1943" s="9">
        <f>IF(LEFT(_xlfn.XLOOKUP(C1943,Violations[Key],Violations[Action]),20)="Establishment Closed","Yes","No")</f>
        <v/>
      </c>
      <c r="K1943" s="9">
        <f>IF(F1943&lt;=13,"Yes","No")</f>
        <v/>
      </c>
    </row>
    <row r="1944">
      <c r="A1944" t="n">
        <v>40895911</v>
      </c>
      <c r="B1944" s="8" t="n">
        <v>46155</v>
      </c>
      <c r="C1944" s="9">
        <f>A1944&amp;"-"&amp;TEXT(B1944,"yyyymmdd")</f>
        <v/>
      </c>
      <c r="D1944" s="9">
        <f>_xlfn.XLOOKUP(C1944,Violations[Key],Violations[Boro])</f>
        <v/>
      </c>
      <c r="E1944" s="9">
        <f>_xlfn.XLOOKUP(C1944,Violations[Key],Violations[Cuisine])</f>
        <v/>
      </c>
      <c r="F1944" s="9">
        <f>_xlfn.XLOOKUP(C1944,Violations[Key],Violations[Score])</f>
        <v/>
      </c>
      <c r="G1944" s="9">
        <f>_xlfn.XLOOKUP(C1944,Violations[Key],Violations[Grade])&amp;""</f>
        <v/>
      </c>
      <c r="H1944" s="9">
        <f>COUNTIFS(Violations[Key],C1944,Violations[Violation code],"&lt;&gt;")</f>
        <v/>
      </c>
      <c r="I1944" s="9">
        <f>COUNTIFS(Violations[Key],C1944,Violations[Critical flag],"Critical")</f>
        <v/>
      </c>
      <c r="J1944" s="9">
        <f>IF(LEFT(_xlfn.XLOOKUP(C1944,Violations[Key],Violations[Action]),20)="Establishment Closed","Yes","No")</f>
        <v/>
      </c>
      <c r="K1944" s="9">
        <f>IF(F1944&lt;=13,"Yes","No")</f>
        <v/>
      </c>
    </row>
    <row r="1945">
      <c r="A1945" t="n">
        <v>41111464</v>
      </c>
      <c r="B1945" s="8" t="n">
        <v>46155</v>
      </c>
      <c r="C1945" s="9">
        <f>A1945&amp;"-"&amp;TEXT(B1945,"yyyymmdd")</f>
        <v/>
      </c>
      <c r="D1945" s="9">
        <f>_xlfn.XLOOKUP(C1945,Violations[Key],Violations[Boro])</f>
        <v/>
      </c>
      <c r="E1945" s="9">
        <f>_xlfn.XLOOKUP(C1945,Violations[Key],Violations[Cuisine])</f>
        <v/>
      </c>
      <c r="F1945" s="9">
        <f>_xlfn.XLOOKUP(C1945,Violations[Key],Violations[Score])</f>
        <v/>
      </c>
      <c r="G1945" s="9">
        <f>_xlfn.XLOOKUP(C1945,Violations[Key],Violations[Grade])&amp;""</f>
        <v/>
      </c>
      <c r="H1945" s="9">
        <f>COUNTIFS(Violations[Key],C1945,Violations[Violation code],"&lt;&gt;")</f>
        <v/>
      </c>
      <c r="I1945" s="9">
        <f>COUNTIFS(Violations[Key],C1945,Violations[Critical flag],"Critical")</f>
        <v/>
      </c>
      <c r="J1945" s="9">
        <f>IF(LEFT(_xlfn.XLOOKUP(C1945,Violations[Key],Violations[Action]),20)="Establishment Closed","Yes","No")</f>
        <v/>
      </c>
      <c r="K1945" s="9">
        <f>IF(F1945&lt;=13,"Yes","No")</f>
        <v/>
      </c>
    </row>
    <row r="1946">
      <c r="A1946" t="n">
        <v>41147597</v>
      </c>
      <c r="B1946" s="8" t="n">
        <v>46155</v>
      </c>
      <c r="C1946" s="9">
        <f>A1946&amp;"-"&amp;TEXT(B1946,"yyyymmdd")</f>
        <v/>
      </c>
      <c r="D1946" s="9">
        <f>_xlfn.XLOOKUP(C1946,Violations[Key],Violations[Boro])</f>
        <v/>
      </c>
      <c r="E1946" s="9">
        <f>_xlfn.XLOOKUP(C1946,Violations[Key],Violations[Cuisine])</f>
        <v/>
      </c>
      <c r="F1946" s="9">
        <f>_xlfn.XLOOKUP(C1946,Violations[Key],Violations[Score])</f>
        <v/>
      </c>
      <c r="G1946" s="9">
        <f>_xlfn.XLOOKUP(C1946,Violations[Key],Violations[Grade])&amp;""</f>
        <v/>
      </c>
      <c r="H1946" s="9">
        <f>COUNTIFS(Violations[Key],C1946,Violations[Violation code],"&lt;&gt;")</f>
        <v/>
      </c>
      <c r="I1946" s="9">
        <f>COUNTIFS(Violations[Key],C1946,Violations[Critical flag],"Critical")</f>
        <v/>
      </c>
      <c r="J1946" s="9">
        <f>IF(LEFT(_xlfn.XLOOKUP(C1946,Violations[Key],Violations[Action]),20)="Establishment Closed","Yes","No")</f>
        <v/>
      </c>
      <c r="K1946" s="9">
        <f>IF(F1946&lt;=13,"Yes","No")</f>
        <v/>
      </c>
    </row>
    <row r="1947">
      <c r="A1947" t="n">
        <v>41225826</v>
      </c>
      <c r="B1947" s="8" t="n">
        <v>46155</v>
      </c>
      <c r="C1947" s="9">
        <f>A1947&amp;"-"&amp;TEXT(B1947,"yyyymmdd")</f>
        <v/>
      </c>
      <c r="D1947" s="9">
        <f>_xlfn.XLOOKUP(C1947,Violations[Key],Violations[Boro])</f>
        <v/>
      </c>
      <c r="E1947" s="9">
        <f>_xlfn.XLOOKUP(C1947,Violations[Key],Violations[Cuisine])</f>
        <v/>
      </c>
      <c r="F1947" s="9">
        <f>_xlfn.XLOOKUP(C1947,Violations[Key],Violations[Score])</f>
        <v/>
      </c>
      <c r="G1947" s="9">
        <f>_xlfn.XLOOKUP(C1947,Violations[Key],Violations[Grade])&amp;""</f>
        <v/>
      </c>
      <c r="H1947" s="9">
        <f>COUNTIFS(Violations[Key],C1947,Violations[Violation code],"&lt;&gt;")</f>
        <v/>
      </c>
      <c r="I1947" s="9">
        <f>COUNTIFS(Violations[Key],C1947,Violations[Critical flag],"Critical")</f>
        <v/>
      </c>
      <c r="J1947" s="9">
        <f>IF(LEFT(_xlfn.XLOOKUP(C1947,Violations[Key],Violations[Action]),20)="Establishment Closed","Yes","No")</f>
        <v/>
      </c>
      <c r="K1947" s="9">
        <f>IF(F1947&lt;=13,"Yes","No")</f>
        <v/>
      </c>
    </row>
    <row r="1948">
      <c r="A1948" t="n">
        <v>41269725</v>
      </c>
      <c r="B1948" s="8" t="n">
        <v>46155</v>
      </c>
      <c r="C1948" s="9">
        <f>A1948&amp;"-"&amp;TEXT(B1948,"yyyymmdd")</f>
        <v/>
      </c>
      <c r="D1948" s="9">
        <f>_xlfn.XLOOKUP(C1948,Violations[Key],Violations[Boro])</f>
        <v/>
      </c>
      <c r="E1948" s="9">
        <f>_xlfn.XLOOKUP(C1948,Violations[Key],Violations[Cuisine])</f>
        <v/>
      </c>
      <c r="F1948" s="9">
        <f>_xlfn.XLOOKUP(C1948,Violations[Key],Violations[Score])</f>
        <v/>
      </c>
      <c r="G1948" s="9">
        <f>_xlfn.XLOOKUP(C1948,Violations[Key],Violations[Grade])&amp;""</f>
        <v/>
      </c>
      <c r="H1948" s="9">
        <f>COUNTIFS(Violations[Key],C1948,Violations[Violation code],"&lt;&gt;")</f>
        <v/>
      </c>
      <c r="I1948" s="9">
        <f>COUNTIFS(Violations[Key],C1948,Violations[Critical flag],"Critical")</f>
        <v/>
      </c>
      <c r="J1948" s="9">
        <f>IF(LEFT(_xlfn.XLOOKUP(C1948,Violations[Key],Violations[Action]),20)="Establishment Closed","Yes","No")</f>
        <v/>
      </c>
      <c r="K1948" s="9">
        <f>IF(F1948&lt;=13,"Yes","No")</f>
        <v/>
      </c>
    </row>
    <row r="1949">
      <c r="A1949" t="n">
        <v>41272891</v>
      </c>
      <c r="B1949" s="8" t="n">
        <v>46155</v>
      </c>
      <c r="C1949" s="9">
        <f>A1949&amp;"-"&amp;TEXT(B1949,"yyyymmdd")</f>
        <v/>
      </c>
      <c r="D1949" s="9">
        <f>_xlfn.XLOOKUP(C1949,Violations[Key],Violations[Boro])</f>
        <v/>
      </c>
      <c r="E1949" s="9">
        <f>_xlfn.XLOOKUP(C1949,Violations[Key],Violations[Cuisine])</f>
        <v/>
      </c>
      <c r="F1949" s="9">
        <f>_xlfn.XLOOKUP(C1949,Violations[Key],Violations[Score])</f>
        <v/>
      </c>
      <c r="G1949" s="9">
        <f>_xlfn.XLOOKUP(C1949,Violations[Key],Violations[Grade])&amp;""</f>
        <v/>
      </c>
      <c r="H1949" s="9">
        <f>COUNTIFS(Violations[Key],C1949,Violations[Violation code],"&lt;&gt;")</f>
        <v/>
      </c>
      <c r="I1949" s="9">
        <f>COUNTIFS(Violations[Key],C1949,Violations[Critical flag],"Critical")</f>
        <v/>
      </c>
      <c r="J1949" s="9">
        <f>IF(LEFT(_xlfn.XLOOKUP(C1949,Violations[Key],Violations[Action]),20)="Establishment Closed","Yes","No")</f>
        <v/>
      </c>
      <c r="K1949" s="9">
        <f>IF(F1949&lt;=13,"Yes","No")</f>
        <v/>
      </c>
    </row>
    <row r="1950">
      <c r="A1950" t="n">
        <v>41543970</v>
      </c>
      <c r="B1950" s="8" t="n">
        <v>46155</v>
      </c>
      <c r="C1950" s="9">
        <f>A1950&amp;"-"&amp;TEXT(B1950,"yyyymmdd")</f>
        <v/>
      </c>
      <c r="D1950" s="9">
        <f>_xlfn.XLOOKUP(C1950,Violations[Key],Violations[Boro])</f>
        <v/>
      </c>
      <c r="E1950" s="9">
        <f>_xlfn.XLOOKUP(C1950,Violations[Key],Violations[Cuisine])</f>
        <v/>
      </c>
      <c r="F1950" s="9">
        <f>_xlfn.XLOOKUP(C1950,Violations[Key],Violations[Score])</f>
        <v/>
      </c>
      <c r="G1950" s="9">
        <f>_xlfn.XLOOKUP(C1950,Violations[Key],Violations[Grade])&amp;""</f>
        <v/>
      </c>
      <c r="H1950" s="9">
        <f>COUNTIFS(Violations[Key],C1950,Violations[Violation code],"&lt;&gt;")</f>
        <v/>
      </c>
      <c r="I1950" s="9">
        <f>COUNTIFS(Violations[Key],C1950,Violations[Critical flag],"Critical")</f>
        <v/>
      </c>
      <c r="J1950" s="9">
        <f>IF(LEFT(_xlfn.XLOOKUP(C1950,Violations[Key],Violations[Action]),20)="Establishment Closed","Yes","No")</f>
        <v/>
      </c>
      <c r="K1950" s="9">
        <f>IF(F1950&lt;=13,"Yes","No")</f>
        <v/>
      </c>
    </row>
    <row r="1951">
      <c r="A1951" t="n">
        <v>41570932</v>
      </c>
      <c r="B1951" s="8" t="n">
        <v>46155</v>
      </c>
      <c r="C1951" s="9">
        <f>A1951&amp;"-"&amp;TEXT(B1951,"yyyymmdd")</f>
        <v/>
      </c>
      <c r="D1951" s="9">
        <f>_xlfn.XLOOKUP(C1951,Violations[Key],Violations[Boro])</f>
        <v/>
      </c>
      <c r="E1951" s="9">
        <f>_xlfn.XLOOKUP(C1951,Violations[Key],Violations[Cuisine])</f>
        <v/>
      </c>
      <c r="F1951" s="9">
        <f>_xlfn.XLOOKUP(C1951,Violations[Key],Violations[Score])</f>
        <v/>
      </c>
      <c r="G1951" s="9">
        <f>_xlfn.XLOOKUP(C1951,Violations[Key],Violations[Grade])&amp;""</f>
        <v/>
      </c>
      <c r="H1951" s="9">
        <f>COUNTIFS(Violations[Key],C1951,Violations[Violation code],"&lt;&gt;")</f>
        <v/>
      </c>
      <c r="I1951" s="9">
        <f>COUNTIFS(Violations[Key],C1951,Violations[Critical flag],"Critical")</f>
        <v/>
      </c>
      <c r="J1951" s="9">
        <f>IF(LEFT(_xlfn.XLOOKUP(C1951,Violations[Key],Violations[Action]),20)="Establishment Closed","Yes","No")</f>
        <v/>
      </c>
      <c r="K1951" s="9">
        <f>IF(F1951&lt;=13,"Yes","No")</f>
        <v/>
      </c>
    </row>
    <row r="1952">
      <c r="A1952" t="n">
        <v>41585567</v>
      </c>
      <c r="B1952" s="8" t="n">
        <v>46155</v>
      </c>
      <c r="C1952" s="9">
        <f>A1952&amp;"-"&amp;TEXT(B1952,"yyyymmdd")</f>
        <v/>
      </c>
      <c r="D1952" s="9">
        <f>_xlfn.XLOOKUP(C1952,Violations[Key],Violations[Boro])</f>
        <v/>
      </c>
      <c r="E1952" s="9">
        <f>_xlfn.XLOOKUP(C1952,Violations[Key],Violations[Cuisine])</f>
        <v/>
      </c>
      <c r="F1952" s="9">
        <f>_xlfn.XLOOKUP(C1952,Violations[Key],Violations[Score])</f>
        <v/>
      </c>
      <c r="G1952" s="9">
        <f>_xlfn.XLOOKUP(C1952,Violations[Key],Violations[Grade])&amp;""</f>
        <v/>
      </c>
      <c r="H1952" s="9">
        <f>COUNTIFS(Violations[Key],C1952,Violations[Violation code],"&lt;&gt;")</f>
        <v/>
      </c>
      <c r="I1952" s="9">
        <f>COUNTIFS(Violations[Key],C1952,Violations[Critical flag],"Critical")</f>
        <v/>
      </c>
      <c r="J1952" s="9">
        <f>IF(LEFT(_xlfn.XLOOKUP(C1952,Violations[Key],Violations[Action]),20)="Establishment Closed","Yes","No")</f>
        <v/>
      </c>
      <c r="K1952" s="9">
        <f>IF(F1952&lt;=13,"Yes","No")</f>
        <v/>
      </c>
    </row>
    <row r="1953">
      <c r="A1953" t="n">
        <v>41606171</v>
      </c>
      <c r="B1953" s="8" t="n">
        <v>46155</v>
      </c>
      <c r="C1953" s="9">
        <f>A1953&amp;"-"&amp;TEXT(B1953,"yyyymmdd")</f>
        <v/>
      </c>
      <c r="D1953" s="9">
        <f>_xlfn.XLOOKUP(C1953,Violations[Key],Violations[Boro])</f>
        <v/>
      </c>
      <c r="E1953" s="9">
        <f>_xlfn.XLOOKUP(C1953,Violations[Key],Violations[Cuisine])</f>
        <v/>
      </c>
      <c r="F1953" s="9">
        <f>_xlfn.XLOOKUP(C1953,Violations[Key],Violations[Score])</f>
        <v/>
      </c>
      <c r="G1953" s="9">
        <f>_xlfn.XLOOKUP(C1953,Violations[Key],Violations[Grade])&amp;""</f>
        <v/>
      </c>
      <c r="H1953" s="9">
        <f>COUNTIFS(Violations[Key],C1953,Violations[Violation code],"&lt;&gt;")</f>
        <v/>
      </c>
      <c r="I1953" s="9">
        <f>COUNTIFS(Violations[Key],C1953,Violations[Critical flag],"Critical")</f>
        <v/>
      </c>
      <c r="J1953" s="9">
        <f>IF(LEFT(_xlfn.XLOOKUP(C1953,Violations[Key],Violations[Action]),20)="Establishment Closed","Yes","No")</f>
        <v/>
      </c>
      <c r="K1953" s="9">
        <f>IF(F1953&lt;=13,"Yes","No")</f>
        <v/>
      </c>
    </row>
    <row r="1954">
      <c r="A1954" t="n">
        <v>41623743</v>
      </c>
      <c r="B1954" s="8" t="n">
        <v>46155</v>
      </c>
      <c r="C1954" s="9">
        <f>A1954&amp;"-"&amp;TEXT(B1954,"yyyymmdd")</f>
        <v/>
      </c>
      <c r="D1954" s="9">
        <f>_xlfn.XLOOKUP(C1954,Violations[Key],Violations[Boro])</f>
        <v/>
      </c>
      <c r="E1954" s="9">
        <f>_xlfn.XLOOKUP(C1954,Violations[Key],Violations[Cuisine])</f>
        <v/>
      </c>
      <c r="F1954" s="9">
        <f>_xlfn.XLOOKUP(C1954,Violations[Key],Violations[Score])</f>
        <v/>
      </c>
      <c r="G1954" s="9">
        <f>_xlfn.XLOOKUP(C1954,Violations[Key],Violations[Grade])&amp;""</f>
        <v/>
      </c>
      <c r="H1954" s="9">
        <f>COUNTIFS(Violations[Key],C1954,Violations[Violation code],"&lt;&gt;")</f>
        <v/>
      </c>
      <c r="I1954" s="9">
        <f>COUNTIFS(Violations[Key],C1954,Violations[Critical flag],"Critical")</f>
        <v/>
      </c>
      <c r="J1954" s="9">
        <f>IF(LEFT(_xlfn.XLOOKUP(C1954,Violations[Key],Violations[Action]),20)="Establishment Closed","Yes","No")</f>
        <v/>
      </c>
      <c r="K1954" s="9">
        <f>IF(F1954&lt;=13,"Yes","No")</f>
        <v/>
      </c>
    </row>
    <row r="1955">
      <c r="A1955" t="n">
        <v>41627290</v>
      </c>
      <c r="B1955" s="8" t="n">
        <v>46155</v>
      </c>
      <c r="C1955" s="9">
        <f>A1955&amp;"-"&amp;TEXT(B1955,"yyyymmdd")</f>
        <v/>
      </c>
      <c r="D1955" s="9">
        <f>_xlfn.XLOOKUP(C1955,Violations[Key],Violations[Boro])</f>
        <v/>
      </c>
      <c r="E1955" s="9">
        <f>_xlfn.XLOOKUP(C1955,Violations[Key],Violations[Cuisine])</f>
        <v/>
      </c>
      <c r="F1955" s="9">
        <f>_xlfn.XLOOKUP(C1955,Violations[Key],Violations[Score])</f>
        <v/>
      </c>
      <c r="G1955" s="9">
        <f>_xlfn.XLOOKUP(C1955,Violations[Key],Violations[Grade])&amp;""</f>
        <v/>
      </c>
      <c r="H1955" s="9">
        <f>COUNTIFS(Violations[Key],C1955,Violations[Violation code],"&lt;&gt;")</f>
        <v/>
      </c>
      <c r="I1955" s="9">
        <f>COUNTIFS(Violations[Key],C1955,Violations[Critical flag],"Critical")</f>
        <v/>
      </c>
      <c r="J1955" s="9">
        <f>IF(LEFT(_xlfn.XLOOKUP(C1955,Violations[Key],Violations[Action]),20)="Establishment Closed","Yes","No")</f>
        <v/>
      </c>
      <c r="K1955" s="9">
        <f>IF(F1955&lt;=13,"Yes","No")</f>
        <v/>
      </c>
    </row>
    <row r="1956">
      <c r="A1956" t="n">
        <v>41627315</v>
      </c>
      <c r="B1956" s="8" t="n">
        <v>46155</v>
      </c>
      <c r="C1956" s="9">
        <f>A1956&amp;"-"&amp;TEXT(B1956,"yyyymmdd")</f>
        <v/>
      </c>
      <c r="D1956" s="9">
        <f>_xlfn.XLOOKUP(C1956,Violations[Key],Violations[Boro])</f>
        <v/>
      </c>
      <c r="E1956" s="9">
        <f>_xlfn.XLOOKUP(C1956,Violations[Key],Violations[Cuisine])</f>
        <v/>
      </c>
      <c r="F1956" s="9">
        <f>_xlfn.XLOOKUP(C1956,Violations[Key],Violations[Score])</f>
        <v/>
      </c>
      <c r="G1956" s="9">
        <f>_xlfn.XLOOKUP(C1956,Violations[Key],Violations[Grade])&amp;""</f>
        <v/>
      </c>
      <c r="H1956" s="9">
        <f>COUNTIFS(Violations[Key],C1956,Violations[Violation code],"&lt;&gt;")</f>
        <v/>
      </c>
      <c r="I1956" s="9">
        <f>COUNTIFS(Violations[Key],C1956,Violations[Critical flag],"Critical")</f>
        <v/>
      </c>
      <c r="J1956" s="9">
        <f>IF(LEFT(_xlfn.XLOOKUP(C1956,Violations[Key],Violations[Action]),20)="Establishment Closed","Yes","No")</f>
        <v/>
      </c>
      <c r="K1956" s="9">
        <f>IF(F1956&lt;=13,"Yes","No")</f>
        <v/>
      </c>
    </row>
    <row r="1957">
      <c r="A1957" t="n">
        <v>41640950</v>
      </c>
      <c r="B1957" s="8" t="n">
        <v>46155</v>
      </c>
      <c r="C1957" s="9">
        <f>A1957&amp;"-"&amp;TEXT(B1957,"yyyymmdd")</f>
        <v/>
      </c>
      <c r="D1957" s="9">
        <f>_xlfn.XLOOKUP(C1957,Violations[Key],Violations[Boro])</f>
        <v/>
      </c>
      <c r="E1957" s="9">
        <f>_xlfn.XLOOKUP(C1957,Violations[Key],Violations[Cuisine])</f>
        <v/>
      </c>
      <c r="F1957" s="9">
        <f>_xlfn.XLOOKUP(C1957,Violations[Key],Violations[Score])</f>
        <v/>
      </c>
      <c r="G1957" s="9">
        <f>_xlfn.XLOOKUP(C1957,Violations[Key],Violations[Grade])&amp;""</f>
        <v/>
      </c>
      <c r="H1957" s="9">
        <f>COUNTIFS(Violations[Key],C1957,Violations[Violation code],"&lt;&gt;")</f>
        <v/>
      </c>
      <c r="I1957" s="9">
        <f>COUNTIFS(Violations[Key],C1957,Violations[Critical flag],"Critical")</f>
        <v/>
      </c>
      <c r="J1957" s="9">
        <f>IF(LEFT(_xlfn.XLOOKUP(C1957,Violations[Key],Violations[Action]),20)="Establishment Closed","Yes","No")</f>
        <v/>
      </c>
      <c r="K1957" s="9">
        <f>IF(F1957&lt;=13,"Yes","No")</f>
        <v/>
      </c>
    </row>
    <row r="1958">
      <c r="A1958" t="n">
        <v>41642708</v>
      </c>
      <c r="B1958" s="8" t="n">
        <v>46155</v>
      </c>
      <c r="C1958" s="9">
        <f>A1958&amp;"-"&amp;TEXT(B1958,"yyyymmdd")</f>
        <v/>
      </c>
      <c r="D1958" s="9">
        <f>_xlfn.XLOOKUP(C1958,Violations[Key],Violations[Boro])</f>
        <v/>
      </c>
      <c r="E1958" s="9">
        <f>_xlfn.XLOOKUP(C1958,Violations[Key],Violations[Cuisine])</f>
        <v/>
      </c>
      <c r="F1958" s="9">
        <f>_xlfn.XLOOKUP(C1958,Violations[Key],Violations[Score])</f>
        <v/>
      </c>
      <c r="G1958" s="9">
        <f>_xlfn.XLOOKUP(C1958,Violations[Key],Violations[Grade])&amp;""</f>
        <v/>
      </c>
      <c r="H1958" s="9">
        <f>COUNTIFS(Violations[Key],C1958,Violations[Violation code],"&lt;&gt;")</f>
        <v/>
      </c>
      <c r="I1958" s="9">
        <f>COUNTIFS(Violations[Key],C1958,Violations[Critical flag],"Critical")</f>
        <v/>
      </c>
      <c r="J1958" s="9">
        <f>IF(LEFT(_xlfn.XLOOKUP(C1958,Violations[Key],Violations[Action]),20)="Establishment Closed","Yes","No")</f>
        <v/>
      </c>
      <c r="K1958" s="9">
        <f>IF(F1958&lt;=13,"Yes","No")</f>
        <v/>
      </c>
    </row>
    <row r="1959">
      <c r="A1959" t="n">
        <v>41679329</v>
      </c>
      <c r="B1959" s="8" t="n">
        <v>46155</v>
      </c>
      <c r="C1959" s="9">
        <f>A1959&amp;"-"&amp;TEXT(B1959,"yyyymmdd")</f>
        <v/>
      </c>
      <c r="D1959" s="9">
        <f>_xlfn.XLOOKUP(C1959,Violations[Key],Violations[Boro])</f>
        <v/>
      </c>
      <c r="E1959" s="9">
        <f>_xlfn.XLOOKUP(C1959,Violations[Key],Violations[Cuisine])</f>
        <v/>
      </c>
      <c r="F1959" s="9">
        <f>_xlfn.XLOOKUP(C1959,Violations[Key],Violations[Score])</f>
        <v/>
      </c>
      <c r="G1959" s="9">
        <f>_xlfn.XLOOKUP(C1959,Violations[Key],Violations[Grade])&amp;""</f>
        <v/>
      </c>
      <c r="H1959" s="9">
        <f>COUNTIFS(Violations[Key],C1959,Violations[Violation code],"&lt;&gt;")</f>
        <v/>
      </c>
      <c r="I1959" s="9">
        <f>COUNTIFS(Violations[Key],C1959,Violations[Critical flag],"Critical")</f>
        <v/>
      </c>
      <c r="J1959" s="9">
        <f>IF(LEFT(_xlfn.XLOOKUP(C1959,Violations[Key],Violations[Action]),20)="Establishment Closed","Yes","No")</f>
        <v/>
      </c>
      <c r="K1959" s="9">
        <f>IF(F1959&lt;=13,"Yes","No")</f>
        <v/>
      </c>
    </row>
    <row r="1960">
      <c r="A1960" t="n">
        <v>41713485</v>
      </c>
      <c r="B1960" s="8" t="n">
        <v>46155</v>
      </c>
      <c r="C1960" s="9">
        <f>A1960&amp;"-"&amp;TEXT(B1960,"yyyymmdd")</f>
        <v/>
      </c>
      <c r="D1960" s="9">
        <f>_xlfn.XLOOKUP(C1960,Violations[Key],Violations[Boro])</f>
        <v/>
      </c>
      <c r="E1960" s="9">
        <f>_xlfn.XLOOKUP(C1960,Violations[Key],Violations[Cuisine])</f>
        <v/>
      </c>
      <c r="F1960" s="9">
        <f>_xlfn.XLOOKUP(C1960,Violations[Key],Violations[Score])</f>
        <v/>
      </c>
      <c r="G1960" s="9">
        <f>_xlfn.XLOOKUP(C1960,Violations[Key],Violations[Grade])&amp;""</f>
        <v/>
      </c>
      <c r="H1960" s="9">
        <f>COUNTIFS(Violations[Key],C1960,Violations[Violation code],"&lt;&gt;")</f>
        <v/>
      </c>
      <c r="I1960" s="9">
        <f>COUNTIFS(Violations[Key],C1960,Violations[Critical flag],"Critical")</f>
        <v/>
      </c>
      <c r="J1960" s="9">
        <f>IF(LEFT(_xlfn.XLOOKUP(C1960,Violations[Key],Violations[Action]),20)="Establishment Closed","Yes","No")</f>
        <v/>
      </c>
      <c r="K1960" s="9">
        <f>IF(F1960&lt;=13,"Yes","No")</f>
        <v/>
      </c>
    </row>
    <row r="1961">
      <c r="A1961" t="n">
        <v>50002114</v>
      </c>
      <c r="B1961" s="8" t="n">
        <v>46155</v>
      </c>
      <c r="C1961" s="9">
        <f>A1961&amp;"-"&amp;TEXT(B1961,"yyyymmdd")</f>
        <v/>
      </c>
      <c r="D1961" s="9">
        <f>_xlfn.XLOOKUP(C1961,Violations[Key],Violations[Boro])</f>
        <v/>
      </c>
      <c r="E1961" s="9">
        <f>_xlfn.XLOOKUP(C1961,Violations[Key],Violations[Cuisine])</f>
        <v/>
      </c>
      <c r="F1961" s="9">
        <f>_xlfn.XLOOKUP(C1961,Violations[Key],Violations[Score])</f>
        <v/>
      </c>
      <c r="G1961" s="9">
        <f>_xlfn.XLOOKUP(C1961,Violations[Key],Violations[Grade])&amp;""</f>
        <v/>
      </c>
      <c r="H1961" s="9">
        <f>COUNTIFS(Violations[Key],C1961,Violations[Violation code],"&lt;&gt;")</f>
        <v/>
      </c>
      <c r="I1961" s="9">
        <f>COUNTIFS(Violations[Key],C1961,Violations[Critical flag],"Critical")</f>
        <v/>
      </c>
      <c r="J1961" s="9">
        <f>IF(LEFT(_xlfn.XLOOKUP(C1961,Violations[Key],Violations[Action]),20)="Establishment Closed","Yes","No")</f>
        <v/>
      </c>
      <c r="K1961" s="9">
        <f>IF(F1961&lt;=13,"Yes","No")</f>
        <v/>
      </c>
    </row>
    <row r="1962">
      <c r="A1962" t="n">
        <v>50005257</v>
      </c>
      <c r="B1962" s="8" t="n">
        <v>46155</v>
      </c>
      <c r="C1962" s="9">
        <f>A1962&amp;"-"&amp;TEXT(B1962,"yyyymmdd")</f>
        <v/>
      </c>
      <c r="D1962" s="9">
        <f>_xlfn.XLOOKUP(C1962,Violations[Key],Violations[Boro])</f>
        <v/>
      </c>
      <c r="E1962" s="9">
        <f>_xlfn.XLOOKUP(C1962,Violations[Key],Violations[Cuisine])</f>
        <v/>
      </c>
      <c r="F1962" s="9">
        <f>_xlfn.XLOOKUP(C1962,Violations[Key],Violations[Score])</f>
        <v/>
      </c>
      <c r="G1962" s="9">
        <f>_xlfn.XLOOKUP(C1962,Violations[Key],Violations[Grade])&amp;""</f>
        <v/>
      </c>
      <c r="H1962" s="9">
        <f>COUNTIFS(Violations[Key],C1962,Violations[Violation code],"&lt;&gt;")</f>
        <v/>
      </c>
      <c r="I1962" s="9">
        <f>COUNTIFS(Violations[Key],C1962,Violations[Critical flag],"Critical")</f>
        <v/>
      </c>
      <c r="J1962" s="9">
        <f>IF(LEFT(_xlfn.XLOOKUP(C1962,Violations[Key],Violations[Action]),20)="Establishment Closed","Yes","No")</f>
        <v/>
      </c>
      <c r="K1962" s="9">
        <f>IF(F1962&lt;=13,"Yes","No")</f>
        <v/>
      </c>
    </row>
    <row r="1963">
      <c r="A1963" t="n">
        <v>50008181</v>
      </c>
      <c r="B1963" s="8" t="n">
        <v>46155</v>
      </c>
      <c r="C1963" s="9">
        <f>A1963&amp;"-"&amp;TEXT(B1963,"yyyymmdd")</f>
        <v/>
      </c>
      <c r="D1963" s="9">
        <f>_xlfn.XLOOKUP(C1963,Violations[Key],Violations[Boro])</f>
        <v/>
      </c>
      <c r="E1963" s="9">
        <f>_xlfn.XLOOKUP(C1963,Violations[Key],Violations[Cuisine])</f>
        <v/>
      </c>
      <c r="F1963" s="9">
        <f>_xlfn.XLOOKUP(C1963,Violations[Key],Violations[Score])</f>
        <v/>
      </c>
      <c r="G1963" s="9">
        <f>_xlfn.XLOOKUP(C1963,Violations[Key],Violations[Grade])&amp;""</f>
        <v/>
      </c>
      <c r="H1963" s="9">
        <f>COUNTIFS(Violations[Key],C1963,Violations[Violation code],"&lt;&gt;")</f>
        <v/>
      </c>
      <c r="I1963" s="9">
        <f>COUNTIFS(Violations[Key],C1963,Violations[Critical flag],"Critical")</f>
        <v/>
      </c>
      <c r="J1963" s="9">
        <f>IF(LEFT(_xlfn.XLOOKUP(C1963,Violations[Key],Violations[Action]),20)="Establishment Closed","Yes","No")</f>
        <v/>
      </c>
      <c r="K1963" s="9">
        <f>IF(F1963&lt;=13,"Yes","No")</f>
        <v/>
      </c>
    </row>
    <row r="1964">
      <c r="A1964" t="n">
        <v>50012808</v>
      </c>
      <c r="B1964" s="8" t="n">
        <v>46155</v>
      </c>
      <c r="C1964" s="9">
        <f>A1964&amp;"-"&amp;TEXT(B1964,"yyyymmdd")</f>
        <v/>
      </c>
      <c r="D1964" s="9">
        <f>_xlfn.XLOOKUP(C1964,Violations[Key],Violations[Boro])</f>
        <v/>
      </c>
      <c r="E1964" s="9">
        <f>_xlfn.XLOOKUP(C1964,Violations[Key],Violations[Cuisine])</f>
        <v/>
      </c>
      <c r="F1964" s="9">
        <f>_xlfn.XLOOKUP(C1964,Violations[Key],Violations[Score])</f>
        <v/>
      </c>
      <c r="G1964" s="9">
        <f>_xlfn.XLOOKUP(C1964,Violations[Key],Violations[Grade])&amp;""</f>
        <v/>
      </c>
      <c r="H1964" s="9">
        <f>COUNTIFS(Violations[Key],C1964,Violations[Violation code],"&lt;&gt;")</f>
        <v/>
      </c>
      <c r="I1964" s="9">
        <f>COUNTIFS(Violations[Key],C1964,Violations[Critical flag],"Critical")</f>
        <v/>
      </c>
      <c r="J1964" s="9">
        <f>IF(LEFT(_xlfn.XLOOKUP(C1964,Violations[Key],Violations[Action]),20)="Establishment Closed","Yes","No")</f>
        <v/>
      </c>
      <c r="K1964" s="9">
        <f>IF(F1964&lt;=13,"Yes","No")</f>
        <v/>
      </c>
    </row>
    <row r="1965">
      <c r="A1965" t="n">
        <v>50013810</v>
      </c>
      <c r="B1965" s="8" t="n">
        <v>46155</v>
      </c>
      <c r="C1965" s="9">
        <f>A1965&amp;"-"&amp;TEXT(B1965,"yyyymmdd")</f>
        <v/>
      </c>
      <c r="D1965" s="9">
        <f>_xlfn.XLOOKUP(C1965,Violations[Key],Violations[Boro])</f>
        <v/>
      </c>
      <c r="E1965" s="9">
        <f>_xlfn.XLOOKUP(C1965,Violations[Key],Violations[Cuisine])</f>
        <v/>
      </c>
      <c r="F1965" s="9">
        <f>_xlfn.XLOOKUP(C1965,Violations[Key],Violations[Score])</f>
        <v/>
      </c>
      <c r="G1965" s="9">
        <f>_xlfn.XLOOKUP(C1965,Violations[Key],Violations[Grade])&amp;""</f>
        <v/>
      </c>
      <c r="H1965" s="9">
        <f>COUNTIFS(Violations[Key],C1965,Violations[Violation code],"&lt;&gt;")</f>
        <v/>
      </c>
      <c r="I1965" s="9">
        <f>COUNTIFS(Violations[Key],C1965,Violations[Critical flag],"Critical")</f>
        <v/>
      </c>
      <c r="J1965" s="9">
        <f>IF(LEFT(_xlfn.XLOOKUP(C1965,Violations[Key],Violations[Action]),20)="Establishment Closed","Yes","No")</f>
        <v/>
      </c>
      <c r="K1965" s="9">
        <f>IF(F1965&lt;=13,"Yes","No")</f>
        <v/>
      </c>
    </row>
    <row r="1966">
      <c r="A1966" t="n">
        <v>50014830</v>
      </c>
      <c r="B1966" s="8" t="n">
        <v>46155</v>
      </c>
      <c r="C1966" s="9">
        <f>A1966&amp;"-"&amp;TEXT(B1966,"yyyymmdd")</f>
        <v/>
      </c>
      <c r="D1966" s="9">
        <f>_xlfn.XLOOKUP(C1966,Violations[Key],Violations[Boro])</f>
        <v/>
      </c>
      <c r="E1966" s="9">
        <f>_xlfn.XLOOKUP(C1966,Violations[Key],Violations[Cuisine])</f>
        <v/>
      </c>
      <c r="F1966" s="9">
        <f>_xlfn.XLOOKUP(C1966,Violations[Key],Violations[Score])</f>
        <v/>
      </c>
      <c r="G1966" s="9">
        <f>_xlfn.XLOOKUP(C1966,Violations[Key],Violations[Grade])&amp;""</f>
        <v/>
      </c>
      <c r="H1966" s="9">
        <f>COUNTIFS(Violations[Key],C1966,Violations[Violation code],"&lt;&gt;")</f>
        <v/>
      </c>
      <c r="I1966" s="9">
        <f>COUNTIFS(Violations[Key],C1966,Violations[Critical flag],"Critical")</f>
        <v/>
      </c>
      <c r="J1966" s="9">
        <f>IF(LEFT(_xlfn.XLOOKUP(C1966,Violations[Key],Violations[Action]),20)="Establishment Closed","Yes","No")</f>
        <v/>
      </c>
      <c r="K1966" s="9">
        <f>IF(F1966&lt;=13,"Yes","No")</f>
        <v/>
      </c>
    </row>
    <row r="1967">
      <c r="A1967" t="n">
        <v>50014942</v>
      </c>
      <c r="B1967" s="8" t="n">
        <v>46155</v>
      </c>
      <c r="C1967" s="9">
        <f>A1967&amp;"-"&amp;TEXT(B1967,"yyyymmdd")</f>
        <v/>
      </c>
      <c r="D1967" s="9">
        <f>_xlfn.XLOOKUP(C1967,Violations[Key],Violations[Boro])</f>
        <v/>
      </c>
      <c r="E1967" s="9">
        <f>_xlfn.XLOOKUP(C1967,Violations[Key],Violations[Cuisine])</f>
        <v/>
      </c>
      <c r="F1967" s="9">
        <f>_xlfn.XLOOKUP(C1967,Violations[Key],Violations[Score])</f>
        <v/>
      </c>
      <c r="G1967" s="9">
        <f>_xlfn.XLOOKUP(C1967,Violations[Key],Violations[Grade])&amp;""</f>
        <v/>
      </c>
      <c r="H1967" s="9">
        <f>COUNTIFS(Violations[Key],C1967,Violations[Violation code],"&lt;&gt;")</f>
        <v/>
      </c>
      <c r="I1967" s="9">
        <f>COUNTIFS(Violations[Key],C1967,Violations[Critical flag],"Critical")</f>
        <v/>
      </c>
      <c r="J1967" s="9">
        <f>IF(LEFT(_xlfn.XLOOKUP(C1967,Violations[Key],Violations[Action]),20)="Establishment Closed","Yes","No")</f>
        <v/>
      </c>
      <c r="K1967" s="9">
        <f>IF(F1967&lt;=13,"Yes","No")</f>
        <v/>
      </c>
    </row>
    <row r="1968">
      <c r="A1968" t="n">
        <v>50046472</v>
      </c>
      <c r="B1968" s="8" t="n">
        <v>46155</v>
      </c>
      <c r="C1968" s="9">
        <f>A1968&amp;"-"&amp;TEXT(B1968,"yyyymmdd")</f>
        <v/>
      </c>
      <c r="D1968" s="9">
        <f>_xlfn.XLOOKUP(C1968,Violations[Key],Violations[Boro])</f>
        <v/>
      </c>
      <c r="E1968" s="9">
        <f>_xlfn.XLOOKUP(C1968,Violations[Key],Violations[Cuisine])</f>
        <v/>
      </c>
      <c r="F1968" s="9">
        <f>_xlfn.XLOOKUP(C1968,Violations[Key],Violations[Score])</f>
        <v/>
      </c>
      <c r="G1968" s="9">
        <f>_xlfn.XLOOKUP(C1968,Violations[Key],Violations[Grade])&amp;""</f>
        <v/>
      </c>
      <c r="H1968" s="9">
        <f>COUNTIFS(Violations[Key],C1968,Violations[Violation code],"&lt;&gt;")</f>
        <v/>
      </c>
      <c r="I1968" s="9">
        <f>COUNTIFS(Violations[Key],C1968,Violations[Critical flag],"Critical")</f>
        <v/>
      </c>
      <c r="J1968" s="9">
        <f>IF(LEFT(_xlfn.XLOOKUP(C1968,Violations[Key],Violations[Action]),20)="Establishment Closed","Yes","No")</f>
        <v/>
      </c>
      <c r="K1968" s="9">
        <f>IF(F1968&lt;=13,"Yes","No")</f>
        <v/>
      </c>
    </row>
    <row r="1969">
      <c r="A1969" t="n">
        <v>50049765</v>
      </c>
      <c r="B1969" s="8" t="n">
        <v>46155</v>
      </c>
      <c r="C1969" s="9">
        <f>A1969&amp;"-"&amp;TEXT(B1969,"yyyymmdd")</f>
        <v/>
      </c>
      <c r="D1969" s="9">
        <f>_xlfn.XLOOKUP(C1969,Violations[Key],Violations[Boro])</f>
        <v/>
      </c>
      <c r="E1969" s="9">
        <f>_xlfn.XLOOKUP(C1969,Violations[Key],Violations[Cuisine])</f>
        <v/>
      </c>
      <c r="F1969" s="9">
        <f>_xlfn.XLOOKUP(C1969,Violations[Key],Violations[Score])</f>
        <v/>
      </c>
      <c r="G1969" s="9">
        <f>_xlfn.XLOOKUP(C1969,Violations[Key],Violations[Grade])&amp;""</f>
        <v/>
      </c>
      <c r="H1969" s="9">
        <f>COUNTIFS(Violations[Key],C1969,Violations[Violation code],"&lt;&gt;")</f>
        <v/>
      </c>
      <c r="I1969" s="9">
        <f>COUNTIFS(Violations[Key],C1969,Violations[Critical flag],"Critical")</f>
        <v/>
      </c>
      <c r="J1969" s="9">
        <f>IF(LEFT(_xlfn.XLOOKUP(C1969,Violations[Key],Violations[Action]),20)="Establishment Closed","Yes","No")</f>
        <v/>
      </c>
      <c r="K1969" s="9">
        <f>IF(F1969&lt;=13,"Yes","No")</f>
        <v/>
      </c>
    </row>
    <row r="1970">
      <c r="A1970" t="n">
        <v>50053023</v>
      </c>
      <c r="B1970" s="8" t="n">
        <v>46155</v>
      </c>
      <c r="C1970" s="9">
        <f>A1970&amp;"-"&amp;TEXT(B1970,"yyyymmdd")</f>
        <v/>
      </c>
      <c r="D1970" s="9">
        <f>_xlfn.XLOOKUP(C1970,Violations[Key],Violations[Boro])</f>
        <v/>
      </c>
      <c r="E1970" s="9">
        <f>_xlfn.XLOOKUP(C1970,Violations[Key],Violations[Cuisine])</f>
        <v/>
      </c>
      <c r="F1970" s="9">
        <f>_xlfn.XLOOKUP(C1970,Violations[Key],Violations[Score])</f>
        <v/>
      </c>
      <c r="G1970" s="9">
        <f>_xlfn.XLOOKUP(C1970,Violations[Key],Violations[Grade])&amp;""</f>
        <v/>
      </c>
      <c r="H1970" s="9">
        <f>COUNTIFS(Violations[Key],C1970,Violations[Violation code],"&lt;&gt;")</f>
        <v/>
      </c>
      <c r="I1970" s="9">
        <f>COUNTIFS(Violations[Key],C1970,Violations[Critical flag],"Critical")</f>
        <v/>
      </c>
      <c r="J1970" s="9">
        <f>IF(LEFT(_xlfn.XLOOKUP(C1970,Violations[Key],Violations[Action]),20)="Establishment Closed","Yes","No")</f>
        <v/>
      </c>
      <c r="K1970" s="9">
        <f>IF(F1970&lt;=13,"Yes","No")</f>
        <v/>
      </c>
    </row>
    <row r="1971">
      <c r="A1971" t="n">
        <v>50056678</v>
      </c>
      <c r="B1971" s="8" t="n">
        <v>46155</v>
      </c>
      <c r="C1971" s="9">
        <f>A1971&amp;"-"&amp;TEXT(B1971,"yyyymmdd")</f>
        <v/>
      </c>
      <c r="D1971" s="9">
        <f>_xlfn.XLOOKUP(C1971,Violations[Key],Violations[Boro])</f>
        <v/>
      </c>
      <c r="E1971" s="9">
        <f>_xlfn.XLOOKUP(C1971,Violations[Key],Violations[Cuisine])</f>
        <v/>
      </c>
      <c r="F1971" s="9">
        <f>_xlfn.XLOOKUP(C1971,Violations[Key],Violations[Score])</f>
        <v/>
      </c>
      <c r="G1971" s="9">
        <f>_xlfn.XLOOKUP(C1971,Violations[Key],Violations[Grade])&amp;""</f>
        <v/>
      </c>
      <c r="H1971" s="9">
        <f>COUNTIFS(Violations[Key],C1971,Violations[Violation code],"&lt;&gt;")</f>
        <v/>
      </c>
      <c r="I1971" s="9">
        <f>COUNTIFS(Violations[Key],C1971,Violations[Critical flag],"Critical")</f>
        <v/>
      </c>
      <c r="J1971" s="9">
        <f>IF(LEFT(_xlfn.XLOOKUP(C1971,Violations[Key],Violations[Action]),20)="Establishment Closed","Yes","No")</f>
        <v/>
      </c>
      <c r="K1971" s="9">
        <f>IF(F1971&lt;=13,"Yes","No")</f>
        <v/>
      </c>
    </row>
    <row r="1972">
      <c r="A1972" t="n">
        <v>50057207</v>
      </c>
      <c r="B1972" s="8" t="n">
        <v>46155</v>
      </c>
      <c r="C1972" s="9">
        <f>A1972&amp;"-"&amp;TEXT(B1972,"yyyymmdd")</f>
        <v/>
      </c>
      <c r="D1972" s="9">
        <f>_xlfn.XLOOKUP(C1972,Violations[Key],Violations[Boro])</f>
        <v/>
      </c>
      <c r="E1972" s="9">
        <f>_xlfn.XLOOKUP(C1972,Violations[Key],Violations[Cuisine])</f>
        <v/>
      </c>
      <c r="F1972" s="9">
        <f>_xlfn.XLOOKUP(C1972,Violations[Key],Violations[Score])</f>
        <v/>
      </c>
      <c r="G1972" s="9">
        <f>_xlfn.XLOOKUP(C1972,Violations[Key],Violations[Grade])&amp;""</f>
        <v/>
      </c>
      <c r="H1972" s="9">
        <f>COUNTIFS(Violations[Key],C1972,Violations[Violation code],"&lt;&gt;")</f>
        <v/>
      </c>
      <c r="I1972" s="9">
        <f>COUNTIFS(Violations[Key],C1972,Violations[Critical flag],"Critical")</f>
        <v/>
      </c>
      <c r="J1972" s="9">
        <f>IF(LEFT(_xlfn.XLOOKUP(C1972,Violations[Key],Violations[Action]),20)="Establishment Closed","Yes","No")</f>
        <v/>
      </c>
      <c r="K1972" s="9">
        <f>IF(F1972&lt;=13,"Yes","No")</f>
        <v/>
      </c>
    </row>
    <row r="1973">
      <c r="A1973" t="n">
        <v>50060598</v>
      </c>
      <c r="B1973" s="8" t="n">
        <v>46155</v>
      </c>
      <c r="C1973" s="9">
        <f>A1973&amp;"-"&amp;TEXT(B1973,"yyyymmdd")</f>
        <v/>
      </c>
      <c r="D1973" s="9">
        <f>_xlfn.XLOOKUP(C1973,Violations[Key],Violations[Boro])</f>
        <v/>
      </c>
      <c r="E1973" s="9">
        <f>_xlfn.XLOOKUP(C1973,Violations[Key],Violations[Cuisine])</f>
        <v/>
      </c>
      <c r="F1973" s="9">
        <f>_xlfn.XLOOKUP(C1973,Violations[Key],Violations[Score])</f>
        <v/>
      </c>
      <c r="G1973" s="9">
        <f>_xlfn.XLOOKUP(C1973,Violations[Key],Violations[Grade])&amp;""</f>
        <v/>
      </c>
      <c r="H1973" s="9">
        <f>COUNTIFS(Violations[Key],C1973,Violations[Violation code],"&lt;&gt;")</f>
        <v/>
      </c>
      <c r="I1973" s="9">
        <f>COUNTIFS(Violations[Key],C1973,Violations[Critical flag],"Critical")</f>
        <v/>
      </c>
      <c r="J1973" s="9">
        <f>IF(LEFT(_xlfn.XLOOKUP(C1973,Violations[Key],Violations[Action]),20)="Establishment Closed","Yes","No")</f>
        <v/>
      </c>
      <c r="K1973" s="9">
        <f>IF(F1973&lt;=13,"Yes","No")</f>
        <v/>
      </c>
    </row>
    <row r="1974">
      <c r="A1974" t="n">
        <v>50060722</v>
      </c>
      <c r="B1974" s="8" t="n">
        <v>46155</v>
      </c>
      <c r="C1974" s="9">
        <f>A1974&amp;"-"&amp;TEXT(B1974,"yyyymmdd")</f>
        <v/>
      </c>
      <c r="D1974" s="9">
        <f>_xlfn.XLOOKUP(C1974,Violations[Key],Violations[Boro])</f>
        <v/>
      </c>
      <c r="E1974" s="9">
        <f>_xlfn.XLOOKUP(C1974,Violations[Key],Violations[Cuisine])</f>
        <v/>
      </c>
      <c r="F1974" s="9">
        <f>_xlfn.XLOOKUP(C1974,Violations[Key],Violations[Score])</f>
        <v/>
      </c>
      <c r="G1974" s="9">
        <f>_xlfn.XLOOKUP(C1974,Violations[Key],Violations[Grade])&amp;""</f>
        <v/>
      </c>
      <c r="H1974" s="9">
        <f>COUNTIFS(Violations[Key],C1974,Violations[Violation code],"&lt;&gt;")</f>
        <v/>
      </c>
      <c r="I1974" s="9">
        <f>COUNTIFS(Violations[Key],C1974,Violations[Critical flag],"Critical")</f>
        <v/>
      </c>
      <c r="J1974" s="9">
        <f>IF(LEFT(_xlfn.XLOOKUP(C1974,Violations[Key],Violations[Action]),20)="Establishment Closed","Yes","No")</f>
        <v/>
      </c>
      <c r="K1974" s="9">
        <f>IF(F1974&lt;=13,"Yes","No")</f>
        <v/>
      </c>
    </row>
    <row r="1975">
      <c r="A1975" t="n">
        <v>50061356</v>
      </c>
      <c r="B1975" s="8" t="n">
        <v>46155</v>
      </c>
      <c r="C1975" s="9">
        <f>A1975&amp;"-"&amp;TEXT(B1975,"yyyymmdd")</f>
        <v/>
      </c>
      <c r="D1975" s="9">
        <f>_xlfn.XLOOKUP(C1975,Violations[Key],Violations[Boro])</f>
        <v/>
      </c>
      <c r="E1975" s="9">
        <f>_xlfn.XLOOKUP(C1975,Violations[Key],Violations[Cuisine])</f>
        <v/>
      </c>
      <c r="F1975" s="9">
        <f>_xlfn.XLOOKUP(C1975,Violations[Key],Violations[Score])</f>
        <v/>
      </c>
      <c r="G1975" s="9">
        <f>_xlfn.XLOOKUP(C1975,Violations[Key],Violations[Grade])&amp;""</f>
        <v/>
      </c>
      <c r="H1975" s="9">
        <f>COUNTIFS(Violations[Key],C1975,Violations[Violation code],"&lt;&gt;")</f>
        <v/>
      </c>
      <c r="I1975" s="9">
        <f>COUNTIFS(Violations[Key],C1975,Violations[Critical flag],"Critical")</f>
        <v/>
      </c>
      <c r="J1975" s="9">
        <f>IF(LEFT(_xlfn.XLOOKUP(C1975,Violations[Key],Violations[Action]),20)="Establishment Closed","Yes","No")</f>
        <v/>
      </c>
      <c r="K1975" s="9">
        <f>IF(F1975&lt;=13,"Yes","No")</f>
        <v/>
      </c>
    </row>
    <row r="1976">
      <c r="A1976" t="n">
        <v>50063906</v>
      </c>
      <c r="B1976" s="8" t="n">
        <v>46155</v>
      </c>
      <c r="C1976" s="9">
        <f>A1976&amp;"-"&amp;TEXT(B1976,"yyyymmdd")</f>
        <v/>
      </c>
      <c r="D1976" s="9">
        <f>_xlfn.XLOOKUP(C1976,Violations[Key],Violations[Boro])</f>
        <v/>
      </c>
      <c r="E1976" s="9">
        <f>_xlfn.XLOOKUP(C1976,Violations[Key],Violations[Cuisine])</f>
        <v/>
      </c>
      <c r="F1976" s="9">
        <f>_xlfn.XLOOKUP(C1976,Violations[Key],Violations[Score])</f>
        <v/>
      </c>
      <c r="G1976" s="9">
        <f>_xlfn.XLOOKUP(C1976,Violations[Key],Violations[Grade])&amp;""</f>
        <v/>
      </c>
      <c r="H1976" s="9">
        <f>COUNTIFS(Violations[Key],C1976,Violations[Violation code],"&lt;&gt;")</f>
        <v/>
      </c>
      <c r="I1976" s="9">
        <f>COUNTIFS(Violations[Key],C1976,Violations[Critical flag],"Critical")</f>
        <v/>
      </c>
      <c r="J1976" s="9">
        <f>IF(LEFT(_xlfn.XLOOKUP(C1976,Violations[Key],Violations[Action]),20)="Establishment Closed","Yes","No")</f>
        <v/>
      </c>
      <c r="K1976" s="9">
        <f>IF(F1976&lt;=13,"Yes","No")</f>
        <v/>
      </c>
    </row>
    <row r="1977">
      <c r="A1977" t="n">
        <v>50064184</v>
      </c>
      <c r="B1977" s="8" t="n">
        <v>46155</v>
      </c>
      <c r="C1977" s="9">
        <f>A1977&amp;"-"&amp;TEXT(B1977,"yyyymmdd")</f>
        <v/>
      </c>
      <c r="D1977" s="9">
        <f>_xlfn.XLOOKUP(C1977,Violations[Key],Violations[Boro])</f>
        <v/>
      </c>
      <c r="E1977" s="9">
        <f>_xlfn.XLOOKUP(C1977,Violations[Key],Violations[Cuisine])</f>
        <v/>
      </c>
      <c r="F1977" s="9">
        <f>_xlfn.XLOOKUP(C1977,Violations[Key],Violations[Score])</f>
        <v/>
      </c>
      <c r="G1977" s="9">
        <f>_xlfn.XLOOKUP(C1977,Violations[Key],Violations[Grade])&amp;""</f>
        <v/>
      </c>
      <c r="H1977" s="9">
        <f>COUNTIFS(Violations[Key],C1977,Violations[Violation code],"&lt;&gt;")</f>
        <v/>
      </c>
      <c r="I1977" s="9">
        <f>COUNTIFS(Violations[Key],C1977,Violations[Critical flag],"Critical")</f>
        <v/>
      </c>
      <c r="J1977" s="9">
        <f>IF(LEFT(_xlfn.XLOOKUP(C1977,Violations[Key],Violations[Action]),20)="Establishment Closed","Yes","No")</f>
        <v/>
      </c>
      <c r="K1977" s="9">
        <f>IF(F1977&lt;=13,"Yes","No")</f>
        <v/>
      </c>
    </row>
    <row r="1978">
      <c r="A1978" t="n">
        <v>50066064</v>
      </c>
      <c r="B1978" s="8" t="n">
        <v>46155</v>
      </c>
      <c r="C1978" s="9">
        <f>A1978&amp;"-"&amp;TEXT(B1978,"yyyymmdd")</f>
        <v/>
      </c>
      <c r="D1978" s="9">
        <f>_xlfn.XLOOKUP(C1978,Violations[Key],Violations[Boro])</f>
        <v/>
      </c>
      <c r="E1978" s="9">
        <f>_xlfn.XLOOKUP(C1978,Violations[Key],Violations[Cuisine])</f>
        <v/>
      </c>
      <c r="F1978" s="9">
        <f>_xlfn.XLOOKUP(C1978,Violations[Key],Violations[Score])</f>
        <v/>
      </c>
      <c r="G1978" s="9">
        <f>_xlfn.XLOOKUP(C1978,Violations[Key],Violations[Grade])&amp;""</f>
        <v/>
      </c>
      <c r="H1978" s="9">
        <f>COUNTIFS(Violations[Key],C1978,Violations[Violation code],"&lt;&gt;")</f>
        <v/>
      </c>
      <c r="I1978" s="9">
        <f>COUNTIFS(Violations[Key],C1978,Violations[Critical flag],"Critical")</f>
        <v/>
      </c>
      <c r="J1978" s="9">
        <f>IF(LEFT(_xlfn.XLOOKUP(C1978,Violations[Key],Violations[Action]),20)="Establishment Closed","Yes","No")</f>
        <v/>
      </c>
      <c r="K1978" s="9">
        <f>IF(F1978&lt;=13,"Yes","No")</f>
        <v/>
      </c>
    </row>
    <row r="1979">
      <c r="A1979" t="n">
        <v>50069543</v>
      </c>
      <c r="B1979" s="8" t="n">
        <v>46155</v>
      </c>
      <c r="C1979" s="9">
        <f>A1979&amp;"-"&amp;TEXT(B1979,"yyyymmdd")</f>
        <v/>
      </c>
      <c r="D1979" s="9">
        <f>_xlfn.XLOOKUP(C1979,Violations[Key],Violations[Boro])</f>
        <v/>
      </c>
      <c r="E1979" s="9">
        <f>_xlfn.XLOOKUP(C1979,Violations[Key],Violations[Cuisine])</f>
        <v/>
      </c>
      <c r="F1979" s="9">
        <f>_xlfn.XLOOKUP(C1979,Violations[Key],Violations[Score])</f>
        <v/>
      </c>
      <c r="G1979" s="9">
        <f>_xlfn.XLOOKUP(C1979,Violations[Key],Violations[Grade])&amp;""</f>
        <v/>
      </c>
      <c r="H1979" s="9">
        <f>COUNTIFS(Violations[Key],C1979,Violations[Violation code],"&lt;&gt;")</f>
        <v/>
      </c>
      <c r="I1979" s="9">
        <f>COUNTIFS(Violations[Key],C1979,Violations[Critical flag],"Critical")</f>
        <v/>
      </c>
      <c r="J1979" s="9">
        <f>IF(LEFT(_xlfn.XLOOKUP(C1979,Violations[Key],Violations[Action]),20)="Establishment Closed","Yes","No")</f>
        <v/>
      </c>
      <c r="K1979" s="9">
        <f>IF(F1979&lt;=13,"Yes","No")</f>
        <v/>
      </c>
    </row>
    <row r="1980">
      <c r="A1980" t="n">
        <v>50070502</v>
      </c>
      <c r="B1980" s="8" t="n">
        <v>46155</v>
      </c>
      <c r="C1980" s="9">
        <f>A1980&amp;"-"&amp;TEXT(B1980,"yyyymmdd")</f>
        <v/>
      </c>
      <c r="D1980" s="9">
        <f>_xlfn.XLOOKUP(C1980,Violations[Key],Violations[Boro])</f>
        <v/>
      </c>
      <c r="E1980" s="9">
        <f>_xlfn.XLOOKUP(C1980,Violations[Key],Violations[Cuisine])</f>
        <v/>
      </c>
      <c r="F1980" s="9">
        <f>_xlfn.XLOOKUP(C1980,Violations[Key],Violations[Score])</f>
        <v/>
      </c>
      <c r="G1980" s="9">
        <f>_xlfn.XLOOKUP(C1980,Violations[Key],Violations[Grade])&amp;""</f>
        <v/>
      </c>
      <c r="H1980" s="9">
        <f>COUNTIFS(Violations[Key],C1980,Violations[Violation code],"&lt;&gt;")</f>
        <v/>
      </c>
      <c r="I1980" s="9">
        <f>COUNTIFS(Violations[Key],C1980,Violations[Critical flag],"Critical")</f>
        <v/>
      </c>
      <c r="J1980" s="9">
        <f>IF(LEFT(_xlfn.XLOOKUP(C1980,Violations[Key],Violations[Action]),20)="Establishment Closed","Yes","No")</f>
        <v/>
      </c>
      <c r="K1980" s="9">
        <f>IF(F1980&lt;=13,"Yes","No")</f>
        <v/>
      </c>
    </row>
    <row r="1981">
      <c r="A1981" t="n">
        <v>50073371</v>
      </c>
      <c r="B1981" s="8" t="n">
        <v>46155</v>
      </c>
      <c r="C1981" s="9">
        <f>A1981&amp;"-"&amp;TEXT(B1981,"yyyymmdd")</f>
        <v/>
      </c>
      <c r="D1981" s="9">
        <f>_xlfn.XLOOKUP(C1981,Violations[Key],Violations[Boro])</f>
        <v/>
      </c>
      <c r="E1981" s="9">
        <f>_xlfn.XLOOKUP(C1981,Violations[Key],Violations[Cuisine])</f>
        <v/>
      </c>
      <c r="F1981" s="9">
        <f>_xlfn.XLOOKUP(C1981,Violations[Key],Violations[Score])</f>
        <v/>
      </c>
      <c r="G1981" s="9">
        <f>_xlfn.XLOOKUP(C1981,Violations[Key],Violations[Grade])&amp;""</f>
        <v/>
      </c>
      <c r="H1981" s="9">
        <f>COUNTIFS(Violations[Key],C1981,Violations[Violation code],"&lt;&gt;")</f>
        <v/>
      </c>
      <c r="I1981" s="9">
        <f>COUNTIFS(Violations[Key],C1981,Violations[Critical flag],"Critical")</f>
        <v/>
      </c>
      <c r="J1981" s="9">
        <f>IF(LEFT(_xlfn.XLOOKUP(C1981,Violations[Key],Violations[Action]),20)="Establishment Closed","Yes","No")</f>
        <v/>
      </c>
      <c r="K1981" s="9">
        <f>IF(F1981&lt;=13,"Yes","No")</f>
        <v/>
      </c>
    </row>
    <row r="1982">
      <c r="A1982" t="n">
        <v>50073606</v>
      </c>
      <c r="B1982" s="8" t="n">
        <v>46155</v>
      </c>
      <c r="C1982" s="9">
        <f>A1982&amp;"-"&amp;TEXT(B1982,"yyyymmdd")</f>
        <v/>
      </c>
      <c r="D1982" s="9">
        <f>_xlfn.XLOOKUP(C1982,Violations[Key],Violations[Boro])</f>
        <v/>
      </c>
      <c r="E1982" s="9">
        <f>_xlfn.XLOOKUP(C1982,Violations[Key],Violations[Cuisine])</f>
        <v/>
      </c>
      <c r="F1982" s="9">
        <f>_xlfn.XLOOKUP(C1982,Violations[Key],Violations[Score])</f>
        <v/>
      </c>
      <c r="G1982" s="9">
        <f>_xlfn.XLOOKUP(C1982,Violations[Key],Violations[Grade])&amp;""</f>
        <v/>
      </c>
      <c r="H1982" s="9">
        <f>COUNTIFS(Violations[Key],C1982,Violations[Violation code],"&lt;&gt;")</f>
        <v/>
      </c>
      <c r="I1982" s="9">
        <f>COUNTIFS(Violations[Key],C1982,Violations[Critical flag],"Critical")</f>
        <v/>
      </c>
      <c r="J1982" s="9">
        <f>IF(LEFT(_xlfn.XLOOKUP(C1982,Violations[Key],Violations[Action]),20)="Establishment Closed","Yes","No")</f>
        <v/>
      </c>
      <c r="K1982" s="9">
        <f>IF(F1982&lt;=13,"Yes","No")</f>
        <v/>
      </c>
    </row>
    <row r="1983">
      <c r="A1983" t="n">
        <v>50074284</v>
      </c>
      <c r="B1983" s="8" t="n">
        <v>46155</v>
      </c>
      <c r="C1983" s="9">
        <f>A1983&amp;"-"&amp;TEXT(B1983,"yyyymmdd")</f>
        <v/>
      </c>
      <c r="D1983" s="9">
        <f>_xlfn.XLOOKUP(C1983,Violations[Key],Violations[Boro])</f>
        <v/>
      </c>
      <c r="E1983" s="9">
        <f>_xlfn.XLOOKUP(C1983,Violations[Key],Violations[Cuisine])</f>
        <v/>
      </c>
      <c r="F1983" s="9">
        <f>_xlfn.XLOOKUP(C1983,Violations[Key],Violations[Score])</f>
        <v/>
      </c>
      <c r="G1983" s="9">
        <f>_xlfn.XLOOKUP(C1983,Violations[Key],Violations[Grade])&amp;""</f>
        <v/>
      </c>
      <c r="H1983" s="9">
        <f>COUNTIFS(Violations[Key],C1983,Violations[Violation code],"&lt;&gt;")</f>
        <v/>
      </c>
      <c r="I1983" s="9">
        <f>COUNTIFS(Violations[Key],C1983,Violations[Critical flag],"Critical")</f>
        <v/>
      </c>
      <c r="J1983" s="9">
        <f>IF(LEFT(_xlfn.XLOOKUP(C1983,Violations[Key],Violations[Action]),20)="Establishment Closed","Yes","No")</f>
        <v/>
      </c>
      <c r="K1983" s="9">
        <f>IF(F1983&lt;=13,"Yes","No")</f>
        <v/>
      </c>
    </row>
    <row r="1984">
      <c r="A1984" t="n">
        <v>50074742</v>
      </c>
      <c r="B1984" s="8" t="n">
        <v>46155</v>
      </c>
      <c r="C1984" s="9">
        <f>A1984&amp;"-"&amp;TEXT(B1984,"yyyymmdd")</f>
        <v/>
      </c>
      <c r="D1984" s="9">
        <f>_xlfn.XLOOKUP(C1984,Violations[Key],Violations[Boro])</f>
        <v/>
      </c>
      <c r="E1984" s="9">
        <f>_xlfn.XLOOKUP(C1984,Violations[Key],Violations[Cuisine])</f>
        <v/>
      </c>
      <c r="F1984" s="9">
        <f>_xlfn.XLOOKUP(C1984,Violations[Key],Violations[Score])</f>
        <v/>
      </c>
      <c r="G1984" s="9">
        <f>_xlfn.XLOOKUP(C1984,Violations[Key],Violations[Grade])&amp;""</f>
        <v/>
      </c>
      <c r="H1984" s="9">
        <f>COUNTIFS(Violations[Key],C1984,Violations[Violation code],"&lt;&gt;")</f>
        <v/>
      </c>
      <c r="I1984" s="9">
        <f>COUNTIFS(Violations[Key],C1984,Violations[Critical flag],"Critical")</f>
        <v/>
      </c>
      <c r="J1984" s="9">
        <f>IF(LEFT(_xlfn.XLOOKUP(C1984,Violations[Key],Violations[Action]),20)="Establishment Closed","Yes","No")</f>
        <v/>
      </c>
      <c r="K1984" s="9">
        <f>IF(F1984&lt;=13,"Yes","No")</f>
        <v/>
      </c>
    </row>
    <row r="1985">
      <c r="A1985" t="n">
        <v>50076322</v>
      </c>
      <c r="B1985" s="8" t="n">
        <v>46155</v>
      </c>
      <c r="C1985" s="9">
        <f>A1985&amp;"-"&amp;TEXT(B1985,"yyyymmdd")</f>
        <v/>
      </c>
      <c r="D1985" s="9">
        <f>_xlfn.XLOOKUP(C1985,Violations[Key],Violations[Boro])</f>
        <v/>
      </c>
      <c r="E1985" s="9">
        <f>_xlfn.XLOOKUP(C1985,Violations[Key],Violations[Cuisine])</f>
        <v/>
      </c>
      <c r="F1985" s="9">
        <f>_xlfn.XLOOKUP(C1985,Violations[Key],Violations[Score])</f>
        <v/>
      </c>
      <c r="G1985" s="9">
        <f>_xlfn.XLOOKUP(C1985,Violations[Key],Violations[Grade])&amp;""</f>
        <v/>
      </c>
      <c r="H1985" s="9">
        <f>COUNTIFS(Violations[Key],C1985,Violations[Violation code],"&lt;&gt;")</f>
        <v/>
      </c>
      <c r="I1985" s="9">
        <f>COUNTIFS(Violations[Key],C1985,Violations[Critical flag],"Critical")</f>
        <v/>
      </c>
      <c r="J1985" s="9">
        <f>IF(LEFT(_xlfn.XLOOKUP(C1985,Violations[Key],Violations[Action]),20)="Establishment Closed","Yes","No")</f>
        <v/>
      </c>
      <c r="K1985" s="9">
        <f>IF(F1985&lt;=13,"Yes","No")</f>
        <v/>
      </c>
    </row>
    <row r="1986">
      <c r="A1986" t="n">
        <v>50083453</v>
      </c>
      <c r="B1986" s="8" t="n">
        <v>46155</v>
      </c>
      <c r="C1986" s="9">
        <f>A1986&amp;"-"&amp;TEXT(B1986,"yyyymmdd")</f>
        <v/>
      </c>
      <c r="D1986" s="9">
        <f>_xlfn.XLOOKUP(C1986,Violations[Key],Violations[Boro])</f>
        <v/>
      </c>
      <c r="E1986" s="9">
        <f>_xlfn.XLOOKUP(C1986,Violations[Key],Violations[Cuisine])</f>
        <v/>
      </c>
      <c r="F1986" s="9">
        <f>_xlfn.XLOOKUP(C1986,Violations[Key],Violations[Score])</f>
        <v/>
      </c>
      <c r="G1986" s="9">
        <f>_xlfn.XLOOKUP(C1986,Violations[Key],Violations[Grade])&amp;""</f>
        <v/>
      </c>
      <c r="H1986" s="9">
        <f>COUNTIFS(Violations[Key],C1986,Violations[Violation code],"&lt;&gt;")</f>
        <v/>
      </c>
      <c r="I1986" s="9">
        <f>COUNTIFS(Violations[Key],C1986,Violations[Critical flag],"Critical")</f>
        <v/>
      </c>
      <c r="J1986" s="9">
        <f>IF(LEFT(_xlfn.XLOOKUP(C1986,Violations[Key],Violations[Action]),20)="Establishment Closed","Yes","No")</f>
        <v/>
      </c>
      <c r="K1986" s="9">
        <f>IF(F1986&lt;=13,"Yes","No")</f>
        <v/>
      </c>
    </row>
    <row r="1987">
      <c r="A1987" t="n">
        <v>50087848</v>
      </c>
      <c r="B1987" s="8" t="n">
        <v>46155</v>
      </c>
      <c r="C1987" s="9">
        <f>A1987&amp;"-"&amp;TEXT(B1987,"yyyymmdd")</f>
        <v/>
      </c>
      <c r="D1987" s="9">
        <f>_xlfn.XLOOKUP(C1987,Violations[Key],Violations[Boro])</f>
        <v/>
      </c>
      <c r="E1987" s="9">
        <f>_xlfn.XLOOKUP(C1987,Violations[Key],Violations[Cuisine])</f>
        <v/>
      </c>
      <c r="F1987" s="9">
        <f>_xlfn.XLOOKUP(C1987,Violations[Key],Violations[Score])</f>
        <v/>
      </c>
      <c r="G1987" s="9">
        <f>_xlfn.XLOOKUP(C1987,Violations[Key],Violations[Grade])&amp;""</f>
        <v/>
      </c>
      <c r="H1987" s="9">
        <f>COUNTIFS(Violations[Key],C1987,Violations[Violation code],"&lt;&gt;")</f>
        <v/>
      </c>
      <c r="I1987" s="9">
        <f>COUNTIFS(Violations[Key],C1987,Violations[Critical flag],"Critical")</f>
        <v/>
      </c>
      <c r="J1987" s="9">
        <f>IF(LEFT(_xlfn.XLOOKUP(C1987,Violations[Key],Violations[Action]),20)="Establishment Closed","Yes","No")</f>
        <v/>
      </c>
      <c r="K1987" s="9">
        <f>IF(F1987&lt;=13,"Yes","No")</f>
        <v/>
      </c>
    </row>
    <row r="1988">
      <c r="A1988" t="n">
        <v>50087881</v>
      </c>
      <c r="B1988" s="8" t="n">
        <v>46155</v>
      </c>
      <c r="C1988" s="9">
        <f>A1988&amp;"-"&amp;TEXT(B1988,"yyyymmdd")</f>
        <v/>
      </c>
      <c r="D1988" s="9">
        <f>_xlfn.XLOOKUP(C1988,Violations[Key],Violations[Boro])</f>
        <v/>
      </c>
      <c r="E1988" s="9">
        <f>_xlfn.XLOOKUP(C1988,Violations[Key],Violations[Cuisine])</f>
        <v/>
      </c>
      <c r="F1988" s="9">
        <f>_xlfn.XLOOKUP(C1988,Violations[Key],Violations[Score])</f>
        <v/>
      </c>
      <c r="G1988" s="9">
        <f>_xlfn.XLOOKUP(C1988,Violations[Key],Violations[Grade])&amp;""</f>
        <v/>
      </c>
      <c r="H1988" s="9">
        <f>COUNTIFS(Violations[Key],C1988,Violations[Violation code],"&lt;&gt;")</f>
        <v/>
      </c>
      <c r="I1988" s="9">
        <f>COUNTIFS(Violations[Key],C1988,Violations[Critical flag],"Critical")</f>
        <v/>
      </c>
      <c r="J1988" s="9">
        <f>IF(LEFT(_xlfn.XLOOKUP(C1988,Violations[Key],Violations[Action]),20)="Establishment Closed","Yes","No")</f>
        <v/>
      </c>
      <c r="K1988" s="9">
        <f>IF(F1988&lt;=13,"Yes","No")</f>
        <v/>
      </c>
    </row>
    <row r="1989">
      <c r="A1989" t="n">
        <v>50090358</v>
      </c>
      <c r="B1989" s="8" t="n">
        <v>46155</v>
      </c>
      <c r="C1989" s="9">
        <f>A1989&amp;"-"&amp;TEXT(B1989,"yyyymmdd")</f>
        <v/>
      </c>
      <c r="D1989" s="9">
        <f>_xlfn.XLOOKUP(C1989,Violations[Key],Violations[Boro])</f>
        <v/>
      </c>
      <c r="E1989" s="9">
        <f>_xlfn.XLOOKUP(C1989,Violations[Key],Violations[Cuisine])</f>
        <v/>
      </c>
      <c r="F1989" s="9">
        <f>_xlfn.XLOOKUP(C1989,Violations[Key],Violations[Score])</f>
        <v/>
      </c>
      <c r="G1989" s="9">
        <f>_xlfn.XLOOKUP(C1989,Violations[Key],Violations[Grade])&amp;""</f>
        <v/>
      </c>
      <c r="H1989" s="9">
        <f>COUNTIFS(Violations[Key],C1989,Violations[Violation code],"&lt;&gt;")</f>
        <v/>
      </c>
      <c r="I1989" s="9">
        <f>COUNTIFS(Violations[Key],C1989,Violations[Critical flag],"Critical")</f>
        <v/>
      </c>
      <c r="J1989" s="9">
        <f>IF(LEFT(_xlfn.XLOOKUP(C1989,Violations[Key],Violations[Action]),20)="Establishment Closed","Yes","No")</f>
        <v/>
      </c>
      <c r="K1989" s="9">
        <f>IF(F1989&lt;=13,"Yes","No")</f>
        <v/>
      </c>
    </row>
    <row r="1990">
      <c r="A1990" t="n">
        <v>50095222</v>
      </c>
      <c r="B1990" s="8" t="n">
        <v>46155</v>
      </c>
      <c r="C1990" s="9">
        <f>A1990&amp;"-"&amp;TEXT(B1990,"yyyymmdd")</f>
        <v/>
      </c>
      <c r="D1990" s="9">
        <f>_xlfn.XLOOKUP(C1990,Violations[Key],Violations[Boro])</f>
        <v/>
      </c>
      <c r="E1990" s="9">
        <f>_xlfn.XLOOKUP(C1990,Violations[Key],Violations[Cuisine])</f>
        <v/>
      </c>
      <c r="F1990" s="9">
        <f>_xlfn.XLOOKUP(C1990,Violations[Key],Violations[Score])</f>
        <v/>
      </c>
      <c r="G1990" s="9">
        <f>_xlfn.XLOOKUP(C1990,Violations[Key],Violations[Grade])&amp;""</f>
        <v/>
      </c>
      <c r="H1990" s="9">
        <f>COUNTIFS(Violations[Key],C1990,Violations[Violation code],"&lt;&gt;")</f>
        <v/>
      </c>
      <c r="I1990" s="9">
        <f>COUNTIFS(Violations[Key],C1990,Violations[Critical flag],"Critical")</f>
        <v/>
      </c>
      <c r="J1990" s="9">
        <f>IF(LEFT(_xlfn.XLOOKUP(C1990,Violations[Key],Violations[Action]),20)="Establishment Closed","Yes","No")</f>
        <v/>
      </c>
      <c r="K1990" s="9">
        <f>IF(F1990&lt;=13,"Yes","No")</f>
        <v/>
      </c>
    </row>
    <row r="1991">
      <c r="A1991" t="n">
        <v>50099306</v>
      </c>
      <c r="B1991" s="8" t="n">
        <v>46155</v>
      </c>
      <c r="C1991" s="9">
        <f>A1991&amp;"-"&amp;TEXT(B1991,"yyyymmdd")</f>
        <v/>
      </c>
      <c r="D1991" s="9">
        <f>_xlfn.XLOOKUP(C1991,Violations[Key],Violations[Boro])</f>
        <v/>
      </c>
      <c r="E1991" s="9">
        <f>_xlfn.XLOOKUP(C1991,Violations[Key],Violations[Cuisine])</f>
        <v/>
      </c>
      <c r="F1991" s="9">
        <f>_xlfn.XLOOKUP(C1991,Violations[Key],Violations[Score])</f>
        <v/>
      </c>
      <c r="G1991" s="9">
        <f>_xlfn.XLOOKUP(C1991,Violations[Key],Violations[Grade])&amp;""</f>
        <v/>
      </c>
      <c r="H1991" s="9">
        <f>COUNTIFS(Violations[Key],C1991,Violations[Violation code],"&lt;&gt;")</f>
        <v/>
      </c>
      <c r="I1991" s="9">
        <f>COUNTIFS(Violations[Key],C1991,Violations[Critical flag],"Critical")</f>
        <v/>
      </c>
      <c r="J1991" s="9">
        <f>IF(LEFT(_xlfn.XLOOKUP(C1991,Violations[Key],Violations[Action]),20)="Establishment Closed","Yes","No")</f>
        <v/>
      </c>
      <c r="K1991" s="9">
        <f>IF(F1991&lt;=13,"Yes","No")</f>
        <v/>
      </c>
    </row>
    <row r="1992">
      <c r="A1992" t="n">
        <v>50102340</v>
      </c>
      <c r="B1992" s="8" t="n">
        <v>46155</v>
      </c>
      <c r="C1992" s="9">
        <f>A1992&amp;"-"&amp;TEXT(B1992,"yyyymmdd")</f>
        <v/>
      </c>
      <c r="D1992" s="9">
        <f>_xlfn.XLOOKUP(C1992,Violations[Key],Violations[Boro])</f>
        <v/>
      </c>
      <c r="E1992" s="9">
        <f>_xlfn.XLOOKUP(C1992,Violations[Key],Violations[Cuisine])</f>
        <v/>
      </c>
      <c r="F1992" s="9">
        <f>_xlfn.XLOOKUP(C1992,Violations[Key],Violations[Score])</f>
        <v/>
      </c>
      <c r="G1992" s="9">
        <f>_xlfn.XLOOKUP(C1992,Violations[Key],Violations[Grade])&amp;""</f>
        <v/>
      </c>
      <c r="H1992" s="9">
        <f>COUNTIFS(Violations[Key],C1992,Violations[Violation code],"&lt;&gt;")</f>
        <v/>
      </c>
      <c r="I1992" s="9">
        <f>COUNTIFS(Violations[Key],C1992,Violations[Critical flag],"Critical")</f>
        <v/>
      </c>
      <c r="J1992" s="9">
        <f>IF(LEFT(_xlfn.XLOOKUP(C1992,Violations[Key],Violations[Action]),20)="Establishment Closed","Yes","No")</f>
        <v/>
      </c>
      <c r="K1992" s="9">
        <f>IF(F1992&lt;=13,"Yes","No")</f>
        <v/>
      </c>
    </row>
    <row r="1993">
      <c r="A1993" t="n">
        <v>50105037</v>
      </c>
      <c r="B1993" s="8" t="n">
        <v>46155</v>
      </c>
      <c r="C1993" s="9">
        <f>A1993&amp;"-"&amp;TEXT(B1993,"yyyymmdd")</f>
        <v/>
      </c>
      <c r="D1993" s="9">
        <f>_xlfn.XLOOKUP(C1993,Violations[Key],Violations[Boro])</f>
        <v/>
      </c>
      <c r="E1993" s="9">
        <f>_xlfn.XLOOKUP(C1993,Violations[Key],Violations[Cuisine])</f>
        <v/>
      </c>
      <c r="F1993" s="9">
        <f>_xlfn.XLOOKUP(C1993,Violations[Key],Violations[Score])</f>
        <v/>
      </c>
      <c r="G1993" s="9">
        <f>_xlfn.XLOOKUP(C1993,Violations[Key],Violations[Grade])&amp;""</f>
        <v/>
      </c>
      <c r="H1993" s="9">
        <f>COUNTIFS(Violations[Key],C1993,Violations[Violation code],"&lt;&gt;")</f>
        <v/>
      </c>
      <c r="I1993" s="9">
        <f>COUNTIFS(Violations[Key],C1993,Violations[Critical flag],"Critical")</f>
        <v/>
      </c>
      <c r="J1993" s="9">
        <f>IF(LEFT(_xlfn.XLOOKUP(C1993,Violations[Key],Violations[Action]),20)="Establishment Closed","Yes","No")</f>
        <v/>
      </c>
      <c r="K1993" s="9">
        <f>IF(F1993&lt;=13,"Yes","No")</f>
        <v/>
      </c>
    </row>
    <row r="1994">
      <c r="A1994" t="n">
        <v>50106843</v>
      </c>
      <c r="B1994" s="8" t="n">
        <v>46155</v>
      </c>
      <c r="C1994" s="9">
        <f>A1994&amp;"-"&amp;TEXT(B1994,"yyyymmdd")</f>
        <v/>
      </c>
      <c r="D1994" s="9">
        <f>_xlfn.XLOOKUP(C1994,Violations[Key],Violations[Boro])</f>
        <v/>
      </c>
      <c r="E1994" s="9">
        <f>_xlfn.XLOOKUP(C1994,Violations[Key],Violations[Cuisine])</f>
        <v/>
      </c>
      <c r="F1994" s="9">
        <f>_xlfn.XLOOKUP(C1994,Violations[Key],Violations[Score])</f>
        <v/>
      </c>
      <c r="G1994" s="9">
        <f>_xlfn.XLOOKUP(C1994,Violations[Key],Violations[Grade])&amp;""</f>
        <v/>
      </c>
      <c r="H1994" s="9">
        <f>COUNTIFS(Violations[Key],C1994,Violations[Violation code],"&lt;&gt;")</f>
        <v/>
      </c>
      <c r="I1994" s="9">
        <f>COUNTIFS(Violations[Key],C1994,Violations[Critical flag],"Critical")</f>
        <v/>
      </c>
      <c r="J1994" s="9">
        <f>IF(LEFT(_xlfn.XLOOKUP(C1994,Violations[Key],Violations[Action]),20)="Establishment Closed","Yes","No")</f>
        <v/>
      </c>
      <c r="K1994" s="9">
        <f>IF(F1994&lt;=13,"Yes","No")</f>
        <v/>
      </c>
    </row>
    <row r="1995">
      <c r="A1995" t="n">
        <v>50108847</v>
      </c>
      <c r="B1995" s="8" t="n">
        <v>46155</v>
      </c>
      <c r="C1995" s="9">
        <f>A1995&amp;"-"&amp;TEXT(B1995,"yyyymmdd")</f>
        <v/>
      </c>
      <c r="D1995" s="9">
        <f>_xlfn.XLOOKUP(C1995,Violations[Key],Violations[Boro])</f>
        <v/>
      </c>
      <c r="E1995" s="9">
        <f>_xlfn.XLOOKUP(C1995,Violations[Key],Violations[Cuisine])</f>
        <v/>
      </c>
      <c r="F1995" s="9">
        <f>_xlfn.XLOOKUP(C1995,Violations[Key],Violations[Score])</f>
        <v/>
      </c>
      <c r="G1995" s="9">
        <f>_xlfn.XLOOKUP(C1995,Violations[Key],Violations[Grade])&amp;""</f>
        <v/>
      </c>
      <c r="H1995" s="9">
        <f>COUNTIFS(Violations[Key],C1995,Violations[Violation code],"&lt;&gt;")</f>
        <v/>
      </c>
      <c r="I1995" s="9">
        <f>COUNTIFS(Violations[Key],C1995,Violations[Critical flag],"Critical")</f>
        <v/>
      </c>
      <c r="J1995" s="9">
        <f>IF(LEFT(_xlfn.XLOOKUP(C1995,Violations[Key],Violations[Action]),20)="Establishment Closed","Yes","No")</f>
        <v/>
      </c>
      <c r="K1995" s="9">
        <f>IF(F1995&lt;=13,"Yes","No")</f>
        <v/>
      </c>
    </row>
    <row r="1996">
      <c r="A1996" t="n">
        <v>50113397</v>
      </c>
      <c r="B1996" s="8" t="n">
        <v>46155</v>
      </c>
      <c r="C1996" s="9">
        <f>A1996&amp;"-"&amp;TEXT(B1996,"yyyymmdd")</f>
        <v/>
      </c>
      <c r="D1996" s="9">
        <f>_xlfn.XLOOKUP(C1996,Violations[Key],Violations[Boro])</f>
        <v/>
      </c>
      <c r="E1996" s="9">
        <f>_xlfn.XLOOKUP(C1996,Violations[Key],Violations[Cuisine])</f>
        <v/>
      </c>
      <c r="F1996" s="9">
        <f>_xlfn.XLOOKUP(C1996,Violations[Key],Violations[Score])</f>
        <v/>
      </c>
      <c r="G1996" s="9">
        <f>_xlfn.XLOOKUP(C1996,Violations[Key],Violations[Grade])&amp;""</f>
        <v/>
      </c>
      <c r="H1996" s="9">
        <f>COUNTIFS(Violations[Key],C1996,Violations[Violation code],"&lt;&gt;")</f>
        <v/>
      </c>
      <c r="I1996" s="9">
        <f>COUNTIFS(Violations[Key],C1996,Violations[Critical flag],"Critical")</f>
        <v/>
      </c>
      <c r="J1996" s="9">
        <f>IF(LEFT(_xlfn.XLOOKUP(C1996,Violations[Key],Violations[Action]),20)="Establishment Closed","Yes","No")</f>
        <v/>
      </c>
      <c r="K1996" s="9">
        <f>IF(F1996&lt;=13,"Yes","No")</f>
        <v/>
      </c>
    </row>
    <row r="1997">
      <c r="A1997" t="n">
        <v>50116374</v>
      </c>
      <c r="B1997" s="8" t="n">
        <v>46155</v>
      </c>
      <c r="C1997" s="9">
        <f>A1997&amp;"-"&amp;TEXT(B1997,"yyyymmdd")</f>
        <v/>
      </c>
      <c r="D1997" s="9">
        <f>_xlfn.XLOOKUP(C1997,Violations[Key],Violations[Boro])</f>
        <v/>
      </c>
      <c r="E1997" s="9">
        <f>_xlfn.XLOOKUP(C1997,Violations[Key],Violations[Cuisine])</f>
        <v/>
      </c>
      <c r="F1997" s="9">
        <f>_xlfn.XLOOKUP(C1997,Violations[Key],Violations[Score])</f>
        <v/>
      </c>
      <c r="G1997" s="9">
        <f>_xlfn.XLOOKUP(C1997,Violations[Key],Violations[Grade])&amp;""</f>
        <v/>
      </c>
      <c r="H1997" s="9">
        <f>COUNTIFS(Violations[Key],C1997,Violations[Violation code],"&lt;&gt;")</f>
        <v/>
      </c>
      <c r="I1997" s="9">
        <f>COUNTIFS(Violations[Key],C1997,Violations[Critical flag],"Critical")</f>
        <v/>
      </c>
      <c r="J1997" s="9">
        <f>IF(LEFT(_xlfn.XLOOKUP(C1997,Violations[Key],Violations[Action]),20)="Establishment Closed","Yes","No")</f>
        <v/>
      </c>
      <c r="K1997" s="9">
        <f>IF(F1997&lt;=13,"Yes","No")</f>
        <v/>
      </c>
    </row>
    <row r="1998">
      <c r="A1998" t="n">
        <v>50119650</v>
      </c>
      <c r="B1998" s="8" t="n">
        <v>46155</v>
      </c>
      <c r="C1998" s="9">
        <f>A1998&amp;"-"&amp;TEXT(B1998,"yyyymmdd")</f>
        <v/>
      </c>
      <c r="D1998" s="9">
        <f>_xlfn.XLOOKUP(C1998,Violations[Key],Violations[Boro])</f>
        <v/>
      </c>
      <c r="E1998" s="9">
        <f>_xlfn.XLOOKUP(C1998,Violations[Key],Violations[Cuisine])</f>
        <v/>
      </c>
      <c r="F1998" s="9">
        <f>_xlfn.XLOOKUP(C1998,Violations[Key],Violations[Score])</f>
        <v/>
      </c>
      <c r="G1998" s="9">
        <f>_xlfn.XLOOKUP(C1998,Violations[Key],Violations[Grade])&amp;""</f>
        <v/>
      </c>
      <c r="H1998" s="9">
        <f>COUNTIFS(Violations[Key],C1998,Violations[Violation code],"&lt;&gt;")</f>
        <v/>
      </c>
      <c r="I1998" s="9">
        <f>COUNTIFS(Violations[Key],C1998,Violations[Critical flag],"Critical")</f>
        <v/>
      </c>
      <c r="J1998" s="9">
        <f>IF(LEFT(_xlfn.XLOOKUP(C1998,Violations[Key],Violations[Action]),20)="Establishment Closed","Yes","No")</f>
        <v/>
      </c>
      <c r="K1998" s="9">
        <f>IF(F1998&lt;=13,"Yes","No")</f>
        <v/>
      </c>
    </row>
    <row r="1999">
      <c r="A1999" t="n">
        <v>50122506</v>
      </c>
      <c r="B1999" s="8" t="n">
        <v>46155</v>
      </c>
      <c r="C1999" s="9">
        <f>A1999&amp;"-"&amp;TEXT(B1999,"yyyymmdd")</f>
        <v/>
      </c>
      <c r="D1999" s="9">
        <f>_xlfn.XLOOKUP(C1999,Violations[Key],Violations[Boro])</f>
        <v/>
      </c>
      <c r="E1999" s="9">
        <f>_xlfn.XLOOKUP(C1999,Violations[Key],Violations[Cuisine])</f>
        <v/>
      </c>
      <c r="F1999" s="9">
        <f>_xlfn.XLOOKUP(C1999,Violations[Key],Violations[Score])</f>
        <v/>
      </c>
      <c r="G1999" s="9">
        <f>_xlfn.XLOOKUP(C1999,Violations[Key],Violations[Grade])&amp;""</f>
        <v/>
      </c>
      <c r="H1999" s="9">
        <f>COUNTIFS(Violations[Key],C1999,Violations[Violation code],"&lt;&gt;")</f>
        <v/>
      </c>
      <c r="I1999" s="9">
        <f>COUNTIFS(Violations[Key],C1999,Violations[Critical flag],"Critical")</f>
        <v/>
      </c>
      <c r="J1999" s="9">
        <f>IF(LEFT(_xlfn.XLOOKUP(C1999,Violations[Key],Violations[Action]),20)="Establishment Closed","Yes","No")</f>
        <v/>
      </c>
      <c r="K1999" s="9">
        <f>IF(F1999&lt;=13,"Yes","No")</f>
        <v/>
      </c>
    </row>
    <row r="2000">
      <c r="A2000" t="n">
        <v>50127054</v>
      </c>
      <c r="B2000" s="8" t="n">
        <v>46155</v>
      </c>
      <c r="C2000" s="9">
        <f>A2000&amp;"-"&amp;TEXT(B2000,"yyyymmdd")</f>
        <v/>
      </c>
      <c r="D2000" s="9">
        <f>_xlfn.XLOOKUP(C2000,Violations[Key],Violations[Boro])</f>
        <v/>
      </c>
      <c r="E2000" s="9">
        <f>_xlfn.XLOOKUP(C2000,Violations[Key],Violations[Cuisine])</f>
        <v/>
      </c>
      <c r="F2000" s="9">
        <f>_xlfn.XLOOKUP(C2000,Violations[Key],Violations[Score])</f>
        <v/>
      </c>
      <c r="G2000" s="9">
        <f>_xlfn.XLOOKUP(C2000,Violations[Key],Violations[Grade])&amp;""</f>
        <v/>
      </c>
      <c r="H2000" s="9">
        <f>COUNTIFS(Violations[Key],C2000,Violations[Violation code],"&lt;&gt;")</f>
        <v/>
      </c>
      <c r="I2000" s="9">
        <f>COUNTIFS(Violations[Key],C2000,Violations[Critical flag],"Critical")</f>
        <v/>
      </c>
      <c r="J2000" s="9">
        <f>IF(LEFT(_xlfn.XLOOKUP(C2000,Violations[Key],Violations[Action]),20)="Establishment Closed","Yes","No")</f>
        <v/>
      </c>
      <c r="K2000" s="9">
        <f>IF(F2000&lt;=13,"Yes","No")</f>
        <v/>
      </c>
    </row>
    <row r="2001">
      <c r="A2001" t="n">
        <v>50127335</v>
      </c>
      <c r="B2001" s="8" t="n">
        <v>46155</v>
      </c>
      <c r="C2001" s="9">
        <f>A2001&amp;"-"&amp;TEXT(B2001,"yyyymmdd")</f>
        <v/>
      </c>
      <c r="D2001" s="9">
        <f>_xlfn.XLOOKUP(C2001,Violations[Key],Violations[Boro])</f>
        <v/>
      </c>
      <c r="E2001" s="9">
        <f>_xlfn.XLOOKUP(C2001,Violations[Key],Violations[Cuisine])</f>
        <v/>
      </c>
      <c r="F2001" s="9">
        <f>_xlfn.XLOOKUP(C2001,Violations[Key],Violations[Score])</f>
        <v/>
      </c>
      <c r="G2001" s="9">
        <f>_xlfn.XLOOKUP(C2001,Violations[Key],Violations[Grade])&amp;""</f>
        <v/>
      </c>
      <c r="H2001" s="9">
        <f>COUNTIFS(Violations[Key],C2001,Violations[Violation code],"&lt;&gt;")</f>
        <v/>
      </c>
      <c r="I2001" s="9">
        <f>COUNTIFS(Violations[Key],C2001,Violations[Critical flag],"Critical")</f>
        <v/>
      </c>
      <c r="J2001" s="9">
        <f>IF(LEFT(_xlfn.XLOOKUP(C2001,Violations[Key],Violations[Action]),20)="Establishment Closed","Yes","No")</f>
        <v/>
      </c>
      <c r="K2001" s="9">
        <f>IF(F2001&lt;=13,"Yes","No")</f>
        <v/>
      </c>
    </row>
    <row r="2002">
      <c r="A2002" t="n">
        <v>50129175</v>
      </c>
      <c r="B2002" s="8" t="n">
        <v>46155</v>
      </c>
      <c r="C2002" s="9">
        <f>A2002&amp;"-"&amp;TEXT(B2002,"yyyymmdd")</f>
        <v/>
      </c>
      <c r="D2002" s="9">
        <f>_xlfn.XLOOKUP(C2002,Violations[Key],Violations[Boro])</f>
        <v/>
      </c>
      <c r="E2002" s="9">
        <f>_xlfn.XLOOKUP(C2002,Violations[Key],Violations[Cuisine])</f>
        <v/>
      </c>
      <c r="F2002" s="9">
        <f>_xlfn.XLOOKUP(C2002,Violations[Key],Violations[Score])</f>
        <v/>
      </c>
      <c r="G2002" s="9">
        <f>_xlfn.XLOOKUP(C2002,Violations[Key],Violations[Grade])&amp;""</f>
        <v/>
      </c>
      <c r="H2002" s="9">
        <f>COUNTIFS(Violations[Key],C2002,Violations[Violation code],"&lt;&gt;")</f>
        <v/>
      </c>
      <c r="I2002" s="9">
        <f>COUNTIFS(Violations[Key],C2002,Violations[Critical flag],"Critical")</f>
        <v/>
      </c>
      <c r="J2002" s="9">
        <f>IF(LEFT(_xlfn.XLOOKUP(C2002,Violations[Key],Violations[Action]),20)="Establishment Closed","Yes","No")</f>
        <v/>
      </c>
      <c r="K2002" s="9">
        <f>IF(F2002&lt;=13,"Yes","No")</f>
        <v/>
      </c>
    </row>
    <row r="2003">
      <c r="A2003" t="n">
        <v>50129428</v>
      </c>
      <c r="B2003" s="8" t="n">
        <v>46155</v>
      </c>
      <c r="C2003" s="9">
        <f>A2003&amp;"-"&amp;TEXT(B2003,"yyyymmdd")</f>
        <v/>
      </c>
      <c r="D2003" s="9">
        <f>_xlfn.XLOOKUP(C2003,Violations[Key],Violations[Boro])</f>
        <v/>
      </c>
      <c r="E2003" s="9">
        <f>_xlfn.XLOOKUP(C2003,Violations[Key],Violations[Cuisine])</f>
        <v/>
      </c>
      <c r="F2003" s="9">
        <f>_xlfn.XLOOKUP(C2003,Violations[Key],Violations[Score])</f>
        <v/>
      </c>
      <c r="G2003" s="9">
        <f>_xlfn.XLOOKUP(C2003,Violations[Key],Violations[Grade])&amp;""</f>
        <v/>
      </c>
      <c r="H2003" s="9">
        <f>COUNTIFS(Violations[Key],C2003,Violations[Violation code],"&lt;&gt;")</f>
        <v/>
      </c>
      <c r="I2003" s="9">
        <f>COUNTIFS(Violations[Key],C2003,Violations[Critical flag],"Critical")</f>
        <v/>
      </c>
      <c r="J2003" s="9">
        <f>IF(LEFT(_xlfn.XLOOKUP(C2003,Violations[Key],Violations[Action]),20)="Establishment Closed","Yes","No")</f>
        <v/>
      </c>
      <c r="K2003" s="9">
        <f>IF(F2003&lt;=13,"Yes","No")</f>
        <v/>
      </c>
    </row>
    <row r="2004">
      <c r="A2004" t="n">
        <v>50129944</v>
      </c>
      <c r="B2004" s="8" t="n">
        <v>46155</v>
      </c>
      <c r="C2004" s="9">
        <f>A2004&amp;"-"&amp;TEXT(B2004,"yyyymmdd")</f>
        <v/>
      </c>
      <c r="D2004" s="9">
        <f>_xlfn.XLOOKUP(C2004,Violations[Key],Violations[Boro])</f>
        <v/>
      </c>
      <c r="E2004" s="9">
        <f>_xlfn.XLOOKUP(C2004,Violations[Key],Violations[Cuisine])</f>
        <v/>
      </c>
      <c r="F2004" s="9">
        <f>_xlfn.XLOOKUP(C2004,Violations[Key],Violations[Score])</f>
        <v/>
      </c>
      <c r="G2004" s="9">
        <f>_xlfn.XLOOKUP(C2004,Violations[Key],Violations[Grade])&amp;""</f>
        <v/>
      </c>
      <c r="H2004" s="9">
        <f>COUNTIFS(Violations[Key],C2004,Violations[Violation code],"&lt;&gt;")</f>
        <v/>
      </c>
      <c r="I2004" s="9">
        <f>COUNTIFS(Violations[Key],C2004,Violations[Critical flag],"Critical")</f>
        <v/>
      </c>
      <c r="J2004" s="9">
        <f>IF(LEFT(_xlfn.XLOOKUP(C2004,Violations[Key],Violations[Action]),20)="Establishment Closed","Yes","No")</f>
        <v/>
      </c>
      <c r="K2004" s="9">
        <f>IF(F2004&lt;=13,"Yes","No")</f>
        <v/>
      </c>
    </row>
    <row r="2005">
      <c r="A2005" t="n">
        <v>50131647</v>
      </c>
      <c r="B2005" s="8" t="n">
        <v>46155</v>
      </c>
      <c r="C2005" s="9">
        <f>A2005&amp;"-"&amp;TEXT(B2005,"yyyymmdd")</f>
        <v/>
      </c>
      <c r="D2005" s="9">
        <f>_xlfn.XLOOKUP(C2005,Violations[Key],Violations[Boro])</f>
        <v/>
      </c>
      <c r="E2005" s="9">
        <f>_xlfn.XLOOKUP(C2005,Violations[Key],Violations[Cuisine])</f>
        <v/>
      </c>
      <c r="F2005" s="9">
        <f>_xlfn.XLOOKUP(C2005,Violations[Key],Violations[Score])</f>
        <v/>
      </c>
      <c r="G2005" s="9">
        <f>_xlfn.XLOOKUP(C2005,Violations[Key],Violations[Grade])&amp;""</f>
        <v/>
      </c>
      <c r="H2005" s="9">
        <f>COUNTIFS(Violations[Key],C2005,Violations[Violation code],"&lt;&gt;")</f>
        <v/>
      </c>
      <c r="I2005" s="9">
        <f>COUNTIFS(Violations[Key],C2005,Violations[Critical flag],"Critical")</f>
        <v/>
      </c>
      <c r="J2005" s="9">
        <f>IF(LEFT(_xlfn.XLOOKUP(C2005,Violations[Key],Violations[Action]),20)="Establishment Closed","Yes","No")</f>
        <v/>
      </c>
      <c r="K2005" s="9">
        <f>IF(F2005&lt;=13,"Yes","No")</f>
        <v/>
      </c>
    </row>
    <row r="2006">
      <c r="A2006" t="n">
        <v>50131915</v>
      </c>
      <c r="B2006" s="8" t="n">
        <v>46155</v>
      </c>
      <c r="C2006" s="9">
        <f>A2006&amp;"-"&amp;TEXT(B2006,"yyyymmdd")</f>
        <v/>
      </c>
      <c r="D2006" s="9">
        <f>_xlfn.XLOOKUP(C2006,Violations[Key],Violations[Boro])</f>
        <v/>
      </c>
      <c r="E2006" s="9">
        <f>_xlfn.XLOOKUP(C2006,Violations[Key],Violations[Cuisine])</f>
        <v/>
      </c>
      <c r="F2006" s="9">
        <f>_xlfn.XLOOKUP(C2006,Violations[Key],Violations[Score])</f>
        <v/>
      </c>
      <c r="G2006" s="9">
        <f>_xlfn.XLOOKUP(C2006,Violations[Key],Violations[Grade])&amp;""</f>
        <v/>
      </c>
      <c r="H2006" s="9">
        <f>COUNTIFS(Violations[Key],C2006,Violations[Violation code],"&lt;&gt;")</f>
        <v/>
      </c>
      <c r="I2006" s="9">
        <f>COUNTIFS(Violations[Key],C2006,Violations[Critical flag],"Critical")</f>
        <v/>
      </c>
      <c r="J2006" s="9">
        <f>IF(LEFT(_xlfn.XLOOKUP(C2006,Violations[Key],Violations[Action]),20)="Establishment Closed","Yes","No")</f>
        <v/>
      </c>
      <c r="K2006" s="9">
        <f>IF(F2006&lt;=13,"Yes","No")</f>
        <v/>
      </c>
    </row>
    <row r="2007">
      <c r="A2007" t="n">
        <v>50132201</v>
      </c>
      <c r="B2007" s="8" t="n">
        <v>46155</v>
      </c>
      <c r="C2007" s="9">
        <f>A2007&amp;"-"&amp;TEXT(B2007,"yyyymmdd")</f>
        <v/>
      </c>
      <c r="D2007" s="9">
        <f>_xlfn.XLOOKUP(C2007,Violations[Key],Violations[Boro])</f>
        <v/>
      </c>
      <c r="E2007" s="9">
        <f>_xlfn.XLOOKUP(C2007,Violations[Key],Violations[Cuisine])</f>
        <v/>
      </c>
      <c r="F2007" s="9">
        <f>_xlfn.XLOOKUP(C2007,Violations[Key],Violations[Score])</f>
        <v/>
      </c>
      <c r="G2007" s="9">
        <f>_xlfn.XLOOKUP(C2007,Violations[Key],Violations[Grade])&amp;""</f>
        <v/>
      </c>
      <c r="H2007" s="9">
        <f>COUNTIFS(Violations[Key],C2007,Violations[Violation code],"&lt;&gt;")</f>
        <v/>
      </c>
      <c r="I2007" s="9">
        <f>COUNTIFS(Violations[Key],C2007,Violations[Critical flag],"Critical")</f>
        <v/>
      </c>
      <c r="J2007" s="9">
        <f>IF(LEFT(_xlfn.XLOOKUP(C2007,Violations[Key],Violations[Action]),20)="Establishment Closed","Yes","No")</f>
        <v/>
      </c>
      <c r="K2007" s="9">
        <f>IF(F2007&lt;=13,"Yes","No")</f>
        <v/>
      </c>
    </row>
    <row r="2008">
      <c r="A2008" t="n">
        <v>50134699</v>
      </c>
      <c r="B2008" s="8" t="n">
        <v>46155</v>
      </c>
      <c r="C2008" s="9">
        <f>A2008&amp;"-"&amp;TEXT(B2008,"yyyymmdd")</f>
        <v/>
      </c>
      <c r="D2008" s="9">
        <f>_xlfn.XLOOKUP(C2008,Violations[Key],Violations[Boro])</f>
        <v/>
      </c>
      <c r="E2008" s="9">
        <f>_xlfn.XLOOKUP(C2008,Violations[Key],Violations[Cuisine])</f>
        <v/>
      </c>
      <c r="F2008" s="9">
        <f>_xlfn.XLOOKUP(C2008,Violations[Key],Violations[Score])</f>
        <v/>
      </c>
      <c r="G2008" s="9">
        <f>_xlfn.XLOOKUP(C2008,Violations[Key],Violations[Grade])&amp;""</f>
        <v/>
      </c>
      <c r="H2008" s="9">
        <f>COUNTIFS(Violations[Key],C2008,Violations[Violation code],"&lt;&gt;")</f>
        <v/>
      </c>
      <c r="I2008" s="9">
        <f>COUNTIFS(Violations[Key],C2008,Violations[Critical flag],"Critical")</f>
        <v/>
      </c>
      <c r="J2008" s="9">
        <f>IF(LEFT(_xlfn.XLOOKUP(C2008,Violations[Key],Violations[Action]),20)="Establishment Closed","Yes","No")</f>
        <v/>
      </c>
      <c r="K2008" s="9">
        <f>IF(F2008&lt;=13,"Yes","No")</f>
        <v/>
      </c>
    </row>
    <row r="2009">
      <c r="A2009" t="n">
        <v>50134701</v>
      </c>
      <c r="B2009" s="8" t="n">
        <v>46155</v>
      </c>
      <c r="C2009" s="9">
        <f>A2009&amp;"-"&amp;TEXT(B2009,"yyyymmdd")</f>
        <v/>
      </c>
      <c r="D2009" s="9">
        <f>_xlfn.XLOOKUP(C2009,Violations[Key],Violations[Boro])</f>
        <v/>
      </c>
      <c r="E2009" s="9">
        <f>_xlfn.XLOOKUP(C2009,Violations[Key],Violations[Cuisine])</f>
        <v/>
      </c>
      <c r="F2009" s="9">
        <f>_xlfn.XLOOKUP(C2009,Violations[Key],Violations[Score])</f>
        <v/>
      </c>
      <c r="G2009" s="9">
        <f>_xlfn.XLOOKUP(C2009,Violations[Key],Violations[Grade])&amp;""</f>
        <v/>
      </c>
      <c r="H2009" s="9">
        <f>COUNTIFS(Violations[Key],C2009,Violations[Violation code],"&lt;&gt;")</f>
        <v/>
      </c>
      <c r="I2009" s="9">
        <f>COUNTIFS(Violations[Key],C2009,Violations[Critical flag],"Critical")</f>
        <v/>
      </c>
      <c r="J2009" s="9">
        <f>IF(LEFT(_xlfn.XLOOKUP(C2009,Violations[Key],Violations[Action]),20)="Establishment Closed","Yes","No")</f>
        <v/>
      </c>
      <c r="K2009" s="9">
        <f>IF(F2009&lt;=13,"Yes","No")</f>
        <v/>
      </c>
    </row>
    <row r="2010">
      <c r="A2010" t="n">
        <v>50136293</v>
      </c>
      <c r="B2010" s="8" t="n">
        <v>46155</v>
      </c>
      <c r="C2010" s="9">
        <f>A2010&amp;"-"&amp;TEXT(B2010,"yyyymmdd")</f>
        <v/>
      </c>
      <c r="D2010" s="9">
        <f>_xlfn.XLOOKUP(C2010,Violations[Key],Violations[Boro])</f>
        <v/>
      </c>
      <c r="E2010" s="9">
        <f>_xlfn.XLOOKUP(C2010,Violations[Key],Violations[Cuisine])</f>
        <v/>
      </c>
      <c r="F2010" s="9">
        <f>_xlfn.XLOOKUP(C2010,Violations[Key],Violations[Score])</f>
        <v/>
      </c>
      <c r="G2010" s="9">
        <f>_xlfn.XLOOKUP(C2010,Violations[Key],Violations[Grade])&amp;""</f>
        <v/>
      </c>
      <c r="H2010" s="9">
        <f>COUNTIFS(Violations[Key],C2010,Violations[Violation code],"&lt;&gt;")</f>
        <v/>
      </c>
      <c r="I2010" s="9">
        <f>COUNTIFS(Violations[Key],C2010,Violations[Critical flag],"Critical")</f>
        <v/>
      </c>
      <c r="J2010" s="9">
        <f>IF(LEFT(_xlfn.XLOOKUP(C2010,Violations[Key],Violations[Action]),20)="Establishment Closed","Yes","No")</f>
        <v/>
      </c>
      <c r="K2010" s="9">
        <f>IF(F2010&lt;=13,"Yes","No")</f>
        <v/>
      </c>
    </row>
    <row r="2011">
      <c r="A2011" t="n">
        <v>50137045</v>
      </c>
      <c r="B2011" s="8" t="n">
        <v>46155</v>
      </c>
      <c r="C2011" s="9">
        <f>A2011&amp;"-"&amp;TEXT(B2011,"yyyymmdd")</f>
        <v/>
      </c>
      <c r="D2011" s="9">
        <f>_xlfn.XLOOKUP(C2011,Violations[Key],Violations[Boro])</f>
        <v/>
      </c>
      <c r="E2011" s="9">
        <f>_xlfn.XLOOKUP(C2011,Violations[Key],Violations[Cuisine])</f>
        <v/>
      </c>
      <c r="F2011" s="9">
        <f>_xlfn.XLOOKUP(C2011,Violations[Key],Violations[Score])</f>
        <v/>
      </c>
      <c r="G2011" s="9">
        <f>_xlfn.XLOOKUP(C2011,Violations[Key],Violations[Grade])&amp;""</f>
        <v/>
      </c>
      <c r="H2011" s="9">
        <f>COUNTIFS(Violations[Key],C2011,Violations[Violation code],"&lt;&gt;")</f>
        <v/>
      </c>
      <c r="I2011" s="9">
        <f>COUNTIFS(Violations[Key],C2011,Violations[Critical flag],"Critical")</f>
        <v/>
      </c>
      <c r="J2011" s="9">
        <f>IF(LEFT(_xlfn.XLOOKUP(C2011,Violations[Key],Violations[Action]),20)="Establishment Closed","Yes","No")</f>
        <v/>
      </c>
      <c r="K2011" s="9">
        <f>IF(F2011&lt;=13,"Yes","No")</f>
        <v/>
      </c>
    </row>
    <row r="2012">
      <c r="A2012" t="n">
        <v>50137167</v>
      </c>
      <c r="B2012" s="8" t="n">
        <v>46155</v>
      </c>
      <c r="C2012" s="9">
        <f>A2012&amp;"-"&amp;TEXT(B2012,"yyyymmdd")</f>
        <v/>
      </c>
      <c r="D2012" s="9">
        <f>_xlfn.XLOOKUP(C2012,Violations[Key],Violations[Boro])</f>
        <v/>
      </c>
      <c r="E2012" s="9">
        <f>_xlfn.XLOOKUP(C2012,Violations[Key],Violations[Cuisine])</f>
        <v/>
      </c>
      <c r="F2012" s="9">
        <f>_xlfn.XLOOKUP(C2012,Violations[Key],Violations[Score])</f>
        <v/>
      </c>
      <c r="G2012" s="9">
        <f>_xlfn.XLOOKUP(C2012,Violations[Key],Violations[Grade])&amp;""</f>
        <v/>
      </c>
      <c r="H2012" s="9">
        <f>COUNTIFS(Violations[Key],C2012,Violations[Violation code],"&lt;&gt;")</f>
        <v/>
      </c>
      <c r="I2012" s="9">
        <f>COUNTIFS(Violations[Key],C2012,Violations[Critical flag],"Critical")</f>
        <v/>
      </c>
      <c r="J2012" s="9">
        <f>IF(LEFT(_xlfn.XLOOKUP(C2012,Violations[Key],Violations[Action]),20)="Establishment Closed","Yes","No")</f>
        <v/>
      </c>
      <c r="K2012" s="9">
        <f>IF(F2012&lt;=13,"Yes","No")</f>
        <v/>
      </c>
    </row>
    <row r="2013">
      <c r="A2013" t="n">
        <v>50140117</v>
      </c>
      <c r="B2013" s="8" t="n">
        <v>46155</v>
      </c>
      <c r="C2013" s="9">
        <f>A2013&amp;"-"&amp;TEXT(B2013,"yyyymmdd")</f>
        <v/>
      </c>
      <c r="D2013" s="9">
        <f>_xlfn.XLOOKUP(C2013,Violations[Key],Violations[Boro])</f>
        <v/>
      </c>
      <c r="E2013" s="9">
        <f>_xlfn.XLOOKUP(C2013,Violations[Key],Violations[Cuisine])</f>
        <v/>
      </c>
      <c r="F2013" s="9">
        <f>_xlfn.XLOOKUP(C2013,Violations[Key],Violations[Score])</f>
        <v/>
      </c>
      <c r="G2013" s="9">
        <f>_xlfn.XLOOKUP(C2013,Violations[Key],Violations[Grade])&amp;""</f>
        <v/>
      </c>
      <c r="H2013" s="9">
        <f>COUNTIFS(Violations[Key],C2013,Violations[Violation code],"&lt;&gt;")</f>
        <v/>
      </c>
      <c r="I2013" s="9">
        <f>COUNTIFS(Violations[Key],C2013,Violations[Critical flag],"Critical")</f>
        <v/>
      </c>
      <c r="J2013" s="9">
        <f>IF(LEFT(_xlfn.XLOOKUP(C2013,Violations[Key],Violations[Action]),20)="Establishment Closed","Yes","No")</f>
        <v/>
      </c>
      <c r="K2013" s="9">
        <f>IF(F2013&lt;=13,"Yes","No")</f>
        <v/>
      </c>
    </row>
    <row r="2014">
      <c r="A2014" t="n">
        <v>50145242</v>
      </c>
      <c r="B2014" s="8" t="n">
        <v>46155</v>
      </c>
      <c r="C2014" s="9">
        <f>A2014&amp;"-"&amp;TEXT(B2014,"yyyymmdd")</f>
        <v/>
      </c>
      <c r="D2014" s="9">
        <f>_xlfn.XLOOKUP(C2014,Violations[Key],Violations[Boro])</f>
        <v/>
      </c>
      <c r="E2014" s="9">
        <f>_xlfn.XLOOKUP(C2014,Violations[Key],Violations[Cuisine])</f>
        <v/>
      </c>
      <c r="F2014" s="9">
        <f>_xlfn.XLOOKUP(C2014,Violations[Key],Violations[Score])</f>
        <v/>
      </c>
      <c r="G2014" s="9">
        <f>_xlfn.XLOOKUP(C2014,Violations[Key],Violations[Grade])&amp;""</f>
        <v/>
      </c>
      <c r="H2014" s="9">
        <f>COUNTIFS(Violations[Key],C2014,Violations[Violation code],"&lt;&gt;")</f>
        <v/>
      </c>
      <c r="I2014" s="9">
        <f>COUNTIFS(Violations[Key],C2014,Violations[Critical flag],"Critical")</f>
        <v/>
      </c>
      <c r="J2014" s="9">
        <f>IF(LEFT(_xlfn.XLOOKUP(C2014,Violations[Key],Violations[Action]),20)="Establishment Closed","Yes","No")</f>
        <v/>
      </c>
      <c r="K2014" s="9">
        <f>IF(F2014&lt;=13,"Yes","No")</f>
        <v/>
      </c>
    </row>
    <row r="2015">
      <c r="A2015" t="n">
        <v>50145429</v>
      </c>
      <c r="B2015" s="8" t="n">
        <v>46155</v>
      </c>
      <c r="C2015" s="9">
        <f>A2015&amp;"-"&amp;TEXT(B2015,"yyyymmdd")</f>
        <v/>
      </c>
      <c r="D2015" s="9">
        <f>_xlfn.XLOOKUP(C2015,Violations[Key],Violations[Boro])</f>
        <v/>
      </c>
      <c r="E2015" s="9">
        <f>_xlfn.XLOOKUP(C2015,Violations[Key],Violations[Cuisine])</f>
        <v/>
      </c>
      <c r="F2015" s="9">
        <f>_xlfn.XLOOKUP(C2015,Violations[Key],Violations[Score])</f>
        <v/>
      </c>
      <c r="G2015" s="9">
        <f>_xlfn.XLOOKUP(C2015,Violations[Key],Violations[Grade])&amp;""</f>
        <v/>
      </c>
      <c r="H2015" s="9">
        <f>COUNTIFS(Violations[Key],C2015,Violations[Violation code],"&lt;&gt;")</f>
        <v/>
      </c>
      <c r="I2015" s="9">
        <f>COUNTIFS(Violations[Key],C2015,Violations[Critical flag],"Critical")</f>
        <v/>
      </c>
      <c r="J2015" s="9">
        <f>IF(LEFT(_xlfn.XLOOKUP(C2015,Violations[Key],Violations[Action]),20)="Establishment Closed","Yes","No")</f>
        <v/>
      </c>
      <c r="K2015" s="9">
        <f>IF(F2015&lt;=13,"Yes","No")</f>
        <v/>
      </c>
    </row>
    <row r="2016">
      <c r="A2016" t="n">
        <v>50147055</v>
      </c>
      <c r="B2016" s="8" t="n">
        <v>46155</v>
      </c>
      <c r="C2016" s="9">
        <f>A2016&amp;"-"&amp;TEXT(B2016,"yyyymmdd")</f>
        <v/>
      </c>
      <c r="D2016" s="9">
        <f>_xlfn.XLOOKUP(C2016,Violations[Key],Violations[Boro])</f>
        <v/>
      </c>
      <c r="E2016" s="9">
        <f>_xlfn.XLOOKUP(C2016,Violations[Key],Violations[Cuisine])</f>
        <v/>
      </c>
      <c r="F2016" s="9">
        <f>_xlfn.XLOOKUP(C2016,Violations[Key],Violations[Score])</f>
        <v/>
      </c>
      <c r="G2016" s="9">
        <f>_xlfn.XLOOKUP(C2016,Violations[Key],Violations[Grade])&amp;""</f>
        <v/>
      </c>
      <c r="H2016" s="9">
        <f>COUNTIFS(Violations[Key],C2016,Violations[Violation code],"&lt;&gt;")</f>
        <v/>
      </c>
      <c r="I2016" s="9">
        <f>COUNTIFS(Violations[Key],C2016,Violations[Critical flag],"Critical")</f>
        <v/>
      </c>
      <c r="J2016" s="9">
        <f>IF(LEFT(_xlfn.XLOOKUP(C2016,Violations[Key],Violations[Action]),20)="Establishment Closed","Yes","No")</f>
        <v/>
      </c>
      <c r="K2016" s="9">
        <f>IF(F2016&lt;=13,"Yes","No")</f>
        <v/>
      </c>
    </row>
    <row r="2017">
      <c r="A2017" t="n">
        <v>50148794</v>
      </c>
      <c r="B2017" s="8" t="n">
        <v>46155</v>
      </c>
      <c r="C2017" s="9">
        <f>A2017&amp;"-"&amp;TEXT(B2017,"yyyymmdd")</f>
        <v/>
      </c>
      <c r="D2017" s="9">
        <f>_xlfn.XLOOKUP(C2017,Violations[Key],Violations[Boro])</f>
        <v/>
      </c>
      <c r="E2017" s="9">
        <f>_xlfn.XLOOKUP(C2017,Violations[Key],Violations[Cuisine])</f>
        <v/>
      </c>
      <c r="F2017" s="9">
        <f>_xlfn.XLOOKUP(C2017,Violations[Key],Violations[Score])</f>
        <v/>
      </c>
      <c r="G2017" s="9">
        <f>_xlfn.XLOOKUP(C2017,Violations[Key],Violations[Grade])&amp;""</f>
        <v/>
      </c>
      <c r="H2017" s="9">
        <f>COUNTIFS(Violations[Key],C2017,Violations[Violation code],"&lt;&gt;")</f>
        <v/>
      </c>
      <c r="I2017" s="9">
        <f>COUNTIFS(Violations[Key],C2017,Violations[Critical flag],"Critical")</f>
        <v/>
      </c>
      <c r="J2017" s="9">
        <f>IF(LEFT(_xlfn.XLOOKUP(C2017,Violations[Key],Violations[Action]),20)="Establishment Closed","Yes","No")</f>
        <v/>
      </c>
      <c r="K2017" s="9">
        <f>IF(F2017&lt;=13,"Yes","No")</f>
        <v/>
      </c>
    </row>
    <row r="2018">
      <c r="A2018" t="n">
        <v>50162047</v>
      </c>
      <c r="B2018" s="8" t="n">
        <v>46155</v>
      </c>
      <c r="C2018" s="9">
        <f>A2018&amp;"-"&amp;TEXT(B2018,"yyyymmdd")</f>
        <v/>
      </c>
      <c r="D2018" s="9">
        <f>_xlfn.XLOOKUP(C2018,Violations[Key],Violations[Boro])</f>
        <v/>
      </c>
      <c r="E2018" s="9">
        <f>_xlfn.XLOOKUP(C2018,Violations[Key],Violations[Cuisine])</f>
        <v/>
      </c>
      <c r="F2018" s="9">
        <f>_xlfn.XLOOKUP(C2018,Violations[Key],Violations[Score])</f>
        <v/>
      </c>
      <c r="G2018" s="9">
        <f>_xlfn.XLOOKUP(C2018,Violations[Key],Violations[Grade])&amp;""</f>
        <v/>
      </c>
      <c r="H2018" s="9">
        <f>COUNTIFS(Violations[Key],C2018,Violations[Violation code],"&lt;&gt;")</f>
        <v/>
      </c>
      <c r="I2018" s="9">
        <f>COUNTIFS(Violations[Key],C2018,Violations[Critical flag],"Critical")</f>
        <v/>
      </c>
      <c r="J2018" s="9">
        <f>IF(LEFT(_xlfn.XLOOKUP(C2018,Violations[Key],Violations[Action]),20)="Establishment Closed","Yes","No")</f>
        <v/>
      </c>
      <c r="K2018" s="9">
        <f>IF(F2018&lt;=13,"Yes","No")</f>
        <v/>
      </c>
    </row>
    <row r="2019">
      <c r="A2019" t="n">
        <v>50162143</v>
      </c>
      <c r="B2019" s="8" t="n">
        <v>46155</v>
      </c>
      <c r="C2019" s="9">
        <f>A2019&amp;"-"&amp;TEXT(B2019,"yyyymmdd")</f>
        <v/>
      </c>
      <c r="D2019" s="9">
        <f>_xlfn.XLOOKUP(C2019,Violations[Key],Violations[Boro])</f>
        <v/>
      </c>
      <c r="E2019" s="9">
        <f>_xlfn.XLOOKUP(C2019,Violations[Key],Violations[Cuisine])</f>
        <v/>
      </c>
      <c r="F2019" s="9">
        <f>_xlfn.XLOOKUP(C2019,Violations[Key],Violations[Score])</f>
        <v/>
      </c>
      <c r="G2019" s="9">
        <f>_xlfn.XLOOKUP(C2019,Violations[Key],Violations[Grade])&amp;""</f>
        <v/>
      </c>
      <c r="H2019" s="9">
        <f>COUNTIFS(Violations[Key],C2019,Violations[Violation code],"&lt;&gt;")</f>
        <v/>
      </c>
      <c r="I2019" s="9">
        <f>COUNTIFS(Violations[Key],C2019,Violations[Critical flag],"Critical")</f>
        <v/>
      </c>
      <c r="J2019" s="9">
        <f>IF(LEFT(_xlfn.XLOOKUP(C2019,Violations[Key],Violations[Action]),20)="Establishment Closed","Yes","No")</f>
        <v/>
      </c>
      <c r="K2019" s="9">
        <f>IF(F2019&lt;=13,"Yes","No")</f>
        <v/>
      </c>
    </row>
    <row r="2020">
      <c r="A2020" t="n">
        <v>50162284</v>
      </c>
      <c r="B2020" s="8" t="n">
        <v>46155</v>
      </c>
      <c r="C2020" s="9">
        <f>A2020&amp;"-"&amp;TEXT(B2020,"yyyymmdd")</f>
        <v/>
      </c>
      <c r="D2020" s="9">
        <f>_xlfn.XLOOKUP(C2020,Violations[Key],Violations[Boro])</f>
        <v/>
      </c>
      <c r="E2020" s="9">
        <f>_xlfn.XLOOKUP(C2020,Violations[Key],Violations[Cuisine])</f>
        <v/>
      </c>
      <c r="F2020" s="9">
        <f>_xlfn.XLOOKUP(C2020,Violations[Key],Violations[Score])</f>
        <v/>
      </c>
      <c r="G2020" s="9">
        <f>_xlfn.XLOOKUP(C2020,Violations[Key],Violations[Grade])&amp;""</f>
        <v/>
      </c>
      <c r="H2020" s="9">
        <f>COUNTIFS(Violations[Key],C2020,Violations[Violation code],"&lt;&gt;")</f>
        <v/>
      </c>
      <c r="I2020" s="9">
        <f>COUNTIFS(Violations[Key],C2020,Violations[Critical flag],"Critical")</f>
        <v/>
      </c>
      <c r="J2020" s="9">
        <f>IF(LEFT(_xlfn.XLOOKUP(C2020,Violations[Key],Violations[Action]),20)="Establishment Closed","Yes","No")</f>
        <v/>
      </c>
      <c r="K2020" s="9">
        <f>IF(F2020&lt;=13,"Yes","No")</f>
        <v/>
      </c>
    </row>
    <row r="2021">
      <c r="A2021" t="n">
        <v>50177364</v>
      </c>
      <c r="B2021" s="8" t="n">
        <v>46155</v>
      </c>
      <c r="C2021" s="9">
        <f>A2021&amp;"-"&amp;TEXT(B2021,"yyyymmdd")</f>
        <v/>
      </c>
      <c r="D2021" s="9">
        <f>_xlfn.XLOOKUP(C2021,Violations[Key],Violations[Boro])</f>
        <v/>
      </c>
      <c r="E2021" s="9">
        <f>_xlfn.XLOOKUP(C2021,Violations[Key],Violations[Cuisine])</f>
        <v/>
      </c>
      <c r="F2021" s="9">
        <f>_xlfn.XLOOKUP(C2021,Violations[Key],Violations[Score])</f>
        <v/>
      </c>
      <c r="G2021" s="9">
        <f>_xlfn.XLOOKUP(C2021,Violations[Key],Violations[Grade])&amp;""</f>
        <v/>
      </c>
      <c r="H2021" s="9">
        <f>COUNTIFS(Violations[Key],C2021,Violations[Violation code],"&lt;&gt;")</f>
        <v/>
      </c>
      <c r="I2021" s="9">
        <f>COUNTIFS(Violations[Key],C2021,Violations[Critical flag],"Critical")</f>
        <v/>
      </c>
      <c r="J2021" s="9">
        <f>IF(LEFT(_xlfn.XLOOKUP(C2021,Violations[Key],Violations[Action]),20)="Establishment Closed","Yes","No")</f>
        <v/>
      </c>
      <c r="K2021" s="9">
        <f>IF(F2021&lt;=13,"Yes","No")</f>
        <v/>
      </c>
    </row>
    <row r="2022">
      <c r="A2022" t="n">
        <v>40364581</v>
      </c>
      <c r="B2022" s="8" t="n">
        <v>46156</v>
      </c>
      <c r="C2022" s="9">
        <f>A2022&amp;"-"&amp;TEXT(B2022,"yyyymmdd")</f>
        <v/>
      </c>
      <c r="D2022" s="9">
        <f>_xlfn.XLOOKUP(C2022,Violations[Key],Violations[Boro])</f>
        <v/>
      </c>
      <c r="E2022" s="9">
        <f>_xlfn.XLOOKUP(C2022,Violations[Key],Violations[Cuisine])</f>
        <v/>
      </c>
      <c r="F2022" s="9">
        <f>_xlfn.XLOOKUP(C2022,Violations[Key],Violations[Score])</f>
        <v/>
      </c>
      <c r="G2022" s="9">
        <f>_xlfn.XLOOKUP(C2022,Violations[Key],Violations[Grade])&amp;""</f>
        <v/>
      </c>
      <c r="H2022" s="9">
        <f>COUNTIFS(Violations[Key],C2022,Violations[Violation code],"&lt;&gt;")</f>
        <v/>
      </c>
      <c r="I2022" s="9">
        <f>COUNTIFS(Violations[Key],C2022,Violations[Critical flag],"Critical")</f>
        <v/>
      </c>
      <c r="J2022" s="9">
        <f>IF(LEFT(_xlfn.XLOOKUP(C2022,Violations[Key],Violations[Action]),20)="Establishment Closed","Yes","No")</f>
        <v/>
      </c>
      <c r="K2022" s="9">
        <f>IF(F2022&lt;=13,"Yes","No")</f>
        <v/>
      </c>
    </row>
    <row r="2023">
      <c r="A2023" t="n">
        <v>40380164</v>
      </c>
      <c r="B2023" s="8" t="n">
        <v>46156</v>
      </c>
      <c r="C2023" s="9">
        <f>A2023&amp;"-"&amp;TEXT(B2023,"yyyymmdd")</f>
        <v/>
      </c>
      <c r="D2023" s="9">
        <f>_xlfn.XLOOKUP(C2023,Violations[Key],Violations[Boro])</f>
        <v/>
      </c>
      <c r="E2023" s="9">
        <f>_xlfn.XLOOKUP(C2023,Violations[Key],Violations[Cuisine])</f>
        <v/>
      </c>
      <c r="F2023" s="9">
        <f>_xlfn.XLOOKUP(C2023,Violations[Key],Violations[Score])</f>
        <v/>
      </c>
      <c r="G2023" s="9">
        <f>_xlfn.XLOOKUP(C2023,Violations[Key],Violations[Grade])&amp;""</f>
        <v/>
      </c>
      <c r="H2023" s="9">
        <f>COUNTIFS(Violations[Key],C2023,Violations[Violation code],"&lt;&gt;")</f>
        <v/>
      </c>
      <c r="I2023" s="9">
        <f>COUNTIFS(Violations[Key],C2023,Violations[Critical flag],"Critical")</f>
        <v/>
      </c>
      <c r="J2023" s="9">
        <f>IF(LEFT(_xlfn.XLOOKUP(C2023,Violations[Key],Violations[Action]),20)="Establishment Closed","Yes","No")</f>
        <v/>
      </c>
      <c r="K2023" s="9">
        <f>IF(F2023&lt;=13,"Yes","No")</f>
        <v/>
      </c>
    </row>
    <row r="2024">
      <c r="A2024" t="n">
        <v>40530791</v>
      </c>
      <c r="B2024" s="8" t="n">
        <v>46156</v>
      </c>
      <c r="C2024" s="9">
        <f>A2024&amp;"-"&amp;TEXT(B2024,"yyyymmdd")</f>
        <v/>
      </c>
      <c r="D2024" s="9">
        <f>_xlfn.XLOOKUP(C2024,Violations[Key],Violations[Boro])</f>
        <v/>
      </c>
      <c r="E2024" s="9">
        <f>_xlfn.XLOOKUP(C2024,Violations[Key],Violations[Cuisine])</f>
        <v/>
      </c>
      <c r="F2024" s="9">
        <f>_xlfn.XLOOKUP(C2024,Violations[Key],Violations[Score])</f>
        <v/>
      </c>
      <c r="G2024" s="9">
        <f>_xlfn.XLOOKUP(C2024,Violations[Key],Violations[Grade])&amp;""</f>
        <v/>
      </c>
      <c r="H2024" s="9">
        <f>COUNTIFS(Violations[Key],C2024,Violations[Violation code],"&lt;&gt;")</f>
        <v/>
      </c>
      <c r="I2024" s="9">
        <f>COUNTIFS(Violations[Key],C2024,Violations[Critical flag],"Critical")</f>
        <v/>
      </c>
      <c r="J2024" s="9">
        <f>IF(LEFT(_xlfn.XLOOKUP(C2024,Violations[Key],Violations[Action]),20)="Establishment Closed","Yes","No")</f>
        <v/>
      </c>
      <c r="K2024" s="9">
        <f>IF(F2024&lt;=13,"Yes","No")</f>
        <v/>
      </c>
    </row>
    <row r="2025">
      <c r="A2025" t="n">
        <v>40543355</v>
      </c>
      <c r="B2025" s="8" t="n">
        <v>46156</v>
      </c>
      <c r="C2025" s="9">
        <f>A2025&amp;"-"&amp;TEXT(B2025,"yyyymmdd")</f>
        <v/>
      </c>
      <c r="D2025" s="9">
        <f>_xlfn.XLOOKUP(C2025,Violations[Key],Violations[Boro])</f>
        <v/>
      </c>
      <c r="E2025" s="9">
        <f>_xlfn.XLOOKUP(C2025,Violations[Key],Violations[Cuisine])</f>
        <v/>
      </c>
      <c r="F2025" s="9">
        <f>_xlfn.XLOOKUP(C2025,Violations[Key],Violations[Score])</f>
        <v/>
      </c>
      <c r="G2025" s="9">
        <f>_xlfn.XLOOKUP(C2025,Violations[Key],Violations[Grade])&amp;""</f>
        <v/>
      </c>
      <c r="H2025" s="9">
        <f>COUNTIFS(Violations[Key],C2025,Violations[Violation code],"&lt;&gt;")</f>
        <v/>
      </c>
      <c r="I2025" s="9">
        <f>COUNTIFS(Violations[Key],C2025,Violations[Critical flag],"Critical")</f>
        <v/>
      </c>
      <c r="J2025" s="9">
        <f>IF(LEFT(_xlfn.XLOOKUP(C2025,Violations[Key],Violations[Action]),20)="Establishment Closed","Yes","No")</f>
        <v/>
      </c>
      <c r="K2025" s="9">
        <f>IF(F2025&lt;=13,"Yes","No")</f>
        <v/>
      </c>
    </row>
    <row r="2026">
      <c r="A2026" t="n">
        <v>40544528</v>
      </c>
      <c r="B2026" s="8" t="n">
        <v>46156</v>
      </c>
      <c r="C2026" s="9">
        <f>A2026&amp;"-"&amp;TEXT(B2026,"yyyymmdd")</f>
        <v/>
      </c>
      <c r="D2026" s="9">
        <f>_xlfn.XLOOKUP(C2026,Violations[Key],Violations[Boro])</f>
        <v/>
      </c>
      <c r="E2026" s="9">
        <f>_xlfn.XLOOKUP(C2026,Violations[Key],Violations[Cuisine])</f>
        <v/>
      </c>
      <c r="F2026" s="9">
        <f>_xlfn.XLOOKUP(C2026,Violations[Key],Violations[Score])</f>
        <v/>
      </c>
      <c r="G2026" s="9">
        <f>_xlfn.XLOOKUP(C2026,Violations[Key],Violations[Grade])&amp;""</f>
        <v/>
      </c>
      <c r="H2026" s="9">
        <f>COUNTIFS(Violations[Key],C2026,Violations[Violation code],"&lt;&gt;")</f>
        <v/>
      </c>
      <c r="I2026" s="9">
        <f>COUNTIFS(Violations[Key],C2026,Violations[Critical flag],"Critical")</f>
        <v/>
      </c>
      <c r="J2026" s="9">
        <f>IF(LEFT(_xlfn.XLOOKUP(C2026,Violations[Key],Violations[Action]),20)="Establishment Closed","Yes","No")</f>
        <v/>
      </c>
      <c r="K2026" s="9">
        <f>IF(F2026&lt;=13,"Yes","No")</f>
        <v/>
      </c>
    </row>
    <row r="2027">
      <c r="A2027" t="n">
        <v>40578092</v>
      </c>
      <c r="B2027" s="8" t="n">
        <v>46156</v>
      </c>
      <c r="C2027" s="9">
        <f>A2027&amp;"-"&amp;TEXT(B2027,"yyyymmdd")</f>
        <v/>
      </c>
      <c r="D2027" s="9">
        <f>_xlfn.XLOOKUP(C2027,Violations[Key],Violations[Boro])</f>
        <v/>
      </c>
      <c r="E2027" s="9">
        <f>_xlfn.XLOOKUP(C2027,Violations[Key],Violations[Cuisine])</f>
        <v/>
      </c>
      <c r="F2027" s="9">
        <f>_xlfn.XLOOKUP(C2027,Violations[Key],Violations[Score])</f>
        <v/>
      </c>
      <c r="G2027" s="9">
        <f>_xlfn.XLOOKUP(C2027,Violations[Key],Violations[Grade])&amp;""</f>
        <v/>
      </c>
      <c r="H2027" s="9">
        <f>COUNTIFS(Violations[Key],C2027,Violations[Violation code],"&lt;&gt;")</f>
        <v/>
      </c>
      <c r="I2027" s="9">
        <f>COUNTIFS(Violations[Key],C2027,Violations[Critical flag],"Critical")</f>
        <v/>
      </c>
      <c r="J2027" s="9">
        <f>IF(LEFT(_xlfn.XLOOKUP(C2027,Violations[Key],Violations[Action]),20)="Establishment Closed","Yes","No")</f>
        <v/>
      </c>
      <c r="K2027" s="9">
        <f>IF(F2027&lt;=13,"Yes","No")</f>
        <v/>
      </c>
    </row>
    <row r="2028">
      <c r="A2028" t="n">
        <v>40634937</v>
      </c>
      <c r="B2028" s="8" t="n">
        <v>46156</v>
      </c>
      <c r="C2028" s="9">
        <f>A2028&amp;"-"&amp;TEXT(B2028,"yyyymmdd")</f>
        <v/>
      </c>
      <c r="D2028" s="9">
        <f>_xlfn.XLOOKUP(C2028,Violations[Key],Violations[Boro])</f>
        <v/>
      </c>
      <c r="E2028" s="9">
        <f>_xlfn.XLOOKUP(C2028,Violations[Key],Violations[Cuisine])</f>
        <v/>
      </c>
      <c r="F2028" s="9">
        <f>_xlfn.XLOOKUP(C2028,Violations[Key],Violations[Score])</f>
        <v/>
      </c>
      <c r="G2028" s="9">
        <f>_xlfn.XLOOKUP(C2028,Violations[Key],Violations[Grade])&amp;""</f>
        <v/>
      </c>
      <c r="H2028" s="9">
        <f>COUNTIFS(Violations[Key],C2028,Violations[Violation code],"&lt;&gt;")</f>
        <v/>
      </c>
      <c r="I2028" s="9">
        <f>COUNTIFS(Violations[Key],C2028,Violations[Critical flag],"Critical")</f>
        <v/>
      </c>
      <c r="J2028" s="9">
        <f>IF(LEFT(_xlfn.XLOOKUP(C2028,Violations[Key],Violations[Action]),20)="Establishment Closed","Yes","No")</f>
        <v/>
      </c>
      <c r="K2028" s="9">
        <f>IF(F2028&lt;=13,"Yes","No")</f>
        <v/>
      </c>
    </row>
    <row r="2029">
      <c r="A2029" t="n">
        <v>40847025</v>
      </c>
      <c r="B2029" s="8" t="n">
        <v>46156</v>
      </c>
      <c r="C2029" s="9">
        <f>A2029&amp;"-"&amp;TEXT(B2029,"yyyymmdd")</f>
        <v/>
      </c>
      <c r="D2029" s="9">
        <f>_xlfn.XLOOKUP(C2029,Violations[Key],Violations[Boro])</f>
        <v/>
      </c>
      <c r="E2029" s="9">
        <f>_xlfn.XLOOKUP(C2029,Violations[Key],Violations[Cuisine])</f>
        <v/>
      </c>
      <c r="F2029" s="9">
        <f>_xlfn.XLOOKUP(C2029,Violations[Key],Violations[Score])</f>
        <v/>
      </c>
      <c r="G2029" s="9">
        <f>_xlfn.XLOOKUP(C2029,Violations[Key],Violations[Grade])&amp;""</f>
        <v/>
      </c>
      <c r="H2029" s="9">
        <f>COUNTIFS(Violations[Key],C2029,Violations[Violation code],"&lt;&gt;")</f>
        <v/>
      </c>
      <c r="I2029" s="9">
        <f>COUNTIFS(Violations[Key],C2029,Violations[Critical flag],"Critical")</f>
        <v/>
      </c>
      <c r="J2029" s="9">
        <f>IF(LEFT(_xlfn.XLOOKUP(C2029,Violations[Key],Violations[Action]),20)="Establishment Closed","Yes","No")</f>
        <v/>
      </c>
      <c r="K2029" s="9">
        <f>IF(F2029&lt;=13,"Yes","No")</f>
        <v/>
      </c>
    </row>
    <row r="2030">
      <c r="A2030" t="n">
        <v>40954991</v>
      </c>
      <c r="B2030" s="8" t="n">
        <v>46156</v>
      </c>
      <c r="C2030" s="9">
        <f>A2030&amp;"-"&amp;TEXT(B2030,"yyyymmdd")</f>
        <v/>
      </c>
      <c r="D2030" s="9">
        <f>_xlfn.XLOOKUP(C2030,Violations[Key],Violations[Boro])</f>
        <v/>
      </c>
      <c r="E2030" s="9">
        <f>_xlfn.XLOOKUP(C2030,Violations[Key],Violations[Cuisine])</f>
        <v/>
      </c>
      <c r="F2030" s="9">
        <f>_xlfn.XLOOKUP(C2030,Violations[Key],Violations[Score])</f>
        <v/>
      </c>
      <c r="G2030" s="9">
        <f>_xlfn.XLOOKUP(C2030,Violations[Key],Violations[Grade])&amp;""</f>
        <v/>
      </c>
      <c r="H2030" s="9">
        <f>COUNTIFS(Violations[Key],C2030,Violations[Violation code],"&lt;&gt;")</f>
        <v/>
      </c>
      <c r="I2030" s="9">
        <f>COUNTIFS(Violations[Key],C2030,Violations[Critical flag],"Critical")</f>
        <v/>
      </c>
      <c r="J2030" s="9">
        <f>IF(LEFT(_xlfn.XLOOKUP(C2030,Violations[Key],Violations[Action]),20)="Establishment Closed","Yes","No")</f>
        <v/>
      </c>
      <c r="K2030" s="9">
        <f>IF(F2030&lt;=13,"Yes","No")</f>
        <v/>
      </c>
    </row>
    <row r="2031">
      <c r="A2031" t="n">
        <v>40987028</v>
      </c>
      <c r="B2031" s="8" t="n">
        <v>46156</v>
      </c>
      <c r="C2031" s="9">
        <f>A2031&amp;"-"&amp;TEXT(B2031,"yyyymmdd")</f>
        <v/>
      </c>
      <c r="D2031" s="9">
        <f>_xlfn.XLOOKUP(C2031,Violations[Key],Violations[Boro])</f>
        <v/>
      </c>
      <c r="E2031" s="9">
        <f>_xlfn.XLOOKUP(C2031,Violations[Key],Violations[Cuisine])</f>
        <v/>
      </c>
      <c r="F2031" s="9">
        <f>_xlfn.XLOOKUP(C2031,Violations[Key],Violations[Score])</f>
        <v/>
      </c>
      <c r="G2031" s="9">
        <f>_xlfn.XLOOKUP(C2031,Violations[Key],Violations[Grade])&amp;""</f>
        <v/>
      </c>
      <c r="H2031" s="9">
        <f>COUNTIFS(Violations[Key],C2031,Violations[Violation code],"&lt;&gt;")</f>
        <v/>
      </c>
      <c r="I2031" s="9">
        <f>COUNTIFS(Violations[Key],C2031,Violations[Critical flag],"Critical")</f>
        <v/>
      </c>
      <c r="J2031" s="9">
        <f>IF(LEFT(_xlfn.XLOOKUP(C2031,Violations[Key],Violations[Action]),20)="Establishment Closed","Yes","No")</f>
        <v/>
      </c>
      <c r="K2031" s="9">
        <f>IF(F2031&lt;=13,"Yes","No")</f>
        <v/>
      </c>
    </row>
    <row r="2032">
      <c r="A2032" t="n">
        <v>41042416</v>
      </c>
      <c r="B2032" s="8" t="n">
        <v>46156</v>
      </c>
      <c r="C2032" s="9">
        <f>A2032&amp;"-"&amp;TEXT(B2032,"yyyymmdd")</f>
        <v/>
      </c>
      <c r="D2032" s="9">
        <f>_xlfn.XLOOKUP(C2032,Violations[Key],Violations[Boro])</f>
        <v/>
      </c>
      <c r="E2032" s="9">
        <f>_xlfn.XLOOKUP(C2032,Violations[Key],Violations[Cuisine])</f>
        <v/>
      </c>
      <c r="F2032" s="9">
        <f>_xlfn.XLOOKUP(C2032,Violations[Key],Violations[Score])</f>
        <v/>
      </c>
      <c r="G2032" s="9">
        <f>_xlfn.XLOOKUP(C2032,Violations[Key],Violations[Grade])&amp;""</f>
        <v/>
      </c>
      <c r="H2032" s="9">
        <f>COUNTIFS(Violations[Key],C2032,Violations[Violation code],"&lt;&gt;")</f>
        <v/>
      </c>
      <c r="I2032" s="9">
        <f>COUNTIFS(Violations[Key],C2032,Violations[Critical flag],"Critical")</f>
        <v/>
      </c>
      <c r="J2032" s="9">
        <f>IF(LEFT(_xlfn.XLOOKUP(C2032,Violations[Key],Violations[Action]),20)="Establishment Closed","Yes","No")</f>
        <v/>
      </c>
      <c r="K2032" s="9">
        <f>IF(F2032&lt;=13,"Yes","No")</f>
        <v/>
      </c>
    </row>
    <row r="2033">
      <c r="A2033" t="n">
        <v>41102997</v>
      </c>
      <c r="B2033" s="8" t="n">
        <v>46156</v>
      </c>
      <c r="C2033" s="9">
        <f>A2033&amp;"-"&amp;TEXT(B2033,"yyyymmdd")</f>
        <v/>
      </c>
      <c r="D2033" s="9">
        <f>_xlfn.XLOOKUP(C2033,Violations[Key],Violations[Boro])</f>
        <v/>
      </c>
      <c r="E2033" s="9">
        <f>_xlfn.XLOOKUP(C2033,Violations[Key],Violations[Cuisine])</f>
        <v/>
      </c>
      <c r="F2033" s="9">
        <f>_xlfn.XLOOKUP(C2033,Violations[Key],Violations[Score])</f>
        <v/>
      </c>
      <c r="G2033" s="9">
        <f>_xlfn.XLOOKUP(C2033,Violations[Key],Violations[Grade])&amp;""</f>
        <v/>
      </c>
      <c r="H2033" s="9">
        <f>COUNTIFS(Violations[Key],C2033,Violations[Violation code],"&lt;&gt;")</f>
        <v/>
      </c>
      <c r="I2033" s="9">
        <f>COUNTIFS(Violations[Key],C2033,Violations[Critical flag],"Critical")</f>
        <v/>
      </c>
      <c r="J2033" s="9">
        <f>IF(LEFT(_xlfn.XLOOKUP(C2033,Violations[Key],Violations[Action]),20)="Establishment Closed","Yes","No")</f>
        <v/>
      </c>
      <c r="K2033" s="9">
        <f>IF(F2033&lt;=13,"Yes","No")</f>
        <v/>
      </c>
    </row>
    <row r="2034">
      <c r="A2034" t="n">
        <v>41182732</v>
      </c>
      <c r="B2034" s="8" t="n">
        <v>46156</v>
      </c>
      <c r="C2034" s="9">
        <f>A2034&amp;"-"&amp;TEXT(B2034,"yyyymmdd")</f>
        <v/>
      </c>
      <c r="D2034" s="9">
        <f>_xlfn.XLOOKUP(C2034,Violations[Key],Violations[Boro])</f>
        <v/>
      </c>
      <c r="E2034" s="9">
        <f>_xlfn.XLOOKUP(C2034,Violations[Key],Violations[Cuisine])</f>
        <v/>
      </c>
      <c r="F2034" s="9">
        <f>_xlfn.XLOOKUP(C2034,Violations[Key],Violations[Score])</f>
        <v/>
      </c>
      <c r="G2034" s="9">
        <f>_xlfn.XLOOKUP(C2034,Violations[Key],Violations[Grade])&amp;""</f>
        <v/>
      </c>
      <c r="H2034" s="9">
        <f>COUNTIFS(Violations[Key],C2034,Violations[Violation code],"&lt;&gt;")</f>
        <v/>
      </c>
      <c r="I2034" s="9">
        <f>COUNTIFS(Violations[Key],C2034,Violations[Critical flag],"Critical")</f>
        <v/>
      </c>
      <c r="J2034" s="9">
        <f>IF(LEFT(_xlfn.XLOOKUP(C2034,Violations[Key],Violations[Action]),20)="Establishment Closed","Yes","No")</f>
        <v/>
      </c>
      <c r="K2034" s="9">
        <f>IF(F2034&lt;=13,"Yes","No")</f>
        <v/>
      </c>
    </row>
    <row r="2035">
      <c r="A2035" t="n">
        <v>41230533</v>
      </c>
      <c r="B2035" s="8" t="n">
        <v>46156</v>
      </c>
      <c r="C2035" s="9">
        <f>A2035&amp;"-"&amp;TEXT(B2035,"yyyymmdd")</f>
        <v/>
      </c>
      <c r="D2035" s="9">
        <f>_xlfn.XLOOKUP(C2035,Violations[Key],Violations[Boro])</f>
        <v/>
      </c>
      <c r="E2035" s="9">
        <f>_xlfn.XLOOKUP(C2035,Violations[Key],Violations[Cuisine])</f>
        <v/>
      </c>
      <c r="F2035" s="9">
        <f>_xlfn.XLOOKUP(C2035,Violations[Key],Violations[Score])</f>
        <v/>
      </c>
      <c r="G2035" s="9">
        <f>_xlfn.XLOOKUP(C2035,Violations[Key],Violations[Grade])&amp;""</f>
        <v/>
      </c>
      <c r="H2035" s="9">
        <f>COUNTIFS(Violations[Key],C2035,Violations[Violation code],"&lt;&gt;")</f>
        <v/>
      </c>
      <c r="I2035" s="9">
        <f>COUNTIFS(Violations[Key],C2035,Violations[Critical flag],"Critical")</f>
        <v/>
      </c>
      <c r="J2035" s="9">
        <f>IF(LEFT(_xlfn.XLOOKUP(C2035,Violations[Key],Violations[Action]),20)="Establishment Closed","Yes","No")</f>
        <v/>
      </c>
      <c r="K2035" s="9">
        <f>IF(F2035&lt;=13,"Yes","No")</f>
        <v/>
      </c>
    </row>
    <row r="2036">
      <c r="A2036" t="n">
        <v>41316782</v>
      </c>
      <c r="B2036" s="8" t="n">
        <v>46156</v>
      </c>
      <c r="C2036" s="9">
        <f>A2036&amp;"-"&amp;TEXT(B2036,"yyyymmdd")</f>
        <v/>
      </c>
      <c r="D2036" s="9">
        <f>_xlfn.XLOOKUP(C2036,Violations[Key],Violations[Boro])</f>
        <v/>
      </c>
      <c r="E2036" s="9">
        <f>_xlfn.XLOOKUP(C2036,Violations[Key],Violations[Cuisine])</f>
        <v/>
      </c>
      <c r="F2036" s="9">
        <f>_xlfn.XLOOKUP(C2036,Violations[Key],Violations[Score])</f>
        <v/>
      </c>
      <c r="G2036" s="9">
        <f>_xlfn.XLOOKUP(C2036,Violations[Key],Violations[Grade])&amp;""</f>
        <v/>
      </c>
      <c r="H2036" s="9">
        <f>COUNTIFS(Violations[Key],C2036,Violations[Violation code],"&lt;&gt;")</f>
        <v/>
      </c>
      <c r="I2036" s="9">
        <f>COUNTIFS(Violations[Key],C2036,Violations[Critical flag],"Critical")</f>
        <v/>
      </c>
      <c r="J2036" s="9">
        <f>IF(LEFT(_xlfn.XLOOKUP(C2036,Violations[Key],Violations[Action]),20)="Establishment Closed","Yes","No")</f>
        <v/>
      </c>
      <c r="K2036" s="9">
        <f>IF(F2036&lt;=13,"Yes","No")</f>
        <v/>
      </c>
    </row>
    <row r="2037">
      <c r="A2037" t="n">
        <v>41396382</v>
      </c>
      <c r="B2037" s="8" t="n">
        <v>46156</v>
      </c>
      <c r="C2037" s="9">
        <f>A2037&amp;"-"&amp;TEXT(B2037,"yyyymmdd")</f>
        <v/>
      </c>
      <c r="D2037" s="9">
        <f>_xlfn.XLOOKUP(C2037,Violations[Key],Violations[Boro])</f>
        <v/>
      </c>
      <c r="E2037" s="9">
        <f>_xlfn.XLOOKUP(C2037,Violations[Key],Violations[Cuisine])</f>
        <v/>
      </c>
      <c r="F2037" s="9">
        <f>_xlfn.XLOOKUP(C2037,Violations[Key],Violations[Score])</f>
        <v/>
      </c>
      <c r="G2037" s="9">
        <f>_xlfn.XLOOKUP(C2037,Violations[Key],Violations[Grade])&amp;""</f>
        <v/>
      </c>
      <c r="H2037" s="9">
        <f>COUNTIFS(Violations[Key],C2037,Violations[Violation code],"&lt;&gt;")</f>
        <v/>
      </c>
      <c r="I2037" s="9">
        <f>COUNTIFS(Violations[Key],C2037,Violations[Critical flag],"Critical")</f>
        <v/>
      </c>
      <c r="J2037" s="9">
        <f>IF(LEFT(_xlfn.XLOOKUP(C2037,Violations[Key],Violations[Action]),20)="Establishment Closed","Yes","No")</f>
        <v/>
      </c>
      <c r="K2037" s="9">
        <f>IF(F2037&lt;=13,"Yes","No")</f>
        <v/>
      </c>
    </row>
    <row r="2038">
      <c r="A2038" t="n">
        <v>41451912</v>
      </c>
      <c r="B2038" s="8" t="n">
        <v>46156</v>
      </c>
      <c r="C2038" s="9">
        <f>A2038&amp;"-"&amp;TEXT(B2038,"yyyymmdd")</f>
        <v/>
      </c>
      <c r="D2038" s="9">
        <f>_xlfn.XLOOKUP(C2038,Violations[Key],Violations[Boro])</f>
        <v/>
      </c>
      <c r="E2038" s="9">
        <f>_xlfn.XLOOKUP(C2038,Violations[Key],Violations[Cuisine])</f>
        <v/>
      </c>
      <c r="F2038" s="9">
        <f>_xlfn.XLOOKUP(C2038,Violations[Key],Violations[Score])</f>
        <v/>
      </c>
      <c r="G2038" s="9">
        <f>_xlfn.XLOOKUP(C2038,Violations[Key],Violations[Grade])&amp;""</f>
        <v/>
      </c>
      <c r="H2038" s="9">
        <f>COUNTIFS(Violations[Key],C2038,Violations[Violation code],"&lt;&gt;")</f>
        <v/>
      </c>
      <c r="I2038" s="9">
        <f>COUNTIFS(Violations[Key],C2038,Violations[Critical flag],"Critical")</f>
        <v/>
      </c>
      <c r="J2038" s="9">
        <f>IF(LEFT(_xlfn.XLOOKUP(C2038,Violations[Key],Violations[Action]),20)="Establishment Closed","Yes","No")</f>
        <v/>
      </c>
      <c r="K2038" s="9">
        <f>IF(F2038&lt;=13,"Yes","No")</f>
        <v/>
      </c>
    </row>
    <row r="2039">
      <c r="A2039" t="n">
        <v>41461099</v>
      </c>
      <c r="B2039" s="8" t="n">
        <v>46156</v>
      </c>
      <c r="C2039" s="9">
        <f>A2039&amp;"-"&amp;TEXT(B2039,"yyyymmdd")</f>
        <v/>
      </c>
      <c r="D2039" s="9">
        <f>_xlfn.XLOOKUP(C2039,Violations[Key],Violations[Boro])</f>
        <v/>
      </c>
      <c r="E2039" s="9">
        <f>_xlfn.XLOOKUP(C2039,Violations[Key],Violations[Cuisine])</f>
        <v/>
      </c>
      <c r="F2039" s="9">
        <f>_xlfn.XLOOKUP(C2039,Violations[Key],Violations[Score])</f>
        <v/>
      </c>
      <c r="G2039" s="9">
        <f>_xlfn.XLOOKUP(C2039,Violations[Key],Violations[Grade])&amp;""</f>
        <v/>
      </c>
      <c r="H2039" s="9">
        <f>COUNTIFS(Violations[Key],C2039,Violations[Violation code],"&lt;&gt;")</f>
        <v/>
      </c>
      <c r="I2039" s="9">
        <f>COUNTIFS(Violations[Key],C2039,Violations[Critical flag],"Critical")</f>
        <v/>
      </c>
      <c r="J2039" s="9">
        <f>IF(LEFT(_xlfn.XLOOKUP(C2039,Violations[Key],Violations[Action]),20)="Establishment Closed","Yes","No")</f>
        <v/>
      </c>
      <c r="K2039" s="9">
        <f>IF(F2039&lt;=13,"Yes","No")</f>
        <v/>
      </c>
    </row>
    <row r="2040">
      <c r="A2040" t="n">
        <v>41475669</v>
      </c>
      <c r="B2040" s="8" t="n">
        <v>46156</v>
      </c>
      <c r="C2040" s="9">
        <f>A2040&amp;"-"&amp;TEXT(B2040,"yyyymmdd")</f>
        <v/>
      </c>
      <c r="D2040" s="9">
        <f>_xlfn.XLOOKUP(C2040,Violations[Key],Violations[Boro])</f>
        <v/>
      </c>
      <c r="E2040" s="9">
        <f>_xlfn.XLOOKUP(C2040,Violations[Key],Violations[Cuisine])</f>
        <v/>
      </c>
      <c r="F2040" s="9">
        <f>_xlfn.XLOOKUP(C2040,Violations[Key],Violations[Score])</f>
        <v/>
      </c>
      <c r="G2040" s="9">
        <f>_xlfn.XLOOKUP(C2040,Violations[Key],Violations[Grade])&amp;""</f>
        <v/>
      </c>
      <c r="H2040" s="9">
        <f>COUNTIFS(Violations[Key],C2040,Violations[Violation code],"&lt;&gt;")</f>
        <v/>
      </c>
      <c r="I2040" s="9">
        <f>COUNTIFS(Violations[Key],C2040,Violations[Critical flag],"Critical")</f>
        <v/>
      </c>
      <c r="J2040" s="9">
        <f>IF(LEFT(_xlfn.XLOOKUP(C2040,Violations[Key],Violations[Action]),20)="Establishment Closed","Yes","No")</f>
        <v/>
      </c>
      <c r="K2040" s="9">
        <f>IF(F2040&lt;=13,"Yes","No")</f>
        <v/>
      </c>
    </row>
    <row r="2041">
      <c r="A2041" t="n">
        <v>41503710</v>
      </c>
      <c r="B2041" s="8" t="n">
        <v>46156</v>
      </c>
      <c r="C2041" s="9">
        <f>A2041&amp;"-"&amp;TEXT(B2041,"yyyymmdd")</f>
        <v/>
      </c>
      <c r="D2041" s="9">
        <f>_xlfn.XLOOKUP(C2041,Violations[Key],Violations[Boro])</f>
        <v/>
      </c>
      <c r="E2041" s="9">
        <f>_xlfn.XLOOKUP(C2041,Violations[Key],Violations[Cuisine])</f>
        <v/>
      </c>
      <c r="F2041" s="9">
        <f>_xlfn.XLOOKUP(C2041,Violations[Key],Violations[Score])</f>
        <v/>
      </c>
      <c r="G2041" s="9">
        <f>_xlfn.XLOOKUP(C2041,Violations[Key],Violations[Grade])&amp;""</f>
        <v/>
      </c>
      <c r="H2041" s="9">
        <f>COUNTIFS(Violations[Key],C2041,Violations[Violation code],"&lt;&gt;")</f>
        <v/>
      </c>
      <c r="I2041" s="9">
        <f>COUNTIFS(Violations[Key],C2041,Violations[Critical flag],"Critical")</f>
        <v/>
      </c>
      <c r="J2041" s="9">
        <f>IF(LEFT(_xlfn.XLOOKUP(C2041,Violations[Key],Violations[Action]),20)="Establishment Closed","Yes","No")</f>
        <v/>
      </c>
      <c r="K2041" s="9">
        <f>IF(F2041&lt;=13,"Yes","No")</f>
        <v/>
      </c>
    </row>
    <row r="2042">
      <c r="A2042" t="n">
        <v>41529617</v>
      </c>
      <c r="B2042" s="8" t="n">
        <v>46156</v>
      </c>
      <c r="C2042" s="9">
        <f>A2042&amp;"-"&amp;TEXT(B2042,"yyyymmdd")</f>
        <v/>
      </c>
      <c r="D2042" s="9">
        <f>_xlfn.XLOOKUP(C2042,Violations[Key],Violations[Boro])</f>
        <v/>
      </c>
      <c r="E2042" s="9">
        <f>_xlfn.XLOOKUP(C2042,Violations[Key],Violations[Cuisine])</f>
        <v/>
      </c>
      <c r="F2042" s="9">
        <f>_xlfn.XLOOKUP(C2042,Violations[Key],Violations[Score])</f>
        <v/>
      </c>
      <c r="G2042" s="9">
        <f>_xlfn.XLOOKUP(C2042,Violations[Key],Violations[Grade])&amp;""</f>
        <v/>
      </c>
      <c r="H2042" s="9">
        <f>COUNTIFS(Violations[Key],C2042,Violations[Violation code],"&lt;&gt;")</f>
        <v/>
      </c>
      <c r="I2042" s="9">
        <f>COUNTIFS(Violations[Key],C2042,Violations[Critical flag],"Critical")</f>
        <v/>
      </c>
      <c r="J2042" s="9">
        <f>IF(LEFT(_xlfn.XLOOKUP(C2042,Violations[Key],Violations[Action]),20)="Establishment Closed","Yes","No")</f>
        <v/>
      </c>
      <c r="K2042" s="9">
        <f>IF(F2042&lt;=13,"Yes","No")</f>
        <v/>
      </c>
    </row>
    <row r="2043">
      <c r="A2043" t="n">
        <v>41551299</v>
      </c>
      <c r="B2043" s="8" t="n">
        <v>46156</v>
      </c>
      <c r="C2043" s="9">
        <f>A2043&amp;"-"&amp;TEXT(B2043,"yyyymmdd")</f>
        <v/>
      </c>
      <c r="D2043" s="9">
        <f>_xlfn.XLOOKUP(C2043,Violations[Key],Violations[Boro])</f>
        <v/>
      </c>
      <c r="E2043" s="9">
        <f>_xlfn.XLOOKUP(C2043,Violations[Key],Violations[Cuisine])</f>
        <v/>
      </c>
      <c r="F2043" s="9">
        <f>_xlfn.XLOOKUP(C2043,Violations[Key],Violations[Score])</f>
        <v/>
      </c>
      <c r="G2043" s="9">
        <f>_xlfn.XLOOKUP(C2043,Violations[Key],Violations[Grade])&amp;""</f>
        <v/>
      </c>
      <c r="H2043" s="9">
        <f>COUNTIFS(Violations[Key],C2043,Violations[Violation code],"&lt;&gt;")</f>
        <v/>
      </c>
      <c r="I2043" s="9">
        <f>COUNTIFS(Violations[Key],C2043,Violations[Critical flag],"Critical")</f>
        <v/>
      </c>
      <c r="J2043" s="9">
        <f>IF(LEFT(_xlfn.XLOOKUP(C2043,Violations[Key],Violations[Action]),20)="Establishment Closed","Yes","No")</f>
        <v/>
      </c>
      <c r="K2043" s="9">
        <f>IF(F2043&lt;=13,"Yes","No")</f>
        <v/>
      </c>
    </row>
    <row r="2044">
      <c r="A2044" t="n">
        <v>41582117</v>
      </c>
      <c r="B2044" s="8" t="n">
        <v>46156</v>
      </c>
      <c r="C2044" s="9">
        <f>A2044&amp;"-"&amp;TEXT(B2044,"yyyymmdd")</f>
        <v/>
      </c>
      <c r="D2044" s="9">
        <f>_xlfn.XLOOKUP(C2044,Violations[Key],Violations[Boro])</f>
        <v/>
      </c>
      <c r="E2044" s="9">
        <f>_xlfn.XLOOKUP(C2044,Violations[Key],Violations[Cuisine])</f>
        <v/>
      </c>
      <c r="F2044" s="9">
        <f>_xlfn.XLOOKUP(C2044,Violations[Key],Violations[Score])</f>
        <v/>
      </c>
      <c r="G2044" s="9">
        <f>_xlfn.XLOOKUP(C2044,Violations[Key],Violations[Grade])&amp;""</f>
        <v/>
      </c>
      <c r="H2044" s="9">
        <f>COUNTIFS(Violations[Key],C2044,Violations[Violation code],"&lt;&gt;")</f>
        <v/>
      </c>
      <c r="I2044" s="9">
        <f>COUNTIFS(Violations[Key],C2044,Violations[Critical flag],"Critical")</f>
        <v/>
      </c>
      <c r="J2044" s="9">
        <f>IF(LEFT(_xlfn.XLOOKUP(C2044,Violations[Key],Violations[Action]),20)="Establishment Closed","Yes","No")</f>
        <v/>
      </c>
      <c r="K2044" s="9">
        <f>IF(F2044&lt;=13,"Yes","No")</f>
        <v/>
      </c>
    </row>
    <row r="2045">
      <c r="A2045" t="n">
        <v>41667090</v>
      </c>
      <c r="B2045" s="8" t="n">
        <v>46156</v>
      </c>
      <c r="C2045" s="9">
        <f>A2045&amp;"-"&amp;TEXT(B2045,"yyyymmdd")</f>
        <v/>
      </c>
      <c r="D2045" s="9">
        <f>_xlfn.XLOOKUP(C2045,Violations[Key],Violations[Boro])</f>
        <v/>
      </c>
      <c r="E2045" s="9">
        <f>_xlfn.XLOOKUP(C2045,Violations[Key],Violations[Cuisine])</f>
        <v/>
      </c>
      <c r="F2045" s="9">
        <f>_xlfn.XLOOKUP(C2045,Violations[Key],Violations[Score])</f>
        <v/>
      </c>
      <c r="G2045" s="9">
        <f>_xlfn.XLOOKUP(C2045,Violations[Key],Violations[Grade])&amp;""</f>
        <v/>
      </c>
      <c r="H2045" s="9">
        <f>COUNTIFS(Violations[Key],C2045,Violations[Violation code],"&lt;&gt;")</f>
        <v/>
      </c>
      <c r="I2045" s="9">
        <f>COUNTIFS(Violations[Key],C2045,Violations[Critical flag],"Critical")</f>
        <v/>
      </c>
      <c r="J2045" s="9">
        <f>IF(LEFT(_xlfn.XLOOKUP(C2045,Violations[Key],Violations[Action]),20)="Establishment Closed","Yes","No")</f>
        <v/>
      </c>
      <c r="K2045" s="9">
        <f>IF(F2045&lt;=13,"Yes","No")</f>
        <v/>
      </c>
    </row>
    <row r="2046">
      <c r="A2046" t="n">
        <v>41701789</v>
      </c>
      <c r="B2046" s="8" t="n">
        <v>46156</v>
      </c>
      <c r="C2046" s="9">
        <f>A2046&amp;"-"&amp;TEXT(B2046,"yyyymmdd")</f>
        <v/>
      </c>
      <c r="D2046" s="9">
        <f>_xlfn.XLOOKUP(C2046,Violations[Key],Violations[Boro])</f>
        <v/>
      </c>
      <c r="E2046" s="9">
        <f>_xlfn.XLOOKUP(C2046,Violations[Key],Violations[Cuisine])</f>
        <v/>
      </c>
      <c r="F2046" s="9">
        <f>_xlfn.XLOOKUP(C2046,Violations[Key],Violations[Score])</f>
        <v/>
      </c>
      <c r="G2046" s="9">
        <f>_xlfn.XLOOKUP(C2046,Violations[Key],Violations[Grade])&amp;""</f>
        <v/>
      </c>
      <c r="H2046" s="9">
        <f>COUNTIFS(Violations[Key],C2046,Violations[Violation code],"&lt;&gt;")</f>
        <v/>
      </c>
      <c r="I2046" s="9">
        <f>COUNTIFS(Violations[Key],C2046,Violations[Critical flag],"Critical")</f>
        <v/>
      </c>
      <c r="J2046" s="9">
        <f>IF(LEFT(_xlfn.XLOOKUP(C2046,Violations[Key],Violations[Action]),20)="Establishment Closed","Yes","No")</f>
        <v/>
      </c>
      <c r="K2046" s="9">
        <f>IF(F2046&lt;=13,"Yes","No")</f>
        <v/>
      </c>
    </row>
    <row r="2047">
      <c r="A2047" t="n">
        <v>41707875</v>
      </c>
      <c r="B2047" s="8" t="n">
        <v>46156</v>
      </c>
      <c r="C2047" s="9">
        <f>A2047&amp;"-"&amp;TEXT(B2047,"yyyymmdd")</f>
        <v/>
      </c>
      <c r="D2047" s="9">
        <f>_xlfn.XLOOKUP(C2047,Violations[Key],Violations[Boro])</f>
        <v/>
      </c>
      <c r="E2047" s="9">
        <f>_xlfn.XLOOKUP(C2047,Violations[Key],Violations[Cuisine])</f>
        <v/>
      </c>
      <c r="F2047" s="9">
        <f>_xlfn.XLOOKUP(C2047,Violations[Key],Violations[Score])</f>
        <v/>
      </c>
      <c r="G2047" s="9">
        <f>_xlfn.XLOOKUP(C2047,Violations[Key],Violations[Grade])&amp;""</f>
        <v/>
      </c>
      <c r="H2047" s="9">
        <f>COUNTIFS(Violations[Key],C2047,Violations[Violation code],"&lt;&gt;")</f>
        <v/>
      </c>
      <c r="I2047" s="9">
        <f>COUNTIFS(Violations[Key],C2047,Violations[Critical flag],"Critical")</f>
        <v/>
      </c>
      <c r="J2047" s="9">
        <f>IF(LEFT(_xlfn.XLOOKUP(C2047,Violations[Key],Violations[Action]),20)="Establishment Closed","Yes","No")</f>
        <v/>
      </c>
      <c r="K2047" s="9">
        <f>IF(F2047&lt;=13,"Yes","No")</f>
        <v/>
      </c>
    </row>
    <row r="2048">
      <c r="A2048" t="n">
        <v>50001773</v>
      </c>
      <c r="B2048" s="8" t="n">
        <v>46156</v>
      </c>
      <c r="C2048" s="9">
        <f>A2048&amp;"-"&amp;TEXT(B2048,"yyyymmdd")</f>
        <v/>
      </c>
      <c r="D2048" s="9">
        <f>_xlfn.XLOOKUP(C2048,Violations[Key],Violations[Boro])</f>
        <v/>
      </c>
      <c r="E2048" s="9">
        <f>_xlfn.XLOOKUP(C2048,Violations[Key],Violations[Cuisine])</f>
        <v/>
      </c>
      <c r="F2048" s="9">
        <f>_xlfn.XLOOKUP(C2048,Violations[Key],Violations[Score])</f>
        <v/>
      </c>
      <c r="G2048" s="9">
        <f>_xlfn.XLOOKUP(C2048,Violations[Key],Violations[Grade])&amp;""</f>
        <v/>
      </c>
      <c r="H2048" s="9">
        <f>COUNTIFS(Violations[Key],C2048,Violations[Violation code],"&lt;&gt;")</f>
        <v/>
      </c>
      <c r="I2048" s="9">
        <f>COUNTIFS(Violations[Key],C2048,Violations[Critical flag],"Critical")</f>
        <v/>
      </c>
      <c r="J2048" s="9">
        <f>IF(LEFT(_xlfn.XLOOKUP(C2048,Violations[Key],Violations[Action]),20)="Establishment Closed","Yes","No")</f>
        <v/>
      </c>
      <c r="K2048" s="9">
        <f>IF(F2048&lt;=13,"Yes","No")</f>
        <v/>
      </c>
    </row>
    <row r="2049">
      <c r="A2049" t="n">
        <v>50002202</v>
      </c>
      <c r="B2049" s="8" t="n">
        <v>46156</v>
      </c>
      <c r="C2049" s="9">
        <f>A2049&amp;"-"&amp;TEXT(B2049,"yyyymmdd")</f>
        <v/>
      </c>
      <c r="D2049" s="9">
        <f>_xlfn.XLOOKUP(C2049,Violations[Key],Violations[Boro])</f>
        <v/>
      </c>
      <c r="E2049" s="9">
        <f>_xlfn.XLOOKUP(C2049,Violations[Key],Violations[Cuisine])</f>
        <v/>
      </c>
      <c r="F2049" s="9">
        <f>_xlfn.XLOOKUP(C2049,Violations[Key],Violations[Score])</f>
        <v/>
      </c>
      <c r="G2049" s="9">
        <f>_xlfn.XLOOKUP(C2049,Violations[Key],Violations[Grade])&amp;""</f>
        <v/>
      </c>
      <c r="H2049" s="9">
        <f>COUNTIFS(Violations[Key],C2049,Violations[Violation code],"&lt;&gt;")</f>
        <v/>
      </c>
      <c r="I2049" s="9">
        <f>COUNTIFS(Violations[Key],C2049,Violations[Critical flag],"Critical")</f>
        <v/>
      </c>
      <c r="J2049" s="9">
        <f>IF(LEFT(_xlfn.XLOOKUP(C2049,Violations[Key],Violations[Action]),20)="Establishment Closed","Yes","No")</f>
        <v/>
      </c>
      <c r="K2049" s="9">
        <f>IF(F2049&lt;=13,"Yes","No")</f>
        <v/>
      </c>
    </row>
    <row r="2050">
      <c r="A2050" t="n">
        <v>50004654</v>
      </c>
      <c r="B2050" s="8" t="n">
        <v>46156</v>
      </c>
      <c r="C2050" s="9">
        <f>A2050&amp;"-"&amp;TEXT(B2050,"yyyymmdd")</f>
        <v/>
      </c>
      <c r="D2050" s="9">
        <f>_xlfn.XLOOKUP(C2050,Violations[Key],Violations[Boro])</f>
        <v/>
      </c>
      <c r="E2050" s="9">
        <f>_xlfn.XLOOKUP(C2050,Violations[Key],Violations[Cuisine])</f>
        <v/>
      </c>
      <c r="F2050" s="9">
        <f>_xlfn.XLOOKUP(C2050,Violations[Key],Violations[Score])</f>
        <v/>
      </c>
      <c r="G2050" s="9">
        <f>_xlfn.XLOOKUP(C2050,Violations[Key],Violations[Grade])&amp;""</f>
        <v/>
      </c>
      <c r="H2050" s="9">
        <f>COUNTIFS(Violations[Key],C2050,Violations[Violation code],"&lt;&gt;")</f>
        <v/>
      </c>
      <c r="I2050" s="9">
        <f>COUNTIFS(Violations[Key],C2050,Violations[Critical flag],"Critical")</f>
        <v/>
      </c>
      <c r="J2050" s="9">
        <f>IF(LEFT(_xlfn.XLOOKUP(C2050,Violations[Key],Violations[Action]),20)="Establishment Closed","Yes","No")</f>
        <v/>
      </c>
      <c r="K2050" s="9">
        <f>IF(F2050&lt;=13,"Yes","No")</f>
        <v/>
      </c>
    </row>
    <row r="2051">
      <c r="A2051" t="n">
        <v>50006594</v>
      </c>
      <c r="B2051" s="8" t="n">
        <v>46156</v>
      </c>
      <c r="C2051" s="9">
        <f>A2051&amp;"-"&amp;TEXT(B2051,"yyyymmdd")</f>
        <v/>
      </c>
      <c r="D2051" s="9">
        <f>_xlfn.XLOOKUP(C2051,Violations[Key],Violations[Boro])</f>
        <v/>
      </c>
      <c r="E2051" s="9">
        <f>_xlfn.XLOOKUP(C2051,Violations[Key],Violations[Cuisine])</f>
        <v/>
      </c>
      <c r="F2051" s="9">
        <f>_xlfn.XLOOKUP(C2051,Violations[Key],Violations[Score])</f>
        <v/>
      </c>
      <c r="G2051" s="9">
        <f>_xlfn.XLOOKUP(C2051,Violations[Key],Violations[Grade])&amp;""</f>
        <v/>
      </c>
      <c r="H2051" s="9">
        <f>COUNTIFS(Violations[Key],C2051,Violations[Violation code],"&lt;&gt;")</f>
        <v/>
      </c>
      <c r="I2051" s="9">
        <f>COUNTIFS(Violations[Key],C2051,Violations[Critical flag],"Critical")</f>
        <v/>
      </c>
      <c r="J2051" s="9">
        <f>IF(LEFT(_xlfn.XLOOKUP(C2051,Violations[Key],Violations[Action]),20)="Establishment Closed","Yes","No")</f>
        <v/>
      </c>
      <c r="K2051" s="9">
        <f>IF(F2051&lt;=13,"Yes","No")</f>
        <v/>
      </c>
    </row>
    <row r="2052">
      <c r="A2052" t="n">
        <v>50007239</v>
      </c>
      <c r="B2052" s="8" t="n">
        <v>46156</v>
      </c>
      <c r="C2052" s="9">
        <f>A2052&amp;"-"&amp;TEXT(B2052,"yyyymmdd")</f>
        <v/>
      </c>
      <c r="D2052" s="9">
        <f>_xlfn.XLOOKUP(C2052,Violations[Key],Violations[Boro])</f>
        <v/>
      </c>
      <c r="E2052" s="9">
        <f>_xlfn.XLOOKUP(C2052,Violations[Key],Violations[Cuisine])</f>
        <v/>
      </c>
      <c r="F2052" s="9">
        <f>_xlfn.XLOOKUP(C2052,Violations[Key],Violations[Score])</f>
        <v/>
      </c>
      <c r="G2052" s="9">
        <f>_xlfn.XLOOKUP(C2052,Violations[Key],Violations[Grade])&amp;""</f>
        <v/>
      </c>
      <c r="H2052" s="9">
        <f>COUNTIFS(Violations[Key],C2052,Violations[Violation code],"&lt;&gt;")</f>
        <v/>
      </c>
      <c r="I2052" s="9">
        <f>COUNTIFS(Violations[Key],C2052,Violations[Critical flag],"Critical")</f>
        <v/>
      </c>
      <c r="J2052" s="9">
        <f>IF(LEFT(_xlfn.XLOOKUP(C2052,Violations[Key],Violations[Action]),20)="Establishment Closed","Yes","No")</f>
        <v/>
      </c>
      <c r="K2052" s="9">
        <f>IF(F2052&lt;=13,"Yes","No")</f>
        <v/>
      </c>
    </row>
    <row r="2053">
      <c r="A2053" t="n">
        <v>50008319</v>
      </c>
      <c r="B2053" s="8" t="n">
        <v>46156</v>
      </c>
      <c r="C2053" s="9">
        <f>A2053&amp;"-"&amp;TEXT(B2053,"yyyymmdd")</f>
        <v/>
      </c>
      <c r="D2053" s="9">
        <f>_xlfn.XLOOKUP(C2053,Violations[Key],Violations[Boro])</f>
        <v/>
      </c>
      <c r="E2053" s="9">
        <f>_xlfn.XLOOKUP(C2053,Violations[Key],Violations[Cuisine])</f>
        <v/>
      </c>
      <c r="F2053" s="9">
        <f>_xlfn.XLOOKUP(C2053,Violations[Key],Violations[Score])</f>
        <v/>
      </c>
      <c r="G2053" s="9">
        <f>_xlfn.XLOOKUP(C2053,Violations[Key],Violations[Grade])&amp;""</f>
        <v/>
      </c>
      <c r="H2053" s="9">
        <f>COUNTIFS(Violations[Key],C2053,Violations[Violation code],"&lt;&gt;")</f>
        <v/>
      </c>
      <c r="I2053" s="9">
        <f>COUNTIFS(Violations[Key],C2053,Violations[Critical flag],"Critical")</f>
        <v/>
      </c>
      <c r="J2053" s="9">
        <f>IF(LEFT(_xlfn.XLOOKUP(C2053,Violations[Key],Violations[Action]),20)="Establishment Closed","Yes","No")</f>
        <v/>
      </c>
      <c r="K2053" s="9">
        <f>IF(F2053&lt;=13,"Yes","No")</f>
        <v/>
      </c>
    </row>
    <row r="2054">
      <c r="A2054" t="n">
        <v>50018303</v>
      </c>
      <c r="B2054" s="8" t="n">
        <v>46156</v>
      </c>
      <c r="C2054" s="9">
        <f>A2054&amp;"-"&amp;TEXT(B2054,"yyyymmdd")</f>
        <v/>
      </c>
      <c r="D2054" s="9">
        <f>_xlfn.XLOOKUP(C2054,Violations[Key],Violations[Boro])</f>
        <v/>
      </c>
      <c r="E2054" s="9">
        <f>_xlfn.XLOOKUP(C2054,Violations[Key],Violations[Cuisine])</f>
        <v/>
      </c>
      <c r="F2054" s="9">
        <f>_xlfn.XLOOKUP(C2054,Violations[Key],Violations[Score])</f>
        <v/>
      </c>
      <c r="G2054" s="9">
        <f>_xlfn.XLOOKUP(C2054,Violations[Key],Violations[Grade])&amp;""</f>
        <v/>
      </c>
      <c r="H2054" s="9">
        <f>COUNTIFS(Violations[Key],C2054,Violations[Violation code],"&lt;&gt;")</f>
        <v/>
      </c>
      <c r="I2054" s="9">
        <f>COUNTIFS(Violations[Key],C2054,Violations[Critical flag],"Critical")</f>
        <v/>
      </c>
      <c r="J2054" s="9">
        <f>IF(LEFT(_xlfn.XLOOKUP(C2054,Violations[Key],Violations[Action]),20)="Establishment Closed","Yes","No")</f>
        <v/>
      </c>
      <c r="K2054" s="9">
        <f>IF(F2054&lt;=13,"Yes","No")</f>
        <v/>
      </c>
    </row>
    <row r="2055">
      <c r="A2055" t="n">
        <v>50038882</v>
      </c>
      <c r="B2055" s="8" t="n">
        <v>46156</v>
      </c>
      <c r="C2055" s="9">
        <f>A2055&amp;"-"&amp;TEXT(B2055,"yyyymmdd")</f>
        <v/>
      </c>
      <c r="D2055" s="9">
        <f>_xlfn.XLOOKUP(C2055,Violations[Key],Violations[Boro])</f>
        <v/>
      </c>
      <c r="E2055" s="9">
        <f>_xlfn.XLOOKUP(C2055,Violations[Key],Violations[Cuisine])</f>
        <v/>
      </c>
      <c r="F2055" s="9">
        <f>_xlfn.XLOOKUP(C2055,Violations[Key],Violations[Score])</f>
        <v/>
      </c>
      <c r="G2055" s="9">
        <f>_xlfn.XLOOKUP(C2055,Violations[Key],Violations[Grade])&amp;""</f>
        <v/>
      </c>
      <c r="H2055" s="9">
        <f>COUNTIFS(Violations[Key],C2055,Violations[Violation code],"&lt;&gt;")</f>
        <v/>
      </c>
      <c r="I2055" s="9">
        <f>COUNTIFS(Violations[Key],C2055,Violations[Critical flag],"Critical")</f>
        <v/>
      </c>
      <c r="J2055" s="9">
        <f>IF(LEFT(_xlfn.XLOOKUP(C2055,Violations[Key],Violations[Action]),20)="Establishment Closed","Yes","No")</f>
        <v/>
      </c>
      <c r="K2055" s="9">
        <f>IF(F2055&lt;=13,"Yes","No")</f>
        <v/>
      </c>
    </row>
    <row r="2056">
      <c r="A2056" t="n">
        <v>50039189</v>
      </c>
      <c r="B2056" s="8" t="n">
        <v>46156</v>
      </c>
      <c r="C2056" s="9">
        <f>A2056&amp;"-"&amp;TEXT(B2056,"yyyymmdd")</f>
        <v/>
      </c>
      <c r="D2056" s="9">
        <f>_xlfn.XLOOKUP(C2056,Violations[Key],Violations[Boro])</f>
        <v/>
      </c>
      <c r="E2056" s="9">
        <f>_xlfn.XLOOKUP(C2056,Violations[Key],Violations[Cuisine])</f>
        <v/>
      </c>
      <c r="F2056" s="9">
        <f>_xlfn.XLOOKUP(C2056,Violations[Key],Violations[Score])</f>
        <v/>
      </c>
      <c r="G2056" s="9">
        <f>_xlfn.XLOOKUP(C2056,Violations[Key],Violations[Grade])&amp;""</f>
        <v/>
      </c>
      <c r="H2056" s="9">
        <f>COUNTIFS(Violations[Key],C2056,Violations[Violation code],"&lt;&gt;")</f>
        <v/>
      </c>
      <c r="I2056" s="9">
        <f>COUNTIFS(Violations[Key],C2056,Violations[Critical flag],"Critical")</f>
        <v/>
      </c>
      <c r="J2056" s="9">
        <f>IF(LEFT(_xlfn.XLOOKUP(C2056,Violations[Key],Violations[Action]),20)="Establishment Closed","Yes","No")</f>
        <v/>
      </c>
      <c r="K2056" s="9">
        <f>IF(F2056&lt;=13,"Yes","No")</f>
        <v/>
      </c>
    </row>
    <row r="2057">
      <c r="A2057" t="n">
        <v>50048717</v>
      </c>
      <c r="B2057" s="8" t="n">
        <v>46156</v>
      </c>
      <c r="C2057" s="9">
        <f>A2057&amp;"-"&amp;TEXT(B2057,"yyyymmdd")</f>
        <v/>
      </c>
      <c r="D2057" s="9">
        <f>_xlfn.XLOOKUP(C2057,Violations[Key],Violations[Boro])</f>
        <v/>
      </c>
      <c r="E2057" s="9">
        <f>_xlfn.XLOOKUP(C2057,Violations[Key],Violations[Cuisine])</f>
        <v/>
      </c>
      <c r="F2057" s="9">
        <f>_xlfn.XLOOKUP(C2057,Violations[Key],Violations[Score])</f>
        <v/>
      </c>
      <c r="G2057" s="9">
        <f>_xlfn.XLOOKUP(C2057,Violations[Key],Violations[Grade])&amp;""</f>
        <v/>
      </c>
      <c r="H2057" s="9">
        <f>COUNTIFS(Violations[Key],C2057,Violations[Violation code],"&lt;&gt;")</f>
        <v/>
      </c>
      <c r="I2057" s="9">
        <f>COUNTIFS(Violations[Key],C2057,Violations[Critical flag],"Critical")</f>
        <v/>
      </c>
      <c r="J2057" s="9">
        <f>IF(LEFT(_xlfn.XLOOKUP(C2057,Violations[Key],Violations[Action]),20)="Establishment Closed","Yes","No")</f>
        <v/>
      </c>
      <c r="K2057" s="9">
        <f>IF(F2057&lt;=13,"Yes","No")</f>
        <v/>
      </c>
    </row>
    <row r="2058">
      <c r="A2058" t="n">
        <v>50048905</v>
      </c>
      <c r="B2058" s="8" t="n">
        <v>46156</v>
      </c>
      <c r="C2058" s="9">
        <f>A2058&amp;"-"&amp;TEXT(B2058,"yyyymmdd")</f>
        <v/>
      </c>
      <c r="D2058" s="9">
        <f>_xlfn.XLOOKUP(C2058,Violations[Key],Violations[Boro])</f>
        <v/>
      </c>
      <c r="E2058" s="9">
        <f>_xlfn.XLOOKUP(C2058,Violations[Key],Violations[Cuisine])</f>
        <v/>
      </c>
      <c r="F2058" s="9">
        <f>_xlfn.XLOOKUP(C2058,Violations[Key],Violations[Score])</f>
        <v/>
      </c>
      <c r="G2058" s="9">
        <f>_xlfn.XLOOKUP(C2058,Violations[Key],Violations[Grade])&amp;""</f>
        <v/>
      </c>
      <c r="H2058" s="9">
        <f>COUNTIFS(Violations[Key],C2058,Violations[Violation code],"&lt;&gt;")</f>
        <v/>
      </c>
      <c r="I2058" s="9">
        <f>COUNTIFS(Violations[Key],C2058,Violations[Critical flag],"Critical")</f>
        <v/>
      </c>
      <c r="J2058" s="9">
        <f>IF(LEFT(_xlfn.XLOOKUP(C2058,Violations[Key],Violations[Action]),20)="Establishment Closed","Yes","No")</f>
        <v/>
      </c>
      <c r="K2058" s="9">
        <f>IF(F2058&lt;=13,"Yes","No")</f>
        <v/>
      </c>
    </row>
    <row r="2059">
      <c r="A2059" t="n">
        <v>50049689</v>
      </c>
      <c r="B2059" s="8" t="n">
        <v>46156</v>
      </c>
      <c r="C2059" s="9">
        <f>A2059&amp;"-"&amp;TEXT(B2059,"yyyymmdd")</f>
        <v/>
      </c>
      <c r="D2059" s="9">
        <f>_xlfn.XLOOKUP(C2059,Violations[Key],Violations[Boro])</f>
        <v/>
      </c>
      <c r="E2059" s="9">
        <f>_xlfn.XLOOKUP(C2059,Violations[Key],Violations[Cuisine])</f>
        <v/>
      </c>
      <c r="F2059" s="9">
        <f>_xlfn.XLOOKUP(C2059,Violations[Key],Violations[Score])</f>
        <v/>
      </c>
      <c r="G2059" s="9">
        <f>_xlfn.XLOOKUP(C2059,Violations[Key],Violations[Grade])&amp;""</f>
        <v/>
      </c>
      <c r="H2059" s="9">
        <f>COUNTIFS(Violations[Key],C2059,Violations[Violation code],"&lt;&gt;")</f>
        <v/>
      </c>
      <c r="I2059" s="9">
        <f>COUNTIFS(Violations[Key],C2059,Violations[Critical flag],"Critical")</f>
        <v/>
      </c>
      <c r="J2059" s="9">
        <f>IF(LEFT(_xlfn.XLOOKUP(C2059,Violations[Key],Violations[Action]),20)="Establishment Closed","Yes","No")</f>
        <v/>
      </c>
      <c r="K2059" s="9">
        <f>IF(F2059&lt;=13,"Yes","No")</f>
        <v/>
      </c>
    </row>
    <row r="2060">
      <c r="A2060" t="n">
        <v>50051365</v>
      </c>
      <c r="B2060" s="8" t="n">
        <v>46156</v>
      </c>
      <c r="C2060" s="9">
        <f>A2060&amp;"-"&amp;TEXT(B2060,"yyyymmdd")</f>
        <v/>
      </c>
      <c r="D2060" s="9">
        <f>_xlfn.XLOOKUP(C2060,Violations[Key],Violations[Boro])</f>
        <v/>
      </c>
      <c r="E2060" s="9">
        <f>_xlfn.XLOOKUP(C2060,Violations[Key],Violations[Cuisine])</f>
        <v/>
      </c>
      <c r="F2060" s="9">
        <f>_xlfn.XLOOKUP(C2060,Violations[Key],Violations[Score])</f>
        <v/>
      </c>
      <c r="G2060" s="9">
        <f>_xlfn.XLOOKUP(C2060,Violations[Key],Violations[Grade])&amp;""</f>
        <v/>
      </c>
      <c r="H2060" s="9">
        <f>COUNTIFS(Violations[Key],C2060,Violations[Violation code],"&lt;&gt;")</f>
        <v/>
      </c>
      <c r="I2060" s="9">
        <f>COUNTIFS(Violations[Key],C2060,Violations[Critical flag],"Critical")</f>
        <v/>
      </c>
      <c r="J2060" s="9">
        <f>IF(LEFT(_xlfn.XLOOKUP(C2060,Violations[Key],Violations[Action]),20)="Establishment Closed","Yes","No")</f>
        <v/>
      </c>
      <c r="K2060" s="9">
        <f>IF(F2060&lt;=13,"Yes","No")</f>
        <v/>
      </c>
    </row>
    <row r="2061">
      <c r="A2061" t="n">
        <v>50052256</v>
      </c>
      <c r="B2061" s="8" t="n">
        <v>46156</v>
      </c>
      <c r="C2061" s="9">
        <f>A2061&amp;"-"&amp;TEXT(B2061,"yyyymmdd")</f>
        <v/>
      </c>
      <c r="D2061" s="9">
        <f>_xlfn.XLOOKUP(C2061,Violations[Key],Violations[Boro])</f>
        <v/>
      </c>
      <c r="E2061" s="9">
        <f>_xlfn.XLOOKUP(C2061,Violations[Key],Violations[Cuisine])</f>
        <v/>
      </c>
      <c r="F2061" s="9">
        <f>_xlfn.XLOOKUP(C2061,Violations[Key],Violations[Score])</f>
        <v/>
      </c>
      <c r="G2061" s="9">
        <f>_xlfn.XLOOKUP(C2061,Violations[Key],Violations[Grade])&amp;""</f>
        <v/>
      </c>
      <c r="H2061" s="9">
        <f>COUNTIFS(Violations[Key],C2061,Violations[Violation code],"&lt;&gt;")</f>
        <v/>
      </c>
      <c r="I2061" s="9">
        <f>COUNTIFS(Violations[Key],C2061,Violations[Critical flag],"Critical")</f>
        <v/>
      </c>
      <c r="J2061" s="9">
        <f>IF(LEFT(_xlfn.XLOOKUP(C2061,Violations[Key],Violations[Action]),20)="Establishment Closed","Yes","No")</f>
        <v/>
      </c>
      <c r="K2061" s="9">
        <f>IF(F2061&lt;=13,"Yes","No")</f>
        <v/>
      </c>
    </row>
    <row r="2062">
      <c r="A2062" t="n">
        <v>50056401</v>
      </c>
      <c r="B2062" s="8" t="n">
        <v>46156</v>
      </c>
      <c r="C2062" s="9">
        <f>A2062&amp;"-"&amp;TEXT(B2062,"yyyymmdd")</f>
        <v/>
      </c>
      <c r="D2062" s="9">
        <f>_xlfn.XLOOKUP(C2062,Violations[Key],Violations[Boro])</f>
        <v/>
      </c>
      <c r="E2062" s="9">
        <f>_xlfn.XLOOKUP(C2062,Violations[Key],Violations[Cuisine])</f>
        <v/>
      </c>
      <c r="F2062" s="9">
        <f>_xlfn.XLOOKUP(C2062,Violations[Key],Violations[Score])</f>
        <v/>
      </c>
      <c r="G2062" s="9">
        <f>_xlfn.XLOOKUP(C2062,Violations[Key],Violations[Grade])&amp;""</f>
        <v/>
      </c>
      <c r="H2062" s="9">
        <f>COUNTIFS(Violations[Key],C2062,Violations[Violation code],"&lt;&gt;")</f>
        <v/>
      </c>
      <c r="I2062" s="9">
        <f>COUNTIFS(Violations[Key],C2062,Violations[Critical flag],"Critical")</f>
        <v/>
      </c>
      <c r="J2062" s="9">
        <f>IF(LEFT(_xlfn.XLOOKUP(C2062,Violations[Key],Violations[Action]),20)="Establishment Closed","Yes","No")</f>
        <v/>
      </c>
      <c r="K2062" s="9">
        <f>IF(F2062&lt;=13,"Yes","No")</f>
        <v/>
      </c>
    </row>
    <row r="2063">
      <c r="A2063" t="n">
        <v>50059265</v>
      </c>
      <c r="B2063" s="8" t="n">
        <v>46156</v>
      </c>
      <c r="C2063" s="9">
        <f>A2063&amp;"-"&amp;TEXT(B2063,"yyyymmdd")</f>
        <v/>
      </c>
      <c r="D2063" s="9">
        <f>_xlfn.XLOOKUP(C2063,Violations[Key],Violations[Boro])</f>
        <v/>
      </c>
      <c r="E2063" s="9">
        <f>_xlfn.XLOOKUP(C2063,Violations[Key],Violations[Cuisine])</f>
        <v/>
      </c>
      <c r="F2063" s="9">
        <f>_xlfn.XLOOKUP(C2063,Violations[Key],Violations[Score])</f>
        <v/>
      </c>
      <c r="G2063" s="9">
        <f>_xlfn.XLOOKUP(C2063,Violations[Key],Violations[Grade])&amp;""</f>
        <v/>
      </c>
      <c r="H2063" s="9">
        <f>COUNTIFS(Violations[Key],C2063,Violations[Violation code],"&lt;&gt;")</f>
        <v/>
      </c>
      <c r="I2063" s="9">
        <f>COUNTIFS(Violations[Key],C2063,Violations[Critical flag],"Critical")</f>
        <v/>
      </c>
      <c r="J2063" s="9">
        <f>IF(LEFT(_xlfn.XLOOKUP(C2063,Violations[Key],Violations[Action]),20)="Establishment Closed","Yes","No")</f>
        <v/>
      </c>
      <c r="K2063" s="9">
        <f>IF(F2063&lt;=13,"Yes","No")</f>
        <v/>
      </c>
    </row>
    <row r="2064">
      <c r="A2064" t="n">
        <v>50060535</v>
      </c>
      <c r="B2064" s="8" t="n">
        <v>46156</v>
      </c>
      <c r="C2064" s="9">
        <f>A2064&amp;"-"&amp;TEXT(B2064,"yyyymmdd")</f>
        <v/>
      </c>
      <c r="D2064" s="9">
        <f>_xlfn.XLOOKUP(C2064,Violations[Key],Violations[Boro])</f>
        <v/>
      </c>
      <c r="E2064" s="9">
        <f>_xlfn.XLOOKUP(C2064,Violations[Key],Violations[Cuisine])</f>
        <v/>
      </c>
      <c r="F2064" s="9">
        <f>_xlfn.XLOOKUP(C2064,Violations[Key],Violations[Score])</f>
        <v/>
      </c>
      <c r="G2064" s="9">
        <f>_xlfn.XLOOKUP(C2064,Violations[Key],Violations[Grade])&amp;""</f>
        <v/>
      </c>
      <c r="H2064" s="9">
        <f>COUNTIFS(Violations[Key],C2064,Violations[Violation code],"&lt;&gt;")</f>
        <v/>
      </c>
      <c r="I2064" s="9">
        <f>COUNTIFS(Violations[Key],C2064,Violations[Critical flag],"Critical")</f>
        <v/>
      </c>
      <c r="J2064" s="9">
        <f>IF(LEFT(_xlfn.XLOOKUP(C2064,Violations[Key],Violations[Action]),20)="Establishment Closed","Yes","No")</f>
        <v/>
      </c>
      <c r="K2064" s="9">
        <f>IF(F2064&lt;=13,"Yes","No")</f>
        <v/>
      </c>
    </row>
    <row r="2065">
      <c r="A2065" t="n">
        <v>50063282</v>
      </c>
      <c r="B2065" s="8" t="n">
        <v>46156</v>
      </c>
      <c r="C2065" s="9">
        <f>A2065&amp;"-"&amp;TEXT(B2065,"yyyymmdd")</f>
        <v/>
      </c>
      <c r="D2065" s="9">
        <f>_xlfn.XLOOKUP(C2065,Violations[Key],Violations[Boro])</f>
        <v/>
      </c>
      <c r="E2065" s="9">
        <f>_xlfn.XLOOKUP(C2065,Violations[Key],Violations[Cuisine])</f>
        <v/>
      </c>
      <c r="F2065" s="9">
        <f>_xlfn.XLOOKUP(C2065,Violations[Key],Violations[Score])</f>
        <v/>
      </c>
      <c r="G2065" s="9">
        <f>_xlfn.XLOOKUP(C2065,Violations[Key],Violations[Grade])&amp;""</f>
        <v/>
      </c>
      <c r="H2065" s="9">
        <f>COUNTIFS(Violations[Key],C2065,Violations[Violation code],"&lt;&gt;")</f>
        <v/>
      </c>
      <c r="I2065" s="9">
        <f>COUNTIFS(Violations[Key],C2065,Violations[Critical flag],"Critical")</f>
        <v/>
      </c>
      <c r="J2065" s="9">
        <f>IF(LEFT(_xlfn.XLOOKUP(C2065,Violations[Key],Violations[Action]),20)="Establishment Closed","Yes","No")</f>
        <v/>
      </c>
      <c r="K2065" s="9">
        <f>IF(F2065&lt;=13,"Yes","No")</f>
        <v/>
      </c>
    </row>
    <row r="2066">
      <c r="A2066" t="n">
        <v>50064578</v>
      </c>
      <c r="B2066" s="8" t="n">
        <v>46156</v>
      </c>
      <c r="C2066" s="9">
        <f>A2066&amp;"-"&amp;TEXT(B2066,"yyyymmdd")</f>
        <v/>
      </c>
      <c r="D2066" s="9">
        <f>_xlfn.XLOOKUP(C2066,Violations[Key],Violations[Boro])</f>
        <v/>
      </c>
      <c r="E2066" s="9">
        <f>_xlfn.XLOOKUP(C2066,Violations[Key],Violations[Cuisine])</f>
        <v/>
      </c>
      <c r="F2066" s="9">
        <f>_xlfn.XLOOKUP(C2066,Violations[Key],Violations[Score])</f>
        <v/>
      </c>
      <c r="G2066" s="9">
        <f>_xlfn.XLOOKUP(C2066,Violations[Key],Violations[Grade])&amp;""</f>
        <v/>
      </c>
      <c r="H2066" s="9">
        <f>COUNTIFS(Violations[Key],C2066,Violations[Violation code],"&lt;&gt;")</f>
        <v/>
      </c>
      <c r="I2066" s="9">
        <f>COUNTIFS(Violations[Key],C2066,Violations[Critical flag],"Critical")</f>
        <v/>
      </c>
      <c r="J2066" s="9">
        <f>IF(LEFT(_xlfn.XLOOKUP(C2066,Violations[Key],Violations[Action]),20)="Establishment Closed","Yes","No")</f>
        <v/>
      </c>
      <c r="K2066" s="9">
        <f>IF(F2066&lt;=13,"Yes","No")</f>
        <v/>
      </c>
    </row>
    <row r="2067">
      <c r="A2067" t="n">
        <v>50066109</v>
      </c>
      <c r="B2067" s="8" t="n">
        <v>46156</v>
      </c>
      <c r="C2067" s="9">
        <f>A2067&amp;"-"&amp;TEXT(B2067,"yyyymmdd")</f>
        <v/>
      </c>
      <c r="D2067" s="9">
        <f>_xlfn.XLOOKUP(C2067,Violations[Key],Violations[Boro])</f>
        <v/>
      </c>
      <c r="E2067" s="9">
        <f>_xlfn.XLOOKUP(C2067,Violations[Key],Violations[Cuisine])</f>
        <v/>
      </c>
      <c r="F2067" s="9">
        <f>_xlfn.XLOOKUP(C2067,Violations[Key],Violations[Score])</f>
        <v/>
      </c>
      <c r="G2067" s="9">
        <f>_xlfn.XLOOKUP(C2067,Violations[Key],Violations[Grade])&amp;""</f>
        <v/>
      </c>
      <c r="H2067" s="9">
        <f>COUNTIFS(Violations[Key],C2067,Violations[Violation code],"&lt;&gt;")</f>
        <v/>
      </c>
      <c r="I2067" s="9">
        <f>COUNTIFS(Violations[Key],C2067,Violations[Critical flag],"Critical")</f>
        <v/>
      </c>
      <c r="J2067" s="9">
        <f>IF(LEFT(_xlfn.XLOOKUP(C2067,Violations[Key],Violations[Action]),20)="Establishment Closed","Yes","No")</f>
        <v/>
      </c>
      <c r="K2067" s="9">
        <f>IF(F2067&lt;=13,"Yes","No")</f>
        <v/>
      </c>
    </row>
    <row r="2068">
      <c r="A2068" t="n">
        <v>50075742</v>
      </c>
      <c r="B2068" s="8" t="n">
        <v>46156</v>
      </c>
      <c r="C2068" s="9">
        <f>A2068&amp;"-"&amp;TEXT(B2068,"yyyymmdd")</f>
        <v/>
      </c>
      <c r="D2068" s="9">
        <f>_xlfn.XLOOKUP(C2068,Violations[Key],Violations[Boro])</f>
        <v/>
      </c>
      <c r="E2068" s="9">
        <f>_xlfn.XLOOKUP(C2068,Violations[Key],Violations[Cuisine])</f>
        <v/>
      </c>
      <c r="F2068" s="9">
        <f>_xlfn.XLOOKUP(C2068,Violations[Key],Violations[Score])</f>
        <v/>
      </c>
      <c r="G2068" s="9">
        <f>_xlfn.XLOOKUP(C2068,Violations[Key],Violations[Grade])&amp;""</f>
        <v/>
      </c>
      <c r="H2068" s="9">
        <f>COUNTIFS(Violations[Key],C2068,Violations[Violation code],"&lt;&gt;")</f>
        <v/>
      </c>
      <c r="I2068" s="9">
        <f>COUNTIFS(Violations[Key],C2068,Violations[Critical flag],"Critical")</f>
        <v/>
      </c>
      <c r="J2068" s="9">
        <f>IF(LEFT(_xlfn.XLOOKUP(C2068,Violations[Key],Violations[Action]),20)="Establishment Closed","Yes","No")</f>
        <v/>
      </c>
      <c r="K2068" s="9">
        <f>IF(F2068&lt;=13,"Yes","No")</f>
        <v/>
      </c>
    </row>
    <row r="2069">
      <c r="A2069" t="n">
        <v>50077371</v>
      </c>
      <c r="B2069" s="8" t="n">
        <v>46156</v>
      </c>
      <c r="C2069" s="9">
        <f>A2069&amp;"-"&amp;TEXT(B2069,"yyyymmdd")</f>
        <v/>
      </c>
      <c r="D2069" s="9">
        <f>_xlfn.XLOOKUP(C2069,Violations[Key],Violations[Boro])</f>
        <v/>
      </c>
      <c r="E2069" s="9">
        <f>_xlfn.XLOOKUP(C2069,Violations[Key],Violations[Cuisine])</f>
        <v/>
      </c>
      <c r="F2069" s="9">
        <f>_xlfn.XLOOKUP(C2069,Violations[Key],Violations[Score])</f>
        <v/>
      </c>
      <c r="G2069" s="9">
        <f>_xlfn.XLOOKUP(C2069,Violations[Key],Violations[Grade])&amp;""</f>
        <v/>
      </c>
      <c r="H2069" s="9">
        <f>COUNTIFS(Violations[Key],C2069,Violations[Violation code],"&lt;&gt;")</f>
        <v/>
      </c>
      <c r="I2069" s="9">
        <f>COUNTIFS(Violations[Key],C2069,Violations[Critical flag],"Critical")</f>
        <v/>
      </c>
      <c r="J2069" s="9">
        <f>IF(LEFT(_xlfn.XLOOKUP(C2069,Violations[Key],Violations[Action]),20)="Establishment Closed","Yes","No")</f>
        <v/>
      </c>
      <c r="K2069" s="9">
        <f>IF(F2069&lt;=13,"Yes","No")</f>
        <v/>
      </c>
    </row>
    <row r="2070">
      <c r="A2070" t="n">
        <v>50081192</v>
      </c>
      <c r="B2070" s="8" t="n">
        <v>46156</v>
      </c>
      <c r="C2070" s="9">
        <f>A2070&amp;"-"&amp;TEXT(B2070,"yyyymmdd")</f>
        <v/>
      </c>
      <c r="D2070" s="9">
        <f>_xlfn.XLOOKUP(C2070,Violations[Key],Violations[Boro])</f>
        <v/>
      </c>
      <c r="E2070" s="9">
        <f>_xlfn.XLOOKUP(C2070,Violations[Key],Violations[Cuisine])</f>
        <v/>
      </c>
      <c r="F2070" s="9">
        <f>_xlfn.XLOOKUP(C2070,Violations[Key],Violations[Score])</f>
        <v/>
      </c>
      <c r="G2070" s="9">
        <f>_xlfn.XLOOKUP(C2070,Violations[Key],Violations[Grade])&amp;""</f>
        <v/>
      </c>
      <c r="H2070" s="9">
        <f>COUNTIFS(Violations[Key],C2070,Violations[Violation code],"&lt;&gt;")</f>
        <v/>
      </c>
      <c r="I2070" s="9">
        <f>COUNTIFS(Violations[Key],C2070,Violations[Critical flag],"Critical")</f>
        <v/>
      </c>
      <c r="J2070" s="9">
        <f>IF(LEFT(_xlfn.XLOOKUP(C2070,Violations[Key],Violations[Action]),20)="Establishment Closed","Yes","No")</f>
        <v/>
      </c>
      <c r="K2070" s="9">
        <f>IF(F2070&lt;=13,"Yes","No")</f>
        <v/>
      </c>
    </row>
    <row r="2071">
      <c r="A2071" t="n">
        <v>50081564</v>
      </c>
      <c r="B2071" s="8" t="n">
        <v>46156</v>
      </c>
      <c r="C2071" s="9">
        <f>A2071&amp;"-"&amp;TEXT(B2071,"yyyymmdd")</f>
        <v/>
      </c>
      <c r="D2071" s="9">
        <f>_xlfn.XLOOKUP(C2071,Violations[Key],Violations[Boro])</f>
        <v/>
      </c>
      <c r="E2071" s="9">
        <f>_xlfn.XLOOKUP(C2071,Violations[Key],Violations[Cuisine])</f>
        <v/>
      </c>
      <c r="F2071" s="9">
        <f>_xlfn.XLOOKUP(C2071,Violations[Key],Violations[Score])</f>
        <v/>
      </c>
      <c r="G2071" s="9">
        <f>_xlfn.XLOOKUP(C2071,Violations[Key],Violations[Grade])&amp;""</f>
        <v/>
      </c>
      <c r="H2071" s="9">
        <f>COUNTIFS(Violations[Key],C2071,Violations[Violation code],"&lt;&gt;")</f>
        <v/>
      </c>
      <c r="I2071" s="9">
        <f>COUNTIFS(Violations[Key],C2071,Violations[Critical flag],"Critical")</f>
        <v/>
      </c>
      <c r="J2071" s="9">
        <f>IF(LEFT(_xlfn.XLOOKUP(C2071,Violations[Key],Violations[Action]),20)="Establishment Closed","Yes","No")</f>
        <v/>
      </c>
      <c r="K2071" s="9">
        <f>IF(F2071&lt;=13,"Yes","No")</f>
        <v/>
      </c>
    </row>
    <row r="2072">
      <c r="A2072" t="n">
        <v>50081683</v>
      </c>
      <c r="B2072" s="8" t="n">
        <v>46156</v>
      </c>
      <c r="C2072" s="9">
        <f>A2072&amp;"-"&amp;TEXT(B2072,"yyyymmdd")</f>
        <v/>
      </c>
      <c r="D2072" s="9">
        <f>_xlfn.XLOOKUP(C2072,Violations[Key],Violations[Boro])</f>
        <v/>
      </c>
      <c r="E2072" s="9">
        <f>_xlfn.XLOOKUP(C2072,Violations[Key],Violations[Cuisine])</f>
        <v/>
      </c>
      <c r="F2072" s="9">
        <f>_xlfn.XLOOKUP(C2072,Violations[Key],Violations[Score])</f>
        <v/>
      </c>
      <c r="G2072" s="9">
        <f>_xlfn.XLOOKUP(C2072,Violations[Key],Violations[Grade])&amp;""</f>
        <v/>
      </c>
      <c r="H2072" s="9">
        <f>COUNTIFS(Violations[Key],C2072,Violations[Violation code],"&lt;&gt;")</f>
        <v/>
      </c>
      <c r="I2072" s="9">
        <f>COUNTIFS(Violations[Key],C2072,Violations[Critical flag],"Critical")</f>
        <v/>
      </c>
      <c r="J2072" s="9">
        <f>IF(LEFT(_xlfn.XLOOKUP(C2072,Violations[Key],Violations[Action]),20)="Establishment Closed","Yes","No")</f>
        <v/>
      </c>
      <c r="K2072" s="9">
        <f>IF(F2072&lt;=13,"Yes","No")</f>
        <v/>
      </c>
    </row>
    <row r="2073">
      <c r="A2073" t="n">
        <v>50082144</v>
      </c>
      <c r="B2073" s="8" t="n">
        <v>46156</v>
      </c>
      <c r="C2073" s="9">
        <f>A2073&amp;"-"&amp;TEXT(B2073,"yyyymmdd")</f>
        <v/>
      </c>
      <c r="D2073" s="9">
        <f>_xlfn.XLOOKUP(C2073,Violations[Key],Violations[Boro])</f>
        <v/>
      </c>
      <c r="E2073" s="9">
        <f>_xlfn.XLOOKUP(C2073,Violations[Key],Violations[Cuisine])</f>
        <v/>
      </c>
      <c r="F2073" s="9">
        <f>_xlfn.XLOOKUP(C2073,Violations[Key],Violations[Score])</f>
        <v/>
      </c>
      <c r="G2073" s="9">
        <f>_xlfn.XLOOKUP(C2073,Violations[Key],Violations[Grade])&amp;""</f>
        <v/>
      </c>
      <c r="H2073" s="9">
        <f>COUNTIFS(Violations[Key],C2073,Violations[Violation code],"&lt;&gt;")</f>
        <v/>
      </c>
      <c r="I2073" s="9">
        <f>COUNTIFS(Violations[Key],C2073,Violations[Critical flag],"Critical")</f>
        <v/>
      </c>
      <c r="J2073" s="9">
        <f>IF(LEFT(_xlfn.XLOOKUP(C2073,Violations[Key],Violations[Action]),20)="Establishment Closed","Yes","No")</f>
        <v/>
      </c>
      <c r="K2073" s="9">
        <f>IF(F2073&lt;=13,"Yes","No")</f>
        <v/>
      </c>
    </row>
    <row r="2074">
      <c r="A2074" t="n">
        <v>50083358</v>
      </c>
      <c r="B2074" s="8" t="n">
        <v>46156</v>
      </c>
      <c r="C2074" s="9">
        <f>A2074&amp;"-"&amp;TEXT(B2074,"yyyymmdd")</f>
        <v/>
      </c>
      <c r="D2074" s="9">
        <f>_xlfn.XLOOKUP(C2074,Violations[Key],Violations[Boro])</f>
        <v/>
      </c>
      <c r="E2074" s="9">
        <f>_xlfn.XLOOKUP(C2074,Violations[Key],Violations[Cuisine])</f>
        <v/>
      </c>
      <c r="F2074" s="9">
        <f>_xlfn.XLOOKUP(C2074,Violations[Key],Violations[Score])</f>
        <v/>
      </c>
      <c r="G2074" s="9">
        <f>_xlfn.XLOOKUP(C2074,Violations[Key],Violations[Grade])&amp;""</f>
        <v/>
      </c>
      <c r="H2074" s="9">
        <f>COUNTIFS(Violations[Key],C2074,Violations[Violation code],"&lt;&gt;")</f>
        <v/>
      </c>
      <c r="I2074" s="9">
        <f>COUNTIFS(Violations[Key],C2074,Violations[Critical flag],"Critical")</f>
        <v/>
      </c>
      <c r="J2074" s="9">
        <f>IF(LEFT(_xlfn.XLOOKUP(C2074,Violations[Key],Violations[Action]),20)="Establishment Closed","Yes","No")</f>
        <v/>
      </c>
      <c r="K2074" s="9">
        <f>IF(F2074&lt;=13,"Yes","No")</f>
        <v/>
      </c>
    </row>
    <row r="2075">
      <c r="A2075" t="n">
        <v>50087726</v>
      </c>
      <c r="B2075" s="8" t="n">
        <v>46156</v>
      </c>
      <c r="C2075" s="9">
        <f>A2075&amp;"-"&amp;TEXT(B2075,"yyyymmdd")</f>
        <v/>
      </c>
      <c r="D2075" s="9">
        <f>_xlfn.XLOOKUP(C2075,Violations[Key],Violations[Boro])</f>
        <v/>
      </c>
      <c r="E2075" s="9">
        <f>_xlfn.XLOOKUP(C2075,Violations[Key],Violations[Cuisine])</f>
        <v/>
      </c>
      <c r="F2075" s="9">
        <f>_xlfn.XLOOKUP(C2075,Violations[Key],Violations[Score])</f>
        <v/>
      </c>
      <c r="G2075" s="9">
        <f>_xlfn.XLOOKUP(C2075,Violations[Key],Violations[Grade])&amp;""</f>
        <v/>
      </c>
      <c r="H2075" s="9">
        <f>COUNTIFS(Violations[Key],C2075,Violations[Violation code],"&lt;&gt;")</f>
        <v/>
      </c>
      <c r="I2075" s="9">
        <f>COUNTIFS(Violations[Key],C2075,Violations[Critical flag],"Critical")</f>
        <v/>
      </c>
      <c r="J2075" s="9">
        <f>IF(LEFT(_xlfn.XLOOKUP(C2075,Violations[Key],Violations[Action]),20)="Establishment Closed","Yes","No")</f>
        <v/>
      </c>
      <c r="K2075" s="9">
        <f>IF(F2075&lt;=13,"Yes","No")</f>
        <v/>
      </c>
    </row>
    <row r="2076">
      <c r="A2076" t="n">
        <v>50088792</v>
      </c>
      <c r="B2076" s="8" t="n">
        <v>46156</v>
      </c>
      <c r="C2076" s="9">
        <f>A2076&amp;"-"&amp;TEXT(B2076,"yyyymmdd")</f>
        <v/>
      </c>
      <c r="D2076" s="9">
        <f>_xlfn.XLOOKUP(C2076,Violations[Key],Violations[Boro])</f>
        <v/>
      </c>
      <c r="E2076" s="9">
        <f>_xlfn.XLOOKUP(C2076,Violations[Key],Violations[Cuisine])</f>
        <v/>
      </c>
      <c r="F2076" s="9">
        <f>_xlfn.XLOOKUP(C2076,Violations[Key],Violations[Score])</f>
        <v/>
      </c>
      <c r="G2076" s="9">
        <f>_xlfn.XLOOKUP(C2076,Violations[Key],Violations[Grade])&amp;""</f>
        <v/>
      </c>
      <c r="H2076" s="9">
        <f>COUNTIFS(Violations[Key],C2076,Violations[Violation code],"&lt;&gt;")</f>
        <v/>
      </c>
      <c r="I2076" s="9">
        <f>COUNTIFS(Violations[Key],C2076,Violations[Critical flag],"Critical")</f>
        <v/>
      </c>
      <c r="J2076" s="9">
        <f>IF(LEFT(_xlfn.XLOOKUP(C2076,Violations[Key],Violations[Action]),20)="Establishment Closed","Yes","No")</f>
        <v/>
      </c>
      <c r="K2076" s="9">
        <f>IF(F2076&lt;=13,"Yes","No")</f>
        <v/>
      </c>
    </row>
    <row r="2077">
      <c r="A2077" t="n">
        <v>50090101</v>
      </c>
      <c r="B2077" s="8" t="n">
        <v>46156</v>
      </c>
      <c r="C2077" s="9">
        <f>A2077&amp;"-"&amp;TEXT(B2077,"yyyymmdd")</f>
        <v/>
      </c>
      <c r="D2077" s="9">
        <f>_xlfn.XLOOKUP(C2077,Violations[Key],Violations[Boro])</f>
        <v/>
      </c>
      <c r="E2077" s="9">
        <f>_xlfn.XLOOKUP(C2077,Violations[Key],Violations[Cuisine])</f>
        <v/>
      </c>
      <c r="F2077" s="9">
        <f>_xlfn.XLOOKUP(C2077,Violations[Key],Violations[Score])</f>
        <v/>
      </c>
      <c r="G2077" s="9">
        <f>_xlfn.XLOOKUP(C2077,Violations[Key],Violations[Grade])&amp;""</f>
        <v/>
      </c>
      <c r="H2077" s="9">
        <f>COUNTIFS(Violations[Key],C2077,Violations[Violation code],"&lt;&gt;")</f>
        <v/>
      </c>
      <c r="I2077" s="9">
        <f>COUNTIFS(Violations[Key],C2077,Violations[Critical flag],"Critical")</f>
        <v/>
      </c>
      <c r="J2077" s="9">
        <f>IF(LEFT(_xlfn.XLOOKUP(C2077,Violations[Key],Violations[Action]),20)="Establishment Closed","Yes","No")</f>
        <v/>
      </c>
      <c r="K2077" s="9">
        <f>IF(F2077&lt;=13,"Yes","No")</f>
        <v/>
      </c>
    </row>
    <row r="2078">
      <c r="A2078" t="n">
        <v>50091243</v>
      </c>
      <c r="B2078" s="8" t="n">
        <v>46156</v>
      </c>
      <c r="C2078" s="9">
        <f>A2078&amp;"-"&amp;TEXT(B2078,"yyyymmdd")</f>
        <v/>
      </c>
      <c r="D2078" s="9">
        <f>_xlfn.XLOOKUP(C2078,Violations[Key],Violations[Boro])</f>
        <v/>
      </c>
      <c r="E2078" s="9">
        <f>_xlfn.XLOOKUP(C2078,Violations[Key],Violations[Cuisine])</f>
        <v/>
      </c>
      <c r="F2078" s="9">
        <f>_xlfn.XLOOKUP(C2078,Violations[Key],Violations[Score])</f>
        <v/>
      </c>
      <c r="G2078" s="9">
        <f>_xlfn.XLOOKUP(C2078,Violations[Key],Violations[Grade])&amp;""</f>
        <v/>
      </c>
      <c r="H2078" s="9">
        <f>COUNTIFS(Violations[Key],C2078,Violations[Violation code],"&lt;&gt;")</f>
        <v/>
      </c>
      <c r="I2078" s="9">
        <f>COUNTIFS(Violations[Key],C2078,Violations[Critical flag],"Critical")</f>
        <v/>
      </c>
      <c r="J2078" s="9">
        <f>IF(LEFT(_xlfn.XLOOKUP(C2078,Violations[Key],Violations[Action]),20)="Establishment Closed","Yes","No")</f>
        <v/>
      </c>
      <c r="K2078" s="9">
        <f>IF(F2078&lt;=13,"Yes","No")</f>
        <v/>
      </c>
    </row>
    <row r="2079">
      <c r="A2079" t="n">
        <v>50092238</v>
      </c>
      <c r="B2079" s="8" t="n">
        <v>46156</v>
      </c>
      <c r="C2079" s="9">
        <f>A2079&amp;"-"&amp;TEXT(B2079,"yyyymmdd")</f>
        <v/>
      </c>
      <c r="D2079" s="9">
        <f>_xlfn.XLOOKUP(C2079,Violations[Key],Violations[Boro])</f>
        <v/>
      </c>
      <c r="E2079" s="9">
        <f>_xlfn.XLOOKUP(C2079,Violations[Key],Violations[Cuisine])</f>
        <v/>
      </c>
      <c r="F2079" s="9">
        <f>_xlfn.XLOOKUP(C2079,Violations[Key],Violations[Score])</f>
        <v/>
      </c>
      <c r="G2079" s="9">
        <f>_xlfn.XLOOKUP(C2079,Violations[Key],Violations[Grade])&amp;""</f>
        <v/>
      </c>
      <c r="H2079" s="9">
        <f>COUNTIFS(Violations[Key],C2079,Violations[Violation code],"&lt;&gt;")</f>
        <v/>
      </c>
      <c r="I2079" s="9">
        <f>COUNTIFS(Violations[Key],C2079,Violations[Critical flag],"Critical")</f>
        <v/>
      </c>
      <c r="J2079" s="9">
        <f>IF(LEFT(_xlfn.XLOOKUP(C2079,Violations[Key],Violations[Action]),20)="Establishment Closed","Yes","No")</f>
        <v/>
      </c>
      <c r="K2079" s="9">
        <f>IF(F2079&lt;=13,"Yes","No")</f>
        <v/>
      </c>
    </row>
    <row r="2080">
      <c r="A2080" t="n">
        <v>50093616</v>
      </c>
      <c r="B2080" s="8" t="n">
        <v>46156</v>
      </c>
      <c r="C2080" s="9">
        <f>A2080&amp;"-"&amp;TEXT(B2080,"yyyymmdd")</f>
        <v/>
      </c>
      <c r="D2080" s="9">
        <f>_xlfn.XLOOKUP(C2080,Violations[Key],Violations[Boro])</f>
        <v/>
      </c>
      <c r="E2080" s="9">
        <f>_xlfn.XLOOKUP(C2080,Violations[Key],Violations[Cuisine])</f>
        <v/>
      </c>
      <c r="F2080" s="9">
        <f>_xlfn.XLOOKUP(C2080,Violations[Key],Violations[Score])</f>
        <v/>
      </c>
      <c r="G2080" s="9">
        <f>_xlfn.XLOOKUP(C2080,Violations[Key],Violations[Grade])&amp;""</f>
        <v/>
      </c>
      <c r="H2080" s="9">
        <f>COUNTIFS(Violations[Key],C2080,Violations[Violation code],"&lt;&gt;")</f>
        <v/>
      </c>
      <c r="I2080" s="9">
        <f>COUNTIFS(Violations[Key],C2080,Violations[Critical flag],"Critical")</f>
        <v/>
      </c>
      <c r="J2080" s="9">
        <f>IF(LEFT(_xlfn.XLOOKUP(C2080,Violations[Key],Violations[Action]),20)="Establishment Closed","Yes","No")</f>
        <v/>
      </c>
      <c r="K2080" s="9">
        <f>IF(F2080&lt;=13,"Yes","No")</f>
        <v/>
      </c>
    </row>
    <row r="2081">
      <c r="A2081" t="n">
        <v>50097040</v>
      </c>
      <c r="B2081" s="8" t="n">
        <v>46156</v>
      </c>
      <c r="C2081" s="9">
        <f>A2081&amp;"-"&amp;TEXT(B2081,"yyyymmdd")</f>
        <v/>
      </c>
      <c r="D2081" s="9">
        <f>_xlfn.XLOOKUP(C2081,Violations[Key],Violations[Boro])</f>
        <v/>
      </c>
      <c r="E2081" s="9">
        <f>_xlfn.XLOOKUP(C2081,Violations[Key],Violations[Cuisine])</f>
        <v/>
      </c>
      <c r="F2081" s="9">
        <f>_xlfn.XLOOKUP(C2081,Violations[Key],Violations[Score])</f>
        <v/>
      </c>
      <c r="G2081" s="9">
        <f>_xlfn.XLOOKUP(C2081,Violations[Key],Violations[Grade])&amp;""</f>
        <v/>
      </c>
      <c r="H2081" s="9">
        <f>COUNTIFS(Violations[Key],C2081,Violations[Violation code],"&lt;&gt;")</f>
        <v/>
      </c>
      <c r="I2081" s="9">
        <f>COUNTIFS(Violations[Key],C2081,Violations[Critical flag],"Critical")</f>
        <v/>
      </c>
      <c r="J2081" s="9">
        <f>IF(LEFT(_xlfn.XLOOKUP(C2081,Violations[Key],Violations[Action]),20)="Establishment Closed","Yes","No")</f>
        <v/>
      </c>
      <c r="K2081" s="9">
        <f>IF(F2081&lt;=13,"Yes","No")</f>
        <v/>
      </c>
    </row>
    <row r="2082">
      <c r="A2082" t="n">
        <v>50102671</v>
      </c>
      <c r="B2082" s="8" t="n">
        <v>46156</v>
      </c>
      <c r="C2082" s="9">
        <f>A2082&amp;"-"&amp;TEXT(B2082,"yyyymmdd")</f>
        <v/>
      </c>
      <c r="D2082" s="9">
        <f>_xlfn.XLOOKUP(C2082,Violations[Key],Violations[Boro])</f>
        <v/>
      </c>
      <c r="E2082" s="9">
        <f>_xlfn.XLOOKUP(C2082,Violations[Key],Violations[Cuisine])</f>
        <v/>
      </c>
      <c r="F2082" s="9">
        <f>_xlfn.XLOOKUP(C2082,Violations[Key],Violations[Score])</f>
        <v/>
      </c>
      <c r="G2082" s="9">
        <f>_xlfn.XLOOKUP(C2082,Violations[Key],Violations[Grade])&amp;""</f>
        <v/>
      </c>
      <c r="H2082" s="9">
        <f>COUNTIFS(Violations[Key],C2082,Violations[Violation code],"&lt;&gt;")</f>
        <v/>
      </c>
      <c r="I2082" s="9">
        <f>COUNTIFS(Violations[Key],C2082,Violations[Critical flag],"Critical")</f>
        <v/>
      </c>
      <c r="J2082" s="9">
        <f>IF(LEFT(_xlfn.XLOOKUP(C2082,Violations[Key],Violations[Action]),20)="Establishment Closed","Yes","No")</f>
        <v/>
      </c>
      <c r="K2082" s="9">
        <f>IF(F2082&lt;=13,"Yes","No")</f>
        <v/>
      </c>
    </row>
    <row r="2083">
      <c r="A2083" t="n">
        <v>50102803</v>
      </c>
      <c r="B2083" s="8" t="n">
        <v>46156</v>
      </c>
      <c r="C2083" s="9">
        <f>A2083&amp;"-"&amp;TEXT(B2083,"yyyymmdd")</f>
        <v/>
      </c>
      <c r="D2083" s="9">
        <f>_xlfn.XLOOKUP(C2083,Violations[Key],Violations[Boro])</f>
        <v/>
      </c>
      <c r="E2083" s="9">
        <f>_xlfn.XLOOKUP(C2083,Violations[Key],Violations[Cuisine])</f>
        <v/>
      </c>
      <c r="F2083" s="9">
        <f>_xlfn.XLOOKUP(C2083,Violations[Key],Violations[Score])</f>
        <v/>
      </c>
      <c r="G2083" s="9">
        <f>_xlfn.XLOOKUP(C2083,Violations[Key],Violations[Grade])&amp;""</f>
        <v/>
      </c>
      <c r="H2083" s="9">
        <f>COUNTIFS(Violations[Key],C2083,Violations[Violation code],"&lt;&gt;")</f>
        <v/>
      </c>
      <c r="I2083" s="9">
        <f>COUNTIFS(Violations[Key],C2083,Violations[Critical flag],"Critical")</f>
        <v/>
      </c>
      <c r="J2083" s="9">
        <f>IF(LEFT(_xlfn.XLOOKUP(C2083,Violations[Key],Violations[Action]),20)="Establishment Closed","Yes","No")</f>
        <v/>
      </c>
      <c r="K2083" s="9">
        <f>IF(F2083&lt;=13,"Yes","No")</f>
        <v/>
      </c>
    </row>
    <row r="2084">
      <c r="A2084" t="n">
        <v>50103003</v>
      </c>
      <c r="B2084" s="8" t="n">
        <v>46156</v>
      </c>
      <c r="C2084" s="9">
        <f>A2084&amp;"-"&amp;TEXT(B2084,"yyyymmdd")</f>
        <v/>
      </c>
      <c r="D2084" s="9">
        <f>_xlfn.XLOOKUP(C2084,Violations[Key],Violations[Boro])</f>
        <v/>
      </c>
      <c r="E2084" s="9">
        <f>_xlfn.XLOOKUP(C2084,Violations[Key],Violations[Cuisine])</f>
        <v/>
      </c>
      <c r="F2084" s="9">
        <f>_xlfn.XLOOKUP(C2084,Violations[Key],Violations[Score])</f>
        <v/>
      </c>
      <c r="G2084" s="9">
        <f>_xlfn.XLOOKUP(C2084,Violations[Key],Violations[Grade])&amp;""</f>
        <v/>
      </c>
      <c r="H2084" s="9">
        <f>COUNTIFS(Violations[Key],C2084,Violations[Violation code],"&lt;&gt;")</f>
        <v/>
      </c>
      <c r="I2084" s="9">
        <f>COUNTIFS(Violations[Key],C2084,Violations[Critical flag],"Critical")</f>
        <v/>
      </c>
      <c r="J2084" s="9">
        <f>IF(LEFT(_xlfn.XLOOKUP(C2084,Violations[Key],Violations[Action]),20)="Establishment Closed","Yes","No")</f>
        <v/>
      </c>
      <c r="K2084" s="9">
        <f>IF(F2084&lt;=13,"Yes","No")</f>
        <v/>
      </c>
    </row>
    <row r="2085">
      <c r="A2085" t="n">
        <v>50103156</v>
      </c>
      <c r="B2085" s="8" t="n">
        <v>46156</v>
      </c>
      <c r="C2085" s="9">
        <f>A2085&amp;"-"&amp;TEXT(B2085,"yyyymmdd")</f>
        <v/>
      </c>
      <c r="D2085" s="9">
        <f>_xlfn.XLOOKUP(C2085,Violations[Key],Violations[Boro])</f>
        <v/>
      </c>
      <c r="E2085" s="9">
        <f>_xlfn.XLOOKUP(C2085,Violations[Key],Violations[Cuisine])</f>
        <v/>
      </c>
      <c r="F2085" s="9">
        <f>_xlfn.XLOOKUP(C2085,Violations[Key],Violations[Score])</f>
        <v/>
      </c>
      <c r="G2085" s="9">
        <f>_xlfn.XLOOKUP(C2085,Violations[Key],Violations[Grade])&amp;""</f>
        <v/>
      </c>
      <c r="H2085" s="9">
        <f>COUNTIFS(Violations[Key],C2085,Violations[Violation code],"&lt;&gt;")</f>
        <v/>
      </c>
      <c r="I2085" s="9">
        <f>COUNTIFS(Violations[Key],C2085,Violations[Critical flag],"Critical")</f>
        <v/>
      </c>
      <c r="J2085" s="9">
        <f>IF(LEFT(_xlfn.XLOOKUP(C2085,Violations[Key],Violations[Action]),20)="Establishment Closed","Yes","No")</f>
        <v/>
      </c>
      <c r="K2085" s="9">
        <f>IF(F2085&lt;=13,"Yes","No")</f>
        <v/>
      </c>
    </row>
    <row r="2086">
      <c r="A2086" t="n">
        <v>50105671</v>
      </c>
      <c r="B2086" s="8" t="n">
        <v>46156</v>
      </c>
      <c r="C2086" s="9">
        <f>A2086&amp;"-"&amp;TEXT(B2086,"yyyymmdd")</f>
        <v/>
      </c>
      <c r="D2086" s="9">
        <f>_xlfn.XLOOKUP(C2086,Violations[Key],Violations[Boro])</f>
        <v/>
      </c>
      <c r="E2086" s="9">
        <f>_xlfn.XLOOKUP(C2086,Violations[Key],Violations[Cuisine])</f>
        <v/>
      </c>
      <c r="F2086" s="9">
        <f>_xlfn.XLOOKUP(C2086,Violations[Key],Violations[Score])</f>
        <v/>
      </c>
      <c r="G2086" s="9">
        <f>_xlfn.XLOOKUP(C2086,Violations[Key],Violations[Grade])&amp;""</f>
        <v/>
      </c>
      <c r="H2086" s="9">
        <f>COUNTIFS(Violations[Key],C2086,Violations[Violation code],"&lt;&gt;")</f>
        <v/>
      </c>
      <c r="I2086" s="9">
        <f>COUNTIFS(Violations[Key],C2086,Violations[Critical flag],"Critical")</f>
        <v/>
      </c>
      <c r="J2086" s="9">
        <f>IF(LEFT(_xlfn.XLOOKUP(C2086,Violations[Key],Violations[Action]),20)="Establishment Closed","Yes","No")</f>
        <v/>
      </c>
      <c r="K2086" s="9">
        <f>IF(F2086&lt;=13,"Yes","No")</f>
        <v/>
      </c>
    </row>
    <row r="2087">
      <c r="A2087" t="n">
        <v>50107047</v>
      </c>
      <c r="B2087" s="8" t="n">
        <v>46156</v>
      </c>
      <c r="C2087" s="9">
        <f>A2087&amp;"-"&amp;TEXT(B2087,"yyyymmdd")</f>
        <v/>
      </c>
      <c r="D2087" s="9">
        <f>_xlfn.XLOOKUP(C2087,Violations[Key],Violations[Boro])</f>
        <v/>
      </c>
      <c r="E2087" s="9">
        <f>_xlfn.XLOOKUP(C2087,Violations[Key],Violations[Cuisine])</f>
        <v/>
      </c>
      <c r="F2087" s="9">
        <f>_xlfn.XLOOKUP(C2087,Violations[Key],Violations[Score])</f>
        <v/>
      </c>
      <c r="G2087" s="9">
        <f>_xlfn.XLOOKUP(C2087,Violations[Key],Violations[Grade])&amp;""</f>
        <v/>
      </c>
      <c r="H2087" s="9">
        <f>COUNTIFS(Violations[Key],C2087,Violations[Violation code],"&lt;&gt;")</f>
        <v/>
      </c>
      <c r="I2087" s="9">
        <f>COUNTIFS(Violations[Key],C2087,Violations[Critical flag],"Critical")</f>
        <v/>
      </c>
      <c r="J2087" s="9">
        <f>IF(LEFT(_xlfn.XLOOKUP(C2087,Violations[Key],Violations[Action]),20)="Establishment Closed","Yes","No")</f>
        <v/>
      </c>
      <c r="K2087" s="9">
        <f>IF(F2087&lt;=13,"Yes","No")</f>
        <v/>
      </c>
    </row>
    <row r="2088">
      <c r="A2088" t="n">
        <v>50107193</v>
      </c>
      <c r="B2088" s="8" t="n">
        <v>46156</v>
      </c>
      <c r="C2088" s="9">
        <f>A2088&amp;"-"&amp;TEXT(B2088,"yyyymmdd")</f>
        <v/>
      </c>
      <c r="D2088" s="9">
        <f>_xlfn.XLOOKUP(C2088,Violations[Key],Violations[Boro])</f>
        <v/>
      </c>
      <c r="E2088" s="9">
        <f>_xlfn.XLOOKUP(C2088,Violations[Key],Violations[Cuisine])</f>
        <v/>
      </c>
      <c r="F2088" s="9">
        <f>_xlfn.XLOOKUP(C2088,Violations[Key],Violations[Score])</f>
        <v/>
      </c>
      <c r="G2088" s="9">
        <f>_xlfn.XLOOKUP(C2088,Violations[Key],Violations[Grade])&amp;""</f>
        <v/>
      </c>
      <c r="H2088" s="9">
        <f>COUNTIFS(Violations[Key],C2088,Violations[Violation code],"&lt;&gt;")</f>
        <v/>
      </c>
      <c r="I2088" s="9">
        <f>COUNTIFS(Violations[Key],C2088,Violations[Critical flag],"Critical")</f>
        <v/>
      </c>
      <c r="J2088" s="9">
        <f>IF(LEFT(_xlfn.XLOOKUP(C2088,Violations[Key],Violations[Action]),20)="Establishment Closed","Yes","No")</f>
        <v/>
      </c>
      <c r="K2088" s="9">
        <f>IF(F2088&lt;=13,"Yes","No")</f>
        <v/>
      </c>
    </row>
    <row r="2089">
      <c r="A2089" t="n">
        <v>50107475</v>
      </c>
      <c r="B2089" s="8" t="n">
        <v>46156</v>
      </c>
      <c r="C2089" s="9">
        <f>A2089&amp;"-"&amp;TEXT(B2089,"yyyymmdd")</f>
        <v/>
      </c>
      <c r="D2089" s="9">
        <f>_xlfn.XLOOKUP(C2089,Violations[Key],Violations[Boro])</f>
        <v/>
      </c>
      <c r="E2089" s="9">
        <f>_xlfn.XLOOKUP(C2089,Violations[Key],Violations[Cuisine])</f>
        <v/>
      </c>
      <c r="F2089" s="9">
        <f>_xlfn.XLOOKUP(C2089,Violations[Key],Violations[Score])</f>
        <v/>
      </c>
      <c r="G2089" s="9">
        <f>_xlfn.XLOOKUP(C2089,Violations[Key],Violations[Grade])&amp;""</f>
        <v/>
      </c>
      <c r="H2089" s="9">
        <f>COUNTIFS(Violations[Key],C2089,Violations[Violation code],"&lt;&gt;")</f>
        <v/>
      </c>
      <c r="I2089" s="9">
        <f>COUNTIFS(Violations[Key],C2089,Violations[Critical flag],"Critical")</f>
        <v/>
      </c>
      <c r="J2089" s="9">
        <f>IF(LEFT(_xlfn.XLOOKUP(C2089,Violations[Key],Violations[Action]),20)="Establishment Closed","Yes","No")</f>
        <v/>
      </c>
      <c r="K2089" s="9">
        <f>IF(F2089&lt;=13,"Yes","No")</f>
        <v/>
      </c>
    </row>
    <row r="2090">
      <c r="A2090" t="n">
        <v>50108239</v>
      </c>
      <c r="B2090" s="8" t="n">
        <v>46156</v>
      </c>
      <c r="C2090" s="9">
        <f>A2090&amp;"-"&amp;TEXT(B2090,"yyyymmdd")</f>
        <v/>
      </c>
      <c r="D2090" s="9">
        <f>_xlfn.XLOOKUP(C2090,Violations[Key],Violations[Boro])</f>
        <v/>
      </c>
      <c r="E2090" s="9">
        <f>_xlfn.XLOOKUP(C2090,Violations[Key],Violations[Cuisine])</f>
        <v/>
      </c>
      <c r="F2090" s="9">
        <f>_xlfn.XLOOKUP(C2090,Violations[Key],Violations[Score])</f>
        <v/>
      </c>
      <c r="G2090" s="9">
        <f>_xlfn.XLOOKUP(C2090,Violations[Key],Violations[Grade])&amp;""</f>
        <v/>
      </c>
      <c r="H2090" s="9">
        <f>COUNTIFS(Violations[Key],C2090,Violations[Violation code],"&lt;&gt;")</f>
        <v/>
      </c>
      <c r="I2090" s="9">
        <f>COUNTIFS(Violations[Key],C2090,Violations[Critical flag],"Critical")</f>
        <v/>
      </c>
      <c r="J2090" s="9">
        <f>IF(LEFT(_xlfn.XLOOKUP(C2090,Violations[Key],Violations[Action]),20)="Establishment Closed","Yes","No")</f>
        <v/>
      </c>
      <c r="K2090" s="9">
        <f>IF(F2090&lt;=13,"Yes","No")</f>
        <v/>
      </c>
    </row>
    <row r="2091">
      <c r="A2091" t="n">
        <v>50110606</v>
      </c>
      <c r="B2091" s="8" t="n">
        <v>46156</v>
      </c>
      <c r="C2091" s="9">
        <f>A2091&amp;"-"&amp;TEXT(B2091,"yyyymmdd")</f>
        <v/>
      </c>
      <c r="D2091" s="9">
        <f>_xlfn.XLOOKUP(C2091,Violations[Key],Violations[Boro])</f>
        <v/>
      </c>
      <c r="E2091" s="9">
        <f>_xlfn.XLOOKUP(C2091,Violations[Key],Violations[Cuisine])</f>
        <v/>
      </c>
      <c r="F2091" s="9">
        <f>_xlfn.XLOOKUP(C2091,Violations[Key],Violations[Score])</f>
        <v/>
      </c>
      <c r="G2091" s="9">
        <f>_xlfn.XLOOKUP(C2091,Violations[Key],Violations[Grade])&amp;""</f>
        <v/>
      </c>
      <c r="H2091" s="9">
        <f>COUNTIFS(Violations[Key],C2091,Violations[Violation code],"&lt;&gt;")</f>
        <v/>
      </c>
      <c r="I2091" s="9">
        <f>COUNTIFS(Violations[Key],C2091,Violations[Critical flag],"Critical")</f>
        <v/>
      </c>
      <c r="J2091" s="9">
        <f>IF(LEFT(_xlfn.XLOOKUP(C2091,Violations[Key],Violations[Action]),20)="Establishment Closed","Yes","No")</f>
        <v/>
      </c>
      <c r="K2091" s="9">
        <f>IF(F2091&lt;=13,"Yes","No")</f>
        <v/>
      </c>
    </row>
    <row r="2092">
      <c r="A2092" t="n">
        <v>50110621</v>
      </c>
      <c r="B2092" s="8" t="n">
        <v>46156</v>
      </c>
      <c r="C2092" s="9">
        <f>A2092&amp;"-"&amp;TEXT(B2092,"yyyymmdd")</f>
        <v/>
      </c>
      <c r="D2092" s="9">
        <f>_xlfn.XLOOKUP(C2092,Violations[Key],Violations[Boro])</f>
        <v/>
      </c>
      <c r="E2092" s="9">
        <f>_xlfn.XLOOKUP(C2092,Violations[Key],Violations[Cuisine])</f>
        <v/>
      </c>
      <c r="F2092" s="9">
        <f>_xlfn.XLOOKUP(C2092,Violations[Key],Violations[Score])</f>
        <v/>
      </c>
      <c r="G2092" s="9">
        <f>_xlfn.XLOOKUP(C2092,Violations[Key],Violations[Grade])&amp;""</f>
        <v/>
      </c>
      <c r="H2092" s="9">
        <f>COUNTIFS(Violations[Key],C2092,Violations[Violation code],"&lt;&gt;")</f>
        <v/>
      </c>
      <c r="I2092" s="9">
        <f>COUNTIFS(Violations[Key],C2092,Violations[Critical flag],"Critical")</f>
        <v/>
      </c>
      <c r="J2092" s="9">
        <f>IF(LEFT(_xlfn.XLOOKUP(C2092,Violations[Key],Violations[Action]),20)="Establishment Closed","Yes","No")</f>
        <v/>
      </c>
      <c r="K2092" s="9">
        <f>IF(F2092&lt;=13,"Yes","No")</f>
        <v/>
      </c>
    </row>
    <row r="2093">
      <c r="A2093" t="n">
        <v>50111177</v>
      </c>
      <c r="B2093" s="8" t="n">
        <v>46156</v>
      </c>
      <c r="C2093" s="9">
        <f>A2093&amp;"-"&amp;TEXT(B2093,"yyyymmdd")</f>
        <v/>
      </c>
      <c r="D2093" s="9">
        <f>_xlfn.XLOOKUP(C2093,Violations[Key],Violations[Boro])</f>
        <v/>
      </c>
      <c r="E2093" s="9">
        <f>_xlfn.XLOOKUP(C2093,Violations[Key],Violations[Cuisine])</f>
        <v/>
      </c>
      <c r="F2093" s="9">
        <f>_xlfn.XLOOKUP(C2093,Violations[Key],Violations[Score])</f>
        <v/>
      </c>
      <c r="G2093" s="9">
        <f>_xlfn.XLOOKUP(C2093,Violations[Key],Violations[Grade])&amp;""</f>
        <v/>
      </c>
      <c r="H2093" s="9">
        <f>COUNTIFS(Violations[Key],C2093,Violations[Violation code],"&lt;&gt;")</f>
        <v/>
      </c>
      <c r="I2093" s="9">
        <f>COUNTIFS(Violations[Key],C2093,Violations[Critical flag],"Critical")</f>
        <v/>
      </c>
      <c r="J2093" s="9">
        <f>IF(LEFT(_xlfn.XLOOKUP(C2093,Violations[Key],Violations[Action]),20)="Establishment Closed","Yes","No")</f>
        <v/>
      </c>
      <c r="K2093" s="9">
        <f>IF(F2093&lt;=13,"Yes","No")</f>
        <v/>
      </c>
    </row>
    <row r="2094">
      <c r="A2094" t="n">
        <v>50112121</v>
      </c>
      <c r="B2094" s="8" t="n">
        <v>46156</v>
      </c>
      <c r="C2094" s="9">
        <f>A2094&amp;"-"&amp;TEXT(B2094,"yyyymmdd")</f>
        <v/>
      </c>
      <c r="D2094" s="9">
        <f>_xlfn.XLOOKUP(C2094,Violations[Key],Violations[Boro])</f>
        <v/>
      </c>
      <c r="E2094" s="9">
        <f>_xlfn.XLOOKUP(C2094,Violations[Key],Violations[Cuisine])</f>
        <v/>
      </c>
      <c r="F2094" s="9">
        <f>_xlfn.XLOOKUP(C2094,Violations[Key],Violations[Score])</f>
        <v/>
      </c>
      <c r="G2094" s="9">
        <f>_xlfn.XLOOKUP(C2094,Violations[Key],Violations[Grade])&amp;""</f>
        <v/>
      </c>
      <c r="H2094" s="9">
        <f>COUNTIFS(Violations[Key],C2094,Violations[Violation code],"&lt;&gt;")</f>
        <v/>
      </c>
      <c r="I2094" s="9">
        <f>COUNTIFS(Violations[Key],C2094,Violations[Critical flag],"Critical")</f>
        <v/>
      </c>
      <c r="J2094" s="9">
        <f>IF(LEFT(_xlfn.XLOOKUP(C2094,Violations[Key],Violations[Action]),20)="Establishment Closed","Yes","No")</f>
        <v/>
      </c>
      <c r="K2094" s="9">
        <f>IF(F2094&lt;=13,"Yes","No")</f>
        <v/>
      </c>
    </row>
    <row r="2095">
      <c r="A2095" t="n">
        <v>50112784</v>
      </c>
      <c r="B2095" s="8" t="n">
        <v>46156</v>
      </c>
      <c r="C2095" s="9">
        <f>A2095&amp;"-"&amp;TEXT(B2095,"yyyymmdd")</f>
        <v/>
      </c>
      <c r="D2095" s="9">
        <f>_xlfn.XLOOKUP(C2095,Violations[Key],Violations[Boro])</f>
        <v/>
      </c>
      <c r="E2095" s="9">
        <f>_xlfn.XLOOKUP(C2095,Violations[Key],Violations[Cuisine])</f>
        <v/>
      </c>
      <c r="F2095" s="9">
        <f>_xlfn.XLOOKUP(C2095,Violations[Key],Violations[Score])</f>
        <v/>
      </c>
      <c r="G2095" s="9">
        <f>_xlfn.XLOOKUP(C2095,Violations[Key],Violations[Grade])&amp;""</f>
        <v/>
      </c>
      <c r="H2095" s="9">
        <f>COUNTIFS(Violations[Key],C2095,Violations[Violation code],"&lt;&gt;")</f>
        <v/>
      </c>
      <c r="I2095" s="9">
        <f>COUNTIFS(Violations[Key],C2095,Violations[Critical flag],"Critical")</f>
        <v/>
      </c>
      <c r="J2095" s="9">
        <f>IF(LEFT(_xlfn.XLOOKUP(C2095,Violations[Key],Violations[Action]),20)="Establishment Closed","Yes","No")</f>
        <v/>
      </c>
      <c r="K2095" s="9">
        <f>IF(F2095&lt;=13,"Yes","No")</f>
        <v/>
      </c>
    </row>
    <row r="2096">
      <c r="A2096" t="n">
        <v>50115183</v>
      </c>
      <c r="B2096" s="8" t="n">
        <v>46156</v>
      </c>
      <c r="C2096" s="9">
        <f>A2096&amp;"-"&amp;TEXT(B2096,"yyyymmdd")</f>
        <v/>
      </c>
      <c r="D2096" s="9">
        <f>_xlfn.XLOOKUP(C2096,Violations[Key],Violations[Boro])</f>
        <v/>
      </c>
      <c r="E2096" s="9">
        <f>_xlfn.XLOOKUP(C2096,Violations[Key],Violations[Cuisine])</f>
        <v/>
      </c>
      <c r="F2096" s="9">
        <f>_xlfn.XLOOKUP(C2096,Violations[Key],Violations[Score])</f>
        <v/>
      </c>
      <c r="G2096" s="9">
        <f>_xlfn.XLOOKUP(C2096,Violations[Key],Violations[Grade])&amp;""</f>
        <v/>
      </c>
      <c r="H2096" s="9">
        <f>COUNTIFS(Violations[Key],C2096,Violations[Violation code],"&lt;&gt;")</f>
        <v/>
      </c>
      <c r="I2096" s="9">
        <f>COUNTIFS(Violations[Key],C2096,Violations[Critical flag],"Critical")</f>
        <v/>
      </c>
      <c r="J2096" s="9">
        <f>IF(LEFT(_xlfn.XLOOKUP(C2096,Violations[Key],Violations[Action]),20)="Establishment Closed","Yes","No")</f>
        <v/>
      </c>
      <c r="K2096" s="9">
        <f>IF(F2096&lt;=13,"Yes","No")</f>
        <v/>
      </c>
    </row>
    <row r="2097">
      <c r="A2097" t="n">
        <v>50115621</v>
      </c>
      <c r="B2097" s="8" t="n">
        <v>46156</v>
      </c>
      <c r="C2097" s="9">
        <f>A2097&amp;"-"&amp;TEXT(B2097,"yyyymmdd")</f>
        <v/>
      </c>
      <c r="D2097" s="9">
        <f>_xlfn.XLOOKUP(C2097,Violations[Key],Violations[Boro])</f>
        <v/>
      </c>
      <c r="E2097" s="9">
        <f>_xlfn.XLOOKUP(C2097,Violations[Key],Violations[Cuisine])</f>
        <v/>
      </c>
      <c r="F2097" s="9">
        <f>_xlfn.XLOOKUP(C2097,Violations[Key],Violations[Score])</f>
        <v/>
      </c>
      <c r="G2097" s="9">
        <f>_xlfn.XLOOKUP(C2097,Violations[Key],Violations[Grade])&amp;""</f>
        <v/>
      </c>
      <c r="H2097" s="9">
        <f>COUNTIFS(Violations[Key],C2097,Violations[Violation code],"&lt;&gt;")</f>
        <v/>
      </c>
      <c r="I2097" s="9">
        <f>COUNTIFS(Violations[Key],C2097,Violations[Critical flag],"Critical")</f>
        <v/>
      </c>
      <c r="J2097" s="9">
        <f>IF(LEFT(_xlfn.XLOOKUP(C2097,Violations[Key],Violations[Action]),20)="Establishment Closed","Yes","No")</f>
        <v/>
      </c>
      <c r="K2097" s="9">
        <f>IF(F2097&lt;=13,"Yes","No")</f>
        <v/>
      </c>
    </row>
    <row r="2098">
      <c r="A2098" t="n">
        <v>50115978</v>
      </c>
      <c r="B2098" s="8" t="n">
        <v>46156</v>
      </c>
      <c r="C2098" s="9">
        <f>A2098&amp;"-"&amp;TEXT(B2098,"yyyymmdd")</f>
        <v/>
      </c>
      <c r="D2098" s="9">
        <f>_xlfn.XLOOKUP(C2098,Violations[Key],Violations[Boro])</f>
        <v/>
      </c>
      <c r="E2098" s="9">
        <f>_xlfn.XLOOKUP(C2098,Violations[Key],Violations[Cuisine])</f>
        <v/>
      </c>
      <c r="F2098" s="9">
        <f>_xlfn.XLOOKUP(C2098,Violations[Key],Violations[Score])</f>
        <v/>
      </c>
      <c r="G2098" s="9">
        <f>_xlfn.XLOOKUP(C2098,Violations[Key],Violations[Grade])&amp;""</f>
        <v/>
      </c>
      <c r="H2098" s="9">
        <f>COUNTIFS(Violations[Key],C2098,Violations[Violation code],"&lt;&gt;")</f>
        <v/>
      </c>
      <c r="I2098" s="9">
        <f>COUNTIFS(Violations[Key],C2098,Violations[Critical flag],"Critical")</f>
        <v/>
      </c>
      <c r="J2098" s="9">
        <f>IF(LEFT(_xlfn.XLOOKUP(C2098,Violations[Key],Violations[Action]),20)="Establishment Closed","Yes","No")</f>
        <v/>
      </c>
      <c r="K2098" s="9">
        <f>IF(F2098&lt;=13,"Yes","No")</f>
        <v/>
      </c>
    </row>
    <row r="2099">
      <c r="A2099" t="n">
        <v>50119673</v>
      </c>
      <c r="B2099" s="8" t="n">
        <v>46156</v>
      </c>
      <c r="C2099" s="9">
        <f>A2099&amp;"-"&amp;TEXT(B2099,"yyyymmdd")</f>
        <v/>
      </c>
      <c r="D2099" s="9">
        <f>_xlfn.XLOOKUP(C2099,Violations[Key],Violations[Boro])</f>
        <v/>
      </c>
      <c r="E2099" s="9">
        <f>_xlfn.XLOOKUP(C2099,Violations[Key],Violations[Cuisine])</f>
        <v/>
      </c>
      <c r="F2099" s="9">
        <f>_xlfn.XLOOKUP(C2099,Violations[Key],Violations[Score])</f>
        <v/>
      </c>
      <c r="G2099" s="9">
        <f>_xlfn.XLOOKUP(C2099,Violations[Key],Violations[Grade])&amp;""</f>
        <v/>
      </c>
      <c r="H2099" s="9">
        <f>COUNTIFS(Violations[Key],C2099,Violations[Violation code],"&lt;&gt;")</f>
        <v/>
      </c>
      <c r="I2099" s="9">
        <f>COUNTIFS(Violations[Key],C2099,Violations[Critical flag],"Critical")</f>
        <v/>
      </c>
      <c r="J2099" s="9">
        <f>IF(LEFT(_xlfn.XLOOKUP(C2099,Violations[Key],Violations[Action]),20)="Establishment Closed","Yes","No")</f>
        <v/>
      </c>
      <c r="K2099" s="9">
        <f>IF(F2099&lt;=13,"Yes","No")</f>
        <v/>
      </c>
    </row>
    <row r="2100">
      <c r="A2100" t="n">
        <v>50120540</v>
      </c>
      <c r="B2100" s="8" t="n">
        <v>46156</v>
      </c>
      <c r="C2100" s="9">
        <f>A2100&amp;"-"&amp;TEXT(B2100,"yyyymmdd")</f>
        <v/>
      </c>
      <c r="D2100" s="9">
        <f>_xlfn.XLOOKUP(C2100,Violations[Key],Violations[Boro])</f>
        <v/>
      </c>
      <c r="E2100" s="9">
        <f>_xlfn.XLOOKUP(C2100,Violations[Key],Violations[Cuisine])</f>
        <v/>
      </c>
      <c r="F2100" s="9">
        <f>_xlfn.XLOOKUP(C2100,Violations[Key],Violations[Score])</f>
        <v/>
      </c>
      <c r="G2100" s="9">
        <f>_xlfn.XLOOKUP(C2100,Violations[Key],Violations[Grade])&amp;""</f>
        <v/>
      </c>
      <c r="H2100" s="9">
        <f>COUNTIFS(Violations[Key],C2100,Violations[Violation code],"&lt;&gt;")</f>
        <v/>
      </c>
      <c r="I2100" s="9">
        <f>COUNTIFS(Violations[Key],C2100,Violations[Critical flag],"Critical")</f>
        <v/>
      </c>
      <c r="J2100" s="9">
        <f>IF(LEFT(_xlfn.XLOOKUP(C2100,Violations[Key],Violations[Action]),20)="Establishment Closed","Yes","No")</f>
        <v/>
      </c>
      <c r="K2100" s="9">
        <f>IF(F2100&lt;=13,"Yes","No")</f>
        <v/>
      </c>
    </row>
    <row r="2101">
      <c r="A2101" t="n">
        <v>50127183</v>
      </c>
      <c r="B2101" s="8" t="n">
        <v>46156</v>
      </c>
      <c r="C2101" s="9">
        <f>A2101&amp;"-"&amp;TEXT(B2101,"yyyymmdd")</f>
        <v/>
      </c>
      <c r="D2101" s="9">
        <f>_xlfn.XLOOKUP(C2101,Violations[Key],Violations[Boro])</f>
        <v/>
      </c>
      <c r="E2101" s="9">
        <f>_xlfn.XLOOKUP(C2101,Violations[Key],Violations[Cuisine])</f>
        <v/>
      </c>
      <c r="F2101" s="9">
        <f>_xlfn.XLOOKUP(C2101,Violations[Key],Violations[Score])</f>
        <v/>
      </c>
      <c r="G2101" s="9">
        <f>_xlfn.XLOOKUP(C2101,Violations[Key],Violations[Grade])&amp;""</f>
        <v/>
      </c>
      <c r="H2101" s="9">
        <f>COUNTIFS(Violations[Key],C2101,Violations[Violation code],"&lt;&gt;")</f>
        <v/>
      </c>
      <c r="I2101" s="9">
        <f>COUNTIFS(Violations[Key],C2101,Violations[Critical flag],"Critical")</f>
        <v/>
      </c>
      <c r="J2101" s="9">
        <f>IF(LEFT(_xlfn.XLOOKUP(C2101,Violations[Key],Violations[Action]),20)="Establishment Closed","Yes","No")</f>
        <v/>
      </c>
      <c r="K2101" s="9">
        <f>IF(F2101&lt;=13,"Yes","No")</f>
        <v/>
      </c>
    </row>
    <row r="2102">
      <c r="A2102" t="n">
        <v>50128131</v>
      </c>
      <c r="B2102" s="8" t="n">
        <v>46156</v>
      </c>
      <c r="C2102" s="9">
        <f>A2102&amp;"-"&amp;TEXT(B2102,"yyyymmdd")</f>
        <v/>
      </c>
      <c r="D2102" s="9">
        <f>_xlfn.XLOOKUP(C2102,Violations[Key],Violations[Boro])</f>
        <v/>
      </c>
      <c r="E2102" s="9">
        <f>_xlfn.XLOOKUP(C2102,Violations[Key],Violations[Cuisine])</f>
        <v/>
      </c>
      <c r="F2102" s="9">
        <f>_xlfn.XLOOKUP(C2102,Violations[Key],Violations[Score])</f>
        <v/>
      </c>
      <c r="G2102" s="9">
        <f>_xlfn.XLOOKUP(C2102,Violations[Key],Violations[Grade])&amp;""</f>
        <v/>
      </c>
      <c r="H2102" s="9">
        <f>COUNTIFS(Violations[Key],C2102,Violations[Violation code],"&lt;&gt;")</f>
        <v/>
      </c>
      <c r="I2102" s="9">
        <f>COUNTIFS(Violations[Key],C2102,Violations[Critical flag],"Critical")</f>
        <v/>
      </c>
      <c r="J2102" s="9">
        <f>IF(LEFT(_xlfn.XLOOKUP(C2102,Violations[Key],Violations[Action]),20)="Establishment Closed","Yes","No")</f>
        <v/>
      </c>
      <c r="K2102" s="9">
        <f>IF(F2102&lt;=13,"Yes","No")</f>
        <v/>
      </c>
    </row>
    <row r="2103">
      <c r="A2103" t="n">
        <v>50130385</v>
      </c>
      <c r="B2103" s="8" t="n">
        <v>46156</v>
      </c>
      <c r="C2103" s="9">
        <f>A2103&amp;"-"&amp;TEXT(B2103,"yyyymmdd")</f>
        <v/>
      </c>
      <c r="D2103" s="9">
        <f>_xlfn.XLOOKUP(C2103,Violations[Key],Violations[Boro])</f>
        <v/>
      </c>
      <c r="E2103" s="9">
        <f>_xlfn.XLOOKUP(C2103,Violations[Key],Violations[Cuisine])</f>
        <v/>
      </c>
      <c r="F2103" s="9">
        <f>_xlfn.XLOOKUP(C2103,Violations[Key],Violations[Score])</f>
        <v/>
      </c>
      <c r="G2103" s="9">
        <f>_xlfn.XLOOKUP(C2103,Violations[Key],Violations[Grade])&amp;""</f>
        <v/>
      </c>
      <c r="H2103" s="9">
        <f>COUNTIFS(Violations[Key],C2103,Violations[Violation code],"&lt;&gt;")</f>
        <v/>
      </c>
      <c r="I2103" s="9">
        <f>COUNTIFS(Violations[Key],C2103,Violations[Critical flag],"Critical")</f>
        <v/>
      </c>
      <c r="J2103" s="9">
        <f>IF(LEFT(_xlfn.XLOOKUP(C2103,Violations[Key],Violations[Action]),20)="Establishment Closed","Yes","No")</f>
        <v/>
      </c>
      <c r="K2103" s="9">
        <f>IF(F2103&lt;=13,"Yes","No")</f>
        <v/>
      </c>
    </row>
    <row r="2104">
      <c r="A2104" t="n">
        <v>50131079</v>
      </c>
      <c r="B2104" s="8" t="n">
        <v>46156</v>
      </c>
      <c r="C2104" s="9">
        <f>A2104&amp;"-"&amp;TEXT(B2104,"yyyymmdd")</f>
        <v/>
      </c>
      <c r="D2104" s="9">
        <f>_xlfn.XLOOKUP(C2104,Violations[Key],Violations[Boro])</f>
        <v/>
      </c>
      <c r="E2104" s="9">
        <f>_xlfn.XLOOKUP(C2104,Violations[Key],Violations[Cuisine])</f>
        <v/>
      </c>
      <c r="F2104" s="9">
        <f>_xlfn.XLOOKUP(C2104,Violations[Key],Violations[Score])</f>
        <v/>
      </c>
      <c r="G2104" s="9">
        <f>_xlfn.XLOOKUP(C2104,Violations[Key],Violations[Grade])&amp;""</f>
        <v/>
      </c>
      <c r="H2104" s="9">
        <f>COUNTIFS(Violations[Key],C2104,Violations[Violation code],"&lt;&gt;")</f>
        <v/>
      </c>
      <c r="I2104" s="9">
        <f>COUNTIFS(Violations[Key],C2104,Violations[Critical flag],"Critical")</f>
        <v/>
      </c>
      <c r="J2104" s="9">
        <f>IF(LEFT(_xlfn.XLOOKUP(C2104,Violations[Key],Violations[Action]),20)="Establishment Closed","Yes","No")</f>
        <v/>
      </c>
      <c r="K2104" s="9">
        <f>IF(F2104&lt;=13,"Yes","No")</f>
        <v/>
      </c>
    </row>
    <row r="2105">
      <c r="A2105" t="n">
        <v>50131115</v>
      </c>
      <c r="B2105" s="8" t="n">
        <v>46156</v>
      </c>
      <c r="C2105" s="9">
        <f>A2105&amp;"-"&amp;TEXT(B2105,"yyyymmdd")</f>
        <v/>
      </c>
      <c r="D2105" s="9">
        <f>_xlfn.XLOOKUP(C2105,Violations[Key],Violations[Boro])</f>
        <v/>
      </c>
      <c r="E2105" s="9">
        <f>_xlfn.XLOOKUP(C2105,Violations[Key],Violations[Cuisine])</f>
        <v/>
      </c>
      <c r="F2105" s="9">
        <f>_xlfn.XLOOKUP(C2105,Violations[Key],Violations[Score])</f>
        <v/>
      </c>
      <c r="G2105" s="9">
        <f>_xlfn.XLOOKUP(C2105,Violations[Key],Violations[Grade])&amp;""</f>
        <v/>
      </c>
      <c r="H2105" s="9">
        <f>COUNTIFS(Violations[Key],C2105,Violations[Violation code],"&lt;&gt;")</f>
        <v/>
      </c>
      <c r="I2105" s="9">
        <f>COUNTIFS(Violations[Key],C2105,Violations[Critical flag],"Critical")</f>
        <v/>
      </c>
      <c r="J2105" s="9">
        <f>IF(LEFT(_xlfn.XLOOKUP(C2105,Violations[Key],Violations[Action]),20)="Establishment Closed","Yes","No")</f>
        <v/>
      </c>
      <c r="K2105" s="9">
        <f>IF(F2105&lt;=13,"Yes","No")</f>
        <v/>
      </c>
    </row>
    <row r="2106">
      <c r="A2106" t="n">
        <v>50131514</v>
      </c>
      <c r="B2106" s="8" t="n">
        <v>46156</v>
      </c>
      <c r="C2106" s="9">
        <f>A2106&amp;"-"&amp;TEXT(B2106,"yyyymmdd")</f>
        <v/>
      </c>
      <c r="D2106" s="9">
        <f>_xlfn.XLOOKUP(C2106,Violations[Key],Violations[Boro])</f>
        <v/>
      </c>
      <c r="E2106" s="9">
        <f>_xlfn.XLOOKUP(C2106,Violations[Key],Violations[Cuisine])</f>
        <v/>
      </c>
      <c r="F2106" s="9">
        <f>_xlfn.XLOOKUP(C2106,Violations[Key],Violations[Score])</f>
        <v/>
      </c>
      <c r="G2106" s="9">
        <f>_xlfn.XLOOKUP(C2106,Violations[Key],Violations[Grade])&amp;""</f>
        <v/>
      </c>
      <c r="H2106" s="9">
        <f>COUNTIFS(Violations[Key],C2106,Violations[Violation code],"&lt;&gt;")</f>
        <v/>
      </c>
      <c r="I2106" s="9">
        <f>COUNTIFS(Violations[Key],C2106,Violations[Critical flag],"Critical")</f>
        <v/>
      </c>
      <c r="J2106" s="9">
        <f>IF(LEFT(_xlfn.XLOOKUP(C2106,Violations[Key],Violations[Action]),20)="Establishment Closed","Yes","No")</f>
        <v/>
      </c>
      <c r="K2106" s="9">
        <f>IF(F2106&lt;=13,"Yes","No")</f>
        <v/>
      </c>
    </row>
    <row r="2107">
      <c r="A2107" t="n">
        <v>50135956</v>
      </c>
      <c r="B2107" s="8" t="n">
        <v>46156</v>
      </c>
      <c r="C2107" s="9">
        <f>A2107&amp;"-"&amp;TEXT(B2107,"yyyymmdd")</f>
        <v/>
      </c>
      <c r="D2107" s="9">
        <f>_xlfn.XLOOKUP(C2107,Violations[Key],Violations[Boro])</f>
        <v/>
      </c>
      <c r="E2107" s="9">
        <f>_xlfn.XLOOKUP(C2107,Violations[Key],Violations[Cuisine])</f>
        <v/>
      </c>
      <c r="F2107" s="9">
        <f>_xlfn.XLOOKUP(C2107,Violations[Key],Violations[Score])</f>
        <v/>
      </c>
      <c r="G2107" s="9">
        <f>_xlfn.XLOOKUP(C2107,Violations[Key],Violations[Grade])&amp;""</f>
        <v/>
      </c>
      <c r="H2107" s="9">
        <f>COUNTIFS(Violations[Key],C2107,Violations[Violation code],"&lt;&gt;")</f>
        <v/>
      </c>
      <c r="I2107" s="9">
        <f>COUNTIFS(Violations[Key],C2107,Violations[Critical flag],"Critical")</f>
        <v/>
      </c>
      <c r="J2107" s="9">
        <f>IF(LEFT(_xlfn.XLOOKUP(C2107,Violations[Key],Violations[Action]),20)="Establishment Closed","Yes","No")</f>
        <v/>
      </c>
      <c r="K2107" s="9">
        <f>IF(F2107&lt;=13,"Yes","No")</f>
        <v/>
      </c>
    </row>
    <row r="2108">
      <c r="A2108" t="n">
        <v>50137311</v>
      </c>
      <c r="B2108" s="8" t="n">
        <v>46156</v>
      </c>
      <c r="C2108" s="9">
        <f>A2108&amp;"-"&amp;TEXT(B2108,"yyyymmdd")</f>
        <v/>
      </c>
      <c r="D2108" s="9">
        <f>_xlfn.XLOOKUP(C2108,Violations[Key],Violations[Boro])</f>
        <v/>
      </c>
      <c r="E2108" s="9">
        <f>_xlfn.XLOOKUP(C2108,Violations[Key],Violations[Cuisine])</f>
        <v/>
      </c>
      <c r="F2108" s="9">
        <f>_xlfn.XLOOKUP(C2108,Violations[Key],Violations[Score])</f>
        <v/>
      </c>
      <c r="G2108" s="9">
        <f>_xlfn.XLOOKUP(C2108,Violations[Key],Violations[Grade])&amp;""</f>
        <v/>
      </c>
      <c r="H2108" s="9">
        <f>COUNTIFS(Violations[Key],C2108,Violations[Violation code],"&lt;&gt;")</f>
        <v/>
      </c>
      <c r="I2108" s="9">
        <f>COUNTIFS(Violations[Key],C2108,Violations[Critical flag],"Critical")</f>
        <v/>
      </c>
      <c r="J2108" s="9">
        <f>IF(LEFT(_xlfn.XLOOKUP(C2108,Violations[Key],Violations[Action]),20)="Establishment Closed","Yes","No")</f>
        <v/>
      </c>
      <c r="K2108" s="9">
        <f>IF(F2108&lt;=13,"Yes","No")</f>
        <v/>
      </c>
    </row>
    <row r="2109">
      <c r="A2109" t="n">
        <v>50138019</v>
      </c>
      <c r="B2109" s="8" t="n">
        <v>46156</v>
      </c>
      <c r="C2109" s="9">
        <f>A2109&amp;"-"&amp;TEXT(B2109,"yyyymmdd")</f>
        <v/>
      </c>
      <c r="D2109" s="9">
        <f>_xlfn.XLOOKUP(C2109,Violations[Key],Violations[Boro])</f>
        <v/>
      </c>
      <c r="E2109" s="9">
        <f>_xlfn.XLOOKUP(C2109,Violations[Key],Violations[Cuisine])</f>
        <v/>
      </c>
      <c r="F2109" s="9">
        <f>_xlfn.XLOOKUP(C2109,Violations[Key],Violations[Score])</f>
        <v/>
      </c>
      <c r="G2109" s="9">
        <f>_xlfn.XLOOKUP(C2109,Violations[Key],Violations[Grade])&amp;""</f>
        <v/>
      </c>
      <c r="H2109" s="9">
        <f>COUNTIFS(Violations[Key],C2109,Violations[Violation code],"&lt;&gt;")</f>
        <v/>
      </c>
      <c r="I2109" s="9">
        <f>COUNTIFS(Violations[Key],C2109,Violations[Critical flag],"Critical")</f>
        <v/>
      </c>
      <c r="J2109" s="9">
        <f>IF(LEFT(_xlfn.XLOOKUP(C2109,Violations[Key],Violations[Action]),20)="Establishment Closed","Yes","No")</f>
        <v/>
      </c>
      <c r="K2109" s="9">
        <f>IF(F2109&lt;=13,"Yes","No")</f>
        <v/>
      </c>
    </row>
    <row r="2110">
      <c r="A2110" t="n">
        <v>50139458</v>
      </c>
      <c r="B2110" s="8" t="n">
        <v>46156</v>
      </c>
      <c r="C2110" s="9">
        <f>A2110&amp;"-"&amp;TEXT(B2110,"yyyymmdd")</f>
        <v/>
      </c>
      <c r="D2110" s="9">
        <f>_xlfn.XLOOKUP(C2110,Violations[Key],Violations[Boro])</f>
        <v/>
      </c>
      <c r="E2110" s="9">
        <f>_xlfn.XLOOKUP(C2110,Violations[Key],Violations[Cuisine])</f>
        <v/>
      </c>
      <c r="F2110" s="9">
        <f>_xlfn.XLOOKUP(C2110,Violations[Key],Violations[Score])</f>
        <v/>
      </c>
      <c r="G2110" s="9">
        <f>_xlfn.XLOOKUP(C2110,Violations[Key],Violations[Grade])&amp;""</f>
        <v/>
      </c>
      <c r="H2110" s="9">
        <f>COUNTIFS(Violations[Key],C2110,Violations[Violation code],"&lt;&gt;")</f>
        <v/>
      </c>
      <c r="I2110" s="9">
        <f>COUNTIFS(Violations[Key],C2110,Violations[Critical flag],"Critical")</f>
        <v/>
      </c>
      <c r="J2110" s="9">
        <f>IF(LEFT(_xlfn.XLOOKUP(C2110,Violations[Key],Violations[Action]),20)="Establishment Closed","Yes","No")</f>
        <v/>
      </c>
      <c r="K2110" s="9">
        <f>IF(F2110&lt;=13,"Yes","No")</f>
        <v/>
      </c>
    </row>
    <row r="2111">
      <c r="A2111" t="n">
        <v>50141282</v>
      </c>
      <c r="B2111" s="8" t="n">
        <v>46156</v>
      </c>
      <c r="C2111" s="9">
        <f>A2111&amp;"-"&amp;TEXT(B2111,"yyyymmdd")</f>
        <v/>
      </c>
      <c r="D2111" s="9">
        <f>_xlfn.XLOOKUP(C2111,Violations[Key],Violations[Boro])</f>
        <v/>
      </c>
      <c r="E2111" s="9">
        <f>_xlfn.XLOOKUP(C2111,Violations[Key],Violations[Cuisine])</f>
        <v/>
      </c>
      <c r="F2111" s="9">
        <f>_xlfn.XLOOKUP(C2111,Violations[Key],Violations[Score])</f>
        <v/>
      </c>
      <c r="G2111" s="9">
        <f>_xlfn.XLOOKUP(C2111,Violations[Key],Violations[Grade])&amp;""</f>
        <v/>
      </c>
      <c r="H2111" s="9">
        <f>COUNTIFS(Violations[Key],C2111,Violations[Violation code],"&lt;&gt;")</f>
        <v/>
      </c>
      <c r="I2111" s="9">
        <f>COUNTIFS(Violations[Key],C2111,Violations[Critical flag],"Critical")</f>
        <v/>
      </c>
      <c r="J2111" s="9">
        <f>IF(LEFT(_xlfn.XLOOKUP(C2111,Violations[Key],Violations[Action]),20)="Establishment Closed","Yes","No")</f>
        <v/>
      </c>
      <c r="K2111" s="9">
        <f>IF(F2111&lt;=13,"Yes","No")</f>
        <v/>
      </c>
    </row>
    <row r="2112">
      <c r="A2112" t="n">
        <v>50145637</v>
      </c>
      <c r="B2112" s="8" t="n">
        <v>46156</v>
      </c>
      <c r="C2112" s="9">
        <f>A2112&amp;"-"&amp;TEXT(B2112,"yyyymmdd")</f>
        <v/>
      </c>
      <c r="D2112" s="9">
        <f>_xlfn.XLOOKUP(C2112,Violations[Key],Violations[Boro])</f>
        <v/>
      </c>
      <c r="E2112" s="9">
        <f>_xlfn.XLOOKUP(C2112,Violations[Key],Violations[Cuisine])</f>
        <v/>
      </c>
      <c r="F2112" s="9">
        <f>_xlfn.XLOOKUP(C2112,Violations[Key],Violations[Score])</f>
        <v/>
      </c>
      <c r="G2112" s="9">
        <f>_xlfn.XLOOKUP(C2112,Violations[Key],Violations[Grade])&amp;""</f>
        <v/>
      </c>
      <c r="H2112" s="9">
        <f>COUNTIFS(Violations[Key],C2112,Violations[Violation code],"&lt;&gt;")</f>
        <v/>
      </c>
      <c r="I2112" s="9">
        <f>COUNTIFS(Violations[Key],C2112,Violations[Critical flag],"Critical")</f>
        <v/>
      </c>
      <c r="J2112" s="9">
        <f>IF(LEFT(_xlfn.XLOOKUP(C2112,Violations[Key],Violations[Action]),20)="Establishment Closed","Yes","No")</f>
        <v/>
      </c>
      <c r="K2112" s="9">
        <f>IF(F2112&lt;=13,"Yes","No")</f>
        <v/>
      </c>
    </row>
    <row r="2113">
      <c r="A2113" t="n">
        <v>50146700</v>
      </c>
      <c r="B2113" s="8" t="n">
        <v>46156</v>
      </c>
      <c r="C2113" s="9">
        <f>A2113&amp;"-"&amp;TEXT(B2113,"yyyymmdd")</f>
        <v/>
      </c>
      <c r="D2113" s="9">
        <f>_xlfn.XLOOKUP(C2113,Violations[Key],Violations[Boro])</f>
        <v/>
      </c>
      <c r="E2113" s="9">
        <f>_xlfn.XLOOKUP(C2113,Violations[Key],Violations[Cuisine])</f>
        <v/>
      </c>
      <c r="F2113" s="9">
        <f>_xlfn.XLOOKUP(C2113,Violations[Key],Violations[Score])</f>
        <v/>
      </c>
      <c r="G2113" s="9">
        <f>_xlfn.XLOOKUP(C2113,Violations[Key],Violations[Grade])&amp;""</f>
        <v/>
      </c>
      <c r="H2113" s="9">
        <f>COUNTIFS(Violations[Key],C2113,Violations[Violation code],"&lt;&gt;")</f>
        <v/>
      </c>
      <c r="I2113" s="9">
        <f>COUNTIFS(Violations[Key],C2113,Violations[Critical flag],"Critical")</f>
        <v/>
      </c>
      <c r="J2113" s="9">
        <f>IF(LEFT(_xlfn.XLOOKUP(C2113,Violations[Key],Violations[Action]),20)="Establishment Closed","Yes","No")</f>
        <v/>
      </c>
      <c r="K2113" s="9">
        <f>IF(F2113&lt;=13,"Yes","No")</f>
        <v/>
      </c>
    </row>
    <row r="2114">
      <c r="A2114" t="n">
        <v>50146943</v>
      </c>
      <c r="B2114" s="8" t="n">
        <v>46156</v>
      </c>
      <c r="C2114" s="9">
        <f>A2114&amp;"-"&amp;TEXT(B2114,"yyyymmdd")</f>
        <v/>
      </c>
      <c r="D2114" s="9">
        <f>_xlfn.XLOOKUP(C2114,Violations[Key],Violations[Boro])</f>
        <v/>
      </c>
      <c r="E2114" s="9">
        <f>_xlfn.XLOOKUP(C2114,Violations[Key],Violations[Cuisine])</f>
        <v/>
      </c>
      <c r="F2114" s="9">
        <f>_xlfn.XLOOKUP(C2114,Violations[Key],Violations[Score])</f>
        <v/>
      </c>
      <c r="G2114" s="9">
        <f>_xlfn.XLOOKUP(C2114,Violations[Key],Violations[Grade])&amp;""</f>
        <v/>
      </c>
      <c r="H2114" s="9">
        <f>COUNTIFS(Violations[Key],C2114,Violations[Violation code],"&lt;&gt;")</f>
        <v/>
      </c>
      <c r="I2114" s="9">
        <f>COUNTIFS(Violations[Key],C2114,Violations[Critical flag],"Critical")</f>
        <v/>
      </c>
      <c r="J2114" s="9">
        <f>IF(LEFT(_xlfn.XLOOKUP(C2114,Violations[Key],Violations[Action]),20)="Establishment Closed","Yes","No")</f>
        <v/>
      </c>
      <c r="K2114" s="9">
        <f>IF(F2114&lt;=13,"Yes","No")</f>
        <v/>
      </c>
    </row>
    <row r="2115">
      <c r="A2115" t="n">
        <v>50147295</v>
      </c>
      <c r="B2115" s="8" t="n">
        <v>46156</v>
      </c>
      <c r="C2115" s="9">
        <f>A2115&amp;"-"&amp;TEXT(B2115,"yyyymmdd")</f>
        <v/>
      </c>
      <c r="D2115" s="9">
        <f>_xlfn.XLOOKUP(C2115,Violations[Key],Violations[Boro])</f>
        <v/>
      </c>
      <c r="E2115" s="9">
        <f>_xlfn.XLOOKUP(C2115,Violations[Key],Violations[Cuisine])</f>
        <v/>
      </c>
      <c r="F2115" s="9">
        <f>_xlfn.XLOOKUP(C2115,Violations[Key],Violations[Score])</f>
        <v/>
      </c>
      <c r="G2115" s="9">
        <f>_xlfn.XLOOKUP(C2115,Violations[Key],Violations[Grade])&amp;""</f>
        <v/>
      </c>
      <c r="H2115" s="9">
        <f>COUNTIFS(Violations[Key],C2115,Violations[Violation code],"&lt;&gt;")</f>
        <v/>
      </c>
      <c r="I2115" s="9">
        <f>COUNTIFS(Violations[Key],C2115,Violations[Critical flag],"Critical")</f>
        <v/>
      </c>
      <c r="J2115" s="9">
        <f>IF(LEFT(_xlfn.XLOOKUP(C2115,Violations[Key],Violations[Action]),20)="Establishment Closed","Yes","No")</f>
        <v/>
      </c>
      <c r="K2115" s="9">
        <f>IF(F2115&lt;=13,"Yes","No")</f>
        <v/>
      </c>
    </row>
    <row r="2116">
      <c r="A2116" t="n">
        <v>50148323</v>
      </c>
      <c r="B2116" s="8" t="n">
        <v>46156</v>
      </c>
      <c r="C2116" s="9">
        <f>A2116&amp;"-"&amp;TEXT(B2116,"yyyymmdd")</f>
        <v/>
      </c>
      <c r="D2116" s="9">
        <f>_xlfn.XLOOKUP(C2116,Violations[Key],Violations[Boro])</f>
        <v/>
      </c>
      <c r="E2116" s="9">
        <f>_xlfn.XLOOKUP(C2116,Violations[Key],Violations[Cuisine])</f>
        <v/>
      </c>
      <c r="F2116" s="9">
        <f>_xlfn.XLOOKUP(C2116,Violations[Key],Violations[Score])</f>
        <v/>
      </c>
      <c r="G2116" s="9">
        <f>_xlfn.XLOOKUP(C2116,Violations[Key],Violations[Grade])&amp;""</f>
        <v/>
      </c>
      <c r="H2116" s="9">
        <f>COUNTIFS(Violations[Key],C2116,Violations[Violation code],"&lt;&gt;")</f>
        <v/>
      </c>
      <c r="I2116" s="9">
        <f>COUNTIFS(Violations[Key],C2116,Violations[Critical flag],"Critical")</f>
        <v/>
      </c>
      <c r="J2116" s="9">
        <f>IF(LEFT(_xlfn.XLOOKUP(C2116,Violations[Key],Violations[Action]),20)="Establishment Closed","Yes","No")</f>
        <v/>
      </c>
      <c r="K2116" s="9">
        <f>IF(F2116&lt;=13,"Yes","No")</f>
        <v/>
      </c>
    </row>
    <row r="2117">
      <c r="A2117" t="n">
        <v>50149307</v>
      </c>
      <c r="B2117" s="8" t="n">
        <v>46156</v>
      </c>
      <c r="C2117" s="9">
        <f>A2117&amp;"-"&amp;TEXT(B2117,"yyyymmdd")</f>
        <v/>
      </c>
      <c r="D2117" s="9">
        <f>_xlfn.XLOOKUP(C2117,Violations[Key],Violations[Boro])</f>
        <v/>
      </c>
      <c r="E2117" s="9">
        <f>_xlfn.XLOOKUP(C2117,Violations[Key],Violations[Cuisine])</f>
        <v/>
      </c>
      <c r="F2117" s="9">
        <f>_xlfn.XLOOKUP(C2117,Violations[Key],Violations[Score])</f>
        <v/>
      </c>
      <c r="G2117" s="9">
        <f>_xlfn.XLOOKUP(C2117,Violations[Key],Violations[Grade])&amp;""</f>
        <v/>
      </c>
      <c r="H2117" s="9">
        <f>COUNTIFS(Violations[Key],C2117,Violations[Violation code],"&lt;&gt;")</f>
        <v/>
      </c>
      <c r="I2117" s="9">
        <f>COUNTIFS(Violations[Key],C2117,Violations[Critical flag],"Critical")</f>
        <v/>
      </c>
      <c r="J2117" s="9">
        <f>IF(LEFT(_xlfn.XLOOKUP(C2117,Violations[Key],Violations[Action]),20)="Establishment Closed","Yes","No")</f>
        <v/>
      </c>
      <c r="K2117" s="9">
        <f>IF(F2117&lt;=13,"Yes","No")</f>
        <v/>
      </c>
    </row>
    <row r="2118">
      <c r="A2118" t="n">
        <v>50149461</v>
      </c>
      <c r="B2118" s="8" t="n">
        <v>46156</v>
      </c>
      <c r="C2118" s="9">
        <f>A2118&amp;"-"&amp;TEXT(B2118,"yyyymmdd")</f>
        <v/>
      </c>
      <c r="D2118" s="9">
        <f>_xlfn.XLOOKUP(C2118,Violations[Key],Violations[Boro])</f>
        <v/>
      </c>
      <c r="E2118" s="9">
        <f>_xlfn.XLOOKUP(C2118,Violations[Key],Violations[Cuisine])</f>
        <v/>
      </c>
      <c r="F2118" s="9">
        <f>_xlfn.XLOOKUP(C2118,Violations[Key],Violations[Score])</f>
        <v/>
      </c>
      <c r="G2118" s="9">
        <f>_xlfn.XLOOKUP(C2118,Violations[Key],Violations[Grade])&amp;""</f>
        <v/>
      </c>
      <c r="H2118" s="9">
        <f>COUNTIFS(Violations[Key],C2118,Violations[Violation code],"&lt;&gt;")</f>
        <v/>
      </c>
      <c r="I2118" s="9">
        <f>COUNTIFS(Violations[Key],C2118,Violations[Critical flag],"Critical")</f>
        <v/>
      </c>
      <c r="J2118" s="9">
        <f>IF(LEFT(_xlfn.XLOOKUP(C2118,Violations[Key],Violations[Action]),20)="Establishment Closed","Yes","No")</f>
        <v/>
      </c>
      <c r="K2118" s="9">
        <f>IF(F2118&lt;=13,"Yes","No")</f>
        <v/>
      </c>
    </row>
    <row r="2119">
      <c r="A2119" t="n">
        <v>50155851</v>
      </c>
      <c r="B2119" s="8" t="n">
        <v>46156</v>
      </c>
      <c r="C2119" s="9">
        <f>A2119&amp;"-"&amp;TEXT(B2119,"yyyymmdd")</f>
        <v/>
      </c>
      <c r="D2119" s="9">
        <f>_xlfn.XLOOKUP(C2119,Violations[Key],Violations[Boro])</f>
        <v/>
      </c>
      <c r="E2119" s="9">
        <f>_xlfn.XLOOKUP(C2119,Violations[Key],Violations[Cuisine])</f>
        <v/>
      </c>
      <c r="F2119" s="9">
        <f>_xlfn.XLOOKUP(C2119,Violations[Key],Violations[Score])</f>
        <v/>
      </c>
      <c r="G2119" s="9">
        <f>_xlfn.XLOOKUP(C2119,Violations[Key],Violations[Grade])&amp;""</f>
        <v/>
      </c>
      <c r="H2119" s="9">
        <f>COUNTIFS(Violations[Key],C2119,Violations[Violation code],"&lt;&gt;")</f>
        <v/>
      </c>
      <c r="I2119" s="9">
        <f>COUNTIFS(Violations[Key],C2119,Violations[Critical flag],"Critical")</f>
        <v/>
      </c>
      <c r="J2119" s="9">
        <f>IF(LEFT(_xlfn.XLOOKUP(C2119,Violations[Key],Violations[Action]),20)="Establishment Closed","Yes","No")</f>
        <v/>
      </c>
      <c r="K2119" s="9">
        <f>IF(F2119&lt;=13,"Yes","No")</f>
        <v/>
      </c>
    </row>
    <row r="2120">
      <c r="A2120" t="n">
        <v>40395375</v>
      </c>
      <c r="B2120" s="8" t="n">
        <v>46157</v>
      </c>
      <c r="C2120" s="9">
        <f>A2120&amp;"-"&amp;TEXT(B2120,"yyyymmdd")</f>
        <v/>
      </c>
      <c r="D2120" s="9">
        <f>_xlfn.XLOOKUP(C2120,Violations[Key],Violations[Boro])</f>
        <v/>
      </c>
      <c r="E2120" s="9">
        <f>_xlfn.XLOOKUP(C2120,Violations[Key],Violations[Cuisine])</f>
        <v/>
      </c>
      <c r="F2120" s="9">
        <f>_xlfn.XLOOKUP(C2120,Violations[Key],Violations[Score])</f>
        <v/>
      </c>
      <c r="G2120" s="9">
        <f>_xlfn.XLOOKUP(C2120,Violations[Key],Violations[Grade])&amp;""</f>
        <v/>
      </c>
      <c r="H2120" s="9">
        <f>COUNTIFS(Violations[Key],C2120,Violations[Violation code],"&lt;&gt;")</f>
        <v/>
      </c>
      <c r="I2120" s="9">
        <f>COUNTIFS(Violations[Key],C2120,Violations[Critical flag],"Critical")</f>
        <v/>
      </c>
      <c r="J2120" s="9">
        <f>IF(LEFT(_xlfn.XLOOKUP(C2120,Violations[Key],Violations[Action]),20)="Establishment Closed","Yes","No")</f>
        <v/>
      </c>
      <c r="K2120" s="9">
        <f>IF(F2120&lt;=13,"Yes","No")</f>
        <v/>
      </c>
    </row>
    <row r="2121">
      <c r="A2121" t="n">
        <v>41060947</v>
      </c>
      <c r="B2121" s="8" t="n">
        <v>46157</v>
      </c>
      <c r="C2121" s="9">
        <f>A2121&amp;"-"&amp;TEXT(B2121,"yyyymmdd")</f>
        <v/>
      </c>
      <c r="D2121" s="9">
        <f>_xlfn.XLOOKUP(C2121,Violations[Key],Violations[Boro])</f>
        <v/>
      </c>
      <c r="E2121" s="9">
        <f>_xlfn.XLOOKUP(C2121,Violations[Key],Violations[Cuisine])</f>
        <v/>
      </c>
      <c r="F2121" s="9">
        <f>_xlfn.XLOOKUP(C2121,Violations[Key],Violations[Score])</f>
        <v/>
      </c>
      <c r="G2121" s="9">
        <f>_xlfn.XLOOKUP(C2121,Violations[Key],Violations[Grade])&amp;""</f>
        <v/>
      </c>
      <c r="H2121" s="9">
        <f>COUNTIFS(Violations[Key],C2121,Violations[Violation code],"&lt;&gt;")</f>
        <v/>
      </c>
      <c r="I2121" s="9">
        <f>COUNTIFS(Violations[Key],C2121,Violations[Critical flag],"Critical")</f>
        <v/>
      </c>
      <c r="J2121" s="9">
        <f>IF(LEFT(_xlfn.XLOOKUP(C2121,Violations[Key],Violations[Action]),20)="Establishment Closed","Yes","No")</f>
        <v/>
      </c>
      <c r="K2121" s="9">
        <f>IF(F2121&lt;=13,"Yes","No")</f>
        <v/>
      </c>
    </row>
    <row r="2122">
      <c r="A2122" t="n">
        <v>41066771</v>
      </c>
      <c r="B2122" s="8" t="n">
        <v>46157</v>
      </c>
      <c r="C2122" s="9">
        <f>A2122&amp;"-"&amp;TEXT(B2122,"yyyymmdd")</f>
        <v/>
      </c>
      <c r="D2122" s="9">
        <f>_xlfn.XLOOKUP(C2122,Violations[Key],Violations[Boro])</f>
        <v/>
      </c>
      <c r="E2122" s="9">
        <f>_xlfn.XLOOKUP(C2122,Violations[Key],Violations[Cuisine])</f>
        <v/>
      </c>
      <c r="F2122" s="9">
        <f>_xlfn.XLOOKUP(C2122,Violations[Key],Violations[Score])</f>
        <v/>
      </c>
      <c r="G2122" s="9">
        <f>_xlfn.XLOOKUP(C2122,Violations[Key],Violations[Grade])&amp;""</f>
        <v/>
      </c>
      <c r="H2122" s="9">
        <f>COUNTIFS(Violations[Key],C2122,Violations[Violation code],"&lt;&gt;")</f>
        <v/>
      </c>
      <c r="I2122" s="9">
        <f>COUNTIFS(Violations[Key],C2122,Violations[Critical flag],"Critical")</f>
        <v/>
      </c>
      <c r="J2122" s="9">
        <f>IF(LEFT(_xlfn.XLOOKUP(C2122,Violations[Key],Violations[Action]),20)="Establishment Closed","Yes","No")</f>
        <v/>
      </c>
      <c r="K2122" s="9">
        <f>IF(F2122&lt;=13,"Yes","No")</f>
        <v/>
      </c>
    </row>
    <row r="2123">
      <c r="A2123" t="n">
        <v>41174549</v>
      </c>
      <c r="B2123" s="8" t="n">
        <v>46157</v>
      </c>
      <c r="C2123" s="9">
        <f>A2123&amp;"-"&amp;TEXT(B2123,"yyyymmdd")</f>
        <v/>
      </c>
      <c r="D2123" s="9">
        <f>_xlfn.XLOOKUP(C2123,Violations[Key],Violations[Boro])</f>
        <v/>
      </c>
      <c r="E2123" s="9">
        <f>_xlfn.XLOOKUP(C2123,Violations[Key],Violations[Cuisine])</f>
        <v/>
      </c>
      <c r="F2123" s="9">
        <f>_xlfn.XLOOKUP(C2123,Violations[Key],Violations[Score])</f>
        <v/>
      </c>
      <c r="G2123" s="9">
        <f>_xlfn.XLOOKUP(C2123,Violations[Key],Violations[Grade])&amp;""</f>
        <v/>
      </c>
      <c r="H2123" s="9">
        <f>COUNTIFS(Violations[Key],C2123,Violations[Violation code],"&lt;&gt;")</f>
        <v/>
      </c>
      <c r="I2123" s="9">
        <f>COUNTIFS(Violations[Key],C2123,Violations[Critical flag],"Critical")</f>
        <v/>
      </c>
      <c r="J2123" s="9">
        <f>IF(LEFT(_xlfn.XLOOKUP(C2123,Violations[Key],Violations[Action]),20)="Establishment Closed","Yes","No")</f>
        <v/>
      </c>
      <c r="K2123" s="9">
        <f>IF(F2123&lt;=13,"Yes","No")</f>
        <v/>
      </c>
    </row>
    <row r="2124">
      <c r="A2124" t="n">
        <v>41231138</v>
      </c>
      <c r="B2124" s="8" t="n">
        <v>46157</v>
      </c>
      <c r="C2124" s="9">
        <f>A2124&amp;"-"&amp;TEXT(B2124,"yyyymmdd")</f>
        <v/>
      </c>
      <c r="D2124" s="9">
        <f>_xlfn.XLOOKUP(C2124,Violations[Key],Violations[Boro])</f>
        <v/>
      </c>
      <c r="E2124" s="9">
        <f>_xlfn.XLOOKUP(C2124,Violations[Key],Violations[Cuisine])</f>
        <v/>
      </c>
      <c r="F2124" s="9">
        <f>_xlfn.XLOOKUP(C2124,Violations[Key],Violations[Score])</f>
        <v/>
      </c>
      <c r="G2124" s="9">
        <f>_xlfn.XLOOKUP(C2124,Violations[Key],Violations[Grade])&amp;""</f>
        <v/>
      </c>
      <c r="H2124" s="9">
        <f>COUNTIFS(Violations[Key],C2124,Violations[Violation code],"&lt;&gt;")</f>
        <v/>
      </c>
      <c r="I2124" s="9">
        <f>COUNTIFS(Violations[Key],C2124,Violations[Critical flag],"Critical")</f>
        <v/>
      </c>
      <c r="J2124" s="9">
        <f>IF(LEFT(_xlfn.XLOOKUP(C2124,Violations[Key],Violations[Action]),20)="Establishment Closed","Yes","No")</f>
        <v/>
      </c>
      <c r="K2124" s="9">
        <f>IF(F2124&lt;=13,"Yes","No")</f>
        <v/>
      </c>
    </row>
    <row r="2125">
      <c r="A2125" t="n">
        <v>41371387</v>
      </c>
      <c r="B2125" s="8" t="n">
        <v>46157</v>
      </c>
      <c r="C2125" s="9">
        <f>A2125&amp;"-"&amp;TEXT(B2125,"yyyymmdd")</f>
        <v/>
      </c>
      <c r="D2125" s="9">
        <f>_xlfn.XLOOKUP(C2125,Violations[Key],Violations[Boro])</f>
        <v/>
      </c>
      <c r="E2125" s="9">
        <f>_xlfn.XLOOKUP(C2125,Violations[Key],Violations[Cuisine])</f>
        <v/>
      </c>
      <c r="F2125" s="9">
        <f>_xlfn.XLOOKUP(C2125,Violations[Key],Violations[Score])</f>
        <v/>
      </c>
      <c r="G2125" s="9">
        <f>_xlfn.XLOOKUP(C2125,Violations[Key],Violations[Grade])&amp;""</f>
        <v/>
      </c>
      <c r="H2125" s="9">
        <f>COUNTIFS(Violations[Key],C2125,Violations[Violation code],"&lt;&gt;")</f>
        <v/>
      </c>
      <c r="I2125" s="9">
        <f>COUNTIFS(Violations[Key],C2125,Violations[Critical flag],"Critical")</f>
        <v/>
      </c>
      <c r="J2125" s="9">
        <f>IF(LEFT(_xlfn.XLOOKUP(C2125,Violations[Key],Violations[Action]),20)="Establishment Closed","Yes","No")</f>
        <v/>
      </c>
      <c r="K2125" s="9">
        <f>IF(F2125&lt;=13,"Yes","No")</f>
        <v/>
      </c>
    </row>
    <row r="2126">
      <c r="A2126" t="n">
        <v>41450604</v>
      </c>
      <c r="B2126" s="8" t="n">
        <v>46157</v>
      </c>
      <c r="C2126" s="9">
        <f>A2126&amp;"-"&amp;TEXT(B2126,"yyyymmdd")</f>
        <v/>
      </c>
      <c r="D2126" s="9">
        <f>_xlfn.XLOOKUP(C2126,Violations[Key],Violations[Boro])</f>
        <v/>
      </c>
      <c r="E2126" s="9">
        <f>_xlfn.XLOOKUP(C2126,Violations[Key],Violations[Cuisine])</f>
        <v/>
      </c>
      <c r="F2126" s="9">
        <f>_xlfn.XLOOKUP(C2126,Violations[Key],Violations[Score])</f>
        <v/>
      </c>
      <c r="G2126" s="9">
        <f>_xlfn.XLOOKUP(C2126,Violations[Key],Violations[Grade])&amp;""</f>
        <v/>
      </c>
      <c r="H2126" s="9">
        <f>COUNTIFS(Violations[Key],C2126,Violations[Violation code],"&lt;&gt;")</f>
        <v/>
      </c>
      <c r="I2126" s="9">
        <f>COUNTIFS(Violations[Key],C2126,Violations[Critical flag],"Critical")</f>
        <v/>
      </c>
      <c r="J2126" s="9">
        <f>IF(LEFT(_xlfn.XLOOKUP(C2126,Violations[Key],Violations[Action]),20)="Establishment Closed","Yes","No")</f>
        <v/>
      </c>
      <c r="K2126" s="9">
        <f>IF(F2126&lt;=13,"Yes","No")</f>
        <v/>
      </c>
    </row>
    <row r="2127">
      <c r="A2127" t="n">
        <v>41456477</v>
      </c>
      <c r="B2127" s="8" t="n">
        <v>46157</v>
      </c>
      <c r="C2127" s="9">
        <f>A2127&amp;"-"&amp;TEXT(B2127,"yyyymmdd")</f>
        <v/>
      </c>
      <c r="D2127" s="9">
        <f>_xlfn.XLOOKUP(C2127,Violations[Key],Violations[Boro])</f>
        <v/>
      </c>
      <c r="E2127" s="9">
        <f>_xlfn.XLOOKUP(C2127,Violations[Key],Violations[Cuisine])</f>
        <v/>
      </c>
      <c r="F2127" s="9">
        <f>_xlfn.XLOOKUP(C2127,Violations[Key],Violations[Score])</f>
        <v/>
      </c>
      <c r="G2127" s="9">
        <f>_xlfn.XLOOKUP(C2127,Violations[Key],Violations[Grade])&amp;""</f>
        <v/>
      </c>
      <c r="H2127" s="9">
        <f>COUNTIFS(Violations[Key],C2127,Violations[Violation code],"&lt;&gt;")</f>
        <v/>
      </c>
      <c r="I2127" s="9">
        <f>COUNTIFS(Violations[Key],C2127,Violations[Critical flag],"Critical")</f>
        <v/>
      </c>
      <c r="J2127" s="9">
        <f>IF(LEFT(_xlfn.XLOOKUP(C2127,Violations[Key],Violations[Action]),20)="Establishment Closed","Yes","No")</f>
        <v/>
      </c>
      <c r="K2127" s="9">
        <f>IF(F2127&lt;=13,"Yes","No")</f>
        <v/>
      </c>
    </row>
    <row r="2128">
      <c r="A2128" t="n">
        <v>41612554</v>
      </c>
      <c r="B2128" s="8" t="n">
        <v>46157</v>
      </c>
      <c r="C2128" s="9">
        <f>A2128&amp;"-"&amp;TEXT(B2128,"yyyymmdd")</f>
        <v/>
      </c>
      <c r="D2128" s="9">
        <f>_xlfn.XLOOKUP(C2128,Violations[Key],Violations[Boro])</f>
        <v/>
      </c>
      <c r="E2128" s="9">
        <f>_xlfn.XLOOKUP(C2128,Violations[Key],Violations[Cuisine])</f>
        <v/>
      </c>
      <c r="F2128" s="9">
        <f>_xlfn.XLOOKUP(C2128,Violations[Key],Violations[Score])</f>
        <v/>
      </c>
      <c r="G2128" s="9">
        <f>_xlfn.XLOOKUP(C2128,Violations[Key],Violations[Grade])&amp;""</f>
        <v/>
      </c>
      <c r="H2128" s="9">
        <f>COUNTIFS(Violations[Key],C2128,Violations[Violation code],"&lt;&gt;")</f>
        <v/>
      </c>
      <c r="I2128" s="9">
        <f>COUNTIFS(Violations[Key],C2128,Violations[Critical flag],"Critical")</f>
        <v/>
      </c>
      <c r="J2128" s="9">
        <f>IF(LEFT(_xlfn.XLOOKUP(C2128,Violations[Key],Violations[Action]),20)="Establishment Closed","Yes","No")</f>
        <v/>
      </c>
      <c r="K2128" s="9">
        <f>IF(F2128&lt;=13,"Yes","No")</f>
        <v/>
      </c>
    </row>
    <row r="2129">
      <c r="A2129" t="n">
        <v>41650760</v>
      </c>
      <c r="B2129" s="8" t="n">
        <v>46157</v>
      </c>
      <c r="C2129" s="9">
        <f>A2129&amp;"-"&amp;TEXT(B2129,"yyyymmdd")</f>
        <v/>
      </c>
      <c r="D2129" s="9">
        <f>_xlfn.XLOOKUP(C2129,Violations[Key],Violations[Boro])</f>
        <v/>
      </c>
      <c r="E2129" s="9">
        <f>_xlfn.XLOOKUP(C2129,Violations[Key],Violations[Cuisine])</f>
        <v/>
      </c>
      <c r="F2129" s="9">
        <f>_xlfn.XLOOKUP(C2129,Violations[Key],Violations[Score])</f>
        <v/>
      </c>
      <c r="G2129" s="9">
        <f>_xlfn.XLOOKUP(C2129,Violations[Key],Violations[Grade])&amp;""</f>
        <v/>
      </c>
      <c r="H2129" s="9">
        <f>COUNTIFS(Violations[Key],C2129,Violations[Violation code],"&lt;&gt;")</f>
        <v/>
      </c>
      <c r="I2129" s="9">
        <f>COUNTIFS(Violations[Key],C2129,Violations[Critical flag],"Critical")</f>
        <v/>
      </c>
      <c r="J2129" s="9">
        <f>IF(LEFT(_xlfn.XLOOKUP(C2129,Violations[Key],Violations[Action]),20)="Establishment Closed","Yes","No")</f>
        <v/>
      </c>
      <c r="K2129" s="9">
        <f>IF(F2129&lt;=13,"Yes","No")</f>
        <v/>
      </c>
    </row>
    <row r="2130">
      <c r="A2130" t="n">
        <v>41669453</v>
      </c>
      <c r="B2130" s="8" t="n">
        <v>46157</v>
      </c>
      <c r="C2130" s="9">
        <f>A2130&amp;"-"&amp;TEXT(B2130,"yyyymmdd")</f>
        <v/>
      </c>
      <c r="D2130" s="9">
        <f>_xlfn.XLOOKUP(C2130,Violations[Key],Violations[Boro])</f>
        <v/>
      </c>
      <c r="E2130" s="9">
        <f>_xlfn.XLOOKUP(C2130,Violations[Key],Violations[Cuisine])</f>
        <v/>
      </c>
      <c r="F2130" s="9">
        <f>_xlfn.XLOOKUP(C2130,Violations[Key],Violations[Score])</f>
        <v/>
      </c>
      <c r="G2130" s="9">
        <f>_xlfn.XLOOKUP(C2130,Violations[Key],Violations[Grade])&amp;""</f>
        <v/>
      </c>
      <c r="H2130" s="9">
        <f>COUNTIFS(Violations[Key],C2130,Violations[Violation code],"&lt;&gt;")</f>
        <v/>
      </c>
      <c r="I2130" s="9">
        <f>COUNTIFS(Violations[Key],C2130,Violations[Critical flag],"Critical")</f>
        <v/>
      </c>
      <c r="J2130" s="9">
        <f>IF(LEFT(_xlfn.XLOOKUP(C2130,Violations[Key],Violations[Action]),20)="Establishment Closed","Yes","No")</f>
        <v/>
      </c>
      <c r="K2130" s="9">
        <f>IF(F2130&lt;=13,"Yes","No")</f>
        <v/>
      </c>
    </row>
    <row r="2131">
      <c r="A2131" t="n">
        <v>41672484</v>
      </c>
      <c r="B2131" s="8" t="n">
        <v>46157</v>
      </c>
      <c r="C2131" s="9">
        <f>A2131&amp;"-"&amp;TEXT(B2131,"yyyymmdd")</f>
        <v/>
      </c>
      <c r="D2131" s="9">
        <f>_xlfn.XLOOKUP(C2131,Violations[Key],Violations[Boro])</f>
        <v/>
      </c>
      <c r="E2131" s="9">
        <f>_xlfn.XLOOKUP(C2131,Violations[Key],Violations[Cuisine])</f>
        <v/>
      </c>
      <c r="F2131" s="9">
        <f>_xlfn.XLOOKUP(C2131,Violations[Key],Violations[Score])</f>
        <v/>
      </c>
      <c r="G2131" s="9">
        <f>_xlfn.XLOOKUP(C2131,Violations[Key],Violations[Grade])&amp;""</f>
        <v/>
      </c>
      <c r="H2131" s="9">
        <f>COUNTIFS(Violations[Key],C2131,Violations[Violation code],"&lt;&gt;")</f>
        <v/>
      </c>
      <c r="I2131" s="9">
        <f>COUNTIFS(Violations[Key],C2131,Violations[Critical flag],"Critical")</f>
        <v/>
      </c>
      <c r="J2131" s="9">
        <f>IF(LEFT(_xlfn.XLOOKUP(C2131,Violations[Key],Violations[Action]),20)="Establishment Closed","Yes","No")</f>
        <v/>
      </c>
      <c r="K2131" s="9">
        <f>IF(F2131&lt;=13,"Yes","No")</f>
        <v/>
      </c>
    </row>
    <row r="2132">
      <c r="A2132" t="n">
        <v>41694302</v>
      </c>
      <c r="B2132" s="8" t="n">
        <v>46157</v>
      </c>
      <c r="C2132" s="9">
        <f>A2132&amp;"-"&amp;TEXT(B2132,"yyyymmdd")</f>
        <v/>
      </c>
      <c r="D2132" s="9">
        <f>_xlfn.XLOOKUP(C2132,Violations[Key],Violations[Boro])</f>
        <v/>
      </c>
      <c r="E2132" s="9">
        <f>_xlfn.XLOOKUP(C2132,Violations[Key],Violations[Cuisine])</f>
        <v/>
      </c>
      <c r="F2132" s="9">
        <f>_xlfn.XLOOKUP(C2132,Violations[Key],Violations[Score])</f>
        <v/>
      </c>
      <c r="G2132" s="9">
        <f>_xlfn.XLOOKUP(C2132,Violations[Key],Violations[Grade])&amp;""</f>
        <v/>
      </c>
      <c r="H2132" s="9">
        <f>COUNTIFS(Violations[Key],C2132,Violations[Violation code],"&lt;&gt;")</f>
        <v/>
      </c>
      <c r="I2132" s="9">
        <f>COUNTIFS(Violations[Key],C2132,Violations[Critical flag],"Critical")</f>
        <v/>
      </c>
      <c r="J2132" s="9">
        <f>IF(LEFT(_xlfn.XLOOKUP(C2132,Violations[Key],Violations[Action]),20)="Establishment Closed","Yes","No")</f>
        <v/>
      </c>
      <c r="K2132" s="9">
        <f>IF(F2132&lt;=13,"Yes","No")</f>
        <v/>
      </c>
    </row>
    <row r="2133">
      <c r="A2133" t="n">
        <v>41721459</v>
      </c>
      <c r="B2133" s="8" t="n">
        <v>46157</v>
      </c>
      <c r="C2133" s="9">
        <f>A2133&amp;"-"&amp;TEXT(B2133,"yyyymmdd")</f>
        <v/>
      </c>
      <c r="D2133" s="9">
        <f>_xlfn.XLOOKUP(C2133,Violations[Key],Violations[Boro])</f>
        <v/>
      </c>
      <c r="E2133" s="9">
        <f>_xlfn.XLOOKUP(C2133,Violations[Key],Violations[Cuisine])</f>
        <v/>
      </c>
      <c r="F2133" s="9">
        <f>_xlfn.XLOOKUP(C2133,Violations[Key],Violations[Score])</f>
        <v/>
      </c>
      <c r="G2133" s="9">
        <f>_xlfn.XLOOKUP(C2133,Violations[Key],Violations[Grade])&amp;""</f>
        <v/>
      </c>
      <c r="H2133" s="9">
        <f>COUNTIFS(Violations[Key],C2133,Violations[Violation code],"&lt;&gt;")</f>
        <v/>
      </c>
      <c r="I2133" s="9">
        <f>COUNTIFS(Violations[Key],C2133,Violations[Critical flag],"Critical")</f>
        <v/>
      </c>
      <c r="J2133" s="9">
        <f>IF(LEFT(_xlfn.XLOOKUP(C2133,Violations[Key],Violations[Action]),20)="Establishment Closed","Yes","No")</f>
        <v/>
      </c>
      <c r="K2133" s="9">
        <f>IF(F2133&lt;=13,"Yes","No")</f>
        <v/>
      </c>
    </row>
    <row r="2134">
      <c r="A2134" t="n">
        <v>50001012</v>
      </c>
      <c r="B2134" s="8" t="n">
        <v>46157</v>
      </c>
      <c r="C2134" s="9">
        <f>A2134&amp;"-"&amp;TEXT(B2134,"yyyymmdd")</f>
        <v/>
      </c>
      <c r="D2134" s="9">
        <f>_xlfn.XLOOKUP(C2134,Violations[Key],Violations[Boro])</f>
        <v/>
      </c>
      <c r="E2134" s="9">
        <f>_xlfn.XLOOKUP(C2134,Violations[Key],Violations[Cuisine])</f>
        <v/>
      </c>
      <c r="F2134" s="9">
        <f>_xlfn.XLOOKUP(C2134,Violations[Key],Violations[Score])</f>
        <v/>
      </c>
      <c r="G2134" s="9">
        <f>_xlfn.XLOOKUP(C2134,Violations[Key],Violations[Grade])&amp;""</f>
        <v/>
      </c>
      <c r="H2134" s="9">
        <f>COUNTIFS(Violations[Key],C2134,Violations[Violation code],"&lt;&gt;")</f>
        <v/>
      </c>
      <c r="I2134" s="9">
        <f>COUNTIFS(Violations[Key],C2134,Violations[Critical flag],"Critical")</f>
        <v/>
      </c>
      <c r="J2134" s="9">
        <f>IF(LEFT(_xlfn.XLOOKUP(C2134,Violations[Key],Violations[Action]),20)="Establishment Closed","Yes","No")</f>
        <v/>
      </c>
      <c r="K2134" s="9">
        <f>IF(F2134&lt;=13,"Yes","No")</f>
        <v/>
      </c>
    </row>
    <row r="2135">
      <c r="A2135" t="n">
        <v>50001270</v>
      </c>
      <c r="B2135" s="8" t="n">
        <v>46157</v>
      </c>
      <c r="C2135" s="9">
        <f>A2135&amp;"-"&amp;TEXT(B2135,"yyyymmdd")</f>
        <v/>
      </c>
      <c r="D2135" s="9">
        <f>_xlfn.XLOOKUP(C2135,Violations[Key],Violations[Boro])</f>
        <v/>
      </c>
      <c r="E2135" s="9">
        <f>_xlfn.XLOOKUP(C2135,Violations[Key],Violations[Cuisine])</f>
        <v/>
      </c>
      <c r="F2135" s="9">
        <f>_xlfn.XLOOKUP(C2135,Violations[Key],Violations[Score])</f>
        <v/>
      </c>
      <c r="G2135" s="9">
        <f>_xlfn.XLOOKUP(C2135,Violations[Key],Violations[Grade])&amp;""</f>
        <v/>
      </c>
      <c r="H2135" s="9">
        <f>COUNTIFS(Violations[Key],C2135,Violations[Violation code],"&lt;&gt;")</f>
        <v/>
      </c>
      <c r="I2135" s="9">
        <f>COUNTIFS(Violations[Key],C2135,Violations[Critical flag],"Critical")</f>
        <v/>
      </c>
      <c r="J2135" s="9">
        <f>IF(LEFT(_xlfn.XLOOKUP(C2135,Violations[Key],Violations[Action]),20)="Establishment Closed","Yes","No")</f>
        <v/>
      </c>
      <c r="K2135" s="9">
        <f>IF(F2135&lt;=13,"Yes","No")</f>
        <v/>
      </c>
    </row>
    <row r="2136">
      <c r="A2136" t="n">
        <v>50002362</v>
      </c>
      <c r="B2136" s="8" t="n">
        <v>46157</v>
      </c>
      <c r="C2136" s="9">
        <f>A2136&amp;"-"&amp;TEXT(B2136,"yyyymmdd")</f>
        <v/>
      </c>
      <c r="D2136" s="9">
        <f>_xlfn.XLOOKUP(C2136,Violations[Key],Violations[Boro])</f>
        <v/>
      </c>
      <c r="E2136" s="9">
        <f>_xlfn.XLOOKUP(C2136,Violations[Key],Violations[Cuisine])</f>
        <v/>
      </c>
      <c r="F2136" s="9">
        <f>_xlfn.XLOOKUP(C2136,Violations[Key],Violations[Score])</f>
        <v/>
      </c>
      <c r="G2136" s="9">
        <f>_xlfn.XLOOKUP(C2136,Violations[Key],Violations[Grade])&amp;""</f>
        <v/>
      </c>
      <c r="H2136" s="9">
        <f>COUNTIFS(Violations[Key],C2136,Violations[Violation code],"&lt;&gt;")</f>
        <v/>
      </c>
      <c r="I2136" s="9">
        <f>COUNTIFS(Violations[Key],C2136,Violations[Critical flag],"Critical")</f>
        <v/>
      </c>
      <c r="J2136" s="9">
        <f>IF(LEFT(_xlfn.XLOOKUP(C2136,Violations[Key],Violations[Action]),20)="Establishment Closed","Yes","No")</f>
        <v/>
      </c>
      <c r="K2136" s="9">
        <f>IF(F2136&lt;=13,"Yes","No")</f>
        <v/>
      </c>
    </row>
    <row r="2137">
      <c r="A2137" t="n">
        <v>50003701</v>
      </c>
      <c r="B2137" s="8" t="n">
        <v>46157</v>
      </c>
      <c r="C2137" s="9">
        <f>A2137&amp;"-"&amp;TEXT(B2137,"yyyymmdd")</f>
        <v/>
      </c>
      <c r="D2137" s="9">
        <f>_xlfn.XLOOKUP(C2137,Violations[Key],Violations[Boro])</f>
        <v/>
      </c>
      <c r="E2137" s="9">
        <f>_xlfn.XLOOKUP(C2137,Violations[Key],Violations[Cuisine])</f>
        <v/>
      </c>
      <c r="F2137" s="9">
        <f>_xlfn.XLOOKUP(C2137,Violations[Key],Violations[Score])</f>
        <v/>
      </c>
      <c r="G2137" s="9">
        <f>_xlfn.XLOOKUP(C2137,Violations[Key],Violations[Grade])&amp;""</f>
        <v/>
      </c>
      <c r="H2137" s="9">
        <f>COUNTIFS(Violations[Key],C2137,Violations[Violation code],"&lt;&gt;")</f>
        <v/>
      </c>
      <c r="I2137" s="9">
        <f>COUNTIFS(Violations[Key],C2137,Violations[Critical flag],"Critical")</f>
        <v/>
      </c>
      <c r="J2137" s="9">
        <f>IF(LEFT(_xlfn.XLOOKUP(C2137,Violations[Key],Violations[Action]),20)="Establishment Closed","Yes","No")</f>
        <v/>
      </c>
      <c r="K2137" s="9">
        <f>IF(F2137&lt;=13,"Yes","No")</f>
        <v/>
      </c>
    </row>
    <row r="2138">
      <c r="A2138" t="n">
        <v>50034505</v>
      </c>
      <c r="B2138" s="8" t="n">
        <v>46157</v>
      </c>
      <c r="C2138" s="9">
        <f>A2138&amp;"-"&amp;TEXT(B2138,"yyyymmdd")</f>
        <v/>
      </c>
      <c r="D2138" s="9">
        <f>_xlfn.XLOOKUP(C2138,Violations[Key],Violations[Boro])</f>
        <v/>
      </c>
      <c r="E2138" s="9">
        <f>_xlfn.XLOOKUP(C2138,Violations[Key],Violations[Cuisine])</f>
        <v/>
      </c>
      <c r="F2138" s="9">
        <f>_xlfn.XLOOKUP(C2138,Violations[Key],Violations[Score])</f>
        <v/>
      </c>
      <c r="G2138" s="9">
        <f>_xlfn.XLOOKUP(C2138,Violations[Key],Violations[Grade])&amp;""</f>
        <v/>
      </c>
      <c r="H2138" s="9">
        <f>COUNTIFS(Violations[Key],C2138,Violations[Violation code],"&lt;&gt;")</f>
        <v/>
      </c>
      <c r="I2138" s="9">
        <f>COUNTIFS(Violations[Key],C2138,Violations[Critical flag],"Critical")</f>
        <v/>
      </c>
      <c r="J2138" s="9">
        <f>IF(LEFT(_xlfn.XLOOKUP(C2138,Violations[Key],Violations[Action]),20)="Establishment Closed","Yes","No")</f>
        <v/>
      </c>
      <c r="K2138" s="9">
        <f>IF(F2138&lt;=13,"Yes","No")</f>
        <v/>
      </c>
    </row>
    <row r="2139">
      <c r="A2139" t="n">
        <v>50054304</v>
      </c>
      <c r="B2139" s="8" t="n">
        <v>46157</v>
      </c>
      <c r="C2139" s="9">
        <f>A2139&amp;"-"&amp;TEXT(B2139,"yyyymmdd")</f>
        <v/>
      </c>
      <c r="D2139" s="9">
        <f>_xlfn.XLOOKUP(C2139,Violations[Key],Violations[Boro])</f>
        <v/>
      </c>
      <c r="E2139" s="9">
        <f>_xlfn.XLOOKUP(C2139,Violations[Key],Violations[Cuisine])</f>
        <v/>
      </c>
      <c r="F2139" s="9">
        <f>_xlfn.XLOOKUP(C2139,Violations[Key],Violations[Score])</f>
        <v/>
      </c>
      <c r="G2139" s="9">
        <f>_xlfn.XLOOKUP(C2139,Violations[Key],Violations[Grade])&amp;""</f>
        <v/>
      </c>
      <c r="H2139" s="9">
        <f>COUNTIFS(Violations[Key],C2139,Violations[Violation code],"&lt;&gt;")</f>
        <v/>
      </c>
      <c r="I2139" s="9">
        <f>COUNTIFS(Violations[Key],C2139,Violations[Critical flag],"Critical")</f>
        <v/>
      </c>
      <c r="J2139" s="9">
        <f>IF(LEFT(_xlfn.XLOOKUP(C2139,Violations[Key],Violations[Action]),20)="Establishment Closed","Yes","No")</f>
        <v/>
      </c>
      <c r="K2139" s="9">
        <f>IF(F2139&lt;=13,"Yes","No")</f>
        <v/>
      </c>
    </row>
    <row r="2140">
      <c r="A2140" t="n">
        <v>50060419</v>
      </c>
      <c r="B2140" s="8" t="n">
        <v>46157</v>
      </c>
      <c r="C2140" s="9">
        <f>A2140&amp;"-"&amp;TEXT(B2140,"yyyymmdd")</f>
        <v/>
      </c>
      <c r="D2140" s="9">
        <f>_xlfn.XLOOKUP(C2140,Violations[Key],Violations[Boro])</f>
        <v/>
      </c>
      <c r="E2140" s="9">
        <f>_xlfn.XLOOKUP(C2140,Violations[Key],Violations[Cuisine])</f>
        <v/>
      </c>
      <c r="F2140" s="9">
        <f>_xlfn.XLOOKUP(C2140,Violations[Key],Violations[Score])</f>
        <v/>
      </c>
      <c r="G2140" s="9">
        <f>_xlfn.XLOOKUP(C2140,Violations[Key],Violations[Grade])&amp;""</f>
        <v/>
      </c>
      <c r="H2140" s="9">
        <f>COUNTIFS(Violations[Key],C2140,Violations[Violation code],"&lt;&gt;")</f>
        <v/>
      </c>
      <c r="I2140" s="9">
        <f>COUNTIFS(Violations[Key],C2140,Violations[Critical flag],"Critical")</f>
        <v/>
      </c>
      <c r="J2140" s="9">
        <f>IF(LEFT(_xlfn.XLOOKUP(C2140,Violations[Key],Violations[Action]),20)="Establishment Closed","Yes","No")</f>
        <v/>
      </c>
      <c r="K2140" s="9">
        <f>IF(F2140&lt;=13,"Yes","No")</f>
        <v/>
      </c>
    </row>
    <row r="2141">
      <c r="A2141" t="n">
        <v>50076399</v>
      </c>
      <c r="B2141" s="8" t="n">
        <v>46157</v>
      </c>
      <c r="C2141" s="9">
        <f>A2141&amp;"-"&amp;TEXT(B2141,"yyyymmdd")</f>
        <v/>
      </c>
      <c r="D2141" s="9">
        <f>_xlfn.XLOOKUP(C2141,Violations[Key],Violations[Boro])</f>
        <v/>
      </c>
      <c r="E2141" s="9">
        <f>_xlfn.XLOOKUP(C2141,Violations[Key],Violations[Cuisine])</f>
        <v/>
      </c>
      <c r="F2141" s="9">
        <f>_xlfn.XLOOKUP(C2141,Violations[Key],Violations[Score])</f>
        <v/>
      </c>
      <c r="G2141" s="9">
        <f>_xlfn.XLOOKUP(C2141,Violations[Key],Violations[Grade])&amp;""</f>
        <v/>
      </c>
      <c r="H2141" s="9">
        <f>COUNTIFS(Violations[Key],C2141,Violations[Violation code],"&lt;&gt;")</f>
        <v/>
      </c>
      <c r="I2141" s="9">
        <f>COUNTIFS(Violations[Key],C2141,Violations[Critical flag],"Critical")</f>
        <v/>
      </c>
      <c r="J2141" s="9">
        <f>IF(LEFT(_xlfn.XLOOKUP(C2141,Violations[Key],Violations[Action]),20)="Establishment Closed","Yes","No")</f>
        <v/>
      </c>
      <c r="K2141" s="9">
        <f>IF(F2141&lt;=13,"Yes","No")</f>
        <v/>
      </c>
    </row>
    <row r="2142">
      <c r="A2142" t="n">
        <v>50086681</v>
      </c>
      <c r="B2142" s="8" t="n">
        <v>46157</v>
      </c>
      <c r="C2142" s="9">
        <f>A2142&amp;"-"&amp;TEXT(B2142,"yyyymmdd")</f>
        <v/>
      </c>
      <c r="D2142" s="9">
        <f>_xlfn.XLOOKUP(C2142,Violations[Key],Violations[Boro])</f>
        <v/>
      </c>
      <c r="E2142" s="9">
        <f>_xlfn.XLOOKUP(C2142,Violations[Key],Violations[Cuisine])</f>
        <v/>
      </c>
      <c r="F2142" s="9">
        <f>_xlfn.XLOOKUP(C2142,Violations[Key],Violations[Score])</f>
        <v/>
      </c>
      <c r="G2142" s="9">
        <f>_xlfn.XLOOKUP(C2142,Violations[Key],Violations[Grade])&amp;""</f>
        <v/>
      </c>
      <c r="H2142" s="9">
        <f>COUNTIFS(Violations[Key],C2142,Violations[Violation code],"&lt;&gt;")</f>
        <v/>
      </c>
      <c r="I2142" s="9">
        <f>COUNTIFS(Violations[Key],C2142,Violations[Critical flag],"Critical")</f>
        <v/>
      </c>
      <c r="J2142" s="9">
        <f>IF(LEFT(_xlfn.XLOOKUP(C2142,Violations[Key],Violations[Action]),20)="Establishment Closed","Yes","No")</f>
        <v/>
      </c>
      <c r="K2142" s="9">
        <f>IF(F2142&lt;=13,"Yes","No")</f>
        <v/>
      </c>
    </row>
    <row r="2143">
      <c r="A2143" t="n">
        <v>50086826</v>
      </c>
      <c r="B2143" s="8" t="n">
        <v>46157</v>
      </c>
      <c r="C2143" s="9">
        <f>A2143&amp;"-"&amp;TEXT(B2143,"yyyymmdd")</f>
        <v/>
      </c>
      <c r="D2143" s="9">
        <f>_xlfn.XLOOKUP(C2143,Violations[Key],Violations[Boro])</f>
        <v/>
      </c>
      <c r="E2143" s="9">
        <f>_xlfn.XLOOKUP(C2143,Violations[Key],Violations[Cuisine])</f>
        <v/>
      </c>
      <c r="F2143" s="9">
        <f>_xlfn.XLOOKUP(C2143,Violations[Key],Violations[Score])</f>
        <v/>
      </c>
      <c r="G2143" s="9">
        <f>_xlfn.XLOOKUP(C2143,Violations[Key],Violations[Grade])&amp;""</f>
        <v/>
      </c>
      <c r="H2143" s="9">
        <f>COUNTIFS(Violations[Key],C2143,Violations[Violation code],"&lt;&gt;")</f>
        <v/>
      </c>
      <c r="I2143" s="9">
        <f>COUNTIFS(Violations[Key],C2143,Violations[Critical flag],"Critical")</f>
        <v/>
      </c>
      <c r="J2143" s="9">
        <f>IF(LEFT(_xlfn.XLOOKUP(C2143,Violations[Key],Violations[Action]),20)="Establishment Closed","Yes","No")</f>
        <v/>
      </c>
      <c r="K2143" s="9">
        <f>IF(F2143&lt;=13,"Yes","No")</f>
        <v/>
      </c>
    </row>
    <row r="2144">
      <c r="A2144" t="n">
        <v>50095499</v>
      </c>
      <c r="B2144" s="8" t="n">
        <v>46157</v>
      </c>
      <c r="C2144" s="9">
        <f>A2144&amp;"-"&amp;TEXT(B2144,"yyyymmdd")</f>
        <v/>
      </c>
      <c r="D2144" s="9">
        <f>_xlfn.XLOOKUP(C2144,Violations[Key],Violations[Boro])</f>
        <v/>
      </c>
      <c r="E2144" s="9">
        <f>_xlfn.XLOOKUP(C2144,Violations[Key],Violations[Cuisine])</f>
        <v/>
      </c>
      <c r="F2144" s="9">
        <f>_xlfn.XLOOKUP(C2144,Violations[Key],Violations[Score])</f>
        <v/>
      </c>
      <c r="G2144" s="9">
        <f>_xlfn.XLOOKUP(C2144,Violations[Key],Violations[Grade])&amp;""</f>
        <v/>
      </c>
      <c r="H2144" s="9">
        <f>COUNTIFS(Violations[Key],C2144,Violations[Violation code],"&lt;&gt;")</f>
        <v/>
      </c>
      <c r="I2144" s="9">
        <f>COUNTIFS(Violations[Key],C2144,Violations[Critical flag],"Critical")</f>
        <v/>
      </c>
      <c r="J2144" s="9">
        <f>IF(LEFT(_xlfn.XLOOKUP(C2144,Violations[Key],Violations[Action]),20)="Establishment Closed","Yes","No")</f>
        <v/>
      </c>
      <c r="K2144" s="9">
        <f>IF(F2144&lt;=13,"Yes","No")</f>
        <v/>
      </c>
    </row>
    <row r="2145">
      <c r="A2145" t="n">
        <v>50101919</v>
      </c>
      <c r="B2145" s="8" t="n">
        <v>46157</v>
      </c>
      <c r="C2145" s="9">
        <f>A2145&amp;"-"&amp;TEXT(B2145,"yyyymmdd")</f>
        <v/>
      </c>
      <c r="D2145" s="9">
        <f>_xlfn.XLOOKUP(C2145,Violations[Key],Violations[Boro])</f>
        <v/>
      </c>
      <c r="E2145" s="9">
        <f>_xlfn.XLOOKUP(C2145,Violations[Key],Violations[Cuisine])</f>
        <v/>
      </c>
      <c r="F2145" s="9">
        <f>_xlfn.XLOOKUP(C2145,Violations[Key],Violations[Score])</f>
        <v/>
      </c>
      <c r="G2145" s="9">
        <f>_xlfn.XLOOKUP(C2145,Violations[Key],Violations[Grade])&amp;""</f>
        <v/>
      </c>
      <c r="H2145" s="9">
        <f>COUNTIFS(Violations[Key],C2145,Violations[Violation code],"&lt;&gt;")</f>
        <v/>
      </c>
      <c r="I2145" s="9">
        <f>COUNTIFS(Violations[Key],C2145,Violations[Critical flag],"Critical")</f>
        <v/>
      </c>
      <c r="J2145" s="9">
        <f>IF(LEFT(_xlfn.XLOOKUP(C2145,Violations[Key],Violations[Action]),20)="Establishment Closed","Yes","No")</f>
        <v/>
      </c>
      <c r="K2145" s="9">
        <f>IF(F2145&lt;=13,"Yes","No")</f>
        <v/>
      </c>
    </row>
    <row r="2146">
      <c r="A2146" t="n">
        <v>50103170</v>
      </c>
      <c r="B2146" s="8" t="n">
        <v>46157</v>
      </c>
      <c r="C2146" s="9">
        <f>A2146&amp;"-"&amp;TEXT(B2146,"yyyymmdd")</f>
        <v/>
      </c>
      <c r="D2146" s="9">
        <f>_xlfn.XLOOKUP(C2146,Violations[Key],Violations[Boro])</f>
        <v/>
      </c>
      <c r="E2146" s="9">
        <f>_xlfn.XLOOKUP(C2146,Violations[Key],Violations[Cuisine])</f>
        <v/>
      </c>
      <c r="F2146" s="9">
        <f>_xlfn.XLOOKUP(C2146,Violations[Key],Violations[Score])</f>
        <v/>
      </c>
      <c r="G2146" s="9">
        <f>_xlfn.XLOOKUP(C2146,Violations[Key],Violations[Grade])&amp;""</f>
        <v/>
      </c>
      <c r="H2146" s="9">
        <f>COUNTIFS(Violations[Key],C2146,Violations[Violation code],"&lt;&gt;")</f>
        <v/>
      </c>
      <c r="I2146" s="9">
        <f>COUNTIFS(Violations[Key],C2146,Violations[Critical flag],"Critical")</f>
        <v/>
      </c>
      <c r="J2146" s="9">
        <f>IF(LEFT(_xlfn.XLOOKUP(C2146,Violations[Key],Violations[Action]),20)="Establishment Closed","Yes","No")</f>
        <v/>
      </c>
      <c r="K2146" s="9">
        <f>IF(F2146&lt;=13,"Yes","No")</f>
        <v/>
      </c>
    </row>
    <row r="2147">
      <c r="A2147" t="n">
        <v>50104598</v>
      </c>
      <c r="B2147" s="8" t="n">
        <v>46157</v>
      </c>
      <c r="C2147" s="9">
        <f>A2147&amp;"-"&amp;TEXT(B2147,"yyyymmdd")</f>
        <v/>
      </c>
      <c r="D2147" s="9">
        <f>_xlfn.XLOOKUP(C2147,Violations[Key],Violations[Boro])</f>
        <v/>
      </c>
      <c r="E2147" s="9">
        <f>_xlfn.XLOOKUP(C2147,Violations[Key],Violations[Cuisine])</f>
        <v/>
      </c>
      <c r="F2147" s="9">
        <f>_xlfn.XLOOKUP(C2147,Violations[Key],Violations[Score])</f>
        <v/>
      </c>
      <c r="G2147" s="9">
        <f>_xlfn.XLOOKUP(C2147,Violations[Key],Violations[Grade])&amp;""</f>
        <v/>
      </c>
      <c r="H2147" s="9">
        <f>COUNTIFS(Violations[Key],C2147,Violations[Violation code],"&lt;&gt;")</f>
        <v/>
      </c>
      <c r="I2147" s="9">
        <f>COUNTIFS(Violations[Key],C2147,Violations[Critical flag],"Critical")</f>
        <v/>
      </c>
      <c r="J2147" s="9">
        <f>IF(LEFT(_xlfn.XLOOKUP(C2147,Violations[Key],Violations[Action]),20)="Establishment Closed","Yes","No")</f>
        <v/>
      </c>
      <c r="K2147" s="9">
        <f>IF(F2147&lt;=13,"Yes","No")</f>
        <v/>
      </c>
    </row>
    <row r="2148">
      <c r="A2148" t="n">
        <v>50111064</v>
      </c>
      <c r="B2148" s="8" t="n">
        <v>46157</v>
      </c>
      <c r="C2148" s="9">
        <f>A2148&amp;"-"&amp;TEXT(B2148,"yyyymmdd")</f>
        <v/>
      </c>
      <c r="D2148" s="9">
        <f>_xlfn.XLOOKUP(C2148,Violations[Key],Violations[Boro])</f>
        <v/>
      </c>
      <c r="E2148" s="9">
        <f>_xlfn.XLOOKUP(C2148,Violations[Key],Violations[Cuisine])</f>
        <v/>
      </c>
      <c r="F2148" s="9">
        <f>_xlfn.XLOOKUP(C2148,Violations[Key],Violations[Score])</f>
        <v/>
      </c>
      <c r="G2148" s="9">
        <f>_xlfn.XLOOKUP(C2148,Violations[Key],Violations[Grade])&amp;""</f>
        <v/>
      </c>
      <c r="H2148" s="9">
        <f>COUNTIFS(Violations[Key],C2148,Violations[Violation code],"&lt;&gt;")</f>
        <v/>
      </c>
      <c r="I2148" s="9">
        <f>COUNTIFS(Violations[Key],C2148,Violations[Critical flag],"Critical")</f>
        <v/>
      </c>
      <c r="J2148" s="9">
        <f>IF(LEFT(_xlfn.XLOOKUP(C2148,Violations[Key],Violations[Action]),20)="Establishment Closed","Yes","No")</f>
        <v/>
      </c>
      <c r="K2148" s="9">
        <f>IF(F2148&lt;=13,"Yes","No")</f>
        <v/>
      </c>
    </row>
    <row r="2149">
      <c r="A2149" t="n">
        <v>50117431</v>
      </c>
      <c r="B2149" s="8" t="n">
        <v>46157</v>
      </c>
      <c r="C2149" s="9">
        <f>A2149&amp;"-"&amp;TEXT(B2149,"yyyymmdd")</f>
        <v/>
      </c>
      <c r="D2149" s="9">
        <f>_xlfn.XLOOKUP(C2149,Violations[Key],Violations[Boro])</f>
        <v/>
      </c>
      <c r="E2149" s="9">
        <f>_xlfn.XLOOKUP(C2149,Violations[Key],Violations[Cuisine])</f>
        <v/>
      </c>
      <c r="F2149" s="9">
        <f>_xlfn.XLOOKUP(C2149,Violations[Key],Violations[Score])</f>
        <v/>
      </c>
      <c r="G2149" s="9">
        <f>_xlfn.XLOOKUP(C2149,Violations[Key],Violations[Grade])&amp;""</f>
        <v/>
      </c>
      <c r="H2149" s="9">
        <f>COUNTIFS(Violations[Key],C2149,Violations[Violation code],"&lt;&gt;")</f>
        <v/>
      </c>
      <c r="I2149" s="9">
        <f>COUNTIFS(Violations[Key],C2149,Violations[Critical flag],"Critical")</f>
        <v/>
      </c>
      <c r="J2149" s="9">
        <f>IF(LEFT(_xlfn.XLOOKUP(C2149,Violations[Key],Violations[Action]),20)="Establishment Closed","Yes","No")</f>
        <v/>
      </c>
      <c r="K2149" s="9">
        <f>IF(F2149&lt;=13,"Yes","No")</f>
        <v/>
      </c>
    </row>
    <row r="2150">
      <c r="A2150" t="n">
        <v>50121525</v>
      </c>
      <c r="B2150" s="8" t="n">
        <v>46157</v>
      </c>
      <c r="C2150" s="9">
        <f>A2150&amp;"-"&amp;TEXT(B2150,"yyyymmdd")</f>
        <v/>
      </c>
      <c r="D2150" s="9">
        <f>_xlfn.XLOOKUP(C2150,Violations[Key],Violations[Boro])</f>
        <v/>
      </c>
      <c r="E2150" s="9">
        <f>_xlfn.XLOOKUP(C2150,Violations[Key],Violations[Cuisine])</f>
        <v/>
      </c>
      <c r="F2150" s="9">
        <f>_xlfn.XLOOKUP(C2150,Violations[Key],Violations[Score])</f>
        <v/>
      </c>
      <c r="G2150" s="9">
        <f>_xlfn.XLOOKUP(C2150,Violations[Key],Violations[Grade])&amp;""</f>
        <v/>
      </c>
      <c r="H2150" s="9">
        <f>COUNTIFS(Violations[Key],C2150,Violations[Violation code],"&lt;&gt;")</f>
        <v/>
      </c>
      <c r="I2150" s="9">
        <f>COUNTIFS(Violations[Key],C2150,Violations[Critical flag],"Critical")</f>
        <v/>
      </c>
      <c r="J2150" s="9">
        <f>IF(LEFT(_xlfn.XLOOKUP(C2150,Violations[Key],Violations[Action]),20)="Establishment Closed","Yes","No")</f>
        <v/>
      </c>
      <c r="K2150" s="9">
        <f>IF(F2150&lt;=13,"Yes","No")</f>
        <v/>
      </c>
    </row>
    <row r="2151">
      <c r="A2151" t="n">
        <v>50126422</v>
      </c>
      <c r="B2151" s="8" t="n">
        <v>46157</v>
      </c>
      <c r="C2151" s="9">
        <f>A2151&amp;"-"&amp;TEXT(B2151,"yyyymmdd")</f>
        <v/>
      </c>
      <c r="D2151" s="9">
        <f>_xlfn.XLOOKUP(C2151,Violations[Key],Violations[Boro])</f>
        <v/>
      </c>
      <c r="E2151" s="9">
        <f>_xlfn.XLOOKUP(C2151,Violations[Key],Violations[Cuisine])</f>
        <v/>
      </c>
      <c r="F2151" s="9">
        <f>_xlfn.XLOOKUP(C2151,Violations[Key],Violations[Score])</f>
        <v/>
      </c>
      <c r="G2151" s="9">
        <f>_xlfn.XLOOKUP(C2151,Violations[Key],Violations[Grade])&amp;""</f>
        <v/>
      </c>
      <c r="H2151" s="9">
        <f>COUNTIFS(Violations[Key],C2151,Violations[Violation code],"&lt;&gt;")</f>
        <v/>
      </c>
      <c r="I2151" s="9">
        <f>COUNTIFS(Violations[Key],C2151,Violations[Critical flag],"Critical")</f>
        <v/>
      </c>
      <c r="J2151" s="9">
        <f>IF(LEFT(_xlfn.XLOOKUP(C2151,Violations[Key],Violations[Action]),20)="Establishment Closed","Yes","No")</f>
        <v/>
      </c>
      <c r="K2151" s="9">
        <f>IF(F2151&lt;=13,"Yes","No")</f>
        <v/>
      </c>
    </row>
    <row r="2152">
      <c r="A2152" t="n">
        <v>50127794</v>
      </c>
      <c r="B2152" s="8" t="n">
        <v>46157</v>
      </c>
      <c r="C2152" s="9">
        <f>A2152&amp;"-"&amp;TEXT(B2152,"yyyymmdd")</f>
        <v/>
      </c>
      <c r="D2152" s="9">
        <f>_xlfn.XLOOKUP(C2152,Violations[Key],Violations[Boro])</f>
        <v/>
      </c>
      <c r="E2152" s="9">
        <f>_xlfn.XLOOKUP(C2152,Violations[Key],Violations[Cuisine])</f>
        <v/>
      </c>
      <c r="F2152" s="9">
        <f>_xlfn.XLOOKUP(C2152,Violations[Key],Violations[Score])</f>
        <v/>
      </c>
      <c r="G2152" s="9">
        <f>_xlfn.XLOOKUP(C2152,Violations[Key],Violations[Grade])&amp;""</f>
        <v/>
      </c>
      <c r="H2152" s="9">
        <f>COUNTIFS(Violations[Key],C2152,Violations[Violation code],"&lt;&gt;")</f>
        <v/>
      </c>
      <c r="I2152" s="9">
        <f>COUNTIFS(Violations[Key],C2152,Violations[Critical flag],"Critical")</f>
        <v/>
      </c>
      <c r="J2152" s="9">
        <f>IF(LEFT(_xlfn.XLOOKUP(C2152,Violations[Key],Violations[Action]),20)="Establishment Closed","Yes","No")</f>
        <v/>
      </c>
      <c r="K2152" s="9">
        <f>IF(F2152&lt;=13,"Yes","No")</f>
        <v/>
      </c>
    </row>
    <row r="2153">
      <c r="A2153" t="n">
        <v>50128807</v>
      </c>
      <c r="B2153" s="8" t="n">
        <v>46157</v>
      </c>
      <c r="C2153" s="9">
        <f>A2153&amp;"-"&amp;TEXT(B2153,"yyyymmdd")</f>
        <v/>
      </c>
      <c r="D2153" s="9">
        <f>_xlfn.XLOOKUP(C2153,Violations[Key],Violations[Boro])</f>
        <v/>
      </c>
      <c r="E2153" s="9">
        <f>_xlfn.XLOOKUP(C2153,Violations[Key],Violations[Cuisine])</f>
        <v/>
      </c>
      <c r="F2153" s="9">
        <f>_xlfn.XLOOKUP(C2153,Violations[Key],Violations[Score])</f>
        <v/>
      </c>
      <c r="G2153" s="9">
        <f>_xlfn.XLOOKUP(C2153,Violations[Key],Violations[Grade])&amp;""</f>
        <v/>
      </c>
      <c r="H2153" s="9">
        <f>COUNTIFS(Violations[Key],C2153,Violations[Violation code],"&lt;&gt;")</f>
        <v/>
      </c>
      <c r="I2153" s="9">
        <f>COUNTIFS(Violations[Key],C2153,Violations[Critical flag],"Critical")</f>
        <v/>
      </c>
      <c r="J2153" s="9">
        <f>IF(LEFT(_xlfn.XLOOKUP(C2153,Violations[Key],Violations[Action]),20)="Establishment Closed","Yes","No")</f>
        <v/>
      </c>
      <c r="K2153" s="9">
        <f>IF(F2153&lt;=13,"Yes","No")</f>
        <v/>
      </c>
    </row>
    <row r="2154">
      <c r="A2154" t="n">
        <v>50138717</v>
      </c>
      <c r="B2154" s="8" t="n">
        <v>46157</v>
      </c>
      <c r="C2154" s="9">
        <f>A2154&amp;"-"&amp;TEXT(B2154,"yyyymmdd")</f>
        <v/>
      </c>
      <c r="D2154" s="9">
        <f>_xlfn.XLOOKUP(C2154,Violations[Key],Violations[Boro])</f>
        <v/>
      </c>
      <c r="E2154" s="9">
        <f>_xlfn.XLOOKUP(C2154,Violations[Key],Violations[Cuisine])</f>
        <v/>
      </c>
      <c r="F2154" s="9">
        <f>_xlfn.XLOOKUP(C2154,Violations[Key],Violations[Score])</f>
        <v/>
      </c>
      <c r="G2154" s="9">
        <f>_xlfn.XLOOKUP(C2154,Violations[Key],Violations[Grade])&amp;""</f>
        <v/>
      </c>
      <c r="H2154" s="9">
        <f>COUNTIFS(Violations[Key],C2154,Violations[Violation code],"&lt;&gt;")</f>
        <v/>
      </c>
      <c r="I2154" s="9">
        <f>COUNTIFS(Violations[Key],C2154,Violations[Critical flag],"Critical")</f>
        <v/>
      </c>
      <c r="J2154" s="9">
        <f>IF(LEFT(_xlfn.XLOOKUP(C2154,Violations[Key],Violations[Action]),20)="Establishment Closed","Yes","No")</f>
        <v/>
      </c>
      <c r="K2154" s="9">
        <f>IF(F2154&lt;=13,"Yes","No")</f>
        <v/>
      </c>
    </row>
    <row r="2155">
      <c r="A2155" t="n">
        <v>50140866</v>
      </c>
      <c r="B2155" s="8" t="n">
        <v>46157</v>
      </c>
      <c r="C2155" s="9">
        <f>A2155&amp;"-"&amp;TEXT(B2155,"yyyymmdd")</f>
        <v/>
      </c>
      <c r="D2155" s="9">
        <f>_xlfn.XLOOKUP(C2155,Violations[Key],Violations[Boro])</f>
        <v/>
      </c>
      <c r="E2155" s="9">
        <f>_xlfn.XLOOKUP(C2155,Violations[Key],Violations[Cuisine])</f>
        <v/>
      </c>
      <c r="F2155" s="9">
        <f>_xlfn.XLOOKUP(C2155,Violations[Key],Violations[Score])</f>
        <v/>
      </c>
      <c r="G2155" s="9">
        <f>_xlfn.XLOOKUP(C2155,Violations[Key],Violations[Grade])&amp;""</f>
        <v/>
      </c>
      <c r="H2155" s="9">
        <f>COUNTIFS(Violations[Key],C2155,Violations[Violation code],"&lt;&gt;")</f>
        <v/>
      </c>
      <c r="I2155" s="9">
        <f>COUNTIFS(Violations[Key],C2155,Violations[Critical flag],"Critical")</f>
        <v/>
      </c>
      <c r="J2155" s="9">
        <f>IF(LEFT(_xlfn.XLOOKUP(C2155,Violations[Key],Violations[Action]),20)="Establishment Closed","Yes","No")</f>
        <v/>
      </c>
      <c r="K2155" s="9">
        <f>IF(F2155&lt;=13,"Yes","No")</f>
        <v/>
      </c>
    </row>
    <row r="2156">
      <c r="A2156" t="n">
        <v>50141863</v>
      </c>
      <c r="B2156" s="8" t="n">
        <v>46157</v>
      </c>
      <c r="C2156" s="9">
        <f>A2156&amp;"-"&amp;TEXT(B2156,"yyyymmdd")</f>
        <v/>
      </c>
      <c r="D2156" s="9">
        <f>_xlfn.XLOOKUP(C2156,Violations[Key],Violations[Boro])</f>
        <v/>
      </c>
      <c r="E2156" s="9">
        <f>_xlfn.XLOOKUP(C2156,Violations[Key],Violations[Cuisine])</f>
        <v/>
      </c>
      <c r="F2156" s="9">
        <f>_xlfn.XLOOKUP(C2156,Violations[Key],Violations[Score])</f>
        <v/>
      </c>
      <c r="G2156" s="9">
        <f>_xlfn.XLOOKUP(C2156,Violations[Key],Violations[Grade])&amp;""</f>
        <v/>
      </c>
      <c r="H2156" s="9">
        <f>COUNTIFS(Violations[Key],C2156,Violations[Violation code],"&lt;&gt;")</f>
        <v/>
      </c>
      <c r="I2156" s="9">
        <f>COUNTIFS(Violations[Key],C2156,Violations[Critical flag],"Critical")</f>
        <v/>
      </c>
      <c r="J2156" s="9">
        <f>IF(LEFT(_xlfn.XLOOKUP(C2156,Violations[Key],Violations[Action]),20)="Establishment Closed","Yes","No")</f>
        <v/>
      </c>
      <c r="K2156" s="9">
        <f>IF(F2156&lt;=13,"Yes","No")</f>
        <v/>
      </c>
    </row>
    <row r="2157">
      <c r="A2157" t="n">
        <v>50142028</v>
      </c>
      <c r="B2157" s="8" t="n">
        <v>46157</v>
      </c>
      <c r="C2157" s="9">
        <f>A2157&amp;"-"&amp;TEXT(B2157,"yyyymmdd")</f>
        <v/>
      </c>
      <c r="D2157" s="9">
        <f>_xlfn.XLOOKUP(C2157,Violations[Key],Violations[Boro])</f>
        <v/>
      </c>
      <c r="E2157" s="9">
        <f>_xlfn.XLOOKUP(C2157,Violations[Key],Violations[Cuisine])</f>
        <v/>
      </c>
      <c r="F2157" s="9">
        <f>_xlfn.XLOOKUP(C2157,Violations[Key],Violations[Score])</f>
        <v/>
      </c>
      <c r="G2157" s="9">
        <f>_xlfn.XLOOKUP(C2157,Violations[Key],Violations[Grade])&amp;""</f>
        <v/>
      </c>
      <c r="H2157" s="9">
        <f>COUNTIFS(Violations[Key],C2157,Violations[Violation code],"&lt;&gt;")</f>
        <v/>
      </c>
      <c r="I2157" s="9">
        <f>COUNTIFS(Violations[Key],C2157,Violations[Critical flag],"Critical")</f>
        <v/>
      </c>
      <c r="J2157" s="9">
        <f>IF(LEFT(_xlfn.XLOOKUP(C2157,Violations[Key],Violations[Action]),20)="Establishment Closed","Yes","No")</f>
        <v/>
      </c>
      <c r="K2157" s="9">
        <f>IF(F2157&lt;=13,"Yes","No")</f>
        <v/>
      </c>
    </row>
    <row r="2158">
      <c r="A2158" t="n">
        <v>50147215</v>
      </c>
      <c r="B2158" s="8" t="n">
        <v>46157</v>
      </c>
      <c r="C2158" s="9">
        <f>A2158&amp;"-"&amp;TEXT(B2158,"yyyymmdd")</f>
        <v/>
      </c>
      <c r="D2158" s="9">
        <f>_xlfn.XLOOKUP(C2158,Violations[Key],Violations[Boro])</f>
        <v/>
      </c>
      <c r="E2158" s="9">
        <f>_xlfn.XLOOKUP(C2158,Violations[Key],Violations[Cuisine])</f>
        <v/>
      </c>
      <c r="F2158" s="9">
        <f>_xlfn.XLOOKUP(C2158,Violations[Key],Violations[Score])</f>
        <v/>
      </c>
      <c r="G2158" s="9">
        <f>_xlfn.XLOOKUP(C2158,Violations[Key],Violations[Grade])&amp;""</f>
        <v/>
      </c>
      <c r="H2158" s="9">
        <f>COUNTIFS(Violations[Key],C2158,Violations[Violation code],"&lt;&gt;")</f>
        <v/>
      </c>
      <c r="I2158" s="9">
        <f>COUNTIFS(Violations[Key],C2158,Violations[Critical flag],"Critical")</f>
        <v/>
      </c>
      <c r="J2158" s="9">
        <f>IF(LEFT(_xlfn.XLOOKUP(C2158,Violations[Key],Violations[Action]),20)="Establishment Closed","Yes","No")</f>
        <v/>
      </c>
      <c r="K2158" s="9">
        <f>IF(F2158&lt;=13,"Yes","No")</f>
        <v/>
      </c>
    </row>
    <row r="2159">
      <c r="A2159" t="n">
        <v>50151069</v>
      </c>
      <c r="B2159" s="8" t="n">
        <v>46157</v>
      </c>
      <c r="C2159" s="9">
        <f>A2159&amp;"-"&amp;TEXT(B2159,"yyyymmdd")</f>
        <v/>
      </c>
      <c r="D2159" s="9">
        <f>_xlfn.XLOOKUP(C2159,Violations[Key],Violations[Boro])</f>
        <v/>
      </c>
      <c r="E2159" s="9">
        <f>_xlfn.XLOOKUP(C2159,Violations[Key],Violations[Cuisine])</f>
        <v/>
      </c>
      <c r="F2159" s="9">
        <f>_xlfn.XLOOKUP(C2159,Violations[Key],Violations[Score])</f>
        <v/>
      </c>
      <c r="G2159" s="9">
        <f>_xlfn.XLOOKUP(C2159,Violations[Key],Violations[Grade])&amp;""</f>
        <v/>
      </c>
      <c r="H2159" s="9">
        <f>COUNTIFS(Violations[Key],C2159,Violations[Violation code],"&lt;&gt;")</f>
        <v/>
      </c>
      <c r="I2159" s="9">
        <f>COUNTIFS(Violations[Key],C2159,Violations[Critical flag],"Critical")</f>
        <v/>
      </c>
      <c r="J2159" s="9">
        <f>IF(LEFT(_xlfn.XLOOKUP(C2159,Violations[Key],Violations[Action]),20)="Establishment Closed","Yes","No")</f>
        <v/>
      </c>
      <c r="K2159" s="9">
        <f>IF(F2159&lt;=13,"Yes","No")</f>
        <v/>
      </c>
    </row>
    <row r="2160">
      <c r="A2160" t="n">
        <v>50151950</v>
      </c>
      <c r="B2160" s="8" t="n">
        <v>46157</v>
      </c>
      <c r="C2160" s="9">
        <f>A2160&amp;"-"&amp;TEXT(B2160,"yyyymmdd")</f>
        <v/>
      </c>
      <c r="D2160" s="9">
        <f>_xlfn.XLOOKUP(C2160,Violations[Key],Violations[Boro])</f>
        <v/>
      </c>
      <c r="E2160" s="9">
        <f>_xlfn.XLOOKUP(C2160,Violations[Key],Violations[Cuisine])</f>
        <v/>
      </c>
      <c r="F2160" s="9">
        <f>_xlfn.XLOOKUP(C2160,Violations[Key],Violations[Score])</f>
        <v/>
      </c>
      <c r="G2160" s="9">
        <f>_xlfn.XLOOKUP(C2160,Violations[Key],Violations[Grade])&amp;""</f>
        <v/>
      </c>
      <c r="H2160" s="9">
        <f>COUNTIFS(Violations[Key],C2160,Violations[Violation code],"&lt;&gt;")</f>
        <v/>
      </c>
      <c r="I2160" s="9">
        <f>COUNTIFS(Violations[Key],C2160,Violations[Critical flag],"Critical")</f>
        <v/>
      </c>
      <c r="J2160" s="9">
        <f>IF(LEFT(_xlfn.XLOOKUP(C2160,Violations[Key],Violations[Action]),20)="Establishment Closed","Yes","No")</f>
        <v/>
      </c>
      <c r="K2160" s="9">
        <f>IF(F2160&lt;=13,"Yes","No")</f>
        <v/>
      </c>
    </row>
    <row r="2161">
      <c r="A2161" t="n">
        <v>50154165</v>
      </c>
      <c r="B2161" s="8" t="n">
        <v>46157</v>
      </c>
      <c r="C2161" s="9">
        <f>A2161&amp;"-"&amp;TEXT(B2161,"yyyymmdd")</f>
        <v/>
      </c>
      <c r="D2161" s="9">
        <f>_xlfn.XLOOKUP(C2161,Violations[Key],Violations[Boro])</f>
        <v/>
      </c>
      <c r="E2161" s="9">
        <f>_xlfn.XLOOKUP(C2161,Violations[Key],Violations[Cuisine])</f>
        <v/>
      </c>
      <c r="F2161" s="9">
        <f>_xlfn.XLOOKUP(C2161,Violations[Key],Violations[Score])</f>
        <v/>
      </c>
      <c r="G2161" s="9">
        <f>_xlfn.XLOOKUP(C2161,Violations[Key],Violations[Grade])&amp;""</f>
        <v/>
      </c>
      <c r="H2161" s="9">
        <f>COUNTIFS(Violations[Key],C2161,Violations[Violation code],"&lt;&gt;")</f>
        <v/>
      </c>
      <c r="I2161" s="9">
        <f>COUNTIFS(Violations[Key],C2161,Violations[Critical flag],"Critical")</f>
        <v/>
      </c>
      <c r="J2161" s="9">
        <f>IF(LEFT(_xlfn.XLOOKUP(C2161,Violations[Key],Violations[Action]),20)="Establishment Closed","Yes","No")</f>
        <v/>
      </c>
      <c r="K2161" s="9">
        <f>IF(F2161&lt;=13,"Yes","No")</f>
        <v/>
      </c>
    </row>
    <row r="2162">
      <c r="A2162" t="n">
        <v>50159761</v>
      </c>
      <c r="B2162" s="8" t="n">
        <v>46157</v>
      </c>
      <c r="C2162" s="9">
        <f>A2162&amp;"-"&amp;TEXT(B2162,"yyyymmdd")</f>
        <v/>
      </c>
      <c r="D2162" s="9">
        <f>_xlfn.XLOOKUP(C2162,Violations[Key],Violations[Boro])</f>
        <v/>
      </c>
      <c r="E2162" s="9">
        <f>_xlfn.XLOOKUP(C2162,Violations[Key],Violations[Cuisine])</f>
        <v/>
      </c>
      <c r="F2162" s="9">
        <f>_xlfn.XLOOKUP(C2162,Violations[Key],Violations[Score])</f>
        <v/>
      </c>
      <c r="G2162" s="9">
        <f>_xlfn.XLOOKUP(C2162,Violations[Key],Violations[Grade])&amp;""</f>
        <v/>
      </c>
      <c r="H2162" s="9">
        <f>COUNTIFS(Violations[Key],C2162,Violations[Violation code],"&lt;&gt;")</f>
        <v/>
      </c>
      <c r="I2162" s="9">
        <f>COUNTIFS(Violations[Key],C2162,Violations[Critical flag],"Critical")</f>
        <v/>
      </c>
      <c r="J2162" s="9">
        <f>IF(LEFT(_xlfn.XLOOKUP(C2162,Violations[Key],Violations[Action]),20)="Establishment Closed","Yes","No")</f>
        <v/>
      </c>
      <c r="K2162" s="9">
        <f>IF(F2162&lt;=13,"Yes","No")</f>
        <v/>
      </c>
    </row>
    <row r="2163">
      <c r="A2163" t="n">
        <v>50161802</v>
      </c>
      <c r="B2163" s="8" t="n">
        <v>46157</v>
      </c>
      <c r="C2163" s="9">
        <f>A2163&amp;"-"&amp;TEXT(B2163,"yyyymmdd")</f>
        <v/>
      </c>
      <c r="D2163" s="9">
        <f>_xlfn.XLOOKUP(C2163,Violations[Key],Violations[Boro])</f>
        <v/>
      </c>
      <c r="E2163" s="9">
        <f>_xlfn.XLOOKUP(C2163,Violations[Key],Violations[Cuisine])</f>
        <v/>
      </c>
      <c r="F2163" s="9">
        <f>_xlfn.XLOOKUP(C2163,Violations[Key],Violations[Score])</f>
        <v/>
      </c>
      <c r="G2163" s="9">
        <f>_xlfn.XLOOKUP(C2163,Violations[Key],Violations[Grade])&amp;""</f>
        <v/>
      </c>
      <c r="H2163" s="9">
        <f>COUNTIFS(Violations[Key],C2163,Violations[Violation code],"&lt;&gt;")</f>
        <v/>
      </c>
      <c r="I2163" s="9">
        <f>COUNTIFS(Violations[Key],C2163,Violations[Critical flag],"Critical")</f>
        <v/>
      </c>
      <c r="J2163" s="9">
        <f>IF(LEFT(_xlfn.XLOOKUP(C2163,Violations[Key],Violations[Action]),20)="Establishment Closed","Yes","No")</f>
        <v/>
      </c>
      <c r="K2163" s="9">
        <f>IF(F2163&lt;=13,"Yes","No")</f>
        <v/>
      </c>
    </row>
    <row r="2164">
      <c r="A2164" t="n">
        <v>50181020</v>
      </c>
      <c r="B2164" s="8" t="n">
        <v>46157</v>
      </c>
      <c r="C2164" s="9">
        <f>A2164&amp;"-"&amp;TEXT(B2164,"yyyymmdd")</f>
        <v/>
      </c>
      <c r="D2164" s="9">
        <f>_xlfn.XLOOKUP(C2164,Violations[Key],Violations[Boro])</f>
        <v/>
      </c>
      <c r="E2164" s="9">
        <f>_xlfn.XLOOKUP(C2164,Violations[Key],Violations[Cuisine])</f>
        <v/>
      </c>
      <c r="F2164" s="9">
        <f>_xlfn.XLOOKUP(C2164,Violations[Key],Violations[Score])</f>
        <v/>
      </c>
      <c r="G2164" s="9">
        <f>_xlfn.XLOOKUP(C2164,Violations[Key],Violations[Grade])&amp;""</f>
        <v/>
      </c>
      <c r="H2164" s="9">
        <f>COUNTIFS(Violations[Key],C2164,Violations[Violation code],"&lt;&gt;")</f>
        <v/>
      </c>
      <c r="I2164" s="9">
        <f>COUNTIFS(Violations[Key],C2164,Violations[Critical flag],"Critical")</f>
        <v/>
      </c>
      <c r="J2164" s="9">
        <f>IF(LEFT(_xlfn.XLOOKUP(C2164,Violations[Key],Violations[Action]),20)="Establishment Closed","Yes","No")</f>
        <v/>
      </c>
      <c r="K2164" s="9">
        <f>IF(F2164&lt;=13,"Yes","No")</f>
        <v/>
      </c>
    </row>
    <row r="2165">
      <c r="A2165" t="n">
        <v>41272136</v>
      </c>
      <c r="B2165" s="8" t="n">
        <v>46158</v>
      </c>
      <c r="C2165" s="9">
        <f>A2165&amp;"-"&amp;TEXT(B2165,"yyyymmdd")</f>
        <v/>
      </c>
      <c r="D2165" s="9">
        <f>_xlfn.XLOOKUP(C2165,Violations[Key],Violations[Boro])</f>
        <v/>
      </c>
      <c r="E2165" s="9">
        <f>_xlfn.XLOOKUP(C2165,Violations[Key],Violations[Cuisine])</f>
        <v/>
      </c>
      <c r="F2165" s="9">
        <f>_xlfn.XLOOKUP(C2165,Violations[Key],Violations[Score])</f>
        <v/>
      </c>
      <c r="G2165" s="9">
        <f>_xlfn.XLOOKUP(C2165,Violations[Key],Violations[Grade])&amp;""</f>
        <v/>
      </c>
      <c r="H2165" s="9">
        <f>COUNTIFS(Violations[Key],C2165,Violations[Violation code],"&lt;&gt;")</f>
        <v/>
      </c>
      <c r="I2165" s="9">
        <f>COUNTIFS(Violations[Key],C2165,Violations[Critical flag],"Critical")</f>
        <v/>
      </c>
      <c r="J2165" s="9">
        <f>IF(LEFT(_xlfn.XLOOKUP(C2165,Violations[Key],Violations[Action]),20)="Establishment Closed","Yes","No")</f>
        <v/>
      </c>
      <c r="K2165" s="9">
        <f>IF(F2165&lt;=13,"Yes","No")</f>
        <v/>
      </c>
    </row>
    <row r="2166">
      <c r="A2166" t="n">
        <v>50047107</v>
      </c>
      <c r="B2166" s="8" t="n">
        <v>46158</v>
      </c>
      <c r="C2166" s="9">
        <f>A2166&amp;"-"&amp;TEXT(B2166,"yyyymmdd")</f>
        <v/>
      </c>
      <c r="D2166" s="9">
        <f>_xlfn.XLOOKUP(C2166,Violations[Key],Violations[Boro])</f>
        <v/>
      </c>
      <c r="E2166" s="9">
        <f>_xlfn.XLOOKUP(C2166,Violations[Key],Violations[Cuisine])</f>
        <v/>
      </c>
      <c r="F2166" s="9">
        <f>_xlfn.XLOOKUP(C2166,Violations[Key],Violations[Score])</f>
        <v/>
      </c>
      <c r="G2166" s="9">
        <f>_xlfn.XLOOKUP(C2166,Violations[Key],Violations[Grade])&amp;""</f>
        <v/>
      </c>
      <c r="H2166" s="9">
        <f>COUNTIFS(Violations[Key],C2166,Violations[Violation code],"&lt;&gt;")</f>
        <v/>
      </c>
      <c r="I2166" s="9">
        <f>COUNTIFS(Violations[Key],C2166,Violations[Critical flag],"Critical")</f>
        <v/>
      </c>
      <c r="J2166" s="9">
        <f>IF(LEFT(_xlfn.XLOOKUP(C2166,Violations[Key],Violations[Action]),20)="Establishment Closed","Yes","No")</f>
        <v/>
      </c>
      <c r="K2166" s="9">
        <f>IF(F2166&lt;=13,"Yes","No")</f>
        <v/>
      </c>
    </row>
    <row r="2167">
      <c r="A2167" t="n">
        <v>50155934</v>
      </c>
      <c r="B2167" s="8" t="n">
        <v>46158</v>
      </c>
      <c r="C2167" s="9">
        <f>A2167&amp;"-"&amp;TEXT(B2167,"yyyymmdd")</f>
        <v/>
      </c>
      <c r="D2167" s="9">
        <f>_xlfn.XLOOKUP(C2167,Violations[Key],Violations[Boro])</f>
        <v/>
      </c>
      <c r="E2167" s="9">
        <f>_xlfn.XLOOKUP(C2167,Violations[Key],Violations[Cuisine])</f>
        <v/>
      </c>
      <c r="F2167" s="9">
        <f>_xlfn.XLOOKUP(C2167,Violations[Key],Violations[Score])</f>
        <v/>
      </c>
      <c r="G2167" s="9">
        <f>_xlfn.XLOOKUP(C2167,Violations[Key],Violations[Grade])&amp;""</f>
        <v/>
      </c>
      <c r="H2167" s="9">
        <f>COUNTIFS(Violations[Key],C2167,Violations[Violation code],"&lt;&gt;")</f>
        <v/>
      </c>
      <c r="I2167" s="9">
        <f>COUNTIFS(Violations[Key],C2167,Violations[Critical flag],"Critical")</f>
        <v/>
      </c>
      <c r="J2167" s="9">
        <f>IF(LEFT(_xlfn.XLOOKUP(C2167,Violations[Key],Violations[Action]),20)="Establishment Closed","Yes","No")</f>
        <v/>
      </c>
      <c r="K2167" s="9">
        <f>IF(F2167&lt;=13,"Yes","No")</f>
        <v/>
      </c>
    </row>
    <row r="2168">
      <c r="A2168" t="n">
        <v>40576251</v>
      </c>
      <c r="B2168" s="8" t="n">
        <v>46159</v>
      </c>
      <c r="C2168" s="9">
        <f>A2168&amp;"-"&amp;TEXT(B2168,"yyyymmdd")</f>
        <v/>
      </c>
      <c r="D2168" s="9">
        <f>_xlfn.XLOOKUP(C2168,Violations[Key],Violations[Boro])</f>
        <v/>
      </c>
      <c r="E2168" s="9">
        <f>_xlfn.XLOOKUP(C2168,Violations[Key],Violations[Cuisine])</f>
        <v/>
      </c>
      <c r="F2168" s="9">
        <f>_xlfn.XLOOKUP(C2168,Violations[Key],Violations[Score])</f>
        <v/>
      </c>
      <c r="G2168" s="9">
        <f>_xlfn.XLOOKUP(C2168,Violations[Key],Violations[Grade])&amp;""</f>
        <v/>
      </c>
      <c r="H2168" s="9">
        <f>COUNTIFS(Violations[Key],C2168,Violations[Violation code],"&lt;&gt;")</f>
        <v/>
      </c>
      <c r="I2168" s="9">
        <f>COUNTIFS(Violations[Key],C2168,Violations[Critical flag],"Critical")</f>
        <v/>
      </c>
      <c r="J2168" s="9">
        <f>IF(LEFT(_xlfn.XLOOKUP(C2168,Violations[Key],Violations[Action]),20)="Establishment Closed","Yes","No")</f>
        <v/>
      </c>
      <c r="K2168" s="9">
        <f>IF(F2168&lt;=13,"Yes","No")</f>
        <v/>
      </c>
    </row>
    <row r="2169">
      <c r="A2169" t="n">
        <v>41168101</v>
      </c>
      <c r="B2169" s="8" t="n">
        <v>46159</v>
      </c>
      <c r="C2169" s="9">
        <f>A2169&amp;"-"&amp;TEXT(B2169,"yyyymmdd")</f>
        <v/>
      </c>
      <c r="D2169" s="9">
        <f>_xlfn.XLOOKUP(C2169,Violations[Key],Violations[Boro])</f>
        <v/>
      </c>
      <c r="E2169" s="9">
        <f>_xlfn.XLOOKUP(C2169,Violations[Key],Violations[Cuisine])</f>
        <v/>
      </c>
      <c r="F2169" s="9">
        <f>_xlfn.XLOOKUP(C2169,Violations[Key],Violations[Score])</f>
        <v/>
      </c>
      <c r="G2169" s="9">
        <f>_xlfn.XLOOKUP(C2169,Violations[Key],Violations[Grade])&amp;""</f>
        <v/>
      </c>
      <c r="H2169" s="9">
        <f>COUNTIFS(Violations[Key],C2169,Violations[Violation code],"&lt;&gt;")</f>
        <v/>
      </c>
      <c r="I2169" s="9">
        <f>COUNTIFS(Violations[Key],C2169,Violations[Critical flag],"Critical")</f>
        <v/>
      </c>
      <c r="J2169" s="9">
        <f>IF(LEFT(_xlfn.XLOOKUP(C2169,Violations[Key],Violations[Action]),20)="Establishment Closed","Yes","No")</f>
        <v/>
      </c>
      <c r="K2169" s="9">
        <f>IF(F2169&lt;=13,"Yes","No")</f>
        <v/>
      </c>
    </row>
    <row r="2170">
      <c r="A2170" t="n">
        <v>50033283</v>
      </c>
      <c r="B2170" s="8" t="n">
        <v>46159</v>
      </c>
      <c r="C2170" s="9">
        <f>A2170&amp;"-"&amp;TEXT(B2170,"yyyymmdd")</f>
        <v/>
      </c>
      <c r="D2170" s="9">
        <f>_xlfn.XLOOKUP(C2170,Violations[Key],Violations[Boro])</f>
        <v/>
      </c>
      <c r="E2170" s="9">
        <f>_xlfn.XLOOKUP(C2170,Violations[Key],Violations[Cuisine])</f>
        <v/>
      </c>
      <c r="F2170" s="9">
        <f>_xlfn.XLOOKUP(C2170,Violations[Key],Violations[Score])</f>
        <v/>
      </c>
      <c r="G2170" s="9">
        <f>_xlfn.XLOOKUP(C2170,Violations[Key],Violations[Grade])&amp;""</f>
        <v/>
      </c>
      <c r="H2170" s="9">
        <f>COUNTIFS(Violations[Key],C2170,Violations[Violation code],"&lt;&gt;")</f>
        <v/>
      </c>
      <c r="I2170" s="9">
        <f>COUNTIFS(Violations[Key],C2170,Violations[Critical flag],"Critical")</f>
        <v/>
      </c>
      <c r="J2170" s="9">
        <f>IF(LEFT(_xlfn.XLOOKUP(C2170,Violations[Key],Violations[Action]),20)="Establishment Closed","Yes","No")</f>
        <v/>
      </c>
      <c r="K2170" s="9">
        <f>IF(F2170&lt;=13,"Yes","No")</f>
        <v/>
      </c>
    </row>
    <row r="2171">
      <c r="A2171" t="n">
        <v>50066146</v>
      </c>
      <c r="B2171" s="8" t="n">
        <v>46159</v>
      </c>
      <c r="C2171" s="9">
        <f>A2171&amp;"-"&amp;TEXT(B2171,"yyyymmdd")</f>
        <v/>
      </c>
      <c r="D2171" s="9">
        <f>_xlfn.XLOOKUP(C2171,Violations[Key],Violations[Boro])</f>
        <v/>
      </c>
      <c r="E2171" s="9">
        <f>_xlfn.XLOOKUP(C2171,Violations[Key],Violations[Cuisine])</f>
        <v/>
      </c>
      <c r="F2171" s="9">
        <f>_xlfn.XLOOKUP(C2171,Violations[Key],Violations[Score])</f>
        <v/>
      </c>
      <c r="G2171" s="9">
        <f>_xlfn.XLOOKUP(C2171,Violations[Key],Violations[Grade])&amp;""</f>
        <v/>
      </c>
      <c r="H2171" s="9">
        <f>COUNTIFS(Violations[Key],C2171,Violations[Violation code],"&lt;&gt;")</f>
        <v/>
      </c>
      <c r="I2171" s="9">
        <f>COUNTIFS(Violations[Key],C2171,Violations[Critical flag],"Critical")</f>
        <v/>
      </c>
      <c r="J2171" s="9">
        <f>IF(LEFT(_xlfn.XLOOKUP(C2171,Violations[Key],Violations[Action]),20)="Establishment Closed","Yes","No")</f>
        <v/>
      </c>
      <c r="K2171" s="9">
        <f>IF(F2171&lt;=13,"Yes","No")</f>
        <v/>
      </c>
    </row>
    <row r="2172">
      <c r="A2172" t="n">
        <v>50142631</v>
      </c>
      <c r="B2172" s="8" t="n">
        <v>46159</v>
      </c>
      <c r="C2172" s="9">
        <f>A2172&amp;"-"&amp;TEXT(B2172,"yyyymmdd")</f>
        <v/>
      </c>
      <c r="D2172" s="9">
        <f>_xlfn.XLOOKUP(C2172,Violations[Key],Violations[Boro])</f>
        <v/>
      </c>
      <c r="E2172" s="9">
        <f>_xlfn.XLOOKUP(C2172,Violations[Key],Violations[Cuisine])</f>
        <v/>
      </c>
      <c r="F2172" s="9">
        <f>_xlfn.XLOOKUP(C2172,Violations[Key],Violations[Score])</f>
        <v/>
      </c>
      <c r="G2172" s="9">
        <f>_xlfn.XLOOKUP(C2172,Violations[Key],Violations[Grade])&amp;""</f>
        <v/>
      </c>
      <c r="H2172" s="9">
        <f>COUNTIFS(Violations[Key],C2172,Violations[Violation code],"&lt;&gt;")</f>
        <v/>
      </c>
      <c r="I2172" s="9">
        <f>COUNTIFS(Violations[Key],C2172,Violations[Critical flag],"Critical")</f>
        <v/>
      </c>
      <c r="J2172" s="9">
        <f>IF(LEFT(_xlfn.XLOOKUP(C2172,Violations[Key],Violations[Action]),20)="Establishment Closed","Yes","No")</f>
        <v/>
      </c>
      <c r="K2172" s="9">
        <f>IF(F2172&lt;=13,"Yes","No")</f>
        <v/>
      </c>
    </row>
    <row r="2173">
      <c r="A2173" t="n">
        <v>50163380</v>
      </c>
      <c r="B2173" s="8" t="n">
        <v>46159</v>
      </c>
      <c r="C2173" s="9">
        <f>A2173&amp;"-"&amp;TEXT(B2173,"yyyymmdd")</f>
        <v/>
      </c>
      <c r="D2173" s="9">
        <f>_xlfn.XLOOKUP(C2173,Violations[Key],Violations[Boro])</f>
        <v/>
      </c>
      <c r="E2173" s="9">
        <f>_xlfn.XLOOKUP(C2173,Violations[Key],Violations[Cuisine])</f>
        <v/>
      </c>
      <c r="F2173" s="9">
        <f>_xlfn.XLOOKUP(C2173,Violations[Key],Violations[Score])</f>
        <v/>
      </c>
      <c r="G2173" s="9">
        <f>_xlfn.XLOOKUP(C2173,Violations[Key],Violations[Grade])&amp;""</f>
        <v/>
      </c>
      <c r="H2173" s="9">
        <f>COUNTIFS(Violations[Key],C2173,Violations[Violation code],"&lt;&gt;")</f>
        <v/>
      </c>
      <c r="I2173" s="9">
        <f>COUNTIFS(Violations[Key],C2173,Violations[Critical flag],"Critical")</f>
        <v/>
      </c>
      <c r="J2173" s="9">
        <f>IF(LEFT(_xlfn.XLOOKUP(C2173,Violations[Key],Violations[Action]),20)="Establishment Closed","Yes","No")</f>
        <v/>
      </c>
      <c r="K2173" s="9">
        <f>IF(F2173&lt;=13,"Yes","No")</f>
        <v/>
      </c>
    </row>
    <row r="2174">
      <c r="A2174" t="n">
        <v>40366497</v>
      </c>
      <c r="B2174" s="8" t="n">
        <v>46160</v>
      </c>
      <c r="C2174" s="9">
        <f>A2174&amp;"-"&amp;TEXT(B2174,"yyyymmdd")</f>
        <v/>
      </c>
      <c r="D2174" s="9">
        <f>_xlfn.XLOOKUP(C2174,Violations[Key],Violations[Boro])</f>
        <v/>
      </c>
      <c r="E2174" s="9">
        <f>_xlfn.XLOOKUP(C2174,Violations[Key],Violations[Cuisine])</f>
        <v/>
      </c>
      <c r="F2174" s="9">
        <f>_xlfn.XLOOKUP(C2174,Violations[Key],Violations[Score])</f>
        <v/>
      </c>
      <c r="G2174" s="9">
        <f>_xlfn.XLOOKUP(C2174,Violations[Key],Violations[Grade])&amp;""</f>
        <v/>
      </c>
      <c r="H2174" s="9">
        <f>COUNTIFS(Violations[Key],C2174,Violations[Violation code],"&lt;&gt;")</f>
        <v/>
      </c>
      <c r="I2174" s="9">
        <f>COUNTIFS(Violations[Key],C2174,Violations[Critical flag],"Critical")</f>
        <v/>
      </c>
      <c r="J2174" s="9">
        <f>IF(LEFT(_xlfn.XLOOKUP(C2174,Violations[Key],Violations[Action]),20)="Establishment Closed","Yes","No")</f>
        <v/>
      </c>
      <c r="K2174" s="9">
        <f>IF(F2174&lt;=13,"Yes","No")</f>
        <v/>
      </c>
    </row>
    <row r="2175">
      <c r="A2175" t="n">
        <v>40370436</v>
      </c>
      <c r="B2175" s="8" t="n">
        <v>46160</v>
      </c>
      <c r="C2175" s="9">
        <f>A2175&amp;"-"&amp;TEXT(B2175,"yyyymmdd")</f>
        <v/>
      </c>
      <c r="D2175" s="9">
        <f>_xlfn.XLOOKUP(C2175,Violations[Key],Violations[Boro])</f>
        <v/>
      </c>
      <c r="E2175" s="9">
        <f>_xlfn.XLOOKUP(C2175,Violations[Key],Violations[Cuisine])</f>
        <v/>
      </c>
      <c r="F2175" s="9">
        <f>_xlfn.XLOOKUP(C2175,Violations[Key],Violations[Score])</f>
        <v/>
      </c>
      <c r="G2175" s="9">
        <f>_xlfn.XLOOKUP(C2175,Violations[Key],Violations[Grade])&amp;""</f>
        <v/>
      </c>
      <c r="H2175" s="9">
        <f>COUNTIFS(Violations[Key],C2175,Violations[Violation code],"&lt;&gt;")</f>
        <v/>
      </c>
      <c r="I2175" s="9">
        <f>COUNTIFS(Violations[Key],C2175,Violations[Critical flag],"Critical")</f>
        <v/>
      </c>
      <c r="J2175" s="9">
        <f>IF(LEFT(_xlfn.XLOOKUP(C2175,Violations[Key],Violations[Action]),20)="Establishment Closed","Yes","No")</f>
        <v/>
      </c>
      <c r="K2175" s="9">
        <f>IF(F2175&lt;=13,"Yes","No")</f>
        <v/>
      </c>
    </row>
    <row r="2176">
      <c r="A2176" t="n">
        <v>40386672</v>
      </c>
      <c r="B2176" s="8" t="n">
        <v>46160</v>
      </c>
      <c r="C2176" s="9">
        <f>A2176&amp;"-"&amp;TEXT(B2176,"yyyymmdd")</f>
        <v/>
      </c>
      <c r="D2176" s="9">
        <f>_xlfn.XLOOKUP(C2176,Violations[Key],Violations[Boro])</f>
        <v/>
      </c>
      <c r="E2176" s="9">
        <f>_xlfn.XLOOKUP(C2176,Violations[Key],Violations[Cuisine])</f>
        <v/>
      </c>
      <c r="F2176" s="9">
        <f>_xlfn.XLOOKUP(C2176,Violations[Key],Violations[Score])</f>
        <v/>
      </c>
      <c r="G2176" s="9">
        <f>_xlfn.XLOOKUP(C2176,Violations[Key],Violations[Grade])&amp;""</f>
        <v/>
      </c>
      <c r="H2176" s="9">
        <f>COUNTIFS(Violations[Key],C2176,Violations[Violation code],"&lt;&gt;")</f>
        <v/>
      </c>
      <c r="I2176" s="9">
        <f>COUNTIFS(Violations[Key],C2176,Violations[Critical flag],"Critical")</f>
        <v/>
      </c>
      <c r="J2176" s="9">
        <f>IF(LEFT(_xlfn.XLOOKUP(C2176,Violations[Key],Violations[Action]),20)="Establishment Closed","Yes","No")</f>
        <v/>
      </c>
      <c r="K2176" s="9">
        <f>IF(F2176&lt;=13,"Yes","No")</f>
        <v/>
      </c>
    </row>
    <row r="2177">
      <c r="A2177" t="n">
        <v>40391092</v>
      </c>
      <c r="B2177" s="8" t="n">
        <v>46160</v>
      </c>
      <c r="C2177" s="9">
        <f>A2177&amp;"-"&amp;TEXT(B2177,"yyyymmdd")</f>
        <v/>
      </c>
      <c r="D2177" s="9">
        <f>_xlfn.XLOOKUP(C2177,Violations[Key],Violations[Boro])</f>
        <v/>
      </c>
      <c r="E2177" s="9">
        <f>_xlfn.XLOOKUP(C2177,Violations[Key],Violations[Cuisine])</f>
        <v/>
      </c>
      <c r="F2177" s="9">
        <f>_xlfn.XLOOKUP(C2177,Violations[Key],Violations[Score])</f>
        <v/>
      </c>
      <c r="G2177" s="9">
        <f>_xlfn.XLOOKUP(C2177,Violations[Key],Violations[Grade])&amp;""</f>
        <v/>
      </c>
      <c r="H2177" s="9">
        <f>COUNTIFS(Violations[Key],C2177,Violations[Violation code],"&lt;&gt;")</f>
        <v/>
      </c>
      <c r="I2177" s="9">
        <f>COUNTIFS(Violations[Key],C2177,Violations[Critical flag],"Critical")</f>
        <v/>
      </c>
      <c r="J2177" s="9">
        <f>IF(LEFT(_xlfn.XLOOKUP(C2177,Violations[Key],Violations[Action]),20)="Establishment Closed","Yes","No")</f>
        <v/>
      </c>
      <c r="K2177" s="9">
        <f>IF(F2177&lt;=13,"Yes","No")</f>
        <v/>
      </c>
    </row>
    <row r="2178">
      <c r="A2178" t="n">
        <v>40393519</v>
      </c>
      <c r="B2178" s="8" t="n">
        <v>46160</v>
      </c>
      <c r="C2178" s="9">
        <f>A2178&amp;"-"&amp;TEXT(B2178,"yyyymmdd")</f>
        <v/>
      </c>
      <c r="D2178" s="9">
        <f>_xlfn.XLOOKUP(C2178,Violations[Key],Violations[Boro])</f>
        <v/>
      </c>
      <c r="E2178" s="9">
        <f>_xlfn.XLOOKUP(C2178,Violations[Key],Violations[Cuisine])</f>
        <v/>
      </c>
      <c r="F2178" s="9">
        <f>_xlfn.XLOOKUP(C2178,Violations[Key],Violations[Score])</f>
        <v/>
      </c>
      <c r="G2178" s="9">
        <f>_xlfn.XLOOKUP(C2178,Violations[Key],Violations[Grade])&amp;""</f>
        <v/>
      </c>
      <c r="H2178" s="9">
        <f>COUNTIFS(Violations[Key],C2178,Violations[Violation code],"&lt;&gt;")</f>
        <v/>
      </c>
      <c r="I2178" s="9">
        <f>COUNTIFS(Violations[Key],C2178,Violations[Critical flag],"Critical")</f>
        <v/>
      </c>
      <c r="J2178" s="9">
        <f>IF(LEFT(_xlfn.XLOOKUP(C2178,Violations[Key],Violations[Action]),20)="Establishment Closed","Yes","No")</f>
        <v/>
      </c>
      <c r="K2178" s="9">
        <f>IF(F2178&lt;=13,"Yes","No")</f>
        <v/>
      </c>
    </row>
    <row r="2179">
      <c r="A2179" t="n">
        <v>40402465</v>
      </c>
      <c r="B2179" s="8" t="n">
        <v>46160</v>
      </c>
      <c r="C2179" s="9">
        <f>A2179&amp;"-"&amp;TEXT(B2179,"yyyymmdd")</f>
        <v/>
      </c>
      <c r="D2179" s="9">
        <f>_xlfn.XLOOKUP(C2179,Violations[Key],Violations[Boro])</f>
        <v/>
      </c>
      <c r="E2179" s="9">
        <f>_xlfn.XLOOKUP(C2179,Violations[Key],Violations[Cuisine])</f>
        <v/>
      </c>
      <c r="F2179" s="9">
        <f>_xlfn.XLOOKUP(C2179,Violations[Key],Violations[Score])</f>
        <v/>
      </c>
      <c r="G2179" s="9">
        <f>_xlfn.XLOOKUP(C2179,Violations[Key],Violations[Grade])&amp;""</f>
        <v/>
      </c>
      <c r="H2179" s="9">
        <f>COUNTIFS(Violations[Key],C2179,Violations[Violation code],"&lt;&gt;")</f>
        <v/>
      </c>
      <c r="I2179" s="9">
        <f>COUNTIFS(Violations[Key],C2179,Violations[Critical flag],"Critical")</f>
        <v/>
      </c>
      <c r="J2179" s="9">
        <f>IF(LEFT(_xlfn.XLOOKUP(C2179,Violations[Key],Violations[Action]),20)="Establishment Closed","Yes","No")</f>
        <v/>
      </c>
      <c r="K2179" s="9">
        <f>IF(F2179&lt;=13,"Yes","No")</f>
        <v/>
      </c>
    </row>
    <row r="2180">
      <c r="A2180" t="n">
        <v>40881083</v>
      </c>
      <c r="B2180" s="8" t="n">
        <v>46160</v>
      </c>
      <c r="C2180" s="9">
        <f>A2180&amp;"-"&amp;TEXT(B2180,"yyyymmdd")</f>
        <v/>
      </c>
      <c r="D2180" s="9">
        <f>_xlfn.XLOOKUP(C2180,Violations[Key],Violations[Boro])</f>
        <v/>
      </c>
      <c r="E2180" s="9">
        <f>_xlfn.XLOOKUP(C2180,Violations[Key],Violations[Cuisine])</f>
        <v/>
      </c>
      <c r="F2180" s="9">
        <f>_xlfn.XLOOKUP(C2180,Violations[Key],Violations[Score])</f>
        <v/>
      </c>
      <c r="G2180" s="9">
        <f>_xlfn.XLOOKUP(C2180,Violations[Key],Violations[Grade])&amp;""</f>
        <v/>
      </c>
      <c r="H2180" s="9">
        <f>COUNTIFS(Violations[Key],C2180,Violations[Violation code],"&lt;&gt;")</f>
        <v/>
      </c>
      <c r="I2180" s="9">
        <f>COUNTIFS(Violations[Key],C2180,Violations[Critical flag],"Critical")</f>
        <v/>
      </c>
      <c r="J2180" s="9">
        <f>IF(LEFT(_xlfn.XLOOKUP(C2180,Violations[Key],Violations[Action]),20)="Establishment Closed","Yes","No")</f>
        <v/>
      </c>
      <c r="K2180" s="9">
        <f>IF(F2180&lt;=13,"Yes","No")</f>
        <v/>
      </c>
    </row>
    <row r="2181">
      <c r="A2181" t="n">
        <v>40996223</v>
      </c>
      <c r="B2181" s="8" t="n">
        <v>46160</v>
      </c>
      <c r="C2181" s="9">
        <f>A2181&amp;"-"&amp;TEXT(B2181,"yyyymmdd")</f>
        <v/>
      </c>
      <c r="D2181" s="9">
        <f>_xlfn.XLOOKUP(C2181,Violations[Key],Violations[Boro])</f>
        <v/>
      </c>
      <c r="E2181" s="9">
        <f>_xlfn.XLOOKUP(C2181,Violations[Key],Violations[Cuisine])</f>
        <v/>
      </c>
      <c r="F2181" s="9">
        <f>_xlfn.XLOOKUP(C2181,Violations[Key],Violations[Score])</f>
        <v/>
      </c>
      <c r="G2181" s="9">
        <f>_xlfn.XLOOKUP(C2181,Violations[Key],Violations[Grade])&amp;""</f>
        <v/>
      </c>
      <c r="H2181" s="9">
        <f>COUNTIFS(Violations[Key],C2181,Violations[Violation code],"&lt;&gt;")</f>
        <v/>
      </c>
      <c r="I2181" s="9">
        <f>COUNTIFS(Violations[Key],C2181,Violations[Critical flag],"Critical")</f>
        <v/>
      </c>
      <c r="J2181" s="9">
        <f>IF(LEFT(_xlfn.XLOOKUP(C2181,Violations[Key],Violations[Action]),20)="Establishment Closed","Yes","No")</f>
        <v/>
      </c>
      <c r="K2181" s="9">
        <f>IF(F2181&lt;=13,"Yes","No")</f>
        <v/>
      </c>
    </row>
    <row r="2182">
      <c r="A2182" t="n">
        <v>41138977</v>
      </c>
      <c r="B2182" s="8" t="n">
        <v>46160</v>
      </c>
      <c r="C2182" s="9">
        <f>A2182&amp;"-"&amp;TEXT(B2182,"yyyymmdd")</f>
        <v/>
      </c>
      <c r="D2182" s="9">
        <f>_xlfn.XLOOKUP(C2182,Violations[Key],Violations[Boro])</f>
        <v/>
      </c>
      <c r="E2182" s="9">
        <f>_xlfn.XLOOKUP(C2182,Violations[Key],Violations[Cuisine])</f>
        <v/>
      </c>
      <c r="F2182" s="9">
        <f>_xlfn.XLOOKUP(C2182,Violations[Key],Violations[Score])</f>
        <v/>
      </c>
      <c r="G2182" s="9">
        <f>_xlfn.XLOOKUP(C2182,Violations[Key],Violations[Grade])&amp;""</f>
        <v/>
      </c>
      <c r="H2182" s="9">
        <f>COUNTIFS(Violations[Key],C2182,Violations[Violation code],"&lt;&gt;")</f>
        <v/>
      </c>
      <c r="I2182" s="9">
        <f>COUNTIFS(Violations[Key],C2182,Violations[Critical flag],"Critical")</f>
        <v/>
      </c>
      <c r="J2182" s="9">
        <f>IF(LEFT(_xlfn.XLOOKUP(C2182,Violations[Key],Violations[Action]),20)="Establishment Closed","Yes","No")</f>
        <v/>
      </c>
      <c r="K2182" s="9">
        <f>IF(F2182&lt;=13,"Yes","No")</f>
        <v/>
      </c>
    </row>
    <row r="2183">
      <c r="A2183" t="n">
        <v>41552525</v>
      </c>
      <c r="B2183" s="8" t="n">
        <v>46160</v>
      </c>
      <c r="C2183" s="9">
        <f>A2183&amp;"-"&amp;TEXT(B2183,"yyyymmdd")</f>
        <v/>
      </c>
      <c r="D2183" s="9">
        <f>_xlfn.XLOOKUP(C2183,Violations[Key],Violations[Boro])</f>
        <v/>
      </c>
      <c r="E2183" s="9">
        <f>_xlfn.XLOOKUP(C2183,Violations[Key],Violations[Cuisine])</f>
        <v/>
      </c>
      <c r="F2183" s="9">
        <f>_xlfn.XLOOKUP(C2183,Violations[Key],Violations[Score])</f>
        <v/>
      </c>
      <c r="G2183" s="9">
        <f>_xlfn.XLOOKUP(C2183,Violations[Key],Violations[Grade])&amp;""</f>
        <v/>
      </c>
      <c r="H2183" s="9">
        <f>COUNTIFS(Violations[Key],C2183,Violations[Violation code],"&lt;&gt;")</f>
        <v/>
      </c>
      <c r="I2183" s="9">
        <f>COUNTIFS(Violations[Key],C2183,Violations[Critical flag],"Critical")</f>
        <v/>
      </c>
      <c r="J2183" s="9">
        <f>IF(LEFT(_xlfn.XLOOKUP(C2183,Violations[Key],Violations[Action]),20)="Establishment Closed","Yes","No")</f>
        <v/>
      </c>
      <c r="K2183" s="9">
        <f>IF(F2183&lt;=13,"Yes","No")</f>
        <v/>
      </c>
    </row>
    <row r="2184">
      <c r="A2184" t="n">
        <v>41616526</v>
      </c>
      <c r="B2184" s="8" t="n">
        <v>46160</v>
      </c>
      <c r="C2184" s="9">
        <f>A2184&amp;"-"&amp;TEXT(B2184,"yyyymmdd")</f>
        <v/>
      </c>
      <c r="D2184" s="9">
        <f>_xlfn.XLOOKUP(C2184,Violations[Key],Violations[Boro])</f>
        <v/>
      </c>
      <c r="E2184" s="9">
        <f>_xlfn.XLOOKUP(C2184,Violations[Key],Violations[Cuisine])</f>
        <v/>
      </c>
      <c r="F2184" s="9">
        <f>_xlfn.XLOOKUP(C2184,Violations[Key],Violations[Score])</f>
        <v/>
      </c>
      <c r="G2184" s="9">
        <f>_xlfn.XLOOKUP(C2184,Violations[Key],Violations[Grade])&amp;""</f>
        <v/>
      </c>
      <c r="H2184" s="9">
        <f>COUNTIFS(Violations[Key],C2184,Violations[Violation code],"&lt;&gt;")</f>
        <v/>
      </c>
      <c r="I2184" s="9">
        <f>COUNTIFS(Violations[Key],C2184,Violations[Critical flag],"Critical")</f>
        <v/>
      </c>
      <c r="J2184" s="9">
        <f>IF(LEFT(_xlfn.XLOOKUP(C2184,Violations[Key],Violations[Action]),20)="Establishment Closed","Yes","No")</f>
        <v/>
      </c>
      <c r="K2184" s="9">
        <f>IF(F2184&lt;=13,"Yes","No")</f>
        <v/>
      </c>
    </row>
    <row r="2185">
      <c r="A2185" t="n">
        <v>41628216</v>
      </c>
      <c r="B2185" s="8" t="n">
        <v>46160</v>
      </c>
      <c r="C2185" s="9">
        <f>A2185&amp;"-"&amp;TEXT(B2185,"yyyymmdd")</f>
        <v/>
      </c>
      <c r="D2185" s="9">
        <f>_xlfn.XLOOKUP(C2185,Violations[Key],Violations[Boro])</f>
        <v/>
      </c>
      <c r="E2185" s="9">
        <f>_xlfn.XLOOKUP(C2185,Violations[Key],Violations[Cuisine])</f>
        <v/>
      </c>
      <c r="F2185" s="9">
        <f>_xlfn.XLOOKUP(C2185,Violations[Key],Violations[Score])</f>
        <v/>
      </c>
      <c r="G2185" s="9">
        <f>_xlfn.XLOOKUP(C2185,Violations[Key],Violations[Grade])&amp;""</f>
        <v/>
      </c>
      <c r="H2185" s="9">
        <f>COUNTIFS(Violations[Key],C2185,Violations[Violation code],"&lt;&gt;")</f>
        <v/>
      </c>
      <c r="I2185" s="9">
        <f>COUNTIFS(Violations[Key],C2185,Violations[Critical flag],"Critical")</f>
        <v/>
      </c>
      <c r="J2185" s="9">
        <f>IF(LEFT(_xlfn.XLOOKUP(C2185,Violations[Key],Violations[Action]),20)="Establishment Closed","Yes","No")</f>
        <v/>
      </c>
      <c r="K2185" s="9">
        <f>IF(F2185&lt;=13,"Yes","No")</f>
        <v/>
      </c>
    </row>
    <row r="2186">
      <c r="A2186" t="n">
        <v>50001063</v>
      </c>
      <c r="B2186" s="8" t="n">
        <v>46160</v>
      </c>
      <c r="C2186" s="9">
        <f>A2186&amp;"-"&amp;TEXT(B2186,"yyyymmdd")</f>
        <v/>
      </c>
      <c r="D2186" s="9">
        <f>_xlfn.XLOOKUP(C2186,Violations[Key],Violations[Boro])</f>
        <v/>
      </c>
      <c r="E2186" s="9">
        <f>_xlfn.XLOOKUP(C2186,Violations[Key],Violations[Cuisine])</f>
        <v/>
      </c>
      <c r="F2186" s="9">
        <f>_xlfn.XLOOKUP(C2186,Violations[Key],Violations[Score])</f>
        <v/>
      </c>
      <c r="G2186" s="9">
        <f>_xlfn.XLOOKUP(C2186,Violations[Key],Violations[Grade])&amp;""</f>
        <v/>
      </c>
      <c r="H2186" s="9">
        <f>COUNTIFS(Violations[Key],C2186,Violations[Violation code],"&lt;&gt;")</f>
        <v/>
      </c>
      <c r="I2186" s="9">
        <f>COUNTIFS(Violations[Key],C2186,Violations[Critical flag],"Critical")</f>
        <v/>
      </c>
      <c r="J2186" s="9">
        <f>IF(LEFT(_xlfn.XLOOKUP(C2186,Violations[Key],Violations[Action]),20)="Establishment Closed","Yes","No")</f>
        <v/>
      </c>
      <c r="K2186" s="9">
        <f>IF(F2186&lt;=13,"Yes","No")</f>
        <v/>
      </c>
    </row>
    <row r="2187">
      <c r="A2187" t="n">
        <v>50001855</v>
      </c>
      <c r="B2187" s="8" t="n">
        <v>46160</v>
      </c>
      <c r="C2187" s="9">
        <f>A2187&amp;"-"&amp;TEXT(B2187,"yyyymmdd")</f>
        <v/>
      </c>
      <c r="D2187" s="9">
        <f>_xlfn.XLOOKUP(C2187,Violations[Key],Violations[Boro])</f>
        <v/>
      </c>
      <c r="E2187" s="9">
        <f>_xlfn.XLOOKUP(C2187,Violations[Key],Violations[Cuisine])</f>
        <v/>
      </c>
      <c r="F2187" s="9">
        <f>_xlfn.XLOOKUP(C2187,Violations[Key],Violations[Score])</f>
        <v/>
      </c>
      <c r="G2187" s="9">
        <f>_xlfn.XLOOKUP(C2187,Violations[Key],Violations[Grade])&amp;""</f>
        <v/>
      </c>
      <c r="H2187" s="9">
        <f>COUNTIFS(Violations[Key],C2187,Violations[Violation code],"&lt;&gt;")</f>
        <v/>
      </c>
      <c r="I2187" s="9">
        <f>COUNTIFS(Violations[Key],C2187,Violations[Critical flag],"Critical")</f>
        <v/>
      </c>
      <c r="J2187" s="9">
        <f>IF(LEFT(_xlfn.XLOOKUP(C2187,Violations[Key],Violations[Action]),20)="Establishment Closed","Yes","No")</f>
        <v/>
      </c>
      <c r="K2187" s="9">
        <f>IF(F2187&lt;=13,"Yes","No")</f>
        <v/>
      </c>
    </row>
    <row r="2188">
      <c r="A2188" t="n">
        <v>50009430</v>
      </c>
      <c r="B2188" s="8" t="n">
        <v>46160</v>
      </c>
      <c r="C2188" s="9">
        <f>A2188&amp;"-"&amp;TEXT(B2188,"yyyymmdd")</f>
        <v/>
      </c>
      <c r="D2188" s="9">
        <f>_xlfn.XLOOKUP(C2188,Violations[Key],Violations[Boro])</f>
        <v/>
      </c>
      <c r="E2188" s="9">
        <f>_xlfn.XLOOKUP(C2188,Violations[Key],Violations[Cuisine])</f>
        <v/>
      </c>
      <c r="F2188" s="9">
        <f>_xlfn.XLOOKUP(C2188,Violations[Key],Violations[Score])</f>
        <v/>
      </c>
      <c r="G2188" s="9">
        <f>_xlfn.XLOOKUP(C2188,Violations[Key],Violations[Grade])&amp;""</f>
        <v/>
      </c>
      <c r="H2188" s="9">
        <f>COUNTIFS(Violations[Key],C2188,Violations[Violation code],"&lt;&gt;")</f>
        <v/>
      </c>
      <c r="I2188" s="9">
        <f>COUNTIFS(Violations[Key],C2188,Violations[Critical flag],"Critical")</f>
        <v/>
      </c>
      <c r="J2188" s="9">
        <f>IF(LEFT(_xlfn.XLOOKUP(C2188,Violations[Key],Violations[Action]),20)="Establishment Closed","Yes","No")</f>
        <v/>
      </c>
      <c r="K2188" s="9">
        <f>IF(F2188&lt;=13,"Yes","No")</f>
        <v/>
      </c>
    </row>
    <row r="2189">
      <c r="A2189" t="n">
        <v>50033511</v>
      </c>
      <c r="B2189" s="8" t="n">
        <v>46160</v>
      </c>
      <c r="C2189" s="9">
        <f>A2189&amp;"-"&amp;TEXT(B2189,"yyyymmdd")</f>
        <v/>
      </c>
      <c r="D2189" s="9">
        <f>_xlfn.XLOOKUP(C2189,Violations[Key],Violations[Boro])</f>
        <v/>
      </c>
      <c r="E2189" s="9">
        <f>_xlfn.XLOOKUP(C2189,Violations[Key],Violations[Cuisine])</f>
        <v/>
      </c>
      <c r="F2189" s="9">
        <f>_xlfn.XLOOKUP(C2189,Violations[Key],Violations[Score])</f>
        <v/>
      </c>
      <c r="G2189" s="9">
        <f>_xlfn.XLOOKUP(C2189,Violations[Key],Violations[Grade])&amp;""</f>
        <v/>
      </c>
      <c r="H2189" s="9">
        <f>COUNTIFS(Violations[Key],C2189,Violations[Violation code],"&lt;&gt;")</f>
        <v/>
      </c>
      <c r="I2189" s="9">
        <f>COUNTIFS(Violations[Key],C2189,Violations[Critical flag],"Critical")</f>
        <v/>
      </c>
      <c r="J2189" s="9">
        <f>IF(LEFT(_xlfn.XLOOKUP(C2189,Violations[Key],Violations[Action]),20)="Establishment Closed","Yes","No")</f>
        <v/>
      </c>
      <c r="K2189" s="9">
        <f>IF(F2189&lt;=13,"Yes","No")</f>
        <v/>
      </c>
    </row>
    <row r="2190">
      <c r="A2190" t="n">
        <v>50041815</v>
      </c>
      <c r="B2190" s="8" t="n">
        <v>46160</v>
      </c>
      <c r="C2190" s="9">
        <f>A2190&amp;"-"&amp;TEXT(B2190,"yyyymmdd")</f>
        <v/>
      </c>
      <c r="D2190" s="9">
        <f>_xlfn.XLOOKUP(C2190,Violations[Key],Violations[Boro])</f>
        <v/>
      </c>
      <c r="E2190" s="9">
        <f>_xlfn.XLOOKUP(C2190,Violations[Key],Violations[Cuisine])</f>
        <v/>
      </c>
      <c r="F2190" s="9">
        <f>_xlfn.XLOOKUP(C2190,Violations[Key],Violations[Score])</f>
        <v/>
      </c>
      <c r="G2190" s="9">
        <f>_xlfn.XLOOKUP(C2190,Violations[Key],Violations[Grade])&amp;""</f>
        <v/>
      </c>
      <c r="H2190" s="9">
        <f>COUNTIFS(Violations[Key],C2190,Violations[Violation code],"&lt;&gt;")</f>
        <v/>
      </c>
      <c r="I2190" s="9">
        <f>COUNTIFS(Violations[Key],C2190,Violations[Critical flag],"Critical")</f>
        <v/>
      </c>
      <c r="J2190" s="9">
        <f>IF(LEFT(_xlfn.XLOOKUP(C2190,Violations[Key],Violations[Action]),20)="Establishment Closed","Yes","No")</f>
        <v/>
      </c>
      <c r="K2190" s="9">
        <f>IF(F2190&lt;=13,"Yes","No")</f>
        <v/>
      </c>
    </row>
    <row r="2191">
      <c r="A2191" t="n">
        <v>50044629</v>
      </c>
      <c r="B2191" s="8" t="n">
        <v>46160</v>
      </c>
      <c r="C2191" s="9">
        <f>A2191&amp;"-"&amp;TEXT(B2191,"yyyymmdd")</f>
        <v/>
      </c>
      <c r="D2191" s="9">
        <f>_xlfn.XLOOKUP(C2191,Violations[Key],Violations[Boro])</f>
        <v/>
      </c>
      <c r="E2191" s="9">
        <f>_xlfn.XLOOKUP(C2191,Violations[Key],Violations[Cuisine])</f>
        <v/>
      </c>
      <c r="F2191" s="9">
        <f>_xlfn.XLOOKUP(C2191,Violations[Key],Violations[Score])</f>
        <v/>
      </c>
      <c r="G2191" s="9">
        <f>_xlfn.XLOOKUP(C2191,Violations[Key],Violations[Grade])&amp;""</f>
        <v/>
      </c>
      <c r="H2191" s="9">
        <f>COUNTIFS(Violations[Key],C2191,Violations[Violation code],"&lt;&gt;")</f>
        <v/>
      </c>
      <c r="I2191" s="9">
        <f>COUNTIFS(Violations[Key],C2191,Violations[Critical flag],"Critical")</f>
        <v/>
      </c>
      <c r="J2191" s="9">
        <f>IF(LEFT(_xlfn.XLOOKUP(C2191,Violations[Key],Violations[Action]),20)="Establishment Closed","Yes","No")</f>
        <v/>
      </c>
      <c r="K2191" s="9">
        <f>IF(F2191&lt;=13,"Yes","No")</f>
        <v/>
      </c>
    </row>
    <row r="2192">
      <c r="A2192" t="n">
        <v>50047645</v>
      </c>
      <c r="B2192" s="8" t="n">
        <v>46160</v>
      </c>
      <c r="C2192" s="9">
        <f>A2192&amp;"-"&amp;TEXT(B2192,"yyyymmdd")</f>
        <v/>
      </c>
      <c r="D2192" s="9">
        <f>_xlfn.XLOOKUP(C2192,Violations[Key],Violations[Boro])</f>
        <v/>
      </c>
      <c r="E2192" s="9">
        <f>_xlfn.XLOOKUP(C2192,Violations[Key],Violations[Cuisine])</f>
        <v/>
      </c>
      <c r="F2192" s="9">
        <f>_xlfn.XLOOKUP(C2192,Violations[Key],Violations[Score])</f>
        <v/>
      </c>
      <c r="G2192" s="9">
        <f>_xlfn.XLOOKUP(C2192,Violations[Key],Violations[Grade])&amp;""</f>
        <v/>
      </c>
      <c r="H2192" s="9">
        <f>COUNTIFS(Violations[Key],C2192,Violations[Violation code],"&lt;&gt;")</f>
        <v/>
      </c>
      <c r="I2192" s="9">
        <f>COUNTIFS(Violations[Key],C2192,Violations[Critical flag],"Critical")</f>
        <v/>
      </c>
      <c r="J2192" s="9">
        <f>IF(LEFT(_xlfn.XLOOKUP(C2192,Violations[Key],Violations[Action]),20)="Establishment Closed","Yes","No")</f>
        <v/>
      </c>
      <c r="K2192" s="9">
        <f>IF(F2192&lt;=13,"Yes","No")</f>
        <v/>
      </c>
    </row>
    <row r="2193">
      <c r="A2193" t="n">
        <v>50060495</v>
      </c>
      <c r="B2193" s="8" t="n">
        <v>46160</v>
      </c>
      <c r="C2193" s="9">
        <f>A2193&amp;"-"&amp;TEXT(B2193,"yyyymmdd")</f>
        <v/>
      </c>
      <c r="D2193" s="9">
        <f>_xlfn.XLOOKUP(C2193,Violations[Key],Violations[Boro])</f>
        <v/>
      </c>
      <c r="E2193" s="9">
        <f>_xlfn.XLOOKUP(C2193,Violations[Key],Violations[Cuisine])</f>
        <v/>
      </c>
      <c r="F2193" s="9">
        <f>_xlfn.XLOOKUP(C2193,Violations[Key],Violations[Score])</f>
        <v/>
      </c>
      <c r="G2193" s="9">
        <f>_xlfn.XLOOKUP(C2193,Violations[Key],Violations[Grade])&amp;""</f>
        <v/>
      </c>
      <c r="H2193" s="9">
        <f>COUNTIFS(Violations[Key],C2193,Violations[Violation code],"&lt;&gt;")</f>
        <v/>
      </c>
      <c r="I2193" s="9">
        <f>COUNTIFS(Violations[Key],C2193,Violations[Critical flag],"Critical")</f>
        <v/>
      </c>
      <c r="J2193" s="9">
        <f>IF(LEFT(_xlfn.XLOOKUP(C2193,Violations[Key],Violations[Action]),20)="Establishment Closed","Yes","No")</f>
        <v/>
      </c>
      <c r="K2193" s="9">
        <f>IF(F2193&lt;=13,"Yes","No")</f>
        <v/>
      </c>
    </row>
    <row r="2194">
      <c r="A2194" t="n">
        <v>50065822</v>
      </c>
      <c r="B2194" s="8" t="n">
        <v>46160</v>
      </c>
      <c r="C2194" s="9">
        <f>A2194&amp;"-"&amp;TEXT(B2194,"yyyymmdd")</f>
        <v/>
      </c>
      <c r="D2194" s="9">
        <f>_xlfn.XLOOKUP(C2194,Violations[Key],Violations[Boro])</f>
        <v/>
      </c>
      <c r="E2194" s="9">
        <f>_xlfn.XLOOKUP(C2194,Violations[Key],Violations[Cuisine])</f>
        <v/>
      </c>
      <c r="F2194" s="9">
        <f>_xlfn.XLOOKUP(C2194,Violations[Key],Violations[Score])</f>
        <v/>
      </c>
      <c r="G2194" s="9">
        <f>_xlfn.XLOOKUP(C2194,Violations[Key],Violations[Grade])&amp;""</f>
        <v/>
      </c>
      <c r="H2194" s="9">
        <f>COUNTIFS(Violations[Key],C2194,Violations[Violation code],"&lt;&gt;")</f>
        <v/>
      </c>
      <c r="I2194" s="9">
        <f>COUNTIFS(Violations[Key],C2194,Violations[Critical flag],"Critical")</f>
        <v/>
      </c>
      <c r="J2194" s="9">
        <f>IF(LEFT(_xlfn.XLOOKUP(C2194,Violations[Key],Violations[Action]),20)="Establishment Closed","Yes","No")</f>
        <v/>
      </c>
      <c r="K2194" s="9">
        <f>IF(F2194&lt;=13,"Yes","No")</f>
        <v/>
      </c>
    </row>
    <row r="2195">
      <c r="A2195" t="n">
        <v>50070943</v>
      </c>
      <c r="B2195" s="8" t="n">
        <v>46160</v>
      </c>
      <c r="C2195" s="9">
        <f>A2195&amp;"-"&amp;TEXT(B2195,"yyyymmdd")</f>
        <v/>
      </c>
      <c r="D2195" s="9">
        <f>_xlfn.XLOOKUP(C2195,Violations[Key],Violations[Boro])</f>
        <v/>
      </c>
      <c r="E2195" s="9">
        <f>_xlfn.XLOOKUP(C2195,Violations[Key],Violations[Cuisine])</f>
        <v/>
      </c>
      <c r="F2195" s="9">
        <f>_xlfn.XLOOKUP(C2195,Violations[Key],Violations[Score])</f>
        <v/>
      </c>
      <c r="G2195" s="9">
        <f>_xlfn.XLOOKUP(C2195,Violations[Key],Violations[Grade])&amp;""</f>
        <v/>
      </c>
      <c r="H2195" s="9">
        <f>COUNTIFS(Violations[Key],C2195,Violations[Violation code],"&lt;&gt;")</f>
        <v/>
      </c>
      <c r="I2195" s="9">
        <f>COUNTIFS(Violations[Key],C2195,Violations[Critical flag],"Critical")</f>
        <v/>
      </c>
      <c r="J2195" s="9">
        <f>IF(LEFT(_xlfn.XLOOKUP(C2195,Violations[Key],Violations[Action]),20)="Establishment Closed","Yes","No")</f>
        <v/>
      </c>
      <c r="K2195" s="9">
        <f>IF(F2195&lt;=13,"Yes","No")</f>
        <v/>
      </c>
    </row>
    <row r="2196">
      <c r="A2196" t="n">
        <v>50071042</v>
      </c>
      <c r="B2196" s="8" t="n">
        <v>46160</v>
      </c>
      <c r="C2196" s="9">
        <f>A2196&amp;"-"&amp;TEXT(B2196,"yyyymmdd")</f>
        <v/>
      </c>
      <c r="D2196" s="9">
        <f>_xlfn.XLOOKUP(C2196,Violations[Key],Violations[Boro])</f>
        <v/>
      </c>
      <c r="E2196" s="9">
        <f>_xlfn.XLOOKUP(C2196,Violations[Key],Violations[Cuisine])</f>
        <v/>
      </c>
      <c r="F2196" s="9">
        <f>_xlfn.XLOOKUP(C2196,Violations[Key],Violations[Score])</f>
        <v/>
      </c>
      <c r="G2196" s="9">
        <f>_xlfn.XLOOKUP(C2196,Violations[Key],Violations[Grade])&amp;""</f>
        <v/>
      </c>
      <c r="H2196" s="9">
        <f>COUNTIFS(Violations[Key],C2196,Violations[Violation code],"&lt;&gt;")</f>
        <v/>
      </c>
      <c r="I2196" s="9">
        <f>COUNTIFS(Violations[Key],C2196,Violations[Critical flag],"Critical")</f>
        <v/>
      </c>
      <c r="J2196" s="9">
        <f>IF(LEFT(_xlfn.XLOOKUP(C2196,Violations[Key],Violations[Action]),20)="Establishment Closed","Yes","No")</f>
        <v/>
      </c>
      <c r="K2196" s="9">
        <f>IF(F2196&lt;=13,"Yes","No")</f>
        <v/>
      </c>
    </row>
    <row r="2197">
      <c r="A2197" t="n">
        <v>50073316</v>
      </c>
      <c r="B2197" s="8" t="n">
        <v>46160</v>
      </c>
      <c r="C2197" s="9">
        <f>A2197&amp;"-"&amp;TEXT(B2197,"yyyymmdd")</f>
        <v/>
      </c>
      <c r="D2197" s="9">
        <f>_xlfn.XLOOKUP(C2197,Violations[Key],Violations[Boro])</f>
        <v/>
      </c>
      <c r="E2197" s="9">
        <f>_xlfn.XLOOKUP(C2197,Violations[Key],Violations[Cuisine])</f>
        <v/>
      </c>
      <c r="F2197" s="9">
        <f>_xlfn.XLOOKUP(C2197,Violations[Key],Violations[Score])</f>
        <v/>
      </c>
      <c r="G2197" s="9">
        <f>_xlfn.XLOOKUP(C2197,Violations[Key],Violations[Grade])&amp;""</f>
        <v/>
      </c>
      <c r="H2197" s="9">
        <f>COUNTIFS(Violations[Key],C2197,Violations[Violation code],"&lt;&gt;")</f>
        <v/>
      </c>
      <c r="I2197" s="9">
        <f>COUNTIFS(Violations[Key],C2197,Violations[Critical flag],"Critical")</f>
        <v/>
      </c>
      <c r="J2197" s="9">
        <f>IF(LEFT(_xlfn.XLOOKUP(C2197,Violations[Key],Violations[Action]),20)="Establishment Closed","Yes","No")</f>
        <v/>
      </c>
      <c r="K2197" s="9">
        <f>IF(F2197&lt;=13,"Yes","No")</f>
        <v/>
      </c>
    </row>
    <row r="2198">
      <c r="A2198" t="n">
        <v>50076831</v>
      </c>
      <c r="B2198" s="8" t="n">
        <v>46160</v>
      </c>
      <c r="C2198" s="9">
        <f>A2198&amp;"-"&amp;TEXT(B2198,"yyyymmdd")</f>
        <v/>
      </c>
      <c r="D2198" s="9">
        <f>_xlfn.XLOOKUP(C2198,Violations[Key],Violations[Boro])</f>
        <v/>
      </c>
      <c r="E2198" s="9">
        <f>_xlfn.XLOOKUP(C2198,Violations[Key],Violations[Cuisine])</f>
        <v/>
      </c>
      <c r="F2198" s="9">
        <f>_xlfn.XLOOKUP(C2198,Violations[Key],Violations[Score])</f>
        <v/>
      </c>
      <c r="G2198" s="9">
        <f>_xlfn.XLOOKUP(C2198,Violations[Key],Violations[Grade])&amp;""</f>
        <v/>
      </c>
      <c r="H2198" s="9">
        <f>COUNTIFS(Violations[Key],C2198,Violations[Violation code],"&lt;&gt;")</f>
        <v/>
      </c>
      <c r="I2198" s="9">
        <f>COUNTIFS(Violations[Key],C2198,Violations[Critical flag],"Critical")</f>
        <v/>
      </c>
      <c r="J2198" s="9">
        <f>IF(LEFT(_xlfn.XLOOKUP(C2198,Violations[Key],Violations[Action]),20)="Establishment Closed","Yes","No")</f>
        <v/>
      </c>
      <c r="K2198" s="9">
        <f>IF(F2198&lt;=13,"Yes","No")</f>
        <v/>
      </c>
    </row>
    <row r="2199">
      <c r="A2199" t="n">
        <v>50080585</v>
      </c>
      <c r="B2199" s="8" t="n">
        <v>46160</v>
      </c>
      <c r="C2199" s="9">
        <f>A2199&amp;"-"&amp;TEXT(B2199,"yyyymmdd")</f>
        <v/>
      </c>
      <c r="D2199" s="9">
        <f>_xlfn.XLOOKUP(C2199,Violations[Key],Violations[Boro])</f>
        <v/>
      </c>
      <c r="E2199" s="9">
        <f>_xlfn.XLOOKUP(C2199,Violations[Key],Violations[Cuisine])</f>
        <v/>
      </c>
      <c r="F2199" s="9">
        <f>_xlfn.XLOOKUP(C2199,Violations[Key],Violations[Score])</f>
        <v/>
      </c>
      <c r="G2199" s="9">
        <f>_xlfn.XLOOKUP(C2199,Violations[Key],Violations[Grade])&amp;""</f>
        <v/>
      </c>
      <c r="H2199" s="9">
        <f>COUNTIFS(Violations[Key],C2199,Violations[Violation code],"&lt;&gt;")</f>
        <v/>
      </c>
      <c r="I2199" s="9">
        <f>COUNTIFS(Violations[Key],C2199,Violations[Critical flag],"Critical")</f>
        <v/>
      </c>
      <c r="J2199" s="9">
        <f>IF(LEFT(_xlfn.XLOOKUP(C2199,Violations[Key],Violations[Action]),20)="Establishment Closed","Yes","No")</f>
        <v/>
      </c>
      <c r="K2199" s="9">
        <f>IF(F2199&lt;=13,"Yes","No")</f>
        <v/>
      </c>
    </row>
    <row r="2200">
      <c r="A2200" t="n">
        <v>50089524</v>
      </c>
      <c r="B2200" s="8" t="n">
        <v>46160</v>
      </c>
      <c r="C2200" s="9">
        <f>A2200&amp;"-"&amp;TEXT(B2200,"yyyymmdd")</f>
        <v/>
      </c>
      <c r="D2200" s="9">
        <f>_xlfn.XLOOKUP(C2200,Violations[Key],Violations[Boro])</f>
        <v/>
      </c>
      <c r="E2200" s="9">
        <f>_xlfn.XLOOKUP(C2200,Violations[Key],Violations[Cuisine])</f>
        <v/>
      </c>
      <c r="F2200" s="9">
        <f>_xlfn.XLOOKUP(C2200,Violations[Key],Violations[Score])</f>
        <v/>
      </c>
      <c r="G2200" s="9">
        <f>_xlfn.XLOOKUP(C2200,Violations[Key],Violations[Grade])&amp;""</f>
        <v/>
      </c>
      <c r="H2200" s="9">
        <f>COUNTIFS(Violations[Key],C2200,Violations[Violation code],"&lt;&gt;")</f>
        <v/>
      </c>
      <c r="I2200" s="9">
        <f>COUNTIFS(Violations[Key],C2200,Violations[Critical flag],"Critical")</f>
        <v/>
      </c>
      <c r="J2200" s="9">
        <f>IF(LEFT(_xlfn.XLOOKUP(C2200,Violations[Key],Violations[Action]),20)="Establishment Closed","Yes","No")</f>
        <v/>
      </c>
      <c r="K2200" s="9">
        <f>IF(F2200&lt;=13,"Yes","No")</f>
        <v/>
      </c>
    </row>
    <row r="2201">
      <c r="A2201" t="n">
        <v>50093195</v>
      </c>
      <c r="B2201" s="8" t="n">
        <v>46160</v>
      </c>
      <c r="C2201" s="9">
        <f>A2201&amp;"-"&amp;TEXT(B2201,"yyyymmdd")</f>
        <v/>
      </c>
      <c r="D2201" s="9">
        <f>_xlfn.XLOOKUP(C2201,Violations[Key],Violations[Boro])</f>
        <v/>
      </c>
      <c r="E2201" s="9">
        <f>_xlfn.XLOOKUP(C2201,Violations[Key],Violations[Cuisine])</f>
        <v/>
      </c>
      <c r="F2201" s="9">
        <f>_xlfn.XLOOKUP(C2201,Violations[Key],Violations[Score])</f>
        <v/>
      </c>
      <c r="G2201" s="9">
        <f>_xlfn.XLOOKUP(C2201,Violations[Key],Violations[Grade])&amp;""</f>
        <v/>
      </c>
      <c r="H2201" s="9">
        <f>COUNTIFS(Violations[Key],C2201,Violations[Violation code],"&lt;&gt;")</f>
        <v/>
      </c>
      <c r="I2201" s="9">
        <f>COUNTIFS(Violations[Key],C2201,Violations[Critical flag],"Critical")</f>
        <v/>
      </c>
      <c r="J2201" s="9">
        <f>IF(LEFT(_xlfn.XLOOKUP(C2201,Violations[Key],Violations[Action]),20)="Establishment Closed","Yes","No")</f>
        <v/>
      </c>
      <c r="K2201" s="9">
        <f>IF(F2201&lt;=13,"Yes","No")</f>
        <v/>
      </c>
    </row>
    <row r="2202">
      <c r="A2202" t="n">
        <v>50101634</v>
      </c>
      <c r="B2202" s="8" t="n">
        <v>46160</v>
      </c>
      <c r="C2202" s="9">
        <f>A2202&amp;"-"&amp;TEXT(B2202,"yyyymmdd")</f>
        <v/>
      </c>
      <c r="D2202" s="9">
        <f>_xlfn.XLOOKUP(C2202,Violations[Key],Violations[Boro])</f>
        <v/>
      </c>
      <c r="E2202" s="9">
        <f>_xlfn.XLOOKUP(C2202,Violations[Key],Violations[Cuisine])</f>
        <v/>
      </c>
      <c r="F2202" s="9">
        <f>_xlfn.XLOOKUP(C2202,Violations[Key],Violations[Score])</f>
        <v/>
      </c>
      <c r="G2202" s="9">
        <f>_xlfn.XLOOKUP(C2202,Violations[Key],Violations[Grade])&amp;""</f>
        <v/>
      </c>
      <c r="H2202" s="9">
        <f>COUNTIFS(Violations[Key],C2202,Violations[Violation code],"&lt;&gt;")</f>
        <v/>
      </c>
      <c r="I2202" s="9">
        <f>COUNTIFS(Violations[Key],C2202,Violations[Critical flag],"Critical")</f>
        <v/>
      </c>
      <c r="J2202" s="9">
        <f>IF(LEFT(_xlfn.XLOOKUP(C2202,Violations[Key],Violations[Action]),20)="Establishment Closed","Yes","No")</f>
        <v/>
      </c>
      <c r="K2202" s="9">
        <f>IF(F2202&lt;=13,"Yes","No")</f>
        <v/>
      </c>
    </row>
    <row r="2203">
      <c r="A2203" t="n">
        <v>50104753</v>
      </c>
      <c r="B2203" s="8" t="n">
        <v>46160</v>
      </c>
      <c r="C2203" s="9">
        <f>A2203&amp;"-"&amp;TEXT(B2203,"yyyymmdd")</f>
        <v/>
      </c>
      <c r="D2203" s="9">
        <f>_xlfn.XLOOKUP(C2203,Violations[Key],Violations[Boro])</f>
        <v/>
      </c>
      <c r="E2203" s="9">
        <f>_xlfn.XLOOKUP(C2203,Violations[Key],Violations[Cuisine])</f>
        <v/>
      </c>
      <c r="F2203" s="9">
        <f>_xlfn.XLOOKUP(C2203,Violations[Key],Violations[Score])</f>
        <v/>
      </c>
      <c r="G2203" s="9">
        <f>_xlfn.XLOOKUP(C2203,Violations[Key],Violations[Grade])&amp;""</f>
        <v/>
      </c>
      <c r="H2203" s="9">
        <f>COUNTIFS(Violations[Key],C2203,Violations[Violation code],"&lt;&gt;")</f>
        <v/>
      </c>
      <c r="I2203" s="9">
        <f>COUNTIFS(Violations[Key],C2203,Violations[Critical flag],"Critical")</f>
        <v/>
      </c>
      <c r="J2203" s="9">
        <f>IF(LEFT(_xlfn.XLOOKUP(C2203,Violations[Key],Violations[Action]),20)="Establishment Closed","Yes","No")</f>
        <v/>
      </c>
      <c r="K2203" s="9">
        <f>IF(F2203&lt;=13,"Yes","No")</f>
        <v/>
      </c>
    </row>
    <row r="2204">
      <c r="A2204" t="n">
        <v>50105163</v>
      </c>
      <c r="B2204" s="8" t="n">
        <v>46160</v>
      </c>
      <c r="C2204" s="9">
        <f>A2204&amp;"-"&amp;TEXT(B2204,"yyyymmdd")</f>
        <v/>
      </c>
      <c r="D2204" s="9">
        <f>_xlfn.XLOOKUP(C2204,Violations[Key],Violations[Boro])</f>
        <v/>
      </c>
      <c r="E2204" s="9">
        <f>_xlfn.XLOOKUP(C2204,Violations[Key],Violations[Cuisine])</f>
        <v/>
      </c>
      <c r="F2204" s="9">
        <f>_xlfn.XLOOKUP(C2204,Violations[Key],Violations[Score])</f>
        <v/>
      </c>
      <c r="G2204" s="9">
        <f>_xlfn.XLOOKUP(C2204,Violations[Key],Violations[Grade])&amp;""</f>
        <v/>
      </c>
      <c r="H2204" s="9">
        <f>COUNTIFS(Violations[Key],C2204,Violations[Violation code],"&lt;&gt;")</f>
        <v/>
      </c>
      <c r="I2204" s="9">
        <f>COUNTIFS(Violations[Key],C2204,Violations[Critical flag],"Critical")</f>
        <v/>
      </c>
      <c r="J2204" s="9">
        <f>IF(LEFT(_xlfn.XLOOKUP(C2204,Violations[Key],Violations[Action]),20)="Establishment Closed","Yes","No")</f>
        <v/>
      </c>
      <c r="K2204" s="9">
        <f>IF(F2204&lt;=13,"Yes","No")</f>
        <v/>
      </c>
    </row>
    <row r="2205">
      <c r="A2205" t="n">
        <v>50109637</v>
      </c>
      <c r="B2205" s="8" t="n">
        <v>46160</v>
      </c>
      <c r="C2205" s="9">
        <f>A2205&amp;"-"&amp;TEXT(B2205,"yyyymmdd")</f>
        <v/>
      </c>
      <c r="D2205" s="9">
        <f>_xlfn.XLOOKUP(C2205,Violations[Key],Violations[Boro])</f>
        <v/>
      </c>
      <c r="E2205" s="9">
        <f>_xlfn.XLOOKUP(C2205,Violations[Key],Violations[Cuisine])</f>
        <v/>
      </c>
      <c r="F2205" s="9">
        <f>_xlfn.XLOOKUP(C2205,Violations[Key],Violations[Score])</f>
        <v/>
      </c>
      <c r="G2205" s="9">
        <f>_xlfn.XLOOKUP(C2205,Violations[Key],Violations[Grade])&amp;""</f>
        <v/>
      </c>
      <c r="H2205" s="9">
        <f>COUNTIFS(Violations[Key],C2205,Violations[Violation code],"&lt;&gt;")</f>
        <v/>
      </c>
      <c r="I2205" s="9">
        <f>COUNTIFS(Violations[Key],C2205,Violations[Critical flag],"Critical")</f>
        <v/>
      </c>
      <c r="J2205" s="9">
        <f>IF(LEFT(_xlfn.XLOOKUP(C2205,Violations[Key],Violations[Action]),20)="Establishment Closed","Yes","No")</f>
        <v/>
      </c>
      <c r="K2205" s="9">
        <f>IF(F2205&lt;=13,"Yes","No")</f>
        <v/>
      </c>
    </row>
    <row r="2206">
      <c r="A2206" t="n">
        <v>50113224</v>
      </c>
      <c r="B2206" s="8" t="n">
        <v>46160</v>
      </c>
      <c r="C2206" s="9">
        <f>A2206&amp;"-"&amp;TEXT(B2206,"yyyymmdd")</f>
        <v/>
      </c>
      <c r="D2206" s="9">
        <f>_xlfn.XLOOKUP(C2206,Violations[Key],Violations[Boro])</f>
        <v/>
      </c>
      <c r="E2206" s="9">
        <f>_xlfn.XLOOKUP(C2206,Violations[Key],Violations[Cuisine])</f>
        <v/>
      </c>
      <c r="F2206" s="9">
        <f>_xlfn.XLOOKUP(C2206,Violations[Key],Violations[Score])</f>
        <v/>
      </c>
      <c r="G2206" s="9">
        <f>_xlfn.XLOOKUP(C2206,Violations[Key],Violations[Grade])&amp;""</f>
        <v/>
      </c>
      <c r="H2206" s="9">
        <f>COUNTIFS(Violations[Key],C2206,Violations[Violation code],"&lt;&gt;")</f>
        <v/>
      </c>
      <c r="I2206" s="9">
        <f>COUNTIFS(Violations[Key],C2206,Violations[Critical flag],"Critical")</f>
        <v/>
      </c>
      <c r="J2206" s="9">
        <f>IF(LEFT(_xlfn.XLOOKUP(C2206,Violations[Key],Violations[Action]),20)="Establishment Closed","Yes","No")</f>
        <v/>
      </c>
      <c r="K2206" s="9">
        <f>IF(F2206&lt;=13,"Yes","No")</f>
        <v/>
      </c>
    </row>
    <row r="2207">
      <c r="A2207" t="n">
        <v>50114185</v>
      </c>
      <c r="B2207" s="8" t="n">
        <v>46160</v>
      </c>
      <c r="C2207" s="9">
        <f>A2207&amp;"-"&amp;TEXT(B2207,"yyyymmdd")</f>
        <v/>
      </c>
      <c r="D2207" s="9">
        <f>_xlfn.XLOOKUP(C2207,Violations[Key],Violations[Boro])</f>
        <v/>
      </c>
      <c r="E2207" s="9">
        <f>_xlfn.XLOOKUP(C2207,Violations[Key],Violations[Cuisine])</f>
        <v/>
      </c>
      <c r="F2207" s="9">
        <f>_xlfn.XLOOKUP(C2207,Violations[Key],Violations[Score])</f>
        <v/>
      </c>
      <c r="G2207" s="9">
        <f>_xlfn.XLOOKUP(C2207,Violations[Key],Violations[Grade])&amp;""</f>
        <v/>
      </c>
      <c r="H2207" s="9">
        <f>COUNTIFS(Violations[Key],C2207,Violations[Violation code],"&lt;&gt;")</f>
        <v/>
      </c>
      <c r="I2207" s="9">
        <f>COUNTIFS(Violations[Key],C2207,Violations[Critical flag],"Critical")</f>
        <v/>
      </c>
      <c r="J2207" s="9">
        <f>IF(LEFT(_xlfn.XLOOKUP(C2207,Violations[Key],Violations[Action]),20)="Establishment Closed","Yes","No")</f>
        <v/>
      </c>
      <c r="K2207" s="9">
        <f>IF(F2207&lt;=13,"Yes","No")</f>
        <v/>
      </c>
    </row>
    <row r="2208">
      <c r="A2208" t="n">
        <v>50117859</v>
      </c>
      <c r="B2208" s="8" t="n">
        <v>46160</v>
      </c>
      <c r="C2208" s="9">
        <f>A2208&amp;"-"&amp;TEXT(B2208,"yyyymmdd")</f>
        <v/>
      </c>
      <c r="D2208" s="9">
        <f>_xlfn.XLOOKUP(C2208,Violations[Key],Violations[Boro])</f>
        <v/>
      </c>
      <c r="E2208" s="9">
        <f>_xlfn.XLOOKUP(C2208,Violations[Key],Violations[Cuisine])</f>
        <v/>
      </c>
      <c r="F2208" s="9">
        <f>_xlfn.XLOOKUP(C2208,Violations[Key],Violations[Score])</f>
        <v/>
      </c>
      <c r="G2208" s="9">
        <f>_xlfn.XLOOKUP(C2208,Violations[Key],Violations[Grade])&amp;""</f>
        <v/>
      </c>
      <c r="H2208" s="9">
        <f>COUNTIFS(Violations[Key],C2208,Violations[Violation code],"&lt;&gt;")</f>
        <v/>
      </c>
      <c r="I2208" s="9">
        <f>COUNTIFS(Violations[Key],C2208,Violations[Critical flag],"Critical")</f>
        <v/>
      </c>
      <c r="J2208" s="9">
        <f>IF(LEFT(_xlfn.XLOOKUP(C2208,Violations[Key],Violations[Action]),20)="Establishment Closed","Yes","No")</f>
        <v/>
      </c>
      <c r="K2208" s="9">
        <f>IF(F2208&lt;=13,"Yes","No")</f>
        <v/>
      </c>
    </row>
    <row r="2209">
      <c r="A2209" t="n">
        <v>50118364</v>
      </c>
      <c r="B2209" s="8" t="n">
        <v>46160</v>
      </c>
      <c r="C2209" s="9">
        <f>A2209&amp;"-"&amp;TEXT(B2209,"yyyymmdd")</f>
        <v/>
      </c>
      <c r="D2209" s="9">
        <f>_xlfn.XLOOKUP(C2209,Violations[Key],Violations[Boro])</f>
        <v/>
      </c>
      <c r="E2209" s="9">
        <f>_xlfn.XLOOKUP(C2209,Violations[Key],Violations[Cuisine])</f>
        <v/>
      </c>
      <c r="F2209" s="9">
        <f>_xlfn.XLOOKUP(C2209,Violations[Key],Violations[Score])</f>
        <v/>
      </c>
      <c r="G2209" s="9">
        <f>_xlfn.XLOOKUP(C2209,Violations[Key],Violations[Grade])&amp;""</f>
        <v/>
      </c>
      <c r="H2209" s="9">
        <f>COUNTIFS(Violations[Key],C2209,Violations[Violation code],"&lt;&gt;")</f>
        <v/>
      </c>
      <c r="I2209" s="9">
        <f>COUNTIFS(Violations[Key],C2209,Violations[Critical flag],"Critical")</f>
        <v/>
      </c>
      <c r="J2209" s="9">
        <f>IF(LEFT(_xlfn.XLOOKUP(C2209,Violations[Key],Violations[Action]),20)="Establishment Closed","Yes","No")</f>
        <v/>
      </c>
      <c r="K2209" s="9">
        <f>IF(F2209&lt;=13,"Yes","No")</f>
        <v/>
      </c>
    </row>
    <row r="2210">
      <c r="A2210" t="n">
        <v>50118572</v>
      </c>
      <c r="B2210" s="8" t="n">
        <v>46160</v>
      </c>
      <c r="C2210" s="9">
        <f>A2210&amp;"-"&amp;TEXT(B2210,"yyyymmdd")</f>
        <v/>
      </c>
      <c r="D2210" s="9">
        <f>_xlfn.XLOOKUP(C2210,Violations[Key],Violations[Boro])</f>
        <v/>
      </c>
      <c r="E2210" s="9">
        <f>_xlfn.XLOOKUP(C2210,Violations[Key],Violations[Cuisine])</f>
        <v/>
      </c>
      <c r="F2210" s="9">
        <f>_xlfn.XLOOKUP(C2210,Violations[Key],Violations[Score])</f>
        <v/>
      </c>
      <c r="G2210" s="9">
        <f>_xlfn.XLOOKUP(C2210,Violations[Key],Violations[Grade])&amp;""</f>
        <v/>
      </c>
      <c r="H2210" s="9">
        <f>COUNTIFS(Violations[Key],C2210,Violations[Violation code],"&lt;&gt;")</f>
        <v/>
      </c>
      <c r="I2210" s="9">
        <f>COUNTIFS(Violations[Key],C2210,Violations[Critical flag],"Critical")</f>
        <v/>
      </c>
      <c r="J2210" s="9">
        <f>IF(LEFT(_xlfn.XLOOKUP(C2210,Violations[Key],Violations[Action]),20)="Establishment Closed","Yes","No")</f>
        <v/>
      </c>
      <c r="K2210" s="9">
        <f>IF(F2210&lt;=13,"Yes","No")</f>
        <v/>
      </c>
    </row>
    <row r="2211">
      <c r="A2211" t="n">
        <v>50120660</v>
      </c>
      <c r="B2211" s="8" t="n">
        <v>46160</v>
      </c>
      <c r="C2211" s="9">
        <f>A2211&amp;"-"&amp;TEXT(B2211,"yyyymmdd")</f>
        <v/>
      </c>
      <c r="D2211" s="9">
        <f>_xlfn.XLOOKUP(C2211,Violations[Key],Violations[Boro])</f>
        <v/>
      </c>
      <c r="E2211" s="9">
        <f>_xlfn.XLOOKUP(C2211,Violations[Key],Violations[Cuisine])</f>
        <v/>
      </c>
      <c r="F2211" s="9">
        <f>_xlfn.XLOOKUP(C2211,Violations[Key],Violations[Score])</f>
        <v/>
      </c>
      <c r="G2211" s="9">
        <f>_xlfn.XLOOKUP(C2211,Violations[Key],Violations[Grade])&amp;""</f>
        <v/>
      </c>
      <c r="H2211" s="9">
        <f>COUNTIFS(Violations[Key],C2211,Violations[Violation code],"&lt;&gt;")</f>
        <v/>
      </c>
      <c r="I2211" s="9">
        <f>COUNTIFS(Violations[Key],C2211,Violations[Critical flag],"Critical")</f>
        <v/>
      </c>
      <c r="J2211" s="9">
        <f>IF(LEFT(_xlfn.XLOOKUP(C2211,Violations[Key],Violations[Action]),20)="Establishment Closed","Yes","No")</f>
        <v/>
      </c>
      <c r="K2211" s="9">
        <f>IF(F2211&lt;=13,"Yes","No")</f>
        <v/>
      </c>
    </row>
    <row r="2212">
      <c r="A2212" t="n">
        <v>50124080</v>
      </c>
      <c r="B2212" s="8" t="n">
        <v>46160</v>
      </c>
      <c r="C2212" s="9">
        <f>A2212&amp;"-"&amp;TEXT(B2212,"yyyymmdd")</f>
        <v/>
      </c>
      <c r="D2212" s="9">
        <f>_xlfn.XLOOKUP(C2212,Violations[Key],Violations[Boro])</f>
        <v/>
      </c>
      <c r="E2212" s="9">
        <f>_xlfn.XLOOKUP(C2212,Violations[Key],Violations[Cuisine])</f>
        <v/>
      </c>
      <c r="F2212" s="9">
        <f>_xlfn.XLOOKUP(C2212,Violations[Key],Violations[Score])</f>
        <v/>
      </c>
      <c r="G2212" s="9">
        <f>_xlfn.XLOOKUP(C2212,Violations[Key],Violations[Grade])&amp;""</f>
        <v/>
      </c>
      <c r="H2212" s="9">
        <f>COUNTIFS(Violations[Key],C2212,Violations[Violation code],"&lt;&gt;")</f>
        <v/>
      </c>
      <c r="I2212" s="9">
        <f>COUNTIFS(Violations[Key],C2212,Violations[Critical flag],"Critical")</f>
        <v/>
      </c>
      <c r="J2212" s="9">
        <f>IF(LEFT(_xlfn.XLOOKUP(C2212,Violations[Key],Violations[Action]),20)="Establishment Closed","Yes","No")</f>
        <v/>
      </c>
      <c r="K2212" s="9">
        <f>IF(F2212&lt;=13,"Yes","No")</f>
        <v/>
      </c>
    </row>
    <row r="2213">
      <c r="A2213" t="n">
        <v>50127229</v>
      </c>
      <c r="B2213" s="8" t="n">
        <v>46160</v>
      </c>
      <c r="C2213" s="9">
        <f>A2213&amp;"-"&amp;TEXT(B2213,"yyyymmdd")</f>
        <v/>
      </c>
      <c r="D2213" s="9">
        <f>_xlfn.XLOOKUP(C2213,Violations[Key],Violations[Boro])</f>
        <v/>
      </c>
      <c r="E2213" s="9">
        <f>_xlfn.XLOOKUP(C2213,Violations[Key],Violations[Cuisine])</f>
        <v/>
      </c>
      <c r="F2213" s="9">
        <f>_xlfn.XLOOKUP(C2213,Violations[Key],Violations[Score])</f>
        <v/>
      </c>
      <c r="G2213" s="9">
        <f>_xlfn.XLOOKUP(C2213,Violations[Key],Violations[Grade])&amp;""</f>
        <v/>
      </c>
      <c r="H2213" s="9">
        <f>COUNTIFS(Violations[Key],C2213,Violations[Violation code],"&lt;&gt;")</f>
        <v/>
      </c>
      <c r="I2213" s="9">
        <f>COUNTIFS(Violations[Key],C2213,Violations[Critical flag],"Critical")</f>
        <v/>
      </c>
      <c r="J2213" s="9">
        <f>IF(LEFT(_xlfn.XLOOKUP(C2213,Violations[Key],Violations[Action]),20)="Establishment Closed","Yes","No")</f>
        <v/>
      </c>
      <c r="K2213" s="9">
        <f>IF(F2213&lt;=13,"Yes","No")</f>
        <v/>
      </c>
    </row>
    <row r="2214">
      <c r="A2214" t="n">
        <v>50128189</v>
      </c>
      <c r="B2214" s="8" t="n">
        <v>46160</v>
      </c>
      <c r="C2214" s="9">
        <f>A2214&amp;"-"&amp;TEXT(B2214,"yyyymmdd")</f>
        <v/>
      </c>
      <c r="D2214" s="9">
        <f>_xlfn.XLOOKUP(C2214,Violations[Key],Violations[Boro])</f>
        <v/>
      </c>
      <c r="E2214" s="9">
        <f>_xlfn.XLOOKUP(C2214,Violations[Key],Violations[Cuisine])</f>
        <v/>
      </c>
      <c r="F2214" s="9">
        <f>_xlfn.XLOOKUP(C2214,Violations[Key],Violations[Score])</f>
        <v/>
      </c>
      <c r="G2214" s="9">
        <f>_xlfn.XLOOKUP(C2214,Violations[Key],Violations[Grade])&amp;""</f>
        <v/>
      </c>
      <c r="H2214" s="9">
        <f>COUNTIFS(Violations[Key],C2214,Violations[Violation code],"&lt;&gt;")</f>
        <v/>
      </c>
      <c r="I2214" s="9">
        <f>COUNTIFS(Violations[Key],C2214,Violations[Critical flag],"Critical")</f>
        <v/>
      </c>
      <c r="J2214" s="9">
        <f>IF(LEFT(_xlfn.XLOOKUP(C2214,Violations[Key],Violations[Action]),20)="Establishment Closed","Yes","No")</f>
        <v/>
      </c>
      <c r="K2214" s="9">
        <f>IF(F2214&lt;=13,"Yes","No")</f>
        <v/>
      </c>
    </row>
    <row r="2215">
      <c r="A2215" t="n">
        <v>50131155</v>
      </c>
      <c r="B2215" s="8" t="n">
        <v>46160</v>
      </c>
      <c r="C2215" s="9">
        <f>A2215&amp;"-"&amp;TEXT(B2215,"yyyymmdd")</f>
        <v/>
      </c>
      <c r="D2215" s="9">
        <f>_xlfn.XLOOKUP(C2215,Violations[Key],Violations[Boro])</f>
        <v/>
      </c>
      <c r="E2215" s="9">
        <f>_xlfn.XLOOKUP(C2215,Violations[Key],Violations[Cuisine])</f>
        <v/>
      </c>
      <c r="F2215" s="9">
        <f>_xlfn.XLOOKUP(C2215,Violations[Key],Violations[Score])</f>
        <v/>
      </c>
      <c r="G2215" s="9">
        <f>_xlfn.XLOOKUP(C2215,Violations[Key],Violations[Grade])&amp;""</f>
        <v/>
      </c>
      <c r="H2215" s="9">
        <f>COUNTIFS(Violations[Key],C2215,Violations[Violation code],"&lt;&gt;")</f>
        <v/>
      </c>
      <c r="I2215" s="9">
        <f>COUNTIFS(Violations[Key],C2215,Violations[Critical flag],"Critical")</f>
        <v/>
      </c>
      <c r="J2215" s="9">
        <f>IF(LEFT(_xlfn.XLOOKUP(C2215,Violations[Key],Violations[Action]),20)="Establishment Closed","Yes","No")</f>
        <v/>
      </c>
      <c r="K2215" s="9">
        <f>IF(F2215&lt;=13,"Yes","No")</f>
        <v/>
      </c>
    </row>
    <row r="2216">
      <c r="A2216" t="n">
        <v>50131509</v>
      </c>
      <c r="B2216" s="8" t="n">
        <v>46160</v>
      </c>
      <c r="C2216" s="9">
        <f>A2216&amp;"-"&amp;TEXT(B2216,"yyyymmdd")</f>
        <v/>
      </c>
      <c r="D2216" s="9">
        <f>_xlfn.XLOOKUP(C2216,Violations[Key],Violations[Boro])</f>
        <v/>
      </c>
      <c r="E2216" s="9">
        <f>_xlfn.XLOOKUP(C2216,Violations[Key],Violations[Cuisine])</f>
        <v/>
      </c>
      <c r="F2216" s="9">
        <f>_xlfn.XLOOKUP(C2216,Violations[Key],Violations[Score])</f>
        <v/>
      </c>
      <c r="G2216" s="9">
        <f>_xlfn.XLOOKUP(C2216,Violations[Key],Violations[Grade])&amp;""</f>
        <v/>
      </c>
      <c r="H2216" s="9">
        <f>COUNTIFS(Violations[Key],C2216,Violations[Violation code],"&lt;&gt;")</f>
        <v/>
      </c>
      <c r="I2216" s="9">
        <f>COUNTIFS(Violations[Key],C2216,Violations[Critical flag],"Critical")</f>
        <v/>
      </c>
      <c r="J2216" s="9">
        <f>IF(LEFT(_xlfn.XLOOKUP(C2216,Violations[Key],Violations[Action]),20)="Establishment Closed","Yes","No")</f>
        <v/>
      </c>
      <c r="K2216" s="9">
        <f>IF(F2216&lt;=13,"Yes","No")</f>
        <v/>
      </c>
    </row>
    <row r="2217">
      <c r="A2217" t="n">
        <v>50138143</v>
      </c>
      <c r="B2217" s="8" t="n">
        <v>46160</v>
      </c>
      <c r="C2217" s="9">
        <f>A2217&amp;"-"&amp;TEXT(B2217,"yyyymmdd")</f>
        <v/>
      </c>
      <c r="D2217" s="9">
        <f>_xlfn.XLOOKUP(C2217,Violations[Key],Violations[Boro])</f>
        <v/>
      </c>
      <c r="E2217" s="9">
        <f>_xlfn.XLOOKUP(C2217,Violations[Key],Violations[Cuisine])</f>
        <v/>
      </c>
      <c r="F2217" s="9">
        <f>_xlfn.XLOOKUP(C2217,Violations[Key],Violations[Score])</f>
        <v/>
      </c>
      <c r="G2217" s="9">
        <f>_xlfn.XLOOKUP(C2217,Violations[Key],Violations[Grade])&amp;""</f>
        <v/>
      </c>
      <c r="H2217" s="9">
        <f>COUNTIFS(Violations[Key],C2217,Violations[Violation code],"&lt;&gt;")</f>
        <v/>
      </c>
      <c r="I2217" s="9">
        <f>COUNTIFS(Violations[Key],C2217,Violations[Critical flag],"Critical")</f>
        <v/>
      </c>
      <c r="J2217" s="9">
        <f>IF(LEFT(_xlfn.XLOOKUP(C2217,Violations[Key],Violations[Action]),20)="Establishment Closed","Yes","No")</f>
        <v/>
      </c>
      <c r="K2217" s="9">
        <f>IF(F2217&lt;=13,"Yes","No")</f>
        <v/>
      </c>
    </row>
    <row r="2218">
      <c r="A2218" t="n">
        <v>50146944</v>
      </c>
      <c r="B2218" s="8" t="n">
        <v>46160</v>
      </c>
      <c r="C2218" s="9">
        <f>A2218&amp;"-"&amp;TEXT(B2218,"yyyymmdd")</f>
        <v/>
      </c>
      <c r="D2218" s="9">
        <f>_xlfn.XLOOKUP(C2218,Violations[Key],Violations[Boro])</f>
        <v/>
      </c>
      <c r="E2218" s="9">
        <f>_xlfn.XLOOKUP(C2218,Violations[Key],Violations[Cuisine])</f>
        <v/>
      </c>
      <c r="F2218" s="9">
        <f>_xlfn.XLOOKUP(C2218,Violations[Key],Violations[Score])</f>
        <v/>
      </c>
      <c r="G2218" s="9">
        <f>_xlfn.XLOOKUP(C2218,Violations[Key],Violations[Grade])&amp;""</f>
        <v/>
      </c>
      <c r="H2218" s="9">
        <f>COUNTIFS(Violations[Key],C2218,Violations[Violation code],"&lt;&gt;")</f>
        <v/>
      </c>
      <c r="I2218" s="9">
        <f>COUNTIFS(Violations[Key],C2218,Violations[Critical flag],"Critical")</f>
        <v/>
      </c>
      <c r="J2218" s="9">
        <f>IF(LEFT(_xlfn.XLOOKUP(C2218,Violations[Key],Violations[Action]),20)="Establishment Closed","Yes","No")</f>
        <v/>
      </c>
      <c r="K2218" s="9">
        <f>IF(F2218&lt;=13,"Yes","No")</f>
        <v/>
      </c>
    </row>
    <row r="2219">
      <c r="A2219" t="n">
        <v>50148283</v>
      </c>
      <c r="B2219" s="8" t="n">
        <v>46160</v>
      </c>
      <c r="C2219" s="9">
        <f>A2219&amp;"-"&amp;TEXT(B2219,"yyyymmdd")</f>
        <v/>
      </c>
      <c r="D2219" s="9">
        <f>_xlfn.XLOOKUP(C2219,Violations[Key],Violations[Boro])</f>
        <v/>
      </c>
      <c r="E2219" s="9">
        <f>_xlfn.XLOOKUP(C2219,Violations[Key],Violations[Cuisine])</f>
        <v/>
      </c>
      <c r="F2219" s="9">
        <f>_xlfn.XLOOKUP(C2219,Violations[Key],Violations[Score])</f>
        <v/>
      </c>
      <c r="G2219" s="9">
        <f>_xlfn.XLOOKUP(C2219,Violations[Key],Violations[Grade])&amp;""</f>
        <v/>
      </c>
      <c r="H2219" s="9">
        <f>COUNTIFS(Violations[Key],C2219,Violations[Violation code],"&lt;&gt;")</f>
        <v/>
      </c>
      <c r="I2219" s="9">
        <f>COUNTIFS(Violations[Key],C2219,Violations[Critical flag],"Critical")</f>
        <v/>
      </c>
      <c r="J2219" s="9">
        <f>IF(LEFT(_xlfn.XLOOKUP(C2219,Violations[Key],Violations[Action]),20)="Establishment Closed","Yes","No")</f>
        <v/>
      </c>
      <c r="K2219" s="9">
        <f>IF(F2219&lt;=13,"Yes","No")</f>
        <v/>
      </c>
    </row>
    <row r="2220">
      <c r="A2220" t="n">
        <v>50153584</v>
      </c>
      <c r="B2220" s="8" t="n">
        <v>46160</v>
      </c>
      <c r="C2220" s="9">
        <f>A2220&amp;"-"&amp;TEXT(B2220,"yyyymmdd")</f>
        <v/>
      </c>
      <c r="D2220" s="9">
        <f>_xlfn.XLOOKUP(C2220,Violations[Key],Violations[Boro])</f>
        <v/>
      </c>
      <c r="E2220" s="9">
        <f>_xlfn.XLOOKUP(C2220,Violations[Key],Violations[Cuisine])</f>
        <v/>
      </c>
      <c r="F2220" s="9">
        <f>_xlfn.XLOOKUP(C2220,Violations[Key],Violations[Score])</f>
        <v/>
      </c>
      <c r="G2220" s="9">
        <f>_xlfn.XLOOKUP(C2220,Violations[Key],Violations[Grade])&amp;""</f>
        <v/>
      </c>
      <c r="H2220" s="9">
        <f>COUNTIFS(Violations[Key],C2220,Violations[Violation code],"&lt;&gt;")</f>
        <v/>
      </c>
      <c r="I2220" s="9">
        <f>COUNTIFS(Violations[Key],C2220,Violations[Critical flag],"Critical")</f>
        <v/>
      </c>
      <c r="J2220" s="9">
        <f>IF(LEFT(_xlfn.XLOOKUP(C2220,Violations[Key],Violations[Action]),20)="Establishment Closed","Yes","No")</f>
        <v/>
      </c>
      <c r="K2220" s="9">
        <f>IF(F2220&lt;=13,"Yes","No")</f>
        <v/>
      </c>
    </row>
    <row r="2221">
      <c r="A2221" t="n">
        <v>50153910</v>
      </c>
      <c r="B2221" s="8" t="n">
        <v>46160</v>
      </c>
      <c r="C2221" s="9">
        <f>A2221&amp;"-"&amp;TEXT(B2221,"yyyymmdd")</f>
        <v/>
      </c>
      <c r="D2221" s="9">
        <f>_xlfn.XLOOKUP(C2221,Violations[Key],Violations[Boro])</f>
        <v/>
      </c>
      <c r="E2221" s="9">
        <f>_xlfn.XLOOKUP(C2221,Violations[Key],Violations[Cuisine])</f>
        <v/>
      </c>
      <c r="F2221" s="9">
        <f>_xlfn.XLOOKUP(C2221,Violations[Key],Violations[Score])</f>
        <v/>
      </c>
      <c r="G2221" s="9">
        <f>_xlfn.XLOOKUP(C2221,Violations[Key],Violations[Grade])&amp;""</f>
        <v/>
      </c>
      <c r="H2221" s="9">
        <f>COUNTIFS(Violations[Key],C2221,Violations[Violation code],"&lt;&gt;")</f>
        <v/>
      </c>
      <c r="I2221" s="9">
        <f>COUNTIFS(Violations[Key],C2221,Violations[Critical flag],"Critical")</f>
        <v/>
      </c>
      <c r="J2221" s="9">
        <f>IF(LEFT(_xlfn.XLOOKUP(C2221,Violations[Key],Violations[Action]),20)="Establishment Closed","Yes","No")</f>
        <v/>
      </c>
      <c r="K2221" s="9">
        <f>IF(F2221&lt;=13,"Yes","No")</f>
        <v/>
      </c>
    </row>
    <row r="2222">
      <c r="A2222" t="n">
        <v>50156480</v>
      </c>
      <c r="B2222" s="8" t="n">
        <v>46160</v>
      </c>
      <c r="C2222" s="9">
        <f>A2222&amp;"-"&amp;TEXT(B2222,"yyyymmdd")</f>
        <v/>
      </c>
      <c r="D2222" s="9">
        <f>_xlfn.XLOOKUP(C2222,Violations[Key],Violations[Boro])</f>
        <v/>
      </c>
      <c r="E2222" s="9">
        <f>_xlfn.XLOOKUP(C2222,Violations[Key],Violations[Cuisine])</f>
        <v/>
      </c>
      <c r="F2222" s="9">
        <f>_xlfn.XLOOKUP(C2222,Violations[Key],Violations[Score])</f>
        <v/>
      </c>
      <c r="G2222" s="9">
        <f>_xlfn.XLOOKUP(C2222,Violations[Key],Violations[Grade])&amp;""</f>
        <v/>
      </c>
      <c r="H2222" s="9">
        <f>COUNTIFS(Violations[Key],C2222,Violations[Violation code],"&lt;&gt;")</f>
        <v/>
      </c>
      <c r="I2222" s="9">
        <f>COUNTIFS(Violations[Key],C2222,Violations[Critical flag],"Critical")</f>
        <v/>
      </c>
      <c r="J2222" s="9">
        <f>IF(LEFT(_xlfn.XLOOKUP(C2222,Violations[Key],Violations[Action]),20)="Establishment Closed","Yes","No")</f>
        <v/>
      </c>
      <c r="K2222" s="9">
        <f>IF(F2222&lt;=13,"Yes","No")</f>
        <v/>
      </c>
    </row>
    <row r="2223">
      <c r="A2223" t="n">
        <v>50158708</v>
      </c>
      <c r="B2223" s="8" t="n">
        <v>46160</v>
      </c>
      <c r="C2223" s="9">
        <f>A2223&amp;"-"&amp;TEXT(B2223,"yyyymmdd")</f>
        <v/>
      </c>
      <c r="D2223" s="9">
        <f>_xlfn.XLOOKUP(C2223,Violations[Key],Violations[Boro])</f>
        <v/>
      </c>
      <c r="E2223" s="9">
        <f>_xlfn.XLOOKUP(C2223,Violations[Key],Violations[Cuisine])</f>
        <v/>
      </c>
      <c r="F2223" s="9">
        <f>_xlfn.XLOOKUP(C2223,Violations[Key],Violations[Score])</f>
        <v/>
      </c>
      <c r="G2223" s="9">
        <f>_xlfn.XLOOKUP(C2223,Violations[Key],Violations[Grade])&amp;""</f>
        <v/>
      </c>
      <c r="H2223" s="9">
        <f>COUNTIFS(Violations[Key],C2223,Violations[Violation code],"&lt;&gt;")</f>
        <v/>
      </c>
      <c r="I2223" s="9">
        <f>COUNTIFS(Violations[Key],C2223,Violations[Critical flag],"Critical")</f>
        <v/>
      </c>
      <c r="J2223" s="9">
        <f>IF(LEFT(_xlfn.XLOOKUP(C2223,Violations[Key],Violations[Action]),20)="Establishment Closed","Yes","No")</f>
        <v/>
      </c>
      <c r="K2223" s="9">
        <f>IF(F2223&lt;=13,"Yes","No")</f>
        <v/>
      </c>
    </row>
    <row r="2224">
      <c r="A2224" t="n">
        <v>50159599</v>
      </c>
      <c r="B2224" s="8" t="n">
        <v>46160</v>
      </c>
      <c r="C2224" s="9">
        <f>A2224&amp;"-"&amp;TEXT(B2224,"yyyymmdd")</f>
        <v/>
      </c>
      <c r="D2224" s="9">
        <f>_xlfn.XLOOKUP(C2224,Violations[Key],Violations[Boro])</f>
        <v/>
      </c>
      <c r="E2224" s="9">
        <f>_xlfn.XLOOKUP(C2224,Violations[Key],Violations[Cuisine])</f>
        <v/>
      </c>
      <c r="F2224" s="9">
        <f>_xlfn.XLOOKUP(C2224,Violations[Key],Violations[Score])</f>
        <v/>
      </c>
      <c r="G2224" s="9">
        <f>_xlfn.XLOOKUP(C2224,Violations[Key],Violations[Grade])&amp;""</f>
        <v/>
      </c>
      <c r="H2224" s="9">
        <f>COUNTIFS(Violations[Key],C2224,Violations[Violation code],"&lt;&gt;")</f>
        <v/>
      </c>
      <c r="I2224" s="9">
        <f>COUNTIFS(Violations[Key],C2224,Violations[Critical flag],"Critical")</f>
        <v/>
      </c>
      <c r="J2224" s="9">
        <f>IF(LEFT(_xlfn.XLOOKUP(C2224,Violations[Key],Violations[Action]),20)="Establishment Closed","Yes","No")</f>
        <v/>
      </c>
      <c r="K2224" s="9">
        <f>IF(F2224&lt;=13,"Yes","No")</f>
        <v/>
      </c>
    </row>
    <row r="2225">
      <c r="A2225" t="n">
        <v>50160158</v>
      </c>
      <c r="B2225" s="8" t="n">
        <v>46160</v>
      </c>
      <c r="C2225" s="9">
        <f>A2225&amp;"-"&amp;TEXT(B2225,"yyyymmdd")</f>
        <v/>
      </c>
      <c r="D2225" s="9">
        <f>_xlfn.XLOOKUP(C2225,Violations[Key],Violations[Boro])</f>
        <v/>
      </c>
      <c r="E2225" s="9">
        <f>_xlfn.XLOOKUP(C2225,Violations[Key],Violations[Cuisine])</f>
        <v/>
      </c>
      <c r="F2225" s="9">
        <f>_xlfn.XLOOKUP(C2225,Violations[Key],Violations[Score])</f>
        <v/>
      </c>
      <c r="G2225" s="9">
        <f>_xlfn.XLOOKUP(C2225,Violations[Key],Violations[Grade])&amp;""</f>
        <v/>
      </c>
      <c r="H2225" s="9">
        <f>COUNTIFS(Violations[Key],C2225,Violations[Violation code],"&lt;&gt;")</f>
        <v/>
      </c>
      <c r="I2225" s="9">
        <f>COUNTIFS(Violations[Key],C2225,Violations[Critical flag],"Critical")</f>
        <v/>
      </c>
      <c r="J2225" s="9">
        <f>IF(LEFT(_xlfn.XLOOKUP(C2225,Violations[Key],Violations[Action]),20)="Establishment Closed","Yes","No")</f>
        <v/>
      </c>
      <c r="K2225" s="9">
        <f>IF(F2225&lt;=13,"Yes","No")</f>
        <v/>
      </c>
    </row>
    <row r="2226">
      <c r="A2226" t="n">
        <v>50160269</v>
      </c>
      <c r="B2226" s="8" t="n">
        <v>46160</v>
      </c>
      <c r="C2226" s="9">
        <f>A2226&amp;"-"&amp;TEXT(B2226,"yyyymmdd")</f>
        <v/>
      </c>
      <c r="D2226" s="9">
        <f>_xlfn.XLOOKUP(C2226,Violations[Key],Violations[Boro])</f>
        <v/>
      </c>
      <c r="E2226" s="9">
        <f>_xlfn.XLOOKUP(C2226,Violations[Key],Violations[Cuisine])</f>
        <v/>
      </c>
      <c r="F2226" s="9">
        <f>_xlfn.XLOOKUP(C2226,Violations[Key],Violations[Score])</f>
        <v/>
      </c>
      <c r="G2226" s="9">
        <f>_xlfn.XLOOKUP(C2226,Violations[Key],Violations[Grade])&amp;""</f>
        <v/>
      </c>
      <c r="H2226" s="9">
        <f>COUNTIFS(Violations[Key],C2226,Violations[Violation code],"&lt;&gt;")</f>
        <v/>
      </c>
      <c r="I2226" s="9">
        <f>COUNTIFS(Violations[Key],C2226,Violations[Critical flag],"Critical")</f>
        <v/>
      </c>
      <c r="J2226" s="9">
        <f>IF(LEFT(_xlfn.XLOOKUP(C2226,Violations[Key],Violations[Action]),20)="Establishment Closed","Yes","No")</f>
        <v/>
      </c>
      <c r="K2226" s="9">
        <f>IF(F2226&lt;=13,"Yes","No")</f>
        <v/>
      </c>
    </row>
    <row r="2227">
      <c r="A2227" t="n">
        <v>50166041</v>
      </c>
      <c r="B2227" s="8" t="n">
        <v>46160</v>
      </c>
      <c r="C2227" s="9">
        <f>A2227&amp;"-"&amp;TEXT(B2227,"yyyymmdd")</f>
        <v/>
      </c>
      <c r="D2227" s="9">
        <f>_xlfn.XLOOKUP(C2227,Violations[Key],Violations[Boro])</f>
        <v/>
      </c>
      <c r="E2227" s="9">
        <f>_xlfn.XLOOKUP(C2227,Violations[Key],Violations[Cuisine])</f>
        <v/>
      </c>
      <c r="F2227" s="9">
        <f>_xlfn.XLOOKUP(C2227,Violations[Key],Violations[Score])</f>
        <v/>
      </c>
      <c r="G2227" s="9">
        <f>_xlfn.XLOOKUP(C2227,Violations[Key],Violations[Grade])&amp;""</f>
        <v/>
      </c>
      <c r="H2227" s="9">
        <f>COUNTIFS(Violations[Key],C2227,Violations[Violation code],"&lt;&gt;")</f>
        <v/>
      </c>
      <c r="I2227" s="9">
        <f>COUNTIFS(Violations[Key],C2227,Violations[Critical flag],"Critical")</f>
        <v/>
      </c>
      <c r="J2227" s="9">
        <f>IF(LEFT(_xlfn.XLOOKUP(C2227,Violations[Key],Violations[Action]),20)="Establishment Closed","Yes","No")</f>
        <v/>
      </c>
      <c r="K2227" s="9">
        <f>IF(F2227&lt;=13,"Yes","No")</f>
        <v/>
      </c>
    </row>
    <row r="2228">
      <c r="A2228" t="n">
        <v>40402026</v>
      </c>
      <c r="B2228" s="8" t="n">
        <v>46161</v>
      </c>
      <c r="C2228" s="9">
        <f>A2228&amp;"-"&amp;TEXT(B2228,"yyyymmdd")</f>
        <v/>
      </c>
      <c r="D2228" s="9">
        <f>_xlfn.XLOOKUP(C2228,Violations[Key],Violations[Boro])</f>
        <v/>
      </c>
      <c r="E2228" s="9">
        <f>_xlfn.XLOOKUP(C2228,Violations[Key],Violations[Cuisine])</f>
        <v/>
      </c>
      <c r="F2228" s="9">
        <f>_xlfn.XLOOKUP(C2228,Violations[Key],Violations[Score])</f>
        <v/>
      </c>
      <c r="G2228" s="9">
        <f>_xlfn.XLOOKUP(C2228,Violations[Key],Violations[Grade])&amp;""</f>
        <v/>
      </c>
      <c r="H2228" s="9">
        <f>COUNTIFS(Violations[Key],C2228,Violations[Violation code],"&lt;&gt;")</f>
        <v/>
      </c>
      <c r="I2228" s="9">
        <f>COUNTIFS(Violations[Key],C2228,Violations[Critical flag],"Critical")</f>
        <v/>
      </c>
      <c r="J2228" s="9">
        <f>IF(LEFT(_xlfn.XLOOKUP(C2228,Violations[Key],Violations[Action]),20)="Establishment Closed","Yes","No")</f>
        <v/>
      </c>
      <c r="K2228" s="9">
        <f>IF(F2228&lt;=13,"Yes","No")</f>
        <v/>
      </c>
    </row>
    <row r="2229">
      <c r="A2229" t="n">
        <v>40423830</v>
      </c>
      <c r="B2229" s="8" t="n">
        <v>46161</v>
      </c>
      <c r="C2229" s="9">
        <f>A2229&amp;"-"&amp;TEXT(B2229,"yyyymmdd")</f>
        <v/>
      </c>
      <c r="D2229" s="9">
        <f>_xlfn.XLOOKUP(C2229,Violations[Key],Violations[Boro])</f>
        <v/>
      </c>
      <c r="E2229" s="9">
        <f>_xlfn.XLOOKUP(C2229,Violations[Key],Violations[Cuisine])</f>
        <v/>
      </c>
      <c r="F2229" s="9">
        <f>_xlfn.XLOOKUP(C2229,Violations[Key],Violations[Score])</f>
        <v/>
      </c>
      <c r="G2229" s="9">
        <f>_xlfn.XLOOKUP(C2229,Violations[Key],Violations[Grade])&amp;""</f>
        <v/>
      </c>
      <c r="H2229" s="9">
        <f>COUNTIFS(Violations[Key],C2229,Violations[Violation code],"&lt;&gt;")</f>
        <v/>
      </c>
      <c r="I2229" s="9">
        <f>COUNTIFS(Violations[Key],C2229,Violations[Critical flag],"Critical")</f>
        <v/>
      </c>
      <c r="J2229" s="9">
        <f>IF(LEFT(_xlfn.XLOOKUP(C2229,Violations[Key],Violations[Action]),20)="Establishment Closed","Yes","No")</f>
        <v/>
      </c>
      <c r="K2229" s="9">
        <f>IF(F2229&lt;=13,"Yes","No")</f>
        <v/>
      </c>
    </row>
    <row r="2230">
      <c r="A2230" t="n">
        <v>40424723</v>
      </c>
      <c r="B2230" s="8" t="n">
        <v>46161</v>
      </c>
      <c r="C2230" s="9">
        <f>A2230&amp;"-"&amp;TEXT(B2230,"yyyymmdd")</f>
        <v/>
      </c>
      <c r="D2230" s="9">
        <f>_xlfn.XLOOKUP(C2230,Violations[Key],Violations[Boro])</f>
        <v/>
      </c>
      <c r="E2230" s="9">
        <f>_xlfn.XLOOKUP(C2230,Violations[Key],Violations[Cuisine])</f>
        <v/>
      </c>
      <c r="F2230" s="9">
        <f>_xlfn.XLOOKUP(C2230,Violations[Key],Violations[Score])</f>
        <v/>
      </c>
      <c r="G2230" s="9">
        <f>_xlfn.XLOOKUP(C2230,Violations[Key],Violations[Grade])&amp;""</f>
        <v/>
      </c>
      <c r="H2230" s="9">
        <f>COUNTIFS(Violations[Key],C2230,Violations[Violation code],"&lt;&gt;")</f>
        <v/>
      </c>
      <c r="I2230" s="9">
        <f>COUNTIFS(Violations[Key],C2230,Violations[Critical flag],"Critical")</f>
        <v/>
      </c>
      <c r="J2230" s="9">
        <f>IF(LEFT(_xlfn.XLOOKUP(C2230,Violations[Key],Violations[Action]),20)="Establishment Closed","Yes","No")</f>
        <v/>
      </c>
      <c r="K2230" s="9">
        <f>IF(F2230&lt;=13,"Yes","No")</f>
        <v/>
      </c>
    </row>
    <row r="2231">
      <c r="A2231" t="n">
        <v>40538189</v>
      </c>
      <c r="B2231" s="8" t="n">
        <v>46161</v>
      </c>
      <c r="C2231" s="9">
        <f>A2231&amp;"-"&amp;TEXT(B2231,"yyyymmdd")</f>
        <v/>
      </c>
      <c r="D2231" s="9">
        <f>_xlfn.XLOOKUP(C2231,Violations[Key],Violations[Boro])</f>
        <v/>
      </c>
      <c r="E2231" s="9">
        <f>_xlfn.XLOOKUP(C2231,Violations[Key],Violations[Cuisine])</f>
        <v/>
      </c>
      <c r="F2231" s="9">
        <f>_xlfn.XLOOKUP(C2231,Violations[Key],Violations[Score])</f>
        <v/>
      </c>
      <c r="G2231" s="9">
        <f>_xlfn.XLOOKUP(C2231,Violations[Key],Violations[Grade])&amp;""</f>
        <v/>
      </c>
      <c r="H2231" s="9">
        <f>COUNTIFS(Violations[Key],C2231,Violations[Violation code],"&lt;&gt;")</f>
        <v/>
      </c>
      <c r="I2231" s="9">
        <f>COUNTIFS(Violations[Key],C2231,Violations[Critical flag],"Critical")</f>
        <v/>
      </c>
      <c r="J2231" s="9">
        <f>IF(LEFT(_xlfn.XLOOKUP(C2231,Violations[Key],Violations[Action]),20)="Establishment Closed","Yes","No")</f>
        <v/>
      </c>
      <c r="K2231" s="9">
        <f>IF(F2231&lt;=13,"Yes","No")</f>
        <v/>
      </c>
    </row>
    <row r="2232">
      <c r="A2232" t="n">
        <v>40578388</v>
      </c>
      <c r="B2232" s="8" t="n">
        <v>46161</v>
      </c>
      <c r="C2232" s="9">
        <f>A2232&amp;"-"&amp;TEXT(B2232,"yyyymmdd")</f>
        <v/>
      </c>
      <c r="D2232" s="9">
        <f>_xlfn.XLOOKUP(C2232,Violations[Key],Violations[Boro])</f>
        <v/>
      </c>
      <c r="E2232" s="9">
        <f>_xlfn.XLOOKUP(C2232,Violations[Key],Violations[Cuisine])</f>
        <v/>
      </c>
      <c r="F2232" s="9">
        <f>_xlfn.XLOOKUP(C2232,Violations[Key],Violations[Score])</f>
        <v/>
      </c>
      <c r="G2232" s="9">
        <f>_xlfn.XLOOKUP(C2232,Violations[Key],Violations[Grade])&amp;""</f>
        <v/>
      </c>
      <c r="H2232" s="9">
        <f>COUNTIFS(Violations[Key],C2232,Violations[Violation code],"&lt;&gt;")</f>
        <v/>
      </c>
      <c r="I2232" s="9">
        <f>COUNTIFS(Violations[Key],C2232,Violations[Critical flag],"Critical")</f>
        <v/>
      </c>
      <c r="J2232" s="9">
        <f>IF(LEFT(_xlfn.XLOOKUP(C2232,Violations[Key],Violations[Action]),20)="Establishment Closed","Yes","No")</f>
        <v/>
      </c>
      <c r="K2232" s="9">
        <f>IF(F2232&lt;=13,"Yes","No")</f>
        <v/>
      </c>
    </row>
    <row r="2233">
      <c r="A2233" t="n">
        <v>40849504</v>
      </c>
      <c r="B2233" s="8" t="n">
        <v>46161</v>
      </c>
      <c r="C2233" s="9">
        <f>A2233&amp;"-"&amp;TEXT(B2233,"yyyymmdd")</f>
        <v/>
      </c>
      <c r="D2233" s="9">
        <f>_xlfn.XLOOKUP(C2233,Violations[Key],Violations[Boro])</f>
        <v/>
      </c>
      <c r="E2233" s="9">
        <f>_xlfn.XLOOKUP(C2233,Violations[Key],Violations[Cuisine])</f>
        <v/>
      </c>
      <c r="F2233" s="9">
        <f>_xlfn.XLOOKUP(C2233,Violations[Key],Violations[Score])</f>
        <v/>
      </c>
      <c r="G2233" s="9">
        <f>_xlfn.XLOOKUP(C2233,Violations[Key],Violations[Grade])&amp;""</f>
        <v/>
      </c>
      <c r="H2233" s="9">
        <f>COUNTIFS(Violations[Key],C2233,Violations[Violation code],"&lt;&gt;")</f>
        <v/>
      </c>
      <c r="I2233" s="9">
        <f>COUNTIFS(Violations[Key],C2233,Violations[Critical flag],"Critical")</f>
        <v/>
      </c>
      <c r="J2233" s="9">
        <f>IF(LEFT(_xlfn.XLOOKUP(C2233,Violations[Key],Violations[Action]),20)="Establishment Closed","Yes","No")</f>
        <v/>
      </c>
      <c r="K2233" s="9">
        <f>IF(F2233&lt;=13,"Yes","No")</f>
        <v/>
      </c>
    </row>
    <row r="2234">
      <c r="A2234" t="n">
        <v>40859175</v>
      </c>
      <c r="B2234" s="8" t="n">
        <v>46161</v>
      </c>
      <c r="C2234" s="9">
        <f>A2234&amp;"-"&amp;TEXT(B2234,"yyyymmdd")</f>
        <v/>
      </c>
      <c r="D2234" s="9">
        <f>_xlfn.XLOOKUP(C2234,Violations[Key],Violations[Boro])</f>
        <v/>
      </c>
      <c r="E2234" s="9">
        <f>_xlfn.XLOOKUP(C2234,Violations[Key],Violations[Cuisine])</f>
        <v/>
      </c>
      <c r="F2234" s="9">
        <f>_xlfn.XLOOKUP(C2234,Violations[Key],Violations[Score])</f>
        <v/>
      </c>
      <c r="G2234" s="9">
        <f>_xlfn.XLOOKUP(C2234,Violations[Key],Violations[Grade])&amp;""</f>
        <v/>
      </c>
      <c r="H2234" s="9">
        <f>COUNTIFS(Violations[Key],C2234,Violations[Violation code],"&lt;&gt;")</f>
        <v/>
      </c>
      <c r="I2234" s="9">
        <f>COUNTIFS(Violations[Key],C2234,Violations[Critical flag],"Critical")</f>
        <v/>
      </c>
      <c r="J2234" s="9">
        <f>IF(LEFT(_xlfn.XLOOKUP(C2234,Violations[Key],Violations[Action]),20)="Establishment Closed","Yes","No")</f>
        <v/>
      </c>
      <c r="K2234" s="9">
        <f>IF(F2234&lt;=13,"Yes","No")</f>
        <v/>
      </c>
    </row>
    <row r="2235">
      <c r="A2235" t="n">
        <v>41014480</v>
      </c>
      <c r="B2235" s="8" t="n">
        <v>46161</v>
      </c>
      <c r="C2235" s="9">
        <f>A2235&amp;"-"&amp;TEXT(B2235,"yyyymmdd")</f>
        <v/>
      </c>
      <c r="D2235" s="9">
        <f>_xlfn.XLOOKUP(C2235,Violations[Key],Violations[Boro])</f>
        <v/>
      </c>
      <c r="E2235" s="9">
        <f>_xlfn.XLOOKUP(C2235,Violations[Key],Violations[Cuisine])</f>
        <v/>
      </c>
      <c r="F2235" s="9">
        <f>_xlfn.XLOOKUP(C2235,Violations[Key],Violations[Score])</f>
        <v/>
      </c>
      <c r="G2235" s="9">
        <f>_xlfn.XLOOKUP(C2235,Violations[Key],Violations[Grade])&amp;""</f>
        <v/>
      </c>
      <c r="H2235" s="9">
        <f>COUNTIFS(Violations[Key],C2235,Violations[Violation code],"&lt;&gt;")</f>
        <v/>
      </c>
      <c r="I2235" s="9">
        <f>COUNTIFS(Violations[Key],C2235,Violations[Critical flag],"Critical")</f>
        <v/>
      </c>
      <c r="J2235" s="9">
        <f>IF(LEFT(_xlfn.XLOOKUP(C2235,Violations[Key],Violations[Action]),20)="Establishment Closed","Yes","No")</f>
        <v/>
      </c>
      <c r="K2235" s="9">
        <f>IF(F2235&lt;=13,"Yes","No")</f>
        <v/>
      </c>
    </row>
    <row r="2236">
      <c r="A2236" t="n">
        <v>41129706</v>
      </c>
      <c r="B2236" s="8" t="n">
        <v>46161</v>
      </c>
      <c r="C2236" s="9">
        <f>A2236&amp;"-"&amp;TEXT(B2236,"yyyymmdd")</f>
        <v/>
      </c>
      <c r="D2236" s="9">
        <f>_xlfn.XLOOKUP(C2236,Violations[Key],Violations[Boro])</f>
        <v/>
      </c>
      <c r="E2236" s="9">
        <f>_xlfn.XLOOKUP(C2236,Violations[Key],Violations[Cuisine])</f>
        <v/>
      </c>
      <c r="F2236" s="9">
        <f>_xlfn.XLOOKUP(C2236,Violations[Key],Violations[Score])</f>
        <v/>
      </c>
      <c r="G2236" s="9">
        <f>_xlfn.XLOOKUP(C2236,Violations[Key],Violations[Grade])&amp;""</f>
        <v/>
      </c>
      <c r="H2236" s="9">
        <f>COUNTIFS(Violations[Key],C2236,Violations[Violation code],"&lt;&gt;")</f>
        <v/>
      </c>
      <c r="I2236" s="9">
        <f>COUNTIFS(Violations[Key],C2236,Violations[Critical flag],"Critical")</f>
        <v/>
      </c>
      <c r="J2236" s="9">
        <f>IF(LEFT(_xlfn.XLOOKUP(C2236,Violations[Key],Violations[Action]),20)="Establishment Closed","Yes","No")</f>
        <v/>
      </c>
      <c r="K2236" s="9">
        <f>IF(F2236&lt;=13,"Yes","No")</f>
        <v/>
      </c>
    </row>
    <row r="2237">
      <c r="A2237" t="n">
        <v>41219569</v>
      </c>
      <c r="B2237" s="8" t="n">
        <v>46161</v>
      </c>
      <c r="C2237" s="9">
        <f>A2237&amp;"-"&amp;TEXT(B2237,"yyyymmdd")</f>
        <v/>
      </c>
      <c r="D2237" s="9">
        <f>_xlfn.XLOOKUP(C2237,Violations[Key],Violations[Boro])</f>
        <v/>
      </c>
      <c r="E2237" s="9">
        <f>_xlfn.XLOOKUP(C2237,Violations[Key],Violations[Cuisine])</f>
        <v/>
      </c>
      <c r="F2237" s="9">
        <f>_xlfn.XLOOKUP(C2237,Violations[Key],Violations[Score])</f>
        <v/>
      </c>
      <c r="G2237" s="9">
        <f>_xlfn.XLOOKUP(C2237,Violations[Key],Violations[Grade])&amp;""</f>
        <v/>
      </c>
      <c r="H2237" s="9">
        <f>COUNTIFS(Violations[Key],C2237,Violations[Violation code],"&lt;&gt;")</f>
        <v/>
      </c>
      <c r="I2237" s="9">
        <f>COUNTIFS(Violations[Key],C2237,Violations[Critical flag],"Critical")</f>
        <v/>
      </c>
      <c r="J2237" s="9">
        <f>IF(LEFT(_xlfn.XLOOKUP(C2237,Violations[Key],Violations[Action]),20)="Establishment Closed","Yes","No")</f>
        <v/>
      </c>
      <c r="K2237" s="9">
        <f>IF(F2237&lt;=13,"Yes","No")</f>
        <v/>
      </c>
    </row>
    <row r="2238">
      <c r="A2238" t="n">
        <v>41328784</v>
      </c>
      <c r="B2238" s="8" t="n">
        <v>46161</v>
      </c>
      <c r="C2238" s="9">
        <f>A2238&amp;"-"&amp;TEXT(B2238,"yyyymmdd")</f>
        <v/>
      </c>
      <c r="D2238" s="9">
        <f>_xlfn.XLOOKUP(C2238,Violations[Key],Violations[Boro])</f>
        <v/>
      </c>
      <c r="E2238" s="9">
        <f>_xlfn.XLOOKUP(C2238,Violations[Key],Violations[Cuisine])</f>
        <v/>
      </c>
      <c r="F2238" s="9">
        <f>_xlfn.XLOOKUP(C2238,Violations[Key],Violations[Score])</f>
        <v/>
      </c>
      <c r="G2238" s="9">
        <f>_xlfn.XLOOKUP(C2238,Violations[Key],Violations[Grade])&amp;""</f>
        <v/>
      </c>
      <c r="H2238" s="9">
        <f>COUNTIFS(Violations[Key],C2238,Violations[Violation code],"&lt;&gt;")</f>
        <v/>
      </c>
      <c r="I2238" s="9">
        <f>COUNTIFS(Violations[Key],C2238,Violations[Critical flag],"Critical")</f>
        <v/>
      </c>
      <c r="J2238" s="9">
        <f>IF(LEFT(_xlfn.XLOOKUP(C2238,Violations[Key],Violations[Action]),20)="Establishment Closed","Yes","No")</f>
        <v/>
      </c>
      <c r="K2238" s="9">
        <f>IF(F2238&lt;=13,"Yes","No")</f>
        <v/>
      </c>
    </row>
    <row r="2239">
      <c r="A2239" t="n">
        <v>41347936</v>
      </c>
      <c r="B2239" s="8" t="n">
        <v>46161</v>
      </c>
      <c r="C2239" s="9">
        <f>A2239&amp;"-"&amp;TEXT(B2239,"yyyymmdd")</f>
        <v/>
      </c>
      <c r="D2239" s="9">
        <f>_xlfn.XLOOKUP(C2239,Violations[Key],Violations[Boro])</f>
        <v/>
      </c>
      <c r="E2239" s="9">
        <f>_xlfn.XLOOKUP(C2239,Violations[Key],Violations[Cuisine])</f>
        <v/>
      </c>
      <c r="F2239" s="9">
        <f>_xlfn.XLOOKUP(C2239,Violations[Key],Violations[Score])</f>
        <v/>
      </c>
      <c r="G2239" s="9">
        <f>_xlfn.XLOOKUP(C2239,Violations[Key],Violations[Grade])&amp;""</f>
        <v/>
      </c>
      <c r="H2239" s="9">
        <f>COUNTIFS(Violations[Key],C2239,Violations[Violation code],"&lt;&gt;")</f>
        <v/>
      </c>
      <c r="I2239" s="9">
        <f>COUNTIFS(Violations[Key],C2239,Violations[Critical flag],"Critical")</f>
        <v/>
      </c>
      <c r="J2239" s="9">
        <f>IF(LEFT(_xlfn.XLOOKUP(C2239,Violations[Key],Violations[Action]),20)="Establishment Closed","Yes","No")</f>
        <v/>
      </c>
      <c r="K2239" s="9">
        <f>IF(F2239&lt;=13,"Yes","No")</f>
        <v/>
      </c>
    </row>
    <row r="2240">
      <c r="A2240" t="n">
        <v>41380675</v>
      </c>
      <c r="B2240" s="8" t="n">
        <v>46161</v>
      </c>
      <c r="C2240" s="9">
        <f>A2240&amp;"-"&amp;TEXT(B2240,"yyyymmdd")</f>
        <v/>
      </c>
      <c r="D2240" s="9">
        <f>_xlfn.XLOOKUP(C2240,Violations[Key],Violations[Boro])</f>
        <v/>
      </c>
      <c r="E2240" s="9">
        <f>_xlfn.XLOOKUP(C2240,Violations[Key],Violations[Cuisine])</f>
        <v/>
      </c>
      <c r="F2240" s="9">
        <f>_xlfn.XLOOKUP(C2240,Violations[Key],Violations[Score])</f>
        <v/>
      </c>
      <c r="G2240" s="9">
        <f>_xlfn.XLOOKUP(C2240,Violations[Key],Violations[Grade])&amp;""</f>
        <v/>
      </c>
      <c r="H2240" s="9">
        <f>COUNTIFS(Violations[Key],C2240,Violations[Violation code],"&lt;&gt;")</f>
        <v/>
      </c>
      <c r="I2240" s="9">
        <f>COUNTIFS(Violations[Key],C2240,Violations[Critical flag],"Critical")</f>
        <v/>
      </c>
      <c r="J2240" s="9">
        <f>IF(LEFT(_xlfn.XLOOKUP(C2240,Violations[Key],Violations[Action]),20)="Establishment Closed","Yes","No")</f>
        <v/>
      </c>
      <c r="K2240" s="9">
        <f>IF(F2240&lt;=13,"Yes","No")</f>
        <v/>
      </c>
    </row>
    <row r="2241">
      <c r="A2241" t="n">
        <v>41397502</v>
      </c>
      <c r="B2241" s="8" t="n">
        <v>46161</v>
      </c>
      <c r="C2241" s="9">
        <f>A2241&amp;"-"&amp;TEXT(B2241,"yyyymmdd")</f>
        <v/>
      </c>
      <c r="D2241" s="9">
        <f>_xlfn.XLOOKUP(C2241,Violations[Key],Violations[Boro])</f>
        <v/>
      </c>
      <c r="E2241" s="9">
        <f>_xlfn.XLOOKUP(C2241,Violations[Key],Violations[Cuisine])</f>
        <v/>
      </c>
      <c r="F2241" s="9">
        <f>_xlfn.XLOOKUP(C2241,Violations[Key],Violations[Score])</f>
        <v/>
      </c>
      <c r="G2241" s="9">
        <f>_xlfn.XLOOKUP(C2241,Violations[Key],Violations[Grade])&amp;""</f>
        <v/>
      </c>
      <c r="H2241" s="9">
        <f>COUNTIFS(Violations[Key],C2241,Violations[Violation code],"&lt;&gt;")</f>
        <v/>
      </c>
      <c r="I2241" s="9">
        <f>COUNTIFS(Violations[Key],C2241,Violations[Critical flag],"Critical")</f>
        <v/>
      </c>
      <c r="J2241" s="9">
        <f>IF(LEFT(_xlfn.XLOOKUP(C2241,Violations[Key],Violations[Action]),20)="Establishment Closed","Yes","No")</f>
        <v/>
      </c>
      <c r="K2241" s="9">
        <f>IF(F2241&lt;=13,"Yes","No")</f>
        <v/>
      </c>
    </row>
    <row r="2242">
      <c r="A2242" t="n">
        <v>41447492</v>
      </c>
      <c r="B2242" s="8" t="n">
        <v>46161</v>
      </c>
      <c r="C2242" s="9">
        <f>A2242&amp;"-"&amp;TEXT(B2242,"yyyymmdd")</f>
        <v/>
      </c>
      <c r="D2242" s="9">
        <f>_xlfn.XLOOKUP(C2242,Violations[Key],Violations[Boro])</f>
        <v/>
      </c>
      <c r="E2242" s="9">
        <f>_xlfn.XLOOKUP(C2242,Violations[Key],Violations[Cuisine])</f>
        <v/>
      </c>
      <c r="F2242" s="9">
        <f>_xlfn.XLOOKUP(C2242,Violations[Key],Violations[Score])</f>
        <v/>
      </c>
      <c r="G2242" s="9">
        <f>_xlfn.XLOOKUP(C2242,Violations[Key],Violations[Grade])&amp;""</f>
        <v/>
      </c>
      <c r="H2242" s="9">
        <f>COUNTIFS(Violations[Key],C2242,Violations[Violation code],"&lt;&gt;")</f>
        <v/>
      </c>
      <c r="I2242" s="9">
        <f>COUNTIFS(Violations[Key],C2242,Violations[Critical flag],"Critical")</f>
        <v/>
      </c>
      <c r="J2242" s="9">
        <f>IF(LEFT(_xlfn.XLOOKUP(C2242,Violations[Key],Violations[Action]),20)="Establishment Closed","Yes","No")</f>
        <v/>
      </c>
      <c r="K2242" s="9">
        <f>IF(F2242&lt;=13,"Yes","No")</f>
        <v/>
      </c>
    </row>
    <row r="2243">
      <c r="A2243" t="n">
        <v>41468453</v>
      </c>
      <c r="B2243" s="8" t="n">
        <v>46161</v>
      </c>
      <c r="C2243" s="9">
        <f>A2243&amp;"-"&amp;TEXT(B2243,"yyyymmdd")</f>
        <v/>
      </c>
      <c r="D2243" s="9">
        <f>_xlfn.XLOOKUP(C2243,Violations[Key],Violations[Boro])</f>
        <v/>
      </c>
      <c r="E2243" s="9">
        <f>_xlfn.XLOOKUP(C2243,Violations[Key],Violations[Cuisine])</f>
        <v/>
      </c>
      <c r="F2243" s="9">
        <f>_xlfn.XLOOKUP(C2243,Violations[Key],Violations[Score])</f>
        <v/>
      </c>
      <c r="G2243" s="9">
        <f>_xlfn.XLOOKUP(C2243,Violations[Key],Violations[Grade])&amp;""</f>
        <v/>
      </c>
      <c r="H2243" s="9">
        <f>COUNTIFS(Violations[Key],C2243,Violations[Violation code],"&lt;&gt;")</f>
        <v/>
      </c>
      <c r="I2243" s="9">
        <f>COUNTIFS(Violations[Key],C2243,Violations[Critical flag],"Critical")</f>
        <v/>
      </c>
      <c r="J2243" s="9">
        <f>IF(LEFT(_xlfn.XLOOKUP(C2243,Violations[Key],Violations[Action]),20)="Establishment Closed","Yes","No")</f>
        <v/>
      </c>
      <c r="K2243" s="9">
        <f>IF(F2243&lt;=13,"Yes","No")</f>
        <v/>
      </c>
    </row>
    <row r="2244">
      <c r="A2244" t="n">
        <v>41604710</v>
      </c>
      <c r="B2244" s="8" t="n">
        <v>46161</v>
      </c>
      <c r="C2244" s="9">
        <f>A2244&amp;"-"&amp;TEXT(B2244,"yyyymmdd")</f>
        <v/>
      </c>
      <c r="D2244" s="9">
        <f>_xlfn.XLOOKUP(C2244,Violations[Key],Violations[Boro])</f>
        <v/>
      </c>
      <c r="E2244" s="9">
        <f>_xlfn.XLOOKUP(C2244,Violations[Key],Violations[Cuisine])</f>
        <v/>
      </c>
      <c r="F2244" s="9">
        <f>_xlfn.XLOOKUP(C2244,Violations[Key],Violations[Score])</f>
        <v/>
      </c>
      <c r="G2244" s="9">
        <f>_xlfn.XLOOKUP(C2244,Violations[Key],Violations[Grade])&amp;""</f>
        <v/>
      </c>
      <c r="H2244" s="9">
        <f>COUNTIFS(Violations[Key],C2244,Violations[Violation code],"&lt;&gt;")</f>
        <v/>
      </c>
      <c r="I2244" s="9">
        <f>COUNTIFS(Violations[Key],C2244,Violations[Critical flag],"Critical")</f>
        <v/>
      </c>
      <c r="J2244" s="9">
        <f>IF(LEFT(_xlfn.XLOOKUP(C2244,Violations[Key],Violations[Action]),20)="Establishment Closed","Yes","No")</f>
        <v/>
      </c>
      <c r="K2244" s="9">
        <f>IF(F2244&lt;=13,"Yes","No")</f>
        <v/>
      </c>
    </row>
    <row r="2245">
      <c r="A2245" t="n">
        <v>41676543</v>
      </c>
      <c r="B2245" s="8" t="n">
        <v>46161</v>
      </c>
      <c r="C2245" s="9">
        <f>A2245&amp;"-"&amp;TEXT(B2245,"yyyymmdd")</f>
        <v/>
      </c>
      <c r="D2245" s="9">
        <f>_xlfn.XLOOKUP(C2245,Violations[Key],Violations[Boro])</f>
        <v/>
      </c>
      <c r="E2245" s="9">
        <f>_xlfn.XLOOKUP(C2245,Violations[Key],Violations[Cuisine])</f>
        <v/>
      </c>
      <c r="F2245" s="9">
        <f>_xlfn.XLOOKUP(C2245,Violations[Key],Violations[Score])</f>
        <v/>
      </c>
      <c r="G2245" s="9">
        <f>_xlfn.XLOOKUP(C2245,Violations[Key],Violations[Grade])&amp;""</f>
        <v/>
      </c>
      <c r="H2245" s="9">
        <f>COUNTIFS(Violations[Key],C2245,Violations[Violation code],"&lt;&gt;")</f>
        <v/>
      </c>
      <c r="I2245" s="9">
        <f>COUNTIFS(Violations[Key],C2245,Violations[Critical flag],"Critical")</f>
        <v/>
      </c>
      <c r="J2245" s="9">
        <f>IF(LEFT(_xlfn.XLOOKUP(C2245,Violations[Key],Violations[Action]),20)="Establishment Closed","Yes","No")</f>
        <v/>
      </c>
      <c r="K2245" s="9">
        <f>IF(F2245&lt;=13,"Yes","No")</f>
        <v/>
      </c>
    </row>
    <row r="2246">
      <c r="A2246" t="n">
        <v>50000068</v>
      </c>
      <c r="B2246" s="8" t="n">
        <v>46161</v>
      </c>
      <c r="C2246" s="9">
        <f>A2246&amp;"-"&amp;TEXT(B2246,"yyyymmdd")</f>
        <v/>
      </c>
      <c r="D2246" s="9">
        <f>_xlfn.XLOOKUP(C2246,Violations[Key],Violations[Boro])</f>
        <v/>
      </c>
      <c r="E2246" s="9">
        <f>_xlfn.XLOOKUP(C2246,Violations[Key],Violations[Cuisine])</f>
        <v/>
      </c>
      <c r="F2246" s="9">
        <f>_xlfn.XLOOKUP(C2246,Violations[Key],Violations[Score])</f>
        <v/>
      </c>
      <c r="G2246" s="9">
        <f>_xlfn.XLOOKUP(C2246,Violations[Key],Violations[Grade])&amp;""</f>
        <v/>
      </c>
      <c r="H2246" s="9">
        <f>COUNTIFS(Violations[Key],C2246,Violations[Violation code],"&lt;&gt;")</f>
        <v/>
      </c>
      <c r="I2246" s="9">
        <f>COUNTIFS(Violations[Key],C2246,Violations[Critical flag],"Critical")</f>
        <v/>
      </c>
      <c r="J2246" s="9">
        <f>IF(LEFT(_xlfn.XLOOKUP(C2246,Violations[Key],Violations[Action]),20)="Establishment Closed","Yes","No")</f>
        <v/>
      </c>
      <c r="K2246" s="9">
        <f>IF(F2246&lt;=13,"Yes","No")</f>
        <v/>
      </c>
    </row>
    <row r="2247">
      <c r="A2247" t="n">
        <v>50002716</v>
      </c>
      <c r="B2247" s="8" t="n">
        <v>46161</v>
      </c>
      <c r="C2247" s="9">
        <f>A2247&amp;"-"&amp;TEXT(B2247,"yyyymmdd")</f>
        <v/>
      </c>
      <c r="D2247" s="9">
        <f>_xlfn.XLOOKUP(C2247,Violations[Key],Violations[Boro])</f>
        <v/>
      </c>
      <c r="E2247" s="9">
        <f>_xlfn.XLOOKUP(C2247,Violations[Key],Violations[Cuisine])</f>
        <v/>
      </c>
      <c r="F2247" s="9">
        <f>_xlfn.XLOOKUP(C2247,Violations[Key],Violations[Score])</f>
        <v/>
      </c>
      <c r="G2247" s="9">
        <f>_xlfn.XLOOKUP(C2247,Violations[Key],Violations[Grade])&amp;""</f>
        <v/>
      </c>
      <c r="H2247" s="9">
        <f>COUNTIFS(Violations[Key],C2247,Violations[Violation code],"&lt;&gt;")</f>
        <v/>
      </c>
      <c r="I2247" s="9">
        <f>COUNTIFS(Violations[Key],C2247,Violations[Critical flag],"Critical")</f>
        <v/>
      </c>
      <c r="J2247" s="9">
        <f>IF(LEFT(_xlfn.XLOOKUP(C2247,Violations[Key],Violations[Action]),20)="Establishment Closed","Yes","No")</f>
        <v/>
      </c>
      <c r="K2247" s="9">
        <f>IF(F2247&lt;=13,"Yes","No")</f>
        <v/>
      </c>
    </row>
    <row r="2248">
      <c r="A2248" t="n">
        <v>50005547</v>
      </c>
      <c r="B2248" s="8" t="n">
        <v>46161</v>
      </c>
      <c r="C2248" s="9">
        <f>A2248&amp;"-"&amp;TEXT(B2248,"yyyymmdd")</f>
        <v/>
      </c>
      <c r="D2248" s="9">
        <f>_xlfn.XLOOKUP(C2248,Violations[Key],Violations[Boro])</f>
        <v/>
      </c>
      <c r="E2248" s="9">
        <f>_xlfn.XLOOKUP(C2248,Violations[Key],Violations[Cuisine])</f>
        <v/>
      </c>
      <c r="F2248" s="9">
        <f>_xlfn.XLOOKUP(C2248,Violations[Key],Violations[Score])</f>
        <v/>
      </c>
      <c r="G2248" s="9">
        <f>_xlfn.XLOOKUP(C2248,Violations[Key],Violations[Grade])&amp;""</f>
        <v/>
      </c>
      <c r="H2248" s="9">
        <f>COUNTIFS(Violations[Key],C2248,Violations[Violation code],"&lt;&gt;")</f>
        <v/>
      </c>
      <c r="I2248" s="9">
        <f>COUNTIFS(Violations[Key],C2248,Violations[Critical flag],"Critical")</f>
        <v/>
      </c>
      <c r="J2248" s="9">
        <f>IF(LEFT(_xlfn.XLOOKUP(C2248,Violations[Key],Violations[Action]),20)="Establishment Closed","Yes","No")</f>
        <v/>
      </c>
      <c r="K2248" s="9">
        <f>IF(F2248&lt;=13,"Yes","No")</f>
        <v/>
      </c>
    </row>
    <row r="2249">
      <c r="A2249" t="n">
        <v>50013798</v>
      </c>
      <c r="B2249" s="8" t="n">
        <v>46161</v>
      </c>
      <c r="C2249" s="9">
        <f>A2249&amp;"-"&amp;TEXT(B2249,"yyyymmdd")</f>
        <v/>
      </c>
      <c r="D2249" s="9">
        <f>_xlfn.XLOOKUP(C2249,Violations[Key],Violations[Boro])</f>
        <v/>
      </c>
      <c r="E2249" s="9">
        <f>_xlfn.XLOOKUP(C2249,Violations[Key],Violations[Cuisine])</f>
        <v/>
      </c>
      <c r="F2249" s="9">
        <f>_xlfn.XLOOKUP(C2249,Violations[Key],Violations[Score])</f>
        <v/>
      </c>
      <c r="G2249" s="9">
        <f>_xlfn.XLOOKUP(C2249,Violations[Key],Violations[Grade])&amp;""</f>
        <v/>
      </c>
      <c r="H2249" s="9">
        <f>COUNTIFS(Violations[Key],C2249,Violations[Violation code],"&lt;&gt;")</f>
        <v/>
      </c>
      <c r="I2249" s="9">
        <f>COUNTIFS(Violations[Key],C2249,Violations[Critical flag],"Critical")</f>
        <v/>
      </c>
      <c r="J2249" s="9">
        <f>IF(LEFT(_xlfn.XLOOKUP(C2249,Violations[Key],Violations[Action]),20)="Establishment Closed","Yes","No")</f>
        <v/>
      </c>
      <c r="K2249" s="9">
        <f>IF(F2249&lt;=13,"Yes","No")</f>
        <v/>
      </c>
    </row>
    <row r="2250">
      <c r="A2250" t="n">
        <v>50016265</v>
      </c>
      <c r="B2250" s="8" t="n">
        <v>46161</v>
      </c>
      <c r="C2250" s="9">
        <f>A2250&amp;"-"&amp;TEXT(B2250,"yyyymmdd")</f>
        <v/>
      </c>
      <c r="D2250" s="9">
        <f>_xlfn.XLOOKUP(C2250,Violations[Key],Violations[Boro])</f>
        <v/>
      </c>
      <c r="E2250" s="9">
        <f>_xlfn.XLOOKUP(C2250,Violations[Key],Violations[Cuisine])</f>
        <v/>
      </c>
      <c r="F2250" s="9">
        <f>_xlfn.XLOOKUP(C2250,Violations[Key],Violations[Score])</f>
        <v/>
      </c>
      <c r="G2250" s="9">
        <f>_xlfn.XLOOKUP(C2250,Violations[Key],Violations[Grade])&amp;""</f>
        <v/>
      </c>
      <c r="H2250" s="9">
        <f>COUNTIFS(Violations[Key],C2250,Violations[Violation code],"&lt;&gt;")</f>
        <v/>
      </c>
      <c r="I2250" s="9">
        <f>COUNTIFS(Violations[Key],C2250,Violations[Critical flag],"Critical")</f>
        <v/>
      </c>
      <c r="J2250" s="9">
        <f>IF(LEFT(_xlfn.XLOOKUP(C2250,Violations[Key],Violations[Action]),20)="Establishment Closed","Yes","No")</f>
        <v/>
      </c>
      <c r="K2250" s="9">
        <f>IF(F2250&lt;=13,"Yes","No")</f>
        <v/>
      </c>
    </row>
    <row r="2251">
      <c r="A2251" t="n">
        <v>50033432</v>
      </c>
      <c r="B2251" s="8" t="n">
        <v>46161</v>
      </c>
      <c r="C2251" s="9">
        <f>A2251&amp;"-"&amp;TEXT(B2251,"yyyymmdd")</f>
        <v/>
      </c>
      <c r="D2251" s="9">
        <f>_xlfn.XLOOKUP(C2251,Violations[Key],Violations[Boro])</f>
        <v/>
      </c>
      <c r="E2251" s="9">
        <f>_xlfn.XLOOKUP(C2251,Violations[Key],Violations[Cuisine])</f>
        <v/>
      </c>
      <c r="F2251" s="9">
        <f>_xlfn.XLOOKUP(C2251,Violations[Key],Violations[Score])</f>
        <v/>
      </c>
      <c r="G2251" s="9">
        <f>_xlfn.XLOOKUP(C2251,Violations[Key],Violations[Grade])&amp;""</f>
        <v/>
      </c>
      <c r="H2251" s="9">
        <f>COUNTIFS(Violations[Key],C2251,Violations[Violation code],"&lt;&gt;")</f>
        <v/>
      </c>
      <c r="I2251" s="9">
        <f>COUNTIFS(Violations[Key],C2251,Violations[Critical flag],"Critical")</f>
        <v/>
      </c>
      <c r="J2251" s="9">
        <f>IF(LEFT(_xlfn.XLOOKUP(C2251,Violations[Key],Violations[Action]),20)="Establishment Closed","Yes","No")</f>
        <v/>
      </c>
      <c r="K2251" s="9">
        <f>IF(F2251&lt;=13,"Yes","No")</f>
        <v/>
      </c>
    </row>
    <row r="2252">
      <c r="A2252" t="n">
        <v>50041215</v>
      </c>
      <c r="B2252" s="8" t="n">
        <v>46161</v>
      </c>
      <c r="C2252" s="9">
        <f>A2252&amp;"-"&amp;TEXT(B2252,"yyyymmdd")</f>
        <v/>
      </c>
      <c r="D2252" s="9">
        <f>_xlfn.XLOOKUP(C2252,Violations[Key],Violations[Boro])</f>
        <v/>
      </c>
      <c r="E2252" s="9">
        <f>_xlfn.XLOOKUP(C2252,Violations[Key],Violations[Cuisine])</f>
        <v/>
      </c>
      <c r="F2252" s="9">
        <f>_xlfn.XLOOKUP(C2252,Violations[Key],Violations[Score])</f>
        <v/>
      </c>
      <c r="G2252" s="9">
        <f>_xlfn.XLOOKUP(C2252,Violations[Key],Violations[Grade])&amp;""</f>
        <v/>
      </c>
      <c r="H2252" s="9">
        <f>COUNTIFS(Violations[Key],C2252,Violations[Violation code],"&lt;&gt;")</f>
        <v/>
      </c>
      <c r="I2252" s="9">
        <f>COUNTIFS(Violations[Key],C2252,Violations[Critical flag],"Critical")</f>
        <v/>
      </c>
      <c r="J2252" s="9">
        <f>IF(LEFT(_xlfn.XLOOKUP(C2252,Violations[Key],Violations[Action]),20)="Establishment Closed","Yes","No")</f>
        <v/>
      </c>
      <c r="K2252" s="9">
        <f>IF(F2252&lt;=13,"Yes","No")</f>
        <v/>
      </c>
    </row>
    <row r="2253">
      <c r="A2253" t="n">
        <v>50045779</v>
      </c>
      <c r="B2253" s="8" t="n">
        <v>46161</v>
      </c>
      <c r="C2253" s="9">
        <f>A2253&amp;"-"&amp;TEXT(B2253,"yyyymmdd")</f>
        <v/>
      </c>
      <c r="D2253" s="9">
        <f>_xlfn.XLOOKUP(C2253,Violations[Key],Violations[Boro])</f>
        <v/>
      </c>
      <c r="E2253" s="9">
        <f>_xlfn.XLOOKUP(C2253,Violations[Key],Violations[Cuisine])</f>
        <v/>
      </c>
      <c r="F2253" s="9">
        <f>_xlfn.XLOOKUP(C2253,Violations[Key],Violations[Score])</f>
        <v/>
      </c>
      <c r="G2253" s="9">
        <f>_xlfn.XLOOKUP(C2253,Violations[Key],Violations[Grade])&amp;""</f>
        <v/>
      </c>
      <c r="H2253" s="9">
        <f>COUNTIFS(Violations[Key],C2253,Violations[Violation code],"&lt;&gt;")</f>
        <v/>
      </c>
      <c r="I2253" s="9">
        <f>COUNTIFS(Violations[Key],C2253,Violations[Critical flag],"Critical")</f>
        <v/>
      </c>
      <c r="J2253" s="9">
        <f>IF(LEFT(_xlfn.XLOOKUP(C2253,Violations[Key],Violations[Action]),20)="Establishment Closed","Yes","No")</f>
        <v/>
      </c>
      <c r="K2253" s="9">
        <f>IF(F2253&lt;=13,"Yes","No")</f>
        <v/>
      </c>
    </row>
    <row r="2254">
      <c r="A2254" t="n">
        <v>50046379</v>
      </c>
      <c r="B2254" s="8" t="n">
        <v>46161</v>
      </c>
      <c r="C2254" s="9">
        <f>A2254&amp;"-"&amp;TEXT(B2254,"yyyymmdd")</f>
        <v/>
      </c>
      <c r="D2254" s="9">
        <f>_xlfn.XLOOKUP(C2254,Violations[Key],Violations[Boro])</f>
        <v/>
      </c>
      <c r="E2254" s="9">
        <f>_xlfn.XLOOKUP(C2254,Violations[Key],Violations[Cuisine])</f>
        <v/>
      </c>
      <c r="F2254" s="9">
        <f>_xlfn.XLOOKUP(C2254,Violations[Key],Violations[Score])</f>
        <v/>
      </c>
      <c r="G2254" s="9">
        <f>_xlfn.XLOOKUP(C2254,Violations[Key],Violations[Grade])&amp;""</f>
        <v/>
      </c>
      <c r="H2254" s="9">
        <f>COUNTIFS(Violations[Key],C2254,Violations[Violation code],"&lt;&gt;")</f>
        <v/>
      </c>
      <c r="I2254" s="9">
        <f>COUNTIFS(Violations[Key],C2254,Violations[Critical flag],"Critical")</f>
        <v/>
      </c>
      <c r="J2254" s="9">
        <f>IF(LEFT(_xlfn.XLOOKUP(C2254,Violations[Key],Violations[Action]),20)="Establishment Closed","Yes","No")</f>
        <v/>
      </c>
      <c r="K2254" s="9">
        <f>IF(F2254&lt;=13,"Yes","No")</f>
        <v/>
      </c>
    </row>
    <row r="2255">
      <c r="A2255" t="n">
        <v>50053477</v>
      </c>
      <c r="B2255" s="8" t="n">
        <v>46161</v>
      </c>
      <c r="C2255" s="9">
        <f>A2255&amp;"-"&amp;TEXT(B2255,"yyyymmdd")</f>
        <v/>
      </c>
      <c r="D2255" s="9">
        <f>_xlfn.XLOOKUP(C2255,Violations[Key],Violations[Boro])</f>
        <v/>
      </c>
      <c r="E2255" s="9">
        <f>_xlfn.XLOOKUP(C2255,Violations[Key],Violations[Cuisine])</f>
        <v/>
      </c>
      <c r="F2255" s="9">
        <f>_xlfn.XLOOKUP(C2255,Violations[Key],Violations[Score])</f>
        <v/>
      </c>
      <c r="G2255" s="9">
        <f>_xlfn.XLOOKUP(C2255,Violations[Key],Violations[Grade])&amp;""</f>
        <v/>
      </c>
      <c r="H2255" s="9">
        <f>COUNTIFS(Violations[Key],C2255,Violations[Violation code],"&lt;&gt;")</f>
        <v/>
      </c>
      <c r="I2255" s="9">
        <f>COUNTIFS(Violations[Key],C2255,Violations[Critical flag],"Critical")</f>
        <v/>
      </c>
      <c r="J2255" s="9">
        <f>IF(LEFT(_xlfn.XLOOKUP(C2255,Violations[Key],Violations[Action]),20)="Establishment Closed","Yes","No")</f>
        <v/>
      </c>
      <c r="K2255" s="9">
        <f>IF(F2255&lt;=13,"Yes","No")</f>
        <v/>
      </c>
    </row>
    <row r="2256">
      <c r="A2256" t="n">
        <v>50053729</v>
      </c>
      <c r="B2256" s="8" t="n">
        <v>46161</v>
      </c>
      <c r="C2256" s="9">
        <f>A2256&amp;"-"&amp;TEXT(B2256,"yyyymmdd")</f>
        <v/>
      </c>
      <c r="D2256" s="9">
        <f>_xlfn.XLOOKUP(C2256,Violations[Key],Violations[Boro])</f>
        <v/>
      </c>
      <c r="E2256" s="9">
        <f>_xlfn.XLOOKUP(C2256,Violations[Key],Violations[Cuisine])</f>
        <v/>
      </c>
      <c r="F2256" s="9">
        <f>_xlfn.XLOOKUP(C2256,Violations[Key],Violations[Score])</f>
        <v/>
      </c>
      <c r="G2256" s="9">
        <f>_xlfn.XLOOKUP(C2256,Violations[Key],Violations[Grade])&amp;""</f>
        <v/>
      </c>
      <c r="H2256" s="9">
        <f>COUNTIFS(Violations[Key],C2256,Violations[Violation code],"&lt;&gt;")</f>
        <v/>
      </c>
      <c r="I2256" s="9">
        <f>COUNTIFS(Violations[Key],C2256,Violations[Critical flag],"Critical")</f>
        <v/>
      </c>
      <c r="J2256" s="9">
        <f>IF(LEFT(_xlfn.XLOOKUP(C2256,Violations[Key],Violations[Action]),20)="Establishment Closed","Yes","No")</f>
        <v/>
      </c>
      <c r="K2256" s="9">
        <f>IF(F2256&lt;=13,"Yes","No")</f>
        <v/>
      </c>
    </row>
    <row r="2257">
      <c r="A2257" t="n">
        <v>50074936</v>
      </c>
      <c r="B2257" s="8" t="n">
        <v>46161</v>
      </c>
      <c r="C2257" s="9">
        <f>A2257&amp;"-"&amp;TEXT(B2257,"yyyymmdd")</f>
        <v/>
      </c>
      <c r="D2257" s="9">
        <f>_xlfn.XLOOKUP(C2257,Violations[Key],Violations[Boro])</f>
        <v/>
      </c>
      <c r="E2257" s="9">
        <f>_xlfn.XLOOKUP(C2257,Violations[Key],Violations[Cuisine])</f>
        <v/>
      </c>
      <c r="F2257" s="9">
        <f>_xlfn.XLOOKUP(C2257,Violations[Key],Violations[Score])</f>
        <v/>
      </c>
      <c r="G2257" s="9">
        <f>_xlfn.XLOOKUP(C2257,Violations[Key],Violations[Grade])&amp;""</f>
        <v/>
      </c>
      <c r="H2257" s="9">
        <f>COUNTIFS(Violations[Key],C2257,Violations[Violation code],"&lt;&gt;")</f>
        <v/>
      </c>
      <c r="I2257" s="9">
        <f>COUNTIFS(Violations[Key],C2257,Violations[Critical flag],"Critical")</f>
        <v/>
      </c>
      <c r="J2257" s="9">
        <f>IF(LEFT(_xlfn.XLOOKUP(C2257,Violations[Key],Violations[Action]),20)="Establishment Closed","Yes","No")</f>
        <v/>
      </c>
      <c r="K2257" s="9">
        <f>IF(F2257&lt;=13,"Yes","No")</f>
        <v/>
      </c>
    </row>
    <row r="2258">
      <c r="A2258" t="n">
        <v>50075962</v>
      </c>
      <c r="B2258" s="8" t="n">
        <v>46161</v>
      </c>
      <c r="C2258" s="9">
        <f>A2258&amp;"-"&amp;TEXT(B2258,"yyyymmdd")</f>
        <v/>
      </c>
      <c r="D2258" s="9">
        <f>_xlfn.XLOOKUP(C2258,Violations[Key],Violations[Boro])</f>
        <v/>
      </c>
      <c r="E2258" s="9">
        <f>_xlfn.XLOOKUP(C2258,Violations[Key],Violations[Cuisine])</f>
        <v/>
      </c>
      <c r="F2258" s="9">
        <f>_xlfn.XLOOKUP(C2258,Violations[Key],Violations[Score])</f>
        <v/>
      </c>
      <c r="G2258" s="9">
        <f>_xlfn.XLOOKUP(C2258,Violations[Key],Violations[Grade])&amp;""</f>
        <v/>
      </c>
      <c r="H2258" s="9">
        <f>COUNTIFS(Violations[Key],C2258,Violations[Violation code],"&lt;&gt;")</f>
        <v/>
      </c>
      <c r="I2258" s="9">
        <f>COUNTIFS(Violations[Key],C2258,Violations[Critical flag],"Critical")</f>
        <v/>
      </c>
      <c r="J2258" s="9">
        <f>IF(LEFT(_xlfn.XLOOKUP(C2258,Violations[Key],Violations[Action]),20)="Establishment Closed","Yes","No")</f>
        <v/>
      </c>
      <c r="K2258" s="9">
        <f>IF(F2258&lt;=13,"Yes","No")</f>
        <v/>
      </c>
    </row>
    <row r="2259">
      <c r="A2259" t="n">
        <v>50077334</v>
      </c>
      <c r="B2259" s="8" t="n">
        <v>46161</v>
      </c>
      <c r="C2259" s="9">
        <f>A2259&amp;"-"&amp;TEXT(B2259,"yyyymmdd")</f>
        <v/>
      </c>
      <c r="D2259" s="9">
        <f>_xlfn.XLOOKUP(C2259,Violations[Key],Violations[Boro])</f>
        <v/>
      </c>
      <c r="E2259" s="9">
        <f>_xlfn.XLOOKUP(C2259,Violations[Key],Violations[Cuisine])</f>
        <v/>
      </c>
      <c r="F2259" s="9">
        <f>_xlfn.XLOOKUP(C2259,Violations[Key],Violations[Score])</f>
        <v/>
      </c>
      <c r="G2259" s="9">
        <f>_xlfn.XLOOKUP(C2259,Violations[Key],Violations[Grade])&amp;""</f>
        <v/>
      </c>
      <c r="H2259" s="9">
        <f>COUNTIFS(Violations[Key],C2259,Violations[Violation code],"&lt;&gt;")</f>
        <v/>
      </c>
      <c r="I2259" s="9">
        <f>COUNTIFS(Violations[Key],C2259,Violations[Critical flag],"Critical")</f>
        <v/>
      </c>
      <c r="J2259" s="9">
        <f>IF(LEFT(_xlfn.XLOOKUP(C2259,Violations[Key],Violations[Action]),20)="Establishment Closed","Yes","No")</f>
        <v/>
      </c>
      <c r="K2259" s="9">
        <f>IF(F2259&lt;=13,"Yes","No")</f>
        <v/>
      </c>
    </row>
    <row r="2260">
      <c r="A2260" t="n">
        <v>50080233</v>
      </c>
      <c r="B2260" s="8" t="n">
        <v>46161</v>
      </c>
      <c r="C2260" s="9">
        <f>A2260&amp;"-"&amp;TEXT(B2260,"yyyymmdd")</f>
        <v/>
      </c>
      <c r="D2260" s="9">
        <f>_xlfn.XLOOKUP(C2260,Violations[Key],Violations[Boro])</f>
        <v/>
      </c>
      <c r="E2260" s="9">
        <f>_xlfn.XLOOKUP(C2260,Violations[Key],Violations[Cuisine])</f>
        <v/>
      </c>
      <c r="F2260" s="9">
        <f>_xlfn.XLOOKUP(C2260,Violations[Key],Violations[Score])</f>
        <v/>
      </c>
      <c r="G2260" s="9">
        <f>_xlfn.XLOOKUP(C2260,Violations[Key],Violations[Grade])&amp;""</f>
        <v/>
      </c>
      <c r="H2260" s="9">
        <f>COUNTIFS(Violations[Key],C2260,Violations[Violation code],"&lt;&gt;")</f>
        <v/>
      </c>
      <c r="I2260" s="9">
        <f>COUNTIFS(Violations[Key],C2260,Violations[Critical flag],"Critical")</f>
        <v/>
      </c>
      <c r="J2260" s="9">
        <f>IF(LEFT(_xlfn.XLOOKUP(C2260,Violations[Key],Violations[Action]),20)="Establishment Closed","Yes","No")</f>
        <v/>
      </c>
      <c r="K2260" s="9">
        <f>IF(F2260&lt;=13,"Yes","No")</f>
        <v/>
      </c>
    </row>
    <row r="2261">
      <c r="A2261" t="n">
        <v>50087293</v>
      </c>
      <c r="B2261" s="8" t="n">
        <v>46161</v>
      </c>
      <c r="C2261" s="9">
        <f>A2261&amp;"-"&amp;TEXT(B2261,"yyyymmdd")</f>
        <v/>
      </c>
      <c r="D2261" s="9">
        <f>_xlfn.XLOOKUP(C2261,Violations[Key],Violations[Boro])</f>
        <v/>
      </c>
      <c r="E2261" s="9">
        <f>_xlfn.XLOOKUP(C2261,Violations[Key],Violations[Cuisine])</f>
        <v/>
      </c>
      <c r="F2261" s="9">
        <f>_xlfn.XLOOKUP(C2261,Violations[Key],Violations[Score])</f>
        <v/>
      </c>
      <c r="G2261" s="9">
        <f>_xlfn.XLOOKUP(C2261,Violations[Key],Violations[Grade])&amp;""</f>
        <v/>
      </c>
      <c r="H2261" s="9">
        <f>COUNTIFS(Violations[Key],C2261,Violations[Violation code],"&lt;&gt;")</f>
        <v/>
      </c>
      <c r="I2261" s="9">
        <f>COUNTIFS(Violations[Key],C2261,Violations[Critical flag],"Critical")</f>
        <v/>
      </c>
      <c r="J2261" s="9">
        <f>IF(LEFT(_xlfn.XLOOKUP(C2261,Violations[Key],Violations[Action]),20)="Establishment Closed","Yes","No")</f>
        <v/>
      </c>
      <c r="K2261" s="9">
        <f>IF(F2261&lt;=13,"Yes","No")</f>
        <v/>
      </c>
    </row>
    <row r="2262">
      <c r="A2262" t="n">
        <v>50097837</v>
      </c>
      <c r="B2262" s="8" t="n">
        <v>46161</v>
      </c>
      <c r="C2262" s="9">
        <f>A2262&amp;"-"&amp;TEXT(B2262,"yyyymmdd")</f>
        <v/>
      </c>
      <c r="D2262" s="9">
        <f>_xlfn.XLOOKUP(C2262,Violations[Key],Violations[Boro])</f>
        <v/>
      </c>
      <c r="E2262" s="9">
        <f>_xlfn.XLOOKUP(C2262,Violations[Key],Violations[Cuisine])</f>
        <v/>
      </c>
      <c r="F2262" s="9">
        <f>_xlfn.XLOOKUP(C2262,Violations[Key],Violations[Score])</f>
        <v/>
      </c>
      <c r="G2262" s="9">
        <f>_xlfn.XLOOKUP(C2262,Violations[Key],Violations[Grade])&amp;""</f>
        <v/>
      </c>
      <c r="H2262" s="9">
        <f>COUNTIFS(Violations[Key],C2262,Violations[Violation code],"&lt;&gt;")</f>
        <v/>
      </c>
      <c r="I2262" s="9">
        <f>COUNTIFS(Violations[Key],C2262,Violations[Critical flag],"Critical")</f>
        <v/>
      </c>
      <c r="J2262" s="9">
        <f>IF(LEFT(_xlfn.XLOOKUP(C2262,Violations[Key],Violations[Action]),20)="Establishment Closed","Yes","No")</f>
        <v/>
      </c>
      <c r="K2262" s="9">
        <f>IF(F2262&lt;=13,"Yes","No")</f>
        <v/>
      </c>
    </row>
    <row r="2263">
      <c r="A2263" t="n">
        <v>50098354</v>
      </c>
      <c r="B2263" s="8" t="n">
        <v>46161</v>
      </c>
      <c r="C2263" s="9">
        <f>A2263&amp;"-"&amp;TEXT(B2263,"yyyymmdd")</f>
        <v/>
      </c>
      <c r="D2263" s="9">
        <f>_xlfn.XLOOKUP(C2263,Violations[Key],Violations[Boro])</f>
        <v/>
      </c>
      <c r="E2263" s="9">
        <f>_xlfn.XLOOKUP(C2263,Violations[Key],Violations[Cuisine])</f>
        <v/>
      </c>
      <c r="F2263" s="9">
        <f>_xlfn.XLOOKUP(C2263,Violations[Key],Violations[Score])</f>
        <v/>
      </c>
      <c r="G2263" s="9">
        <f>_xlfn.XLOOKUP(C2263,Violations[Key],Violations[Grade])&amp;""</f>
        <v/>
      </c>
      <c r="H2263" s="9">
        <f>COUNTIFS(Violations[Key],C2263,Violations[Violation code],"&lt;&gt;")</f>
        <v/>
      </c>
      <c r="I2263" s="9">
        <f>COUNTIFS(Violations[Key],C2263,Violations[Critical flag],"Critical")</f>
        <v/>
      </c>
      <c r="J2263" s="9">
        <f>IF(LEFT(_xlfn.XLOOKUP(C2263,Violations[Key],Violations[Action]),20)="Establishment Closed","Yes","No")</f>
        <v/>
      </c>
      <c r="K2263" s="9">
        <f>IF(F2263&lt;=13,"Yes","No")</f>
        <v/>
      </c>
    </row>
    <row r="2264">
      <c r="A2264" t="n">
        <v>50110819</v>
      </c>
      <c r="B2264" s="8" t="n">
        <v>46161</v>
      </c>
      <c r="C2264" s="9">
        <f>A2264&amp;"-"&amp;TEXT(B2264,"yyyymmdd")</f>
        <v/>
      </c>
      <c r="D2264" s="9">
        <f>_xlfn.XLOOKUP(C2264,Violations[Key],Violations[Boro])</f>
        <v/>
      </c>
      <c r="E2264" s="9">
        <f>_xlfn.XLOOKUP(C2264,Violations[Key],Violations[Cuisine])</f>
        <v/>
      </c>
      <c r="F2264" s="9">
        <f>_xlfn.XLOOKUP(C2264,Violations[Key],Violations[Score])</f>
        <v/>
      </c>
      <c r="G2264" s="9">
        <f>_xlfn.XLOOKUP(C2264,Violations[Key],Violations[Grade])&amp;""</f>
        <v/>
      </c>
      <c r="H2264" s="9">
        <f>COUNTIFS(Violations[Key],C2264,Violations[Violation code],"&lt;&gt;")</f>
        <v/>
      </c>
      <c r="I2264" s="9">
        <f>COUNTIFS(Violations[Key],C2264,Violations[Critical flag],"Critical")</f>
        <v/>
      </c>
      <c r="J2264" s="9">
        <f>IF(LEFT(_xlfn.XLOOKUP(C2264,Violations[Key],Violations[Action]),20)="Establishment Closed","Yes","No")</f>
        <v/>
      </c>
      <c r="K2264" s="9">
        <f>IF(F2264&lt;=13,"Yes","No")</f>
        <v/>
      </c>
    </row>
    <row r="2265">
      <c r="A2265" t="n">
        <v>50110925</v>
      </c>
      <c r="B2265" s="8" t="n">
        <v>46161</v>
      </c>
      <c r="C2265" s="9">
        <f>A2265&amp;"-"&amp;TEXT(B2265,"yyyymmdd")</f>
        <v/>
      </c>
      <c r="D2265" s="9">
        <f>_xlfn.XLOOKUP(C2265,Violations[Key],Violations[Boro])</f>
        <v/>
      </c>
      <c r="E2265" s="9">
        <f>_xlfn.XLOOKUP(C2265,Violations[Key],Violations[Cuisine])</f>
        <v/>
      </c>
      <c r="F2265" s="9">
        <f>_xlfn.XLOOKUP(C2265,Violations[Key],Violations[Score])</f>
        <v/>
      </c>
      <c r="G2265" s="9">
        <f>_xlfn.XLOOKUP(C2265,Violations[Key],Violations[Grade])&amp;""</f>
        <v/>
      </c>
      <c r="H2265" s="9">
        <f>COUNTIFS(Violations[Key],C2265,Violations[Violation code],"&lt;&gt;")</f>
        <v/>
      </c>
      <c r="I2265" s="9">
        <f>COUNTIFS(Violations[Key],C2265,Violations[Critical flag],"Critical")</f>
        <v/>
      </c>
      <c r="J2265" s="9">
        <f>IF(LEFT(_xlfn.XLOOKUP(C2265,Violations[Key],Violations[Action]),20)="Establishment Closed","Yes","No")</f>
        <v/>
      </c>
      <c r="K2265" s="9">
        <f>IF(F2265&lt;=13,"Yes","No")</f>
        <v/>
      </c>
    </row>
    <row r="2266">
      <c r="A2266" t="n">
        <v>50111559</v>
      </c>
      <c r="B2266" s="8" t="n">
        <v>46161</v>
      </c>
      <c r="C2266" s="9">
        <f>A2266&amp;"-"&amp;TEXT(B2266,"yyyymmdd")</f>
        <v/>
      </c>
      <c r="D2266" s="9">
        <f>_xlfn.XLOOKUP(C2266,Violations[Key],Violations[Boro])</f>
        <v/>
      </c>
      <c r="E2266" s="9">
        <f>_xlfn.XLOOKUP(C2266,Violations[Key],Violations[Cuisine])</f>
        <v/>
      </c>
      <c r="F2266" s="9">
        <f>_xlfn.XLOOKUP(C2266,Violations[Key],Violations[Score])</f>
        <v/>
      </c>
      <c r="G2266" s="9">
        <f>_xlfn.XLOOKUP(C2266,Violations[Key],Violations[Grade])&amp;""</f>
        <v/>
      </c>
      <c r="H2266" s="9">
        <f>COUNTIFS(Violations[Key],C2266,Violations[Violation code],"&lt;&gt;")</f>
        <v/>
      </c>
      <c r="I2266" s="9">
        <f>COUNTIFS(Violations[Key],C2266,Violations[Critical flag],"Critical")</f>
        <v/>
      </c>
      <c r="J2266" s="9">
        <f>IF(LEFT(_xlfn.XLOOKUP(C2266,Violations[Key],Violations[Action]),20)="Establishment Closed","Yes","No")</f>
        <v/>
      </c>
      <c r="K2266" s="9">
        <f>IF(F2266&lt;=13,"Yes","No")</f>
        <v/>
      </c>
    </row>
    <row r="2267">
      <c r="A2267" t="n">
        <v>50115890</v>
      </c>
      <c r="B2267" s="8" t="n">
        <v>46161</v>
      </c>
      <c r="C2267" s="9">
        <f>A2267&amp;"-"&amp;TEXT(B2267,"yyyymmdd")</f>
        <v/>
      </c>
      <c r="D2267" s="9">
        <f>_xlfn.XLOOKUP(C2267,Violations[Key],Violations[Boro])</f>
        <v/>
      </c>
      <c r="E2267" s="9">
        <f>_xlfn.XLOOKUP(C2267,Violations[Key],Violations[Cuisine])</f>
        <v/>
      </c>
      <c r="F2267" s="9">
        <f>_xlfn.XLOOKUP(C2267,Violations[Key],Violations[Score])</f>
        <v/>
      </c>
      <c r="G2267" s="9">
        <f>_xlfn.XLOOKUP(C2267,Violations[Key],Violations[Grade])&amp;""</f>
        <v/>
      </c>
      <c r="H2267" s="9">
        <f>COUNTIFS(Violations[Key],C2267,Violations[Violation code],"&lt;&gt;")</f>
        <v/>
      </c>
      <c r="I2267" s="9">
        <f>COUNTIFS(Violations[Key],C2267,Violations[Critical flag],"Critical")</f>
        <v/>
      </c>
      <c r="J2267" s="9">
        <f>IF(LEFT(_xlfn.XLOOKUP(C2267,Violations[Key],Violations[Action]),20)="Establishment Closed","Yes","No")</f>
        <v/>
      </c>
      <c r="K2267" s="9">
        <f>IF(F2267&lt;=13,"Yes","No")</f>
        <v/>
      </c>
    </row>
    <row r="2268">
      <c r="A2268" t="n">
        <v>50117954</v>
      </c>
      <c r="B2268" s="8" t="n">
        <v>46161</v>
      </c>
      <c r="C2268" s="9">
        <f>A2268&amp;"-"&amp;TEXT(B2268,"yyyymmdd")</f>
        <v/>
      </c>
      <c r="D2268" s="9">
        <f>_xlfn.XLOOKUP(C2268,Violations[Key],Violations[Boro])</f>
        <v/>
      </c>
      <c r="E2268" s="9">
        <f>_xlfn.XLOOKUP(C2268,Violations[Key],Violations[Cuisine])</f>
        <v/>
      </c>
      <c r="F2268" s="9">
        <f>_xlfn.XLOOKUP(C2268,Violations[Key],Violations[Score])</f>
        <v/>
      </c>
      <c r="G2268" s="9">
        <f>_xlfn.XLOOKUP(C2268,Violations[Key],Violations[Grade])&amp;""</f>
        <v/>
      </c>
      <c r="H2268" s="9">
        <f>COUNTIFS(Violations[Key],C2268,Violations[Violation code],"&lt;&gt;")</f>
        <v/>
      </c>
      <c r="I2268" s="9">
        <f>COUNTIFS(Violations[Key],C2268,Violations[Critical flag],"Critical")</f>
        <v/>
      </c>
      <c r="J2268" s="9">
        <f>IF(LEFT(_xlfn.XLOOKUP(C2268,Violations[Key],Violations[Action]),20)="Establishment Closed","Yes","No")</f>
        <v/>
      </c>
      <c r="K2268" s="9">
        <f>IF(F2268&lt;=13,"Yes","No")</f>
        <v/>
      </c>
    </row>
    <row r="2269">
      <c r="A2269" t="n">
        <v>50121029</v>
      </c>
      <c r="B2269" s="8" t="n">
        <v>46161</v>
      </c>
      <c r="C2269" s="9">
        <f>A2269&amp;"-"&amp;TEXT(B2269,"yyyymmdd")</f>
        <v/>
      </c>
      <c r="D2269" s="9">
        <f>_xlfn.XLOOKUP(C2269,Violations[Key],Violations[Boro])</f>
        <v/>
      </c>
      <c r="E2269" s="9">
        <f>_xlfn.XLOOKUP(C2269,Violations[Key],Violations[Cuisine])</f>
        <v/>
      </c>
      <c r="F2269" s="9">
        <f>_xlfn.XLOOKUP(C2269,Violations[Key],Violations[Score])</f>
        <v/>
      </c>
      <c r="G2269" s="9">
        <f>_xlfn.XLOOKUP(C2269,Violations[Key],Violations[Grade])&amp;""</f>
        <v/>
      </c>
      <c r="H2269" s="9">
        <f>COUNTIFS(Violations[Key],C2269,Violations[Violation code],"&lt;&gt;")</f>
        <v/>
      </c>
      <c r="I2269" s="9">
        <f>COUNTIFS(Violations[Key],C2269,Violations[Critical flag],"Critical")</f>
        <v/>
      </c>
      <c r="J2269" s="9">
        <f>IF(LEFT(_xlfn.XLOOKUP(C2269,Violations[Key],Violations[Action]),20)="Establishment Closed","Yes","No")</f>
        <v/>
      </c>
      <c r="K2269" s="9">
        <f>IF(F2269&lt;=13,"Yes","No")</f>
        <v/>
      </c>
    </row>
    <row r="2270">
      <c r="A2270" t="n">
        <v>50121055</v>
      </c>
      <c r="B2270" s="8" t="n">
        <v>46161</v>
      </c>
      <c r="C2270" s="9">
        <f>A2270&amp;"-"&amp;TEXT(B2270,"yyyymmdd")</f>
        <v/>
      </c>
      <c r="D2270" s="9">
        <f>_xlfn.XLOOKUP(C2270,Violations[Key],Violations[Boro])</f>
        <v/>
      </c>
      <c r="E2270" s="9">
        <f>_xlfn.XLOOKUP(C2270,Violations[Key],Violations[Cuisine])</f>
        <v/>
      </c>
      <c r="F2270" s="9">
        <f>_xlfn.XLOOKUP(C2270,Violations[Key],Violations[Score])</f>
        <v/>
      </c>
      <c r="G2270" s="9">
        <f>_xlfn.XLOOKUP(C2270,Violations[Key],Violations[Grade])&amp;""</f>
        <v/>
      </c>
      <c r="H2270" s="9">
        <f>COUNTIFS(Violations[Key],C2270,Violations[Violation code],"&lt;&gt;")</f>
        <v/>
      </c>
      <c r="I2270" s="9">
        <f>COUNTIFS(Violations[Key],C2270,Violations[Critical flag],"Critical")</f>
        <v/>
      </c>
      <c r="J2270" s="9">
        <f>IF(LEFT(_xlfn.XLOOKUP(C2270,Violations[Key],Violations[Action]),20)="Establishment Closed","Yes","No")</f>
        <v/>
      </c>
      <c r="K2270" s="9">
        <f>IF(F2270&lt;=13,"Yes","No")</f>
        <v/>
      </c>
    </row>
    <row r="2271">
      <c r="A2271" t="n">
        <v>50124661</v>
      </c>
      <c r="B2271" s="8" t="n">
        <v>46161</v>
      </c>
      <c r="C2271" s="9">
        <f>A2271&amp;"-"&amp;TEXT(B2271,"yyyymmdd")</f>
        <v/>
      </c>
      <c r="D2271" s="9">
        <f>_xlfn.XLOOKUP(C2271,Violations[Key],Violations[Boro])</f>
        <v/>
      </c>
      <c r="E2271" s="9">
        <f>_xlfn.XLOOKUP(C2271,Violations[Key],Violations[Cuisine])</f>
        <v/>
      </c>
      <c r="F2271" s="9">
        <f>_xlfn.XLOOKUP(C2271,Violations[Key],Violations[Score])</f>
        <v/>
      </c>
      <c r="G2271" s="9">
        <f>_xlfn.XLOOKUP(C2271,Violations[Key],Violations[Grade])&amp;""</f>
        <v/>
      </c>
      <c r="H2271" s="9">
        <f>COUNTIFS(Violations[Key],C2271,Violations[Violation code],"&lt;&gt;")</f>
        <v/>
      </c>
      <c r="I2271" s="9">
        <f>COUNTIFS(Violations[Key],C2271,Violations[Critical flag],"Critical")</f>
        <v/>
      </c>
      <c r="J2271" s="9">
        <f>IF(LEFT(_xlfn.XLOOKUP(C2271,Violations[Key],Violations[Action]),20)="Establishment Closed","Yes","No")</f>
        <v/>
      </c>
      <c r="K2271" s="9">
        <f>IF(F2271&lt;=13,"Yes","No")</f>
        <v/>
      </c>
    </row>
    <row r="2272">
      <c r="A2272" t="n">
        <v>50127498</v>
      </c>
      <c r="B2272" s="8" t="n">
        <v>46161</v>
      </c>
      <c r="C2272" s="9">
        <f>A2272&amp;"-"&amp;TEXT(B2272,"yyyymmdd")</f>
        <v/>
      </c>
      <c r="D2272" s="9">
        <f>_xlfn.XLOOKUP(C2272,Violations[Key],Violations[Boro])</f>
        <v/>
      </c>
      <c r="E2272" s="9">
        <f>_xlfn.XLOOKUP(C2272,Violations[Key],Violations[Cuisine])</f>
        <v/>
      </c>
      <c r="F2272" s="9">
        <f>_xlfn.XLOOKUP(C2272,Violations[Key],Violations[Score])</f>
        <v/>
      </c>
      <c r="G2272" s="9">
        <f>_xlfn.XLOOKUP(C2272,Violations[Key],Violations[Grade])&amp;""</f>
        <v/>
      </c>
      <c r="H2272" s="9">
        <f>COUNTIFS(Violations[Key],C2272,Violations[Violation code],"&lt;&gt;")</f>
        <v/>
      </c>
      <c r="I2272" s="9">
        <f>COUNTIFS(Violations[Key],C2272,Violations[Critical flag],"Critical")</f>
        <v/>
      </c>
      <c r="J2272" s="9">
        <f>IF(LEFT(_xlfn.XLOOKUP(C2272,Violations[Key],Violations[Action]),20)="Establishment Closed","Yes","No")</f>
        <v/>
      </c>
      <c r="K2272" s="9">
        <f>IF(F2272&lt;=13,"Yes","No")</f>
        <v/>
      </c>
    </row>
    <row r="2273">
      <c r="A2273" t="n">
        <v>50130450</v>
      </c>
      <c r="B2273" s="8" t="n">
        <v>46161</v>
      </c>
      <c r="C2273" s="9">
        <f>A2273&amp;"-"&amp;TEXT(B2273,"yyyymmdd")</f>
        <v/>
      </c>
      <c r="D2273" s="9">
        <f>_xlfn.XLOOKUP(C2273,Violations[Key],Violations[Boro])</f>
        <v/>
      </c>
      <c r="E2273" s="9">
        <f>_xlfn.XLOOKUP(C2273,Violations[Key],Violations[Cuisine])</f>
        <v/>
      </c>
      <c r="F2273" s="9">
        <f>_xlfn.XLOOKUP(C2273,Violations[Key],Violations[Score])</f>
        <v/>
      </c>
      <c r="G2273" s="9">
        <f>_xlfn.XLOOKUP(C2273,Violations[Key],Violations[Grade])&amp;""</f>
        <v/>
      </c>
      <c r="H2273" s="9">
        <f>COUNTIFS(Violations[Key],C2273,Violations[Violation code],"&lt;&gt;")</f>
        <v/>
      </c>
      <c r="I2273" s="9">
        <f>COUNTIFS(Violations[Key],C2273,Violations[Critical flag],"Critical")</f>
        <v/>
      </c>
      <c r="J2273" s="9">
        <f>IF(LEFT(_xlfn.XLOOKUP(C2273,Violations[Key],Violations[Action]),20)="Establishment Closed","Yes","No")</f>
        <v/>
      </c>
      <c r="K2273" s="9">
        <f>IF(F2273&lt;=13,"Yes","No")</f>
        <v/>
      </c>
    </row>
    <row r="2274">
      <c r="A2274" t="n">
        <v>50130545</v>
      </c>
      <c r="B2274" s="8" t="n">
        <v>46161</v>
      </c>
      <c r="C2274" s="9">
        <f>A2274&amp;"-"&amp;TEXT(B2274,"yyyymmdd")</f>
        <v/>
      </c>
      <c r="D2274" s="9">
        <f>_xlfn.XLOOKUP(C2274,Violations[Key],Violations[Boro])</f>
        <v/>
      </c>
      <c r="E2274" s="9">
        <f>_xlfn.XLOOKUP(C2274,Violations[Key],Violations[Cuisine])</f>
        <v/>
      </c>
      <c r="F2274" s="9">
        <f>_xlfn.XLOOKUP(C2274,Violations[Key],Violations[Score])</f>
        <v/>
      </c>
      <c r="G2274" s="9">
        <f>_xlfn.XLOOKUP(C2274,Violations[Key],Violations[Grade])&amp;""</f>
        <v/>
      </c>
      <c r="H2274" s="9">
        <f>COUNTIFS(Violations[Key],C2274,Violations[Violation code],"&lt;&gt;")</f>
        <v/>
      </c>
      <c r="I2274" s="9">
        <f>COUNTIFS(Violations[Key],C2274,Violations[Critical flag],"Critical")</f>
        <v/>
      </c>
      <c r="J2274" s="9">
        <f>IF(LEFT(_xlfn.XLOOKUP(C2274,Violations[Key],Violations[Action]),20)="Establishment Closed","Yes","No")</f>
        <v/>
      </c>
      <c r="K2274" s="9">
        <f>IF(F2274&lt;=13,"Yes","No")</f>
        <v/>
      </c>
    </row>
    <row r="2275">
      <c r="A2275" t="n">
        <v>50131712</v>
      </c>
      <c r="B2275" s="8" t="n">
        <v>46161</v>
      </c>
      <c r="C2275" s="9">
        <f>A2275&amp;"-"&amp;TEXT(B2275,"yyyymmdd")</f>
        <v/>
      </c>
      <c r="D2275" s="9">
        <f>_xlfn.XLOOKUP(C2275,Violations[Key],Violations[Boro])</f>
        <v/>
      </c>
      <c r="E2275" s="9">
        <f>_xlfn.XLOOKUP(C2275,Violations[Key],Violations[Cuisine])</f>
        <v/>
      </c>
      <c r="F2275" s="9">
        <f>_xlfn.XLOOKUP(C2275,Violations[Key],Violations[Score])</f>
        <v/>
      </c>
      <c r="G2275" s="9">
        <f>_xlfn.XLOOKUP(C2275,Violations[Key],Violations[Grade])&amp;""</f>
        <v/>
      </c>
      <c r="H2275" s="9">
        <f>COUNTIFS(Violations[Key],C2275,Violations[Violation code],"&lt;&gt;")</f>
        <v/>
      </c>
      <c r="I2275" s="9">
        <f>COUNTIFS(Violations[Key],C2275,Violations[Critical flag],"Critical")</f>
        <v/>
      </c>
      <c r="J2275" s="9">
        <f>IF(LEFT(_xlfn.XLOOKUP(C2275,Violations[Key],Violations[Action]),20)="Establishment Closed","Yes","No")</f>
        <v/>
      </c>
      <c r="K2275" s="9">
        <f>IF(F2275&lt;=13,"Yes","No")</f>
        <v/>
      </c>
    </row>
    <row r="2276">
      <c r="A2276" t="n">
        <v>50132024</v>
      </c>
      <c r="B2276" s="8" t="n">
        <v>46161</v>
      </c>
      <c r="C2276" s="9">
        <f>A2276&amp;"-"&amp;TEXT(B2276,"yyyymmdd")</f>
        <v/>
      </c>
      <c r="D2276" s="9">
        <f>_xlfn.XLOOKUP(C2276,Violations[Key],Violations[Boro])</f>
        <v/>
      </c>
      <c r="E2276" s="9">
        <f>_xlfn.XLOOKUP(C2276,Violations[Key],Violations[Cuisine])</f>
        <v/>
      </c>
      <c r="F2276" s="9">
        <f>_xlfn.XLOOKUP(C2276,Violations[Key],Violations[Score])</f>
        <v/>
      </c>
      <c r="G2276" s="9">
        <f>_xlfn.XLOOKUP(C2276,Violations[Key],Violations[Grade])&amp;""</f>
        <v/>
      </c>
      <c r="H2276" s="9">
        <f>COUNTIFS(Violations[Key],C2276,Violations[Violation code],"&lt;&gt;")</f>
        <v/>
      </c>
      <c r="I2276" s="9">
        <f>COUNTIFS(Violations[Key],C2276,Violations[Critical flag],"Critical")</f>
        <v/>
      </c>
      <c r="J2276" s="9">
        <f>IF(LEFT(_xlfn.XLOOKUP(C2276,Violations[Key],Violations[Action]),20)="Establishment Closed","Yes","No")</f>
        <v/>
      </c>
      <c r="K2276" s="9">
        <f>IF(F2276&lt;=13,"Yes","No")</f>
        <v/>
      </c>
    </row>
    <row r="2277">
      <c r="A2277" t="n">
        <v>50134247</v>
      </c>
      <c r="B2277" s="8" t="n">
        <v>46161</v>
      </c>
      <c r="C2277" s="9">
        <f>A2277&amp;"-"&amp;TEXT(B2277,"yyyymmdd")</f>
        <v/>
      </c>
      <c r="D2277" s="9">
        <f>_xlfn.XLOOKUP(C2277,Violations[Key],Violations[Boro])</f>
        <v/>
      </c>
      <c r="E2277" s="9">
        <f>_xlfn.XLOOKUP(C2277,Violations[Key],Violations[Cuisine])</f>
        <v/>
      </c>
      <c r="F2277" s="9">
        <f>_xlfn.XLOOKUP(C2277,Violations[Key],Violations[Score])</f>
        <v/>
      </c>
      <c r="G2277" s="9">
        <f>_xlfn.XLOOKUP(C2277,Violations[Key],Violations[Grade])&amp;""</f>
        <v/>
      </c>
      <c r="H2277" s="9">
        <f>COUNTIFS(Violations[Key],C2277,Violations[Violation code],"&lt;&gt;")</f>
        <v/>
      </c>
      <c r="I2277" s="9">
        <f>COUNTIFS(Violations[Key],C2277,Violations[Critical flag],"Critical")</f>
        <v/>
      </c>
      <c r="J2277" s="9">
        <f>IF(LEFT(_xlfn.XLOOKUP(C2277,Violations[Key],Violations[Action]),20)="Establishment Closed","Yes","No")</f>
        <v/>
      </c>
      <c r="K2277" s="9">
        <f>IF(F2277&lt;=13,"Yes","No")</f>
        <v/>
      </c>
    </row>
    <row r="2278">
      <c r="A2278" t="n">
        <v>50135789</v>
      </c>
      <c r="B2278" s="8" t="n">
        <v>46161</v>
      </c>
      <c r="C2278" s="9">
        <f>A2278&amp;"-"&amp;TEXT(B2278,"yyyymmdd")</f>
        <v/>
      </c>
      <c r="D2278" s="9">
        <f>_xlfn.XLOOKUP(C2278,Violations[Key],Violations[Boro])</f>
        <v/>
      </c>
      <c r="E2278" s="9">
        <f>_xlfn.XLOOKUP(C2278,Violations[Key],Violations[Cuisine])</f>
        <v/>
      </c>
      <c r="F2278" s="9">
        <f>_xlfn.XLOOKUP(C2278,Violations[Key],Violations[Score])</f>
        <v/>
      </c>
      <c r="G2278" s="9">
        <f>_xlfn.XLOOKUP(C2278,Violations[Key],Violations[Grade])&amp;""</f>
        <v/>
      </c>
      <c r="H2278" s="9">
        <f>COUNTIFS(Violations[Key],C2278,Violations[Violation code],"&lt;&gt;")</f>
        <v/>
      </c>
      <c r="I2278" s="9">
        <f>COUNTIFS(Violations[Key],C2278,Violations[Critical flag],"Critical")</f>
        <v/>
      </c>
      <c r="J2278" s="9">
        <f>IF(LEFT(_xlfn.XLOOKUP(C2278,Violations[Key],Violations[Action]),20)="Establishment Closed","Yes","No")</f>
        <v/>
      </c>
      <c r="K2278" s="9">
        <f>IF(F2278&lt;=13,"Yes","No")</f>
        <v/>
      </c>
    </row>
    <row r="2279">
      <c r="A2279" t="n">
        <v>50140181</v>
      </c>
      <c r="B2279" s="8" t="n">
        <v>46161</v>
      </c>
      <c r="C2279" s="9">
        <f>A2279&amp;"-"&amp;TEXT(B2279,"yyyymmdd")</f>
        <v/>
      </c>
      <c r="D2279" s="9">
        <f>_xlfn.XLOOKUP(C2279,Violations[Key],Violations[Boro])</f>
        <v/>
      </c>
      <c r="E2279" s="9">
        <f>_xlfn.XLOOKUP(C2279,Violations[Key],Violations[Cuisine])</f>
        <v/>
      </c>
      <c r="F2279" s="9">
        <f>_xlfn.XLOOKUP(C2279,Violations[Key],Violations[Score])</f>
        <v/>
      </c>
      <c r="G2279" s="9">
        <f>_xlfn.XLOOKUP(C2279,Violations[Key],Violations[Grade])&amp;""</f>
        <v/>
      </c>
      <c r="H2279" s="9">
        <f>COUNTIFS(Violations[Key],C2279,Violations[Violation code],"&lt;&gt;")</f>
        <v/>
      </c>
      <c r="I2279" s="9">
        <f>COUNTIFS(Violations[Key],C2279,Violations[Critical flag],"Critical")</f>
        <v/>
      </c>
      <c r="J2279" s="9">
        <f>IF(LEFT(_xlfn.XLOOKUP(C2279,Violations[Key],Violations[Action]),20)="Establishment Closed","Yes","No")</f>
        <v/>
      </c>
      <c r="K2279" s="9">
        <f>IF(F2279&lt;=13,"Yes","No")</f>
        <v/>
      </c>
    </row>
    <row r="2280">
      <c r="A2280" t="n">
        <v>50143482</v>
      </c>
      <c r="B2280" s="8" t="n">
        <v>46161</v>
      </c>
      <c r="C2280" s="9">
        <f>A2280&amp;"-"&amp;TEXT(B2280,"yyyymmdd")</f>
        <v/>
      </c>
      <c r="D2280" s="9">
        <f>_xlfn.XLOOKUP(C2280,Violations[Key],Violations[Boro])</f>
        <v/>
      </c>
      <c r="E2280" s="9">
        <f>_xlfn.XLOOKUP(C2280,Violations[Key],Violations[Cuisine])</f>
        <v/>
      </c>
      <c r="F2280" s="9">
        <f>_xlfn.XLOOKUP(C2280,Violations[Key],Violations[Score])</f>
        <v/>
      </c>
      <c r="G2280" s="9">
        <f>_xlfn.XLOOKUP(C2280,Violations[Key],Violations[Grade])&amp;""</f>
        <v/>
      </c>
      <c r="H2280" s="9">
        <f>COUNTIFS(Violations[Key],C2280,Violations[Violation code],"&lt;&gt;")</f>
        <v/>
      </c>
      <c r="I2280" s="9">
        <f>COUNTIFS(Violations[Key],C2280,Violations[Critical flag],"Critical")</f>
        <v/>
      </c>
      <c r="J2280" s="9">
        <f>IF(LEFT(_xlfn.XLOOKUP(C2280,Violations[Key],Violations[Action]),20)="Establishment Closed","Yes","No")</f>
        <v/>
      </c>
      <c r="K2280" s="9">
        <f>IF(F2280&lt;=13,"Yes","No")</f>
        <v/>
      </c>
    </row>
    <row r="2281">
      <c r="A2281" t="n">
        <v>50148426</v>
      </c>
      <c r="B2281" s="8" t="n">
        <v>46161</v>
      </c>
      <c r="C2281" s="9">
        <f>A2281&amp;"-"&amp;TEXT(B2281,"yyyymmdd")</f>
        <v/>
      </c>
      <c r="D2281" s="9">
        <f>_xlfn.XLOOKUP(C2281,Violations[Key],Violations[Boro])</f>
        <v/>
      </c>
      <c r="E2281" s="9">
        <f>_xlfn.XLOOKUP(C2281,Violations[Key],Violations[Cuisine])</f>
        <v/>
      </c>
      <c r="F2281" s="9">
        <f>_xlfn.XLOOKUP(C2281,Violations[Key],Violations[Score])</f>
        <v/>
      </c>
      <c r="G2281" s="9">
        <f>_xlfn.XLOOKUP(C2281,Violations[Key],Violations[Grade])&amp;""</f>
        <v/>
      </c>
      <c r="H2281" s="9">
        <f>COUNTIFS(Violations[Key],C2281,Violations[Violation code],"&lt;&gt;")</f>
        <v/>
      </c>
      <c r="I2281" s="9">
        <f>COUNTIFS(Violations[Key],C2281,Violations[Critical flag],"Critical")</f>
        <v/>
      </c>
      <c r="J2281" s="9">
        <f>IF(LEFT(_xlfn.XLOOKUP(C2281,Violations[Key],Violations[Action]),20)="Establishment Closed","Yes","No")</f>
        <v/>
      </c>
      <c r="K2281" s="9">
        <f>IF(F2281&lt;=13,"Yes","No")</f>
        <v/>
      </c>
    </row>
    <row r="2282">
      <c r="A2282" t="n">
        <v>50149813</v>
      </c>
      <c r="B2282" s="8" t="n">
        <v>46161</v>
      </c>
      <c r="C2282" s="9">
        <f>A2282&amp;"-"&amp;TEXT(B2282,"yyyymmdd")</f>
        <v/>
      </c>
      <c r="D2282" s="9">
        <f>_xlfn.XLOOKUP(C2282,Violations[Key],Violations[Boro])</f>
        <v/>
      </c>
      <c r="E2282" s="9">
        <f>_xlfn.XLOOKUP(C2282,Violations[Key],Violations[Cuisine])</f>
        <v/>
      </c>
      <c r="F2282" s="9">
        <f>_xlfn.XLOOKUP(C2282,Violations[Key],Violations[Score])</f>
        <v/>
      </c>
      <c r="G2282" s="9">
        <f>_xlfn.XLOOKUP(C2282,Violations[Key],Violations[Grade])&amp;""</f>
        <v/>
      </c>
      <c r="H2282" s="9">
        <f>COUNTIFS(Violations[Key],C2282,Violations[Violation code],"&lt;&gt;")</f>
        <v/>
      </c>
      <c r="I2282" s="9">
        <f>COUNTIFS(Violations[Key],C2282,Violations[Critical flag],"Critical")</f>
        <v/>
      </c>
      <c r="J2282" s="9">
        <f>IF(LEFT(_xlfn.XLOOKUP(C2282,Violations[Key],Violations[Action]),20)="Establishment Closed","Yes","No")</f>
        <v/>
      </c>
      <c r="K2282" s="9">
        <f>IF(F2282&lt;=13,"Yes","No")</f>
        <v/>
      </c>
    </row>
    <row r="2283">
      <c r="A2283" t="n">
        <v>50150114</v>
      </c>
      <c r="B2283" s="8" t="n">
        <v>46161</v>
      </c>
      <c r="C2283" s="9">
        <f>A2283&amp;"-"&amp;TEXT(B2283,"yyyymmdd")</f>
        <v/>
      </c>
      <c r="D2283" s="9">
        <f>_xlfn.XLOOKUP(C2283,Violations[Key],Violations[Boro])</f>
        <v/>
      </c>
      <c r="E2283" s="9">
        <f>_xlfn.XLOOKUP(C2283,Violations[Key],Violations[Cuisine])</f>
        <v/>
      </c>
      <c r="F2283" s="9">
        <f>_xlfn.XLOOKUP(C2283,Violations[Key],Violations[Score])</f>
        <v/>
      </c>
      <c r="G2283" s="9">
        <f>_xlfn.XLOOKUP(C2283,Violations[Key],Violations[Grade])&amp;""</f>
        <v/>
      </c>
      <c r="H2283" s="9">
        <f>COUNTIFS(Violations[Key],C2283,Violations[Violation code],"&lt;&gt;")</f>
        <v/>
      </c>
      <c r="I2283" s="9">
        <f>COUNTIFS(Violations[Key],C2283,Violations[Critical flag],"Critical")</f>
        <v/>
      </c>
      <c r="J2283" s="9">
        <f>IF(LEFT(_xlfn.XLOOKUP(C2283,Violations[Key],Violations[Action]),20)="Establishment Closed","Yes","No")</f>
        <v/>
      </c>
      <c r="K2283" s="9">
        <f>IF(F2283&lt;=13,"Yes","No")</f>
        <v/>
      </c>
    </row>
    <row r="2284">
      <c r="A2284" t="n">
        <v>50152363</v>
      </c>
      <c r="B2284" s="8" t="n">
        <v>46161</v>
      </c>
      <c r="C2284" s="9">
        <f>A2284&amp;"-"&amp;TEXT(B2284,"yyyymmdd")</f>
        <v/>
      </c>
      <c r="D2284" s="9">
        <f>_xlfn.XLOOKUP(C2284,Violations[Key],Violations[Boro])</f>
        <v/>
      </c>
      <c r="E2284" s="9">
        <f>_xlfn.XLOOKUP(C2284,Violations[Key],Violations[Cuisine])</f>
        <v/>
      </c>
      <c r="F2284" s="9">
        <f>_xlfn.XLOOKUP(C2284,Violations[Key],Violations[Score])</f>
        <v/>
      </c>
      <c r="G2284" s="9">
        <f>_xlfn.XLOOKUP(C2284,Violations[Key],Violations[Grade])&amp;""</f>
        <v/>
      </c>
      <c r="H2284" s="9">
        <f>COUNTIFS(Violations[Key],C2284,Violations[Violation code],"&lt;&gt;")</f>
        <v/>
      </c>
      <c r="I2284" s="9">
        <f>COUNTIFS(Violations[Key],C2284,Violations[Critical flag],"Critical")</f>
        <v/>
      </c>
      <c r="J2284" s="9">
        <f>IF(LEFT(_xlfn.XLOOKUP(C2284,Violations[Key],Violations[Action]),20)="Establishment Closed","Yes","No")</f>
        <v/>
      </c>
      <c r="K2284" s="9">
        <f>IF(F2284&lt;=13,"Yes","No")</f>
        <v/>
      </c>
    </row>
    <row r="2285">
      <c r="A2285" t="n">
        <v>50154201</v>
      </c>
      <c r="B2285" s="8" t="n">
        <v>46161</v>
      </c>
      <c r="C2285" s="9">
        <f>A2285&amp;"-"&amp;TEXT(B2285,"yyyymmdd")</f>
        <v/>
      </c>
      <c r="D2285" s="9">
        <f>_xlfn.XLOOKUP(C2285,Violations[Key],Violations[Boro])</f>
        <v/>
      </c>
      <c r="E2285" s="9">
        <f>_xlfn.XLOOKUP(C2285,Violations[Key],Violations[Cuisine])</f>
        <v/>
      </c>
      <c r="F2285" s="9">
        <f>_xlfn.XLOOKUP(C2285,Violations[Key],Violations[Score])</f>
        <v/>
      </c>
      <c r="G2285" s="9">
        <f>_xlfn.XLOOKUP(C2285,Violations[Key],Violations[Grade])&amp;""</f>
        <v/>
      </c>
      <c r="H2285" s="9">
        <f>COUNTIFS(Violations[Key],C2285,Violations[Violation code],"&lt;&gt;")</f>
        <v/>
      </c>
      <c r="I2285" s="9">
        <f>COUNTIFS(Violations[Key],C2285,Violations[Critical flag],"Critical")</f>
        <v/>
      </c>
      <c r="J2285" s="9">
        <f>IF(LEFT(_xlfn.XLOOKUP(C2285,Violations[Key],Violations[Action]),20)="Establishment Closed","Yes","No")</f>
        <v/>
      </c>
      <c r="K2285" s="9">
        <f>IF(F2285&lt;=13,"Yes","No")</f>
        <v/>
      </c>
    </row>
    <row r="2286">
      <c r="A2286" t="n">
        <v>50156070</v>
      </c>
      <c r="B2286" s="8" t="n">
        <v>46161</v>
      </c>
      <c r="C2286" s="9">
        <f>A2286&amp;"-"&amp;TEXT(B2286,"yyyymmdd")</f>
        <v/>
      </c>
      <c r="D2286" s="9">
        <f>_xlfn.XLOOKUP(C2286,Violations[Key],Violations[Boro])</f>
        <v/>
      </c>
      <c r="E2286" s="9">
        <f>_xlfn.XLOOKUP(C2286,Violations[Key],Violations[Cuisine])</f>
        <v/>
      </c>
      <c r="F2286" s="9">
        <f>_xlfn.XLOOKUP(C2286,Violations[Key],Violations[Score])</f>
        <v/>
      </c>
      <c r="G2286" s="9">
        <f>_xlfn.XLOOKUP(C2286,Violations[Key],Violations[Grade])&amp;""</f>
        <v/>
      </c>
      <c r="H2286" s="9">
        <f>COUNTIFS(Violations[Key],C2286,Violations[Violation code],"&lt;&gt;")</f>
        <v/>
      </c>
      <c r="I2286" s="9">
        <f>COUNTIFS(Violations[Key],C2286,Violations[Critical flag],"Critical")</f>
        <v/>
      </c>
      <c r="J2286" s="9">
        <f>IF(LEFT(_xlfn.XLOOKUP(C2286,Violations[Key],Violations[Action]),20)="Establishment Closed","Yes","No")</f>
        <v/>
      </c>
      <c r="K2286" s="9">
        <f>IF(F2286&lt;=13,"Yes","No")</f>
        <v/>
      </c>
    </row>
    <row r="2287">
      <c r="A2287" t="n">
        <v>50157154</v>
      </c>
      <c r="B2287" s="8" t="n">
        <v>46161</v>
      </c>
      <c r="C2287" s="9">
        <f>A2287&amp;"-"&amp;TEXT(B2287,"yyyymmdd")</f>
        <v/>
      </c>
      <c r="D2287" s="9">
        <f>_xlfn.XLOOKUP(C2287,Violations[Key],Violations[Boro])</f>
        <v/>
      </c>
      <c r="E2287" s="9">
        <f>_xlfn.XLOOKUP(C2287,Violations[Key],Violations[Cuisine])</f>
        <v/>
      </c>
      <c r="F2287" s="9">
        <f>_xlfn.XLOOKUP(C2287,Violations[Key],Violations[Score])</f>
        <v/>
      </c>
      <c r="G2287" s="9">
        <f>_xlfn.XLOOKUP(C2287,Violations[Key],Violations[Grade])&amp;""</f>
        <v/>
      </c>
      <c r="H2287" s="9">
        <f>COUNTIFS(Violations[Key],C2287,Violations[Violation code],"&lt;&gt;")</f>
        <v/>
      </c>
      <c r="I2287" s="9">
        <f>COUNTIFS(Violations[Key],C2287,Violations[Critical flag],"Critical")</f>
        <v/>
      </c>
      <c r="J2287" s="9">
        <f>IF(LEFT(_xlfn.XLOOKUP(C2287,Violations[Key],Violations[Action]),20)="Establishment Closed","Yes","No")</f>
        <v/>
      </c>
      <c r="K2287" s="9">
        <f>IF(F2287&lt;=13,"Yes","No")</f>
        <v/>
      </c>
    </row>
    <row r="2288">
      <c r="A2288" t="n">
        <v>50158804</v>
      </c>
      <c r="B2288" s="8" t="n">
        <v>46161</v>
      </c>
      <c r="C2288" s="9">
        <f>A2288&amp;"-"&amp;TEXT(B2288,"yyyymmdd")</f>
        <v/>
      </c>
      <c r="D2288" s="9">
        <f>_xlfn.XLOOKUP(C2288,Violations[Key],Violations[Boro])</f>
        <v/>
      </c>
      <c r="E2288" s="9">
        <f>_xlfn.XLOOKUP(C2288,Violations[Key],Violations[Cuisine])</f>
        <v/>
      </c>
      <c r="F2288" s="9">
        <f>_xlfn.XLOOKUP(C2288,Violations[Key],Violations[Score])</f>
        <v/>
      </c>
      <c r="G2288" s="9">
        <f>_xlfn.XLOOKUP(C2288,Violations[Key],Violations[Grade])&amp;""</f>
        <v/>
      </c>
      <c r="H2288" s="9">
        <f>COUNTIFS(Violations[Key],C2288,Violations[Violation code],"&lt;&gt;")</f>
        <v/>
      </c>
      <c r="I2288" s="9">
        <f>COUNTIFS(Violations[Key],C2288,Violations[Critical flag],"Critical")</f>
        <v/>
      </c>
      <c r="J2288" s="9">
        <f>IF(LEFT(_xlfn.XLOOKUP(C2288,Violations[Key],Violations[Action]),20)="Establishment Closed","Yes","No")</f>
        <v/>
      </c>
      <c r="K2288" s="9">
        <f>IF(F2288&lt;=13,"Yes","No")</f>
        <v/>
      </c>
    </row>
    <row r="2289">
      <c r="A2289" t="n">
        <v>50161436</v>
      </c>
      <c r="B2289" s="8" t="n">
        <v>46161</v>
      </c>
      <c r="C2289" s="9">
        <f>A2289&amp;"-"&amp;TEXT(B2289,"yyyymmdd")</f>
        <v/>
      </c>
      <c r="D2289" s="9">
        <f>_xlfn.XLOOKUP(C2289,Violations[Key],Violations[Boro])</f>
        <v/>
      </c>
      <c r="E2289" s="9">
        <f>_xlfn.XLOOKUP(C2289,Violations[Key],Violations[Cuisine])</f>
        <v/>
      </c>
      <c r="F2289" s="9">
        <f>_xlfn.XLOOKUP(C2289,Violations[Key],Violations[Score])</f>
        <v/>
      </c>
      <c r="G2289" s="9">
        <f>_xlfn.XLOOKUP(C2289,Violations[Key],Violations[Grade])&amp;""</f>
        <v/>
      </c>
      <c r="H2289" s="9">
        <f>COUNTIFS(Violations[Key],C2289,Violations[Violation code],"&lt;&gt;")</f>
        <v/>
      </c>
      <c r="I2289" s="9">
        <f>COUNTIFS(Violations[Key],C2289,Violations[Critical flag],"Critical")</f>
        <v/>
      </c>
      <c r="J2289" s="9">
        <f>IF(LEFT(_xlfn.XLOOKUP(C2289,Violations[Key],Violations[Action]),20)="Establishment Closed","Yes","No")</f>
        <v/>
      </c>
      <c r="K2289" s="9">
        <f>IF(F2289&lt;=13,"Yes","No")</f>
        <v/>
      </c>
    </row>
    <row r="2290">
      <c r="A2290" t="n">
        <v>50162420</v>
      </c>
      <c r="B2290" s="8" t="n">
        <v>46161</v>
      </c>
      <c r="C2290" s="9">
        <f>A2290&amp;"-"&amp;TEXT(B2290,"yyyymmdd")</f>
        <v/>
      </c>
      <c r="D2290" s="9">
        <f>_xlfn.XLOOKUP(C2290,Violations[Key],Violations[Boro])</f>
        <v/>
      </c>
      <c r="E2290" s="9">
        <f>_xlfn.XLOOKUP(C2290,Violations[Key],Violations[Cuisine])</f>
        <v/>
      </c>
      <c r="F2290" s="9">
        <f>_xlfn.XLOOKUP(C2290,Violations[Key],Violations[Score])</f>
        <v/>
      </c>
      <c r="G2290" s="9">
        <f>_xlfn.XLOOKUP(C2290,Violations[Key],Violations[Grade])&amp;""</f>
        <v/>
      </c>
      <c r="H2290" s="9">
        <f>COUNTIFS(Violations[Key],C2290,Violations[Violation code],"&lt;&gt;")</f>
        <v/>
      </c>
      <c r="I2290" s="9">
        <f>COUNTIFS(Violations[Key],C2290,Violations[Critical flag],"Critical")</f>
        <v/>
      </c>
      <c r="J2290" s="9">
        <f>IF(LEFT(_xlfn.XLOOKUP(C2290,Violations[Key],Violations[Action]),20)="Establishment Closed","Yes","No")</f>
        <v/>
      </c>
      <c r="K2290" s="9">
        <f>IF(F2290&lt;=13,"Yes","No")</f>
        <v/>
      </c>
    </row>
    <row r="2291">
      <c r="A2291" t="n">
        <v>50162490</v>
      </c>
      <c r="B2291" s="8" t="n">
        <v>46161</v>
      </c>
      <c r="C2291" s="9">
        <f>A2291&amp;"-"&amp;TEXT(B2291,"yyyymmdd")</f>
        <v/>
      </c>
      <c r="D2291" s="9">
        <f>_xlfn.XLOOKUP(C2291,Violations[Key],Violations[Boro])</f>
        <v/>
      </c>
      <c r="E2291" s="9">
        <f>_xlfn.XLOOKUP(C2291,Violations[Key],Violations[Cuisine])</f>
        <v/>
      </c>
      <c r="F2291" s="9">
        <f>_xlfn.XLOOKUP(C2291,Violations[Key],Violations[Score])</f>
        <v/>
      </c>
      <c r="G2291" s="9">
        <f>_xlfn.XLOOKUP(C2291,Violations[Key],Violations[Grade])&amp;""</f>
        <v/>
      </c>
      <c r="H2291" s="9">
        <f>COUNTIFS(Violations[Key],C2291,Violations[Violation code],"&lt;&gt;")</f>
        <v/>
      </c>
      <c r="I2291" s="9">
        <f>COUNTIFS(Violations[Key],C2291,Violations[Critical flag],"Critical")</f>
        <v/>
      </c>
      <c r="J2291" s="9">
        <f>IF(LEFT(_xlfn.XLOOKUP(C2291,Violations[Key],Violations[Action]),20)="Establishment Closed","Yes","No")</f>
        <v/>
      </c>
      <c r="K2291" s="9">
        <f>IF(F2291&lt;=13,"Yes","No")</f>
        <v/>
      </c>
    </row>
    <row r="2292">
      <c r="A2292" t="n">
        <v>50163403</v>
      </c>
      <c r="B2292" s="8" t="n">
        <v>46161</v>
      </c>
      <c r="C2292" s="9">
        <f>A2292&amp;"-"&amp;TEXT(B2292,"yyyymmdd")</f>
        <v/>
      </c>
      <c r="D2292" s="9">
        <f>_xlfn.XLOOKUP(C2292,Violations[Key],Violations[Boro])</f>
        <v/>
      </c>
      <c r="E2292" s="9">
        <f>_xlfn.XLOOKUP(C2292,Violations[Key],Violations[Cuisine])</f>
        <v/>
      </c>
      <c r="F2292" s="9">
        <f>_xlfn.XLOOKUP(C2292,Violations[Key],Violations[Score])</f>
        <v/>
      </c>
      <c r="G2292" s="9">
        <f>_xlfn.XLOOKUP(C2292,Violations[Key],Violations[Grade])&amp;""</f>
        <v/>
      </c>
      <c r="H2292" s="9">
        <f>COUNTIFS(Violations[Key],C2292,Violations[Violation code],"&lt;&gt;")</f>
        <v/>
      </c>
      <c r="I2292" s="9">
        <f>COUNTIFS(Violations[Key],C2292,Violations[Critical flag],"Critical")</f>
        <v/>
      </c>
      <c r="J2292" s="9">
        <f>IF(LEFT(_xlfn.XLOOKUP(C2292,Violations[Key],Violations[Action]),20)="Establishment Closed","Yes","No")</f>
        <v/>
      </c>
      <c r="K2292" s="9">
        <f>IF(F2292&lt;=13,"Yes","No")</f>
        <v/>
      </c>
    </row>
    <row r="2293">
      <c r="A2293" t="n">
        <v>50171826</v>
      </c>
      <c r="B2293" s="8" t="n">
        <v>46161</v>
      </c>
      <c r="C2293" s="9">
        <f>A2293&amp;"-"&amp;TEXT(B2293,"yyyymmdd")</f>
        <v/>
      </c>
      <c r="D2293" s="9">
        <f>_xlfn.XLOOKUP(C2293,Violations[Key],Violations[Boro])</f>
        <v/>
      </c>
      <c r="E2293" s="9">
        <f>_xlfn.XLOOKUP(C2293,Violations[Key],Violations[Cuisine])</f>
        <v/>
      </c>
      <c r="F2293" s="9">
        <f>_xlfn.XLOOKUP(C2293,Violations[Key],Violations[Score])</f>
        <v/>
      </c>
      <c r="G2293" s="9">
        <f>_xlfn.XLOOKUP(C2293,Violations[Key],Violations[Grade])&amp;""</f>
        <v/>
      </c>
      <c r="H2293" s="9">
        <f>COUNTIFS(Violations[Key],C2293,Violations[Violation code],"&lt;&gt;")</f>
        <v/>
      </c>
      <c r="I2293" s="9">
        <f>COUNTIFS(Violations[Key],C2293,Violations[Critical flag],"Critical")</f>
        <v/>
      </c>
      <c r="J2293" s="9">
        <f>IF(LEFT(_xlfn.XLOOKUP(C2293,Violations[Key],Violations[Action]),20)="Establishment Closed","Yes","No")</f>
        <v/>
      </c>
      <c r="K2293" s="9">
        <f>IF(F2293&lt;=13,"Yes","No")</f>
        <v/>
      </c>
    </row>
    <row r="2294">
      <c r="A2294" t="n">
        <v>50177811</v>
      </c>
      <c r="B2294" s="8" t="n">
        <v>46161</v>
      </c>
      <c r="C2294" s="9">
        <f>A2294&amp;"-"&amp;TEXT(B2294,"yyyymmdd")</f>
        <v/>
      </c>
      <c r="D2294" s="9">
        <f>_xlfn.XLOOKUP(C2294,Violations[Key],Violations[Boro])</f>
        <v/>
      </c>
      <c r="E2294" s="9">
        <f>_xlfn.XLOOKUP(C2294,Violations[Key],Violations[Cuisine])</f>
        <v/>
      </c>
      <c r="F2294" s="9">
        <f>_xlfn.XLOOKUP(C2294,Violations[Key],Violations[Score])</f>
        <v/>
      </c>
      <c r="G2294" s="9">
        <f>_xlfn.XLOOKUP(C2294,Violations[Key],Violations[Grade])&amp;""</f>
        <v/>
      </c>
      <c r="H2294" s="9">
        <f>COUNTIFS(Violations[Key],C2294,Violations[Violation code],"&lt;&gt;")</f>
        <v/>
      </c>
      <c r="I2294" s="9">
        <f>COUNTIFS(Violations[Key],C2294,Violations[Critical flag],"Critical")</f>
        <v/>
      </c>
      <c r="J2294" s="9">
        <f>IF(LEFT(_xlfn.XLOOKUP(C2294,Violations[Key],Violations[Action]),20)="Establishment Closed","Yes","No")</f>
        <v/>
      </c>
      <c r="K2294" s="9">
        <f>IF(F2294&lt;=13,"Yes","No")</f>
        <v/>
      </c>
    </row>
    <row r="2295">
      <c r="A2295" t="n">
        <v>40365013</v>
      </c>
      <c r="B2295" s="8" t="n">
        <v>46162</v>
      </c>
      <c r="C2295" s="9">
        <f>A2295&amp;"-"&amp;TEXT(B2295,"yyyymmdd")</f>
        <v/>
      </c>
      <c r="D2295" s="9">
        <f>_xlfn.XLOOKUP(C2295,Violations[Key],Violations[Boro])</f>
        <v/>
      </c>
      <c r="E2295" s="9">
        <f>_xlfn.XLOOKUP(C2295,Violations[Key],Violations[Cuisine])</f>
        <v/>
      </c>
      <c r="F2295" s="9">
        <f>_xlfn.XLOOKUP(C2295,Violations[Key],Violations[Score])</f>
        <v/>
      </c>
      <c r="G2295" s="9">
        <f>_xlfn.XLOOKUP(C2295,Violations[Key],Violations[Grade])&amp;""</f>
        <v/>
      </c>
      <c r="H2295" s="9">
        <f>COUNTIFS(Violations[Key],C2295,Violations[Violation code],"&lt;&gt;")</f>
        <v/>
      </c>
      <c r="I2295" s="9">
        <f>COUNTIFS(Violations[Key],C2295,Violations[Critical flag],"Critical")</f>
        <v/>
      </c>
      <c r="J2295" s="9">
        <f>IF(LEFT(_xlfn.XLOOKUP(C2295,Violations[Key],Violations[Action]),20)="Establishment Closed","Yes","No")</f>
        <v/>
      </c>
      <c r="K2295" s="9">
        <f>IF(F2295&lt;=13,"Yes","No")</f>
        <v/>
      </c>
    </row>
    <row r="2296">
      <c r="A2296" t="n">
        <v>40538061</v>
      </c>
      <c r="B2296" s="8" t="n">
        <v>46162</v>
      </c>
      <c r="C2296" s="9">
        <f>A2296&amp;"-"&amp;TEXT(B2296,"yyyymmdd")</f>
        <v/>
      </c>
      <c r="D2296" s="9">
        <f>_xlfn.XLOOKUP(C2296,Violations[Key],Violations[Boro])</f>
        <v/>
      </c>
      <c r="E2296" s="9">
        <f>_xlfn.XLOOKUP(C2296,Violations[Key],Violations[Cuisine])</f>
        <v/>
      </c>
      <c r="F2296" s="9">
        <f>_xlfn.XLOOKUP(C2296,Violations[Key],Violations[Score])</f>
        <v/>
      </c>
      <c r="G2296" s="9">
        <f>_xlfn.XLOOKUP(C2296,Violations[Key],Violations[Grade])&amp;""</f>
        <v/>
      </c>
      <c r="H2296" s="9">
        <f>COUNTIFS(Violations[Key],C2296,Violations[Violation code],"&lt;&gt;")</f>
        <v/>
      </c>
      <c r="I2296" s="9">
        <f>COUNTIFS(Violations[Key],C2296,Violations[Critical flag],"Critical")</f>
        <v/>
      </c>
      <c r="J2296" s="9">
        <f>IF(LEFT(_xlfn.XLOOKUP(C2296,Violations[Key],Violations[Action]),20)="Establishment Closed","Yes","No")</f>
        <v/>
      </c>
      <c r="K2296" s="9">
        <f>IF(F2296&lt;=13,"Yes","No")</f>
        <v/>
      </c>
    </row>
    <row r="2297">
      <c r="A2297" t="n">
        <v>41073493</v>
      </c>
      <c r="B2297" s="8" t="n">
        <v>46162</v>
      </c>
      <c r="C2297" s="9">
        <f>A2297&amp;"-"&amp;TEXT(B2297,"yyyymmdd")</f>
        <v/>
      </c>
      <c r="D2297" s="9">
        <f>_xlfn.XLOOKUP(C2297,Violations[Key],Violations[Boro])</f>
        <v/>
      </c>
      <c r="E2297" s="9">
        <f>_xlfn.XLOOKUP(C2297,Violations[Key],Violations[Cuisine])</f>
        <v/>
      </c>
      <c r="F2297" s="9">
        <f>_xlfn.XLOOKUP(C2297,Violations[Key],Violations[Score])</f>
        <v/>
      </c>
      <c r="G2297" s="9">
        <f>_xlfn.XLOOKUP(C2297,Violations[Key],Violations[Grade])&amp;""</f>
        <v/>
      </c>
      <c r="H2297" s="9">
        <f>COUNTIFS(Violations[Key],C2297,Violations[Violation code],"&lt;&gt;")</f>
        <v/>
      </c>
      <c r="I2297" s="9">
        <f>COUNTIFS(Violations[Key],C2297,Violations[Critical flag],"Critical")</f>
        <v/>
      </c>
      <c r="J2297" s="9">
        <f>IF(LEFT(_xlfn.XLOOKUP(C2297,Violations[Key],Violations[Action]),20)="Establishment Closed","Yes","No")</f>
        <v/>
      </c>
      <c r="K2297" s="9">
        <f>IF(F2297&lt;=13,"Yes","No")</f>
        <v/>
      </c>
    </row>
    <row r="2298">
      <c r="A2298" t="n">
        <v>41203218</v>
      </c>
      <c r="B2298" s="8" t="n">
        <v>46162</v>
      </c>
      <c r="C2298" s="9">
        <f>A2298&amp;"-"&amp;TEXT(B2298,"yyyymmdd")</f>
        <v/>
      </c>
      <c r="D2298" s="9">
        <f>_xlfn.XLOOKUP(C2298,Violations[Key],Violations[Boro])</f>
        <v/>
      </c>
      <c r="E2298" s="9">
        <f>_xlfn.XLOOKUP(C2298,Violations[Key],Violations[Cuisine])</f>
        <v/>
      </c>
      <c r="F2298" s="9">
        <f>_xlfn.XLOOKUP(C2298,Violations[Key],Violations[Score])</f>
        <v/>
      </c>
      <c r="G2298" s="9">
        <f>_xlfn.XLOOKUP(C2298,Violations[Key],Violations[Grade])&amp;""</f>
        <v/>
      </c>
      <c r="H2298" s="9">
        <f>COUNTIFS(Violations[Key],C2298,Violations[Violation code],"&lt;&gt;")</f>
        <v/>
      </c>
      <c r="I2298" s="9">
        <f>COUNTIFS(Violations[Key],C2298,Violations[Critical flag],"Critical")</f>
        <v/>
      </c>
      <c r="J2298" s="9">
        <f>IF(LEFT(_xlfn.XLOOKUP(C2298,Violations[Key],Violations[Action]),20)="Establishment Closed","Yes","No")</f>
        <v/>
      </c>
      <c r="K2298" s="9">
        <f>IF(F2298&lt;=13,"Yes","No")</f>
        <v/>
      </c>
    </row>
    <row r="2299">
      <c r="A2299" t="n">
        <v>41421941</v>
      </c>
      <c r="B2299" s="8" t="n">
        <v>46162</v>
      </c>
      <c r="C2299" s="9">
        <f>A2299&amp;"-"&amp;TEXT(B2299,"yyyymmdd")</f>
        <v/>
      </c>
      <c r="D2299" s="9">
        <f>_xlfn.XLOOKUP(C2299,Violations[Key],Violations[Boro])</f>
        <v/>
      </c>
      <c r="E2299" s="9">
        <f>_xlfn.XLOOKUP(C2299,Violations[Key],Violations[Cuisine])</f>
        <v/>
      </c>
      <c r="F2299" s="9">
        <f>_xlfn.XLOOKUP(C2299,Violations[Key],Violations[Score])</f>
        <v/>
      </c>
      <c r="G2299" s="9">
        <f>_xlfn.XLOOKUP(C2299,Violations[Key],Violations[Grade])&amp;""</f>
        <v/>
      </c>
      <c r="H2299" s="9">
        <f>COUNTIFS(Violations[Key],C2299,Violations[Violation code],"&lt;&gt;")</f>
        <v/>
      </c>
      <c r="I2299" s="9">
        <f>COUNTIFS(Violations[Key],C2299,Violations[Critical flag],"Critical")</f>
        <v/>
      </c>
      <c r="J2299" s="9">
        <f>IF(LEFT(_xlfn.XLOOKUP(C2299,Violations[Key],Violations[Action]),20)="Establishment Closed","Yes","No")</f>
        <v/>
      </c>
      <c r="K2299" s="9">
        <f>IF(F2299&lt;=13,"Yes","No")</f>
        <v/>
      </c>
    </row>
    <row r="2300">
      <c r="A2300" t="n">
        <v>41501061</v>
      </c>
      <c r="B2300" s="8" t="n">
        <v>46162</v>
      </c>
      <c r="C2300" s="9">
        <f>A2300&amp;"-"&amp;TEXT(B2300,"yyyymmdd")</f>
        <v/>
      </c>
      <c r="D2300" s="9">
        <f>_xlfn.XLOOKUP(C2300,Violations[Key],Violations[Boro])</f>
        <v/>
      </c>
      <c r="E2300" s="9">
        <f>_xlfn.XLOOKUP(C2300,Violations[Key],Violations[Cuisine])</f>
        <v/>
      </c>
      <c r="F2300" s="9">
        <f>_xlfn.XLOOKUP(C2300,Violations[Key],Violations[Score])</f>
        <v/>
      </c>
      <c r="G2300" s="9">
        <f>_xlfn.XLOOKUP(C2300,Violations[Key],Violations[Grade])&amp;""</f>
        <v/>
      </c>
      <c r="H2300" s="9">
        <f>COUNTIFS(Violations[Key],C2300,Violations[Violation code],"&lt;&gt;")</f>
        <v/>
      </c>
      <c r="I2300" s="9">
        <f>COUNTIFS(Violations[Key],C2300,Violations[Critical flag],"Critical")</f>
        <v/>
      </c>
      <c r="J2300" s="9">
        <f>IF(LEFT(_xlfn.XLOOKUP(C2300,Violations[Key],Violations[Action]),20)="Establishment Closed","Yes","No")</f>
        <v/>
      </c>
      <c r="K2300" s="9">
        <f>IF(F2300&lt;=13,"Yes","No")</f>
        <v/>
      </c>
    </row>
    <row r="2301">
      <c r="A2301" t="n">
        <v>41555821</v>
      </c>
      <c r="B2301" s="8" t="n">
        <v>46162</v>
      </c>
      <c r="C2301" s="9">
        <f>A2301&amp;"-"&amp;TEXT(B2301,"yyyymmdd")</f>
        <v/>
      </c>
      <c r="D2301" s="9">
        <f>_xlfn.XLOOKUP(C2301,Violations[Key],Violations[Boro])</f>
        <v/>
      </c>
      <c r="E2301" s="9">
        <f>_xlfn.XLOOKUP(C2301,Violations[Key],Violations[Cuisine])</f>
        <v/>
      </c>
      <c r="F2301" s="9">
        <f>_xlfn.XLOOKUP(C2301,Violations[Key],Violations[Score])</f>
        <v/>
      </c>
      <c r="G2301" s="9">
        <f>_xlfn.XLOOKUP(C2301,Violations[Key],Violations[Grade])&amp;""</f>
        <v/>
      </c>
      <c r="H2301" s="9">
        <f>COUNTIFS(Violations[Key],C2301,Violations[Violation code],"&lt;&gt;")</f>
        <v/>
      </c>
      <c r="I2301" s="9">
        <f>COUNTIFS(Violations[Key],C2301,Violations[Critical flag],"Critical")</f>
        <v/>
      </c>
      <c r="J2301" s="9">
        <f>IF(LEFT(_xlfn.XLOOKUP(C2301,Violations[Key],Violations[Action]),20)="Establishment Closed","Yes","No")</f>
        <v/>
      </c>
      <c r="K2301" s="9">
        <f>IF(F2301&lt;=13,"Yes","No")</f>
        <v/>
      </c>
    </row>
    <row r="2302">
      <c r="A2302" t="n">
        <v>41584432</v>
      </c>
      <c r="B2302" s="8" t="n">
        <v>46162</v>
      </c>
      <c r="C2302" s="9">
        <f>A2302&amp;"-"&amp;TEXT(B2302,"yyyymmdd")</f>
        <v/>
      </c>
      <c r="D2302" s="9">
        <f>_xlfn.XLOOKUP(C2302,Violations[Key],Violations[Boro])</f>
        <v/>
      </c>
      <c r="E2302" s="9">
        <f>_xlfn.XLOOKUP(C2302,Violations[Key],Violations[Cuisine])</f>
        <v/>
      </c>
      <c r="F2302" s="9">
        <f>_xlfn.XLOOKUP(C2302,Violations[Key],Violations[Score])</f>
        <v/>
      </c>
      <c r="G2302" s="9">
        <f>_xlfn.XLOOKUP(C2302,Violations[Key],Violations[Grade])&amp;""</f>
        <v/>
      </c>
      <c r="H2302" s="9">
        <f>COUNTIFS(Violations[Key],C2302,Violations[Violation code],"&lt;&gt;")</f>
        <v/>
      </c>
      <c r="I2302" s="9">
        <f>COUNTIFS(Violations[Key],C2302,Violations[Critical flag],"Critical")</f>
        <v/>
      </c>
      <c r="J2302" s="9">
        <f>IF(LEFT(_xlfn.XLOOKUP(C2302,Violations[Key],Violations[Action]),20)="Establishment Closed","Yes","No")</f>
        <v/>
      </c>
      <c r="K2302" s="9">
        <f>IF(F2302&lt;=13,"Yes","No")</f>
        <v/>
      </c>
    </row>
    <row r="2303">
      <c r="A2303" t="n">
        <v>41652507</v>
      </c>
      <c r="B2303" s="8" t="n">
        <v>46162</v>
      </c>
      <c r="C2303" s="9">
        <f>A2303&amp;"-"&amp;TEXT(B2303,"yyyymmdd")</f>
        <v/>
      </c>
      <c r="D2303" s="9">
        <f>_xlfn.XLOOKUP(C2303,Violations[Key],Violations[Boro])</f>
        <v/>
      </c>
      <c r="E2303" s="9">
        <f>_xlfn.XLOOKUP(C2303,Violations[Key],Violations[Cuisine])</f>
        <v/>
      </c>
      <c r="F2303" s="9">
        <f>_xlfn.XLOOKUP(C2303,Violations[Key],Violations[Score])</f>
        <v/>
      </c>
      <c r="G2303" s="9">
        <f>_xlfn.XLOOKUP(C2303,Violations[Key],Violations[Grade])&amp;""</f>
        <v/>
      </c>
      <c r="H2303" s="9">
        <f>COUNTIFS(Violations[Key],C2303,Violations[Violation code],"&lt;&gt;")</f>
        <v/>
      </c>
      <c r="I2303" s="9">
        <f>COUNTIFS(Violations[Key],C2303,Violations[Critical flag],"Critical")</f>
        <v/>
      </c>
      <c r="J2303" s="9">
        <f>IF(LEFT(_xlfn.XLOOKUP(C2303,Violations[Key],Violations[Action]),20)="Establishment Closed","Yes","No")</f>
        <v/>
      </c>
      <c r="K2303" s="9">
        <f>IF(F2303&lt;=13,"Yes","No")</f>
        <v/>
      </c>
    </row>
    <row r="2304">
      <c r="A2304" t="n">
        <v>50044577</v>
      </c>
      <c r="B2304" s="8" t="n">
        <v>46162</v>
      </c>
      <c r="C2304" s="9">
        <f>A2304&amp;"-"&amp;TEXT(B2304,"yyyymmdd")</f>
        <v/>
      </c>
      <c r="D2304" s="9">
        <f>_xlfn.XLOOKUP(C2304,Violations[Key],Violations[Boro])</f>
        <v/>
      </c>
      <c r="E2304" s="9">
        <f>_xlfn.XLOOKUP(C2304,Violations[Key],Violations[Cuisine])</f>
        <v/>
      </c>
      <c r="F2304" s="9">
        <f>_xlfn.XLOOKUP(C2304,Violations[Key],Violations[Score])</f>
        <v/>
      </c>
      <c r="G2304" s="9">
        <f>_xlfn.XLOOKUP(C2304,Violations[Key],Violations[Grade])&amp;""</f>
        <v/>
      </c>
      <c r="H2304" s="9">
        <f>COUNTIFS(Violations[Key],C2304,Violations[Violation code],"&lt;&gt;")</f>
        <v/>
      </c>
      <c r="I2304" s="9">
        <f>COUNTIFS(Violations[Key],C2304,Violations[Critical flag],"Critical")</f>
        <v/>
      </c>
      <c r="J2304" s="9">
        <f>IF(LEFT(_xlfn.XLOOKUP(C2304,Violations[Key],Violations[Action]),20)="Establishment Closed","Yes","No")</f>
        <v/>
      </c>
      <c r="K2304" s="9">
        <f>IF(F2304&lt;=13,"Yes","No")</f>
        <v/>
      </c>
    </row>
    <row r="2305">
      <c r="A2305" t="n">
        <v>50082236</v>
      </c>
      <c r="B2305" s="8" t="n">
        <v>46162</v>
      </c>
      <c r="C2305" s="9">
        <f>A2305&amp;"-"&amp;TEXT(B2305,"yyyymmdd")</f>
        <v/>
      </c>
      <c r="D2305" s="9">
        <f>_xlfn.XLOOKUP(C2305,Violations[Key],Violations[Boro])</f>
        <v/>
      </c>
      <c r="E2305" s="9">
        <f>_xlfn.XLOOKUP(C2305,Violations[Key],Violations[Cuisine])</f>
        <v/>
      </c>
      <c r="F2305" s="9">
        <f>_xlfn.XLOOKUP(C2305,Violations[Key],Violations[Score])</f>
        <v/>
      </c>
      <c r="G2305" s="9">
        <f>_xlfn.XLOOKUP(C2305,Violations[Key],Violations[Grade])&amp;""</f>
        <v/>
      </c>
      <c r="H2305" s="9">
        <f>COUNTIFS(Violations[Key],C2305,Violations[Violation code],"&lt;&gt;")</f>
        <v/>
      </c>
      <c r="I2305" s="9">
        <f>COUNTIFS(Violations[Key],C2305,Violations[Critical flag],"Critical")</f>
        <v/>
      </c>
      <c r="J2305" s="9">
        <f>IF(LEFT(_xlfn.XLOOKUP(C2305,Violations[Key],Violations[Action]),20)="Establishment Closed","Yes","No")</f>
        <v/>
      </c>
      <c r="K2305" s="9">
        <f>IF(F2305&lt;=13,"Yes","No")</f>
        <v/>
      </c>
    </row>
    <row r="2306">
      <c r="A2306" t="n">
        <v>50088412</v>
      </c>
      <c r="B2306" s="8" t="n">
        <v>46162</v>
      </c>
      <c r="C2306" s="9">
        <f>A2306&amp;"-"&amp;TEXT(B2306,"yyyymmdd")</f>
        <v/>
      </c>
      <c r="D2306" s="9">
        <f>_xlfn.XLOOKUP(C2306,Violations[Key],Violations[Boro])</f>
        <v/>
      </c>
      <c r="E2306" s="9">
        <f>_xlfn.XLOOKUP(C2306,Violations[Key],Violations[Cuisine])</f>
        <v/>
      </c>
      <c r="F2306" s="9">
        <f>_xlfn.XLOOKUP(C2306,Violations[Key],Violations[Score])</f>
        <v/>
      </c>
      <c r="G2306" s="9">
        <f>_xlfn.XLOOKUP(C2306,Violations[Key],Violations[Grade])&amp;""</f>
        <v/>
      </c>
      <c r="H2306" s="9">
        <f>COUNTIFS(Violations[Key],C2306,Violations[Violation code],"&lt;&gt;")</f>
        <v/>
      </c>
      <c r="I2306" s="9">
        <f>COUNTIFS(Violations[Key],C2306,Violations[Critical flag],"Critical")</f>
        <v/>
      </c>
      <c r="J2306" s="9">
        <f>IF(LEFT(_xlfn.XLOOKUP(C2306,Violations[Key],Violations[Action]),20)="Establishment Closed","Yes","No")</f>
        <v/>
      </c>
      <c r="K2306" s="9">
        <f>IF(F2306&lt;=13,"Yes","No")</f>
        <v/>
      </c>
    </row>
    <row r="2307">
      <c r="A2307" t="n">
        <v>50089786</v>
      </c>
      <c r="B2307" s="8" t="n">
        <v>46162</v>
      </c>
      <c r="C2307" s="9">
        <f>A2307&amp;"-"&amp;TEXT(B2307,"yyyymmdd")</f>
        <v/>
      </c>
      <c r="D2307" s="9">
        <f>_xlfn.XLOOKUP(C2307,Violations[Key],Violations[Boro])</f>
        <v/>
      </c>
      <c r="E2307" s="9">
        <f>_xlfn.XLOOKUP(C2307,Violations[Key],Violations[Cuisine])</f>
        <v/>
      </c>
      <c r="F2307" s="9">
        <f>_xlfn.XLOOKUP(C2307,Violations[Key],Violations[Score])</f>
        <v/>
      </c>
      <c r="G2307" s="9">
        <f>_xlfn.XLOOKUP(C2307,Violations[Key],Violations[Grade])&amp;""</f>
        <v/>
      </c>
      <c r="H2307" s="9">
        <f>COUNTIFS(Violations[Key],C2307,Violations[Violation code],"&lt;&gt;")</f>
        <v/>
      </c>
      <c r="I2307" s="9">
        <f>COUNTIFS(Violations[Key],C2307,Violations[Critical flag],"Critical")</f>
        <v/>
      </c>
      <c r="J2307" s="9">
        <f>IF(LEFT(_xlfn.XLOOKUP(C2307,Violations[Key],Violations[Action]),20)="Establishment Closed","Yes","No")</f>
        <v/>
      </c>
      <c r="K2307" s="9">
        <f>IF(F2307&lt;=13,"Yes","No")</f>
        <v/>
      </c>
    </row>
    <row r="2308">
      <c r="A2308" t="n">
        <v>50097790</v>
      </c>
      <c r="B2308" s="8" t="n">
        <v>46162</v>
      </c>
      <c r="C2308" s="9">
        <f>A2308&amp;"-"&amp;TEXT(B2308,"yyyymmdd")</f>
        <v/>
      </c>
      <c r="D2308" s="9">
        <f>_xlfn.XLOOKUP(C2308,Violations[Key],Violations[Boro])</f>
        <v/>
      </c>
      <c r="E2308" s="9">
        <f>_xlfn.XLOOKUP(C2308,Violations[Key],Violations[Cuisine])</f>
        <v/>
      </c>
      <c r="F2308" s="9">
        <f>_xlfn.XLOOKUP(C2308,Violations[Key],Violations[Score])</f>
        <v/>
      </c>
      <c r="G2308" s="9">
        <f>_xlfn.XLOOKUP(C2308,Violations[Key],Violations[Grade])&amp;""</f>
        <v/>
      </c>
      <c r="H2308" s="9">
        <f>COUNTIFS(Violations[Key],C2308,Violations[Violation code],"&lt;&gt;")</f>
        <v/>
      </c>
      <c r="I2308" s="9">
        <f>COUNTIFS(Violations[Key],C2308,Violations[Critical flag],"Critical")</f>
        <v/>
      </c>
      <c r="J2308" s="9">
        <f>IF(LEFT(_xlfn.XLOOKUP(C2308,Violations[Key],Violations[Action]),20)="Establishment Closed","Yes","No")</f>
        <v/>
      </c>
      <c r="K2308" s="9">
        <f>IF(F2308&lt;=13,"Yes","No")</f>
        <v/>
      </c>
    </row>
    <row r="2309">
      <c r="A2309" t="n">
        <v>50099930</v>
      </c>
      <c r="B2309" s="8" t="n">
        <v>46162</v>
      </c>
      <c r="C2309" s="9">
        <f>A2309&amp;"-"&amp;TEXT(B2309,"yyyymmdd")</f>
        <v/>
      </c>
      <c r="D2309" s="9">
        <f>_xlfn.XLOOKUP(C2309,Violations[Key],Violations[Boro])</f>
        <v/>
      </c>
      <c r="E2309" s="9">
        <f>_xlfn.XLOOKUP(C2309,Violations[Key],Violations[Cuisine])</f>
        <v/>
      </c>
      <c r="F2309" s="9">
        <f>_xlfn.XLOOKUP(C2309,Violations[Key],Violations[Score])</f>
        <v/>
      </c>
      <c r="G2309" s="9">
        <f>_xlfn.XLOOKUP(C2309,Violations[Key],Violations[Grade])&amp;""</f>
        <v/>
      </c>
      <c r="H2309" s="9">
        <f>COUNTIFS(Violations[Key],C2309,Violations[Violation code],"&lt;&gt;")</f>
        <v/>
      </c>
      <c r="I2309" s="9">
        <f>COUNTIFS(Violations[Key],C2309,Violations[Critical flag],"Critical")</f>
        <v/>
      </c>
      <c r="J2309" s="9">
        <f>IF(LEFT(_xlfn.XLOOKUP(C2309,Violations[Key],Violations[Action]),20)="Establishment Closed","Yes","No")</f>
        <v/>
      </c>
      <c r="K2309" s="9">
        <f>IF(F2309&lt;=13,"Yes","No")</f>
        <v/>
      </c>
    </row>
    <row r="2310">
      <c r="A2310" t="n">
        <v>50101276</v>
      </c>
      <c r="B2310" s="8" t="n">
        <v>46162</v>
      </c>
      <c r="C2310" s="9">
        <f>A2310&amp;"-"&amp;TEXT(B2310,"yyyymmdd")</f>
        <v/>
      </c>
      <c r="D2310" s="9">
        <f>_xlfn.XLOOKUP(C2310,Violations[Key],Violations[Boro])</f>
        <v/>
      </c>
      <c r="E2310" s="9">
        <f>_xlfn.XLOOKUP(C2310,Violations[Key],Violations[Cuisine])</f>
        <v/>
      </c>
      <c r="F2310" s="9">
        <f>_xlfn.XLOOKUP(C2310,Violations[Key],Violations[Score])</f>
        <v/>
      </c>
      <c r="G2310" s="9">
        <f>_xlfn.XLOOKUP(C2310,Violations[Key],Violations[Grade])&amp;""</f>
        <v/>
      </c>
      <c r="H2310" s="9">
        <f>COUNTIFS(Violations[Key],C2310,Violations[Violation code],"&lt;&gt;")</f>
        <v/>
      </c>
      <c r="I2310" s="9">
        <f>COUNTIFS(Violations[Key],C2310,Violations[Critical flag],"Critical")</f>
        <v/>
      </c>
      <c r="J2310" s="9">
        <f>IF(LEFT(_xlfn.XLOOKUP(C2310,Violations[Key],Violations[Action]),20)="Establishment Closed","Yes","No")</f>
        <v/>
      </c>
      <c r="K2310" s="9">
        <f>IF(F2310&lt;=13,"Yes","No")</f>
        <v/>
      </c>
    </row>
    <row r="2311">
      <c r="A2311" t="n">
        <v>50109666</v>
      </c>
      <c r="B2311" s="8" t="n">
        <v>46162</v>
      </c>
      <c r="C2311" s="9">
        <f>A2311&amp;"-"&amp;TEXT(B2311,"yyyymmdd")</f>
        <v/>
      </c>
      <c r="D2311" s="9">
        <f>_xlfn.XLOOKUP(C2311,Violations[Key],Violations[Boro])</f>
        <v/>
      </c>
      <c r="E2311" s="9">
        <f>_xlfn.XLOOKUP(C2311,Violations[Key],Violations[Cuisine])</f>
        <v/>
      </c>
      <c r="F2311" s="9">
        <f>_xlfn.XLOOKUP(C2311,Violations[Key],Violations[Score])</f>
        <v/>
      </c>
      <c r="G2311" s="9">
        <f>_xlfn.XLOOKUP(C2311,Violations[Key],Violations[Grade])&amp;""</f>
        <v/>
      </c>
      <c r="H2311" s="9">
        <f>COUNTIFS(Violations[Key],C2311,Violations[Violation code],"&lt;&gt;")</f>
        <v/>
      </c>
      <c r="I2311" s="9">
        <f>COUNTIFS(Violations[Key],C2311,Violations[Critical flag],"Critical")</f>
        <v/>
      </c>
      <c r="J2311" s="9">
        <f>IF(LEFT(_xlfn.XLOOKUP(C2311,Violations[Key],Violations[Action]),20)="Establishment Closed","Yes","No")</f>
        <v/>
      </c>
      <c r="K2311" s="9">
        <f>IF(F2311&lt;=13,"Yes","No")</f>
        <v/>
      </c>
    </row>
    <row r="2312">
      <c r="A2312" t="n">
        <v>50112772</v>
      </c>
      <c r="B2312" s="8" t="n">
        <v>46162</v>
      </c>
      <c r="C2312" s="9">
        <f>A2312&amp;"-"&amp;TEXT(B2312,"yyyymmdd")</f>
        <v/>
      </c>
      <c r="D2312" s="9">
        <f>_xlfn.XLOOKUP(C2312,Violations[Key],Violations[Boro])</f>
        <v/>
      </c>
      <c r="E2312" s="9">
        <f>_xlfn.XLOOKUP(C2312,Violations[Key],Violations[Cuisine])</f>
        <v/>
      </c>
      <c r="F2312" s="9">
        <f>_xlfn.XLOOKUP(C2312,Violations[Key],Violations[Score])</f>
        <v/>
      </c>
      <c r="G2312" s="9">
        <f>_xlfn.XLOOKUP(C2312,Violations[Key],Violations[Grade])&amp;""</f>
        <v/>
      </c>
      <c r="H2312" s="9">
        <f>COUNTIFS(Violations[Key],C2312,Violations[Violation code],"&lt;&gt;")</f>
        <v/>
      </c>
      <c r="I2312" s="9">
        <f>COUNTIFS(Violations[Key],C2312,Violations[Critical flag],"Critical")</f>
        <v/>
      </c>
      <c r="J2312" s="9">
        <f>IF(LEFT(_xlfn.XLOOKUP(C2312,Violations[Key],Violations[Action]),20)="Establishment Closed","Yes","No")</f>
        <v/>
      </c>
      <c r="K2312" s="9">
        <f>IF(F2312&lt;=13,"Yes","No")</f>
        <v/>
      </c>
    </row>
    <row r="2313">
      <c r="A2313" t="n">
        <v>50118947</v>
      </c>
      <c r="B2313" s="8" t="n">
        <v>46162</v>
      </c>
      <c r="C2313" s="9">
        <f>A2313&amp;"-"&amp;TEXT(B2313,"yyyymmdd")</f>
        <v/>
      </c>
      <c r="D2313" s="9">
        <f>_xlfn.XLOOKUP(C2313,Violations[Key],Violations[Boro])</f>
        <v/>
      </c>
      <c r="E2313" s="9">
        <f>_xlfn.XLOOKUP(C2313,Violations[Key],Violations[Cuisine])</f>
        <v/>
      </c>
      <c r="F2313" s="9">
        <f>_xlfn.XLOOKUP(C2313,Violations[Key],Violations[Score])</f>
        <v/>
      </c>
      <c r="G2313" s="9">
        <f>_xlfn.XLOOKUP(C2313,Violations[Key],Violations[Grade])&amp;""</f>
        <v/>
      </c>
      <c r="H2313" s="9">
        <f>COUNTIFS(Violations[Key],C2313,Violations[Violation code],"&lt;&gt;")</f>
        <v/>
      </c>
      <c r="I2313" s="9">
        <f>COUNTIFS(Violations[Key],C2313,Violations[Critical flag],"Critical")</f>
        <v/>
      </c>
      <c r="J2313" s="9">
        <f>IF(LEFT(_xlfn.XLOOKUP(C2313,Violations[Key],Violations[Action]),20)="Establishment Closed","Yes","No")</f>
        <v/>
      </c>
      <c r="K2313" s="9">
        <f>IF(F2313&lt;=13,"Yes","No")</f>
        <v/>
      </c>
    </row>
    <row r="2314">
      <c r="A2314" t="n">
        <v>50121819</v>
      </c>
      <c r="B2314" s="8" t="n">
        <v>46162</v>
      </c>
      <c r="C2314" s="9">
        <f>A2314&amp;"-"&amp;TEXT(B2314,"yyyymmdd")</f>
        <v/>
      </c>
      <c r="D2314" s="9">
        <f>_xlfn.XLOOKUP(C2314,Violations[Key],Violations[Boro])</f>
        <v/>
      </c>
      <c r="E2314" s="9">
        <f>_xlfn.XLOOKUP(C2314,Violations[Key],Violations[Cuisine])</f>
        <v/>
      </c>
      <c r="F2314" s="9">
        <f>_xlfn.XLOOKUP(C2314,Violations[Key],Violations[Score])</f>
        <v/>
      </c>
      <c r="G2314" s="9">
        <f>_xlfn.XLOOKUP(C2314,Violations[Key],Violations[Grade])&amp;""</f>
        <v/>
      </c>
      <c r="H2314" s="9">
        <f>COUNTIFS(Violations[Key],C2314,Violations[Violation code],"&lt;&gt;")</f>
        <v/>
      </c>
      <c r="I2314" s="9">
        <f>COUNTIFS(Violations[Key],C2314,Violations[Critical flag],"Critical")</f>
        <v/>
      </c>
      <c r="J2314" s="9">
        <f>IF(LEFT(_xlfn.XLOOKUP(C2314,Violations[Key],Violations[Action]),20)="Establishment Closed","Yes","No")</f>
        <v/>
      </c>
      <c r="K2314" s="9">
        <f>IF(F2314&lt;=13,"Yes","No")</f>
        <v/>
      </c>
    </row>
    <row r="2315">
      <c r="A2315" t="n">
        <v>50123723</v>
      </c>
      <c r="B2315" s="8" t="n">
        <v>46162</v>
      </c>
      <c r="C2315" s="9">
        <f>A2315&amp;"-"&amp;TEXT(B2315,"yyyymmdd")</f>
        <v/>
      </c>
      <c r="D2315" s="9">
        <f>_xlfn.XLOOKUP(C2315,Violations[Key],Violations[Boro])</f>
        <v/>
      </c>
      <c r="E2315" s="9">
        <f>_xlfn.XLOOKUP(C2315,Violations[Key],Violations[Cuisine])</f>
        <v/>
      </c>
      <c r="F2315" s="9">
        <f>_xlfn.XLOOKUP(C2315,Violations[Key],Violations[Score])</f>
        <v/>
      </c>
      <c r="G2315" s="9">
        <f>_xlfn.XLOOKUP(C2315,Violations[Key],Violations[Grade])&amp;""</f>
        <v/>
      </c>
      <c r="H2315" s="9">
        <f>COUNTIFS(Violations[Key],C2315,Violations[Violation code],"&lt;&gt;")</f>
        <v/>
      </c>
      <c r="I2315" s="9">
        <f>COUNTIFS(Violations[Key],C2315,Violations[Critical flag],"Critical")</f>
        <v/>
      </c>
      <c r="J2315" s="9">
        <f>IF(LEFT(_xlfn.XLOOKUP(C2315,Violations[Key],Violations[Action]),20)="Establishment Closed","Yes","No")</f>
        <v/>
      </c>
      <c r="K2315" s="9">
        <f>IF(F2315&lt;=13,"Yes","No")</f>
        <v/>
      </c>
    </row>
    <row r="2316">
      <c r="A2316" t="n">
        <v>50125806</v>
      </c>
      <c r="B2316" s="8" t="n">
        <v>46162</v>
      </c>
      <c r="C2316" s="9">
        <f>A2316&amp;"-"&amp;TEXT(B2316,"yyyymmdd")</f>
        <v/>
      </c>
      <c r="D2316" s="9">
        <f>_xlfn.XLOOKUP(C2316,Violations[Key],Violations[Boro])</f>
        <v/>
      </c>
      <c r="E2316" s="9">
        <f>_xlfn.XLOOKUP(C2316,Violations[Key],Violations[Cuisine])</f>
        <v/>
      </c>
      <c r="F2316" s="9">
        <f>_xlfn.XLOOKUP(C2316,Violations[Key],Violations[Score])</f>
        <v/>
      </c>
      <c r="G2316" s="9">
        <f>_xlfn.XLOOKUP(C2316,Violations[Key],Violations[Grade])&amp;""</f>
        <v/>
      </c>
      <c r="H2316" s="9">
        <f>COUNTIFS(Violations[Key],C2316,Violations[Violation code],"&lt;&gt;")</f>
        <v/>
      </c>
      <c r="I2316" s="9">
        <f>COUNTIFS(Violations[Key],C2316,Violations[Critical flag],"Critical")</f>
        <v/>
      </c>
      <c r="J2316" s="9">
        <f>IF(LEFT(_xlfn.XLOOKUP(C2316,Violations[Key],Violations[Action]),20)="Establishment Closed","Yes","No")</f>
        <v/>
      </c>
      <c r="K2316" s="9">
        <f>IF(F2316&lt;=13,"Yes","No")</f>
        <v/>
      </c>
    </row>
    <row r="2317">
      <c r="A2317" t="n">
        <v>50130878</v>
      </c>
      <c r="B2317" s="8" t="n">
        <v>46162</v>
      </c>
      <c r="C2317" s="9">
        <f>A2317&amp;"-"&amp;TEXT(B2317,"yyyymmdd")</f>
        <v/>
      </c>
      <c r="D2317" s="9">
        <f>_xlfn.XLOOKUP(C2317,Violations[Key],Violations[Boro])</f>
        <v/>
      </c>
      <c r="E2317" s="9">
        <f>_xlfn.XLOOKUP(C2317,Violations[Key],Violations[Cuisine])</f>
        <v/>
      </c>
      <c r="F2317" s="9">
        <f>_xlfn.XLOOKUP(C2317,Violations[Key],Violations[Score])</f>
        <v/>
      </c>
      <c r="G2317" s="9">
        <f>_xlfn.XLOOKUP(C2317,Violations[Key],Violations[Grade])&amp;""</f>
        <v/>
      </c>
      <c r="H2317" s="9">
        <f>COUNTIFS(Violations[Key],C2317,Violations[Violation code],"&lt;&gt;")</f>
        <v/>
      </c>
      <c r="I2317" s="9">
        <f>COUNTIFS(Violations[Key],C2317,Violations[Critical flag],"Critical")</f>
        <v/>
      </c>
      <c r="J2317" s="9">
        <f>IF(LEFT(_xlfn.XLOOKUP(C2317,Violations[Key],Violations[Action]),20)="Establishment Closed","Yes","No")</f>
        <v/>
      </c>
      <c r="K2317" s="9">
        <f>IF(F2317&lt;=13,"Yes","No")</f>
        <v/>
      </c>
    </row>
    <row r="2318">
      <c r="A2318" t="n">
        <v>50130986</v>
      </c>
      <c r="B2318" s="8" t="n">
        <v>46162</v>
      </c>
      <c r="C2318" s="9">
        <f>A2318&amp;"-"&amp;TEXT(B2318,"yyyymmdd")</f>
        <v/>
      </c>
      <c r="D2318" s="9">
        <f>_xlfn.XLOOKUP(C2318,Violations[Key],Violations[Boro])</f>
        <v/>
      </c>
      <c r="E2318" s="9">
        <f>_xlfn.XLOOKUP(C2318,Violations[Key],Violations[Cuisine])</f>
        <v/>
      </c>
      <c r="F2318" s="9">
        <f>_xlfn.XLOOKUP(C2318,Violations[Key],Violations[Score])</f>
        <v/>
      </c>
      <c r="G2318" s="9">
        <f>_xlfn.XLOOKUP(C2318,Violations[Key],Violations[Grade])&amp;""</f>
        <v/>
      </c>
      <c r="H2318" s="9">
        <f>COUNTIFS(Violations[Key],C2318,Violations[Violation code],"&lt;&gt;")</f>
        <v/>
      </c>
      <c r="I2318" s="9">
        <f>COUNTIFS(Violations[Key],C2318,Violations[Critical flag],"Critical")</f>
        <v/>
      </c>
      <c r="J2318" s="9">
        <f>IF(LEFT(_xlfn.XLOOKUP(C2318,Violations[Key],Violations[Action]),20)="Establishment Closed","Yes","No")</f>
        <v/>
      </c>
      <c r="K2318" s="9">
        <f>IF(F2318&lt;=13,"Yes","No")</f>
        <v/>
      </c>
    </row>
    <row r="2319">
      <c r="A2319" t="n">
        <v>50141494</v>
      </c>
      <c r="B2319" s="8" t="n">
        <v>46162</v>
      </c>
      <c r="C2319" s="9">
        <f>A2319&amp;"-"&amp;TEXT(B2319,"yyyymmdd")</f>
        <v/>
      </c>
      <c r="D2319" s="9">
        <f>_xlfn.XLOOKUP(C2319,Violations[Key],Violations[Boro])</f>
        <v/>
      </c>
      <c r="E2319" s="9">
        <f>_xlfn.XLOOKUP(C2319,Violations[Key],Violations[Cuisine])</f>
        <v/>
      </c>
      <c r="F2319" s="9">
        <f>_xlfn.XLOOKUP(C2319,Violations[Key],Violations[Score])</f>
        <v/>
      </c>
      <c r="G2319" s="9">
        <f>_xlfn.XLOOKUP(C2319,Violations[Key],Violations[Grade])&amp;""</f>
        <v/>
      </c>
      <c r="H2319" s="9">
        <f>COUNTIFS(Violations[Key],C2319,Violations[Violation code],"&lt;&gt;")</f>
        <v/>
      </c>
      <c r="I2319" s="9">
        <f>COUNTIFS(Violations[Key],C2319,Violations[Critical flag],"Critical")</f>
        <v/>
      </c>
      <c r="J2319" s="9">
        <f>IF(LEFT(_xlfn.XLOOKUP(C2319,Violations[Key],Violations[Action]),20)="Establishment Closed","Yes","No")</f>
        <v/>
      </c>
      <c r="K2319" s="9">
        <f>IF(F2319&lt;=13,"Yes","No")</f>
        <v/>
      </c>
    </row>
    <row r="2320">
      <c r="A2320" t="n">
        <v>50143600</v>
      </c>
      <c r="B2320" s="8" t="n">
        <v>46162</v>
      </c>
      <c r="C2320" s="9">
        <f>A2320&amp;"-"&amp;TEXT(B2320,"yyyymmdd")</f>
        <v/>
      </c>
      <c r="D2320" s="9">
        <f>_xlfn.XLOOKUP(C2320,Violations[Key],Violations[Boro])</f>
        <v/>
      </c>
      <c r="E2320" s="9">
        <f>_xlfn.XLOOKUP(C2320,Violations[Key],Violations[Cuisine])</f>
        <v/>
      </c>
      <c r="F2320" s="9">
        <f>_xlfn.XLOOKUP(C2320,Violations[Key],Violations[Score])</f>
        <v/>
      </c>
      <c r="G2320" s="9">
        <f>_xlfn.XLOOKUP(C2320,Violations[Key],Violations[Grade])&amp;""</f>
        <v/>
      </c>
      <c r="H2320" s="9">
        <f>COUNTIFS(Violations[Key],C2320,Violations[Violation code],"&lt;&gt;")</f>
        <v/>
      </c>
      <c r="I2320" s="9">
        <f>COUNTIFS(Violations[Key],C2320,Violations[Critical flag],"Critical")</f>
        <v/>
      </c>
      <c r="J2320" s="9">
        <f>IF(LEFT(_xlfn.XLOOKUP(C2320,Violations[Key],Violations[Action]),20)="Establishment Closed","Yes","No")</f>
        <v/>
      </c>
      <c r="K2320" s="9">
        <f>IF(F2320&lt;=13,"Yes","No")</f>
        <v/>
      </c>
    </row>
    <row r="2321">
      <c r="A2321" t="n">
        <v>50146195</v>
      </c>
      <c r="B2321" s="8" t="n">
        <v>46162</v>
      </c>
      <c r="C2321" s="9">
        <f>A2321&amp;"-"&amp;TEXT(B2321,"yyyymmdd")</f>
        <v/>
      </c>
      <c r="D2321" s="9">
        <f>_xlfn.XLOOKUP(C2321,Violations[Key],Violations[Boro])</f>
        <v/>
      </c>
      <c r="E2321" s="9">
        <f>_xlfn.XLOOKUP(C2321,Violations[Key],Violations[Cuisine])</f>
        <v/>
      </c>
      <c r="F2321" s="9">
        <f>_xlfn.XLOOKUP(C2321,Violations[Key],Violations[Score])</f>
        <v/>
      </c>
      <c r="G2321" s="9">
        <f>_xlfn.XLOOKUP(C2321,Violations[Key],Violations[Grade])&amp;""</f>
        <v/>
      </c>
      <c r="H2321" s="9">
        <f>COUNTIFS(Violations[Key],C2321,Violations[Violation code],"&lt;&gt;")</f>
        <v/>
      </c>
      <c r="I2321" s="9">
        <f>COUNTIFS(Violations[Key],C2321,Violations[Critical flag],"Critical")</f>
        <v/>
      </c>
      <c r="J2321" s="9">
        <f>IF(LEFT(_xlfn.XLOOKUP(C2321,Violations[Key],Violations[Action]),20)="Establishment Closed","Yes","No")</f>
        <v/>
      </c>
      <c r="K2321" s="9">
        <f>IF(F2321&lt;=13,"Yes","No")</f>
        <v/>
      </c>
    </row>
    <row r="2322">
      <c r="A2322" t="n">
        <v>50147734</v>
      </c>
      <c r="B2322" s="8" t="n">
        <v>46162</v>
      </c>
      <c r="C2322" s="9">
        <f>A2322&amp;"-"&amp;TEXT(B2322,"yyyymmdd")</f>
        <v/>
      </c>
      <c r="D2322" s="9">
        <f>_xlfn.XLOOKUP(C2322,Violations[Key],Violations[Boro])</f>
        <v/>
      </c>
      <c r="E2322" s="9">
        <f>_xlfn.XLOOKUP(C2322,Violations[Key],Violations[Cuisine])</f>
        <v/>
      </c>
      <c r="F2322" s="9">
        <f>_xlfn.XLOOKUP(C2322,Violations[Key],Violations[Score])</f>
        <v/>
      </c>
      <c r="G2322" s="9">
        <f>_xlfn.XLOOKUP(C2322,Violations[Key],Violations[Grade])&amp;""</f>
        <v/>
      </c>
      <c r="H2322" s="9">
        <f>COUNTIFS(Violations[Key],C2322,Violations[Violation code],"&lt;&gt;")</f>
        <v/>
      </c>
      <c r="I2322" s="9">
        <f>COUNTIFS(Violations[Key],C2322,Violations[Critical flag],"Critical")</f>
        <v/>
      </c>
      <c r="J2322" s="9">
        <f>IF(LEFT(_xlfn.XLOOKUP(C2322,Violations[Key],Violations[Action]),20)="Establishment Closed","Yes","No")</f>
        <v/>
      </c>
      <c r="K2322" s="9">
        <f>IF(F2322&lt;=13,"Yes","No")</f>
        <v/>
      </c>
    </row>
    <row r="2323">
      <c r="A2323" t="n">
        <v>50149302</v>
      </c>
      <c r="B2323" s="8" t="n">
        <v>46162</v>
      </c>
      <c r="C2323" s="9">
        <f>A2323&amp;"-"&amp;TEXT(B2323,"yyyymmdd")</f>
        <v/>
      </c>
      <c r="D2323" s="9">
        <f>_xlfn.XLOOKUP(C2323,Violations[Key],Violations[Boro])</f>
        <v/>
      </c>
      <c r="E2323" s="9">
        <f>_xlfn.XLOOKUP(C2323,Violations[Key],Violations[Cuisine])</f>
        <v/>
      </c>
      <c r="F2323" s="9">
        <f>_xlfn.XLOOKUP(C2323,Violations[Key],Violations[Score])</f>
        <v/>
      </c>
      <c r="G2323" s="9">
        <f>_xlfn.XLOOKUP(C2323,Violations[Key],Violations[Grade])&amp;""</f>
        <v/>
      </c>
      <c r="H2323" s="9">
        <f>COUNTIFS(Violations[Key],C2323,Violations[Violation code],"&lt;&gt;")</f>
        <v/>
      </c>
      <c r="I2323" s="9">
        <f>COUNTIFS(Violations[Key],C2323,Violations[Critical flag],"Critical")</f>
        <v/>
      </c>
      <c r="J2323" s="9">
        <f>IF(LEFT(_xlfn.XLOOKUP(C2323,Violations[Key],Violations[Action]),20)="Establishment Closed","Yes","No")</f>
        <v/>
      </c>
      <c r="K2323" s="9">
        <f>IF(F2323&lt;=13,"Yes","No")</f>
        <v/>
      </c>
    </row>
    <row r="2324">
      <c r="A2324" t="n">
        <v>50149901</v>
      </c>
      <c r="B2324" s="8" t="n">
        <v>46162</v>
      </c>
      <c r="C2324" s="9">
        <f>A2324&amp;"-"&amp;TEXT(B2324,"yyyymmdd")</f>
        <v/>
      </c>
      <c r="D2324" s="9">
        <f>_xlfn.XLOOKUP(C2324,Violations[Key],Violations[Boro])</f>
        <v/>
      </c>
      <c r="E2324" s="9">
        <f>_xlfn.XLOOKUP(C2324,Violations[Key],Violations[Cuisine])</f>
        <v/>
      </c>
      <c r="F2324" s="9">
        <f>_xlfn.XLOOKUP(C2324,Violations[Key],Violations[Score])</f>
        <v/>
      </c>
      <c r="G2324" s="9">
        <f>_xlfn.XLOOKUP(C2324,Violations[Key],Violations[Grade])&amp;""</f>
        <v/>
      </c>
      <c r="H2324" s="9">
        <f>COUNTIFS(Violations[Key],C2324,Violations[Violation code],"&lt;&gt;")</f>
        <v/>
      </c>
      <c r="I2324" s="9">
        <f>COUNTIFS(Violations[Key],C2324,Violations[Critical flag],"Critical")</f>
        <v/>
      </c>
      <c r="J2324" s="9">
        <f>IF(LEFT(_xlfn.XLOOKUP(C2324,Violations[Key],Violations[Action]),20)="Establishment Closed","Yes","No")</f>
        <v/>
      </c>
      <c r="K2324" s="9">
        <f>IF(F2324&lt;=13,"Yes","No")</f>
        <v/>
      </c>
    </row>
    <row r="2325">
      <c r="A2325" t="n">
        <v>50151074</v>
      </c>
      <c r="B2325" s="8" t="n">
        <v>46162</v>
      </c>
      <c r="C2325" s="9">
        <f>A2325&amp;"-"&amp;TEXT(B2325,"yyyymmdd")</f>
        <v/>
      </c>
      <c r="D2325" s="9">
        <f>_xlfn.XLOOKUP(C2325,Violations[Key],Violations[Boro])</f>
        <v/>
      </c>
      <c r="E2325" s="9">
        <f>_xlfn.XLOOKUP(C2325,Violations[Key],Violations[Cuisine])</f>
        <v/>
      </c>
      <c r="F2325" s="9">
        <f>_xlfn.XLOOKUP(C2325,Violations[Key],Violations[Score])</f>
        <v/>
      </c>
      <c r="G2325" s="9">
        <f>_xlfn.XLOOKUP(C2325,Violations[Key],Violations[Grade])&amp;""</f>
        <v/>
      </c>
      <c r="H2325" s="9">
        <f>COUNTIFS(Violations[Key],C2325,Violations[Violation code],"&lt;&gt;")</f>
        <v/>
      </c>
      <c r="I2325" s="9">
        <f>COUNTIFS(Violations[Key],C2325,Violations[Critical flag],"Critical")</f>
        <v/>
      </c>
      <c r="J2325" s="9">
        <f>IF(LEFT(_xlfn.XLOOKUP(C2325,Violations[Key],Violations[Action]),20)="Establishment Closed","Yes","No")</f>
        <v/>
      </c>
      <c r="K2325" s="9">
        <f>IF(F2325&lt;=13,"Yes","No")</f>
        <v/>
      </c>
    </row>
    <row r="2326">
      <c r="A2326" t="n">
        <v>50151463</v>
      </c>
      <c r="B2326" s="8" t="n">
        <v>46162</v>
      </c>
      <c r="C2326" s="9">
        <f>A2326&amp;"-"&amp;TEXT(B2326,"yyyymmdd")</f>
        <v/>
      </c>
      <c r="D2326" s="9">
        <f>_xlfn.XLOOKUP(C2326,Violations[Key],Violations[Boro])</f>
        <v/>
      </c>
      <c r="E2326" s="9">
        <f>_xlfn.XLOOKUP(C2326,Violations[Key],Violations[Cuisine])</f>
        <v/>
      </c>
      <c r="F2326" s="9">
        <f>_xlfn.XLOOKUP(C2326,Violations[Key],Violations[Score])</f>
        <v/>
      </c>
      <c r="G2326" s="9">
        <f>_xlfn.XLOOKUP(C2326,Violations[Key],Violations[Grade])&amp;""</f>
        <v/>
      </c>
      <c r="H2326" s="9">
        <f>COUNTIFS(Violations[Key],C2326,Violations[Violation code],"&lt;&gt;")</f>
        <v/>
      </c>
      <c r="I2326" s="9">
        <f>COUNTIFS(Violations[Key],C2326,Violations[Critical flag],"Critical")</f>
        <v/>
      </c>
      <c r="J2326" s="9">
        <f>IF(LEFT(_xlfn.XLOOKUP(C2326,Violations[Key],Violations[Action]),20)="Establishment Closed","Yes","No")</f>
        <v/>
      </c>
      <c r="K2326" s="9">
        <f>IF(F2326&lt;=13,"Yes","No")</f>
        <v/>
      </c>
    </row>
    <row r="2327">
      <c r="A2327" t="n">
        <v>50156378</v>
      </c>
      <c r="B2327" s="8" t="n">
        <v>46162</v>
      </c>
      <c r="C2327" s="9">
        <f>A2327&amp;"-"&amp;TEXT(B2327,"yyyymmdd")</f>
        <v/>
      </c>
      <c r="D2327" s="9">
        <f>_xlfn.XLOOKUP(C2327,Violations[Key],Violations[Boro])</f>
        <v/>
      </c>
      <c r="E2327" s="9">
        <f>_xlfn.XLOOKUP(C2327,Violations[Key],Violations[Cuisine])</f>
        <v/>
      </c>
      <c r="F2327" s="9">
        <f>_xlfn.XLOOKUP(C2327,Violations[Key],Violations[Score])</f>
        <v/>
      </c>
      <c r="G2327" s="9">
        <f>_xlfn.XLOOKUP(C2327,Violations[Key],Violations[Grade])&amp;""</f>
        <v/>
      </c>
      <c r="H2327" s="9">
        <f>COUNTIFS(Violations[Key],C2327,Violations[Violation code],"&lt;&gt;")</f>
        <v/>
      </c>
      <c r="I2327" s="9">
        <f>COUNTIFS(Violations[Key],C2327,Violations[Critical flag],"Critical")</f>
        <v/>
      </c>
      <c r="J2327" s="9">
        <f>IF(LEFT(_xlfn.XLOOKUP(C2327,Violations[Key],Violations[Action]),20)="Establishment Closed","Yes","No")</f>
        <v/>
      </c>
      <c r="K2327" s="9">
        <f>IF(F2327&lt;=13,"Yes","No")</f>
        <v/>
      </c>
    </row>
    <row r="2328">
      <c r="A2328" t="n">
        <v>50168390</v>
      </c>
      <c r="B2328" s="8" t="n">
        <v>46162</v>
      </c>
      <c r="C2328" s="9">
        <f>A2328&amp;"-"&amp;TEXT(B2328,"yyyymmdd")</f>
        <v/>
      </c>
      <c r="D2328" s="9">
        <f>_xlfn.XLOOKUP(C2328,Violations[Key],Violations[Boro])</f>
        <v/>
      </c>
      <c r="E2328" s="9">
        <f>_xlfn.XLOOKUP(C2328,Violations[Key],Violations[Cuisine])</f>
        <v/>
      </c>
      <c r="F2328" s="9">
        <f>_xlfn.XLOOKUP(C2328,Violations[Key],Violations[Score])</f>
        <v/>
      </c>
      <c r="G2328" s="9">
        <f>_xlfn.XLOOKUP(C2328,Violations[Key],Violations[Grade])&amp;""</f>
        <v/>
      </c>
      <c r="H2328" s="9">
        <f>COUNTIFS(Violations[Key],C2328,Violations[Violation code],"&lt;&gt;")</f>
        <v/>
      </c>
      <c r="I2328" s="9">
        <f>COUNTIFS(Violations[Key],C2328,Violations[Critical flag],"Critical")</f>
        <v/>
      </c>
      <c r="J2328" s="9">
        <f>IF(LEFT(_xlfn.XLOOKUP(C2328,Violations[Key],Violations[Action]),20)="Establishment Closed","Yes","No")</f>
        <v/>
      </c>
      <c r="K2328" s="9">
        <f>IF(F2328&lt;=13,"Yes","No")</f>
        <v/>
      </c>
    </row>
    <row r="2329">
      <c r="A2329" t="n">
        <v>40397886</v>
      </c>
      <c r="B2329" s="8" t="n">
        <v>46163</v>
      </c>
      <c r="C2329" s="9">
        <f>A2329&amp;"-"&amp;TEXT(B2329,"yyyymmdd")</f>
        <v/>
      </c>
      <c r="D2329" s="9">
        <f>_xlfn.XLOOKUP(C2329,Violations[Key],Violations[Boro])</f>
        <v/>
      </c>
      <c r="E2329" s="9">
        <f>_xlfn.XLOOKUP(C2329,Violations[Key],Violations[Cuisine])</f>
        <v/>
      </c>
      <c r="F2329" s="9">
        <f>_xlfn.XLOOKUP(C2329,Violations[Key],Violations[Score])</f>
        <v/>
      </c>
      <c r="G2329" s="9">
        <f>_xlfn.XLOOKUP(C2329,Violations[Key],Violations[Grade])&amp;""</f>
        <v/>
      </c>
      <c r="H2329" s="9">
        <f>COUNTIFS(Violations[Key],C2329,Violations[Violation code],"&lt;&gt;")</f>
        <v/>
      </c>
      <c r="I2329" s="9">
        <f>COUNTIFS(Violations[Key],C2329,Violations[Critical flag],"Critical")</f>
        <v/>
      </c>
      <c r="J2329" s="9">
        <f>IF(LEFT(_xlfn.XLOOKUP(C2329,Violations[Key],Violations[Action]),20)="Establishment Closed","Yes","No")</f>
        <v/>
      </c>
      <c r="K2329" s="9">
        <f>IF(F2329&lt;=13,"Yes","No")</f>
        <v/>
      </c>
    </row>
    <row r="2330">
      <c r="A2330" t="n">
        <v>40401912</v>
      </c>
      <c r="B2330" s="8" t="n">
        <v>46163</v>
      </c>
      <c r="C2330" s="9">
        <f>A2330&amp;"-"&amp;TEXT(B2330,"yyyymmdd")</f>
        <v/>
      </c>
      <c r="D2330" s="9">
        <f>_xlfn.XLOOKUP(C2330,Violations[Key],Violations[Boro])</f>
        <v/>
      </c>
      <c r="E2330" s="9">
        <f>_xlfn.XLOOKUP(C2330,Violations[Key],Violations[Cuisine])</f>
        <v/>
      </c>
      <c r="F2330" s="9">
        <f>_xlfn.XLOOKUP(C2330,Violations[Key],Violations[Score])</f>
        <v/>
      </c>
      <c r="G2330" s="9">
        <f>_xlfn.XLOOKUP(C2330,Violations[Key],Violations[Grade])&amp;""</f>
        <v/>
      </c>
      <c r="H2330" s="9">
        <f>COUNTIFS(Violations[Key],C2330,Violations[Violation code],"&lt;&gt;")</f>
        <v/>
      </c>
      <c r="I2330" s="9">
        <f>COUNTIFS(Violations[Key],C2330,Violations[Critical flag],"Critical")</f>
        <v/>
      </c>
      <c r="J2330" s="9">
        <f>IF(LEFT(_xlfn.XLOOKUP(C2330,Violations[Key],Violations[Action]),20)="Establishment Closed","Yes","No")</f>
        <v/>
      </c>
      <c r="K2330" s="9">
        <f>IF(F2330&lt;=13,"Yes","No")</f>
        <v/>
      </c>
    </row>
    <row r="2331">
      <c r="A2331" t="n">
        <v>40547874</v>
      </c>
      <c r="B2331" s="8" t="n">
        <v>46163</v>
      </c>
      <c r="C2331" s="9">
        <f>A2331&amp;"-"&amp;TEXT(B2331,"yyyymmdd")</f>
        <v/>
      </c>
      <c r="D2331" s="9">
        <f>_xlfn.XLOOKUP(C2331,Violations[Key],Violations[Boro])</f>
        <v/>
      </c>
      <c r="E2331" s="9">
        <f>_xlfn.XLOOKUP(C2331,Violations[Key],Violations[Cuisine])</f>
        <v/>
      </c>
      <c r="F2331" s="9">
        <f>_xlfn.XLOOKUP(C2331,Violations[Key],Violations[Score])</f>
        <v/>
      </c>
      <c r="G2331" s="9">
        <f>_xlfn.XLOOKUP(C2331,Violations[Key],Violations[Grade])&amp;""</f>
        <v/>
      </c>
      <c r="H2331" s="9">
        <f>COUNTIFS(Violations[Key],C2331,Violations[Violation code],"&lt;&gt;")</f>
        <v/>
      </c>
      <c r="I2331" s="9">
        <f>COUNTIFS(Violations[Key],C2331,Violations[Critical flag],"Critical")</f>
        <v/>
      </c>
      <c r="J2331" s="9">
        <f>IF(LEFT(_xlfn.XLOOKUP(C2331,Violations[Key],Violations[Action]),20)="Establishment Closed","Yes","No")</f>
        <v/>
      </c>
      <c r="K2331" s="9">
        <f>IF(F2331&lt;=13,"Yes","No")</f>
        <v/>
      </c>
    </row>
    <row r="2332">
      <c r="A2332" t="n">
        <v>40721728</v>
      </c>
      <c r="B2332" s="8" t="n">
        <v>46163</v>
      </c>
      <c r="C2332" s="9">
        <f>A2332&amp;"-"&amp;TEXT(B2332,"yyyymmdd")</f>
        <v/>
      </c>
      <c r="D2332" s="9">
        <f>_xlfn.XLOOKUP(C2332,Violations[Key],Violations[Boro])</f>
        <v/>
      </c>
      <c r="E2332" s="9">
        <f>_xlfn.XLOOKUP(C2332,Violations[Key],Violations[Cuisine])</f>
        <v/>
      </c>
      <c r="F2332" s="9">
        <f>_xlfn.XLOOKUP(C2332,Violations[Key],Violations[Score])</f>
        <v/>
      </c>
      <c r="G2332" s="9">
        <f>_xlfn.XLOOKUP(C2332,Violations[Key],Violations[Grade])&amp;""</f>
        <v/>
      </c>
      <c r="H2332" s="9">
        <f>COUNTIFS(Violations[Key],C2332,Violations[Violation code],"&lt;&gt;")</f>
        <v/>
      </c>
      <c r="I2332" s="9">
        <f>COUNTIFS(Violations[Key],C2332,Violations[Critical flag],"Critical")</f>
        <v/>
      </c>
      <c r="J2332" s="9">
        <f>IF(LEFT(_xlfn.XLOOKUP(C2332,Violations[Key],Violations[Action]),20)="Establishment Closed","Yes","No")</f>
        <v/>
      </c>
      <c r="K2332" s="9">
        <f>IF(F2332&lt;=13,"Yes","No")</f>
        <v/>
      </c>
    </row>
    <row r="2333">
      <c r="A2333" t="n">
        <v>40727750</v>
      </c>
      <c r="B2333" s="8" t="n">
        <v>46163</v>
      </c>
      <c r="C2333" s="9">
        <f>A2333&amp;"-"&amp;TEXT(B2333,"yyyymmdd")</f>
        <v/>
      </c>
      <c r="D2333" s="9">
        <f>_xlfn.XLOOKUP(C2333,Violations[Key],Violations[Boro])</f>
        <v/>
      </c>
      <c r="E2333" s="9">
        <f>_xlfn.XLOOKUP(C2333,Violations[Key],Violations[Cuisine])</f>
        <v/>
      </c>
      <c r="F2333" s="9">
        <f>_xlfn.XLOOKUP(C2333,Violations[Key],Violations[Score])</f>
        <v/>
      </c>
      <c r="G2333" s="9">
        <f>_xlfn.XLOOKUP(C2333,Violations[Key],Violations[Grade])&amp;""</f>
        <v/>
      </c>
      <c r="H2333" s="9">
        <f>COUNTIFS(Violations[Key],C2333,Violations[Violation code],"&lt;&gt;")</f>
        <v/>
      </c>
      <c r="I2333" s="9">
        <f>COUNTIFS(Violations[Key],C2333,Violations[Critical flag],"Critical")</f>
        <v/>
      </c>
      <c r="J2333" s="9">
        <f>IF(LEFT(_xlfn.XLOOKUP(C2333,Violations[Key],Violations[Action]),20)="Establishment Closed","Yes","No")</f>
        <v/>
      </c>
      <c r="K2333" s="9">
        <f>IF(F2333&lt;=13,"Yes","No")</f>
        <v/>
      </c>
    </row>
    <row r="2334">
      <c r="A2334" t="n">
        <v>40826386</v>
      </c>
      <c r="B2334" s="8" t="n">
        <v>46163</v>
      </c>
      <c r="C2334" s="9">
        <f>A2334&amp;"-"&amp;TEXT(B2334,"yyyymmdd")</f>
        <v/>
      </c>
      <c r="D2334" s="9">
        <f>_xlfn.XLOOKUP(C2334,Violations[Key],Violations[Boro])</f>
        <v/>
      </c>
      <c r="E2334" s="9">
        <f>_xlfn.XLOOKUP(C2334,Violations[Key],Violations[Cuisine])</f>
        <v/>
      </c>
      <c r="F2334" s="9">
        <f>_xlfn.XLOOKUP(C2334,Violations[Key],Violations[Score])</f>
        <v/>
      </c>
      <c r="G2334" s="9">
        <f>_xlfn.XLOOKUP(C2334,Violations[Key],Violations[Grade])&amp;""</f>
        <v/>
      </c>
      <c r="H2334" s="9">
        <f>COUNTIFS(Violations[Key],C2334,Violations[Violation code],"&lt;&gt;")</f>
        <v/>
      </c>
      <c r="I2334" s="9">
        <f>COUNTIFS(Violations[Key],C2334,Violations[Critical flag],"Critical")</f>
        <v/>
      </c>
      <c r="J2334" s="9">
        <f>IF(LEFT(_xlfn.XLOOKUP(C2334,Violations[Key],Violations[Action]),20)="Establishment Closed","Yes","No")</f>
        <v/>
      </c>
      <c r="K2334" s="9">
        <f>IF(F2334&lt;=13,"Yes","No")</f>
        <v/>
      </c>
    </row>
    <row r="2335">
      <c r="A2335" t="n">
        <v>40869272</v>
      </c>
      <c r="B2335" s="8" t="n">
        <v>46163</v>
      </c>
      <c r="C2335" s="9">
        <f>A2335&amp;"-"&amp;TEXT(B2335,"yyyymmdd")</f>
        <v/>
      </c>
      <c r="D2335" s="9">
        <f>_xlfn.XLOOKUP(C2335,Violations[Key],Violations[Boro])</f>
        <v/>
      </c>
      <c r="E2335" s="9">
        <f>_xlfn.XLOOKUP(C2335,Violations[Key],Violations[Cuisine])</f>
        <v/>
      </c>
      <c r="F2335" s="9">
        <f>_xlfn.XLOOKUP(C2335,Violations[Key],Violations[Score])</f>
        <v/>
      </c>
      <c r="G2335" s="9">
        <f>_xlfn.XLOOKUP(C2335,Violations[Key],Violations[Grade])&amp;""</f>
        <v/>
      </c>
      <c r="H2335" s="9">
        <f>COUNTIFS(Violations[Key],C2335,Violations[Violation code],"&lt;&gt;")</f>
        <v/>
      </c>
      <c r="I2335" s="9">
        <f>COUNTIFS(Violations[Key],C2335,Violations[Critical flag],"Critical")</f>
        <v/>
      </c>
      <c r="J2335" s="9">
        <f>IF(LEFT(_xlfn.XLOOKUP(C2335,Violations[Key],Violations[Action]),20)="Establishment Closed","Yes","No")</f>
        <v/>
      </c>
      <c r="K2335" s="9">
        <f>IF(F2335&lt;=13,"Yes","No")</f>
        <v/>
      </c>
    </row>
    <row r="2336">
      <c r="A2336" t="n">
        <v>41021523</v>
      </c>
      <c r="B2336" s="8" t="n">
        <v>46163</v>
      </c>
      <c r="C2336" s="9">
        <f>A2336&amp;"-"&amp;TEXT(B2336,"yyyymmdd")</f>
        <v/>
      </c>
      <c r="D2336" s="9">
        <f>_xlfn.XLOOKUP(C2336,Violations[Key],Violations[Boro])</f>
        <v/>
      </c>
      <c r="E2336" s="9">
        <f>_xlfn.XLOOKUP(C2336,Violations[Key],Violations[Cuisine])</f>
        <v/>
      </c>
      <c r="F2336" s="9">
        <f>_xlfn.XLOOKUP(C2336,Violations[Key],Violations[Score])</f>
        <v/>
      </c>
      <c r="G2336" s="9">
        <f>_xlfn.XLOOKUP(C2336,Violations[Key],Violations[Grade])&amp;""</f>
        <v/>
      </c>
      <c r="H2336" s="9">
        <f>COUNTIFS(Violations[Key],C2336,Violations[Violation code],"&lt;&gt;")</f>
        <v/>
      </c>
      <c r="I2336" s="9">
        <f>COUNTIFS(Violations[Key],C2336,Violations[Critical flag],"Critical")</f>
        <v/>
      </c>
      <c r="J2336" s="9">
        <f>IF(LEFT(_xlfn.XLOOKUP(C2336,Violations[Key],Violations[Action]),20)="Establishment Closed","Yes","No")</f>
        <v/>
      </c>
      <c r="K2336" s="9">
        <f>IF(F2336&lt;=13,"Yes","No")</f>
        <v/>
      </c>
    </row>
    <row r="2337">
      <c r="A2337" t="n">
        <v>41046455</v>
      </c>
      <c r="B2337" s="8" t="n">
        <v>46163</v>
      </c>
      <c r="C2337" s="9">
        <f>A2337&amp;"-"&amp;TEXT(B2337,"yyyymmdd")</f>
        <v/>
      </c>
      <c r="D2337" s="9">
        <f>_xlfn.XLOOKUP(C2337,Violations[Key],Violations[Boro])</f>
        <v/>
      </c>
      <c r="E2337" s="9">
        <f>_xlfn.XLOOKUP(C2337,Violations[Key],Violations[Cuisine])</f>
        <v/>
      </c>
      <c r="F2337" s="9">
        <f>_xlfn.XLOOKUP(C2337,Violations[Key],Violations[Score])</f>
        <v/>
      </c>
      <c r="G2337" s="9">
        <f>_xlfn.XLOOKUP(C2337,Violations[Key],Violations[Grade])&amp;""</f>
        <v/>
      </c>
      <c r="H2337" s="9">
        <f>COUNTIFS(Violations[Key],C2337,Violations[Violation code],"&lt;&gt;")</f>
        <v/>
      </c>
      <c r="I2337" s="9">
        <f>COUNTIFS(Violations[Key],C2337,Violations[Critical flag],"Critical")</f>
        <v/>
      </c>
      <c r="J2337" s="9">
        <f>IF(LEFT(_xlfn.XLOOKUP(C2337,Violations[Key],Violations[Action]),20)="Establishment Closed","Yes","No")</f>
        <v/>
      </c>
      <c r="K2337" s="9">
        <f>IF(F2337&lt;=13,"Yes","No")</f>
        <v/>
      </c>
    </row>
    <row r="2338">
      <c r="A2338" t="n">
        <v>41236257</v>
      </c>
      <c r="B2338" s="8" t="n">
        <v>46163</v>
      </c>
      <c r="C2338" s="9">
        <f>A2338&amp;"-"&amp;TEXT(B2338,"yyyymmdd")</f>
        <v/>
      </c>
      <c r="D2338" s="9">
        <f>_xlfn.XLOOKUP(C2338,Violations[Key],Violations[Boro])</f>
        <v/>
      </c>
      <c r="E2338" s="9">
        <f>_xlfn.XLOOKUP(C2338,Violations[Key],Violations[Cuisine])</f>
        <v/>
      </c>
      <c r="F2338" s="9">
        <f>_xlfn.XLOOKUP(C2338,Violations[Key],Violations[Score])</f>
        <v/>
      </c>
      <c r="G2338" s="9">
        <f>_xlfn.XLOOKUP(C2338,Violations[Key],Violations[Grade])&amp;""</f>
        <v/>
      </c>
      <c r="H2338" s="9">
        <f>COUNTIFS(Violations[Key],C2338,Violations[Violation code],"&lt;&gt;")</f>
        <v/>
      </c>
      <c r="I2338" s="9">
        <f>COUNTIFS(Violations[Key],C2338,Violations[Critical flag],"Critical")</f>
        <v/>
      </c>
      <c r="J2338" s="9">
        <f>IF(LEFT(_xlfn.XLOOKUP(C2338,Violations[Key],Violations[Action]),20)="Establishment Closed","Yes","No")</f>
        <v/>
      </c>
      <c r="K2338" s="9">
        <f>IF(F2338&lt;=13,"Yes","No")</f>
        <v/>
      </c>
    </row>
    <row r="2339">
      <c r="A2339" t="n">
        <v>41236382</v>
      </c>
      <c r="B2339" s="8" t="n">
        <v>46163</v>
      </c>
      <c r="C2339" s="9">
        <f>A2339&amp;"-"&amp;TEXT(B2339,"yyyymmdd")</f>
        <v/>
      </c>
      <c r="D2339" s="9">
        <f>_xlfn.XLOOKUP(C2339,Violations[Key],Violations[Boro])</f>
        <v/>
      </c>
      <c r="E2339" s="9">
        <f>_xlfn.XLOOKUP(C2339,Violations[Key],Violations[Cuisine])</f>
        <v/>
      </c>
      <c r="F2339" s="9">
        <f>_xlfn.XLOOKUP(C2339,Violations[Key],Violations[Score])</f>
        <v/>
      </c>
      <c r="G2339" s="9">
        <f>_xlfn.XLOOKUP(C2339,Violations[Key],Violations[Grade])&amp;""</f>
        <v/>
      </c>
      <c r="H2339" s="9">
        <f>COUNTIFS(Violations[Key],C2339,Violations[Violation code],"&lt;&gt;")</f>
        <v/>
      </c>
      <c r="I2339" s="9">
        <f>COUNTIFS(Violations[Key],C2339,Violations[Critical flag],"Critical")</f>
        <v/>
      </c>
      <c r="J2339" s="9">
        <f>IF(LEFT(_xlfn.XLOOKUP(C2339,Violations[Key],Violations[Action]),20)="Establishment Closed","Yes","No")</f>
        <v/>
      </c>
      <c r="K2339" s="9">
        <f>IF(F2339&lt;=13,"Yes","No")</f>
        <v/>
      </c>
    </row>
    <row r="2340">
      <c r="A2340" t="n">
        <v>41269387</v>
      </c>
      <c r="B2340" s="8" t="n">
        <v>46163</v>
      </c>
      <c r="C2340" s="9">
        <f>A2340&amp;"-"&amp;TEXT(B2340,"yyyymmdd")</f>
        <v/>
      </c>
      <c r="D2340" s="9">
        <f>_xlfn.XLOOKUP(C2340,Violations[Key],Violations[Boro])</f>
        <v/>
      </c>
      <c r="E2340" s="9">
        <f>_xlfn.XLOOKUP(C2340,Violations[Key],Violations[Cuisine])</f>
        <v/>
      </c>
      <c r="F2340" s="9">
        <f>_xlfn.XLOOKUP(C2340,Violations[Key],Violations[Score])</f>
        <v/>
      </c>
      <c r="G2340" s="9">
        <f>_xlfn.XLOOKUP(C2340,Violations[Key],Violations[Grade])&amp;""</f>
        <v/>
      </c>
      <c r="H2340" s="9">
        <f>COUNTIFS(Violations[Key],C2340,Violations[Violation code],"&lt;&gt;")</f>
        <v/>
      </c>
      <c r="I2340" s="9">
        <f>COUNTIFS(Violations[Key],C2340,Violations[Critical flag],"Critical")</f>
        <v/>
      </c>
      <c r="J2340" s="9">
        <f>IF(LEFT(_xlfn.XLOOKUP(C2340,Violations[Key],Violations[Action]),20)="Establishment Closed","Yes","No")</f>
        <v/>
      </c>
      <c r="K2340" s="9">
        <f>IF(F2340&lt;=13,"Yes","No")</f>
        <v/>
      </c>
    </row>
    <row r="2341">
      <c r="A2341" t="n">
        <v>41368569</v>
      </c>
      <c r="B2341" s="8" t="n">
        <v>46163</v>
      </c>
      <c r="C2341" s="9">
        <f>A2341&amp;"-"&amp;TEXT(B2341,"yyyymmdd")</f>
        <v/>
      </c>
      <c r="D2341" s="9">
        <f>_xlfn.XLOOKUP(C2341,Violations[Key],Violations[Boro])</f>
        <v/>
      </c>
      <c r="E2341" s="9">
        <f>_xlfn.XLOOKUP(C2341,Violations[Key],Violations[Cuisine])</f>
        <v/>
      </c>
      <c r="F2341" s="9">
        <f>_xlfn.XLOOKUP(C2341,Violations[Key],Violations[Score])</f>
        <v/>
      </c>
      <c r="G2341" s="9">
        <f>_xlfn.XLOOKUP(C2341,Violations[Key],Violations[Grade])&amp;""</f>
        <v/>
      </c>
      <c r="H2341" s="9">
        <f>COUNTIFS(Violations[Key],C2341,Violations[Violation code],"&lt;&gt;")</f>
        <v/>
      </c>
      <c r="I2341" s="9">
        <f>COUNTIFS(Violations[Key],C2341,Violations[Critical flag],"Critical")</f>
        <v/>
      </c>
      <c r="J2341" s="9">
        <f>IF(LEFT(_xlfn.XLOOKUP(C2341,Violations[Key],Violations[Action]),20)="Establishment Closed","Yes","No")</f>
        <v/>
      </c>
      <c r="K2341" s="9">
        <f>IF(F2341&lt;=13,"Yes","No")</f>
        <v/>
      </c>
    </row>
    <row r="2342">
      <c r="A2342" t="n">
        <v>41487281</v>
      </c>
      <c r="B2342" s="8" t="n">
        <v>46163</v>
      </c>
      <c r="C2342" s="9">
        <f>A2342&amp;"-"&amp;TEXT(B2342,"yyyymmdd")</f>
        <v/>
      </c>
      <c r="D2342" s="9">
        <f>_xlfn.XLOOKUP(C2342,Violations[Key],Violations[Boro])</f>
        <v/>
      </c>
      <c r="E2342" s="9">
        <f>_xlfn.XLOOKUP(C2342,Violations[Key],Violations[Cuisine])</f>
        <v/>
      </c>
      <c r="F2342" s="9">
        <f>_xlfn.XLOOKUP(C2342,Violations[Key],Violations[Score])</f>
        <v/>
      </c>
      <c r="G2342" s="9">
        <f>_xlfn.XLOOKUP(C2342,Violations[Key],Violations[Grade])&amp;""</f>
        <v/>
      </c>
      <c r="H2342" s="9">
        <f>COUNTIFS(Violations[Key],C2342,Violations[Violation code],"&lt;&gt;")</f>
        <v/>
      </c>
      <c r="I2342" s="9">
        <f>COUNTIFS(Violations[Key],C2342,Violations[Critical flag],"Critical")</f>
        <v/>
      </c>
      <c r="J2342" s="9">
        <f>IF(LEFT(_xlfn.XLOOKUP(C2342,Violations[Key],Violations[Action]),20)="Establishment Closed","Yes","No")</f>
        <v/>
      </c>
      <c r="K2342" s="9">
        <f>IF(F2342&lt;=13,"Yes","No")</f>
        <v/>
      </c>
    </row>
    <row r="2343">
      <c r="A2343" t="n">
        <v>41490991</v>
      </c>
      <c r="B2343" s="8" t="n">
        <v>46163</v>
      </c>
      <c r="C2343" s="9">
        <f>A2343&amp;"-"&amp;TEXT(B2343,"yyyymmdd")</f>
        <v/>
      </c>
      <c r="D2343" s="9">
        <f>_xlfn.XLOOKUP(C2343,Violations[Key],Violations[Boro])</f>
        <v/>
      </c>
      <c r="E2343" s="9">
        <f>_xlfn.XLOOKUP(C2343,Violations[Key],Violations[Cuisine])</f>
        <v/>
      </c>
      <c r="F2343" s="9">
        <f>_xlfn.XLOOKUP(C2343,Violations[Key],Violations[Score])</f>
        <v/>
      </c>
      <c r="G2343" s="9">
        <f>_xlfn.XLOOKUP(C2343,Violations[Key],Violations[Grade])&amp;""</f>
        <v/>
      </c>
      <c r="H2343" s="9">
        <f>COUNTIFS(Violations[Key],C2343,Violations[Violation code],"&lt;&gt;")</f>
        <v/>
      </c>
      <c r="I2343" s="9">
        <f>COUNTIFS(Violations[Key],C2343,Violations[Critical flag],"Critical")</f>
        <v/>
      </c>
      <c r="J2343" s="9">
        <f>IF(LEFT(_xlfn.XLOOKUP(C2343,Violations[Key],Violations[Action]),20)="Establishment Closed","Yes","No")</f>
        <v/>
      </c>
      <c r="K2343" s="9">
        <f>IF(F2343&lt;=13,"Yes","No")</f>
        <v/>
      </c>
    </row>
    <row r="2344">
      <c r="A2344" t="n">
        <v>41510846</v>
      </c>
      <c r="B2344" s="8" t="n">
        <v>46163</v>
      </c>
      <c r="C2344" s="9">
        <f>A2344&amp;"-"&amp;TEXT(B2344,"yyyymmdd")</f>
        <v/>
      </c>
      <c r="D2344" s="9">
        <f>_xlfn.XLOOKUP(C2344,Violations[Key],Violations[Boro])</f>
        <v/>
      </c>
      <c r="E2344" s="9">
        <f>_xlfn.XLOOKUP(C2344,Violations[Key],Violations[Cuisine])</f>
        <v/>
      </c>
      <c r="F2344" s="9">
        <f>_xlfn.XLOOKUP(C2344,Violations[Key],Violations[Score])</f>
        <v/>
      </c>
      <c r="G2344" s="9">
        <f>_xlfn.XLOOKUP(C2344,Violations[Key],Violations[Grade])&amp;""</f>
        <v/>
      </c>
      <c r="H2344" s="9">
        <f>COUNTIFS(Violations[Key],C2344,Violations[Violation code],"&lt;&gt;")</f>
        <v/>
      </c>
      <c r="I2344" s="9">
        <f>COUNTIFS(Violations[Key],C2344,Violations[Critical flag],"Critical")</f>
        <v/>
      </c>
      <c r="J2344" s="9">
        <f>IF(LEFT(_xlfn.XLOOKUP(C2344,Violations[Key],Violations[Action]),20)="Establishment Closed","Yes","No")</f>
        <v/>
      </c>
      <c r="K2344" s="9">
        <f>IF(F2344&lt;=13,"Yes","No")</f>
        <v/>
      </c>
    </row>
    <row r="2345">
      <c r="A2345" t="n">
        <v>41510938</v>
      </c>
      <c r="B2345" s="8" t="n">
        <v>46163</v>
      </c>
      <c r="C2345" s="9">
        <f>A2345&amp;"-"&amp;TEXT(B2345,"yyyymmdd")</f>
        <v/>
      </c>
      <c r="D2345" s="9">
        <f>_xlfn.XLOOKUP(C2345,Violations[Key],Violations[Boro])</f>
        <v/>
      </c>
      <c r="E2345" s="9">
        <f>_xlfn.XLOOKUP(C2345,Violations[Key],Violations[Cuisine])</f>
        <v/>
      </c>
      <c r="F2345" s="9">
        <f>_xlfn.XLOOKUP(C2345,Violations[Key],Violations[Score])</f>
        <v/>
      </c>
      <c r="G2345" s="9">
        <f>_xlfn.XLOOKUP(C2345,Violations[Key],Violations[Grade])&amp;""</f>
        <v/>
      </c>
      <c r="H2345" s="9">
        <f>COUNTIFS(Violations[Key],C2345,Violations[Violation code],"&lt;&gt;")</f>
        <v/>
      </c>
      <c r="I2345" s="9">
        <f>COUNTIFS(Violations[Key],C2345,Violations[Critical flag],"Critical")</f>
        <v/>
      </c>
      <c r="J2345" s="9">
        <f>IF(LEFT(_xlfn.XLOOKUP(C2345,Violations[Key],Violations[Action]),20)="Establishment Closed","Yes","No")</f>
        <v/>
      </c>
      <c r="K2345" s="9">
        <f>IF(F2345&lt;=13,"Yes","No")</f>
        <v/>
      </c>
    </row>
    <row r="2346">
      <c r="A2346" t="n">
        <v>41519649</v>
      </c>
      <c r="B2346" s="8" t="n">
        <v>46163</v>
      </c>
      <c r="C2346" s="9">
        <f>A2346&amp;"-"&amp;TEXT(B2346,"yyyymmdd")</f>
        <v/>
      </c>
      <c r="D2346" s="9">
        <f>_xlfn.XLOOKUP(C2346,Violations[Key],Violations[Boro])</f>
        <v/>
      </c>
      <c r="E2346" s="9">
        <f>_xlfn.XLOOKUP(C2346,Violations[Key],Violations[Cuisine])</f>
        <v/>
      </c>
      <c r="F2346" s="9">
        <f>_xlfn.XLOOKUP(C2346,Violations[Key],Violations[Score])</f>
        <v/>
      </c>
      <c r="G2346" s="9">
        <f>_xlfn.XLOOKUP(C2346,Violations[Key],Violations[Grade])&amp;""</f>
        <v/>
      </c>
      <c r="H2346" s="9">
        <f>COUNTIFS(Violations[Key],C2346,Violations[Violation code],"&lt;&gt;")</f>
        <v/>
      </c>
      <c r="I2346" s="9">
        <f>COUNTIFS(Violations[Key],C2346,Violations[Critical flag],"Critical")</f>
        <v/>
      </c>
      <c r="J2346" s="9">
        <f>IF(LEFT(_xlfn.XLOOKUP(C2346,Violations[Key],Violations[Action]),20)="Establishment Closed","Yes","No")</f>
        <v/>
      </c>
      <c r="K2346" s="9">
        <f>IF(F2346&lt;=13,"Yes","No")</f>
        <v/>
      </c>
    </row>
    <row r="2347">
      <c r="A2347" t="n">
        <v>41557377</v>
      </c>
      <c r="B2347" s="8" t="n">
        <v>46163</v>
      </c>
      <c r="C2347" s="9">
        <f>A2347&amp;"-"&amp;TEXT(B2347,"yyyymmdd")</f>
        <v/>
      </c>
      <c r="D2347" s="9">
        <f>_xlfn.XLOOKUP(C2347,Violations[Key],Violations[Boro])</f>
        <v/>
      </c>
      <c r="E2347" s="9">
        <f>_xlfn.XLOOKUP(C2347,Violations[Key],Violations[Cuisine])</f>
        <v/>
      </c>
      <c r="F2347" s="9">
        <f>_xlfn.XLOOKUP(C2347,Violations[Key],Violations[Score])</f>
        <v/>
      </c>
      <c r="G2347" s="9">
        <f>_xlfn.XLOOKUP(C2347,Violations[Key],Violations[Grade])&amp;""</f>
        <v/>
      </c>
      <c r="H2347" s="9">
        <f>COUNTIFS(Violations[Key],C2347,Violations[Violation code],"&lt;&gt;")</f>
        <v/>
      </c>
      <c r="I2347" s="9">
        <f>COUNTIFS(Violations[Key],C2347,Violations[Critical flag],"Critical")</f>
        <v/>
      </c>
      <c r="J2347" s="9">
        <f>IF(LEFT(_xlfn.XLOOKUP(C2347,Violations[Key],Violations[Action]),20)="Establishment Closed","Yes","No")</f>
        <v/>
      </c>
      <c r="K2347" s="9">
        <f>IF(F2347&lt;=13,"Yes","No")</f>
        <v/>
      </c>
    </row>
    <row r="2348">
      <c r="A2348" t="n">
        <v>41607795</v>
      </c>
      <c r="B2348" s="8" t="n">
        <v>46163</v>
      </c>
      <c r="C2348" s="9">
        <f>A2348&amp;"-"&amp;TEXT(B2348,"yyyymmdd")</f>
        <v/>
      </c>
      <c r="D2348" s="9">
        <f>_xlfn.XLOOKUP(C2348,Violations[Key],Violations[Boro])</f>
        <v/>
      </c>
      <c r="E2348" s="9">
        <f>_xlfn.XLOOKUP(C2348,Violations[Key],Violations[Cuisine])</f>
        <v/>
      </c>
      <c r="F2348" s="9">
        <f>_xlfn.XLOOKUP(C2348,Violations[Key],Violations[Score])</f>
        <v/>
      </c>
      <c r="G2348" s="9">
        <f>_xlfn.XLOOKUP(C2348,Violations[Key],Violations[Grade])&amp;""</f>
        <v/>
      </c>
      <c r="H2348" s="9">
        <f>COUNTIFS(Violations[Key],C2348,Violations[Violation code],"&lt;&gt;")</f>
        <v/>
      </c>
      <c r="I2348" s="9">
        <f>COUNTIFS(Violations[Key],C2348,Violations[Critical flag],"Critical")</f>
        <v/>
      </c>
      <c r="J2348" s="9">
        <f>IF(LEFT(_xlfn.XLOOKUP(C2348,Violations[Key],Violations[Action]),20)="Establishment Closed","Yes","No")</f>
        <v/>
      </c>
      <c r="K2348" s="9">
        <f>IF(F2348&lt;=13,"Yes","No")</f>
        <v/>
      </c>
    </row>
    <row r="2349">
      <c r="A2349" t="n">
        <v>41636886</v>
      </c>
      <c r="B2349" s="8" t="n">
        <v>46163</v>
      </c>
      <c r="C2349" s="9">
        <f>A2349&amp;"-"&amp;TEXT(B2349,"yyyymmdd")</f>
        <v/>
      </c>
      <c r="D2349" s="9">
        <f>_xlfn.XLOOKUP(C2349,Violations[Key],Violations[Boro])</f>
        <v/>
      </c>
      <c r="E2349" s="9">
        <f>_xlfn.XLOOKUP(C2349,Violations[Key],Violations[Cuisine])</f>
        <v/>
      </c>
      <c r="F2349" s="9">
        <f>_xlfn.XLOOKUP(C2349,Violations[Key],Violations[Score])</f>
        <v/>
      </c>
      <c r="G2349" s="9">
        <f>_xlfn.XLOOKUP(C2349,Violations[Key],Violations[Grade])&amp;""</f>
        <v/>
      </c>
      <c r="H2349" s="9">
        <f>COUNTIFS(Violations[Key],C2349,Violations[Violation code],"&lt;&gt;")</f>
        <v/>
      </c>
      <c r="I2349" s="9">
        <f>COUNTIFS(Violations[Key],C2349,Violations[Critical flag],"Critical")</f>
        <v/>
      </c>
      <c r="J2349" s="9">
        <f>IF(LEFT(_xlfn.XLOOKUP(C2349,Violations[Key],Violations[Action]),20)="Establishment Closed","Yes","No")</f>
        <v/>
      </c>
      <c r="K2349" s="9">
        <f>IF(F2349&lt;=13,"Yes","No")</f>
        <v/>
      </c>
    </row>
    <row r="2350">
      <c r="A2350" t="n">
        <v>41704437</v>
      </c>
      <c r="B2350" s="8" t="n">
        <v>46163</v>
      </c>
      <c r="C2350" s="9">
        <f>A2350&amp;"-"&amp;TEXT(B2350,"yyyymmdd")</f>
        <v/>
      </c>
      <c r="D2350" s="9">
        <f>_xlfn.XLOOKUP(C2350,Violations[Key],Violations[Boro])</f>
        <v/>
      </c>
      <c r="E2350" s="9">
        <f>_xlfn.XLOOKUP(C2350,Violations[Key],Violations[Cuisine])</f>
        <v/>
      </c>
      <c r="F2350" s="9">
        <f>_xlfn.XLOOKUP(C2350,Violations[Key],Violations[Score])</f>
        <v/>
      </c>
      <c r="G2350" s="9">
        <f>_xlfn.XLOOKUP(C2350,Violations[Key],Violations[Grade])&amp;""</f>
        <v/>
      </c>
      <c r="H2350" s="9">
        <f>COUNTIFS(Violations[Key],C2350,Violations[Violation code],"&lt;&gt;")</f>
        <v/>
      </c>
      <c r="I2350" s="9">
        <f>COUNTIFS(Violations[Key],C2350,Violations[Critical flag],"Critical")</f>
        <v/>
      </c>
      <c r="J2350" s="9">
        <f>IF(LEFT(_xlfn.XLOOKUP(C2350,Violations[Key],Violations[Action]),20)="Establishment Closed","Yes","No")</f>
        <v/>
      </c>
      <c r="K2350" s="9">
        <f>IF(F2350&lt;=13,"Yes","No")</f>
        <v/>
      </c>
    </row>
    <row r="2351">
      <c r="A2351" t="n">
        <v>41713457</v>
      </c>
      <c r="B2351" s="8" t="n">
        <v>46163</v>
      </c>
      <c r="C2351" s="9">
        <f>A2351&amp;"-"&amp;TEXT(B2351,"yyyymmdd")</f>
        <v/>
      </c>
      <c r="D2351" s="9">
        <f>_xlfn.XLOOKUP(C2351,Violations[Key],Violations[Boro])</f>
        <v/>
      </c>
      <c r="E2351" s="9">
        <f>_xlfn.XLOOKUP(C2351,Violations[Key],Violations[Cuisine])</f>
        <v/>
      </c>
      <c r="F2351" s="9">
        <f>_xlfn.XLOOKUP(C2351,Violations[Key],Violations[Score])</f>
        <v/>
      </c>
      <c r="G2351" s="9">
        <f>_xlfn.XLOOKUP(C2351,Violations[Key],Violations[Grade])&amp;""</f>
        <v/>
      </c>
      <c r="H2351" s="9">
        <f>COUNTIFS(Violations[Key],C2351,Violations[Violation code],"&lt;&gt;")</f>
        <v/>
      </c>
      <c r="I2351" s="9">
        <f>COUNTIFS(Violations[Key],C2351,Violations[Critical flag],"Critical")</f>
        <v/>
      </c>
      <c r="J2351" s="9">
        <f>IF(LEFT(_xlfn.XLOOKUP(C2351,Violations[Key],Violations[Action]),20)="Establishment Closed","Yes","No")</f>
        <v/>
      </c>
      <c r="K2351" s="9">
        <f>IF(F2351&lt;=13,"Yes","No")</f>
        <v/>
      </c>
    </row>
    <row r="2352">
      <c r="A2352" t="n">
        <v>41719787</v>
      </c>
      <c r="B2352" s="8" t="n">
        <v>46163</v>
      </c>
      <c r="C2352" s="9">
        <f>A2352&amp;"-"&amp;TEXT(B2352,"yyyymmdd")</f>
        <v/>
      </c>
      <c r="D2352" s="9">
        <f>_xlfn.XLOOKUP(C2352,Violations[Key],Violations[Boro])</f>
        <v/>
      </c>
      <c r="E2352" s="9">
        <f>_xlfn.XLOOKUP(C2352,Violations[Key],Violations[Cuisine])</f>
        <v/>
      </c>
      <c r="F2352" s="9">
        <f>_xlfn.XLOOKUP(C2352,Violations[Key],Violations[Score])</f>
        <v/>
      </c>
      <c r="G2352" s="9">
        <f>_xlfn.XLOOKUP(C2352,Violations[Key],Violations[Grade])&amp;""</f>
        <v/>
      </c>
      <c r="H2352" s="9">
        <f>COUNTIFS(Violations[Key],C2352,Violations[Violation code],"&lt;&gt;")</f>
        <v/>
      </c>
      <c r="I2352" s="9">
        <f>COUNTIFS(Violations[Key],C2352,Violations[Critical flag],"Critical")</f>
        <v/>
      </c>
      <c r="J2352" s="9">
        <f>IF(LEFT(_xlfn.XLOOKUP(C2352,Violations[Key],Violations[Action]),20)="Establishment Closed","Yes","No")</f>
        <v/>
      </c>
      <c r="K2352" s="9">
        <f>IF(F2352&lt;=13,"Yes","No")</f>
        <v/>
      </c>
    </row>
    <row r="2353">
      <c r="A2353" t="n">
        <v>50001174</v>
      </c>
      <c r="B2353" s="8" t="n">
        <v>46163</v>
      </c>
      <c r="C2353" s="9">
        <f>A2353&amp;"-"&amp;TEXT(B2353,"yyyymmdd")</f>
        <v/>
      </c>
      <c r="D2353" s="9">
        <f>_xlfn.XLOOKUP(C2353,Violations[Key],Violations[Boro])</f>
        <v/>
      </c>
      <c r="E2353" s="9">
        <f>_xlfn.XLOOKUP(C2353,Violations[Key],Violations[Cuisine])</f>
        <v/>
      </c>
      <c r="F2353" s="9">
        <f>_xlfn.XLOOKUP(C2353,Violations[Key],Violations[Score])</f>
        <v/>
      </c>
      <c r="G2353" s="9">
        <f>_xlfn.XLOOKUP(C2353,Violations[Key],Violations[Grade])&amp;""</f>
        <v/>
      </c>
      <c r="H2353" s="9">
        <f>COUNTIFS(Violations[Key],C2353,Violations[Violation code],"&lt;&gt;")</f>
        <v/>
      </c>
      <c r="I2353" s="9">
        <f>COUNTIFS(Violations[Key],C2353,Violations[Critical flag],"Critical")</f>
        <v/>
      </c>
      <c r="J2353" s="9">
        <f>IF(LEFT(_xlfn.XLOOKUP(C2353,Violations[Key],Violations[Action]),20)="Establishment Closed","Yes","No")</f>
        <v/>
      </c>
      <c r="K2353" s="9">
        <f>IF(F2353&lt;=13,"Yes","No")</f>
        <v/>
      </c>
    </row>
    <row r="2354">
      <c r="A2354" t="n">
        <v>50038572</v>
      </c>
      <c r="B2354" s="8" t="n">
        <v>46163</v>
      </c>
      <c r="C2354" s="9">
        <f>A2354&amp;"-"&amp;TEXT(B2354,"yyyymmdd")</f>
        <v/>
      </c>
      <c r="D2354" s="9">
        <f>_xlfn.XLOOKUP(C2354,Violations[Key],Violations[Boro])</f>
        <v/>
      </c>
      <c r="E2354" s="9">
        <f>_xlfn.XLOOKUP(C2354,Violations[Key],Violations[Cuisine])</f>
        <v/>
      </c>
      <c r="F2354" s="9">
        <f>_xlfn.XLOOKUP(C2354,Violations[Key],Violations[Score])</f>
        <v/>
      </c>
      <c r="G2354" s="9">
        <f>_xlfn.XLOOKUP(C2354,Violations[Key],Violations[Grade])&amp;""</f>
        <v/>
      </c>
      <c r="H2354" s="9">
        <f>COUNTIFS(Violations[Key],C2354,Violations[Violation code],"&lt;&gt;")</f>
        <v/>
      </c>
      <c r="I2354" s="9">
        <f>COUNTIFS(Violations[Key],C2354,Violations[Critical flag],"Critical")</f>
        <v/>
      </c>
      <c r="J2354" s="9">
        <f>IF(LEFT(_xlfn.XLOOKUP(C2354,Violations[Key],Violations[Action]),20)="Establishment Closed","Yes","No")</f>
        <v/>
      </c>
      <c r="K2354" s="9">
        <f>IF(F2354&lt;=13,"Yes","No")</f>
        <v/>
      </c>
    </row>
    <row r="2355">
      <c r="A2355" t="n">
        <v>50044262</v>
      </c>
      <c r="B2355" s="8" t="n">
        <v>46163</v>
      </c>
      <c r="C2355" s="9">
        <f>A2355&amp;"-"&amp;TEXT(B2355,"yyyymmdd")</f>
        <v/>
      </c>
      <c r="D2355" s="9">
        <f>_xlfn.XLOOKUP(C2355,Violations[Key],Violations[Boro])</f>
        <v/>
      </c>
      <c r="E2355" s="9">
        <f>_xlfn.XLOOKUP(C2355,Violations[Key],Violations[Cuisine])</f>
        <v/>
      </c>
      <c r="F2355" s="9">
        <f>_xlfn.XLOOKUP(C2355,Violations[Key],Violations[Score])</f>
        <v/>
      </c>
      <c r="G2355" s="9">
        <f>_xlfn.XLOOKUP(C2355,Violations[Key],Violations[Grade])&amp;""</f>
        <v/>
      </c>
      <c r="H2355" s="9">
        <f>COUNTIFS(Violations[Key],C2355,Violations[Violation code],"&lt;&gt;")</f>
        <v/>
      </c>
      <c r="I2355" s="9">
        <f>COUNTIFS(Violations[Key],C2355,Violations[Critical flag],"Critical")</f>
        <v/>
      </c>
      <c r="J2355" s="9">
        <f>IF(LEFT(_xlfn.XLOOKUP(C2355,Violations[Key],Violations[Action]),20)="Establishment Closed","Yes","No")</f>
        <v/>
      </c>
      <c r="K2355" s="9">
        <f>IF(F2355&lt;=13,"Yes","No")</f>
        <v/>
      </c>
    </row>
    <row r="2356">
      <c r="A2356" t="n">
        <v>50048541</v>
      </c>
      <c r="B2356" s="8" t="n">
        <v>46163</v>
      </c>
      <c r="C2356" s="9">
        <f>A2356&amp;"-"&amp;TEXT(B2356,"yyyymmdd")</f>
        <v/>
      </c>
      <c r="D2356" s="9">
        <f>_xlfn.XLOOKUP(C2356,Violations[Key],Violations[Boro])</f>
        <v/>
      </c>
      <c r="E2356" s="9">
        <f>_xlfn.XLOOKUP(C2356,Violations[Key],Violations[Cuisine])</f>
        <v/>
      </c>
      <c r="F2356" s="9">
        <f>_xlfn.XLOOKUP(C2356,Violations[Key],Violations[Score])</f>
        <v/>
      </c>
      <c r="G2356" s="9">
        <f>_xlfn.XLOOKUP(C2356,Violations[Key],Violations[Grade])&amp;""</f>
        <v/>
      </c>
      <c r="H2356" s="9">
        <f>COUNTIFS(Violations[Key],C2356,Violations[Violation code],"&lt;&gt;")</f>
        <v/>
      </c>
      <c r="I2356" s="9">
        <f>COUNTIFS(Violations[Key],C2356,Violations[Critical flag],"Critical")</f>
        <v/>
      </c>
      <c r="J2356" s="9">
        <f>IF(LEFT(_xlfn.XLOOKUP(C2356,Violations[Key],Violations[Action]),20)="Establishment Closed","Yes","No")</f>
        <v/>
      </c>
      <c r="K2356" s="9">
        <f>IF(F2356&lt;=13,"Yes","No")</f>
        <v/>
      </c>
    </row>
    <row r="2357">
      <c r="A2357" t="n">
        <v>50065564</v>
      </c>
      <c r="B2357" s="8" t="n">
        <v>46163</v>
      </c>
      <c r="C2357" s="9">
        <f>A2357&amp;"-"&amp;TEXT(B2357,"yyyymmdd")</f>
        <v/>
      </c>
      <c r="D2357" s="9">
        <f>_xlfn.XLOOKUP(C2357,Violations[Key],Violations[Boro])</f>
        <v/>
      </c>
      <c r="E2357" s="9">
        <f>_xlfn.XLOOKUP(C2357,Violations[Key],Violations[Cuisine])</f>
        <v/>
      </c>
      <c r="F2357" s="9">
        <f>_xlfn.XLOOKUP(C2357,Violations[Key],Violations[Score])</f>
        <v/>
      </c>
      <c r="G2357" s="9">
        <f>_xlfn.XLOOKUP(C2357,Violations[Key],Violations[Grade])&amp;""</f>
        <v/>
      </c>
      <c r="H2357" s="9">
        <f>COUNTIFS(Violations[Key],C2357,Violations[Violation code],"&lt;&gt;")</f>
        <v/>
      </c>
      <c r="I2357" s="9">
        <f>COUNTIFS(Violations[Key],C2357,Violations[Critical flag],"Critical")</f>
        <v/>
      </c>
      <c r="J2357" s="9">
        <f>IF(LEFT(_xlfn.XLOOKUP(C2357,Violations[Key],Violations[Action]),20)="Establishment Closed","Yes","No")</f>
        <v/>
      </c>
      <c r="K2357" s="9">
        <f>IF(F2357&lt;=13,"Yes","No")</f>
        <v/>
      </c>
    </row>
    <row r="2358">
      <c r="A2358" t="n">
        <v>50068060</v>
      </c>
      <c r="B2358" s="8" t="n">
        <v>46163</v>
      </c>
      <c r="C2358" s="9">
        <f>A2358&amp;"-"&amp;TEXT(B2358,"yyyymmdd")</f>
        <v/>
      </c>
      <c r="D2358" s="9">
        <f>_xlfn.XLOOKUP(C2358,Violations[Key],Violations[Boro])</f>
        <v/>
      </c>
      <c r="E2358" s="9">
        <f>_xlfn.XLOOKUP(C2358,Violations[Key],Violations[Cuisine])</f>
        <v/>
      </c>
      <c r="F2358" s="9">
        <f>_xlfn.XLOOKUP(C2358,Violations[Key],Violations[Score])</f>
        <v/>
      </c>
      <c r="G2358" s="9">
        <f>_xlfn.XLOOKUP(C2358,Violations[Key],Violations[Grade])&amp;""</f>
        <v/>
      </c>
      <c r="H2358" s="9">
        <f>COUNTIFS(Violations[Key],C2358,Violations[Violation code],"&lt;&gt;")</f>
        <v/>
      </c>
      <c r="I2358" s="9">
        <f>COUNTIFS(Violations[Key],C2358,Violations[Critical flag],"Critical")</f>
        <v/>
      </c>
      <c r="J2358" s="9">
        <f>IF(LEFT(_xlfn.XLOOKUP(C2358,Violations[Key],Violations[Action]),20)="Establishment Closed","Yes","No")</f>
        <v/>
      </c>
      <c r="K2358" s="9">
        <f>IF(F2358&lt;=13,"Yes","No")</f>
        <v/>
      </c>
    </row>
    <row r="2359">
      <c r="A2359" t="n">
        <v>50071314</v>
      </c>
      <c r="B2359" s="8" t="n">
        <v>46163</v>
      </c>
      <c r="C2359" s="9">
        <f>A2359&amp;"-"&amp;TEXT(B2359,"yyyymmdd")</f>
        <v/>
      </c>
      <c r="D2359" s="9">
        <f>_xlfn.XLOOKUP(C2359,Violations[Key],Violations[Boro])</f>
        <v/>
      </c>
      <c r="E2359" s="9">
        <f>_xlfn.XLOOKUP(C2359,Violations[Key],Violations[Cuisine])</f>
        <v/>
      </c>
      <c r="F2359" s="9">
        <f>_xlfn.XLOOKUP(C2359,Violations[Key],Violations[Score])</f>
        <v/>
      </c>
      <c r="G2359" s="9">
        <f>_xlfn.XLOOKUP(C2359,Violations[Key],Violations[Grade])&amp;""</f>
        <v/>
      </c>
      <c r="H2359" s="9">
        <f>COUNTIFS(Violations[Key],C2359,Violations[Violation code],"&lt;&gt;")</f>
        <v/>
      </c>
      <c r="I2359" s="9">
        <f>COUNTIFS(Violations[Key],C2359,Violations[Critical flag],"Critical")</f>
        <v/>
      </c>
      <c r="J2359" s="9">
        <f>IF(LEFT(_xlfn.XLOOKUP(C2359,Violations[Key],Violations[Action]),20)="Establishment Closed","Yes","No")</f>
        <v/>
      </c>
      <c r="K2359" s="9">
        <f>IF(F2359&lt;=13,"Yes","No")</f>
        <v/>
      </c>
    </row>
    <row r="2360">
      <c r="A2360" t="n">
        <v>50077644</v>
      </c>
      <c r="B2360" s="8" t="n">
        <v>46163</v>
      </c>
      <c r="C2360" s="9">
        <f>A2360&amp;"-"&amp;TEXT(B2360,"yyyymmdd")</f>
        <v/>
      </c>
      <c r="D2360" s="9">
        <f>_xlfn.XLOOKUP(C2360,Violations[Key],Violations[Boro])</f>
        <v/>
      </c>
      <c r="E2360" s="9">
        <f>_xlfn.XLOOKUP(C2360,Violations[Key],Violations[Cuisine])</f>
        <v/>
      </c>
      <c r="F2360" s="9">
        <f>_xlfn.XLOOKUP(C2360,Violations[Key],Violations[Score])</f>
        <v/>
      </c>
      <c r="G2360" s="9">
        <f>_xlfn.XLOOKUP(C2360,Violations[Key],Violations[Grade])&amp;""</f>
        <v/>
      </c>
      <c r="H2360" s="9">
        <f>COUNTIFS(Violations[Key],C2360,Violations[Violation code],"&lt;&gt;")</f>
        <v/>
      </c>
      <c r="I2360" s="9">
        <f>COUNTIFS(Violations[Key],C2360,Violations[Critical flag],"Critical")</f>
        <v/>
      </c>
      <c r="J2360" s="9">
        <f>IF(LEFT(_xlfn.XLOOKUP(C2360,Violations[Key],Violations[Action]),20)="Establishment Closed","Yes","No")</f>
        <v/>
      </c>
      <c r="K2360" s="9">
        <f>IF(F2360&lt;=13,"Yes","No")</f>
        <v/>
      </c>
    </row>
    <row r="2361">
      <c r="A2361" t="n">
        <v>50078220</v>
      </c>
      <c r="B2361" s="8" t="n">
        <v>46163</v>
      </c>
      <c r="C2361" s="9">
        <f>A2361&amp;"-"&amp;TEXT(B2361,"yyyymmdd")</f>
        <v/>
      </c>
      <c r="D2361" s="9">
        <f>_xlfn.XLOOKUP(C2361,Violations[Key],Violations[Boro])</f>
        <v/>
      </c>
      <c r="E2361" s="9">
        <f>_xlfn.XLOOKUP(C2361,Violations[Key],Violations[Cuisine])</f>
        <v/>
      </c>
      <c r="F2361" s="9">
        <f>_xlfn.XLOOKUP(C2361,Violations[Key],Violations[Score])</f>
        <v/>
      </c>
      <c r="G2361" s="9">
        <f>_xlfn.XLOOKUP(C2361,Violations[Key],Violations[Grade])&amp;""</f>
        <v/>
      </c>
      <c r="H2361" s="9">
        <f>COUNTIFS(Violations[Key],C2361,Violations[Violation code],"&lt;&gt;")</f>
        <v/>
      </c>
      <c r="I2361" s="9">
        <f>COUNTIFS(Violations[Key],C2361,Violations[Critical flag],"Critical")</f>
        <v/>
      </c>
      <c r="J2361" s="9">
        <f>IF(LEFT(_xlfn.XLOOKUP(C2361,Violations[Key],Violations[Action]),20)="Establishment Closed","Yes","No")</f>
        <v/>
      </c>
      <c r="K2361" s="9">
        <f>IF(F2361&lt;=13,"Yes","No")</f>
        <v/>
      </c>
    </row>
    <row r="2362">
      <c r="A2362" t="n">
        <v>50078875</v>
      </c>
      <c r="B2362" s="8" t="n">
        <v>46163</v>
      </c>
      <c r="C2362" s="9">
        <f>A2362&amp;"-"&amp;TEXT(B2362,"yyyymmdd")</f>
        <v/>
      </c>
      <c r="D2362" s="9">
        <f>_xlfn.XLOOKUP(C2362,Violations[Key],Violations[Boro])</f>
        <v/>
      </c>
      <c r="E2362" s="9">
        <f>_xlfn.XLOOKUP(C2362,Violations[Key],Violations[Cuisine])</f>
        <v/>
      </c>
      <c r="F2362" s="9">
        <f>_xlfn.XLOOKUP(C2362,Violations[Key],Violations[Score])</f>
        <v/>
      </c>
      <c r="G2362" s="9">
        <f>_xlfn.XLOOKUP(C2362,Violations[Key],Violations[Grade])&amp;""</f>
        <v/>
      </c>
      <c r="H2362" s="9">
        <f>COUNTIFS(Violations[Key],C2362,Violations[Violation code],"&lt;&gt;")</f>
        <v/>
      </c>
      <c r="I2362" s="9">
        <f>COUNTIFS(Violations[Key],C2362,Violations[Critical flag],"Critical")</f>
        <v/>
      </c>
      <c r="J2362" s="9">
        <f>IF(LEFT(_xlfn.XLOOKUP(C2362,Violations[Key],Violations[Action]),20)="Establishment Closed","Yes","No")</f>
        <v/>
      </c>
      <c r="K2362" s="9">
        <f>IF(F2362&lt;=13,"Yes","No")</f>
        <v/>
      </c>
    </row>
    <row r="2363">
      <c r="A2363" t="n">
        <v>50085693</v>
      </c>
      <c r="B2363" s="8" t="n">
        <v>46163</v>
      </c>
      <c r="C2363" s="9">
        <f>A2363&amp;"-"&amp;TEXT(B2363,"yyyymmdd")</f>
        <v/>
      </c>
      <c r="D2363" s="9">
        <f>_xlfn.XLOOKUP(C2363,Violations[Key],Violations[Boro])</f>
        <v/>
      </c>
      <c r="E2363" s="9">
        <f>_xlfn.XLOOKUP(C2363,Violations[Key],Violations[Cuisine])</f>
        <v/>
      </c>
      <c r="F2363" s="9">
        <f>_xlfn.XLOOKUP(C2363,Violations[Key],Violations[Score])</f>
        <v/>
      </c>
      <c r="G2363" s="9">
        <f>_xlfn.XLOOKUP(C2363,Violations[Key],Violations[Grade])&amp;""</f>
        <v/>
      </c>
      <c r="H2363" s="9">
        <f>COUNTIFS(Violations[Key],C2363,Violations[Violation code],"&lt;&gt;")</f>
        <v/>
      </c>
      <c r="I2363" s="9">
        <f>COUNTIFS(Violations[Key],C2363,Violations[Critical flag],"Critical")</f>
        <v/>
      </c>
      <c r="J2363" s="9">
        <f>IF(LEFT(_xlfn.XLOOKUP(C2363,Violations[Key],Violations[Action]),20)="Establishment Closed","Yes","No")</f>
        <v/>
      </c>
      <c r="K2363" s="9">
        <f>IF(F2363&lt;=13,"Yes","No")</f>
        <v/>
      </c>
    </row>
    <row r="2364">
      <c r="A2364" t="n">
        <v>50100251</v>
      </c>
      <c r="B2364" s="8" t="n">
        <v>46163</v>
      </c>
      <c r="C2364" s="9">
        <f>A2364&amp;"-"&amp;TEXT(B2364,"yyyymmdd")</f>
        <v/>
      </c>
      <c r="D2364" s="9">
        <f>_xlfn.XLOOKUP(C2364,Violations[Key],Violations[Boro])</f>
        <v/>
      </c>
      <c r="E2364" s="9">
        <f>_xlfn.XLOOKUP(C2364,Violations[Key],Violations[Cuisine])</f>
        <v/>
      </c>
      <c r="F2364" s="9">
        <f>_xlfn.XLOOKUP(C2364,Violations[Key],Violations[Score])</f>
        <v/>
      </c>
      <c r="G2364" s="9">
        <f>_xlfn.XLOOKUP(C2364,Violations[Key],Violations[Grade])&amp;""</f>
        <v/>
      </c>
      <c r="H2364" s="9">
        <f>COUNTIFS(Violations[Key],C2364,Violations[Violation code],"&lt;&gt;")</f>
        <v/>
      </c>
      <c r="I2364" s="9">
        <f>COUNTIFS(Violations[Key],C2364,Violations[Critical flag],"Critical")</f>
        <v/>
      </c>
      <c r="J2364" s="9">
        <f>IF(LEFT(_xlfn.XLOOKUP(C2364,Violations[Key],Violations[Action]),20)="Establishment Closed","Yes","No")</f>
        <v/>
      </c>
      <c r="K2364" s="9">
        <f>IF(F2364&lt;=13,"Yes","No")</f>
        <v/>
      </c>
    </row>
    <row r="2365">
      <c r="A2365" t="n">
        <v>50100265</v>
      </c>
      <c r="B2365" s="8" t="n">
        <v>46163</v>
      </c>
      <c r="C2365" s="9">
        <f>A2365&amp;"-"&amp;TEXT(B2365,"yyyymmdd")</f>
        <v/>
      </c>
      <c r="D2365" s="9">
        <f>_xlfn.XLOOKUP(C2365,Violations[Key],Violations[Boro])</f>
        <v/>
      </c>
      <c r="E2365" s="9">
        <f>_xlfn.XLOOKUP(C2365,Violations[Key],Violations[Cuisine])</f>
        <v/>
      </c>
      <c r="F2365" s="9">
        <f>_xlfn.XLOOKUP(C2365,Violations[Key],Violations[Score])</f>
        <v/>
      </c>
      <c r="G2365" s="9">
        <f>_xlfn.XLOOKUP(C2365,Violations[Key],Violations[Grade])&amp;""</f>
        <v/>
      </c>
      <c r="H2365" s="9">
        <f>COUNTIFS(Violations[Key],C2365,Violations[Violation code],"&lt;&gt;")</f>
        <v/>
      </c>
      <c r="I2365" s="9">
        <f>COUNTIFS(Violations[Key],C2365,Violations[Critical flag],"Critical")</f>
        <v/>
      </c>
      <c r="J2365" s="9">
        <f>IF(LEFT(_xlfn.XLOOKUP(C2365,Violations[Key],Violations[Action]),20)="Establishment Closed","Yes","No")</f>
        <v/>
      </c>
      <c r="K2365" s="9">
        <f>IF(F2365&lt;=13,"Yes","No")</f>
        <v/>
      </c>
    </row>
    <row r="2366">
      <c r="A2366" t="n">
        <v>50104578</v>
      </c>
      <c r="B2366" s="8" t="n">
        <v>46163</v>
      </c>
      <c r="C2366" s="9">
        <f>A2366&amp;"-"&amp;TEXT(B2366,"yyyymmdd")</f>
        <v/>
      </c>
      <c r="D2366" s="9">
        <f>_xlfn.XLOOKUP(C2366,Violations[Key],Violations[Boro])</f>
        <v/>
      </c>
      <c r="E2366" s="9">
        <f>_xlfn.XLOOKUP(C2366,Violations[Key],Violations[Cuisine])</f>
        <v/>
      </c>
      <c r="F2366" s="9">
        <f>_xlfn.XLOOKUP(C2366,Violations[Key],Violations[Score])</f>
        <v/>
      </c>
      <c r="G2366" s="9">
        <f>_xlfn.XLOOKUP(C2366,Violations[Key],Violations[Grade])&amp;""</f>
        <v/>
      </c>
      <c r="H2366" s="9">
        <f>COUNTIFS(Violations[Key],C2366,Violations[Violation code],"&lt;&gt;")</f>
        <v/>
      </c>
      <c r="I2366" s="9">
        <f>COUNTIFS(Violations[Key],C2366,Violations[Critical flag],"Critical")</f>
        <v/>
      </c>
      <c r="J2366" s="9">
        <f>IF(LEFT(_xlfn.XLOOKUP(C2366,Violations[Key],Violations[Action]),20)="Establishment Closed","Yes","No")</f>
        <v/>
      </c>
      <c r="K2366" s="9">
        <f>IF(F2366&lt;=13,"Yes","No")</f>
        <v/>
      </c>
    </row>
    <row r="2367">
      <c r="A2367" t="n">
        <v>50104991</v>
      </c>
      <c r="B2367" s="8" t="n">
        <v>46163</v>
      </c>
      <c r="C2367" s="9">
        <f>A2367&amp;"-"&amp;TEXT(B2367,"yyyymmdd")</f>
        <v/>
      </c>
      <c r="D2367" s="9">
        <f>_xlfn.XLOOKUP(C2367,Violations[Key],Violations[Boro])</f>
        <v/>
      </c>
      <c r="E2367" s="9">
        <f>_xlfn.XLOOKUP(C2367,Violations[Key],Violations[Cuisine])</f>
        <v/>
      </c>
      <c r="F2367" s="9">
        <f>_xlfn.XLOOKUP(C2367,Violations[Key],Violations[Score])</f>
        <v/>
      </c>
      <c r="G2367" s="9">
        <f>_xlfn.XLOOKUP(C2367,Violations[Key],Violations[Grade])&amp;""</f>
        <v/>
      </c>
      <c r="H2367" s="9">
        <f>COUNTIFS(Violations[Key],C2367,Violations[Violation code],"&lt;&gt;")</f>
        <v/>
      </c>
      <c r="I2367" s="9">
        <f>COUNTIFS(Violations[Key],C2367,Violations[Critical flag],"Critical")</f>
        <v/>
      </c>
      <c r="J2367" s="9">
        <f>IF(LEFT(_xlfn.XLOOKUP(C2367,Violations[Key],Violations[Action]),20)="Establishment Closed","Yes","No")</f>
        <v/>
      </c>
      <c r="K2367" s="9">
        <f>IF(F2367&lt;=13,"Yes","No")</f>
        <v/>
      </c>
    </row>
    <row r="2368">
      <c r="A2368" t="n">
        <v>50105717</v>
      </c>
      <c r="B2368" s="8" t="n">
        <v>46163</v>
      </c>
      <c r="C2368" s="9">
        <f>A2368&amp;"-"&amp;TEXT(B2368,"yyyymmdd")</f>
        <v/>
      </c>
      <c r="D2368" s="9">
        <f>_xlfn.XLOOKUP(C2368,Violations[Key],Violations[Boro])</f>
        <v/>
      </c>
      <c r="E2368" s="9">
        <f>_xlfn.XLOOKUP(C2368,Violations[Key],Violations[Cuisine])</f>
        <v/>
      </c>
      <c r="F2368" s="9">
        <f>_xlfn.XLOOKUP(C2368,Violations[Key],Violations[Score])</f>
        <v/>
      </c>
      <c r="G2368" s="9">
        <f>_xlfn.XLOOKUP(C2368,Violations[Key],Violations[Grade])&amp;""</f>
        <v/>
      </c>
      <c r="H2368" s="9">
        <f>COUNTIFS(Violations[Key],C2368,Violations[Violation code],"&lt;&gt;")</f>
        <v/>
      </c>
      <c r="I2368" s="9">
        <f>COUNTIFS(Violations[Key],C2368,Violations[Critical flag],"Critical")</f>
        <v/>
      </c>
      <c r="J2368" s="9">
        <f>IF(LEFT(_xlfn.XLOOKUP(C2368,Violations[Key],Violations[Action]),20)="Establishment Closed","Yes","No")</f>
        <v/>
      </c>
      <c r="K2368" s="9">
        <f>IF(F2368&lt;=13,"Yes","No")</f>
        <v/>
      </c>
    </row>
    <row r="2369">
      <c r="A2369" t="n">
        <v>50106089</v>
      </c>
      <c r="B2369" s="8" t="n">
        <v>46163</v>
      </c>
      <c r="C2369" s="9">
        <f>A2369&amp;"-"&amp;TEXT(B2369,"yyyymmdd")</f>
        <v/>
      </c>
      <c r="D2369" s="9">
        <f>_xlfn.XLOOKUP(C2369,Violations[Key],Violations[Boro])</f>
        <v/>
      </c>
      <c r="E2369" s="9">
        <f>_xlfn.XLOOKUP(C2369,Violations[Key],Violations[Cuisine])</f>
        <v/>
      </c>
      <c r="F2369" s="9">
        <f>_xlfn.XLOOKUP(C2369,Violations[Key],Violations[Score])</f>
        <v/>
      </c>
      <c r="G2369" s="9">
        <f>_xlfn.XLOOKUP(C2369,Violations[Key],Violations[Grade])&amp;""</f>
        <v/>
      </c>
      <c r="H2369" s="9">
        <f>COUNTIFS(Violations[Key],C2369,Violations[Violation code],"&lt;&gt;")</f>
        <v/>
      </c>
      <c r="I2369" s="9">
        <f>COUNTIFS(Violations[Key],C2369,Violations[Critical flag],"Critical")</f>
        <v/>
      </c>
      <c r="J2369" s="9">
        <f>IF(LEFT(_xlfn.XLOOKUP(C2369,Violations[Key],Violations[Action]),20)="Establishment Closed","Yes","No")</f>
        <v/>
      </c>
      <c r="K2369" s="9">
        <f>IF(F2369&lt;=13,"Yes","No")</f>
        <v/>
      </c>
    </row>
    <row r="2370">
      <c r="A2370" t="n">
        <v>50106518</v>
      </c>
      <c r="B2370" s="8" t="n">
        <v>46163</v>
      </c>
      <c r="C2370" s="9">
        <f>A2370&amp;"-"&amp;TEXT(B2370,"yyyymmdd")</f>
        <v/>
      </c>
      <c r="D2370" s="9">
        <f>_xlfn.XLOOKUP(C2370,Violations[Key],Violations[Boro])</f>
        <v/>
      </c>
      <c r="E2370" s="9">
        <f>_xlfn.XLOOKUP(C2370,Violations[Key],Violations[Cuisine])</f>
        <v/>
      </c>
      <c r="F2370" s="9">
        <f>_xlfn.XLOOKUP(C2370,Violations[Key],Violations[Score])</f>
        <v/>
      </c>
      <c r="G2370" s="9">
        <f>_xlfn.XLOOKUP(C2370,Violations[Key],Violations[Grade])&amp;""</f>
        <v/>
      </c>
      <c r="H2370" s="9">
        <f>COUNTIFS(Violations[Key],C2370,Violations[Violation code],"&lt;&gt;")</f>
        <v/>
      </c>
      <c r="I2370" s="9">
        <f>COUNTIFS(Violations[Key],C2370,Violations[Critical flag],"Critical")</f>
        <v/>
      </c>
      <c r="J2370" s="9">
        <f>IF(LEFT(_xlfn.XLOOKUP(C2370,Violations[Key],Violations[Action]),20)="Establishment Closed","Yes","No")</f>
        <v/>
      </c>
      <c r="K2370" s="9">
        <f>IF(F2370&lt;=13,"Yes","No")</f>
        <v/>
      </c>
    </row>
    <row r="2371">
      <c r="A2371" t="n">
        <v>50106759</v>
      </c>
      <c r="B2371" s="8" t="n">
        <v>46163</v>
      </c>
      <c r="C2371" s="9">
        <f>A2371&amp;"-"&amp;TEXT(B2371,"yyyymmdd")</f>
        <v/>
      </c>
      <c r="D2371" s="9">
        <f>_xlfn.XLOOKUP(C2371,Violations[Key],Violations[Boro])</f>
        <v/>
      </c>
      <c r="E2371" s="9">
        <f>_xlfn.XLOOKUP(C2371,Violations[Key],Violations[Cuisine])</f>
        <v/>
      </c>
      <c r="F2371" s="9">
        <f>_xlfn.XLOOKUP(C2371,Violations[Key],Violations[Score])</f>
        <v/>
      </c>
      <c r="G2371" s="9">
        <f>_xlfn.XLOOKUP(C2371,Violations[Key],Violations[Grade])&amp;""</f>
        <v/>
      </c>
      <c r="H2371" s="9">
        <f>COUNTIFS(Violations[Key],C2371,Violations[Violation code],"&lt;&gt;")</f>
        <v/>
      </c>
      <c r="I2371" s="9">
        <f>COUNTIFS(Violations[Key],C2371,Violations[Critical flag],"Critical")</f>
        <v/>
      </c>
      <c r="J2371" s="9">
        <f>IF(LEFT(_xlfn.XLOOKUP(C2371,Violations[Key],Violations[Action]),20)="Establishment Closed","Yes","No")</f>
        <v/>
      </c>
      <c r="K2371" s="9">
        <f>IF(F2371&lt;=13,"Yes","No")</f>
        <v/>
      </c>
    </row>
    <row r="2372">
      <c r="A2372" t="n">
        <v>50110183</v>
      </c>
      <c r="B2372" s="8" t="n">
        <v>46163</v>
      </c>
      <c r="C2372" s="9">
        <f>A2372&amp;"-"&amp;TEXT(B2372,"yyyymmdd")</f>
        <v/>
      </c>
      <c r="D2372" s="9">
        <f>_xlfn.XLOOKUP(C2372,Violations[Key],Violations[Boro])</f>
        <v/>
      </c>
      <c r="E2372" s="9">
        <f>_xlfn.XLOOKUP(C2372,Violations[Key],Violations[Cuisine])</f>
        <v/>
      </c>
      <c r="F2372" s="9">
        <f>_xlfn.XLOOKUP(C2372,Violations[Key],Violations[Score])</f>
        <v/>
      </c>
      <c r="G2372" s="9">
        <f>_xlfn.XLOOKUP(C2372,Violations[Key],Violations[Grade])&amp;""</f>
        <v/>
      </c>
      <c r="H2372" s="9">
        <f>COUNTIFS(Violations[Key],C2372,Violations[Violation code],"&lt;&gt;")</f>
        <v/>
      </c>
      <c r="I2372" s="9">
        <f>COUNTIFS(Violations[Key],C2372,Violations[Critical flag],"Critical")</f>
        <v/>
      </c>
      <c r="J2372" s="9">
        <f>IF(LEFT(_xlfn.XLOOKUP(C2372,Violations[Key],Violations[Action]),20)="Establishment Closed","Yes","No")</f>
        <v/>
      </c>
      <c r="K2372" s="9">
        <f>IF(F2372&lt;=13,"Yes","No")</f>
        <v/>
      </c>
    </row>
    <row r="2373">
      <c r="A2373" t="n">
        <v>50111332</v>
      </c>
      <c r="B2373" s="8" t="n">
        <v>46163</v>
      </c>
      <c r="C2373" s="9">
        <f>A2373&amp;"-"&amp;TEXT(B2373,"yyyymmdd")</f>
        <v/>
      </c>
      <c r="D2373" s="9">
        <f>_xlfn.XLOOKUP(C2373,Violations[Key],Violations[Boro])</f>
        <v/>
      </c>
      <c r="E2373" s="9">
        <f>_xlfn.XLOOKUP(C2373,Violations[Key],Violations[Cuisine])</f>
        <v/>
      </c>
      <c r="F2373" s="9">
        <f>_xlfn.XLOOKUP(C2373,Violations[Key],Violations[Score])</f>
        <v/>
      </c>
      <c r="G2373" s="9">
        <f>_xlfn.XLOOKUP(C2373,Violations[Key],Violations[Grade])&amp;""</f>
        <v/>
      </c>
      <c r="H2373" s="9">
        <f>COUNTIFS(Violations[Key],C2373,Violations[Violation code],"&lt;&gt;")</f>
        <v/>
      </c>
      <c r="I2373" s="9">
        <f>COUNTIFS(Violations[Key],C2373,Violations[Critical flag],"Critical")</f>
        <v/>
      </c>
      <c r="J2373" s="9">
        <f>IF(LEFT(_xlfn.XLOOKUP(C2373,Violations[Key],Violations[Action]),20)="Establishment Closed","Yes","No")</f>
        <v/>
      </c>
      <c r="K2373" s="9">
        <f>IF(F2373&lt;=13,"Yes","No")</f>
        <v/>
      </c>
    </row>
    <row r="2374">
      <c r="A2374" t="n">
        <v>50113153</v>
      </c>
      <c r="B2374" s="8" t="n">
        <v>46163</v>
      </c>
      <c r="C2374" s="9">
        <f>A2374&amp;"-"&amp;TEXT(B2374,"yyyymmdd")</f>
        <v/>
      </c>
      <c r="D2374" s="9">
        <f>_xlfn.XLOOKUP(C2374,Violations[Key],Violations[Boro])</f>
        <v/>
      </c>
      <c r="E2374" s="9">
        <f>_xlfn.XLOOKUP(C2374,Violations[Key],Violations[Cuisine])</f>
        <v/>
      </c>
      <c r="F2374" s="9">
        <f>_xlfn.XLOOKUP(C2374,Violations[Key],Violations[Score])</f>
        <v/>
      </c>
      <c r="G2374" s="9">
        <f>_xlfn.XLOOKUP(C2374,Violations[Key],Violations[Grade])&amp;""</f>
        <v/>
      </c>
      <c r="H2374" s="9">
        <f>COUNTIFS(Violations[Key],C2374,Violations[Violation code],"&lt;&gt;")</f>
        <v/>
      </c>
      <c r="I2374" s="9">
        <f>COUNTIFS(Violations[Key],C2374,Violations[Critical flag],"Critical")</f>
        <v/>
      </c>
      <c r="J2374" s="9">
        <f>IF(LEFT(_xlfn.XLOOKUP(C2374,Violations[Key],Violations[Action]),20)="Establishment Closed","Yes","No")</f>
        <v/>
      </c>
      <c r="K2374" s="9">
        <f>IF(F2374&lt;=13,"Yes","No")</f>
        <v/>
      </c>
    </row>
    <row r="2375">
      <c r="A2375" t="n">
        <v>50113199</v>
      </c>
      <c r="B2375" s="8" t="n">
        <v>46163</v>
      </c>
      <c r="C2375" s="9">
        <f>A2375&amp;"-"&amp;TEXT(B2375,"yyyymmdd")</f>
        <v/>
      </c>
      <c r="D2375" s="9">
        <f>_xlfn.XLOOKUP(C2375,Violations[Key],Violations[Boro])</f>
        <v/>
      </c>
      <c r="E2375" s="9">
        <f>_xlfn.XLOOKUP(C2375,Violations[Key],Violations[Cuisine])</f>
        <v/>
      </c>
      <c r="F2375" s="9">
        <f>_xlfn.XLOOKUP(C2375,Violations[Key],Violations[Score])</f>
        <v/>
      </c>
      <c r="G2375" s="9">
        <f>_xlfn.XLOOKUP(C2375,Violations[Key],Violations[Grade])&amp;""</f>
        <v/>
      </c>
      <c r="H2375" s="9">
        <f>COUNTIFS(Violations[Key],C2375,Violations[Violation code],"&lt;&gt;")</f>
        <v/>
      </c>
      <c r="I2375" s="9">
        <f>COUNTIFS(Violations[Key],C2375,Violations[Critical flag],"Critical")</f>
        <v/>
      </c>
      <c r="J2375" s="9">
        <f>IF(LEFT(_xlfn.XLOOKUP(C2375,Violations[Key],Violations[Action]),20)="Establishment Closed","Yes","No")</f>
        <v/>
      </c>
      <c r="K2375" s="9">
        <f>IF(F2375&lt;=13,"Yes","No")</f>
        <v/>
      </c>
    </row>
    <row r="2376">
      <c r="A2376" t="n">
        <v>50116267</v>
      </c>
      <c r="B2376" s="8" t="n">
        <v>46163</v>
      </c>
      <c r="C2376" s="9">
        <f>A2376&amp;"-"&amp;TEXT(B2376,"yyyymmdd")</f>
        <v/>
      </c>
      <c r="D2376" s="9">
        <f>_xlfn.XLOOKUP(C2376,Violations[Key],Violations[Boro])</f>
        <v/>
      </c>
      <c r="E2376" s="9">
        <f>_xlfn.XLOOKUP(C2376,Violations[Key],Violations[Cuisine])</f>
        <v/>
      </c>
      <c r="F2376" s="9">
        <f>_xlfn.XLOOKUP(C2376,Violations[Key],Violations[Score])</f>
        <v/>
      </c>
      <c r="G2376" s="9">
        <f>_xlfn.XLOOKUP(C2376,Violations[Key],Violations[Grade])&amp;""</f>
        <v/>
      </c>
      <c r="H2376" s="9">
        <f>COUNTIFS(Violations[Key],C2376,Violations[Violation code],"&lt;&gt;")</f>
        <v/>
      </c>
      <c r="I2376" s="9">
        <f>COUNTIFS(Violations[Key],C2376,Violations[Critical flag],"Critical")</f>
        <v/>
      </c>
      <c r="J2376" s="9">
        <f>IF(LEFT(_xlfn.XLOOKUP(C2376,Violations[Key],Violations[Action]),20)="Establishment Closed","Yes","No")</f>
        <v/>
      </c>
      <c r="K2376" s="9">
        <f>IF(F2376&lt;=13,"Yes","No")</f>
        <v/>
      </c>
    </row>
    <row r="2377">
      <c r="A2377" t="n">
        <v>50116727</v>
      </c>
      <c r="B2377" s="8" t="n">
        <v>46163</v>
      </c>
      <c r="C2377" s="9">
        <f>A2377&amp;"-"&amp;TEXT(B2377,"yyyymmdd")</f>
        <v/>
      </c>
      <c r="D2377" s="9">
        <f>_xlfn.XLOOKUP(C2377,Violations[Key],Violations[Boro])</f>
        <v/>
      </c>
      <c r="E2377" s="9">
        <f>_xlfn.XLOOKUP(C2377,Violations[Key],Violations[Cuisine])</f>
        <v/>
      </c>
      <c r="F2377" s="9">
        <f>_xlfn.XLOOKUP(C2377,Violations[Key],Violations[Score])</f>
        <v/>
      </c>
      <c r="G2377" s="9">
        <f>_xlfn.XLOOKUP(C2377,Violations[Key],Violations[Grade])&amp;""</f>
        <v/>
      </c>
      <c r="H2377" s="9">
        <f>COUNTIFS(Violations[Key],C2377,Violations[Violation code],"&lt;&gt;")</f>
        <v/>
      </c>
      <c r="I2377" s="9">
        <f>COUNTIFS(Violations[Key],C2377,Violations[Critical flag],"Critical")</f>
        <v/>
      </c>
      <c r="J2377" s="9">
        <f>IF(LEFT(_xlfn.XLOOKUP(C2377,Violations[Key],Violations[Action]),20)="Establishment Closed","Yes","No")</f>
        <v/>
      </c>
      <c r="K2377" s="9">
        <f>IF(F2377&lt;=13,"Yes","No")</f>
        <v/>
      </c>
    </row>
    <row r="2378">
      <c r="A2378" t="n">
        <v>50123835</v>
      </c>
      <c r="B2378" s="8" t="n">
        <v>46163</v>
      </c>
      <c r="C2378" s="9">
        <f>A2378&amp;"-"&amp;TEXT(B2378,"yyyymmdd")</f>
        <v/>
      </c>
      <c r="D2378" s="9">
        <f>_xlfn.XLOOKUP(C2378,Violations[Key],Violations[Boro])</f>
        <v/>
      </c>
      <c r="E2378" s="9">
        <f>_xlfn.XLOOKUP(C2378,Violations[Key],Violations[Cuisine])</f>
        <v/>
      </c>
      <c r="F2378" s="9">
        <f>_xlfn.XLOOKUP(C2378,Violations[Key],Violations[Score])</f>
        <v/>
      </c>
      <c r="G2378" s="9">
        <f>_xlfn.XLOOKUP(C2378,Violations[Key],Violations[Grade])&amp;""</f>
        <v/>
      </c>
      <c r="H2378" s="9">
        <f>COUNTIFS(Violations[Key],C2378,Violations[Violation code],"&lt;&gt;")</f>
        <v/>
      </c>
      <c r="I2378" s="9">
        <f>COUNTIFS(Violations[Key],C2378,Violations[Critical flag],"Critical")</f>
        <v/>
      </c>
      <c r="J2378" s="9">
        <f>IF(LEFT(_xlfn.XLOOKUP(C2378,Violations[Key],Violations[Action]),20)="Establishment Closed","Yes","No")</f>
        <v/>
      </c>
      <c r="K2378" s="9">
        <f>IF(F2378&lt;=13,"Yes","No")</f>
        <v/>
      </c>
    </row>
    <row r="2379">
      <c r="A2379" t="n">
        <v>50129048</v>
      </c>
      <c r="B2379" s="8" t="n">
        <v>46163</v>
      </c>
      <c r="C2379" s="9">
        <f>A2379&amp;"-"&amp;TEXT(B2379,"yyyymmdd")</f>
        <v/>
      </c>
      <c r="D2379" s="9">
        <f>_xlfn.XLOOKUP(C2379,Violations[Key],Violations[Boro])</f>
        <v/>
      </c>
      <c r="E2379" s="9">
        <f>_xlfn.XLOOKUP(C2379,Violations[Key],Violations[Cuisine])</f>
        <v/>
      </c>
      <c r="F2379" s="9">
        <f>_xlfn.XLOOKUP(C2379,Violations[Key],Violations[Score])</f>
        <v/>
      </c>
      <c r="G2379" s="9">
        <f>_xlfn.XLOOKUP(C2379,Violations[Key],Violations[Grade])&amp;""</f>
        <v/>
      </c>
      <c r="H2379" s="9">
        <f>COUNTIFS(Violations[Key],C2379,Violations[Violation code],"&lt;&gt;")</f>
        <v/>
      </c>
      <c r="I2379" s="9">
        <f>COUNTIFS(Violations[Key],C2379,Violations[Critical flag],"Critical")</f>
        <v/>
      </c>
      <c r="J2379" s="9">
        <f>IF(LEFT(_xlfn.XLOOKUP(C2379,Violations[Key],Violations[Action]),20)="Establishment Closed","Yes","No")</f>
        <v/>
      </c>
      <c r="K2379" s="9">
        <f>IF(F2379&lt;=13,"Yes","No")</f>
        <v/>
      </c>
    </row>
    <row r="2380">
      <c r="A2380" t="n">
        <v>50130679</v>
      </c>
      <c r="B2380" s="8" t="n">
        <v>46163</v>
      </c>
      <c r="C2380" s="9">
        <f>A2380&amp;"-"&amp;TEXT(B2380,"yyyymmdd")</f>
        <v/>
      </c>
      <c r="D2380" s="9">
        <f>_xlfn.XLOOKUP(C2380,Violations[Key],Violations[Boro])</f>
        <v/>
      </c>
      <c r="E2380" s="9">
        <f>_xlfn.XLOOKUP(C2380,Violations[Key],Violations[Cuisine])</f>
        <v/>
      </c>
      <c r="F2380" s="9">
        <f>_xlfn.XLOOKUP(C2380,Violations[Key],Violations[Score])</f>
        <v/>
      </c>
      <c r="G2380" s="9">
        <f>_xlfn.XLOOKUP(C2380,Violations[Key],Violations[Grade])&amp;""</f>
        <v/>
      </c>
      <c r="H2380" s="9">
        <f>COUNTIFS(Violations[Key],C2380,Violations[Violation code],"&lt;&gt;")</f>
        <v/>
      </c>
      <c r="I2380" s="9">
        <f>COUNTIFS(Violations[Key],C2380,Violations[Critical flag],"Critical")</f>
        <v/>
      </c>
      <c r="J2380" s="9">
        <f>IF(LEFT(_xlfn.XLOOKUP(C2380,Violations[Key],Violations[Action]),20)="Establishment Closed","Yes","No")</f>
        <v/>
      </c>
      <c r="K2380" s="9">
        <f>IF(F2380&lt;=13,"Yes","No")</f>
        <v/>
      </c>
    </row>
    <row r="2381">
      <c r="A2381" t="n">
        <v>50132543</v>
      </c>
      <c r="B2381" s="8" t="n">
        <v>46163</v>
      </c>
      <c r="C2381" s="9">
        <f>A2381&amp;"-"&amp;TEXT(B2381,"yyyymmdd")</f>
        <v/>
      </c>
      <c r="D2381" s="9">
        <f>_xlfn.XLOOKUP(C2381,Violations[Key],Violations[Boro])</f>
        <v/>
      </c>
      <c r="E2381" s="9">
        <f>_xlfn.XLOOKUP(C2381,Violations[Key],Violations[Cuisine])</f>
        <v/>
      </c>
      <c r="F2381" s="9">
        <f>_xlfn.XLOOKUP(C2381,Violations[Key],Violations[Score])</f>
        <v/>
      </c>
      <c r="G2381" s="9">
        <f>_xlfn.XLOOKUP(C2381,Violations[Key],Violations[Grade])&amp;""</f>
        <v/>
      </c>
      <c r="H2381" s="9">
        <f>COUNTIFS(Violations[Key],C2381,Violations[Violation code],"&lt;&gt;")</f>
        <v/>
      </c>
      <c r="I2381" s="9">
        <f>COUNTIFS(Violations[Key],C2381,Violations[Critical flag],"Critical")</f>
        <v/>
      </c>
      <c r="J2381" s="9">
        <f>IF(LEFT(_xlfn.XLOOKUP(C2381,Violations[Key],Violations[Action]),20)="Establishment Closed","Yes","No")</f>
        <v/>
      </c>
      <c r="K2381" s="9">
        <f>IF(F2381&lt;=13,"Yes","No")</f>
        <v/>
      </c>
    </row>
    <row r="2382">
      <c r="A2382" t="n">
        <v>50135276</v>
      </c>
      <c r="B2382" s="8" t="n">
        <v>46163</v>
      </c>
      <c r="C2382" s="9">
        <f>A2382&amp;"-"&amp;TEXT(B2382,"yyyymmdd")</f>
        <v/>
      </c>
      <c r="D2382" s="9">
        <f>_xlfn.XLOOKUP(C2382,Violations[Key],Violations[Boro])</f>
        <v/>
      </c>
      <c r="E2382" s="9">
        <f>_xlfn.XLOOKUP(C2382,Violations[Key],Violations[Cuisine])</f>
        <v/>
      </c>
      <c r="F2382" s="9">
        <f>_xlfn.XLOOKUP(C2382,Violations[Key],Violations[Score])</f>
        <v/>
      </c>
      <c r="G2382" s="9">
        <f>_xlfn.XLOOKUP(C2382,Violations[Key],Violations[Grade])&amp;""</f>
        <v/>
      </c>
      <c r="H2382" s="9">
        <f>COUNTIFS(Violations[Key],C2382,Violations[Violation code],"&lt;&gt;")</f>
        <v/>
      </c>
      <c r="I2382" s="9">
        <f>COUNTIFS(Violations[Key],C2382,Violations[Critical flag],"Critical")</f>
        <v/>
      </c>
      <c r="J2382" s="9">
        <f>IF(LEFT(_xlfn.XLOOKUP(C2382,Violations[Key],Violations[Action]),20)="Establishment Closed","Yes","No")</f>
        <v/>
      </c>
      <c r="K2382" s="9">
        <f>IF(F2382&lt;=13,"Yes","No")</f>
        <v/>
      </c>
    </row>
    <row r="2383">
      <c r="A2383" t="n">
        <v>50140908</v>
      </c>
      <c r="B2383" s="8" t="n">
        <v>46163</v>
      </c>
      <c r="C2383" s="9">
        <f>A2383&amp;"-"&amp;TEXT(B2383,"yyyymmdd")</f>
        <v/>
      </c>
      <c r="D2383" s="9">
        <f>_xlfn.XLOOKUP(C2383,Violations[Key],Violations[Boro])</f>
        <v/>
      </c>
      <c r="E2383" s="9">
        <f>_xlfn.XLOOKUP(C2383,Violations[Key],Violations[Cuisine])</f>
        <v/>
      </c>
      <c r="F2383" s="9">
        <f>_xlfn.XLOOKUP(C2383,Violations[Key],Violations[Score])</f>
        <v/>
      </c>
      <c r="G2383" s="9">
        <f>_xlfn.XLOOKUP(C2383,Violations[Key],Violations[Grade])&amp;""</f>
        <v/>
      </c>
      <c r="H2383" s="9">
        <f>COUNTIFS(Violations[Key],C2383,Violations[Violation code],"&lt;&gt;")</f>
        <v/>
      </c>
      <c r="I2383" s="9">
        <f>COUNTIFS(Violations[Key],C2383,Violations[Critical flag],"Critical")</f>
        <v/>
      </c>
      <c r="J2383" s="9">
        <f>IF(LEFT(_xlfn.XLOOKUP(C2383,Violations[Key],Violations[Action]),20)="Establishment Closed","Yes","No")</f>
        <v/>
      </c>
      <c r="K2383" s="9">
        <f>IF(F2383&lt;=13,"Yes","No")</f>
        <v/>
      </c>
    </row>
    <row r="2384">
      <c r="A2384" t="n">
        <v>50142286</v>
      </c>
      <c r="B2384" s="8" t="n">
        <v>46163</v>
      </c>
      <c r="C2384" s="9">
        <f>A2384&amp;"-"&amp;TEXT(B2384,"yyyymmdd")</f>
        <v/>
      </c>
      <c r="D2384" s="9">
        <f>_xlfn.XLOOKUP(C2384,Violations[Key],Violations[Boro])</f>
        <v/>
      </c>
      <c r="E2384" s="9">
        <f>_xlfn.XLOOKUP(C2384,Violations[Key],Violations[Cuisine])</f>
        <v/>
      </c>
      <c r="F2384" s="9">
        <f>_xlfn.XLOOKUP(C2384,Violations[Key],Violations[Score])</f>
        <v/>
      </c>
      <c r="G2384" s="9">
        <f>_xlfn.XLOOKUP(C2384,Violations[Key],Violations[Grade])&amp;""</f>
        <v/>
      </c>
      <c r="H2384" s="9">
        <f>COUNTIFS(Violations[Key],C2384,Violations[Violation code],"&lt;&gt;")</f>
        <v/>
      </c>
      <c r="I2384" s="9">
        <f>COUNTIFS(Violations[Key],C2384,Violations[Critical flag],"Critical")</f>
        <v/>
      </c>
      <c r="J2384" s="9">
        <f>IF(LEFT(_xlfn.XLOOKUP(C2384,Violations[Key],Violations[Action]),20)="Establishment Closed","Yes","No")</f>
        <v/>
      </c>
      <c r="K2384" s="9">
        <f>IF(F2384&lt;=13,"Yes","No")</f>
        <v/>
      </c>
    </row>
    <row r="2385">
      <c r="A2385" t="n">
        <v>50142820</v>
      </c>
      <c r="B2385" s="8" t="n">
        <v>46163</v>
      </c>
      <c r="C2385" s="9">
        <f>A2385&amp;"-"&amp;TEXT(B2385,"yyyymmdd")</f>
        <v/>
      </c>
      <c r="D2385" s="9">
        <f>_xlfn.XLOOKUP(C2385,Violations[Key],Violations[Boro])</f>
        <v/>
      </c>
      <c r="E2385" s="9">
        <f>_xlfn.XLOOKUP(C2385,Violations[Key],Violations[Cuisine])</f>
        <v/>
      </c>
      <c r="F2385" s="9">
        <f>_xlfn.XLOOKUP(C2385,Violations[Key],Violations[Score])</f>
        <v/>
      </c>
      <c r="G2385" s="9">
        <f>_xlfn.XLOOKUP(C2385,Violations[Key],Violations[Grade])&amp;""</f>
        <v/>
      </c>
      <c r="H2385" s="9">
        <f>COUNTIFS(Violations[Key],C2385,Violations[Violation code],"&lt;&gt;")</f>
        <v/>
      </c>
      <c r="I2385" s="9">
        <f>COUNTIFS(Violations[Key],C2385,Violations[Critical flag],"Critical")</f>
        <v/>
      </c>
      <c r="J2385" s="9">
        <f>IF(LEFT(_xlfn.XLOOKUP(C2385,Violations[Key],Violations[Action]),20)="Establishment Closed","Yes","No")</f>
        <v/>
      </c>
      <c r="K2385" s="9">
        <f>IF(F2385&lt;=13,"Yes","No")</f>
        <v/>
      </c>
    </row>
    <row r="2386">
      <c r="A2386" t="n">
        <v>50144600</v>
      </c>
      <c r="B2386" s="8" t="n">
        <v>46163</v>
      </c>
      <c r="C2386" s="9">
        <f>A2386&amp;"-"&amp;TEXT(B2386,"yyyymmdd")</f>
        <v/>
      </c>
      <c r="D2386" s="9">
        <f>_xlfn.XLOOKUP(C2386,Violations[Key],Violations[Boro])</f>
        <v/>
      </c>
      <c r="E2386" s="9">
        <f>_xlfn.XLOOKUP(C2386,Violations[Key],Violations[Cuisine])</f>
        <v/>
      </c>
      <c r="F2386" s="9">
        <f>_xlfn.XLOOKUP(C2386,Violations[Key],Violations[Score])</f>
        <v/>
      </c>
      <c r="G2386" s="9">
        <f>_xlfn.XLOOKUP(C2386,Violations[Key],Violations[Grade])&amp;""</f>
        <v/>
      </c>
      <c r="H2386" s="9">
        <f>COUNTIFS(Violations[Key],C2386,Violations[Violation code],"&lt;&gt;")</f>
        <v/>
      </c>
      <c r="I2386" s="9">
        <f>COUNTIFS(Violations[Key],C2386,Violations[Critical flag],"Critical")</f>
        <v/>
      </c>
      <c r="J2386" s="9">
        <f>IF(LEFT(_xlfn.XLOOKUP(C2386,Violations[Key],Violations[Action]),20)="Establishment Closed","Yes","No")</f>
        <v/>
      </c>
      <c r="K2386" s="9">
        <f>IF(F2386&lt;=13,"Yes","No")</f>
        <v/>
      </c>
    </row>
    <row r="2387">
      <c r="A2387" t="n">
        <v>50146608</v>
      </c>
      <c r="B2387" s="8" t="n">
        <v>46163</v>
      </c>
      <c r="C2387" s="9">
        <f>A2387&amp;"-"&amp;TEXT(B2387,"yyyymmdd")</f>
        <v/>
      </c>
      <c r="D2387" s="9">
        <f>_xlfn.XLOOKUP(C2387,Violations[Key],Violations[Boro])</f>
        <v/>
      </c>
      <c r="E2387" s="9">
        <f>_xlfn.XLOOKUP(C2387,Violations[Key],Violations[Cuisine])</f>
        <v/>
      </c>
      <c r="F2387" s="9">
        <f>_xlfn.XLOOKUP(C2387,Violations[Key],Violations[Score])</f>
        <v/>
      </c>
      <c r="G2387" s="9">
        <f>_xlfn.XLOOKUP(C2387,Violations[Key],Violations[Grade])&amp;""</f>
        <v/>
      </c>
      <c r="H2387" s="9">
        <f>COUNTIFS(Violations[Key],C2387,Violations[Violation code],"&lt;&gt;")</f>
        <v/>
      </c>
      <c r="I2387" s="9">
        <f>COUNTIFS(Violations[Key],C2387,Violations[Critical flag],"Critical")</f>
        <v/>
      </c>
      <c r="J2387" s="9">
        <f>IF(LEFT(_xlfn.XLOOKUP(C2387,Violations[Key],Violations[Action]),20)="Establishment Closed","Yes","No")</f>
        <v/>
      </c>
      <c r="K2387" s="9">
        <f>IF(F2387&lt;=13,"Yes","No")</f>
        <v/>
      </c>
    </row>
    <row r="2388">
      <c r="A2388" t="n">
        <v>50147084</v>
      </c>
      <c r="B2388" s="8" t="n">
        <v>46163</v>
      </c>
      <c r="C2388" s="9">
        <f>A2388&amp;"-"&amp;TEXT(B2388,"yyyymmdd")</f>
        <v/>
      </c>
      <c r="D2388" s="9">
        <f>_xlfn.XLOOKUP(C2388,Violations[Key],Violations[Boro])</f>
        <v/>
      </c>
      <c r="E2388" s="9">
        <f>_xlfn.XLOOKUP(C2388,Violations[Key],Violations[Cuisine])</f>
        <v/>
      </c>
      <c r="F2388" s="9">
        <f>_xlfn.XLOOKUP(C2388,Violations[Key],Violations[Score])</f>
        <v/>
      </c>
      <c r="G2388" s="9">
        <f>_xlfn.XLOOKUP(C2388,Violations[Key],Violations[Grade])&amp;""</f>
        <v/>
      </c>
      <c r="H2388" s="9">
        <f>COUNTIFS(Violations[Key],C2388,Violations[Violation code],"&lt;&gt;")</f>
        <v/>
      </c>
      <c r="I2388" s="9">
        <f>COUNTIFS(Violations[Key],C2388,Violations[Critical flag],"Critical")</f>
        <v/>
      </c>
      <c r="J2388" s="9">
        <f>IF(LEFT(_xlfn.XLOOKUP(C2388,Violations[Key],Violations[Action]),20)="Establishment Closed","Yes","No")</f>
        <v/>
      </c>
      <c r="K2388" s="9">
        <f>IF(F2388&lt;=13,"Yes","No")</f>
        <v/>
      </c>
    </row>
    <row r="2389">
      <c r="A2389" t="n">
        <v>50147564</v>
      </c>
      <c r="B2389" s="8" t="n">
        <v>46163</v>
      </c>
      <c r="C2389" s="9">
        <f>A2389&amp;"-"&amp;TEXT(B2389,"yyyymmdd")</f>
        <v/>
      </c>
      <c r="D2389" s="9">
        <f>_xlfn.XLOOKUP(C2389,Violations[Key],Violations[Boro])</f>
        <v/>
      </c>
      <c r="E2389" s="9">
        <f>_xlfn.XLOOKUP(C2389,Violations[Key],Violations[Cuisine])</f>
        <v/>
      </c>
      <c r="F2389" s="9">
        <f>_xlfn.XLOOKUP(C2389,Violations[Key],Violations[Score])</f>
        <v/>
      </c>
      <c r="G2389" s="9">
        <f>_xlfn.XLOOKUP(C2389,Violations[Key],Violations[Grade])&amp;""</f>
        <v/>
      </c>
      <c r="H2389" s="9">
        <f>COUNTIFS(Violations[Key],C2389,Violations[Violation code],"&lt;&gt;")</f>
        <v/>
      </c>
      <c r="I2389" s="9">
        <f>COUNTIFS(Violations[Key],C2389,Violations[Critical flag],"Critical")</f>
        <v/>
      </c>
      <c r="J2389" s="9">
        <f>IF(LEFT(_xlfn.XLOOKUP(C2389,Violations[Key],Violations[Action]),20)="Establishment Closed","Yes","No")</f>
        <v/>
      </c>
      <c r="K2389" s="9">
        <f>IF(F2389&lt;=13,"Yes","No")</f>
        <v/>
      </c>
    </row>
    <row r="2390">
      <c r="A2390" t="n">
        <v>50149564</v>
      </c>
      <c r="B2390" s="8" t="n">
        <v>46163</v>
      </c>
      <c r="C2390" s="9">
        <f>A2390&amp;"-"&amp;TEXT(B2390,"yyyymmdd")</f>
        <v/>
      </c>
      <c r="D2390" s="9">
        <f>_xlfn.XLOOKUP(C2390,Violations[Key],Violations[Boro])</f>
        <v/>
      </c>
      <c r="E2390" s="9">
        <f>_xlfn.XLOOKUP(C2390,Violations[Key],Violations[Cuisine])</f>
        <v/>
      </c>
      <c r="F2390" s="9">
        <f>_xlfn.XLOOKUP(C2390,Violations[Key],Violations[Score])</f>
        <v/>
      </c>
      <c r="G2390" s="9">
        <f>_xlfn.XLOOKUP(C2390,Violations[Key],Violations[Grade])&amp;""</f>
        <v/>
      </c>
      <c r="H2390" s="9">
        <f>COUNTIFS(Violations[Key],C2390,Violations[Violation code],"&lt;&gt;")</f>
        <v/>
      </c>
      <c r="I2390" s="9">
        <f>COUNTIFS(Violations[Key],C2390,Violations[Critical flag],"Critical")</f>
        <v/>
      </c>
      <c r="J2390" s="9">
        <f>IF(LEFT(_xlfn.XLOOKUP(C2390,Violations[Key],Violations[Action]),20)="Establishment Closed","Yes","No")</f>
        <v/>
      </c>
      <c r="K2390" s="9">
        <f>IF(F2390&lt;=13,"Yes","No")</f>
        <v/>
      </c>
    </row>
    <row r="2391">
      <c r="A2391" t="n">
        <v>50152886</v>
      </c>
      <c r="B2391" s="8" t="n">
        <v>46163</v>
      </c>
      <c r="C2391" s="9">
        <f>A2391&amp;"-"&amp;TEXT(B2391,"yyyymmdd")</f>
        <v/>
      </c>
      <c r="D2391" s="9">
        <f>_xlfn.XLOOKUP(C2391,Violations[Key],Violations[Boro])</f>
        <v/>
      </c>
      <c r="E2391" s="9">
        <f>_xlfn.XLOOKUP(C2391,Violations[Key],Violations[Cuisine])</f>
        <v/>
      </c>
      <c r="F2391" s="9">
        <f>_xlfn.XLOOKUP(C2391,Violations[Key],Violations[Score])</f>
        <v/>
      </c>
      <c r="G2391" s="9">
        <f>_xlfn.XLOOKUP(C2391,Violations[Key],Violations[Grade])&amp;""</f>
        <v/>
      </c>
      <c r="H2391" s="9">
        <f>COUNTIFS(Violations[Key],C2391,Violations[Violation code],"&lt;&gt;")</f>
        <v/>
      </c>
      <c r="I2391" s="9">
        <f>COUNTIFS(Violations[Key],C2391,Violations[Critical flag],"Critical")</f>
        <v/>
      </c>
      <c r="J2391" s="9">
        <f>IF(LEFT(_xlfn.XLOOKUP(C2391,Violations[Key],Violations[Action]),20)="Establishment Closed","Yes","No")</f>
        <v/>
      </c>
      <c r="K2391" s="9">
        <f>IF(F2391&lt;=13,"Yes","No")</f>
        <v/>
      </c>
    </row>
    <row r="2392">
      <c r="A2392" t="n">
        <v>50155077</v>
      </c>
      <c r="B2392" s="8" t="n">
        <v>46163</v>
      </c>
      <c r="C2392" s="9">
        <f>A2392&amp;"-"&amp;TEXT(B2392,"yyyymmdd")</f>
        <v/>
      </c>
      <c r="D2392" s="9">
        <f>_xlfn.XLOOKUP(C2392,Violations[Key],Violations[Boro])</f>
        <v/>
      </c>
      <c r="E2392" s="9">
        <f>_xlfn.XLOOKUP(C2392,Violations[Key],Violations[Cuisine])</f>
        <v/>
      </c>
      <c r="F2392" s="9">
        <f>_xlfn.XLOOKUP(C2392,Violations[Key],Violations[Score])</f>
        <v/>
      </c>
      <c r="G2392" s="9">
        <f>_xlfn.XLOOKUP(C2392,Violations[Key],Violations[Grade])&amp;""</f>
        <v/>
      </c>
      <c r="H2392" s="9">
        <f>COUNTIFS(Violations[Key],C2392,Violations[Violation code],"&lt;&gt;")</f>
        <v/>
      </c>
      <c r="I2392" s="9">
        <f>COUNTIFS(Violations[Key],C2392,Violations[Critical flag],"Critical")</f>
        <v/>
      </c>
      <c r="J2392" s="9">
        <f>IF(LEFT(_xlfn.XLOOKUP(C2392,Violations[Key],Violations[Action]),20)="Establishment Closed","Yes","No")</f>
        <v/>
      </c>
      <c r="K2392" s="9">
        <f>IF(F2392&lt;=13,"Yes","No")</f>
        <v/>
      </c>
    </row>
    <row r="2393">
      <c r="A2393" t="n">
        <v>50156694</v>
      </c>
      <c r="B2393" s="8" t="n">
        <v>46163</v>
      </c>
      <c r="C2393" s="9">
        <f>A2393&amp;"-"&amp;TEXT(B2393,"yyyymmdd")</f>
        <v/>
      </c>
      <c r="D2393" s="9">
        <f>_xlfn.XLOOKUP(C2393,Violations[Key],Violations[Boro])</f>
        <v/>
      </c>
      <c r="E2393" s="9">
        <f>_xlfn.XLOOKUP(C2393,Violations[Key],Violations[Cuisine])</f>
        <v/>
      </c>
      <c r="F2393" s="9">
        <f>_xlfn.XLOOKUP(C2393,Violations[Key],Violations[Score])</f>
        <v/>
      </c>
      <c r="G2393" s="9">
        <f>_xlfn.XLOOKUP(C2393,Violations[Key],Violations[Grade])&amp;""</f>
        <v/>
      </c>
      <c r="H2393" s="9">
        <f>COUNTIFS(Violations[Key],C2393,Violations[Violation code],"&lt;&gt;")</f>
        <v/>
      </c>
      <c r="I2393" s="9">
        <f>COUNTIFS(Violations[Key],C2393,Violations[Critical flag],"Critical")</f>
        <v/>
      </c>
      <c r="J2393" s="9">
        <f>IF(LEFT(_xlfn.XLOOKUP(C2393,Violations[Key],Violations[Action]),20)="Establishment Closed","Yes","No")</f>
        <v/>
      </c>
      <c r="K2393" s="9">
        <f>IF(F2393&lt;=13,"Yes","No")</f>
        <v/>
      </c>
    </row>
    <row r="2394">
      <c r="A2394" t="n">
        <v>50160061</v>
      </c>
      <c r="B2394" s="8" t="n">
        <v>46163</v>
      </c>
      <c r="C2394" s="9">
        <f>A2394&amp;"-"&amp;TEXT(B2394,"yyyymmdd")</f>
        <v/>
      </c>
      <c r="D2394" s="9">
        <f>_xlfn.XLOOKUP(C2394,Violations[Key],Violations[Boro])</f>
        <v/>
      </c>
      <c r="E2394" s="9">
        <f>_xlfn.XLOOKUP(C2394,Violations[Key],Violations[Cuisine])</f>
        <v/>
      </c>
      <c r="F2394" s="9">
        <f>_xlfn.XLOOKUP(C2394,Violations[Key],Violations[Score])</f>
        <v/>
      </c>
      <c r="G2394" s="9">
        <f>_xlfn.XLOOKUP(C2394,Violations[Key],Violations[Grade])&amp;""</f>
        <v/>
      </c>
      <c r="H2394" s="9">
        <f>COUNTIFS(Violations[Key],C2394,Violations[Violation code],"&lt;&gt;")</f>
        <v/>
      </c>
      <c r="I2394" s="9">
        <f>COUNTIFS(Violations[Key],C2394,Violations[Critical flag],"Critical")</f>
        <v/>
      </c>
      <c r="J2394" s="9">
        <f>IF(LEFT(_xlfn.XLOOKUP(C2394,Violations[Key],Violations[Action]),20)="Establishment Closed","Yes","No")</f>
        <v/>
      </c>
      <c r="K2394" s="9">
        <f>IF(F2394&lt;=13,"Yes","No")</f>
        <v/>
      </c>
    </row>
    <row r="2395">
      <c r="A2395" t="n">
        <v>50161594</v>
      </c>
      <c r="B2395" s="8" t="n">
        <v>46163</v>
      </c>
      <c r="C2395" s="9">
        <f>A2395&amp;"-"&amp;TEXT(B2395,"yyyymmdd")</f>
        <v/>
      </c>
      <c r="D2395" s="9">
        <f>_xlfn.XLOOKUP(C2395,Violations[Key],Violations[Boro])</f>
        <v/>
      </c>
      <c r="E2395" s="9">
        <f>_xlfn.XLOOKUP(C2395,Violations[Key],Violations[Cuisine])</f>
        <v/>
      </c>
      <c r="F2395" s="9">
        <f>_xlfn.XLOOKUP(C2395,Violations[Key],Violations[Score])</f>
        <v/>
      </c>
      <c r="G2395" s="9">
        <f>_xlfn.XLOOKUP(C2395,Violations[Key],Violations[Grade])&amp;""</f>
        <v/>
      </c>
      <c r="H2395" s="9">
        <f>COUNTIFS(Violations[Key],C2395,Violations[Violation code],"&lt;&gt;")</f>
        <v/>
      </c>
      <c r="I2395" s="9">
        <f>COUNTIFS(Violations[Key],C2395,Violations[Critical flag],"Critical")</f>
        <v/>
      </c>
      <c r="J2395" s="9">
        <f>IF(LEFT(_xlfn.XLOOKUP(C2395,Violations[Key],Violations[Action]),20)="Establishment Closed","Yes","No")</f>
        <v/>
      </c>
      <c r="K2395" s="9">
        <f>IF(F2395&lt;=13,"Yes","No")</f>
        <v/>
      </c>
    </row>
    <row r="2396">
      <c r="A2396" t="n">
        <v>40788085</v>
      </c>
      <c r="B2396" s="8" t="n">
        <v>46164</v>
      </c>
      <c r="C2396" s="9">
        <f>A2396&amp;"-"&amp;TEXT(B2396,"yyyymmdd")</f>
        <v/>
      </c>
      <c r="D2396" s="9">
        <f>_xlfn.XLOOKUP(C2396,Violations[Key],Violations[Boro])</f>
        <v/>
      </c>
      <c r="E2396" s="9">
        <f>_xlfn.XLOOKUP(C2396,Violations[Key],Violations[Cuisine])</f>
        <v/>
      </c>
      <c r="F2396" s="9">
        <f>_xlfn.XLOOKUP(C2396,Violations[Key],Violations[Score])</f>
        <v/>
      </c>
      <c r="G2396" s="9">
        <f>_xlfn.XLOOKUP(C2396,Violations[Key],Violations[Grade])&amp;""</f>
        <v/>
      </c>
      <c r="H2396" s="9">
        <f>COUNTIFS(Violations[Key],C2396,Violations[Violation code],"&lt;&gt;")</f>
        <v/>
      </c>
      <c r="I2396" s="9">
        <f>COUNTIFS(Violations[Key],C2396,Violations[Critical flag],"Critical")</f>
        <v/>
      </c>
      <c r="J2396" s="9">
        <f>IF(LEFT(_xlfn.XLOOKUP(C2396,Violations[Key],Violations[Action]),20)="Establishment Closed","Yes","No")</f>
        <v/>
      </c>
      <c r="K2396" s="9">
        <f>IF(F2396&lt;=13,"Yes","No")</f>
        <v/>
      </c>
    </row>
    <row r="2397">
      <c r="A2397" t="n">
        <v>40831475</v>
      </c>
      <c r="B2397" s="8" t="n">
        <v>46164</v>
      </c>
      <c r="C2397" s="9">
        <f>A2397&amp;"-"&amp;TEXT(B2397,"yyyymmdd")</f>
        <v/>
      </c>
      <c r="D2397" s="9">
        <f>_xlfn.XLOOKUP(C2397,Violations[Key],Violations[Boro])</f>
        <v/>
      </c>
      <c r="E2397" s="9">
        <f>_xlfn.XLOOKUP(C2397,Violations[Key],Violations[Cuisine])</f>
        <v/>
      </c>
      <c r="F2397" s="9">
        <f>_xlfn.XLOOKUP(C2397,Violations[Key],Violations[Score])</f>
        <v/>
      </c>
      <c r="G2397" s="9">
        <f>_xlfn.XLOOKUP(C2397,Violations[Key],Violations[Grade])&amp;""</f>
        <v/>
      </c>
      <c r="H2397" s="9">
        <f>COUNTIFS(Violations[Key],C2397,Violations[Violation code],"&lt;&gt;")</f>
        <v/>
      </c>
      <c r="I2397" s="9">
        <f>COUNTIFS(Violations[Key],C2397,Violations[Critical flag],"Critical")</f>
        <v/>
      </c>
      <c r="J2397" s="9">
        <f>IF(LEFT(_xlfn.XLOOKUP(C2397,Violations[Key],Violations[Action]),20)="Establishment Closed","Yes","No")</f>
        <v/>
      </c>
      <c r="K2397" s="9">
        <f>IF(F2397&lt;=13,"Yes","No")</f>
        <v/>
      </c>
    </row>
    <row r="2398">
      <c r="A2398" t="n">
        <v>41276200</v>
      </c>
      <c r="B2398" s="8" t="n">
        <v>46164</v>
      </c>
      <c r="C2398" s="9">
        <f>A2398&amp;"-"&amp;TEXT(B2398,"yyyymmdd")</f>
        <v/>
      </c>
      <c r="D2398" s="9">
        <f>_xlfn.XLOOKUP(C2398,Violations[Key],Violations[Boro])</f>
        <v/>
      </c>
      <c r="E2398" s="9">
        <f>_xlfn.XLOOKUP(C2398,Violations[Key],Violations[Cuisine])</f>
        <v/>
      </c>
      <c r="F2398" s="9">
        <f>_xlfn.XLOOKUP(C2398,Violations[Key],Violations[Score])</f>
        <v/>
      </c>
      <c r="G2398" s="9">
        <f>_xlfn.XLOOKUP(C2398,Violations[Key],Violations[Grade])&amp;""</f>
        <v/>
      </c>
      <c r="H2398" s="9">
        <f>COUNTIFS(Violations[Key],C2398,Violations[Violation code],"&lt;&gt;")</f>
        <v/>
      </c>
      <c r="I2398" s="9">
        <f>COUNTIFS(Violations[Key],C2398,Violations[Critical flag],"Critical")</f>
        <v/>
      </c>
      <c r="J2398" s="9">
        <f>IF(LEFT(_xlfn.XLOOKUP(C2398,Violations[Key],Violations[Action]),20)="Establishment Closed","Yes","No")</f>
        <v/>
      </c>
      <c r="K2398" s="9">
        <f>IF(F2398&lt;=13,"Yes","No")</f>
        <v/>
      </c>
    </row>
    <row r="2399">
      <c r="A2399" t="n">
        <v>41427712</v>
      </c>
      <c r="B2399" s="8" t="n">
        <v>46164</v>
      </c>
      <c r="C2399" s="9">
        <f>A2399&amp;"-"&amp;TEXT(B2399,"yyyymmdd")</f>
        <v/>
      </c>
      <c r="D2399" s="9">
        <f>_xlfn.XLOOKUP(C2399,Violations[Key],Violations[Boro])</f>
        <v/>
      </c>
      <c r="E2399" s="9">
        <f>_xlfn.XLOOKUP(C2399,Violations[Key],Violations[Cuisine])</f>
        <v/>
      </c>
      <c r="F2399" s="9">
        <f>_xlfn.XLOOKUP(C2399,Violations[Key],Violations[Score])</f>
        <v/>
      </c>
      <c r="G2399" s="9">
        <f>_xlfn.XLOOKUP(C2399,Violations[Key],Violations[Grade])&amp;""</f>
        <v/>
      </c>
      <c r="H2399" s="9">
        <f>COUNTIFS(Violations[Key],C2399,Violations[Violation code],"&lt;&gt;")</f>
        <v/>
      </c>
      <c r="I2399" s="9">
        <f>COUNTIFS(Violations[Key],C2399,Violations[Critical flag],"Critical")</f>
        <v/>
      </c>
      <c r="J2399" s="9">
        <f>IF(LEFT(_xlfn.XLOOKUP(C2399,Violations[Key],Violations[Action]),20)="Establishment Closed","Yes","No")</f>
        <v/>
      </c>
      <c r="K2399" s="9">
        <f>IF(F2399&lt;=13,"Yes","No")</f>
        <v/>
      </c>
    </row>
    <row r="2400">
      <c r="A2400" t="n">
        <v>41470250</v>
      </c>
      <c r="B2400" s="8" t="n">
        <v>46164</v>
      </c>
      <c r="C2400" s="9">
        <f>A2400&amp;"-"&amp;TEXT(B2400,"yyyymmdd")</f>
        <v/>
      </c>
      <c r="D2400" s="9">
        <f>_xlfn.XLOOKUP(C2400,Violations[Key],Violations[Boro])</f>
        <v/>
      </c>
      <c r="E2400" s="9">
        <f>_xlfn.XLOOKUP(C2400,Violations[Key],Violations[Cuisine])</f>
        <v/>
      </c>
      <c r="F2400" s="9">
        <f>_xlfn.XLOOKUP(C2400,Violations[Key],Violations[Score])</f>
        <v/>
      </c>
      <c r="G2400" s="9">
        <f>_xlfn.XLOOKUP(C2400,Violations[Key],Violations[Grade])&amp;""</f>
        <v/>
      </c>
      <c r="H2400" s="9">
        <f>COUNTIFS(Violations[Key],C2400,Violations[Violation code],"&lt;&gt;")</f>
        <v/>
      </c>
      <c r="I2400" s="9">
        <f>COUNTIFS(Violations[Key],C2400,Violations[Critical flag],"Critical")</f>
        <v/>
      </c>
      <c r="J2400" s="9">
        <f>IF(LEFT(_xlfn.XLOOKUP(C2400,Violations[Key],Violations[Action]),20)="Establishment Closed","Yes","No")</f>
        <v/>
      </c>
      <c r="K2400" s="9">
        <f>IF(F2400&lt;=13,"Yes","No")</f>
        <v/>
      </c>
    </row>
    <row r="2401">
      <c r="A2401" t="n">
        <v>41524736</v>
      </c>
      <c r="B2401" s="8" t="n">
        <v>46164</v>
      </c>
      <c r="C2401" s="9">
        <f>A2401&amp;"-"&amp;TEXT(B2401,"yyyymmdd")</f>
        <v/>
      </c>
      <c r="D2401" s="9">
        <f>_xlfn.XLOOKUP(C2401,Violations[Key],Violations[Boro])</f>
        <v/>
      </c>
      <c r="E2401" s="9">
        <f>_xlfn.XLOOKUP(C2401,Violations[Key],Violations[Cuisine])</f>
        <v/>
      </c>
      <c r="F2401" s="9">
        <f>_xlfn.XLOOKUP(C2401,Violations[Key],Violations[Score])</f>
        <v/>
      </c>
      <c r="G2401" s="9">
        <f>_xlfn.XLOOKUP(C2401,Violations[Key],Violations[Grade])&amp;""</f>
        <v/>
      </c>
      <c r="H2401" s="9">
        <f>COUNTIFS(Violations[Key],C2401,Violations[Violation code],"&lt;&gt;")</f>
        <v/>
      </c>
      <c r="I2401" s="9">
        <f>COUNTIFS(Violations[Key],C2401,Violations[Critical flag],"Critical")</f>
        <v/>
      </c>
      <c r="J2401" s="9">
        <f>IF(LEFT(_xlfn.XLOOKUP(C2401,Violations[Key],Violations[Action]),20)="Establishment Closed","Yes","No")</f>
        <v/>
      </c>
      <c r="K2401" s="9">
        <f>IF(F2401&lt;=13,"Yes","No")</f>
        <v/>
      </c>
    </row>
    <row r="2402">
      <c r="A2402" t="n">
        <v>41706992</v>
      </c>
      <c r="B2402" s="8" t="n">
        <v>46164</v>
      </c>
      <c r="C2402" s="9">
        <f>A2402&amp;"-"&amp;TEXT(B2402,"yyyymmdd")</f>
        <v/>
      </c>
      <c r="D2402" s="9">
        <f>_xlfn.XLOOKUP(C2402,Violations[Key],Violations[Boro])</f>
        <v/>
      </c>
      <c r="E2402" s="9">
        <f>_xlfn.XLOOKUP(C2402,Violations[Key],Violations[Cuisine])</f>
        <v/>
      </c>
      <c r="F2402" s="9">
        <f>_xlfn.XLOOKUP(C2402,Violations[Key],Violations[Score])</f>
        <v/>
      </c>
      <c r="G2402" s="9">
        <f>_xlfn.XLOOKUP(C2402,Violations[Key],Violations[Grade])&amp;""</f>
        <v/>
      </c>
      <c r="H2402" s="9">
        <f>COUNTIFS(Violations[Key],C2402,Violations[Violation code],"&lt;&gt;")</f>
        <v/>
      </c>
      <c r="I2402" s="9">
        <f>COUNTIFS(Violations[Key],C2402,Violations[Critical flag],"Critical")</f>
        <v/>
      </c>
      <c r="J2402" s="9">
        <f>IF(LEFT(_xlfn.XLOOKUP(C2402,Violations[Key],Violations[Action]),20)="Establishment Closed","Yes","No")</f>
        <v/>
      </c>
      <c r="K2402" s="9">
        <f>IF(F2402&lt;=13,"Yes","No")</f>
        <v/>
      </c>
    </row>
    <row r="2403">
      <c r="A2403" t="n">
        <v>50004932</v>
      </c>
      <c r="B2403" s="8" t="n">
        <v>46164</v>
      </c>
      <c r="C2403" s="9">
        <f>A2403&amp;"-"&amp;TEXT(B2403,"yyyymmdd")</f>
        <v/>
      </c>
      <c r="D2403" s="9">
        <f>_xlfn.XLOOKUP(C2403,Violations[Key],Violations[Boro])</f>
        <v/>
      </c>
      <c r="E2403" s="9">
        <f>_xlfn.XLOOKUP(C2403,Violations[Key],Violations[Cuisine])</f>
        <v/>
      </c>
      <c r="F2403" s="9">
        <f>_xlfn.XLOOKUP(C2403,Violations[Key],Violations[Score])</f>
        <v/>
      </c>
      <c r="G2403" s="9">
        <f>_xlfn.XLOOKUP(C2403,Violations[Key],Violations[Grade])&amp;""</f>
        <v/>
      </c>
      <c r="H2403" s="9">
        <f>COUNTIFS(Violations[Key],C2403,Violations[Violation code],"&lt;&gt;")</f>
        <v/>
      </c>
      <c r="I2403" s="9">
        <f>COUNTIFS(Violations[Key],C2403,Violations[Critical flag],"Critical")</f>
        <v/>
      </c>
      <c r="J2403" s="9">
        <f>IF(LEFT(_xlfn.XLOOKUP(C2403,Violations[Key],Violations[Action]),20)="Establishment Closed","Yes","No")</f>
        <v/>
      </c>
      <c r="K2403" s="9">
        <f>IF(F2403&lt;=13,"Yes","No")</f>
        <v/>
      </c>
    </row>
    <row r="2404">
      <c r="A2404" t="n">
        <v>50017776</v>
      </c>
      <c r="B2404" s="8" t="n">
        <v>46164</v>
      </c>
      <c r="C2404" s="9">
        <f>A2404&amp;"-"&amp;TEXT(B2404,"yyyymmdd")</f>
        <v/>
      </c>
      <c r="D2404" s="9">
        <f>_xlfn.XLOOKUP(C2404,Violations[Key],Violations[Boro])</f>
        <v/>
      </c>
      <c r="E2404" s="9">
        <f>_xlfn.XLOOKUP(C2404,Violations[Key],Violations[Cuisine])</f>
        <v/>
      </c>
      <c r="F2404" s="9">
        <f>_xlfn.XLOOKUP(C2404,Violations[Key],Violations[Score])</f>
        <v/>
      </c>
      <c r="G2404" s="9">
        <f>_xlfn.XLOOKUP(C2404,Violations[Key],Violations[Grade])&amp;""</f>
        <v/>
      </c>
      <c r="H2404" s="9">
        <f>COUNTIFS(Violations[Key],C2404,Violations[Violation code],"&lt;&gt;")</f>
        <v/>
      </c>
      <c r="I2404" s="9">
        <f>COUNTIFS(Violations[Key],C2404,Violations[Critical flag],"Critical")</f>
        <v/>
      </c>
      <c r="J2404" s="9">
        <f>IF(LEFT(_xlfn.XLOOKUP(C2404,Violations[Key],Violations[Action]),20)="Establishment Closed","Yes","No")</f>
        <v/>
      </c>
      <c r="K2404" s="9">
        <f>IF(F2404&lt;=13,"Yes","No")</f>
        <v/>
      </c>
    </row>
    <row r="2405">
      <c r="A2405" t="n">
        <v>50039710</v>
      </c>
      <c r="B2405" s="8" t="n">
        <v>46164</v>
      </c>
      <c r="C2405" s="9">
        <f>A2405&amp;"-"&amp;TEXT(B2405,"yyyymmdd")</f>
        <v/>
      </c>
      <c r="D2405" s="9">
        <f>_xlfn.XLOOKUP(C2405,Violations[Key],Violations[Boro])</f>
        <v/>
      </c>
      <c r="E2405" s="9">
        <f>_xlfn.XLOOKUP(C2405,Violations[Key],Violations[Cuisine])</f>
        <v/>
      </c>
      <c r="F2405" s="9">
        <f>_xlfn.XLOOKUP(C2405,Violations[Key],Violations[Score])</f>
        <v/>
      </c>
      <c r="G2405" s="9">
        <f>_xlfn.XLOOKUP(C2405,Violations[Key],Violations[Grade])&amp;""</f>
        <v/>
      </c>
      <c r="H2405" s="9">
        <f>COUNTIFS(Violations[Key],C2405,Violations[Violation code],"&lt;&gt;")</f>
        <v/>
      </c>
      <c r="I2405" s="9">
        <f>COUNTIFS(Violations[Key],C2405,Violations[Critical flag],"Critical")</f>
        <v/>
      </c>
      <c r="J2405" s="9">
        <f>IF(LEFT(_xlfn.XLOOKUP(C2405,Violations[Key],Violations[Action]),20)="Establishment Closed","Yes","No")</f>
        <v/>
      </c>
      <c r="K2405" s="9">
        <f>IF(F2405&lt;=13,"Yes","No")</f>
        <v/>
      </c>
    </row>
    <row r="2406">
      <c r="A2406" t="n">
        <v>50044118</v>
      </c>
      <c r="B2406" s="8" t="n">
        <v>46164</v>
      </c>
      <c r="C2406" s="9">
        <f>A2406&amp;"-"&amp;TEXT(B2406,"yyyymmdd")</f>
        <v/>
      </c>
      <c r="D2406" s="9">
        <f>_xlfn.XLOOKUP(C2406,Violations[Key],Violations[Boro])</f>
        <v/>
      </c>
      <c r="E2406" s="9">
        <f>_xlfn.XLOOKUP(C2406,Violations[Key],Violations[Cuisine])</f>
        <v/>
      </c>
      <c r="F2406" s="9">
        <f>_xlfn.XLOOKUP(C2406,Violations[Key],Violations[Score])</f>
        <v/>
      </c>
      <c r="G2406" s="9">
        <f>_xlfn.XLOOKUP(C2406,Violations[Key],Violations[Grade])&amp;""</f>
        <v/>
      </c>
      <c r="H2406" s="9">
        <f>COUNTIFS(Violations[Key],C2406,Violations[Violation code],"&lt;&gt;")</f>
        <v/>
      </c>
      <c r="I2406" s="9">
        <f>COUNTIFS(Violations[Key],C2406,Violations[Critical flag],"Critical")</f>
        <v/>
      </c>
      <c r="J2406" s="9">
        <f>IF(LEFT(_xlfn.XLOOKUP(C2406,Violations[Key],Violations[Action]),20)="Establishment Closed","Yes","No")</f>
        <v/>
      </c>
      <c r="K2406" s="9">
        <f>IF(F2406&lt;=13,"Yes","No")</f>
        <v/>
      </c>
    </row>
    <row r="2407">
      <c r="A2407" t="n">
        <v>50053940</v>
      </c>
      <c r="B2407" s="8" t="n">
        <v>46164</v>
      </c>
      <c r="C2407" s="9">
        <f>A2407&amp;"-"&amp;TEXT(B2407,"yyyymmdd")</f>
        <v/>
      </c>
      <c r="D2407" s="9">
        <f>_xlfn.XLOOKUP(C2407,Violations[Key],Violations[Boro])</f>
        <v/>
      </c>
      <c r="E2407" s="9">
        <f>_xlfn.XLOOKUP(C2407,Violations[Key],Violations[Cuisine])</f>
        <v/>
      </c>
      <c r="F2407" s="9">
        <f>_xlfn.XLOOKUP(C2407,Violations[Key],Violations[Score])</f>
        <v/>
      </c>
      <c r="G2407" s="9">
        <f>_xlfn.XLOOKUP(C2407,Violations[Key],Violations[Grade])&amp;""</f>
        <v/>
      </c>
      <c r="H2407" s="9">
        <f>COUNTIFS(Violations[Key],C2407,Violations[Violation code],"&lt;&gt;")</f>
        <v/>
      </c>
      <c r="I2407" s="9">
        <f>COUNTIFS(Violations[Key],C2407,Violations[Critical flag],"Critical")</f>
        <v/>
      </c>
      <c r="J2407" s="9">
        <f>IF(LEFT(_xlfn.XLOOKUP(C2407,Violations[Key],Violations[Action]),20)="Establishment Closed","Yes","No")</f>
        <v/>
      </c>
      <c r="K2407" s="9">
        <f>IF(F2407&lt;=13,"Yes","No")</f>
        <v/>
      </c>
    </row>
    <row r="2408">
      <c r="A2408" t="n">
        <v>50063198</v>
      </c>
      <c r="B2408" s="8" t="n">
        <v>46164</v>
      </c>
      <c r="C2408" s="9">
        <f>A2408&amp;"-"&amp;TEXT(B2408,"yyyymmdd")</f>
        <v/>
      </c>
      <c r="D2408" s="9">
        <f>_xlfn.XLOOKUP(C2408,Violations[Key],Violations[Boro])</f>
        <v/>
      </c>
      <c r="E2408" s="9">
        <f>_xlfn.XLOOKUP(C2408,Violations[Key],Violations[Cuisine])</f>
        <v/>
      </c>
      <c r="F2408" s="9">
        <f>_xlfn.XLOOKUP(C2408,Violations[Key],Violations[Score])</f>
        <v/>
      </c>
      <c r="G2408" s="9">
        <f>_xlfn.XLOOKUP(C2408,Violations[Key],Violations[Grade])&amp;""</f>
        <v/>
      </c>
      <c r="H2408" s="9">
        <f>COUNTIFS(Violations[Key],C2408,Violations[Violation code],"&lt;&gt;")</f>
        <v/>
      </c>
      <c r="I2408" s="9">
        <f>COUNTIFS(Violations[Key],C2408,Violations[Critical flag],"Critical")</f>
        <v/>
      </c>
      <c r="J2408" s="9">
        <f>IF(LEFT(_xlfn.XLOOKUP(C2408,Violations[Key],Violations[Action]),20)="Establishment Closed","Yes","No")</f>
        <v/>
      </c>
      <c r="K2408" s="9">
        <f>IF(F2408&lt;=13,"Yes","No")</f>
        <v/>
      </c>
    </row>
    <row r="2409">
      <c r="A2409" t="n">
        <v>50077293</v>
      </c>
      <c r="B2409" s="8" t="n">
        <v>46164</v>
      </c>
      <c r="C2409" s="9">
        <f>A2409&amp;"-"&amp;TEXT(B2409,"yyyymmdd")</f>
        <v/>
      </c>
      <c r="D2409" s="9">
        <f>_xlfn.XLOOKUP(C2409,Violations[Key],Violations[Boro])</f>
        <v/>
      </c>
      <c r="E2409" s="9">
        <f>_xlfn.XLOOKUP(C2409,Violations[Key],Violations[Cuisine])</f>
        <v/>
      </c>
      <c r="F2409" s="9">
        <f>_xlfn.XLOOKUP(C2409,Violations[Key],Violations[Score])</f>
        <v/>
      </c>
      <c r="G2409" s="9">
        <f>_xlfn.XLOOKUP(C2409,Violations[Key],Violations[Grade])&amp;""</f>
        <v/>
      </c>
      <c r="H2409" s="9">
        <f>COUNTIFS(Violations[Key],C2409,Violations[Violation code],"&lt;&gt;")</f>
        <v/>
      </c>
      <c r="I2409" s="9">
        <f>COUNTIFS(Violations[Key],C2409,Violations[Critical flag],"Critical")</f>
        <v/>
      </c>
      <c r="J2409" s="9">
        <f>IF(LEFT(_xlfn.XLOOKUP(C2409,Violations[Key],Violations[Action]),20)="Establishment Closed","Yes","No")</f>
        <v/>
      </c>
      <c r="K2409" s="9">
        <f>IF(F2409&lt;=13,"Yes","No")</f>
        <v/>
      </c>
    </row>
    <row r="2410">
      <c r="A2410" t="n">
        <v>50093120</v>
      </c>
      <c r="B2410" s="8" t="n">
        <v>46164</v>
      </c>
      <c r="C2410" s="9">
        <f>A2410&amp;"-"&amp;TEXT(B2410,"yyyymmdd")</f>
        <v/>
      </c>
      <c r="D2410" s="9">
        <f>_xlfn.XLOOKUP(C2410,Violations[Key],Violations[Boro])</f>
        <v/>
      </c>
      <c r="E2410" s="9">
        <f>_xlfn.XLOOKUP(C2410,Violations[Key],Violations[Cuisine])</f>
        <v/>
      </c>
      <c r="F2410" s="9">
        <f>_xlfn.XLOOKUP(C2410,Violations[Key],Violations[Score])</f>
        <v/>
      </c>
      <c r="G2410" s="9">
        <f>_xlfn.XLOOKUP(C2410,Violations[Key],Violations[Grade])&amp;""</f>
        <v/>
      </c>
      <c r="H2410" s="9">
        <f>COUNTIFS(Violations[Key],C2410,Violations[Violation code],"&lt;&gt;")</f>
        <v/>
      </c>
      <c r="I2410" s="9">
        <f>COUNTIFS(Violations[Key],C2410,Violations[Critical flag],"Critical")</f>
        <v/>
      </c>
      <c r="J2410" s="9">
        <f>IF(LEFT(_xlfn.XLOOKUP(C2410,Violations[Key],Violations[Action]),20)="Establishment Closed","Yes","No")</f>
        <v/>
      </c>
      <c r="K2410" s="9">
        <f>IF(F2410&lt;=13,"Yes","No")</f>
        <v/>
      </c>
    </row>
    <row r="2411">
      <c r="A2411" t="n">
        <v>50098271</v>
      </c>
      <c r="B2411" s="8" t="n">
        <v>46164</v>
      </c>
      <c r="C2411" s="9">
        <f>A2411&amp;"-"&amp;TEXT(B2411,"yyyymmdd")</f>
        <v/>
      </c>
      <c r="D2411" s="9">
        <f>_xlfn.XLOOKUP(C2411,Violations[Key],Violations[Boro])</f>
        <v/>
      </c>
      <c r="E2411" s="9">
        <f>_xlfn.XLOOKUP(C2411,Violations[Key],Violations[Cuisine])</f>
        <v/>
      </c>
      <c r="F2411" s="9">
        <f>_xlfn.XLOOKUP(C2411,Violations[Key],Violations[Score])</f>
        <v/>
      </c>
      <c r="G2411" s="9">
        <f>_xlfn.XLOOKUP(C2411,Violations[Key],Violations[Grade])&amp;""</f>
        <v/>
      </c>
      <c r="H2411" s="9">
        <f>COUNTIFS(Violations[Key],C2411,Violations[Violation code],"&lt;&gt;")</f>
        <v/>
      </c>
      <c r="I2411" s="9">
        <f>COUNTIFS(Violations[Key],C2411,Violations[Critical flag],"Critical")</f>
        <v/>
      </c>
      <c r="J2411" s="9">
        <f>IF(LEFT(_xlfn.XLOOKUP(C2411,Violations[Key],Violations[Action]),20)="Establishment Closed","Yes","No")</f>
        <v/>
      </c>
      <c r="K2411" s="9">
        <f>IF(F2411&lt;=13,"Yes","No")</f>
        <v/>
      </c>
    </row>
    <row r="2412">
      <c r="A2412" t="n">
        <v>50099353</v>
      </c>
      <c r="B2412" s="8" t="n">
        <v>46164</v>
      </c>
      <c r="C2412" s="9">
        <f>A2412&amp;"-"&amp;TEXT(B2412,"yyyymmdd")</f>
        <v/>
      </c>
      <c r="D2412" s="9">
        <f>_xlfn.XLOOKUP(C2412,Violations[Key],Violations[Boro])</f>
        <v/>
      </c>
      <c r="E2412" s="9">
        <f>_xlfn.XLOOKUP(C2412,Violations[Key],Violations[Cuisine])</f>
        <v/>
      </c>
      <c r="F2412" s="9">
        <f>_xlfn.XLOOKUP(C2412,Violations[Key],Violations[Score])</f>
        <v/>
      </c>
      <c r="G2412" s="9">
        <f>_xlfn.XLOOKUP(C2412,Violations[Key],Violations[Grade])&amp;""</f>
        <v/>
      </c>
      <c r="H2412" s="9">
        <f>COUNTIFS(Violations[Key],C2412,Violations[Violation code],"&lt;&gt;")</f>
        <v/>
      </c>
      <c r="I2412" s="9">
        <f>COUNTIFS(Violations[Key],C2412,Violations[Critical flag],"Critical")</f>
        <v/>
      </c>
      <c r="J2412" s="9">
        <f>IF(LEFT(_xlfn.XLOOKUP(C2412,Violations[Key],Violations[Action]),20)="Establishment Closed","Yes","No")</f>
        <v/>
      </c>
      <c r="K2412" s="9">
        <f>IF(F2412&lt;=13,"Yes","No")</f>
        <v/>
      </c>
    </row>
    <row r="2413">
      <c r="A2413" t="n">
        <v>50100228</v>
      </c>
      <c r="B2413" s="8" t="n">
        <v>46164</v>
      </c>
      <c r="C2413" s="9">
        <f>A2413&amp;"-"&amp;TEXT(B2413,"yyyymmdd")</f>
        <v/>
      </c>
      <c r="D2413" s="9">
        <f>_xlfn.XLOOKUP(C2413,Violations[Key],Violations[Boro])</f>
        <v/>
      </c>
      <c r="E2413" s="9">
        <f>_xlfn.XLOOKUP(C2413,Violations[Key],Violations[Cuisine])</f>
        <v/>
      </c>
      <c r="F2413" s="9">
        <f>_xlfn.XLOOKUP(C2413,Violations[Key],Violations[Score])</f>
        <v/>
      </c>
      <c r="G2413" s="9">
        <f>_xlfn.XLOOKUP(C2413,Violations[Key],Violations[Grade])&amp;""</f>
        <v/>
      </c>
      <c r="H2413" s="9">
        <f>COUNTIFS(Violations[Key],C2413,Violations[Violation code],"&lt;&gt;")</f>
        <v/>
      </c>
      <c r="I2413" s="9">
        <f>COUNTIFS(Violations[Key],C2413,Violations[Critical flag],"Critical")</f>
        <v/>
      </c>
      <c r="J2413" s="9">
        <f>IF(LEFT(_xlfn.XLOOKUP(C2413,Violations[Key],Violations[Action]),20)="Establishment Closed","Yes","No")</f>
        <v/>
      </c>
      <c r="K2413" s="9">
        <f>IF(F2413&lt;=13,"Yes","No")</f>
        <v/>
      </c>
    </row>
    <row r="2414">
      <c r="A2414" t="n">
        <v>50107036</v>
      </c>
      <c r="B2414" s="8" t="n">
        <v>46164</v>
      </c>
      <c r="C2414" s="9">
        <f>A2414&amp;"-"&amp;TEXT(B2414,"yyyymmdd")</f>
        <v/>
      </c>
      <c r="D2414" s="9">
        <f>_xlfn.XLOOKUP(C2414,Violations[Key],Violations[Boro])</f>
        <v/>
      </c>
      <c r="E2414" s="9">
        <f>_xlfn.XLOOKUP(C2414,Violations[Key],Violations[Cuisine])</f>
        <v/>
      </c>
      <c r="F2414" s="9">
        <f>_xlfn.XLOOKUP(C2414,Violations[Key],Violations[Score])</f>
        <v/>
      </c>
      <c r="G2414" s="9">
        <f>_xlfn.XLOOKUP(C2414,Violations[Key],Violations[Grade])&amp;""</f>
        <v/>
      </c>
      <c r="H2414" s="9">
        <f>COUNTIFS(Violations[Key],C2414,Violations[Violation code],"&lt;&gt;")</f>
        <v/>
      </c>
      <c r="I2414" s="9">
        <f>COUNTIFS(Violations[Key],C2414,Violations[Critical flag],"Critical")</f>
        <v/>
      </c>
      <c r="J2414" s="9">
        <f>IF(LEFT(_xlfn.XLOOKUP(C2414,Violations[Key],Violations[Action]),20)="Establishment Closed","Yes","No")</f>
        <v/>
      </c>
      <c r="K2414" s="9">
        <f>IF(F2414&lt;=13,"Yes","No")</f>
        <v/>
      </c>
    </row>
    <row r="2415">
      <c r="A2415" t="n">
        <v>50110216</v>
      </c>
      <c r="B2415" s="8" t="n">
        <v>46164</v>
      </c>
      <c r="C2415" s="9">
        <f>A2415&amp;"-"&amp;TEXT(B2415,"yyyymmdd")</f>
        <v/>
      </c>
      <c r="D2415" s="9">
        <f>_xlfn.XLOOKUP(C2415,Violations[Key],Violations[Boro])</f>
        <v/>
      </c>
      <c r="E2415" s="9">
        <f>_xlfn.XLOOKUP(C2415,Violations[Key],Violations[Cuisine])</f>
        <v/>
      </c>
      <c r="F2415" s="9">
        <f>_xlfn.XLOOKUP(C2415,Violations[Key],Violations[Score])</f>
        <v/>
      </c>
      <c r="G2415" s="9">
        <f>_xlfn.XLOOKUP(C2415,Violations[Key],Violations[Grade])&amp;""</f>
        <v/>
      </c>
      <c r="H2415" s="9">
        <f>COUNTIFS(Violations[Key],C2415,Violations[Violation code],"&lt;&gt;")</f>
        <v/>
      </c>
      <c r="I2415" s="9">
        <f>COUNTIFS(Violations[Key],C2415,Violations[Critical flag],"Critical")</f>
        <v/>
      </c>
      <c r="J2415" s="9">
        <f>IF(LEFT(_xlfn.XLOOKUP(C2415,Violations[Key],Violations[Action]),20)="Establishment Closed","Yes","No")</f>
        <v/>
      </c>
      <c r="K2415" s="9">
        <f>IF(F2415&lt;=13,"Yes","No")</f>
        <v/>
      </c>
    </row>
    <row r="2416">
      <c r="A2416" t="n">
        <v>50116922</v>
      </c>
      <c r="B2416" s="8" t="n">
        <v>46164</v>
      </c>
      <c r="C2416" s="9">
        <f>A2416&amp;"-"&amp;TEXT(B2416,"yyyymmdd")</f>
        <v/>
      </c>
      <c r="D2416" s="9">
        <f>_xlfn.XLOOKUP(C2416,Violations[Key],Violations[Boro])</f>
        <v/>
      </c>
      <c r="E2416" s="9">
        <f>_xlfn.XLOOKUP(C2416,Violations[Key],Violations[Cuisine])</f>
        <v/>
      </c>
      <c r="F2416" s="9">
        <f>_xlfn.XLOOKUP(C2416,Violations[Key],Violations[Score])</f>
        <v/>
      </c>
      <c r="G2416" s="9">
        <f>_xlfn.XLOOKUP(C2416,Violations[Key],Violations[Grade])&amp;""</f>
        <v/>
      </c>
      <c r="H2416" s="9">
        <f>COUNTIFS(Violations[Key],C2416,Violations[Violation code],"&lt;&gt;")</f>
        <v/>
      </c>
      <c r="I2416" s="9">
        <f>COUNTIFS(Violations[Key],C2416,Violations[Critical flag],"Critical")</f>
        <v/>
      </c>
      <c r="J2416" s="9">
        <f>IF(LEFT(_xlfn.XLOOKUP(C2416,Violations[Key],Violations[Action]),20)="Establishment Closed","Yes","No")</f>
        <v/>
      </c>
      <c r="K2416" s="9">
        <f>IF(F2416&lt;=13,"Yes","No")</f>
        <v/>
      </c>
    </row>
    <row r="2417">
      <c r="A2417" t="n">
        <v>50117115</v>
      </c>
      <c r="B2417" s="8" t="n">
        <v>46164</v>
      </c>
      <c r="C2417" s="9">
        <f>A2417&amp;"-"&amp;TEXT(B2417,"yyyymmdd")</f>
        <v/>
      </c>
      <c r="D2417" s="9">
        <f>_xlfn.XLOOKUP(C2417,Violations[Key],Violations[Boro])</f>
        <v/>
      </c>
      <c r="E2417" s="9">
        <f>_xlfn.XLOOKUP(C2417,Violations[Key],Violations[Cuisine])</f>
        <v/>
      </c>
      <c r="F2417" s="9">
        <f>_xlfn.XLOOKUP(C2417,Violations[Key],Violations[Score])</f>
        <v/>
      </c>
      <c r="G2417" s="9">
        <f>_xlfn.XLOOKUP(C2417,Violations[Key],Violations[Grade])&amp;""</f>
        <v/>
      </c>
      <c r="H2417" s="9">
        <f>COUNTIFS(Violations[Key],C2417,Violations[Violation code],"&lt;&gt;")</f>
        <v/>
      </c>
      <c r="I2417" s="9">
        <f>COUNTIFS(Violations[Key],C2417,Violations[Critical flag],"Critical")</f>
        <v/>
      </c>
      <c r="J2417" s="9">
        <f>IF(LEFT(_xlfn.XLOOKUP(C2417,Violations[Key],Violations[Action]),20)="Establishment Closed","Yes","No")</f>
        <v/>
      </c>
      <c r="K2417" s="9">
        <f>IF(F2417&lt;=13,"Yes","No")</f>
        <v/>
      </c>
    </row>
    <row r="2418">
      <c r="A2418" t="n">
        <v>50127701</v>
      </c>
      <c r="B2418" s="8" t="n">
        <v>46164</v>
      </c>
      <c r="C2418" s="9">
        <f>A2418&amp;"-"&amp;TEXT(B2418,"yyyymmdd")</f>
        <v/>
      </c>
      <c r="D2418" s="9">
        <f>_xlfn.XLOOKUP(C2418,Violations[Key],Violations[Boro])</f>
        <v/>
      </c>
      <c r="E2418" s="9">
        <f>_xlfn.XLOOKUP(C2418,Violations[Key],Violations[Cuisine])</f>
        <v/>
      </c>
      <c r="F2418" s="9">
        <f>_xlfn.XLOOKUP(C2418,Violations[Key],Violations[Score])</f>
        <v/>
      </c>
      <c r="G2418" s="9">
        <f>_xlfn.XLOOKUP(C2418,Violations[Key],Violations[Grade])&amp;""</f>
        <v/>
      </c>
      <c r="H2418" s="9">
        <f>COUNTIFS(Violations[Key],C2418,Violations[Violation code],"&lt;&gt;")</f>
        <v/>
      </c>
      <c r="I2418" s="9">
        <f>COUNTIFS(Violations[Key],C2418,Violations[Critical flag],"Critical")</f>
        <v/>
      </c>
      <c r="J2418" s="9">
        <f>IF(LEFT(_xlfn.XLOOKUP(C2418,Violations[Key],Violations[Action]),20)="Establishment Closed","Yes","No")</f>
        <v/>
      </c>
      <c r="K2418" s="9">
        <f>IF(F2418&lt;=13,"Yes","No")</f>
        <v/>
      </c>
    </row>
    <row r="2419">
      <c r="A2419" t="n">
        <v>50129586</v>
      </c>
      <c r="B2419" s="8" t="n">
        <v>46164</v>
      </c>
      <c r="C2419" s="9">
        <f>A2419&amp;"-"&amp;TEXT(B2419,"yyyymmdd")</f>
        <v/>
      </c>
      <c r="D2419" s="9">
        <f>_xlfn.XLOOKUP(C2419,Violations[Key],Violations[Boro])</f>
        <v/>
      </c>
      <c r="E2419" s="9">
        <f>_xlfn.XLOOKUP(C2419,Violations[Key],Violations[Cuisine])</f>
        <v/>
      </c>
      <c r="F2419" s="9">
        <f>_xlfn.XLOOKUP(C2419,Violations[Key],Violations[Score])</f>
        <v/>
      </c>
      <c r="G2419" s="9">
        <f>_xlfn.XLOOKUP(C2419,Violations[Key],Violations[Grade])&amp;""</f>
        <v/>
      </c>
      <c r="H2419" s="9">
        <f>COUNTIFS(Violations[Key],C2419,Violations[Violation code],"&lt;&gt;")</f>
        <v/>
      </c>
      <c r="I2419" s="9">
        <f>COUNTIFS(Violations[Key],C2419,Violations[Critical flag],"Critical")</f>
        <v/>
      </c>
      <c r="J2419" s="9">
        <f>IF(LEFT(_xlfn.XLOOKUP(C2419,Violations[Key],Violations[Action]),20)="Establishment Closed","Yes","No")</f>
        <v/>
      </c>
      <c r="K2419" s="9">
        <f>IF(F2419&lt;=13,"Yes","No")</f>
        <v/>
      </c>
    </row>
    <row r="2420">
      <c r="A2420" t="n">
        <v>50130201</v>
      </c>
      <c r="B2420" s="8" t="n">
        <v>46164</v>
      </c>
      <c r="C2420" s="9">
        <f>A2420&amp;"-"&amp;TEXT(B2420,"yyyymmdd")</f>
        <v/>
      </c>
      <c r="D2420" s="9">
        <f>_xlfn.XLOOKUP(C2420,Violations[Key],Violations[Boro])</f>
        <v/>
      </c>
      <c r="E2420" s="9">
        <f>_xlfn.XLOOKUP(C2420,Violations[Key],Violations[Cuisine])</f>
        <v/>
      </c>
      <c r="F2420" s="9">
        <f>_xlfn.XLOOKUP(C2420,Violations[Key],Violations[Score])</f>
        <v/>
      </c>
      <c r="G2420" s="9">
        <f>_xlfn.XLOOKUP(C2420,Violations[Key],Violations[Grade])&amp;""</f>
        <v/>
      </c>
      <c r="H2420" s="9">
        <f>COUNTIFS(Violations[Key],C2420,Violations[Violation code],"&lt;&gt;")</f>
        <v/>
      </c>
      <c r="I2420" s="9">
        <f>COUNTIFS(Violations[Key],C2420,Violations[Critical flag],"Critical")</f>
        <v/>
      </c>
      <c r="J2420" s="9">
        <f>IF(LEFT(_xlfn.XLOOKUP(C2420,Violations[Key],Violations[Action]),20)="Establishment Closed","Yes","No")</f>
        <v/>
      </c>
      <c r="K2420" s="9">
        <f>IF(F2420&lt;=13,"Yes","No")</f>
        <v/>
      </c>
    </row>
    <row r="2421">
      <c r="A2421" t="n">
        <v>50130681</v>
      </c>
      <c r="B2421" s="8" t="n">
        <v>46164</v>
      </c>
      <c r="C2421" s="9">
        <f>A2421&amp;"-"&amp;TEXT(B2421,"yyyymmdd")</f>
        <v/>
      </c>
      <c r="D2421" s="9">
        <f>_xlfn.XLOOKUP(C2421,Violations[Key],Violations[Boro])</f>
        <v/>
      </c>
      <c r="E2421" s="9">
        <f>_xlfn.XLOOKUP(C2421,Violations[Key],Violations[Cuisine])</f>
        <v/>
      </c>
      <c r="F2421" s="9">
        <f>_xlfn.XLOOKUP(C2421,Violations[Key],Violations[Score])</f>
        <v/>
      </c>
      <c r="G2421" s="9">
        <f>_xlfn.XLOOKUP(C2421,Violations[Key],Violations[Grade])&amp;""</f>
        <v/>
      </c>
      <c r="H2421" s="9">
        <f>COUNTIFS(Violations[Key],C2421,Violations[Violation code],"&lt;&gt;")</f>
        <v/>
      </c>
      <c r="I2421" s="9">
        <f>COUNTIFS(Violations[Key],C2421,Violations[Critical flag],"Critical")</f>
        <v/>
      </c>
      <c r="J2421" s="9">
        <f>IF(LEFT(_xlfn.XLOOKUP(C2421,Violations[Key],Violations[Action]),20)="Establishment Closed","Yes","No")</f>
        <v/>
      </c>
      <c r="K2421" s="9">
        <f>IF(F2421&lt;=13,"Yes","No")</f>
        <v/>
      </c>
    </row>
    <row r="2422">
      <c r="A2422" t="n">
        <v>50131593</v>
      </c>
      <c r="B2422" s="8" t="n">
        <v>46164</v>
      </c>
      <c r="C2422" s="9">
        <f>A2422&amp;"-"&amp;TEXT(B2422,"yyyymmdd")</f>
        <v/>
      </c>
      <c r="D2422" s="9">
        <f>_xlfn.XLOOKUP(C2422,Violations[Key],Violations[Boro])</f>
        <v/>
      </c>
      <c r="E2422" s="9">
        <f>_xlfn.XLOOKUP(C2422,Violations[Key],Violations[Cuisine])</f>
        <v/>
      </c>
      <c r="F2422" s="9">
        <f>_xlfn.XLOOKUP(C2422,Violations[Key],Violations[Score])</f>
        <v/>
      </c>
      <c r="G2422" s="9">
        <f>_xlfn.XLOOKUP(C2422,Violations[Key],Violations[Grade])&amp;""</f>
        <v/>
      </c>
      <c r="H2422" s="9">
        <f>COUNTIFS(Violations[Key],C2422,Violations[Violation code],"&lt;&gt;")</f>
        <v/>
      </c>
      <c r="I2422" s="9">
        <f>COUNTIFS(Violations[Key],C2422,Violations[Critical flag],"Critical")</f>
        <v/>
      </c>
      <c r="J2422" s="9">
        <f>IF(LEFT(_xlfn.XLOOKUP(C2422,Violations[Key],Violations[Action]),20)="Establishment Closed","Yes","No")</f>
        <v/>
      </c>
      <c r="K2422" s="9">
        <f>IF(F2422&lt;=13,"Yes","No")</f>
        <v/>
      </c>
    </row>
    <row r="2423">
      <c r="A2423" t="n">
        <v>50131843</v>
      </c>
      <c r="B2423" s="8" t="n">
        <v>46164</v>
      </c>
      <c r="C2423" s="9">
        <f>A2423&amp;"-"&amp;TEXT(B2423,"yyyymmdd")</f>
        <v/>
      </c>
      <c r="D2423" s="9">
        <f>_xlfn.XLOOKUP(C2423,Violations[Key],Violations[Boro])</f>
        <v/>
      </c>
      <c r="E2423" s="9">
        <f>_xlfn.XLOOKUP(C2423,Violations[Key],Violations[Cuisine])</f>
        <v/>
      </c>
      <c r="F2423" s="9">
        <f>_xlfn.XLOOKUP(C2423,Violations[Key],Violations[Score])</f>
        <v/>
      </c>
      <c r="G2423" s="9">
        <f>_xlfn.XLOOKUP(C2423,Violations[Key],Violations[Grade])&amp;""</f>
        <v/>
      </c>
      <c r="H2423" s="9">
        <f>COUNTIFS(Violations[Key],C2423,Violations[Violation code],"&lt;&gt;")</f>
        <v/>
      </c>
      <c r="I2423" s="9">
        <f>COUNTIFS(Violations[Key],C2423,Violations[Critical flag],"Critical")</f>
        <v/>
      </c>
      <c r="J2423" s="9">
        <f>IF(LEFT(_xlfn.XLOOKUP(C2423,Violations[Key],Violations[Action]),20)="Establishment Closed","Yes","No")</f>
        <v/>
      </c>
      <c r="K2423" s="9">
        <f>IF(F2423&lt;=13,"Yes","No")</f>
        <v/>
      </c>
    </row>
    <row r="2424">
      <c r="A2424" t="n">
        <v>50146456</v>
      </c>
      <c r="B2424" s="8" t="n">
        <v>46164</v>
      </c>
      <c r="C2424" s="9">
        <f>A2424&amp;"-"&amp;TEXT(B2424,"yyyymmdd")</f>
        <v/>
      </c>
      <c r="D2424" s="9">
        <f>_xlfn.XLOOKUP(C2424,Violations[Key],Violations[Boro])</f>
        <v/>
      </c>
      <c r="E2424" s="9">
        <f>_xlfn.XLOOKUP(C2424,Violations[Key],Violations[Cuisine])</f>
        <v/>
      </c>
      <c r="F2424" s="9">
        <f>_xlfn.XLOOKUP(C2424,Violations[Key],Violations[Score])</f>
        <v/>
      </c>
      <c r="G2424" s="9">
        <f>_xlfn.XLOOKUP(C2424,Violations[Key],Violations[Grade])&amp;""</f>
        <v/>
      </c>
      <c r="H2424" s="9">
        <f>COUNTIFS(Violations[Key],C2424,Violations[Violation code],"&lt;&gt;")</f>
        <v/>
      </c>
      <c r="I2424" s="9">
        <f>COUNTIFS(Violations[Key],C2424,Violations[Critical flag],"Critical")</f>
        <v/>
      </c>
      <c r="J2424" s="9">
        <f>IF(LEFT(_xlfn.XLOOKUP(C2424,Violations[Key],Violations[Action]),20)="Establishment Closed","Yes","No")</f>
        <v/>
      </c>
      <c r="K2424" s="9">
        <f>IF(F2424&lt;=13,"Yes","No")</f>
        <v/>
      </c>
    </row>
    <row r="2425">
      <c r="A2425" t="n">
        <v>50147906</v>
      </c>
      <c r="B2425" s="8" t="n">
        <v>46164</v>
      </c>
      <c r="C2425" s="9">
        <f>A2425&amp;"-"&amp;TEXT(B2425,"yyyymmdd")</f>
        <v/>
      </c>
      <c r="D2425" s="9">
        <f>_xlfn.XLOOKUP(C2425,Violations[Key],Violations[Boro])</f>
        <v/>
      </c>
      <c r="E2425" s="9">
        <f>_xlfn.XLOOKUP(C2425,Violations[Key],Violations[Cuisine])</f>
        <v/>
      </c>
      <c r="F2425" s="9">
        <f>_xlfn.XLOOKUP(C2425,Violations[Key],Violations[Score])</f>
        <v/>
      </c>
      <c r="G2425" s="9">
        <f>_xlfn.XLOOKUP(C2425,Violations[Key],Violations[Grade])&amp;""</f>
        <v/>
      </c>
      <c r="H2425" s="9">
        <f>COUNTIFS(Violations[Key],C2425,Violations[Violation code],"&lt;&gt;")</f>
        <v/>
      </c>
      <c r="I2425" s="9">
        <f>COUNTIFS(Violations[Key],C2425,Violations[Critical flag],"Critical")</f>
        <v/>
      </c>
      <c r="J2425" s="9">
        <f>IF(LEFT(_xlfn.XLOOKUP(C2425,Violations[Key],Violations[Action]),20)="Establishment Closed","Yes","No")</f>
        <v/>
      </c>
      <c r="K2425" s="9">
        <f>IF(F2425&lt;=13,"Yes","No")</f>
        <v/>
      </c>
    </row>
    <row r="2426">
      <c r="A2426" t="n">
        <v>50148991</v>
      </c>
      <c r="B2426" s="8" t="n">
        <v>46164</v>
      </c>
      <c r="C2426" s="9">
        <f>A2426&amp;"-"&amp;TEXT(B2426,"yyyymmdd")</f>
        <v/>
      </c>
      <c r="D2426" s="9">
        <f>_xlfn.XLOOKUP(C2426,Violations[Key],Violations[Boro])</f>
        <v/>
      </c>
      <c r="E2426" s="9">
        <f>_xlfn.XLOOKUP(C2426,Violations[Key],Violations[Cuisine])</f>
        <v/>
      </c>
      <c r="F2426" s="9">
        <f>_xlfn.XLOOKUP(C2426,Violations[Key],Violations[Score])</f>
        <v/>
      </c>
      <c r="G2426" s="9">
        <f>_xlfn.XLOOKUP(C2426,Violations[Key],Violations[Grade])&amp;""</f>
        <v/>
      </c>
      <c r="H2426" s="9">
        <f>COUNTIFS(Violations[Key],C2426,Violations[Violation code],"&lt;&gt;")</f>
        <v/>
      </c>
      <c r="I2426" s="9">
        <f>COUNTIFS(Violations[Key],C2426,Violations[Critical flag],"Critical")</f>
        <v/>
      </c>
      <c r="J2426" s="9">
        <f>IF(LEFT(_xlfn.XLOOKUP(C2426,Violations[Key],Violations[Action]),20)="Establishment Closed","Yes","No")</f>
        <v/>
      </c>
      <c r="K2426" s="9">
        <f>IF(F2426&lt;=13,"Yes","No")</f>
        <v/>
      </c>
    </row>
    <row r="2427">
      <c r="A2427" t="n">
        <v>50160167</v>
      </c>
      <c r="B2427" s="8" t="n">
        <v>46164</v>
      </c>
      <c r="C2427" s="9">
        <f>A2427&amp;"-"&amp;TEXT(B2427,"yyyymmdd")</f>
        <v/>
      </c>
      <c r="D2427" s="9">
        <f>_xlfn.XLOOKUP(C2427,Violations[Key],Violations[Boro])</f>
        <v/>
      </c>
      <c r="E2427" s="9">
        <f>_xlfn.XLOOKUP(C2427,Violations[Key],Violations[Cuisine])</f>
        <v/>
      </c>
      <c r="F2427" s="9">
        <f>_xlfn.XLOOKUP(C2427,Violations[Key],Violations[Score])</f>
        <v/>
      </c>
      <c r="G2427" s="9">
        <f>_xlfn.XLOOKUP(C2427,Violations[Key],Violations[Grade])&amp;""</f>
        <v/>
      </c>
      <c r="H2427" s="9">
        <f>COUNTIFS(Violations[Key],C2427,Violations[Violation code],"&lt;&gt;")</f>
        <v/>
      </c>
      <c r="I2427" s="9">
        <f>COUNTIFS(Violations[Key],C2427,Violations[Critical flag],"Critical")</f>
        <v/>
      </c>
      <c r="J2427" s="9">
        <f>IF(LEFT(_xlfn.XLOOKUP(C2427,Violations[Key],Violations[Action]),20)="Establishment Closed","Yes","No")</f>
        <v/>
      </c>
      <c r="K2427" s="9">
        <f>IF(F2427&lt;=13,"Yes","No")</f>
        <v/>
      </c>
    </row>
    <row r="2428">
      <c r="A2428" t="n">
        <v>50160771</v>
      </c>
      <c r="B2428" s="8" t="n">
        <v>46164</v>
      </c>
      <c r="C2428" s="9">
        <f>A2428&amp;"-"&amp;TEXT(B2428,"yyyymmdd")</f>
        <v/>
      </c>
      <c r="D2428" s="9">
        <f>_xlfn.XLOOKUP(C2428,Violations[Key],Violations[Boro])</f>
        <v/>
      </c>
      <c r="E2428" s="9">
        <f>_xlfn.XLOOKUP(C2428,Violations[Key],Violations[Cuisine])</f>
        <v/>
      </c>
      <c r="F2428" s="9">
        <f>_xlfn.XLOOKUP(C2428,Violations[Key],Violations[Score])</f>
        <v/>
      </c>
      <c r="G2428" s="9">
        <f>_xlfn.XLOOKUP(C2428,Violations[Key],Violations[Grade])&amp;""</f>
        <v/>
      </c>
      <c r="H2428" s="9">
        <f>COUNTIFS(Violations[Key],C2428,Violations[Violation code],"&lt;&gt;")</f>
        <v/>
      </c>
      <c r="I2428" s="9">
        <f>COUNTIFS(Violations[Key],C2428,Violations[Critical flag],"Critical")</f>
        <v/>
      </c>
      <c r="J2428" s="9">
        <f>IF(LEFT(_xlfn.XLOOKUP(C2428,Violations[Key],Violations[Action]),20)="Establishment Closed","Yes","No")</f>
        <v/>
      </c>
      <c r="K2428" s="9">
        <f>IF(F2428&lt;=13,"Yes","No")</f>
        <v/>
      </c>
    </row>
    <row r="2429">
      <c r="A2429" t="n">
        <v>50164508</v>
      </c>
      <c r="B2429" s="8" t="n">
        <v>46164</v>
      </c>
      <c r="C2429" s="9">
        <f>A2429&amp;"-"&amp;TEXT(B2429,"yyyymmdd")</f>
        <v/>
      </c>
      <c r="D2429" s="9">
        <f>_xlfn.XLOOKUP(C2429,Violations[Key],Violations[Boro])</f>
        <v/>
      </c>
      <c r="E2429" s="9">
        <f>_xlfn.XLOOKUP(C2429,Violations[Key],Violations[Cuisine])</f>
        <v/>
      </c>
      <c r="F2429" s="9">
        <f>_xlfn.XLOOKUP(C2429,Violations[Key],Violations[Score])</f>
        <v/>
      </c>
      <c r="G2429" s="9">
        <f>_xlfn.XLOOKUP(C2429,Violations[Key],Violations[Grade])&amp;""</f>
        <v/>
      </c>
      <c r="H2429" s="9">
        <f>COUNTIFS(Violations[Key],C2429,Violations[Violation code],"&lt;&gt;")</f>
        <v/>
      </c>
      <c r="I2429" s="9">
        <f>COUNTIFS(Violations[Key],C2429,Violations[Critical flag],"Critical")</f>
        <v/>
      </c>
      <c r="J2429" s="9">
        <f>IF(LEFT(_xlfn.XLOOKUP(C2429,Violations[Key],Violations[Action]),20)="Establishment Closed","Yes","No")</f>
        <v/>
      </c>
      <c r="K2429" s="9">
        <f>IF(F2429&lt;=13,"Yes","No")</f>
        <v/>
      </c>
    </row>
    <row r="2430">
      <c r="A2430" t="n">
        <v>50103371</v>
      </c>
      <c r="B2430" s="8" t="n">
        <v>46165</v>
      </c>
      <c r="C2430" s="9">
        <f>A2430&amp;"-"&amp;TEXT(B2430,"yyyymmdd")</f>
        <v/>
      </c>
      <c r="D2430" s="9">
        <f>_xlfn.XLOOKUP(C2430,Violations[Key],Violations[Boro])</f>
        <v/>
      </c>
      <c r="E2430" s="9">
        <f>_xlfn.XLOOKUP(C2430,Violations[Key],Violations[Cuisine])</f>
        <v/>
      </c>
      <c r="F2430" s="9">
        <f>_xlfn.XLOOKUP(C2430,Violations[Key],Violations[Score])</f>
        <v/>
      </c>
      <c r="G2430" s="9">
        <f>_xlfn.XLOOKUP(C2430,Violations[Key],Violations[Grade])&amp;""</f>
        <v/>
      </c>
      <c r="H2430" s="9">
        <f>COUNTIFS(Violations[Key],C2430,Violations[Violation code],"&lt;&gt;")</f>
        <v/>
      </c>
      <c r="I2430" s="9">
        <f>COUNTIFS(Violations[Key],C2430,Violations[Critical flag],"Critical")</f>
        <v/>
      </c>
      <c r="J2430" s="9">
        <f>IF(LEFT(_xlfn.XLOOKUP(C2430,Violations[Key],Violations[Action]),20)="Establishment Closed","Yes","No")</f>
        <v/>
      </c>
      <c r="K2430" s="9">
        <f>IF(F2430&lt;=13,"Yes","No")</f>
        <v/>
      </c>
    </row>
    <row r="2431">
      <c r="A2431" t="n">
        <v>50132859</v>
      </c>
      <c r="B2431" s="8" t="n">
        <v>46165</v>
      </c>
      <c r="C2431" s="9">
        <f>A2431&amp;"-"&amp;TEXT(B2431,"yyyymmdd")</f>
        <v/>
      </c>
      <c r="D2431" s="9">
        <f>_xlfn.XLOOKUP(C2431,Violations[Key],Violations[Boro])</f>
        <v/>
      </c>
      <c r="E2431" s="9">
        <f>_xlfn.XLOOKUP(C2431,Violations[Key],Violations[Cuisine])</f>
        <v/>
      </c>
      <c r="F2431" s="9">
        <f>_xlfn.XLOOKUP(C2431,Violations[Key],Violations[Score])</f>
        <v/>
      </c>
      <c r="G2431" s="9">
        <f>_xlfn.XLOOKUP(C2431,Violations[Key],Violations[Grade])&amp;""</f>
        <v/>
      </c>
      <c r="H2431" s="9">
        <f>COUNTIFS(Violations[Key],C2431,Violations[Violation code],"&lt;&gt;")</f>
        <v/>
      </c>
      <c r="I2431" s="9">
        <f>COUNTIFS(Violations[Key],C2431,Violations[Critical flag],"Critical")</f>
        <v/>
      </c>
      <c r="J2431" s="9">
        <f>IF(LEFT(_xlfn.XLOOKUP(C2431,Violations[Key],Violations[Action]),20)="Establishment Closed","Yes","No")</f>
        <v/>
      </c>
      <c r="K2431" s="9">
        <f>IF(F2431&lt;=13,"Yes","No")</f>
        <v/>
      </c>
    </row>
    <row r="2432">
      <c r="A2432" t="n">
        <v>40368338</v>
      </c>
      <c r="B2432" s="8" t="n">
        <v>46168</v>
      </c>
      <c r="C2432" s="9">
        <f>A2432&amp;"-"&amp;TEXT(B2432,"yyyymmdd")</f>
        <v/>
      </c>
      <c r="D2432" s="9">
        <f>_xlfn.XLOOKUP(C2432,Violations[Key],Violations[Boro])</f>
        <v/>
      </c>
      <c r="E2432" s="9">
        <f>_xlfn.XLOOKUP(C2432,Violations[Key],Violations[Cuisine])</f>
        <v/>
      </c>
      <c r="F2432" s="9">
        <f>_xlfn.XLOOKUP(C2432,Violations[Key],Violations[Score])</f>
        <v/>
      </c>
      <c r="G2432" s="9">
        <f>_xlfn.XLOOKUP(C2432,Violations[Key],Violations[Grade])&amp;""</f>
        <v/>
      </c>
      <c r="H2432" s="9">
        <f>COUNTIFS(Violations[Key],C2432,Violations[Violation code],"&lt;&gt;")</f>
        <v/>
      </c>
      <c r="I2432" s="9">
        <f>COUNTIFS(Violations[Key],C2432,Violations[Critical flag],"Critical")</f>
        <v/>
      </c>
      <c r="J2432" s="9">
        <f>IF(LEFT(_xlfn.XLOOKUP(C2432,Violations[Key],Violations[Action]),20)="Establishment Closed","Yes","No")</f>
        <v/>
      </c>
      <c r="K2432" s="9">
        <f>IF(F2432&lt;=13,"Yes","No")</f>
        <v/>
      </c>
    </row>
    <row r="2433">
      <c r="A2433" t="n">
        <v>40370856</v>
      </c>
      <c r="B2433" s="8" t="n">
        <v>46168</v>
      </c>
      <c r="C2433" s="9">
        <f>A2433&amp;"-"&amp;TEXT(B2433,"yyyymmdd")</f>
        <v/>
      </c>
      <c r="D2433" s="9">
        <f>_xlfn.XLOOKUP(C2433,Violations[Key],Violations[Boro])</f>
        <v/>
      </c>
      <c r="E2433" s="9">
        <f>_xlfn.XLOOKUP(C2433,Violations[Key],Violations[Cuisine])</f>
        <v/>
      </c>
      <c r="F2433" s="9">
        <f>_xlfn.XLOOKUP(C2433,Violations[Key],Violations[Score])</f>
        <v/>
      </c>
      <c r="G2433" s="9">
        <f>_xlfn.XLOOKUP(C2433,Violations[Key],Violations[Grade])&amp;""</f>
        <v/>
      </c>
      <c r="H2433" s="9">
        <f>COUNTIFS(Violations[Key],C2433,Violations[Violation code],"&lt;&gt;")</f>
        <v/>
      </c>
      <c r="I2433" s="9">
        <f>COUNTIFS(Violations[Key],C2433,Violations[Critical flag],"Critical")</f>
        <v/>
      </c>
      <c r="J2433" s="9">
        <f>IF(LEFT(_xlfn.XLOOKUP(C2433,Violations[Key],Violations[Action]),20)="Establishment Closed","Yes","No")</f>
        <v/>
      </c>
      <c r="K2433" s="9">
        <f>IF(F2433&lt;=13,"Yes","No")</f>
        <v/>
      </c>
    </row>
    <row r="2434">
      <c r="A2434" t="n">
        <v>40814142</v>
      </c>
      <c r="B2434" s="8" t="n">
        <v>46168</v>
      </c>
      <c r="C2434" s="9">
        <f>A2434&amp;"-"&amp;TEXT(B2434,"yyyymmdd")</f>
        <v/>
      </c>
      <c r="D2434" s="9">
        <f>_xlfn.XLOOKUP(C2434,Violations[Key],Violations[Boro])</f>
        <v/>
      </c>
      <c r="E2434" s="9">
        <f>_xlfn.XLOOKUP(C2434,Violations[Key],Violations[Cuisine])</f>
        <v/>
      </c>
      <c r="F2434" s="9">
        <f>_xlfn.XLOOKUP(C2434,Violations[Key],Violations[Score])</f>
        <v/>
      </c>
      <c r="G2434" s="9">
        <f>_xlfn.XLOOKUP(C2434,Violations[Key],Violations[Grade])&amp;""</f>
        <v/>
      </c>
      <c r="H2434" s="9">
        <f>COUNTIFS(Violations[Key],C2434,Violations[Violation code],"&lt;&gt;")</f>
        <v/>
      </c>
      <c r="I2434" s="9">
        <f>COUNTIFS(Violations[Key],C2434,Violations[Critical flag],"Critical")</f>
        <v/>
      </c>
      <c r="J2434" s="9">
        <f>IF(LEFT(_xlfn.XLOOKUP(C2434,Violations[Key],Violations[Action]),20)="Establishment Closed","Yes","No")</f>
        <v/>
      </c>
      <c r="K2434" s="9">
        <f>IF(F2434&lt;=13,"Yes","No")</f>
        <v/>
      </c>
    </row>
    <row r="2435">
      <c r="A2435" t="n">
        <v>40880619</v>
      </c>
      <c r="B2435" s="8" t="n">
        <v>46168</v>
      </c>
      <c r="C2435" s="9">
        <f>A2435&amp;"-"&amp;TEXT(B2435,"yyyymmdd")</f>
        <v/>
      </c>
      <c r="D2435" s="9">
        <f>_xlfn.XLOOKUP(C2435,Violations[Key],Violations[Boro])</f>
        <v/>
      </c>
      <c r="E2435" s="9">
        <f>_xlfn.XLOOKUP(C2435,Violations[Key],Violations[Cuisine])</f>
        <v/>
      </c>
      <c r="F2435" s="9">
        <f>_xlfn.XLOOKUP(C2435,Violations[Key],Violations[Score])</f>
        <v/>
      </c>
      <c r="G2435" s="9">
        <f>_xlfn.XLOOKUP(C2435,Violations[Key],Violations[Grade])&amp;""</f>
        <v/>
      </c>
      <c r="H2435" s="9">
        <f>COUNTIFS(Violations[Key],C2435,Violations[Violation code],"&lt;&gt;")</f>
        <v/>
      </c>
      <c r="I2435" s="9">
        <f>COUNTIFS(Violations[Key],C2435,Violations[Critical flag],"Critical")</f>
        <v/>
      </c>
      <c r="J2435" s="9">
        <f>IF(LEFT(_xlfn.XLOOKUP(C2435,Violations[Key],Violations[Action]),20)="Establishment Closed","Yes","No")</f>
        <v/>
      </c>
      <c r="K2435" s="9">
        <f>IF(F2435&lt;=13,"Yes","No")</f>
        <v/>
      </c>
    </row>
    <row r="2436">
      <c r="A2436" t="n">
        <v>40959012</v>
      </c>
      <c r="B2436" s="8" t="n">
        <v>46168</v>
      </c>
      <c r="C2436" s="9">
        <f>A2436&amp;"-"&amp;TEXT(B2436,"yyyymmdd")</f>
        <v/>
      </c>
      <c r="D2436" s="9">
        <f>_xlfn.XLOOKUP(C2436,Violations[Key],Violations[Boro])</f>
        <v/>
      </c>
      <c r="E2436" s="9">
        <f>_xlfn.XLOOKUP(C2436,Violations[Key],Violations[Cuisine])</f>
        <v/>
      </c>
      <c r="F2436" s="9">
        <f>_xlfn.XLOOKUP(C2436,Violations[Key],Violations[Score])</f>
        <v/>
      </c>
      <c r="G2436" s="9">
        <f>_xlfn.XLOOKUP(C2436,Violations[Key],Violations[Grade])&amp;""</f>
        <v/>
      </c>
      <c r="H2436" s="9">
        <f>COUNTIFS(Violations[Key],C2436,Violations[Violation code],"&lt;&gt;")</f>
        <v/>
      </c>
      <c r="I2436" s="9">
        <f>COUNTIFS(Violations[Key],C2436,Violations[Critical flag],"Critical")</f>
        <v/>
      </c>
      <c r="J2436" s="9">
        <f>IF(LEFT(_xlfn.XLOOKUP(C2436,Violations[Key],Violations[Action]),20)="Establishment Closed","Yes","No")</f>
        <v/>
      </c>
      <c r="K2436" s="9">
        <f>IF(F2436&lt;=13,"Yes","No")</f>
        <v/>
      </c>
    </row>
    <row r="2437">
      <c r="A2437" t="n">
        <v>41074207</v>
      </c>
      <c r="B2437" s="8" t="n">
        <v>46168</v>
      </c>
      <c r="C2437" s="9">
        <f>A2437&amp;"-"&amp;TEXT(B2437,"yyyymmdd")</f>
        <v/>
      </c>
      <c r="D2437" s="9">
        <f>_xlfn.XLOOKUP(C2437,Violations[Key],Violations[Boro])</f>
        <v/>
      </c>
      <c r="E2437" s="9">
        <f>_xlfn.XLOOKUP(C2437,Violations[Key],Violations[Cuisine])</f>
        <v/>
      </c>
      <c r="F2437" s="9">
        <f>_xlfn.XLOOKUP(C2437,Violations[Key],Violations[Score])</f>
        <v/>
      </c>
      <c r="G2437" s="9">
        <f>_xlfn.XLOOKUP(C2437,Violations[Key],Violations[Grade])&amp;""</f>
        <v/>
      </c>
      <c r="H2437" s="9">
        <f>COUNTIFS(Violations[Key],C2437,Violations[Violation code],"&lt;&gt;")</f>
        <v/>
      </c>
      <c r="I2437" s="9">
        <f>COUNTIFS(Violations[Key],C2437,Violations[Critical flag],"Critical")</f>
        <v/>
      </c>
      <c r="J2437" s="9">
        <f>IF(LEFT(_xlfn.XLOOKUP(C2437,Violations[Key],Violations[Action]),20)="Establishment Closed","Yes","No")</f>
        <v/>
      </c>
      <c r="K2437" s="9">
        <f>IF(F2437&lt;=13,"Yes","No")</f>
        <v/>
      </c>
    </row>
    <row r="2438">
      <c r="A2438" t="n">
        <v>41351706</v>
      </c>
      <c r="B2438" s="8" t="n">
        <v>46168</v>
      </c>
      <c r="C2438" s="9">
        <f>A2438&amp;"-"&amp;TEXT(B2438,"yyyymmdd")</f>
        <v/>
      </c>
      <c r="D2438" s="9">
        <f>_xlfn.XLOOKUP(C2438,Violations[Key],Violations[Boro])</f>
        <v/>
      </c>
      <c r="E2438" s="9">
        <f>_xlfn.XLOOKUP(C2438,Violations[Key],Violations[Cuisine])</f>
        <v/>
      </c>
      <c r="F2438" s="9">
        <f>_xlfn.XLOOKUP(C2438,Violations[Key],Violations[Score])</f>
        <v/>
      </c>
      <c r="G2438" s="9">
        <f>_xlfn.XLOOKUP(C2438,Violations[Key],Violations[Grade])&amp;""</f>
        <v/>
      </c>
      <c r="H2438" s="9">
        <f>COUNTIFS(Violations[Key],C2438,Violations[Violation code],"&lt;&gt;")</f>
        <v/>
      </c>
      <c r="I2438" s="9">
        <f>COUNTIFS(Violations[Key],C2438,Violations[Critical flag],"Critical")</f>
        <v/>
      </c>
      <c r="J2438" s="9">
        <f>IF(LEFT(_xlfn.XLOOKUP(C2438,Violations[Key],Violations[Action]),20)="Establishment Closed","Yes","No")</f>
        <v/>
      </c>
      <c r="K2438" s="9">
        <f>IF(F2438&lt;=13,"Yes","No")</f>
        <v/>
      </c>
    </row>
    <row r="2439">
      <c r="A2439" t="n">
        <v>41399812</v>
      </c>
      <c r="B2439" s="8" t="n">
        <v>46168</v>
      </c>
      <c r="C2439" s="9">
        <f>A2439&amp;"-"&amp;TEXT(B2439,"yyyymmdd")</f>
        <v/>
      </c>
      <c r="D2439" s="9">
        <f>_xlfn.XLOOKUP(C2439,Violations[Key],Violations[Boro])</f>
        <v/>
      </c>
      <c r="E2439" s="9">
        <f>_xlfn.XLOOKUP(C2439,Violations[Key],Violations[Cuisine])</f>
        <v/>
      </c>
      <c r="F2439" s="9">
        <f>_xlfn.XLOOKUP(C2439,Violations[Key],Violations[Score])</f>
        <v/>
      </c>
      <c r="G2439" s="9">
        <f>_xlfn.XLOOKUP(C2439,Violations[Key],Violations[Grade])&amp;""</f>
        <v/>
      </c>
      <c r="H2439" s="9">
        <f>COUNTIFS(Violations[Key],C2439,Violations[Violation code],"&lt;&gt;")</f>
        <v/>
      </c>
      <c r="I2439" s="9">
        <f>COUNTIFS(Violations[Key],C2439,Violations[Critical flag],"Critical")</f>
        <v/>
      </c>
      <c r="J2439" s="9">
        <f>IF(LEFT(_xlfn.XLOOKUP(C2439,Violations[Key],Violations[Action]),20)="Establishment Closed","Yes","No")</f>
        <v/>
      </c>
      <c r="K2439" s="9">
        <f>IF(F2439&lt;=13,"Yes","No")</f>
        <v/>
      </c>
    </row>
    <row r="2440">
      <c r="A2440" t="n">
        <v>41443815</v>
      </c>
      <c r="B2440" s="8" t="n">
        <v>46168</v>
      </c>
      <c r="C2440" s="9">
        <f>A2440&amp;"-"&amp;TEXT(B2440,"yyyymmdd")</f>
        <v/>
      </c>
      <c r="D2440" s="9">
        <f>_xlfn.XLOOKUP(C2440,Violations[Key],Violations[Boro])</f>
        <v/>
      </c>
      <c r="E2440" s="9">
        <f>_xlfn.XLOOKUP(C2440,Violations[Key],Violations[Cuisine])</f>
        <v/>
      </c>
      <c r="F2440" s="9">
        <f>_xlfn.XLOOKUP(C2440,Violations[Key],Violations[Score])</f>
        <v/>
      </c>
      <c r="G2440" s="9">
        <f>_xlfn.XLOOKUP(C2440,Violations[Key],Violations[Grade])&amp;""</f>
        <v/>
      </c>
      <c r="H2440" s="9">
        <f>COUNTIFS(Violations[Key],C2440,Violations[Violation code],"&lt;&gt;")</f>
        <v/>
      </c>
      <c r="I2440" s="9">
        <f>COUNTIFS(Violations[Key],C2440,Violations[Critical flag],"Critical")</f>
        <v/>
      </c>
      <c r="J2440" s="9">
        <f>IF(LEFT(_xlfn.XLOOKUP(C2440,Violations[Key],Violations[Action]),20)="Establishment Closed","Yes","No")</f>
        <v/>
      </c>
      <c r="K2440" s="9">
        <f>IF(F2440&lt;=13,"Yes","No")</f>
        <v/>
      </c>
    </row>
    <row r="2441">
      <c r="A2441" t="n">
        <v>41548700</v>
      </c>
      <c r="B2441" s="8" t="n">
        <v>46168</v>
      </c>
      <c r="C2441" s="9">
        <f>A2441&amp;"-"&amp;TEXT(B2441,"yyyymmdd")</f>
        <v/>
      </c>
      <c r="D2441" s="9">
        <f>_xlfn.XLOOKUP(C2441,Violations[Key],Violations[Boro])</f>
        <v/>
      </c>
      <c r="E2441" s="9">
        <f>_xlfn.XLOOKUP(C2441,Violations[Key],Violations[Cuisine])</f>
        <v/>
      </c>
      <c r="F2441" s="9">
        <f>_xlfn.XLOOKUP(C2441,Violations[Key],Violations[Score])</f>
        <v/>
      </c>
      <c r="G2441" s="9">
        <f>_xlfn.XLOOKUP(C2441,Violations[Key],Violations[Grade])&amp;""</f>
        <v/>
      </c>
      <c r="H2441" s="9">
        <f>COUNTIFS(Violations[Key],C2441,Violations[Violation code],"&lt;&gt;")</f>
        <v/>
      </c>
      <c r="I2441" s="9">
        <f>COUNTIFS(Violations[Key],C2441,Violations[Critical flag],"Critical")</f>
        <v/>
      </c>
      <c r="J2441" s="9">
        <f>IF(LEFT(_xlfn.XLOOKUP(C2441,Violations[Key],Violations[Action]),20)="Establishment Closed","Yes","No")</f>
        <v/>
      </c>
      <c r="K2441" s="9">
        <f>IF(F2441&lt;=13,"Yes","No")</f>
        <v/>
      </c>
    </row>
    <row r="2442">
      <c r="A2442" t="n">
        <v>41594948</v>
      </c>
      <c r="B2442" s="8" t="n">
        <v>46168</v>
      </c>
      <c r="C2442" s="9">
        <f>A2442&amp;"-"&amp;TEXT(B2442,"yyyymmdd")</f>
        <v/>
      </c>
      <c r="D2442" s="9">
        <f>_xlfn.XLOOKUP(C2442,Violations[Key],Violations[Boro])</f>
        <v/>
      </c>
      <c r="E2442" s="9">
        <f>_xlfn.XLOOKUP(C2442,Violations[Key],Violations[Cuisine])</f>
        <v/>
      </c>
      <c r="F2442" s="9">
        <f>_xlfn.XLOOKUP(C2442,Violations[Key],Violations[Score])</f>
        <v/>
      </c>
      <c r="G2442" s="9">
        <f>_xlfn.XLOOKUP(C2442,Violations[Key],Violations[Grade])&amp;""</f>
        <v/>
      </c>
      <c r="H2442" s="9">
        <f>COUNTIFS(Violations[Key],C2442,Violations[Violation code],"&lt;&gt;")</f>
        <v/>
      </c>
      <c r="I2442" s="9">
        <f>COUNTIFS(Violations[Key],C2442,Violations[Critical flag],"Critical")</f>
        <v/>
      </c>
      <c r="J2442" s="9">
        <f>IF(LEFT(_xlfn.XLOOKUP(C2442,Violations[Key],Violations[Action]),20)="Establishment Closed","Yes","No")</f>
        <v/>
      </c>
      <c r="K2442" s="9">
        <f>IF(F2442&lt;=13,"Yes","No")</f>
        <v/>
      </c>
    </row>
    <row r="2443">
      <c r="A2443" t="n">
        <v>41608825</v>
      </c>
      <c r="B2443" s="8" t="n">
        <v>46168</v>
      </c>
      <c r="C2443" s="9">
        <f>A2443&amp;"-"&amp;TEXT(B2443,"yyyymmdd")</f>
        <v/>
      </c>
      <c r="D2443" s="9">
        <f>_xlfn.XLOOKUP(C2443,Violations[Key],Violations[Boro])</f>
        <v/>
      </c>
      <c r="E2443" s="9">
        <f>_xlfn.XLOOKUP(C2443,Violations[Key],Violations[Cuisine])</f>
        <v/>
      </c>
      <c r="F2443" s="9">
        <f>_xlfn.XLOOKUP(C2443,Violations[Key],Violations[Score])</f>
        <v/>
      </c>
      <c r="G2443" s="9">
        <f>_xlfn.XLOOKUP(C2443,Violations[Key],Violations[Grade])&amp;""</f>
        <v/>
      </c>
      <c r="H2443" s="9">
        <f>COUNTIFS(Violations[Key],C2443,Violations[Violation code],"&lt;&gt;")</f>
        <v/>
      </c>
      <c r="I2443" s="9">
        <f>COUNTIFS(Violations[Key],C2443,Violations[Critical flag],"Critical")</f>
        <v/>
      </c>
      <c r="J2443" s="9">
        <f>IF(LEFT(_xlfn.XLOOKUP(C2443,Violations[Key],Violations[Action]),20)="Establishment Closed","Yes","No")</f>
        <v/>
      </c>
      <c r="K2443" s="9">
        <f>IF(F2443&lt;=13,"Yes","No")</f>
        <v/>
      </c>
    </row>
    <row r="2444">
      <c r="A2444" t="n">
        <v>41630209</v>
      </c>
      <c r="B2444" s="8" t="n">
        <v>46168</v>
      </c>
      <c r="C2444" s="9">
        <f>A2444&amp;"-"&amp;TEXT(B2444,"yyyymmdd")</f>
        <v/>
      </c>
      <c r="D2444" s="9">
        <f>_xlfn.XLOOKUP(C2444,Violations[Key],Violations[Boro])</f>
        <v/>
      </c>
      <c r="E2444" s="9">
        <f>_xlfn.XLOOKUP(C2444,Violations[Key],Violations[Cuisine])</f>
        <v/>
      </c>
      <c r="F2444" s="9">
        <f>_xlfn.XLOOKUP(C2444,Violations[Key],Violations[Score])</f>
        <v/>
      </c>
      <c r="G2444" s="9">
        <f>_xlfn.XLOOKUP(C2444,Violations[Key],Violations[Grade])&amp;""</f>
        <v/>
      </c>
      <c r="H2444" s="9">
        <f>COUNTIFS(Violations[Key],C2444,Violations[Violation code],"&lt;&gt;")</f>
        <v/>
      </c>
      <c r="I2444" s="9">
        <f>COUNTIFS(Violations[Key],C2444,Violations[Critical flag],"Critical")</f>
        <v/>
      </c>
      <c r="J2444" s="9">
        <f>IF(LEFT(_xlfn.XLOOKUP(C2444,Violations[Key],Violations[Action]),20)="Establishment Closed","Yes","No")</f>
        <v/>
      </c>
      <c r="K2444" s="9">
        <f>IF(F2444&lt;=13,"Yes","No")</f>
        <v/>
      </c>
    </row>
    <row r="2445">
      <c r="A2445" t="n">
        <v>41640238</v>
      </c>
      <c r="B2445" s="8" t="n">
        <v>46168</v>
      </c>
      <c r="C2445" s="9">
        <f>A2445&amp;"-"&amp;TEXT(B2445,"yyyymmdd")</f>
        <v/>
      </c>
      <c r="D2445" s="9">
        <f>_xlfn.XLOOKUP(C2445,Violations[Key],Violations[Boro])</f>
        <v/>
      </c>
      <c r="E2445" s="9">
        <f>_xlfn.XLOOKUP(C2445,Violations[Key],Violations[Cuisine])</f>
        <v/>
      </c>
      <c r="F2445" s="9">
        <f>_xlfn.XLOOKUP(C2445,Violations[Key],Violations[Score])</f>
        <v/>
      </c>
      <c r="G2445" s="9">
        <f>_xlfn.XLOOKUP(C2445,Violations[Key],Violations[Grade])&amp;""</f>
        <v/>
      </c>
      <c r="H2445" s="9">
        <f>COUNTIFS(Violations[Key],C2445,Violations[Violation code],"&lt;&gt;")</f>
        <v/>
      </c>
      <c r="I2445" s="9">
        <f>COUNTIFS(Violations[Key],C2445,Violations[Critical flag],"Critical")</f>
        <v/>
      </c>
      <c r="J2445" s="9">
        <f>IF(LEFT(_xlfn.XLOOKUP(C2445,Violations[Key],Violations[Action]),20)="Establishment Closed","Yes","No")</f>
        <v/>
      </c>
      <c r="K2445" s="9">
        <f>IF(F2445&lt;=13,"Yes","No")</f>
        <v/>
      </c>
    </row>
    <row r="2446">
      <c r="A2446" t="n">
        <v>50000310</v>
      </c>
      <c r="B2446" s="8" t="n">
        <v>46168</v>
      </c>
      <c r="C2446" s="9">
        <f>A2446&amp;"-"&amp;TEXT(B2446,"yyyymmdd")</f>
        <v/>
      </c>
      <c r="D2446" s="9">
        <f>_xlfn.XLOOKUP(C2446,Violations[Key],Violations[Boro])</f>
        <v/>
      </c>
      <c r="E2446" s="9">
        <f>_xlfn.XLOOKUP(C2446,Violations[Key],Violations[Cuisine])</f>
        <v/>
      </c>
      <c r="F2446" s="9">
        <f>_xlfn.XLOOKUP(C2446,Violations[Key],Violations[Score])</f>
        <v/>
      </c>
      <c r="G2446" s="9">
        <f>_xlfn.XLOOKUP(C2446,Violations[Key],Violations[Grade])&amp;""</f>
        <v/>
      </c>
      <c r="H2446" s="9">
        <f>COUNTIFS(Violations[Key],C2446,Violations[Violation code],"&lt;&gt;")</f>
        <v/>
      </c>
      <c r="I2446" s="9">
        <f>COUNTIFS(Violations[Key],C2446,Violations[Critical flag],"Critical")</f>
        <v/>
      </c>
      <c r="J2446" s="9">
        <f>IF(LEFT(_xlfn.XLOOKUP(C2446,Violations[Key],Violations[Action]),20)="Establishment Closed","Yes","No")</f>
        <v/>
      </c>
      <c r="K2446" s="9">
        <f>IF(F2446&lt;=13,"Yes","No")</f>
        <v/>
      </c>
    </row>
    <row r="2447">
      <c r="A2447" t="n">
        <v>50001398</v>
      </c>
      <c r="B2447" s="8" t="n">
        <v>46168</v>
      </c>
      <c r="C2447" s="9">
        <f>A2447&amp;"-"&amp;TEXT(B2447,"yyyymmdd")</f>
        <v/>
      </c>
      <c r="D2447" s="9">
        <f>_xlfn.XLOOKUP(C2447,Violations[Key],Violations[Boro])</f>
        <v/>
      </c>
      <c r="E2447" s="9">
        <f>_xlfn.XLOOKUP(C2447,Violations[Key],Violations[Cuisine])</f>
        <v/>
      </c>
      <c r="F2447" s="9">
        <f>_xlfn.XLOOKUP(C2447,Violations[Key],Violations[Score])</f>
        <v/>
      </c>
      <c r="G2447" s="9">
        <f>_xlfn.XLOOKUP(C2447,Violations[Key],Violations[Grade])&amp;""</f>
        <v/>
      </c>
      <c r="H2447" s="9">
        <f>COUNTIFS(Violations[Key],C2447,Violations[Violation code],"&lt;&gt;")</f>
        <v/>
      </c>
      <c r="I2447" s="9">
        <f>COUNTIFS(Violations[Key],C2447,Violations[Critical flag],"Critical")</f>
        <v/>
      </c>
      <c r="J2447" s="9">
        <f>IF(LEFT(_xlfn.XLOOKUP(C2447,Violations[Key],Violations[Action]),20)="Establishment Closed","Yes","No")</f>
        <v/>
      </c>
      <c r="K2447" s="9">
        <f>IF(F2447&lt;=13,"Yes","No")</f>
        <v/>
      </c>
    </row>
    <row r="2448">
      <c r="A2448" t="n">
        <v>50007837</v>
      </c>
      <c r="B2448" s="8" t="n">
        <v>46168</v>
      </c>
      <c r="C2448" s="9">
        <f>A2448&amp;"-"&amp;TEXT(B2448,"yyyymmdd")</f>
        <v/>
      </c>
      <c r="D2448" s="9">
        <f>_xlfn.XLOOKUP(C2448,Violations[Key],Violations[Boro])</f>
        <v/>
      </c>
      <c r="E2448" s="9">
        <f>_xlfn.XLOOKUP(C2448,Violations[Key],Violations[Cuisine])</f>
        <v/>
      </c>
      <c r="F2448" s="9">
        <f>_xlfn.XLOOKUP(C2448,Violations[Key],Violations[Score])</f>
        <v/>
      </c>
      <c r="G2448" s="9">
        <f>_xlfn.XLOOKUP(C2448,Violations[Key],Violations[Grade])&amp;""</f>
        <v/>
      </c>
      <c r="H2448" s="9">
        <f>COUNTIFS(Violations[Key],C2448,Violations[Violation code],"&lt;&gt;")</f>
        <v/>
      </c>
      <c r="I2448" s="9">
        <f>COUNTIFS(Violations[Key],C2448,Violations[Critical flag],"Critical")</f>
        <v/>
      </c>
      <c r="J2448" s="9">
        <f>IF(LEFT(_xlfn.XLOOKUP(C2448,Violations[Key],Violations[Action]),20)="Establishment Closed","Yes","No")</f>
        <v/>
      </c>
      <c r="K2448" s="9">
        <f>IF(F2448&lt;=13,"Yes","No")</f>
        <v/>
      </c>
    </row>
    <row r="2449">
      <c r="A2449" t="n">
        <v>50015659</v>
      </c>
      <c r="B2449" s="8" t="n">
        <v>46168</v>
      </c>
      <c r="C2449" s="9">
        <f>A2449&amp;"-"&amp;TEXT(B2449,"yyyymmdd")</f>
        <v/>
      </c>
      <c r="D2449" s="9">
        <f>_xlfn.XLOOKUP(C2449,Violations[Key],Violations[Boro])</f>
        <v/>
      </c>
      <c r="E2449" s="9">
        <f>_xlfn.XLOOKUP(C2449,Violations[Key],Violations[Cuisine])</f>
        <v/>
      </c>
      <c r="F2449" s="9">
        <f>_xlfn.XLOOKUP(C2449,Violations[Key],Violations[Score])</f>
        <v/>
      </c>
      <c r="G2449" s="9">
        <f>_xlfn.XLOOKUP(C2449,Violations[Key],Violations[Grade])&amp;""</f>
        <v/>
      </c>
      <c r="H2449" s="9">
        <f>COUNTIFS(Violations[Key],C2449,Violations[Violation code],"&lt;&gt;")</f>
        <v/>
      </c>
      <c r="I2449" s="9">
        <f>COUNTIFS(Violations[Key],C2449,Violations[Critical flag],"Critical")</f>
        <v/>
      </c>
      <c r="J2449" s="9">
        <f>IF(LEFT(_xlfn.XLOOKUP(C2449,Violations[Key],Violations[Action]),20)="Establishment Closed","Yes","No")</f>
        <v/>
      </c>
      <c r="K2449" s="9">
        <f>IF(F2449&lt;=13,"Yes","No")</f>
        <v/>
      </c>
    </row>
    <row r="2450">
      <c r="A2450" t="n">
        <v>50033347</v>
      </c>
      <c r="B2450" s="8" t="n">
        <v>46168</v>
      </c>
      <c r="C2450" s="9">
        <f>A2450&amp;"-"&amp;TEXT(B2450,"yyyymmdd")</f>
        <v/>
      </c>
      <c r="D2450" s="9">
        <f>_xlfn.XLOOKUP(C2450,Violations[Key],Violations[Boro])</f>
        <v/>
      </c>
      <c r="E2450" s="9">
        <f>_xlfn.XLOOKUP(C2450,Violations[Key],Violations[Cuisine])</f>
        <v/>
      </c>
      <c r="F2450" s="9">
        <f>_xlfn.XLOOKUP(C2450,Violations[Key],Violations[Score])</f>
        <v/>
      </c>
      <c r="G2450" s="9">
        <f>_xlfn.XLOOKUP(C2450,Violations[Key],Violations[Grade])&amp;""</f>
        <v/>
      </c>
      <c r="H2450" s="9">
        <f>COUNTIFS(Violations[Key],C2450,Violations[Violation code],"&lt;&gt;")</f>
        <v/>
      </c>
      <c r="I2450" s="9">
        <f>COUNTIFS(Violations[Key],C2450,Violations[Critical flag],"Critical")</f>
        <v/>
      </c>
      <c r="J2450" s="9">
        <f>IF(LEFT(_xlfn.XLOOKUP(C2450,Violations[Key],Violations[Action]),20)="Establishment Closed","Yes","No")</f>
        <v/>
      </c>
      <c r="K2450" s="9">
        <f>IF(F2450&lt;=13,"Yes","No")</f>
        <v/>
      </c>
    </row>
    <row r="2451">
      <c r="A2451" t="n">
        <v>50035421</v>
      </c>
      <c r="B2451" s="8" t="n">
        <v>46168</v>
      </c>
      <c r="C2451" s="9">
        <f>A2451&amp;"-"&amp;TEXT(B2451,"yyyymmdd")</f>
        <v/>
      </c>
      <c r="D2451" s="9">
        <f>_xlfn.XLOOKUP(C2451,Violations[Key],Violations[Boro])</f>
        <v/>
      </c>
      <c r="E2451" s="9">
        <f>_xlfn.XLOOKUP(C2451,Violations[Key],Violations[Cuisine])</f>
        <v/>
      </c>
      <c r="F2451" s="9">
        <f>_xlfn.XLOOKUP(C2451,Violations[Key],Violations[Score])</f>
        <v/>
      </c>
      <c r="G2451" s="9">
        <f>_xlfn.XLOOKUP(C2451,Violations[Key],Violations[Grade])&amp;""</f>
        <v/>
      </c>
      <c r="H2451" s="9">
        <f>COUNTIFS(Violations[Key],C2451,Violations[Violation code],"&lt;&gt;")</f>
        <v/>
      </c>
      <c r="I2451" s="9">
        <f>COUNTIFS(Violations[Key],C2451,Violations[Critical flag],"Critical")</f>
        <v/>
      </c>
      <c r="J2451" s="9">
        <f>IF(LEFT(_xlfn.XLOOKUP(C2451,Violations[Key],Violations[Action]),20)="Establishment Closed","Yes","No")</f>
        <v/>
      </c>
      <c r="K2451" s="9">
        <f>IF(F2451&lt;=13,"Yes","No")</f>
        <v/>
      </c>
    </row>
    <row r="2452">
      <c r="A2452" t="n">
        <v>50052956</v>
      </c>
      <c r="B2452" s="8" t="n">
        <v>46168</v>
      </c>
      <c r="C2452" s="9">
        <f>A2452&amp;"-"&amp;TEXT(B2452,"yyyymmdd")</f>
        <v/>
      </c>
      <c r="D2452" s="9">
        <f>_xlfn.XLOOKUP(C2452,Violations[Key],Violations[Boro])</f>
        <v/>
      </c>
      <c r="E2452" s="9">
        <f>_xlfn.XLOOKUP(C2452,Violations[Key],Violations[Cuisine])</f>
        <v/>
      </c>
      <c r="F2452" s="9">
        <f>_xlfn.XLOOKUP(C2452,Violations[Key],Violations[Score])</f>
        <v/>
      </c>
      <c r="G2452" s="9">
        <f>_xlfn.XLOOKUP(C2452,Violations[Key],Violations[Grade])&amp;""</f>
        <v/>
      </c>
      <c r="H2452" s="9">
        <f>COUNTIFS(Violations[Key],C2452,Violations[Violation code],"&lt;&gt;")</f>
        <v/>
      </c>
      <c r="I2452" s="9">
        <f>COUNTIFS(Violations[Key],C2452,Violations[Critical flag],"Critical")</f>
        <v/>
      </c>
      <c r="J2452" s="9">
        <f>IF(LEFT(_xlfn.XLOOKUP(C2452,Violations[Key],Violations[Action]),20)="Establishment Closed","Yes","No")</f>
        <v/>
      </c>
      <c r="K2452" s="9">
        <f>IF(F2452&lt;=13,"Yes","No")</f>
        <v/>
      </c>
    </row>
    <row r="2453">
      <c r="A2453" t="n">
        <v>50053352</v>
      </c>
      <c r="B2453" s="8" t="n">
        <v>46168</v>
      </c>
      <c r="C2453" s="9">
        <f>A2453&amp;"-"&amp;TEXT(B2453,"yyyymmdd")</f>
        <v/>
      </c>
      <c r="D2453" s="9">
        <f>_xlfn.XLOOKUP(C2453,Violations[Key],Violations[Boro])</f>
        <v/>
      </c>
      <c r="E2453" s="9">
        <f>_xlfn.XLOOKUP(C2453,Violations[Key],Violations[Cuisine])</f>
        <v/>
      </c>
      <c r="F2453" s="9">
        <f>_xlfn.XLOOKUP(C2453,Violations[Key],Violations[Score])</f>
        <v/>
      </c>
      <c r="G2453" s="9">
        <f>_xlfn.XLOOKUP(C2453,Violations[Key],Violations[Grade])&amp;""</f>
        <v/>
      </c>
      <c r="H2453" s="9">
        <f>COUNTIFS(Violations[Key],C2453,Violations[Violation code],"&lt;&gt;")</f>
        <v/>
      </c>
      <c r="I2453" s="9">
        <f>COUNTIFS(Violations[Key],C2453,Violations[Critical flag],"Critical")</f>
        <v/>
      </c>
      <c r="J2453" s="9">
        <f>IF(LEFT(_xlfn.XLOOKUP(C2453,Violations[Key],Violations[Action]),20)="Establishment Closed","Yes","No")</f>
        <v/>
      </c>
      <c r="K2453" s="9">
        <f>IF(F2453&lt;=13,"Yes","No")</f>
        <v/>
      </c>
    </row>
    <row r="2454">
      <c r="A2454" t="n">
        <v>50059251</v>
      </c>
      <c r="B2454" s="8" t="n">
        <v>46168</v>
      </c>
      <c r="C2454" s="9">
        <f>A2454&amp;"-"&amp;TEXT(B2454,"yyyymmdd")</f>
        <v/>
      </c>
      <c r="D2454" s="9">
        <f>_xlfn.XLOOKUP(C2454,Violations[Key],Violations[Boro])</f>
        <v/>
      </c>
      <c r="E2454" s="9">
        <f>_xlfn.XLOOKUP(C2454,Violations[Key],Violations[Cuisine])</f>
        <v/>
      </c>
      <c r="F2454" s="9">
        <f>_xlfn.XLOOKUP(C2454,Violations[Key],Violations[Score])</f>
        <v/>
      </c>
      <c r="G2454" s="9">
        <f>_xlfn.XLOOKUP(C2454,Violations[Key],Violations[Grade])&amp;""</f>
        <v/>
      </c>
      <c r="H2454" s="9">
        <f>COUNTIFS(Violations[Key],C2454,Violations[Violation code],"&lt;&gt;")</f>
        <v/>
      </c>
      <c r="I2454" s="9">
        <f>COUNTIFS(Violations[Key],C2454,Violations[Critical flag],"Critical")</f>
        <v/>
      </c>
      <c r="J2454" s="9">
        <f>IF(LEFT(_xlfn.XLOOKUP(C2454,Violations[Key],Violations[Action]),20)="Establishment Closed","Yes","No")</f>
        <v/>
      </c>
      <c r="K2454" s="9">
        <f>IF(F2454&lt;=13,"Yes","No")</f>
        <v/>
      </c>
    </row>
    <row r="2455">
      <c r="A2455" t="n">
        <v>50065028</v>
      </c>
      <c r="B2455" s="8" t="n">
        <v>46168</v>
      </c>
      <c r="C2455" s="9">
        <f>A2455&amp;"-"&amp;TEXT(B2455,"yyyymmdd")</f>
        <v/>
      </c>
      <c r="D2455" s="9">
        <f>_xlfn.XLOOKUP(C2455,Violations[Key],Violations[Boro])</f>
        <v/>
      </c>
      <c r="E2455" s="9">
        <f>_xlfn.XLOOKUP(C2455,Violations[Key],Violations[Cuisine])</f>
        <v/>
      </c>
      <c r="F2455" s="9">
        <f>_xlfn.XLOOKUP(C2455,Violations[Key],Violations[Score])</f>
        <v/>
      </c>
      <c r="G2455" s="9">
        <f>_xlfn.XLOOKUP(C2455,Violations[Key],Violations[Grade])&amp;""</f>
        <v/>
      </c>
      <c r="H2455" s="9">
        <f>COUNTIFS(Violations[Key],C2455,Violations[Violation code],"&lt;&gt;")</f>
        <v/>
      </c>
      <c r="I2455" s="9">
        <f>COUNTIFS(Violations[Key],C2455,Violations[Critical flag],"Critical")</f>
        <v/>
      </c>
      <c r="J2455" s="9">
        <f>IF(LEFT(_xlfn.XLOOKUP(C2455,Violations[Key],Violations[Action]),20)="Establishment Closed","Yes","No")</f>
        <v/>
      </c>
      <c r="K2455" s="9">
        <f>IF(F2455&lt;=13,"Yes","No")</f>
        <v/>
      </c>
    </row>
    <row r="2456">
      <c r="A2456" t="n">
        <v>50070157</v>
      </c>
      <c r="B2456" s="8" t="n">
        <v>46168</v>
      </c>
      <c r="C2456" s="9">
        <f>A2456&amp;"-"&amp;TEXT(B2456,"yyyymmdd")</f>
        <v/>
      </c>
      <c r="D2456" s="9">
        <f>_xlfn.XLOOKUP(C2456,Violations[Key],Violations[Boro])</f>
        <v/>
      </c>
      <c r="E2456" s="9">
        <f>_xlfn.XLOOKUP(C2456,Violations[Key],Violations[Cuisine])</f>
        <v/>
      </c>
      <c r="F2456" s="9">
        <f>_xlfn.XLOOKUP(C2456,Violations[Key],Violations[Score])</f>
        <v/>
      </c>
      <c r="G2456" s="9">
        <f>_xlfn.XLOOKUP(C2456,Violations[Key],Violations[Grade])&amp;""</f>
        <v/>
      </c>
      <c r="H2456" s="9">
        <f>COUNTIFS(Violations[Key],C2456,Violations[Violation code],"&lt;&gt;")</f>
        <v/>
      </c>
      <c r="I2456" s="9">
        <f>COUNTIFS(Violations[Key],C2456,Violations[Critical flag],"Critical")</f>
        <v/>
      </c>
      <c r="J2456" s="9">
        <f>IF(LEFT(_xlfn.XLOOKUP(C2456,Violations[Key],Violations[Action]),20)="Establishment Closed","Yes","No")</f>
        <v/>
      </c>
      <c r="K2456" s="9">
        <f>IF(F2456&lt;=13,"Yes","No")</f>
        <v/>
      </c>
    </row>
    <row r="2457">
      <c r="A2457" t="n">
        <v>50072375</v>
      </c>
      <c r="B2457" s="8" t="n">
        <v>46168</v>
      </c>
      <c r="C2457" s="9">
        <f>A2457&amp;"-"&amp;TEXT(B2457,"yyyymmdd")</f>
        <v/>
      </c>
      <c r="D2457" s="9">
        <f>_xlfn.XLOOKUP(C2457,Violations[Key],Violations[Boro])</f>
        <v/>
      </c>
      <c r="E2457" s="9">
        <f>_xlfn.XLOOKUP(C2457,Violations[Key],Violations[Cuisine])</f>
        <v/>
      </c>
      <c r="F2457" s="9">
        <f>_xlfn.XLOOKUP(C2457,Violations[Key],Violations[Score])</f>
        <v/>
      </c>
      <c r="G2457" s="9">
        <f>_xlfn.XLOOKUP(C2457,Violations[Key],Violations[Grade])&amp;""</f>
        <v/>
      </c>
      <c r="H2457" s="9">
        <f>COUNTIFS(Violations[Key],C2457,Violations[Violation code],"&lt;&gt;")</f>
        <v/>
      </c>
      <c r="I2457" s="9">
        <f>COUNTIFS(Violations[Key],C2457,Violations[Critical flag],"Critical")</f>
        <v/>
      </c>
      <c r="J2457" s="9">
        <f>IF(LEFT(_xlfn.XLOOKUP(C2457,Violations[Key],Violations[Action]),20)="Establishment Closed","Yes","No")</f>
        <v/>
      </c>
      <c r="K2457" s="9">
        <f>IF(F2457&lt;=13,"Yes","No")</f>
        <v/>
      </c>
    </row>
    <row r="2458">
      <c r="A2458" t="n">
        <v>50076589</v>
      </c>
      <c r="B2458" s="8" t="n">
        <v>46168</v>
      </c>
      <c r="C2458" s="9">
        <f>A2458&amp;"-"&amp;TEXT(B2458,"yyyymmdd")</f>
        <v/>
      </c>
      <c r="D2458" s="9">
        <f>_xlfn.XLOOKUP(C2458,Violations[Key],Violations[Boro])</f>
        <v/>
      </c>
      <c r="E2458" s="9">
        <f>_xlfn.XLOOKUP(C2458,Violations[Key],Violations[Cuisine])</f>
        <v/>
      </c>
      <c r="F2458" s="9">
        <f>_xlfn.XLOOKUP(C2458,Violations[Key],Violations[Score])</f>
        <v/>
      </c>
      <c r="G2458" s="9">
        <f>_xlfn.XLOOKUP(C2458,Violations[Key],Violations[Grade])&amp;""</f>
        <v/>
      </c>
      <c r="H2458" s="9">
        <f>COUNTIFS(Violations[Key],C2458,Violations[Violation code],"&lt;&gt;")</f>
        <v/>
      </c>
      <c r="I2458" s="9">
        <f>COUNTIFS(Violations[Key],C2458,Violations[Critical flag],"Critical")</f>
        <v/>
      </c>
      <c r="J2458" s="9">
        <f>IF(LEFT(_xlfn.XLOOKUP(C2458,Violations[Key],Violations[Action]),20)="Establishment Closed","Yes","No")</f>
        <v/>
      </c>
      <c r="K2458" s="9">
        <f>IF(F2458&lt;=13,"Yes","No")</f>
        <v/>
      </c>
    </row>
    <row r="2459">
      <c r="A2459" t="n">
        <v>50077770</v>
      </c>
      <c r="B2459" s="8" t="n">
        <v>46168</v>
      </c>
      <c r="C2459" s="9">
        <f>A2459&amp;"-"&amp;TEXT(B2459,"yyyymmdd")</f>
        <v/>
      </c>
      <c r="D2459" s="9">
        <f>_xlfn.XLOOKUP(C2459,Violations[Key],Violations[Boro])</f>
        <v/>
      </c>
      <c r="E2459" s="9">
        <f>_xlfn.XLOOKUP(C2459,Violations[Key],Violations[Cuisine])</f>
        <v/>
      </c>
      <c r="F2459" s="9">
        <f>_xlfn.XLOOKUP(C2459,Violations[Key],Violations[Score])</f>
        <v/>
      </c>
      <c r="G2459" s="9">
        <f>_xlfn.XLOOKUP(C2459,Violations[Key],Violations[Grade])&amp;""</f>
        <v/>
      </c>
      <c r="H2459" s="9">
        <f>COUNTIFS(Violations[Key],C2459,Violations[Violation code],"&lt;&gt;")</f>
        <v/>
      </c>
      <c r="I2459" s="9">
        <f>COUNTIFS(Violations[Key],C2459,Violations[Critical flag],"Critical")</f>
        <v/>
      </c>
      <c r="J2459" s="9">
        <f>IF(LEFT(_xlfn.XLOOKUP(C2459,Violations[Key],Violations[Action]),20)="Establishment Closed","Yes","No")</f>
        <v/>
      </c>
      <c r="K2459" s="9">
        <f>IF(F2459&lt;=13,"Yes","No")</f>
        <v/>
      </c>
    </row>
    <row r="2460">
      <c r="A2460" t="n">
        <v>50080884</v>
      </c>
      <c r="B2460" s="8" t="n">
        <v>46168</v>
      </c>
      <c r="C2460" s="9">
        <f>A2460&amp;"-"&amp;TEXT(B2460,"yyyymmdd")</f>
        <v/>
      </c>
      <c r="D2460" s="9">
        <f>_xlfn.XLOOKUP(C2460,Violations[Key],Violations[Boro])</f>
        <v/>
      </c>
      <c r="E2460" s="9">
        <f>_xlfn.XLOOKUP(C2460,Violations[Key],Violations[Cuisine])</f>
        <v/>
      </c>
      <c r="F2460" s="9">
        <f>_xlfn.XLOOKUP(C2460,Violations[Key],Violations[Score])</f>
        <v/>
      </c>
      <c r="G2460" s="9">
        <f>_xlfn.XLOOKUP(C2460,Violations[Key],Violations[Grade])&amp;""</f>
        <v/>
      </c>
      <c r="H2460" s="9">
        <f>COUNTIFS(Violations[Key],C2460,Violations[Violation code],"&lt;&gt;")</f>
        <v/>
      </c>
      <c r="I2460" s="9">
        <f>COUNTIFS(Violations[Key],C2460,Violations[Critical flag],"Critical")</f>
        <v/>
      </c>
      <c r="J2460" s="9">
        <f>IF(LEFT(_xlfn.XLOOKUP(C2460,Violations[Key],Violations[Action]),20)="Establishment Closed","Yes","No")</f>
        <v/>
      </c>
      <c r="K2460" s="9">
        <f>IF(F2460&lt;=13,"Yes","No")</f>
        <v/>
      </c>
    </row>
    <row r="2461">
      <c r="A2461" t="n">
        <v>50094093</v>
      </c>
      <c r="B2461" s="8" t="n">
        <v>46168</v>
      </c>
      <c r="C2461" s="9">
        <f>A2461&amp;"-"&amp;TEXT(B2461,"yyyymmdd")</f>
        <v/>
      </c>
      <c r="D2461" s="9">
        <f>_xlfn.XLOOKUP(C2461,Violations[Key],Violations[Boro])</f>
        <v/>
      </c>
      <c r="E2461" s="9">
        <f>_xlfn.XLOOKUP(C2461,Violations[Key],Violations[Cuisine])</f>
        <v/>
      </c>
      <c r="F2461" s="9">
        <f>_xlfn.XLOOKUP(C2461,Violations[Key],Violations[Score])</f>
        <v/>
      </c>
      <c r="G2461" s="9">
        <f>_xlfn.XLOOKUP(C2461,Violations[Key],Violations[Grade])&amp;""</f>
        <v/>
      </c>
      <c r="H2461" s="9">
        <f>COUNTIFS(Violations[Key],C2461,Violations[Violation code],"&lt;&gt;")</f>
        <v/>
      </c>
      <c r="I2461" s="9">
        <f>COUNTIFS(Violations[Key],C2461,Violations[Critical flag],"Critical")</f>
        <v/>
      </c>
      <c r="J2461" s="9">
        <f>IF(LEFT(_xlfn.XLOOKUP(C2461,Violations[Key],Violations[Action]),20)="Establishment Closed","Yes","No")</f>
        <v/>
      </c>
      <c r="K2461" s="9">
        <f>IF(F2461&lt;=13,"Yes","No")</f>
        <v/>
      </c>
    </row>
    <row r="2462">
      <c r="A2462" t="n">
        <v>50099109</v>
      </c>
      <c r="B2462" s="8" t="n">
        <v>46168</v>
      </c>
      <c r="C2462" s="9">
        <f>A2462&amp;"-"&amp;TEXT(B2462,"yyyymmdd")</f>
        <v/>
      </c>
      <c r="D2462" s="9">
        <f>_xlfn.XLOOKUP(C2462,Violations[Key],Violations[Boro])</f>
        <v/>
      </c>
      <c r="E2462" s="9">
        <f>_xlfn.XLOOKUP(C2462,Violations[Key],Violations[Cuisine])</f>
        <v/>
      </c>
      <c r="F2462" s="9">
        <f>_xlfn.XLOOKUP(C2462,Violations[Key],Violations[Score])</f>
        <v/>
      </c>
      <c r="G2462" s="9">
        <f>_xlfn.XLOOKUP(C2462,Violations[Key],Violations[Grade])&amp;""</f>
        <v/>
      </c>
      <c r="H2462" s="9">
        <f>COUNTIFS(Violations[Key],C2462,Violations[Violation code],"&lt;&gt;")</f>
        <v/>
      </c>
      <c r="I2462" s="9">
        <f>COUNTIFS(Violations[Key],C2462,Violations[Critical flag],"Critical")</f>
        <v/>
      </c>
      <c r="J2462" s="9">
        <f>IF(LEFT(_xlfn.XLOOKUP(C2462,Violations[Key],Violations[Action]),20)="Establishment Closed","Yes","No")</f>
        <v/>
      </c>
      <c r="K2462" s="9">
        <f>IF(F2462&lt;=13,"Yes","No")</f>
        <v/>
      </c>
    </row>
    <row r="2463">
      <c r="A2463" t="n">
        <v>50100470</v>
      </c>
      <c r="B2463" s="8" t="n">
        <v>46168</v>
      </c>
      <c r="C2463" s="9">
        <f>A2463&amp;"-"&amp;TEXT(B2463,"yyyymmdd")</f>
        <v/>
      </c>
      <c r="D2463" s="9">
        <f>_xlfn.XLOOKUP(C2463,Violations[Key],Violations[Boro])</f>
        <v/>
      </c>
      <c r="E2463" s="9">
        <f>_xlfn.XLOOKUP(C2463,Violations[Key],Violations[Cuisine])</f>
        <v/>
      </c>
      <c r="F2463" s="9">
        <f>_xlfn.XLOOKUP(C2463,Violations[Key],Violations[Score])</f>
        <v/>
      </c>
      <c r="G2463" s="9">
        <f>_xlfn.XLOOKUP(C2463,Violations[Key],Violations[Grade])&amp;""</f>
        <v/>
      </c>
      <c r="H2463" s="9">
        <f>COUNTIFS(Violations[Key],C2463,Violations[Violation code],"&lt;&gt;")</f>
        <v/>
      </c>
      <c r="I2463" s="9">
        <f>COUNTIFS(Violations[Key],C2463,Violations[Critical flag],"Critical")</f>
        <v/>
      </c>
      <c r="J2463" s="9">
        <f>IF(LEFT(_xlfn.XLOOKUP(C2463,Violations[Key],Violations[Action]),20)="Establishment Closed","Yes","No")</f>
        <v/>
      </c>
      <c r="K2463" s="9">
        <f>IF(F2463&lt;=13,"Yes","No")</f>
        <v/>
      </c>
    </row>
    <row r="2464">
      <c r="A2464" t="n">
        <v>50104164</v>
      </c>
      <c r="B2464" s="8" t="n">
        <v>46168</v>
      </c>
      <c r="C2464" s="9">
        <f>A2464&amp;"-"&amp;TEXT(B2464,"yyyymmdd")</f>
        <v/>
      </c>
      <c r="D2464" s="9">
        <f>_xlfn.XLOOKUP(C2464,Violations[Key],Violations[Boro])</f>
        <v/>
      </c>
      <c r="E2464" s="9">
        <f>_xlfn.XLOOKUP(C2464,Violations[Key],Violations[Cuisine])</f>
        <v/>
      </c>
      <c r="F2464" s="9">
        <f>_xlfn.XLOOKUP(C2464,Violations[Key],Violations[Score])</f>
        <v/>
      </c>
      <c r="G2464" s="9">
        <f>_xlfn.XLOOKUP(C2464,Violations[Key],Violations[Grade])&amp;""</f>
        <v/>
      </c>
      <c r="H2464" s="9">
        <f>COUNTIFS(Violations[Key],C2464,Violations[Violation code],"&lt;&gt;")</f>
        <v/>
      </c>
      <c r="I2464" s="9">
        <f>COUNTIFS(Violations[Key],C2464,Violations[Critical flag],"Critical")</f>
        <v/>
      </c>
      <c r="J2464" s="9">
        <f>IF(LEFT(_xlfn.XLOOKUP(C2464,Violations[Key],Violations[Action]),20)="Establishment Closed","Yes","No")</f>
        <v/>
      </c>
      <c r="K2464" s="9">
        <f>IF(F2464&lt;=13,"Yes","No")</f>
        <v/>
      </c>
    </row>
    <row r="2465">
      <c r="A2465" t="n">
        <v>50110783</v>
      </c>
      <c r="B2465" s="8" t="n">
        <v>46168</v>
      </c>
      <c r="C2465" s="9">
        <f>A2465&amp;"-"&amp;TEXT(B2465,"yyyymmdd")</f>
        <v/>
      </c>
      <c r="D2465" s="9">
        <f>_xlfn.XLOOKUP(C2465,Violations[Key],Violations[Boro])</f>
        <v/>
      </c>
      <c r="E2465" s="9">
        <f>_xlfn.XLOOKUP(C2465,Violations[Key],Violations[Cuisine])</f>
        <v/>
      </c>
      <c r="F2465" s="9">
        <f>_xlfn.XLOOKUP(C2465,Violations[Key],Violations[Score])</f>
        <v/>
      </c>
      <c r="G2465" s="9">
        <f>_xlfn.XLOOKUP(C2465,Violations[Key],Violations[Grade])&amp;""</f>
        <v/>
      </c>
      <c r="H2465" s="9">
        <f>COUNTIFS(Violations[Key],C2465,Violations[Violation code],"&lt;&gt;")</f>
        <v/>
      </c>
      <c r="I2465" s="9">
        <f>COUNTIFS(Violations[Key],C2465,Violations[Critical flag],"Critical")</f>
        <v/>
      </c>
      <c r="J2465" s="9">
        <f>IF(LEFT(_xlfn.XLOOKUP(C2465,Violations[Key],Violations[Action]),20)="Establishment Closed","Yes","No")</f>
        <v/>
      </c>
      <c r="K2465" s="9">
        <f>IF(F2465&lt;=13,"Yes","No")</f>
        <v/>
      </c>
    </row>
    <row r="2466">
      <c r="A2466" t="n">
        <v>50111648</v>
      </c>
      <c r="B2466" s="8" t="n">
        <v>46168</v>
      </c>
      <c r="C2466" s="9">
        <f>A2466&amp;"-"&amp;TEXT(B2466,"yyyymmdd")</f>
        <v/>
      </c>
      <c r="D2466" s="9">
        <f>_xlfn.XLOOKUP(C2466,Violations[Key],Violations[Boro])</f>
        <v/>
      </c>
      <c r="E2466" s="9">
        <f>_xlfn.XLOOKUP(C2466,Violations[Key],Violations[Cuisine])</f>
        <v/>
      </c>
      <c r="F2466" s="9">
        <f>_xlfn.XLOOKUP(C2466,Violations[Key],Violations[Score])</f>
        <v/>
      </c>
      <c r="G2466" s="9">
        <f>_xlfn.XLOOKUP(C2466,Violations[Key],Violations[Grade])&amp;""</f>
        <v/>
      </c>
      <c r="H2466" s="9">
        <f>COUNTIFS(Violations[Key],C2466,Violations[Violation code],"&lt;&gt;")</f>
        <v/>
      </c>
      <c r="I2466" s="9">
        <f>COUNTIFS(Violations[Key],C2466,Violations[Critical flag],"Critical")</f>
        <v/>
      </c>
      <c r="J2466" s="9">
        <f>IF(LEFT(_xlfn.XLOOKUP(C2466,Violations[Key],Violations[Action]),20)="Establishment Closed","Yes","No")</f>
        <v/>
      </c>
      <c r="K2466" s="9">
        <f>IF(F2466&lt;=13,"Yes","No")</f>
        <v/>
      </c>
    </row>
    <row r="2467">
      <c r="A2467" t="n">
        <v>50111802</v>
      </c>
      <c r="B2467" s="8" t="n">
        <v>46168</v>
      </c>
      <c r="C2467" s="9">
        <f>A2467&amp;"-"&amp;TEXT(B2467,"yyyymmdd")</f>
        <v/>
      </c>
      <c r="D2467" s="9">
        <f>_xlfn.XLOOKUP(C2467,Violations[Key],Violations[Boro])</f>
        <v/>
      </c>
      <c r="E2467" s="9">
        <f>_xlfn.XLOOKUP(C2467,Violations[Key],Violations[Cuisine])</f>
        <v/>
      </c>
      <c r="F2467" s="9">
        <f>_xlfn.XLOOKUP(C2467,Violations[Key],Violations[Score])</f>
        <v/>
      </c>
      <c r="G2467" s="9">
        <f>_xlfn.XLOOKUP(C2467,Violations[Key],Violations[Grade])&amp;""</f>
        <v/>
      </c>
      <c r="H2467" s="9">
        <f>COUNTIFS(Violations[Key],C2467,Violations[Violation code],"&lt;&gt;")</f>
        <v/>
      </c>
      <c r="I2467" s="9">
        <f>COUNTIFS(Violations[Key],C2467,Violations[Critical flag],"Critical")</f>
        <v/>
      </c>
      <c r="J2467" s="9">
        <f>IF(LEFT(_xlfn.XLOOKUP(C2467,Violations[Key],Violations[Action]),20)="Establishment Closed","Yes","No")</f>
        <v/>
      </c>
      <c r="K2467" s="9">
        <f>IF(F2467&lt;=13,"Yes","No")</f>
        <v/>
      </c>
    </row>
    <row r="2468">
      <c r="A2468" t="n">
        <v>50114096</v>
      </c>
      <c r="B2468" s="8" t="n">
        <v>46168</v>
      </c>
      <c r="C2468" s="9">
        <f>A2468&amp;"-"&amp;TEXT(B2468,"yyyymmdd")</f>
        <v/>
      </c>
      <c r="D2468" s="9">
        <f>_xlfn.XLOOKUP(C2468,Violations[Key],Violations[Boro])</f>
        <v/>
      </c>
      <c r="E2468" s="9">
        <f>_xlfn.XLOOKUP(C2468,Violations[Key],Violations[Cuisine])</f>
        <v/>
      </c>
      <c r="F2468" s="9">
        <f>_xlfn.XLOOKUP(C2468,Violations[Key],Violations[Score])</f>
        <v/>
      </c>
      <c r="G2468" s="9">
        <f>_xlfn.XLOOKUP(C2468,Violations[Key],Violations[Grade])&amp;""</f>
        <v/>
      </c>
      <c r="H2468" s="9">
        <f>COUNTIFS(Violations[Key],C2468,Violations[Violation code],"&lt;&gt;")</f>
        <v/>
      </c>
      <c r="I2468" s="9">
        <f>COUNTIFS(Violations[Key],C2468,Violations[Critical flag],"Critical")</f>
        <v/>
      </c>
      <c r="J2468" s="9">
        <f>IF(LEFT(_xlfn.XLOOKUP(C2468,Violations[Key],Violations[Action]),20)="Establishment Closed","Yes","No")</f>
        <v/>
      </c>
      <c r="K2468" s="9">
        <f>IF(F2468&lt;=13,"Yes","No")</f>
        <v/>
      </c>
    </row>
    <row r="2469">
      <c r="A2469" t="n">
        <v>50117775</v>
      </c>
      <c r="B2469" s="8" t="n">
        <v>46168</v>
      </c>
      <c r="C2469" s="9">
        <f>A2469&amp;"-"&amp;TEXT(B2469,"yyyymmdd")</f>
        <v/>
      </c>
      <c r="D2469" s="9">
        <f>_xlfn.XLOOKUP(C2469,Violations[Key],Violations[Boro])</f>
        <v/>
      </c>
      <c r="E2469" s="9">
        <f>_xlfn.XLOOKUP(C2469,Violations[Key],Violations[Cuisine])</f>
        <v/>
      </c>
      <c r="F2469" s="9">
        <f>_xlfn.XLOOKUP(C2469,Violations[Key],Violations[Score])</f>
        <v/>
      </c>
      <c r="G2469" s="9">
        <f>_xlfn.XLOOKUP(C2469,Violations[Key],Violations[Grade])&amp;""</f>
        <v/>
      </c>
      <c r="H2469" s="9">
        <f>COUNTIFS(Violations[Key],C2469,Violations[Violation code],"&lt;&gt;")</f>
        <v/>
      </c>
      <c r="I2469" s="9">
        <f>COUNTIFS(Violations[Key],C2469,Violations[Critical flag],"Critical")</f>
        <v/>
      </c>
      <c r="J2469" s="9">
        <f>IF(LEFT(_xlfn.XLOOKUP(C2469,Violations[Key],Violations[Action]),20)="Establishment Closed","Yes","No")</f>
        <v/>
      </c>
      <c r="K2469" s="9">
        <f>IF(F2469&lt;=13,"Yes","No")</f>
        <v/>
      </c>
    </row>
    <row r="2470">
      <c r="A2470" t="n">
        <v>50118016</v>
      </c>
      <c r="B2470" s="8" t="n">
        <v>46168</v>
      </c>
      <c r="C2470" s="9">
        <f>A2470&amp;"-"&amp;TEXT(B2470,"yyyymmdd")</f>
        <v/>
      </c>
      <c r="D2470" s="9">
        <f>_xlfn.XLOOKUP(C2470,Violations[Key],Violations[Boro])</f>
        <v/>
      </c>
      <c r="E2470" s="9">
        <f>_xlfn.XLOOKUP(C2470,Violations[Key],Violations[Cuisine])</f>
        <v/>
      </c>
      <c r="F2470" s="9">
        <f>_xlfn.XLOOKUP(C2470,Violations[Key],Violations[Score])</f>
        <v/>
      </c>
      <c r="G2470" s="9">
        <f>_xlfn.XLOOKUP(C2470,Violations[Key],Violations[Grade])&amp;""</f>
        <v/>
      </c>
      <c r="H2470" s="9">
        <f>COUNTIFS(Violations[Key],C2470,Violations[Violation code],"&lt;&gt;")</f>
        <v/>
      </c>
      <c r="I2470" s="9">
        <f>COUNTIFS(Violations[Key],C2470,Violations[Critical flag],"Critical")</f>
        <v/>
      </c>
      <c r="J2470" s="9">
        <f>IF(LEFT(_xlfn.XLOOKUP(C2470,Violations[Key],Violations[Action]),20)="Establishment Closed","Yes","No")</f>
        <v/>
      </c>
      <c r="K2470" s="9">
        <f>IF(F2470&lt;=13,"Yes","No")</f>
        <v/>
      </c>
    </row>
    <row r="2471">
      <c r="A2471" t="n">
        <v>50118349</v>
      </c>
      <c r="B2471" s="8" t="n">
        <v>46168</v>
      </c>
      <c r="C2471" s="9">
        <f>A2471&amp;"-"&amp;TEXT(B2471,"yyyymmdd")</f>
        <v/>
      </c>
      <c r="D2471" s="9">
        <f>_xlfn.XLOOKUP(C2471,Violations[Key],Violations[Boro])</f>
        <v/>
      </c>
      <c r="E2471" s="9">
        <f>_xlfn.XLOOKUP(C2471,Violations[Key],Violations[Cuisine])</f>
        <v/>
      </c>
      <c r="F2471" s="9">
        <f>_xlfn.XLOOKUP(C2471,Violations[Key],Violations[Score])</f>
        <v/>
      </c>
      <c r="G2471" s="9">
        <f>_xlfn.XLOOKUP(C2471,Violations[Key],Violations[Grade])&amp;""</f>
        <v/>
      </c>
      <c r="H2471" s="9">
        <f>COUNTIFS(Violations[Key],C2471,Violations[Violation code],"&lt;&gt;")</f>
        <v/>
      </c>
      <c r="I2471" s="9">
        <f>COUNTIFS(Violations[Key],C2471,Violations[Critical flag],"Critical")</f>
        <v/>
      </c>
      <c r="J2471" s="9">
        <f>IF(LEFT(_xlfn.XLOOKUP(C2471,Violations[Key],Violations[Action]),20)="Establishment Closed","Yes","No")</f>
        <v/>
      </c>
      <c r="K2471" s="9">
        <f>IF(F2471&lt;=13,"Yes","No")</f>
        <v/>
      </c>
    </row>
    <row r="2472">
      <c r="A2472" t="n">
        <v>50118796</v>
      </c>
      <c r="B2472" s="8" t="n">
        <v>46168</v>
      </c>
      <c r="C2472" s="9">
        <f>A2472&amp;"-"&amp;TEXT(B2472,"yyyymmdd")</f>
        <v/>
      </c>
      <c r="D2472" s="9">
        <f>_xlfn.XLOOKUP(C2472,Violations[Key],Violations[Boro])</f>
        <v/>
      </c>
      <c r="E2472" s="9">
        <f>_xlfn.XLOOKUP(C2472,Violations[Key],Violations[Cuisine])</f>
        <v/>
      </c>
      <c r="F2472" s="9">
        <f>_xlfn.XLOOKUP(C2472,Violations[Key],Violations[Score])</f>
        <v/>
      </c>
      <c r="G2472" s="9">
        <f>_xlfn.XLOOKUP(C2472,Violations[Key],Violations[Grade])&amp;""</f>
        <v/>
      </c>
      <c r="H2472" s="9">
        <f>COUNTIFS(Violations[Key],C2472,Violations[Violation code],"&lt;&gt;")</f>
        <v/>
      </c>
      <c r="I2472" s="9">
        <f>COUNTIFS(Violations[Key],C2472,Violations[Critical flag],"Critical")</f>
        <v/>
      </c>
      <c r="J2472" s="9">
        <f>IF(LEFT(_xlfn.XLOOKUP(C2472,Violations[Key],Violations[Action]),20)="Establishment Closed","Yes","No")</f>
        <v/>
      </c>
      <c r="K2472" s="9">
        <f>IF(F2472&lt;=13,"Yes","No")</f>
        <v/>
      </c>
    </row>
    <row r="2473">
      <c r="A2473" t="n">
        <v>50130466</v>
      </c>
      <c r="B2473" s="8" t="n">
        <v>46168</v>
      </c>
      <c r="C2473" s="9">
        <f>A2473&amp;"-"&amp;TEXT(B2473,"yyyymmdd")</f>
        <v/>
      </c>
      <c r="D2473" s="9">
        <f>_xlfn.XLOOKUP(C2473,Violations[Key],Violations[Boro])</f>
        <v/>
      </c>
      <c r="E2473" s="9">
        <f>_xlfn.XLOOKUP(C2473,Violations[Key],Violations[Cuisine])</f>
        <v/>
      </c>
      <c r="F2473" s="9">
        <f>_xlfn.XLOOKUP(C2473,Violations[Key],Violations[Score])</f>
        <v/>
      </c>
      <c r="G2473" s="9">
        <f>_xlfn.XLOOKUP(C2473,Violations[Key],Violations[Grade])&amp;""</f>
        <v/>
      </c>
      <c r="H2473" s="9">
        <f>COUNTIFS(Violations[Key],C2473,Violations[Violation code],"&lt;&gt;")</f>
        <v/>
      </c>
      <c r="I2473" s="9">
        <f>COUNTIFS(Violations[Key],C2473,Violations[Critical flag],"Critical")</f>
        <v/>
      </c>
      <c r="J2473" s="9">
        <f>IF(LEFT(_xlfn.XLOOKUP(C2473,Violations[Key],Violations[Action]),20)="Establishment Closed","Yes","No")</f>
        <v/>
      </c>
      <c r="K2473" s="9">
        <f>IF(F2473&lt;=13,"Yes","No")</f>
        <v/>
      </c>
    </row>
    <row r="2474">
      <c r="A2474" t="n">
        <v>50130805</v>
      </c>
      <c r="B2474" s="8" t="n">
        <v>46168</v>
      </c>
      <c r="C2474" s="9">
        <f>A2474&amp;"-"&amp;TEXT(B2474,"yyyymmdd")</f>
        <v/>
      </c>
      <c r="D2474" s="9">
        <f>_xlfn.XLOOKUP(C2474,Violations[Key],Violations[Boro])</f>
        <v/>
      </c>
      <c r="E2474" s="9">
        <f>_xlfn.XLOOKUP(C2474,Violations[Key],Violations[Cuisine])</f>
        <v/>
      </c>
      <c r="F2474" s="9">
        <f>_xlfn.XLOOKUP(C2474,Violations[Key],Violations[Score])</f>
        <v/>
      </c>
      <c r="G2474" s="9">
        <f>_xlfn.XLOOKUP(C2474,Violations[Key],Violations[Grade])&amp;""</f>
        <v/>
      </c>
      <c r="H2474" s="9">
        <f>COUNTIFS(Violations[Key],C2474,Violations[Violation code],"&lt;&gt;")</f>
        <v/>
      </c>
      <c r="I2474" s="9">
        <f>COUNTIFS(Violations[Key],C2474,Violations[Critical flag],"Critical")</f>
        <v/>
      </c>
      <c r="J2474" s="9">
        <f>IF(LEFT(_xlfn.XLOOKUP(C2474,Violations[Key],Violations[Action]),20)="Establishment Closed","Yes","No")</f>
        <v/>
      </c>
      <c r="K2474" s="9">
        <f>IF(F2474&lt;=13,"Yes","No")</f>
        <v/>
      </c>
    </row>
    <row r="2475">
      <c r="A2475" t="n">
        <v>50132285</v>
      </c>
      <c r="B2475" s="8" t="n">
        <v>46168</v>
      </c>
      <c r="C2475" s="9">
        <f>A2475&amp;"-"&amp;TEXT(B2475,"yyyymmdd")</f>
        <v/>
      </c>
      <c r="D2475" s="9">
        <f>_xlfn.XLOOKUP(C2475,Violations[Key],Violations[Boro])</f>
        <v/>
      </c>
      <c r="E2475" s="9">
        <f>_xlfn.XLOOKUP(C2475,Violations[Key],Violations[Cuisine])</f>
        <v/>
      </c>
      <c r="F2475" s="9">
        <f>_xlfn.XLOOKUP(C2475,Violations[Key],Violations[Score])</f>
        <v/>
      </c>
      <c r="G2475" s="9">
        <f>_xlfn.XLOOKUP(C2475,Violations[Key],Violations[Grade])&amp;""</f>
        <v/>
      </c>
      <c r="H2475" s="9">
        <f>COUNTIFS(Violations[Key],C2475,Violations[Violation code],"&lt;&gt;")</f>
        <v/>
      </c>
      <c r="I2475" s="9">
        <f>COUNTIFS(Violations[Key],C2475,Violations[Critical flag],"Critical")</f>
        <v/>
      </c>
      <c r="J2475" s="9">
        <f>IF(LEFT(_xlfn.XLOOKUP(C2475,Violations[Key],Violations[Action]),20)="Establishment Closed","Yes","No")</f>
        <v/>
      </c>
      <c r="K2475" s="9">
        <f>IF(F2475&lt;=13,"Yes","No")</f>
        <v/>
      </c>
    </row>
    <row r="2476">
      <c r="A2476" t="n">
        <v>50133581</v>
      </c>
      <c r="B2476" s="8" t="n">
        <v>46168</v>
      </c>
      <c r="C2476" s="9">
        <f>A2476&amp;"-"&amp;TEXT(B2476,"yyyymmdd")</f>
        <v/>
      </c>
      <c r="D2476" s="9">
        <f>_xlfn.XLOOKUP(C2476,Violations[Key],Violations[Boro])</f>
        <v/>
      </c>
      <c r="E2476" s="9">
        <f>_xlfn.XLOOKUP(C2476,Violations[Key],Violations[Cuisine])</f>
        <v/>
      </c>
      <c r="F2476" s="9">
        <f>_xlfn.XLOOKUP(C2476,Violations[Key],Violations[Score])</f>
        <v/>
      </c>
      <c r="G2476" s="9">
        <f>_xlfn.XLOOKUP(C2476,Violations[Key],Violations[Grade])&amp;""</f>
        <v/>
      </c>
      <c r="H2476" s="9">
        <f>COUNTIFS(Violations[Key],C2476,Violations[Violation code],"&lt;&gt;")</f>
        <v/>
      </c>
      <c r="I2476" s="9">
        <f>COUNTIFS(Violations[Key],C2476,Violations[Critical flag],"Critical")</f>
        <v/>
      </c>
      <c r="J2476" s="9">
        <f>IF(LEFT(_xlfn.XLOOKUP(C2476,Violations[Key],Violations[Action]),20)="Establishment Closed","Yes","No")</f>
        <v/>
      </c>
      <c r="K2476" s="9">
        <f>IF(F2476&lt;=13,"Yes","No")</f>
        <v/>
      </c>
    </row>
    <row r="2477">
      <c r="A2477" t="n">
        <v>50137812</v>
      </c>
      <c r="B2477" s="8" t="n">
        <v>46168</v>
      </c>
      <c r="C2477" s="9">
        <f>A2477&amp;"-"&amp;TEXT(B2477,"yyyymmdd")</f>
        <v/>
      </c>
      <c r="D2477" s="9">
        <f>_xlfn.XLOOKUP(C2477,Violations[Key],Violations[Boro])</f>
        <v/>
      </c>
      <c r="E2477" s="9">
        <f>_xlfn.XLOOKUP(C2477,Violations[Key],Violations[Cuisine])</f>
        <v/>
      </c>
      <c r="F2477" s="9">
        <f>_xlfn.XLOOKUP(C2477,Violations[Key],Violations[Score])</f>
        <v/>
      </c>
      <c r="G2477" s="9">
        <f>_xlfn.XLOOKUP(C2477,Violations[Key],Violations[Grade])&amp;""</f>
        <v/>
      </c>
      <c r="H2477" s="9">
        <f>COUNTIFS(Violations[Key],C2477,Violations[Violation code],"&lt;&gt;")</f>
        <v/>
      </c>
      <c r="I2477" s="9">
        <f>COUNTIFS(Violations[Key],C2477,Violations[Critical flag],"Critical")</f>
        <v/>
      </c>
      <c r="J2477" s="9">
        <f>IF(LEFT(_xlfn.XLOOKUP(C2477,Violations[Key],Violations[Action]),20)="Establishment Closed","Yes","No")</f>
        <v/>
      </c>
      <c r="K2477" s="9">
        <f>IF(F2477&lt;=13,"Yes","No")</f>
        <v/>
      </c>
    </row>
    <row r="2478">
      <c r="A2478" t="n">
        <v>50141513</v>
      </c>
      <c r="B2478" s="8" t="n">
        <v>46168</v>
      </c>
      <c r="C2478" s="9">
        <f>A2478&amp;"-"&amp;TEXT(B2478,"yyyymmdd")</f>
        <v/>
      </c>
      <c r="D2478" s="9">
        <f>_xlfn.XLOOKUP(C2478,Violations[Key],Violations[Boro])</f>
        <v/>
      </c>
      <c r="E2478" s="9">
        <f>_xlfn.XLOOKUP(C2478,Violations[Key],Violations[Cuisine])</f>
        <v/>
      </c>
      <c r="F2478" s="9">
        <f>_xlfn.XLOOKUP(C2478,Violations[Key],Violations[Score])</f>
        <v/>
      </c>
      <c r="G2478" s="9">
        <f>_xlfn.XLOOKUP(C2478,Violations[Key],Violations[Grade])&amp;""</f>
        <v/>
      </c>
      <c r="H2478" s="9">
        <f>COUNTIFS(Violations[Key],C2478,Violations[Violation code],"&lt;&gt;")</f>
        <v/>
      </c>
      <c r="I2478" s="9">
        <f>COUNTIFS(Violations[Key],C2478,Violations[Critical flag],"Critical")</f>
        <v/>
      </c>
      <c r="J2478" s="9">
        <f>IF(LEFT(_xlfn.XLOOKUP(C2478,Violations[Key],Violations[Action]),20)="Establishment Closed","Yes","No")</f>
        <v/>
      </c>
      <c r="K2478" s="9">
        <f>IF(F2478&lt;=13,"Yes","No")</f>
        <v/>
      </c>
    </row>
    <row r="2479">
      <c r="A2479" t="n">
        <v>50144074</v>
      </c>
      <c r="B2479" s="8" t="n">
        <v>46168</v>
      </c>
      <c r="C2479" s="9">
        <f>A2479&amp;"-"&amp;TEXT(B2479,"yyyymmdd")</f>
        <v/>
      </c>
      <c r="D2479" s="9">
        <f>_xlfn.XLOOKUP(C2479,Violations[Key],Violations[Boro])</f>
        <v/>
      </c>
      <c r="E2479" s="9">
        <f>_xlfn.XLOOKUP(C2479,Violations[Key],Violations[Cuisine])</f>
        <v/>
      </c>
      <c r="F2479" s="9">
        <f>_xlfn.XLOOKUP(C2479,Violations[Key],Violations[Score])</f>
        <v/>
      </c>
      <c r="G2479" s="9">
        <f>_xlfn.XLOOKUP(C2479,Violations[Key],Violations[Grade])&amp;""</f>
        <v/>
      </c>
      <c r="H2479" s="9">
        <f>COUNTIFS(Violations[Key],C2479,Violations[Violation code],"&lt;&gt;")</f>
        <v/>
      </c>
      <c r="I2479" s="9">
        <f>COUNTIFS(Violations[Key],C2479,Violations[Critical flag],"Critical")</f>
        <v/>
      </c>
      <c r="J2479" s="9">
        <f>IF(LEFT(_xlfn.XLOOKUP(C2479,Violations[Key],Violations[Action]),20)="Establishment Closed","Yes","No")</f>
        <v/>
      </c>
      <c r="K2479" s="9">
        <f>IF(F2479&lt;=13,"Yes","No")</f>
        <v/>
      </c>
    </row>
    <row r="2480">
      <c r="A2480" t="n">
        <v>50146153</v>
      </c>
      <c r="B2480" s="8" t="n">
        <v>46168</v>
      </c>
      <c r="C2480" s="9">
        <f>A2480&amp;"-"&amp;TEXT(B2480,"yyyymmdd")</f>
        <v/>
      </c>
      <c r="D2480" s="9">
        <f>_xlfn.XLOOKUP(C2480,Violations[Key],Violations[Boro])</f>
        <v/>
      </c>
      <c r="E2480" s="9">
        <f>_xlfn.XLOOKUP(C2480,Violations[Key],Violations[Cuisine])</f>
        <v/>
      </c>
      <c r="F2480" s="9">
        <f>_xlfn.XLOOKUP(C2480,Violations[Key],Violations[Score])</f>
        <v/>
      </c>
      <c r="G2480" s="9">
        <f>_xlfn.XLOOKUP(C2480,Violations[Key],Violations[Grade])&amp;""</f>
        <v/>
      </c>
      <c r="H2480" s="9">
        <f>COUNTIFS(Violations[Key],C2480,Violations[Violation code],"&lt;&gt;")</f>
        <v/>
      </c>
      <c r="I2480" s="9">
        <f>COUNTIFS(Violations[Key],C2480,Violations[Critical flag],"Critical")</f>
        <v/>
      </c>
      <c r="J2480" s="9">
        <f>IF(LEFT(_xlfn.XLOOKUP(C2480,Violations[Key],Violations[Action]),20)="Establishment Closed","Yes","No")</f>
        <v/>
      </c>
      <c r="K2480" s="9">
        <f>IF(F2480&lt;=13,"Yes","No")</f>
        <v/>
      </c>
    </row>
    <row r="2481">
      <c r="A2481" t="n">
        <v>50151859</v>
      </c>
      <c r="B2481" s="8" t="n">
        <v>46168</v>
      </c>
      <c r="C2481" s="9">
        <f>A2481&amp;"-"&amp;TEXT(B2481,"yyyymmdd")</f>
        <v/>
      </c>
      <c r="D2481" s="9">
        <f>_xlfn.XLOOKUP(C2481,Violations[Key],Violations[Boro])</f>
        <v/>
      </c>
      <c r="E2481" s="9">
        <f>_xlfn.XLOOKUP(C2481,Violations[Key],Violations[Cuisine])</f>
        <v/>
      </c>
      <c r="F2481" s="9">
        <f>_xlfn.XLOOKUP(C2481,Violations[Key],Violations[Score])</f>
        <v/>
      </c>
      <c r="G2481" s="9">
        <f>_xlfn.XLOOKUP(C2481,Violations[Key],Violations[Grade])&amp;""</f>
        <v/>
      </c>
      <c r="H2481" s="9">
        <f>COUNTIFS(Violations[Key],C2481,Violations[Violation code],"&lt;&gt;")</f>
        <v/>
      </c>
      <c r="I2481" s="9">
        <f>COUNTIFS(Violations[Key],C2481,Violations[Critical flag],"Critical")</f>
        <v/>
      </c>
      <c r="J2481" s="9">
        <f>IF(LEFT(_xlfn.XLOOKUP(C2481,Violations[Key],Violations[Action]),20)="Establishment Closed","Yes","No")</f>
        <v/>
      </c>
      <c r="K2481" s="9">
        <f>IF(F2481&lt;=13,"Yes","No")</f>
        <v/>
      </c>
    </row>
    <row r="2482">
      <c r="A2482" t="n">
        <v>50152584</v>
      </c>
      <c r="B2482" s="8" t="n">
        <v>46168</v>
      </c>
      <c r="C2482" s="9">
        <f>A2482&amp;"-"&amp;TEXT(B2482,"yyyymmdd")</f>
        <v/>
      </c>
      <c r="D2482" s="9">
        <f>_xlfn.XLOOKUP(C2482,Violations[Key],Violations[Boro])</f>
        <v/>
      </c>
      <c r="E2482" s="9">
        <f>_xlfn.XLOOKUP(C2482,Violations[Key],Violations[Cuisine])</f>
        <v/>
      </c>
      <c r="F2482" s="9">
        <f>_xlfn.XLOOKUP(C2482,Violations[Key],Violations[Score])</f>
        <v/>
      </c>
      <c r="G2482" s="9">
        <f>_xlfn.XLOOKUP(C2482,Violations[Key],Violations[Grade])&amp;""</f>
        <v/>
      </c>
      <c r="H2482" s="9">
        <f>COUNTIFS(Violations[Key],C2482,Violations[Violation code],"&lt;&gt;")</f>
        <v/>
      </c>
      <c r="I2482" s="9">
        <f>COUNTIFS(Violations[Key],C2482,Violations[Critical flag],"Critical")</f>
        <v/>
      </c>
      <c r="J2482" s="9">
        <f>IF(LEFT(_xlfn.XLOOKUP(C2482,Violations[Key],Violations[Action]),20)="Establishment Closed","Yes","No")</f>
        <v/>
      </c>
      <c r="K2482" s="9">
        <f>IF(F2482&lt;=13,"Yes","No")</f>
        <v/>
      </c>
    </row>
    <row r="2483">
      <c r="A2483" t="n">
        <v>50153812</v>
      </c>
      <c r="B2483" s="8" t="n">
        <v>46168</v>
      </c>
      <c r="C2483" s="9">
        <f>A2483&amp;"-"&amp;TEXT(B2483,"yyyymmdd")</f>
        <v/>
      </c>
      <c r="D2483" s="9">
        <f>_xlfn.XLOOKUP(C2483,Violations[Key],Violations[Boro])</f>
        <v/>
      </c>
      <c r="E2483" s="9">
        <f>_xlfn.XLOOKUP(C2483,Violations[Key],Violations[Cuisine])</f>
        <v/>
      </c>
      <c r="F2483" s="9">
        <f>_xlfn.XLOOKUP(C2483,Violations[Key],Violations[Score])</f>
        <v/>
      </c>
      <c r="G2483" s="9">
        <f>_xlfn.XLOOKUP(C2483,Violations[Key],Violations[Grade])&amp;""</f>
        <v/>
      </c>
      <c r="H2483" s="9">
        <f>COUNTIFS(Violations[Key],C2483,Violations[Violation code],"&lt;&gt;")</f>
        <v/>
      </c>
      <c r="I2483" s="9">
        <f>COUNTIFS(Violations[Key],C2483,Violations[Critical flag],"Critical")</f>
        <v/>
      </c>
      <c r="J2483" s="9">
        <f>IF(LEFT(_xlfn.XLOOKUP(C2483,Violations[Key],Violations[Action]),20)="Establishment Closed","Yes","No")</f>
        <v/>
      </c>
      <c r="K2483" s="9">
        <f>IF(F2483&lt;=13,"Yes","No")</f>
        <v/>
      </c>
    </row>
    <row r="2484">
      <c r="A2484" t="n">
        <v>50154108</v>
      </c>
      <c r="B2484" s="8" t="n">
        <v>46168</v>
      </c>
      <c r="C2484" s="9">
        <f>A2484&amp;"-"&amp;TEXT(B2484,"yyyymmdd")</f>
        <v/>
      </c>
      <c r="D2484" s="9">
        <f>_xlfn.XLOOKUP(C2484,Violations[Key],Violations[Boro])</f>
        <v/>
      </c>
      <c r="E2484" s="9">
        <f>_xlfn.XLOOKUP(C2484,Violations[Key],Violations[Cuisine])</f>
        <v/>
      </c>
      <c r="F2484" s="9">
        <f>_xlfn.XLOOKUP(C2484,Violations[Key],Violations[Score])</f>
        <v/>
      </c>
      <c r="G2484" s="9">
        <f>_xlfn.XLOOKUP(C2484,Violations[Key],Violations[Grade])&amp;""</f>
        <v/>
      </c>
      <c r="H2484" s="9">
        <f>COUNTIFS(Violations[Key],C2484,Violations[Violation code],"&lt;&gt;")</f>
        <v/>
      </c>
      <c r="I2484" s="9">
        <f>COUNTIFS(Violations[Key],C2484,Violations[Critical flag],"Critical")</f>
        <v/>
      </c>
      <c r="J2484" s="9">
        <f>IF(LEFT(_xlfn.XLOOKUP(C2484,Violations[Key],Violations[Action]),20)="Establishment Closed","Yes","No")</f>
        <v/>
      </c>
      <c r="K2484" s="9">
        <f>IF(F2484&lt;=13,"Yes","No")</f>
        <v/>
      </c>
    </row>
    <row r="2485">
      <c r="A2485" t="n">
        <v>50164379</v>
      </c>
      <c r="B2485" s="8" t="n">
        <v>46168</v>
      </c>
      <c r="C2485" s="9">
        <f>A2485&amp;"-"&amp;TEXT(B2485,"yyyymmdd")</f>
        <v/>
      </c>
      <c r="D2485" s="9">
        <f>_xlfn.XLOOKUP(C2485,Violations[Key],Violations[Boro])</f>
        <v/>
      </c>
      <c r="E2485" s="9">
        <f>_xlfn.XLOOKUP(C2485,Violations[Key],Violations[Cuisine])</f>
        <v/>
      </c>
      <c r="F2485" s="9">
        <f>_xlfn.XLOOKUP(C2485,Violations[Key],Violations[Score])</f>
        <v/>
      </c>
      <c r="G2485" s="9">
        <f>_xlfn.XLOOKUP(C2485,Violations[Key],Violations[Grade])&amp;""</f>
        <v/>
      </c>
      <c r="H2485" s="9">
        <f>COUNTIFS(Violations[Key],C2485,Violations[Violation code],"&lt;&gt;")</f>
        <v/>
      </c>
      <c r="I2485" s="9">
        <f>COUNTIFS(Violations[Key],C2485,Violations[Critical flag],"Critical")</f>
        <v/>
      </c>
      <c r="J2485" s="9">
        <f>IF(LEFT(_xlfn.XLOOKUP(C2485,Violations[Key],Violations[Action]),20)="Establishment Closed","Yes","No")</f>
        <v/>
      </c>
      <c r="K2485" s="9">
        <f>IF(F2485&lt;=13,"Yes","No")</f>
        <v/>
      </c>
    </row>
    <row r="2486">
      <c r="A2486" t="n">
        <v>50173793</v>
      </c>
      <c r="B2486" s="8" t="n">
        <v>46168</v>
      </c>
      <c r="C2486" s="9">
        <f>A2486&amp;"-"&amp;TEXT(B2486,"yyyymmdd")</f>
        <v/>
      </c>
      <c r="D2486" s="9">
        <f>_xlfn.XLOOKUP(C2486,Violations[Key],Violations[Boro])</f>
        <v/>
      </c>
      <c r="E2486" s="9">
        <f>_xlfn.XLOOKUP(C2486,Violations[Key],Violations[Cuisine])</f>
        <v/>
      </c>
      <c r="F2486" s="9">
        <f>_xlfn.XLOOKUP(C2486,Violations[Key],Violations[Score])</f>
        <v/>
      </c>
      <c r="G2486" s="9">
        <f>_xlfn.XLOOKUP(C2486,Violations[Key],Violations[Grade])&amp;""</f>
        <v/>
      </c>
      <c r="H2486" s="9">
        <f>COUNTIFS(Violations[Key],C2486,Violations[Violation code],"&lt;&gt;")</f>
        <v/>
      </c>
      <c r="I2486" s="9">
        <f>COUNTIFS(Violations[Key],C2486,Violations[Critical flag],"Critical")</f>
        <v/>
      </c>
      <c r="J2486" s="9">
        <f>IF(LEFT(_xlfn.XLOOKUP(C2486,Violations[Key],Violations[Action]),20)="Establishment Closed","Yes","No")</f>
        <v/>
      </c>
      <c r="K2486" s="9">
        <f>IF(F2486&lt;=13,"Yes","No")</f>
        <v/>
      </c>
    </row>
    <row r="2487">
      <c r="A2487" t="n">
        <v>40367339</v>
      </c>
      <c r="B2487" s="8" t="n">
        <v>46169</v>
      </c>
      <c r="C2487" s="9">
        <f>A2487&amp;"-"&amp;TEXT(B2487,"yyyymmdd")</f>
        <v/>
      </c>
      <c r="D2487" s="9">
        <f>_xlfn.XLOOKUP(C2487,Violations[Key],Violations[Boro])</f>
        <v/>
      </c>
      <c r="E2487" s="9">
        <f>_xlfn.XLOOKUP(C2487,Violations[Key],Violations[Cuisine])</f>
        <v/>
      </c>
      <c r="F2487" s="9">
        <f>_xlfn.XLOOKUP(C2487,Violations[Key],Violations[Score])</f>
        <v/>
      </c>
      <c r="G2487" s="9">
        <f>_xlfn.XLOOKUP(C2487,Violations[Key],Violations[Grade])&amp;""</f>
        <v/>
      </c>
      <c r="H2487" s="9">
        <f>COUNTIFS(Violations[Key],C2487,Violations[Violation code],"&lt;&gt;")</f>
        <v/>
      </c>
      <c r="I2487" s="9">
        <f>COUNTIFS(Violations[Key],C2487,Violations[Critical flag],"Critical")</f>
        <v/>
      </c>
      <c r="J2487" s="9">
        <f>IF(LEFT(_xlfn.XLOOKUP(C2487,Violations[Key],Violations[Action]),20)="Establishment Closed","Yes","No")</f>
        <v/>
      </c>
      <c r="K2487" s="9">
        <f>IF(F2487&lt;=13,"Yes","No")</f>
        <v/>
      </c>
    </row>
    <row r="2488">
      <c r="A2488" t="n">
        <v>41189162</v>
      </c>
      <c r="B2488" s="8" t="n">
        <v>46169</v>
      </c>
      <c r="C2488" s="9">
        <f>A2488&amp;"-"&amp;TEXT(B2488,"yyyymmdd")</f>
        <v/>
      </c>
      <c r="D2488" s="9">
        <f>_xlfn.XLOOKUP(C2488,Violations[Key],Violations[Boro])</f>
        <v/>
      </c>
      <c r="E2488" s="9">
        <f>_xlfn.XLOOKUP(C2488,Violations[Key],Violations[Cuisine])</f>
        <v/>
      </c>
      <c r="F2488" s="9">
        <f>_xlfn.XLOOKUP(C2488,Violations[Key],Violations[Score])</f>
        <v/>
      </c>
      <c r="G2488" s="9">
        <f>_xlfn.XLOOKUP(C2488,Violations[Key],Violations[Grade])&amp;""</f>
        <v/>
      </c>
      <c r="H2488" s="9">
        <f>COUNTIFS(Violations[Key],C2488,Violations[Violation code],"&lt;&gt;")</f>
        <v/>
      </c>
      <c r="I2488" s="9">
        <f>COUNTIFS(Violations[Key],C2488,Violations[Critical flag],"Critical")</f>
        <v/>
      </c>
      <c r="J2488" s="9">
        <f>IF(LEFT(_xlfn.XLOOKUP(C2488,Violations[Key],Violations[Action]),20)="Establishment Closed","Yes","No")</f>
        <v/>
      </c>
      <c r="K2488" s="9">
        <f>IF(F2488&lt;=13,"Yes","No")</f>
        <v/>
      </c>
    </row>
    <row r="2489">
      <c r="A2489" t="n">
        <v>41202797</v>
      </c>
      <c r="B2489" s="8" t="n">
        <v>46169</v>
      </c>
      <c r="C2489" s="9">
        <f>A2489&amp;"-"&amp;TEXT(B2489,"yyyymmdd")</f>
        <v/>
      </c>
      <c r="D2489" s="9">
        <f>_xlfn.XLOOKUP(C2489,Violations[Key],Violations[Boro])</f>
        <v/>
      </c>
      <c r="E2489" s="9">
        <f>_xlfn.XLOOKUP(C2489,Violations[Key],Violations[Cuisine])</f>
        <v/>
      </c>
      <c r="F2489" s="9">
        <f>_xlfn.XLOOKUP(C2489,Violations[Key],Violations[Score])</f>
        <v/>
      </c>
      <c r="G2489" s="9">
        <f>_xlfn.XLOOKUP(C2489,Violations[Key],Violations[Grade])&amp;""</f>
        <v/>
      </c>
      <c r="H2489" s="9">
        <f>COUNTIFS(Violations[Key],C2489,Violations[Violation code],"&lt;&gt;")</f>
        <v/>
      </c>
      <c r="I2489" s="9">
        <f>COUNTIFS(Violations[Key],C2489,Violations[Critical flag],"Critical")</f>
        <v/>
      </c>
      <c r="J2489" s="9">
        <f>IF(LEFT(_xlfn.XLOOKUP(C2489,Violations[Key],Violations[Action]),20)="Establishment Closed","Yes","No")</f>
        <v/>
      </c>
      <c r="K2489" s="9">
        <f>IF(F2489&lt;=13,"Yes","No")</f>
        <v/>
      </c>
    </row>
    <row r="2490">
      <c r="A2490" t="n">
        <v>41414497</v>
      </c>
      <c r="B2490" s="8" t="n">
        <v>46169</v>
      </c>
      <c r="C2490" s="9">
        <f>A2490&amp;"-"&amp;TEXT(B2490,"yyyymmdd")</f>
        <v/>
      </c>
      <c r="D2490" s="9">
        <f>_xlfn.XLOOKUP(C2490,Violations[Key],Violations[Boro])</f>
        <v/>
      </c>
      <c r="E2490" s="9">
        <f>_xlfn.XLOOKUP(C2490,Violations[Key],Violations[Cuisine])</f>
        <v/>
      </c>
      <c r="F2490" s="9">
        <f>_xlfn.XLOOKUP(C2490,Violations[Key],Violations[Score])</f>
        <v/>
      </c>
      <c r="G2490" s="9">
        <f>_xlfn.XLOOKUP(C2490,Violations[Key],Violations[Grade])&amp;""</f>
        <v/>
      </c>
      <c r="H2490" s="9">
        <f>COUNTIFS(Violations[Key],C2490,Violations[Violation code],"&lt;&gt;")</f>
        <v/>
      </c>
      <c r="I2490" s="9">
        <f>COUNTIFS(Violations[Key],C2490,Violations[Critical flag],"Critical")</f>
        <v/>
      </c>
      <c r="J2490" s="9">
        <f>IF(LEFT(_xlfn.XLOOKUP(C2490,Violations[Key],Violations[Action]),20)="Establishment Closed","Yes","No")</f>
        <v/>
      </c>
      <c r="K2490" s="9">
        <f>IF(F2490&lt;=13,"Yes","No")</f>
        <v/>
      </c>
    </row>
    <row r="2491">
      <c r="A2491" t="n">
        <v>41458001</v>
      </c>
      <c r="B2491" s="8" t="n">
        <v>46169</v>
      </c>
      <c r="C2491" s="9">
        <f>A2491&amp;"-"&amp;TEXT(B2491,"yyyymmdd")</f>
        <v/>
      </c>
      <c r="D2491" s="9">
        <f>_xlfn.XLOOKUP(C2491,Violations[Key],Violations[Boro])</f>
        <v/>
      </c>
      <c r="E2491" s="9">
        <f>_xlfn.XLOOKUP(C2491,Violations[Key],Violations[Cuisine])</f>
        <v/>
      </c>
      <c r="F2491" s="9">
        <f>_xlfn.XLOOKUP(C2491,Violations[Key],Violations[Score])</f>
        <v/>
      </c>
      <c r="G2491" s="9">
        <f>_xlfn.XLOOKUP(C2491,Violations[Key],Violations[Grade])&amp;""</f>
        <v/>
      </c>
      <c r="H2491" s="9">
        <f>COUNTIFS(Violations[Key],C2491,Violations[Violation code],"&lt;&gt;")</f>
        <v/>
      </c>
      <c r="I2491" s="9">
        <f>COUNTIFS(Violations[Key],C2491,Violations[Critical flag],"Critical")</f>
        <v/>
      </c>
      <c r="J2491" s="9">
        <f>IF(LEFT(_xlfn.XLOOKUP(C2491,Violations[Key],Violations[Action]),20)="Establishment Closed","Yes","No")</f>
        <v/>
      </c>
      <c r="K2491" s="9">
        <f>IF(F2491&lt;=13,"Yes","No")</f>
        <v/>
      </c>
    </row>
    <row r="2492">
      <c r="A2492" t="n">
        <v>41546006</v>
      </c>
      <c r="B2492" s="8" t="n">
        <v>46169</v>
      </c>
      <c r="C2492" s="9">
        <f>A2492&amp;"-"&amp;TEXT(B2492,"yyyymmdd")</f>
        <v/>
      </c>
      <c r="D2492" s="9">
        <f>_xlfn.XLOOKUP(C2492,Violations[Key],Violations[Boro])</f>
        <v/>
      </c>
      <c r="E2492" s="9">
        <f>_xlfn.XLOOKUP(C2492,Violations[Key],Violations[Cuisine])</f>
        <v/>
      </c>
      <c r="F2492" s="9">
        <f>_xlfn.XLOOKUP(C2492,Violations[Key],Violations[Score])</f>
        <v/>
      </c>
      <c r="G2492" s="9">
        <f>_xlfn.XLOOKUP(C2492,Violations[Key],Violations[Grade])&amp;""</f>
        <v/>
      </c>
      <c r="H2492" s="9">
        <f>COUNTIFS(Violations[Key],C2492,Violations[Violation code],"&lt;&gt;")</f>
        <v/>
      </c>
      <c r="I2492" s="9">
        <f>COUNTIFS(Violations[Key],C2492,Violations[Critical flag],"Critical")</f>
        <v/>
      </c>
      <c r="J2492" s="9">
        <f>IF(LEFT(_xlfn.XLOOKUP(C2492,Violations[Key],Violations[Action]),20)="Establishment Closed","Yes","No")</f>
        <v/>
      </c>
      <c r="K2492" s="9">
        <f>IF(F2492&lt;=13,"Yes","No")</f>
        <v/>
      </c>
    </row>
    <row r="2493">
      <c r="A2493" t="n">
        <v>41569188</v>
      </c>
      <c r="B2493" s="8" t="n">
        <v>46169</v>
      </c>
      <c r="C2493" s="9">
        <f>A2493&amp;"-"&amp;TEXT(B2493,"yyyymmdd")</f>
        <v/>
      </c>
      <c r="D2493" s="9">
        <f>_xlfn.XLOOKUP(C2493,Violations[Key],Violations[Boro])</f>
        <v/>
      </c>
      <c r="E2493" s="9">
        <f>_xlfn.XLOOKUP(C2493,Violations[Key],Violations[Cuisine])</f>
        <v/>
      </c>
      <c r="F2493" s="9">
        <f>_xlfn.XLOOKUP(C2493,Violations[Key],Violations[Score])</f>
        <v/>
      </c>
      <c r="G2493" s="9">
        <f>_xlfn.XLOOKUP(C2493,Violations[Key],Violations[Grade])&amp;""</f>
        <v/>
      </c>
      <c r="H2493" s="9">
        <f>COUNTIFS(Violations[Key],C2493,Violations[Violation code],"&lt;&gt;")</f>
        <v/>
      </c>
      <c r="I2493" s="9">
        <f>COUNTIFS(Violations[Key],C2493,Violations[Critical flag],"Critical")</f>
        <v/>
      </c>
      <c r="J2493" s="9">
        <f>IF(LEFT(_xlfn.XLOOKUP(C2493,Violations[Key],Violations[Action]),20)="Establishment Closed","Yes","No")</f>
        <v/>
      </c>
      <c r="K2493" s="9">
        <f>IF(F2493&lt;=13,"Yes","No")</f>
        <v/>
      </c>
    </row>
    <row r="2494">
      <c r="A2494" t="n">
        <v>41605850</v>
      </c>
      <c r="B2494" s="8" t="n">
        <v>46169</v>
      </c>
      <c r="C2494" s="9">
        <f>A2494&amp;"-"&amp;TEXT(B2494,"yyyymmdd")</f>
        <v/>
      </c>
      <c r="D2494" s="9">
        <f>_xlfn.XLOOKUP(C2494,Violations[Key],Violations[Boro])</f>
        <v/>
      </c>
      <c r="E2494" s="9">
        <f>_xlfn.XLOOKUP(C2494,Violations[Key],Violations[Cuisine])</f>
        <v/>
      </c>
      <c r="F2494" s="9">
        <f>_xlfn.XLOOKUP(C2494,Violations[Key],Violations[Score])</f>
        <v/>
      </c>
      <c r="G2494" s="9">
        <f>_xlfn.XLOOKUP(C2494,Violations[Key],Violations[Grade])&amp;""</f>
        <v/>
      </c>
      <c r="H2494" s="9">
        <f>COUNTIFS(Violations[Key],C2494,Violations[Violation code],"&lt;&gt;")</f>
        <v/>
      </c>
      <c r="I2494" s="9">
        <f>COUNTIFS(Violations[Key],C2494,Violations[Critical flag],"Critical")</f>
        <v/>
      </c>
      <c r="J2494" s="9">
        <f>IF(LEFT(_xlfn.XLOOKUP(C2494,Violations[Key],Violations[Action]),20)="Establishment Closed","Yes","No")</f>
        <v/>
      </c>
      <c r="K2494" s="9">
        <f>IF(F2494&lt;=13,"Yes","No")</f>
        <v/>
      </c>
    </row>
    <row r="2495">
      <c r="A2495" t="n">
        <v>41637111</v>
      </c>
      <c r="B2495" s="8" t="n">
        <v>46169</v>
      </c>
      <c r="C2495" s="9">
        <f>A2495&amp;"-"&amp;TEXT(B2495,"yyyymmdd")</f>
        <v/>
      </c>
      <c r="D2495" s="9">
        <f>_xlfn.XLOOKUP(C2495,Violations[Key],Violations[Boro])</f>
        <v/>
      </c>
      <c r="E2495" s="9">
        <f>_xlfn.XLOOKUP(C2495,Violations[Key],Violations[Cuisine])</f>
        <v/>
      </c>
      <c r="F2495" s="9">
        <f>_xlfn.XLOOKUP(C2495,Violations[Key],Violations[Score])</f>
        <v/>
      </c>
      <c r="G2495" s="9">
        <f>_xlfn.XLOOKUP(C2495,Violations[Key],Violations[Grade])&amp;""</f>
        <v/>
      </c>
      <c r="H2495" s="9">
        <f>COUNTIFS(Violations[Key],C2495,Violations[Violation code],"&lt;&gt;")</f>
        <v/>
      </c>
      <c r="I2495" s="9">
        <f>COUNTIFS(Violations[Key],C2495,Violations[Critical flag],"Critical")</f>
        <v/>
      </c>
      <c r="J2495" s="9">
        <f>IF(LEFT(_xlfn.XLOOKUP(C2495,Violations[Key],Violations[Action]),20)="Establishment Closed","Yes","No")</f>
        <v/>
      </c>
      <c r="K2495" s="9">
        <f>IF(F2495&lt;=13,"Yes","No")</f>
        <v/>
      </c>
    </row>
    <row r="2496">
      <c r="A2496" t="n">
        <v>41642682</v>
      </c>
      <c r="B2496" s="8" t="n">
        <v>46169</v>
      </c>
      <c r="C2496" s="9">
        <f>A2496&amp;"-"&amp;TEXT(B2496,"yyyymmdd")</f>
        <v/>
      </c>
      <c r="D2496" s="9">
        <f>_xlfn.XLOOKUP(C2496,Violations[Key],Violations[Boro])</f>
        <v/>
      </c>
      <c r="E2496" s="9">
        <f>_xlfn.XLOOKUP(C2496,Violations[Key],Violations[Cuisine])</f>
        <v/>
      </c>
      <c r="F2496" s="9">
        <f>_xlfn.XLOOKUP(C2496,Violations[Key],Violations[Score])</f>
        <v/>
      </c>
      <c r="G2496" s="9">
        <f>_xlfn.XLOOKUP(C2496,Violations[Key],Violations[Grade])&amp;""</f>
        <v/>
      </c>
      <c r="H2496" s="9">
        <f>COUNTIFS(Violations[Key],C2496,Violations[Violation code],"&lt;&gt;")</f>
        <v/>
      </c>
      <c r="I2496" s="9">
        <f>COUNTIFS(Violations[Key],C2496,Violations[Critical flag],"Critical")</f>
        <v/>
      </c>
      <c r="J2496" s="9">
        <f>IF(LEFT(_xlfn.XLOOKUP(C2496,Violations[Key],Violations[Action]),20)="Establishment Closed","Yes","No")</f>
        <v/>
      </c>
      <c r="K2496" s="9">
        <f>IF(F2496&lt;=13,"Yes","No")</f>
        <v/>
      </c>
    </row>
    <row r="2497">
      <c r="A2497" t="n">
        <v>41642704</v>
      </c>
      <c r="B2497" s="8" t="n">
        <v>46169</v>
      </c>
      <c r="C2497" s="9">
        <f>A2497&amp;"-"&amp;TEXT(B2497,"yyyymmdd")</f>
        <v/>
      </c>
      <c r="D2497" s="9">
        <f>_xlfn.XLOOKUP(C2497,Violations[Key],Violations[Boro])</f>
        <v/>
      </c>
      <c r="E2497" s="9">
        <f>_xlfn.XLOOKUP(C2497,Violations[Key],Violations[Cuisine])</f>
        <v/>
      </c>
      <c r="F2497" s="9">
        <f>_xlfn.XLOOKUP(C2497,Violations[Key],Violations[Score])</f>
        <v/>
      </c>
      <c r="G2497" s="9">
        <f>_xlfn.XLOOKUP(C2497,Violations[Key],Violations[Grade])&amp;""</f>
        <v/>
      </c>
      <c r="H2497" s="9">
        <f>COUNTIFS(Violations[Key],C2497,Violations[Violation code],"&lt;&gt;")</f>
        <v/>
      </c>
      <c r="I2497" s="9">
        <f>COUNTIFS(Violations[Key],C2497,Violations[Critical flag],"Critical")</f>
        <v/>
      </c>
      <c r="J2497" s="9">
        <f>IF(LEFT(_xlfn.XLOOKUP(C2497,Violations[Key],Violations[Action]),20)="Establishment Closed","Yes","No")</f>
        <v/>
      </c>
      <c r="K2497" s="9">
        <f>IF(F2497&lt;=13,"Yes","No")</f>
        <v/>
      </c>
    </row>
    <row r="2498">
      <c r="A2498" t="n">
        <v>41653095</v>
      </c>
      <c r="B2498" s="8" t="n">
        <v>46169</v>
      </c>
      <c r="C2498" s="9">
        <f>A2498&amp;"-"&amp;TEXT(B2498,"yyyymmdd")</f>
        <v/>
      </c>
      <c r="D2498" s="9">
        <f>_xlfn.XLOOKUP(C2498,Violations[Key],Violations[Boro])</f>
        <v/>
      </c>
      <c r="E2498" s="9">
        <f>_xlfn.XLOOKUP(C2498,Violations[Key],Violations[Cuisine])</f>
        <v/>
      </c>
      <c r="F2498" s="9">
        <f>_xlfn.XLOOKUP(C2498,Violations[Key],Violations[Score])</f>
        <v/>
      </c>
      <c r="G2498" s="9">
        <f>_xlfn.XLOOKUP(C2498,Violations[Key],Violations[Grade])&amp;""</f>
        <v/>
      </c>
      <c r="H2498" s="9">
        <f>COUNTIFS(Violations[Key],C2498,Violations[Violation code],"&lt;&gt;")</f>
        <v/>
      </c>
      <c r="I2498" s="9">
        <f>COUNTIFS(Violations[Key],C2498,Violations[Critical flag],"Critical")</f>
        <v/>
      </c>
      <c r="J2498" s="9">
        <f>IF(LEFT(_xlfn.XLOOKUP(C2498,Violations[Key],Violations[Action]),20)="Establishment Closed","Yes","No")</f>
        <v/>
      </c>
      <c r="K2498" s="9">
        <f>IF(F2498&lt;=13,"Yes","No")</f>
        <v/>
      </c>
    </row>
    <row r="2499">
      <c r="A2499" t="n">
        <v>41693226</v>
      </c>
      <c r="B2499" s="8" t="n">
        <v>46169</v>
      </c>
      <c r="C2499" s="9">
        <f>A2499&amp;"-"&amp;TEXT(B2499,"yyyymmdd")</f>
        <v/>
      </c>
      <c r="D2499" s="9">
        <f>_xlfn.XLOOKUP(C2499,Violations[Key],Violations[Boro])</f>
        <v/>
      </c>
      <c r="E2499" s="9">
        <f>_xlfn.XLOOKUP(C2499,Violations[Key],Violations[Cuisine])</f>
        <v/>
      </c>
      <c r="F2499" s="9">
        <f>_xlfn.XLOOKUP(C2499,Violations[Key],Violations[Score])</f>
        <v/>
      </c>
      <c r="G2499" s="9">
        <f>_xlfn.XLOOKUP(C2499,Violations[Key],Violations[Grade])&amp;""</f>
        <v/>
      </c>
      <c r="H2499" s="9">
        <f>COUNTIFS(Violations[Key],C2499,Violations[Violation code],"&lt;&gt;")</f>
        <v/>
      </c>
      <c r="I2499" s="9">
        <f>COUNTIFS(Violations[Key],C2499,Violations[Critical flag],"Critical")</f>
        <v/>
      </c>
      <c r="J2499" s="9">
        <f>IF(LEFT(_xlfn.XLOOKUP(C2499,Violations[Key],Violations[Action]),20)="Establishment Closed","Yes","No")</f>
        <v/>
      </c>
      <c r="K2499" s="9">
        <f>IF(F2499&lt;=13,"Yes","No")</f>
        <v/>
      </c>
    </row>
    <row r="2500">
      <c r="A2500" t="n">
        <v>50000330</v>
      </c>
      <c r="B2500" s="8" t="n">
        <v>46169</v>
      </c>
      <c r="C2500" s="9">
        <f>A2500&amp;"-"&amp;TEXT(B2500,"yyyymmdd")</f>
        <v/>
      </c>
      <c r="D2500" s="9">
        <f>_xlfn.XLOOKUP(C2500,Violations[Key],Violations[Boro])</f>
        <v/>
      </c>
      <c r="E2500" s="9">
        <f>_xlfn.XLOOKUP(C2500,Violations[Key],Violations[Cuisine])</f>
        <v/>
      </c>
      <c r="F2500" s="9">
        <f>_xlfn.XLOOKUP(C2500,Violations[Key],Violations[Score])</f>
        <v/>
      </c>
      <c r="G2500" s="9">
        <f>_xlfn.XLOOKUP(C2500,Violations[Key],Violations[Grade])&amp;""</f>
        <v/>
      </c>
      <c r="H2500" s="9">
        <f>COUNTIFS(Violations[Key],C2500,Violations[Violation code],"&lt;&gt;")</f>
        <v/>
      </c>
      <c r="I2500" s="9">
        <f>COUNTIFS(Violations[Key],C2500,Violations[Critical flag],"Critical")</f>
        <v/>
      </c>
      <c r="J2500" s="9">
        <f>IF(LEFT(_xlfn.XLOOKUP(C2500,Violations[Key],Violations[Action]),20)="Establishment Closed","Yes","No")</f>
        <v/>
      </c>
      <c r="K2500" s="9">
        <f>IF(F2500&lt;=13,"Yes","No")</f>
        <v/>
      </c>
    </row>
    <row r="2501">
      <c r="A2501" t="n">
        <v>50004028</v>
      </c>
      <c r="B2501" s="8" t="n">
        <v>46169</v>
      </c>
      <c r="C2501" s="9">
        <f>A2501&amp;"-"&amp;TEXT(B2501,"yyyymmdd")</f>
        <v/>
      </c>
      <c r="D2501" s="9">
        <f>_xlfn.XLOOKUP(C2501,Violations[Key],Violations[Boro])</f>
        <v/>
      </c>
      <c r="E2501" s="9">
        <f>_xlfn.XLOOKUP(C2501,Violations[Key],Violations[Cuisine])</f>
        <v/>
      </c>
      <c r="F2501" s="9">
        <f>_xlfn.XLOOKUP(C2501,Violations[Key],Violations[Score])</f>
        <v/>
      </c>
      <c r="G2501" s="9">
        <f>_xlfn.XLOOKUP(C2501,Violations[Key],Violations[Grade])&amp;""</f>
        <v/>
      </c>
      <c r="H2501" s="9">
        <f>COUNTIFS(Violations[Key],C2501,Violations[Violation code],"&lt;&gt;")</f>
        <v/>
      </c>
      <c r="I2501" s="9">
        <f>COUNTIFS(Violations[Key],C2501,Violations[Critical flag],"Critical")</f>
        <v/>
      </c>
      <c r="J2501" s="9">
        <f>IF(LEFT(_xlfn.XLOOKUP(C2501,Violations[Key],Violations[Action]),20)="Establishment Closed","Yes","No")</f>
        <v/>
      </c>
      <c r="K2501" s="9">
        <f>IF(F2501&lt;=13,"Yes","No")</f>
        <v/>
      </c>
    </row>
    <row r="2502">
      <c r="A2502" t="n">
        <v>50005944</v>
      </c>
      <c r="B2502" s="8" t="n">
        <v>46169</v>
      </c>
      <c r="C2502" s="9">
        <f>A2502&amp;"-"&amp;TEXT(B2502,"yyyymmdd")</f>
        <v/>
      </c>
      <c r="D2502" s="9">
        <f>_xlfn.XLOOKUP(C2502,Violations[Key],Violations[Boro])</f>
        <v/>
      </c>
      <c r="E2502" s="9">
        <f>_xlfn.XLOOKUP(C2502,Violations[Key],Violations[Cuisine])</f>
        <v/>
      </c>
      <c r="F2502" s="9">
        <f>_xlfn.XLOOKUP(C2502,Violations[Key],Violations[Score])</f>
        <v/>
      </c>
      <c r="G2502" s="9">
        <f>_xlfn.XLOOKUP(C2502,Violations[Key],Violations[Grade])&amp;""</f>
        <v/>
      </c>
      <c r="H2502" s="9">
        <f>COUNTIFS(Violations[Key],C2502,Violations[Violation code],"&lt;&gt;")</f>
        <v/>
      </c>
      <c r="I2502" s="9">
        <f>COUNTIFS(Violations[Key],C2502,Violations[Critical flag],"Critical")</f>
        <v/>
      </c>
      <c r="J2502" s="9">
        <f>IF(LEFT(_xlfn.XLOOKUP(C2502,Violations[Key],Violations[Action]),20)="Establishment Closed","Yes","No")</f>
        <v/>
      </c>
      <c r="K2502" s="9">
        <f>IF(F2502&lt;=13,"Yes","No")</f>
        <v/>
      </c>
    </row>
    <row r="2503">
      <c r="A2503" t="n">
        <v>50014998</v>
      </c>
      <c r="B2503" s="8" t="n">
        <v>46169</v>
      </c>
      <c r="C2503" s="9">
        <f>A2503&amp;"-"&amp;TEXT(B2503,"yyyymmdd")</f>
        <v/>
      </c>
      <c r="D2503" s="9">
        <f>_xlfn.XLOOKUP(C2503,Violations[Key],Violations[Boro])</f>
        <v/>
      </c>
      <c r="E2503" s="9">
        <f>_xlfn.XLOOKUP(C2503,Violations[Key],Violations[Cuisine])</f>
        <v/>
      </c>
      <c r="F2503" s="9">
        <f>_xlfn.XLOOKUP(C2503,Violations[Key],Violations[Score])</f>
        <v/>
      </c>
      <c r="G2503" s="9">
        <f>_xlfn.XLOOKUP(C2503,Violations[Key],Violations[Grade])&amp;""</f>
        <v/>
      </c>
      <c r="H2503" s="9">
        <f>COUNTIFS(Violations[Key],C2503,Violations[Violation code],"&lt;&gt;")</f>
        <v/>
      </c>
      <c r="I2503" s="9">
        <f>COUNTIFS(Violations[Key],C2503,Violations[Critical flag],"Critical")</f>
        <v/>
      </c>
      <c r="J2503" s="9">
        <f>IF(LEFT(_xlfn.XLOOKUP(C2503,Violations[Key],Violations[Action]),20)="Establishment Closed","Yes","No")</f>
        <v/>
      </c>
      <c r="K2503" s="9">
        <f>IF(F2503&lt;=13,"Yes","No")</f>
        <v/>
      </c>
    </row>
    <row r="2504">
      <c r="A2504" t="n">
        <v>50035200</v>
      </c>
      <c r="B2504" s="8" t="n">
        <v>46169</v>
      </c>
      <c r="C2504" s="9">
        <f>A2504&amp;"-"&amp;TEXT(B2504,"yyyymmdd")</f>
        <v/>
      </c>
      <c r="D2504" s="9">
        <f>_xlfn.XLOOKUP(C2504,Violations[Key],Violations[Boro])</f>
        <v/>
      </c>
      <c r="E2504" s="9">
        <f>_xlfn.XLOOKUP(C2504,Violations[Key],Violations[Cuisine])</f>
        <v/>
      </c>
      <c r="F2504" s="9">
        <f>_xlfn.XLOOKUP(C2504,Violations[Key],Violations[Score])</f>
        <v/>
      </c>
      <c r="G2504" s="9">
        <f>_xlfn.XLOOKUP(C2504,Violations[Key],Violations[Grade])&amp;""</f>
        <v/>
      </c>
      <c r="H2504" s="9">
        <f>COUNTIFS(Violations[Key],C2504,Violations[Violation code],"&lt;&gt;")</f>
        <v/>
      </c>
      <c r="I2504" s="9">
        <f>COUNTIFS(Violations[Key],C2504,Violations[Critical flag],"Critical")</f>
        <v/>
      </c>
      <c r="J2504" s="9">
        <f>IF(LEFT(_xlfn.XLOOKUP(C2504,Violations[Key],Violations[Action]),20)="Establishment Closed","Yes","No")</f>
        <v/>
      </c>
      <c r="K2504" s="9">
        <f>IF(F2504&lt;=13,"Yes","No")</f>
        <v/>
      </c>
    </row>
    <row r="2505">
      <c r="A2505" t="n">
        <v>50041966</v>
      </c>
      <c r="B2505" s="8" t="n">
        <v>46169</v>
      </c>
      <c r="C2505" s="9">
        <f>A2505&amp;"-"&amp;TEXT(B2505,"yyyymmdd")</f>
        <v/>
      </c>
      <c r="D2505" s="9">
        <f>_xlfn.XLOOKUP(C2505,Violations[Key],Violations[Boro])</f>
        <v/>
      </c>
      <c r="E2505" s="9">
        <f>_xlfn.XLOOKUP(C2505,Violations[Key],Violations[Cuisine])</f>
        <v/>
      </c>
      <c r="F2505" s="9">
        <f>_xlfn.XLOOKUP(C2505,Violations[Key],Violations[Score])</f>
        <v/>
      </c>
      <c r="G2505" s="9">
        <f>_xlfn.XLOOKUP(C2505,Violations[Key],Violations[Grade])&amp;""</f>
        <v/>
      </c>
      <c r="H2505" s="9">
        <f>COUNTIFS(Violations[Key],C2505,Violations[Violation code],"&lt;&gt;")</f>
        <v/>
      </c>
      <c r="I2505" s="9">
        <f>COUNTIFS(Violations[Key],C2505,Violations[Critical flag],"Critical")</f>
        <v/>
      </c>
      <c r="J2505" s="9">
        <f>IF(LEFT(_xlfn.XLOOKUP(C2505,Violations[Key],Violations[Action]),20)="Establishment Closed","Yes","No")</f>
        <v/>
      </c>
      <c r="K2505" s="9">
        <f>IF(F2505&lt;=13,"Yes","No")</f>
        <v/>
      </c>
    </row>
    <row r="2506">
      <c r="A2506" t="n">
        <v>50043940</v>
      </c>
      <c r="B2506" s="8" t="n">
        <v>46169</v>
      </c>
      <c r="C2506" s="9">
        <f>A2506&amp;"-"&amp;TEXT(B2506,"yyyymmdd")</f>
        <v/>
      </c>
      <c r="D2506" s="9">
        <f>_xlfn.XLOOKUP(C2506,Violations[Key],Violations[Boro])</f>
        <v/>
      </c>
      <c r="E2506" s="9">
        <f>_xlfn.XLOOKUP(C2506,Violations[Key],Violations[Cuisine])</f>
        <v/>
      </c>
      <c r="F2506" s="9">
        <f>_xlfn.XLOOKUP(C2506,Violations[Key],Violations[Score])</f>
        <v/>
      </c>
      <c r="G2506" s="9">
        <f>_xlfn.XLOOKUP(C2506,Violations[Key],Violations[Grade])&amp;""</f>
        <v/>
      </c>
      <c r="H2506" s="9">
        <f>COUNTIFS(Violations[Key],C2506,Violations[Violation code],"&lt;&gt;")</f>
        <v/>
      </c>
      <c r="I2506" s="9">
        <f>COUNTIFS(Violations[Key],C2506,Violations[Critical flag],"Critical")</f>
        <v/>
      </c>
      <c r="J2506" s="9">
        <f>IF(LEFT(_xlfn.XLOOKUP(C2506,Violations[Key],Violations[Action]),20)="Establishment Closed","Yes","No")</f>
        <v/>
      </c>
      <c r="K2506" s="9">
        <f>IF(F2506&lt;=13,"Yes","No")</f>
        <v/>
      </c>
    </row>
    <row r="2507">
      <c r="A2507" t="n">
        <v>50046759</v>
      </c>
      <c r="B2507" s="8" t="n">
        <v>46169</v>
      </c>
      <c r="C2507" s="9">
        <f>A2507&amp;"-"&amp;TEXT(B2507,"yyyymmdd")</f>
        <v/>
      </c>
      <c r="D2507" s="9">
        <f>_xlfn.XLOOKUP(C2507,Violations[Key],Violations[Boro])</f>
        <v/>
      </c>
      <c r="E2507" s="9">
        <f>_xlfn.XLOOKUP(C2507,Violations[Key],Violations[Cuisine])</f>
        <v/>
      </c>
      <c r="F2507" s="9">
        <f>_xlfn.XLOOKUP(C2507,Violations[Key],Violations[Score])</f>
        <v/>
      </c>
      <c r="G2507" s="9">
        <f>_xlfn.XLOOKUP(C2507,Violations[Key],Violations[Grade])&amp;""</f>
        <v/>
      </c>
      <c r="H2507" s="9">
        <f>COUNTIFS(Violations[Key],C2507,Violations[Violation code],"&lt;&gt;")</f>
        <v/>
      </c>
      <c r="I2507" s="9">
        <f>COUNTIFS(Violations[Key],C2507,Violations[Critical flag],"Critical")</f>
        <v/>
      </c>
      <c r="J2507" s="9">
        <f>IF(LEFT(_xlfn.XLOOKUP(C2507,Violations[Key],Violations[Action]),20)="Establishment Closed","Yes","No")</f>
        <v/>
      </c>
      <c r="K2507" s="9">
        <f>IF(F2507&lt;=13,"Yes","No")</f>
        <v/>
      </c>
    </row>
    <row r="2508">
      <c r="A2508" t="n">
        <v>50051888</v>
      </c>
      <c r="B2508" s="8" t="n">
        <v>46169</v>
      </c>
      <c r="C2508" s="9">
        <f>A2508&amp;"-"&amp;TEXT(B2508,"yyyymmdd")</f>
        <v/>
      </c>
      <c r="D2508" s="9">
        <f>_xlfn.XLOOKUP(C2508,Violations[Key],Violations[Boro])</f>
        <v/>
      </c>
      <c r="E2508" s="9">
        <f>_xlfn.XLOOKUP(C2508,Violations[Key],Violations[Cuisine])</f>
        <v/>
      </c>
      <c r="F2508" s="9">
        <f>_xlfn.XLOOKUP(C2508,Violations[Key],Violations[Score])</f>
        <v/>
      </c>
      <c r="G2508" s="9">
        <f>_xlfn.XLOOKUP(C2508,Violations[Key],Violations[Grade])&amp;""</f>
        <v/>
      </c>
      <c r="H2508" s="9">
        <f>COUNTIFS(Violations[Key],C2508,Violations[Violation code],"&lt;&gt;")</f>
        <v/>
      </c>
      <c r="I2508" s="9">
        <f>COUNTIFS(Violations[Key],C2508,Violations[Critical flag],"Critical")</f>
        <v/>
      </c>
      <c r="J2508" s="9">
        <f>IF(LEFT(_xlfn.XLOOKUP(C2508,Violations[Key],Violations[Action]),20)="Establishment Closed","Yes","No")</f>
        <v/>
      </c>
      <c r="K2508" s="9">
        <f>IF(F2508&lt;=13,"Yes","No")</f>
        <v/>
      </c>
    </row>
    <row r="2509">
      <c r="A2509" t="n">
        <v>50058469</v>
      </c>
      <c r="B2509" s="8" t="n">
        <v>46169</v>
      </c>
      <c r="C2509" s="9">
        <f>A2509&amp;"-"&amp;TEXT(B2509,"yyyymmdd")</f>
        <v/>
      </c>
      <c r="D2509" s="9">
        <f>_xlfn.XLOOKUP(C2509,Violations[Key],Violations[Boro])</f>
        <v/>
      </c>
      <c r="E2509" s="9">
        <f>_xlfn.XLOOKUP(C2509,Violations[Key],Violations[Cuisine])</f>
        <v/>
      </c>
      <c r="F2509" s="9">
        <f>_xlfn.XLOOKUP(C2509,Violations[Key],Violations[Score])</f>
        <v/>
      </c>
      <c r="G2509" s="9">
        <f>_xlfn.XLOOKUP(C2509,Violations[Key],Violations[Grade])&amp;""</f>
        <v/>
      </c>
      <c r="H2509" s="9">
        <f>COUNTIFS(Violations[Key],C2509,Violations[Violation code],"&lt;&gt;")</f>
        <v/>
      </c>
      <c r="I2509" s="9">
        <f>COUNTIFS(Violations[Key],C2509,Violations[Critical flag],"Critical")</f>
        <v/>
      </c>
      <c r="J2509" s="9">
        <f>IF(LEFT(_xlfn.XLOOKUP(C2509,Violations[Key],Violations[Action]),20)="Establishment Closed","Yes","No")</f>
        <v/>
      </c>
      <c r="K2509" s="9">
        <f>IF(F2509&lt;=13,"Yes","No")</f>
        <v/>
      </c>
    </row>
    <row r="2510">
      <c r="A2510" t="n">
        <v>50060796</v>
      </c>
      <c r="B2510" s="8" t="n">
        <v>46169</v>
      </c>
      <c r="C2510" s="9">
        <f>A2510&amp;"-"&amp;TEXT(B2510,"yyyymmdd")</f>
        <v/>
      </c>
      <c r="D2510" s="9">
        <f>_xlfn.XLOOKUP(C2510,Violations[Key],Violations[Boro])</f>
        <v/>
      </c>
      <c r="E2510" s="9">
        <f>_xlfn.XLOOKUP(C2510,Violations[Key],Violations[Cuisine])</f>
        <v/>
      </c>
      <c r="F2510" s="9">
        <f>_xlfn.XLOOKUP(C2510,Violations[Key],Violations[Score])</f>
        <v/>
      </c>
      <c r="G2510" s="9">
        <f>_xlfn.XLOOKUP(C2510,Violations[Key],Violations[Grade])&amp;""</f>
        <v/>
      </c>
      <c r="H2510" s="9">
        <f>COUNTIFS(Violations[Key],C2510,Violations[Violation code],"&lt;&gt;")</f>
        <v/>
      </c>
      <c r="I2510" s="9">
        <f>COUNTIFS(Violations[Key],C2510,Violations[Critical flag],"Critical")</f>
        <v/>
      </c>
      <c r="J2510" s="9">
        <f>IF(LEFT(_xlfn.XLOOKUP(C2510,Violations[Key],Violations[Action]),20)="Establishment Closed","Yes","No")</f>
        <v/>
      </c>
      <c r="K2510" s="9">
        <f>IF(F2510&lt;=13,"Yes","No")</f>
        <v/>
      </c>
    </row>
    <row r="2511">
      <c r="A2511" t="n">
        <v>50074002</v>
      </c>
      <c r="B2511" s="8" t="n">
        <v>46169</v>
      </c>
      <c r="C2511" s="9">
        <f>A2511&amp;"-"&amp;TEXT(B2511,"yyyymmdd")</f>
        <v/>
      </c>
      <c r="D2511" s="9">
        <f>_xlfn.XLOOKUP(C2511,Violations[Key],Violations[Boro])</f>
        <v/>
      </c>
      <c r="E2511" s="9">
        <f>_xlfn.XLOOKUP(C2511,Violations[Key],Violations[Cuisine])</f>
        <v/>
      </c>
      <c r="F2511" s="9">
        <f>_xlfn.XLOOKUP(C2511,Violations[Key],Violations[Score])</f>
        <v/>
      </c>
      <c r="G2511" s="9">
        <f>_xlfn.XLOOKUP(C2511,Violations[Key],Violations[Grade])&amp;""</f>
        <v/>
      </c>
      <c r="H2511" s="9">
        <f>COUNTIFS(Violations[Key],C2511,Violations[Violation code],"&lt;&gt;")</f>
        <v/>
      </c>
      <c r="I2511" s="9">
        <f>COUNTIFS(Violations[Key],C2511,Violations[Critical flag],"Critical")</f>
        <v/>
      </c>
      <c r="J2511" s="9">
        <f>IF(LEFT(_xlfn.XLOOKUP(C2511,Violations[Key],Violations[Action]),20)="Establishment Closed","Yes","No")</f>
        <v/>
      </c>
      <c r="K2511" s="9">
        <f>IF(F2511&lt;=13,"Yes","No")</f>
        <v/>
      </c>
    </row>
    <row r="2512">
      <c r="A2512" t="n">
        <v>50077758</v>
      </c>
      <c r="B2512" s="8" t="n">
        <v>46169</v>
      </c>
      <c r="C2512" s="9">
        <f>A2512&amp;"-"&amp;TEXT(B2512,"yyyymmdd")</f>
        <v/>
      </c>
      <c r="D2512" s="9">
        <f>_xlfn.XLOOKUP(C2512,Violations[Key],Violations[Boro])</f>
        <v/>
      </c>
      <c r="E2512" s="9">
        <f>_xlfn.XLOOKUP(C2512,Violations[Key],Violations[Cuisine])</f>
        <v/>
      </c>
      <c r="F2512" s="9">
        <f>_xlfn.XLOOKUP(C2512,Violations[Key],Violations[Score])</f>
        <v/>
      </c>
      <c r="G2512" s="9">
        <f>_xlfn.XLOOKUP(C2512,Violations[Key],Violations[Grade])&amp;""</f>
        <v/>
      </c>
      <c r="H2512" s="9">
        <f>COUNTIFS(Violations[Key],C2512,Violations[Violation code],"&lt;&gt;")</f>
        <v/>
      </c>
      <c r="I2512" s="9">
        <f>COUNTIFS(Violations[Key],C2512,Violations[Critical flag],"Critical")</f>
        <v/>
      </c>
      <c r="J2512" s="9">
        <f>IF(LEFT(_xlfn.XLOOKUP(C2512,Violations[Key],Violations[Action]),20)="Establishment Closed","Yes","No")</f>
        <v/>
      </c>
      <c r="K2512" s="9">
        <f>IF(F2512&lt;=13,"Yes","No")</f>
        <v/>
      </c>
    </row>
    <row r="2513">
      <c r="A2513" t="n">
        <v>50088514</v>
      </c>
      <c r="B2513" s="8" t="n">
        <v>46169</v>
      </c>
      <c r="C2513" s="9">
        <f>A2513&amp;"-"&amp;TEXT(B2513,"yyyymmdd")</f>
        <v/>
      </c>
      <c r="D2513" s="9">
        <f>_xlfn.XLOOKUP(C2513,Violations[Key],Violations[Boro])</f>
        <v/>
      </c>
      <c r="E2513" s="9">
        <f>_xlfn.XLOOKUP(C2513,Violations[Key],Violations[Cuisine])</f>
        <v/>
      </c>
      <c r="F2513" s="9">
        <f>_xlfn.XLOOKUP(C2513,Violations[Key],Violations[Score])</f>
        <v/>
      </c>
      <c r="G2513" s="9">
        <f>_xlfn.XLOOKUP(C2513,Violations[Key],Violations[Grade])&amp;""</f>
        <v/>
      </c>
      <c r="H2513" s="9">
        <f>COUNTIFS(Violations[Key],C2513,Violations[Violation code],"&lt;&gt;")</f>
        <v/>
      </c>
      <c r="I2513" s="9">
        <f>COUNTIFS(Violations[Key],C2513,Violations[Critical flag],"Critical")</f>
        <v/>
      </c>
      <c r="J2513" s="9">
        <f>IF(LEFT(_xlfn.XLOOKUP(C2513,Violations[Key],Violations[Action]),20)="Establishment Closed","Yes","No")</f>
        <v/>
      </c>
      <c r="K2513" s="9">
        <f>IF(F2513&lt;=13,"Yes","No")</f>
        <v/>
      </c>
    </row>
    <row r="2514">
      <c r="A2514" t="n">
        <v>50091818</v>
      </c>
      <c r="B2514" s="8" t="n">
        <v>46169</v>
      </c>
      <c r="C2514" s="9">
        <f>A2514&amp;"-"&amp;TEXT(B2514,"yyyymmdd")</f>
        <v/>
      </c>
      <c r="D2514" s="9">
        <f>_xlfn.XLOOKUP(C2514,Violations[Key],Violations[Boro])</f>
        <v/>
      </c>
      <c r="E2514" s="9">
        <f>_xlfn.XLOOKUP(C2514,Violations[Key],Violations[Cuisine])</f>
        <v/>
      </c>
      <c r="F2514" s="9">
        <f>_xlfn.XLOOKUP(C2514,Violations[Key],Violations[Score])</f>
        <v/>
      </c>
      <c r="G2514" s="9">
        <f>_xlfn.XLOOKUP(C2514,Violations[Key],Violations[Grade])&amp;""</f>
        <v/>
      </c>
      <c r="H2514" s="9">
        <f>COUNTIFS(Violations[Key],C2514,Violations[Violation code],"&lt;&gt;")</f>
        <v/>
      </c>
      <c r="I2514" s="9">
        <f>COUNTIFS(Violations[Key],C2514,Violations[Critical flag],"Critical")</f>
        <v/>
      </c>
      <c r="J2514" s="9">
        <f>IF(LEFT(_xlfn.XLOOKUP(C2514,Violations[Key],Violations[Action]),20)="Establishment Closed","Yes","No")</f>
        <v/>
      </c>
      <c r="K2514" s="9">
        <f>IF(F2514&lt;=13,"Yes","No")</f>
        <v/>
      </c>
    </row>
    <row r="2515">
      <c r="A2515" t="n">
        <v>50102296</v>
      </c>
      <c r="B2515" s="8" t="n">
        <v>46169</v>
      </c>
      <c r="C2515" s="9">
        <f>A2515&amp;"-"&amp;TEXT(B2515,"yyyymmdd")</f>
        <v/>
      </c>
      <c r="D2515" s="9">
        <f>_xlfn.XLOOKUP(C2515,Violations[Key],Violations[Boro])</f>
        <v/>
      </c>
      <c r="E2515" s="9">
        <f>_xlfn.XLOOKUP(C2515,Violations[Key],Violations[Cuisine])</f>
        <v/>
      </c>
      <c r="F2515" s="9">
        <f>_xlfn.XLOOKUP(C2515,Violations[Key],Violations[Score])</f>
        <v/>
      </c>
      <c r="G2515" s="9">
        <f>_xlfn.XLOOKUP(C2515,Violations[Key],Violations[Grade])&amp;""</f>
        <v/>
      </c>
      <c r="H2515" s="9">
        <f>COUNTIFS(Violations[Key],C2515,Violations[Violation code],"&lt;&gt;")</f>
        <v/>
      </c>
      <c r="I2515" s="9">
        <f>COUNTIFS(Violations[Key],C2515,Violations[Critical flag],"Critical")</f>
        <v/>
      </c>
      <c r="J2515" s="9">
        <f>IF(LEFT(_xlfn.XLOOKUP(C2515,Violations[Key],Violations[Action]),20)="Establishment Closed","Yes","No")</f>
        <v/>
      </c>
      <c r="K2515" s="9">
        <f>IF(F2515&lt;=13,"Yes","No")</f>
        <v/>
      </c>
    </row>
    <row r="2516">
      <c r="A2516" t="n">
        <v>50103081</v>
      </c>
      <c r="B2516" s="8" t="n">
        <v>46169</v>
      </c>
      <c r="C2516" s="9">
        <f>A2516&amp;"-"&amp;TEXT(B2516,"yyyymmdd")</f>
        <v/>
      </c>
      <c r="D2516" s="9">
        <f>_xlfn.XLOOKUP(C2516,Violations[Key],Violations[Boro])</f>
        <v/>
      </c>
      <c r="E2516" s="9">
        <f>_xlfn.XLOOKUP(C2516,Violations[Key],Violations[Cuisine])</f>
        <v/>
      </c>
      <c r="F2516" s="9">
        <f>_xlfn.XLOOKUP(C2516,Violations[Key],Violations[Score])</f>
        <v/>
      </c>
      <c r="G2516" s="9">
        <f>_xlfn.XLOOKUP(C2516,Violations[Key],Violations[Grade])&amp;""</f>
        <v/>
      </c>
      <c r="H2516" s="9">
        <f>COUNTIFS(Violations[Key],C2516,Violations[Violation code],"&lt;&gt;")</f>
        <v/>
      </c>
      <c r="I2516" s="9">
        <f>COUNTIFS(Violations[Key],C2516,Violations[Critical flag],"Critical")</f>
        <v/>
      </c>
      <c r="J2516" s="9">
        <f>IF(LEFT(_xlfn.XLOOKUP(C2516,Violations[Key],Violations[Action]),20)="Establishment Closed","Yes","No")</f>
        <v/>
      </c>
      <c r="K2516" s="9">
        <f>IF(F2516&lt;=13,"Yes","No")</f>
        <v/>
      </c>
    </row>
    <row r="2517">
      <c r="A2517" t="n">
        <v>50108737</v>
      </c>
      <c r="B2517" s="8" t="n">
        <v>46169</v>
      </c>
      <c r="C2517" s="9">
        <f>A2517&amp;"-"&amp;TEXT(B2517,"yyyymmdd")</f>
        <v/>
      </c>
      <c r="D2517" s="9">
        <f>_xlfn.XLOOKUP(C2517,Violations[Key],Violations[Boro])</f>
        <v/>
      </c>
      <c r="E2517" s="9">
        <f>_xlfn.XLOOKUP(C2517,Violations[Key],Violations[Cuisine])</f>
        <v/>
      </c>
      <c r="F2517" s="9">
        <f>_xlfn.XLOOKUP(C2517,Violations[Key],Violations[Score])</f>
        <v/>
      </c>
      <c r="G2517" s="9">
        <f>_xlfn.XLOOKUP(C2517,Violations[Key],Violations[Grade])&amp;""</f>
        <v/>
      </c>
      <c r="H2517" s="9">
        <f>COUNTIFS(Violations[Key],C2517,Violations[Violation code],"&lt;&gt;")</f>
        <v/>
      </c>
      <c r="I2517" s="9">
        <f>COUNTIFS(Violations[Key],C2517,Violations[Critical flag],"Critical")</f>
        <v/>
      </c>
      <c r="J2517" s="9">
        <f>IF(LEFT(_xlfn.XLOOKUP(C2517,Violations[Key],Violations[Action]),20)="Establishment Closed","Yes","No")</f>
        <v/>
      </c>
      <c r="K2517" s="9">
        <f>IF(F2517&lt;=13,"Yes","No")</f>
        <v/>
      </c>
    </row>
    <row r="2518">
      <c r="A2518" t="n">
        <v>50110890</v>
      </c>
      <c r="B2518" s="8" t="n">
        <v>46169</v>
      </c>
      <c r="C2518" s="9">
        <f>A2518&amp;"-"&amp;TEXT(B2518,"yyyymmdd")</f>
        <v/>
      </c>
      <c r="D2518" s="9">
        <f>_xlfn.XLOOKUP(C2518,Violations[Key],Violations[Boro])</f>
        <v/>
      </c>
      <c r="E2518" s="9">
        <f>_xlfn.XLOOKUP(C2518,Violations[Key],Violations[Cuisine])</f>
        <v/>
      </c>
      <c r="F2518" s="9">
        <f>_xlfn.XLOOKUP(C2518,Violations[Key],Violations[Score])</f>
        <v/>
      </c>
      <c r="G2518" s="9">
        <f>_xlfn.XLOOKUP(C2518,Violations[Key],Violations[Grade])&amp;""</f>
        <v/>
      </c>
      <c r="H2518" s="9">
        <f>COUNTIFS(Violations[Key],C2518,Violations[Violation code],"&lt;&gt;")</f>
        <v/>
      </c>
      <c r="I2518" s="9">
        <f>COUNTIFS(Violations[Key],C2518,Violations[Critical flag],"Critical")</f>
        <v/>
      </c>
      <c r="J2518" s="9">
        <f>IF(LEFT(_xlfn.XLOOKUP(C2518,Violations[Key],Violations[Action]),20)="Establishment Closed","Yes","No")</f>
        <v/>
      </c>
      <c r="K2518" s="9">
        <f>IF(F2518&lt;=13,"Yes","No")</f>
        <v/>
      </c>
    </row>
    <row r="2519">
      <c r="A2519" t="n">
        <v>50114961</v>
      </c>
      <c r="B2519" s="8" t="n">
        <v>46169</v>
      </c>
      <c r="C2519" s="9">
        <f>A2519&amp;"-"&amp;TEXT(B2519,"yyyymmdd")</f>
        <v/>
      </c>
      <c r="D2519" s="9">
        <f>_xlfn.XLOOKUP(C2519,Violations[Key],Violations[Boro])</f>
        <v/>
      </c>
      <c r="E2519" s="9">
        <f>_xlfn.XLOOKUP(C2519,Violations[Key],Violations[Cuisine])</f>
        <v/>
      </c>
      <c r="F2519" s="9">
        <f>_xlfn.XLOOKUP(C2519,Violations[Key],Violations[Score])</f>
        <v/>
      </c>
      <c r="G2519" s="9">
        <f>_xlfn.XLOOKUP(C2519,Violations[Key],Violations[Grade])&amp;""</f>
        <v/>
      </c>
      <c r="H2519" s="9">
        <f>COUNTIFS(Violations[Key],C2519,Violations[Violation code],"&lt;&gt;")</f>
        <v/>
      </c>
      <c r="I2519" s="9">
        <f>COUNTIFS(Violations[Key],C2519,Violations[Critical flag],"Critical")</f>
        <v/>
      </c>
      <c r="J2519" s="9">
        <f>IF(LEFT(_xlfn.XLOOKUP(C2519,Violations[Key],Violations[Action]),20)="Establishment Closed","Yes","No")</f>
        <v/>
      </c>
      <c r="K2519" s="9">
        <f>IF(F2519&lt;=13,"Yes","No")</f>
        <v/>
      </c>
    </row>
    <row r="2520">
      <c r="A2520" t="n">
        <v>50118877</v>
      </c>
      <c r="B2520" s="8" t="n">
        <v>46169</v>
      </c>
      <c r="C2520" s="9">
        <f>A2520&amp;"-"&amp;TEXT(B2520,"yyyymmdd")</f>
        <v/>
      </c>
      <c r="D2520" s="9">
        <f>_xlfn.XLOOKUP(C2520,Violations[Key],Violations[Boro])</f>
        <v/>
      </c>
      <c r="E2520" s="9">
        <f>_xlfn.XLOOKUP(C2520,Violations[Key],Violations[Cuisine])</f>
        <v/>
      </c>
      <c r="F2520" s="9">
        <f>_xlfn.XLOOKUP(C2520,Violations[Key],Violations[Score])</f>
        <v/>
      </c>
      <c r="G2520" s="9">
        <f>_xlfn.XLOOKUP(C2520,Violations[Key],Violations[Grade])&amp;""</f>
        <v/>
      </c>
      <c r="H2520" s="9">
        <f>COUNTIFS(Violations[Key],C2520,Violations[Violation code],"&lt;&gt;")</f>
        <v/>
      </c>
      <c r="I2520" s="9">
        <f>COUNTIFS(Violations[Key],C2520,Violations[Critical flag],"Critical")</f>
        <v/>
      </c>
      <c r="J2520" s="9">
        <f>IF(LEFT(_xlfn.XLOOKUP(C2520,Violations[Key],Violations[Action]),20)="Establishment Closed","Yes","No")</f>
        <v/>
      </c>
      <c r="K2520" s="9">
        <f>IF(F2520&lt;=13,"Yes","No")</f>
        <v/>
      </c>
    </row>
    <row r="2521">
      <c r="A2521" t="n">
        <v>50124310</v>
      </c>
      <c r="B2521" s="8" t="n">
        <v>46169</v>
      </c>
      <c r="C2521" s="9">
        <f>A2521&amp;"-"&amp;TEXT(B2521,"yyyymmdd")</f>
        <v/>
      </c>
      <c r="D2521" s="9">
        <f>_xlfn.XLOOKUP(C2521,Violations[Key],Violations[Boro])</f>
        <v/>
      </c>
      <c r="E2521" s="9">
        <f>_xlfn.XLOOKUP(C2521,Violations[Key],Violations[Cuisine])</f>
        <v/>
      </c>
      <c r="F2521" s="9">
        <f>_xlfn.XLOOKUP(C2521,Violations[Key],Violations[Score])</f>
        <v/>
      </c>
      <c r="G2521" s="9">
        <f>_xlfn.XLOOKUP(C2521,Violations[Key],Violations[Grade])&amp;""</f>
        <v/>
      </c>
      <c r="H2521" s="9">
        <f>COUNTIFS(Violations[Key],C2521,Violations[Violation code],"&lt;&gt;")</f>
        <v/>
      </c>
      <c r="I2521" s="9">
        <f>COUNTIFS(Violations[Key],C2521,Violations[Critical flag],"Critical")</f>
        <v/>
      </c>
      <c r="J2521" s="9">
        <f>IF(LEFT(_xlfn.XLOOKUP(C2521,Violations[Key],Violations[Action]),20)="Establishment Closed","Yes","No")</f>
        <v/>
      </c>
      <c r="K2521" s="9">
        <f>IF(F2521&lt;=13,"Yes","No")</f>
        <v/>
      </c>
    </row>
    <row r="2522">
      <c r="A2522" t="n">
        <v>50146272</v>
      </c>
      <c r="B2522" s="8" t="n">
        <v>46169</v>
      </c>
      <c r="C2522" s="9">
        <f>A2522&amp;"-"&amp;TEXT(B2522,"yyyymmdd")</f>
        <v/>
      </c>
      <c r="D2522" s="9">
        <f>_xlfn.XLOOKUP(C2522,Violations[Key],Violations[Boro])</f>
        <v/>
      </c>
      <c r="E2522" s="9">
        <f>_xlfn.XLOOKUP(C2522,Violations[Key],Violations[Cuisine])</f>
        <v/>
      </c>
      <c r="F2522" s="9">
        <f>_xlfn.XLOOKUP(C2522,Violations[Key],Violations[Score])</f>
        <v/>
      </c>
      <c r="G2522" s="9">
        <f>_xlfn.XLOOKUP(C2522,Violations[Key],Violations[Grade])&amp;""</f>
        <v/>
      </c>
      <c r="H2522" s="9">
        <f>COUNTIFS(Violations[Key],C2522,Violations[Violation code],"&lt;&gt;")</f>
        <v/>
      </c>
      <c r="I2522" s="9">
        <f>COUNTIFS(Violations[Key],C2522,Violations[Critical flag],"Critical")</f>
        <v/>
      </c>
      <c r="J2522" s="9">
        <f>IF(LEFT(_xlfn.XLOOKUP(C2522,Violations[Key],Violations[Action]),20)="Establishment Closed","Yes","No")</f>
        <v/>
      </c>
      <c r="K2522" s="9">
        <f>IF(F2522&lt;=13,"Yes","No")</f>
        <v/>
      </c>
    </row>
    <row r="2523">
      <c r="A2523" t="n">
        <v>50153536</v>
      </c>
      <c r="B2523" s="8" t="n">
        <v>46169</v>
      </c>
      <c r="C2523" s="9">
        <f>A2523&amp;"-"&amp;TEXT(B2523,"yyyymmdd")</f>
        <v/>
      </c>
      <c r="D2523" s="9">
        <f>_xlfn.XLOOKUP(C2523,Violations[Key],Violations[Boro])</f>
        <v/>
      </c>
      <c r="E2523" s="9">
        <f>_xlfn.XLOOKUP(C2523,Violations[Key],Violations[Cuisine])</f>
        <v/>
      </c>
      <c r="F2523" s="9">
        <f>_xlfn.XLOOKUP(C2523,Violations[Key],Violations[Score])</f>
        <v/>
      </c>
      <c r="G2523" s="9">
        <f>_xlfn.XLOOKUP(C2523,Violations[Key],Violations[Grade])&amp;""</f>
        <v/>
      </c>
      <c r="H2523" s="9">
        <f>COUNTIFS(Violations[Key],C2523,Violations[Violation code],"&lt;&gt;")</f>
        <v/>
      </c>
      <c r="I2523" s="9">
        <f>COUNTIFS(Violations[Key],C2523,Violations[Critical flag],"Critical")</f>
        <v/>
      </c>
      <c r="J2523" s="9">
        <f>IF(LEFT(_xlfn.XLOOKUP(C2523,Violations[Key],Violations[Action]),20)="Establishment Closed","Yes","No")</f>
        <v/>
      </c>
      <c r="K2523" s="9">
        <f>IF(F2523&lt;=13,"Yes","No")</f>
        <v/>
      </c>
    </row>
    <row r="2524">
      <c r="A2524" t="n">
        <v>50154393</v>
      </c>
      <c r="B2524" s="8" t="n">
        <v>46169</v>
      </c>
      <c r="C2524" s="9">
        <f>A2524&amp;"-"&amp;TEXT(B2524,"yyyymmdd")</f>
        <v/>
      </c>
      <c r="D2524" s="9">
        <f>_xlfn.XLOOKUP(C2524,Violations[Key],Violations[Boro])</f>
        <v/>
      </c>
      <c r="E2524" s="9">
        <f>_xlfn.XLOOKUP(C2524,Violations[Key],Violations[Cuisine])</f>
        <v/>
      </c>
      <c r="F2524" s="9">
        <f>_xlfn.XLOOKUP(C2524,Violations[Key],Violations[Score])</f>
        <v/>
      </c>
      <c r="G2524" s="9">
        <f>_xlfn.XLOOKUP(C2524,Violations[Key],Violations[Grade])&amp;""</f>
        <v/>
      </c>
      <c r="H2524" s="9">
        <f>COUNTIFS(Violations[Key],C2524,Violations[Violation code],"&lt;&gt;")</f>
        <v/>
      </c>
      <c r="I2524" s="9">
        <f>COUNTIFS(Violations[Key],C2524,Violations[Critical flag],"Critical")</f>
        <v/>
      </c>
      <c r="J2524" s="9">
        <f>IF(LEFT(_xlfn.XLOOKUP(C2524,Violations[Key],Violations[Action]),20)="Establishment Closed","Yes","No")</f>
        <v/>
      </c>
      <c r="K2524" s="9">
        <f>IF(F2524&lt;=13,"Yes","No")</f>
        <v/>
      </c>
    </row>
    <row r="2525">
      <c r="A2525" t="n">
        <v>50159203</v>
      </c>
      <c r="B2525" s="8" t="n">
        <v>46169</v>
      </c>
      <c r="C2525" s="9">
        <f>A2525&amp;"-"&amp;TEXT(B2525,"yyyymmdd")</f>
        <v/>
      </c>
      <c r="D2525" s="9">
        <f>_xlfn.XLOOKUP(C2525,Violations[Key],Violations[Boro])</f>
        <v/>
      </c>
      <c r="E2525" s="9">
        <f>_xlfn.XLOOKUP(C2525,Violations[Key],Violations[Cuisine])</f>
        <v/>
      </c>
      <c r="F2525" s="9">
        <f>_xlfn.XLOOKUP(C2525,Violations[Key],Violations[Score])</f>
        <v/>
      </c>
      <c r="G2525" s="9">
        <f>_xlfn.XLOOKUP(C2525,Violations[Key],Violations[Grade])&amp;""</f>
        <v/>
      </c>
      <c r="H2525" s="9">
        <f>COUNTIFS(Violations[Key],C2525,Violations[Violation code],"&lt;&gt;")</f>
        <v/>
      </c>
      <c r="I2525" s="9">
        <f>COUNTIFS(Violations[Key],C2525,Violations[Critical flag],"Critical")</f>
        <v/>
      </c>
      <c r="J2525" s="9">
        <f>IF(LEFT(_xlfn.XLOOKUP(C2525,Violations[Key],Violations[Action]),20)="Establishment Closed","Yes","No")</f>
        <v/>
      </c>
      <c r="K2525" s="9">
        <f>IF(F2525&lt;=13,"Yes","No")</f>
        <v/>
      </c>
    </row>
    <row r="2526">
      <c r="A2526" t="n">
        <v>50160250</v>
      </c>
      <c r="B2526" s="8" t="n">
        <v>46169</v>
      </c>
      <c r="C2526" s="9">
        <f>A2526&amp;"-"&amp;TEXT(B2526,"yyyymmdd")</f>
        <v/>
      </c>
      <c r="D2526" s="9">
        <f>_xlfn.XLOOKUP(C2526,Violations[Key],Violations[Boro])</f>
        <v/>
      </c>
      <c r="E2526" s="9">
        <f>_xlfn.XLOOKUP(C2526,Violations[Key],Violations[Cuisine])</f>
        <v/>
      </c>
      <c r="F2526" s="9">
        <f>_xlfn.XLOOKUP(C2526,Violations[Key],Violations[Score])</f>
        <v/>
      </c>
      <c r="G2526" s="9">
        <f>_xlfn.XLOOKUP(C2526,Violations[Key],Violations[Grade])&amp;""</f>
        <v/>
      </c>
      <c r="H2526" s="9">
        <f>COUNTIFS(Violations[Key],C2526,Violations[Violation code],"&lt;&gt;")</f>
        <v/>
      </c>
      <c r="I2526" s="9">
        <f>COUNTIFS(Violations[Key],C2526,Violations[Critical flag],"Critical")</f>
        <v/>
      </c>
      <c r="J2526" s="9">
        <f>IF(LEFT(_xlfn.XLOOKUP(C2526,Violations[Key],Violations[Action]),20)="Establishment Closed","Yes","No")</f>
        <v/>
      </c>
      <c r="K2526" s="9">
        <f>IF(F2526&lt;=13,"Yes","No")</f>
        <v/>
      </c>
    </row>
    <row r="2527">
      <c r="A2527" t="n">
        <v>50160663</v>
      </c>
      <c r="B2527" s="8" t="n">
        <v>46169</v>
      </c>
      <c r="C2527" s="9">
        <f>A2527&amp;"-"&amp;TEXT(B2527,"yyyymmdd")</f>
        <v/>
      </c>
      <c r="D2527" s="9">
        <f>_xlfn.XLOOKUP(C2527,Violations[Key],Violations[Boro])</f>
        <v/>
      </c>
      <c r="E2527" s="9">
        <f>_xlfn.XLOOKUP(C2527,Violations[Key],Violations[Cuisine])</f>
        <v/>
      </c>
      <c r="F2527" s="9">
        <f>_xlfn.XLOOKUP(C2527,Violations[Key],Violations[Score])</f>
        <v/>
      </c>
      <c r="G2527" s="9">
        <f>_xlfn.XLOOKUP(C2527,Violations[Key],Violations[Grade])&amp;""</f>
        <v/>
      </c>
      <c r="H2527" s="9">
        <f>COUNTIFS(Violations[Key],C2527,Violations[Violation code],"&lt;&gt;")</f>
        <v/>
      </c>
      <c r="I2527" s="9">
        <f>COUNTIFS(Violations[Key],C2527,Violations[Critical flag],"Critical")</f>
        <v/>
      </c>
      <c r="J2527" s="9">
        <f>IF(LEFT(_xlfn.XLOOKUP(C2527,Violations[Key],Violations[Action]),20)="Establishment Closed","Yes","No")</f>
        <v/>
      </c>
      <c r="K2527" s="9">
        <f>IF(F2527&lt;=13,"Yes","No")</f>
        <v/>
      </c>
    </row>
    <row r="2528">
      <c r="A2528" t="n">
        <v>50160917</v>
      </c>
      <c r="B2528" s="8" t="n">
        <v>46169</v>
      </c>
      <c r="C2528" s="9">
        <f>A2528&amp;"-"&amp;TEXT(B2528,"yyyymmdd")</f>
        <v/>
      </c>
      <c r="D2528" s="9">
        <f>_xlfn.XLOOKUP(C2528,Violations[Key],Violations[Boro])</f>
        <v/>
      </c>
      <c r="E2528" s="9">
        <f>_xlfn.XLOOKUP(C2528,Violations[Key],Violations[Cuisine])</f>
        <v/>
      </c>
      <c r="F2528" s="9">
        <f>_xlfn.XLOOKUP(C2528,Violations[Key],Violations[Score])</f>
        <v/>
      </c>
      <c r="G2528" s="9">
        <f>_xlfn.XLOOKUP(C2528,Violations[Key],Violations[Grade])&amp;""</f>
        <v/>
      </c>
      <c r="H2528" s="9">
        <f>COUNTIFS(Violations[Key],C2528,Violations[Violation code],"&lt;&gt;")</f>
        <v/>
      </c>
      <c r="I2528" s="9">
        <f>COUNTIFS(Violations[Key],C2528,Violations[Critical flag],"Critical")</f>
        <v/>
      </c>
      <c r="J2528" s="9">
        <f>IF(LEFT(_xlfn.XLOOKUP(C2528,Violations[Key],Violations[Action]),20)="Establishment Closed","Yes","No")</f>
        <v/>
      </c>
      <c r="K2528" s="9">
        <f>IF(F2528&lt;=13,"Yes","No")</f>
        <v/>
      </c>
    </row>
    <row r="2529">
      <c r="A2529" t="n">
        <v>50163779</v>
      </c>
      <c r="B2529" s="8" t="n">
        <v>46169</v>
      </c>
      <c r="C2529" s="9">
        <f>A2529&amp;"-"&amp;TEXT(B2529,"yyyymmdd")</f>
        <v/>
      </c>
      <c r="D2529" s="9">
        <f>_xlfn.XLOOKUP(C2529,Violations[Key],Violations[Boro])</f>
        <v/>
      </c>
      <c r="E2529" s="9">
        <f>_xlfn.XLOOKUP(C2529,Violations[Key],Violations[Cuisine])</f>
        <v/>
      </c>
      <c r="F2529" s="9">
        <f>_xlfn.XLOOKUP(C2529,Violations[Key],Violations[Score])</f>
        <v/>
      </c>
      <c r="G2529" s="9">
        <f>_xlfn.XLOOKUP(C2529,Violations[Key],Violations[Grade])&amp;""</f>
        <v/>
      </c>
      <c r="H2529" s="9">
        <f>COUNTIFS(Violations[Key],C2529,Violations[Violation code],"&lt;&gt;")</f>
        <v/>
      </c>
      <c r="I2529" s="9">
        <f>COUNTIFS(Violations[Key],C2529,Violations[Critical flag],"Critical")</f>
        <v/>
      </c>
      <c r="J2529" s="9">
        <f>IF(LEFT(_xlfn.XLOOKUP(C2529,Violations[Key],Violations[Action]),20)="Establishment Closed","Yes","No")</f>
        <v/>
      </c>
      <c r="K2529" s="9">
        <f>IF(F2529&lt;=13,"Yes","No")</f>
        <v/>
      </c>
    </row>
    <row r="2530">
      <c r="A2530" t="n">
        <v>50168381</v>
      </c>
      <c r="B2530" s="8" t="n">
        <v>46169</v>
      </c>
      <c r="C2530" s="9">
        <f>A2530&amp;"-"&amp;TEXT(B2530,"yyyymmdd")</f>
        <v/>
      </c>
      <c r="D2530" s="9">
        <f>_xlfn.XLOOKUP(C2530,Violations[Key],Violations[Boro])</f>
        <v/>
      </c>
      <c r="E2530" s="9">
        <f>_xlfn.XLOOKUP(C2530,Violations[Key],Violations[Cuisine])</f>
        <v/>
      </c>
      <c r="F2530" s="9">
        <f>_xlfn.XLOOKUP(C2530,Violations[Key],Violations[Score])</f>
        <v/>
      </c>
      <c r="G2530" s="9">
        <f>_xlfn.XLOOKUP(C2530,Violations[Key],Violations[Grade])&amp;""</f>
        <v/>
      </c>
      <c r="H2530" s="9">
        <f>COUNTIFS(Violations[Key],C2530,Violations[Violation code],"&lt;&gt;")</f>
        <v/>
      </c>
      <c r="I2530" s="9">
        <f>COUNTIFS(Violations[Key],C2530,Violations[Critical flag],"Critical")</f>
        <v/>
      </c>
      <c r="J2530" s="9">
        <f>IF(LEFT(_xlfn.XLOOKUP(C2530,Violations[Key],Violations[Action]),20)="Establishment Closed","Yes","No")</f>
        <v/>
      </c>
      <c r="K2530" s="9">
        <f>IF(F2530&lt;=13,"Yes","No")</f>
        <v/>
      </c>
    </row>
    <row r="2531">
      <c r="A2531" t="n">
        <v>50169790</v>
      </c>
      <c r="B2531" s="8" t="n">
        <v>46169</v>
      </c>
      <c r="C2531" s="9">
        <f>A2531&amp;"-"&amp;TEXT(B2531,"yyyymmdd")</f>
        <v/>
      </c>
      <c r="D2531" s="9">
        <f>_xlfn.XLOOKUP(C2531,Violations[Key],Violations[Boro])</f>
        <v/>
      </c>
      <c r="E2531" s="9">
        <f>_xlfn.XLOOKUP(C2531,Violations[Key],Violations[Cuisine])</f>
        <v/>
      </c>
      <c r="F2531" s="9">
        <f>_xlfn.XLOOKUP(C2531,Violations[Key],Violations[Score])</f>
        <v/>
      </c>
      <c r="G2531" s="9">
        <f>_xlfn.XLOOKUP(C2531,Violations[Key],Violations[Grade])&amp;""</f>
        <v/>
      </c>
      <c r="H2531" s="9">
        <f>COUNTIFS(Violations[Key],C2531,Violations[Violation code],"&lt;&gt;")</f>
        <v/>
      </c>
      <c r="I2531" s="9">
        <f>COUNTIFS(Violations[Key],C2531,Violations[Critical flag],"Critical")</f>
        <v/>
      </c>
      <c r="J2531" s="9">
        <f>IF(LEFT(_xlfn.XLOOKUP(C2531,Violations[Key],Violations[Action]),20)="Establishment Closed","Yes","No")</f>
        <v/>
      </c>
      <c r="K2531" s="9">
        <f>IF(F2531&lt;=13,"Yes","No")</f>
        <v/>
      </c>
    </row>
    <row r="2532">
      <c r="A2532" t="n">
        <v>40366473</v>
      </c>
      <c r="B2532" s="8" t="n">
        <v>46170</v>
      </c>
      <c r="C2532" s="9">
        <f>A2532&amp;"-"&amp;TEXT(B2532,"yyyymmdd")</f>
        <v/>
      </c>
      <c r="D2532" s="9">
        <f>_xlfn.XLOOKUP(C2532,Violations[Key],Violations[Boro])</f>
        <v/>
      </c>
      <c r="E2532" s="9">
        <f>_xlfn.XLOOKUP(C2532,Violations[Key],Violations[Cuisine])</f>
        <v/>
      </c>
      <c r="F2532" s="9">
        <f>_xlfn.XLOOKUP(C2532,Violations[Key],Violations[Score])</f>
        <v/>
      </c>
      <c r="G2532" s="9">
        <f>_xlfn.XLOOKUP(C2532,Violations[Key],Violations[Grade])&amp;""</f>
        <v/>
      </c>
      <c r="H2532" s="9">
        <f>COUNTIFS(Violations[Key],C2532,Violations[Violation code],"&lt;&gt;")</f>
        <v/>
      </c>
      <c r="I2532" s="9">
        <f>COUNTIFS(Violations[Key],C2532,Violations[Critical flag],"Critical")</f>
        <v/>
      </c>
      <c r="J2532" s="9">
        <f>IF(LEFT(_xlfn.XLOOKUP(C2532,Violations[Key],Violations[Action]),20)="Establishment Closed","Yes","No")</f>
        <v/>
      </c>
      <c r="K2532" s="9">
        <f>IF(F2532&lt;=13,"Yes","No")</f>
        <v/>
      </c>
    </row>
    <row r="2533">
      <c r="A2533" t="n">
        <v>40367789</v>
      </c>
      <c r="B2533" s="8" t="n">
        <v>46170</v>
      </c>
      <c r="C2533" s="9">
        <f>A2533&amp;"-"&amp;TEXT(B2533,"yyyymmdd")</f>
        <v/>
      </c>
      <c r="D2533" s="9">
        <f>_xlfn.XLOOKUP(C2533,Violations[Key],Violations[Boro])</f>
        <v/>
      </c>
      <c r="E2533" s="9">
        <f>_xlfn.XLOOKUP(C2533,Violations[Key],Violations[Cuisine])</f>
        <v/>
      </c>
      <c r="F2533" s="9">
        <f>_xlfn.XLOOKUP(C2533,Violations[Key],Violations[Score])</f>
        <v/>
      </c>
      <c r="G2533" s="9">
        <f>_xlfn.XLOOKUP(C2533,Violations[Key],Violations[Grade])&amp;""</f>
        <v/>
      </c>
      <c r="H2533" s="9">
        <f>COUNTIFS(Violations[Key],C2533,Violations[Violation code],"&lt;&gt;")</f>
        <v/>
      </c>
      <c r="I2533" s="9">
        <f>COUNTIFS(Violations[Key],C2533,Violations[Critical flag],"Critical")</f>
        <v/>
      </c>
      <c r="J2533" s="9">
        <f>IF(LEFT(_xlfn.XLOOKUP(C2533,Violations[Key],Violations[Action]),20)="Establishment Closed","Yes","No")</f>
        <v/>
      </c>
      <c r="K2533" s="9">
        <f>IF(F2533&lt;=13,"Yes","No")</f>
        <v/>
      </c>
    </row>
    <row r="2534">
      <c r="A2534" t="n">
        <v>40386147</v>
      </c>
      <c r="B2534" s="8" t="n">
        <v>46170</v>
      </c>
      <c r="C2534" s="9">
        <f>A2534&amp;"-"&amp;TEXT(B2534,"yyyymmdd")</f>
        <v/>
      </c>
      <c r="D2534" s="9">
        <f>_xlfn.XLOOKUP(C2534,Violations[Key],Violations[Boro])</f>
        <v/>
      </c>
      <c r="E2534" s="9">
        <f>_xlfn.XLOOKUP(C2534,Violations[Key],Violations[Cuisine])</f>
        <v/>
      </c>
      <c r="F2534" s="9">
        <f>_xlfn.XLOOKUP(C2534,Violations[Key],Violations[Score])</f>
        <v/>
      </c>
      <c r="G2534" s="9">
        <f>_xlfn.XLOOKUP(C2534,Violations[Key],Violations[Grade])&amp;""</f>
        <v/>
      </c>
      <c r="H2534" s="9">
        <f>COUNTIFS(Violations[Key],C2534,Violations[Violation code],"&lt;&gt;")</f>
        <v/>
      </c>
      <c r="I2534" s="9">
        <f>COUNTIFS(Violations[Key],C2534,Violations[Critical flag],"Critical")</f>
        <v/>
      </c>
      <c r="J2534" s="9">
        <f>IF(LEFT(_xlfn.XLOOKUP(C2534,Violations[Key],Violations[Action]),20)="Establishment Closed","Yes","No")</f>
        <v/>
      </c>
      <c r="K2534" s="9">
        <f>IF(F2534&lt;=13,"Yes","No")</f>
        <v/>
      </c>
    </row>
    <row r="2535">
      <c r="A2535" t="n">
        <v>41017770</v>
      </c>
      <c r="B2535" s="8" t="n">
        <v>46170</v>
      </c>
      <c r="C2535" s="9">
        <f>A2535&amp;"-"&amp;TEXT(B2535,"yyyymmdd")</f>
        <v/>
      </c>
      <c r="D2535" s="9">
        <f>_xlfn.XLOOKUP(C2535,Violations[Key],Violations[Boro])</f>
        <v/>
      </c>
      <c r="E2535" s="9">
        <f>_xlfn.XLOOKUP(C2535,Violations[Key],Violations[Cuisine])</f>
        <v/>
      </c>
      <c r="F2535" s="9">
        <f>_xlfn.XLOOKUP(C2535,Violations[Key],Violations[Score])</f>
        <v/>
      </c>
      <c r="G2535" s="9">
        <f>_xlfn.XLOOKUP(C2535,Violations[Key],Violations[Grade])&amp;""</f>
        <v/>
      </c>
      <c r="H2535" s="9">
        <f>COUNTIFS(Violations[Key],C2535,Violations[Violation code],"&lt;&gt;")</f>
        <v/>
      </c>
      <c r="I2535" s="9">
        <f>COUNTIFS(Violations[Key],C2535,Violations[Critical flag],"Critical")</f>
        <v/>
      </c>
      <c r="J2535" s="9">
        <f>IF(LEFT(_xlfn.XLOOKUP(C2535,Violations[Key],Violations[Action]),20)="Establishment Closed","Yes","No")</f>
        <v/>
      </c>
      <c r="K2535" s="9">
        <f>IF(F2535&lt;=13,"Yes","No")</f>
        <v/>
      </c>
    </row>
    <row r="2536">
      <c r="A2536" t="n">
        <v>41142196</v>
      </c>
      <c r="B2536" s="8" t="n">
        <v>46170</v>
      </c>
      <c r="C2536" s="9">
        <f>A2536&amp;"-"&amp;TEXT(B2536,"yyyymmdd")</f>
        <v/>
      </c>
      <c r="D2536" s="9">
        <f>_xlfn.XLOOKUP(C2536,Violations[Key],Violations[Boro])</f>
        <v/>
      </c>
      <c r="E2536" s="9">
        <f>_xlfn.XLOOKUP(C2536,Violations[Key],Violations[Cuisine])</f>
        <v/>
      </c>
      <c r="F2536" s="9">
        <f>_xlfn.XLOOKUP(C2536,Violations[Key],Violations[Score])</f>
        <v/>
      </c>
      <c r="G2536" s="9">
        <f>_xlfn.XLOOKUP(C2536,Violations[Key],Violations[Grade])&amp;""</f>
        <v/>
      </c>
      <c r="H2536" s="9">
        <f>COUNTIFS(Violations[Key],C2536,Violations[Violation code],"&lt;&gt;")</f>
        <v/>
      </c>
      <c r="I2536" s="9">
        <f>COUNTIFS(Violations[Key],C2536,Violations[Critical flag],"Critical")</f>
        <v/>
      </c>
      <c r="J2536" s="9">
        <f>IF(LEFT(_xlfn.XLOOKUP(C2536,Violations[Key],Violations[Action]),20)="Establishment Closed","Yes","No")</f>
        <v/>
      </c>
      <c r="K2536" s="9">
        <f>IF(F2536&lt;=13,"Yes","No")</f>
        <v/>
      </c>
    </row>
    <row r="2537">
      <c r="A2537" t="n">
        <v>41185792</v>
      </c>
      <c r="B2537" s="8" t="n">
        <v>46170</v>
      </c>
      <c r="C2537" s="9">
        <f>A2537&amp;"-"&amp;TEXT(B2537,"yyyymmdd")</f>
        <v/>
      </c>
      <c r="D2537" s="9">
        <f>_xlfn.XLOOKUP(C2537,Violations[Key],Violations[Boro])</f>
        <v/>
      </c>
      <c r="E2537" s="9">
        <f>_xlfn.XLOOKUP(C2537,Violations[Key],Violations[Cuisine])</f>
        <v/>
      </c>
      <c r="F2537" s="9">
        <f>_xlfn.XLOOKUP(C2537,Violations[Key],Violations[Score])</f>
        <v/>
      </c>
      <c r="G2537" s="9">
        <f>_xlfn.XLOOKUP(C2537,Violations[Key],Violations[Grade])&amp;""</f>
        <v/>
      </c>
      <c r="H2537" s="9">
        <f>COUNTIFS(Violations[Key],C2537,Violations[Violation code],"&lt;&gt;")</f>
        <v/>
      </c>
      <c r="I2537" s="9">
        <f>COUNTIFS(Violations[Key],C2537,Violations[Critical flag],"Critical")</f>
        <v/>
      </c>
      <c r="J2537" s="9">
        <f>IF(LEFT(_xlfn.XLOOKUP(C2537,Violations[Key],Violations[Action]),20)="Establishment Closed","Yes","No")</f>
        <v/>
      </c>
      <c r="K2537" s="9">
        <f>IF(F2537&lt;=13,"Yes","No")</f>
        <v/>
      </c>
    </row>
    <row r="2538">
      <c r="A2538" t="n">
        <v>41242907</v>
      </c>
      <c r="B2538" s="8" t="n">
        <v>46170</v>
      </c>
      <c r="C2538" s="9">
        <f>A2538&amp;"-"&amp;TEXT(B2538,"yyyymmdd")</f>
        <v/>
      </c>
      <c r="D2538" s="9">
        <f>_xlfn.XLOOKUP(C2538,Violations[Key],Violations[Boro])</f>
        <v/>
      </c>
      <c r="E2538" s="9">
        <f>_xlfn.XLOOKUP(C2538,Violations[Key],Violations[Cuisine])</f>
        <v/>
      </c>
      <c r="F2538" s="9">
        <f>_xlfn.XLOOKUP(C2538,Violations[Key],Violations[Score])</f>
        <v/>
      </c>
      <c r="G2538" s="9">
        <f>_xlfn.XLOOKUP(C2538,Violations[Key],Violations[Grade])&amp;""</f>
        <v/>
      </c>
      <c r="H2538" s="9">
        <f>COUNTIFS(Violations[Key],C2538,Violations[Violation code],"&lt;&gt;")</f>
        <v/>
      </c>
      <c r="I2538" s="9">
        <f>COUNTIFS(Violations[Key],C2538,Violations[Critical flag],"Critical")</f>
        <v/>
      </c>
      <c r="J2538" s="9">
        <f>IF(LEFT(_xlfn.XLOOKUP(C2538,Violations[Key],Violations[Action]),20)="Establishment Closed","Yes","No")</f>
        <v/>
      </c>
      <c r="K2538" s="9">
        <f>IF(F2538&lt;=13,"Yes","No")</f>
        <v/>
      </c>
    </row>
    <row r="2539">
      <c r="A2539" t="n">
        <v>41319774</v>
      </c>
      <c r="B2539" s="8" t="n">
        <v>46170</v>
      </c>
      <c r="C2539" s="9">
        <f>A2539&amp;"-"&amp;TEXT(B2539,"yyyymmdd")</f>
        <v/>
      </c>
      <c r="D2539" s="9">
        <f>_xlfn.XLOOKUP(C2539,Violations[Key],Violations[Boro])</f>
        <v/>
      </c>
      <c r="E2539" s="9">
        <f>_xlfn.XLOOKUP(C2539,Violations[Key],Violations[Cuisine])</f>
        <v/>
      </c>
      <c r="F2539" s="9">
        <f>_xlfn.XLOOKUP(C2539,Violations[Key],Violations[Score])</f>
        <v/>
      </c>
      <c r="G2539" s="9">
        <f>_xlfn.XLOOKUP(C2539,Violations[Key],Violations[Grade])&amp;""</f>
        <v/>
      </c>
      <c r="H2539" s="9">
        <f>COUNTIFS(Violations[Key],C2539,Violations[Violation code],"&lt;&gt;")</f>
        <v/>
      </c>
      <c r="I2539" s="9">
        <f>COUNTIFS(Violations[Key],C2539,Violations[Critical flag],"Critical")</f>
        <v/>
      </c>
      <c r="J2539" s="9">
        <f>IF(LEFT(_xlfn.XLOOKUP(C2539,Violations[Key],Violations[Action]),20)="Establishment Closed","Yes","No")</f>
        <v/>
      </c>
      <c r="K2539" s="9">
        <f>IF(F2539&lt;=13,"Yes","No")</f>
        <v/>
      </c>
    </row>
    <row r="2540">
      <c r="A2540" t="n">
        <v>41333314</v>
      </c>
      <c r="B2540" s="8" t="n">
        <v>46170</v>
      </c>
      <c r="C2540" s="9">
        <f>A2540&amp;"-"&amp;TEXT(B2540,"yyyymmdd")</f>
        <v/>
      </c>
      <c r="D2540" s="9">
        <f>_xlfn.XLOOKUP(C2540,Violations[Key],Violations[Boro])</f>
        <v/>
      </c>
      <c r="E2540" s="9">
        <f>_xlfn.XLOOKUP(C2540,Violations[Key],Violations[Cuisine])</f>
        <v/>
      </c>
      <c r="F2540" s="9">
        <f>_xlfn.XLOOKUP(C2540,Violations[Key],Violations[Score])</f>
        <v/>
      </c>
      <c r="G2540" s="9">
        <f>_xlfn.XLOOKUP(C2540,Violations[Key],Violations[Grade])&amp;""</f>
        <v/>
      </c>
      <c r="H2540" s="9">
        <f>COUNTIFS(Violations[Key],C2540,Violations[Violation code],"&lt;&gt;")</f>
        <v/>
      </c>
      <c r="I2540" s="9">
        <f>COUNTIFS(Violations[Key],C2540,Violations[Critical flag],"Critical")</f>
        <v/>
      </c>
      <c r="J2540" s="9">
        <f>IF(LEFT(_xlfn.XLOOKUP(C2540,Violations[Key],Violations[Action]),20)="Establishment Closed","Yes","No")</f>
        <v/>
      </c>
      <c r="K2540" s="9">
        <f>IF(F2540&lt;=13,"Yes","No")</f>
        <v/>
      </c>
    </row>
    <row r="2541">
      <c r="A2541" t="n">
        <v>41338312</v>
      </c>
      <c r="B2541" s="8" t="n">
        <v>46170</v>
      </c>
      <c r="C2541" s="9">
        <f>A2541&amp;"-"&amp;TEXT(B2541,"yyyymmdd")</f>
        <v/>
      </c>
      <c r="D2541" s="9">
        <f>_xlfn.XLOOKUP(C2541,Violations[Key],Violations[Boro])</f>
        <v/>
      </c>
      <c r="E2541" s="9">
        <f>_xlfn.XLOOKUP(C2541,Violations[Key],Violations[Cuisine])</f>
        <v/>
      </c>
      <c r="F2541" s="9">
        <f>_xlfn.XLOOKUP(C2541,Violations[Key],Violations[Score])</f>
        <v/>
      </c>
      <c r="G2541" s="9">
        <f>_xlfn.XLOOKUP(C2541,Violations[Key],Violations[Grade])&amp;""</f>
        <v/>
      </c>
      <c r="H2541" s="9">
        <f>COUNTIFS(Violations[Key],C2541,Violations[Violation code],"&lt;&gt;")</f>
        <v/>
      </c>
      <c r="I2541" s="9">
        <f>COUNTIFS(Violations[Key],C2541,Violations[Critical flag],"Critical")</f>
        <v/>
      </c>
      <c r="J2541" s="9">
        <f>IF(LEFT(_xlfn.XLOOKUP(C2541,Violations[Key],Violations[Action]),20)="Establishment Closed","Yes","No")</f>
        <v/>
      </c>
      <c r="K2541" s="9">
        <f>IF(F2541&lt;=13,"Yes","No")</f>
        <v/>
      </c>
    </row>
    <row r="2542">
      <c r="A2542" t="n">
        <v>41382007</v>
      </c>
      <c r="B2542" s="8" t="n">
        <v>46170</v>
      </c>
      <c r="C2542" s="9">
        <f>A2542&amp;"-"&amp;TEXT(B2542,"yyyymmdd")</f>
        <v/>
      </c>
      <c r="D2542" s="9">
        <f>_xlfn.XLOOKUP(C2542,Violations[Key],Violations[Boro])</f>
        <v/>
      </c>
      <c r="E2542" s="9">
        <f>_xlfn.XLOOKUP(C2542,Violations[Key],Violations[Cuisine])</f>
        <v/>
      </c>
      <c r="F2542" s="9">
        <f>_xlfn.XLOOKUP(C2542,Violations[Key],Violations[Score])</f>
        <v/>
      </c>
      <c r="G2542" s="9">
        <f>_xlfn.XLOOKUP(C2542,Violations[Key],Violations[Grade])&amp;""</f>
        <v/>
      </c>
      <c r="H2542" s="9">
        <f>COUNTIFS(Violations[Key],C2542,Violations[Violation code],"&lt;&gt;")</f>
        <v/>
      </c>
      <c r="I2542" s="9">
        <f>COUNTIFS(Violations[Key],C2542,Violations[Critical flag],"Critical")</f>
        <v/>
      </c>
      <c r="J2542" s="9">
        <f>IF(LEFT(_xlfn.XLOOKUP(C2542,Violations[Key],Violations[Action]),20)="Establishment Closed","Yes","No")</f>
        <v/>
      </c>
      <c r="K2542" s="9">
        <f>IF(F2542&lt;=13,"Yes","No")</f>
        <v/>
      </c>
    </row>
    <row r="2543">
      <c r="A2543" t="n">
        <v>41391353</v>
      </c>
      <c r="B2543" s="8" t="n">
        <v>46170</v>
      </c>
      <c r="C2543" s="9">
        <f>A2543&amp;"-"&amp;TEXT(B2543,"yyyymmdd")</f>
        <v/>
      </c>
      <c r="D2543" s="9">
        <f>_xlfn.XLOOKUP(C2543,Violations[Key],Violations[Boro])</f>
        <v/>
      </c>
      <c r="E2543" s="9">
        <f>_xlfn.XLOOKUP(C2543,Violations[Key],Violations[Cuisine])</f>
        <v/>
      </c>
      <c r="F2543" s="9">
        <f>_xlfn.XLOOKUP(C2543,Violations[Key],Violations[Score])</f>
        <v/>
      </c>
      <c r="G2543" s="9">
        <f>_xlfn.XLOOKUP(C2543,Violations[Key],Violations[Grade])&amp;""</f>
        <v/>
      </c>
      <c r="H2543" s="9">
        <f>COUNTIFS(Violations[Key],C2543,Violations[Violation code],"&lt;&gt;")</f>
        <v/>
      </c>
      <c r="I2543" s="9">
        <f>COUNTIFS(Violations[Key],C2543,Violations[Critical flag],"Critical")</f>
        <v/>
      </c>
      <c r="J2543" s="9">
        <f>IF(LEFT(_xlfn.XLOOKUP(C2543,Violations[Key],Violations[Action]),20)="Establishment Closed","Yes","No")</f>
        <v/>
      </c>
      <c r="K2543" s="9">
        <f>IF(F2543&lt;=13,"Yes","No")</f>
        <v/>
      </c>
    </row>
    <row r="2544">
      <c r="A2544" t="n">
        <v>41661089</v>
      </c>
      <c r="B2544" s="8" t="n">
        <v>46170</v>
      </c>
      <c r="C2544" s="9">
        <f>A2544&amp;"-"&amp;TEXT(B2544,"yyyymmdd")</f>
        <v/>
      </c>
      <c r="D2544" s="9">
        <f>_xlfn.XLOOKUP(C2544,Violations[Key],Violations[Boro])</f>
        <v/>
      </c>
      <c r="E2544" s="9">
        <f>_xlfn.XLOOKUP(C2544,Violations[Key],Violations[Cuisine])</f>
        <v/>
      </c>
      <c r="F2544" s="9">
        <f>_xlfn.XLOOKUP(C2544,Violations[Key],Violations[Score])</f>
        <v/>
      </c>
      <c r="G2544" s="9">
        <f>_xlfn.XLOOKUP(C2544,Violations[Key],Violations[Grade])&amp;""</f>
        <v/>
      </c>
      <c r="H2544" s="9">
        <f>COUNTIFS(Violations[Key],C2544,Violations[Violation code],"&lt;&gt;")</f>
        <v/>
      </c>
      <c r="I2544" s="9">
        <f>COUNTIFS(Violations[Key],C2544,Violations[Critical flag],"Critical")</f>
        <v/>
      </c>
      <c r="J2544" s="9">
        <f>IF(LEFT(_xlfn.XLOOKUP(C2544,Violations[Key],Violations[Action]),20)="Establishment Closed","Yes","No")</f>
        <v/>
      </c>
      <c r="K2544" s="9">
        <f>IF(F2544&lt;=13,"Yes","No")</f>
        <v/>
      </c>
    </row>
    <row r="2545">
      <c r="A2545" t="n">
        <v>41719136</v>
      </c>
      <c r="B2545" s="8" t="n">
        <v>46170</v>
      </c>
      <c r="C2545" s="9">
        <f>A2545&amp;"-"&amp;TEXT(B2545,"yyyymmdd")</f>
        <v/>
      </c>
      <c r="D2545" s="9">
        <f>_xlfn.XLOOKUP(C2545,Violations[Key],Violations[Boro])</f>
        <v/>
      </c>
      <c r="E2545" s="9">
        <f>_xlfn.XLOOKUP(C2545,Violations[Key],Violations[Cuisine])</f>
        <v/>
      </c>
      <c r="F2545" s="9">
        <f>_xlfn.XLOOKUP(C2545,Violations[Key],Violations[Score])</f>
        <v/>
      </c>
      <c r="G2545" s="9">
        <f>_xlfn.XLOOKUP(C2545,Violations[Key],Violations[Grade])&amp;""</f>
        <v/>
      </c>
      <c r="H2545" s="9">
        <f>COUNTIFS(Violations[Key],C2545,Violations[Violation code],"&lt;&gt;")</f>
        <v/>
      </c>
      <c r="I2545" s="9">
        <f>COUNTIFS(Violations[Key],C2545,Violations[Critical flag],"Critical")</f>
        <v/>
      </c>
      <c r="J2545" s="9">
        <f>IF(LEFT(_xlfn.XLOOKUP(C2545,Violations[Key],Violations[Action]),20)="Establishment Closed","Yes","No")</f>
        <v/>
      </c>
      <c r="K2545" s="9">
        <f>IF(F2545&lt;=13,"Yes","No")</f>
        <v/>
      </c>
    </row>
    <row r="2546">
      <c r="A2546" t="n">
        <v>50000892</v>
      </c>
      <c r="B2546" s="8" t="n">
        <v>46170</v>
      </c>
      <c r="C2546" s="9">
        <f>A2546&amp;"-"&amp;TEXT(B2546,"yyyymmdd")</f>
        <v/>
      </c>
      <c r="D2546" s="9">
        <f>_xlfn.XLOOKUP(C2546,Violations[Key],Violations[Boro])</f>
        <v/>
      </c>
      <c r="E2546" s="9">
        <f>_xlfn.XLOOKUP(C2546,Violations[Key],Violations[Cuisine])</f>
        <v/>
      </c>
      <c r="F2546" s="9">
        <f>_xlfn.XLOOKUP(C2546,Violations[Key],Violations[Score])</f>
        <v/>
      </c>
      <c r="G2546" s="9">
        <f>_xlfn.XLOOKUP(C2546,Violations[Key],Violations[Grade])&amp;""</f>
        <v/>
      </c>
      <c r="H2546" s="9">
        <f>COUNTIFS(Violations[Key],C2546,Violations[Violation code],"&lt;&gt;")</f>
        <v/>
      </c>
      <c r="I2546" s="9">
        <f>COUNTIFS(Violations[Key],C2546,Violations[Critical flag],"Critical")</f>
        <v/>
      </c>
      <c r="J2546" s="9">
        <f>IF(LEFT(_xlfn.XLOOKUP(C2546,Violations[Key],Violations[Action]),20)="Establishment Closed","Yes","No")</f>
        <v/>
      </c>
      <c r="K2546" s="9">
        <f>IF(F2546&lt;=13,"Yes","No")</f>
        <v/>
      </c>
    </row>
    <row r="2547">
      <c r="A2547" t="n">
        <v>50016261</v>
      </c>
      <c r="B2547" s="8" t="n">
        <v>46170</v>
      </c>
      <c r="C2547" s="9">
        <f>A2547&amp;"-"&amp;TEXT(B2547,"yyyymmdd")</f>
        <v/>
      </c>
      <c r="D2547" s="9">
        <f>_xlfn.XLOOKUP(C2547,Violations[Key],Violations[Boro])</f>
        <v/>
      </c>
      <c r="E2547" s="9">
        <f>_xlfn.XLOOKUP(C2547,Violations[Key],Violations[Cuisine])</f>
        <v/>
      </c>
      <c r="F2547" s="9">
        <f>_xlfn.XLOOKUP(C2547,Violations[Key],Violations[Score])</f>
        <v/>
      </c>
      <c r="G2547" s="9">
        <f>_xlfn.XLOOKUP(C2547,Violations[Key],Violations[Grade])&amp;""</f>
        <v/>
      </c>
      <c r="H2547" s="9">
        <f>COUNTIFS(Violations[Key],C2547,Violations[Violation code],"&lt;&gt;")</f>
        <v/>
      </c>
      <c r="I2547" s="9">
        <f>COUNTIFS(Violations[Key],C2547,Violations[Critical flag],"Critical")</f>
        <v/>
      </c>
      <c r="J2547" s="9">
        <f>IF(LEFT(_xlfn.XLOOKUP(C2547,Violations[Key],Violations[Action]),20)="Establishment Closed","Yes","No")</f>
        <v/>
      </c>
      <c r="K2547" s="9">
        <f>IF(F2547&lt;=13,"Yes","No")</f>
        <v/>
      </c>
    </row>
    <row r="2548">
      <c r="A2548" t="n">
        <v>50037612</v>
      </c>
      <c r="B2548" s="8" t="n">
        <v>46170</v>
      </c>
      <c r="C2548" s="9">
        <f>A2548&amp;"-"&amp;TEXT(B2548,"yyyymmdd")</f>
        <v/>
      </c>
      <c r="D2548" s="9">
        <f>_xlfn.XLOOKUP(C2548,Violations[Key],Violations[Boro])</f>
        <v/>
      </c>
      <c r="E2548" s="9">
        <f>_xlfn.XLOOKUP(C2548,Violations[Key],Violations[Cuisine])</f>
        <v/>
      </c>
      <c r="F2548" s="9">
        <f>_xlfn.XLOOKUP(C2548,Violations[Key],Violations[Score])</f>
        <v/>
      </c>
      <c r="G2548" s="9">
        <f>_xlfn.XLOOKUP(C2548,Violations[Key],Violations[Grade])&amp;""</f>
        <v/>
      </c>
      <c r="H2548" s="9">
        <f>COUNTIFS(Violations[Key],C2548,Violations[Violation code],"&lt;&gt;")</f>
        <v/>
      </c>
      <c r="I2548" s="9">
        <f>COUNTIFS(Violations[Key],C2548,Violations[Critical flag],"Critical")</f>
        <v/>
      </c>
      <c r="J2548" s="9">
        <f>IF(LEFT(_xlfn.XLOOKUP(C2548,Violations[Key],Violations[Action]),20)="Establishment Closed","Yes","No")</f>
        <v/>
      </c>
      <c r="K2548" s="9">
        <f>IF(F2548&lt;=13,"Yes","No")</f>
        <v/>
      </c>
    </row>
    <row r="2549">
      <c r="A2549" t="n">
        <v>50040061</v>
      </c>
      <c r="B2549" s="8" t="n">
        <v>46170</v>
      </c>
      <c r="C2549" s="9">
        <f>A2549&amp;"-"&amp;TEXT(B2549,"yyyymmdd")</f>
        <v/>
      </c>
      <c r="D2549" s="9">
        <f>_xlfn.XLOOKUP(C2549,Violations[Key],Violations[Boro])</f>
        <v/>
      </c>
      <c r="E2549" s="9">
        <f>_xlfn.XLOOKUP(C2549,Violations[Key],Violations[Cuisine])</f>
        <v/>
      </c>
      <c r="F2549" s="9">
        <f>_xlfn.XLOOKUP(C2549,Violations[Key],Violations[Score])</f>
        <v/>
      </c>
      <c r="G2549" s="9">
        <f>_xlfn.XLOOKUP(C2549,Violations[Key],Violations[Grade])&amp;""</f>
        <v/>
      </c>
      <c r="H2549" s="9">
        <f>COUNTIFS(Violations[Key],C2549,Violations[Violation code],"&lt;&gt;")</f>
        <v/>
      </c>
      <c r="I2549" s="9">
        <f>COUNTIFS(Violations[Key],C2549,Violations[Critical flag],"Critical")</f>
        <v/>
      </c>
      <c r="J2549" s="9">
        <f>IF(LEFT(_xlfn.XLOOKUP(C2549,Violations[Key],Violations[Action]),20)="Establishment Closed","Yes","No")</f>
        <v/>
      </c>
      <c r="K2549" s="9">
        <f>IF(F2549&lt;=13,"Yes","No")</f>
        <v/>
      </c>
    </row>
    <row r="2550">
      <c r="A2550" t="n">
        <v>50049489</v>
      </c>
      <c r="B2550" s="8" t="n">
        <v>46170</v>
      </c>
      <c r="C2550" s="9">
        <f>A2550&amp;"-"&amp;TEXT(B2550,"yyyymmdd")</f>
        <v/>
      </c>
      <c r="D2550" s="9">
        <f>_xlfn.XLOOKUP(C2550,Violations[Key],Violations[Boro])</f>
        <v/>
      </c>
      <c r="E2550" s="9">
        <f>_xlfn.XLOOKUP(C2550,Violations[Key],Violations[Cuisine])</f>
        <v/>
      </c>
      <c r="F2550" s="9">
        <f>_xlfn.XLOOKUP(C2550,Violations[Key],Violations[Score])</f>
        <v/>
      </c>
      <c r="G2550" s="9">
        <f>_xlfn.XLOOKUP(C2550,Violations[Key],Violations[Grade])&amp;""</f>
        <v/>
      </c>
      <c r="H2550" s="9">
        <f>COUNTIFS(Violations[Key],C2550,Violations[Violation code],"&lt;&gt;")</f>
        <v/>
      </c>
      <c r="I2550" s="9">
        <f>COUNTIFS(Violations[Key],C2550,Violations[Critical flag],"Critical")</f>
        <v/>
      </c>
      <c r="J2550" s="9">
        <f>IF(LEFT(_xlfn.XLOOKUP(C2550,Violations[Key],Violations[Action]),20)="Establishment Closed","Yes","No")</f>
        <v/>
      </c>
      <c r="K2550" s="9">
        <f>IF(F2550&lt;=13,"Yes","No")</f>
        <v/>
      </c>
    </row>
    <row r="2551">
      <c r="A2551" t="n">
        <v>50050887</v>
      </c>
      <c r="B2551" s="8" t="n">
        <v>46170</v>
      </c>
      <c r="C2551" s="9">
        <f>A2551&amp;"-"&amp;TEXT(B2551,"yyyymmdd")</f>
        <v/>
      </c>
      <c r="D2551" s="9">
        <f>_xlfn.XLOOKUP(C2551,Violations[Key],Violations[Boro])</f>
        <v/>
      </c>
      <c r="E2551" s="9">
        <f>_xlfn.XLOOKUP(C2551,Violations[Key],Violations[Cuisine])</f>
        <v/>
      </c>
      <c r="F2551" s="9">
        <f>_xlfn.XLOOKUP(C2551,Violations[Key],Violations[Score])</f>
        <v/>
      </c>
      <c r="G2551" s="9">
        <f>_xlfn.XLOOKUP(C2551,Violations[Key],Violations[Grade])&amp;""</f>
        <v/>
      </c>
      <c r="H2551" s="9">
        <f>COUNTIFS(Violations[Key],C2551,Violations[Violation code],"&lt;&gt;")</f>
        <v/>
      </c>
      <c r="I2551" s="9">
        <f>COUNTIFS(Violations[Key],C2551,Violations[Critical flag],"Critical")</f>
        <v/>
      </c>
      <c r="J2551" s="9">
        <f>IF(LEFT(_xlfn.XLOOKUP(C2551,Violations[Key],Violations[Action]),20)="Establishment Closed","Yes","No")</f>
        <v/>
      </c>
      <c r="K2551" s="9">
        <f>IF(F2551&lt;=13,"Yes","No")</f>
        <v/>
      </c>
    </row>
    <row r="2552">
      <c r="A2552" t="n">
        <v>50051314</v>
      </c>
      <c r="B2552" s="8" t="n">
        <v>46170</v>
      </c>
      <c r="C2552" s="9">
        <f>A2552&amp;"-"&amp;TEXT(B2552,"yyyymmdd")</f>
        <v/>
      </c>
      <c r="D2552" s="9">
        <f>_xlfn.XLOOKUP(C2552,Violations[Key],Violations[Boro])</f>
        <v/>
      </c>
      <c r="E2552" s="9">
        <f>_xlfn.XLOOKUP(C2552,Violations[Key],Violations[Cuisine])</f>
        <v/>
      </c>
      <c r="F2552" s="9">
        <f>_xlfn.XLOOKUP(C2552,Violations[Key],Violations[Score])</f>
        <v/>
      </c>
      <c r="G2552" s="9">
        <f>_xlfn.XLOOKUP(C2552,Violations[Key],Violations[Grade])&amp;""</f>
        <v/>
      </c>
      <c r="H2552" s="9">
        <f>COUNTIFS(Violations[Key],C2552,Violations[Violation code],"&lt;&gt;")</f>
        <v/>
      </c>
      <c r="I2552" s="9">
        <f>COUNTIFS(Violations[Key],C2552,Violations[Critical flag],"Critical")</f>
        <v/>
      </c>
      <c r="J2552" s="9">
        <f>IF(LEFT(_xlfn.XLOOKUP(C2552,Violations[Key],Violations[Action]),20)="Establishment Closed","Yes","No")</f>
        <v/>
      </c>
      <c r="K2552" s="9">
        <f>IF(F2552&lt;=13,"Yes","No")</f>
        <v/>
      </c>
    </row>
    <row r="2553">
      <c r="A2553" t="n">
        <v>50057589</v>
      </c>
      <c r="B2553" s="8" t="n">
        <v>46170</v>
      </c>
      <c r="C2553" s="9">
        <f>A2553&amp;"-"&amp;TEXT(B2553,"yyyymmdd")</f>
        <v/>
      </c>
      <c r="D2553" s="9">
        <f>_xlfn.XLOOKUP(C2553,Violations[Key],Violations[Boro])</f>
        <v/>
      </c>
      <c r="E2553" s="9">
        <f>_xlfn.XLOOKUP(C2553,Violations[Key],Violations[Cuisine])</f>
        <v/>
      </c>
      <c r="F2553" s="9">
        <f>_xlfn.XLOOKUP(C2553,Violations[Key],Violations[Score])</f>
        <v/>
      </c>
      <c r="G2553" s="9">
        <f>_xlfn.XLOOKUP(C2553,Violations[Key],Violations[Grade])&amp;""</f>
        <v/>
      </c>
      <c r="H2553" s="9">
        <f>COUNTIFS(Violations[Key],C2553,Violations[Violation code],"&lt;&gt;")</f>
        <v/>
      </c>
      <c r="I2553" s="9">
        <f>COUNTIFS(Violations[Key],C2553,Violations[Critical flag],"Critical")</f>
        <v/>
      </c>
      <c r="J2553" s="9">
        <f>IF(LEFT(_xlfn.XLOOKUP(C2553,Violations[Key],Violations[Action]),20)="Establishment Closed","Yes","No")</f>
        <v/>
      </c>
      <c r="K2553" s="9">
        <f>IF(F2553&lt;=13,"Yes","No")</f>
        <v/>
      </c>
    </row>
    <row r="2554">
      <c r="A2554" t="n">
        <v>50058630</v>
      </c>
      <c r="B2554" s="8" t="n">
        <v>46170</v>
      </c>
      <c r="C2554" s="9">
        <f>A2554&amp;"-"&amp;TEXT(B2554,"yyyymmdd")</f>
        <v/>
      </c>
      <c r="D2554" s="9">
        <f>_xlfn.XLOOKUP(C2554,Violations[Key],Violations[Boro])</f>
        <v/>
      </c>
      <c r="E2554" s="9">
        <f>_xlfn.XLOOKUP(C2554,Violations[Key],Violations[Cuisine])</f>
        <v/>
      </c>
      <c r="F2554" s="9">
        <f>_xlfn.XLOOKUP(C2554,Violations[Key],Violations[Score])</f>
        <v/>
      </c>
      <c r="G2554" s="9">
        <f>_xlfn.XLOOKUP(C2554,Violations[Key],Violations[Grade])&amp;""</f>
        <v/>
      </c>
      <c r="H2554" s="9">
        <f>COUNTIFS(Violations[Key],C2554,Violations[Violation code],"&lt;&gt;")</f>
        <v/>
      </c>
      <c r="I2554" s="9">
        <f>COUNTIFS(Violations[Key],C2554,Violations[Critical flag],"Critical")</f>
        <v/>
      </c>
      <c r="J2554" s="9">
        <f>IF(LEFT(_xlfn.XLOOKUP(C2554,Violations[Key],Violations[Action]),20)="Establishment Closed","Yes","No")</f>
        <v/>
      </c>
      <c r="K2554" s="9">
        <f>IF(F2554&lt;=13,"Yes","No")</f>
        <v/>
      </c>
    </row>
    <row r="2555">
      <c r="A2555" t="n">
        <v>50064117</v>
      </c>
      <c r="B2555" s="8" t="n">
        <v>46170</v>
      </c>
      <c r="C2555" s="9">
        <f>A2555&amp;"-"&amp;TEXT(B2555,"yyyymmdd")</f>
        <v/>
      </c>
      <c r="D2555" s="9">
        <f>_xlfn.XLOOKUP(C2555,Violations[Key],Violations[Boro])</f>
        <v/>
      </c>
      <c r="E2555" s="9">
        <f>_xlfn.XLOOKUP(C2555,Violations[Key],Violations[Cuisine])</f>
        <v/>
      </c>
      <c r="F2555" s="9">
        <f>_xlfn.XLOOKUP(C2555,Violations[Key],Violations[Score])</f>
        <v/>
      </c>
      <c r="G2555" s="9">
        <f>_xlfn.XLOOKUP(C2555,Violations[Key],Violations[Grade])&amp;""</f>
        <v/>
      </c>
      <c r="H2555" s="9">
        <f>COUNTIFS(Violations[Key],C2555,Violations[Violation code],"&lt;&gt;")</f>
        <v/>
      </c>
      <c r="I2555" s="9">
        <f>COUNTIFS(Violations[Key],C2555,Violations[Critical flag],"Critical")</f>
        <v/>
      </c>
      <c r="J2555" s="9">
        <f>IF(LEFT(_xlfn.XLOOKUP(C2555,Violations[Key],Violations[Action]),20)="Establishment Closed","Yes","No")</f>
        <v/>
      </c>
      <c r="K2555" s="9">
        <f>IF(F2555&lt;=13,"Yes","No")</f>
        <v/>
      </c>
    </row>
    <row r="2556">
      <c r="A2556" t="n">
        <v>50070055</v>
      </c>
      <c r="B2556" s="8" t="n">
        <v>46170</v>
      </c>
      <c r="C2556" s="9">
        <f>A2556&amp;"-"&amp;TEXT(B2556,"yyyymmdd")</f>
        <v/>
      </c>
      <c r="D2556" s="9">
        <f>_xlfn.XLOOKUP(C2556,Violations[Key],Violations[Boro])</f>
        <v/>
      </c>
      <c r="E2556" s="9">
        <f>_xlfn.XLOOKUP(C2556,Violations[Key],Violations[Cuisine])</f>
        <v/>
      </c>
      <c r="F2556" s="9">
        <f>_xlfn.XLOOKUP(C2556,Violations[Key],Violations[Score])</f>
        <v/>
      </c>
      <c r="G2556" s="9">
        <f>_xlfn.XLOOKUP(C2556,Violations[Key],Violations[Grade])&amp;""</f>
        <v/>
      </c>
      <c r="H2556" s="9">
        <f>COUNTIFS(Violations[Key],C2556,Violations[Violation code],"&lt;&gt;")</f>
        <v/>
      </c>
      <c r="I2556" s="9">
        <f>COUNTIFS(Violations[Key],C2556,Violations[Critical flag],"Critical")</f>
        <v/>
      </c>
      <c r="J2556" s="9">
        <f>IF(LEFT(_xlfn.XLOOKUP(C2556,Violations[Key],Violations[Action]),20)="Establishment Closed","Yes","No")</f>
        <v/>
      </c>
      <c r="K2556" s="9">
        <f>IF(F2556&lt;=13,"Yes","No")</f>
        <v/>
      </c>
    </row>
    <row r="2557">
      <c r="A2557" t="n">
        <v>50085812</v>
      </c>
      <c r="B2557" s="8" t="n">
        <v>46170</v>
      </c>
      <c r="C2557" s="9">
        <f>A2557&amp;"-"&amp;TEXT(B2557,"yyyymmdd")</f>
        <v/>
      </c>
      <c r="D2557" s="9">
        <f>_xlfn.XLOOKUP(C2557,Violations[Key],Violations[Boro])</f>
        <v/>
      </c>
      <c r="E2557" s="9">
        <f>_xlfn.XLOOKUP(C2557,Violations[Key],Violations[Cuisine])</f>
        <v/>
      </c>
      <c r="F2557" s="9">
        <f>_xlfn.XLOOKUP(C2557,Violations[Key],Violations[Score])</f>
        <v/>
      </c>
      <c r="G2557" s="9">
        <f>_xlfn.XLOOKUP(C2557,Violations[Key],Violations[Grade])&amp;""</f>
        <v/>
      </c>
      <c r="H2557" s="9">
        <f>COUNTIFS(Violations[Key],C2557,Violations[Violation code],"&lt;&gt;")</f>
        <v/>
      </c>
      <c r="I2557" s="9">
        <f>COUNTIFS(Violations[Key],C2557,Violations[Critical flag],"Critical")</f>
        <v/>
      </c>
      <c r="J2557" s="9">
        <f>IF(LEFT(_xlfn.XLOOKUP(C2557,Violations[Key],Violations[Action]),20)="Establishment Closed","Yes","No")</f>
        <v/>
      </c>
      <c r="K2557" s="9">
        <f>IF(F2557&lt;=13,"Yes","No")</f>
        <v/>
      </c>
    </row>
    <row r="2558">
      <c r="A2558" t="n">
        <v>50093835</v>
      </c>
      <c r="B2558" s="8" t="n">
        <v>46170</v>
      </c>
      <c r="C2558" s="9">
        <f>A2558&amp;"-"&amp;TEXT(B2558,"yyyymmdd")</f>
        <v/>
      </c>
      <c r="D2558" s="9">
        <f>_xlfn.XLOOKUP(C2558,Violations[Key],Violations[Boro])</f>
        <v/>
      </c>
      <c r="E2558" s="9">
        <f>_xlfn.XLOOKUP(C2558,Violations[Key],Violations[Cuisine])</f>
        <v/>
      </c>
      <c r="F2558" s="9">
        <f>_xlfn.XLOOKUP(C2558,Violations[Key],Violations[Score])</f>
        <v/>
      </c>
      <c r="G2558" s="9">
        <f>_xlfn.XLOOKUP(C2558,Violations[Key],Violations[Grade])&amp;""</f>
        <v/>
      </c>
      <c r="H2558" s="9">
        <f>COUNTIFS(Violations[Key],C2558,Violations[Violation code],"&lt;&gt;")</f>
        <v/>
      </c>
      <c r="I2558" s="9">
        <f>COUNTIFS(Violations[Key],C2558,Violations[Critical flag],"Critical")</f>
        <v/>
      </c>
      <c r="J2558" s="9">
        <f>IF(LEFT(_xlfn.XLOOKUP(C2558,Violations[Key],Violations[Action]),20)="Establishment Closed","Yes","No")</f>
        <v/>
      </c>
      <c r="K2558" s="9">
        <f>IF(F2558&lt;=13,"Yes","No")</f>
        <v/>
      </c>
    </row>
    <row r="2559">
      <c r="A2559" t="n">
        <v>50097461</v>
      </c>
      <c r="B2559" s="8" t="n">
        <v>46170</v>
      </c>
      <c r="C2559" s="9">
        <f>A2559&amp;"-"&amp;TEXT(B2559,"yyyymmdd")</f>
        <v/>
      </c>
      <c r="D2559" s="9">
        <f>_xlfn.XLOOKUP(C2559,Violations[Key],Violations[Boro])</f>
        <v/>
      </c>
      <c r="E2559" s="9">
        <f>_xlfn.XLOOKUP(C2559,Violations[Key],Violations[Cuisine])</f>
        <v/>
      </c>
      <c r="F2559" s="9">
        <f>_xlfn.XLOOKUP(C2559,Violations[Key],Violations[Score])</f>
        <v/>
      </c>
      <c r="G2559" s="9">
        <f>_xlfn.XLOOKUP(C2559,Violations[Key],Violations[Grade])&amp;""</f>
        <v/>
      </c>
      <c r="H2559" s="9">
        <f>COUNTIFS(Violations[Key],C2559,Violations[Violation code],"&lt;&gt;")</f>
        <v/>
      </c>
      <c r="I2559" s="9">
        <f>COUNTIFS(Violations[Key],C2559,Violations[Critical flag],"Critical")</f>
        <v/>
      </c>
      <c r="J2559" s="9">
        <f>IF(LEFT(_xlfn.XLOOKUP(C2559,Violations[Key],Violations[Action]),20)="Establishment Closed","Yes","No")</f>
        <v/>
      </c>
      <c r="K2559" s="9">
        <f>IF(F2559&lt;=13,"Yes","No")</f>
        <v/>
      </c>
    </row>
    <row r="2560">
      <c r="A2560" t="n">
        <v>50105061</v>
      </c>
      <c r="B2560" s="8" t="n">
        <v>46170</v>
      </c>
      <c r="C2560" s="9">
        <f>A2560&amp;"-"&amp;TEXT(B2560,"yyyymmdd")</f>
        <v/>
      </c>
      <c r="D2560" s="9">
        <f>_xlfn.XLOOKUP(C2560,Violations[Key],Violations[Boro])</f>
        <v/>
      </c>
      <c r="E2560" s="9">
        <f>_xlfn.XLOOKUP(C2560,Violations[Key],Violations[Cuisine])</f>
        <v/>
      </c>
      <c r="F2560" s="9">
        <f>_xlfn.XLOOKUP(C2560,Violations[Key],Violations[Score])</f>
        <v/>
      </c>
      <c r="G2560" s="9">
        <f>_xlfn.XLOOKUP(C2560,Violations[Key],Violations[Grade])&amp;""</f>
        <v/>
      </c>
      <c r="H2560" s="9">
        <f>COUNTIFS(Violations[Key],C2560,Violations[Violation code],"&lt;&gt;")</f>
        <v/>
      </c>
      <c r="I2560" s="9">
        <f>COUNTIFS(Violations[Key],C2560,Violations[Critical flag],"Critical")</f>
        <v/>
      </c>
      <c r="J2560" s="9">
        <f>IF(LEFT(_xlfn.XLOOKUP(C2560,Violations[Key],Violations[Action]),20)="Establishment Closed","Yes","No")</f>
        <v/>
      </c>
      <c r="K2560" s="9">
        <f>IF(F2560&lt;=13,"Yes","No")</f>
        <v/>
      </c>
    </row>
    <row r="2561">
      <c r="A2561" t="n">
        <v>50107917</v>
      </c>
      <c r="B2561" s="8" t="n">
        <v>46170</v>
      </c>
      <c r="C2561" s="9">
        <f>A2561&amp;"-"&amp;TEXT(B2561,"yyyymmdd")</f>
        <v/>
      </c>
      <c r="D2561" s="9">
        <f>_xlfn.XLOOKUP(C2561,Violations[Key],Violations[Boro])</f>
        <v/>
      </c>
      <c r="E2561" s="9">
        <f>_xlfn.XLOOKUP(C2561,Violations[Key],Violations[Cuisine])</f>
        <v/>
      </c>
      <c r="F2561" s="9">
        <f>_xlfn.XLOOKUP(C2561,Violations[Key],Violations[Score])</f>
        <v/>
      </c>
      <c r="G2561" s="9">
        <f>_xlfn.XLOOKUP(C2561,Violations[Key],Violations[Grade])&amp;""</f>
        <v/>
      </c>
      <c r="H2561" s="9">
        <f>COUNTIFS(Violations[Key],C2561,Violations[Violation code],"&lt;&gt;")</f>
        <v/>
      </c>
      <c r="I2561" s="9">
        <f>COUNTIFS(Violations[Key],C2561,Violations[Critical flag],"Critical")</f>
        <v/>
      </c>
      <c r="J2561" s="9">
        <f>IF(LEFT(_xlfn.XLOOKUP(C2561,Violations[Key],Violations[Action]),20)="Establishment Closed","Yes","No")</f>
        <v/>
      </c>
      <c r="K2561" s="9">
        <f>IF(F2561&lt;=13,"Yes","No")</f>
        <v/>
      </c>
    </row>
    <row r="2562">
      <c r="A2562" t="n">
        <v>50109132</v>
      </c>
      <c r="B2562" s="8" t="n">
        <v>46170</v>
      </c>
      <c r="C2562" s="9">
        <f>A2562&amp;"-"&amp;TEXT(B2562,"yyyymmdd")</f>
        <v/>
      </c>
      <c r="D2562" s="9">
        <f>_xlfn.XLOOKUP(C2562,Violations[Key],Violations[Boro])</f>
        <v/>
      </c>
      <c r="E2562" s="9">
        <f>_xlfn.XLOOKUP(C2562,Violations[Key],Violations[Cuisine])</f>
        <v/>
      </c>
      <c r="F2562" s="9">
        <f>_xlfn.XLOOKUP(C2562,Violations[Key],Violations[Score])</f>
        <v/>
      </c>
      <c r="G2562" s="9">
        <f>_xlfn.XLOOKUP(C2562,Violations[Key],Violations[Grade])&amp;""</f>
        <v/>
      </c>
      <c r="H2562" s="9">
        <f>COUNTIFS(Violations[Key],C2562,Violations[Violation code],"&lt;&gt;")</f>
        <v/>
      </c>
      <c r="I2562" s="9">
        <f>COUNTIFS(Violations[Key],C2562,Violations[Critical flag],"Critical")</f>
        <v/>
      </c>
      <c r="J2562" s="9">
        <f>IF(LEFT(_xlfn.XLOOKUP(C2562,Violations[Key],Violations[Action]),20)="Establishment Closed","Yes","No")</f>
        <v/>
      </c>
      <c r="K2562" s="9">
        <f>IF(F2562&lt;=13,"Yes","No")</f>
        <v/>
      </c>
    </row>
    <row r="2563">
      <c r="A2563" t="n">
        <v>50109757</v>
      </c>
      <c r="B2563" s="8" t="n">
        <v>46170</v>
      </c>
      <c r="C2563" s="9">
        <f>A2563&amp;"-"&amp;TEXT(B2563,"yyyymmdd")</f>
        <v/>
      </c>
      <c r="D2563" s="9">
        <f>_xlfn.XLOOKUP(C2563,Violations[Key],Violations[Boro])</f>
        <v/>
      </c>
      <c r="E2563" s="9">
        <f>_xlfn.XLOOKUP(C2563,Violations[Key],Violations[Cuisine])</f>
        <v/>
      </c>
      <c r="F2563" s="9">
        <f>_xlfn.XLOOKUP(C2563,Violations[Key],Violations[Score])</f>
        <v/>
      </c>
      <c r="G2563" s="9">
        <f>_xlfn.XLOOKUP(C2563,Violations[Key],Violations[Grade])&amp;""</f>
        <v/>
      </c>
      <c r="H2563" s="9">
        <f>COUNTIFS(Violations[Key],C2563,Violations[Violation code],"&lt;&gt;")</f>
        <v/>
      </c>
      <c r="I2563" s="9">
        <f>COUNTIFS(Violations[Key],C2563,Violations[Critical flag],"Critical")</f>
        <v/>
      </c>
      <c r="J2563" s="9">
        <f>IF(LEFT(_xlfn.XLOOKUP(C2563,Violations[Key],Violations[Action]),20)="Establishment Closed","Yes","No")</f>
        <v/>
      </c>
      <c r="K2563" s="9">
        <f>IF(F2563&lt;=13,"Yes","No")</f>
        <v/>
      </c>
    </row>
    <row r="2564">
      <c r="A2564" t="n">
        <v>50109916</v>
      </c>
      <c r="B2564" s="8" t="n">
        <v>46170</v>
      </c>
      <c r="C2564" s="9">
        <f>A2564&amp;"-"&amp;TEXT(B2564,"yyyymmdd")</f>
        <v/>
      </c>
      <c r="D2564" s="9">
        <f>_xlfn.XLOOKUP(C2564,Violations[Key],Violations[Boro])</f>
        <v/>
      </c>
      <c r="E2564" s="9">
        <f>_xlfn.XLOOKUP(C2564,Violations[Key],Violations[Cuisine])</f>
        <v/>
      </c>
      <c r="F2564" s="9">
        <f>_xlfn.XLOOKUP(C2564,Violations[Key],Violations[Score])</f>
        <v/>
      </c>
      <c r="G2564" s="9">
        <f>_xlfn.XLOOKUP(C2564,Violations[Key],Violations[Grade])&amp;""</f>
        <v/>
      </c>
      <c r="H2564" s="9">
        <f>COUNTIFS(Violations[Key],C2564,Violations[Violation code],"&lt;&gt;")</f>
        <v/>
      </c>
      <c r="I2564" s="9">
        <f>COUNTIFS(Violations[Key],C2564,Violations[Critical flag],"Critical")</f>
        <v/>
      </c>
      <c r="J2564" s="9">
        <f>IF(LEFT(_xlfn.XLOOKUP(C2564,Violations[Key],Violations[Action]),20)="Establishment Closed","Yes","No")</f>
        <v/>
      </c>
      <c r="K2564" s="9">
        <f>IF(F2564&lt;=13,"Yes","No")</f>
        <v/>
      </c>
    </row>
    <row r="2565">
      <c r="A2565" t="n">
        <v>50110690</v>
      </c>
      <c r="B2565" s="8" t="n">
        <v>46170</v>
      </c>
      <c r="C2565" s="9">
        <f>A2565&amp;"-"&amp;TEXT(B2565,"yyyymmdd")</f>
        <v/>
      </c>
      <c r="D2565" s="9">
        <f>_xlfn.XLOOKUP(C2565,Violations[Key],Violations[Boro])</f>
        <v/>
      </c>
      <c r="E2565" s="9">
        <f>_xlfn.XLOOKUP(C2565,Violations[Key],Violations[Cuisine])</f>
        <v/>
      </c>
      <c r="F2565" s="9">
        <f>_xlfn.XLOOKUP(C2565,Violations[Key],Violations[Score])</f>
        <v/>
      </c>
      <c r="G2565" s="9">
        <f>_xlfn.XLOOKUP(C2565,Violations[Key],Violations[Grade])&amp;""</f>
        <v/>
      </c>
      <c r="H2565" s="9">
        <f>COUNTIFS(Violations[Key],C2565,Violations[Violation code],"&lt;&gt;")</f>
        <v/>
      </c>
      <c r="I2565" s="9">
        <f>COUNTIFS(Violations[Key],C2565,Violations[Critical flag],"Critical")</f>
        <v/>
      </c>
      <c r="J2565" s="9">
        <f>IF(LEFT(_xlfn.XLOOKUP(C2565,Violations[Key],Violations[Action]),20)="Establishment Closed","Yes","No")</f>
        <v/>
      </c>
      <c r="K2565" s="9">
        <f>IF(F2565&lt;=13,"Yes","No")</f>
        <v/>
      </c>
    </row>
    <row r="2566">
      <c r="A2566" t="n">
        <v>50113496</v>
      </c>
      <c r="B2566" s="8" t="n">
        <v>46170</v>
      </c>
      <c r="C2566" s="9">
        <f>A2566&amp;"-"&amp;TEXT(B2566,"yyyymmdd")</f>
        <v/>
      </c>
      <c r="D2566" s="9">
        <f>_xlfn.XLOOKUP(C2566,Violations[Key],Violations[Boro])</f>
        <v/>
      </c>
      <c r="E2566" s="9">
        <f>_xlfn.XLOOKUP(C2566,Violations[Key],Violations[Cuisine])</f>
        <v/>
      </c>
      <c r="F2566" s="9">
        <f>_xlfn.XLOOKUP(C2566,Violations[Key],Violations[Score])</f>
        <v/>
      </c>
      <c r="G2566" s="9">
        <f>_xlfn.XLOOKUP(C2566,Violations[Key],Violations[Grade])&amp;""</f>
        <v/>
      </c>
      <c r="H2566" s="9">
        <f>COUNTIFS(Violations[Key],C2566,Violations[Violation code],"&lt;&gt;")</f>
        <v/>
      </c>
      <c r="I2566" s="9">
        <f>COUNTIFS(Violations[Key],C2566,Violations[Critical flag],"Critical")</f>
        <v/>
      </c>
      <c r="J2566" s="9">
        <f>IF(LEFT(_xlfn.XLOOKUP(C2566,Violations[Key],Violations[Action]),20)="Establishment Closed","Yes","No")</f>
        <v/>
      </c>
      <c r="K2566" s="9">
        <f>IF(F2566&lt;=13,"Yes","No")</f>
        <v/>
      </c>
    </row>
    <row r="2567">
      <c r="A2567" t="n">
        <v>50117053</v>
      </c>
      <c r="B2567" s="8" t="n">
        <v>46170</v>
      </c>
      <c r="C2567" s="9">
        <f>A2567&amp;"-"&amp;TEXT(B2567,"yyyymmdd")</f>
        <v/>
      </c>
      <c r="D2567" s="9">
        <f>_xlfn.XLOOKUP(C2567,Violations[Key],Violations[Boro])</f>
        <v/>
      </c>
      <c r="E2567" s="9">
        <f>_xlfn.XLOOKUP(C2567,Violations[Key],Violations[Cuisine])</f>
        <v/>
      </c>
      <c r="F2567" s="9">
        <f>_xlfn.XLOOKUP(C2567,Violations[Key],Violations[Score])</f>
        <v/>
      </c>
      <c r="G2567" s="9">
        <f>_xlfn.XLOOKUP(C2567,Violations[Key],Violations[Grade])&amp;""</f>
        <v/>
      </c>
      <c r="H2567" s="9">
        <f>COUNTIFS(Violations[Key],C2567,Violations[Violation code],"&lt;&gt;")</f>
        <v/>
      </c>
      <c r="I2567" s="9">
        <f>COUNTIFS(Violations[Key],C2567,Violations[Critical flag],"Critical")</f>
        <v/>
      </c>
      <c r="J2567" s="9">
        <f>IF(LEFT(_xlfn.XLOOKUP(C2567,Violations[Key],Violations[Action]),20)="Establishment Closed","Yes","No")</f>
        <v/>
      </c>
      <c r="K2567" s="9">
        <f>IF(F2567&lt;=13,"Yes","No")</f>
        <v/>
      </c>
    </row>
    <row r="2568">
      <c r="A2568" t="n">
        <v>50117456</v>
      </c>
      <c r="B2568" s="8" t="n">
        <v>46170</v>
      </c>
      <c r="C2568" s="9">
        <f>A2568&amp;"-"&amp;TEXT(B2568,"yyyymmdd")</f>
        <v/>
      </c>
      <c r="D2568" s="9">
        <f>_xlfn.XLOOKUP(C2568,Violations[Key],Violations[Boro])</f>
        <v/>
      </c>
      <c r="E2568" s="9">
        <f>_xlfn.XLOOKUP(C2568,Violations[Key],Violations[Cuisine])</f>
        <v/>
      </c>
      <c r="F2568" s="9">
        <f>_xlfn.XLOOKUP(C2568,Violations[Key],Violations[Score])</f>
        <v/>
      </c>
      <c r="G2568" s="9">
        <f>_xlfn.XLOOKUP(C2568,Violations[Key],Violations[Grade])&amp;""</f>
        <v/>
      </c>
      <c r="H2568" s="9">
        <f>COUNTIFS(Violations[Key],C2568,Violations[Violation code],"&lt;&gt;")</f>
        <v/>
      </c>
      <c r="I2568" s="9">
        <f>COUNTIFS(Violations[Key],C2568,Violations[Critical flag],"Critical")</f>
        <v/>
      </c>
      <c r="J2568" s="9">
        <f>IF(LEFT(_xlfn.XLOOKUP(C2568,Violations[Key],Violations[Action]),20)="Establishment Closed","Yes","No")</f>
        <v/>
      </c>
      <c r="K2568" s="9">
        <f>IF(F2568&lt;=13,"Yes","No")</f>
        <v/>
      </c>
    </row>
    <row r="2569">
      <c r="A2569" t="n">
        <v>50121526</v>
      </c>
      <c r="B2569" s="8" t="n">
        <v>46170</v>
      </c>
      <c r="C2569" s="9">
        <f>A2569&amp;"-"&amp;TEXT(B2569,"yyyymmdd")</f>
        <v/>
      </c>
      <c r="D2569" s="9">
        <f>_xlfn.XLOOKUP(C2569,Violations[Key],Violations[Boro])</f>
        <v/>
      </c>
      <c r="E2569" s="9">
        <f>_xlfn.XLOOKUP(C2569,Violations[Key],Violations[Cuisine])</f>
        <v/>
      </c>
      <c r="F2569" s="9">
        <f>_xlfn.XLOOKUP(C2569,Violations[Key],Violations[Score])</f>
        <v/>
      </c>
      <c r="G2569" s="9">
        <f>_xlfn.XLOOKUP(C2569,Violations[Key],Violations[Grade])&amp;""</f>
        <v/>
      </c>
      <c r="H2569" s="9">
        <f>COUNTIFS(Violations[Key],C2569,Violations[Violation code],"&lt;&gt;")</f>
        <v/>
      </c>
      <c r="I2569" s="9">
        <f>COUNTIFS(Violations[Key],C2569,Violations[Critical flag],"Critical")</f>
        <v/>
      </c>
      <c r="J2569" s="9">
        <f>IF(LEFT(_xlfn.XLOOKUP(C2569,Violations[Key],Violations[Action]),20)="Establishment Closed","Yes","No")</f>
        <v/>
      </c>
      <c r="K2569" s="9">
        <f>IF(F2569&lt;=13,"Yes","No")</f>
        <v/>
      </c>
    </row>
    <row r="2570">
      <c r="A2570" t="n">
        <v>50129574</v>
      </c>
      <c r="B2570" s="8" t="n">
        <v>46170</v>
      </c>
      <c r="C2570" s="9">
        <f>A2570&amp;"-"&amp;TEXT(B2570,"yyyymmdd")</f>
        <v/>
      </c>
      <c r="D2570" s="9">
        <f>_xlfn.XLOOKUP(C2570,Violations[Key],Violations[Boro])</f>
        <v/>
      </c>
      <c r="E2570" s="9">
        <f>_xlfn.XLOOKUP(C2570,Violations[Key],Violations[Cuisine])</f>
        <v/>
      </c>
      <c r="F2570" s="9">
        <f>_xlfn.XLOOKUP(C2570,Violations[Key],Violations[Score])</f>
        <v/>
      </c>
      <c r="G2570" s="9">
        <f>_xlfn.XLOOKUP(C2570,Violations[Key],Violations[Grade])&amp;""</f>
        <v/>
      </c>
      <c r="H2570" s="9">
        <f>COUNTIFS(Violations[Key],C2570,Violations[Violation code],"&lt;&gt;")</f>
        <v/>
      </c>
      <c r="I2570" s="9">
        <f>COUNTIFS(Violations[Key],C2570,Violations[Critical flag],"Critical")</f>
        <v/>
      </c>
      <c r="J2570" s="9">
        <f>IF(LEFT(_xlfn.XLOOKUP(C2570,Violations[Key],Violations[Action]),20)="Establishment Closed","Yes","No")</f>
        <v/>
      </c>
      <c r="K2570" s="9">
        <f>IF(F2570&lt;=13,"Yes","No")</f>
        <v/>
      </c>
    </row>
    <row r="2571">
      <c r="A2571" t="n">
        <v>50130014</v>
      </c>
      <c r="B2571" s="8" t="n">
        <v>46170</v>
      </c>
      <c r="C2571" s="9">
        <f>A2571&amp;"-"&amp;TEXT(B2571,"yyyymmdd")</f>
        <v/>
      </c>
      <c r="D2571" s="9">
        <f>_xlfn.XLOOKUP(C2571,Violations[Key],Violations[Boro])</f>
        <v/>
      </c>
      <c r="E2571" s="9">
        <f>_xlfn.XLOOKUP(C2571,Violations[Key],Violations[Cuisine])</f>
        <v/>
      </c>
      <c r="F2571" s="9">
        <f>_xlfn.XLOOKUP(C2571,Violations[Key],Violations[Score])</f>
        <v/>
      </c>
      <c r="G2571" s="9">
        <f>_xlfn.XLOOKUP(C2571,Violations[Key],Violations[Grade])&amp;""</f>
        <v/>
      </c>
      <c r="H2571" s="9">
        <f>COUNTIFS(Violations[Key],C2571,Violations[Violation code],"&lt;&gt;")</f>
        <v/>
      </c>
      <c r="I2571" s="9">
        <f>COUNTIFS(Violations[Key],C2571,Violations[Critical flag],"Critical")</f>
        <v/>
      </c>
      <c r="J2571" s="9">
        <f>IF(LEFT(_xlfn.XLOOKUP(C2571,Violations[Key],Violations[Action]),20)="Establishment Closed","Yes","No")</f>
        <v/>
      </c>
      <c r="K2571" s="9">
        <f>IF(F2571&lt;=13,"Yes","No")</f>
        <v/>
      </c>
    </row>
    <row r="2572">
      <c r="A2572" t="n">
        <v>50133087</v>
      </c>
      <c r="B2572" s="8" t="n">
        <v>46170</v>
      </c>
      <c r="C2572" s="9">
        <f>A2572&amp;"-"&amp;TEXT(B2572,"yyyymmdd")</f>
        <v/>
      </c>
      <c r="D2572" s="9">
        <f>_xlfn.XLOOKUP(C2572,Violations[Key],Violations[Boro])</f>
        <v/>
      </c>
      <c r="E2572" s="9">
        <f>_xlfn.XLOOKUP(C2572,Violations[Key],Violations[Cuisine])</f>
        <v/>
      </c>
      <c r="F2572" s="9">
        <f>_xlfn.XLOOKUP(C2572,Violations[Key],Violations[Score])</f>
        <v/>
      </c>
      <c r="G2572" s="9">
        <f>_xlfn.XLOOKUP(C2572,Violations[Key],Violations[Grade])&amp;""</f>
        <v/>
      </c>
      <c r="H2572" s="9">
        <f>COUNTIFS(Violations[Key],C2572,Violations[Violation code],"&lt;&gt;")</f>
        <v/>
      </c>
      <c r="I2572" s="9">
        <f>COUNTIFS(Violations[Key],C2572,Violations[Critical flag],"Critical")</f>
        <v/>
      </c>
      <c r="J2572" s="9">
        <f>IF(LEFT(_xlfn.XLOOKUP(C2572,Violations[Key],Violations[Action]),20)="Establishment Closed","Yes","No")</f>
        <v/>
      </c>
      <c r="K2572" s="9">
        <f>IF(F2572&lt;=13,"Yes","No")</f>
        <v/>
      </c>
    </row>
    <row r="2573">
      <c r="A2573" t="n">
        <v>50135299</v>
      </c>
      <c r="B2573" s="8" t="n">
        <v>46170</v>
      </c>
      <c r="C2573" s="9">
        <f>A2573&amp;"-"&amp;TEXT(B2573,"yyyymmdd")</f>
        <v/>
      </c>
      <c r="D2573" s="9">
        <f>_xlfn.XLOOKUP(C2573,Violations[Key],Violations[Boro])</f>
        <v/>
      </c>
      <c r="E2573" s="9">
        <f>_xlfn.XLOOKUP(C2573,Violations[Key],Violations[Cuisine])</f>
        <v/>
      </c>
      <c r="F2573" s="9">
        <f>_xlfn.XLOOKUP(C2573,Violations[Key],Violations[Score])</f>
        <v/>
      </c>
      <c r="G2573" s="9">
        <f>_xlfn.XLOOKUP(C2573,Violations[Key],Violations[Grade])&amp;""</f>
        <v/>
      </c>
      <c r="H2573" s="9">
        <f>COUNTIFS(Violations[Key],C2573,Violations[Violation code],"&lt;&gt;")</f>
        <v/>
      </c>
      <c r="I2573" s="9">
        <f>COUNTIFS(Violations[Key],C2573,Violations[Critical flag],"Critical")</f>
        <v/>
      </c>
      <c r="J2573" s="9">
        <f>IF(LEFT(_xlfn.XLOOKUP(C2573,Violations[Key],Violations[Action]),20)="Establishment Closed","Yes","No")</f>
        <v/>
      </c>
      <c r="K2573" s="9">
        <f>IF(F2573&lt;=13,"Yes","No")</f>
        <v/>
      </c>
    </row>
    <row r="2574">
      <c r="A2574" t="n">
        <v>50139274</v>
      </c>
      <c r="B2574" s="8" t="n">
        <v>46170</v>
      </c>
      <c r="C2574" s="9">
        <f>A2574&amp;"-"&amp;TEXT(B2574,"yyyymmdd")</f>
        <v/>
      </c>
      <c r="D2574" s="9">
        <f>_xlfn.XLOOKUP(C2574,Violations[Key],Violations[Boro])</f>
        <v/>
      </c>
      <c r="E2574" s="9">
        <f>_xlfn.XLOOKUP(C2574,Violations[Key],Violations[Cuisine])</f>
        <v/>
      </c>
      <c r="F2574" s="9">
        <f>_xlfn.XLOOKUP(C2574,Violations[Key],Violations[Score])</f>
        <v/>
      </c>
      <c r="G2574" s="9">
        <f>_xlfn.XLOOKUP(C2574,Violations[Key],Violations[Grade])&amp;""</f>
        <v/>
      </c>
      <c r="H2574" s="9">
        <f>COUNTIFS(Violations[Key],C2574,Violations[Violation code],"&lt;&gt;")</f>
        <v/>
      </c>
      <c r="I2574" s="9">
        <f>COUNTIFS(Violations[Key],C2574,Violations[Critical flag],"Critical")</f>
        <v/>
      </c>
      <c r="J2574" s="9">
        <f>IF(LEFT(_xlfn.XLOOKUP(C2574,Violations[Key],Violations[Action]),20)="Establishment Closed","Yes","No")</f>
        <v/>
      </c>
      <c r="K2574" s="9">
        <f>IF(F2574&lt;=13,"Yes","No")</f>
        <v/>
      </c>
    </row>
    <row r="2575">
      <c r="A2575" t="n">
        <v>50147240</v>
      </c>
      <c r="B2575" s="8" t="n">
        <v>46170</v>
      </c>
      <c r="C2575" s="9">
        <f>A2575&amp;"-"&amp;TEXT(B2575,"yyyymmdd")</f>
        <v/>
      </c>
      <c r="D2575" s="9">
        <f>_xlfn.XLOOKUP(C2575,Violations[Key],Violations[Boro])</f>
        <v/>
      </c>
      <c r="E2575" s="9">
        <f>_xlfn.XLOOKUP(C2575,Violations[Key],Violations[Cuisine])</f>
        <v/>
      </c>
      <c r="F2575" s="9">
        <f>_xlfn.XLOOKUP(C2575,Violations[Key],Violations[Score])</f>
        <v/>
      </c>
      <c r="G2575" s="9">
        <f>_xlfn.XLOOKUP(C2575,Violations[Key],Violations[Grade])&amp;""</f>
        <v/>
      </c>
      <c r="H2575" s="9">
        <f>COUNTIFS(Violations[Key],C2575,Violations[Violation code],"&lt;&gt;")</f>
        <v/>
      </c>
      <c r="I2575" s="9">
        <f>COUNTIFS(Violations[Key],C2575,Violations[Critical flag],"Critical")</f>
        <v/>
      </c>
      <c r="J2575" s="9">
        <f>IF(LEFT(_xlfn.XLOOKUP(C2575,Violations[Key],Violations[Action]),20)="Establishment Closed","Yes","No")</f>
        <v/>
      </c>
      <c r="K2575" s="9">
        <f>IF(F2575&lt;=13,"Yes","No")</f>
        <v/>
      </c>
    </row>
    <row r="2576">
      <c r="A2576" t="n">
        <v>50147280</v>
      </c>
      <c r="B2576" s="8" t="n">
        <v>46170</v>
      </c>
      <c r="C2576" s="9">
        <f>A2576&amp;"-"&amp;TEXT(B2576,"yyyymmdd")</f>
        <v/>
      </c>
      <c r="D2576" s="9">
        <f>_xlfn.XLOOKUP(C2576,Violations[Key],Violations[Boro])</f>
        <v/>
      </c>
      <c r="E2576" s="9">
        <f>_xlfn.XLOOKUP(C2576,Violations[Key],Violations[Cuisine])</f>
        <v/>
      </c>
      <c r="F2576" s="9">
        <f>_xlfn.XLOOKUP(C2576,Violations[Key],Violations[Score])</f>
        <v/>
      </c>
      <c r="G2576" s="9">
        <f>_xlfn.XLOOKUP(C2576,Violations[Key],Violations[Grade])&amp;""</f>
        <v/>
      </c>
      <c r="H2576" s="9">
        <f>COUNTIFS(Violations[Key],C2576,Violations[Violation code],"&lt;&gt;")</f>
        <v/>
      </c>
      <c r="I2576" s="9">
        <f>COUNTIFS(Violations[Key],C2576,Violations[Critical flag],"Critical")</f>
        <v/>
      </c>
      <c r="J2576" s="9">
        <f>IF(LEFT(_xlfn.XLOOKUP(C2576,Violations[Key],Violations[Action]),20)="Establishment Closed","Yes","No")</f>
        <v/>
      </c>
      <c r="K2576" s="9">
        <f>IF(F2576&lt;=13,"Yes","No")</f>
        <v/>
      </c>
    </row>
    <row r="2577">
      <c r="A2577" t="n">
        <v>50148418</v>
      </c>
      <c r="B2577" s="8" t="n">
        <v>46170</v>
      </c>
      <c r="C2577" s="9">
        <f>A2577&amp;"-"&amp;TEXT(B2577,"yyyymmdd")</f>
        <v/>
      </c>
      <c r="D2577" s="9">
        <f>_xlfn.XLOOKUP(C2577,Violations[Key],Violations[Boro])</f>
        <v/>
      </c>
      <c r="E2577" s="9">
        <f>_xlfn.XLOOKUP(C2577,Violations[Key],Violations[Cuisine])</f>
        <v/>
      </c>
      <c r="F2577" s="9">
        <f>_xlfn.XLOOKUP(C2577,Violations[Key],Violations[Score])</f>
        <v/>
      </c>
      <c r="G2577" s="9">
        <f>_xlfn.XLOOKUP(C2577,Violations[Key],Violations[Grade])&amp;""</f>
        <v/>
      </c>
      <c r="H2577" s="9">
        <f>COUNTIFS(Violations[Key],C2577,Violations[Violation code],"&lt;&gt;")</f>
        <v/>
      </c>
      <c r="I2577" s="9">
        <f>COUNTIFS(Violations[Key],C2577,Violations[Critical flag],"Critical")</f>
        <v/>
      </c>
      <c r="J2577" s="9">
        <f>IF(LEFT(_xlfn.XLOOKUP(C2577,Violations[Key],Violations[Action]),20)="Establishment Closed","Yes","No")</f>
        <v/>
      </c>
      <c r="K2577" s="9">
        <f>IF(F2577&lt;=13,"Yes","No")</f>
        <v/>
      </c>
    </row>
    <row r="2578">
      <c r="A2578" t="n">
        <v>50148982</v>
      </c>
      <c r="B2578" s="8" t="n">
        <v>46170</v>
      </c>
      <c r="C2578" s="9">
        <f>A2578&amp;"-"&amp;TEXT(B2578,"yyyymmdd")</f>
        <v/>
      </c>
      <c r="D2578" s="9">
        <f>_xlfn.XLOOKUP(C2578,Violations[Key],Violations[Boro])</f>
        <v/>
      </c>
      <c r="E2578" s="9">
        <f>_xlfn.XLOOKUP(C2578,Violations[Key],Violations[Cuisine])</f>
        <v/>
      </c>
      <c r="F2578" s="9">
        <f>_xlfn.XLOOKUP(C2578,Violations[Key],Violations[Score])</f>
        <v/>
      </c>
      <c r="G2578" s="9">
        <f>_xlfn.XLOOKUP(C2578,Violations[Key],Violations[Grade])&amp;""</f>
        <v/>
      </c>
      <c r="H2578" s="9">
        <f>COUNTIFS(Violations[Key],C2578,Violations[Violation code],"&lt;&gt;")</f>
        <v/>
      </c>
      <c r="I2578" s="9">
        <f>COUNTIFS(Violations[Key],C2578,Violations[Critical flag],"Critical")</f>
        <v/>
      </c>
      <c r="J2578" s="9">
        <f>IF(LEFT(_xlfn.XLOOKUP(C2578,Violations[Key],Violations[Action]),20)="Establishment Closed","Yes","No")</f>
        <v/>
      </c>
      <c r="K2578" s="9">
        <f>IF(F2578&lt;=13,"Yes","No")</f>
        <v/>
      </c>
    </row>
    <row r="2579">
      <c r="A2579" t="n">
        <v>50151960</v>
      </c>
      <c r="B2579" s="8" t="n">
        <v>46170</v>
      </c>
      <c r="C2579" s="9">
        <f>A2579&amp;"-"&amp;TEXT(B2579,"yyyymmdd")</f>
        <v/>
      </c>
      <c r="D2579" s="9">
        <f>_xlfn.XLOOKUP(C2579,Violations[Key],Violations[Boro])</f>
        <v/>
      </c>
      <c r="E2579" s="9">
        <f>_xlfn.XLOOKUP(C2579,Violations[Key],Violations[Cuisine])</f>
        <v/>
      </c>
      <c r="F2579" s="9">
        <f>_xlfn.XLOOKUP(C2579,Violations[Key],Violations[Score])</f>
        <v/>
      </c>
      <c r="G2579" s="9">
        <f>_xlfn.XLOOKUP(C2579,Violations[Key],Violations[Grade])&amp;""</f>
        <v/>
      </c>
      <c r="H2579" s="9">
        <f>COUNTIFS(Violations[Key],C2579,Violations[Violation code],"&lt;&gt;")</f>
        <v/>
      </c>
      <c r="I2579" s="9">
        <f>COUNTIFS(Violations[Key],C2579,Violations[Critical flag],"Critical")</f>
        <v/>
      </c>
      <c r="J2579" s="9">
        <f>IF(LEFT(_xlfn.XLOOKUP(C2579,Violations[Key],Violations[Action]),20)="Establishment Closed","Yes","No")</f>
        <v/>
      </c>
      <c r="K2579" s="9">
        <f>IF(F2579&lt;=13,"Yes","No")</f>
        <v/>
      </c>
    </row>
    <row r="2580">
      <c r="A2580" t="n">
        <v>50158099</v>
      </c>
      <c r="B2580" s="8" t="n">
        <v>46170</v>
      </c>
      <c r="C2580" s="9">
        <f>A2580&amp;"-"&amp;TEXT(B2580,"yyyymmdd")</f>
        <v/>
      </c>
      <c r="D2580" s="9">
        <f>_xlfn.XLOOKUP(C2580,Violations[Key],Violations[Boro])</f>
        <v/>
      </c>
      <c r="E2580" s="9">
        <f>_xlfn.XLOOKUP(C2580,Violations[Key],Violations[Cuisine])</f>
        <v/>
      </c>
      <c r="F2580" s="9">
        <f>_xlfn.XLOOKUP(C2580,Violations[Key],Violations[Score])</f>
        <v/>
      </c>
      <c r="G2580" s="9">
        <f>_xlfn.XLOOKUP(C2580,Violations[Key],Violations[Grade])&amp;""</f>
        <v/>
      </c>
      <c r="H2580" s="9">
        <f>COUNTIFS(Violations[Key],C2580,Violations[Violation code],"&lt;&gt;")</f>
        <v/>
      </c>
      <c r="I2580" s="9">
        <f>COUNTIFS(Violations[Key],C2580,Violations[Critical flag],"Critical")</f>
        <v/>
      </c>
      <c r="J2580" s="9">
        <f>IF(LEFT(_xlfn.XLOOKUP(C2580,Violations[Key],Violations[Action]),20)="Establishment Closed","Yes","No")</f>
        <v/>
      </c>
      <c r="K2580" s="9">
        <f>IF(F2580&lt;=13,"Yes","No")</f>
        <v/>
      </c>
    </row>
    <row r="2581">
      <c r="A2581" t="n">
        <v>50158855</v>
      </c>
      <c r="B2581" s="8" t="n">
        <v>46170</v>
      </c>
      <c r="C2581" s="9">
        <f>A2581&amp;"-"&amp;TEXT(B2581,"yyyymmdd")</f>
        <v/>
      </c>
      <c r="D2581" s="9">
        <f>_xlfn.XLOOKUP(C2581,Violations[Key],Violations[Boro])</f>
        <v/>
      </c>
      <c r="E2581" s="9">
        <f>_xlfn.XLOOKUP(C2581,Violations[Key],Violations[Cuisine])</f>
        <v/>
      </c>
      <c r="F2581" s="9">
        <f>_xlfn.XLOOKUP(C2581,Violations[Key],Violations[Score])</f>
        <v/>
      </c>
      <c r="G2581" s="9">
        <f>_xlfn.XLOOKUP(C2581,Violations[Key],Violations[Grade])&amp;""</f>
        <v/>
      </c>
      <c r="H2581" s="9">
        <f>COUNTIFS(Violations[Key],C2581,Violations[Violation code],"&lt;&gt;")</f>
        <v/>
      </c>
      <c r="I2581" s="9">
        <f>COUNTIFS(Violations[Key],C2581,Violations[Critical flag],"Critical")</f>
        <v/>
      </c>
      <c r="J2581" s="9">
        <f>IF(LEFT(_xlfn.XLOOKUP(C2581,Violations[Key],Violations[Action]),20)="Establishment Closed","Yes","No")</f>
        <v/>
      </c>
      <c r="K2581" s="9">
        <f>IF(F2581&lt;=13,"Yes","No")</f>
        <v/>
      </c>
    </row>
    <row r="2582">
      <c r="A2582" t="n">
        <v>50160092</v>
      </c>
      <c r="B2582" s="8" t="n">
        <v>46170</v>
      </c>
      <c r="C2582" s="9">
        <f>A2582&amp;"-"&amp;TEXT(B2582,"yyyymmdd")</f>
        <v/>
      </c>
      <c r="D2582" s="9">
        <f>_xlfn.XLOOKUP(C2582,Violations[Key],Violations[Boro])</f>
        <v/>
      </c>
      <c r="E2582" s="9">
        <f>_xlfn.XLOOKUP(C2582,Violations[Key],Violations[Cuisine])</f>
        <v/>
      </c>
      <c r="F2582" s="9">
        <f>_xlfn.XLOOKUP(C2582,Violations[Key],Violations[Score])</f>
        <v/>
      </c>
      <c r="G2582" s="9">
        <f>_xlfn.XLOOKUP(C2582,Violations[Key],Violations[Grade])&amp;""</f>
        <v/>
      </c>
      <c r="H2582" s="9">
        <f>COUNTIFS(Violations[Key],C2582,Violations[Violation code],"&lt;&gt;")</f>
        <v/>
      </c>
      <c r="I2582" s="9">
        <f>COUNTIFS(Violations[Key],C2582,Violations[Critical flag],"Critical")</f>
        <v/>
      </c>
      <c r="J2582" s="9">
        <f>IF(LEFT(_xlfn.XLOOKUP(C2582,Violations[Key],Violations[Action]),20)="Establishment Closed","Yes","No")</f>
        <v/>
      </c>
      <c r="K2582" s="9">
        <f>IF(F2582&lt;=13,"Yes","No")</f>
        <v/>
      </c>
    </row>
    <row r="2583">
      <c r="A2583" t="n">
        <v>50160415</v>
      </c>
      <c r="B2583" s="8" t="n">
        <v>46170</v>
      </c>
      <c r="C2583" s="9">
        <f>A2583&amp;"-"&amp;TEXT(B2583,"yyyymmdd")</f>
        <v/>
      </c>
      <c r="D2583" s="9">
        <f>_xlfn.XLOOKUP(C2583,Violations[Key],Violations[Boro])</f>
        <v/>
      </c>
      <c r="E2583" s="9">
        <f>_xlfn.XLOOKUP(C2583,Violations[Key],Violations[Cuisine])</f>
        <v/>
      </c>
      <c r="F2583" s="9">
        <f>_xlfn.XLOOKUP(C2583,Violations[Key],Violations[Score])</f>
        <v/>
      </c>
      <c r="G2583" s="9">
        <f>_xlfn.XLOOKUP(C2583,Violations[Key],Violations[Grade])&amp;""</f>
        <v/>
      </c>
      <c r="H2583" s="9">
        <f>COUNTIFS(Violations[Key],C2583,Violations[Violation code],"&lt;&gt;")</f>
        <v/>
      </c>
      <c r="I2583" s="9">
        <f>COUNTIFS(Violations[Key],C2583,Violations[Critical flag],"Critical")</f>
        <v/>
      </c>
      <c r="J2583" s="9">
        <f>IF(LEFT(_xlfn.XLOOKUP(C2583,Violations[Key],Violations[Action]),20)="Establishment Closed","Yes","No")</f>
        <v/>
      </c>
      <c r="K2583" s="9">
        <f>IF(F2583&lt;=13,"Yes","No")</f>
        <v/>
      </c>
    </row>
    <row r="2584">
      <c r="A2584" t="n">
        <v>50160787</v>
      </c>
      <c r="B2584" s="8" t="n">
        <v>46170</v>
      </c>
      <c r="C2584" s="9">
        <f>A2584&amp;"-"&amp;TEXT(B2584,"yyyymmdd")</f>
        <v/>
      </c>
      <c r="D2584" s="9">
        <f>_xlfn.XLOOKUP(C2584,Violations[Key],Violations[Boro])</f>
        <v/>
      </c>
      <c r="E2584" s="9">
        <f>_xlfn.XLOOKUP(C2584,Violations[Key],Violations[Cuisine])</f>
        <v/>
      </c>
      <c r="F2584" s="9">
        <f>_xlfn.XLOOKUP(C2584,Violations[Key],Violations[Score])</f>
        <v/>
      </c>
      <c r="G2584" s="9">
        <f>_xlfn.XLOOKUP(C2584,Violations[Key],Violations[Grade])&amp;""</f>
        <v/>
      </c>
      <c r="H2584" s="9">
        <f>COUNTIFS(Violations[Key],C2584,Violations[Violation code],"&lt;&gt;")</f>
        <v/>
      </c>
      <c r="I2584" s="9">
        <f>COUNTIFS(Violations[Key],C2584,Violations[Critical flag],"Critical")</f>
        <v/>
      </c>
      <c r="J2584" s="9">
        <f>IF(LEFT(_xlfn.XLOOKUP(C2584,Violations[Key],Violations[Action]),20)="Establishment Closed","Yes","No")</f>
        <v/>
      </c>
      <c r="K2584" s="9">
        <f>IF(F2584&lt;=13,"Yes","No")</f>
        <v/>
      </c>
    </row>
    <row r="2585">
      <c r="A2585" t="n">
        <v>50161136</v>
      </c>
      <c r="B2585" s="8" t="n">
        <v>46170</v>
      </c>
      <c r="C2585" s="9">
        <f>A2585&amp;"-"&amp;TEXT(B2585,"yyyymmdd")</f>
        <v/>
      </c>
      <c r="D2585" s="9">
        <f>_xlfn.XLOOKUP(C2585,Violations[Key],Violations[Boro])</f>
        <v/>
      </c>
      <c r="E2585" s="9">
        <f>_xlfn.XLOOKUP(C2585,Violations[Key],Violations[Cuisine])</f>
        <v/>
      </c>
      <c r="F2585" s="9">
        <f>_xlfn.XLOOKUP(C2585,Violations[Key],Violations[Score])</f>
        <v/>
      </c>
      <c r="G2585" s="9">
        <f>_xlfn.XLOOKUP(C2585,Violations[Key],Violations[Grade])&amp;""</f>
        <v/>
      </c>
      <c r="H2585" s="9">
        <f>COUNTIFS(Violations[Key],C2585,Violations[Violation code],"&lt;&gt;")</f>
        <v/>
      </c>
      <c r="I2585" s="9">
        <f>COUNTIFS(Violations[Key],C2585,Violations[Critical flag],"Critical")</f>
        <v/>
      </c>
      <c r="J2585" s="9">
        <f>IF(LEFT(_xlfn.XLOOKUP(C2585,Violations[Key],Violations[Action]),20)="Establishment Closed","Yes","No")</f>
        <v/>
      </c>
      <c r="K2585" s="9">
        <f>IF(F2585&lt;=13,"Yes","No")</f>
        <v/>
      </c>
    </row>
    <row r="2586">
      <c r="A2586" t="n">
        <v>50161674</v>
      </c>
      <c r="B2586" s="8" t="n">
        <v>46170</v>
      </c>
      <c r="C2586" s="9">
        <f>A2586&amp;"-"&amp;TEXT(B2586,"yyyymmdd")</f>
        <v/>
      </c>
      <c r="D2586" s="9">
        <f>_xlfn.XLOOKUP(C2586,Violations[Key],Violations[Boro])</f>
        <v/>
      </c>
      <c r="E2586" s="9">
        <f>_xlfn.XLOOKUP(C2586,Violations[Key],Violations[Cuisine])</f>
        <v/>
      </c>
      <c r="F2586" s="9">
        <f>_xlfn.XLOOKUP(C2586,Violations[Key],Violations[Score])</f>
        <v/>
      </c>
      <c r="G2586" s="9">
        <f>_xlfn.XLOOKUP(C2586,Violations[Key],Violations[Grade])&amp;""</f>
        <v/>
      </c>
      <c r="H2586" s="9">
        <f>COUNTIFS(Violations[Key],C2586,Violations[Violation code],"&lt;&gt;")</f>
        <v/>
      </c>
      <c r="I2586" s="9">
        <f>COUNTIFS(Violations[Key],C2586,Violations[Critical flag],"Critical")</f>
        <v/>
      </c>
      <c r="J2586" s="9">
        <f>IF(LEFT(_xlfn.XLOOKUP(C2586,Violations[Key],Violations[Action]),20)="Establishment Closed","Yes","No")</f>
        <v/>
      </c>
      <c r="K2586" s="9">
        <f>IF(F2586&lt;=13,"Yes","No")</f>
        <v/>
      </c>
    </row>
    <row r="2587">
      <c r="A2587" t="n">
        <v>50166819</v>
      </c>
      <c r="B2587" s="8" t="n">
        <v>46170</v>
      </c>
      <c r="C2587" s="9">
        <f>A2587&amp;"-"&amp;TEXT(B2587,"yyyymmdd")</f>
        <v/>
      </c>
      <c r="D2587" s="9">
        <f>_xlfn.XLOOKUP(C2587,Violations[Key],Violations[Boro])</f>
        <v/>
      </c>
      <c r="E2587" s="9">
        <f>_xlfn.XLOOKUP(C2587,Violations[Key],Violations[Cuisine])</f>
        <v/>
      </c>
      <c r="F2587" s="9">
        <f>_xlfn.XLOOKUP(C2587,Violations[Key],Violations[Score])</f>
        <v/>
      </c>
      <c r="G2587" s="9">
        <f>_xlfn.XLOOKUP(C2587,Violations[Key],Violations[Grade])&amp;""</f>
        <v/>
      </c>
      <c r="H2587" s="9">
        <f>COUNTIFS(Violations[Key],C2587,Violations[Violation code],"&lt;&gt;")</f>
        <v/>
      </c>
      <c r="I2587" s="9">
        <f>COUNTIFS(Violations[Key],C2587,Violations[Critical flag],"Critical")</f>
        <v/>
      </c>
      <c r="J2587" s="9">
        <f>IF(LEFT(_xlfn.XLOOKUP(C2587,Violations[Key],Violations[Action]),20)="Establishment Closed","Yes","No")</f>
        <v/>
      </c>
      <c r="K2587" s="9">
        <f>IF(F2587&lt;=13,"Yes","No")</f>
        <v/>
      </c>
    </row>
    <row r="2588">
      <c r="A2588" t="n">
        <v>50168462</v>
      </c>
      <c r="B2588" s="8" t="n">
        <v>46170</v>
      </c>
      <c r="C2588" s="9">
        <f>A2588&amp;"-"&amp;TEXT(B2588,"yyyymmdd")</f>
        <v/>
      </c>
      <c r="D2588" s="9">
        <f>_xlfn.XLOOKUP(C2588,Violations[Key],Violations[Boro])</f>
        <v/>
      </c>
      <c r="E2588" s="9">
        <f>_xlfn.XLOOKUP(C2588,Violations[Key],Violations[Cuisine])</f>
        <v/>
      </c>
      <c r="F2588" s="9">
        <f>_xlfn.XLOOKUP(C2588,Violations[Key],Violations[Score])</f>
        <v/>
      </c>
      <c r="G2588" s="9">
        <f>_xlfn.XLOOKUP(C2588,Violations[Key],Violations[Grade])&amp;""</f>
        <v/>
      </c>
      <c r="H2588" s="9">
        <f>COUNTIFS(Violations[Key],C2588,Violations[Violation code],"&lt;&gt;")</f>
        <v/>
      </c>
      <c r="I2588" s="9">
        <f>COUNTIFS(Violations[Key],C2588,Violations[Critical flag],"Critical")</f>
        <v/>
      </c>
      <c r="J2588" s="9">
        <f>IF(LEFT(_xlfn.XLOOKUP(C2588,Violations[Key],Violations[Action]),20)="Establishment Closed","Yes","No")</f>
        <v/>
      </c>
      <c r="K2588" s="9">
        <f>IF(F2588&lt;=13,"Yes","No")</f>
        <v/>
      </c>
    </row>
    <row r="2589">
      <c r="A2589" t="n">
        <v>41124515</v>
      </c>
      <c r="B2589" s="8" t="n">
        <v>46171</v>
      </c>
      <c r="C2589" s="9">
        <f>A2589&amp;"-"&amp;TEXT(B2589,"yyyymmdd")</f>
        <v/>
      </c>
      <c r="D2589" s="9">
        <f>_xlfn.XLOOKUP(C2589,Violations[Key],Violations[Boro])</f>
        <v/>
      </c>
      <c r="E2589" s="9">
        <f>_xlfn.XLOOKUP(C2589,Violations[Key],Violations[Cuisine])</f>
        <v/>
      </c>
      <c r="F2589" s="9">
        <f>_xlfn.XLOOKUP(C2589,Violations[Key],Violations[Score])</f>
        <v/>
      </c>
      <c r="G2589" s="9">
        <f>_xlfn.XLOOKUP(C2589,Violations[Key],Violations[Grade])&amp;""</f>
        <v/>
      </c>
      <c r="H2589" s="9">
        <f>COUNTIFS(Violations[Key],C2589,Violations[Violation code],"&lt;&gt;")</f>
        <v/>
      </c>
      <c r="I2589" s="9">
        <f>COUNTIFS(Violations[Key],C2589,Violations[Critical flag],"Critical")</f>
        <v/>
      </c>
      <c r="J2589" s="9">
        <f>IF(LEFT(_xlfn.XLOOKUP(C2589,Violations[Key],Violations[Action]),20)="Establishment Closed","Yes","No")</f>
        <v/>
      </c>
      <c r="K2589" s="9">
        <f>IF(F2589&lt;=13,"Yes","No")</f>
        <v/>
      </c>
    </row>
    <row r="2590">
      <c r="A2590" t="n">
        <v>41182288</v>
      </c>
      <c r="B2590" s="8" t="n">
        <v>46171</v>
      </c>
      <c r="C2590" s="9">
        <f>A2590&amp;"-"&amp;TEXT(B2590,"yyyymmdd")</f>
        <v/>
      </c>
      <c r="D2590" s="9">
        <f>_xlfn.XLOOKUP(C2590,Violations[Key],Violations[Boro])</f>
        <v/>
      </c>
      <c r="E2590" s="9">
        <f>_xlfn.XLOOKUP(C2590,Violations[Key],Violations[Cuisine])</f>
        <v/>
      </c>
      <c r="F2590" s="9">
        <f>_xlfn.XLOOKUP(C2590,Violations[Key],Violations[Score])</f>
        <v/>
      </c>
      <c r="G2590" s="9">
        <f>_xlfn.XLOOKUP(C2590,Violations[Key],Violations[Grade])&amp;""</f>
        <v/>
      </c>
      <c r="H2590" s="9">
        <f>COUNTIFS(Violations[Key],C2590,Violations[Violation code],"&lt;&gt;")</f>
        <v/>
      </c>
      <c r="I2590" s="9">
        <f>COUNTIFS(Violations[Key],C2590,Violations[Critical flag],"Critical")</f>
        <v/>
      </c>
      <c r="J2590" s="9">
        <f>IF(LEFT(_xlfn.XLOOKUP(C2590,Violations[Key],Violations[Action]),20)="Establishment Closed","Yes","No")</f>
        <v/>
      </c>
      <c r="K2590" s="9">
        <f>IF(F2590&lt;=13,"Yes","No")</f>
        <v/>
      </c>
    </row>
    <row r="2591">
      <c r="A2591" t="n">
        <v>41237926</v>
      </c>
      <c r="B2591" s="8" t="n">
        <v>46171</v>
      </c>
      <c r="C2591" s="9">
        <f>A2591&amp;"-"&amp;TEXT(B2591,"yyyymmdd")</f>
        <v/>
      </c>
      <c r="D2591" s="9">
        <f>_xlfn.XLOOKUP(C2591,Violations[Key],Violations[Boro])</f>
        <v/>
      </c>
      <c r="E2591" s="9">
        <f>_xlfn.XLOOKUP(C2591,Violations[Key],Violations[Cuisine])</f>
        <v/>
      </c>
      <c r="F2591" s="9">
        <f>_xlfn.XLOOKUP(C2591,Violations[Key],Violations[Score])</f>
        <v/>
      </c>
      <c r="G2591" s="9">
        <f>_xlfn.XLOOKUP(C2591,Violations[Key],Violations[Grade])&amp;""</f>
        <v/>
      </c>
      <c r="H2591" s="9">
        <f>COUNTIFS(Violations[Key],C2591,Violations[Violation code],"&lt;&gt;")</f>
        <v/>
      </c>
      <c r="I2591" s="9">
        <f>COUNTIFS(Violations[Key],C2591,Violations[Critical flag],"Critical")</f>
        <v/>
      </c>
      <c r="J2591" s="9">
        <f>IF(LEFT(_xlfn.XLOOKUP(C2591,Violations[Key],Violations[Action]),20)="Establishment Closed","Yes","No")</f>
        <v/>
      </c>
      <c r="K2591" s="9">
        <f>IF(F2591&lt;=13,"Yes","No")</f>
        <v/>
      </c>
    </row>
    <row r="2592">
      <c r="A2592" t="n">
        <v>41302178</v>
      </c>
      <c r="B2592" s="8" t="n">
        <v>46171</v>
      </c>
      <c r="C2592" s="9">
        <f>A2592&amp;"-"&amp;TEXT(B2592,"yyyymmdd")</f>
        <v/>
      </c>
      <c r="D2592" s="9">
        <f>_xlfn.XLOOKUP(C2592,Violations[Key],Violations[Boro])</f>
        <v/>
      </c>
      <c r="E2592" s="9">
        <f>_xlfn.XLOOKUP(C2592,Violations[Key],Violations[Cuisine])</f>
        <v/>
      </c>
      <c r="F2592" s="9">
        <f>_xlfn.XLOOKUP(C2592,Violations[Key],Violations[Score])</f>
        <v/>
      </c>
      <c r="G2592" s="9">
        <f>_xlfn.XLOOKUP(C2592,Violations[Key],Violations[Grade])&amp;""</f>
        <v/>
      </c>
      <c r="H2592" s="9">
        <f>COUNTIFS(Violations[Key],C2592,Violations[Violation code],"&lt;&gt;")</f>
        <v/>
      </c>
      <c r="I2592" s="9">
        <f>COUNTIFS(Violations[Key],C2592,Violations[Critical flag],"Critical")</f>
        <v/>
      </c>
      <c r="J2592" s="9">
        <f>IF(LEFT(_xlfn.XLOOKUP(C2592,Violations[Key],Violations[Action]),20)="Establishment Closed","Yes","No")</f>
        <v/>
      </c>
      <c r="K2592" s="9">
        <f>IF(F2592&lt;=13,"Yes","No")</f>
        <v/>
      </c>
    </row>
    <row r="2593">
      <c r="A2593" t="n">
        <v>41569764</v>
      </c>
      <c r="B2593" s="8" t="n">
        <v>46171</v>
      </c>
      <c r="C2593" s="9">
        <f>A2593&amp;"-"&amp;TEXT(B2593,"yyyymmdd")</f>
        <v/>
      </c>
      <c r="D2593" s="9">
        <f>_xlfn.XLOOKUP(C2593,Violations[Key],Violations[Boro])</f>
        <v/>
      </c>
      <c r="E2593" s="9">
        <f>_xlfn.XLOOKUP(C2593,Violations[Key],Violations[Cuisine])</f>
        <v/>
      </c>
      <c r="F2593" s="9">
        <f>_xlfn.XLOOKUP(C2593,Violations[Key],Violations[Score])</f>
        <v/>
      </c>
      <c r="G2593" s="9">
        <f>_xlfn.XLOOKUP(C2593,Violations[Key],Violations[Grade])&amp;""</f>
        <v/>
      </c>
      <c r="H2593" s="9">
        <f>COUNTIFS(Violations[Key],C2593,Violations[Violation code],"&lt;&gt;")</f>
        <v/>
      </c>
      <c r="I2593" s="9">
        <f>COUNTIFS(Violations[Key],C2593,Violations[Critical flag],"Critical")</f>
        <v/>
      </c>
      <c r="J2593" s="9">
        <f>IF(LEFT(_xlfn.XLOOKUP(C2593,Violations[Key],Violations[Action]),20)="Establishment Closed","Yes","No")</f>
        <v/>
      </c>
      <c r="K2593" s="9">
        <f>IF(F2593&lt;=13,"Yes","No")</f>
        <v/>
      </c>
    </row>
    <row r="2594">
      <c r="A2594" t="n">
        <v>41575411</v>
      </c>
      <c r="B2594" s="8" t="n">
        <v>46171</v>
      </c>
      <c r="C2594" s="9">
        <f>A2594&amp;"-"&amp;TEXT(B2594,"yyyymmdd")</f>
        <v/>
      </c>
      <c r="D2594" s="9">
        <f>_xlfn.XLOOKUP(C2594,Violations[Key],Violations[Boro])</f>
        <v/>
      </c>
      <c r="E2594" s="9">
        <f>_xlfn.XLOOKUP(C2594,Violations[Key],Violations[Cuisine])</f>
        <v/>
      </c>
      <c r="F2594" s="9">
        <f>_xlfn.XLOOKUP(C2594,Violations[Key],Violations[Score])</f>
        <v/>
      </c>
      <c r="G2594" s="9">
        <f>_xlfn.XLOOKUP(C2594,Violations[Key],Violations[Grade])&amp;""</f>
        <v/>
      </c>
      <c r="H2594" s="9">
        <f>COUNTIFS(Violations[Key],C2594,Violations[Violation code],"&lt;&gt;")</f>
        <v/>
      </c>
      <c r="I2594" s="9">
        <f>COUNTIFS(Violations[Key],C2594,Violations[Critical flag],"Critical")</f>
        <v/>
      </c>
      <c r="J2594" s="9">
        <f>IF(LEFT(_xlfn.XLOOKUP(C2594,Violations[Key],Violations[Action]),20)="Establishment Closed","Yes","No")</f>
        <v/>
      </c>
      <c r="K2594" s="9">
        <f>IF(F2594&lt;=13,"Yes","No")</f>
        <v/>
      </c>
    </row>
    <row r="2595">
      <c r="A2595" t="n">
        <v>50048403</v>
      </c>
      <c r="B2595" s="8" t="n">
        <v>46171</v>
      </c>
      <c r="C2595" s="9">
        <f>A2595&amp;"-"&amp;TEXT(B2595,"yyyymmdd")</f>
        <v/>
      </c>
      <c r="D2595" s="9">
        <f>_xlfn.XLOOKUP(C2595,Violations[Key],Violations[Boro])</f>
        <v/>
      </c>
      <c r="E2595" s="9">
        <f>_xlfn.XLOOKUP(C2595,Violations[Key],Violations[Cuisine])</f>
        <v/>
      </c>
      <c r="F2595" s="9">
        <f>_xlfn.XLOOKUP(C2595,Violations[Key],Violations[Score])</f>
        <v/>
      </c>
      <c r="G2595" s="9">
        <f>_xlfn.XLOOKUP(C2595,Violations[Key],Violations[Grade])&amp;""</f>
        <v/>
      </c>
      <c r="H2595" s="9">
        <f>COUNTIFS(Violations[Key],C2595,Violations[Violation code],"&lt;&gt;")</f>
        <v/>
      </c>
      <c r="I2595" s="9">
        <f>COUNTIFS(Violations[Key],C2595,Violations[Critical flag],"Critical")</f>
        <v/>
      </c>
      <c r="J2595" s="9">
        <f>IF(LEFT(_xlfn.XLOOKUP(C2595,Violations[Key],Violations[Action]),20)="Establishment Closed","Yes","No")</f>
        <v/>
      </c>
      <c r="K2595" s="9">
        <f>IF(F2595&lt;=13,"Yes","No")</f>
        <v/>
      </c>
    </row>
    <row r="2596">
      <c r="A2596" t="n">
        <v>50051455</v>
      </c>
      <c r="B2596" s="8" t="n">
        <v>46171</v>
      </c>
      <c r="C2596" s="9">
        <f>A2596&amp;"-"&amp;TEXT(B2596,"yyyymmdd")</f>
        <v/>
      </c>
      <c r="D2596" s="9">
        <f>_xlfn.XLOOKUP(C2596,Violations[Key],Violations[Boro])</f>
        <v/>
      </c>
      <c r="E2596" s="9">
        <f>_xlfn.XLOOKUP(C2596,Violations[Key],Violations[Cuisine])</f>
        <v/>
      </c>
      <c r="F2596" s="9">
        <f>_xlfn.XLOOKUP(C2596,Violations[Key],Violations[Score])</f>
        <v/>
      </c>
      <c r="G2596" s="9">
        <f>_xlfn.XLOOKUP(C2596,Violations[Key],Violations[Grade])&amp;""</f>
        <v/>
      </c>
      <c r="H2596" s="9">
        <f>COUNTIFS(Violations[Key],C2596,Violations[Violation code],"&lt;&gt;")</f>
        <v/>
      </c>
      <c r="I2596" s="9">
        <f>COUNTIFS(Violations[Key],C2596,Violations[Critical flag],"Critical")</f>
        <v/>
      </c>
      <c r="J2596" s="9">
        <f>IF(LEFT(_xlfn.XLOOKUP(C2596,Violations[Key],Violations[Action]),20)="Establishment Closed","Yes","No")</f>
        <v/>
      </c>
      <c r="K2596" s="9">
        <f>IF(F2596&lt;=13,"Yes","No")</f>
        <v/>
      </c>
    </row>
    <row r="2597">
      <c r="A2597" t="n">
        <v>50056819</v>
      </c>
      <c r="B2597" s="8" t="n">
        <v>46171</v>
      </c>
      <c r="C2597" s="9">
        <f>A2597&amp;"-"&amp;TEXT(B2597,"yyyymmdd")</f>
        <v/>
      </c>
      <c r="D2597" s="9">
        <f>_xlfn.XLOOKUP(C2597,Violations[Key],Violations[Boro])</f>
        <v/>
      </c>
      <c r="E2597" s="9">
        <f>_xlfn.XLOOKUP(C2597,Violations[Key],Violations[Cuisine])</f>
        <v/>
      </c>
      <c r="F2597" s="9">
        <f>_xlfn.XLOOKUP(C2597,Violations[Key],Violations[Score])</f>
        <v/>
      </c>
      <c r="G2597" s="9">
        <f>_xlfn.XLOOKUP(C2597,Violations[Key],Violations[Grade])&amp;""</f>
        <v/>
      </c>
      <c r="H2597" s="9">
        <f>COUNTIFS(Violations[Key],C2597,Violations[Violation code],"&lt;&gt;")</f>
        <v/>
      </c>
      <c r="I2597" s="9">
        <f>COUNTIFS(Violations[Key],C2597,Violations[Critical flag],"Critical")</f>
        <v/>
      </c>
      <c r="J2597" s="9">
        <f>IF(LEFT(_xlfn.XLOOKUP(C2597,Violations[Key],Violations[Action]),20)="Establishment Closed","Yes","No")</f>
        <v/>
      </c>
      <c r="K2597" s="9">
        <f>IF(F2597&lt;=13,"Yes","No")</f>
        <v/>
      </c>
    </row>
    <row r="2598">
      <c r="A2598" t="n">
        <v>50069478</v>
      </c>
      <c r="B2598" s="8" t="n">
        <v>46171</v>
      </c>
      <c r="C2598" s="9">
        <f>A2598&amp;"-"&amp;TEXT(B2598,"yyyymmdd")</f>
        <v/>
      </c>
      <c r="D2598" s="9">
        <f>_xlfn.XLOOKUP(C2598,Violations[Key],Violations[Boro])</f>
        <v/>
      </c>
      <c r="E2598" s="9">
        <f>_xlfn.XLOOKUP(C2598,Violations[Key],Violations[Cuisine])</f>
        <v/>
      </c>
      <c r="F2598" s="9">
        <f>_xlfn.XLOOKUP(C2598,Violations[Key],Violations[Score])</f>
        <v/>
      </c>
      <c r="G2598" s="9">
        <f>_xlfn.XLOOKUP(C2598,Violations[Key],Violations[Grade])&amp;""</f>
        <v/>
      </c>
      <c r="H2598" s="9">
        <f>COUNTIFS(Violations[Key],C2598,Violations[Violation code],"&lt;&gt;")</f>
        <v/>
      </c>
      <c r="I2598" s="9">
        <f>COUNTIFS(Violations[Key],C2598,Violations[Critical flag],"Critical")</f>
        <v/>
      </c>
      <c r="J2598" s="9">
        <f>IF(LEFT(_xlfn.XLOOKUP(C2598,Violations[Key],Violations[Action]),20)="Establishment Closed","Yes","No")</f>
        <v/>
      </c>
      <c r="K2598" s="9">
        <f>IF(F2598&lt;=13,"Yes","No")</f>
        <v/>
      </c>
    </row>
    <row r="2599">
      <c r="A2599" t="n">
        <v>50073256</v>
      </c>
      <c r="B2599" s="8" t="n">
        <v>46171</v>
      </c>
      <c r="C2599" s="9">
        <f>A2599&amp;"-"&amp;TEXT(B2599,"yyyymmdd")</f>
        <v/>
      </c>
      <c r="D2599" s="9">
        <f>_xlfn.XLOOKUP(C2599,Violations[Key],Violations[Boro])</f>
        <v/>
      </c>
      <c r="E2599" s="9">
        <f>_xlfn.XLOOKUP(C2599,Violations[Key],Violations[Cuisine])</f>
        <v/>
      </c>
      <c r="F2599" s="9">
        <f>_xlfn.XLOOKUP(C2599,Violations[Key],Violations[Score])</f>
        <v/>
      </c>
      <c r="G2599" s="9">
        <f>_xlfn.XLOOKUP(C2599,Violations[Key],Violations[Grade])&amp;""</f>
        <v/>
      </c>
      <c r="H2599" s="9">
        <f>COUNTIFS(Violations[Key],C2599,Violations[Violation code],"&lt;&gt;")</f>
        <v/>
      </c>
      <c r="I2599" s="9">
        <f>COUNTIFS(Violations[Key],C2599,Violations[Critical flag],"Critical")</f>
        <v/>
      </c>
      <c r="J2599" s="9">
        <f>IF(LEFT(_xlfn.XLOOKUP(C2599,Violations[Key],Violations[Action]),20)="Establishment Closed","Yes","No")</f>
        <v/>
      </c>
      <c r="K2599" s="9">
        <f>IF(F2599&lt;=13,"Yes","No")</f>
        <v/>
      </c>
    </row>
    <row r="2600">
      <c r="A2600" t="n">
        <v>50075523</v>
      </c>
      <c r="B2600" s="8" t="n">
        <v>46171</v>
      </c>
      <c r="C2600" s="9">
        <f>A2600&amp;"-"&amp;TEXT(B2600,"yyyymmdd")</f>
        <v/>
      </c>
      <c r="D2600" s="9">
        <f>_xlfn.XLOOKUP(C2600,Violations[Key],Violations[Boro])</f>
        <v/>
      </c>
      <c r="E2600" s="9">
        <f>_xlfn.XLOOKUP(C2600,Violations[Key],Violations[Cuisine])</f>
        <v/>
      </c>
      <c r="F2600" s="9">
        <f>_xlfn.XLOOKUP(C2600,Violations[Key],Violations[Score])</f>
        <v/>
      </c>
      <c r="G2600" s="9">
        <f>_xlfn.XLOOKUP(C2600,Violations[Key],Violations[Grade])&amp;""</f>
        <v/>
      </c>
      <c r="H2600" s="9">
        <f>COUNTIFS(Violations[Key],C2600,Violations[Violation code],"&lt;&gt;")</f>
        <v/>
      </c>
      <c r="I2600" s="9">
        <f>COUNTIFS(Violations[Key],C2600,Violations[Critical flag],"Critical")</f>
        <v/>
      </c>
      <c r="J2600" s="9">
        <f>IF(LEFT(_xlfn.XLOOKUP(C2600,Violations[Key],Violations[Action]),20)="Establishment Closed","Yes","No")</f>
        <v/>
      </c>
      <c r="K2600" s="9">
        <f>IF(F2600&lt;=13,"Yes","No")</f>
        <v/>
      </c>
    </row>
    <row r="2601">
      <c r="A2601" t="n">
        <v>50081520</v>
      </c>
      <c r="B2601" s="8" t="n">
        <v>46171</v>
      </c>
      <c r="C2601" s="9">
        <f>A2601&amp;"-"&amp;TEXT(B2601,"yyyymmdd")</f>
        <v/>
      </c>
      <c r="D2601" s="9">
        <f>_xlfn.XLOOKUP(C2601,Violations[Key],Violations[Boro])</f>
        <v/>
      </c>
      <c r="E2601" s="9">
        <f>_xlfn.XLOOKUP(C2601,Violations[Key],Violations[Cuisine])</f>
        <v/>
      </c>
      <c r="F2601" s="9">
        <f>_xlfn.XLOOKUP(C2601,Violations[Key],Violations[Score])</f>
        <v/>
      </c>
      <c r="G2601" s="9">
        <f>_xlfn.XLOOKUP(C2601,Violations[Key],Violations[Grade])&amp;""</f>
        <v/>
      </c>
      <c r="H2601" s="9">
        <f>COUNTIFS(Violations[Key],C2601,Violations[Violation code],"&lt;&gt;")</f>
        <v/>
      </c>
      <c r="I2601" s="9">
        <f>COUNTIFS(Violations[Key],C2601,Violations[Critical flag],"Critical")</f>
        <v/>
      </c>
      <c r="J2601" s="9">
        <f>IF(LEFT(_xlfn.XLOOKUP(C2601,Violations[Key],Violations[Action]),20)="Establishment Closed","Yes","No")</f>
        <v/>
      </c>
      <c r="K2601" s="9">
        <f>IF(F2601&lt;=13,"Yes","No")</f>
        <v/>
      </c>
    </row>
    <row r="2602">
      <c r="A2602" t="n">
        <v>50082789</v>
      </c>
      <c r="B2602" s="8" t="n">
        <v>46171</v>
      </c>
      <c r="C2602" s="9">
        <f>A2602&amp;"-"&amp;TEXT(B2602,"yyyymmdd")</f>
        <v/>
      </c>
      <c r="D2602" s="9">
        <f>_xlfn.XLOOKUP(C2602,Violations[Key],Violations[Boro])</f>
        <v/>
      </c>
      <c r="E2602" s="9">
        <f>_xlfn.XLOOKUP(C2602,Violations[Key],Violations[Cuisine])</f>
        <v/>
      </c>
      <c r="F2602" s="9">
        <f>_xlfn.XLOOKUP(C2602,Violations[Key],Violations[Score])</f>
        <v/>
      </c>
      <c r="G2602" s="9">
        <f>_xlfn.XLOOKUP(C2602,Violations[Key],Violations[Grade])&amp;""</f>
        <v/>
      </c>
      <c r="H2602" s="9">
        <f>COUNTIFS(Violations[Key],C2602,Violations[Violation code],"&lt;&gt;")</f>
        <v/>
      </c>
      <c r="I2602" s="9">
        <f>COUNTIFS(Violations[Key],C2602,Violations[Critical flag],"Critical")</f>
        <v/>
      </c>
      <c r="J2602" s="9">
        <f>IF(LEFT(_xlfn.XLOOKUP(C2602,Violations[Key],Violations[Action]),20)="Establishment Closed","Yes","No")</f>
        <v/>
      </c>
      <c r="K2602" s="9">
        <f>IF(F2602&lt;=13,"Yes","No")</f>
        <v/>
      </c>
    </row>
    <row r="2603">
      <c r="A2603" t="n">
        <v>50102396</v>
      </c>
      <c r="B2603" s="8" t="n">
        <v>46171</v>
      </c>
      <c r="C2603" s="9">
        <f>A2603&amp;"-"&amp;TEXT(B2603,"yyyymmdd")</f>
        <v/>
      </c>
      <c r="D2603" s="9">
        <f>_xlfn.XLOOKUP(C2603,Violations[Key],Violations[Boro])</f>
        <v/>
      </c>
      <c r="E2603" s="9">
        <f>_xlfn.XLOOKUP(C2603,Violations[Key],Violations[Cuisine])</f>
        <v/>
      </c>
      <c r="F2603" s="9">
        <f>_xlfn.XLOOKUP(C2603,Violations[Key],Violations[Score])</f>
        <v/>
      </c>
      <c r="G2603" s="9">
        <f>_xlfn.XLOOKUP(C2603,Violations[Key],Violations[Grade])&amp;""</f>
        <v/>
      </c>
      <c r="H2603" s="9">
        <f>COUNTIFS(Violations[Key],C2603,Violations[Violation code],"&lt;&gt;")</f>
        <v/>
      </c>
      <c r="I2603" s="9">
        <f>COUNTIFS(Violations[Key],C2603,Violations[Critical flag],"Critical")</f>
        <v/>
      </c>
      <c r="J2603" s="9">
        <f>IF(LEFT(_xlfn.XLOOKUP(C2603,Violations[Key],Violations[Action]),20)="Establishment Closed","Yes","No")</f>
        <v/>
      </c>
      <c r="K2603" s="9">
        <f>IF(F2603&lt;=13,"Yes","No")</f>
        <v/>
      </c>
    </row>
    <row r="2604">
      <c r="A2604" t="n">
        <v>50104268</v>
      </c>
      <c r="B2604" s="8" t="n">
        <v>46171</v>
      </c>
      <c r="C2604" s="9">
        <f>A2604&amp;"-"&amp;TEXT(B2604,"yyyymmdd")</f>
        <v/>
      </c>
      <c r="D2604" s="9">
        <f>_xlfn.XLOOKUP(C2604,Violations[Key],Violations[Boro])</f>
        <v/>
      </c>
      <c r="E2604" s="9">
        <f>_xlfn.XLOOKUP(C2604,Violations[Key],Violations[Cuisine])</f>
        <v/>
      </c>
      <c r="F2604" s="9">
        <f>_xlfn.XLOOKUP(C2604,Violations[Key],Violations[Score])</f>
        <v/>
      </c>
      <c r="G2604" s="9">
        <f>_xlfn.XLOOKUP(C2604,Violations[Key],Violations[Grade])&amp;""</f>
        <v/>
      </c>
      <c r="H2604" s="9">
        <f>COUNTIFS(Violations[Key],C2604,Violations[Violation code],"&lt;&gt;")</f>
        <v/>
      </c>
      <c r="I2604" s="9">
        <f>COUNTIFS(Violations[Key],C2604,Violations[Critical flag],"Critical")</f>
        <v/>
      </c>
      <c r="J2604" s="9">
        <f>IF(LEFT(_xlfn.XLOOKUP(C2604,Violations[Key],Violations[Action]),20)="Establishment Closed","Yes","No")</f>
        <v/>
      </c>
      <c r="K2604" s="9">
        <f>IF(F2604&lt;=13,"Yes","No")</f>
        <v/>
      </c>
    </row>
    <row r="2605">
      <c r="A2605" t="n">
        <v>50106032</v>
      </c>
      <c r="B2605" s="8" t="n">
        <v>46171</v>
      </c>
      <c r="C2605" s="9">
        <f>A2605&amp;"-"&amp;TEXT(B2605,"yyyymmdd")</f>
        <v/>
      </c>
      <c r="D2605" s="9">
        <f>_xlfn.XLOOKUP(C2605,Violations[Key],Violations[Boro])</f>
        <v/>
      </c>
      <c r="E2605" s="9">
        <f>_xlfn.XLOOKUP(C2605,Violations[Key],Violations[Cuisine])</f>
        <v/>
      </c>
      <c r="F2605" s="9">
        <f>_xlfn.XLOOKUP(C2605,Violations[Key],Violations[Score])</f>
        <v/>
      </c>
      <c r="G2605" s="9">
        <f>_xlfn.XLOOKUP(C2605,Violations[Key],Violations[Grade])&amp;""</f>
        <v/>
      </c>
      <c r="H2605" s="9">
        <f>COUNTIFS(Violations[Key],C2605,Violations[Violation code],"&lt;&gt;")</f>
        <v/>
      </c>
      <c r="I2605" s="9">
        <f>COUNTIFS(Violations[Key],C2605,Violations[Critical flag],"Critical")</f>
        <v/>
      </c>
      <c r="J2605" s="9">
        <f>IF(LEFT(_xlfn.XLOOKUP(C2605,Violations[Key],Violations[Action]),20)="Establishment Closed","Yes","No")</f>
        <v/>
      </c>
      <c r="K2605" s="9">
        <f>IF(F2605&lt;=13,"Yes","No")</f>
        <v/>
      </c>
    </row>
    <row r="2606">
      <c r="A2606" t="n">
        <v>50112595</v>
      </c>
      <c r="B2606" s="8" t="n">
        <v>46171</v>
      </c>
      <c r="C2606" s="9">
        <f>A2606&amp;"-"&amp;TEXT(B2606,"yyyymmdd")</f>
        <v/>
      </c>
      <c r="D2606" s="9">
        <f>_xlfn.XLOOKUP(C2606,Violations[Key],Violations[Boro])</f>
        <v/>
      </c>
      <c r="E2606" s="9">
        <f>_xlfn.XLOOKUP(C2606,Violations[Key],Violations[Cuisine])</f>
        <v/>
      </c>
      <c r="F2606" s="9">
        <f>_xlfn.XLOOKUP(C2606,Violations[Key],Violations[Score])</f>
        <v/>
      </c>
      <c r="G2606" s="9">
        <f>_xlfn.XLOOKUP(C2606,Violations[Key],Violations[Grade])&amp;""</f>
        <v/>
      </c>
      <c r="H2606" s="9">
        <f>COUNTIFS(Violations[Key],C2606,Violations[Violation code],"&lt;&gt;")</f>
        <v/>
      </c>
      <c r="I2606" s="9">
        <f>COUNTIFS(Violations[Key],C2606,Violations[Critical flag],"Critical")</f>
        <v/>
      </c>
      <c r="J2606" s="9">
        <f>IF(LEFT(_xlfn.XLOOKUP(C2606,Violations[Key],Violations[Action]),20)="Establishment Closed","Yes","No")</f>
        <v/>
      </c>
      <c r="K2606" s="9">
        <f>IF(F2606&lt;=13,"Yes","No")</f>
        <v/>
      </c>
    </row>
    <row r="2607">
      <c r="A2607" t="n">
        <v>50112851</v>
      </c>
      <c r="B2607" s="8" t="n">
        <v>46171</v>
      </c>
      <c r="C2607" s="9">
        <f>A2607&amp;"-"&amp;TEXT(B2607,"yyyymmdd")</f>
        <v/>
      </c>
      <c r="D2607" s="9">
        <f>_xlfn.XLOOKUP(C2607,Violations[Key],Violations[Boro])</f>
        <v/>
      </c>
      <c r="E2607" s="9">
        <f>_xlfn.XLOOKUP(C2607,Violations[Key],Violations[Cuisine])</f>
        <v/>
      </c>
      <c r="F2607" s="9">
        <f>_xlfn.XLOOKUP(C2607,Violations[Key],Violations[Score])</f>
        <v/>
      </c>
      <c r="G2607" s="9">
        <f>_xlfn.XLOOKUP(C2607,Violations[Key],Violations[Grade])&amp;""</f>
        <v/>
      </c>
      <c r="H2607" s="9">
        <f>COUNTIFS(Violations[Key],C2607,Violations[Violation code],"&lt;&gt;")</f>
        <v/>
      </c>
      <c r="I2607" s="9">
        <f>COUNTIFS(Violations[Key],C2607,Violations[Critical flag],"Critical")</f>
        <v/>
      </c>
      <c r="J2607" s="9">
        <f>IF(LEFT(_xlfn.XLOOKUP(C2607,Violations[Key],Violations[Action]),20)="Establishment Closed","Yes","No")</f>
        <v/>
      </c>
      <c r="K2607" s="9">
        <f>IF(F2607&lt;=13,"Yes","No")</f>
        <v/>
      </c>
    </row>
    <row r="2608">
      <c r="A2608" t="n">
        <v>50120801</v>
      </c>
      <c r="B2608" s="8" t="n">
        <v>46171</v>
      </c>
      <c r="C2608" s="9">
        <f>A2608&amp;"-"&amp;TEXT(B2608,"yyyymmdd")</f>
        <v/>
      </c>
      <c r="D2608" s="9">
        <f>_xlfn.XLOOKUP(C2608,Violations[Key],Violations[Boro])</f>
        <v/>
      </c>
      <c r="E2608" s="9">
        <f>_xlfn.XLOOKUP(C2608,Violations[Key],Violations[Cuisine])</f>
        <v/>
      </c>
      <c r="F2608" s="9">
        <f>_xlfn.XLOOKUP(C2608,Violations[Key],Violations[Score])</f>
        <v/>
      </c>
      <c r="G2608" s="9">
        <f>_xlfn.XLOOKUP(C2608,Violations[Key],Violations[Grade])&amp;""</f>
        <v/>
      </c>
      <c r="H2608" s="9">
        <f>COUNTIFS(Violations[Key],C2608,Violations[Violation code],"&lt;&gt;")</f>
        <v/>
      </c>
      <c r="I2608" s="9">
        <f>COUNTIFS(Violations[Key],C2608,Violations[Critical flag],"Critical")</f>
        <v/>
      </c>
      <c r="J2608" s="9">
        <f>IF(LEFT(_xlfn.XLOOKUP(C2608,Violations[Key],Violations[Action]),20)="Establishment Closed","Yes","No")</f>
        <v/>
      </c>
      <c r="K2608" s="9">
        <f>IF(F2608&lt;=13,"Yes","No")</f>
        <v/>
      </c>
    </row>
    <row r="2609">
      <c r="A2609" t="n">
        <v>50125902</v>
      </c>
      <c r="B2609" s="8" t="n">
        <v>46171</v>
      </c>
      <c r="C2609" s="9">
        <f>A2609&amp;"-"&amp;TEXT(B2609,"yyyymmdd")</f>
        <v/>
      </c>
      <c r="D2609" s="9">
        <f>_xlfn.XLOOKUP(C2609,Violations[Key],Violations[Boro])</f>
        <v/>
      </c>
      <c r="E2609" s="9">
        <f>_xlfn.XLOOKUP(C2609,Violations[Key],Violations[Cuisine])</f>
        <v/>
      </c>
      <c r="F2609" s="9">
        <f>_xlfn.XLOOKUP(C2609,Violations[Key],Violations[Score])</f>
        <v/>
      </c>
      <c r="G2609" s="9">
        <f>_xlfn.XLOOKUP(C2609,Violations[Key],Violations[Grade])&amp;""</f>
        <v/>
      </c>
      <c r="H2609" s="9">
        <f>COUNTIFS(Violations[Key],C2609,Violations[Violation code],"&lt;&gt;")</f>
        <v/>
      </c>
      <c r="I2609" s="9">
        <f>COUNTIFS(Violations[Key],C2609,Violations[Critical flag],"Critical")</f>
        <v/>
      </c>
      <c r="J2609" s="9">
        <f>IF(LEFT(_xlfn.XLOOKUP(C2609,Violations[Key],Violations[Action]),20)="Establishment Closed","Yes","No")</f>
        <v/>
      </c>
      <c r="K2609" s="9">
        <f>IF(F2609&lt;=13,"Yes","No")</f>
        <v/>
      </c>
    </row>
    <row r="2610">
      <c r="A2610" t="n">
        <v>50128926</v>
      </c>
      <c r="B2610" s="8" t="n">
        <v>46171</v>
      </c>
      <c r="C2610" s="9">
        <f>A2610&amp;"-"&amp;TEXT(B2610,"yyyymmdd")</f>
        <v/>
      </c>
      <c r="D2610" s="9">
        <f>_xlfn.XLOOKUP(C2610,Violations[Key],Violations[Boro])</f>
        <v/>
      </c>
      <c r="E2610" s="9">
        <f>_xlfn.XLOOKUP(C2610,Violations[Key],Violations[Cuisine])</f>
        <v/>
      </c>
      <c r="F2610" s="9">
        <f>_xlfn.XLOOKUP(C2610,Violations[Key],Violations[Score])</f>
        <v/>
      </c>
      <c r="G2610" s="9">
        <f>_xlfn.XLOOKUP(C2610,Violations[Key],Violations[Grade])&amp;""</f>
        <v/>
      </c>
      <c r="H2610" s="9">
        <f>COUNTIFS(Violations[Key],C2610,Violations[Violation code],"&lt;&gt;")</f>
        <v/>
      </c>
      <c r="I2610" s="9">
        <f>COUNTIFS(Violations[Key],C2610,Violations[Critical flag],"Critical")</f>
        <v/>
      </c>
      <c r="J2610" s="9">
        <f>IF(LEFT(_xlfn.XLOOKUP(C2610,Violations[Key],Violations[Action]),20)="Establishment Closed","Yes","No")</f>
        <v/>
      </c>
      <c r="K2610" s="9">
        <f>IF(F2610&lt;=13,"Yes","No")</f>
        <v/>
      </c>
    </row>
    <row r="2611">
      <c r="A2611" t="n">
        <v>50133192</v>
      </c>
      <c r="B2611" s="8" t="n">
        <v>46171</v>
      </c>
      <c r="C2611" s="9">
        <f>A2611&amp;"-"&amp;TEXT(B2611,"yyyymmdd")</f>
        <v/>
      </c>
      <c r="D2611" s="9">
        <f>_xlfn.XLOOKUP(C2611,Violations[Key],Violations[Boro])</f>
        <v/>
      </c>
      <c r="E2611" s="9">
        <f>_xlfn.XLOOKUP(C2611,Violations[Key],Violations[Cuisine])</f>
        <v/>
      </c>
      <c r="F2611" s="9">
        <f>_xlfn.XLOOKUP(C2611,Violations[Key],Violations[Score])</f>
        <v/>
      </c>
      <c r="G2611" s="9">
        <f>_xlfn.XLOOKUP(C2611,Violations[Key],Violations[Grade])&amp;""</f>
        <v/>
      </c>
      <c r="H2611" s="9">
        <f>COUNTIFS(Violations[Key],C2611,Violations[Violation code],"&lt;&gt;")</f>
        <v/>
      </c>
      <c r="I2611" s="9">
        <f>COUNTIFS(Violations[Key],C2611,Violations[Critical flag],"Critical")</f>
        <v/>
      </c>
      <c r="J2611" s="9">
        <f>IF(LEFT(_xlfn.XLOOKUP(C2611,Violations[Key],Violations[Action]),20)="Establishment Closed","Yes","No")</f>
        <v/>
      </c>
      <c r="K2611" s="9">
        <f>IF(F2611&lt;=13,"Yes","No")</f>
        <v/>
      </c>
    </row>
    <row r="2612">
      <c r="A2612" t="n">
        <v>50133641</v>
      </c>
      <c r="B2612" s="8" t="n">
        <v>46171</v>
      </c>
      <c r="C2612" s="9">
        <f>A2612&amp;"-"&amp;TEXT(B2612,"yyyymmdd")</f>
        <v/>
      </c>
      <c r="D2612" s="9">
        <f>_xlfn.XLOOKUP(C2612,Violations[Key],Violations[Boro])</f>
        <v/>
      </c>
      <c r="E2612" s="9">
        <f>_xlfn.XLOOKUP(C2612,Violations[Key],Violations[Cuisine])</f>
        <v/>
      </c>
      <c r="F2612" s="9">
        <f>_xlfn.XLOOKUP(C2612,Violations[Key],Violations[Score])</f>
        <v/>
      </c>
      <c r="G2612" s="9">
        <f>_xlfn.XLOOKUP(C2612,Violations[Key],Violations[Grade])&amp;""</f>
        <v/>
      </c>
      <c r="H2612" s="9">
        <f>COUNTIFS(Violations[Key],C2612,Violations[Violation code],"&lt;&gt;")</f>
        <v/>
      </c>
      <c r="I2612" s="9">
        <f>COUNTIFS(Violations[Key],C2612,Violations[Critical flag],"Critical")</f>
        <v/>
      </c>
      <c r="J2612" s="9">
        <f>IF(LEFT(_xlfn.XLOOKUP(C2612,Violations[Key],Violations[Action]),20)="Establishment Closed","Yes","No")</f>
        <v/>
      </c>
      <c r="K2612" s="9">
        <f>IF(F2612&lt;=13,"Yes","No")</f>
        <v/>
      </c>
    </row>
    <row r="2613">
      <c r="A2613" t="n">
        <v>50134602</v>
      </c>
      <c r="B2613" s="8" t="n">
        <v>46171</v>
      </c>
      <c r="C2613" s="9">
        <f>A2613&amp;"-"&amp;TEXT(B2613,"yyyymmdd")</f>
        <v/>
      </c>
      <c r="D2613" s="9">
        <f>_xlfn.XLOOKUP(C2613,Violations[Key],Violations[Boro])</f>
        <v/>
      </c>
      <c r="E2613" s="9">
        <f>_xlfn.XLOOKUP(C2613,Violations[Key],Violations[Cuisine])</f>
        <v/>
      </c>
      <c r="F2613" s="9">
        <f>_xlfn.XLOOKUP(C2613,Violations[Key],Violations[Score])</f>
        <v/>
      </c>
      <c r="G2613" s="9">
        <f>_xlfn.XLOOKUP(C2613,Violations[Key],Violations[Grade])&amp;""</f>
        <v/>
      </c>
      <c r="H2613" s="9">
        <f>COUNTIFS(Violations[Key],C2613,Violations[Violation code],"&lt;&gt;")</f>
        <v/>
      </c>
      <c r="I2613" s="9">
        <f>COUNTIFS(Violations[Key],C2613,Violations[Critical flag],"Critical")</f>
        <v/>
      </c>
      <c r="J2613" s="9">
        <f>IF(LEFT(_xlfn.XLOOKUP(C2613,Violations[Key],Violations[Action]),20)="Establishment Closed","Yes","No")</f>
        <v/>
      </c>
      <c r="K2613" s="9">
        <f>IF(F2613&lt;=13,"Yes","No")</f>
        <v/>
      </c>
    </row>
    <row r="2614">
      <c r="A2614" t="n">
        <v>40751057</v>
      </c>
      <c r="B2614" s="8" t="n">
        <v>46172</v>
      </c>
      <c r="C2614" s="9">
        <f>A2614&amp;"-"&amp;TEXT(B2614,"yyyymmdd")</f>
        <v/>
      </c>
      <c r="D2614" s="9">
        <f>_xlfn.XLOOKUP(C2614,Violations[Key],Violations[Boro])</f>
        <v/>
      </c>
      <c r="E2614" s="9">
        <f>_xlfn.XLOOKUP(C2614,Violations[Key],Violations[Cuisine])</f>
        <v/>
      </c>
      <c r="F2614" s="9">
        <f>_xlfn.XLOOKUP(C2614,Violations[Key],Violations[Score])</f>
        <v/>
      </c>
      <c r="G2614" s="9">
        <f>_xlfn.XLOOKUP(C2614,Violations[Key],Violations[Grade])&amp;""</f>
        <v/>
      </c>
      <c r="H2614" s="9">
        <f>COUNTIFS(Violations[Key],C2614,Violations[Violation code],"&lt;&gt;")</f>
        <v/>
      </c>
      <c r="I2614" s="9">
        <f>COUNTIFS(Violations[Key],C2614,Violations[Critical flag],"Critical")</f>
        <v/>
      </c>
      <c r="J2614" s="9">
        <f>IF(LEFT(_xlfn.XLOOKUP(C2614,Violations[Key],Violations[Action]),20)="Establishment Closed","Yes","No")</f>
        <v/>
      </c>
      <c r="K2614" s="9">
        <f>IF(F2614&lt;=13,"Yes","No")</f>
        <v/>
      </c>
    </row>
    <row r="2615">
      <c r="A2615" t="n">
        <v>40756088</v>
      </c>
      <c r="B2615" s="8" t="n">
        <v>46172</v>
      </c>
      <c r="C2615" s="9">
        <f>A2615&amp;"-"&amp;TEXT(B2615,"yyyymmdd")</f>
        <v/>
      </c>
      <c r="D2615" s="9">
        <f>_xlfn.XLOOKUP(C2615,Violations[Key],Violations[Boro])</f>
        <v/>
      </c>
      <c r="E2615" s="9">
        <f>_xlfn.XLOOKUP(C2615,Violations[Key],Violations[Cuisine])</f>
        <v/>
      </c>
      <c r="F2615" s="9">
        <f>_xlfn.XLOOKUP(C2615,Violations[Key],Violations[Score])</f>
        <v/>
      </c>
      <c r="G2615" s="9">
        <f>_xlfn.XLOOKUP(C2615,Violations[Key],Violations[Grade])&amp;""</f>
        <v/>
      </c>
      <c r="H2615" s="9">
        <f>COUNTIFS(Violations[Key],C2615,Violations[Violation code],"&lt;&gt;")</f>
        <v/>
      </c>
      <c r="I2615" s="9">
        <f>COUNTIFS(Violations[Key],C2615,Violations[Critical flag],"Critical")</f>
        <v/>
      </c>
      <c r="J2615" s="9">
        <f>IF(LEFT(_xlfn.XLOOKUP(C2615,Violations[Key],Violations[Action]),20)="Establishment Closed","Yes","No")</f>
        <v/>
      </c>
      <c r="K2615" s="9">
        <f>IF(F2615&lt;=13,"Yes","No")</f>
        <v/>
      </c>
    </row>
    <row r="2616">
      <c r="A2616" t="n">
        <v>41044538</v>
      </c>
      <c r="B2616" s="8" t="n">
        <v>46172</v>
      </c>
      <c r="C2616" s="9">
        <f>A2616&amp;"-"&amp;TEXT(B2616,"yyyymmdd")</f>
        <v/>
      </c>
      <c r="D2616" s="9">
        <f>_xlfn.XLOOKUP(C2616,Violations[Key],Violations[Boro])</f>
        <v/>
      </c>
      <c r="E2616" s="9">
        <f>_xlfn.XLOOKUP(C2616,Violations[Key],Violations[Cuisine])</f>
        <v/>
      </c>
      <c r="F2616" s="9">
        <f>_xlfn.XLOOKUP(C2616,Violations[Key],Violations[Score])</f>
        <v/>
      </c>
      <c r="G2616" s="9">
        <f>_xlfn.XLOOKUP(C2616,Violations[Key],Violations[Grade])&amp;""</f>
        <v/>
      </c>
      <c r="H2616" s="9">
        <f>COUNTIFS(Violations[Key],C2616,Violations[Violation code],"&lt;&gt;")</f>
        <v/>
      </c>
      <c r="I2616" s="9">
        <f>COUNTIFS(Violations[Key],C2616,Violations[Critical flag],"Critical")</f>
        <v/>
      </c>
      <c r="J2616" s="9">
        <f>IF(LEFT(_xlfn.XLOOKUP(C2616,Violations[Key],Violations[Action]),20)="Establishment Closed","Yes","No")</f>
        <v/>
      </c>
      <c r="K2616" s="9">
        <f>IF(F2616&lt;=13,"Yes","No")</f>
        <v/>
      </c>
    </row>
    <row r="2617">
      <c r="A2617" t="n">
        <v>41380245</v>
      </c>
      <c r="B2617" s="8" t="n">
        <v>46172</v>
      </c>
      <c r="C2617" s="9">
        <f>A2617&amp;"-"&amp;TEXT(B2617,"yyyymmdd")</f>
        <v/>
      </c>
      <c r="D2617" s="9">
        <f>_xlfn.XLOOKUP(C2617,Violations[Key],Violations[Boro])</f>
        <v/>
      </c>
      <c r="E2617" s="9">
        <f>_xlfn.XLOOKUP(C2617,Violations[Key],Violations[Cuisine])</f>
        <v/>
      </c>
      <c r="F2617" s="9">
        <f>_xlfn.XLOOKUP(C2617,Violations[Key],Violations[Score])</f>
        <v/>
      </c>
      <c r="G2617" s="9">
        <f>_xlfn.XLOOKUP(C2617,Violations[Key],Violations[Grade])&amp;""</f>
        <v/>
      </c>
      <c r="H2617" s="9">
        <f>COUNTIFS(Violations[Key],C2617,Violations[Violation code],"&lt;&gt;")</f>
        <v/>
      </c>
      <c r="I2617" s="9">
        <f>COUNTIFS(Violations[Key],C2617,Violations[Critical flag],"Critical")</f>
        <v/>
      </c>
      <c r="J2617" s="9">
        <f>IF(LEFT(_xlfn.XLOOKUP(C2617,Violations[Key],Violations[Action]),20)="Establishment Closed","Yes","No")</f>
        <v/>
      </c>
      <c r="K2617" s="9">
        <f>IF(F2617&lt;=13,"Yes","No")</f>
        <v/>
      </c>
    </row>
    <row r="2618">
      <c r="A2618" t="n">
        <v>41420397</v>
      </c>
      <c r="B2618" s="8" t="n">
        <v>46172</v>
      </c>
      <c r="C2618" s="9">
        <f>A2618&amp;"-"&amp;TEXT(B2618,"yyyymmdd")</f>
        <v/>
      </c>
      <c r="D2618" s="9">
        <f>_xlfn.XLOOKUP(C2618,Violations[Key],Violations[Boro])</f>
        <v/>
      </c>
      <c r="E2618" s="9">
        <f>_xlfn.XLOOKUP(C2618,Violations[Key],Violations[Cuisine])</f>
        <v/>
      </c>
      <c r="F2618" s="9">
        <f>_xlfn.XLOOKUP(C2618,Violations[Key],Violations[Score])</f>
        <v/>
      </c>
      <c r="G2618" s="9">
        <f>_xlfn.XLOOKUP(C2618,Violations[Key],Violations[Grade])&amp;""</f>
        <v/>
      </c>
      <c r="H2618" s="9">
        <f>COUNTIFS(Violations[Key],C2618,Violations[Violation code],"&lt;&gt;")</f>
        <v/>
      </c>
      <c r="I2618" s="9">
        <f>COUNTIFS(Violations[Key],C2618,Violations[Critical flag],"Critical")</f>
        <v/>
      </c>
      <c r="J2618" s="9">
        <f>IF(LEFT(_xlfn.XLOOKUP(C2618,Violations[Key],Violations[Action]),20)="Establishment Closed","Yes","No")</f>
        <v/>
      </c>
      <c r="K2618" s="9">
        <f>IF(F2618&lt;=13,"Yes","No")</f>
        <v/>
      </c>
    </row>
    <row r="2619">
      <c r="A2619" t="n">
        <v>41435037</v>
      </c>
      <c r="B2619" s="8" t="n">
        <v>46172</v>
      </c>
      <c r="C2619" s="9">
        <f>A2619&amp;"-"&amp;TEXT(B2619,"yyyymmdd")</f>
        <v/>
      </c>
      <c r="D2619" s="9">
        <f>_xlfn.XLOOKUP(C2619,Violations[Key],Violations[Boro])</f>
        <v/>
      </c>
      <c r="E2619" s="9">
        <f>_xlfn.XLOOKUP(C2619,Violations[Key],Violations[Cuisine])</f>
        <v/>
      </c>
      <c r="F2619" s="9">
        <f>_xlfn.XLOOKUP(C2619,Violations[Key],Violations[Score])</f>
        <v/>
      </c>
      <c r="G2619" s="9">
        <f>_xlfn.XLOOKUP(C2619,Violations[Key],Violations[Grade])&amp;""</f>
        <v/>
      </c>
      <c r="H2619" s="9">
        <f>COUNTIFS(Violations[Key],C2619,Violations[Violation code],"&lt;&gt;")</f>
        <v/>
      </c>
      <c r="I2619" s="9">
        <f>COUNTIFS(Violations[Key],C2619,Violations[Critical flag],"Critical")</f>
        <v/>
      </c>
      <c r="J2619" s="9">
        <f>IF(LEFT(_xlfn.XLOOKUP(C2619,Violations[Key],Violations[Action]),20)="Establishment Closed","Yes","No")</f>
        <v/>
      </c>
      <c r="K2619" s="9">
        <f>IF(F2619&lt;=13,"Yes","No")</f>
        <v/>
      </c>
    </row>
    <row r="2620">
      <c r="A2620" t="n">
        <v>41564788</v>
      </c>
      <c r="B2620" s="8" t="n">
        <v>46172</v>
      </c>
      <c r="C2620" s="9">
        <f>A2620&amp;"-"&amp;TEXT(B2620,"yyyymmdd")</f>
        <v/>
      </c>
      <c r="D2620" s="9">
        <f>_xlfn.XLOOKUP(C2620,Violations[Key],Violations[Boro])</f>
        <v/>
      </c>
      <c r="E2620" s="9">
        <f>_xlfn.XLOOKUP(C2620,Violations[Key],Violations[Cuisine])</f>
        <v/>
      </c>
      <c r="F2620" s="9">
        <f>_xlfn.XLOOKUP(C2620,Violations[Key],Violations[Score])</f>
        <v/>
      </c>
      <c r="G2620" s="9">
        <f>_xlfn.XLOOKUP(C2620,Violations[Key],Violations[Grade])&amp;""</f>
        <v/>
      </c>
      <c r="H2620" s="9">
        <f>COUNTIFS(Violations[Key],C2620,Violations[Violation code],"&lt;&gt;")</f>
        <v/>
      </c>
      <c r="I2620" s="9">
        <f>COUNTIFS(Violations[Key],C2620,Violations[Critical flag],"Critical")</f>
        <v/>
      </c>
      <c r="J2620" s="9">
        <f>IF(LEFT(_xlfn.XLOOKUP(C2620,Violations[Key],Violations[Action]),20)="Establishment Closed","Yes","No")</f>
        <v/>
      </c>
      <c r="K2620" s="9">
        <f>IF(F2620&lt;=13,"Yes","No")</f>
        <v/>
      </c>
    </row>
    <row r="2621">
      <c r="A2621" t="n">
        <v>50003556</v>
      </c>
      <c r="B2621" s="8" t="n">
        <v>46172</v>
      </c>
      <c r="C2621" s="9">
        <f>A2621&amp;"-"&amp;TEXT(B2621,"yyyymmdd")</f>
        <v/>
      </c>
      <c r="D2621" s="9">
        <f>_xlfn.XLOOKUP(C2621,Violations[Key],Violations[Boro])</f>
        <v/>
      </c>
      <c r="E2621" s="9">
        <f>_xlfn.XLOOKUP(C2621,Violations[Key],Violations[Cuisine])</f>
        <v/>
      </c>
      <c r="F2621" s="9">
        <f>_xlfn.XLOOKUP(C2621,Violations[Key],Violations[Score])</f>
        <v/>
      </c>
      <c r="G2621" s="9">
        <f>_xlfn.XLOOKUP(C2621,Violations[Key],Violations[Grade])&amp;""</f>
        <v/>
      </c>
      <c r="H2621" s="9">
        <f>COUNTIFS(Violations[Key],C2621,Violations[Violation code],"&lt;&gt;")</f>
        <v/>
      </c>
      <c r="I2621" s="9">
        <f>COUNTIFS(Violations[Key],C2621,Violations[Critical flag],"Critical")</f>
        <v/>
      </c>
      <c r="J2621" s="9">
        <f>IF(LEFT(_xlfn.XLOOKUP(C2621,Violations[Key],Violations[Action]),20)="Establishment Closed","Yes","No")</f>
        <v/>
      </c>
      <c r="K2621" s="9">
        <f>IF(F2621&lt;=13,"Yes","No")</f>
        <v/>
      </c>
    </row>
    <row r="2622">
      <c r="A2622" t="n">
        <v>50004512</v>
      </c>
      <c r="B2622" s="8" t="n">
        <v>46172</v>
      </c>
      <c r="C2622" s="9">
        <f>A2622&amp;"-"&amp;TEXT(B2622,"yyyymmdd")</f>
        <v/>
      </c>
      <c r="D2622" s="9">
        <f>_xlfn.XLOOKUP(C2622,Violations[Key],Violations[Boro])</f>
        <v/>
      </c>
      <c r="E2622" s="9">
        <f>_xlfn.XLOOKUP(C2622,Violations[Key],Violations[Cuisine])</f>
        <v/>
      </c>
      <c r="F2622" s="9">
        <f>_xlfn.XLOOKUP(C2622,Violations[Key],Violations[Score])</f>
        <v/>
      </c>
      <c r="G2622" s="9">
        <f>_xlfn.XLOOKUP(C2622,Violations[Key],Violations[Grade])&amp;""</f>
        <v/>
      </c>
      <c r="H2622" s="9">
        <f>COUNTIFS(Violations[Key],C2622,Violations[Violation code],"&lt;&gt;")</f>
        <v/>
      </c>
      <c r="I2622" s="9">
        <f>COUNTIFS(Violations[Key],C2622,Violations[Critical flag],"Critical")</f>
        <v/>
      </c>
      <c r="J2622" s="9">
        <f>IF(LEFT(_xlfn.XLOOKUP(C2622,Violations[Key],Violations[Action]),20)="Establishment Closed","Yes","No")</f>
        <v/>
      </c>
      <c r="K2622" s="9">
        <f>IF(F2622&lt;=13,"Yes","No")</f>
        <v/>
      </c>
    </row>
    <row r="2623">
      <c r="A2623" t="n">
        <v>50005249</v>
      </c>
      <c r="B2623" s="8" t="n">
        <v>46172</v>
      </c>
      <c r="C2623" s="9">
        <f>A2623&amp;"-"&amp;TEXT(B2623,"yyyymmdd")</f>
        <v/>
      </c>
      <c r="D2623" s="9">
        <f>_xlfn.XLOOKUP(C2623,Violations[Key],Violations[Boro])</f>
        <v/>
      </c>
      <c r="E2623" s="9">
        <f>_xlfn.XLOOKUP(C2623,Violations[Key],Violations[Cuisine])</f>
        <v/>
      </c>
      <c r="F2623" s="9">
        <f>_xlfn.XLOOKUP(C2623,Violations[Key],Violations[Score])</f>
        <v/>
      </c>
      <c r="G2623" s="9">
        <f>_xlfn.XLOOKUP(C2623,Violations[Key],Violations[Grade])&amp;""</f>
        <v/>
      </c>
      <c r="H2623" s="9">
        <f>COUNTIFS(Violations[Key],C2623,Violations[Violation code],"&lt;&gt;")</f>
        <v/>
      </c>
      <c r="I2623" s="9">
        <f>COUNTIFS(Violations[Key],C2623,Violations[Critical flag],"Critical")</f>
        <v/>
      </c>
      <c r="J2623" s="9">
        <f>IF(LEFT(_xlfn.XLOOKUP(C2623,Violations[Key],Violations[Action]),20)="Establishment Closed","Yes","No")</f>
        <v/>
      </c>
      <c r="K2623" s="9">
        <f>IF(F2623&lt;=13,"Yes","No")</f>
        <v/>
      </c>
    </row>
    <row r="2624">
      <c r="A2624" t="n">
        <v>50015757</v>
      </c>
      <c r="B2624" s="8" t="n">
        <v>46172</v>
      </c>
      <c r="C2624" s="9">
        <f>A2624&amp;"-"&amp;TEXT(B2624,"yyyymmdd")</f>
        <v/>
      </c>
      <c r="D2624" s="9">
        <f>_xlfn.XLOOKUP(C2624,Violations[Key],Violations[Boro])</f>
        <v/>
      </c>
      <c r="E2624" s="9">
        <f>_xlfn.XLOOKUP(C2624,Violations[Key],Violations[Cuisine])</f>
        <v/>
      </c>
      <c r="F2624" s="9">
        <f>_xlfn.XLOOKUP(C2624,Violations[Key],Violations[Score])</f>
        <v/>
      </c>
      <c r="G2624" s="9">
        <f>_xlfn.XLOOKUP(C2624,Violations[Key],Violations[Grade])&amp;""</f>
        <v/>
      </c>
      <c r="H2624" s="9">
        <f>COUNTIFS(Violations[Key],C2624,Violations[Violation code],"&lt;&gt;")</f>
        <v/>
      </c>
      <c r="I2624" s="9">
        <f>COUNTIFS(Violations[Key],C2624,Violations[Critical flag],"Critical")</f>
        <v/>
      </c>
      <c r="J2624" s="9">
        <f>IF(LEFT(_xlfn.XLOOKUP(C2624,Violations[Key],Violations[Action]),20)="Establishment Closed","Yes","No")</f>
        <v/>
      </c>
      <c r="K2624" s="9">
        <f>IF(F2624&lt;=13,"Yes","No")</f>
        <v/>
      </c>
    </row>
    <row r="2625">
      <c r="A2625" t="n">
        <v>50072011</v>
      </c>
      <c r="B2625" s="8" t="n">
        <v>46172</v>
      </c>
      <c r="C2625" s="9">
        <f>A2625&amp;"-"&amp;TEXT(B2625,"yyyymmdd")</f>
        <v/>
      </c>
      <c r="D2625" s="9">
        <f>_xlfn.XLOOKUP(C2625,Violations[Key],Violations[Boro])</f>
        <v/>
      </c>
      <c r="E2625" s="9">
        <f>_xlfn.XLOOKUP(C2625,Violations[Key],Violations[Cuisine])</f>
        <v/>
      </c>
      <c r="F2625" s="9">
        <f>_xlfn.XLOOKUP(C2625,Violations[Key],Violations[Score])</f>
        <v/>
      </c>
      <c r="G2625" s="9">
        <f>_xlfn.XLOOKUP(C2625,Violations[Key],Violations[Grade])&amp;""</f>
        <v/>
      </c>
      <c r="H2625" s="9">
        <f>COUNTIFS(Violations[Key],C2625,Violations[Violation code],"&lt;&gt;")</f>
        <v/>
      </c>
      <c r="I2625" s="9">
        <f>COUNTIFS(Violations[Key],C2625,Violations[Critical flag],"Critical")</f>
        <v/>
      </c>
      <c r="J2625" s="9">
        <f>IF(LEFT(_xlfn.XLOOKUP(C2625,Violations[Key],Violations[Action]),20)="Establishment Closed","Yes","No")</f>
        <v/>
      </c>
      <c r="K2625" s="9">
        <f>IF(F2625&lt;=13,"Yes","No")</f>
        <v/>
      </c>
    </row>
    <row r="2626">
      <c r="A2626" t="n">
        <v>50082929</v>
      </c>
      <c r="B2626" s="8" t="n">
        <v>46172</v>
      </c>
      <c r="C2626" s="9">
        <f>A2626&amp;"-"&amp;TEXT(B2626,"yyyymmdd")</f>
        <v/>
      </c>
      <c r="D2626" s="9">
        <f>_xlfn.XLOOKUP(C2626,Violations[Key],Violations[Boro])</f>
        <v/>
      </c>
      <c r="E2626" s="9">
        <f>_xlfn.XLOOKUP(C2626,Violations[Key],Violations[Cuisine])</f>
        <v/>
      </c>
      <c r="F2626" s="9">
        <f>_xlfn.XLOOKUP(C2626,Violations[Key],Violations[Score])</f>
        <v/>
      </c>
      <c r="G2626" s="9">
        <f>_xlfn.XLOOKUP(C2626,Violations[Key],Violations[Grade])&amp;""</f>
        <v/>
      </c>
      <c r="H2626" s="9">
        <f>COUNTIFS(Violations[Key],C2626,Violations[Violation code],"&lt;&gt;")</f>
        <v/>
      </c>
      <c r="I2626" s="9">
        <f>COUNTIFS(Violations[Key],C2626,Violations[Critical flag],"Critical")</f>
        <v/>
      </c>
      <c r="J2626" s="9">
        <f>IF(LEFT(_xlfn.XLOOKUP(C2626,Violations[Key],Violations[Action]),20)="Establishment Closed","Yes","No")</f>
        <v/>
      </c>
      <c r="K2626" s="9">
        <f>IF(F2626&lt;=13,"Yes","No")</f>
        <v/>
      </c>
    </row>
    <row r="2627">
      <c r="A2627" t="n">
        <v>50104204</v>
      </c>
      <c r="B2627" s="8" t="n">
        <v>46172</v>
      </c>
      <c r="C2627" s="9">
        <f>A2627&amp;"-"&amp;TEXT(B2627,"yyyymmdd")</f>
        <v/>
      </c>
      <c r="D2627" s="9">
        <f>_xlfn.XLOOKUP(C2627,Violations[Key],Violations[Boro])</f>
        <v/>
      </c>
      <c r="E2627" s="9">
        <f>_xlfn.XLOOKUP(C2627,Violations[Key],Violations[Cuisine])</f>
        <v/>
      </c>
      <c r="F2627" s="9">
        <f>_xlfn.XLOOKUP(C2627,Violations[Key],Violations[Score])</f>
        <v/>
      </c>
      <c r="G2627" s="9">
        <f>_xlfn.XLOOKUP(C2627,Violations[Key],Violations[Grade])&amp;""</f>
        <v/>
      </c>
      <c r="H2627" s="9">
        <f>COUNTIFS(Violations[Key],C2627,Violations[Violation code],"&lt;&gt;")</f>
        <v/>
      </c>
      <c r="I2627" s="9">
        <f>COUNTIFS(Violations[Key],C2627,Violations[Critical flag],"Critical")</f>
        <v/>
      </c>
      <c r="J2627" s="9">
        <f>IF(LEFT(_xlfn.XLOOKUP(C2627,Violations[Key],Violations[Action]),20)="Establishment Closed","Yes","No")</f>
        <v/>
      </c>
      <c r="K2627" s="9">
        <f>IF(F2627&lt;=13,"Yes","No")</f>
        <v/>
      </c>
    </row>
    <row r="2628">
      <c r="A2628" t="n">
        <v>50104907</v>
      </c>
      <c r="B2628" s="8" t="n">
        <v>46172</v>
      </c>
      <c r="C2628" s="9">
        <f>A2628&amp;"-"&amp;TEXT(B2628,"yyyymmdd")</f>
        <v/>
      </c>
      <c r="D2628" s="9">
        <f>_xlfn.XLOOKUP(C2628,Violations[Key],Violations[Boro])</f>
        <v/>
      </c>
      <c r="E2628" s="9">
        <f>_xlfn.XLOOKUP(C2628,Violations[Key],Violations[Cuisine])</f>
        <v/>
      </c>
      <c r="F2628" s="9">
        <f>_xlfn.XLOOKUP(C2628,Violations[Key],Violations[Score])</f>
        <v/>
      </c>
      <c r="G2628" s="9">
        <f>_xlfn.XLOOKUP(C2628,Violations[Key],Violations[Grade])&amp;""</f>
        <v/>
      </c>
      <c r="H2628" s="9">
        <f>COUNTIFS(Violations[Key],C2628,Violations[Violation code],"&lt;&gt;")</f>
        <v/>
      </c>
      <c r="I2628" s="9">
        <f>COUNTIFS(Violations[Key],C2628,Violations[Critical flag],"Critical")</f>
        <v/>
      </c>
      <c r="J2628" s="9">
        <f>IF(LEFT(_xlfn.XLOOKUP(C2628,Violations[Key],Violations[Action]),20)="Establishment Closed","Yes","No")</f>
        <v/>
      </c>
      <c r="K2628" s="9">
        <f>IF(F2628&lt;=13,"Yes","No")</f>
        <v/>
      </c>
    </row>
    <row r="2629">
      <c r="A2629" t="n">
        <v>50106051</v>
      </c>
      <c r="B2629" s="8" t="n">
        <v>46172</v>
      </c>
      <c r="C2629" s="9">
        <f>A2629&amp;"-"&amp;TEXT(B2629,"yyyymmdd")</f>
        <v/>
      </c>
      <c r="D2629" s="9">
        <f>_xlfn.XLOOKUP(C2629,Violations[Key],Violations[Boro])</f>
        <v/>
      </c>
      <c r="E2629" s="9">
        <f>_xlfn.XLOOKUP(C2629,Violations[Key],Violations[Cuisine])</f>
        <v/>
      </c>
      <c r="F2629" s="9">
        <f>_xlfn.XLOOKUP(C2629,Violations[Key],Violations[Score])</f>
        <v/>
      </c>
      <c r="G2629" s="9">
        <f>_xlfn.XLOOKUP(C2629,Violations[Key],Violations[Grade])&amp;""</f>
        <v/>
      </c>
      <c r="H2629" s="9">
        <f>COUNTIFS(Violations[Key],C2629,Violations[Violation code],"&lt;&gt;")</f>
        <v/>
      </c>
      <c r="I2629" s="9">
        <f>COUNTIFS(Violations[Key],C2629,Violations[Critical flag],"Critical")</f>
        <v/>
      </c>
      <c r="J2629" s="9">
        <f>IF(LEFT(_xlfn.XLOOKUP(C2629,Violations[Key],Violations[Action]),20)="Establishment Closed","Yes","No")</f>
        <v/>
      </c>
      <c r="K2629" s="9">
        <f>IF(F2629&lt;=13,"Yes","No")</f>
        <v/>
      </c>
    </row>
    <row r="2630">
      <c r="A2630" t="n">
        <v>50117756</v>
      </c>
      <c r="B2630" s="8" t="n">
        <v>46172</v>
      </c>
      <c r="C2630" s="9">
        <f>A2630&amp;"-"&amp;TEXT(B2630,"yyyymmdd")</f>
        <v/>
      </c>
      <c r="D2630" s="9">
        <f>_xlfn.XLOOKUP(C2630,Violations[Key],Violations[Boro])</f>
        <v/>
      </c>
      <c r="E2630" s="9">
        <f>_xlfn.XLOOKUP(C2630,Violations[Key],Violations[Cuisine])</f>
        <v/>
      </c>
      <c r="F2630" s="9">
        <f>_xlfn.XLOOKUP(C2630,Violations[Key],Violations[Score])</f>
        <v/>
      </c>
      <c r="G2630" s="9">
        <f>_xlfn.XLOOKUP(C2630,Violations[Key],Violations[Grade])&amp;""</f>
        <v/>
      </c>
      <c r="H2630" s="9">
        <f>COUNTIFS(Violations[Key],C2630,Violations[Violation code],"&lt;&gt;")</f>
        <v/>
      </c>
      <c r="I2630" s="9">
        <f>COUNTIFS(Violations[Key],C2630,Violations[Critical flag],"Critical")</f>
        <v/>
      </c>
      <c r="J2630" s="9">
        <f>IF(LEFT(_xlfn.XLOOKUP(C2630,Violations[Key],Violations[Action]),20)="Establishment Closed","Yes","No")</f>
        <v/>
      </c>
      <c r="K2630" s="9">
        <f>IF(F2630&lt;=13,"Yes","No")</f>
        <v/>
      </c>
    </row>
    <row r="2631">
      <c r="A2631" t="n">
        <v>50122880</v>
      </c>
      <c r="B2631" s="8" t="n">
        <v>46172</v>
      </c>
      <c r="C2631" s="9">
        <f>A2631&amp;"-"&amp;TEXT(B2631,"yyyymmdd")</f>
        <v/>
      </c>
      <c r="D2631" s="9">
        <f>_xlfn.XLOOKUP(C2631,Violations[Key],Violations[Boro])</f>
        <v/>
      </c>
      <c r="E2631" s="9">
        <f>_xlfn.XLOOKUP(C2631,Violations[Key],Violations[Cuisine])</f>
        <v/>
      </c>
      <c r="F2631" s="9">
        <f>_xlfn.XLOOKUP(C2631,Violations[Key],Violations[Score])</f>
        <v/>
      </c>
      <c r="G2631" s="9">
        <f>_xlfn.XLOOKUP(C2631,Violations[Key],Violations[Grade])&amp;""</f>
        <v/>
      </c>
      <c r="H2631" s="9">
        <f>COUNTIFS(Violations[Key],C2631,Violations[Violation code],"&lt;&gt;")</f>
        <v/>
      </c>
      <c r="I2631" s="9">
        <f>COUNTIFS(Violations[Key],C2631,Violations[Critical flag],"Critical")</f>
        <v/>
      </c>
      <c r="J2631" s="9">
        <f>IF(LEFT(_xlfn.XLOOKUP(C2631,Violations[Key],Violations[Action]),20)="Establishment Closed","Yes","No")</f>
        <v/>
      </c>
      <c r="K2631" s="9">
        <f>IF(F2631&lt;=13,"Yes","No")</f>
        <v/>
      </c>
    </row>
    <row r="2632">
      <c r="A2632" t="n">
        <v>50135260</v>
      </c>
      <c r="B2632" s="8" t="n">
        <v>46172</v>
      </c>
      <c r="C2632" s="9">
        <f>A2632&amp;"-"&amp;TEXT(B2632,"yyyymmdd")</f>
        <v/>
      </c>
      <c r="D2632" s="9">
        <f>_xlfn.XLOOKUP(C2632,Violations[Key],Violations[Boro])</f>
        <v/>
      </c>
      <c r="E2632" s="9">
        <f>_xlfn.XLOOKUP(C2632,Violations[Key],Violations[Cuisine])</f>
        <v/>
      </c>
      <c r="F2632" s="9">
        <f>_xlfn.XLOOKUP(C2632,Violations[Key],Violations[Score])</f>
        <v/>
      </c>
      <c r="G2632" s="9">
        <f>_xlfn.XLOOKUP(C2632,Violations[Key],Violations[Grade])&amp;""</f>
        <v/>
      </c>
      <c r="H2632" s="9">
        <f>COUNTIFS(Violations[Key],C2632,Violations[Violation code],"&lt;&gt;")</f>
        <v/>
      </c>
      <c r="I2632" s="9">
        <f>COUNTIFS(Violations[Key],C2632,Violations[Critical flag],"Critical")</f>
        <v/>
      </c>
      <c r="J2632" s="9">
        <f>IF(LEFT(_xlfn.XLOOKUP(C2632,Violations[Key],Violations[Action]),20)="Establishment Closed","Yes","No")</f>
        <v/>
      </c>
      <c r="K2632" s="9">
        <f>IF(F2632&lt;=13,"Yes","No")</f>
        <v/>
      </c>
    </row>
    <row r="2633">
      <c r="A2633" t="n">
        <v>50137079</v>
      </c>
      <c r="B2633" s="8" t="n">
        <v>46172</v>
      </c>
      <c r="C2633" s="9">
        <f>A2633&amp;"-"&amp;TEXT(B2633,"yyyymmdd")</f>
        <v/>
      </c>
      <c r="D2633" s="9">
        <f>_xlfn.XLOOKUP(C2633,Violations[Key],Violations[Boro])</f>
        <v/>
      </c>
      <c r="E2633" s="9">
        <f>_xlfn.XLOOKUP(C2633,Violations[Key],Violations[Cuisine])</f>
        <v/>
      </c>
      <c r="F2633" s="9">
        <f>_xlfn.XLOOKUP(C2633,Violations[Key],Violations[Score])</f>
        <v/>
      </c>
      <c r="G2633" s="9">
        <f>_xlfn.XLOOKUP(C2633,Violations[Key],Violations[Grade])&amp;""</f>
        <v/>
      </c>
      <c r="H2633" s="9">
        <f>COUNTIFS(Violations[Key],C2633,Violations[Violation code],"&lt;&gt;")</f>
        <v/>
      </c>
      <c r="I2633" s="9">
        <f>COUNTIFS(Violations[Key],C2633,Violations[Critical flag],"Critical")</f>
        <v/>
      </c>
      <c r="J2633" s="9">
        <f>IF(LEFT(_xlfn.XLOOKUP(C2633,Violations[Key],Violations[Action]),20)="Establishment Closed","Yes","No")</f>
        <v/>
      </c>
      <c r="K2633" s="9">
        <f>IF(F2633&lt;=13,"Yes","No")</f>
        <v/>
      </c>
    </row>
    <row r="2634">
      <c r="A2634" t="n">
        <v>50156680</v>
      </c>
      <c r="B2634" s="8" t="n">
        <v>46172</v>
      </c>
      <c r="C2634" s="9">
        <f>A2634&amp;"-"&amp;TEXT(B2634,"yyyymmdd")</f>
        <v/>
      </c>
      <c r="D2634" s="9">
        <f>_xlfn.XLOOKUP(C2634,Violations[Key],Violations[Boro])</f>
        <v/>
      </c>
      <c r="E2634" s="9">
        <f>_xlfn.XLOOKUP(C2634,Violations[Key],Violations[Cuisine])</f>
        <v/>
      </c>
      <c r="F2634" s="9">
        <f>_xlfn.XLOOKUP(C2634,Violations[Key],Violations[Score])</f>
        <v/>
      </c>
      <c r="G2634" s="9">
        <f>_xlfn.XLOOKUP(C2634,Violations[Key],Violations[Grade])&amp;""</f>
        <v/>
      </c>
      <c r="H2634" s="9">
        <f>COUNTIFS(Violations[Key],C2634,Violations[Violation code],"&lt;&gt;")</f>
        <v/>
      </c>
      <c r="I2634" s="9">
        <f>COUNTIFS(Violations[Key],C2634,Violations[Critical flag],"Critical")</f>
        <v/>
      </c>
      <c r="J2634" s="9">
        <f>IF(LEFT(_xlfn.XLOOKUP(C2634,Violations[Key],Violations[Action]),20)="Establishment Closed","Yes","No")</f>
        <v/>
      </c>
      <c r="K2634" s="9">
        <f>IF(F2634&lt;=13,"Yes","No")</f>
        <v/>
      </c>
    </row>
    <row r="2635">
      <c r="A2635" t="n">
        <v>40369158</v>
      </c>
      <c r="B2635" s="8" t="n">
        <v>46174</v>
      </c>
      <c r="C2635" s="9">
        <f>A2635&amp;"-"&amp;TEXT(B2635,"yyyymmdd")</f>
        <v/>
      </c>
      <c r="D2635" s="9">
        <f>_xlfn.XLOOKUP(C2635,Violations[Key],Violations[Boro])</f>
        <v/>
      </c>
      <c r="E2635" s="9">
        <f>_xlfn.XLOOKUP(C2635,Violations[Key],Violations[Cuisine])</f>
        <v/>
      </c>
      <c r="F2635" s="9">
        <f>_xlfn.XLOOKUP(C2635,Violations[Key],Violations[Score])</f>
        <v/>
      </c>
      <c r="G2635" s="9">
        <f>_xlfn.XLOOKUP(C2635,Violations[Key],Violations[Grade])&amp;""</f>
        <v/>
      </c>
      <c r="H2635" s="9">
        <f>COUNTIFS(Violations[Key],C2635,Violations[Violation code],"&lt;&gt;")</f>
        <v/>
      </c>
      <c r="I2635" s="9">
        <f>COUNTIFS(Violations[Key],C2635,Violations[Critical flag],"Critical")</f>
        <v/>
      </c>
      <c r="J2635" s="9">
        <f>IF(LEFT(_xlfn.XLOOKUP(C2635,Violations[Key],Violations[Action]),20)="Establishment Closed","Yes","No")</f>
        <v/>
      </c>
      <c r="K2635" s="9">
        <f>IF(F2635&lt;=13,"Yes","No")</f>
        <v/>
      </c>
    </row>
    <row r="2636">
      <c r="A2636" t="n">
        <v>40369983</v>
      </c>
      <c r="B2636" s="8" t="n">
        <v>46174</v>
      </c>
      <c r="C2636" s="9">
        <f>A2636&amp;"-"&amp;TEXT(B2636,"yyyymmdd")</f>
        <v/>
      </c>
      <c r="D2636" s="9">
        <f>_xlfn.XLOOKUP(C2636,Violations[Key],Violations[Boro])</f>
        <v/>
      </c>
      <c r="E2636" s="9">
        <f>_xlfn.XLOOKUP(C2636,Violations[Key],Violations[Cuisine])</f>
        <v/>
      </c>
      <c r="F2636" s="9">
        <f>_xlfn.XLOOKUP(C2636,Violations[Key],Violations[Score])</f>
        <v/>
      </c>
      <c r="G2636" s="9">
        <f>_xlfn.XLOOKUP(C2636,Violations[Key],Violations[Grade])&amp;""</f>
        <v/>
      </c>
      <c r="H2636" s="9">
        <f>COUNTIFS(Violations[Key],C2636,Violations[Violation code],"&lt;&gt;")</f>
        <v/>
      </c>
      <c r="I2636" s="9">
        <f>COUNTIFS(Violations[Key],C2636,Violations[Critical flag],"Critical")</f>
        <v/>
      </c>
      <c r="J2636" s="9">
        <f>IF(LEFT(_xlfn.XLOOKUP(C2636,Violations[Key],Violations[Action]),20)="Establishment Closed","Yes","No")</f>
        <v/>
      </c>
      <c r="K2636" s="9">
        <f>IF(F2636&lt;=13,"Yes","No")</f>
        <v/>
      </c>
    </row>
    <row r="2637">
      <c r="A2637" t="n">
        <v>40387143</v>
      </c>
      <c r="B2637" s="8" t="n">
        <v>46174</v>
      </c>
      <c r="C2637" s="9">
        <f>A2637&amp;"-"&amp;TEXT(B2637,"yyyymmdd")</f>
        <v/>
      </c>
      <c r="D2637" s="9">
        <f>_xlfn.XLOOKUP(C2637,Violations[Key],Violations[Boro])</f>
        <v/>
      </c>
      <c r="E2637" s="9">
        <f>_xlfn.XLOOKUP(C2637,Violations[Key],Violations[Cuisine])</f>
        <v/>
      </c>
      <c r="F2637" s="9">
        <f>_xlfn.XLOOKUP(C2637,Violations[Key],Violations[Score])</f>
        <v/>
      </c>
      <c r="G2637" s="9">
        <f>_xlfn.XLOOKUP(C2637,Violations[Key],Violations[Grade])&amp;""</f>
        <v/>
      </c>
      <c r="H2637" s="9">
        <f>COUNTIFS(Violations[Key],C2637,Violations[Violation code],"&lt;&gt;")</f>
        <v/>
      </c>
      <c r="I2637" s="9">
        <f>COUNTIFS(Violations[Key],C2637,Violations[Critical flag],"Critical")</f>
        <v/>
      </c>
      <c r="J2637" s="9">
        <f>IF(LEFT(_xlfn.XLOOKUP(C2637,Violations[Key],Violations[Action]),20)="Establishment Closed","Yes","No")</f>
        <v/>
      </c>
      <c r="K2637" s="9">
        <f>IF(F2637&lt;=13,"Yes","No")</f>
        <v/>
      </c>
    </row>
    <row r="2638">
      <c r="A2638" t="n">
        <v>40858719</v>
      </c>
      <c r="B2638" s="8" t="n">
        <v>46174</v>
      </c>
      <c r="C2638" s="9">
        <f>A2638&amp;"-"&amp;TEXT(B2638,"yyyymmdd")</f>
        <v/>
      </c>
      <c r="D2638" s="9">
        <f>_xlfn.XLOOKUP(C2638,Violations[Key],Violations[Boro])</f>
        <v/>
      </c>
      <c r="E2638" s="9">
        <f>_xlfn.XLOOKUP(C2638,Violations[Key],Violations[Cuisine])</f>
        <v/>
      </c>
      <c r="F2638" s="9">
        <f>_xlfn.XLOOKUP(C2638,Violations[Key],Violations[Score])</f>
        <v/>
      </c>
      <c r="G2638" s="9">
        <f>_xlfn.XLOOKUP(C2638,Violations[Key],Violations[Grade])&amp;""</f>
        <v/>
      </c>
      <c r="H2638" s="9">
        <f>COUNTIFS(Violations[Key],C2638,Violations[Violation code],"&lt;&gt;")</f>
        <v/>
      </c>
      <c r="I2638" s="9">
        <f>COUNTIFS(Violations[Key],C2638,Violations[Critical flag],"Critical")</f>
        <v/>
      </c>
      <c r="J2638" s="9">
        <f>IF(LEFT(_xlfn.XLOOKUP(C2638,Violations[Key],Violations[Action]),20)="Establishment Closed","Yes","No")</f>
        <v/>
      </c>
      <c r="K2638" s="9">
        <f>IF(F2638&lt;=13,"Yes","No")</f>
        <v/>
      </c>
    </row>
    <row r="2639">
      <c r="A2639" t="n">
        <v>41060193</v>
      </c>
      <c r="B2639" s="8" t="n">
        <v>46174</v>
      </c>
      <c r="C2639" s="9">
        <f>A2639&amp;"-"&amp;TEXT(B2639,"yyyymmdd")</f>
        <v/>
      </c>
      <c r="D2639" s="9">
        <f>_xlfn.XLOOKUP(C2639,Violations[Key],Violations[Boro])</f>
        <v/>
      </c>
      <c r="E2639" s="9">
        <f>_xlfn.XLOOKUP(C2639,Violations[Key],Violations[Cuisine])</f>
        <v/>
      </c>
      <c r="F2639" s="9">
        <f>_xlfn.XLOOKUP(C2639,Violations[Key],Violations[Score])</f>
        <v/>
      </c>
      <c r="G2639" s="9">
        <f>_xlfn.XLOOKUP(C2639,Violations[Key],Violations[Grade])&amp;""</f>
        <v/>
      </c>
      <c r="H2639" s="9">
        <f>COUNTIFS(Violations[Key],C2639,Violations[Violation code],"&lt;&gt;")</f>
        <v/>
      </c>
      <c r="I2639" s="9">
        <f>COUNTIFS(Violations[Key],C2639,Violations[Critical flag],"Critical")</f>
        <v/>
      </c>
      <c r="J2639" s="9">
        <f>IF(LEFT(_xlfn.XLOOKUP(C2639,Violations[Key],Violations[Action]),20)="Establishment Closed","Yes","No")</f>
        <v/>
      </c>
      <c r="K2639" s="9">
        <f>IF(F2639&lt;=13,"Yes","No")</f>
        <v/>
      </c>
    </row>
    <row r="2640">
      <c r="A2640" t="n">
        <v>41186285</v>
      </c>
      <c r="B2640" s="8" t="n">
        <v>46174</v>
      </c>
      <c r="C2640" s="9">
        <f>A2640&amp;"-"&amp;TEXT(B2640,"yyyymmdd")</f>
        <v/>
      </c>
      <c r="D2640" s="9">
        <f>_xlfn.XLOOKUP(C2640,Violations[Key],Violations[Boro])</f>
        <v/>
      </c>
      <c r="E2640" s="9">
        <f>_xlfn.XLOOKUP(C2640,Violations[Key],Violations[Cuisine])</f>
        <v/>
      </c>
      <c r="F2640" s="9">
        <f>_xlfn.XLOOKUP(C2640,Violations[Key],Violations[Score])</f>
        <v/>
      </c>
      <c r="G2640" s="9">
        <f>_xlfn.XLOOKUP(C2640,Violations[Key],Violations[Grade])&amp;""</f>
        <v/>
      </c>
      <c r="H2640" s="9">
        <f>COUNTIFS(Violations[Key],C2640,Violations[Violation code],"&lt;&gt;")</f>
        <v/>
      </c>
      <c r="I2640" s="9">
        <f>COUNTIFS(Violations[Key],C2640,Violations[Critical flag],"Critical")</f>
        <v/>
      </c>
      <c r="J2640" s="9">
        <f>IF(LEFT(_xlfn.XLOOKUP(C2640,Violations[Key],Violations[Action]),20)="Establishment Closed","Yes","No")</f>
        <v/>
      </c>
      <c r="K2640" s="9">
        <f>IF(F2640&lt;=13,"Yes","No")</f>
        <v/>
      </c>
    </row>
    <row r="2641">
      <c r="A2641" t="n">
        <v>41248845</v>
      </c>
      <c r="B2641" s="8" t="n">
        <v>46174</v>
      </c>
      <c r="C2641" s="9">
        <f>A2641&amp;"-"&amp;TEXT(B2641,"yyyymmdd")</f>
        <v/>
      </c>
      <c r="D2641" s="9">
        <f>_xlfn.XLOOKUP(C2641,Violations[Key],Violations[Boro])</f>
        <v/>
      </c>
      <c r="E2641" s="9">
        <f>_xlfn.XLOOKUP(C2641,Violations[Key],Violations[Cuisine])</f>
        <v/>
      </c>
      <c r="F2641" s="9">
        <f>_xlfn.XLOOKUP(C2641,Violations[Key],Violations[Score])</f>
        <v/>
      </c>
      <c r="G2641" s="9">
        <f>_xlfn.XLOOKUP(C2641,Violations[Key],Violations[Grade])&amp;""</f>
        <v/>
      </c>
      <c r="H2641" s="9">
        <f>COUNTIFS(Violations[Key],C2641,Violations[Violation code],"&lt;&gt;")</f>
        <v/>
      </c>
      <c r="I2641" s="9">
        <f>COUNTIFS(Violations[Key],C2641,Violations[Critical flag],"Critical")</f>
        <v/>
      </c>
      <c r="J2641" s="9">
        <f>IF(LEFT(_xlfn.XLOOKUP(C2641,Violations[Key],Violations[Action]),20)="Establishment Closed","Yes","No")</f>
        <v/>
      </c>
      <c r="K2641" s="9">
        <f>IF(F2641&lt;=13,"Yes","No")</f>
        <v/>
      </c>
    </row>
    <row r="2642">
      <c r="A2642" t="n">
        <v>41258145</v>
      </c>
      <c r="B2642" s="8" t="n">
        <v>46174</v>
      </c>
      <c r="C2642" s="9">
        <f>A2642&amp;"-"&amp;TEXT(B2642,"yyyymmdd")</f>
        <v/>
      </c>
      <c r="D2642" s="9">
        <f>_xlfn.XLOOKUP(C2642,Violations[Key],Violations[Boro])</f>
        <v/>
      </c>
      <c r="E2642" s="9">
        <f>_xlfn.XLOOKUP(C2642,Violations[Key],Violations[Cuisine])</f>
        <v/>
      </c>
      <c r="F2642" s="9">
        <f>_xlfn.XLOOKUP(C2642,Violations[Key],Violations[Score])</f>
        <v/>
      </c>
      <c r="G2642" s="9">
        <f>_xlfn.XLOOKUP(C2642,Violations[Key],Violations[Grade])&amp;""</f>
        <v/>
      </c>
      <c r="H2642" s="9">
        <f>COUNTIFS(Violations[Key],C2642,Violations[Violation code],"&lt;&gt;")</f>
        <v/>
      </c>
      <c r="I2642" s="9">
        <f>COUNTIFS(Violations[Key],C2642,Violations[Critical flag],"Critical")</f>
        <v/>
      </c>
      <c r="J2642" s="9">
        <f>IF(LEFT(_xlfn.XLOOKUP(C2642,Violations[Key],Violations[Action]),20)="Establishment Closed","Yes","No")</f>
        <v/>
      </c>
      <c r="K2642" s="9">
        <f>IF(F2642&lt;=13,"Yes","No")</f>
        <v/>
      </c>
    </row>
    <row r="2643">
      <c r="A2643" t="n">
        <v>41263738</v>
      </c>
      <c r="B2643" s="8" t="n">
        <v>46174</v>
      </c>
      <c r="C2643" s="9">
        <f>A2643&amp;"-"&amp;TEXT(B2643,"yyyymmdd")</f>
        <v/>
      </c>
      <c r="D2643" s="9">
        <f>_xlfn.XLOOKUP(C2643,Violations[Key],Violations[Boro])</f>
        <v/>
      </c>
      <c r="E2643" s="9">
        <f>_xlfn.XLOOKUP(C2643,Violations[Key],Violations[Cuisine])</f>
        <v/>
      </c>
      <c r="F2643" s="9">
        <f>_xlfn.XLOOKUP(C2643,Violations[Key],Violations[Score])</f>
        <v/>
      </c>
      <c r="G2643" s="9">
        <f>_xlfn.XLOOKUP(C2643,Violations[Key],Violations[Grade])&amp;""</f>
        <v/>
      </c>
      <c r="H2643" s="9">
        <f>COUNTIFS(Violations[Key],C2643,Violations[Violation code],"&lt;&gt;")</f>
        <v/>
      </c>
      <c r="I2643" s="9">
        <f>COUNTIFS(Violations[Key],C2643,Violations[Critical flag],"Critical")</f>
        <v/>
      </c>
      <c r="J2643" s="9">
        <f>IF(LEFT(_xlfn.XLOOKUP(C2643,Violations[Key],Violations[Action]),20)="Establishment Closed","Yes","No")</f>
        <v/>
      </c>
      <c r="K2643" s="9">
        <f>IF(F2643&lt;=13,"Yes","No")</f>
        <v/>
      </c>
    </row>
    <row r="2644">
      <c r="A2644" t="n">
        <v>41275015</v>
      </c>
      <c r="B2644" s="8" t="n">
        <v>46174</v>
      </c>
      <c r="C2644" s="9">
        <f>A2644&amp;"-"&amp;TEXT(B2644,"yyyymmdd")</f>
        <v/>
      </c>
      <c r="D2644" s="9">
        <f>_xlfn.XLOOKUP(C2644,Violations[Key],Violations[Boro])</f>
        <v/>
      </c>
      <c r="E2644" s="9">
        <f>_xlfn.XLOOKUP(C2644,Violations[Key],Violations[Cuisine])</f>
        <v/>
      </c>
      <c r="F2644" s="9">
        <f>_xlfn.XLOOKUP(C2644,Violations[Key],Violations[Score])</f>
        <v/>
      </c>
      <c r="G2644" s="9">
        <f>_xlfn.XLOOKUP(C2644,Violations[Key],Violations[Grade])&amp;""</f>
        <v/>
      </c>
      <c r="H2644" s="9">
        <f>COUNTIFS(Violations[Key],C2644,Violations[Violation code],"&lt;&gt;")</f>
        <v/>
      </c>
      <c r="I2644" s="9">
        <f>COUNTIFS(Violations[Key],C2644,Violations[Critical flag],"Critical")</f>
        <v/>
      </c>
      <c r="J2644" s="9">
        <f>IF(LEFT(_xlfn.XLOOKUP(C2644,Violations[Key],Violations[Action]),20)="Establishment Closed","Yes","No")</f>
        <v/>
      </c>
      <c r="K2644" s="9">
        <f>IF(F2644&lt;=13,"Yes","No")</f>
        <v/>
      </c>
    </row>
    <row r="2645">
      <c r="A2645" t="n">
        <v>41461165</v>
      </c>
      <c r="B2645" s="8" t="n">
        <v>46174</v>
      </c>
      <c r="C2645" s="9">
        <f>A2645&amp;"-"&amp;TEXT(B2645,"yyyymmdd")</f>
        <v/>
      </c>
      <c r="D2645" s="9">
        <f>_xlfn.XLOOKUP(C2645,Violations[Key],Violations[Boro])</f>
        <v/>
      </c>
      <c r="E2645" s="9">
        <f>_xlfn.XLOOKUP(C2645,Violations[Key],Violations[Cuisine])</f>
        <v/>
      </c>
      <c r="F2645" s="9">
        <f>_xlfn.XLOOKUP(C2645,Violations[Key],Violations[Score])</f>
        <v/>
      </c>
      <c r="G2645" s="9">
        <f>_xlfn.XLOOKUP(C2645,Violations[Key],Violations[Grade])&amp;""</f>
        <v/>
      </c>
      <c r="H2645" s="9">
        <f>COUNTIFS(Violations[Key],C2645,Violations[Violation code],"&lt;&gt;")</f>
        <v/>
      </c>
      <c r="I2645" s="9">
        <f>COUNTIFS(Violations[Key],C2645,Violations[Critical flag],"Critical")</f>
        <v/>
      </c>
      <c r="J2645" s="9">
        <f>IF(LEFT(_xlfn.XLOOKUP(C2645,Violations[Key],Violations[Action]),20)="Establishment Closed","Yes","No")</f>
        <v/>
      </c>
      <c r="K2645" s="9">
        <f>IF(F2645&lt;=13,"Yes","No")</f>
        <v/>
      </c>
    </row>
    <row r="2646">
      <c r="A2646" t="n">
        <v>41557136</v>
      </c>
      <c r="B2646" s="8" t="n">
        <v>46174</v>
      </c>
      <c r="C2646" s="9">
        <f>A2646&amp;"-"&amp;TEXT(B2646,"yyyymmdd")</f>
        <v/>
      </c>
      <c r="D2646" s="9">
        <f>_xlfn.XLOOKUP(C2646,Violations[Key],Violations[Boro])</f>
        <v/>
      </c>
      <c r="E2646" s="9">
        <f>_xlfn.XLOOKUP(C2646,Violations[Key],Violations[Cuisine])</f>
        <v/>
      </c>
      <c r="F2646" s="9">
        <f>_xlfn.XLOOKUP(C2646,Violations[Key],Violations[Score])</f>
        <v/>
      </c>
      <c r="G2646" s="9">
        <f>_xlfn.XLOOKUP(C2646,Violations[Key],Violations[Grade])&amp;""</f>
        <v/>
      </c>
      <c r="H2646" s="9">
        <f>COUNTIFS(Violations[Key],C2646,Violations[Violation code],"&lt;&gt;")</f>
        <v/>
      </c>
      <c r="I2646" s="9">
        <f>COUNTIFS(Violations[Key],C2646,Violations[Critical flag],"Critical")</f>
        <v/>
      </c>
      <c r="J2646" s="9">
        <f>IF(LEFT(_xlfn.XLOOKUP(C2646,Violations[Key],Violations[Action]),20)="Establishment Closed","Yes","No")</f>
        <v/>
      </c>
      <c r="K2646" s="9">
        <f>IF(F2646&lt;=13,"Yes","No")</f>
        <v/>
      </c>
    </row>
    <row r="2647">
      <c r="A2647" t="n">
        <v>41577737</v>
      </c>
      <c r="B2647" s="8" t="n">
        <v>46174</v>
      </c>
      <c r="C2647" s="9">
        <f>A2647&amp;"-"&amp;TEXT(B2647,"yyyymmdd")</f>
        <v/>
      </c>
      <c r="D2647" s="9">
        <f>_xlfn.XLOOKUP(C2647,Violations[Key],Violations[Boro])</f>
        <v/>
      </c>
      <c r="E2647" s="9">
        <f>_xlfn.XLOOKUP(C2647,Violations[Key],Violations[Cuisine])</f>
        <v/>
      </c>
      <c r="F2647" s="9">
        <f>_xlfn.XLOOKUP(C2647,Violations[Key],Violations[Score])</f>
        <v/>
      </c>
      <c r="G2647" s="9">
        <f>_xlfn.XLOOKUP(C2647,Violations[Key],Violations[Grade])&amp;""</f>
        <v/>
      </c>
      <c r="H2647" s="9">
        <f>COUNTIFS(Violations[Key],C2647,Violations[Violation code],"&lt;&gt;")</f>
        <v/>
      </c>
      <c r="I2647" s="9">
        <f>COUNTIFS(Violations[Key],C2647,Violations[Critical flag],"Critical")</f>
        <v/>
      </c>
      <c r="J2647" s="9">
        <f>IF(LEFT(_xlfn.XLOOKUP(C2647,Violations[Key],Violations[Action]),20)="Establishment Closed","Yes","No")</f>
        <v/>
      </c>
      <c r="K2647" s="9">
        <f>IF(F2647&lt;=13,"Yes","No")</f>
        <v/>
      </c>
    </row>
    <row r="2648">
      <c r="A2648" t="n">
        <v>41599083</v>
      </c>
      <c r="B2648" s="8" t="n">
        <v>46174</v>
      </c>
      <c r="C2648" s="9">
        <f>A2648&amp;"-"&amp;TEXT(B2648,"yyyymmdd")</f>
        <v/>
      </c>
      <c r="D2648" s="9">
        <f>_xlfn.XLOOKUP(C2648,Violations[Key],Violations[Boro])</f>
        <v/>
      </c>
      <c r="E2648" s="9">
        <f>_xlfn.XLOOKUP(C2648,Violations[Key],Violations[Cuisine])</f>
        <v/>
      </c>
      <c r="F2648" s="9">
        <f>_xlfn.XLOOKUP(C2648,Violations[Key],Violations[Score])</f>
        <v/>
      </c>
      <c r="G2648" s="9">
        <f>_xlfn.XLOOKUP(C2648,Violations[Key],Violations[Grade])&amp;""</f>
        <v/>
      </c>
      <c r="H2648" s="9">
        <f>COUNTIFS(Violations[Key],C2648,Violations[Violation code],"&lt;&gt;")</f>
        <v/>
      </c>
      <c r="I2648" s="9">
        <f>COUNTIFS(Violations[Key],C2648,Violations[Critical flag],"Critical")</f>
        <v/>
      </c>
      <c r="J2648" s="9">
        <f>IF(LEFT(_xlfn.XLOOKUP(C2648,Violations[Key],Violations[Action]),20)="Establishment Closed","Yes","No")</f>
        <v/>
      </c>
      <c r="K2648" s="9">
        <f>IF(F2648&lt;=13,"Yes","No")</f>
        <v/>
      </c>
    </row>
    <row r="2649">
      <c r="A2649" t="n">
        <v>41718481</v>
      </c>
      <c r="B2649" s="8" t="n">
        <v>46174</v>
      </c>
      <c r="C2649" s="9">
        <f>A2649&amp;"-"&amp;TEXT(B2649,"yyyymmdd")</f>
        <v/>
      </c>
      <c r="D2649" s="9">
        <f>_xlfn.XLOOKUP(C2649,Violations[Key],Violations[Boro])</f>
        <v/>
      </c>
      <c r="E2649" s="9">
        <f>_xlfn.XLOOKUP(C2649,Violations[Key],Violations[Cuisine])</f>
        <v/>
      </c>
      <c r="F2649" s="9">
        <f>_xlfn.XLOOKUP(C2649,Violations[Key],Violations[Score])</f>
        <v/>
      </c>
      <c r="G2649" s="9">
        <f>_xlfn.XLOOKUP(C2649,Violations[Key],Violations[Grade])&amp;""</f>
        <v/>
      </c>
      <c r="H2649" s="9">
        <f>COUNTIFS(Violations[Key],C2649,Violations[Violation code],"&lt;&gt;")</f>
        <v/>
      </c>
      <c r="I2649" s="9">
        <f>COUNTIFS(Violations[Key],C2649,Violations[Critical flag],"Critical")</f>
        <v/>
      </c>
      <c r="J2649" s="9">
        <f>IF(LEFT(_xlfn.XLOOKUP(C2649,Violations[Key],Violations[Action]),20)="Establishment Closed","Yes","No")</f>
        <v/>
      </c>
      <c r="K2649" s="9">
        <f>IF(F2649&lt;=13,"Yes","No")</f>
        <v/>
      </c>
    </row>
    <row r="2650">
      <c r="A2650" t="n">
        <v>50002803</v>
      </c>
      <c r="B2650" s="8" t="n">
        <v>46174</v>
      </c>
      <c r="C2650" s="9">
        <f>A2650&amp;"-"&amp;TEXT(B2650,"yyyymmdd")</f>
        <v/>
      </c>
      <c r="D2650" s="9">
        <f>_xlfn.XLOOKUP(C2650,Violations[Key],Violations[Boro])</f>
        <v/>
      </c>
      <c r="E2650" s="9">
        <f>_xlfn.XLOOKUP(C2650,Violations[Key],Violations[Cuisine])</f>
        <v/>
      </c>
      <c r="F2650" s="9">
        <f>_xlfn.XLOOKUP(C2650,Violations[Key],Violations[Score])</f>
        <v/>
      </c>
      <c r="G2650" s="9">
        <f>_xlfn.XLOOKUP(C2650,Violations[Key],Violations[Grade])&amp;""</f>
        <v/>
      </c>
      <c r="H2650" s="9">
        <f>COUNTIFS(Violations[Key],C2650,Violations[Violation code],"&lt;&gt;")</f>
        <v/>
      </c>
      <c r="I2650" s="9">
        <f>COUNTIFS(Violations[Key],C2650,Violations[Critical flag],"Critical")</f>
        <v/>
      </c>
      <c r="J2650" s="9">
        <f>IF(LEFT(_xlfn.XLOOKUP(C2650,Violations[Key],Violations[Action]),20)="Establishment Closed","Yes","No")</f>
        <v/>
      </c>
      <c r="K2650" s="9">
        <f>IF(F2650&lt;=13,"Yes","No")</f>
        <v/>
      </c>
    </row>
    <row r="2651">
      <c r="A2651" t="n">
        <v>50004334</v>
      </c>
      <c r="B2651" s="8" t="n">
        <v>46174</v>
      </c>
      <c r="C2651" s="9">
        <f>A2651&amp;"-"&amp;TEXT(B2651,"yyyymmdd")</f>
        <v/>
      </c>
      <c r="D2651" s="9">
        <f>_xlfn.XLOOKUP(C2651,Violations[Key],Violations[Boro])</f>
        <v/>
      </c>
      <c r="E2651" s="9">
        <f>_xlfn.XLOOKUP(C2651,Violations[Key],Violations[Cuisine])</f>
        <v/>
      </c>
      <c r="F2651" s="9">
        <f>_xlfn.XLOOKUP(C2651,Violations[Key],Violations[Score])</f>
        <v/>
      </c>
      <c r="G2651" s="9">
        <f>_xlfn.XLOOKUP(C2651,Violations[Key],Violations[Grade])&amp;""</f>
        <v/>
      </c>
      <c r="H2651" s="9">
        <f>COUNTIFS(Violations[Key],C2651,Violations[Violation code],"&lt;&gt;")</f>
        <v/>
      </c>
      <c r="I2651" s="9">
        <f>COUNTIFS(Violations[Key],C2651,Violations[Critical flag],"Critical")</f>
        <v/>
      </c>
      <c r="J2651" s="9">
        <f>IF(LEFT(_xlfn.XLOOKUP(C2651,Violations[Key],Violations[Action]),20)="Establishment Closed","Yes","No")</f>
        <v/>
      </c>
      <c r="K2651" s="9">
        <f>IF(F2651&lt;=13,"Yes","No")</f>
        <v/>
      </c>
    </row>
    <row r="2652">
      <c r="A2652" t="n">
        <v>50009798</v>
      </c>
      <c r="B2652" s="8" t="n">
        <v>46174</v>
      </c>
      <c r="C2652" s="9">
        <f>A2652&amp;"-"&amp;TEXT(B2652,"yyyymmdd")</f>
        <v/>
      </c>
      <c r="D2652" s="9">
        <f>_xlfn.XLOOKUP(C2652,Violations[Key],Violations[Boro])</f>
        <v/>
      </c>
      <c r="E2652" s="9">
        <f>_xlfn.XLOOKUP(C2652,Violations[Key],Violations[Cuisine])</f>
        <v/>
      </c>
      <c r="F2652" s="9">
        <f>_xlfn.XLOOKUP(C2652,Violations[Key],Violations[Score])</f>
        <v/>
      </c>
      <c r="G2652" s="9">
        <f>_xlfn.XLOOKUP(C2652,Violations[Key],Violations[Grade])&amp;""</f>
        <v/>
      </c>
      <c r="H2652" s="9">
        <f>COUNTIFS(Violations[Key],C2652,Violations[Violation code],"&lt;&gt;")</f>
        <v/>
      </c>
      <c r="I2652" s="9">
        <f>COUNTIFS(Violations[Key],C2652,Violations[Critical flag],"Critical")</f>
        <v/>
      </c>
      <c r="J2652" s="9">
        <f>IF(LEFT(_xlfn.XLOOKUP(C2652,Violations[Key],Violations[Action]),20)="Establishment Closed","Yes","No")</f>
        <v/>
      </c>
      <c r="K2652" s="9">
        <f>IF(F2652&lt;=13,"Yes","No")</f>
        <v/>
      </c>
    </row>
    <row r="2653">
      <c r="A2653" t="n">
        <v>50011353</v>
      </c>
      <c r="B2653" s="8" t="n">
        <v>46174</v>
      </c>
      <c r="C2653" s="9">
        <f>A2653&amp;"-"&amp;TEXT(B2653,"yyyymmdd")</f>
        <v/>
      </c>
      <c r="D2653" s="9">
        <f>_xlfn.XLOOKUP(C2653,Violations[Key],Violations[Boro])</f>
        <v/>
      </c>
      <c r="E2653" s="9">
        <f>_xlfn.XLOOKUP(C2653,Violations[Key],Violations[Cuisine])</f>
        <v/>
      </c>
      <c r="F2653" s="9">
        <f>_xlfn.XLOOKUP(C2653,Violations[Key],Violations[Score])</f>
        <v/>
      </c>
      <c r="G2653" s="9">
        <f>_xlfn.XLOOKUP(C2653,Violations[Key],Violations[Grade])&amp;""</f>
        <v/>
      </c>
      <c r="H2653" s="9">
        <f>COUNTIFS(Violations[Key],C2653,Violations[Violation code],"&lt;&gt;")</f>
        <v/>
      </c>
      <c r="I2653" s="9">
        <f>COUNTIFS(Violations[Key],C2653,Violations[Critical flag],"Critical")</f>
        <v/>
      </c>
      <c r="J2653" s="9">
        <f>IF(LEFT(_xlfn.XLOOKUP(C2653,Violations[Key],Violations[Action]),20)="Establishment Closed","Yes","No")</f>
        <v/>
      </c>
      <c r="K2653" s="9">
        <f>IF(F2653&lt;=13,"Yes","No")</f>
        <v/>
      </c>
    </row>
    <row r="2654">
      <c r="A2654" t="n">
        <v>50015196</v>
      </c>
      <c r="B2654" s="8" t="n">
        <v>46174</v>
      </c>
      <c r="C2654" s="9">
        <f>A2654&amp;"-"&amp;TEXT(B2654,"yyyymmdd")</f>
        <v/>
      </c>
      <c r="D2654" s="9">
        <f>_xlfn.XLOOKUP(C2654,Violations[Key],Violations[Boro])</f>
        <v/>
      </c>
      <c r="E2654" s="9">
        <f>_xlfn.XLOOKUP(C2654,Violations[Key],Violations[Cuisine])</f>
        <v/>
      </c>
      <c r="F2654" s="9">
        <f>_xlfn.XLOOKUP(C2654,Violations[Key],Violations[Score])</f>
        <v/>
      </c>
      <c r="G2654" s="9">
        <f>_xlfn.XLOOKUP(C2654,Violations[Key],Violations[Grade])&amp;""</f>
        <v/>
      </c>
      <c r="H2654" s="9">
        <f>COUNTIFS(Violations[Key],C2654,Violations[Violation code],"&lt;&gt;")</f>
        <v/>
      </c>
      <c r="I2654" s="9">
        <f>COUNTIFS(Violations[Key],C2654,Violations[Critical flag],"Critical")</f>
        <v/>
      </c>
      <c r="J2654" s="9">
        <f>IF(LEFT(_xlfn.XLOOKUP(C2654,Violations[Key],Violations[Action]),20)="Establishment Closed","Yes","No")</f>
        <v/>
      </c>
      <c r="K2654" s="9">
        <f>IF(F2654&lt;=13,"Yes","No")</f>
        <v/>
      </c>
    </row>
    <row r="2655">
      <c r="A2655" t="n">
        <v>50017538</v>
      </c>
      <c r="B2655" s="8" t="n">
        <v>46174</v>
      </c>
      <c r="C2655" s="9">
        <f>A2655&amp;"-"&amp;TEXT(B2655,"yyyymmdd")</f>
        <v/>
      </c>
      <c r="D2655" s="9">
        <f>_xlfn.XLOOKUP(C2655,Violations[Key],Violations[Boro])</f>
        <v/>
      </c>
      <c r="E2655" s="9">
        <f>_xlfn.XLOOKUP(C2655,Violations[Key],Violations[Cuisine])</f>
        <v/>
      </c>
      <c r="F2655" s="9">
        <f>_xlfn.XLOOKUP(C2655,Violations[Key],Violations[Score])</f>
        <v/>
      </c>
      <c r="G2655" s="9">
        <f>_xlfn.XLOOKUP(C2655,Violations[Key],Violations[Grade])&amp;""</f>
        <v/>
      </c>
      <c r="H2655" s="9">
        <f>COUNTIFS(Violations[Key],C2655,Violations[Violation code],"&lt;&gt;")</f>
        <v/>
      </c>
      <c r="I2655" s="9">
        <f>COUNTIFS(Violations[Key],C2655,Violations[Critical flag],"Critical")</f>
        <v/>
      </c>
      <c r="J2655" s="9">
        <f>IF(LEFT(_xlfn.XLOOKUP(C2655,Violations[Key],Violations[Action]),20)="Establishment Closed","Yes","No")</f>
        <v/>
      </c>
      <c r="K2655" s="9">
        <f>IF(F2655&lt;=13,"Yes","No")</f>
        <v/>
      </c>
    </row>
    <row r="2656">
      <c r="A2656" t="n">
        <v>50040490</v>
      </c>
      <c r="B2656" s="8" t="n">
        <v>46174</v>
      </c>
      <c r="C2656" s="9">
        <f>A2656&amp;"-"&amp;TEXT(B2656,"yyyymmdd")</f>
        <v/>
      </c>
      <c r="D2656" s="9">
        <f>_xlfn.XLOOKUP(C2656,Violations[Key],Violations[Boro])</f>
        <v/>
      </c>
      <c r="E2656" s="9">
        <f>_xlfn.XLOOKUP(C2656,Violations[Key],Violations[Cuisine])</f>
        <v/>
      </c>
      <c r="F2656" s="9">
        <f>_xlfn.XLOOKUP(C2656,Violations[Key],Violations[Score])</f>
        <v/>
      </c>
      <c r="G2656" s="9">
        <f>_xlfn.XLOOKUP(C2656,Violations[Key],Violations[Grade])&amp;""</f>
        <v/>
      </c>
      <c r="H2656" s="9">
        <f>COUNTIFS(Violations[Key],C2656,Violations[Violation code],"&lt;&gt;")</f>
        <v/>
      </c>
      <c r="I2656" s="9">
        <f>COUNTIFS(Violations[Key],C2656,Violations[Critical flag],"Critical")</f>
        <v/>
      </c>
      <c r="J2656" s="9">
        <f>IF(LEFT(_xlfn.XLOOKUP(C2656,Violations[Key],Violations[Action]),20)="Establishment Closed","Yes","No")</f>
        <v/>
      </c>
      <c r="K2656" s="9">
        <f>IF(F2656&lt;=13,"Yes","No")</f>
        <v/>
      </c>
    </row>
    <row r="2657">
      <c r="A2657" t="n">
        <v>50043868</v>
      </c>
      <c r="B2657" s="8" t="n">
        <v>46174</v>
      </c>
      <c r="C2657" s="9">
        <f>A2657&amp;"-"&amp;TEXT(B2657,"yyyymmdd")</f>
        <v/>
      </c>
      <c r="D2657" s="9">
        <f>_xlfn.XLOOKUP(C2657,Violations[Key],Violations[Boro])</f>
        <v/>
      </c>
      <c r="E2657" s="9">
        <f>_xlfn.XLOOKUP(C2657,Violations[Key],Violations[Cuisine])</f>
        <v/>
      </c>
      <c r="F2657" s="9">
        <f>_xlfn.XLOOKUP(C2657,Violations[Key],Violations[Score])</f>
        <v/>
      </c>
      <c r="G2657" s="9">
        <f>_xlfn.XLOOKUP(C2657,Violations[Key],Violations[Grade])&amp;""</f>
        <v/>
      </c>
      <c r="H2657" s="9">
        <f>COUNTIFS(Violations[Key],C2657,Violations[Violation code],"&lt;&gt;")</f>
        <v/>
      </c>
      <c r="I2657" s="9">
        <f>COUNTIFS(Violations[Key],C2657,Violations[Critical flag],"Critical")</f>
        <v/>
      </c>
      <c r="J2657" s="9">
        <f>IF(LEFT(_xlfn.XLOOKUP(C2657,Violations[Key],Violations[Action]),20)="Establishment Closed","Yes","No")</f>
        <v/>
      </c>
      <c r="K2657" s="9">
        <f>IF(F2657&lt;=13,"Yes","No")</f>
        <v/>
      </c>
    </row>
    <row r="2658">
      <c r="A2658" t="n">
        <v>50045196</v>
      </c>
      <c r="B2658" s="8" t="n">
        <v>46174</v>
      </c>
      <c r="C2658" s="9">
        <f>A2658&amp;"-"&amp;TEXT(B2658,"yyyymmdd")</f>
        <v/>
      </c>
      <c r="D2658" s="9">
        <f>_xlfn.XLOOKUP(C2658,Violations[Key],Violations[Boro])</f>
        <v/>
      </c>
      <c r="E2658" s="9">
        <f>_xlfn.XLOOKUP(C2658,Violations[Key],Violations[Cuisine])</f>
        <v/>
      </c>
      <c r="F2658" s="9">
        <f>_xlfn.XLOOKUP(C2658,Violations[Key],Violations[Score])</f>
        <v/>
      </c>
      <c r="G2658" s="9">
        <f>_xlfn.XLOOKUP(C2658,Violations[Key],Violations[Grade])&amp;""</f>
        <v/>
      </c>
      <c r="H2658" s="9">
        <f>COUNTIFS(Violations[Key],C2658,Violations[Violation code],"&lt;&gt;")</f>
        <v/>
      </c>
      <c r="I2658" s="9">
        <f>COUNTIFS(Violations[Key],C2658,Violations[Critical flag],"Critical")</f>
        <v/>
      </c>
      <c r="J2658" s="9">
        <f>IF(LEFT(_xlfn.XLOOKUP(C2658,Violations[Key],Violations[Action]),20)="Establishment Closed","Yes","No")</f>
        <v/>
      </c>
      <c r="K2658" s="9">
        <f>IF(F2658&lt;=13,"Yes","No")</f>
        <v/>
      </c>
    </row>
    <row r="2659">
      <c r="A2659" t="n">
        <v>50045884</v>
      </c>
      <c r="B2659" s="8" t="n">
        <v>46174</v>
      </c>
      <c r="C2659" s="9">
        <f>A2659&amp;"-"&amp;TEXT(B2659,"yyyymmdd")</f>
        <v/>
      </c>
      <c r="D2659" s="9">
        <f>_xlfn.XLOOKUP(C2659,Violations[Key],Violations[Boro])</f>
        <v/>
      </c>
      <c r="E2659" s="9">
        <f>_xlfn.XLOOKUP(C2659,Violations[Key],Violations[Cuisine])</f>
        <v/>
      </c>
      <c r="F2659" s="9">
        <f>_xlfn.XLOOKUP(C2659,Violations[Key],Violations[Score])</f>
        <v/>
      </c>
      <c r="G2659" s="9">
        <f>_xlfn.XLOOKUP(C2659,Violations[Key],Violations[Grade])&amp;""</f>
        <v/>
      </c>
      <c r="H2659" s="9">
        <f>COUNTIFS(Violations[Key],C2659,Violations[Violation code],"&lt;&gt;")</f>
        <v/>
      </c>
      <c r="I2659" s="9">
        <f>COUNTIFS(Violations[Key],C2659,Violations[Critical flag],"Critical")</f>
        <v/>
      </c>
      <c r="J2659" s="9">
        <f>IF(LEFT(_xlfn.XLOOKUP(C2659,Violations[Key],Violations[Action]),20)="Establishment Closed","Yes","No")</f>
        <v/>
      </c>
      <c r="K2659" s="9">
        <f>IF(F2659&lt;=13,"Yes","No")</f>
        <v/>
      </c>
    </row>
    <row r="2660">
      <c r="A2660" t="n">
        <v>50048823</v>
      </c>
      <c r="B2660" s="8" t="n">
        <v>46174</v>
      </c>
      <c r="C2660" s="9">
        <f>A2660&amp;"-"&amp;TEXT(B2660,"yyyymmdd")</f>
        <v/>
      </c>
      <c r="D2660" s="9">
        <f>_xlfn.XLOOKUP(C2660,Violations[Key],Violations[Boro])</f>
        <v/>
      </c>
      <c r="E2660" s="9">
        <f>_xlfn.XLOOKUP(C2660,Violations[Key],Violations[Cuisine])</f>
        <v/>
      </c>
      <c r="F2660" s="9">
        <f>_xlfn.XLOOKUP(C2660,Violations[Key],Violations[Score])</f>
        <v/>
      </c>
      <c r="G2660" s="9">
        <f>_xlfn.XLOOKUP(C2660,Violations[Key],Violations[Grade])&amp;""</f>
        <v/>
      </c>
      <c r="H2660" s="9">
        <f>COUNTIFS(Violations[Key],C2660,Violations[Violation code],"&lt;&gt;")</f>
        <v/>
      </c>
      <c r="I2660" s="9">
        <f>COUNTIFS(Violations[Key],C2660,Violations[Critical flag],"Critical")</f>
        <v/>
      </c>
      <c r="J2660" s="9">
        <f>IF(LEFT(_xlfn.XLOOKUP(C2660,Violations[Key],Violations[Action]),20)="Establishment Closed","Yes","No")</f>
        <v/>
      </c>
      <c r="K2660" s="9">
        <f>IF(F2660&lt;=13,"Yes","No")</f>
        <v/>
      </c>
    </row>
    <row r="2661">
      <c r="A2661" t="n">
        <v>50049320</v>
      </c>
      <c r="B2661" s="8" t="n">
        <v>46174</v>
      </c>
      <c r="C2661" s="9">
        <f>A2661&amp;"-"&amp;TEXT(B2661,"yyyymmdd")</f>
        <v/>
      </c>
      <c r="D2661" s="9">
        <f>_xlfn.XLOOKUP(C2661,Violations[Key],Violations[Boro])</f>
        <v/>
      </c>
      <c r="E2661" s="9">
        <f>_xlfn.XLOOKUP(C2661,Violations[Key],Violations[Cuisine])</f>
        <v/>
      </c>
      <c r="F2661" s="9">
        <f>_xlfn.XLOOKUP(C2661,Violations[Key],Violations[Score])</f>
        <v/>
      </c>
      <c r="G2661" s="9">
        <f>_xlfn.XLOOKUP(C2661,Violations[Key],Violations[Grade])&amp;""</f>
        <v/>
      </c>
      <c r="H2661" s="9">
        <f>COUNTIFS(Violations[Key],C2661,Violations[Violation code],"&lt;&gt;")</f>
        <v/>
      </c>
      <c r="I2661" s="9">
        <f>COUNTIFS(Violations[Key],C2661,Violations[Critical flag],"Critical")</f>
        <v/>
      </c>
      <c r="J2661" s="9">
        <f>IF(LEFT(_xlfn.XLOOKUP(C2661,Violations[Key],Violations[Action]),20)="Establishment Closed","Yes","No")</f>
        <v/>
      </c>
      <c r="K2661" s="9">
        <f>IF(F2661&lt;=13,"Yes","No")</f>
        <v/>
      </c>
    </row>
    <row r="2662">
      <c r="A2662" t="n">
        <v>50052824</v>
      </c>
      <c r="B2662" s="8" t="n">
        <v>46174</v>
      </c>
      <c r="C2662" s="9">
        <f>A2662&amp;"-"&amp;TEXT(B2662,"yyyymmdd")</f>
        <v/>
      </c>
      <c r="D2662" s="9">
        <f>_xlfn.XLOOKUP(C2662,Violations[Key],Violations[Boro])</f>
        <v/>
      </c>
      <c r="E2662" s="9">
        <f>_xlfn.XLOOKUP(C2662,Violations[Key],Violations[Cuisine])</f>
        <v/>
      </c>
      <c r="F2662" s="9">
        <f>_xlfn.XLOOKUP(C2662,Violations[Key],Violations[Score])</f>
        <v/>
      </c>
      <c r="G2662" s="9">
        <f>_xlfn.XLOOKUP(C2662,Violations[Key],Violations[Grade])&amp;""</f>
        <v/>
      </c>
      <c r="H2662" s="9">
        <f>COUNTIFS(Violations[Key],C2662,Violations[Violation code],"&lt;&gt;")</f>
        <v/>
      </c>
      <c r="I2662" s="9">
        <f>COUNTIFS(Violations[Key],C2662,Violations[Critical flag],"Critical")</f>
        <v/>
      </c>
      <c r="J2662" s="9">
        <f>IF(LEFT(_xlfn.XLOOKUP(C2662,Violations[Key],Violations[Action]),20)="Establishment Closed","Yes","No")</f>
        <v/>
      </c>
      <c r="K2662" s="9">
        <f>IF(F2662&lt;=13,"Yes","No")</f>
        <v/>
      </c>
    </row>
    <row r="2663">
      <c r="A2663" t="n">
        <v>50052865</v>
      </c>
      <c r="B2663" s="8" t="n">
        <v>46174</v>
      </c>
      <c r="C2663" s="9">
        <f>A2663&amp;"-"&amp;TEXT(B2663,"yyyymmdd")</f>
        <v/>
      </c>
      <c r="D2663" s="9">
        <f>_xlfn.XLOOKUP(C2663,Violations[Key],Violations[Boro])</f>
        <v/>
      </c>
      <c r="E2663" s="9">
        <f>_xlfn.XLOOKUP(C2663,Violations[Key],Violations[Cuisine])</f>
        <v/>
      </c>
      <c r="F2663" s="9">
        <f>_xlfn.XLOOKUP(C2663,Violations[Key],Violations[Score])</f>
        <v/>
      </c>
      <c r="G2663" s="9">
        <f>_xlfn.XLOOKUP(C2663,Violations[Key],Violations[Grade])&amp;""</f>
        <v/>
      </c>
      <c r="H2663" s="9">
        <f>COUNTIFS(Violations[Key],C2663,Violations[Violation code],"&lt;&gt;")</f>
        <v/>
      </c>
      <c r="I2663" s="9">
        <f>COUNTIFS(Violations[Key],C2663,Violations[Critical flag],"Critical")</f>
        <v/>
      </c>
      <c r="J2663" s="9">
        <f>IF(LEFT(_xlfn.XLOOKUP(C2663,Violations[Key],Violations[Action]),20)="Establishment Closed","Yes","No")</f>
        <v/>
      </c>
      <c r="K2663" s="9">
        <f>IF(F2663&lt;=13,"Yes","No")</f>
        <v/>
      </c>
    </row>
    <row r="2664">
      <c r="A2664" t="n">
        <v>50056280</v>
      </c>
      <c r="B2664" s="8" t="n">
        <v>46174</v>
      </c>
      <c r="C2664" s="9">
        <f>A2664&amp;"-"&amp;TEXT(B2664,"yyyymmdd")</f>
        <v/>
      </c>
      <c r="D2664" s="9">
        <f>_xlfn.XLOOKUP(C2664,Violations[Key],Violations[Boro])</f>
        <v/>
      </c>
      <c r="E2664" s="9">
        <f>_xlfn.XLOOKUP(C2664,Violations[Key],Violations[Cuisine])</f>
        <v/>
      </c>
      <c r="F2664" s="9">
        <f>_xlfn.XLOOKUP(C2664,Violations[Key],Violations[Score])</f>
        <v/>
      </c>
      <c r="G2664" s="9">
        <f>_xlfn.XLOOKUP(C2664,Violations[Key],Violations[Grade])&amp;""</f>
        <v/>
      </c>
      <c r="H2664" s="9">
        <f>COUNTIFS(Violations[Key],C2664,Violations[Violation code],"&lt;&gt;")</f>
        <v/>
      </c>
      <c r="I2664" s="9">
        <f>COUNTIFS(Violations[Key],C2664,Violations[Critical flag],"Critical")</f>
        <v/>
      </c>
      <c r="J2664" s="9">
        <f>IF(LEFT(_xlfn.XLOOKUP(C2664,Violations[Key],Violations[Action]),20)="Establishment Closed","Yes","No")</f>
        <v/>
      </c>
      <c r="K2664" s="9">
        <f>IF(F2664&lt;=13,"Yes","No")</f>
        <v/>
      </c>
    </row>
    <row r="2665">
      <c r="A2665" t="n">
        <v>50057892</v>
      </c>
      <c r="B2665" s="8" t="n">
        <v>46174</v>
      </c>
      <c r="C2665" s="9">
        <f>A2665&amp;"-"&amp;TEXT(B2665,"yyyymmdd")</f>
        <v/>
      </c>
      <c r="D2665" s="9">
        <f>_xlfn.XLOOKUP(C2665,Violations[Key],Violations[Boro])</f>
        <v/>
      </c>
      <c r="E2665" s="9">
        <f>_xlfn.XLOOKUP(C2665,Violations[Key],Violations[Cuisine])</f>
        <v/>
      </c>
      <c r="F2665" s="9">
        <f>_xlfn.XLOOKUP(C2665,Violations[Key],Violations[Score])</f>
        <v/>
      </c>
      <c r="G2665" s="9">
        <f>_xlfn.XLOOKUP(C2665,Violations[Key],Violations[Grade])&amp;""</f>
        <v/>
      </c>
      <c r="H2665" s="9">
        <f>COUNTIFS(Violations[Key],C2665,Violations[Violation code],"&lt;&gt;")</f>
        <v/>
      </c>
      <c r="I2665" s="9">
        <f>COUNTIFS(Violations[Key],C2665,Violations[Critical flag],"Critical")</f>
        <v/>
      </c>
      <c r="J2665" s="9">
        <f>IF(LEFT(_xlfn.XLOOKUP(C2665,Violations[Key],Violations[Action]),20)="Establishment Closed","Yes","No")</f>
        <v/>
      </c>
      <c r="K2665" s="9">
        <f>IF(F2665&lt;=13,"Yes","No")</f>
        <v/>
      </c>
    </row>
    <row r="2666">
      <c r="A2666" t="n">
        <v>50059232</v>
      </c>
      <c r="B2666" s="8" t="n">
        <v>46174</v>
      </c>
      <c r="C2666" s="9">
        <f>A2666&amp;"-"&amp;TEXT(B2666,"yyyymmdd")</f>
        <v/>
      </c>
      <c r="D2666" s="9">
        <f>_xlfn.XLOOKUP(C2666,Violations[Key],Violations[Boro])</f>
        <v/>
      </c>
      <c r="E2666" s="9">
        <f>_xlfn.XLOOKUP(C2666,Violations[Key],Violations[Cuisine])</f>
        <v/>
      </c>
      <c r="F2666" s="9">
        <f>_xlfn.XLOOKUP(C2666,Violations[Key],Violations[Score])</f>
        <v/>
      </c>
      <c r="G2666" s="9">
        <f>_xlfn.XLOOKUP(C2666,Violations[Key],Violations[Grade])&amp;""</f>
        <v/>
      </c>
      <c r="H2666" s="9">
        <f>COUNTIFS(Violations[Key],C2666,Violations[Violation code],"&lt;&gt;")</f>
        <v/>
      </c>
      <c r="I2666" s="9">
        <f>COUNTIFS(Violations[Key],C2666,Violations[Critical flag],"Critical")</f>
        <v/>
      </c>
      <c r="J2666" s="9">
        <f>IF(LEFT(_xlfn.XLOOKUP(C2666,Violations[Key],Violations[Action]),20)="Establishment Closed","Yes","No")</f>
        <v/>
      </c>
      <c r="K2666" s="9">
        <f>IF(F2666&lt;=13,"Yes","No")</f>
        <v/>
      </c>
    </row>
    <row r="2667">
      <c r="A2667" t="n">
        <v>50071256</v>
      </c>
      <c r="B2667" s="8" t="n">
        <v>46174</v>
      </c>
      <c r="C2667" s="9">
        <f>A2667&amp;"-"&amp;TEXT(B2667,"yyyymmdd")</f>
        <v/>
      </c>
      <c r="D2667" s="9">
        <f>_xlfn.XLOOKUP(C2667,Violations[Key],Violations[Boro])</f>
        <v/>
      </c>
      <c r="E2667" s="9">
        <f>_xlfn.XLOOKUP(C2667,Violations[Key],Violations[Cuisine])</f>
        <v/>
      </c>
      <c r="F2667" s="9">
        <f>_xlfn.XLOOKUP(C2667,Violations[Key],Violations[Score])</f>
        <v/>
      </c>
      <c r="G2667" s="9">
        <f>_xlfn.XLOOKUP(C2667,Violations[Key],Violations[Grade])&amp;""</f>
        <v/>
      </c>
      <c r="H2667" s="9">
        <f>COUNTIFS(Violations[Key],C2667,Violations[Violation code],"&lt;&gt;")</f>
        <v/>
      </c>
      <c r="I2667" s="9">
        <f>COUNTIFS(Violations[Key],C2667,Violations[Critical flag],"Critical")</f>
        <v/>
      </c>
      <c r="J2667" s="9">
        <f>IF(LEFT(_xlfn.XLOOKUP(C2667,Violations[Key],Violations[Action]),20)="Establishment Closed","Yes","No")</f>
        <v/>
      </c>
      <c r="K2667" s="9">
        <f>IF(F2667&lt;=13,"Yes","No")</f>
        <v/>
      </c>
    </row>
    <row r="2668">
      <c r="A2668" t="n">
        <v>50072002</v>
      </c>
      <c r="B2668" s="8" t="n">
        <v>46174</v>
      </c>
      <c r="C2668" s="9">
        <f>A2668&amp;"-"&amp;TEXT(B2668,"yyyymmdd")</f>
        <v/>
      </c>
      <c r="D2668" s="9">
        <f>_xlfn.XLOOKUP(C2668,Violations[Key],Violations[Boro])</f>
        <v/>
      </c>
      <c r="E2668" s="9">
        <f>_xlfn.XLOOKUP(C2668,Violations[Key],Violations[Cuisine])</f>
        <v/>
      </c>
      <c r="F2668" s="9">
        <f>_xlfn.XLOOKUP(C2668,Violations[Key],Violations[Score])</f>
        <v/>
      </c>
      <c r="G2668" s="9">
        <f>_xlfn.XLOOKUP(C2668,Violations[Key],Violations[Grade])&amp;""</f>
        <v/>
      </c>
      <c r="H2668" s="9">
        <f>COUNTIFS(Violations[Key],C2668,Violations[Violation code],"&lt;&gt;")</f>
        <v/>
      </c>
      <c r="I2668" s="9">
        <f>COUNTIFS(Violations[Key],C2668,Violations[Critical flag],"Critical")</f>
        <v/>
      </c>
      <c r="J2668" s="9">
        <f>IF(LEFT(_xlfn.XLOOKUP(C2668,Violations[Key],Violations[Action]),20)="Establishment Closed","Yes","No")</f>
        <v/>
      </c>
      <c r="K2668" s="9">
        <f>IF(F2668&lt;=13,"Yes","No")</f>
        <v/>
      </c>
    </row>
    <row r="2669">
      <c r="A2669" t="n">
        <v>50072210</v>
      </c>
      <c r="B2669" s="8" t="n">
        <v>46174</v>
      </c>
      <c r="C2669" s="9">
        <f>A2669&amp;"-"&amp;TEXT(B2669,"yyyymmdd")</f>
        <v/>
      </c>
      <c r="D2669" s="9">
        <f>_xlfn.XLOOKUP(C2669,Violations[Key],Violations[Boro])</f>
        <v/>
      </c>
      <c r="E2669" s="9">
        <f>_xlfn.XLOOKUP(C2669,Violations[Key],Violations[Cuisine])</f>
        <v/>
      </c>
      <c r="F2669" s="9">
        <f>_xlfn.XLOOKUP(C2669,Violations[Key],Violations[Score])</f>
        <v/>
      </c>
      <c r="G2669" s="9">
        <f>_xlfn.XLOOKUP(C2669,Violations[Key],Violations[Grade])&amp;""</f>
        <v/>
      </c>
      <c r="H2669" s="9">
        <f>COUNTIFS(Violations[Key],C2669,Violations[Violation code],"&lt;&gt;")</f>
        <v/>
      </c>
      <c r="I2669" s="9">
        <f>COUNTIFS(Violations[Key],C2669,Violations[Critical flag],"Critical")</f>
        <v/>
      </c>
      <c r="J2669" s="9">
        <f>IF(LEFT(_xlfn.XLOOKUP(C2669,Violations[Key],Violations[Action]),20)="Establishment Closed","Yes","No")</f>
        <v/>
      </c>
      <c r="K2669" s="9">
        <f>IF(F2669&lt;=13,"Yes","No")</f>
        <v/>
      </c>
    </row>
    <row r="2670">
      <c r="A2670" t="n">
        <v>50073053</v>
      </c>
      <c r="B2670" s="8" t="n">
        <v>46174</v>
      </c>
      <c r="C2670" s="9">
        <f>A2670&amp;"-"&amp;TEXT(B2670,"yyyymmdd")</f>
        <v/>
      </c>
      <c r="D2670" s="9">
        <f>_xlfn.XLOOKUP(C2670,Violations[Key],Violations[Boro])</f>
        <v/>
      </c>
      <c r="E2670" s="9">
        <f>_xlfn.XLOOKUP(C2670,Violations[Key],Violations[Cuisine])</f>
        <v/>
      </c>
      <c r="F2670" s="9">
        <f>_xlfn.XLOOKUP(C2670,Violations[Key],Violations[Score])</f>
        <v/>
      </c>
      <c r="G2670" s="9">
        <f>_xlfn.XLOOKUP(C2670,Violations[Key],Violations[Grade])&amp;""</f>
        <v/>
      </c>
      <c r="H2670" s="9">
        <f>COUNTIFS(Violations[Key],C2670,Violations[Violation code],"&lt;&gt;")</f>
        <v/>
      </c>
      <c r="I2670" s="9">
        <f>COUNTIFS(Violations[Key],C2670,Violations[Critical flag],"Critical")</f>
        <v/>
      </c>
      <c r="J2670" s="9">
        <f>IF(LEFT(_xlfn.XLOOKUP(C2670,Violations[Key],Violations[Action]),20)="Establishment Closed","Yes","No")</f>
        <v/>
      </c>
      <c r="K2670" s="9">
        <f>IF(F2670&lt;=13,"Yes","No")</f>
        <v/>
      </c>
    </row>
    <row r="2671">
      <c r="A2671" t="n">
        <v>50073745</v>
      </c>
      <c r="B2671" s="8" t="n">
        <v>46174</v>
      </c>
      <c r="C2671" s="9">
        <f>A2671&amp;"-"&amp;TEXT(B2671,"yyyymmdd")</f>
        <v/>
      </c>
      <c r="D2671" s="9">
        <f>_xlfn.XLOOKUP(C2671,Violations[Key],Violations[Boro])</f>
        <v/>
      </c>
      <c r="E2671" s="9">
        <f>_xlfn.XLOOKUP(C2671,Violations[Key],Violations[Cuisine])</f>
        <v/>
      </c>
      <c r="F2671" s="9">
        <f>_xlfn.XLOOKUP(C2671,Violations[Key],Violations[Score])</f>
        <v/>
      </c>
      <c r="G2671" s="9">
        <f>_xlfn.XLOOKUP(C2671,Violations[Key],Violations[Grade])&amp;""</f>
        <v/>
      </c>
      <c r="H2671" s="9">
        <f>COUNTIFS(Violations[Key],C2671,Violations[Violation code],"&lt;&gt;")</f>
        <v/>
      </c>
      <c r="I2671" s="9">
        <f>COUNTIFS(Violations[Key],C2671,Violations[Critical flag],"Critical")</f>
        <v/>
      </c>
      <c r="J2671" s="9">
        <f>IF(LEFT(_xlfn.XLOOKUP(C2671,Violations[Key],Violations[Action]),20)="Establishment Closed","Yes","No")</f>
        <v/>
      </c>
      <c r="K2671" s="9">
        <f>IF(F2671&lt;=13,"Yes","No")</f>
        <v/>
      </c>
    </row>
    <row r="2672">
      <c r="A2672" t="n">
        <v>50075411</v>
      </c>
      <c r="B2672" s="8" t="n">
        <v>46174</v>
      </c>
      <c r="C2672" s="9">
        <f>A2672&amp;"-"&amp;TEXT(B2672,"yyyymmdd")</f>
        <v/>
      </c>
      <c r="D2672" s="9">
        <f>_xlfn.XLOOKUP(C2672,Violations[Key],Violations[Boro])</f>
        <v/>
      </c>
      <c r="E2672" s="9">
        <f>_xlfn.XLOOKUP(C2672,Violations[Key],Violations[Cuisine])</f>
        <v/>
      </c>
      <c r="F2672" s="9">
        <f>_xlfn.XLOOKUP(C2672,Violations[Key],Violations[Score])</f>
        <v/>
      </c>
      <c r="G2672" s="9">
        <f>_xlfn.XLOOKUP(C2672,Violations[Key],Violations[Grade])&amp;""</f>
        <v/>
      </c>
      <c r="H2672" s="9">
        <f>COUNTIFS(Violations[Key],C2672,Violations[Violation code],"&lt;&gt;")</f>
        <v/>
      </c>
      <c r="I2672" s="9">
        <f>COUNTIFS(Violations[Key],C2672,Violations[Critical flag],"Critical")</f>
        <v/>
      </c>
      <c r="J2672" s="9">
        <f>IF(LEFT(_xlfn.XLOOKUP(C2672,Violations[Key],Violations[Action]),20)="Establishment Closed","Yes","No")</f>
        <v/>
      </c>
      <c r="K2672" s="9">
        <f>IF(F2672&lt;=13,"Yes","No")</f>
        <v/>
      </c>
    </row>
    <row r="2673">
      <c r="A2673" t="n">
        <v>50078012</v>
      </c>
      <c r="B2673" s="8" t="n">
        <v>46174</v>
      </c>
      <c r="C2673" s="9">
        <f>A2673&amp;"-"&amp;TEXT(B2673,"yyyymmdd")</f>
        <v/>
      </c>
      <c r="D2673" s="9">
        <f>_xlfn.XLOOKUP(C2673,Violations[Key],Violations[Boro])</f>
        <v/>
      </c>
      <c r="E2673" s="9">
        <f>_xlfn.XLOOKUP(C2673,Violations[Key],Violations[Cuisine])</f>
        <v/>
      </c>
      <c r="F2673" s="9">
        <f>_xlfn.XLOOKUP(C2673,Violations[Key],Violations[Score])</f>
        <v/>
      </c>
      <c r="G2673" s="9">
        <f>_xlfn.XLOOKUP(C2673,Violations[Key],Violations[Grade])&amp;""</f>
        <v/>
      </c>
      <c r="H2673" s="9">
        <f>COUNTIFS(Violations[Key],C2673,Violations[Violation code],"&lt;&gt;")</f>
        <v/>
      </c>
      <c r="I2673" s="9">
        <f>COUNTIFS(Violations[Key],C2673,Violations[Critical flag],"Critical")</f>
        <v/>
      </c>
      <c r="J2673" s="9">
        <f>IF(LEFT(_xlfn.XLOOKUP(C2673,Violations[Key],Violations[Action]),20)="Establishment Closed","Yes","No")</f>
        <v/>
      </c>
      <c r="K2673" s="9">
        <f>IF(F2673&lt;=13,"Yes","No")</f>
        <v/>
      </c>
    </row>
    <row r="2674">
      <c r="A2674" t="n">
        <v>50081605</v>
      </c>
      <c r="B2674" s="8" t="n">
        <v>46174</v>
      </c>
      <c r="C2674" s="9">
        <f>A2674&amp;"-"&amp;TEXT(B2674,"yyyymmdd")</f>
        <v/>
      </c>
      <c r="D2674" s="9">
        <f>_xlfn.XLOOKUP(C2674,Violations[Key],Violations[Boro])</f>
        <v/>
      </c>
      <c r="E2674" s="9">
        <f>_xlfn.XLOOKUP(C2674,Violations[Key],Violations[Cuisine])</f>
        <v/>
      </c>
      <c r="F2674" s="9">
        <f>_xlfn.XLOOKUP(C2674,Violations[Key],Violations[Score])</f>
        <v/>
      </c>
      <c r="G2674" s="9">
        <f>_xlfn.XLOOKUP(C2674,Violations[Key],Violations[Grade])&amp;""</f>
        <v/>
      </c>
      <c r="H2674" s="9">
        <f>COUNTIFS(Violations[Key],C2674,Violations[Violation code],"&lt;&gt;")</f>
        <v/>
      </c>
      <c r="I2674" s="9">
        <f>COUNTIFS(Violations[Key],C2674,Violations[Critical flag],"Critical")</f>
        <v/>
      </c>
      <c r="J2674" s="9">
        <f>IF(LEFT(_xlfn.XLOOKUP(C2674,Violations[Key],Violations[Action]),20)="Establishment Closed","Yes","No")</f>
        <v/>
      </c>
      <c r="K2674" s="9">
        <f>IF(F2674&lt;=13,"Yes","No")</f>
        <v/>
      </c>
    </row>
    <row r="2675">
      <c r="A2675" t="n">
        <v>50081649</v>
      </c>
      <c r="B2675" s="8" t="n">
        <v>46174</v>
      </c>
      <c r="C2675" s="9">
        <f>A2675&amp;"-"&amp;TEXT(B2675,"yyyymmdd")</f>
        <v/>
      </c>
      <c r="D2675" s="9">
        <f>_xlfn.XLOOKUP(C2675,Violations[Key],Violations[Boro])</f>
        <v/>
      </c>
      <c r="E2675" s="9">
        <f>_xlfn.XLOOKUP(C2675,Violations[Key],Violations[Cuisine])</f>
        <v/>
      </c>
      <c r="F2675" s="9">
        <f>_xlfn.XLOOKUP(C2675,Violations[Key],Violations[Score])</f>
        <v/>
      </c>
      <c r="G2675" s="9">
        <f>_xlfn.XLOOKUP(C2675,Violations[Key],Violations[Grade])&amp;""</f>
        <v/>
      </c>
      <c r="H2675" s="9">
        <f>COUNTIFS(Violations[Key],C2675,Violations[Violation code],"&lt;&gt;")</f>
        <v/>
      </c>
      <c r="I2675" s="9">
        <f>COUNTIFS(Violations[Key],C2675,Violations[Critical flag],"Critical")</f>
        <v/>
      </c>
      <c r="J2675" s="9">
        <f>IF(LEFT(_xlfn.XLOOKUP(C2675,Violations[Key],Violations[Action]),20)="Establishment Closed","Yes","No")</f>
        <v/>
      </c>
      <c r="K2675" s="9">
        <f>IF(F2675&lt;=13,"Yes","No")</f>
        <v/>
      </c>
    </row>
    <row r="2676">
      <c r="A2676" t="n">
        <v>50086657</v>
      </c>
      <c r="B2676" s="8" t="n">
        <v>46174</v>
      </c>
      <c r="C2676" s="9">
        <f>A2676&amp;"-"&amp;TEXT(B2676,"yyyymmdd")</f>
        <v/>
      </c>
      <c r="D2676" s="9">
        <f>_xlfn.XLOOKUP(C2676,Violations[Key],Violations[Boro])</f>
        <v/>
      </c>
      <c r="E2676" s="9">
        <f>_xlfn.XLOOKUP(C2676,Violations[Key],Violations[Cuisine])</f>
        <v/>
      </c>
      <c r="F2676" s="9">
        <f>_xlfn.XLOOKUP(C2676,Violations[Key],Violations[Score])</f>
        <v/>
      </c>
      <c r="G2676" s="9">
        <f>_xlfn.XLOOKUP(C2676,Violations[Key],Violations[Grade])&amp;""</f>
        <v/>
      </c>
      <c r="H2676" s="9">
        <f>COUNTIFS(Violations[Key],C2676,Violations[Violation code],"&lt;&gt;")</f>
        <v/>
      </c>
      <c r="I2676" s="9">
        <f>COUNTIFS(Violations[Key],C2676,Violations[Critical flag],"Critical")</f>
        <v/>
      </c>
      <c r="J2676" s="9">
        <f>IF(LEFT(_xlfn.XLOOKUP(C2676,Violations[Key],Violations[Action]),20)="Establishment Closed","Yes","No")</f>
        <v/>
      </c>
      <c r="K2676" s="9">
        <f>IF(F2676&lt;=13,"Yes","No")</f>
        <v/>
      </c>
    </row>
    <row r="2677">
      <c r="A2677" t="n">
        <v>50093650</v>
      </c>
      <c r="B2677" s="8" t="n">
        <v>46174</v>
      </c>
      <c r="C2677" s="9">
        <f>A2677&amp;"-"&amp;TEXT(B2677,"yyyymmdd")</f>
        <v/>
      </c>
      <c r="D2677" s="9">
        <f>_xlfn.XLOOKUP(C2677,Violations[Key],Violations[Boro])</f>
        <v/>
      </c>
      <c r="E2677" s="9">
        <f>_xlfn.XLOOKUP(C2677,Violations[Key],Violations[Cuisine])</f>
        <v/>
      </c>
      <c r="F2677" s="9">
        <f>_xlfn.XLOOKUP(C2677,Violations[Key],Violations[Score])</f>
        <v/>
      </c>
      <c r="G2677" s="9">
        <f>_xlfn.XLOOKUP(C2677,Violations[Key],Violations[Grade])&amp;""</f>
        <v/>
      </c>
      <c r="H2677" s="9">
        <f>COUNTIFS(Violations[Key],C2677,Violations[Violation code],"&lt;&gt;")</f>
        <v/>
      </c>
      <c r="I2677" s="9">
        <f>COUNTIFS(Violations[Key],C2677,Violations[Critical flag],"Critical")</f>
        <v/>
      </c>
      <c r="J2677" s="9">
        <f>IF(LEFT(_xlfn.XLOOKUP(C2677,Violations[Key],Violations[Action]),20)="Establishment Closed","Yes","No")</f>
        <v/>
      </c>
      <c r="K2677" s="9">
        <f>IF(F2677&lt;=13,"Yes","No")</f>
        <v/>
      </c>
    </row>
    <row r="2678">
      <c r="A2678" t="n">
        <v>50102310</v>
      </c>
      <c r="B2678" s="8" t="n">
        <v>46174</v>
      </c>
      <c r="C2678" s="9">
        <f>A2678&amp;"-"&amp;TEXT(B2678,"yyyymmdd")</f>
        <v/>
      </c>
      <c r="D2678" s="9">
        <f>_xlfn.XLOOKUP(C2678,Violations[Key],Violations[Boro])</f>
        <v/>
      </c>
      <c r="E2678" s="9">
        <f>_xlfn.XLOOKUP(C2678,Violations[Key],Violations[Cuisine])</f>
        <v/>
      </c>
      <c r="F2678" s="9">
        <f>_xlfn.XLOOKUP(C2678,Violations[Key],Violations[Score])</f>
        <v/>
      </c>
      <c r="G2678" s="9">
        <f>_xlfn.XLOOKUP(C2678,Violations[Key],Violations[Grade])&amp;""</f>
        <v/>
      </c>
      <c r="H2678" s="9">
        <f>COUNTIFS(Violations[Key],C2678,Violations[Violation code],"&lt;&gt;")</f>
        <v/>
      </c>
      <c r="I2678" s="9">
        <f>COUNTIFS(Violations[Key],C2678,Violations[Critical flag],"Critical")</f>
        <v/>
      </c>
      <c r="J2678" s="9">
        <f>IF(LEFT(_xlfn.XLOOKUP(C2678,Violations[Key],Violations[Action]),20)="Establishment Closed","Yes","No")</f>
        <v/>
      </c>
      <c r="K2678" s="9">
        <f>IF(F2678&lt;=13,"Yes","No")</f>
        <v/>
      </c>
    </row>
    <row r="2679">
      <c r="A2679" t="n">
        <v>50106015</v>
      </c>
      <c r="B2679" s="8" t="n">
        <v>46174</v>
      </c>
      <c r="C2679" s="9">
        <f>A2679&amp;"-"&amp;TEXT(B2679,"yyyymmdd")</f>
        <v/>
      </c>
      <c r="D2679" s="9">
        <f>_xlfn.XLOOKUP(C2679,Violations[Key],Violations[Boro])</f>
        <v/>
      </c>
      <c r="E2679" s="9">
        <f>_xlfn.XLOOKUP(C2679,Violations[Key],Violations[Cuisine])</f>
        <v/>
      </c>
      <c r="F2679" s="9">
        <f>_xlfn.XLOOKUP(C2679,Violations[Key],Violations[Score])</f>
        <v/>
      </c>
      <c r="G2679" s="9">
        <f>_xlfn.XLOOKUP(C2679,Violations[Key],Violations[Grade])&amp;""</f>
        <v/>
      </c>
      <c r="H2679" s="9">
        <f>COUNTIFS(Violations[Key],C2679,Violations[Violation code],"&lt;&gt;")</f>
        <v/>
      </c>
      <c r="I2679" s="9">
        <f>COUNTIFS(Violations[Key],C2679,Violations[Critical flag],"Critical")</f>
        <v/>
      </c>
      <c r="J2679" s="9">
        <f>IF(LEFT(_xlfn.XLOOKUP(C2679,Violations[Key],Violations[Action]),20)="Establishment Closed","Yes","No")</f>
        <v/>
      </c>
      <c r="K2679" s="9">
        <f>IF(F2679&lt;=13,"Yes","No")</f>
        <v/>
      </c>
    </row>
    <row r="2680">
      <c r="A2680" t="n">
        <v>50110325</v>
      </c>
      <c r="B2680" s="8" t="n">
        <v>46174</v>
      </c>
      <c r="C2680" s="9">
        <f>A2680&amp;"-"&amp;TEXT(B2680,"yyyymmdd")</f>
        <v/>
      </c>
      <c r="D2680" s="9">
        <f>_xlfn.XLOOKUP(C2680,Violations[Key],Violations[Boro])</f>
        <v/>
      </c>
      <c r="E2680" s="9">
        <f>_xlfn.XLOOKUP(C2680,Violations[Key],Violations[Cuisine])</f>
        <v/>
      </c>
      <c r="F2680" s="9">
        <f>_xlfn.XLOOKUP(C2680,Violations[Key],Violations[Score])</f>
        <v/>
      </c>
      <c r="G2680" s="9">
        <f>_xlfn.XLOOKUP(C2680,Violations[Key],Violations[Grade])&amp;""</f>
        <v/>
      </c>
      <c r="H2680" s="9">
        <f>COUNTIFS(Violations[Key],C2680,Violations[Violation code],"&lt;&gt;")</f>
        <v/>
      </c>
      <c r="I2680" s="9">
        <f>COUNTIFS(Violations[Key],C2680,Violations[Critical flag],"Critical")</f>
        <v/>
      </c>
      <c r="J2680" s="9">
        <f>IF(LEFT(_xlfn.XLOOKUP(C2680,Violations[Key],Violations[Action]),20)="Establishment Closed","Yes","No")</f>
        <v/>
      </c>
      <c r="K2680" s="9">
        <f>IF(F2680&lt;=13,"Yes","No")</f>
        <v/>
      </c>
    </row>
    <row r="2681">
      <c r="A2681" t="n">
        <v>50113986</v>
      </c>
      <c r="B2681" s="8" t="n">
        <v>46174</v>
      </c>
      <c r="C2681" s="9">
        <f>A2681&amp;"-"&amp;TEXT(B2681,"yyyymmdd")</f>
        <v/>
      </c>
      <c r="D2681" s="9">
        <f>_xlfn.XLOOKUP(C2681,Violations[Key],Violations[Boro])</f>
        <v/>
      </c>
      <c r="E2681" s="9">
        <f>_xlfn.XLOOKUP(C2681,Violations[Key],Violations[Cuisine])</f>
        <v/>
      </c>
      <c r="F2681" s="9">
        <f>_xlfn.XLOOKUP(C2681,Violations[Key],Violations[Score])</f>
        <v/>
      </c>
      <c r="G2681" s="9">
        <f>_xlfn.XLOOKUP(C2681,Violations[Key],Violations[Grade])&amp;""</f>
        <v/>
      </c>
      <c r="H2681" s="9">
        <f>COUNTIFS(Violations[Key],C2681,Violations[Violation code],"&lt;&gt;")</f>
        <v/>
      </c>
      <c r="I2681" s="9">
        <f>COUNTIFS(Violations[Key],C2681,Violations[Critical flag],"Critical")</f>
        <v/>
      </c>
      <c r="J2681" s="9">
        <f>IF(LEFT(_xlfn.XLOOKUP(C2681,Violations[Key],Violations[Action]),20)="Establishment Closed","Yes","No")</f>
        <v/>
      </c>
      <c r="K2681" s="9">
        <f>IF(F2681&lt;=13,"Yes","No")</f>
        <v/>
      </c>
    </row>
    <row r="2682">
      <c r="A2682" t="n">
        <v>50116574</v>
      </c>
      <c r="B2682" s="8" t="n">
        <v>46174</v>
      </c>
      <c r="C2682" s="9">
        <f>A2682&amp;"-"&amp;TEXT(B2682,"yyyymmdd")</f>
        <v/>
      </c>
      <c r="D2682" s="9">
        <f>_xlfn.XLOOKUP(C2682,Violations[Key],Violations[Boro])</f>
        <v/>
      </c>
      <c r="E2682" s="9">
        <f>_xlfn.XLOOKUP(C2682,Violations[Key],Violations[Cuisine])</f>
        <v/>
      </c>
      <c r="F2682" s="9">
        <f>_xlfn.XLOOKUP(C2682,Violations[Key],Violations[Score])</f>
        <v/>
      </c>
      <c r="G2682" s="9">
        <f>_xlfn.XLOOKUP(C2682,Violations[Key],Violations[Grade])&amp;""</f>
        <v/>
      </c>
      <c r="H2682" s="9">
        <f>COUNTIFS(Violations[Key],C2682,Violations[Violation code],"&lt;&gt;")</f>
        <v/>
      </c>
      <c r="I2682" s="9">
        <f>COUNTIFS(Violations[Key],C2682,Violations[Critical flag],"Critical")</f>
        <v/>
      </c>
      <c r="J2682" s="9">
        <f>IF(LEFT(_xlfn.XLOOKUP(C2682,Violations[Key],Violations[Action]),20)="Establishment Closed","Yes","No")</f>
        <v/>
      </c>
      <c r="K2682" s="9">
        <f>IF(F2682&lt;=13,"Yes","No")</f>
        <v/>
      </c>
    </row>
    <row r="2683">
      <c r="A2683" t="n">
        <v>50119839</v>
      </c>
      <c r="B2683" s="8" t="n">
        <v>46174</v>
      </c>
      <c r="C2683" s="9">
        <f>A2683&amp;"-"&amp;TEXT(B2683,"yyyymmdd")</f>
        <v/>
      </c>
      <c r="D2683" s="9">
        <f>_xlfn.XLOOKUP(C2683,Violations[Key],Violations[Boro])</f>
        <v/>
      </c>
      <c r="E2683" s="9">
        <f>_xlfn.XLOOKUP(C2683,Violations[Key],Violations[Cuisine])</f>
        <v/>
      </c>
      <c r="F2683" s="9">
        <f>_xlfn.XLOOKUP(C2683,Violations[Key],Violations[Score])</f>
        <v/>
      </c>
      <c r="G2683" s="9">
        <f>_xlfn.XLOOKUP(C2683,Violations[Key],Violations[Grade])&amp;""</f>
        <v/>
      </c>
      <c r="H2683" s="9">
        <f>COUNTIFS(Violations[Key],C2683,Violations[Violation code],"&lt;&gt;")</f>
        <v/>
      </c>
      <c r="I2683" s="9">
        <f>COUNTIFS(Violations[Key],C2683,Violations[Critical flag],"Critical")</f>
        <v/>
      </c>
      <c r="J2683" s="9">
        <f>IF(LEFT(_xlfn.XLOOKUP(C2683,Violations[Key],Violations[Action]),20)="Establishment Closed","Yes","No")</f>
        <v/>
      </c>
      <c r="K2683" s="9">
        <f>IF(F2683&lt;=13,"Yes","No")</f>
        <v/>
      </c>
    </row>
    <row r="2684">
      <c r="A2684" t="n">
        <v>50122601</v>
      </c>
      <c r="B2684" s="8" t="n">
        <v>46174</v>
      </c>
      <c r="C2684" s="9">
        <f>A2684&amp;"-"&amp;TEXT(B2684,"yyyymmdd")</f>
        <v/>
      </c>
      <c r="D2684" s="9">
        <f>_xlfn.XLOOKUP(C2684,Violations[Key],Violations[Boro])</f>
        <v/>
      </c>
      <c r="E2684" s="9">
        <f>_xlfn.XLOOKUP(C2684,Violations[Key],Violations[Cuisine])</f>
        <v/>
      </c>
      <c r="F2684" s="9">
        <f>_xlfn.XLOOKUP(C2684,Violations[Key],Violations[Score])</f>
        <v/>
      </c>
      <c r="G2684" s="9">
        <f>_xlfn.XLOOKUP(C2684,Violations[Key],Violations[Grade])&amp;""</f>
        <v/>
      </c>
      <c r="H2684" s="9">
        <f>COUNTIFS(Violations[Key],C2684,Violations[Violation code],"&lt;&gt;")</f>
        <v/>
      </c>
      <c r="I2684" s="9">
        <f>COUNTIFS(Violations[Key],C2684,Violations[Critical flag],"Critical")</f>
        <v/>
      </c>
      <c r="J2684" s="9">
        <f>IF(LEFT(_xlfn.XLOOKUP(C2684,Violations[Key],Violations[Action]),20)="Establishment Closed","Yes","No")</f>
        <v/>
      </c>
      <c r="K2684" s="9">
        <f>IF(F2684&lt;=13,"Yes","No")</f>
        <v/>
      </c>
    </row>
    <row r="2685">
      <c r="A2685" t="n">
        <v>50123686</v>
      </c>
      <c r="B2685" s="8" t="n">
        <v>46174</v>
      </c>
      <c r="C2685" s="9">
        <f>A2685&amp;"-"&amp;TEXT(B2685,"yyyymmdd")</f>
        <v/>
      </c>
      <c r="D2685" s="9">
        <f>_xlfn.XLOOKUP(C2685,Violations[Key],Violations[Boro])</f>
        <v/>
      </c>
      <c r="E2685" s="9">
        <f>_xlfn.XLOOKUP(C2685,Violations[Key],Violations[Cuisine])</f>
        <v/>
      </c>
      <c r="F2685" s="9">
        <f>_xlfn.XLOOKUP(C2685,Violations[Key],Violations[Score])</f>
        <v/>
      </c>
      <c r="G2685" s="9">
        <f>_xlfn.XLOOKUP(C2685,Violations[Key],Violations[Grade])&amp;""</f>
        <v/>
      </c>
      <c r="H2685" s="9">
        <f>COUNTIFS(Violations[Key],C2685,Violations[Violation code],"&lt;&gt;")</f>
        <v/>
      </c>
      <c r="I2685" s="9">
        <f>COUNTIFS(Violations[Key],C2685,Violations[Critical flag],"Critical")</f>
        <v/>
      </c>
      <c r="J2685" s="9">
        <f>IF(LEFT(_xlfn.XLOOKUP(C2685,Violations[Key],Violations[Action]),20)="Establishment Closed","Yes","No")</f>
        <v/>
      </c>
      <c r="K2685" s="9">
        <f>IF(F2685&lt;=13,"Yes","No")</f>
        <v/>
      </c>
    </row>
    <row r="2686">
      <c r="A2686" t="n">
        <v>50124631</v>
      </c>
      <c r="B2686" s="8" t="n">
        <v>46174</v>
      </c>
      <c r="C2686" s="9">
        <f>A2686&amp;"-"&amp;TEXT(B2686,"yyyymmdd")</f>
        <v/>
      </c>
      <c r="D2686" s="9">
        <f>_xlfn.XLOOKUP(C2686,Violations[Key],Violations[Boro])</f>
        <v/>
      </c>
      <c r="E2686" s="9">
        <f>_xlfn.XLOOKUP(C2686,Violations[Key],Violations[Cuisine])</f>
        <v/>
      </c>
      <c r="F2686" s="9">
        <f>_xlfn.XLOOKUP(C2686,Violations[Key],Violations[Score])</f>
        <v/>
      </c>
      <c r="G2686" s="9">
        <f>_xlfn.XLOOKUP(C2686,Violations[Key],Violations[Grade])&amp;""</f>
        <v/>
      </c>
      <c r="H2686" s="9">
        <f>COUNTIFS(Violations[Key],C2686,Violations[Violation code],"&lt;&gt;")</f>
        <v/>
      </c>
      <c r="I2686" s="9">
        <f>COUNTIFS(Violations[Key],C2686,Violations[Critical flag],"Critical")</f>
        <v/>
      </c>
      <c r="J2686" s="9">
        <f>IF(LEFT(_xlfn.XLOOKUP(C2686,Violations[Key],Violations[Action]),20)="Establishment Closed","Yes","No")</f>
        <v/>
      </c>
      <c r="K2686" s="9">
        <f>IF(F2686&lt;=13,"Yes","No")</f>
        <v/>
      </c>
    </row>
    <row r="2687">
      <c r="A2687" t="n">
        <v>50128551</v>
      </c>
      <c r="B2687" s="8" t="n">
        <v>46174</v>
      </c>
      <c r="C2687" s="9">
        <f>A2687&amp;"-"&amp;TEXT(B2687,"yyyymmdd")</f>
        <v/>
      </c>
      <c r="D2687" s="9">
        <f>_xlfn.XLOOKUP(C2687,Violations[Key],Violations[Boro])</f>
        <v/>
      </c>
      <c r="E2687" s="9">
        <f>_xlfn.XLOOKUP(C2687,Violations[Key],Violations[Cuisine])</f>
        <v/>
      </c>
      <c r="F2687" s="9">
        <f>_xlfn.XLOOKUP(C2687,Violations[Key],Violations[Score])</f>
        <v/>
      </c>
      <c r="G2687" s="9">
        <f>_xlfn.XLOOKUP(C2687,Violations[Key],Violations[Grade])&amp;""</f>
        <v/>
      </c>
      <c r="H2687" s="9">
        <f>COUNTIFS(Violations[Key],C2687,Violations[Violation code],"&lt;&gt;")</f>
        <v/>
      </c>
      <c r="I2687" s="9">
        <f>COUNTIFS(Violations[Key],C2687,Violations[Critical flag],"Critical")</f>
        <v/>
      </c>
      <c r="J2687" s="9">
        <f>IF(LEFT(_xlfn.XLOOKUP(C2687,Violations[Key],Violations[Action]),20)="Establishment Closed","Yes","No")</f>
        <v/>
      </c>
      <c r="K2687" s="9">
        <f>IF(F2687&lt;=13,"Yes","No")</f>
        <v/>
      </c>
    </row>
    <row r="2688">
      <c r="A2688" t="n">
        <v>50129058</v>
      </c>
      <c r="B2688" s="8" t="n">
        <v>46174</v>
      </c>
      <c r="C2688" s="9">
        <f>A2688&amp;"-"&amp;TEXT(B2688,"yyyymmdd")</f>
        <v/>
      </c>
      <c r="D2688" s="9">
        <f>_xlfn.XLOOKUP(C2688,Violations[Key],Violations[Boro])</f>
        <v/>
      </c>
      <c r="E2688" s="9">
        <f>_xlfn.XLOOKUP(C2688,Violations[Key],Violations[Cuisine])</f>
        <v/>
      </c>
      <c r="F2688" s="9">
        <f>_xlfn.XLOOKUP(C2688,Violations[Key],Violations[Score])</f>
        <v/>
      </c>
      <c r="G2688" s="9">
        <f>_xlfn.XLOOKUP(C2688,Violations[Key],Violations[Grade])&amp;""</f>
        <v/>
      </c>
      <c r="H2688" s="9">
        <f>COUNTIFS(Violations[Key],C2688,Violations[Violation code],"&lt;&gt;")</f>
        <v/>
      </c>
      <c r="I2688" s="9">
        <f>COUNTIFS(Violations[Key],C2688,Violations[Critical flag],"Critical")</f>
        <v/>
      </c>
      <c r="J2688" s="9">
        <f>IF(LEFT(_xlfn.XLOOKUP(C2688,Violations[Key],Violations[Action]),20)="Establishment Closed","Yes","No")</f>
        <v/>
      </c>
      <c r="K2688" s="9">
        <f>IF(F2688&lt;=13,"Yes","No")</f>
        <v/>
      </c>
    </row>
    <row r="2689">
      <c r="A2689" t="n">
        <v>50131166</v>
      </c>
      <c r="B2689" s="8" t="n">
        <v>46174</v>
      </c>
      <c r="C2689" s="9">
        <f>A2689&amp;"-"&amp;TEXT(B2689,"yyyymmdd")</f>
        <v/>
      </c>
      <c r="D2689" s="9">
        <f>_xlfn.XLOOKUP(C2689,Violations[Key],Violations[Boro])</f>
        <v/>
      </c>
      <c r="E2689" s="9">
        <f>_xlfn.XLOOKUP(C2689,Violations[Key],Violations[Cuisine])</f>
        <v/>
      </c>
      <c r="F2689" s="9">
        <f>_xlfn.XLOOKUP(C2689,Violations[Key],Violations[Score])</f>
        <v/>
      </c>
      <c r="G2689" s="9">
        <f>_xlfn.XLOOKUP(C2689,Violations[Key],Violations[Grade])&amp;""</f>
        <v/>
      </c>
      <c r="H2689" s="9">
        <f>COUNTIFS(Violations[Key],C2689,Violations[Violation code],"&lt;&gt;")</f>
        <v/>
      </c>
      <c r="I2689" s="9">
        <f>COUNTIFS(Violations[Key],C2689,Violations[Critical flag],"Critical")</f>
        <v/>
      </c>
      <c r="J2689" s="9">
        <f>IF(LEFT(_xlfn.XLOOKUP(C2689,Violations[Key],Violations[Action]),20)="Establishment Closed","Yes","No")</f>
        <v/>
      </c>
      <c r="K2689" s="9">
        <f>IF(F2689&lt;=13,"Yes","No")</f>
        <v/>
      </c>
    </row>
    <row r="2690">
      <c r="A2690" t="n">
        <v>50136126</v>
      </c>
      <c r="B2690" s="8" t="n">
        <v>46174</v>
      </c>
      <c r="C2690" s="9">
        <f>A2690&amp;"-"&amp;TEXT(B2690,"yyyymmdd")</f>
        <v/>
      </c>
      <c r="D2690" s="9">
        <f>_xlfn.XLOOKUP(C2690,Violations[Key],Violations[Boro])</f>
        <v/>
      </c>
      <c r="E2690" s="9">
        <f>_xlfn.XLOOKUP(C2690,Violations[Key],Violations[Cuisine])</f>
        <v/>
      </c>
      <c r="F2690" s="9">
        <f>_xlfn.XLOOKUP(C2690,Violations[Key],Violations[Score])</f>
        <v/>
      </c>
      <c r="G2690" s="9">
        <f>_xlfn.XLOOKUP(C2690,Violations[Key],Violations[Grade])&amp;""</f>
        <v/>
      </c>
      <c r="H2690" s="9">
        <f>COUNTIFS(Violations[Key],C2690,Violations[Violation code],"&lt;&gt;")</f>
        <v/>
      </c>
      <c r="I2690" s="9">
        <f>COUNTIFS(Violations[Key],C2690,Violations[Critical flag],"Critical")</f>
        <v/>
      </c>
      <c r="J2690" s="9">
        <f>IF(LEFT(_xlfn.XLOOKUP(C2690,Violations[Key],Violations[Action]),20)="Establishment Closed","Yes","No")</f>
        <v/>
      </c>
      <c r="K2690" s="9">
        <f>IF(F2690&lt;=13,"Yes","No")</f>
        <v/>
      </c>
    </row>
    <row r="2691">
      <c r="A2691" t="n">
        <v>50137564</v>
      </c>
      <c r="B2691" s="8" t="n">
        <v>46174</v>
      </c>
      <c r="C2691" s="9">
        <f>A2691&amp;"-"&amp;TEXT(B2691,"yyyymmdd")</f>
        <v/>
      </c>
      <c r="D2691" s="9">
        <f>_xlfn.XLOOKUP(C2691,Violations[Key],Violations[Boro])</f>
        <v/>
      </c>
      <c r="E2691" s="9">
        <f>_xlfn.XLOOKUP(C2691,Violations[Key],Violations[Cuisine])</f>
        <v/>
      </c>
      <c r="F2691" s="9">
        <f>_xlfn.XLOOKUP(C2691,Violations[Key],Violations[Score])</f>
        <v/>
      </c>
      <c r="G2691" s="9">
        <f>_xlfn.XLOOKUP(C2691,Violations[Key],Violations[Grade])&amp;""</f>
        <v/>
      </c>
      <c r="H2691" s="9">
        <f>COUNTIFS(Violations[Key],C2691,Violations[Violation code],"&lt;&gt;")</f>
        <v/>
      </c>
      <c r="I2691" s="9">
        <f>COUNTIFS(Violations[Key],C2691,Violations[Critical flag],"Critical")</f>
        <v/>
      </c>
      <c r="J2691" s="9">
        <f>IF(LEFT(_xlfn.XLOOKUP(C2691,Violations[Key],Violations[Action]),20)="Establishment Closed","Yes","No")</f>
        <v/>
      </c>
      <c r="K2691" s="9">
        <f>IF(F2691&lt;=13,"Yes","No")</f>
        <v/>
      </c>
    </row>
    <row r="2692">
      <c r="A2692" t="n">
        <v>50141926</v>
      </c>
      <c r="B2692" s="8" t="n">
        <v>46174</v>
      </c>
      <c r="C2692" s="9">
        <f>A2692&amp;"-"&amp;TEXT(B2692,"yyyymmdd")</f>
        <v/>
      </c>
      <c r="D2692" s="9">
        <f>_xlfn.XLOOKUP(C2692,Violations[Key],Violations[Boro])</f>
        <v/>
      </c>
      <c r="E2692" s="9">
        <f>_xlfn.XLOOKUP(C2692,Violations[Key],Violations[Cuisine])</f>
        <v/>
      </c>
      <c r="F2692" s="9">
        <f>_xlfn.XLOOKUP(C2692,Violations[Key],Violations[Score])</f>
        <v/>
      </c>
      <c r="G2692" s="9">
        <f>_xlfn.XLOOKUP(C2692,Violations[Key],Violations[Grade])&amp;""</f>
        <v/>
      </c>
      <c r="H2692" s="9">
        <f>COUNTIFS(Violations[Key],C2692,Violations[Violation code],"&lt;&gt;")</f>
        <v/>
      </c>
      <c r="I2692" s="9">
        <f>COUNTIFS(Violations[Key],C2692,Violations[Critical flag],"Critical")</f>
        <v/>
      </c>
      <c r="J2692" s="9">
        <f>IF(LEFT(_xlfn.XLOOKUP(C2692,Violations[Key],Violations[Action]),20)="Establishment Closed","Yes","No")</f>
        <v/>
      </c>
      <c r="K2692" s="9">
        <f>IF(F2692&lt;=13,"Yes","No")</f>
        <v/>
      </c>
    </row>
    <row r="2693">
      <c r="A2693" t="n">
        <v>50142136</v>
      </c>
      <c r="B2693" s="8" t="n">
        <v>46174</v>
      </c>
      <c r="C2693" s="9">
        <f>A2693&amp;"-"&amp;TEXT(B2693,"yyyymmdd")</f>
        <v/>
      </c>
      <c r="D2693" s="9">
        <f>_xlfn.XLOOKUP(C2693,Violations[Key],Violations[Boro])</f>
        <v/>
      </c>
      <c r="E2693" s="9">
        <f>_xlfn.XLOOKUP(C2693,Violations[Key],Violations[Cuisine])</f>
        <v/>
      </c>
      <c r="F2693" s="9">
        <f>_xlfn.XLOOKUP(C2693,Violations[Key],Violations[Score])</f>
        <v/>
      </c>
      <c r="G2693" s="9">
        <f>_xlfn.XLOOKUP(C2693,Violations[Key],Violations[Grade])&amp;""</f>
        <v/>
      </c>
      <c r="H2693" s="9">
        <f>COUNTIFS(Violations[Key],C2693,Violations[Violation code],"&lt;&gt;")</f>
        <v/>
      </c>
      <c r="I2693" s="9">
        <f>COUNTIFS(Violations[Key],C2693,Violations[Critical flag],"Critical")</f>
        <v/>
      </c>
      <c r="J2693" s="9">
        <f>IF(LEFT(_xlfn.XLOOKUP(C2693,Violations[Key],Violations[Action]),20)="Establishment Closed","Yes","No")</f>
        <v/>
      </c>
      <c r="K2693" s="9">
        <f>IF(F2693&lt;=13,"Yes","No")</f>
        <v/>
      </c>
    </row>
    <row r="2694">
      <c r="A2694" t="n">
        <v>50143250</v>
      </c>
      <c r="B2694" s="8" t="n">
        <v>46174</v>
      </c>
      <c r="C2694" s="9">
        <f>A2694&amp;"-"&amp;TEXT(B2694,"yyyymmdd")</f>
        <v/>
      </c>
      <c r="D2694" s="9">
        <f>_xlfn.XLOOKUP(C2694,Violations[Key],Violations[Boro])</f>
        <v/>
      </c>
      <c r="E2694" s="9">
        <f>_xlfn.XLOOKUP(C2694,Violations[Key],Violations[Cuisine])</f>
        <v/>
      </c>
      <c r="F2694" s="9">
        <f>_xlfn.XLOOKUP(C2694,Violations[Key],Violations[Score])</f>
        <v/>
      </c>
      <c r="G2694" s="9">
        <f>_xlfn.XLOOKUP(C2694,Violations[Key],Violations[Grade])&amp;""</f>
        <v/>
      </c>
      <c r="H2694" s="9">
        <f>COUNTIFS(Violations[Key],C2694,Violations[Violation code],"&lt;&gt;")</f>
        <v/>
      </c>
      <c r="I2694" s="9">
        <f>COUNTIFS(Violations[Key],C2694,Violations[Critical flag],"Critical")</f>
        <v/>
      </c>
      <c r="J2694" s="9">
        <f>IF(LEFT(_xlfn.XLOOKUP(C2694,Violations[Key],Violations[Action]),20)="Establishment Closed","Yes","No")</f>
        <v/>
      </c>
      <c r="K2694" s="9">
        <f>IF(F2694&lt;=13,"Yes","No")</f>
        <v/>
      </c>
    </row>
    <row r="2695">
      <c r="A2695" t="n">
        <v>50143407</v>
      </c>
      <c r="B2695" s="8" t="n">
        <v>46174</v>
      </c>
      <c r="C2695" s="9">
        <f>A2695&amp;"-"&amp;TEXT(B2695,"yyyymmdd")</f>
        <v/>
      </c>
      <c r="D2695" s="9">
        <f>_xlfn.XLOOKUP(C2695,Violations[Key],Violations[Boro])</f>
        <v/>
      </c>
      <c r="E2695" s="9">
        <f>_xlfn.XLOOKUP(C2695,Violations[Key],Violations[Cuisine])</f>
        <v/>
      </c>
      <c r="F2695" s="9">
        <f>_xlfn.XLOOKUP(C2695,Violations[Key],Violations[Score])</f>
        <v/>
      </c>
      <c r="G2695" s="9">
        <f>_xlfn.XLOOKUP(C2695,Violations[Key],Violations[Grade])&amp;""</f>
        <v/>
      </c>
      <c r="H2695" s="9">
        <f>COUNTIFS(Violations[Key],C2695,Violations[Violation code],"&lt;&gt;")</f>
        <v/>
      </c>
      <c r="I2695" s="9">
        <f>COUNTIFS(Violations[Key],C2695,Violations[Critical flag],"Critical")</f>
        <v/>
      </c>
      <c r="J2695" s="9">
        <f>IF(LEFT(_xlfn.XLOOKUP(C2695,Violations[Key],Violations[Action]),20)="Establishment Closed","Yes","No")</f>
        <v/>
      </c>
      <c r="K2695" s="9">
        <f>IF(F2695&lt;=13,"Yes","No")</f>
        <v/>
      </c>
    </row>
    <row r="2696">
      <c r="A2696" t="n">
        <v>50146974</v>
      </c>
      <c r="B2696" s="8" t="n">
        <v>46174</v>
      </c>
      <c r="C2696" s="9">
        <f>A2696&amp;"-"&amp;TEXT(B2696,"yyyymmdd")</f>
        <v/>
      </c>
      <c r="D2696" s="9">
        <f>_xlfn.XLOOKUP(C2696,Violations[Key],Violations[Boro])</f>
        <v/>
      </c>
      <c r="E2696" s="9">
        <f>_xlfn.XLOOKUP(C2696,Violations[Key],Violations[Cuisine])</f>
        <v/>
      </c>
      <c r="F2696" s="9">
        <f>_xlfn.XLOOKUP(C2696,Violations[Key],Violations[Score])</f>
        <v/>
      </c>
      <c r="G2696" s="9">
        <f>_xlfn.XLOOKUP(C2696,Violations[Key],Violations[Grade])&amp;""</f>
        <v/>
      </c>
      <c r="H2696" s="9">
        <f>COUNTIFS(Violations[Key],C2696,Violations[Violation code],"&lt;&gt;")</f>
        <v/>
      </c>
      <c r="I2696" s="9">
        <f>COUNTIFS(Violations[Key],C2696,Violations[Critical flag],"Critical")</f>
        <v/>
      </c>
      <c r="J2696" s="9">
        <f>IF(LEFT(_xlfn.XLOOKUP(C2696,Violations[Key],Violations[Action]),20)="Establishment Closed","Yes","No")</f>
        <v/>
      </c>
      <c r="K2696" s="9">
        <f>IF(F2696&lt;=13,"Yes","No")</f>
        <v/>
      </c>
    </row>
    <row r="2697">
      <c r="A2697" t="n">
        <v>50147711</v>
      </c>
      <c r="B2697" s="8" t="n">
        <v>46174</v>
      </c>
      <c r="C2697" s="9">
        <f>A2697&amp;"-"&amp;TEXT(B2697,"yyyymmdd")</f>
        <v/>
      </c>
      <c r="D2697" s="9">
        <f>_xlfn.XLOOKUP(C2697,Violations[Key],Violations[Boro])</f>
        <v/>
      </c>
      <c r="E2697" s="9">
        <f>_xlfn.XLOOKUP(C2697,Violations[Key],Violations[Cuisine])</f>
        <v/>
      </c>
      <c r="F2697" s="9">
        <f>_xlfn.XLOOKUP(C2697,Violations[Key],Violations[Score])</f>
        <v/>
      </c>
      <c r="G2697" s="9">
        <f>_xlfn.XLOOKUP(C2697,Violations[Key],Violations[Grade])&amp;""</f>
        <v/>
      </c>
      <c r="H2697" s="9">
        <f>COUNTIFS(Violations[Key],C2697,Violations[Violation code],"&lt;&gt;")</f>
        <v/>
      </c>
      <c r="I2697" s="9">
        <f>COUNTIFS(Violations[Key],C2697,Violations[Critical flag],"Critical")</f>
        <v/>
      </c>
      <c r="J2697" s="9">
        <f>IF(LEFT(_xlfn.XLOOKUP(C2697,Violations[Key],Violations[Action]),20)="Establishment Closed","Yes","No")</f>
        <v/>
      </c>
      <c r="K2697" s="9">
        <f>IF(F2697&lt;=13,"Yes","No")</f>
        <v/>
      </c>
    </row>
    <row r="2698">
      <c r="A2698" t="n">
        <v>50152775</v>
      </c>
      <c r="B2698" s="8" t="n">
        <v>46174</v>
      </c>
      <c r="C2698" s="9">
        <f>A2698&amp;"-"&amp;TEXT(B2698,"yyyymmdd")</f>
        <v/>
      </c>
      <c r="D2698" s="9">
        <f>_xlfn.XLOOKUP(C2698,Violations[Key],Violations[Boro])</f>
        <v/>
      </c>
      <c r="E2698" s="9">
        <f>_xlfn.XLOOKUP(C2698,Violations[Key],Violations[Cuisine])</f>
        <v/>
      </c>
      <c r="F2698" s="9">
        <f>_xlfn.XLOOKUP(C2698,Violations[Key],Violations[Score])</f>
        <v/>
      </c>
      <c r="G2698" s="9">
        <f>_xlfn.XLOOKUP(C2698,Violations[Key],Violations[Grade])&amp;""</f>
        <v/>
      </c>
      <c r="H2698" s="9">
        <f>COUNTIFS(Violations[Key],C2698,Violations[Violation code],"&lt;&gt;")</f>
        <v/>
      </c>
      <c r="I2698" s="9">
        <f>COUNTIFS(Violations[Key],C2698,Violations[Critical flag],"Critical")</f>
        <v/>
      </c>
      <c r="J2698" s="9">
        <f>IF(LEFT(_xlfn.XLOOKUP(C2698,Violations[Key],Violations[Action]),20)="Establishment Closed","Yes","No")</f>
        <v/>
      </c>
      <c r="K2698" s="9">
        <f>IF(F2698&lt;=13,"Yes","No")</f>
        <v/>
      </c>
    </row>
    <row r="2699">
      <c r="A2699" t="n">
        <v>50157935</v>
      </c>
      <c r="B2699" s="8" t="n">
        <v>46174</v>
      </c>
      <c r="C2699" s="9">
        <f>A2699&amp;"-"&amp;TEXT(B2699,"yyyymmdd")</f>
        <v/>
      </c>
      <c r="D2699" s="9">
        <f>_xlfn.XLOOKUP(C2699,Violations[Key],Violations[Boro])</f>
        <v/>
      </c>
      <c r="E2699" s="9">
        <f>_xlfn.XLOOKUP(C2699,Violations[Key],Violations[Cuisine])</f>
        <v/>
      </c>
      <c r="F2699" s="9">
        <f>_xlfn.XLOOKUP(C2699,Violations[Key],Violations[Score])</f>
        <v/>
      </c>
      <c r="G2699" s="9">
        <f>_xlfn.XLOOKUP(C2699,Violations[Key],Violations[Grade])&amp;""</f>
        <v/>
      </c>
      <c r="H2699" s="9">
        <f>COUNTIFS(Violations[Key],C2699,Violations[Violation code],"&lt;&gt;")</f>
        <v/>
      </c>
      <c r="I2699" s="9">
        <f>COUNTIFS(Violations[Key],C2699,Violations[Critical flag],"Critical")</f>
        <v/>
      </c>
      <c r="J2699" s="9">
        <f>IF(LEFT(_xlfn.XLOOKUP(C2699,Violations[Key],Violations[Action]),20)="Establishment Closed","Yes","No")</f>
        <v/>
      </c>
      <c r="K2699" s="9">
        <f>IF(F2699&lt;=13,"Yes","No")</f>
        <v/>
      </c>
    </row>
    <row r="2700">
      <c r="A2700" t="n">
        <v>50159012</v>
      </c>
      <c r="B2700" s="8" t="n">
        <v>46174</v>
      </c>
      <c r="C2700" s="9">
        <f>A2700&amp;"-"&amp;TEXT(B2700,"yyyymmdd")</f>
        <v/>
      </c>
      <c r="D2700" s="9">
        <f>_xlfn.XLOOKUP(C2700,Violations[Key],Violations[Boro])</f>
        <v/>
      </c>
      <c r="E2700" s="9">
        <f>_xlfn.XLOOKUP(C2700,Violations[Key],Violations[Cuisine])</f>
        <v/>
      </c>
      <c r="F2700" s="9">
        <f>_xlfn.XLOOKUP(C2700,Violations[Key],Violations[Score])</f>
        <v/>
      </c>
      <c r="G2700" s="9">
        <f>_xlfn.XLOOKUP(C2700,Violations[Key],Violations[Grade])&amp;""</f>
        <v/>
      </c>
      <c r="H2700" s="9">
        <f>COUNTIFS(Violations[Key],C2700,Violations[Violation code],"&lt;&gt;")</f>
        <v/>
      </c>
      <c r="I2700" s="9">
        <f>COUNTIFS(Violations[Key],C2700,Violations[Critical flag],"Critical")</f>
        <v/>
      </c>
      <c r="J2700" s="9">
        <f>IF(LEFT(_xlfn.XLOOKUP(C2700,Violations[Key],Violations[Action]),20)="Establishment Closed","Yes","No")</f>
        <v/>
      </c>
      <c r="K2700" s="9">
        <f>IF(F2700&lt;=13,"Yes","No")</f>
        <v/>
      </c>
    </row>
    <row r="2701">
      <c r="A2701" t="n">
        <v>50159756</v>
      </c>
      <c r="B2701" s="8" t="n">
        <v>46174</v>
      </c>
      <c r="C2701" s="9">
        <f>A2701&amp;"-"&amp;TEXT(B2701,"yyyymmdd")</f>
        <v/>
      </c>
      <c r="D2701" s="9">
        <f>_xlfn.XLOOKUP(C2701,Violations[Key],Violations[Boro])</f>
        <v/>
      </c>
      <c r="E2701" s="9">
        <f>_xlfn.XLOOKUP(C2701,Violations[Key],Violations[Cuisine])</f>
        <v/>
      </c>
      <c r="F2701" s="9">
        <f>_xlfn.XLOOKUP(C2701,Violations[Key],Violations[Score])</f>
        <v/>
      </c>
      <c r="G2701" s="9">
        <f>_xlfn.XLOOKUP(C2701,Violations[Key],Violations[Grade])&amp;""</f>
        <v/>
      </c>
      <c r="H2701" s="9">
        <f>COUNTIFS(Violations[Key],C2701,Violations[Violation code],"&lt;&gt;")</f>
        <v/>
      </c>
      <c r="I2701" s="9">
        <f>COUNTIFS(Violations[Key],C2701,Violations[Critical flag],"Critical")</f>
        <v/>
      </c>
      <c r="J2701" s="9">
        <f>IF(LEFT(_xlfn.XLOOKUP(C2701,Violations[Key],Violations[Action]),20)="Establishment Closed","Yes","No")</f>
        <v/>
      </c>
      <c r="K2701" s="9">
        <f>IF(F2701&lt;=13,"Yes","No")</f>
        <v/>
      </c>
    </row>
    <row r="2702">
      <c r="A2702" t="n">
        <v>50160539</v>
      </c>
      <c r="B2702" s="8" t="n">
        <v>46174</v>
      </c>
      <c r="C2702" s="9">
        <f>A2702&amp;"-"&amp;TEXT(B2702,"yyyymmdd")</f>
        <v/>
      </c>
      <c r="D2702" s="9">
        <f>_xlfn.XLOOKUP(C2702,Violations[Key],Violations[Boro])</f>
        <v/>
      </c>
      <c r="E2702" s="9">
        <f>_xlfn.XLOOKUP(C2702,Violations[Key],Violations[Cuisine])</f>
        <v/>
      </c>
      <c r="F2702" s="9">
        <f>_xlfn.XLOOKUP(C2702,Violations[Key],Violations[Score])</f>
        <v/>
      </c>
      <c r="G2702" s="9">
        <f>_xlfn.XLOOKUP(C2702,Violations[Key],Violations[Grade])&amp;""</f>
        <v/>
      </c>
      <c r="H2702" s="9">
        <f>COUNTIFS(Violations[Key],C2702,Violations[Violation code],"&lt;&gt;")</f>
        <v/>
      </c>
      <c r="I2702" s="9">
        <f>COUNTIFS(Violations[Key],C2702,Violations[Critical flag],"Critical")</f>
        <v/>
      </c>
      <c r="J2702" s="9">
        <f>IF(LEFT(_xlfn.XLOOKUP(C2702,Violations[Key],Violations[Action]),20)="Establishment Closed","Yes","No")</f>
        <v/>
      </c>
      <c r="K2702" s="9">
        <f>IF(F2702&lt;=13,"Yes","No")</f>
        <v/>
      </c>
    </row>
    <row r="2703">
      <c r="A2703" t="n">
        <v>50162573</v>
      </c>
      <c r="B2703" s="8" t="n">
        <v>46174</v>
      </c>
      <c r="C2703" s="9">
        <f>A2703&amp;"-"&amp;TEXT(B2703,"yyyymmdd")</f>
        <v/>
      </c>
      <c r="D2703" s="9">
        <f>_xlfn.XLOOKUP(C2703,Violations[Key],Violations[Boro])</f>
        <v/>
      </c>
      <c r="E2703" s="9">
        <f>_xlfn.XLOOKUP(C2703,Violations[Key],Violations[Cuisine])</f>
        <v/>
      </c>
      <c r="F2703" s="9">
        <f>_xlfn.XLOOKUP(C2703,Violations[Key],Violations[Score])</f>
        <v/>
      </c>
      <c r="G2703" s="9">
        <f>_xlfn.XLOOKUP(C2703,Violations[Key],Violations[Grade])&amp;""</f>
        <v/>
      </c>
      <c r="H2703" s="9">
        <f>COUNTIFS(Violations[Key],C2703,Violations[Violation code],"&lt;&gt;")</f>
        <v/>
      </c>
      <c r="I2703" s="9">
        <f>COUNTIFS(Violations[Key],C2703,Violations[Critical flag],"Critical")</f>
        <v/>
      </c>
      <c r="J2703" s="9">
        <f>IF(LEFT(_xlfn.XLOOKUP(C2703,Violations[Key],Violations[Action]),20)="Establishment Closed","Yes","No")</f>
        <v/>
      </c>
      <c r="K2703" s="9">
        <f>IF(F2703&lt;=13,"Yes","No")</f>
        <v/>
      </c>
    </row>
    <row r="2704">
      <c r="A2704" t="n">
        <v>50162775</v>
      </c>
      <c r="B2704" s="8" t="n">
        <v>46174</v>
      </c>
      <c r="C2704" s="9">
        <f>A2704&amp;"-"&amp;TEXT(B2704,"yyyymmdd")</f>
        <v/>
      </c>
      <c r="D2704" s="9">
        <f>_xlfn.XLOOKUP(C2704,Violations[Key],Violations[Boro])</f>
        <v/>
      </c>
      <c r="E2704" s="9">
        <f>_xlfn.XLOOKUP(C2704,Violations[Key],Violations[Cuisine])</f>
        <v/>
      </c>
      <c r="F2704" s="9">
        <f>_xlfn.XLOOKUP(C2704,Violations[Key],Violations[Score])</f>
        <v/>
      </c>
      <c r="G2704" s="9">
        <f>_xlfn.XLOOKUP(C2704,Violations[Key],Violations[Grade])&amp;""</f>
        <v/>
      </c>
      <c r="H2704" s="9">
        <f>COUNTIFS(Violations[Key],C2704,Violations[Violation code],"&lt;&gt;")</f>
        <v/>
      </c>
      <c r="I2704" s="9">
        <f>COUNTIFS(Violations[Key],C2704,Violations[Critical flag],"Critical")</f>
        <v/>
      </c>
      <c r="J2704" s="9">
        <f>IF(LEFT(_xlfn.XLOOKUP(C2704,Violations[Key],Violations[Action]),20)="Establishment Closed","Yes","No")</f>
        <v/>
      </c>
      <c r="K2704" s="9">
        <f>IF(F2704&lt;=13,"Yes","No")</f>
        <v/>
      </c>
    </row>
    <row r="2705">
      <c r="A2705" t="n">
        <v>40513414</v>
      </c>
      <c r="B2705" s="8" t="n">
        <v>46175</v>
      </c>
      <c r="C2705" s="9">
        <f>A2705&amp;"-"&amp;TEXT(B2705,"yyyymmdd")</f>
        <v/>
      </c>
      <c r="D2705" s="9">
        <f>_xlfn.XLOOKUP(C2705,Violations[Key],Violations[Boro])</f>
        <v/>
      </c>
      <c r="E2705" s="9">
        <f>_xlfn.XLOOKUP(C2705,Violations[Key],Violations[Cuisine])</f>
        <v/>
      </c>
      <c r="F2705" s="9">
        <f>_xlfn.XLOOKUP(C2705,Violations[Key],Violations[Score])</f>
        <v/>
      </c>
      <c r="G2705" s="9">
        <f>_xlfn.XLOOKUP(C2705,Violations[Key],Violations[Grade])&amp;""</f>
        <v/>
      </c>
      <c r="H2705" s="9">
        <f>COUNTIFS(Violations[Key],C2705,Violations[Violation code],"&lt;&gt;")</f>
        <v/>
      </c>
      <c r="I2705" s="9">
        <f>COUNTIFS(Violations[Key],C2705,Violations[Critical flag],"Critical")</f>
        <v/>
      </c>
      <c r="J2705" s="9">
        <f>IF(LEFT(_xlfn.XLOOKUP(C2705,Violations[Key],Violations[Action]),20)="Establishment Closed","Yes","No")</f>
        <v/>
      </c>
      <c r="K2705" s="9">
        <f>IF(F2705&lt;=13,"Yes","No")</f>
        <v/>
      </c>
    </row>
    <row r="2706">
      <c r="A2706" t="n">
        <v>40599004</v>
      </c>
      <c r="B2706" s="8" t="n">
        <v>46175</v>
      </c>
      <c r="C2706" s="9">
        <f>A2706&amp;"-"&amp;TEXT(B2706,"yyyymmdd")</f>
        <v/>
      </c>
      <c r="D2706" s="9">
        <f>_xlfn.XLOOKUP(C2706,Violations[Key],Violations[Boro])</f>
        <v/>
      </c>
      <c r="E2706" s="9">
        <f>_xlfn.XLOOKUP(C2706,Violations[Key],Violations[Cuisine])</f>
        <v/>
      </c>
      <c r="F2706" s="9">
        <f>_xlfn.XLOOKUP(C2706,Violations[Key],Violations[Score])</f>
        <v/>
      </c>
      <c r="G2706" s="9">
        <f>_xlfn.XLOOKUP(C2706,Violations[Key],Violations[Grade])&amp;""</f>
        <v/>
      </c>
      <c r="H2706" s="9">
        <f>COUNTIFS(Violations[Key],C2706,Violations[Violation code],"&lt;&gt;")</f>
        <v/>
      </c>
      <c r="I2706" s="9">
        <f>COUNTIFS(Violations[Key],C2706,Violations[Critical flag],"Critical")</f>
        <v/>
      </c>
      <c r="J2706" s="9">
        <f>IF(LEFT(_xlfn.XLOOKUP(C2706,Violations[Key],Violations[Action]),20)="Establishment Closed","Yes","No")</f>
        <v/>
      </c>
      <c r="K2706" s="9">
        <f>IF(F2706&lt;=13,"Yes","No")</f>
        <v/>
      </c>
    </row>
    <row r="2707">
      <c r="A2707" t="n">
        <v>40602878</v>
      </c>
      <c r="B2707" s="8" t="n">
        <v>46175</v>
      </c>
      <c r="C2707" s="9">
        <f>A2707&amp;"-"&amp;TEXT(B2707,"yyyymmdd")</f>
        <v/>
      </c>
      <c r="D2707" s="9">
        <f>_xlfn.XLOOKUP(C2707,Violations[Key],Violations[Boro])</f>
        <v/>
      </c>
      <c r="E2707" s="9">
        <f>_xlfn.XLOOKUP(C2707,Violations[Key],Violations[Cuisine])</f>
        <v/>
      </c>
      <c r="F2707" s="9">
        <f>_xlfn.XLOOKUP(C2707,Violations[Key],Violations[Score])</f>
        <v/>
      </c>
      <c r="G2707" s="9">
        <f>_xlfn.XLOOKUP(C2707,Violations[Key],Violations[Grade])&amp;""</f>
        <v/>
      </c>
      <c r="H2707" s="9">
        <f>COUNTIFS(Violations[Key],C2707,Violations[Violation code],"&lt;&gt;")</f>
        <v/>
      </c>
      <c r="I2707" s="9">
        <f>COUNTIFS(Violations[Key],C2707,Violations[Critical flag],"Critical")</f>
        <v/>
      </c>
      <c r="J2707" s="9">
        <f>IF(LEFT(_xlfn.XLOOKUP(C2707,Violations[Key],Violations[Action]),20)="Establishment Closed","Yes","No")</f>
        <v/>
      </c>
      <c r="K2707" s="9">
        <f>IF(F2707&lt;=13,"Yes","No")</f>
        <v/>
      </c>
    </row>
    <row r="2708">
      <c r="A2708" t="n">
        <v>40991365</v>
      </c>
      <c r="B2708" s="8" t="n">
        <v>46175</v>
      </c>
      <c r="C2708" s="9">
        <f>A2708&amp;"-"&amp;TEXT(B2708,"yyyymmdd")</f>
        <v/>
      </c>
      <c r="D2708" s="9">
        <f>_xlfn.XLOOKUP(C2708,Violations[Key],Violations[Boro])</f>
        <v/>
      </c>
      <c r="E2708" s="9">
        <f>_xlfn.XLOOKUP(C2708,Violations[Key],Violations[Cuisine])</f>
        <v/>
      </c>
      <c r="F2708" s="9">
        <f>_xlfn.XLOOKUP(C2708,Violations[Key],Violations[Score])</f>
        <v/>
      </c>
      <c r="G2708" s="9">
        <f>_xlfn.XLOOKUP(C2708,Violations[Key],Violations[Grade])&amp;""</f>
        <v/>
      </c>
      <c r="H2708" s="9">
        <f>COUNTIFS(Violations[Key],C2708,Violations[Violation code],"&lt;&gt;")</f>
        <v/>
      </c>
      <c r="I2708" s="9">
        <f>COUNTIFS(Violations[Key],C2708,Violations[Critical flag],"Critical")</f>
        <v/>
      </c>
      <c r="J2708" s="9">
        <f>IF(LEFT(_xlfn.XLOOKUP(C2708,Violations[Key],Violations[Action]),20)="Establishment Closed","Yes","No")</f>
        <v/>
      </c>
      <c r="K2708" s="9">
        <f>IF(F2708&lt;=13,"Yes","No")</f>
        <v/>
      </c>
    </row>
    <row r="2709">
      <c r="A2709" t="n">
        <v>41036291</v>
      </c>
      <c r="B2709" s="8" t="n">
        <v>46175</v>
      </c>
      <c r="C2709" s="9">
        <f>A2709&amp;"-"&amp;TEXT(B2709,"yyyymmdd")</f>
        <v/>
      </c>
      <c r="D2709" s="9">
        <f>_xlfn.XLOOKUP(C2709,Violations[Key],Violations[Boro])</f>
        <v/>
      </c>
      <c r="E2709" s="9">
        <f>_xlfn.XLOOKUP(C2709,Violations[Key],Violations[Cuisine])</f>
        <v/>
      </c>
      <c r="F2709" s="9">
        <f>_xlfn.XLOOKUP(C2709,Violations[Key],Violations[Score])</f>
        <v/>
      </c>
      <c r="G2709" s="9">
        <f>_xlfn.XLOOKUP(C2709,Violations[Key],Violations[Grade])&amp;""</f>
        <v/>
      </c>
      <c r="H2709" s="9">
        <f>COUNTIFS(Violations[Key],C2709,Violations[Violation code],"&lt;&gt;")</f>
        <v/>
      </c>
      <c r="I2709" s="9">
        <f>COUNTIFS(Violations[Key],C2709,Violations[Critical flag],"Critical")</f>
        <v/>
      </c>
      <c r="J2709" s="9">
        <f>IF(LEFT(_xlfn.XLOOKUP(C2709,Violations[Key],Violations[Action]),20)="Establishment Closed","Yes","No")</f>
        <v/>
      </c>
      <c r="K2709" s="9">
        <f>IF(F2709&lt;=13,"Yes","No")</f>
        <v/>
      </c>
    </row>
    <row r="2710">
      <c r="A2710" t="n">
        <v>41262493</v>
      </c>
      <c r="B2710" s="8" t="n">
        <v>46175</v>
      </c>
      <c r="C2710" s="9">
        <f>A2710&amp;"-"&amp;TEXT(B2710,"yyyymmdd")</f>
        <v/>
      </c>
      <c r="D2710" s="9">
        <f>_xlfn.XLOOKUP(C2710,Violations[Key],Violations[Boro])</f>
        <v/>
      </c>
      <c r="E2710" s="9">
        <f>_xlfn.XLOOKUP(C2710,Violations[Key],Violations[Cuisine])</f>
        <v/>
      </c>
      <c r="F2710" s="9">
        <f>_xlfn.XLOOKUP(C2710,Violations[Key],Violations[Score])</f>
        <v/>
      </c>
      <c r="G2710" s="9">
        <f>_xlfn.XLOOKUP(C2710,Violations[Key],Violations[Grade])&amp;""</f>
        <v/>
      </c>
      <c r="H2710" s="9">
        <f>COUNTIFS(Violations[Key],C2710,Violations[Violation code],"&lt;&gt;")</f>
        <v/>
      </c>
      <c r="I2710" s="9">
        <f>COUNTIFS(Violations[Key],C2710,Violations[Critical flag],"Critical")</f>
        <v/>
      </c>
      <c r="J2710" s="9">
        <f>IF(LEFT(_xlfn.XLOOKUP(C2710,Violations[Key],Violations[Action]),20)="Establishment Closed","Yes","No")</f>
        <v/>
      </c>
      <c r="K2710" s="9">
        <f>IF(F2710&lt;=13,"Yes","No")</f>
        <v/>
      </c>
    </row>
    <row r="2711">
      <c r="A2711" t="n">
        <v>41424828</v>
      </c>
      <c r="B2711" s="8" t="n">
        <v>46175</v>
      </c>
      <c r="C2711" s="9">
        <f>A2711&amp;"-"&amp;TEXT(B2711,"yyyymmdd")</f>
        <v/>
      </c>
      <c r="D2711" s="9">
        <f>_xlfn.XLOOKUP(C2711,Violations[Key],Violations[Boro])</f>
        <v/>
      </c>
      <c r="E2711" s="9">
        <f>_xlfn.XLOOKUP(C2711,Violations[Key],Violations[Cuisine])</f>
        <v/>
      </c>
      <c r="F2711" s="9">
        <f>_xlfn.XLOOKUP(C2711,Violations[Key],Violations[Score])</f>
        <v/>
      </c>
      <c r="G2711" s="9">
        <f>_xlfn.XLOOKUP(C2711,Violations[Key],Violations[Grade])&amp;""</f>
        <v/>
      </c>
      <c r="H2711" s="9">
        <f>COUNTIFS(Violations[Key],C2711,Violations[Violation code],"&lt;&gt;")</f>
        <v/>
      </c>
      <c r="I2711" s="9">
        <f>COUNTIFS(Violations[Key],C2711,Violations[Critical flag],"Critical")</f>
        <v/>
      </c>
      <c r="J2711" s="9">
        <f>IF(LEFT(_xlfn.XLOOKUP(C2711,Violations[Key],Violations[Action]),20)="Establishment Closed","Yes","No")</f>
        <v/>
      </c>
      <c r="K2711" s="9">
        <f>IF(F2711&lt;=13,"Yes","No")</f>
        <v/>
      </c>
    </row>
    <row r="2712">
      <c r="A2712" t="n">
        <v>41434872</v>
      </c>
      <c r="B2712" s="8" t="n">
        <v>46175</v>
      </c>
      <c r="C2712" s="9">
        <f>A2712&amp;"-"&amp;TEXT(B2712,"yyyymmdd")</f>
        <v/>
      </c>
      <c r="D2712" s="9">
        <f>_xlfn.XLOOKUP(C2712,Violations[Key],Violations[Boro])</f>
        <v/>
      </c>
      <c r="E2712" s="9">
        <f>_xlfn.XLOOKUP(C2712,Violations[Key],Violations[Cuisine])</f>
        <v/>
      </c>
      <c r="F2712" s="9">
        <f>_xlfn.XLOOKUP(C2712,Violations[Key],Violations[Score])</f>
        <v/>
      </c>
      <c r="G2712" s="9">
        <f>_xlfn.XLOOKUP(C2712,Violations[Key],Violations[Grade])&amp;""</f>
        <v/>
      </c>
      <c r="H2712" s="9">
        <f>COUNTIFS(Violations[Key],C2712,Violations[Violation code],"&lt;&gt;")</f>
        <v/>
      </c>
      <c r="I2712" s="9">
        <f>COUNTIFS(Violations[Key],C2712,Violations[Critical flag],"Critical")</f>
        <v/>
      </c>
      <c r="J2712" s="9">
        <f>IF(LEFT(_xlfn.XLOOKUP(C2712,Violations[Key],Violations[Action]),20)="Establishment Closed","Yes","No")</f>
        <v/>
      </c>
      <c r="K2712" s="9">
        <f>IF(F2712&lt;=13,"Yes","No")</f>
        <v/>
      </c>
    </row>
    <row r="2713">
      <c r="A2713" t="n">
        <v>41458340</v>
      </c>
      <c r="B2713" s="8" t="n">
        <v>46175</v>
      </c>
      <c r="C2713" s="9">
        <f>A2713&amp;"-"&amp;TEXT(B2713,"yyyymmdd")</f>
        <v/>
      </c>
      <c r="D2713" s="9">
        <f>_xlfn.XLOOKUP(C2713,Violations[Key],Violations[Boro])</f>
        <v/>
      </c>
      <c r="E2713" s="9">
        <f>_xlfn.XLOOKUP(C2713,Violations[Key],Violations[Cuisine])</f>
        <v/>
      </c>
      <c r="F2713" s="9">
        <f>_xlfn.XLOOKUP(C2713,Violations[Key],Violations[Score])</f>
        <v/>
      </c>
      <c r="G2713" s="9">
        <f>_xlfn.XLOOKUP(C2713,Violations[Key],Violations[Grade])&amp;""</f>
        <v/>
      </c>
      <c r="H2713" s="9">
        <f>COUNTIFS(Violations[Key],C2713,Violations[Violation code],"&lt;&gt;")</f>
        <v/>
      </c>
      <c r="I2713" s="9">
        <f>COUNTIFS(Violations[Key],C2713,Violations[Critical flag],"Critical")</f>
        <v/>
      </c>
      <c r="J2713" s="9">
        <f>IF(LEFT(_xlfn.XLOOKUP(C2713,Violations[Key],Violations[Action]),20)="Establishment Closed","Yes","No")</f>
        <v/>
      </c>
      <c r="K2713" s="9">
        <f>IF(F2713&lt;=13,"Yes","No")</f>
        <v/>
      </c>
    </row>
    <row r="2714">
      <c r="A2714" t="n">
        <v>41478531</v>
      </c>
      <c r="B2714" s="8" t="n">
        <v>46175</v>
      </c>
      <c r="C2714" s="9">
        <f>A2714&amp;"-"&amp;TEXT(B2714,"yyyymmdd")</f>
        <v/>
      </c>
      <c r="D2714" s="9">
        <f>_xlfn.XLOOKUP(C2714,Violations[Key],Violations[Boro])</f>
        <v/>
      </c>
      <c r="E2714" s="9">
        <f>_xlfn.XLOOKUP(C2714,Violations[Key],Violations[Cuisine])</f>
        <v/>
      </c>
      <c r="F2714" s="9">
        <f>_xlfn.XLOOKUP(C2714,Violations[Key],Violations[Score])</f>
        <v/>
      </c>
      <c r="G2714" s="9">
        <f>_xlfn.XLOOKUP(C2714,Violations[Key],Violations[Grade])&amp;""</f>
        <v/>
      </c>
      <c r="H2714" s="9">
        <f>COUNTIFS(Violations[Key],C2714,Violations[Violation code],"&lt;&gt;")</f>
        <v/>
      </c>
      <c r="I2714" s="9">
        <f>COUNTIFS(Violations[Key],C2714,Violations[Critical flag],"Critical")</f>
        <v/>
      </c>
      <c r="J2714" s="9">
        <f>IF(LEFT(_xlfn.XLOOKUP(C2714,Violations[Key],Violations[Action]),20)="Establishment Closed","Yes","No")</f>
        <v/>
      </c>
      <c r="K2714" s="9">
        <f>IF(F2714&lt;=13,"Yes","No")</f>
        <v/>
      </c>
    </row>
    <row r="2715">
      <c r="A2715" t="n">
        <v>41501681</v>
      </c>
      <c r="B2715" s="8" t="n">
        <v>46175</v>
      </c>
      <c r="C2715" s="9">
        <f>A2715&amp;"-"&amp;TEXT(B2715,"yyyymmdd")</f>
        <v/>
      </c>
      <c r="D2715" s="9">
        <f>_xlfn.XLOOKUP(C2715,Violations[Key],Violations[Boro])</f>
        <v/>
      </c>
      <c r="E2715" s="9">
        <f>_xlfn.XLOOKUP(C2715,Violations[Key],Violations[Cuisine])</f>
        <v/>
      </c>
      <c r="F2715" s="9">
        <f>_xlfn.XLOOKUP(C2715,Violations[Key],Violations[Score])</f>
        <v/>
      </c>
      <c r="G2715" s="9">
        <f>_xlfn.XLOOKUP(C2715,Violations[Key],Violations[Grade])&amp;""</f>
        <v/>
      </c>
      <c r="H2715" s="9">
        <f>COUNTIFS(Violations[Key],C2715,Violations[Violation code],"&lt;&gt;")</f>
        <v/>
      </c>
      <c r="I2715" s="9">
        <f>COUNTIFS(Violations[Key],C2715,Violations[Critical flag],"Critical")</f>
        <v/>
      </c>
      <c r="J2715" s="9">
        <f>IF(LEFT(_xlfn.XLOOKUP(C2715,Violations[Key],Violations[Action]),20)="Establishment Closed","Yes","No")</f>
        <v/>
      </c>
      <c r="K2715" s="9">
        <f>IF(F2715&lt;=13,"Yes","No")</f>
        <v/>
      </c>
    </row>
    <row r="2716">
      <c r="A2716" t="n">
        <v>41514631</v>
      </c>
      <c r="B2716" s="8" t="n">
        <v>46175</v>
      </c>
      <c r="C2716" s="9">
        <f>A2716&amp;"-"&amp;TEXT(B2716,"yyyymmdd")</f>
        <v/>
      </c>
      <c r="D2716" s="9">
        <f>_xlfn.XLOOKUP(C2716,Violations[Key],Violations[Boro])</f>
        <v/>
      </c>
      <c r="E2716" s="9">
        <f>_xlfn.XLOOKUP(C2716,Violations[Key],Violations[Cuisine])</f>
        <v/>
      </c>
      <c r="F2716" s="9">
        <f>_xlfn.XLOOKUP(C2716,Violations[Key],Violations[Score])</f>
        <v/>
      </c>
      <c r="G2716" s="9">
        <f>_xlfn.XLOOKUP(C2716,Violations[Key],Violations[Grade])&amp;""</f>
        <v/>
      </c>
      <c r="H2716" s="9">
        <f>COUNTIFS(Violations[Key],C2716,Violations[Violation code],"&lt;&gt;")</f>
        <v/>
      </c>
      <c r="I2716" s="9">
        <f>COUNTIFS(Violations[Key],C2716,Violations[Critical flag],"Critical")</f>
        <v/>
      </c>
      <c r="J2716" s="9">
        <f>IF(LEFT(_xlfn.XLOOKUP(C2716,Violations[Key],Violations[Action]),20)="Establishment Closed","Yes","No")</f>
        <v/>
      </c>
      <c r="K2716" s="9">
        <f>IF(F2716&lt;=13,"Yes","No")</f>
        <v/>
      </c>
    </row>
    <row r="2717">
      <c r="A2717" t="n">
        <v>41529719</v>
      </c>
      <c r="B2717" s="8" t="n">
        <v>46175</v>
      </c>
      <c r="C2717" s="9">
        <f>A2717&amp;"-"&amp;TEXT(B2717,"yyyymmdd")</f>
        <v/>
      </c>
      <c r="D2717" s="9">
        <f>_xlfn.XLOOKUP(C2717,Violations[Key],Violations[Boro])</f>
        <v/>
      </c>
      <c r="E2717" s="9">
        <f>_xlfn.XLOOKUP(C2717,Violations[Key],Violations[Cuisine])</f>
        <v/>
      </c>
      <c r="F2717" s="9">
        <f>_xlfn.XLOOKUP(C2717,Violations[Key],Violations[Score])</f>
        <v/>
      </c>
      <c r="G2717" s="9">
        <f>_xlfn.XLOOKUP(C2717,Violations[Key],Violations[Grade])&amp;""</f>
        <v/>
      </c>
      <c r="H2717" s="9">
        <f>COUNTIFS(Violations[Key],C2717,Violations[Violation code],"&lt;&gt;")</f>
        <v/>
      </c>
      <c r="I2717" s="9">
        <f>COUNTIFS(Violations[Key],C2717,Violations[Critical flag],"Critical")</f>
        <v/>
      </c>
      <c r="J2717" s="9">
        <f>IF(LEFT(_xlfn.XLOOKUP(C2717,Violations[Key],Violations[Action]),20)="Establishment Closed","Yes","No")</f>
        <v/>
      </c>
      <c r="K2717" s="9">
        <f>IF(F2717&lt;=13,"Yes","No")</f>
        <v/>
      </c>
    </row>
    <row r="2718">
      <c r="A2718" t="n">
        <v>41532018</v>
      </c>
      <c r="B2718" s="8" t="n">
        <v>46175</v>
      </c>
      <c r="C2718" s="9">
        <f>A2718&amp;"-"&amp;TEXT(B2718,"yyyymmdd")</f>
        <v/>
      </c>
      <c r="D2718" s="9">
        <f>_xlfn.XLOOKUP(C2718,Violations[Key],Violations[Boro])</f>
        <v/>
      </c>
      <c r="E2718" s="9">
        <f>_xlfn.XLOOKUP(C2718,Violations[Key],Violations[Cuisine])</f>
        <v/>
      </c>
      <c r="F2718" s="9">
        <f>_xlfn.XLOOKUP(C2718,Violations[Key],Violations[Score])</f>
        <v/>
      </c>
      <c r="G2718" s="9">
        <f>_xlfn.XLOOKUP(C2718,Violations[Key],Violations[Grade])&amp;""</f>
        <v/>
      </c>
      <c r="H2718" s="9">
        <f>COUNTIFS(Violations[Key],C2718,Violations[Violation code],"&lt;&gt;")</f>
        <v/>
      </c>
      <c r="I2718" s="9">
        <f>COUNTIFS(Violations[Key],C2718,Violations[Critical flag],"Critical")</f>
        <v/>
      </c>
      <c r="J2718" s="9">
        <f>IF(LEFT(_xlfn.XLOOKUP(C2718,Violations[Key],Violations[Action]),20)="Establishment Closed","Yes","No")</f>
        <v/>
      </c>
      <c r="K2718" s="9">
        <f>IF(F2718&lt;=13,"Yes","No")</f>
        <v/>
      </c>
    </row>
    <row r="2719">
      <c r="A2719" t="n">
        <v>41598066</v>
      </c>
      <c r="B2719" s="8" t="n">
        <v>46175</v>
      </c>
      <c r="C2719" s="9">
        <f>A2719&amp;"-"&amp;TEXT(B2719,"yyyymmdd")</f>
        <v/>
      </c>
      <c r="D2719" s="9">
        <f>_xlfn.XLOOKUP(C2719,Violations[Key],Violations[Boro])</f>
        <v/>
      </c>
      <c r="E2719" s="9">
        <f>_xlfn.XLOOKUP(C2719,Violations[Key],Violations[Cuisine])</f>
        <v/>
      </c>
      <c r="F2719" s="9">
        <f>_xlfn.XLOOKUP(C2719,Violations[Key],Violations[Score])</f>
        <v/>
      </c>
      <c r="G2719" s="9">
        <f>_xlfn.XLOOKUP(C2719,Violations[Key],Violations[Grade])&amp;""</f>
        <v/>
      </c>
      <c r="H2719" s="9">
        <f>COUNTIFS(Violations[Key],C2719,Violations[Violation code],"&lt;&gt;")</f>
        <v/>
      </c>
      <c r="I2719" s="9">
        <f>COUNTIFS(Violations[Key],C2719,Violations[Critical flag],"Critical")</f>
        <v/>
      </c>
      <c r="J2719" s="9">
        <f>IF(LEFT(_xlfn.XLOOKUP(C2719,Violations[Key],Violations[Action]),20)="Establishment Closed","Yes","No")</f>
        <v/>
      </c>
      <c r="K2719" s="9">
        <f>IF(F2719&lt;=13,"Yes","No")</f>
        <v/>
      </c>
    </row>
    <row r="2720">
      <c r="A2720" t="n">
        <v>41695981</v>
      </c>
      <c r="B2720" s="8" t="n">
        <v>46175</v>
      </c>
      <c r="C2720" s="9">
        <f>A2720&amp;"-"&amp;TEXT(B2720,"yyyymmdd")</f>
        <v/>
      </c>
      <c r="D2720" s="9">
        <f>_xlfn.XLOOKUP(C2720,Violations[Key],Violations[Boro])</f>
        <v/>
      </c>
      <c r="E2720" s="9">
        <f>_xlfn.XLOOKUP(C2720,Violations[Key],Violations[Cuisine])</f>
        <v/>
      </c>
      <c r="F2720" s="9">
        <f>_xlfn.XLOOKUP(C2720,Violations[Key],Violations[Score])</f>
        <v/>
      </c>
      <c r="G2720" s="9">
        <f>_xlfn.XLOOKUP(C2720,Violations[Key],Violations[Grade])&amp;""</f>
        <v/>
      </c>
      <c r="H2720" s="9">
        <f>COUNTIFS(Violations[Key],C2720,Violations[Violation code],"&lt;&gt;")</f>
        <v/>
      </c>
      <c r="I2720" s="9">
        <f>COUNTIFS(Violations[Key],C2720,Violations[Critical flag],"Critical")</f>
        <v/>
      </c>
      <c r="J2720" s="9">
        <f>IF(LEFT(_xlfn.XLOOKUP(C2720,Violations[Key],Violations[Action]),20)="Establishment Closed","Yes","No")</f>
        <v/>
      </c>
      <c r="K2720" s="9">
        <f>IF(F2720&lt;=13,"Yes","No")</f>
        <v/>
      </c>
    </row>
    <row r="2721">
      <c r="A2721" t="n">
        <v>41709057</v>
      </c>
      <c r="B2721" s="8" t="n">
        <v>46175</v>
      </c>
      <c r="C2721" s="9">
        <f>A2721&amp;"-"&amp;TEXT(B2721,"yyyymmdd")</f>
        <v/>
      </c>
      <c r="D2721" s="9">
        <f>_xlfn.XLOOKUP(C2721,Violations[Key],Violations[Boro])</f>
        <v/>
      </c>
      <c r="E2721" s="9">
        <f>_xlfn.XLOOKUP(C2721,Violations[Key],Violations[Cuisine])</f>
        <v/>
      </c>
      <c r="F2721" s="9">
        <f>_xlfn.XLOOKUP(C2721,Violations[Key],Violations[Score])</f>
        <v/>
      </c>
      <c r="G2721" s="9">
        <f>_xlfn.XLOOKUP(C2721,Violations[Key],Violations[Grade])&amp;""</f>
        <v/>
      </c>
      <c r="H2721" s="9">
        <f>COUNTIFS(Violations[Key],C2721,Violations[Violation code],"&lt;&gt;")</f>
        <v/>
      </c>
      <c r="I2721" s="9">
        <f>COUNTIFS(Violations[Key],C2721,Violations[Critical flag],"Critical")</f>
        <v/>
      </c>
      <c r="J2721" s="9">
        <f>IF(LEFT(_xlfn.XLOOKUP(C2721,Violations[Key],Violations[Action]),20)="Establishment Closed","Yes","No")</f>
        <v/>
      </c>
      <c r="K2721" s="9">
        <f>IF(F2721&lt;=13,"Yes","No")</f>
        <v/>
      </c>
    </row>
    <row r="2722">
      <c r="A2722" t="n">
        <v>50000268</v>
      </c>
      <c r="B2722" s="8" t="n">
        <v>46175</v>
      </c>
      <c r="C2722" s="9">
        <f>A2722&amp;"-"&amp;TEXT(B2722,"yyyymmdd")</f>
        <v/>
      </c>
      <c r="D2722" s="9">
        <f>_xlfn.XLOOKUP(C2722,Violations[Key],Violations[Boro])</f>
        <v/>
      </c>
      <c r="E2722" s="9">
        <f>_xlfn.XLOOKUP(C2722,Violations[Key],Violations[Cuisine])</f>
        <v/>
      </c>
      <c r="F2722" s="9">
        <f>_xlfn.XLOOKUP(C2722,Violations[Key],Violations[Score])</f>
        <v/>
      </c>
      <c r="G2722" s="9">
        <f>_xlfn.XLOOKUP(C2722,Violations[Key],Violations[Grade])&amp;""</f>
        <v/>
      </c>
      <c r="H2722" s="9">
        <f>COUNTIFS(Violations[Key],C2722,Violations[Violation code],"&lt;&gt;")</f>
        <v/>
      </c>
      <c r="I2722" s="9">
        <f>COUNTIFS(Violations[Key],C2722,Violations[Critical flag],"Critical")</f>
        <v/>
      </c>
      <c r="J2722" s="9">
        <f>IF(LEFT(_xlfn.XLOOKUP(C2722,Violations[Key],Violations[Action]),20)="Establishment Closed","Yes","No")</f>
        <v/>
      </c>
      <c r="K2722" s="9">
        <f>IF(F2722&lt;=13,"Yes","No")</f>
        <v/>
      </c>
    </row>
    <row r="2723">
      <c r="A2723" t="n">
        <v>50006618</v>
      </c>
      <c r="B2723" s="8" t="n">
        <v>46175</v>
      </c>
      <c r="C2723" s="9">
        <f>A2723&amp;"-"&amp;TEXT(B2723,"yyyymmdd")</f>
        <v/>
      </c>
      <c r="D2723" s="9">
        <f>_xlfn.XLOOKUP(C2723,Violations[Key],Violations[Boro])</f>
        <v/>
      </c>
      <c r="E2723" s="9">
        <f>_xlfn.XLOOKUP(C2723,Violations[Key],Violations[Cuisine])</f>
        <v/>
      </c>
      <c r="F2723" s="9">
        <f>_xlfn.XLOOKUP(C2723,Violations[Key],Violations[Score])</f>
        <v/>
      </c>
      <c r="G2723" s="9">
        <f>_xlfn.XLOOKUP(C2723,Violations[Key],Violations[Grade])&amp;""</f>
        <v/>
      </c>
      <c r="H2723" s="9">
        <f>COUNTIFS(Violations[Key],C2723,Violations[Violation code],"&lt;&gt;")</f>
        <v/>
      </c>
      <c r="I2723" s="9">
        <f>COUNTIFS(Violations[Key],C2723,Violations[Critical flag],"Critical")</f>
        <v/>
      </c>
      <c r="J2723" s="9">
        <f>IF(LEFT(_xlfn.XLOOKUP(C2723,Violations[Key],Violations[Action]),20)="Establishment Closed","Yes","No")</f>
        <v/>
      </c>
      <c r="K2723" s="9">
        <f>IF(F2723&lt;=13,"Yes","No")</f>
        <v/>
      </c>
    </row>
    <row r="2724">
      <c r="A2724" t="n">
        <v>50007319</v>
      </c>
      <c r="B2724" s="8" t="n">
        <v>46175</v>
      </c>
      <c r="C2724" s="9">
        <f>A2724&amp;"-"&amp;TEXT(B2724,"yyyymmdd")</f>
        <v/>
      </c>
      <c r="D2724" s="9">
        <f>_xlfn.XLOOKUP(C2724,Violations[Key],Violations[Boro])</f>
        <v/>
      </c>
      <c r="E2724" s="9">
        <f>_xlfn.XLOOKUP(C2724,Violations[Key],Violations[Cuisine])</f>
        <v/>
      </c>
      <c r="F2724" s="9">
        <f>_xlfn.XLOOKUP(C2724,Violations[Key],Violations[Score])</f>
        <v/>
      </c>
      <c r="G2724" s="9">
        <f>_xlfn.XLOOKUP(C2724,Violations[Key],Violations[Grade])&amp;""</f>
        <v/>
      </c>
      <c r="H2724" s="9">
        <f>COUNTIFS(Violations[Key],C2724,Violations[Violation code],"&lt;&gt;")</f>
        <v/>
      </c>
      <c r="I2724" s="9">
        <f>COUNTIFS(Violations[Key],C2724,Violations[Critical flag],"Critical")</f>
        <v/>
      </c>
      <c r="J2724" s="9">
        <f>IF(LEFT(_xlfn.XLOOKUP(C2724,Violations[Key],Violations[Action]),20)="Establishment Closed","Yes","No")</f>
        <v/>
      </c>
      <c r="K2724" s="9">
        <f>IF(F2724&lt;=13,"Yes","No")</f>
        <v/>
      </c>
    </row>
    <row r="2725">
      <c r="A2725" t="n">
        <v>50011932</v>
      </c>
      <c r="B2725" s="8" t="n">
        <v>46175</v>
      </c>
      <c r="C2725" s="9">
        <f>A2725&amp;"-"&amp;TEXT(B2725,"yyyymmdd")</f>
        <v/>
      </c>
      <c r="D2725" s="9">
        <f>_xlfn.XLOOKUP(C2725,Violations[Key],Violations[Boro])</f>
        <v/>
      </c>
      <c r="E2725" s="9">
        <f>_xlfn.XLOOKUP(C2725,Violations[Key],Violations[Cuisine])</f>
        <v/>
      </c>
      <c r="F2725" s="9">
        <f>_xlfn.XLOOKUP(C2725,Violations[Key],Violations[Score])</f>
        <v/>
      </c>
      <c r="G2725" s="9">
        <f>_xlfn.XLOOKUP(C2725,Violations[Key],Violations[Grade])&amp;""</f>
        <v/>
      </c>
      <c r="H2725" s="9">
        <f>COUNTIFS(Violations[Key],C2725,Violations[Violation code],"&lt;&gt;")</f>
        <v/>
      </c>
      <c r="I2725" s="9">
        <f>COUNTIFS(Violations[Key],C2725,Violations[Critical flag],"Critical")</f>
        <v/>
      </c>
      <c r="J2725" s="9">
        <f>IF(LEFT(_xlfn.XLOOKUP(C2725,Violations[Key],Violations[Action]),20)="Establishment Closed","Yes","No")</f>
        <v/>
      </c>
      <c r="K2725" s="9">
        <f>IF(F2725&lt;=13,"Yes","No")</f>
        <v/>
      </c>
    </row>
    <row r="2726">
      <c r="A2726" t="n">
        <v>50035433</v>
      </c>
      <c r="B2726" s="8" t="n">
        <v>46175</v>
      </c>
      <c r="C2726" s="9">
        <f>A2726&amp;"-"&amp;TEXT(B2726,"yyyymmdd")</f>
        <v/>
      </c>
      <c r="D2726" s="9">
        <f>_xlfn.XLOOKUP(C2726,Violations[Key],Violations[Boro])</f>
        <v/>
      </c>
      <c r="E2726" s="9">
        <f>_xlfn.XLOOKUP(C2726,Violations[Key],Violations[Cuisine])</f>
        <v/>
      </c>
      <c r="F2726" s="9">
        <f>_xlfn.XLOOKUP(C2726,Violations[Key],Violations[Score])</f>
        <v/>
      </c>
      <c r="G2726" s="9">
        <f>_xlfn.XLOOKUP(C2726,Violations[Key],Violations[Grade])&amp;""</f>
        <v/>
      </c>
      <c r="H2726" s="9">
        <f>COUNTIFS(Violations[Key],C2726,Violations[Violation code],"&lt;&gt;")</f>
        <v/>
      </c>
      <c r="I2726" s="9">
        <f>COUNTIFS(Violations[Key],C2726,Violations[Critical flag],"Critical")</f>
        <v/>
      </c>
      <c r="J2726" s="9">
        <f>IF(LEFT(_xlfn.XLOOKUP(C2726,Violations[Key],Violations[Action]),20)="Establishment Closed","Yes","No")</f>
        <v/>
      </c>
      <c r="K2726" s="9">
        <f>IF(F2726&lt;=13,"Yes","No")</f>
        <v/>
      </c>
    </row>
    <row r="2727">
      <c r="A2727" t="n">
        <v>50039977</v>
      </c>
      <c r="B2727" s="8" t="n">
        <v>46175</v>
      </c>
      <c r="C2727" s="9">
        <f>A2727&amp;"-"&amp;TEXT(B2727,"yyyymmdd")</f>
        <v/>
      </c>
      <c r="D2727" s="9">
        <f>_xlfn.XLOOKUP(C2727,Violations[Key],Violations[Boro])</f>
        <v/>
      </c>
      <c r="E2727" s="9">
        <f>_xlfn.XLOOKUP(C2727,Violations[Key],Violations[Cuisine])</f>
        <v/>
      </c>
      <c r="F2727" s="9">
        <f>_xlfn.XLOOKUP(C2727,Violations[Key],Violations[Score])</f>
        <v/>
      </c>
      <c r="G2727" s="9">
        <f>_xlfn.XLOOKUP(C2727,Violations[Key],Violations[Grade])&amp;""</f>
        <v/>
      </c>
      <c r="H2727" s="9">
        <f>COUNTIFS(Violations[Key],C2727,Violations[Violation code],"&lt;&gt;")</f>
        <v/>
      </c>
      <c r="I2727" s="9">
        <f>COUNTIFS(Violations[Key],C2727,Violations[Critical flag],"Critical")</f>
        <v/>
      </c>
      <c r="J2727" s="9">
        <f>IF(LEFT(_xlfn.XLOOKUP(C2727,Violations[Key],Violations[Action]),20)="Establishment Closed","Yes","No")</f>
        <v/>
      </c>
      <c r="K2727" s="9">
        <f>IF(F2727&lt;=13,"Yes","No")</f>
        <v/>
      </c>
    </row>
    <row r="2728">
      <c r="A2728" t="n">
        <v>50045356</v>
      </c>
      <c r="B2728" s="8" t="n">
        <v>46175</v>
      </c>
      <c r="C2728" s="9">
        <f>A2728&amp;"-"&amp;TEXT(B2728,"yyyymmdd")</f>
        <v/>
      </c>
      <c r="D2728" s="9">
        <f>_xlfn.XLOOKUP(C2728,Violations[Key],Violations[Boro])</f>
        <v/>
      </c>
      <c r="E2728" s="9">
        <f>_xlfn.XLOOKUP(C2728,Violations[Key],Violations[Cuisine])</f>
        <v/>
      </c>
      <c r="F2728" s="9">
        <f>_xlfn.XLOOKUP(C2728,Violations[Key],Violations[Score])</f>
        <v/>
      </c>
      <c r="G2728" s="9">
        <f>_xlfn.XLOOKUP(C2728,Violations[Key],Violations[Grade])&amp;""</f>
        <v/>
      </c>
      <c r="H2728" s="9">
        <f>COUNTIFS(Violations[Key],C2728,Violations[Violation code],"&lt;&gt;")</f>
        <v/>
      </c>
      <c r="I2728" s="9">
        <f>COUNTIFS(Violations[Key],C2728,Violations[Critical flag],"Critical")</f>
        <v/>
      </c>
      <c r="J2728" s="9">
        <f>IF(LEFT(_xlfn.XLOOKUP(C2728,Violations[Key],Violations[Action]),20)="Establishment Closed","Yes","No")</f>
        <v/>
      </c>
      <c r="K2728" s="9">
        <f>IF(F2728&lt;=13,"Yes","No")</f>
        <v/>
      </c>
    </row>
    <row r="2729">
      <c r="A2729" t="n">
        <v>50046879</v>
      </c>
      <c r="B2729" s="8" t="n">
        <v>46175</v>
      </c>
      <c r="C2729" s="9">
        <f>A2729&amp;"-"&amp;TEXT(B2729,"yyyymmdd")</f>
        <v/>
      </c>
      <c r="D2729" s="9">
        <f>_xlfn.XLOOKUP(C2729,Violations[Key],Violations[Boro])</f>
        <v/>
      </c>
      <c r="E2729" s="9">
        <f>_xlfn.XLOOKUP(C2729,Violations[Key],Violations[Cuisine])</f>
        <v/>
      </c>
      <c r="F2729" s="9">
        <f>_xlfn.XLOOKUP(C2729,Violations[Key],Violations[Score])</f>
        <v/>
      </c>
      <c r="G2729" s="9">
        <f>_xlfn.XLOOKUP(C2729,Violations[Key],Violations[Grade])&amp;""</f>
        <v/>
      </c>
      <c r="H2729" s="9">
        <f>COUNTIFS(Violations[Key],C2729,Violations[Violation code],"&lt;&gt;")</f>
        <v/>
      </c>
      <c r="I2729" s="9">
        <f>COUNTIFS(Violations[Key],C2729,Violations[Critical flag],"Critical")</f>
        <v/>
      </c>
      <c r="J2729" s="9">
        <f>IF(LEFT(_xlfn.XLOOKUP(C2729,Violations[Key],Violations[Action]),20)="Establishment Closed","Yes","No")</f>
        <v/>
      </c>
      <c r="K2729" s="9">
        <f>IF(F2729&lt;=13,"Yes","No")</f>
        <v/>
      </c>
    </row>
    <row r="2730">
      <c r="A2730" t="n">
        <v>50053441</v>
      </c>
      <c r="B2730" s="8" t="n">
        <v>46175</v>
      </c>
      <c r="C2730" s="9">
        <f>A2730&amp;"-"&amp;TEXT(B2730,"yyyymmdd")</f>
        <v/>
      </c>
      <c r="D2730" s="9">
        <f>_xlfn.XLOOKUP(C2730,Violations[Key],Violations[Boro])</f>
        <v/>
      </c>
      <c r="E2730" s="9">
        <f>_xlfn.XLOOKUP(C2730,Violations[Key],Violations[Cuisine])</f>
        <v/>
      </c>
      <c r="F2730" s="9">
        <f>_xlfn.XLOOKUP(C2730,Violations[Key],Violations[Score])</f>
        <v/>
      </c>
      <c r="G2730" s="9">
        <f>_xlfn.XLOOKUP(C2730,Violations[Key],Violations[Grade])&amp;""</f>
        <v/>
      </c>
      <c r="H2730" s="9">
        <f>COUNTIFS(Violations[Key],C2730,Violations[Violation code],"&lt;&gt;")</f>
        <v/>
      </c>
      <c r="I2730" s="9">
        <f>COUNTIFS(Violations[Key],C2730,Violations[Critical flag],"Critical")</f>
        <v/>
      </c>
      <c r="J2730" s="9">
        <f>IF(LEFT(_xlfn.XLOOKUP(C2730,Violations[Key],Violations[Action]),20)="Establishment Closed","Yes","No")</f>
        <v/>
      </c>
      <c r="K2730" s="9">
        <f>IF(F2730&lt;=13,"Yes","No")</f>
        <v/>
      </c>
    </row>
    <row r="2731">
      <c r="A2731" t="n">
        <v>50056316</v>
      </c>
      <c r="B2731" s="8" t="n">
        <v>46175</v>
      </c>
      <c r="C2731" s="9">
        <f>A2731&amp;"-"&amp;TEXT(B2731,"yyyymmdd")</f>
        <v/>
      </c>
      <c r="D2731" s="9">
        <f>_xlfn.XLOOKUP(C2731,Violations[Key],Violations[Boro])</f>
        <v/>
      </c>
      <c r="E2731" s="9">
        <f>_xlfn.XLOOKUP(C2731,Violations[Key],Violations[Cuisine])</f>
        <v/>
      </c>
      <c r="F2731" s="9">
        <f>_xlfn.XLOOKUP(C2731,Violations[Key],Violations[Score])</f>
        <v/>
      </c>
      <c r="G2731" s="9">
        <f>_xlfn.XLOOKUP(C2731,Violations[Key],Violations[Grade])&amp;""</f>
        <v/>
      </c>
      <c r="H2731" s="9">
        <f>COUNTIFS(Violations[Key],C2731,Violations[Violation code],"&lt;&gt;")</f>
        <v/>
      </c>
      <c r="I2731" s="9">
        <f>COUNTIFS(Violations[Key],C2731,Violations[Critical flag],"Critical")</f>
        <v/>
      </c>
      <c r="J2731" s="9">
        <f>IF(LEFT(_xlfn.XLOOKUP(C2731,Violations[Key],Violations[Action]),20)="Establishment Closed","Yes","No")</f>
        <v/>
      </c>
      <c r="K2731" s="9">
        <f>IF(F2731&lt;=13,"Yes","No")</f>
        <v/>
      </c>
    </row>
    <row r="2732">
      <c r="A2732" t="n">
        <v>50056815</v>
      </c>
      <c r="B2732" s="8" t="n">
        <v>46175</v>
      </c>
      <c r="C2732" s="9">
        <f>A2732&amp;"-"&amp;TEXT(B2732,"yyyymmdd")</f>
        <v/>
      </c>
      <c r="D2732" s="9">
        <f>_xlfn.XLOOKUP(C2732,Violations[Key],Violations[Boro])</f>
        <v/>
      </c>
      <c r="E2732" s="9">
        <f>_xlfn.XLOOKUP(C2732,Violations[Key],Violations[Cuisine])</f>
        <v/>
      </c>
      <c r="F2732" s="9">
        <f>_xlfn.XLOOKUP(C2732,Violations[Key],Violations[Score])</f>
        <v/>
      </c>
      <c r="G2732" s="9">
        <f>_xlfn.XLOOKUP(C2732,Violations[Key],Violations[Grade])&amp;""</f>
        <v/>
      </c>
      <c r="H2732" s="9">
        <f>COUNTIFS(Violations[Key],C2732,Violations[Violation code],"&lt;&gt;")</f>
        <v/>
      </c>
      <c r="I2732" s="9">
        <f>COUNTIFS(Violations[Key],C2732,Violations[Critical flag],"Critical")</f>
        <v/>
      </c>
      <c r="J2732" s="9">
        <f>IF(LEFT(_xlfn.XLOOKUP(C2732,Violations[Key],Violations[Action]),20)="Establishment Closed","Yes","No")</f>
        <v/>
      </c>
      <c r="K2732" s="9">
        <f>IF(F2732&lt;=13,"Yes","No")</f>
        <v/>
      </c>
    </row>
    <row r="2733">
      <c r="A2733" t="n">
        <v>50056862</v>
      </c>
      <c r="B2733" s="8" t="n">
        <v>46175</v>
      </c>
      <c r="C2733" s="9">
        <f>A2733&amp;"-"&amp;TEXT(B2733,"yyyymmdd")</f>
        <v/>
      </c>
      <c r="D2733" s="9">
        <f>_xlfn.XLOOKUP(C2733,Violations[Key],Violations[Boro])</f>
        <v/>
      </c>
      <c r="E2733" s="9">
        <f>_xlfn.XLOOKUP(C2733,Violations[Key],Violations[Cuisine])</f>
        <v/>
      </c>
      <c r="F2733" s="9">
        <f>_xlfn.XLOOKUP(C2733,Violations[Key],Violations[Score])</f>
        <v/>
      </c>
      <c r="G2733" s="9">
        <f>_xlfn.XLOOKUP(C2733,Violations[Key],Violations[Grade])&amp;""</f>
        <v/>
      </c>
      <c r="H2733" s="9">
        <f>COUNTIFS(Violations[Key],C2733,Violations[Violation code],"&lt;&gt;")</f>
        <v/>
      </c>
      <c r="I2733" s="9">
        <f>COUNTIFS(Violations[Key],C2733,Violations[Critical flag],"Critical")</f>
        <v/>
      </c>
      <c r="J2733" s="9">
        <f>IF(LEFT(_xlfn.XLOOKUP(C2733,Violations[Key],Violations[Action]),20)="Establishment Closed","Yes","No")</f>
        <v/>
      </c>
      <c r="K2733" s="9">
        <f>IF(F2733&lt;=13,"Yes","No")</f>
        <v/>
      </c>
    </row>
    <row r="2734">
      <c r="A2734" t="n">
        <v>50059272</v>
      </c>
      <c r="B2734" s="8" t="n">
        <v>46175</v>
      </c>
      <c r="C2734" s="9">
        <f>A2734&amp;"-"&amp;TEXT(B2734,"yyyymmdd")</f>
        <v/>
      </c>
      <c r="D2734" s="9">
        <f>_xlfn.XLOOKUP(C2734,Violations[Key],Violations[Boro])</f>
        <v/>
      </c>
      <c r="E2734" s="9">
        <f>_xlfn.XLOOKUP(C2734,Violations[Key],Violations[Cuisine])</f>
        <v/>
      </c>
      <c r="F2734" s="9">
        <f>_xlfn.XLOOKUP(C2734,Violations[Key],Violations[Score])</f>
        <v/>
      </c>
      <c r="G2734" s="9">
        <f>_xlfn.XLOOKUP(C2734,Violations[Key],Violations[Grade])&amp;""</f>
        <v/>
      </c>
      <c r="H2734" s="9">
        <f>COUNTIFS(Violations[Key],C2734,Violations[Violation code],"&lt;&gt;")</f>
        <v/>
      </c>
      <c r="I2734" s="9">
        <f>COUNTIFS(Violations[Key],C2734,Violations[Critical flag],"Critical")</f>
        <v/>
      </c>
      <c r="J2734" s="9">
        <f>IF(LEFT(_xlfn.XLOOKUP(C2734,Violations[Key],Violations[Action]),20)="Establishment Closed","Yes","No")</f>
        <v/>
      </c>
      <c r="K2734" s="9">
        <f>IF(F2734&lt;=13,"Yes","No")</f>
        <v/>
      </c>
    </row>
    <row r="2735">
      <c r="A2735" t="n">
        <v>50059783</v>
      </c>
      <c r="B2735" s="8" t="n">
        <v>46175</v>
      </c>
      <c r="C2735" s="9">
        <f>A2735&amp;"-"&amp;TEXT(B2735,"yyyymmdd")</f>
        <v/>
      </c>
      <c r="D2735" s="9">
        <f>_xlfn.XLOOKUP(C2735,Violations[Key],Violations[Boro])</f>
        <v/>
      </c>
      <c r="E2735" s="9">
        <f>_xlfn.XLOOKUP(C2735,Violations[Key],Violations[Cuisine])</f>
        <v/>
      </c>
      <c r="F2735" s="9">
        <f>_xlfn.XLOOKUP(C2735,Violations[Key],Violations[Score])</f>
        <v/>
      </c>
      <c r="G2735" s="9">
        <f>_xlfn.XLOOKUP(C2735,Violations[Key],Violations[Grade])&amp;""</f>
        <v/>
      </c>
      <c r="H2735" s="9">
        <f>COUNTIFS(Violations[Key],C2735,Violations[Violation code],"&lt;&gt;")</f>
        <v/>
      </c>
      <c r="I2735" s="9">
        <f>COUNTIFS(Violations[Key],C2735,Violations[Critical flag],"Critical")</f>
        <v/>
      </c>
      <c r="J2735" s="9">
        <f>IF(LEFT(_xlfn.XLOOKUP(C2735,Violations[Key],Violations[Action]),20)="Establishment Closed","Yes","No")</f>
        <v/>
      </c>
      <c r="K2735" s="9">
        <f>IF(F2735&lt;=13,"Yes","No")</f>
        <v/>
      </c>
    </row>
    <row r="2736">
      <c r="A2736" t="n">
        <v>50062657</v>
      </c>
      <c r="B2736" s="8" t="n">
        <v>46175</v>
      </c>
      <c r="C2736" s="9">
        <f>A2736&amp;"-"&amp;TEXT(B2736,"yyyymmdd")</f>
        <v/>
      </c>
      <c r="D2736" s="9">
        <f>_xlfn.XLOOKUP(C2736,Violations[Key],Violations[Boro])</f>
        <v/>
      </c>
      <c r="E2736" s="9">
        <f>_xlfn.XLOOKUP(C2736,Violations[Key],Violations[Cuisine])</f>
        <v/>
      </c>
      <c r="F2736" s="9">
        <f>_xlfn.XLOOKUP(C2736,Violations[Key],Violations[Score])</f>
        <v/>
      </c>
      <c r="G2736" s="9">
        <f>_xlfn.XLOOKUP(C2736,Violations[Key],Violations[Grade])&amp;""</f>
        <v/>
      </c>
      <c r="H2736" s="9">
        <f>COUNTIFS(Violations[Key],C2736,Violations[Violation code],"&lt;&gt;")</f>
        <v/>
      </c>
      <c r="I2736" s="9">
        <f>COUNTIFS(Violations[Key],C2736,Violations[Critical flag],"Critical")</f>
        <v/>
      </c>
      <c r="J2736" s="9">
        <f>IF(LEFT(_xlfn.XLOOKUP(C2736,Violations[Key],Violations[Action]),20)="Establishment Closed","Yes","No")</f>
        <v/>
      </c>
      <c r="K2736" s="9">
        <f>IF(F2736&lt;=13,"Yes","No")</f>
        <v/>
      </c>
    </row>
    <row r="2737">
      <c r="A2737" t="n">
        <v>50070149</v>
      </c>
      <c r="B2737" s="8" t="n">
        <v>46175</v>
      </c>
      <c r="C2737" s="9">
        <f>A2737&amp;"-"&amp;TEXT(B2737,"yyyymmdd")</f>
        <v/>
      </c>
      <c r="D2737" s="9">
        <f>_xlfn.XLOOKUP(C2737,Violations[Key],Violations[Boro])</f>
        <v/>
      </c>
      <c r="E2737" s="9">
        <f>_xlfn.XLOOKUP(C2737,Violations[Key],Violations[Cuisine])</f>
        <v/>
      </c>
      <c r="F2737" s="9">
        <f>_xlfn.XLOOKUP(C2737,Violations[Key],Violations[Score])</f>
        <v/>
      </c>
      <c r="G2737" s="9">
        <f>_xlfn.XLOOKUP(C2737,Violations[Key],Violations[Grade])&amp;""</f>
        <v/>
      </c>
      <c r="H2737" s="9">
        <f>COUNTIFS(Violations[Key],C2737,Violations[Violation code],"&lt;&gt;")</f>
        <v/>
      </c>
      <c r="I2737" s="9">
        <f>COUNTIFS(Violations[Key],C2737,Violations[Critical flag],"Critical")</f>
        <v/>
      </c>
      <c r="J2737" s="9">
        <f>IF(LEFT(_xlfn.XLOOKUP(C2737,Violations[Key],Violations[Action]),20)="Establishment Closed","Yes","No")</f>
        <v/>
      </c>
      <c r="K2737" s="9">
        <f>IF(F2737&lt;=13,"Yes","No")</f>
        <v/>
      </c>
    </row>
    <row r="2738">
      <c r="A2738" t="n">
        <v>50070445</v>
      </c>
      <c r="B2738" s="8" t="n">
        <v>46175</v>
      </c>
      <c r="C2738" s="9">
        <f>A2738&amp;"-"&amp;TEXT(B2738,"yyyymmdd")</f>
        <v/>
      </c>
      <c r="D2738" s="9">
        <f>_xlfn.XLOOKUP(C2738,Violations[Key],Violations[Boro])</f>
        <v/>
      </c>
      <c r="E2738" s="9">
        <f>_xlfn.XLOOKUP(C2738,Violations[Key],Violations[Cuisine])</f>
        <v/>
      </c>
      <c r="F2738" s="9">
        <f>_xlfn.XLOOKUP(C2738,Violations[Key],Violations[Score])</f>
        <v/>
      </c>
      <c r="G2738" s="9">
        <f>_xlfn.XLOOKUP(C2738,Violations[Key],Violations[Grade])&amp;""</f>
        <v/>
      </c>
      <c r="H2738" s="9">
        <f>COUNTIFS(Violations[Key],C2738,Violations[Violation code],"&lt;&gt;")</f>
        <v/>
      </c>
      <c r="I2738" s="9">
        <f>COUNTIFS(Violations[Key],C2738,Violations[Critical flag],"Critical")</f>
        <v/>
      </c>
      <c r="J2738" s="9">
        <f>IF(LEFT(_xlfn.XLOOKUP(C2738,Violations[Key],Violations[Action]),20)="Establishment Closed","Yes","No")</f>
        <v/>
      </c>
      <c r="K2738" s="9">
        <f>IF(F2738&lt;=13,"Yes","No")</f>
        <v/>
      </c>
    </row>
    <row r="2739">
      <c r="A2739" t="n">
        <v>50074779</v>
      </c>
      <c r="B2739" s="8" t="n">
        <v>46175</v>
      </c>
      <c r="C2739" s="9">
        <f>A2739&amp;"-"&amp;TEXT(B2739,"yyyymmdd")</f>
        <v/>
      </c>
      <c r="D2739" s="9">
        <f>_xlfn.XLOOKUP(C2739,Violations[Key],Violations[Boro])</f>
        <v/>
      </c>
      <c r="E2739" s="9">
        <f>_xlfn.XLOOKUP(C2739,Violations[Key],Violations[Cuisine])</f>
        <v/>
      </c>
      <c r="F2739" s="9">
        <f>_xlfn.XLOOKUP(C2739,Violations[Key],Violations[Score])</f>
        <v/>
      </c>
      <c r="G2739" s="9">
        <f>_xlfn.XLOOKUP(C2739,Violations[Key],Violations[Grade])&amp;""</f>
        <v/>
      </c>
      <c r="H2739" s="9">
        <f>COUNTIFS(Violations[Key],C2739,Violations[Violation code],"&lt;&gt;")</f>
        <v/>
      </c>
      <c r="I2739" s="9">
        <f>COUNTIFS(Violations[Key],C2739,Violations[Critical flag],"Critical")</f>
        <v/>
      </c>
      <c r="J2739" s="9">
        <f>IF(LEFT(_xlfn.XLOOKUP(C2739,Violations[Key],Violations[Action]),20)="Establishment Closed","Yes","No")</f>
        <v/>
      </c>
      <c r="K2739" s="9">
        <f>IF(F2739&lt;=13,"Yes","No")</f>
        <v/>
      </c>
    </row>
    <row r="2740">
      <c r="A2740" t="n">
        <v>50083809</v>
      </c>
      <c r="B2740" s="8" t="n">
        <v>46175</v>
      </c>
      <c r="C2740" s="9">
        <f>A2740&amp;"-"&amp;TEXT(B2740,"yyyymmdd")</f>
        <v/>
      </c>
      <c r="D2740" s="9">
        <f>_xlfn.XLOOKUP(C2740,Violations[Key],Violations[Boro])</f>
        <v/>
      </c>
      <c r="E2740" s="9">
        <f>_xlfn.XLOOKUP(C2740,Violations[Key],Violations[Cuisine])</f>
        <v/>
      </c>
      <c r="F2740" s="9">
        <f>_xlfn.XLOOKUP(C2740,Violations[Key],Violations[Score])</f>
        <v/>
      </c>
      <c r="G2740" s="9">
        <f>_xlfn.XLOOKUP(C2740,Violations[Key],Violations[Grade])&amp;""</f>
        <v/>
      </c>
      <c r="H2740" s="9">
        <f>COUNTIFS(Violations[Key],C2740,Violations[Violation code],"&lt;&gt;")</f>
        <v/>
      </c>
      <c r="I2740" s="9">
        <f>COUNTIFS(Violations[Key],C2740,Violations[Critical flag],"Critical")</f>
        <v/>
      </c>
      <c r="J2740" s="9">
        <f>IF(LEFT(_xlfn.XLOOKUP(C2740,Violations[Key],Violations[Action]),20)="Establishment Closed","Yes","No")</f>
        <v/>
      </c>
      <c r="K2740" s="9">
        <f>IF(F2740&lt;=13,"Yes","No")</f>
        <v/>
      </c>
    </row>
    <row r="2741">
      <c r="A2741" t="n">
        <v>50089804</v>
      </c>
      <c r="B2741" s="8" t="n">
        <v>46175</v>
      </c>
      <c r="C2741" s="9">
        <f>A2741&amp;"-"&amp;TEXT(B2741,"yyyymmdd")</f>
        <v/>
      </c>
      <c r="D2741" s="9">
        <f>_xlfn.XLOOKUP(C2741,Violations[Key],Violations[Boro])</f>
        <v/>
      </c>
      <c r="E2741" s="9">
        <f>_xlfn.XLOOKUP(C2741,Violations[Key],Violations[Cuisine])</f>
        <v/>
      </c>
      <c r="F2741" s="9">
        <f>_xlfn.XLOOKUP(C2741,Violations[Key],Violations[Score])</f>
        <v/>
      </c>
      <c r="G2741" s="9">
        <f>_xlfn.XLOOKUP(C2741,Violations[Key],Violations[Grade])&amp;""</f>
        <v/>
      </c>
      <c r="H2741" s="9">
        <f>COUNTIFS(Violations[Key],C2741,Violations[Violation code],"&lt;&gt;")</f>
        <v/>
      </c>
      <c r="I2741" s="9">
        <f>COUNTIFS(Violations[Key],C2741,Violations[Critical flag],"Critical")</f>
        <v/>
      </c>
      <c r="J2741" s="9">
        <f>IF(LEFT(_xlfn.XLOOKUP(C2741,Violations[Key],Violations[Action]),20)="Establishment Closed","Yes","No")</f>
        <v/>
      </c>
      <c r="K2741" s="9">
        <f>IF(F2741&lt;=13,"Yes","No")</f>
        <v/>
      </c>
    </row>
    <row r="2742">
      <c r="A2742" t="n">
        <v>50092353</v>
      </c>
      <c r="B2742" s="8" t="n">
        <v>46175</v>
      </c>
      <c r="C2742" s="9">
        <f>A2742&amp;"-"&amp;TEXT(B2742,"yyyymmdd")</f>
        <v/>
      </c>
      <c r="D2742" s="9">
        <f>_xlfn.XLOOKUP(C2742,Violations[Key],Violations[Boro])</f>
        <v/>
      </c>
      <c r="E2742" s="9">
        <f>_xlfn.XLOOKUP(C2742,Violations[Key],Violations[Cuisine])</f>
        <v/>
      </c>
      <c r="F2742" s="9">
        <f>_xlfn.XLOOKUP(C2742,Violations[Key],Violations[Score])</f>
        <v/>
      </c>
      <c r="G2742" s="9">
        <f>_xlfn.XLOOKUP(C2742,Violations[Key],Violations[Grade])&amp;""</f>
        <v/>
      </c>
      <c r="H2742" s="9">
        <f>COUNTIFS(Violations[Key],C2742,Violations[Violation code],"&lt;&gt;")</f>
        <v/>
      </c>
      <c r="I2742" s="9">
        <f>COUNTIFS(Violations[Key],C2742,Violations[Critical flag],"Critical")</f>
        <v/>
      </c>
      <c r="J2742" s="9">
        <f>IF(LEFT(_xlfn.XLOOKUP(C2742,Violations[Key],Violations[Action]),20)="Establishment Closed","Yes","No")</f>
        <v/>
      </c>
      <c r="K2742" s="9">
        <f>IF(F2742&lt;=13,"Yes","No")</f>
        <v/>
      </c>
    </row>
    <row r="2743">
      <c r="A2743" t="n">
        <v>50092368</v>
      </c>
      <c r="B2743" s="8" t="n">
        <v>46175</v>
      </c>
      <c r="C2743" s="9">
        <f>A2743&amp;"-"&amp;TEXT(B2743,"yyyymmdd")</f>
        <v/>
      </c>
      <c r="D2743" s="9">
        <f>_xlfn.XLOOKUP(C2743,Violations[Key],Violations[Boro])</f>
        <v/>
      </c>
      <c r="E2743" s="9">
        <f>_xlfn.XLOOKUP(C2743,Violations[Key],Violations[Cuisine])</f>
        <v/>
      </c>
      <c r="F2743" s="9">
        <f>_xlfn.XLOOKUP(C2743,Violations[Key],Violations[Score])</f>
        <v/>
      </c>
      <c r="G2743" s="9">
        <f>_xlfn.XLOOKUP(C2743,Violations[Key],Violations[Grade])&amp;""</f>
        <v/>
      </c>
      <c r="H2743" s="9">
        <f>COUNTIFS(Violations[Key],C2743,Violations[Violation code],"&lt;&gt;")</f>
        <v/>
      </c>
      <c r="I2743" s="9">
        <f>COUNTIFS(Violations[Key],C2743,Violations[Critical flag],"Critical")</f>
        <v/>
      </c>
      <c r="J2743" s="9">
        <f>IF(LEFT(_xlfn.XLOOKUP(C2743,Violations[Key],Violations[Action]),20)="Establishment Closed","Yes","No")</f>
        <v/>
      </c>
      <c r="K2743" s="9">
        <f>IF(F2743&lt;=13,"Yes","No")</f>
        <v/>
      </c>
    </row>
    <row r="2744">
      <c r="A2744" t="n">
        <v>50092596</v>
      </c>
      <c r="B2744" s="8" t="n">
        <v>46175</v>
      </c>
      <c r="C2744" s="9">
        <f>A2744&amp;"-"&amp;TEXT(B2744,"yyyymmdd")</f>
        <v/>
      </c>
      <c r="D2744" s="9">
        <f>_xlfn.XLOOKUP(C2744,Violations[Key],Violations[Boro])</f>
        <v/>
      </c>
      <c r="E2744" s="9">
        <f>_xlfn.XLOOKUP(C2744,Violations[Key],Violations[Cuisine])</f>
        <v/>
      </c>
      <c r="F2744" s="9">
        <f>_xlfn.XLOOKUP(C2744,Violations[Key],Violations[Score])</f>
        <v/>
      </c>
      <c r="G2744" s="9">
        <f>_xlfn.XLOOKUP(C2744,Violations[Key],Violations[Grade])&amp;""</f>
        <v/>
      </c>
      <c r="H2744" s="9">
        <f>COUNTIFS(Violations[Key],C2744,Violations[Violation code],"&lt;&gt;")</f>
        <v/>
      </c>
      <c r="I2744" s="9">
        <f>COUNTIFS(Violations[Key],C2744,Violations[Critical flag],"Critical")</f>
        <v/>
      </c>
      <c r="J2744" s="9">
        <f>IF(LEFT(_xlfn.XLOOKUP(C2744,Violations[Key],Violations[Action]),20)="Establishment Closed","Yes","No")</f>
        <v/>
      </c>
      <c r="K2744" s="9">
        <f>IF(F2744&lt;=13,"Yes","No")</f>
        <v/>
      </c>
    </row>
    <row r="2745">
      <c r="A2745" t="n">
        <v>50095733</v>
      </c>
      <c r="B2745" s="8" t="n">
        <v>46175</v>
      </c>
      <c r="C2745" s="9">
        <f>A2745&amp;"-"&amp;TEXT(B2745,"yyyymmdd")</f>
        <v/>
      </c>
      <c r="D2745" s="9">
        <f>_xlfn.XLOOKUP(C2745,Violations[Key],Violations[Boro])</f>
        <v/>
      </c>
      <c r="E2745" s="9">
        <f>_xlfn.XLOOKUP(C2745,Violations[Key],Violations[Cuisine])</f>
        <v/>
      </c>
      <c r="F2745" s="9">
        <f>_xlfn.XLOOKUP(C2745,Violations[Key],Violations[Score])</f>
        <v/>
      </c>
      <c r="G2745" s="9">
        <f>_xlfn.XLOOKUP(C2745,Violations[Key],Violations[Grade])&amp;""</f>
        <v/>
      </c>
      <c r="H2745" s="9">
        <f>COUNTIFS(Violations[Key],C2745,Violations[Violation code],"&lt;&gt;")</f>
        <v/>
      </c>
      <c r="I2745" s="9">
        <f>COUNTIFS(Violations[Key],C2745,Violations[Critical flag],"Critical")</f>
        <v/>
      </c>
      <c r="J2745" s="9">
        <f>IF(LEFT(_xlfn.XLOOKUP(C2745,Violations[Key],Violations[Action]),20)="Establishment Closed","Yes","No")</f>
        <v/>
      </c>
      <c r="K2745" s="9">
        <f>IF(F2745&lt;=13,"Yes","No")</f>
        <v/>
      </c>
    </row>
    <row r="2746">
      <c r="A2746" t="n">
        <v>50097590</v>
      </c>
      <c r="B2746" s="8" t="n">
        <v>46175</v>
      </c>
      <c r="C2746" s="9">
        <f>A2746&amp;"-"&amp;TEXT(B2746,"yyyymmdd")</f>
        <v/>
      </c>
      <c r="D2746" s="9">
        <f>_xlfn.XLOOKUP(C2746,Violations[Key],Violations[Boro])</f>
        <v/>
      </c>
      <c r="E2746" s="9">
        <f>_xlfn.XLOOKUP(C2746,Violations[Key],Violations[Cuisine])</f>
        <v/>
      </c>
      <c r="F2746" s="9">
        <f>_xlfn.XLOOKUP(C2746,Violations[Key],Violations[Score])</f>
        <v/>
      </c>
      <c r="G2746" s="9">
        <f>_xlfn.XLOOKUP(C2746,Violations[Key],Violations[Grade])&amp;""</f>
        <v/>
      </c>
      <c r="H2746" s="9">
        <f>COUNTIFS(Violations[Key],C2746,Violations[Violation code],"&lt;&gt;")</f>
        <v/>
      </c>
      <c r="I2746" s="9">
        <f>COUNTIFS(Violations[Key],C2746,Violations[Critical flag],"Critical")</f>
        <v/>
      </c>
      <c r="J2746" s="9">
        <f>IF(LEFT(_xlfn.XLOOKUP(C2746,Violations[Key],Violations[Action]),20)="Establishment Closed","Yes","No")</f>
        <v/>
      </c>
      <c r="K2746" s="9">
        <f>IF(F2746&lt;=13,"Yes","No")</f>
        <v/>
      </c>
    </row>
    <row r="2747">
      <c r="A2747" t="n">
        <v>50102205</v>
      </c>
      <c r="B2747" s="8" t="n">
        <v>46175</v>
      </c>
      <c r="C2747" s="9">
        <f>A2747&amp;"-"&amp;TEXT(B2747,"yyyymmdd")</f>
        <v/>
      </c>
      <c r="D2747" s="9">
        <f>_xlfn.XLOOKUP(C2747,Violations[Key],Violations[Boro])</f>
        <v/>
      </c>
      <c r="E2747" s="9">
        <f>_xlfn.XLOOKUP(C2747,Violations[Key],Violations[Cuisine])</f>
        <v/>
      </c>
      <c r="F2747" s="9">
        <f>_xlfn.XLOOKUP(C2747,Violations[Key],Violations[Score])</f>
        <v/>
      </c>
      <c r="G2747" s="9">
        <f>_xlfn.XLOOKUP(C2747,Violations[Key],Violations[Grade])&amp;""</f>
        <v/>
      </c>
      <c r="H2747" s="9">
        <f>COUNTIFS(Violations[Key],C2747,Violations[Violation code],"&lt;&gt;")</f>
        <v/>
      </c>
      <c r="I2747" s="9">
        <f>COUNTIFS(Violations[Key],C2747,Violations[Critical flag],"Critical")</f>
        <v/>
      </c>
      <c r="J2747" s="9">
        <f>IF(LEFT(_xlfn.XLOOKUP(C2747,Violations[Key],Violations[Action]),20)="Establishment Closed","Yes","No")</f>
        <v/>
      </c>
      <c r="K2747" s="9">
        <f>IF(F2747&lt;=13,"Yes","No")</f>
        <v/>
      </c>
    </row>
    <row r="2748">
      <c r="A2748" t="n">
        <v>50105236</v>
      </c>
      <c r="B2748" s="8" t="n">
        <v>46175</v>
      </c>
      <c r="C2748" s="9">
        <f>A2748&amp;"-"&amp;TEXT(B2748,"yyyymmdd")</f>
        <v/>
      </c>
      <c r="D2748" s="9">
        <f>_xlfn.XLOOKUP(C2748,Violations[Key],Violations[Boro])</f>
        <v/>
      </c>
      <c r="E2748" s="9">
        <f>_xlfn.XLOOKUP(C2748,Violations[Key],Violations[Cuisine])</f>
        <v/>
      </c>
      <c r="F2748" s="9">
        <f>_xlfn.XLOOKUP(C2748,Violations[Key],Violations[Score])</f>
        <v/>
      </c>
      <c r="G2748" s="9">
        <f>_xlfn.XLOOKUP(C2748,Violations[Key],Violations[Grade])&amp;""</f>
        <v/>
      </c>
      <c r="H2748" s="9">
        <f>COUNTIFS(Violations[Key],C2748,Violations[Violation code],"&lt;&gt;")</f>
        <v/>
      </c>
      <c r="I2748" s="9">
        <f>COUNTIFS(Violations[Key],C2748,Violations[Critical flag],"Critical")</f>
        <v/>
      </c>
      <c r="J2748" s="9">
        <f>IF(LEFT(_xlfn.XLOOKUP(C2748,Violations[Key],Violations[Action]),20)="Establishment Closed","Yes","No")</f>
        <v/>
      </c>
      <c r="K2748" s="9">
        <f>IF(F2748&lt;=13,"Yes","No")</f>
        <v/>
      </c>
    </row>
    <row r="2749">
      <c r="A2749" t="n">
        <v>50106365</v>
      </c>
      <c r="B2749" s="8" t="n">
        <v>46175</v>
      </c>
      <c r="C2749" s="9">
        <f>A2749&amp;"-"&amp;TEXT(B2749,"yyyymmdd")</f>
        <v/>
      </c>
      <c r="D2749" s="9">
        <f>_xlfn.XLOOKUP(C2749,Violations[Key],Violations[Boro])</f>
        <v/>
      </c>
      <c r="E2749" s="9">
        <f>_xlfn.XLOOKUP(C2749,Violations[Key],Violations[Cuisine])</f>
        <v/>
      </c>
      <c r="F2749" s="9">
        <f>_xlfn.XLOOKUP(C2749,Violations[Key],Violations[Score])</f>
        <v/>
      </c>
      <c r="G2749" s="9">
        <f>_xlfn.XLOOKUP(C2749,Violations[Key],Violations[Grade])&amp;""</f>
        <v/>
      </c>
      <c r="H2749" s="9">
        <f>COUNTIFS(Violations[Key],C2749,Violations[Violation code],"&lt;&gt;")</f>
        <v/>
      </c>
      <c r="I2749" s="9">
        <f>COUNTIFS(Violations[Key],C2749,Violations[Critical flag],"Critical")</f>
        <v/>
      </c>
      <c r="J2749" s="9">
        <f>IF(LEFT(_xlfn.XLOOKUP(C2749,Violations[Key],Violations[Action]),20)="Establishment Closed","Yes","No")</f>
        <v/>
      </c>
      <c r="K2749" s="9">
        <f>IF(F2749&lt;=13,"Yes","No")</f>
        <v/>
      </c>
    </row>
    <row r="2750">
      <c r="A2750" t="n">
        <v>50107462</v>
      </c>
      <c r="B2750" s="8" t="n">
        <v>46175</v>
      </c>
      <c r="C2750" s="9">
        <f>A2750&amp;"-"&amp;TEXT(B2750,"yyyymmdd")</f>
        <v/>
      </c>
      <c r="D2750" s="9">
        <f>_xlfn.XLOOKUP(C2750,Violations[Key],Violations[Boro])</f>
        <v/>
      </c>
      <c r="E2750" s="9">
        <f>_xlfn.XLOOKUP(C2750,Violations[Key],Violations[Cuisine])</f>
        <v/>
      </c>
      <c r="F2750" s="9">
        <f>_xlfn.XLOOKUP(C2750,Violations[Key],Violations[Score])</f>
        <v/>
      </c>
      <c r="G2750" s="9">
        <f>_xlfn.XLOOKUP(C2750,Violations[Key],Violations[Grade])&amp;""</f>
        <v/>
      </c>
      <c r="H2750" s="9">
        <f>COUNTIFS(Violations[Key],C2750,Violations[Violation code],"&lt;&gt;")</f>
        <v/>
      </c>
      <c r="I2750" s="9">
        <f>COUNTIFS(Violations[Key],C2750,Violations[Critical flag],"Critical")</f>
        <v/>
      </c>
      <c r="J2750" s="9">
        <f>IF(LEFT(_xlfn.XLOOKUP(C2750,Violations[Key],Violations[Action]),20)="Establishment Closed","Yes","No")</f>
        <v/>
      </c>
      <c r="K2750" s="9">
        <f>IF(F2750&lt;=13,"Yes","No")</f>
        <v/>
      </c>
    </row>
    <row r="2751">
      <c r="A2751" t="n">
        <v>50107810</v>
      </c>
      <c r="B2751" s="8" t="n">
        <v>46175</v>
      </c>
      <c r="C2751" s="9">
        <f>A2751&amp;"-"&amp;TEXT(B2751,"yyyymmdd")</f>
        <v/>
      </c>
      <c r="D2751" s="9">
        <f>_xlfn.XLOOKUP(C2751,Violations[Key],Violations[Boro])</f>
        <v/>
      </c>
      <c r="E2751" s="9">
        <f>_xlfn.XLOOKUP(C2751,Violations[Key],Violations[Cuisine])</f>
        <v/>
      </c>
      <c r="F2751" s="9">
        <f>_xlfn.XLOOKUP(C2751,Violations[Key],Violations[Score])</f>
        <v/>
      </c>
      <c r="G2751" s="9">
        <f>_xlfn.XLOOKUP(C2751,Violations[Key],Violations[Grade])&amp;""</f>
        <v/>
      </c>
      <c r="H2751" s="9">
        <f>COUNTIFS(Violations[Key],C2751,Violations[Violation code],"&lt;&gt;")</f>
        <v/>
      </c>
      <c r="I2751" s="9">
        <f>COUNTIFS(Violations[Key],C2751,Violations[Critical flag],"Critical")</f>
        <v/>
      </c>
      <c r="J2751" s="9">
        <f>IF(LEFT(_xlfn.XLOOKUP(C2751,Violations[Key],Violations[Action]),20)="Establishment Closed","Yes","No")</f>
        <v/>
      </c>
      <c r="K2751" s="9">
        <f>IF(F2751&lt;=13,"Yes","No")</f>
        <v/>
      </c>
    </row>
    <row r="2752">
      <c r="A2752" t="n">
        <v>50112918</v>
      </c>
      <c r="B2752" s="8" t="n">
        <v>46175</v>
      </c>
      <c r="C2752" s="9">
        <f>A2752&amp;"-"&amp;TEXT(B2752,"yyyymmdd")</f>
        <v/>
      </c>
      <c r="D2752" s="9">
        <f>_xlfn.XLOOKUP(C2752,Violations[Key],Violations[Boro])</f>
        <v/>
      </c>
      <c r="E2752" s="9">
        <f>_xlfn.XLOOKUP(C2752,Violations[Key],Violations[Cuisine])</f>
        <v/>
      </c>
      <c r="F2752" s="9">
        <f>_xlfn.XLOOKUP(C2752,Violations[Key],Violations[Score])</f>
        <v/>
      </c>
      <c r="G2752" s="9">
        <f>_xlfn.XLOOKUP(C2752,Violations[Key],Violations[Grade])&amp;""</f>
        <v/>
      </c>
      <c r="H2752" s="9">
        <f>COUNTIFS(Violations[Key],C2752,Violations[Violation code],"&lt;&gt;")</f>
        <v/>
      </c>
      <c r="I2752" s="9">
        <f>COUNTIFS(Violations[Key],C2752,Violations[Critical flag],"Critical")</f>
        <v/>
      </c>
      <c r="J2752" s="9">
        <f>IF(LEFT(_xlfn.XLOOKUP(C2752,Violations[Key],Violations[Action]),20)="Establishment Closed","Yes","No")</f>
        <v/>
      </c>
      <c r="K2752" s="9">
        <f>IF(F2752&lt;=13,"Yes","No")</f>
        <v/>
      </c>
    </row>
    <row r="2753">
      <c r="A2753" t="n">
        <v>50114038</v>
      </c>
      <c r="B2753" s="8" t="n">
        <v>46175</v>
      </c>
      <c r="C2753" s="9">
        <f>A2753&amp;"-"&amp;TEXT(B2753,"yyyymmdd")</f>
        <v/>
      </c>
      <c r="D2753" s="9">
        <f>_xlfn.XLOOKUP(C2753,Violations[Key],Violations[Boro])</f>
        <v/>
      </c>
      <c r="E2753" s="9">
        <f>_xlfn.XLOOKUP(C2753,Violations[Key],Violations[Cuisine])</f>
        <v/>
      </c>
      <c r="F2753" s="9">
        <f>_xlfn.XLOOKUP(C2753,Violations[Key],Violations[Score])</f>
        <v/>
      </c>
      <c r="G2753" s="9">
        <f>_xlfn.XLOOKUP(C2753,Violations[Key],Violations[Grade])&amp;""</f>
        <v/>
      </c>
      <c r="H2753" s="9">
        <f>COUNTIFS(Violations[Key],C2753,Violations[Violation code],"&lt;&gt;")</f>
        <v/>
      </c>
      <c r="I2753" s="9">
        <f>COUNTIFS(Violations[Key],C2753,Violations[Critical flag],"Critical")</f>
        <v/>
      </c>
      <c r="J2753" s="9">
        <f>IF(LEFT(_xlfn.XLOOKUP(C2753,Violations[Key],Violations[Action]),20)="Establishment Closed","Yes","No")</f>
        <v/>
      </c>
      <c r="K2753" s="9">
        <f>IF(F2753&lt;=13,"Yes","No")</f>
        <v/>
      </c>
    </row>
    <row r="2754">
      <c r="A2754" t="n">
        <v>50116667</v>
      </c>
      <c r="B2754" s="8" t="n">
        <v>46175</v>
      </c>
      <c r="C2754" s="9">
        <f>A2754&amp;"-"&amp;TEXT(B2754,"yyyymmdd")</f>
        <v/>
      </c>
      <c r="D2754" s="9">
        <f>_xlfn.XLOOKUP(C2754,Violations[Key],Violations[Boro])</f>
        <v/>
      </c>
      <c r="E2754" s="9">
        <f>_xlfn.XLOOKUP(C2754,Violations[Key],Violations[Cuisine])</f>
        <v/>
      </c>
      <c r="F2754" s="9">
        <f>_xlfn.XLOOKUP(C2754,Violations[Key],Violations[Score])</f>
        <v/>
      </c>
      <c r="G2754" s="9">
        <f>_xlfn.XLOOKUP(C2754,Violations[Key],Violations[Grade])&amp;""</f>
        <v/>
      </c>
      <c r="H2754" s="9">
        <f>COUNTIFS(Violations[Key],C2754,Violations[Violation code],"&lt;&gt;")</f>
        <v/>
      </c>
      <c r="I2754" s="9">
        <f>COUNTIFS(Violations[Key],C2754,Violations[Critical flag],"Critical")</f>
        <v/>
      </c>
      <c r="J2754" s="9">
        <f>IF(LEFT(_xlfn.XLOOKUP(C2754,Violations[Key],Violations[Action]),20)="Establishment Closed","Yes","No")</f>
        <v/>
      </c>
      <c r="K2754" s="9">
        <f>IF(F2754&lt;=13,"Yes","No")</f>
        <v/>
      </c>
    </row>
    <row r="2755">
      <c r="A2755" t="n">
        <v>50118063</v>
      </c>
      <c r="B2755" s="8" t="n">
        <v>46175</v>
      </c>
      <c r="C2755" s="9">
        <f>A2755&amp;"-"&amp;TEXT(B2755,"yyyymmdd")</f>
        <v/>
      </c>
      <c r="D2755" s="9">
        <f>_xlfn.XLOOKUP(C2755,Violations[Key],Violations[Boro])</f>
        <v/>
      </c>
      <c r="E2755" s="9">
        <f>_xlfn.XLOOKUP(C2755,Violations[Key],Violations[Cuisine])</f>
        <v/>
      </c>
      <c r="F2755" s="9">
        <f>_xlfn.XLOOKUP(C2755,Violations[Key],Violations[Score])</f>
        <v/>
      </c>
      <c r="G2755" s="9">
        <f>_xlfn.XLOOKUP(C2755,Violations[Key],Violations[Grade])&amp;""</f>
        <v/>
      </c>
      <c r="H2755" s="9">
        <f>COUNTIFS(Violations[Key],C2755,Violations[Violation code],"&lt;&gt;")</f>
        <v/>
      </c>
      <c r="I2755" s="9">
        <f>COUNTIFS(Violations[Key],C2755,Violations[Critical flag],"Critical")</f>
        <v/>
      </c>
      <c r="J2755" s="9">
        <f>IF(LEFT(_xlfn.XLOOKUP(C2755,Violations[Key],Violations[Action]),20)="Establishment Closed","Yes","No")</f>
        <v/>
      </c>
      <c r="K2755" s="9">
        <f>IF(F2755&lt;=13,"Yes","No")</f>
        <v/>
      </c>
    </row>
    <row r="2756">
      <c r="A2756" t="n">
        <v>50120438</v>
      </c>
      <c r="B2756" s="8" t="n">
        <v>46175</v>
      </c>
      <c r="C2756" s="9">
        <f>A2756&amp;"-"&amp;TEXT(B2756,"yyyymmdd")</f>
        <v/>
      </c>
      <c r="D2756" s="9">
        <f>_xlfn.XLOOKUP(C2756,Violations[Key],Violations[Boro])</f>
        <v/>
      </c>
      <c r="E2756" s="9">
        <f>_xlfn.XLOOKUP(C2756,Violations[Key],Violations[Cuisine])</f>
        <v/>
      </c>
      <c r="F2756" s="9">
        <f>_xlfn.XLOOKUP(C2756,Violations[Key],Violations[Score])</f>
        <v/>
      </c>
      <c r="G2756" s="9">
        <f>_xlfn.XLOOKUP(C2756,Violations[Key],Violations[Grade])&amp;""</f>
        <v/>
      </c>
      <c r="H2756" s="9">
        <f>COUNTIFS(Violations[Key],C2756,Violations[Violation code],"&lt;&gt;")</f>
        <v/>
      </c>
      <c r="I2756" s="9">
        <f>COUNTIFS(Violations[Key],C2756,Violations[Critical flag],"Critical")</f>
        <v/>
      </c>
      <c r="J2756" s="9">
        <f>IF(LEFT(_xlfn.XLOOKUP(C2756,Violations[Key],Violations[Action]),20)="Establishment Closed","Yes","No")</f>
        <v/>
      </c>
      <c r="K2756" s="9">
        <f>IF(F2756&lt;=13,"Yes","No")</f>
        <v/>
      </c>
    </row>
    <row r="2757">
      <c r="A2757" t="n">
        <v>50121714</v>
      </c>
      <c r="B2757" s="8" t="n">
        <v>46175</v>
      </c>
      <c r="C2757" s="9">
        <f>A2757&amp;"-"&amp;TEXT(B2757,"yyyymmdd")</f>
        <v/>
      </c>
      <c r="D2757" s="9">
        <f>_xlfn.XLOOKUP(C2757,Violations[Key],Violations[Boro])</f>
        <v/>
      </c>
      <c r="E2757" s="9">
        <f>_xlfn.XLOOKUP(C2757,Violations[Key],Violations[Cuisine])</f>
        <v/>
      </c>
      <c r="F2757" s="9">
        <f>_xlfn.XLOOKUP(C2757,Violations[Key],Violations[Score])</f>
        <v/>
      </c>
      <c r="G2757" s="9">
        <f>_xlfn.XLOOKUP(C2757,Violations[Key],Violations[Grade])&amp;""</f>
        <v/>
      </c>
      <c r="H2757" s="9">
        <f>COUNTIFS(Violations[Key],C2757,Violations[Violation code],"&lt;&gt;")</f>
        <v/>
      </c>
      <c r="I2757" s="9">
        <f>COUNTIFS(Violations[Key],C2757,Violations[Critical flag],"Critical")</f>
        <v/>
      </c>
      <c r="J2757" s="9">
        <f>IF(LEFT(_xlfn.XLOOKUP(C2757,Violations[Key],Violations[Action]),20)="Establishment Closed","Yes","No")</f>
        <v/>
      </c>
      <c r="K2757" s="9">
        <f>IF(F2757&lt;=13,"Yes","No")</f>
        <v/>
      </c>
    </row>
    <row r="2758">
      <c r="A2758" t="n">
        <v>50125008</v>
      </c>
      <c r="B2758" s="8" t="n">
        <v>46175</v>
      </c>
      <c r="C2758" s="9">
        <f>A2758&amp;"-"&amp;TEXT(B2758,"yyyymmdd")</f>
        <v/>
      </c>
      <c r="D2758" s="9">
        <f>_xlfn.XLOOKUP(C2758,Violations[Key],Violations[Boro])</f>
        <v/>
      </c>
      <c r="E2758" s="9">
        <f>_xlfn.XLOOKUP(C2758,Violations[Key],Violations[Cuisine])</f>
        <v/>
      </c>
      <c r="F2758" s="9">
        <f>_xlfn.XLOOKUP(C2758,Violations[Key],Violations[Score])</f>
        <v/>
      </c>
      <c r="G2758" s="9">
        <f>_xlfn.XLOOKUP(C2758,Violations[Key],Violations[Grade])&amp;""</f>
        <v/>
      </c>
      <c r="H2758" s="9">
        <f>COUNTIFS(Violations[Key],C2758,Violations[Violation code],"&lt;&gt;")</f>
        <v/>
      </c>
      <c r="I2758" s="9">
        <f>COUNTIFS(Violations[Key],C2758,Violations[Critical flag],"Critical")</f>
        <v/>
      </c>
      <c r="J2758" s="9">
        <f>IF(LEFT(_xlfn.XLOOKUP(C2758,Violations[Key],Violations[Action]),20)="Establishment Closed","Yes","No")</f>
        <v/>
      </c>
      <c r="K2758" s="9">
        <f>IF(F2758&lt;=13,"Yes","No")</f>
        <v/>
      </c>
    </row>
    <row r="2759">
      <c r="A2759" t="n">
        <v>50127773</v>
      </c>
      <c r="B2759" s="8" t="n">
        <v>46175</v>
      </c>
      <c r="C2759" s="9">
        <f>A2759&amp;"-"&amp;TEXT(B2759,"yyyymmdd")</f>
        <v/>
      </c>
      <c r="D2759" s="9">
        <f>_xlfn.XLOOKUP(C2759,Violations[Key],Violations[Boro])</f>
        <v/>
      </c>
      <c r="E2759" s="9">
        <f>_xlfn.XLOOKUP(C2759,Violations[Key],Violations[Cuisine])</f>
        <v/>
      </c>
      <c r="F2759" s="9">
        <f>_xlfn.XLOOKUP(C2759,Violations[Key],Violations[Score])</f>
        <v/>
      </c>
      <c r="G2759" s="9">
        <f>_xlfn.XLOOKUP(C2759,Violations[Key],Violations[Grade])&amp;""</f>
        <v/>
      </c>
      <c r="H2759" s="9">
        <f>COUNTIFS(Violations[Key],C2759,Violations[Violation code],"&lt;&gt;")</f>
        <v/>
      </c>
      <c r="I2759" s="9">
        <f>COUNTIFS(Violations[Key],C2759,Violations[Critical flag],"Critical")</f>
        <v/>
      </c>
      <c r="J2759" s="9">
        <f>IF(LEFT(_xlfn.XLOOKUP(C2759,Violations[Key],Violations[Action]),20)="Establishment Closed","Yes","No")</f>
        <v/>
      </c>
      <c r="K2759" s="9">
        <f>IF(F2759&lt;=13,"Yes","No")</f>
        <v/>
      </c>
    </row>
    <row r="2760">
      <c r="A2760" t="n">
        <v>50128911</v>
      </c>
      <c r="B2760" s="8" t="n">
        <v>46175</v>
      </c>
      <c r="C2760" s="9">
        <f>A2760&amp;"-"&amp;TEXT(B2760,"yyyymmdd")</f>
        <v/>
      </c>
      <c r="D2760" s="9">
        <f>_xlfn.XLOOKUP(C2760,Violations[Key],Violations[Boro])</f>
        <v/>
      </c>
      <c r="E2760" s="9">
        <f>_xlfn.XLOOKUP(C2760,Violations[Key],Violations[Cuisine])</f>
        <v/>
      </c>
      <c r="F2760" s="9">
        <f>_xlfn.XLOOKUP(C2760,Violations[Key],Violations[Score])</f>
        <v/>
      </c>
      <c r="G2760" s="9">
        <f>_xlfn.XLOOKUP(C2760,Violations[Key],Violations[Grade])&amp;""</f>
        <v/>
      </c>
      <c r="H2760" s="9">
        <f>COUNTIFS(Violations[Key],C2760,Violations[Violation code],"&lt;&gt;")</f>
        <v/>
      </c>
      <c r="I2760" s="9">
        <f>COUNTIFS(Violations[Key],C2760,Violations[Critical flag],"Critical")</f>
        <v/>
      </c>
      <c r="J2760" s="9">
        <f>IF(LEFT(_xlfn.XLOOKUP(C2760,Violations[Key],Violations[Action]),20)="Establishment Closed","Yes","No")</f>
        <v/>
      </c>
      <c r="K2760" s="9">
        <f>IF(F2760&lt;=13,"Yes","No")</f>
        <v/>
      </c>
    </row>
    <row r="2761">
      <c r="A2761" t="n">
        <v>50129680</v>
      </c>
      <c r="B2761" s="8" t="n">
        <v>46175</v>
      </c>
      <c r="C2761" s="9">
        <f>A2761&amp;"-"&amp;TEXT(B2761,"yyyymmdd")</f>
        <v/>
      </c>
      <c r="D2761" s="9">
        <f>_xlfn.XLOOKUP(C2761,Violations[Key],Violations[Boro])</f>
        <v/>
      </c>
      <c r="E2761" s="9">
        <f>_xlfn.XLOOKUP(C2761,Violations[Key],Violations[Cuisine])</f>
        <v/>
      </c>
      <c r="F2761" s="9">
        <f>_xlfn.XLOOKUP(C2761,Violations[Key],Violations[Score])</f>
        <v/>
      </c>
      <c r="G2761" s="9">
        <f>_xlfn.XLOOKUP(C2761,Violations[Key],Violations[Grade])&amp;""</f>
        <v/>
      </c>
      <c r="H2761" s="9">
        <f>COUNTIFS(Violations[Key],C2761,Violations[Violation code],"&lt;&gt;")</f>
        <v/>
      </c>
      <c r="I2761" s="9">
        <f>COUNTIFS(Violations[Key],C2761,Violations[Critical flag],"Critical")</f>
        <v/>
      </c>
      <c r="J2761" s="9">
        <f>IF(LEFT(_xlfn.XLOOKUP(C2761,Violations[Key],Violations[Action]),20)="Establishment Closed","Yes","No")</f>
        <v/>
      </c>
      <c r="K2761" s="9">
        <f>IF(F2761&lt;=13,"Yes","No")</f>
        <v/>
      </c>
    </row>
    <row r="2762">
      <c r="A2762" t="n">
        <v>50130387</v>
      </c>
      <c r="B2762" s="8" t="n">
        <v>46175</v>
      </c>
      <c r="C2762" s="9">
        <f>A2762&amp;"-"&amp;TEXT(B2762,"yyyymmdd")</f>
        <v/>
      </c>
      <c r="D2762" s="9">
        <f>_xlfn.XLOOKUP(C2762,Violations[Key],Violations[Boro])</f>
        <v/>
      </c>
      <c r="E2762" s="9">
        <f>_xlfn.XLOOKUP(C2762,Violations[Key],Violations[Cuisine])</f>
        <v/>
      </c>
      <c r="F2762" s="9">
        <f>_xlfn.XLOOKUP(C2762,Violations[Key],Violations[Score])</f>
        <v/>
      </c>
      <c r="G2762" s="9">
        <f>_xlfn.XLOOKUP(C2762,Violations[Key],Violations[Grade])&amp;""</f>
        <v/>
      </c>
      <c r="H2762" s="9">
        <f>COUNTIFS(Violations[Key],C2762,Violations[Violation code],"&lt;&gt;")</f>
        <v/>
      </c>
      <c r="I2762" s="9">
        <f>COUNTIFS(Violations[Key],C2762,Violations[Critical flag],"Critical")</f>
        <v/>
      </c>
      <c r="J2762" s="9">
        <f>IF(LEFT(_xlfn.XLOOKUP(C2762,Violations[Key],Violations[Action]),20)="Establishment Closed","Yes","No")</f>
        <v/>
      </c>
      <c r="K2762" s="9">
        <f>IF(F2762&lt;=13,"Yes","No")</f>
        <v/>
      </c>
    </row>
    <row r="2763">
      <c r="A2763" t="n">
        <v>50130539</v>
      </c>
      <c r="B2763" s="8" t="n">
        <v>46175</v>
      </c>
      <c r="C2763" s="9">
        <f>A2763&amp;"-"&amp;TEXT(B2763,"yyyymmdd")</f>
        <v/>
      </c>
      <c r="D2763" s="9">
        <f>_xlfn.XLOOKUP(C2763,Violations[Key],Violations[Boro])</f>
        <v/>
      </c>
      <c r="E2763" s="9">
        <f>_xlfn.XLOOKUP(C2763,Violations[Key],Violations[Cuisine])</f>
        <v/>
      </c>
      <c r="F2763" s="9">
        <f>_xlfn.XLOOKUP(C2763,Violations[Key],Violations[Score])</f>
        <v/>
      </c>
      <c r="G2763" s="9">
        <f>_xlfn.XLOOKUP(C2763,Violations[Key],Violations[Grade])&amp;""</f>
        <v/>
      </c>
      <c r="H2763" s="9">
        <f>COUNTIFS(Violations[Key],C2763,Violations[Violation code],"&lt;&gt;")</f>
        <v/>
      </c>
      <c r="I2763" s="9">
        <f>COUNTIFS(Violations[Key],C2763,Violations[Critical flag],"Critical")</f>
        <v/>
      </c>
      <c r="J2763" s="9">
        <f>IF(LEFT(_xlfn.XLOOKUP(C2763,Violations[Key],Violations[Action]),20)="Establishment Closed","Yes","No")</f>
        <v/>
      </c>
      <c r="K2763" s="9">
        <f>IF(F2763&lt;=13,"Yes","No")</f>
        <v/>
      </c>
    </row>
    <row r="2764">
      <c r="A2764" t="n">
        <v>50133208</v>
      </c>
      <c r="B2764" s="8" t="n">
        <v>46175</v>
      </c>
      <c r="C2764" s="9">
        <f>A2764&amp;"-"&amp;TEXT(B2764,"yyyymmdd")</f>
        <v/>
      </c>
      <c r="D2764" s="9">
        <f>_xlfn.XLOOKUP(C2764,Violations[Key],Violations[Boro])</f>
        <v/>
      </c>
      <c r="E2764" s="9">
        <f>_xlfn.XLOOKUP(C2764,Violations[Key],Violations[Cuisine])</f>
        <v/>
      </c>
      <c r="F2764" s="9">
        <f>_xlfn.XLOOKUP(C2764,Violations[Key],Violations[Score])</f>
        <v/>
      </c>
      <c r="G2764" s="9">
        <f>_xlfn.XLOOKUP(C2764,Violations[Key],Violations[Grade])&amp;""</f>
        <v/>
      </c>
      <c r="H2764" s="9">
        <f>COUNTIFS(Violations[Key],C2764,Violations[Violation code],"&lt;&gt;")</f>
        <v/>
      </c>
      <c r="I2764" s="9">
        <f>COUNTIFS(Violations[Key],C2764,Violations[Critical flag],"Critical")</f>
        <v/>
      </c>
      <c r="J2764" s="9">
        <f>IF(LEFT(_xlfn.XLOOKUP(C2764,Violations[Key],Violations[Action]),20)="Establishment Closed","Yes","No")</f>
        <v/>
      </c>
      <c r="K2764" s="9">
        <f>IF(F2764&lt;=13,"Yes","No")</f>
        <v/>
      </c>
    </row>
    <row r="2765">
      <c r="A2765" t="n">
        <v>50133417</v>
      </c>
      <c r="B2765" s="8" t="n">
        <v>46175</v>
      </c>
      <c r="C2765" s="9">
        <f>A2765&amp;"-"&amp;TEXT(B2765,"yyyymmdd")</f>
        <v/>
      </c>
      <c r="D2765" s="9">
        <f>_xlfn.XLOOKUP(C2765,Violations[Key],Violations[Boro])</f>
        <v/>
      </c>
      <c r="E2765" s="9">
        <f>_xlfn.XLOOKUP(C2765,Violations[Key],Violations[Cuisine])</f>
        <v/>
      </c>
      <c r="F2765" s="9">
        <f>_xlfn.XLOOKUP(C2765,Violations[Key],Violations[Score])</f>
        <v/>
      </c>
      <c r="G2765" s="9">
        <f>_xlfn.XLOOKUP(C2765,Violations[Key],Violations[Grade])&amp;""</f>
        <v/>
      </c>
      <c r="H2765" s="9">
        <f>COUNTIFS(Violations[Key],C2765,Violations[Violation code],"&lt;&gt;")</f>
        <v/>
      </c>
      <c r="I2765" s="9">
        <f>COUNTIFS(Violations[Key],C2765,Violations[Critical flag],"Critical")</f>
        <v/>
      </c>
      <c r="J2765" s="9">
        <f>IF(LEFT(_xlfn.XLOOKUP(C2765,Violations[Key],Violations[Action]),20)="Establishment Closed","Yes","No")</f>
        <v/>
      </c>
      <c r="K2765" s="9">
        <f>IF(F2765&lt;=13,"Yes","No")</f>
        <v/>
      </c>
    </row>
    <row r="2766">
      <c r="A2766" t="n">
        <v>50135889</v>
      </c>
      <c r="B2766" s="8" t="n">
        <v>46175</v>
      </c>
      <c r="C2766" s="9">
        <f>A2766&amp;"-"&amp;TEXT(B2766,"yyyymmdd")</f>
        <v/>
      </c>
      <c r="D2766" s="9">
        <f>_xlfn.XLOOKUP(C2766,Violations[Key],Violations[Boro])</f>
        <v/>
      </c>
      <c r="E2766" s="9">
        <f>_xlfn.XLOOKUP(C2766,Violations[Key],Violations[Cuisine])</f>
        <v/>
      </c>
      <c r="F2766" s="9">
        <f>_xlfn.XLOOKUP(C2766,Violations[Key],Violations[Score])</f>
        <v/>
      </c>
      <c r="G2766" s="9">
        <f>_xlfn.XLOOKUP(C2766,Violations[Key],Violations[Grade])&amp;""</f>
        <v/>
      </c>
      <c r="H2766" s="9">
        <f>COUNTIFS(Violations[Key],C2766,Violations[Violation code],"&lt;&gt;")</f>
        <v/>
      </c>
      <c r="I2766" s="9">
        <f>COUNTIFS(Violations[Key],C2766,Violations[Critical flag],"Critical")</f>
        <v/>
      </c>
      <c r="J2766" s="9">
        <f>IF(LEFT(_xlfn.XLOOKUP(C2766,Violations[Key],Violations[Action]),20)="Establishment Closed","Yes","No")</f>
        <v/>
      </c>
      <c r="K2766" s="9">
        <f>IF(F2766&lt;=13,"Yes","No")</f>
        <v/>
      </c>
    </row>
    <row r="2767">
      <c r="A2767" t="n">
        <v>50137124</v>
      </c>
      <c r="B2767" s="8" t="n">
        <v>46175</v>
      </c>
      <c r="C2767" s="9">
        <f>A2767&amp;"-"&amp;TEXT(B2767,"yyyymmdd")</f>
        <v/>
      </c>
      <c r="D2767" s="9">
        <f>_xlfn.XLOOKUP(C2767,Violations[Key],Violations[Boro])</f>
        <v/>
      </c>
      <c r="E2767" s="9">
        <f>_xlfn.XLOOKUP(C2767,Violations[Key],Violations[Cuisine])</f>
        <v/>
      </c>
      <c r="F2767" s="9">
        <f>_xlfn.XLOOKUP(C2767,Violations[Key],Violations[Score])</f>
        <v/>
      </c>
      <c r="G2767" s="9">
        <f>_xlfn.XLOOKUP(C2767,Violations[Key],Violations[Grade])&amp;""</f>
        <v/>
      </c>
      <c r="H2767" s="9">
        <f>COUNTIFS(Violations[Key],C2767,Violations[Violation code],"&lt;&gt;")</f>
        <v/>
      </c>
      <c r="I2767" s="9">
        <f>COUNTIFS(Violations[Key],C2767,Violations[Critical flag],"Critical")</f>
        <v/>
      </c>
      <c r="J2767" s="9">
        <f>IF(LEFT(_xlfn.XLOOKUP(C2767,Violations[Key],Violations[Action]),20)="Establishment Closed","Yes","No")</f>
        <v/>
      </c>
      <c r="K2767" s="9">
        <f>IF(F2767&lt;=13,"Yes","No")</f>
        <v/>
      </c>
    </row>
    <row r="2768">
      <c r="A2768" t="n">
        <v>50137542</v>
      </c>
      <c r="B2768" s="8" t="n">
        <v>46175</v>
      </c>
      <c r="C2768" s="9">
        <f>A2768&amp;"-"&amp;TEXT(B2768,"yyyymmdd")</f>
        <v/>
      </c>
      <c r="D2768" s="9">
        <f>_xlfn.XLOOKUP(C2768,Violations[Key],Violations[Boro])</f>
        <v/>
      </c>
      <c r="E2768" s="9">
        <f>_xlfn.XLOOKUP(C2768,Violations[Key],Violations[Cuisine])</f>
        <v/>
      </c>
      <c r="F2768" s="9">
        <f>_xlfn.XLOOKUP(C2768,Violations[Key],Violations[Score])</f>
        <v/>
      </c>
      <c r="G2768" s="9">
        <f>_xlfn.XLOOKUP(C2768,Violations[Key],Violations[Grade])&amp;""</f>
        <v/>
      </c>
      <c r="H2768" s="9">
        <f>COUNTIFS(Violations[Key],C2768,Violations[Violation code],"&lt;&gt;")</f>
        <v/>
      </c>
      <c r="I2768" s="9">
        <f>COUNTIFS(Violations[Key],C2768,Violations[Critical flag],"Critical")</f>
        <v/>
      </c>
      <c r="J2768" s="9">
        <f>IF(LEFT(_xlfn.XLOOKUP(C2768,Violations[Key],Violations[Action]),20)="Establishment Closed","Yes","No")</f>
        <v/>
      </c>
      <c r="K2768" s="9">
        <f>IF(F2768&lt;=13,"Yes","No")</f>
        <v/>
      </c>
    </row>
    <row r="2769">
      <c r="A2769" t="n">
        <v>50139469</v>
      </c>
      <c r="B2769" s="8" t="n">
        <v>46175</v>
      </c>
      <c r="C2769" s="9">
        <f>A2769&amp;"-"&amp;TEXT(B2769,"yyyymmdd")</f>
        <v/>
      </c>
      <c r="D2769" s="9">
        <f>_xlfn.XLOOKUP(C2769,Violations[Key],Violations[Boro])</f>
        <v/>
      </c>
      <c r="E2769" s="9">
        <f>_xlfn.XLOOKUP(C2769,Violations[Key],Violations[Cuisine])</f>
        <v/>
      </c>
      <c r="F2769" s="9">
        <f>_xlfn.XLOOKUP(C2769,Violations[Key],Violations[Score])</f>
        <v/>
      </c>
      <c r="G2769" s="9">
        <f>_xlfn.XLOOKUP(C2769,Violations[Key],Violations[Grade])&amp;""</f>
        <v/>
      </c>
      <c r="H2769" s="9">
        <f>COUNTIFS(Violations[Key],C2769,Violations[Violation code],"&lt;&gt;")</f>
        <v/>
      </c>
      <c r="I2769" s="9">
        <f>COUNTIFS(Violations[Key],C2769,Violations[Critical flag],"Critical")</f>
        <v/>
      </c>
      <c r="J2769" s="9">
        <f>IF(LEFT(_xlfn.XLOOKUP(C2769,Violations[Key],Violations[Action]),20)="Establishment Closed","Yes","No")</f>
        <v/>
      </c>
      <c r="K2769" s="9">
        <f>IF(F2769&lt;=13,"Yes","No")</f>
        <v/>
      </c>
    </row>
    <row r="2770">
      <c r="A2770" t="n">
        <v>50141271</v>
      </c>
      <c r="B2770" s="8" t="n">
        <v>46175</v>
      </c>
      <c r="C2770" s="9">
        <f>A2770&amp;"-"&amp;TEXT(B2770,"yyyymmdd")</f>
        <v/>
      </c>
      <c r="D2770" s="9">
        <f>_xlfn.XLOOKUP(C2770,Violations[Key],Violations[Boro])</f>
        <v/>
      </c>
      <c r="E2770" s="9">
        <f>_xlfn.XLOOKUP(C2770,Violations[Key],Violations[Cuisine])</f>
        <v/>
      </c>
      <c r="F2770" s="9">
        <f>_xlfn.XLOOKUP(C2770,Violations[Key],Violations[Score])</f>
        <v/>
      </c>
      <c r="G2770" s="9">
        <f>_xlfn.XLOOKUP(C2770,Violations[Key],Violations[Grade])&amp;""</f>
        <v/>
      </c>
      <c r="H2770" s="9">
        <f>COUNTIFS(Violations[Key],C2770,Violations[Violation code],"&lt;&gt;")</f>
        <v/>
      </c>
      <c r="I2770" s="9">
        <f>COUNTIFS(Violations[Key],C2770,Violations[Critical flag],"Critical")</f>
        <v/>
      </c>
      <c r="J2770" s="9">
        <f>IF(LEFT(_xlfn.XLOOKUP(C2770,Violations[Key],Violations[Action]),20)="Establishment Closed","Yes","No")</f>
        <v/>
      </c>
      <c r="K2770" s="9">
        <f>IF(F2770&lt;=13,"Yes","No")</f>
        <v/>
      </c>
    </row>
    <row r="2771">
      <c r="A2771" t="n">
        <v>50141436</v>
      </c>
      <c r="B2771" s="8" t="n">
        <v>46175</v>
      </c>
      <c r="C2771" s="9">
        <f>A2771&amp;"-"&amp;TEXT(B2771,"yyyymmdd")</f>
        <v/>
      </c>
      <c r="D2771" s="9">
        <f>_xlfn.XLOOKUP(C2771,Violations[Key],Violations[Boro])</f>
        <v/>
      </c>
      <c r="E2771" s="9">
        <f>_xlfn.XLOOKUP(C2771,Violations[Key],Violations[Cuisine])</f>
        <v/>
      </c>
      <c r="F2771" s="9">
        <f>_xlfn.XLOOKUP(C2771,Violations[Key],Violations[Score])</f>
        <v/>
      </c>
      <c r="G2771" s="9">
        <f>_xlfn.XLOOKUP(C2771,Violations[Key],Violations[Grade])&amp;""</f>
        <v/>
      </c>
      <c r="H2771" s="9">
        <f>COUNTIFS(Violations[Key],C2771,Violations[Violation code],"&lt;&gt;")</f>
        <v/>
      </c>
      <c r="I2771" s="9">
        <f>COUNTIFS(Violations[Key],C2771,Violations[Critical flag],"Critical")</f>
        <v/>
      </c>
      <c r="J2771" s="9">
        <f>IF(LEFT(_xlfn.XLOOKUP(C2771,Violations[Key],Violations[Action]),20)="Establishment Closed","Yes","No")</f>
        <v/>
      </c>
      <c r="K2771" s="9">
        <f>IF(F2771&lt;=13,"Yes","No")</f>
        <v/>
      </c>
    </row>
    <row r="2772">
      <c r="A2772" t="n">
        <v>50149200</v>
      </c>
      <c r="B2772" s="8" t="n">
        <v>46175</v>
      </c>
      <c r="C2772" s="9">
        <f>A2772&amp;"-"&amp;TEXT(B2772,"yyyymmdd")</f>
        <v/>
      </c>
      <c r="D2772" s="9">
        <f>_xlfn.XLOOKUP(C2772,Violations[Key],Violations[Boro])</f>
        <v/>
      </c>
      <c r="E2772" s="9">
        <f>_xlfn.XLOOKUP(C2772,Violations[Key],Violations[Cuisine])</f>
        <v/>
      </c>
      <c r="F2772" s="9">
        <f>_xlfn.XLOOKUP(C2772,Violations[Key],Violations[Score])</f>
        <v/>
      </c>
      <c r="G2772" s="9">
        <f>_xlfn.XLOOKUP(C2772,Violations[Key],Violations[Grade])&amp;""</f>
        <v/>
      </c>
      <c r="H2772" s="9">
        <f>COUNTIFS(Violations[Key],C2772,Violations[Violation code],"&lt;&gt;")</f>
        <v/>
      </c>
      <c r="I2772" s="9">
        <f>COUNTIFS(Violations[Key],C2772,Violations[Critical flag],"Critical")</f>
        <v/>
      </c>
      <c r="J2772" s="9">
        <f>IF(LEFT(_xlfn.XLOOKUP(C2772,Violations[Key],Violations[Action]),20)="Establishment Closed","Yes","No")</f>
        <v/>
      </c>
      <c r="K2772" s="9">
        <f>IF(F2772&lt;=13,"Yes","No")</f>
        <v/>
      </c>
    </row>
    <row r="2773">
      <c r="A2773" t="n">
        <v>50149392</v>
      </c>
      <c r="B2773" s="8" t="n">
        <v>46175</v>
      </c>
      <c r="C2773" s="9">
        <f>A2773&amp;"-"&amp;TEXT(B2773,"yyyymmdd")</f>
        <v/>
      </c>
      <c r="D2773" s="9">
        <f>_xlfn.XLOOKUP(C2773,Violations[Key],Violations[Boro])</f>
        <v/>
      </c>
      <c r="E2773" s="9">
        <f>_xlfn.XLOOKUP(C2773,Violations[Key],Violations[Cuisine])</f>
        <v/>
      </c>
      <c r="F2773" s="9">
        <f>_xlfn.XLOOKUP(C2773,Violations[Key],Violations[Score])</f>
        <v/>
      </c>
      <c r="G2773" s="9">
        <f>_xlfn.XLOOKUP(C2773,Violations[Key],Violations[Grade])&amp;""</f>
        <v/>
      </c>
      <c r="H2773" s="9">
        <f>COUNTIFS(Violations[Key],C2773,Violations[Violation code],"&lt;&gt;")</f>
        <v/>
      </c>
      <c r="I2773" s="9">
        <f>COUNTIFS(Violations[Key],C2773,Violations[Critical flag],"Critical")</f>
        <v/>
      </c>
      <c r="J2773" s="9">
        <f>IF(LEFT(_xlfn.XLOOKUP(C2773,Violations[Key],Violations[Action]),20)="Establishment Closed","Yes","No")</f>
        <v/>
      </c>
      <c r="K2773" s="9">
        <f>IF(F2773&lt;=13,"Yes","No")</f>
        <v/>
      </c>
    </row>
    <row r="2774">
      <c r="A2774" t="n">
        <v>50151497</v>
      </c>
      <c r="B2774" s="8" t="n">
        <v>46175</v>
      </c>
      <c r="C2774" s="9">
        <f>A2774&amp;"-"&amp;TEXT(B2774,"yyyymmdd")</f>
        <v/>
      </c>
      <c r="D2774" s="9">
        <f>_xlfn.XLOOKUP(C2774,Violations[Key],Violations[Boro])</f>
        <v/>
      </c>
      <c r="E2774" s="9">
        <f>_xlfn.XLOOKUP(C2774,Violations[Key],Violations[Cuisine])</f>
        <v/>
      </c>
      <c r="F2774" s="9">
        <f>_xlfn.XLOOKUP(C2774,Violations[Key],Violations[Score])</f>
        <v/>
      </c>
      <c r="G2774" s="9">
        <f>_xlfn.XLOOKUP(C2774,Violations[Key],Violations[Grade])&amp;""</f>
        <v/>
      </c>
      <c r="H2774" s="9">
        <f>COUNTIFS(Violations[Key],C2774,Violations[Violation code],"&lt;&gt;")</f>
        <v/>
      </c>
      <c r="I2774" s="9">
        <f>COUNTIFS(Violations[Key],C2774,Violations[Critical flag],"Critical")</f>
        <v/>
      </c>
      <c r="J2774" s="9">
        <f>IF(LEFT(_xlfn.XLOOKUP(C2774,Violations[Key],Violations[Action]),20)="Establishment Closed","Yes","No")</f>
        <v/>
      </c>
      <c r="K2774" s="9">
        <f>IF(F2774&lt;=13,"Yes","No")</f>
        <v/>
      </c>
    </row>
    <row r="2775">
      <c r="A2775" t="n">
        <v>50155474</v>
      </c>
      <c r="B2775" s="8" t="n">
        <v>46175</v>
      </c>
      <c r="C2775" s="9">
        <f>A2775&amp;"-"&amp;TEXT(B2775,"yyyymmdd")</f>
        <v/>
      </c>
      <c r="D2775" s="9">
        <f>_xlfn.XLOOKUP(C2775,Violations[Key],Violations[Boro])</f>
        <v/>
      </c>
      <c r="E2775" s="9">
        <f>_xlfn.XLOOKUP(C2775,Violations[Key],Violations[Cuisine])</f>
        <v/>
      </c>
      <c r="F2775" s="9">
        <f>_xlfn.XLOOKUP(C2775,Violations[Key],Violations[Score])</f>
        <v/>
      </c>
      <c r="G2775" s="9">
        <f>_xlfn.XLOOKUP(C2775,Violations[Key],Violations[Grade])&amp;""</f>
        <v/>
      </c>
      <c r="H2775" s="9">
        <f>COUNTIFS(Violations[Key],C2775,Violations[Violation code],"&lt;&gt;")</f>
        <v/>
      </c>
      <c r="I2775" s="9">
        <f>COUNTIFS(Violations[Key],C2775,Violations[Critical flag],"Critical")</f>
        <v/>
      </c>
      <c r="J2775" s="9">
        <f>IF(LEFT(_xlfn.XLOOKUP(C2775,Violations[Key],Violations[Action]),20)="Establishment Closed","Yes","No")</f>
        <v/>
      </c>
      <c r="K2775" s="9">
        <f>IF(F2775&lt;=13,"Yes","No")</f>
        <v/>
      </c>
    </row>
    <row r="2776">
      <c r="A2776" t="n">
        <v>50156919</v>
      </c>
      <c r="B2776" s="8" t="n">
        <v>46175</v>
      </c>
      <c r="C2776" s="9">
        <f>A2776&amp;"-"&amp;TEXT(B2776,"yyyymmdd")</f>
        <v/>
      </c>
      <c r="D2776" s="9">
        <f>_xlfn.XLOOKUP(C2776,Violations[Key],Violations[Boro])</f>
        <v/>
      </c>
      <c r="E2776" s="9">
        <f>_xlfn.XLOOKUP(C2776,Violations[Key],Violations[Cuisine])</f>
        <v/>
      </c>
      <c r="F2776" s="9">
        <f>_xlfn.XLOOKUP(C2776,Violations[Key],Violations[Score])</f>
        <v/>
      </c>
      <c r="G2776" s="9">
        <f>_xlfn.XLOOKUP(C2776,Violations[Key],Violations[Grade])&amp;""</f>
        <v/>
      </c>
      <c r="H2776" s="9">
        <f>COUNTIFS(Violations[Key],C2776,Violations[Violation code],"&lt;&gt;")</f>
        <v/>
      </c>
      <c r="I2776" s="9">
        <f>COUNTIFS(Violations[Key],C2776,Violations[Critical flag],"Critical")</f>
        <v/>
      </c>
      <c r="J2776" s="9">
        <f>IF(LEFT(_xlfn.XLOOKUP(C2776,Violations[Key],Violations[Action]),20)="Establishment Closed","Yes","No")</f>
        <v/>
      </c>
      <c r="K2776" s="9">
        <f>IF(F2776&lt;=13,"Yes","No")</f>
        <v/>
      </c>
    </row>
    <row r="2777">
      <c r="A2777" t="n">
        <v>50159085</v>
      </c>
      <c r="B2777" s="8" t="n">
        <v>46175</v>
      </c>
      <c r="C2777" s="9">
        <f>A2777&amp;"-"&amp;TEXT(B2777,"yyyymmdd")</f>
        <v/>
      </c>
      <c r="D2777" s="9">
        <f>_xlfn.XLOOKUP(C2777,Violations[Key],Violations[Boro])</f>
        <v/>
      </c>
      <c r="E2777" s="9">
        <f>_xlfn.XLOOKUP(C2777,Violations[Key],Violations[Cuisine])</f>
        <v/>
      </c>
      <c r="F2777" s="9">
        <f>_xlfn.XLOOKUP(C2777,Violations[Key],Violations[Score])</f>
        <v/>
      </c>
      <c r="G2777" s="9">
        <f>_xlfn.XLOOKUP(C2777,Violations[Key],Violations[Grade])&amp;""</f>
        <v/>
      </c>
      <c r="H2777" s="9">
        <f>COUNTIFS(Violations[Key],C2777,Violations[Violation code],"&lt;&gt;")</f>
        <v/>
      </c>
      <c r="I2777" s="9">
        <f>COUNTIFS(Violations[Key],C2777,Violations[Critical flag],"Critical")</f>
        <v/>
      </c>
      <c r="J2777" s="9">
        <f>IF(LEFT(_xlfn.XLOOKUP(C2777,Violations[Key],Violations[Action]),20)="Establishment Closed","Yes","No")</f>
        <v/>
      </c>
      <c r="K2777" s="9">
        <f>IF(F2777&lt;=13,"Yes","No")</f>
        <v/>
      </c>
    </row>
    <row r="2778">
      <c r="A2778" t="n">
        <v>50159939</v>
      </c>
      <c r="B2778" s="8" t="n">
        <v>46175</v>
      </c>
      <c r="C2778" s="9">
        <f>A2778&amp;"-"&amp;TEXT(B2778,"yyyymmdd")</f>
        <v/>
      </c>
      <c r="D2778" s="9">
        <f>_xlfn.XLOOKUP(C2778,Violations[Key],Violations[Boro])</f>
        <v/>
      </c>
      <c r="E2778" s="9">
        <f>_xlfn.XLOOKUP(C2778,Violations[Key],Violations[Cuisine])</f>
        <v/>
      </c>
      <c r="F2778" s="9">
        <f>_xlfn.XLOOKUP(C2778,Violations[Key],Violations[Score])</f>
        <v/>
      </c>
      <c r="G2778" s="9">
        <f>_xlfn.XLOOKUP(C2778,Violations[Key],Violations[Grade])&amp;""</f>
        <v/>
      </c>
      <c r="H2778" s="9">
        <f>COUNTIFS(Violations[Key],C2778,Violations[Violation code],"&lt;&gt;")</f>
        <v/>
      </c>
      <c r="I2778" s="9">
        <f>COUNTIFS(Violations[Key],C2778,Violations[Critical flag],"Critical")</f>
        <v/>
      </c>
      <c r="J2778" s="9">
        <f>IF(LEFT(_xlfn.XLOOKUP(C2778,Violations[Key],Violations[Action]),20)="Establishment Closed","Yes","No")</f>
        <v/>
      </c>
      <c r="K2778" s="9">
        <f>IF(F2778&lt;=13,"Yes","No")</f>
        <v/>
      </c>
    </row>
    <row r="2779">
      <c r="A2779" t="n">
        <v>40366054</v>
      </c>
      <c r="B2779" s="8" t="n">
        <v>46176</v>
      </c>
      <c r="C2779" s="9">
        <f>A2779&amp;"-"&amp;TEXT(B2779,"yyyymmdd")</f>
        <v/>
      </c>
      <c r="D2779" s="9">
        <f>_xlfn.XLOOKUP(C2779,Violations[Key],Violations[Boro])</f>
        <v/>
      </c>
      <c r="E2779" s="9">
        <f>_xlfn.XLOOKUP(C2779,Violations[Key],Violations[Cuisine])</f>
        <v/>
      </c>
      <c r="F2779" s="9">
        <f>_xlfn.XLOOKUP(C2779,Violations[Key],Violations[Score])</f>
        <v/>
      </c>
      <c r="G2779" s="9">
        <f>_xlfn.XLOOKUP(C2779,Violations[Key],Violations[Grade])&amp;""</f>
        <v/>
      </c>
      <c r="H2779" s="9">
        <f>COUNTIFS(Violations[Key],C2779,Violations[Violation code],"&lt;&gt;")</f>
        <v/>
      </c>
      <c r="I2779" s="9">
        <f>COUNTIFS(Violations[Key],C2779,Violations[Critical flag],"Critical")</f>
        <v/>
      </c>
      <c r="J2779" s="9">
        <f>IF(LEFT(_xlfn.XLOOKUP(C2779,Violations[Key],Violations[Action]),20)="Establishment Closed","Yes","No")</f>
        <v/>
      </c>
      <c r="K2779" s="9">
        <f>IF(F2779&lt;=13,"Yes","No")</f>
        <v/>
      </c>
    </row>
    <row r="2780">
      <c r="A2780" t="n">
        <v>40402365</v>
      </c>
      <c r="B2780" s="8" t="n">
        <v>46176</v>
      </c>
      <c r="C2780" s="9">
        <f>A2780&amp;"-"&amp;TEXT(B2780,"yyyymmdd")</f>
        <v/>
      </c>
      <c r="D2780" s="9">
        <f>_xlfn.XLOOKUP(C2780,Violations[Key],Violations[Boro])</f>
        <v/>
      </c>
      <c r="E2780" s="9">
        <f>_xlfn.XLOOKUP(C2780,Violations[Key],Violations[Cuisine])</f>
        <v/>
      </c>
      <c r="F2780" s="9">
        <f>_xlfn.XLOOKUP(C2780,Violations[Key],Violations[Score])</f>
        <v/>
      </c>
      <c r="G2780" s="9">
        <f>_xlfn.XLOOKUP(C2780,Violations[Key],Violations[Grade])&amp;""</f>
        <v/>
      </c>
      <c r="H2780" s="9">
        <f>COUNTIFS(Violations[Key],C2780,Violations[Violation code],"&lt;&gt;")</f>
        <v/>
      </c>
      <c r="I2780" s="9">
        <f>COUNTIFS(Violations[Key],C2780,Violations[Critical flag],"Critical")</f>
        <v/>
      </c>
      <c r="J2780" s="9">
        <f>IF(LEFT(_xlfn.XLOOKUP(C2780,Violations[Key],Violations[Action]),20)="Establishment Closed","Yes","No")</f>
        <v/>
      </c>
      <c r="K2780" s="9">
        <f>IF(F2780&lt;=13,"Yes","No")</f>
        <v/>
      </c>
    </row>
    <row r="2781">
      <c r="A2781" t="n">
        <v>40551900</v>
      </c>
      <c r="B2781" s="8" t="n">
        <v>46176</v>
      </c>
      <c r="C2781" s="9">
        <f>A2781&amp;"-"&amp;TEXT(B2781,"yyyymmdd")</f>
        <v/>
      </c>
      <c r="D2781" s="9">
        <f>_xlfn.XLOOKUP(C2781,Violations[Key],Violations[Boro])</f>
        <v/>
      </c>
      <c r="E2781" s="9">
        <f>_xlfn.XLOOKUP(C2781,Violations[Key],Violations[Cuisine])</f>
        <v/>
      </c>
      <c r="F2781" s="9">
        <f>_xlfn.XLOOKUP(C2781,Violations[Key],Violations[Score])</f>
        <v/>
      </c>
      <c r="G2781" s="9">
        <f>_xlfn.XLOOKUP(C2781,Violations[Key],Violations[Grade])&amp;""</f>
        <v/>
      </c>
      <c r="H2781" s="9">
        <f>COUNTIFS(Violations[Key],C2781,Violations[Violation code],"&lt;&gt;")</f>
        <v/>
      </c>
      <c r="I2781" s="9">
        <f>COUNTIFS(Violations[Key],C2781,Violations[Critical flag],"Critical")</f>
        <v/>
      </c>
      <c r="J2781" s="9">
        <f>IF(LEFT(_xlfn.XLOOKUP(C2781,Violations[Key],Violations[Action]),20)="Establishment Closed","Yes","No")</f>
        <v/>
      </c>
      <c r="K2781" s="9">
        <f>IF(F2781&lt;=13,"Yes","No")</f>
        <v/>
      </c>
    </row>
    <row r="2782">
      <c r="A2782" t="n">
        <v>40781412</v>
      </c>
      <c r="B2782" s="8" t="n">
        <v>46176</v>
      </c>
      <c r="C2782" s="9">
        <f>A2782&amp;"-"&amp;TEXT(B2782,"yyyymmdd")</f>
        <v/>
      </c>
      <c r="D2782" s="9">
        <f>_xlfn.XLOOKUP(C2782,Violations[Key],Violations[Boro])</f>
        <v/>
      </c>
      <c r="E2782" s="9">
        <f>_xlfn.XLOOKUP(C2782,Violations[Key],Violations[Cuisine])</f>
        <v/>
      </c>
      <c r="F2782" s="9">
        <f>_xlfn.XLOOKUP(C2782,Violations[Key],Violations[Score])</f>
        <v/>
      </c>
      <c r="G2782" s="9">
        <f>_xlfn.XLOOKUP(C2782,Violations[Key],Violations[Grade])&amp;""</f>
        <v/>
      </c>
      <c r="H2782" s="9">
        <f>COUNTIFS(Violations[Key],C2782,Violations[Violation code],"&lt;&gt;")</f>
        <v/>
      </c>
      <c r="I2782" s="9">
        <f>COUNTIFS(Violations[Key],C2782,Violations[Critical flag],"Critical")</f>
        <v/>
      </c>
      <c r="J2782" s="9">
        <f>IF(LEFT(_xlfn.XLOOKUP(C2782,Violations[Key],Violations[Action]),20)="Establishment Closed","Yes","No")</f>
        <v/>
      </c>
      <c r="K2782" s="9">
        <f>IF(F2782&lt;=13,"Yes","No")</f>
        <v/>
      </c>
    </row>
    <row r="2783">
      <c r="A2783" t="n">
        <v>40793030</v>
      </c>
      <c r="B2783" s="8" t="n">
        <v>46176</v>
      </c>
      <c r="C2783" s="9">
        <f>A2783&amp;"-"&amp;TEXT(B2783,"yyyymmdd")</f>
        <v/>
      </c>
      <c r="D2783" s="9">
        <f>_xlfn.XLOOKUP(C2783,Violations[Key],Violations[Boro])</f>
        <v/>
      </c>
      <c r="E2783" s="9">
        <f>_xlfn.XLOOKUP(C2783,Violations[Key],Violations[Cuisine])</f>
        <v/>
      </c>
      <c r="F2783" s="9">
        <f>_xlfn.XLOOKUP(C2783,Violations[Key],Violations[Score])</f>
        <v/>
      </c>
      <c r="G2783" s="9">
        <f>_xlfn.XLOOKUP(C2783,Violations[Key],Violations[Grade])&amp;""</f>
        <v/>
      </c>
      <c r="H2783" s="9">
        <f>COUNTIFS(Violations[Key],C2783,Violations[Violation code],"&lt;&gt;")</f>
        <v/>
      </c>
      <c r="I2783" s="9">
        <f>COUNTIFS(Violations[Key],C2783,Violations[Critical flag],"Critical")</f>
        <v/>
      </c>
      <c r="J2783" s="9">
        <f>IF(LEFT(_xlfn.XLOOKUP(C2783,Violations[Key],Violations[Action]),20)="Establishment Closed","Yes","No")</f>
        <v/>
      </c>
      <c r="K2783" s="9">
        <f>IF(F2783&lt;=13,"Yes","No")</f>
        <v/>
      </c>
    </row>
    <row r="2784">
      <c r="A2784" t="n">
        <v>40855992</v>
      </c>
      <c r="B2784" s="8" t="n">
        <v>46176</v>
      </c>
      <c r="C2784" s="9">
        <f>A2784&amp;"-"&amp;TEXT(B2784,"yyyymmdd")</f>
        <v/>
      </c>
      <c r="D2784" s="9">
        <f>_xlfn.XLOOKUP(C2784,Violations[Key],Violations[Boro])</f>
        <v/>
      </c>
      <c r="E2784" s="9">
        <f>_xlfn.XLOOKUP(C2784,Violations[Key],Violations[Cuisine])</f>
        <v/>
      </c>
      <c r="F2784" s="9">
        <f>_xlfn.XLOOKUP(C2784,Violations[Key],Violations[Score])</f>
        <v/>
      </c>
      <c r="G2784" s="9">
        <f>_xlfn.XLOOKUP(C2784,Violations[Key],Violations[Grade])&amp;""</f>
        <v/>
      </c>
      <c r="H2784" s="9">
        <f>COUNTIFS(Violations[Key],C2784,Violations[Violation code],"&lt;&gt;")</f>
        <v/>
      </c>
      <c r="I2784" s="9">
        <f>COUNTIFS(Violations[Key],C2784,Violations[Critical flag],"Critical")</f>
        <v/>
      </c>
      <c r="J2784" s="9">
        <f>IF(LEFT(_xlfn.XLOOKUP(C2784,Violations[Key],Violations[Action]),20)="Establishment Closed","Yes","No")</f>
        <v/>
      </c>
      <c r="K2784" s="9">
        <f>IF(F2784&lt;=13,"Yes","No")</f>
        <v/>
      </c>
    </row>
    <row r="2785">
      <c r="A2785" t="n">
        <v>41015002</v>
      </c>
      <c r="B2785" s="8" t="n">
        <v>46176</v>
      </c>
      <c r="C2785" s="9">
        <f>A2785&amp;"-"&amp;TEXT(B2785,"yyyymmdd")</f>
        <v/>
      </c>
      <c r="D2785" s="9">
        <f>_xlfn.XLOOKUP(C2785,Violations[Key],Violations[Boro])</f>
        <v/>
      </c>
      <c r="E2785" s="9">
        <f>_xlfn.XLOOKUP(C2785,Violations[Key],Violations[Cuisine])</f>
        <v/>
      </c>
      <c r="F2785" s="9">
        <f>_xlfn.XLOOKUP(C2785,Violations[Key],Violations[Score])</f>
        <v/>
      </c>
      <c r="G2785" s="9">
        <f>_xlfn.XLOOKUP(C2785,Violations[Key],Violations[Grade])&amp;""</f>
        <v/>
      </c>
      <c r="H2785" s="9">
        <f>COUNTIFS(Violations[Key],C2785,Violations[Violation code],"&lt;&gt;")</f>
        <v/>
      </c>
      <c r="I2785" s="9">
        <f>COUNTIFS(Violations[Key],C2785,Violations[Critical flag],"Critical")</f>
        <v/>
      </c>
      <c r="J2785" s="9">
        <f>IF(LEFT(_xlfn.XLOOKUP(C2785,Violations[Key],Violations[Action]),20)="Establishment Closed","Yes","No")</f>
        <v/>
      </c>
      <c r="K2785" s="9">
        <f>IF(F2785&lt;=13,"Yes","No")</f>
        <v/>
      </c>
    </row>
    <row r="2786">
      <c r="A2786" t="n">
        <v>41028321</v>
      </c>
      <c r="B2786" s="8" t="n">
        <v>46176</v>
      </c>
      <c r="C2786" s="9">
        <f>A2786&amp;"-"&amp;TEXT(B2786,"yyyymmdd")</f>
        <v/>
      </c>
      <c r="D2786" s="9">
        <f>_xlfn.XLOOKUP(C2786,Violations[Key],Violations[Boro])</f>
        <v/>
      </c>
      <c r="E2786" s="9">
        <f>_xlfn.XLOOKUP(C2786,Violations[Key],Violations[Cuisine])</f>
        <v/>
      </c>
      <c r="F2786" s="9">
        <f>_xlfn.XLOOKUP(C2786,Violations[Key],Violations[Score])</f>
        <v/>
      </c>
      <c r="G2786" s="9">
        <f>_xlfn.XLOOKUP(C2786,Violations[Key],Violations[Grade])&amp;""</f>
        <v/>
      </c>
      <c r="H2786" s="9">
        <f>COUNTIFS(Violations[Key],C2786,Violations[Violation code],"&lt;&gt;")</f>
        <v/>
      </c>
      <c r="I2786" s="9">
        <f>COUNTIFS(Violations[Key],C2786,Violations[Critical flag],"Critical")</f>
        <v/>
      </c>
      <c r="J2786" s="9">
        <f>IF(LEFT(_xlfn.XLOOKUP(C2786,Violations[Key],Violations[Action]),20)="Establishment Closed","Yes","No")</f>
        <v/>
      </c>
      <c r="K2786" s="9">
        <f>IF(F2786&lt;=13,"Yes","No")</f>
        <v/>
      </c>
    </row>
    <row r="2787">
      <c r="A2787" t="n">
        <v>41067996</v>
      </c>
      <c r="B2787" s="8" t="n">
        <v>46176</v>
      </c>
      <c r="C2787" s="9">
        <f>A2787&amp;"-"&amp;TEXT(B2787,"yyyymmdd")</f>
        <v/>
      </c>
      <c r="D2787" s="9">
        <f>_xlfn.XLOOKUP(C2787,Violations[Key],Violations[Boro])</f>
        <v/>
      </c>
      <c r="E2787" s="9">
        <f>_xlfn.XLOOKUP(C2787,Violations[Key],Violations[Cuisine])</f>
        <v/>
      </c>
      <c r="F2787" s="9">
        <f>_xlfn.XLOOKUP(C2787,Violations[Key],Violations[Score])</f>
        <v/>
      </c>
      <c r="G2787" s="9">
        <f>_xlfn.XLOOKUP(C2787,Violations[Key],Violations[Grade])&amp;""</f>
        <v/>
      </c>
      <c r="H2787" s="9">
        <f>COUNTIFS(Violations[Key],C2787,Violations[Violation code],"&lt;&gt;")</f>
        <v/>
      </c>
      <c r="I2787" s="9">
        <f>COUNTIFS(Violations[Key],C2787,Violations[Critical flag],"Critical")</f>
        <v/>
      </c>
      <c r="J2787" s="9">
        <f>IF(LEFT(_xlfn.XLOOKUP(C2787,Violations[Key],Violations[Action]),20)="Establishment Closed","Yes","No")</f>
        <v/>
      </c>
      <c r="K2787" s="9">
        <f>IF(F2787&lt;=13,"Yes","No")</f>
        <v/>
      </c>
    </row>
    <row r="2788">
      <c r="A2788" t="n">
        <v>41151989</v>
      </c>
      <c r="B2788" s="8" t="n">
        <v>46176</v>
      </c>
      <c r="C2788" s="9">
        <f>A2788&amp;"-"&amp;TEXT(B2788,"yyyymmdd")</f>
        <v/>
      </c>
      <c r="D2788" s="9">
        <f>_xlfn.XLOOKUP(C2788,Violations[Key],Violations[Boro])</f>
        <v/>
      </c>
      <c r="E2788" s="9">
        <f>_xlfn.XLOOKUP(C2788,Violations[Key],Violations[Cuisine])</f>
        <v/>
      </c>
      <c r="F2788" s="9">
        <f>_xlfn.XLOOKUP(C2788,Violations[Key],Violations[Score])</f>
        <v/>
      </c>
      <c r="G2788" s="9">
        <f>_xlfn.XLOOKUP(C2788,Violations[Key],Violations[Grade])&amp;""</f>
        <v/>
      </c>
      <c r="H2788" s="9">
        <f>COUNTIFS(Violations[Key],C2788,Violations[Violation code],"&lt;&gt;")</f>
        <v/>
      </c>
      <c r="I2788" s="9">
        <f>COUNTIFS(Violations[Key],C2788,Violations[Critical flag],"Critical")</f>
        <v/>
      </c>
      <c r="J2788" s="9">
        <f>IF(LEFT(_xlfn.XLOOKUP(C2788,Violations[Key],Violations[Action]),20)="Establishment Closed","Yes","No")</f>
        <v/>
      </c>
      <c r="K2788" s="9">
        <f>IF(F2788&lt;=13,"Yes","No")</f>
        <v/>
      </c>
    </row>
    <row r="2789">
      <c r="A2789" t="n">
        <v>41158108</v>
      </c>
      <c r="B2789" s="8" t="n">
        <v>46176</v>
      </c>
      <c r="C2789" s="9">
        <f>A2789&amp;"-"&amp;TEXT(B2789,"yyyymmdd")</f>
        <v/>
      </c>
      <c r="D2789" s="9">
        <f>_xlfn.XLOOKUP(C2789,Violations[Key],Violations[Boro])</f>
        <v/>
      </c>
      <c r="E2789" s="9">
        <f>_xlfn.XLOOKUP(C2789,Violations[Key],Violations[Cuisine])</f>
        <v/>
      </c>
      <c r="F2789" s="9">
        <f>_xlfn.XLOOKUP(C2789,Violations[Key],Violations[Score])</f>
        <v/>
      </c>
      <c r="G2789" s="9">
        <f>_xlfn.XLOOKUP(C2789,Violations[Key],Violations[Grade])&amp;""</f>
        <v/>
      </c>
      <c r="H2789" s="9">
        <f>COUNTIFS(Violations[Key],C2789,Violations[Violation code],"&lt;&gt;")</f>
        <v/>
      </c>
      <c r="I2789" s="9">
        <f>COUNTIFS(Violations[Key],C2789,Violations[Critical flag],"Critical")</f>
        <v/>
      </c>
      <c r="J2789" s="9">
        <f>IF(LEFT(_xlfn.XLOOKUP(C2789,Violations[Key],Violations[Action]),20)="Establishment Closed","Yes","No")</f>
        <v/>
      </c>
      <c r="K2789" s="9">
        <f>IF(F2789&lt;=13,"Yes","No")</f>
        <v/>
      </c>
    </row>
    <row r="2790">
      <c r="A2790" t="n">
        <v>41265902</v>
      </c>
      <c r="B2790" s="8" t="n">
        <v>46176</v>
      </c>
      <c r="C2790" s="9">
        <f>A2790&amp;"-"&amp;TEXT(B2790,"yyyymmdd")</f>
        <v/>
      </c>
      <c r="D2790" s="9">
        <f>_xlfn.XLOOKUP(C2790,Violations[Key],Violations[Boro])</f>
        <v/>
      </c>
      <c r="E2790" s="9">
        <f>_xlfn.XLOOKUP(C2790,Violations[Key],Violations[Cuisine])</f>
        <v/>
      </c>
      <c r="F2790" s="9">
        <f>_xlfn.XLOOKUP(C2790,Violations[Key],Violations[Score])</f>
        <v/>
      </c>
      <c r="G2790" s="9">
        <f>_xlfn.XLOOKUP(C2790,Violations[Key],Violations[Grade])&amp;""</f>
        <v/>
      </c>
      <c r="H2790" s="9">
        <f>COUNTIFS(Violations[Key],C2790,Violations[Violation code],"&lt;&gt;")</f>
        <v/>
      </c>
      <c r="I2790" s="9">
        <f>COUNTIFS(Violations[Key],C2790,Violations[Critical flag],"Critical")</f>
        <v/>
      </c>
      <c r="J2790" s="9">
        <f>IF(LEFT(_xlfn.XLOOKUP(C2790,Violations[Key],Violations[Action]),20)="Establishment Closed","Yes","No")</f>
        <v/>
      </c>
      <c r="K2790" s="9">
        <f>IF(F2790&lt;=13,"Yes","No")</f>
        <v/>
      </c>
    </row>
    <row r="2791">
      <c r="A2791" t="n">
        <v>41389636</v>
      </c>
      <c r="B2791" s="8" t="n">
        <v>46176</v>
      </c>
      <c r="C2791" s="9">
        <f>A2791&amp;"-"&amp;TEXT(B2791,"yyyymmdd")</f>
        <v/>
      </c>
      <c r="D2791" s="9">
        <f>_xlfn.XLOOKUP(C2791,Violations[Key],Violations[Boro])</f>
        <v/>
      </c>
      <c r="E2791" s="9">
        <f>_xlfn.XLOOKUP(C2791,Violations[Key],Violations[Cuisine])</f>
        <v/>
      </c>
      <c r="F2791" s="9">
        <f>_xlfn.XLOOKUP(C2791,Violations[Key],Violations[Score])</f>
        <v/>
      </c>
      <c r="G2791" s="9">
        <f>_xlfn.XLOOKUP(C2791,Violations[Key],Violations[Grade])&amp;""</f>
        <v/>
      </c>
      <c r="H2791" s="9">
        <f>COUNTIFS(Violations[Key],C2791,Violations[Violation code],"&lt;&gt;")</f>
        <v/>
      </c>
      <c r="I2791" s="9">
        <f>COUNTIFS(Violations[Key],C2791,Violations[Critical flag],"Critical")</f>
        <v/>
      </c>
      <c r="J2791" s="9">
        <f>IF(LEFT(_xlfn.XLOOKUP(C2791,Violations[Key],Violations[Action]),20)="Establishment Closed","Yes","No")</f>
        <v/>
      </c>
      <c r="K2791" s="9">
        <f>IF(F2791&lt;=13,"Yes","No")</f>
        <v/>
      </c>
    </row>
    <row r="2792">
      <c r="A2792" t="n">
        <v>41464310</v>
      </c>
      <c r="B2792" s="8" t="n">
        <v>46176</v>
      </c>
      <c r="C2792" s="9">
        <f>A2792&amp;"-"&amp;TEXT(B2792,"yyyymmdd")</f>
        <v/>
      </c>
      <c r="D2792" s="9">
        <f>_xlfn.XLOOKUP(C2792,Violations[Key],Violations[Boro])</f>
        <v/>
      </c>
      <c r="E2792" s="9">
        <f>_xlfn.XLOOKUP(C2792,Violations[Key],Violations[Cuisine])</f>
        <v/>
      </c>
      <c r="F2792" s="9">
        <f>_xlfn.XLOOKUP(C2792,Violations[Key],Violations[Score])</f>
        <v/>
      </c>
      <c r="G2792" s="9">
        <f>_xlfn.XLOOKUP(C2792,Violations[Key],Violations[Grade])&amp;""</f>
        <v/>
      </c>
      <c r="H2792" s="9">
        <f>COUNTIFS(Violations[Key],C2792,Violations[Violation code],"&lt;&gt;")</f>
        <v/>
      </c>
      <c r="I2792" s="9">
        <f>COUNTIFS(Violations[Key],C2792,Violations[Critical flag],"Critical")</f>
        <v/>
      </c>
      <c r="J2792" s="9">
        <f>IF(LEFT(_xlfn.XLOOKUP(C2792,Violations[Key],Violations[Action]),20)="Establishment Closed","Yes","No")</f>
        <v/>
      </c>
      <c r="K2792" s="9">
        <f>IF(F2792&lt;=13,"Yes","No")</f>
        <v/>
      </c>
    </row>
    <row r="2793">
      <c r="A2793" t="n">
        <v>41495490</v>
      </c>
      <c r="B2793" s="8" t="n">
        <v>46176</v>
      </c>
      <c r="C2793" s="9">
        <f>A2793&amp;"-"&amp;TEXT(B2793,"yyyymmdd")</f>
        <v/>
      </c>
      <c r="D2793" s="9">
        <f>_xlfn.XLOOKUP(C2793,Violations[Key],Violations[Boro])</f>
        <v/>
      </c>
      <c r="E2793" s="9">
        <f>_xlfn.XLOOKUP(C2793,Violations[Key],Violations[Cuisine])</f>
        <v/>
      </c>
      <c r="F2793" s="9">
        <f>_xlfn.XLOOKUP(C2793,Violations[Key],Violations[Score])</f>
        <v/>
      </c>
      <c r="G2793" s="9">
        <f>_xlfn.XLOOKUP(C2793,Violations[Key],Violations[Grade])&amp;""</f>
        <v/>
      </c>
      <c r="H2793" s="9">
        <f>COUNTIFS(Violations[Key],C2793,Violations[Violation code],"&lt;&gt;")</f>
        <v/>
      </c>
      <c r="I2793" s="9">
        <f>COUNTIFS(Violations[Key],C2793,Violations[Critical flag],"Critical")</f>
        <v/>
      </c>
      <c r="J2793" s="9">
        <f>IF(LEFT(_xlfn.XLOOKUP(C2793,Violations[Key],Violations[Action]),20)="Establishment Closed","Yes","No")</f>
        <v/>
      </c>
      <c r="K2793" s="9">
        <f>IF(F2793&lt;=13,"Yes","No")</f>
        <v/>
      </c>
    </row>
    <row r="2794">
      <c r="A2794" t="n">
        <v>41548052</v>
      </c>
      <c r="B2794" s="8" t="n">
        <v>46176</v>
      </c>
      <c r="C2794" s="9">
        <f>A2794&amp;"-"&amp;TEXT(B2794,"yyyymmdd")</f>
        <v/>
      </c>
      <c r="D2794" s="9">
        <f>_xlfn.XLOOKUP(C2794,Violations[Key],Violations[Boro])</f>
        <v/>
      </c>
      <c r="E2794" s="9">
        <f>_xlfn.XLOOKUP(C2794,Violations[Key],Violations[Cuisine])</f>
        <v/>
      </c>
      <c r="F2794" s="9">
        <f>_xlfn.XLOOKUP(C2794,Violations[Key],Violations[Score])</f>
        <v/>
      </c>
      <c r="G2794" s="9">
        <f>_xlfn.XLOOKUP(C2794,Violations[Key],Violations[Grade])&amp;""</f>
        <v/>
      </c>
      <c r="H2794" s="9">
        <f>COUNTIFS(Violations[Key],C2794,Violations[Violation code],"&lt;&gt;")</f>
        <v/>
      </c>
      <c r="I2794" s="9">
        <f>COUNTIFS(Violations[Key],C2794,Violations[Critical flag],"Critical")</f>
        <v/>
      </c>
      <c r="J2794" s="9">
        <f>IF(LEFT(_xlfn.XLOOKUP(C2794,Violations[Key],Violations[Action]),20)="Establishment Closed","Yes","No")</f>
        <v/>
      </c>
      <c r="K2794" s="9">
        <f>IF(F2794&lt;=13,"Yes","No")</f>
        <v/>
      </c>
    </row>
    <row r="2795">
      <c r="A2795" t="n">
        <v>41579300</v>
      </c>
      <c r="B2795" s="8" t="n">
        <v>46176</v>
      </c>
      <c r="C2795" s="9">
        <f>A2795&amp;"-"&amp;TEXT(B2795,"yyyymmdd")</f>
        <v/>
      </c>
      <c r="D2795" s="9">
        <f>_xlfn.XLOOKUP(C2795,Violations[Key],Violations[Boro])</f>
        <v/>
      </c>
      <c r="E2795" s="9">
        <f>_xlfn.XLOOKUP(C2795,Violations[Key],Violations[Cuisine])</f>
        <v/>
      </c>
      <c r="F2795" s="9">
        <f>_xlfn.XLOOKUP(C2795,Violations[Key],Violations[Score])</f>
        <v/>
      </c>
      <c r="G2795" s="9">
        <f>_xlfn.XLOOKUP(C2795,Violations[Key],Violations[Grade])&amp;""</f>
        <v/>
      </c>
      <c r="H2795" s="9">
        <f>COUNTIFS(Violations[Key],C2795,Violations[Violation code],"&lt;&gt;")</f>
        <v/>
      </c>
      <c r="I2795" s="9">
        <f>COUNTIFS(Violations[Key],C2795,Violations[Critical flag],"Critical")</f>
        <v/>
      </c>
      <c r="J2795" s="9">
        <f>IF(LEFT(_xlfn.XLOOKUP(C2795,Violations[Key],Violations[Action]),20)="Establishment Closed","Yes","No")</f>
        <v/>
      </c>
      <c r="K2795" s="9">
        <f>IF(F2795&lt;=13,"Yes","No")</f>
        <v/>
      </c>
    </row>
    <row r="2796">
      <c r="A2796" t="n">
        <v>41642251</v>
      </c>
      <c r="B2796" s="8" t="n">
        <v>46176</v>
      </c>
      <c r="C2796" s="9">
        <f>A2796&amp;"-"&amp;TEXT(B2796,"yyyymmdd")</f>
        <v/>
      </c>
      <c r="D2796" s="9">
        <f>_xlfn.XLOOKUP(C2796,Violations[Key],Violations[Boro])</f>
        <v/>
      </c>
      <c r="E2796" s="9">
        <f>_xlfn.XLOOKUP(C2796,Violations[Key],Violations[Cuisine])</f>
        <v/>
      </c>
      <c r="F2796" s="9">
        <f>_xlfn.XLOOKUP(C2796,Violations[Key],Violations[Score])</f>
        <v/>
      </c>
      <c r="G2796" s="9">
        <f>_xlfn.XLOOKUP(C2796,Violations[Key],Violations[Grade])&amp;""</f>
        <v/>
      </c>
      <c r="H2796" s="9">
        <f>COUNTIFS(Violations[Key],C2796,Violations[Violation code],"&lt;&gt;")</f>
        <v/>
      </c>
      <c r="I2796" s="9">
        <f>COUNTIFS(Violations[Key],C2796,Violations[Critical flag],"Critical")</f>
        <v/>
      </c>
      <c r="J2796" s="9">
        <f>IF(LEFT(_xlfn.XLOOKUP(C2796,Violations[Key],Violations[Action]),20)="Establishment Closed","Yes","No")</f>
        <v/>
      </c>
      <c r="K2796" s="9">
        <f>IF(F2796&lt;=13,"Yes","No")</f>
        <v/>
      </c>
    </row>
    <row r="2797">
      <c r="A2797" t="n">
        <v>41679060</v>
      </c>
      <c r="B2797" s="8" t="n">
        <v>46176</v>
      </c>
      <c r="C2797" s="9">
        <f>A2797&amp;"-"&amp;TEXT(B2797,"yyyymmdd")</f>
        <v/>
      </c>
      <c r="D2797" s="9">
        <f>_xlfn.XLOOKUP(C2797,Violations[Key],Violations[Boro])</f>
        <v/>
      </c>
      <c r="E2797" s="9">
        <f>_xlfn.XLOOKUP(C2797,Violations[Key],Violations[Cuisine])</f>
        <v/>
      </c>
      <c r="F2797" s="9">
        <f>_xlfn.XLOOKUP(C2797,Violations[Key],Violations[Score])</f>
        <v/>
      </c>
      <c r="G2797" s="9">
        <f>_xlfn.XLOOKUP(C2797,Violations[Key],Violations[Grade])&amp;""</f>
        <v/>
      </c>
      <c r="H2797" s="9">
        <f>COUNTIFS(Violations[Key],C2797,Violations[Violation code],"&lt;&gt;")</f>
        <v/>
      </c>
      <c r="I2797" s="9">
        <f>COUNTIFS(Violations[Key],C2797,Violations[Critical flag],"Critical")</f>
        <v/>
      </c>
      <c r="J2797" s="9">
        <f>IF(LEFT(_xlfn.XLOOKUP(C2797,Violations[Key],Violations[Action]),20)="Establishment Closed","Yes","No")</f>
        <v/>
      </c>
      <c r="K2797" s="9">
        <f>IF(F2797&lt;=13,"Yes","No")</f>
        <v/>
      </c>
    </row>
    <row r="2798">
      <c r="A2798" t="n">
        <v>50004681</v>
      </c>
      <c r="B2798" s="8" t="n">
        <v>46176</v>
      </c>
      <c r="C2798" s="9">
        <f>A2798&amp;"-"&amp;TEXT(B2798,"yyyymmdd")</f>
        <v/>
      </c>
      <c r="D2798" s="9">
        <f>_xlfn.XLOOKUP(C2798,Violations[Key],Violations[Boro])</f>
        <v/>
      </c>
      <c r="E2798" s="9">
        <f>_xlfn.XLOOKUP(C2798,Violations[Key],Violations[Cuisine])</f>
        <v/>
      </c>
      <c r="F2798" s="9">
        <f>_xlfn.XLOOKUP(C2798,Violations[Key],Violations[Score])</f>
        <v/>
      </c>
      <c r="G2798" s="9">
        <f>_xlfn.XLOOKUP(C2798,Violations[Key],Violations[Grade])&amp;""</f>
        <v/>
      </c>
      <c r="H2798" s="9">
        <f>COUNTIFS(Violations[Key],C2798,Violations[Violation code],"&lt;&gt;")</f>
        <v/>
      </c>
      <c r="I2798" s="9">
        <f>COUNTIFS(Violations[Key],C2798,Violations[Critical flag],"Critical")</f>
        <v/>
      </c>
      <c r="J2798" s="9">
        <f>IF(LEFT(_xlfn.XLOOKUP(C2798,Violations[Key],Violations[Action]),20)="Establishment Closed","Yes","No")</f>
        <v/>
      </c>
      <c r="K2798" s="9">
        <f>IF(F2798&lt;=13,"Yes","No")</f>
        <v/>
      </c>
    </row>
    <row r="2799">
      <c r="A2799" t="n">
        <v>50006795</v>
      </c>
      <c r="B2799" s="8" t="n">
        <v>46176</v>
      </c>
      <c r="C2799" s="9">
        <f>A2799&amp;"-"&amp;TEXT(B2799,"yyyymmdd")</f>
        <v/>
      </c>
      <c r="D2799" s="9">
        <f>_xlfn.XLOOKUP(C2799,Violations[Key],Violations[Boro])</f>
        <v/>
      </c>
      <c r="E2799" s="9">
        <f>_xlfn.XLOOKUP(C2799,Violations[Key],Violations[Cuisine])</f>
        <v/>
      </c>
      <c r="F2799" s="9">
        <f>_xlfn.XLOOKUP(C2799,Violations[Key],Violations[Score])</f>
        <v/>
      </c>
      <c r="G2799" s="9">
        <f>_xlfn.XLOOKUP(C2799,Violations[Key],Violations[Grade])&amp;""</f>
        <v/>
      </c>
      <c r="H2799" s="9">
        <f>COUNTIFS(Violations[Key],C2799,Violations[Violation code],"&lt;&gt;")</f>
        <v/>
      </c>
      <c r="I2799" s="9">
        <f>COUNTIFS(Violations[Key],C2799,Violations[Critical flag],"Critical")</f>
        <v/>
      </c>
      <c r="J2799" s="9">
        <f>IF(LEFT(_xlfn.XLOOKUP(C2799,Violations[Key],Violations[Action]),20)="Establishment Closed","Yes","No")</f>
        <v/>
      </c>
      <c r="K2799" s="9">
        <f>IF(F2799&lt;=13,"Yes","No")</f>
        <v/>
      </c>
    </row>
    <row r="2800">
      <c r="A2800" t="n">
        <v>50007717</v>
      </c>
      <c r="B2800" s="8" t="n">
        <v>46176</v>
      </c>
      <c r="C2800" s="9">
        <f>A2800&amp;"-"&amp;TEXT(B2800,"yyyymmdd")</f>
        <v/>
      </c>
      <c r="D2800" s="9">
        <f>_xlfn.XLOOKUP(C2800,Violations[Key],Violations[Boro])</f>
        <v/>
      </c>
      <c r="E2800" s="9">
        <f>_xlfn.XLOOKUP(C2800,Violations[Key],Violations[Cuisine])</f>
        <v/>
      </c>
      <c r="F2800" s="9">
        <f>_xlfn.XLOOKUP(C2800,Violations[Key],Violations[Score])</f>
        <v/>
      </c>
      <c r="G2800" s="9">
        <f>_xlfn.XLOOKUP(C2800,Violations[Key],Violations[Grade])&amp;""</f>
        <v/>
      </c>
      <c r="H2800" s="9">
        <f>COUNTIFS(Violations[Key],C2800,Violations[Violation code],"&lt;&gt;")</f>
        <v/>
      </c>
      <c r="I2800" s="9">
        <f>COUNTIFS(Violations[Key],C2800,Violations[Critical flag],"Critical")</f>
        <v/>
      </c>
      <c r="J2800" s="9">
        <f>IF(LEFT(_xlfn.XLOOKUP(C2800,Violations[Key],Violations[Action]),20)="Establishment Closed","Yes","No")</f>
        <v/>
      </c>
      <c r="K2800" s="9">
        <f>IF(F2800&lt;=13,"Yes","No")</f>
        <v/>
      </c>
    </row>
    <row r="2801">
      <c r="A2801" t="n">
        <v>50011918</v>
      </c>
      <c r="B2801" s="8" t="n">
        <v>46176</v>
      </c>
      <c r="C2801" s="9">
        <f>A2801&amp;"-"&amp;TEXT(B2801,"yyyymmdd")</f>
        <v/>
      </c>
      <c r="D2801" s="9">
        <f>_xlfn.XLOOKUP(C2801,Violations[Key],Violations[Boro])</f>
        <v/>
      </c>
      <c r="E2801" s="9">
        <f>_xlfn.XLOOKUP(C2801,Violations[Key],Violations[Cuisine])</f>
        <v/>
      </c>
      <c r="F2801" s="9">
        <f>_xlfn.XLOOKUP(C2801,Violations[Key],Violations[Score])</f>
        <v/>
      </c>
      <c r="G2801" s="9">
        <f>_xlfn.XLOOKUP(C2801,Violations[Key],Violations[Grade])&amp;""</f>
        <v/>
      </c>
      <c r="H2801" s="9">
        <f>COUNTIFS(Violations[Key],C2801,Violations[Violation code],"&lt;&gt;")</f>
        <v/>
      </c>
      <c r="I2801" s="9">
        <f>COUNTIFS(Violations[Key],C2801,Violations[Critical flag],"Critical")</f>
        <v/>
      </c>
      <c r="J2801" s="9">
        <f>IF(LEFT(_xlfn.XLOOKUP(C2801,Violations[Key],Violations[Action]),20)="Establishment Closed","Yes","No")</f>
        <v/>
      </c>
      <c r="K2801" s="9">
        <f>IF(F2801&lt;=13,"Yes","No")</f>
        <v/>
      </c>
    </row>
    <row r="2802">
      <c r="A2802" t="n">
        <v>50014419</v>
      </c>
      <c r="B2802" s="8" t="n">
        <v>46176</v>
      </c>
      <c r="C2802" s="9">
        <f>A2802&amp;"-"&amp;TEXT(B2802,"yyyymmdd")</f>
        <v/>
      </c>
      <c r="D2802" s="9">
        <f>_xlfn.XLOOKUP(C2802,Violations[Key],Violations[Boro])</f>
        <v/>
      </c>
      <c r="E2802" s="9">
        <f>_xlfn.XLOOKUP(C2802,Violations[Key],Violations[Cuisine])</f>
        <v/>
      </c>
      <c r="F2802" s="9">
        <f>_xlfn.XLOOKUP(C2802,Violations[Key],Violations[Score])</f>
        <v/>
      </c>
      <c r="G2802" s="9">
        <f>_xlfn.XLOOKUP(C2802,Violations[Key],Violations[Grade])&amp;""</f>
        <v/>
      </c>
      <c r="H2802" s="9">
        <f>COUNTIFS(Violations[Key],C2802,Violations[Violation code],"&lt;&gt;")</f>
        <v/>
      </c>
      <c r="I2802" s="9">
        <f>COUNTIFS(Violations[Key],C2802,Violations[Critical flag],"Critical")</f>
        <v/>
      </c>
      <c r="J2802" s="9">
        <f>IF(LEFT(_xlfn.XLOOKUP(C2802,Violations[Key],Violations[Action]),20)="Establishment Closed","Yes","No")</f>
        <v/>
      </c>
      <c r="K2802" s="9">
        <f>IF(F2802&lt;=13,"Yes","No")</f>
        <v/>
      </c>
    </row>
    <row r="2803">
      <c r="A2803" t="n">
        <v>50015155</v>
      </c>
      <c r="B2803" s="8" t="n">
        <v>46176</v>
      </c>
      <c r="C2803" s="9">
        <f>A2803&amp;"-"&amp;TEXT(B2803,"yyyymmdd")</f>
        <v/>
      </c>
      <c r="D2803" s="9">
        <f>_xlfn.XLOOKUP(C2803,Violations[Key],Violations[Boro])</f>
        <v/>
      </c>
      <c r="E2803" s="9">
        <f>_xlfn.XLOOKUP(C2803,Violations[Key],Violations[Cuisine])</f>
        <v/>
      </c>
      <c r="F2803" s="9">
        <f>_xlfn.XLOOKUP(C2803,Violations[Key],Violations[Score])</f>
        <v/>
      </c>
      <c r="G2803" s="9">
        <f>_xlfn.XLOOKUP(C2803,Violations[Key],Violations[Grade])&amp;""</f>
        <v/>
      </c>
      <c r="H2803" s="9">
        <f>COUNTIFS(Violations[Key],C2803,Violations[Violation code],"&lt;&gt;")</f>
        <v/>
      </c>
      <c r="I2803" s="9">
        <f>COUNTIFS(Violations[Key],C2803,Violations[Critical flag],"Critical")</f>
        <v/>
      </c>
      <c r="J2803" s="9">
        <f>IF(LEFT(_xlfn.XLOOKUP(C2803,Violations[Key],Violations[Action]),20)="Establishment Closed","Yes","No")</f>
        <v/>
      </c>
      <c r="K2803" s="9">
        <f>IF(F2803&lt;=13,"Yes","No")</f>
        <v/>
      </c>
    </row>
    <row r="2804">
      <c r="A2804" t="n">
        <v>50032652</v>
      </c>
      <c r="B2804" s="8" t="n">
        <v>46176</v>
      </c>
      <c r="C2804" s="9">
        <f>A2804&amp;"-"&amp;TEXT(B2804,"yyyymmdd")</f>
        <v/>
      </c>
      <c r="D2804" s="9">
        <f>_xlfn.XLOOKUP(C2804,Violations[Key],Violations[Boro])</f>
        <v/>
      </c>
      <c r="E2804" s="9">
        <f>_xlfn.XLOOKUP(C2804,Violations[Key],Violations[Cuisine])</f>
        <v/>
      </c>
      <c r="F2804" s="9">
        <f>_xlfn.XLOOKUP(C2804,Violations[Key],Violations[Score])</f>
        <v/>
      </c>
      <c r="G2804" s="9">
        <f>_xlfn.XLOOKUP(C2804,Violations[Key],Violations[Grade])&amp;""</f>
        <v/>
      </c>
      <c r="H2804" s="9">
        <f>COUNTIFS(Violations[Key],C2804,Violations[Violation code],"&lt;&gt;")</f>
        <v/>
      </c>
      <c r="I2804" s="9">
        <f>COUNTIFS(Violations[Key],C2804,Violations[Critical flag],"Critical")</f>
        <v/>
      </c>
      <c r="J2804" s="9">
        <f>IF(LEFT(_xlfn.XLOOKUP(C2804,Violations[Key],Violations[Action]),20)="Establishment Closed","Yes","No")</f>
        <v/>
      </c>
      <c r="K2804" s="9">
        <f>IF(F2804&lt;=13,"Yes","No")</f>
        <v/>
      </c>
    </row>
    <row r="2805">
      <c r="A2805" t="n">
        <v>50036454</v>
      </c>
      <c r="B2805" s="8" t="n">
        <v>46176</v>
      </c>
      <c r="C2805" s="9">
        <f>A2805&amp;"-"&amp;TEXT(B2805,"yyyymmdd")</f>
        <v/>
      </c>
      <c r="D2805" s="9">
        <f>_xlfn.XLOOKUP(C2805,Violations[Key],Violations[Boro])</f>
        <v/>
      </c>
      <c r="E2805" s="9">
        <f>_xlfn.XLOOKUP(C2805,Violations[Key],Violations[Cuisine])</f>
        <v/>
      </c>
      <c r="F2805" s="9">
        <f>_xlfn.XLOOKUP(C2805,Violations[Key],Violations[Score])</f>
        <v/>
      </c>
      <c r="G2805" s="9">
        <f>_xlfn.XLOOKUP(C2805,Violations[Key],Violations[Grade])&amp;""</f>
        <v/>
      </c>
      <c r="H2805" s="9">
        <f>COUNTIFS(Violations[Key],C2805,Violations[Violation code],"&lt;&gt;")</f>
        <v/>
      </c>
      <c r="I2805" s="9">
        <f>COUNTIFS(Violations[Key],C2805,Violations[Critical flag],"Critical")</f>
        <v/>
      </c>
      <c r="J2805" s="9">
        <f>IF(LEFT(_xlfn.XLOOKUP(C2805,Violations[Key],Violations[Action]),20)="Establishment Closed","Yes","No")</f>
        <v/>
      </c>
      <c r="K2805" s="9">
        <f>IF(F2805&lt;=13,"Yes","No")</f>
        <v/>
      </c>
    </row>
    <row r="2806">
      <c r="A2806" t="n">
        <v>50037375</v>
      </c>
      <c r="B2806" s="8" t="n">
        <v>46176</v>
      </c>
      <c r="C2806" s="9">
        <f>A2806&amp;"-"&amp;TEXT(B2806,"yyyymmdd")</f>
        <v/>
      </c>
      <c r="D2806" s="9">
        <f>_xlfn.XLOOKUP(C2806,Violations[Key],Violations[Boro])</f>
        <v/>
      </c>
      <c r="E2806" s="9">
        <f>_xlfn.XLOOKUP(C2806,Violations[Key],Violations[Cuisine])</f>
        <v/>
      </c>
      <c r="F2806" s="9">
        <f>_xlfn.XLOOKUP(C2806,Violations[Key],Violations[Score])</f>
        <v/>
      </c>
      <c r="G2806" s="9">
        <f>_xlfn.XLOOKUP(C2806,Violations[Key],Violations[Grade])&amp;""</f>
        <v/>
      </c>
      <c r="H2806" s="9">
        <f>COUNTIFS(Violations[Key],C2806,Violations[Violation code],"&lt;&gt;")</f>
        <v/>
      </c>
      <c r="I2806" s="9">
        <f>COUNTIFS(Violations[Key],C2806,Violations[Critical flag],"Critical")</f>
        <v/>
      </c>
      <c r="J2806" s="9">
        <f>IF(LEFT(_xlfn.XLOOKUP(C2806,Violations[Key],Violations[Action]),20)="Establishment Closed","Yes","No")</f>
        <v/>
      </c>
      <c r="K2806" s="9">
        <f>IF(F2806&lt;=13,"Yes","No")</f>
        <v/>
      </c>
    </row>
    <row r="2807">
      <c r="A2807" t="n">
        <v>50037538</v>
      </c>
      <c r="B2807" s="8" t="n">
        <v>46176</v>
      </c>
      <c r="C2807" s="9">
        <f>A2807&amp;"-"&amp;TEXT(B2807,"yyyymmdd")</f>
        <v/>
      </c>
      <c r="D2807" s="9">
        <f>_xlfn.XLOOKUP(C2807,Violations[Key],Violations[Boro])</f>
        <v/>
      </c>
      <c r="E2807" s="9">
        <f>_xlfn.XLOOKUP(C2807,Violations[Key],Violations[Cuisine])</f>
        <v/>
      </c>
      <c r="F2807" s="9">
        <f>_xlfn.XLOOKUP(C2807,Violations[Key],Violations[Score])</f>
        <v/>
      </c>
      <c r="G2807" s="9">
        <f>_xlfn.XLOOKUP(C2807,Violations[Key],Violations[Grade])&amp;""</f>
        <v/>
      </c>
      <c r="H2807" s="9">
        <f>COUNTIFS(Violations[Key],C2807,Violations[Violation code],"&lt;&gt;")</f>
        <v/>
      </c>
      <c r="I2807" s="9">
        <f>COUNTIFS(Violations[Key],C2807,Violations[Critical flag],"Critical")</f>
        <v/>
      </c>
      <c r="J2807" s="9">
        <f>IF(LEFT(_xlfn.XLOOKUP(C2807,Violations[Key],Violations[Action]),20)="Establishment Closed","Yes","No")</f>
        <v/>
      </c>
      <c r="K2807" s="9">
        <f>IF(F2807&lt;=13,"Yes","No")</f>
        <v/>
      </c>
    </row>
    <row r="2808">
      <c r="A2808" t="n">
        <v>50039494</v>
      </c>
      <c r="B2808" s="8" t="n">
        <v>46176</v>
      </c>
      <c r="C2808" s="9">
        <f>A2808&amp;"-"&amp;TEXT(B2808,"yyyymmdd")</f>
        <v/>
      </c>
      <c r="D2808" s="9">
        <f>_xlfn.XLOOKUP(C2808,Violations[Key],Violations[Boro])</f>
        <v/>
      </c>
      <c r="E2808" s="9">
        <f>_xlfn.XLOOKUP(C2808,Violations[Key],Violations[Cuisine])</f>
        <v/>
      </c>
      <c r="F2808" s="9">
        <f>_xlfn.XLOOKUP(C2808,Violations[Key],Violations[Score])</f>
        <v/>
      </c>
      <c r="G2808" s="9">
        <f>_xlfn.XLOOKUP(C2808,Violations[Key],Violations[Grade])&amp;""</f>
        <v/>
      </c>
      <c r="H2808" s="9">
        <f>COUNTIFS(Violations[Key],C2808,Violations[Violation code],"&lt;&gt;")</f>
        <v/>
      </c>
      <c r="I2808" s="9">
        <f>COUNTIFS(Violations[Key],C2808,Violations[Critical flag],"Critical")</f>
        <v/>
      </c>
      <c r="J2808" s="9">
        <f>IF(LEFT(_xlfn.XLOOKUP(C2808,Violations[Key],Violations[Action]),20)="Establishment Closed","Yes","No")</f>
        <v/>
      </c>
      <c r="K2808" s="9">
        <f>IF(F2808&lt;=13,"Yes","No")</f>
        <v/>
      </c>
    </row>
    <row r="2809">
      <c r="A2809" t="n">
        <v>50042223</v>
      </c>
      <c r="B2809" s="8" t="n">
        <v>46176</v>
      </c>
      <c r="C2809" s="9">
        <f>A2809&amp;"-"&amp;TEXT(B2809,"yyyymmdd")</f>
        <v/>
      </c>
      <c r="D2809" s="9">
        <f>_xlfn.XLOOKUP(C2809,Violations[Key],Violations[Boro])</f>
        <v/>
      </c>
      <c r="E2809" s="9">
        <f>_xlfn.XLOOKUP(C2809,Violations[Key],Violations[Cuisine])</f>
        <v/>
      </c>
      <c r="F2809" s="9">
        <f>_xlfn.XLOOKUP(C2809,Violations[Key],Violations[Score])</f>
        <v/>
      </c>
      <c r="G2809" s="9">
        <f>_xlfn.XLOOKUP(C2809,Violations[Key],Violations[Grade])&amp;""</f>
        <v/>
      </c>
      <c r="H2809" s="9">
        <f>COUNTIFS(Violations[Key],C2809,Violations[Violation code],"&lt;&gt;")</f>
        <v/>
      </c>
      <c r="I2809" s="9">
        <f>COUNTIFS(Violations[Key],C2809,Violations[Critical flag],"Critical")</f>
        <v/>
      </c>
      <c r="J2809" s="9">
        <f>IF(LEFT(_xlfn.XLOOKUP(C2809,Violations[Key],Violations[Action]),20)="Establishment Closed","Yes","No")</f>
        <v/>
      </c>
      <c r="K2809" s="9">
        <f>IF(F2809&lt;=13,"Yes","No")</f>
        <v/>
      </c>
    </row>
    <row r="2810">
      <c r="A2810" t="n">
        <v>50044258</v>
      </c>
      <c r="B2810" s="8" t="n">
        <v>46176</v>
      </c>
      <c r="C2810" s="9">
        <f>A2810&amp;"-"&amp;TEXT(B2810,"yyyymmdd")</f>
        <v/>
      </c>
      <c r="D2810" s="9">
        <f>_xlfn.XLOOKUP(C2810,Violations[Key],Violations[Boro])</f>
        <v/>
      </c>
      <c r="E2810" s="9">
        <f>_xlfn.XLOOKUP(C2810,Violations[Key],Violations[Cuisine])</f>
        <v/>
      </c>
      <c r="F2810" s="9">
        <f>_xlfn.XLOOKUP(C2810,Violations[Key],Violations[Score])</f>
        <v/>
      </c>
      <c r="G2810" s="9">
        <f>_xlfn.XLOOKUP(C2810,Violations[Key],Violations[Grade])&amp;""</f>
        <v/>
      </c>
      <c r="H2810" s="9">
        <f>COUNTIFS(Violations[Key],C2810,Violations[Violation code],"&lt;&gt;")</f>
        <v/>
      </c>
      <c r="I2810" s="9">
        <f>COUNTIFS(Violations[Key],C2810,Violations[Critical flag],"Critical")</f>
        <v/>
      </c>
      <c r="J2810" s="9">
        <f>IF(LEFT(_xlfn.XLOOKUP(C2810,Violations[Key],Violations[Action]),20)="Establishment Closed","Yes","No")</f>
        <v/>
      </c>
      <c r="K2810" s="9">
        <f>IF(F2810&lt;=13,"Yes","No")</f>
        <v/>
      </c>
    </row>
    <row r="2811">
      <c r="A2811" t="n">
        <v>50047147</v>
      </c>
      <c r="B2811" s="8" t="n">
        <v>46176</v>
      </c>
      <c r="C2811" s="9">
        <f>A2811&amp;"-"&amp;TEXT(B2811,"yyyymmdd")</f>
        <v/>
      </c>
      <c r="D2811" s="9">
        <f>_xlfn.XLOOKUP(C2811,Violations[Key],Violations[Boro])</f>
        <v/>
      </c>
      <c r="E2811" s="9">
        <f>_xlfn.XLOOKUP(C2811,Violations[Key],Violations[Cuisine])</f>
        <v/>
      </c>
      <c r="F2811" s="9">
        <f>_xlfn.XLOOKUP(C2811,Violations[Key],Violations[Score])</f>
        <v/>
      </c>
      <c r="G2811" s="9">
        <f>_xlfn.XLOOKUP(C2811,Violations[Key],Violations[Grade])&amp;""</f>
        <v/>
      </c>
      <c r="H2811" s="9">
        <f>COUNTIFS(Violations[Key],C2811,Violations[Violation code],"&lt;&gt;")</f>
        <v/>
      </c>
      <c r="I2811" s="9">
        <f>COUNTIFS(Violations[Key],C2811,Violations[Critical flag],"Critical")</f>
        <v/>
      </c>
      <c r="J2811" s="9">
        <f>IF(LEFT(_xlfn.XLOOKUP(C2811,Violations[Key],Violations[Action]),20)="Establishment Closed","Yes","No")</f>
        <v/>
      </c>
      <c r="K2811" s="9">
        <f>IF(F2811&lt;=13,"Yes","No")</f>
        <v/>
      </c>
    </row>
    <row r="2812">
      <c r="A2812" t="n">
        <v>50052963</v>
      </c>
      <c r="B2812" s="8" t="n">
        <v>46176</v>
      </c>
      <c r="C2812" s="9">
        <f>A2812&amp;"-"&amp;TEXT(B2812,"yyyymmdd")</f>
        <v/>
      </c>
      <c r="D2812" s="9">
        <f>_xlfn.XLOOKUP(C2812,Violations[Key],Violations[Boro])</f>
        <v/>
      </c>
      <c r="E2812" s="9">
        <f>_xlfn.XLOOKUP(C2812,Violations[Key],Violations[Cuisine])</f>
        <v/>
      </c>
      <c r="F2812" s="9">
        <f>_xlfn.XLOOKUP(C2812,Violations[Key],Violations[Score])</f>
        <v/>
      </c>
      <c r="G2812" s="9">
        <f>_xlfn.XLOOKUP(C2812,Violations[Key],Violations[Grade])&amp;""</f>
        <v/>
      </c>
      <c r="H2812" s="9">
        <f>COUNTIFS(Violations[Key],C2812,Violations[Violation code],"&lt;&gt;")</f>
        <v/>
      </c>
      <c r="I2812" s="9">
        <f>COUNTIFS(Violations[Key],C2812,Violations[Critical flag],"Critical")</f>
        <v/>
      </c>
      <c r="J2812" s="9">
        <f>IF(LEFT(_xlfn.XLOOKUP(C2812,Violations[Key],Violations[Action]),20)="Establishment Closed","Yes","No")</f>
        <v/>
      </c>
      <c r="K2812" s="9">
        <f>IF(F2812&lt;=13,"Yes","No")</f>
        <v/>
      </c>
    </row>
    <row r="2813">
      <c r="A2813" t="n">
        <v>50066450</v>
      </c>
      <c r="B2813" s="8" t="n">
        <v>46176</v>
      </c>
      <c r="C2813" s="9">
        <f>A2813&amp;"-"&amp;TEXT(B2813,"yyyymmdd")</f>
        <v/>
      </c>
      <c r="D2813" s="9">
        <f>_xlfn.XLOOKUP(C2813,Violations[Key],Violations[Boro])</f>
        <v/>
      </c>
      <c r="E2813" s="9">
        <f>_xlfn.XLOOKUP(C2813,Violations[Key],Violations[Cuisine])</f>
        <v/>
      </c>
      <c r="F2813" s="9">
        <f>_xlfn.XLOOKUP(C2813,Violations[Key],Violations[Score])</f>
        <v/>
      </c>
      <c r="G2813" s="9">
        <f>_xlfn.XLOOKUP(C2813,Violations[Key],Violations[Grade])&amp;""</f>
        <v/>
      </c>
      <c r="H2813" s="9">
        <f>COUNTIFS(Violations[Key],C2813,Violations[Violation code],"&lt;&gt;")</f>
        <v/>
      </c>
      <c r="I2813" s="9">
        <f>COUNTIFS(Violations[Key],C2813,Violations[Critical flag],"Critical")</f>
        <v/>
      </c>
      <c r="J2813" s="9">
        <f>IF(LEFT(_xlfn.XLOOKUP(C2813,Violations[Key],Violations[Action]),20)="Establishment Closed","Yes","No")</f>
        <v/>
      </c>
      <c r="K2813" s="9">
        <f>IF(F2813&lt;=13,"Yes","No")</f>
        <v/>
      </c>
    </row>
    <row r="2814">
      <c r="A2814" t="n">
        <v>50067958</v>
      </c>
      <c r="B2814" s="8" t="n">
        <v>46176</v>
      </c>
      <c r="C2814" s="9">
        <f>A2814&amp;"-"&amp;TEXT(B2814,"yyyymmdd")</f>
        <v/>
      </c>
      <c r="D2814" s="9">
        <f>_xlfn.XLOOKUP(C2814,Violations[Key],Violations[Boro])</f>
        <v/>
      </c>
      <c r="E2814" s="9">
        <f>_xlfn.XLOOKUP(C2814,Violations[Key],Violations[Cuisine])</f>
        <v/>
      </c>
      <c r="F2814" s="9">
        <f>_xlfn.XLOOKUP(C2814,Violations[Key],Violations[Score])</f>
        <v/>
      </c>
      <c r="G2814" s="9">
        <f>_xlfn.XLOOKUP(C2814,Violations[Key],Violations[Grade])&amp;""</f>
        <v/>
      </c>
      <c r="H2814" s="9">
        <f>COUNTIFS(Violations[Key],C2814,Violations[Violation code],"&lt;&gt;")</f>
        <v/>
      </c>
      <c r="I2814" s="9">
        <f>COUNTIFS(Violations[Key],C2814,Violations[Critical flag],"Critical")</f>
        <v/>
      </c>
      <c r="J2814" s="9">
        <f>IF(LEFT(_xlfn.XLOOKUP(C2814,Violations[Key],Violations[Action]),20)="Establishment Closed","Yes","No")</f>
        <v/>
      </c>
      <c r="K2814" s="9">
        <f>IF(F2814&lt;=13,"Yes","No")</f>
        <v/>
      </c>
    </row>
    <row r="2815">
      <c r="A2815" t="n">
        <v>50070527</v>
      </c>
      <c r="B2815" s="8" t="n">
        <v>46176</v>
      </c>
      <c r="C2815" s="9">
        <f>A2815&amp;"-"&amp;TEXT(B2815,"yyyymmdd")</f>
        <v/>
      </c>
      <c r="D2815" s="9">
        <f>_xlfn.XLOOKUP(C2815,Violations[Key],Violations[Boro])</f>
        <v/>
      </c>
      <c r="E2815" s="9">
        <f>_xlfn.XLOOKUP(C2815,Violations[Key],Violations[Cuisine])</f>
        <v/>
      </c>
      <c r="F2815" s="9">
        <f>_xlfn.XLOOKUP(C2815,Violations[Key],Violations[Score])</f>
        <v/>
      </c>
      <c r="G2815" s="9">
        <f>_xlfn.XLOOKUP(C2815,Violations[Key],Violations[Grade])&amp;""</f>
        <v/>
      </c>
      <c r="H2815" s="9">
        <f>COUNTIFS(Violations[Key],C2815,Violations[Violation code],"&lt;&gt;")</f>
        <v/>
      </c>
      <c r="I2815" s="9">
        <f>COUNTIFS(Violations[Key],C2815,Violations[Critical flag],"Critical")</f>
        <v/>
      </c>
      <c r="J2815" s="9">
        <f>IF(LEFT(_xlfn.XLOOKUP(C2815,Violations[Key],Violations[Action]),20)="Establishment Closed","Yes","No")</f>
        <v/>
      </c>
      <c r="K2815" s="9">
        <f>IF(F2815&lt;=13,"Yes","No")</f>
        <v/>
      </c>
    </row>
    <row r="2816">
      <c r="A2816" t="n">
        <v>50070654</v>
      </c>
      <c r="B2816" s="8" t="n">
        <v>46176</v>
      </c>
      <c r="C2816" s="9">
        <f>A2816&amp;"-"&amp;TEXT(B2816,"yyyymmdd")</f>
        <v/>
      </c>
      <c r="D2816" s="9">
        <f>_xlfn.XLOOKUP(C2816,Violations[Key],Violations[Boro])</f>
        <v/>
      </c>
      <c r="E2816" s="9">
        <f>_xlfn.XLOOKUP(C2816,Violations[Key],Violations[Cuisine])</f>
        <v/>
      </c>
      <c r="F2816" s="9">
        <f>_xlfn.XLOOKUP(C2816,Violations[Key],Violations[Score])</f>
        <v/>
      </c>
      <c r="G2816" s="9">
        <f>_xlfn.XLOOKUP(C2816,Violations[Key],Violations[Grade])&amp;""</f>
        <v/>
      </c>
      <c r="H2816" s="9">
        <f>COUNTIFS(Violations[Key],C2816,Violations[Violation code],"&lt;&gt;")</f>
        <v/>
      </c>
      <c r="I2816" s="9">
        <f>COUNTIFS(Violations[Key],C2816,Violations[Critical flag],"Critical")</f>
        <v/>
      </c>
      <c r="J2816" s="9">
        <f>IF(LEFT(_xlfn.XLOOKUP(C2816,Violations[Key],Violations[Action]),20)="Establishment Closed","Yes","No")</f>
        <v/>
      </c>
      <c r="K2816" s="9">
        <f>IF(F2816&lt;=13,"Yes","No")</f>
        <v/>
      </c>
    </row>
    <row r="2817">
      <c r="A2817" t="n">
        <v>50072048</v>
      </c>
      <c r="B2817" s="8" t="n">
        <v>46176</v>
      </c>
      <c r="C2817" s="9">
        <f>A2817&amp;"-"&amp;TEXT(B2817,"yyyymmdd")</f>
        <v/>
      </c>
      <c r="D2817" s="9">
        <f>_xlfn.XLOOKUP(C2817,Violations[Key],Violations[Boro])</f>
        <v/>
      </c>
      <c r="E2817" s="9">
        <f>_xlfn.XLOOKUP(C2817,Violations[Key],Violations[Cuisine])</f>
        <v/>
      </c>
      <c r="F2817" s="9">
        <f>_xlfn.XLOOKUP(C2817,Violations[Key],Violations[Score])</f>
        <v/>
      </c>
      <c r="G2817" s="9">
        <f>_xlfn.XLOOKUP(C2817,Violations[Key],Violations[Grade])&amp;""</f>
        <v/>
      </c>
      <c r="H2817" s="9">
        <f>COUNTIFS(Violations[Key],C2817,Violations[Violation code],"&lt;&gt;")</f>
        <v/>
      </c>
      <c r="I2817" s="9">
        <f>COUNTIFS(Violations[Key],C2817,Violations[Critical flag],"Critical")</f>
        <v/>
      </c>
      <c r="J2817" s="9">
        <f>IF(LEFT(_xlfn.XLOOKUP(C2817,Violations[Key],Violations[Action]),20)="Establishment Closed","Yes","No")</f>
        <v/>
      </c>
      <c r="K2817" s="9">
        <f>IF(F2817&lt;=13,"Yes","No")</f>
        <v/>
      </c>
    </row>
    <row r="2818">
      <c r="A2818" t="n">
        <v>50072976</v>
      </c>
      <c r="B2818" s="8" t="n">
        <v>46176</v>
      </c>
      <c r="C2818" s="9">
        <f>A2818&amp;"-"&amp;TEXT(B2818,"yyyymmdd")</f>
        <v/>
      </c>
      <c r="D2818" s="9">
        <f>_xlfn.XLOOKUP(C2818,Violations[Key],Violations[Boro])</f>
        <v/>
      </c>
      <c r="E2818" s="9">
        <f>_xlfn.XLOOKUP(C2818,Violations[Key],Violations[Cuisine])</f>
        <v/>
      </c>
      <c r="F2818" s="9">
        <f>_xlfn.XLOOKUP(C2818,Violations[Key],Violations[Score])</f>
        <v/>
      </c>
      <c r="G2818" s="9">
        <f>_xlfn.XLOOKUP(C2818,Violations[Key],Violations[Grade])&amp;""</f>
        <v/>
      </c>
      <c r="H2818" s="9">
        <f>COUNTIFS(Violations[Key],C2818,Violations[Violation code],"&lt;&gt;")</f>
        <v/>
      </c>
      <c r="I2818" s="9">
        <f>COUNTIFS(Violations[Key],C2818,Violations[Critical flag],"Critical")</f>
        <v/>
      </c>
      <c r="J2818" s="9">
        <f>IF(LEFT(_xlfn.XLOOKUP(C2818,Violations[Key],Violations[Action]),20)="Establishment Closed","Yes","No")</f>
        <v/>
      </c>
      <c r="K2818" s="9">
        <f>IF(F2818&lt;=13,"Yes","No")</f>
        <v/>
      </c>
    </row>
    <row r="2819">
      <c r="A2819" t="n">
        <v>50073031</v>
      </c>
      <c r="B2819" s="8" t="n">
        <v>46176</v>
      </c>
      <c r="C2819" s="9">
        <f>A2819&amp;"-"&amp;TEXT(B2819,"yyyymmdd")</f>
        <v/>
      </c>
      <c r="D2819" s="9">
        <f>_xlfn.XLOOKUP(C2819,Violations[Key],Violations[Boro])</f>
        <v/>
      </c>
      <c r="E2819" s="9">
        <f>_xlfn.XLOOKUP(C2819,Violations[Key],Violations[Cuisine])</f>
        <v/>
      </c>
      <c r="F2819" s="9">
        <f>_xlfn.XLOOKUP(C2819,Violations[Key],Violations[Score])</f>
        <v/>
      </c>
      <c r="G2819" s="9">
        <f>_xlfn.XLOOKUP(C2819,Violations[Key],Violations[Grade])&amp;""</f>
        <v/>
      </c>
      <c r="H2819" s="9">
        <f>COUNTIFS(Violations[Key],C2819,Violations[Violation code],"&lt;&gt;")</f>
        <v/>
      </c>
      <c r="I2819" s="9">
        <f>COUNTIFS(Violations[Key],C2819,Violations[Critical flag],"Critical")</f>
        <v/>
      </c>
      <c r="J2819" s="9">
        <f>IF(LEFT(_xlfn.XLOOKUP(C2819,Violations[Key],Violations[Action]),20)="Establishment Closed","Yes","No")</f>
        <v/>
      </c>
      <c r="K2819" s="9">
        <f>IF(F2819&lt;=13,"Yes","No")</f>
        <v/>
      </c>
    </row>
    <row r="2820">
      <c r="A2820" t="n">
        <v>50074198</v>
      </c>
      <c r="B2820" s="8" t="n">
        <v>46176</v>
      </c>
      <c r="C2820" s="9">
        <f>A2820&amp;"-"&amp;TEXT(B2820,"yyyymmdd")</f>
        <v/>
      </c>
      <c r="D2820" s="9">
        <f>_xlfn.XLOOKUP(C2820,Violations[Key],Violations[Boro])</f>
        <v/>
      </c>
      <c r="E2820" s="9">
        <f>_xlfn.XLOOKUP(C2820,Violations[Key],Violations[Cuisine])</f>
        <v/>
      </c>
      <c r="F2820" s="9">
        <f>_xlfn.XLOOKUP(C2820,Violations[Key],Violations[Score])</f>
        <v/>
      </c>
      <c r="G2820" s="9">
        <f>_xlfn.XLOOKUP(C2820,Violations[Key],Violations[Grade])&amp;""</f>
        <v/>
      </c>
      <c r="H2820" s="9">
        <f>COUNTIFS(Violations[Key],C2820,Violations[Violation code],"&lt;&gt;")</f>
        <v/>
      </c>
      <c r="I2820" s="9">
        <f>COUNTIFS(Violations[Key],C2820,Violations[Critical flag],"Critical")</f>
        <v/>
      </c>
      <c r="J2820" s="9">
        <f>IF(LEFT(_xlfn.XLOOKUP(C2820,Violations[Key],Violations[Action]),20)="Establishment Closed","Yes","No")</f>
        <v/>
      </c>
      <c r="K2820" s="9">
        <f>IF(F2820&lt;=13,"Yes","No")</f>
        <v/>
      </c>
    </row>
    <row r="2821">
      <c r="A2821" t="n">
        <v>50074643</v>
      </c>
      <c r="B2821" s="8" t="n">
        <v>46176</v>
      </c>
      <c r="C2821" s="9">
        <f>A2821&amp;"-"&amp;TEXT(B2821,"yyyymmdd")</f>
        <v/>
      </c>
      <c r="D2821" s="9">
        <f>_xlfn.XLOOKUP(C2821,Violations[Key],Violations[Boro])</f>
        <v/>
      </c>
      <c r="E2821" s="9">
        <f>_xlfn.XLOOKUP(C2821,Violations[Key],Violations[Cuisine])</f>
        <v/>
      </c>
      <c r="F2821" s="9">
        <f>_xlfn.XLOOKUP(C2821,Violations[Key],Violations[Score])</f>
        <v/>
      </c>
      <c r="G2821" s="9">
        <f>_xlfn.XLOOKUP(C2821,Violations[Key],Violations[Grade])&amp;""</f>
        <v/>
      </c>
      <c r="H2821" s="9">
        <f>COUNTIFS(Violations[Key],C2821,Violations[Violation code],"&lt;&gt;")</f>
        <v/>
      </c>
      <c r="I2821" s="9">
        <f>COUNTIFS(Violations[Key],C2821,Violations[Critical flag],"Critical")</f>
        <v/>
      </c>
      <c r="J2821" s="9">
        <f>IF(LEFT(_xlfn.XLOOKUP(C2821,Violations[Key],Violations[Action]),20)="Establishment Closed","Yes","No")</f>
        <v/>
      </c>
      <c r="K2821" s="9">
        <f>IF(F2821&lt;=13,"Yes","No")</f>
        <v/>
      </c>
    </row>
    <row r="2822">
      <c r="A2822" t="n">
        <v>50077247</v>
      </c>
      <c r="B2822" s="8" t="n">
        <v>46176</v>
      </c>
      <c r="C2822" s="9">
        <f>A2822&amp;"-"&amp;TEXT(B2822,"yyyymmdd")</f>
        <v/>
      </c>
      <c r="D2822" s="9">
        <f>_xlfn.XLOOKUP(C2822,Violations[Key],Violations[Boro])</f>
        <v/>
      </c>
      <c r="E2822" s="9">
        <f>_xlfn.XLOOKUP(C2822,Violations[Key],Violations[Cuisine])</f>
        <v/>
      </c>
      <c r="F2822" s="9">
        <f>_xlfn.XLOOKUP(C2822,Violations[Key],Violations[Score])</f>
        <v/>
      </c>
      <c r="G2822" s="9">
        <f>_xlfn.XLOOKUP(C2822,Violations[Key],Violations[Grade])&amp;""</f>
        <v/>
      </c>
      <c r="H2822" s="9">
        <f>COUNTIFS(Violations[Key],C2822,Violations[Violation code],"&lt;&gt;")</f>
        <v/>
      </c>
      <c r="I2822" s="9">
        <f>COUNTIFS(Violations[Key],C2822,Violations[Critical flag],"Critical")</f>
        <v/>
      </c>
      <c r="J2822" s="9">
        <f>IF(LEFT(_xlfn.XLOOKUP(C2822,Violations[Key],Violations[Action]),20)="Establishment Closed","Yes","No")</f>
        <v/>
      </c>
      <c r="K2822" s="9">
        <f>IF(F2822&lt;=13,"Yes","No")</f>
        <v/>
      </c>
    </row>
    <row r="2823">
      <c r="A2823" t="n">
        <v>50081218</v>
      </c>
      <c r="B2823" s="8" t="n">
        <v>46176</v>
      </c>
      <c r="C2823" s="9">
        <f>A2823&amp;"-"&amp;TEXT(B2823,"yyyymmdd")</f>
        <v/>
      </c>
      <c r="D2823" s="9">
        <f>_xlfn.XLOOKUP(C2823,Violations[Key],Violations[Boro])</f>
        <v/>
      </c>
      <c r="E2823" s="9">
        <f>_xlfn.XLOOKUP(C2823,Violations[Key],Violations[Cuisine])</f>
        <v/>
      </c>
      <c r="F2823" s="9">
        <f>_xlfn.XLOOKUP(C2823,Violations[Key],Violations[Score])</f>
        <v/>
      </c>
      <c r="G2823" s="9">
        <f>_xlfn.XLOOKUP(C2823,Violations[Key],Violations[Grade])&amp;""</f>
        <v/>
      </c>
      <c r="H2823" s="9">
        <f>COUNTIFS(Violations[Key],C2823,Violations[Violation code],"&lt;&gt;")</f>
        <v/>
      </c>
      <c r="I2823" s="9">
        <f>COUNTIFS(Violations[Key],C2823,Violations[Critical flag],"Critical")</f>
        <v/>
      </c>
      <c r="J2823" s="9">
        <f>IF(LEFT(_xlfn.XLOOKUP(C2823,Violations[Key],Violations[Action]),20)="Establishment Closed","Yes","No")</f>
        <v/>
      </c>
      <c r="K2823" s="9">
        <f>IF(F2823&lt;=13,"Yes","No")</f>
        <v/>
      </c>
    </row>
    <row r="2824">
      <c r="A2824" t="n">
        <v>50081613</v>
      </c>
      <c r="B2824" s="8" t="n">
        <v>46176</v>
      </c>
      <c r="C2824" s="9">
        <f>A2824&amp;"-"&amp;TEXT(B2824,"yyyymmdd")</f>
        <v/>
      </c>
      <c r="D2824" s="9">
        <f>_xlfn.XLOOKUP(C2824,Violations[Key],Violations[Boro])</f>
        <v/>
      </c>
      <c r="E2824" s="9">
        <f>_xlfn.XLOOKUP(C2824,Violations[Key],Violations[Cuisine])</f>
        <v/>
      </c>
      <c r="F2824" s="9">
        <f>_xlfn.XLOOKUP(C2824,Violations[Key],Violations[Score])</f>
        <v/>
      </c>
      <c r="G2824" s="9">
        <f>_xlfn.XLOOKUP(C2824,Violations[Key],Violations[Grade])&amp;""</f>
        <v/>
      </c>
      <c r="H2824" s="9">
        <f>COUNTIFS(Violations[Key],C2824,Violations[Violation code],"&lt;&gt;")</f>
        <v/>
      </c>
      <c r="I2824" s="9">
        <f>COUNTIFS(Violations[Key],C2824,Violations[Critical flag],"Critical")</f>
        <v/>
      </c>
      <c r="J2824" s="9">
        <f>IF(LEFT(_xlfn.XLOOKUP(C2824,Violations[Key],Violations[Action]),20)="Establishment Closed","Yes","No")</f>
        <v/>
      </c>
      <c r="K2824" s="9">
        <f>IF(F2824&lt;=13,"Yes","No")</f>
        <v/>
      </c>
    </row>
    <row r="2825">
      <c r="A2825" t="n">
        <v>50083894</v>
      </c>
      <c r="B2825" s="8" t="n">
        <v>46176</v>
      </c>
      <c r="C2825" s="9">
        <f>A2825&amp;"-"&amp;TEXT(B2825,"yyyymmdd")</f>
        <v/>
      </c>
      <c r="D2825" s="9">
        <f>_xlfn.XLOOKUP(C2825,Violations[Key],Violations[Boro])</f>
        <v/>
      </c>
      <c r="E2825" s="9">
        <f>_xlfn.XLOOKUP(C2825,Violations[Key],Violations[Cuisine])</f>
        <v/>
      </c>
      <c r="F2825" s="9">
        <f>_xlfn.XLOOKUP(C2825,Violations[Key],Violations[Score])</f>
        <v/>
      </c>
      <c r="G2825" s="9">
        <f>_xlfn.XLOOKUP(C2825,Violations[Key],Violations[Grade])&amp;""</f>
        <v/>
      </c>
      <c r="H2825" s="9">
        <f>COUNTIFS(Violations[Key],C2825,Violations[Violation code],"&lt;&gt;")</f>
        <v/>
      </c>
      <c r="I2825" s="9">
        <f>COUNTIFS(Violations[Key],C2825,Violations[Critical flag],"Critical")</f>
        <v/>
      </c>
      <c r="J2825" s="9">
        <f>IF(LEFT(_xlfn.XLOOKUP(C2825,Violations[Key],Violations[Action]),20)="Establishment Closed","Yes","No")</f>
        <v/>
      </c>
      <c r="K2825" s="9">
        <f>IF(F2825&lt;=13,"Yes","No")</f>
        <v/>
      </c>
    </row>
    <row r="2826">
      <c r="A2826" t="n">
        <v>50085433</v>
      </c>
      <c r="B2826" s="8" t="n">
        <v>46176</v>
      </c>
      <c r="C2826" s="9">
        <f>A2826&amp;"-"&amp;TEXT(B2826,"yyyymmdd")</f>
        <v/>
      </c>
      <c r="D2826" s="9">
        <f>_xlfn.XLOOKUP(C2826,Violations[Key],Violations[Boro])</f>
        <v/>
      </c>
      <c r="E2826" s="9">
        <f>_xlfn.XLOOKUP(C2826,Violations[Key],Violations[Cuisine])</f>
        <v/>
      </c>
      <c r="F2826" s="9">
        <f>_xlfn.XLOOKUP(C2826,Violations[Key],Violations[Score])</f>
        <v/>
      </c>
      <c r="G2826" s="9">
        <f>_xlfn.XLOOKUP(C2826,Violations[Key],Violations[Grade])&amp;""</f>
        <v/>
      </c>
      <c r="H2826" s="9">
        <f>COUNTIFS(Violations[Key],C2826,Violations[Violation code],"&lt;&gt;")</f>
        <v/>
      </c>
      <c r="I2826" s="9">
        <f>COUNTIFS(Violations[Key],C2826,Violations[Critical flag],"Critical")</f>
        <v/>
      </c>
      <c r="J2826" s="9">
        <f>IF(LEFT(_xlfn.XLOOKUP(C2826,Violations[Key],Violations[Action]),20)="Establishment Closed","Yes","No")</f>
        <v/>
      </c>
      <c r="K2826" s="9">
        <f>IF(F2826&lt;=13,"Yes","No")</f>
        <v/>
      </c>
    </row>
    <row r="2827">
      <c r="A2827" t="n">
        <v>50087537</v>
      </c>
      <c r="B2827" s="8" t="n">
        <v>46176</v>
      </c>
      <c r="C2827" s="9">
        <f>A2827&amp;"-"&amp;TEXT(B2827,"yyyymmdd")</f>
        <v/>
      </c>
      <c r="D2827" s="9">
        <f>_xlfn.XLOOKUP(C2827,Violations[Key],Violations[Boro])</f>
        <v/>
      </c>
      <c r="E2827" s="9">
        <f>_xlfn.XLOOKUP(C2827,Violations[Key],Violations[Cuisine])</f>
        <v/>
      </c>
      <c r="F2827" s="9">
        <f>_xlfn.XLOOKUP(C2827,Violations[Key],Violations[Score])</f>
        <v/>
      </c>
      <c r="G2827" s="9">
        <f>_xlfn.XLOOKUP(C2827,Violations[Key],Violations[Grade])&amp;""</f>
        <v/>
      </c>
      <c r="H2827" s="9">
        <f>COUNTIFS(Violations[Key],C2827,Violations[Violation code],"&lt;&gt;")</f>
        <v/>
      </c>
      <c r="I2827" s="9">
        <f>COUNTIFS(Violations[Key],C2827,Violations[Critical flag],"Critical")</f>
        <v/>
      </c>
      <c r="J2827" s="9">
        <f>IF(LEFT(_xlfn.XLOOKUP(C2827,Violations[Key],Violations[Action]),20)="Establishment Closed","Yes","No")</f>
        <v/>
      </c>
      <c r="K2827" s="9">
        <f>IF(F2827&lt;=13,"Yes","No")</f>
        <v/>
      </c>
    </row>
    <row r="2828">
      <c r="A2828" t="n">
        <v>50100754</v>
      </c>
      <c r="B2828" s="8" t="n">
        <v>46176</v>
      </c>
      <c r="C2828" s="9">
        <f>A2828&amp;"-"&amp;TEXT(B2828,"yyyymmdd")</f>
        <v/>
      </c>
      <c r="D2828" s="9">
        <f>_xlfn.XLOOKUP(C2828,Violations[Key],Violations[Boro])</f>
        <v/>
      </c>
      <c r="E2828" s="9">
        <f>_xlfn.XLOOKUP(C2828,Violations[Key],Violations[Cuisine])</f>
        <v/>
      </c>
      <c r="F2828" s="9">
        <f>_xlfn.XLOOKUP(C2828,Violations[Key],Violations[Score])</f>
        <v/>
      </c>
      <c r="G2828" s="9">
        <f>_xlfn.XLOOKUP(C2828,Violations[Key],Violations[Grade])&amp;""</f>
        <v/>
      </c>
      <c r="H2828" s="9">
        <f>COUNTIFS(Violations[Key],C2828,Violations[Violation code],"&lt;&gt;")</f>
        <v/>
      </c>
      <c r="I2828" s="9">
        <f>COUNTIFS(Violations[Key],C2828,Violations[Critical flag],"Critical")</f>
        <v/>
      </c>
      <c r="J2828" s="9">
        <f>IF(LEFT(_xlfn.XLOOKUP(C2828,Violations[Key],Violations[Action]),20)="Establishment Closed","Yes","No")</f>
        <v/>
      </c>
      <c r="K2828" s="9">
        <f>IF(F2828&lt;=13,"Yes","No")</f>
        <v/>
      </c>
    </row>
    <row r="2829">
      <c r="A2829" t="n">
        <v>50101863</v>
      </c>
      <c r="B2829" s="8" t="n">
        <v>46176</v>
      </c>
      <c r="C2829" s="9">
        <f>A2829&amp;"-"&amp;TEXT(B2829,"yyyymmdd")</f>
        <v/>
      </c>
      <c r="D2829" s="9">
        <f>_xlfn.XLOOKUP(C2829,Violations[Key],Violations[Boro])</f>
        <v/>
      </c>
      <c r="E2829" s="9">
        <f>_xlfn.XLOOKUP(C2829,Violations[Key],Violations[Cuisine])</f>
        <v/>
      </c>
      <c r="F2829" s="9">
        <f>_xlfn.XLOOKUP(C2829,Violations[Key],Violations[Score])</f>
        <v/>
      </c>
      <c r="G2829" s="9">
        <f>_xlfn.XLOOKUP(C2829,Violations[Key],Violations[Grade])&amp;""</f>
        <v/>
      </c>
      <c r="H2829" s="9">
        <f>COUNTIFS(Violations[Key],C2829,Violations[Violation code],"&lt;&gt;")</f>
        <v/>
      </c>
      <c r="I2829" s="9">
        <f>COUNTIFS(Violations[Key],C2829,Violations[Critical flag],"Critical")</f>
        <v/>
      </c>
      <c r="J2829" s="9">
        <f>IF(LEFT(_xlfn.XLOOKUP(C2829,Violations[Key],Violations[Action]),20)="Establishment Closed","Yes","No")</f>
        <v/>
      </c>
      <c r="K2829" s="9">
        <f>IF(F2829&lt;=13,"Yes","No")</f>
        <v/>
      </c>
    </row>
    <row r="2830">
      <c r="A2830" t="n">
        <v>50105207</v>
      </c>
      <c r="B2830" s="8" t="n">
        <v>46176</v>
      </c>
      <c r="C2830" s="9">
        <f>A2830&amp;"-"&amp;TEXT(B2830,"yyyymmdd")</f>
        <v/>
      </c>
      <c r="D2830" s="9">
        <f>_xlfn.XLOOKUP(C2830,Violations[Key],Violations[Boro])</f>
        <v/>
      </c>
      <c r="E2830" s="9">
        <f>_xlfn.XLOOKUP(C2830,Violations[Key],Violations[Cuisine])</f>
        <v/>
      </c>
      <c r="F2830" s="9">
        <f>_xlfn.XLOOKUP(C2830,Violations[Key],Violations[Score])</f>
        <v/>
      </c>
      <c r="G2830" s="9">
        <f>_xlfn.XLOOKUP(C2830,Violations[Key],Violations[Grade])&amp;""</f>
        <v/>
      </c>
      <c r="H2830" s="9">
        <f>COUNTIFS(Violations[Key],C2830,Violations[Violation code],"&lt;&gt;")</f>
        <v/>
      </c>
      <c r="I2830" s="9">
        <f>COUNTIFS(Violations[Key],C2830,Violations[Critical flag],"Critical")</f>
        <v/>
      </c>
      <c r="J2830" s="9">
        <f>IF(LEFT(_xlfn.XLOOKUP(C2830,Violations[Key],Violations[Action]),20)="Establishment Closed","Yes","No")</f>
        <v/>
      </c>
      <c r="K2830" s="9">
        <f>IF(F2830&lt;=13,"Yes","No")</f>
        <v/>
      </c>
    </row>
    <row r="2831">
      <c r="A2831" t="n">
        <v>50105778</v>
      </c>
      <c r="B2831" s="8" t="n">
        <v>46176</v>
      </c>
      <c r="C2831" s="9">
        <f>A2831&amp;"-"&amp;TEXT(B2831,"yyyymmdd")</f>
        <v/>
      </c>
      <c r="D2831" s="9">
        <f>_xlfn.XLOOKUP(C2831,Violations[Key],Violations[Boro])</f>
        <v/>
      </c>
      <c r="E2831" s="9">
        <f>_xlfn.XLOOKUP(C2831,Violations[Key],Violations[Cuisine])</f>
        <v/>
      </c>
      <c r="F2831" s="9">
        <f>_xlfn.XLOOKUP(C2831,Violations[Key],Violations[Score])</f>
        <v/>
      </c>
      <c r="G2831" s="9">
        <f>_xlfn.XLOOKUP(C2831,Violations[Key],Violations[Grade])&amp;""</f>
        <v/>
      </c>
      <c r="H2831" s="9">
        <f>COUNTIFS(Violations[Key],C2831,Violations[Violation code],"&lt;&gt;")</f>
        <v/>
      </c>
      <c r="I2831" s="9">
        <f>COUNTIFS(Violations[Key],C2831,Violations[Critical flag],"Critical")</f>
        <v/>
      </c>
      <c r="J2831" s="9">
        <f>IF(LEFT(_xlfn.XLOOKUP(C2831,Violations[Key],Violations[Action]),20)="Establishment Closed","Yes","No")</f>
        <v/>
      </c>
      <c r="K2831" s="9">
        <f>IF(F2831&lt;=13,"Yes","No")</f>
        <v/>
      </c>
    </row>
    <row r="2832">
      <c r="A2832" t="n">
        <v>50106944</v>
      </c>
      <c r="B2832" s="8" t="n">
        <v>46176</v>
      </c>
      <c r="C2832" s="9">
        <f>A2832&amp;"-"&amp;TEXT(B2832,"yyyymmdd")</f>
        <v/>
      </c>
      <c r="D2832" s="9">
        <f>_xlfn.XLOOKUP(C2832,Violations[Key],Violations[Boro])</f>
        <v/>
      </c>
      <c r="E2832" s="9">
        <f>_xlfn.XLOOKUP(C2832,Violations[Key],Violations[Cuisine])</f>
        <v/>
      </c>
      <c r="F2832" s="9">
        <f>_xlfn.XLOOKUP(C2832,Violations[Key],Violations[Score])</f>
        <v/>
      </c>
      <c r="G2832" s="9">
        <f>_xlfn.XLOOKUP(C2832,Violations[Key],Violations[Grade])&amp;""</f>
        <v/>
      </c>
      <c r="H2832" s="9">
        <f>COUNTIFS(Violations[Key],C2832,Violations[Violation code],"&lt;&gt;")</f>
        <v/>
      </c>
      <c r="I2832" s="9">
        <f>COUNTIFS(Violations[Key],C2832,Violations[Critical flag],"Critical")</f>
        <v/>
      </c>
      <c r="J2832" s="9">
        <f>IF(LEFT(_xlfn.XLOOKUP(C2832,Violations[Key],Violations[Action]),20)="Establishment Closed","Yes","No")</f>
        <v/>
      </c>
      <c r="K2832" s="9">
        <f>IF(F2832&lt;=13,"Yes","No")</f>
        <v/>
      </c>
    </row>
    <row r="2833">
      <c r="A2833" t="n">
        <v>50109902</v>
      </c>
      <c r="B2833" s="8" t="n">
        <v>46176</v>
      </c>
      <c r="C2833" s="9">
        <f>A2833&amp;"-"&amp;TEXT(B2833,"yyyymmdd")</f>
        <v/>
      </c>
      <c r="D2833" s="9">
        <f>_xlfn.XLOOKUP(C2833,Violations[Key],Violations[Boro])</f>
        <v/>
      </c>
      <c r="E2833" s="9">
        <f>_xlfn.XLOOKUP(C2833,Violations[Key],Violations[Cuisine])</f>
        <v/>
      </c>
      <c r="F2833" s="9">
        <f>_xlfn.XLOOKUP(C2833,Violations[Key],Violations[Score])</f>
        <v/>
      </c>
      <c r="G2833" s="9">
        <f>_xlfn.XLOOKUP(C2833,Violations[Key],Violations[Grade])&amp;""</f>
        <v/>
      </c>
      <c r="H2833" s="9">
        <f>COUNTIFS(Violations[Key],C2833,Violations[Violation code],"&lt;&gt;")</f>
        <v/>
      </c>
      <c r="I2833" s="9">
        <f>COUNTIFS(Violations[Key],C2833,Violations[Critical flag],"Critical")</f>
        <v/>
      </c>
      <c r="J2833" s="9">
        <f>IF(LEFT(_xlfn.XLOOKUP(C2833,Violations[Key],Violations[Action]),20)="Establishment Closed","Yes","No")</f>
        <v/>
      </c>
      <c r="K2833" s="9">
        <f>IF(F2833&lt;=13,"Yes","No")</f>
        <v/>
      </c>
    </row>
    <row r="2834">
      <c r="A2834" t="n">
        <v>50110002</v>
      </c>
      <c r="B2834" s="8" t="n">
        <v>46176</v>
      </c>
      <c r="C2834" s="9">
        <f>A2834&amp;"-"&amp;TEXT(B2834,"yyyymmdd")</f>
        <v/>
      </c>
      <c r="D2834" s="9">
        <f>_xlfn.XLOOKUP(C2834,Violations[Key],Violations[Boro])</f>
        <v/>
      </c>
      <c r="E2834" s="9">
        <f>_xlfn.XLOOKUP(C2834,Violations[Key],Violations[Cuisine])</f>
        <v/>
      </c>
      <c r="F2834" s="9">
        <f>_xlfn.XLOOKUP(C2834,Violations[Key],Violations[Score])</f>
        <v/>
      </c>
      <c r="G2834" s="9">
        <f>_xlfn.XLOOKUP(C2834,Violations[Key],Violations[Grade])&amp;""</f>
        <v/>
      </c>
      <c r="H2834" s="9">
        <f>COUNTIFS(Violations[Key],C2834,Violations[Violation code],"&lt;&gt;")</f>
        <v/>
      </c>
      <c r="I2834" s="9">
        <f>COUNTIFS(Violations[Key],C2834,Violations[Critical flag],"Critical")</f>
        <v/>
      </c>
      <c r="J2834" s="9">
        <f>IF(LEFT(_xlfn.XLOOKUP(C2834,Violations[Key],Violations[Action]),20)="Establishment Closed","Yes","No")</f>
        <v/>
      </c>
      <c r="K2834" s="9">
        <f>IF(F2834&lt;=13,"Yes","No")</f>
        <v/>
      </c>
    </row>
    <row r="2835">
      <c r="A2835" t="n">
        <v>50111502</v>
      </c>
      <c r="B2835" s="8" t="n">
        <v>46176</v>
      </c>
      <c r="C2835" s="9">
        <f>A2835&amp;"-"&amp;TEXT(B2835,"yyyymmdd")</f>
        <v/>
      </c>
      <c r="D2835" s="9">
        <f>_xlfn.XLOOKUP(C2835,Violations[Key],Violations[Boro])</f>
        <v/>
      </c>
      <c r="E2835" s="9">
        <f>_xlfn.XLOOKUP(C2835,Violations[Key],Violations[Cuisine])</f>
        <v/>
      </c>
      <c r="F2835" s="9">
        <f>_xlfn.XLOOKUP(C2835,Violations[Key],Violations[Score])</f>
        <v/>
      </c>
      <c r="G2835" s="9">
        <f>_xlfn.XLOOKUP(C2835,Violations[Key],Violations[Grade])&amp;""</f>
        <v/>
      </c>
      <c r="H2835" s="9">
        <f>COUNTIFS(Violations[Key],C2835,Violations[Violation code],"&lt;&gt;")</f>
        <v/>
      </c>
      <c r="I2835" s="9">
        <f>COUNTIFS(Violations[Key],C2835,Violations[Critical flag],"Critical")</f>
        <v/>
      </c>
      <c r="J2835" s="9">
        <f>IF(LEFT(_xlfn.XLOOKUP(C2835,Violations[Key],Violations[Action]),20)="Establishment Closed","Yes","No")</f>
        <v/>
      </c>
      <c r="K2835" s="9">
        <f>IF(F2835&lt;=13,"Yes","No")</f>
        <v/>
      </c>
    </row>
    <row r="2836">
      <c r="A2836" t="n">
        <v>50111936</v>
      </c>
      <c r="B2836" s="8" t="n">
        <v>46176</v>
      </c>
      <c r="C2836" s="9">
        <f>A2836&amp;"-"&amp;TEXT(B2836,"yyyymmdd")</f>
        <v/>
      </c>
      <c r="D2836" s="9">
        <f>_xlfn.XLOOKUP(C2836,Violations[Key],Violations[Boro])</f>
        <v/>
      </c>
      <c r="E2836" s="9">
        <f>_xlfn.XLOOKUP(C2836,Violations[Key],Violations[Cuisine])</f>
        <v/>
      </c>
      <c r="F2836" s="9">
        <f>_xlfn.XLOOKUP(C2836,Violations[Key],Violations[Score])</f>
        <v/>
      </c>
      <c r="G2836" s="9">
        <f>_xlfn.XLOOKUP(C2836,Violations[Key],Violations[Grade])&amp;""</f>
        <v/>
      </c>
      <c r="H2836" s="9">
        <f>COUNTIFS(Violations[Key],C2836,Violations[Violation code],"&lt;&gt;")</f>
        <v/>
      </c>
      <c r="I2836" s="9">
        <f>COUNTIFS(Violations[Key],C2836,Violations[Critical flag],"Critical")</f>
        <v/>
      </c>
      <c r="J2836" s="9">
        <f>IF(LEFT(_xlfn.XLOOKUP(C2836,Violations[Key],Violations[Action]),20)="Establishment Closed","Yes","No")</f>
        <v/>
      </c>
      <c r="K2836" s="9">
        <f>IF(F2836&lt;=13,"Yes","No")</f>
        <v/>
      </c>
    </row>
    <row r="2837">
      <c r="A2837" t="n">
        <v>50112470</v>
      </c>
      <c r="B2837" s="8" t="n">
        <v>46176</v>
      </c>
      <c r="C2837" s="9">
        <f>A2837&amp;"-"&amp;TEXT(B2837,"yyyymmdd")</f>
        <v/>
      </c>
      <c r="D2837" s="9">
        <f>_xlfn.XLOOKUP(C2837,Violations[Key],Violations[Boro])</f>
        <v/>
      </c>
      <c r="E2837" s="9">
        <f>_xlfn.XLOOKUP(C2837,Violations[Key],Violations[Cuisine])</f>
        <v/>
      </c>
      <c r="F2837" s="9">
        <f>_xlfn.XLOOKUP(C2837,Violations[Key],Violations[Score])</f>
        <v/>
      </c>
      <c r="G2837" s="9">
        <f>_xlfn.XLOOKUP(C2837,Violations[Key],Violations[Grade])&amp;""</f>
        <v/>
      </c>
      <c r="H2837" s="9">
        <f>COUNTIFS(Violations[Key],C2837,Violations[Violation code],"&lt;&gt;")</f>
        <v/>
      </c>
      <c r="I2837" s="9">
        <f>COUNTIFS(Violations[Key],C2837,Violations[Critical flag],"Critical")</f>
        <v/>
      </c>
      <c r="J2837" s="9">
        <f>IF(LEFT(_xlfn.XLOOKUP(C2837,Violations[Key],Violations[Action]),20)="Establishment Closed","Yes","No")</f>
        <v/>
      </c>
      <c r="K2837" s="9">
        <f>IF(F2837&lt;=13,"Yes","No")</f>
        <v/>
      </c>
    </row>
    <row r="2838">
      <c r="A2838" t="n">
        <v>50115613</v>
      </c>
      <c r="B2838" s="8" t="n">
        <v>46176</v>
      </c>
      <c r="C2838" s="9">
        <f>A2838&amp;"-"&amp;TEXT(B2838,"yyyymmdd")</f>
        <v/>
      </c>
      <c r="D2838" s="9">
        <f>_xlfn.XLOOKUP(C2838,Violations[Key],Violations[Boro])</f>
        <v/>
      </c>
      <c r="E2838" s="9">
        <f>_xlfn.XLOOKUP(C2838,Violations[Key],Violations[Cuisine])</f>
        <v/>
      </c>
      <c r="F2838" s="9">
        <f>_xlfn.XLOOKUP(C2838,Violations[Key],Violations[Score])</f>
        <v/>
      </c>
      <c r="G2838" s="9">
        <f>_xlfn.XLOOKUP(C2838,Violations[Key],Violations[Grade])&amp;""</f>
        <v/>
      </c>
      <c r="H2838" s="9">
        <f>COUNTIFS(Violations[Key],C2838,Violations[Violation code],"&lt;&gt;")</f>
        <v/>
      </c>
      <c r="I2838" s="9">
        <f>COUNTIFS(Violations[Key],C2838,Violations[Critical flag],"Critical")</f>
        <v/>
      </c>
      <c r="J2838" s="9">
        <f>IF(LEFT(_xlfn.XLOOKUP(C2838,Violations[Key],Violations[Action]),20)="Establishment Closed","Yes","No")</f>
        <v/>
      </c>
      <c r="K2838" s="9">
        <f>IF(F2838&lt;=13,"Yes","No")</f>
        <v/>
      </c>
    </row>
    <row r="2839">
      <c r="A2839" t="n">
        <v>50116832</v>
      </c>
      <c r="B2839" s="8" t="n">
        <v>46176</v>
      </c>
      <c r="C2839" s="9">
        <f>A2839&amp;"-"&amp;TEXT(B2839,"yyyymmdd")</f>
        <v/>
      </c>
      <c r="D2839" s="9">
        <f>_xlfn.XLOOKUP(C2839,Violations[Key],Violations[Boro])</f>
        <v/>
      </c>
      <c r="E2839" s="9">
        <f>_xlfn.XLOOKUP(C2839,Violations[Key],Violations[Cuisine])</f>
        <v/>
      </c>
      <c r="F2839" s="9">
        <f>_xlfn.XLOOKUP(C2839,Violations[Key],Violations[Score])</f>
        <v/>
      </c>
      <c r="G2839" s="9">
        <f>_xlfn.XLOOKUP(C2839,Violations[Key],Violations[Grade])&amp;""</f>
        <v/>
      </c>
      <c r="H2839" s="9">
        <f>COUNTIFS(Violations[Key],C2839,Violations[Violation code],"&lt;&gt;")</f>
        <v/>
      </c>
      <c r="I2839" s="9">
        <f>COUNTIFS(Violations[Key],C2839,Violations[Critical flag],"Critical")</f>
        <v/>
      </c>
      <c r="J2839" s="9">
        <f>IF(LEFT(_xlfn.XLOOKUP(C2839,Violations[Key],Violations[Action]),20)="Establishment Closed","Yes","No")</f>
        <v/>
      </c>
      <c r="K2839" s="9">
        <f>IF(F2839&lt;=13,"Yes","No")</f>
        <v/>
      </c>
    </row>
    <row r="2840">
      <c r="A2840" t="n">
        <v>50118688</v>
      </c>
      <c r="B2840" s="8" t="n">
        <v>46176</v>
      </c>
      <c r="C2840" s="9">
        <f>A2840&amp;"-"&amp;TEXT(B2840,"yyyymmdd")</f>
        <v/>
      </c>
      <c r="D2840" s="9">
        <f>_xlfn.XLOOKUP(C2840,Violations[Key],Violations[Boro])</f>
        <v/>
      </c>
      <c r="E2840" s="9">
        <f>_xlfn.XLOOKUP(C2840,Violations[Key],Violations[Cuisine])</f>
        <v/>
      </c>
      <c r="F2840" s="9">
        <f>_xlfn.XLOOKUP(C2840,Violations[Key],Violations[Score])</f>
        <v/>
      </c>
      <c r="G2840" s="9">
        <f>_xlfn.XLOOKUP(C2840,Violations[Key],Violations[Grade])&amp;""</f>
        <v/>
      </c>
      <c r="H2840" s="9">
        <f>COUNTIFS(Violations[Key],C2840,Violations[Violation code],"&lt;&gt;")</f>
        <v/>
      </c>
      <c r="I2840" s="9">
        <f>COUNTIFS(Violations[Key],C2840,Violations[Critical flag],"Critical")</f>
        <v/>
      </c>
      <c r="J2840" s="9">
        <f>IF(LEFT(_xlfn.XLOOKUP(C2840,Violations[Key],Violations[Action]),20)="Establishment Closed","Yes","No")</f>
        <v/>
      </c>
      <c r="K2840" s="9">
        <f>IF(F2840&lt;=13,"Yes","No")</f>
        <v/>
      </c>
    </row>
    <row r="2841">
      <c r="A2841" t="n">
        <v>50119829</v>
      </c>
      <c r="B2841" s="8" t="n">
        <v>46176</v>
      </c>
      <c r="C2841" s="9">
        <f>A2841&amp;"-"&amp;TEXT(B2841,"yyyymmdd")</f>
        <v/>
      </c>
      <c r="D2841" s="9">
        <f>_xlfn.XLOOKUP(C2841,Violations[Key],Violations[Boro])</f>
        <v/>
      </c>
      <c r="E2841" s="9">
        <f>_xlfn.XLOOKUP(C2841,Violations[Key],Violations[Cuisine])</f>
        <v/>
      </c>
      <c r="F2841" s="9">
        <f>_xlfn.XLOOKUP(C2841,Violations[Key],Violations[Score])</f>
        <v/>
      </c>
      <c r="G2841" s="9">
        <f>_xlfn.XLOOKUP(C2841,Violations[Key],Violations[Grade])&amp;""</f>
        <v/>
      </c>
      <c r="H2841" s="9">
        <f>COUNTIFS(Violations[Key],C2841,Violations[Violation code],"&lt;&gt;")</f>
        <v/>
      </c>
      <c r="I2841" s="9">
        <f>COUNTIFS(Violations[Key],C2841,Violations[Critical flag],"Critical")</f>
        <v/>
      </c>
      <c r="J2841" s="9">
        <f>IF(LEFT(_xlfn.XLOOKUP(C2841,Violations[Key],Violations[Action]),20)="Establishment Closed","Yes","No")</f>
        <v/>
      </c>
      <c r="K2841" s="9">
        <f>IF(F2841&lt;=13,"Yes","No")</f>
        <v/>
      </c>
    </row>
    <row r="2842">
      <c r="A2842" t="n">
        <v>50124034</v>
      </c>
      <c r="B2842" s="8" t="n">
        <v>46176</v>
      </c>
      <c r="C2842" s="9">
        <f>A2842&amp;"-"&amp;TEXT(B2842,"yyyymmdd")</f>
        <v/>
      </c>
      <c r="D2842" s="9">
        <f>_xlfn.XLOOKUP(C2842,Violations[Key],Violations[Boro])</f>
        <v/>
      </c>
      <c r="E2842" s="9">
        <f>_xlfn.XLOOKUP(C2842,Violations[Key],Violations[Cuisine])</f>
        <v/>
      </c>
      <c r="F2842" s="9">
        <f>_xlfn.XLOOKUP(C2842,Violations[Key],Violations[Score])</f>
        <v/>
      </c>
      <c r="G2842" s="9">
        <f>_xlfn.XLOOKUP(C2842,Violations[Key],Violations[Grade])&amp;""</f>
        <v/>
      </c>
      <c r="H2842" s="9">
        <f>COUNTIFS(Violations[Key],C2842,Violations[Violation code],"&lt;&gt;")</f>
        <v/>
      </c>
      <c r="I2842" s="9">
        <f>COUNTIFS(Violations[Key],C2842,Violations[Critical flag],"Critical")</f>
        <v/>
      </c>
      <c r="J2842" s="9">
        <f>IF(LEFT(_xlfn.XLOOKUP(C2842,Violations[Key],Violations[Action]),20)="Establishment Closed","Yes","No")</f>
        <v/>
      </c>
      <c r="K2842" s="9">
        <f>IF(F2842&lt;=13,"Yes","No")</f>
        <v/>
      </c>
    </row>
    <row r="2843">
      <c r="A2843" t="n">
        <v>50125059</v>
      </c>
      <c r="B2843" s="8" t="n">
        <v>46176</v>
      </c>
      <c r="C2843" s="9">
        <f>A2843&amp;"-"&amp;TEXT(B2843,"yyyymmdd")</f>
        <v/>
      </c>
      <c r="D2843" s="9">
        <f>_xlfn.XLOOKUP(C2843,Violations[Key],Violations[Boro])</f>
        <v/>
      </c>
      <c r="E2843" s="9">
        <f>_xlfn.XLOOKUP(C2843,Violations[Key],Violations[Cuisine])</f>
        <v/>
      </c>
      <c r="F2843" s="9">
        <f>_xlfn.XLOOKUP(C2843,Violations[Key],Violations[Score])</f>
        <v/>
      </c>
      <c r="G2843" s="9">
        <f>_xlfn.XLOOKUP(C2843,Violations[Key],Violations[Grade])&amp;""</f>
        <v/>
      </c>
      <c r="H2843" s="9">
        <f>COUNTIFS(Violations[Key],C2843,Violations[Violation code],"&lt;&gt;")</f>
        <v/>
      </c>
      <c r="I2843" s="9">
        <f>COUNTIFS(Violations[Key],C2843,Violations[Critical flag],"Critical")</f>
        <v/>
      </c>
      <c r="J2843" s="9">
        <f>IF(LEFT(_xlfn.XLOOKUP(C2843,Violations[Key],Violations[Action]),20)="Establishment Closed","Yes","No")</f>
        <v/>
      </c>
      <c r="K2843" s="9">
        <f>IF(F2843&lt;=13,"Yes","No")</f>
        <v/>
      </c>
    </row>
    <row r="2844">
      <c r="A2844" t="n">
        <v>50126601</v>
      </c>
      <c r="B2844" s="8" t="n">
        <v>46176</v>
      </c>
      <c r="C2844" s="9">
        <f>A2844&amp;"-"&amp;TEXT(B2844,"yyyymmdd")</f>
        <v/>
      </c>
      <c r="D2844" s="9">
        <f>_xlfn.XLOOKUP(C2844,Violations[Key],Violations[Boro])</f>
        <v/>
      </c>
      <c r="E2844" s="9">
        <f>_xlfn.XLOOKUP(C2844,Violations[Key],Violations[Cuisine])</f>
        <v/>
      </c>
      <c r="F2844" s="9">
        <f>_xlfn.XLOOKUP(C2844,Violations[Key],Violations[Score])</f>
        <v/>
      </c>
      <c r="G2844" s="9">
        <f>_xlfn.XLOOKUP(C2844,Violations[Key],Violations[Grade])&amp;""</f>
        <v/>
      </c>
      <c r="H2844" s="9">
        <f>COUNTIFS(Violations[Key],C2844,Violations[Violation code],"&lt;&gt;")</f>
        <v/>
      </c>
      <c r="I2844" s="9">
        <f>COUNTIFS(Violations[Key],C2844,Violations[Critical flag],"Critical")</f>
        <v/>
      </c>
      <c r="J2844" s="9">
        <f>IF(LEFT(_xlfn.XLOOKUP(C2844,Violations[Key],Violations[Action]),20)="Establishment Closed","Yes","No")</f>
        <v/>
      </c>
      <c r="K2844" s="9">
        <f>IF(F2844&lt;=13,"Yes","No")</f>
        <v/>
      </c>
    </row>
    <row r="2845">
      <c r="A2845" t="n">
        <v>50131503</v>
      </c>
      <c r="B2845" s="8" t="n">
        <v>46176</v>
      </c>
      <c r="C2845" s="9">
        <f>A2845&amp;"-"&amp;TEXT(B2845,"yyyymmdd")</f>
        <v/>
      </c>
      <c r="D2845" s="9">
        <f>_xlfn.XLOOKUP(C2845,Violations[Key],Violations[Boro])</f>
        <v/>
      </c>
      <c r="E2845" s="9">
        <f>_xlfn.XLOOKUP(C2845,Violations[Key],Violations[Cuisine])</f>
        <v/>
      </c>
      <c r="F2845" s="9">
        <f>_xlfn.XLOOKUP(C2845,Violations[Key],Violations[Score])</f>
        <v/>
      </c>
      <c r="G2845" s="9">
        <f>_xlfn.XLOOKUP(C2845,Violations[Key],Violations[Grade])&amp;""</f>
        <v/>
      </c>
      <c r="H2845" s="9">
        <f>COUNTIFS(Violations[Key],C2845,Violations[Violation code],"&lt;&gt;")</f>
        <v/>
      </c>
      <c r="I2845" s="9">
        <f>COUNTIFS(Violations[Key],C2845,Violations[Critical flag],"Critical")</f>
        <v/>
      </c>
      <c r="J2845" s="9">
        <f>IF(LEFT(_xlfn.XLOOKUP(C2845,Violations[Key],Violations[Action]),20)="Establishment Closed","Yes","No")</f>
        <v/>
      </c>
      <c r="K2845" s="9">
        <f>IF(F2845&lt;=13,"Yes","No")</f>
        <v/>
      </c>
    </row>
    <row r="2846">
      <c r="A2846" t="n">
        <v>50133580</v>
      </c>
      <c r="B2846" s="8" t="n">
        <v>46176</v>
      </c>
      <c r="C2846" s="9">
        <f>A2846&amp;"-"&amp;TEXT(B2846,"yyyymmdd")</f>
        <v/>
      </c>
      <c r="D2846" s="9">
        <f>_xlfn.XLOOKUP(C2846,Violations[Key],Violations[Boro])</f>
        <v/>
      </c>
      <c r="E2846" s="9">
        <f>_xlfn.XLOOKUP(C2846,Violations[Key],Violations[Cuisine])</f>
        <v/>
      </c>
      <c r="F2846" s="9">
        <f>_xlfn.XLOOKUP(C2846,Violations[Key],Violations[Score])</f>
        <v/>
      </c>
      <c r="G2846" s="9">
        <f>_xlfn.XLOOKUP(C2846,Violations[Key],Violations[Grade])&amp;""</f>
        <v/>
      </c>
      <c r="H2846" s="9">
        <f>COUNTIFS(Violations[Key],C2846,Violations[Violation code],"&lt;&gt;")</f>
        <v/>
      </c>
      <c r="I2846" s="9">
        <f>COUNTIFS(Violations[Key],C2846,Violations[Critical flag],"Critical")</f>
        <v/>
      </c>
      <c r="J2846" s="9">
        <f>IF(LEFT(_xlfn.XLOOKUP(C2846,Violations[Key],Violations[Action]),20)="Establishment Closed","Yes","No")</f>
        <v/>
      </c>
      <c r="K2846" s="9">
        <f>IF(F2846&lt;=13,"Yes","No")</f>
        <v/>
      </c>
    </row>
    <row r="2847">
      <c r="A2847" t="n">
        <v>50139385</v>
      </c>
      <c r="B2847" s="8" t="n">
        <v>46176</v>
      </c>
      <c r="C2847" s="9">
        <f>A2847&amp;"-"&amp;TEXT(B2847,"yyyymmdd")</f>
        <v/>
      </c>
      <c r="D2847" s="9">
        <f>_xlfn.XLOOKUP(C2847,Violations[Key],Violations[Boro])</f>
        <v/>
      </c>
      <c r="E2847" s="9">
        <f>_xlfn.XLOOKUP(C2847,Violations[Key],Violations[Cuisine])</f>
        <v/>
      </c>
      <c r="F2847" s="9">
        <f>_xlfn.XLOOKUP(C2847,Violations[Key],Violations[Score])</f>
        <v/>
      </c>
      <c r="G2847" s="9">
        <f>_xlfn.XLOOKUP(C2847,Violations[Key],Violations[Grade])&amp;""</f>
        <v/>
      </c>
      <c r="H2847" s="9">
        <f>COUNTIFS(Violations[Key],C2847,Violations[Violation code],"&lt;&gt;")</f>
        <v/>
      </c>
      <c r="I2847" s="9">
        <f>COUNTIFS(Violations[Key],C2847,Violations[Critical flag],"Critical")</f>
        <v/>
      </c>
      <c r="J2847" s="9">
        <f>IF(LEFT(_xlfn.XLOOKUP(C2847,Violations[Key],Violations[Action]),20)="Establishment Closed","Yes","No")</f>
        <v/>
      </c>
      <c r="K2847" s="9">
        <f>IF(F2847&lt;=13,"Yes","No")</f>
        <v/>
      </c>
    </row>
    <row r="2848">
      <c r="A2848" t="n">
        <v>50139454</v>
      </c>
      <c r="B2848" s="8" t="n">
        <v>46176</v>
      </c>
      <c r="C2848" s="9">
        <f>A2848&amp;"-"&amp;TEXT(B2848,"yyyymmdd")</f>
        <v/>
      </c>
      <c r="D2848" s="9">
        <f>_xlfn.XLOOKUP(C2848,Violations[Key],Violations[Boro])</f>
        <v/>
      </c>
      <c r="E2848" s="9">
        <f>_xlfn.XLOOKUP(C2848,Violations[Key],Violations[Cuisine])</f>
        <v/>
      </c>
      <c r="F2848" s="9">
        <f>_xlfn.XLOOKUP(C2848,Violations[Key],Violations[Score])</f>
        <v/>
      </c>
      <c r="G2848" s="9">
        <f>_xlfn.XLOOKUP(C2848,Violations[Key],Violations[Grade])&amp;""</f>
        <v/>
      </c>
      <c r="H2848" s="9">
        <f>COUNTIFS(Violations[Key],C2848,Violations[Violation code],"&lt;&gt;")</f>
        <v/>
      </c>
      <c r="I2848" s="9">
        <f>COUNTIFS(Violations[Key],C2848,Violations[Critical flag],"Critical")</f>
        <v/>
      </c>
      <c r="J2848" s="9">
        <f>IF(LEFT(_xlfn.XLOOKUP(C2848,Violations[Key],Violations[Action]),20)="Establishment Closed","Yes","No")</f>
        <v/>
      </c>
      <c r="K2848" s="9">
        <f>IF(F2848&lt;=13,"Yes","No")</f>
        <v/>
      </c>
    </row>
    <row r="2849">
      <c r="A2849" t="n">
        <v>50145136</v>
      </c>
      <c r="B2849" s="8" t="n">
        <v>46176</v>
      </c>
      <c r="C2849" s="9">
        <f>A2849&amp;"-"&amp;TEXT(B2849,"yyyymmdd")</f>
        <v/>
      </c>
      <c r="D2849" s="9">
        <f>_xlfn.XLOOKUP(C2849,Violations[Key],Violations[Boro])</f>
        <v/>
      </c>
      <c r="E2849" s="9">
        <f>_xlfn.XLOOKUP(C2849,Violations[Key],Violations[Cuisine])</f>
        <v/>
      </c>
      <c r="F2849" s="9">
        <f>_xlfn.XLOOKUP(C2849,Violations[Key],Violations[Score])</f>
        <v/>
      </c>
      <c r="G2849" s="9">
        <f>_xlfn.XLOOKUP(C2849,Violations[Key],Violations[Grade])&amp;""</f>
        <v/>
      </c>
      <c r="H2849" s="9">
        <f>COUNTIFS(Violations[Key],C2849,Violations[Violation code],"&lt;&gt;")</f>
        <v/>
      </c>
      <c r="I2849" s="9">
        <f>COUNTIFS(Violations[Key],C2849,Violations[Critical flag],"Critical")</f>
        <v/>
      </c>
      <c r="J2849" s="9">
        <f>IF(LEFT(_xlfn.XLOOKUP(C2849,Violations[Key],Violations[Action]),20)="Establishment Closed","Yes","No")</f>
        <v/>
      </c>
      <c r="K2849" s="9">
        <f>IF(F2849&lt;=13,"Yes","No")</f>
        <v/>
      </c>
    </row>
    <row r="2850">
      <c r="A2850" t="n">
        <v>50146155</v>
      </c>
      <c r="B2850" s="8" t="n">
        <v>46176</v>
      </c>
      <c r="C2850" s="9">
        <f>A2850&amp;"-"&amp;TEXT(B2850,"yyyymmdd")</f>
        <v/>
      </c>
      <c r="D2850" s="9">
        <f>_xlfn.XLOOKUP(C2850,Violations[Key],Violations[Boro])</f>
        <v/>
      </c>
      <c r="E2850" s="9">
        <f>_xlfn.XLOOKUP(C2850,Violations[Key],Violations[Cuisine])</f>
        <v/>
      </c>
      <c r="F2850" s="9">
        <f>_xlfn.XLOOKUP(C2850,Violations[Key],Violations[Score])</f>
        <v/>
      </c>
      <c r="G2850" s="9">
        <f>_xlfn.XLOOKUP(C2850,Violations[Key],Violations[Grade])&amp;""</f>
        <v/>
      </c>
      <c r="H2850" s="9">
        <f>COUNTIFS(Violations[Key],C2850,Violations[Violation code],"&lt;&gt;")</f>
        <v/>
      </c>
      <c r="I2850" s="9">
        <f>COUNTIFS(Violations[Key],C2850,Violations[Critical flag],"Critical")</f>
        <v/>
      </c>
      <c r="J2850" s="9">
        <f>IF(LEFT(_xlfn.XLOOKUP(C2850,Violations[Key],Violations[Action]),20)="Establishment Closed","Yes","No")</f>
        <v/>
      </c>
      <c r="K2850" s="9">
        <f>IF(F2850&lt;=13,"Yes","No")</f>
        <v/>
      </c>
    </row>
    <row r="2851">
      <c r="A2851" t="n">
        <v>50146517</v>
      </c>
      <c r="B2851" s="8" t="n">
        <v>46176</v>
      </c>
      <c r="C2851" s="9">
        <f>A2851&amp;"-"&amp;TEXT(B2851,"yyyymmdd")</f>
        <v/>
      </c>
      <c r="D2851" s="9">
        <f>_xlfn.XLOOKUP(C2851,Violations[Key],Violations[Boro])</f>
        <v/>
      </c>
      <c r="E2851" s="9">
        <f>_xlfn.XLOOKUP(C2851,Violations[Key],Violations[Cuisine])</f>
        <v/>
      </c>
      <c r="F2851" s="9">
        <f>_xlfn.XLOOKUP(C2851,Violations[Key],Violations[Score])</f>
        <v/>
      </c>
      <c r="G2851" s="9">
        <f>_xlfn.XLOOKUP(C2851,Violations[Key],Violations[Grade])&amp;""</f>
        <v/>
      </c>
      <c r="H2851" s="9">
        <f>COUNTIFS(Violations[Key],C2851,Violations[Violation code],"&lt;&gt;")</f>
        <v/>
      </c>
      <c r="I2851" s="9">
        <f>COUNTIFS(Violations[Key],C2851,Violations[Critical flag],"Critical")</f>
        <v/>
      </c>
      <c r="J2851" s="9">
        <f>IF(LEFT(_xlfn.XLOOKUP(C2851,Violations[Key],Violations[Action]),20)="Establishment Closed","Yes","No")</f>
        <v/>
      </c>
      <c r="K2851" s="9">
        <f>IF(F2851&lt;=13,"Yes","No")</f>
        <v/>
      </c>
    </row>
    <row r="2852">
      <c r="A2852" t="n">
        <v>50148417</v>
      </c>
      <c r="B2852" s="8" t="n">
        <v>46176</v>
      </c>
      <c r="C2852" s="9">
        <f>A2852&amp;"-"&amp;TEXT(B2852,"yyyymmdd")</f>
        <v/>
      </c>
      <c r="D2852" s="9">
        <f>_xlfn.XLOOKUP(C2852,Violations[Key],Violations[Boro])</f>
        <v/>
      </c>
      <c r="E2852" s="9">
        <f>_xlfn.XLOOKUP(C2852,Violations[Key],Violations[Cuisine])</f>
        <v/>
      </c>
      <c r="F2852" s="9">
        <f>_xlfn.XLOOKUP(C2852,Violations[Key],Violations[Score])</f>
        <v/>
      </c>
      <c r="G2852" s="9">
        <f>_xlfn.XLOOKUP(C2852,Violations[Key],Violations[Grade])&amp;""</f>
        <v/>
      </c>
      <c r="H2852" s="9">
        <f>COUNTIFS(Violations[Key],C2852,Violations[Violation code],"&lt;&gt;")</f>
        <v/>
      </c>
      <c r="I2852" s="9">
        <f>COUNTIFS(Violations[Key],C2852,Violations[Critical flag],"Critical")</f>
        <v/>
      </c>
      <c r="J2852" s="9">
        <f>IF(LEFT(_xlfn.XLOOKUP(C2852,Violations[Key],Violations[Action]),20)="Establishment Closed","Yes","No")</f>
        <v/>
      </c>
      <c r="K2852" s="9">
        <f>IF(F2852&lt;=13,"Yes","No")</f>
        <v/>
      </c>
    </row>
    <row r="2853">
      <c r="A2853" t="n">
        <v>50148756</v>
      </c>
      <c r="B2853" s="8" t="n">
        <v>46176</v>
      </c>
      <c r="C2853" s="9">
        <f>A2853&amp;"-"&amp;TEXT(B2853,"yyyymmdd")</f>
        <v/>
      </c>
      <c r="D2853" s="9">
        <f>_xlfn.XLOOKUP(C2853,Violations[Key],Violations[Boro])</f>
        <v/>
      </c>
      <c r="E2853" s="9">
        <f>_xlfn.XLOOKUP(C2853,Violations[Key],Violations[Cuisine])</f>
        <v/>
      </c>
      <c r="F2853" s="9">
        <f>_xlfn.XLOOKUP(C2853,Violations[Key],Violations[Score])</f>
        <v/>
      </c>
      <c r="G2853" s="9">
        <f>_xlfn.XLOOKUP(C2853,Violations[Key],Violations[Grade])&amp;""</f>
        <v/>
      </c>
      <c r="H2853" s="9">
        <f>COUNTIFS(Violations[Key],C2853,Violations[Violation code],"&lt;&gt;")</f>
        <v/>
      </c>
      <c r="I2853" s="9">
        <f>COUNTIFS(Violations[Key],C2853,Violations[Critical flag],"Critical")</f>
        <v/>
      </c>
      <c r="J2853" s="9">
        <f>IF(LEFT(_xlfn.XLOOKUP(C2853,Violations[Key],Violations[Action]),20)="Establishment Closed","Yes","No")</f>
        <v/>
      </c>
      <c r="K2853" s="9">
        <f>IF(F2853&lt;=13,"Yes","No")</f>
        <v/>
      </c>
    </row>
    <row r="2854">
      <c r="A2854" t="n">
        <v>50151749</v>
      </c>
      <c r="B2854" s="8" t="n">
        <v>46176</v>
      </c>
      <c r="C2854" s="9">
        <f>A2854&amp;"-"&amp;TEXT(B2854,"yyyymmdd")</f>
        <v/>
      </c>
      <c r="D2854" s="9">
        <f>_xlfn.XLOOKUP(C2854,Violations[Key],Violations[Boro])</f>
        <v/>
      </c>
      <c r="E2854" s="9">
        <f>_xlfn.XLOOKUP(C2854,Violations[Key],Violations[Cuisine])</f>
        <v/>
      </c>
      <c r="F2854" s="9">
        <f>_xlfn.XLOOKUP(C2854,Violations[Key],Violations[Score])</f>
        <v/>
      </c>
      <c r="G2854" s="9">
        <f>_xlfn.XLOOKUP(C2854,Violations[Key],Violations[Grade])&amp;""</f>
        <v/>
      </c>
      <c r="H2854" s="9">
        <f>COUNTIFS(Violations[Key],C2854,Violations[Violation code],"&lt;&gt;")</f>
        <v/>
      </c>
      <c r="I2854" s="9">
        <f>COUNTIFS(Violations[Key],C2854,Violations[Critical flag],"Critical")</f>
        <v/>
      </c>
      <c r="J2854" s="9">
        <f>IF(LEFT(_xlfn.XLOOKUP(C2854,Violations[Key],Violations[Action]),20)="Establishment Closed","Yes","No")</f>
        <v/>
      </c>
      <c r="K2854" s="9">
        <f>IF(F2854&lt;=13,"Yes","No")</f>
        <v/>
      </c>
    </row>
    <row r="2855">
      <c r="A2855" t="n">
        <v>50152832</v>
      </c>
      <c r="B2855" s="8" t="n">
        <v>46176</v>
      </c>
      <c r="C2855" s="9">
        <f>A2855&amp;"-"&amp;TEXT(B2855,"yyyymmdd")</f>
        <v/>
      </c>
      <c r="D2855" s="9">
        <f>_xlfn.XLOOKUP(C2855,Violations[Key],Violations[Boro])</f>
        <v/>
      </c>
      <c r="E2855" s="9">
        <f>_xlfn.XLOOKUP(C2855,Violations[Key],Violations[Cuisine])</f>
        <v/>
      </c>
      <c r="F2855" s="9">
        <f>_xlfn.XLOOKUP(C2855,Violations[Key],Violations[Score])</f>
        <v/>
      </c>
      <c r="G2855" s="9">
        <f>_xlfn.XLOOKUP(C2855,Violations[Key],Violations[Grade])&amp;""</f>
        <v/>
      </c>
      <c r="H2855" s="9">
        <f>COUNTIFS(Violations[Key],C2855,Violations[Violation code],"&lt;&gt;")</f>
        <v/>
      </c>
      <c r="I2855" s="9">
        <f>COUNTIFS(Violations[Key],C2855,Violations[Critical flag],"Critical")</f>
        <v/>
      </c>
      <c r="J2855" s="9">
        <f>IF(LEFT(_xlfn.XLOOKUP(C2855,Violations[Key],Violations[Action]),20)="Establishment Closed","Yes","No")</f>
        <v/>
      </c>
      <c r="K2855" s="9">
        <f>IF(F2855&lt;=13,"Yes","No")</f>
        <v/>
      </c>
    </row>
    <row r="2856">
      <c r="A2856" t="n">
        <v>50154878</v>
      </c>
      <c r="B2856" s="8" t="n">
        <v>46176</v>
      </c>
      <c r="C2856" s="9">
        <f>A2856&amp;"-"&amp;TEXT(B2856,"yyyymmdd")</f>
        <v/>
      </c>
      <c r="D2856" s="9">
        <f>_xlfn.XLOOKUP(C2856,Violations[Key],Violations[Boro])</f>
        <v/>
      </c>
      <c r="E2856" s="9">
        <f>_xlfn.XLOOKUP(C2856,Violations[Key],Violations[Cuisine])</f>
        <v/>
      </c>
      <c r="F2856" s="9">
        <f>_xlfn.XLOOKUP(C2856,Violations[Key],Violations[Score])</f>
        <v/>
      </c>
      <c r="G2856" s="9">
        <f>_xlfn.XLOOKUP(C2856,Violations[Key],Violations[Grade])&amp;""</f>
        <v/>
      </c>
      <c r="H2856" s="9">
        <f>COUNTIFS(Violations[Key],C2856,Violations[Violation code],"&lt;&gt;")</f>
        <v/>
      </c>
      <c r="I2856" s="9">
        <f>COUNTIFS(Violations[Key],C2856,Violations[Critical flag],"Critical")</f>
        <v/>
      </c>
      <c r="J2856" s="9">
        <f>IF(LEFT(_xlfn.XLOOKUP(C2856,Violations[Key],Violations[Action]),20)="Establishment Closed","Yes","No")</f>
        <v/>
      </c>
      <c r="K2856" s="9">
        <f>IF(F2856&lt;=13,"Yes","No")</f>
        <v/>
      </c>
    </row>
    <row r="2857">
      <c r="A2857" t="n">
        <v>50159057</v>
      </c>
      <c r="B2857" s="8" t="n">
        <v>46176</v>
      </c>
      <c r="C2857" s="9">
        <f>A2857&amp;"-"&amp;TEXT(B2857,"yyyymmdd")</f>
        <v/>
      </c>
      <c r="D2857" s="9">
        <f>_xlfn.XLOOKUP(C2857,Violations[Key],Violations[Boro])</f>
        <v/>
      </c>
      <c r="E2857" s="9">
        <f>_xlfn.XLOOKUP(C2857,Violations[Key],Violations[Cuisine])</f>
        <v/>
      </c>
      <c r="F2857" s="9">
        <f>_xlfn.XLOOKUP(C2857,Violations[Key],Violations[Score])</f>
        <v/>
      </c>
      <c r="G2857" s="9">
        <f>_xlfn.XLOOKUP(C2857,Violations[Key],Violations[Grade])&amp;""</f>
        <v/>
      </c>
      <c r="H2857" s="9">
        <f>COUNTIFS(Violations[Key],C2857,Violations[Violation code],"&lt;&gt;")</f>
        <v/>
      </c>
      <c r="I2857" s="9">
        <f>COUNTIFS(Violations[Key],C2857,Violations[Critical flag],"Critical")</f>
        <v/>
      </c>
      <c r="J2857" s="9">
        <f>IF(LEFT(_xlfn.XLOOKUP(C2857,Violations[Key],Violations[Action]),20)="Establishment Closed","Yes","No")</f>
        <v/>
      </c>
      <c r="K2857" s="9">
        <f>IF(F2857&lt;=13,"Yes","No")</f>
        <v/>
      </c>
    </row>
    <row r="2858">
      <c r="A2858" t="n">
        <v>50160542</v>
      </c>
      <c r="B2858" s="8" t="n">
        <v>46176</v>
      </c>
      <c r="C2858" s="9">
        <f>A2858&amp;"-"&amp;TEXT(B2858,"yyyymmdd")</f>
        <v/>
      </c>
      <c r="D2858" s="9">
        <f>_xlfn.XLOOKUP(C2858,Violations[Key],Violations[Boro])</f>
        <v/>
      </c>
      <c r="E2858" s="9">
        <f>_xlfn.XLOOKUP(C2858,Violations[Key],Violations[Cuisine])</f>
        <v/>
      </c>
      <c r="F2858" s="9">
        <f>_xlfn.XLOOKUP(C2858,Violations[Key],Violations[Score])</f>
        <v/>
      </c>
      <c r="G2858" s="9">
        <f>_xlfn.XLOOKUP(C2858,Violations[Key],Violations[Grade])&amp;""</f>
        <v/>
      </c>
      <c r="H2858" s="9">
        <f>COUNTIFS(Violations[Key],C2858,Violations[Violation code],"&lt;&gt;")</f>
        <v/>
      </c>
      <c r="I2858" s="9">
        <f>COUNTIFS(Violations[Key],C2858,Violations[Critical flag],"Critical")</f>
        <v/>
      </c>
      <c r="J2858" s="9">
        <f>IF(LEFT(_xlfn.XLOOKUP(C2858,Violations[Key],Violations[Action]),20)="Establishment Closed","Yes","No")</f>
        <v/>
      </c>
      <c r="K2858" s="9">
        <f>IF(F2858&lt;=13,"Yes","No")</f>
        <v/>
      </c>
    </row>
    <row r="2859">
      <c r="A2859" t="n">
        <v>50161173</v>
      </c>
      <c r="B2859" s="8" t="n">
        <v>46176</v>
      </c>
      <c r="C2859" s="9">
        <f>A2859&amp;"-"&amp;TEXT(B2859,"yyyymmdd")</f>
        <v/>
      </c>
      <c r="D2859" s="9">
        <f>_xlfn.XLOOKUP(C2859,Violations[Key],Violations[Boro])</f>
        <v/>
      </c>
      <c r="E2859" s="9">
        <f>_xlfn.XLOOKUP(C2859,Violations[Key],Violations[Cuisine])</f>
        <v/>
      </c>
      <c r="F2859" s="9">
        <f>_xlfn.XLOOKUP(C2859,Violations[Key],Violations[Score])</f>
        <v/>
      </c>
      <c r="G2859" s="9">
        <f>_xlfn.XLOOKUP(C2859,Violations[Key],Violations[Grade])&amp;""</f>
        <v/>
      </c>
      <c r="H2859" s="9">
        <f>COUNTIFS(Violations[Key],C2859,Violations[Violation code],"&lt;&gt;")</f>
        <v/>
      </c>
      <c r="I2859" s="9">
        <f>COUNTIFS(Violations[Key],C2859,Violations[Critical flag],"Critical")</f>
        <v/>
      </c>
      <c r="J2859" s="9">
        <f>IF(LEFT(_xlfn.XLOOKUP(C2859,Violations[Key],Violations[Action]),20)="Establishment Closed","Yes","No")</f>
        <v/>
      </c>
      <c r="K2859" s="9">
        <f>IF(F2859&lt;=13,"Yes","No")</f>
        <v/>
      </c>
    </row>
    <row r="2860">
      <c r="A2860" t="n">
        <v>50162467</v>
      </c>
      <c r="B2860" s="8" t="n">
        <v>46176</v>
      </c>
      <c r="C2860" s="9">
        <f>A2860&amp;"-"&amp;TEXT(B2860,"yyyymmdd")</f>
        <v/>
      </c>
      <c r="D2860" s="9">
        <f>_xlfn.XLOOKUP(C2860,Violations[Key],Violations[Boro])</f>
        <v/>
      </c>
      <c r="E2860" s="9">
        <f>_xlfn.XLOOKUP(C2860,Violations[Key],Violations[Cuisine])</f>
        <v/>
      </c>
      <c r="F2860" s="9">
        <f>_xlfn.XLOOKUP(C2860,Violations[Key],Violations[Score])</f>
        <v/>
      </c>
      <c r="G2860" s="9">
        <f>_xlfn.XLOOKUP(C2860,Violations[Key],Violations[Grade])&amp;""</f>
        <v/>
      </c>
      <c r="H2860" s="9">
        <f>COUNTIFS(Violations[Key],C2860,Violations[Violation code],"&lt;&gt;")</f>
        <v/>
      </c>
      <c r="I2860" s="9">
        <f>COUNTIFS(Violations[Key],C2860,Violations[Critical flag],"Critical")</f>
        <v/>
      </c>
      <c r="J2860" s="9">
        <f>IF(LEFT(_xlfn.XLOOKUP(C2860,Violations[Key],Violations[Action]),20)="Establishment Closed","Yes","No")</f>
        <v/>
      </c>
      <c r="K2860" s="9">
        <f>IF(F2860&lt;=13,"Yes","No")</f>
        <v/>
      </c>
    </row>
    <row r="2861">
      <c r="A2861" t="n">
        <v>50162562</v>
      </c>
      <c r="B2861" s="8" t="n">
        <v>46176</v>
      </c>
      <c r="C2861" s="9">
        <f>A2861&amp;"-"&amp;TEXT(B2861,"yyyymmdd")</f>
        <v/>
      </c>
      <c r="D2861" s="9">
        <f>_xlfn.XLOOKUP(C2861,Violations[Key],Violations[Boro])</f>
        <v/>
      </c>
      <c r="E2861" s="9">
        <f>_xlfn.XLOOKUP(C2861,Violations[Key],Violations[Cuisine])</f>
        <v/>
      </c>
      <c r="F2861" s="9">
        <f>_xlfn.XLOOKUP(C2861,Violations[Key],Violations[Score])</f>
        <v/>
      </c>
      <c r="G2861" s="9">
        <f>_xlfn.XLOOKUP(C2861,Violations[Key],Violations[Grade])&amp;""</f>
        <v/>
      </c>
      <c r="H2861" s="9">
        <f>COUNTIFS(Violations[Key],C2861,Violations[Violation code],"&lt;&gt;")</f>
        <v/>
      </c>
      <c r="I2861" s="9">
        <f>COUNTIFS(Violations[Key],C2861,Violations[Critical flag],"Critical")</f>
        <v/>
      </c>
      <c r="J2861" s="9">
        <f>IF(LEFT(_xlfn.XLOOKUP(C2861,Violations[Key],Violations[Action]),20)="Establishment Closed","Yes","No")</f>
        <v/>
      </c>
      <c r="K2861" s="9">
        <f>IF(F2861&lt;=13,"Yes","No")</f>
        <v/>
      </c>
    </row>
    <row r="2862">
      <c r="A2862" t="n">
        <v>50166683</v>
      </c>
      <c r="B2862" s="8" t="n">
        <v>46176</v>
      </c>
      <c r="C2862" s="9">
        <f>A2862&amp;"-"&amp;TEXT(B2862,"yyyymmdd")</f>
        <v/>
      </c>
      <c r="D2862" s="9">
        <f>_xlfn.XLOOKUP(C2862,Violations[Key],Violations[Boro])</f>
        <v/>
      </c>
      <c r="E2862" s="9">
        <f>_xlfn.XLOOKUP(C2862,Violations[Key],Violations[Cuisine])</f>
        <v/>
      </c>
      <c r="F2862" s="9">
        <f>_xlfn.XLOOKUP(C2862,Violations[Key],Violations[Score])</f>
        <v/>
      </c>
      <c r="G2862" s="9">
        <f>_xlfn.XLOOKUP(C2862,Violations[Key],Violations[Grade])&amp;""</f>
        <v/>
      </c>
      <c r="H2862" s="9">
        <f>COUNTIFS(Violations[Key],C2862,Violations[Violation code],"&lt;&gt;")</f>
        <v/>
      </c>
      <c r="I2862" s="9">
        <f>COUNTIFS(Violations[Key],C2862,Violations[Critical flag],"Critical")</f>
        <v/>
      </c>
      <c r="J2862" s="9">
        <f>IF(LEFT(_xlfn.XLOOKUP(C2862,Violations[Key],Violations[Action]),20)="Establishment Closed","Yes","No")</f>
        <v/>
      </c>
      <c r="K2862" s="9">
        <f>IF(F2862&lt;=13,"Yes","No")</f>
        <v/>
      </c>
    </row>
    <row r="2863">
      <c r="A2863" t="n">
        <v>50171661</v>
      </c>
      <c r="B2863" s="8" t="n">
        <v>46176</v>
      </c>
      <c r="C2863" s="9">
        <f>A2863&amp;"-"&amp;TEXT(B2863,"yyyymmdd")</f>
        <v/>
      </c>
      <c r="D2863" s="9">
        <f>_xlfn.XLOOKUP(C2863,Violations[Key],Violations[Boro])</f>
        <v/>
      </c>
      <c r="E2863" s="9">
        <f>_xlfn.XLOOKUP(C2863,Violations[Key],Violations[Cuisine])</f>
        <v/>
      </c>
      <c r="F2863" s="9">
        <f>_xlfn.XLOOKUP(C2863,Violations[Key],Violations[Score])</f>
        <v/>
      </c>
      <c r="G2863" s="9">
        <f>_xlfn.XLOOKUP(C2863,Violations[Key],Violations[Grade])&amp;""</f>
        <v/>
      </c>
      <c r="H2863" s="9">
        <f>COUNTIFS(Violations[Key],C2863,Violations[Violation code],"&lt;&gt;")</f>
        <v/>
      </c>
      <c r="I2863" s="9">
        <f>COUNTIFS(Violations[Key],C2863,Violations[Critical flag],"Critical")</f>
        <v/>
      </c>
      <c r="J2863" s="9">
        <f>IF(LEFT(_xlfn.XLOOKUP(C2863,Violations[Key],Violations[Action]),20)="Establishment Closed","Yes","No")</f>
        <v/>
      </c>
      <c r="K2863" s="9">
        <f>IF(F2863&lt;=13,"Yes","No")</f>
        <v/>
      </c>
    </row>
    <row r="2864">
      <c r="A2864" t="n">
        <v>40483540</v>
      </c>
      <c r="B2864" s="8" t="n">
        <v>46177</v>
      </c>
      <c r="C2864" s="9">
        <f>A2864&amp;"-"&amp;TEXT(B2864,"yyyymmdd")</f>
        <v/>
      </c>
      <c r="D2864" s="9">
        <f>_xlfn.XLOOKUP(C2864,Violations[Key],Violations[Boro])</f>
        <v/>
      </c>
      <c r="E2864" s="9">
        <f>_xlfn.XLOOKUP(C2864,Violations[Key],Violations[Cuisine])</f>
        <v/>
      </c>
      <c r="F2864" s="9">
        <f>_xlfn.XLOOKUP(C2864,Violations[Key],Violations[Score])</f>
        <v/>
      </c>
      <c r="G2864" s="9">
        <f>_xlfn.XLOOKUP(C2864,Violations[Key],Violations[Grade])&amp;""</f>
        <v/>
      </c>
      <c r="H2864" s="9">
        <f>COUNTIFS(Violations[Key],C2864,Violations[Violation code],"&lt;&gt;")</f>
        <v/>
      </c>
      <c r="I2864" s="9">
        <f>COUNTIFS(Violations[Key],C2864,Violations[Critical flag],"Critical")</f>
        <v/>
      </c>
      <c r="J2864" s="9">
        <f>IF(LEFT(_xlfn.XLOOKUP(C2864,Violations[Key],Violations[Action]),20)="Establishment Closed","Yes","No")</f>
        <v/>
      </c>
      <c r="K2864" s="9">
        <f>IF(F2864&lt;=13,"Yes","No")</f>
        <v/>
      </c>
    </row>
    <row r="2865">
      <c r="A2865" t="n">
        <v>40609087</v>
      </c>
      <c r="B2865" s="8" t="n">
        <v>46177</v>
      </c>
      <c r="C2865" s="9">
        <f>A2865&amp;"-"&amp;TEXT(B2865,"yyyymmdd")</f>
        <v/>
      </c>
      <c r="D2865" s="9">
        <f>_xlfn.XLOOKUP(C2865,Violations[Key],Violations[Boro])</f>
        <v/>
      </c>
      <c r="E2865" s="9">
        <f>_xlfn.XLOOKUP(C2865,Violations[Key],Violations[Cuisine])</f>
        <v/>
      </c>
      <c r="F2865" s="9">
        <f>_xlfn.XLOOKUP(C2865,Violations[Key],Violations[Score])</f>
        <v/>
      </c>
      <c r="G2865" s="9">
        <f>_xlfn.XLOOKUP(C2865,Violations[Key],Violations[Grade])&amp;""</f>
        <v/>
      </c>
      <c r="H2865" s="9">
        <f>COUNTIFS(Violations[Key],C2865,Violations[Violation code],"&lt;&gt;")</f>
        <v/>
      </c>
      <c r="I2865" s="9">
        <f>COUNTIFS(Violations[Key],C2865,Violations[Critical flag],"Critical")</f>
        <v/>
      </c>
      <c r="J2865" s="9">
        <f>IF(LEFT(_xlfn.XLOOKUP(C2865,Violations[Key],Violations[Action]),20)="Establishment Closed","Yes","No")</f>
        <v/>
      </c>
      <c r="K2865" s="9">
        <f>IF(F2865&lt;=13,"Yes","No")</f>
        <v/>
      </c>
    </row>
    <row r="2866">
      <c r="A2866" t="n">
        <v>40691110</v>
      </c>
      <c r="B2866" s="8" t="n">
        <v>46177</v>
      </c>
      <c r="C2866" s="9">
        <f>A2866&amp;"-"&amp;TEXT(B2866,"yyyymmdd")</f>
        <v/>
      </c>
      <c r="D2866" s="9">
        <f>_xlfn.XLOOKUP(C2866,Violations[Key],Violations[Boro])</f>
        <v/>
      </c>
      <c r="E2866" s="9">
        <f>_xlfn.XLOOKUP(C2866,Violations[Key],Violations[Cuisine])</f>
        <v/>
      </c>
      <c r="F2866" s="9">
        <f>_xlfn.XLOOKUP(C2866,Violations[Key],Violations[Score])</f>
        <v/>
      </c>
      <c r="G2866" s="9">
        <f>_xlfn.XLOOKUP(C2866,Violations[Key],Violations[Grade])&amp;""</f>
        <v/>
      </c>
      <c r="H2866" s="9">
        <f>COUNTIFS(Violations[Key],C2866,Violations[Violation code],"&lt;&gt;")</f>
        <v/>
      </c>
      <c r="I2866" s="9">
        <f>COUNTIFS(Violations[Key],C2866,Violations[Critical flag],"Critical")</f>
        <v/>
      </c>
      <c r="J2866" s="9">
        <f>IF(LEFT(_xlfn.XLOOKUP(C2866,Violations[Key],Violations[Action]),20)="Establishment Closed","Yes","No")</f>
        <v/>
      </c>
      <c r="K2866" s="9">
        <f>IF(F2866&lt;=13,"Yes","No")</f>
        <v/>
      </c>
    </row>
    <row r="2867">
      <c r="A2867" t="n">
        <v>40703795</v>
      </c>
      <c r="B2867" s="8" t="n">
        <v>46177</v>
      </c>
      <c r="C2867" s="9">
        <f>A2867&amp;"-"&amp;TEXT(B2867,"yyyymmdd")</f>
        <v/>
      </c>
      <c r="D2867" s="9">
        <f>_xlfn.XLOOKUP(C2867,Violations[Key],Violations[Boro])</f>
        <v/>
      </c>
      <c r="E2867" s="9">
        <f>_xlfn.XLOOKUP(C2867,Violations[Key],Violations[Cuisine])</f>
        <v/>
      </c>
      <c r="F2867" s="9">
        <f>_xlfn.XLOOKUP(C2867,Violations[Key],Violations[Score])</f>
        <v/>
      </c>
      <c r="G2867" s="9">
        <f>_xlfn.XLOOKUP(C2867,Violations[Key],Violations[Grade])&amp;""</f>
        <v/>
      </c>
      <c r="H2867" s="9">
        <f>COUNTIFS(Violations[Key],C2867,Violations[Violation code],"&lt;&gt;")</f>
        <v/>
      </c>
      <c r="I2867" s="9">
        <f>COUNTIFS(Violations[Key],C2867,Violations[Critical flag],"Critical")</f>
        <v/>
      </c>
      <c r="J2867" s="9">
        <f>IF(LEFT(_xlfn.XLOOKUP(C2867,Violations[Key],Violations[Action]),20)="Establishment Closed","Yes","No")</f>
        <v/>
      </c>
      <c r="K2867" s="9">
        <f>IF(F2867&lt;=13,"Yes","No")</f>
        <v/>
      </c>
    </row>
    <row r="2868">
      <c r="A2868" t="n">
        <v>40809390</v>
      </c>
      <c r="B2868" s="8" t="n">
        <v>46177</v>
      </c>
      <c r="C2868" s="9">
        <f>A2868&amp;"-"&amp;TEXT(B2868,"yyyymmdd")</f>
        <v/>
      </c>
      <c r="D2868" s="9">
        <f>_xlfn.XLOOKUP(C2868,Violations[Key],Violations[Boro])</f>
        <v/>
      </c>
      <c r="E2868" s="9">
        <f>_xlfn.XLOOKUP(C2868,Violations[Key],Violations[Cuisine])</f>
        <v/>
      </c>
      <c r="F2868" s="9">
        <f>_xlfn.XLOOKUP(C2868,Violations[Key],Violations[Score])</f>
        <v/>
      </c>
      <c r="G2868" s="9">
        <f>_xlfn.XLOOKUP(C2868,Violations[Key],Violations[Grade])&amp;""</f>
        <v/>
      </c>
      <c r="H2868" s="9">
        <f>COUNTIFS(Violations[Key],C2868,Violations[Violation code],"&lt;&gt;")</f>
        <v/>
      </c>
      <c r="I2868" s="9">
        <f>COUNTIFS(Violations[Key],C2868,Violations[Critical flag],"Critical")</f>
        <v/>
      </c>
      <c r="J2868" s="9">
        <f>IF(LEFT(_xlfn.XLOOKUP(C2868,Violations[Key],Violations[Action]),20)="Establishment Closed","Yes","No")</f>
        <v/>
      </c>
      <c r="K2868" s="9">
        <f>IF(F2868&lt;=13,"Yes","No")</f>
        <v/>
      </c>
    </row>
    <row r="2869">
      <c r="A2869" t="n">
        <v>40857661</v>
      </c>
      <c r="B2869" s="8" t="n">
        <v>46177</v>
      </c>
      <c r="C2869" s="9">
        <f>A2869&amp;"-"&amp;TEXT(B2869,"yyyymmdd")</f>
        <v/>
      </c>
      <c r="D2869" s="9">
        <f>_xlfn.XLOOKUP(C2869,Violations[Key],Violations[Boro])</f>
        <v/>
      </c>
      <c r="E2869" s="9">
        <f>_xlfn.XLOOKUP(C2869,Violations[Key],Violations[Cuisine])</f>
        <v/>
      </c>
      <c r="F2869" s="9">
        <f>_xlfn.XLOOKUP(C2869,Violations[Key],Violations[Score])</f>
        <v/>
      </c>
      <c r="G2869" s="9">
        <f>_xlfn.XLOOKUP(C2869,Violations[Key],Violations[Grade])&amp;""</f>
        <v/>
      </c>
      <c r="H2869" s="9">
        <f>COUNTIFS(Violations[Key],C2869,Violations[Violation code],"&lt;&gt;")</f>
        <v/>
      </c>
      <c r="I2869" s="9">
        <f>COUNTIFS(Violations[Key],C2869,Violations[Critical flag],"Critical")</f>
        <v/>
      </c>
      <c r="J2869" s="9">
        <f>IF(LEFT(_xlfn.XLOOKUP(C2869,Violations[Key],Violations[Action]),20)="Establishment Closed","Yes","No")</f>
        <v/>
      </c>
      <c r="K2869" s="9">
        <f>IF(F2869&lt;=13,"Yes","No")</f>
        <v/>
      </c>
    </row>
    <row r="2870">
      <c r="A2870" t="n">
        <v>40927832</v>
      </c>
      <c r="B2870" s="8" t="n">
        <v>46177</v>
      </c>
      <c r="C2870" s="9">
        <f>A2870&amp;"-"&amp;TEXT(B2870,"yyyymmdd")</f>
        <v/>
      </c>
      <c r="D2870" s="9">
        <f>_xlfn.XLOOKUP(C2870,Violations[Key],Violations[Boro])</f>
        <v/>
      </c>
      <c r="E2870" s="9">
        <f>_xlfn.XLOOKUP(C2870,Violations[Key],Violations[Cuisine])</f>
        <v/>
      </c>
      <c r="F2870" s="9">
        <f>_xlfn.XLOOKUP(C2870,Violations[Key],Violations[Score])</f>
        <v/>
      </c>
      <c r="G2870" s="9">
        <f>_xlfn.XLOOKUP(C2870,Violations[Key],Violations[Grade])&amp;""</f>
        <v/>
      </c>
      <c r="H2870" s="9">
        <f>COUNTIFS(Violations[Key],C2870,Violations[Violation code],"&lt;&gt;")</f>
        <v/>
      </c>
      <c r="I2870" s="9">
        <f>COUNTIFS(Violations[Key],C2870,Violations[Critical flag],"Critical")</f>
        <v/>
      </c>
      <c r="J2870" s="9">
        <f>IF(LEFT(_xlfn.XLOOKUP(C2870,Violations[Key],Violations[Action]),20)="Establishment Closed","Yes","No")</f>
        <v/>
      </c>
      <c r="K2870" s="9">
        <f>IF(F2870&lt;=13,"Yes","No")</f>
        <v/>
      </c>
    </row>
    <row r="2871">
      <c r="A2871" t="n">
        <v>40941849</v>
      </c>
      <c r="B2871" s="8" t="n">
        <v>46177</v>
      </c>
      <c r="C2871" s="9">
        <f>A2871&amp;"-"&amp;TEXT(B2871,"yyyymmdd")</f>
        <v/>
      </c>
      <c r="D2871" s="9">
        <f>_xlfn.XLOOKUP(C2871,Violations[Key],Violations[Boro])</f>
        <v/>
      </c>
      <c r="E2871" s="9">
        <f>_xlfn.XLOOKUP(C2871,Violations[Key],Violations[Cuisine])</f>
        <v/>
      </c>
      <c r="F2871" s="9">
        <f>_xlfn.XLOOKUP(C2871,Violations[Key],Violations[Score])</f>
        <v/>
      </c>
      <c r="G2871" s="9">
        <f>_xlfn.XLOOKUP(C2871,Violations[Key],Violations[Grade])&amp;""</f>
        <v/>
      </c>
      <c r="H2871" s="9">
        <f>COUNTIFS(Violations[Key],C2871,Violations[Violation code],"&lt;&gt;")</f>
        <v/>
      </c>
      <c r="I2871" s="9">
        <f>COUNTIFS(Violations[Key],C2871,Violations[Critical flag],"Critical")</f>
        <v/>
      </c>
      <c r="J2871" s="9">
        <f>IF(LEFT(_xlfn.XLOOKUP(C2871,Violations[Key],Violations[Action]),20)="Establishment Closed","Yes","No")</f>
        <v/>
      </c>
      <c r="K2871" s="9">
        <f>IF(F2871&lt;=13,"Yes","No")</f>
        <v/>
      </c>
    </row>
    <row r="2872">
      <c r="A2872" t="n">
        <v>40977390</v>
      </c>
      <c r="B2872" s="8" t="n">
        <v>46177</v>
      </c>
      <c r="C2872" s="9">
        <f>A2872&amp;"-"&amp;TEXT(B2872,"yyyymmdd")</f>
        <v/>
      </c>
      <c r="D2872" s="9">
        <f>_xlfn.XLOOKUP(C2872,Violations[Key],Violations[Boro])</f>
        <v/>
      </c>
      <c r="E2872" s="9">
        <f>_xlfn.XLOOKUP(C2872,Violations[Key],Violations[Cuisine])</f>
        <v/>
      </c>
      <c r="F2872" s="9">
        <f>_xlfn.XLOOKUP(C2872,Violations[Key],Violations[Score])</f>
        <v/>
      </c>
      <c r="G2872" s="9">
        <f>_xlfn.XLOOKUP(C2872,Violations[Key],Violations[Grade])&amp;""</f>
        <v/>
      </c>
      <c r="H2872" s="9">
        <f>COUNTIFS(Violations[Key],C2872,Violations[Violation code],"&lt;&gt;")</f>
        <v/>
      </c>
      <c r="I2872" s="9">
        <f>COUNTIFS(Violations[Key],C2872,Violations[Critical flag],"Critical")</f>
        <v/>
      </c>
      <c r="J2872" s="9">
        <f>IF(LEFT(_xlfn.XLOOKUP(C2872,Violations[Key],Violations[Action]),20)="Establishment Closed","Yes","No")</f>
        <v/>
      </c>
      <c r="K2872" s="9">
        <f>IF(F2872&lt;=13,"Yes","No")</f>
        <v/>
      </c>
    </row>
    <row r="2873">
      <c r="A2873" t="n">
        <v>41017954</v>
      </c>
      <c r="B2873" s="8" t="n">
        <v>46177</v>
      </c>
      <c r="C2873" s="9">
        <f>A2873&amp;"-"&amp;TEXT(B2873,"yyyymmdd")</f>
        <v/>
      </c>
      <c r="D2873" s="9">
        <f>_xlfn.XLOOKUP(C2873,Violations[Key],Violations[Boro])</f>
        <v/>
      </c>
      <c r="E2873" s="9">
        <f>_xlfn.XLOOKUP(C2873,Violations[Key],Violations[Cuisine])</f>
        <v/>
      </c>
      <c r="F2873" s="9">
        <f>_xlfn.XLOOKUP(C2873,Violations[Key],Violations[Score])</f>
        <v/>
      </c>
      <c r="G2873" s="9">
        <f>_xlfn.XLOOKUP(C2873,Violations[Key],Violations[Grade])&amp;""</f>
        <v/>
      </c>
      <c r="H2873" s="9">
        <f>COUNTIFS(Violations[Key],C2873,Violations[Violation code],"&lt;&gt;")</f>
        <v/>
      </c>
      <c r="I2873" s="9">
        <f>COUNTIFS(Violations[Key],C2873,Violations[Critical flag],"Critical")</f>
        <v/>
      </c>
      <c r="J2873" s="9">
        <f>IF(LEFT(_xlfn.XLOOKUP(C2873,Violations[Key],Violations[Action]),20)="Establishment Closed","Yes","No")</f>
        <v/>
      </c>
      <c r="K2873" s="9">
        <f>IF(F2873&lt;=13,"Yes","No")</f>
        <v/>
      </c>
    </row>
    <row r="2874">
      <c r="A2874" t="n">
        <v>41109275</v>
      </c>
      <c r="B2874" s="8" t="n">
        <v>46177</v>
      </c>
      <c r="C2874" s="9">
        <f>A2874&amp;"-"&amp;TEXT(B2874,"yyyymmdd")</f>
        <v/>
      </c>
      <c r="D2874" s="9">
        <f>_xlfn.XLOOKUP(C2874,Violations[Key],Violations[Boro])</f>
        <v/>
      </c>
      <c r="E2874" s="9">
        <f>_xlfn.XLOOKUP(C2874,Violations[Key],Violations[Cuisine])</f>
        <v/>
      </c>
      <c r="F2874" s="9">
        <f>_xlfn.XLOOKUP(C2874,Violations[Key],Violations[Score])</f>
        <v/>
      </c>
      <c r="G2874" s="9">
        <f>_xlfn.XLOOKUP(C2874,Violations[Key],Violations[Grade])&amp;""</f>
        <v/>
      </c>
      <c r="H2874" s="9">
        <f>COUNTIFS(Violations[Key],C2874,Violations[Violation code],"&lt;&gt;")</f>
        <v/>
      </c>
      <c r="I2874" s="9">
        <f>COUNTIFS(Violations[Key],C2874,Violations[Critical flag],"Critical")</f>
        <v/>
      </c>
      <c r="J2874" s="9">
        <f>IF(LEFT(_xlfn.XLOOKUP(C2874,Violations[Key],Violations[Action]),20)="Establishment Closed","Yes","No")</f>
        <v/>
      </c>
      <c r="K2874" s="9">
        <f>IF(F2874&lt;=13,"Yes","No")</f>
        <v/>
      </c>
    </row>
    <row r="2875">
      <c r="A2875" t="n">
        <v>41174643</v>
      </c>
      <c r="B2875" s="8" t="n">
        <v>46177</v>
      </c>
      <c r="C2875" s="9">
        <f>A2875&amp;"-"&amp;TEXT(B2875,"yyyymmdd")</f>
        <v/>
      </c>
      <c r="D2875" s="9">
        <f>_xlfn.XLOOKUP(C2875,Violations[Key],Violations[Boro])</f>
        <v/>
      </c>
      <c r="E2875" s="9">
        <f>_xlfn.XLOOKUP(C2875,Violations[Key],Violations[Cuisine])</f>
        <v/>
      </c>
      <c r="F2875" s="9">
        <f>_xlfn.XLOOKUP(C2875,Violations[Key],Violations[Score])</f>
        <v/>
      </c>
      <c r="G2875" s="9">
        <f>_xlfn.XLOOKUP(C2875,Violations[Key],Violations[Grade])&amp;""</f>
        <v/>
      </c>
      <c r="H2875" s="9">
        <f>COUNTIFS(Violations[Key],C2875,Violations[Violation code],"&lt;&gt;")</f>
        <v/>
      </c>
      <c r="I2875" s="9">
        <f>COUNTIFS(Violations[Key],C2875,Violations[Critical flag],"Critical")</f>
        <v/>
      </c>
      <c r="J2875" s="9">
        <f>IF(LEFT(_xlfn.XLOOKUP(C2875,Violations[Key],Violations[Action]),20)="Establishment Closed","Yes","No")</f>
        <v/>
      </c>
      <c r="K2875" s="9">
        <f>IF(F2875&lt;=13,"Yes","No")</f>
        <v/>
      </c>
    </row>
    <row r="2876">
      <c r="A2876" t="n">
        <v>41272855</v>
      </c>
      <c r="B2876" s="8" t="n">
        <v>46177</v>
      </c>
      <c r="C2876" s="9">
        <f>A2876&amp;"-"&amp;TEXT(B2876,"yyyymmdd")</f>
        <v/>
      </c>
      <c r="D2876" s="9">
        <f>_xlfn.XLOOKUP(C2876,Violations[Key],Violations[Boro])</f>
        <v/>
      </c>
      <c r="E2876" s="9">
        <f>_xlfn.XLOOKUP(C2876,Violations[Key],Violations[Cuisine])</f>
        <v/>
      </c>
      <c r="F2876" s="9">
        <f>_xlfn.XLOOKUP(C2876,Violations[Key],Violations[Score])</f>
        <v/>
      </c>
      <c r="G2876" s="9">
        <f>_xlfn.XLOOKUP(C2876,Violations[Key],Violations[Grade])&amp;""</f>
        <v/>
      </c>
      <c r="H2876" s="9">
        <f>COUNTIFS(Violations[Key],C2876,Violations[Violation code],"&lt;&gt;")</f>
        <v/>
      </c>
      <c r="I2876" s="9">
        <f>COUNTIFS(Violations[Key],C2876,Violations[Critical flag],"Critical")</f>
        <v/>
      </c>
      <c r="J2876" s="9">
        <f>IF(LEFT(_xlfn.XLOOKUP(C2876,Violations[Key],Violations[Action]),20)="Establishment Closed","Yes","No")</f>
        <v/>
      </c>
      <c r="K2876" s="9">
        <f>IF(F2876&lt;=13,"Yes","No")</f>
        <v/>
      </c>
    </row>
    <row r="2877">
      <c r="A2877" t="n">
        <v>41297989</v>
      </c>
      <c r="B2877" s="8" t="n">
        <v>46177</v>
      </c>
      <c r="C2877" s="9">
        <f>A2877&amp;"-"&amp;TEXT(B2877,"yyyymmdd")</f>
        <v/>
      </c>
      <c r="D2877" s="9">
        <f>_xlfn.XLOOKUP(C2877,Violations[Key],Violations[Boro])</f>
        <v/>
      </c>
      <c r="E2877" s="9">
        <f>_xlfn.XLOOKUP(C2877,Violations[Key],Violations[Cuisine])</f>
        <v/>
      </c>
      <c r="F2877" s="9">
        <f>_xlfn.XLOOKUP(C2877,Violations[Key],Violations[Score])</f>
        <v/>
      </c>
      <c r="G2877" s="9">
        <f>_xlfn.XLOOKUP(C2877,Violations[Key],Violations[Grade])&amp;""</f>
        <v/>
      </c>
      <c r="H2877" s="9">
        <f>COUNTIFS(Violations[Key],C2877,Violations[Violation code],"&lt;&gt;")</f>
        <v/>
      </c>
      <c r="I2877" s="9">
        <f>COUNTIFS(Violations[Key],C2877,Violations[Critical flag],"Critical")</f>
        <v/>
      </c>
      <c r="J2877" s="9">
        <f>IF(LEFT(_xlfn.XLOOKUP(C2877,Violations[Key],Violations[Action]),20)="Establishment Closed","Yes","No")</f>
        <v/>
      </c>
      <c r="K2877" s="9">
        <f>IF(F2877&lt;=13,"Yes","No")</f>
        <v/>
      </c>
    </row>
    <row r="2878">
      <c r="A2878" t="n">
        <v>41428706</v>
      </c>
      <c r="B2878" s="8" t="n">
        <v>46177</v>
      </c>
      <c r="C2878" s="9">
        <f>A2878&amp;"-"&amp;TEXT(B2878,"yyyymmdd")</f>
        <v/>
      </c>
      <c r="D2878" s="9">
        <f>_xlfn.XLOOKUP(C2878,Violations[Key],Violations[Boro])</f>
        <v/>
      </c>
      <c r="E2878" s="9">
        <f>_xlfn.XLOOKUP(C2878,Violations[Key],Violations[Cuisine])</f>
        <v/>
      </c>
      <c r="F2878" s="9">
        <f>_xlfn.XLOOKUP(C2878,Violations[Key],Violations[Score])</f>
        <v/>
      </c>
      <c r="G2878" s="9">
        <f>_xlfn.XLOOKUP(C2878,Violations[Key],Violations[Grade])&amp;""</f>
        <v/>
      </c>
      <c r="H2878" s="9">
        <f>COUNTIFS(Violations[Key],C2878,Violations[Violation code],"&lt;&gt;")</f>
        <v/>
      </c>
      <c r="I2878" s="9">
        <f>COUNTIFS(Violations[Key],C2878,Violations[Critical flag],"Critical")</f>
        <v/>
      </c>
      <c r="J2878" s="9">
        <f>IF(LEFT(_xlfn.XLOOKUP(C2878,Violations[Key],Violations[Action]),20)="Establishment Closed","Yes","No")</f>
        <v/>
      </c>
      <c r="K2878" s="9">
        <f>IF(F2878&lt;=13,"Yes","No")</f>
        <v/>
      </c>
    </row>
    <row r="2879">
      <c r="A2879" t="n">
        <v>41559846</v>
      </c>
      <c r="B2879" s="8" t="n">
        <v>46177</v>
      </c>
      <c r="C2879" s="9">
        <f>A2879&amp;"-"&amp;TEXT(B2879,"yyyymmdd")</f>
        <v/>
      </c>
      <c r="D2879" s="9">
        <f>_xlfn.XLOOKUP(C2879,Violations[Key],Violations[Boro])</f>
        <v/>
      </c>
      <c r="E2879" s="9">
        <f>_xlfn.XLOOKUP(C2879,Violations[Key],Violations[Cuisine])</f>
        <v/>
      </c>
      <c r="F2879" s="9">
        <f>_xlfn.XLOOKUP(C2879,Violations[Key],Violations[Score])</f>
        <v/>
      </c>
      <c r="G2879" s="9">
        <f>_xlfn.XLOOKUP(C2879,Violations[Key],Violations[Grade])&amp;""</f>
        <v/>
      </c>
      <c r="H2879" s="9">
        <f>COUNTIFS(Violations[Key],C2879,Violations[Violation code],"&lt;&gt;")</f>
        <v/>
      </c>
      <c r="I2879" s="9">
        <f>COUNTIFS(Violations[Key],C2879,Violations[Critical flag],"Critical")</f>
        <v/>
      </c>
      <c r="J2879" s="9">
        <f>IF(LEFT(_xlfn.XLOOKUP(C2879,Violations[Key],Violations[Action]),20)="Establishment Closed","Yes","No")</f>
        <v/>
      </c>
      <c r="K2879" s="9">
        <f>IF(F2879&lt;=13,"Yes","No")</f>
        <v/>
      </c>
    </row>
    <row r="2880">
      <c r="A2880" t="n">
        <v>41569979</v>
      </c>
      <c r="B2880" s="8" t="n">
        <v>46177</v>
      </c>
      <c r="C2880" s="9">
        <f>A2880&amp;"-"&amp;TEXT(B2880,"yyyymmdd")</f>
        <v/>
      </c>
      <c r="D2880" s="9">
        <f>_xlfn.XLOOKUP(C2880,Violations[Key],Violations[Boro])</f>
        <v/>
      </c>
      <c r="E2880" s="9">
        <f>_xlfn.XLOOKUP(C2880,Violations[Key],Violations[Cuisine])</f>
        <v/>
      </c>
      <c r="F2880" s="9">
        <f>_xlfn.XLOOKUP(C2880,Violations[Key],Violations[Score])</f>
        <v/>
      </c>
      <c r="G2880" s="9">
        <f>_xlfn.XLOOKUP(C2880,Violations[Key],Violations[Grade])&amp;""</f>
        <v/>
      </c>
      <c r="H2880" s="9">
        <f>COUNTIFS(Violations[Key],C2880,Violations[Violation code],"&lt;&gt;")</f>
        <v/>
      </c>
      <c r="I2880" s="9">
        <f>COUNTIFS(Violations[Key],C2880,Violations[Critical flag],"Critical")</f>
        <v/>
      </c>
      <c r="J2880" s="9">
        <f>IF(LEFT(_xlfn.XLOOKUP(C2880,Violations[Key],Violations[Action]),20)="Establishment Closed","Yes","No")</f>
        <v/>
      </c>
      <c r="K2880" s="9">
        <f>IF(F2880&lt;=13,"Yes","No")</f>
        <v/>
      </c>
    </row>
    <row r="2881">
      <c r="A2881" t="n">
        <v>41616953</v>
      </c>
      <c r="B2881" s="8" t="n">
        <v>46177</v>
      </c>
      <c r="C2881" s="9">
        <f>A2881&amp;"-"&amp;TEXT(B2881,"yyyymmdd")</f>
        <v/>
      </c>
      <c r="D2881" s="9">
        <f>_xlfn.XLOOKUP(C2881,Violations[Key],Violations[Boro])</f>
        <v/>
      </c>
      <c r="E2881" s="9">
        <f>_xlfn.XLOOKUP(C2881,Violations[Key],Violations[Cuisine])</f>
        <v/>
      </c>
      <c r="F2881" s="9">
        <f>_xlfn.XLOOKUP(C2881,Violations[Key],Violations[Score])</f>
        <v/>
      </c>
      <c r="G2881" s="9">
        <f>_xlfn.XLOOKUP(C2881,Violations[Key],Violations[Grade])&amp;""</f>
        <v/>
      </c>
      <c r="H2881" s="9">
        <f>COUNTIFS(Violations[Key],C2881,Violations[Violation code],"&lt;&gt;")</f>
        <v/>
      </c>
      <c r="I2881" s="9">
        <f>COUNTIFS(Violations[Key],C2881,Violations[Critical flag],"Critical")</f>
        <v/>
      </c>
      <c r="J2881" s="9">
        <f>IF(LEFT(_xlfn.XLOOKUP(C2881,Violations[Key],Violations[Action]),20)="Establishment Closed","Yes","No")</f>
        <v/>
      </c>
      <c r="K2881" s="9">
        <f>IF(F2881&lt;=13,"Yes","No")</f>
        <v/>
      </c>
    </row>
    <row r="2882">
      <c r="A2882" t="n">
        <v>41666383</v>
      </c>
      <c r="B2882" s="8" t="n">
        <v>46177</v>
      </c>
      <c r="C2882" s="9">
        <f>A2882&amp;"-"&amp;TEXT(B2882,"yyyymmdd")</f>
        <v/>
      </c>
      <c r="D2882" s="9">
        <f>_xlfn.XLOOKUP(C2882,Violations[Key],Violations[Boro])</f>
        <v/>
      </c>
      <c r="E2882" s="9">
        <f>_xlfn.XLOOKUP(C2882,Violations[Key],Violations[Cuisine])</f>
        <v/>
      </c>
      <c r="F2882" s="9">
        <f>_xlfn.XLOOKUP(C2882,Violations[Key],Violations[Score])</f>
        <v/>
      </c>
      <c r="G2882" s="9">
        <f>_xlfn.XLOOKUP(C2882,Violations[Key],Violations[Grade])&amp;""</f>
        <v/>
      </c>
      <c r="H2882" s="9">
        <f>COUNTIFS(Violations[Key],C2882,Violations[Violation code],"&lt;&gt;")</f>
        <v/>
      </c>
      <c r="I2882" s="9">
        <f>COUNTIFS(Violations[Key],C2882,Violations[Critical flag],"Critical")</f>
        <v/>
      </c>
      <c r="J2882" s="9">
        <f>IF(LEFT(_xlfn.XLOOKUP(C2882,Violations[Key],Violations[Action]),20)="Establishment Closed","Yes","No")</f>
        <v/>
      </c>
      <c r="K2882" s="9">
        <f>IF(F2882&lt;=13,"Yes","No")</f>
        <v/>
      </c>
    </row>
    <row r="2883">
      <c r="A2883" t="n">
        <v>41689872</v>
      </c>
      <c r="B2883" s="8" t="n">
        <v>46177</v>
      </c>
      <c r="C2883" s="9">
        <f>A2883&amp;"-"&amp;TEXT(B2883,"yyyymmdd")</f>
        <v/>
      </c>
      <c r="D2883" s="9">
        <f>_xlfn.XLOOKUP(C2883,Violations[Key],Violations[Boro])</f>
        <v/>
      </c>
      <c r="E2883" s="9">
        <f>_xlfn.XLOOKUP(C2883,Violations[Key],Violations[Cuisine])</f>
        <v/>
      </c>
      <c r="F2883" s="9">
        <f>_xlfn.XLOOKUP(C2883,Violations[Key],Violations[Score])</f>
        <v/>
      </c>
      <c r="G2883" s="9">
        <f>_xlfn.XLOOKUP(C2883,Violations[Key],Violations[Grade])&amp;""</f>
        <v/>
      </c>
      <c r="H2883" s="9">
        <f>COUNTIFS(Violations[Key],C2883,Violations[Violation code],"&lt;&gt;")</f>
        <v/>
      </c>
      <c r="I2883" s="9">
        <f>COUNTIFS(Violations[Key],C2883,Violations[Critical flag],"Critical")</f>
        <v/>
      </c>
      <c r="J2883" s="9">
        <f>IF(LEFT(_xlfn.XLOOKUP(C2883,Violations[Key],Violations[Action]),20)="Establishment Closed","Yes","No")</f>
        <v/>
      </c>
      <c r="K2883" s="9">
        <f>IF(F2883&lt;=13,"Yes","No")</f>
        <v/>
      </c>
    </row>
    <row r="2884">
      <c r="A2884" t="n">
        <v>50001348</v>
      </c>
      <c r="B2884" s="8" t="n">
        <v>46177</v>
      </c>
      <c r="C2884" s="9">
        <f>A2884&amp;"-"&amp;TEXT(B2884,"yyyymmdd")</f>
        <v/>
      </c>
      <c r="D2884" s="9">
        <f>_xlfn.XLOOKUP(C2884,Violations[Key],Violations[Boro])</f>
        <v/>
      </c>
      <c r="E2884" s="9">
        <f>_xlfn.XLOOKUP(C2884,Violations[Key],Violations[Cuisine])</f>
        <v/>
      </c>
      <c r="F2884" s="9">
        <f>_xlfn.XLOOKUP(C2884,Violations[Key],Violations[Score])</f>
        <v/>
      </c>
      <c r="G2884" s="9">
        <f>_xlfn.XLOOKUP(C2884,Violations[Key],Violations[Grade])&amp;""</f>
        <v/>
      </c>
      <c r="H2884" s="9">
        <f>COUNTIFS(Violations[Key],C2884,Violations[Violation code],"&lt;&gt;")</f>
        <v/>
      </c>
      <c r="I2884" s="9">
        <f>COUNTIFS(Violations[Key],C2884,Violations[Critical flag],"Critical")</f>
        <v/>
      </c>
      <c r="J2884" s="9">
        <f>IF(LEFT(_xlfn.XLOOKUP(C2884,Violations[Key],Violations[Action]),20)="Establishment Closed","Yes","No")</f>
        <v/>
      </c>
      <c r="K2884" s="9">
        <f>IF(F2884&lt;=13,"Yes","No")</f>
        <v/>
      </c>
    </row>
    <row r="2885">
      <c r="A2885" t="n">
        <v>50002380</v>
      </c>
      <c r="B2885" s="8" t="n">
        <v>46177</v>
      </c>
      <c r="C2885" s="9">
        <f>A2885&amp;"-"&amp;TEXT(B2885,"yyyymmdd")</f>
        <v/>
      </c>
      <c r="D2885" s="9">
        <f>_xlfn.XLOOKUP(C2885,Violations[Key],Violations[Boro])</f>
        <v/>
      </c>
      <c r="E2885" s="9">
        <f>_xlfn.XLOOKUP(C2885,Violations[Key],Violations[Cuisine])</f>
        <v/>
      </c>
      <c r="F2885" s="9">
        <f>_xlfn.XLOOKUP(C2885,Violations[Key],Violations[Score])</f>
        <v/>
      </c>
      <c r="G2885" s="9">
        <f>_xlfn.XLOOKUP(C2885,Violations[Key],Violations[Grade])&amp;""</f>
        <v/>
      </c>
      <c r="H2885" s="9">
        <f>COUNTIFS(Violations[Key],C2885,Violations[Violation code],"&lt;&gt;")</f>
        <v/>
      </c>
      <c r="I2885" s="9">
        <f>COUNTIFS(Violations[Key],C2885,Violations[Critical flag],"Critical")</f>
        <v/>
      </c>
      <c r="J2885" s="9">
        <f>IF(LEFT(_xlfn.XLOOKUP(C2885,Violations[Key],Violations[Action]),20)="Establishment Closed","Yes","No")</f>
        <v/>
      </c>
      <c r="K2885" s="9">
        <f>IF(F2885&lt;=13,"Yes","No")</f>
        <v/>
      </c>
    </row>
    <row r="2886">
      <c r="A2886" t="n">
        <v>50004623</v>
      </c>
      <c r="B2886" s="8" t="n">
        <v>46177</v>
      </c>
      <c r="C2886" s="9">
        <f>A2886&amp;"-"&amp;TEXT(B2886,"yyyymmdd")</f>
        <v/>
      </c>
      <c r="D2886" s="9">
        <f>_xlfn.XLOOKUP(C2886,Violations[Key],Violations[Boro])</f>
        <v/>
      </c>
      <c r="E2886" s="9">
        <f>_xlfn.XLOOKUP(C2886,Violations[Key],Violations[Cuisine])</f>
        <v/>
      </c>
      <c r="F2886" s="9">
        <f>_xlfn.XLOOKUP(C2886,Violations[Key],Violations[Score])</f>
        <v/>
      </c>
      <c r="G2886" s="9">
        <f>_xlfn.XLOOKUP(C2886,Violations[Key],Violations[Grade])&amp;""</f>
        <v/>
      </c>
      <c r="H2886" s="9">
        <f>COUNTIFS(Violations[Key],C2886,Violations[Violation code],"&lt;&gt;")</f>
        <v/>
      </c>
      <c r="I2886" s="9">
        <f>COUNTIFS(Violations[Key],C2886,Violations[Critical flag],"Critical")</f>
        <v/>
      </c>
      <c r="J2886" s="9">
        <f>IF(LEFT(_xlfn.XLOOKUP(C2886,Violations[Key],Violations[Action]),20)="Establishment Closed","Yes","No")</f>
        <v/>
      </c>
      <c r="K2886" s="9">
        <f>IF(F2886&lt;=13,"Yes","No")</f>
        <v/>
      </c>
    </row>
    <row r="2887">
      <c r="A2887" t="n">
        <v>50007907</v>
      </c>
      <c r="B2887" s="8" t="n">
        <v>46177</v>
      </c>
      <c r="C2887" s="9">
        <f>A2887&amp;"-"&amp;TEXT(B2887,"yyyymmdd")</f>
        <v/>
      </c>
      <c r="D2887" s="9">
        <f>_xlfn.XLOOKUP(C2887,Violations[Key],Violations[Boro])</f>
        <v/>
      </c>
      <c r="E2887" s="9">
        <f>_xlfn.XLOOKUP(C2887,Violations[Key],Violations[Cuisine])</f>
        <v/>
      </c>
      <c r="F2887" s="9">
        <f>_xlfn.XLOOKUP(C2887,Violations[Key],Violations[Score])</f>
        <v/>
      </c>
      <c r="G2887" s="9">
        <f>_xlfn.XLOOKUP(C2887,Violations[Key],Violations[Grade])&amp;""</f>
        <v/>
      </c>
      <c r="H2887" s="9">
        <f>COUNTIFS(Violations[Key],C2887,Violations[Violation code],"&lt;&gt;")</f>
        <v/>
      </c>
      <c r="I2887" s="9">
        <f>COUNTIFS(Violations[Key],C2887,Violations[Critical flag],"Critical")</f>
        <v/>
      </c>
      <c r="J2887" s="9">
        <f>IF(LEFT(_xlfn.XLOOKUP(C2887,Violations[Key],Violations[Action]),20)="Establishment Closed","Yes","No")</f>
        <v/>
      </c>
      <c r="K2887" s="9">
        <f>IF(F2887&lt;=13,"Yes","No")</f>
        <v/>
      </c>
    </row>
    <row r="2888">
      <c r="A2888" t="n">
        <v>50008263</v>
      </c>
      <c r="B2888" s="8" t="n">
        <v>46177</v>
      </c>
      <c r="C2888" s="9">
        <f>A2888&amp;"-"&amp;TEXT(B2888,"yyyymmdd")</f>
        <v/>
      </c>
      <c r="D2888" s="9">
        <f>_xlfn.XLOOKUP(C2888,Violations[Key],Violations[Boro])</f>
        <v/>
      </c>
      <c r="E2888" s="9">
        <f>_xlfn.XLOOKUP(C2888,Violations[Key],Violations[Cuisine])</f>
        <v/>
      </c>
      <c r="F2888" s="9">
        <f>_xlfn.XLOOKUP(C2888,Violations[Key],Violations[Score])</f>
        <v/>
      </c>
      <c r="G2888" s="9">
        <f>_xlfn.XLOOKUP(C2888,Violations[Key],Violations[Grade])&amp;""</f>
        <v/>
      </c>
      <c r="H2888" s="9">
        <f>COUNTIFS(Violations[Key],C2888,Violations[Violation code],"&lt;&gt;")</f>
        <v/>
      </c>
      <c r="I2888" s="9">
        <f>COUNTIFS(Violations[Key],C2888,Violations[Critical flag],"Critical")</f>
        <v/>
      </c>
      <c r="J2888" s="9">
        <f>IF(LEFT(_xlfn.XLOOKUP(C2888,Violations[Key],Violations[Action]),20)="Establishment Closed","Yes","No")</f>
        <v/>
      </c>
      <c r="K2888" s="9">
        <f>IF(F2888&lt;=13,"Yes","No")</f>
        <v/>
      </c>
    </row>
    <row r="2889">
      <c r="A2889" t="n">
        <v>50008334</v>
      </c>
      <c r="B2889" s="8" t="n">
        <v>46177</v>
      </c>
      <c r="C2889" s="9">
        <f>A2889&amp;"-"&amp;TEXT(B2889,"yyyymmdd")</f>
        <v/>
      </c>
      <c r="D2889" s="9">
        <f>_xlfn.XLOOKUP(C2889,Violations[Key],Violations[Boro])</f>
        <v/>
      </c>
      <c r="E2889" s="9">
        <f>_xlfn.XLOOKUP(C2889,Violations[Key],Violations[Cuisine])</f>
        <v/>
      </c>
      <c r="F2889" s="9">
        <f>_xlfn.XLOOKUP(C2889,Violations[Key],Violations[Score])</f>
        <v/>
      </c>
      <c r="G2889" s="9">
        <f>_xlfn.XLOOKUP(C2889,Violations[Key],Violations[Grade])&amp;""</f>
        <v/>
      </c>
      <c r="H2889" s="9">
        <f>COUNTIFS(Violations[Key],C2889,Violations[Violation code],"&lt;&gt;")</f>
        <v/>
      </c>
      <c r="I2889" s="9">
        <f>COUNTIFS(Violations[Key],C2889,Violations[Critical flag],"Critical")</f>
        <v/>
      </c>
      <c r="J2889" s="9">
        <f>IF(LEFT(_xlfn.XLOOKUP(C2889,Violations[Key],Violations[Action]),20)="Establishment Closed","Yes","No")</f>
        <v/>
      </c>
      <c r="K2889" s="9">
        <f>IF(F2889&lt;=13,"Yes","No")</f>
        <v/>
      </c>
    </row>
    <row r="2890">
      <c r="A2890" t="n">
        <v>50009019</v>
      </c>
      <c r="B2890" s="8" t="n">
        <v>46177</v>
      </c>
      <c r="C2890" s="9">
        <f>A2890&amp;"-"&amp;TEXT(B2890,"yyyymmdd")</f>
        <v/>
      </c>
      <c r="D2890" s="9">
        <f>_xlfn.XLOOKUP(C2890,Violations[Key],Violations[Boro])</f>
        <v/>
      </c>
      <c r="E2890" s="9">
        <f>_xlfn.XLOOKUP(C2890,Violations[Key],Violations[Cuisine])</f>
        <v/>
      </c>
      <c r="F2890" s="9">
        <f>_xlfn.XLOOKUP(C2890,Violations[Key],Violations[Score])</f>
        <v/>
      </c>
      <c r="G2890" s="9">
        <f>_xlfn.XLOOKUP(C2890,Violations[Key],Violations[Grade])&amp;""</f>
        <v/>
      </c>
      <c r="H2890" s="9">
        <f>COUNTIFS(Violations[Key],C2890,Violations[Violation code],"&lt;&gt;")</f>
        <v/>
      </c>
      <c r="I2890" s="9">
        <f>COUNTIFS(Violations[Key],C2890,Violations[Critical flag],"Critical")</f>
        <v/>
      </c>
      <c r="J2890" s="9">
        <f>IF(LEFT(_xlfn.XLOOKUP(C2890,Violations[Key],Violations[Action]),20)="Establishment Closed","Yes","No")</f>
        <v/>
      </c>
      <c r="K2890" s="9">
        <f>IF(F2890&lt;=13,"Yes","No")</f>
        <v/>
      </c>
    </row>
    <row r="2891">
      <c r="A2891" t="n">
        <v>50011968</v>
      </c>
      <c r="B2891" s="8" t="n">
        <v>46177</v>
      </c>
      <c r="C2891" s="9">
        <f>A2891&amp;"-"&amp;TEXT(B2891,"yyyymmdd")</f>
        <v/>
      </c>
      <c r="D2891" s="9">
        <f>_xlfn.XLOOKUP(C2891,Violations[Key],Violations[Boro])</f>
        <v/>
      </c>
      <c r="E2891" s="9">
        <f>_xlfn.XLOOKUP(C2891,Violations[Key],Violations[Cuisine])</f>
        <v/>
      </c>
      <c r="F2891" s="9">
        <f>_xlfn.XLOOKUP(C2891,Violations[Key],Violations[Score])</f>
        <v/>
      </c>
      <c r="G2891" s="9">
        <f>_xlfn.XLOOKUP(C2891,Violations[Key],Violations[Grade])&amp;""</f>
        <v/>
      </c>
      <c r="H2891" s="9">
        <f>COUNTIFS(Violations[Key],C2891,Violations[Violation code],"&lt;&gt;")</f>
        <v/>
      </c>
      <c r="I2891" s="9">
        <f>COUNTIFS(Violations[Key],C2891,Violations[Critical flag],"Critical")</f>
        <v/>
      </c>
      <c r="J2891" s="9">
        <f>IF(LEFT(_xlfn.XLOOKUP(C2891,Violations[Key],Violations[Action]),20)="Establishment Closed","Yes","No")</f>
        <v/>
      </c>
      <c r="K2891" s="9">
        <f>IF(F2891&lt;=13,"Yes","No")</f>
        <v/>
      </c>
    </row>
    <row r="2892">
      <c r="A2892" t="n">
        <v>50014650</v>
      </c>
      <c r="B2892" s="8" t="n">
        <v>46177</v>
      </c>
      <c r="C2892" s="9">
        <f>A2892&amp;"-"&amp;TEXT(B2892,"yyyymmdd")</f>
        <v/>
      </c>
      <c r="D2892" s="9">
        <f>_xlfn.XLOOKUP(C2892,Violations[Key],Violations[Boro])</f>
        <v/>
      </c>
      <c r="E2892" s="9">
        <f>_xlfn.XLOOKUP(C2892,Violations[Key],Violations[Cuisine])</f>
        <v/>
      </c>
      <c r="F2892" s="9">
        <f>_xlfn.XLOOKUP(C2892,Violations[Key],Violations[Score])</f>
        <v/>
      </c>
      <c r="G2892" s="9">
        <f>_xlfn.XLOOKUP(C2892,Violations[Key],Violations[Grade])&amp;""</f>
        <v/>
      </c>
      <c r="H2892" s="9">
        <f>COUNTIFS(Violations[Key],C2892,Violations[Violation code],"&lt;&gt;")</f>
        <v/>
      </c>
      <c r="I2892" s="9">
        <f>COUNTIFS(Violations[Key],C2892,Violations[Critical flag],"Critical")</f>
        <v/>
      </c>
      <c r="J2892" s="9">
        <f>IF(LEFT(_xlfn.XLOOKUP(C2892,Violations[Key],Violations[Action]),20)="Establishment Closed","Yes","No")</f>
        <v/>
      </c>
      <c r="K2892" s="9">
        <f>IF(F2892&lt;=13,"Yes","No")</f>
        <v/>
      </c>
    </row>
    <row r="2893">
      <c r="A2893" t="n">
        <v>50018278</v>
      </c>
      <c r="B2893" s="8" t="n">
        <v>46177</v>
      </c>
      <c r="C2893" s="9">
        <f>A2893&amp;"-"&amp;TEXT(B2893,"yyyymmdd")</f>
        <v/>
      </c>
      <c r="D2893" s="9">
        <f>_xlfn.XLOOKUP(C2893,Violations[Key],Violations[Boro])</f>
        <v/>
      </c>
      <c r="E2893" s="9">
        <f>_xlfn.XLOOKUP(C2893,Violations[Key],Violations[Cuisine])</f>
        <v/>
      </c>
      <c r="F2893" s="9">
        <f>_xlfn.XLOOKUP(C2893,Violations[Key],Violations[Score])</f>
        <v/>
      </c>
      <c r="G2893" s="9">
        <f>_xlfn.XLOOKUP(C2893,Violations[Key],Violations[Grade])&amp;""</f>
        <v/>
      </c>
      <c r="H2893" s="9">
        <f>COUNTIFS(Violations[Key],C2893,Violations[Violation code],"&lt;&gt;")</f>
        <v/>
      </c>
      <c r="I2893" s="9">
        <f>COUNTIFS(Violations[Key],C2893,Violations[Critical flag],"Critical")</f>
        <v/>
      </c>
      <c r="J2893" s="9">
        <f>IF(LEFT(_xlfn.XLOOKUP(C2893,Violations[Key],Violations[Action]),20)="Establishment Closed","Yes","No")</f>
        <v/>
      </c>
      <c r="K2893" s="9">
        <f>IF(F2893&lt;=13,"Yes","No")</f>
        <v/>
      </c>
    </row>
    <row r="2894">
      <c r="A2894" t="n">
        <v>50035849</v>
      </c>
      <c r="B2894" s="8" t="n">
        <v>46177</v>
      </c>
      <c r="C2894" s="9">
        <f>A2894&amp;"-"&amp;TEXT(B2894,"yyyymmdd")</f>
        <v/>
      </c>
      <c r="D2894" s="9">
        <f>_xlfn.XLOOKUP(C2894,Violations[Key],Violations[Boro])</f>
        <v/>
      </c>
      <c r="E2894" s="9">
        <f>_xlfn.XLOOKUP(C2894,Violations[Key],Violations[Cuisine])</f>
        <v/>
      </c>
      <c r="F2894" s="9">
        <f>_xlfn.XLOOKUP(C2894,Violations[Key],Violations[Score])</f>
        <v/>
      </c>
      <c r="G2894" s="9">
        <f>_xlfn.XLOOKUP(C2894,Violations[Key],Violations[Grade])&amp;""</f>
        <v/>
      </c>
      <c r="H2894" s="9">
        <f>COUNTIFS(Violations[Key],C2894,Violations[Violation code],"&lt;&gt;")</f>
        <v/>
      </c>
      <c r="I2894" s="9">
        <f>COUNTIFS(Violations[Key],C2894,Violations[Critical flag],"Critical")</f>
        <v/>
      </c>
      <c r="J2894" s="9">
        <f>IF(LEFT(_xlfn.XLOOKUP(C2894,Violations[Key],Violations[Action]),20)="Establishment Closed","Yes","No")</f>
        <v/>
      </c>
      <c r="K2894" s="9">
        <f>IF(F2894&lt;=13,"Yes","No")</f>
        <v/>
      </c>
    </row>
    <row r="2895">
      <c r="A2895" t="n">
        <v>50038065</v>
      </c>
      <c r="B2895" s="8" t="n">
        <v>46177</v>
      </c>
      <c r="C2895" s="9">
        <f>A2895&amp;"-"&amp;TEXT(B2895,"yyyymmdd")</f>
        <v/>
      </c>
      <c r="D2895" s="9">
        <f>_xlfn.XLOOKUP(C2895,Violations[Key],Violations[Boro])</f>
        <v/>
      </c>
      <c r="E2895" s="9">
        <f>_xlfn.XLOOKUP(C2895,Violations[Key],Violations[Cuisine])</f>
        <v/>
      </c>
      <c r="F2895" s="9">
        <f>_xlfn.XLOOKUP(C2895,Violations[Key],Violations[Score])</f>
        <v/>
      </c>
      <c r="G2895" s="9">
        <f>_xlfn.XLOOKUP(C2895,Violations[Key],Violations[Grade])&amp;""</f>
        <v/>
      </c>
      <c r="H2895" s="9">
        <f>COUNTIFS(Violations[Key],C2895,Violations[Violation code],"&lt;&gt;")</f>
        <v/>
      </c>
      <c r="I2895" s="9">
        <f>COUNTIFS(Violations[Key],C2895,Violations[Critical flag],"Critical")</f>
        <v/>
      </c>
      <c r="J2895" s="9">
        <f>IF(LEFT(_xlfn.XLOOKUP(C2895,Violations[Key],Violations[Action]),20)="Establishment Closed","Yes","No")</f>
        <v/>
      </c>
      <c r="K2895" s="9">
        <f>IF(F2895&lt;=13,"Yes","No")</f>
        <v/>
      </c>
    </row>
    <row r="2896">
      <c r="A2896" t="n">
        <v>50038374</v>
      </c>
      <c r="B2896" s="8" t="n">
        <v>46177</v>
      </c>
      <c r="C2896" s="9">
        <f>A2896&amp;"-"&amp;TEXT(B2896,"yyyymmdd")</f>
        <v/>
      </c>
      <c r="D2896" s="9">
        <f>_xlfn.XLOOKUP(C2896,Violations[Key],Violations[Boro])</f>
        <v/>
      </c>
      <c r="E2896" s="9">
        <f>_xlfn.XLOOKUP(C2896,Violations[Key],Violations[Cuisine])</f>
        <v/>
      </c>
      <c r="F2896" s="9">
        <f>_xlfn.XLOOKUP(C2896,Violations[Key],Violations[Score])</f>
        <v/>
      </c>
      <c r="G2896" s="9">
        <f>_xlfn.XLOOKUP(C2896,Violations[Key],Violations[Grade])&amp;""</f>
        <v/>
      </c>
      <c r="H2896" s="9">
        <f>COUNTIFS(Violations[Key],C2896,Violations[Violation code],"&lt;&gt;")</f>
        <v/>
      </c>
      <c r="I2896" s="9">
        <f>COUNTIFS(Violations[Key],C2896,Violations[Critical flag],"Critical")</f>
        <v/>
      </c>
      <c r="J2896" s="9">
        <f>IF(LEFT(_xlfn.XLOOKUP(C2896,Violations[Key],Violations[Action]),20)="Establishment Closed","Yes","No")</f>
        <v/>
      </c>
      <c r="K2896" s="9">
        <f>IF(F2896&lt;=13,"Yes","No")</f>
        <v/>
      </c>
    </row>
    <row r="2897">
      <c r="A2897" t="n">
        <v>50038886</v>
      </c>
      <c r="B2897" s="8" t="n">
        <v>46177</v>
      </c>
      <c r="C2897" s="9">
        <f>A2897&amp;"-"&amp;TEXT(B2897,"yyyymmdd")</f>
        <v/>
      </c>
      <c r="D2897" s="9">
        <f>_xlfn.XLOOKUP(C2897,Violations[Key],Violations[Boro])</f>
        <v/>
      </c>
      <c r="E2897" s="9">
        <f>_xlfn.XLOOKUP(C2897,Violations[Key],Violations[Cuisine])</f>
        <v/>
      </c>
      <c r="F2897" s="9">
        <f>_xlfn.XLOOKUP(C2897,Violations[Key],Violations[Score])</f>
        <v/>
      </c>
      <c r="G2897" s="9">
        <f>_xlfn.XLOOKUP(C2897,Violations[Key],Violations[Grade])&amp;""</f>
        <v/>
      </c>
      <c r="H2897" s="9">
        <f>COUNTIFS(Violations[Key],C2897,Violations[Violation code],"&lt;&gt;")</f>
        <v/>
      </c>
      <c r="I2897" s="9">
        <f>COUNTIFS(Violations[Key],C2897,Violations[Critical flag],"Critical")</f>
        <v/>
      </c>
      <c r="J2897" s="9">
        <f>IF(LEFT(_xlfn.XLOOKUP(C2897,Violations[Key],Violations[Action]),20)="Establishment Closed","Yes","No")</f>
        <v/>
      </c>
      <c r="K2897" s="9">
        <f>IF(F2897&lt;=13,"Yes","No")</f>
        <v/>
      </c>
    </row>
    <row r="2898">
      <c r="A2898" t="n">
        <v>50043823</v>
      </c>
      <c r="B2898" s="8" t="n">
        <v>46177</v>
      </c>
      <c r="C2898" s="9">
        <f>A2898&amp;"-"&amp;TEXT(B2898,"yyyymmdd")</f>
        <v/>
      </c>
      <c r="D2898" s="9">
        <f>_xlfn.XLOOKUP(C2898,Violations[Key],Violations[Boro])</f>
        <v/>
      </c>
      <c r="E2898" s="9">
        <f>_xlfn.XLOOKUP(C2898,Violations[Key],Violations[Cuisine])</f>
        <v/>
      </c>
      <c r="F2898" s="9">
        <f>_xlfn.XLOOKUP(C2898,Violations[Key],Violations[Score])</f>
        <v/>
      </c>
      <c r="G2898" s="9">
        <f>_xlfn.XLOOKUP(C2898,Violations[Key],Violations[Grade])&amp;""</f>
        <v/>
      </c>
      <c r="H2898" s="9">
        <f>COUNTIFS(Violations[Key],C2898,Violations[Violation code],"&lt;&gt;")</f>
        <v/>
      </c>
      <c r="I2898" s="9">
        <f>COUNTIFS(Violations[Key],C2898,Violations[Critical flag],"Critical")</f>
        <v/>
      </c>
      <c r="J2898" s="9">
        <f>IF(LEFT(_xlfn.XLOOKUP(C2898,Violations[Key],Violations[Action]),20)="Establishment Closed","Yes","No")</f>
        <v/>
      </c>
      <c r="K2898" s="9">
        <f>IF(F2898&lt;=13,"Yes","No")</f>
        <v/>
      </c>
    </row>
    <row r="2899">
      <c r="A2899" t="n">
        <v>50045384</v>
      </c>
      <c r="B2899" s="8" t="n">
        <v>46177</v>
      </c>
      <c r="C2899" s="9">
        <f>A2899&amp;"-"&amp;TEXT(B2899,"yyyymmdd")</f>
        <v/>
      </c>
      <c r="D2899" s="9">
        <f>_xlfn.XLOOKUP(C2899,Violations[Key],Violations[Boro])</f>
        <v/>
      </c>
      <c r="E2899" s="9">
        <f>_xlfn.XLOOKUP(C2899,Violations[Key],Violations[Cuisine])</f>
        <v/>
      </c>
      <c r="F2899" s="9">
        <f>_xlfn.XLOOKUP(C2899,Violations[Key],Violations[Score])</f>
        <v/>
      </c>
      <c r="G2899" s="9">
        <f>_xlfn.XLOOKUP(C2899,Violations[Key],Violations[Grade])&amp;""</f>
        <v/>
      </c>
      <c r="H2899" s="9">
        <f>COUNTIFS(Violations[Key],C2899,Violations[Violation code],"&lt;&gt;")</f>
        <v/>
      </c>
      <c r="I2899" s="9">
        <f>COUNTIFS(Violations[Key],C2899,Violations[Critical flag],"Critical")</f>
        <v/>
      </c>
      <c r="J2899" s="9">
        <f>IF(LEFT(_xlfn.XLOOKUP(C2899,Violations[Key],Violations[Action]),20)="Establishment Closed","Yes","No")</f>
        <v/>
      </c>
      <c r="K2899" s="9">
        <f>IF(F2899&lt;=13,"Yes","No")</f>
        <v/>
      </c>
    </row>
    <row r="2900">
      <c r="A2900" t="n">
        <v>50048030</v>
      </c>
      <c r="B2900" s="8" t="n">
        <v>46177</v>
      </c>
      <c r="C2900" s="9">
        <f>A2900&amp;"-"&amp;TEXT(B2900,"yyyymmdd")</f>
        <v/>
      </c>
      <c r="D2900" s="9">
        <f>_xlfn.XLOOKUP(C2900,Violations[Key],Violations[Boro])</f>
        <v/>
      </c>
      <c r="E2900" s="9">
        <f>_xlfn.XLOOKUP(C2900,Violations[Key],Violations[Cuisine])</f>
        <v/>
      </c>
      <c r="F2900" s="9">
        <f>_xlfn.XLOOKUP(C2900,Violations[Key],Violations[Score])</f>
        <v/>
      </c>
      <c r="G2900" s="9">
        <f>_xlfn.XLOOKUP(C2900,Violations[Key],Violations[Grade])&amp;""</f>
        <v/>
      </c>
      <c r="H2900" s="9">
        <f>COUNTIFS(Violations[Key],C2900,Violations[Violation code],"&lt;&gt;")</f>
        <v/>
      </c>
      <c r="I2900" s="9">
        <f>COUNTIFS(Violations[Key],C2900,Violations[Critical flag],"Critical")</f>
        <v/>
      </c>
      <c r="J2900" s="9">
        <f>IF(LEFT(_xlfn.XLOOKUP(C2900,Violations[Key],Violations[Action]),20)="Establishment Closed","Yes","No")</f>
        <v/>
      </c>
      <c r="K2900" s="9">
        <f>IF(F2900&lt;=13,"Yes","No")</f>
        <v/>
      </c>
    </row>
    <row r="2901">
      <c r="A2901" t="n">
        <v>50051269</v>
      </c>
      <c r="B2901" s="8" t="n">
        <v>46177</v>
      </c>
      <c r="C2901" s="9">
        <f>A2901&amp;"-"&amp;TEXT(B2901,"yyyymmdd")</f>
        <v/>
      </c>
      <c r="D2901" s="9">
        <f>_xlfn.XLOOKUP(C2901,Violations[Key],Violations[Boro])</f>
        <v/>
      </c>
      <c r="E2901" s="9">
        <f>_xlfn.XLOOKUP(C2901,Violations[Key],Violations[Cuisine])</f>
        <v/>
      </c>
      <c r="F2901" s="9">
        <f>_xlfn.XLOOKUP(C2901,Violations[Key],Violations[Score])</f>
        <v/>
      </c>
      <c r="G2901" s="9">
        <f>_xlfn.XLOOKUP(C2901,Violations[Key],Violations[Grade])&amp;""</f>
        <v/>
      </c>
      <c r="H2901" s="9">
        <f>COUNTIFS(Violations[Key],C2901,Violations[Violation code],"&lt;&gt;")</f>
        <v/>
      </c>
      <c r="I2901" s="9">
        <f>COUNTIFS(Violations[Key],C2901,Violations[Critical flag],"Critical")</f>
        <v/>
      </c>
      <c r="J2901" s="9">
        <f>IF(LEFT(_xlfn.XLOOKUP(C2901,Violations[Key],Violations[Action]),20)="Establishment Closed","Yes","No")</f>
        <v/>
      </c>
      <c r="K2901" s="9">
        <f>IF(F2901&lt;=13,"Yes","No")</f>
        <v/>
      </c>
    </row>
    <row r="2902">
      <c r="A2902" t="n">
        <v>50051749</v>
      </c>
      <c r="B2902" s="8" t="n">
        <v>46177</v>
      </c>
      <c r="C2902" s="9">
        <f>A2902&amp;"-"&amp;TEXT(B2902,"yyyymmdd")</f>
        <v/>
      </c>
      <c r="D2902" s="9">
        <f>_xlfn.XLOOKUP(C2902,Violations[Key],Violations[Boro])</f>
        <v/>
      </c>
      <c r="E2902" s="9">
        <f>_xlfn.XLOOKUP(C2902,Violations[Key],Violations[Cuisine])</f>
        <v/>
      </c>
      <c r="F2902" s="9">
        <f>_xlfn.XLOOKUP(C2902,Violations[Key],Violations[Score])</f>
        <v/>
      </c>
      <c r="G2902" s="9">
        <f>_xlfn.XLOOKUP(C2902,Violations[Key],Violations[Grade])&amp;""</f>
        <v/>
      </c>
      <c r="H2902" s="9">
        <f>COUNTIFS(Violations[Key],C2902,Violations[Violation code],"&lt;&gt;")</f>
        <v/>
      </c>
      <c r="I2902" s="9">
        <f>COUNTIFS(Violations[Key],C2902,Violations[Critical flag],"Critical")</f>
        <v/>
      </c>
      <c r="J2902" s="9">
        <f>IF(LEFT(_xlfn.XLOOKUP(C2902,Violations[Key],Violations[Action]),20)="Establishment Closed","Yes","No")</f>
        <v/>
      </c>
      <c r="K2902" s="9">
        <f>IF(F2902&lt;=13,"Yes","No")</f>
        <v/>
      </c>
    </row>
    <row r="2903">
      <c r="A2903" t="n">
        <v>50051839</v>
      </c>
      <c r="B2903" s="8" t="n">
        <v>46177</v>
      </c>
      <c r="C2903" s="9">
        <f>A2903&amp;"-"&amp;TEXT(B2903,"yyyymmdd")</f>
        <v/>
      </c>
      <c r="D2903" s="9">
        <f>_xlfn.XLOOKUP(C2903,Violations[Key],Violations[Boro])</f>
        <v/>
      </c>
      <c r="E2903" s="9">
        <f>_xlfn.XLOOKUP(C2903,Violations[Key],Violations[Cuisine])</f>
        <v/>
      </c>
      <c r="F2903" s="9">
        <f>_xlfn.XLOOKUP(C2903,Violations[Key],Violations[Score])</f>
        <v/>
      </c>
      <c r="G2903" s="9">
        <f>_xlfn.XLOOKUP(C2903,Violations[Key],Violations[Grade])&amp;""</f>
        <v/>
      </c>
      <c r="H2903" s="9">
        <f>COUNTIFS(Violations[Key],C2903,Violations[Violation code],"&lt;&gt;")</f>
        <v/>
      </c>
      <c r="I2903" s="9">
        <f>COUNTIFS(Violations[Key],C2903,Violations[Critical flag],"Critical")</f>
        <v/>
      </c>
      <c r="J2903" s="9">
        <f>IF(LEFT(_xlfn.XLOOKUP(C2903,Violations[Key],Violations[Action]),20)="Establishment Closed","Yes","No")</f>
        <v/>
      </c>
      <c r="K2903" s="9">
        <f>IF(F2903&lt;=13,"Yes","No")</f>
        <v/>
      </c>
    </row>
    <row r="2904">
      <c r="A2904" t="n">
        <v>50054031</v>
      </c>
      <c r="B2904" s="8" t="n">
        <v>46177</v>
      </c>
      <c r="C2904" s="9">
        <f>A2904&amp;"-"&amp;TEXT(B2904,"yyyymmdd")</f>
        <v/>
      </c>
      <c r="D2904" s="9">
        <f>_xlfn.XLOOKUP(C2904,Violations[Key],Violations[Boro])</f>
        <v/>
      </c>
      <c r="E2904" s="9">
        <f>_xlfn.XLOOKUP(C2904,Violations[Key],Violations[Cuisine])</f>
        <v/>
      </c>
      <c r="F2904" s="9">
        <f>_xlfn.XLOOKUP(C2904,Violations[Key],Violations[Score])</f>
        <v/>
      </c>
      <c r="G2904" s="9">
        <f>_xlfn.XLOOKUP(C2904,Violations[Key],Violations[Grade])&amp;""</f>
        <v/>
      </c>
      <c r="H2904" s="9">
        <f>COUNTIFS(Violations[Key],C2904,Violations[Violation code],"&lt;&gt;")</f>
        <v/>
      </c>
      <c r="I2904" s="9">
        <f>COUNTIFS(Violations[Key],C2904,Violations[Critical flag],"Critical")</f>
        <v/>
      </c>
      <c r="J2904" s="9">
        <f>IF(LEFT(_xlfn.XLOOKUP(C2904,Violations[Key],Violations[Action]),20)="Establishment Closed","Yes","No")</f>
        <v/>
      </c>
      <c r="K2904" s="9">
        <f>IF(F2904&lt;=13,"Yes","No")</f>
        <v/>
      </c>
    </row>
    <row r="2905">
      <c r="A2905" t="n">
        <v>50054535</v>
      </c>
      <c r="B2905" s="8" t="n">
        <v>46177</v>
      </c>
      <c r="C2905" s="9">
        <f>A2905&amp;"-"&amp;TEXT(B2905,"yyyymmdd")</f>
        <v/>
      </c>
      <c r="D2905" s="9">
        <f>_xlfn.XLOOKUP(C2905,Violations[Key],Violations[Boro])</f>
        <v/>
      </c>
      <c r="E2905" s="9">
        <f>_xlfn.XLOOKUP(C2905,Violations[Key],Violations[Cuisine])</f>
        <v/>
      </c>
      <c r="F2905" s="9">
        <f>_xlfn.XLOOKUP(C2905,Violations[Key],Violations[Score])</f>
        <v/>
      </c>
      <c r="G2905" s="9">
        <f>_xlfn.XLOOKUP(C2905,Violations[Key],Violations[Grade])&amp;""</f>
        <v/>
      </c>
      <c r="H2905" s="9">
        <f>COUNTIFS(Violations[Key],C2905,Violations[Violation code],"&lt;&gt;")</f>
        <v/>
      </c>
      <c r="I2905" s="9">
        <f>COUNTIFS(Violations[Key],C2905,Violations[Critical flag],"Critical")</f>
        <v/>
      </c>
      <c r="J2905" s="9">
        <f>IF(LEFT(_xlfn.XLOOKUP(C2905,Violations[Key],Violations[Action]),20)="Establishment Closed","Yes","No")</f>
        <v/>
      </c>
      <c r="K2905" s="9">
        <f>IF(F2905&lt;=13,"Yes","No")</f>
        <v/>
      </c>
    </row>
    <row r="2906">
      <c r="A2906" t="n">
        <v>50057973</v>
      </c>
      <c r="B2906" s="8" t="n">
        <v>46177</v>
      </c>
      <c r="C2906" s="9">
        <f>A2906&amp;"-"&amp;TEXT(B2906,"yyyymmdd")</f>
        <v/>
      </c>
      <c r="D2906" s="9">
        <f>_xlfn.XLOOKUP(C2906,Violations[Key],Violations[Boro])</f>
        <v/>
      </c>
      <c r="E2906" s="9">
        <f>_xlfn.XLOOKUP(C2906,Violations[Key],Violations[Cuisine])</f>
        <v/>
      </c>
      <c r="F2906" s="9">
        <f>_xlfn.XLOOKUP(C2906,Violations[Key],Violations[Score])</f>
        <v/>
      </c>
      <c r="G2906" s="9">
        <f>_xlfn.XLOOKUP(C2906,Violations[Key],Violations[Grade])&amp;""</f>
        <v/>
      </c>
      <c r="H2906" s="9">
        <f>COUNTIFS(Violations[Key],C2906,Violations[Violation code],"&lt;&gt;")</f>
        <v/>
      </c>
      <c r="I2906" s="9">
        <f>COUNTIFS(Violations[Key],C2906,Violations[Critical flag],"Critical")</f>
        <v/>
      </c>
      <c r="J2906" s="9">
        <f>IF(LEFT(_xlfn.XLOOKUP(C2906,Violations[Key],Violations[Action]),20)="Establishment Closed","Yes","No")</f>
        <v/>
      </c>
      <c r="K2906" s="9">
        <f>IF(F2906&lt;=13,"Yes","No")</f>
        <v/>
      </c>
    </row>
    <row r="2907">
      <c r="A2907" t="n">
        <v>50058113</v>
      </c>
      <c r="B2907" s="8" t="n">
        <v>46177</v>
      </c>
      <c r="C2907" s="9">
        <f>A2907&amp;"-"&amp;TEXT(B2907,"yyyymmdd")</f>
        <v/>
      </c>
      <c r="D2907" s="9">
        <f>_xlfn.XLOOKUP(C2907,Violations[Key],Violations[Boro])</f>
        <v/>
      </c>
      <c r="E2907" s="9">
        <f>_xlfn.XLOOKUP(C2907,Violations[Key],Violations[Cuisine])</f>
        <v/>
      </c>
      <c r="F2907" s="9">
        <f>_xlfn.XLOOKUP(C2907,Violations[Key],Violations[Score])</f>
        <v/>
      </c>
      <c r="G2907" s="9">
        <f>_xlfn.XLOOKUP(C2907,Violations[Key],Violations[Grade])&amp;""</f>
        <v/>
      </c>
      <c r="H2907" s="9">
        <f>COUNTIFS(Violations[Key],C2907,Violations[Violation code],"&lt;&gt;")</f>
        <v/>
      </c>
      <c r="I2907" s="9">
        <f>COUNTIFS(Violations[Key],C2907,Violations[Critical flag],"Critical")</f>
        <v/>
      </c>
      <c r="J2907" s="9">
        <f>IF(LEFT(_xlfn.XLOOKUP(C2907,Violations[Key],Violations[Action]),20)="Establishment Closed","Yes","No")</f>
        <v/>
      </c>
      <c r="K2907" s="9">
        <f>IF(F2907&lt;=13,"Yes","No")</f>
        <v/>
      </c>
    </row>
    <row r="2908">
      <c r="A2908" t="n">
        <v>50067708</v>
      </c>
      <c r="B2908" s="8" t="n">
        <v>46177</v>
      </c>
      <c r="C2908" s="9">
        <f>A2908&amp;"-"&amp;TEXT(B2908,"yyyymmdd")</f>
        <v/>
      </c>
      <c r="D2908" s="9">
        <f>_xlfn.XLOOKUP(C2908,Violations[Key],Violations[Boro])</f>
        <v/>
      </c>
      <c r="E2908" s="9">
        <f>_xlfn.XLOOKUP(C2908,Violations[Key],Violations[Cuisine])</f>
        <v/>
      </c>
      <c r="F2908" s="9">
        <f>_xlfn.XLOOKUP(C2908,Violations[Key],Violations[Score])</f>
        <v/>
      </c>
      <c r="G2908" s="9">
        <f>_xlfn.XLOOKUP(C2908,Violations[Key],Violations[Grade])&amp;""</f>
        <v/>
      </c>
      <c r="H2908" s="9">
        <f>COUNTIFS(Violations[Key],C2908,Violations[Violation code],"&lt;&gt;")</f>
        <v/>
      </c>
      <c r="I2908" s="9">
        <f>COUNTIFS(Violations[Key],C2908,Violations[Critical flag],"Critical")</f>
        <v/>
      </c>
      <c r="J2908" s="9">
        <f>IF(LEFT(_xlfn.XLOOKUP(C2908,Violations[Key],Violations[Action]),20)="Establishment Closed","Yes","No")</f>
        <v/>
      </c>
      <c r="K2908" s="9">
        <f>IF(F2908&lt;=13,"Yes","No")</f>
        <v/>
      </c>
    </row>
    <row r="2909">
      <c r="A2909" t="n">
        <v>50069967</v>
      </c>
      <c r="B2909" s="8" t="n">
        <v>46177</v>
      </c>
      <c r="C2909" s="9">
        <f>A2909&amp;"-"&amp;TEXT(B2909,"yyyymmdd")</f>
        <v/>
      </c>
      <c r="D2909" s="9">
        <f>_xlfn.XLOOKUP(C2909,Violations[Key],Violations[Boro])</f>
        <v/>
      </c>
      <c r="E2909" s="9">
        <f>_xlfn.XLOOKUP(C2909,Violations[Key],Violations[Cuisine])</f>
        <v/>
      </c>
      <c r="F2909" s="9">
        <f>_xlfn.XLOOKUP(C2909,Violations[Key],Violations[Score])</f>
        <v/>
      </c>
      <c r="G2909" s="9">
        <f>_xlfn.XLOOKUP(C2909,Violations[Key],Violations[Grade])&amp;""</f>
        <v/>
      </c>
      <c r="H2909" s="9">
        <f>COUNTIFS(Violations[Key],C2909,Violations[Violation code],"&lt;&gt;")</f>
        <v/>
      </c>
      <c r="I2909" s="9">
        <f>COUNTIFS(Violations[Key],C2909,Violations[Critical flag],"Critical")</f>
        <v/>
      </c>
      <c r="J2909" s="9">
        <f>IF(LEFT(_xlfn.XLOOKUP(C2909,Violations[Key],Violations[Action]),20)="Establishment Closed","Yes","No")</f>
        <v/>
      </c>
      <c r="K2909" s="9">
        <f>IF(F2909&lt;=13,"Yes","No")</f>
        <v/>
      </c>
    </row>
    <row r="2910">
      <c r="A2910" t="n">
        <v>50070789</v>
      </c>
      <c r="B2910" s="8" t="n">
        <v>46177</v>
      </c>
      <c r="C2910" s="9">
        <f>A2910&amp;"-"&amp;TEXT(B2910,"yyyymmdd")</f>
        <v/>
      </c>
      <c r="D2910" s="9">
        <f>_xlfn.XLOOKUP(C2910,Violations[Key],Violations[Boro])</f>
        <v/>
      </c>
      <c r="E2910" s="9">
        <f>_xlfn.XLOOKUP(C2910,Violations[Key],Violations[Cuisine])</f>
        <v/>
      </c>
      <c r="F2910" s="9">
        <f>_xlfn.XLOOKUP(C2910,Violations[Key],Violations[Score])</f>
        <v/>
      </c>
      <c r="G2910" s="9">
        <f>_xlfn.XLOOKUP(C2910,Violations[Key],Violations[Grade])&amp;""</f>
        <v/>
      </c>
      <c r="H2910" s="9">
        <f>COUNTIFS(Violations[Key],C2910,Violations[Violation code],"&lt;&gt;")</f>
        <v/>
      </c>
      <c r="I2910" s="9">
        <f>COUNTIFS(Violations[Key],C2910,Violations[Critical flag],"Critical")</f>
        <v/>
      </c>
      <c r="J2910" s="9">
        <f>IF(LEFT(_xlfn.XLOOKUP(C2910,Violations[Key],Violations[Action]),20)="Establishment Closed","Yes","No")</f>
        <v/>
      </c>
      <c r="K2910" s="9">
        <f>IF(F2910&lt;=13,"Yes","No")</f>
        <v/>
      </c>
    </row>
    <row r="2911">
      <c r="A2911" t="n">
        <v>50072645</v>
      </c>
      <c r="B2911" s="8" t="n">
        <v>46177</v>
      </c>
      <c r="C2911" s="9">
        <f>A2911&amp;"-"&amp;TEXT(B2911,"yyyymmdd")</f>
        <v/>
      </c>
      <c r="D2911" s="9">
        <f>_xlfn.XLOOKUP(C2911,Violations[Key],Violations[Boro])</f>
        <v/>
      </c>
      <c r="E2911" s="9">
        <f>_xlfn.XLOOKUP(C2911,Violations[Key],Violations[Cuisine])</f>
        <v/>
      </c>
      <c r="F2911" s="9">
        <f>_xlfn.XLOOKUP(C2911,Violations[Key],Violations[Score])</f>
        <v/>
      </c>
      <c r="G2911" s="9">
        <f>_xlfn.XLOOKUP(C2911,Violations[Key],Violations[Grade])&amp;""</f>
        <v/>
      </c>
      <c r="H2911" s="9">
        <f>COUNTIFS(Violations[Key],C2911,Violations[Violation code],"&lt;&gt;")</f>
        <v/>
      </c>
      <c r="I2911" s="9">
        <f>COUNTIFS(Violations[Key],C2911,Violations[Critical flag],"Critical")</f>
        <v/>
      </c>
      <c r="J2911" s="9">
        <f>IF(LEFT(_xlfn.XLOOKUP(C2911,Violations[Key],Violations[Action]),20)="Establishment Closed","Yes","No")</f>
        <v/>
      </c>
      <c r="K2911" s="9">
        <f>IF(F2911&lt;=13,"Yes","No")</f>
        <v/>
      </c>
    </row>
    <row r="2912">
      <c r="A2912" t="n">
        <v>50074184</v>
      </c>
      <c r="B2912" s="8" t="n">
        <v>46177</v>
      </c>
      <c r="C2912" s="9">
        <f>A2912&amp;"-"&amp;TEXT(B2912,"yyyymmdd")</f>
        <v/>
      </c>
      <c r="D2912" s="9">
        <f>_xlfn.XLOOKUP(C2912,Violations[Key],Violations[Boro])</f>
        <v/>
      </c>
      <c r="E2912" s="9">
        <f>_xlfn.XLOOKUP(C2912,Violations[Key],Violations[Cuisine])</f>
        <v/>
      </c>
      <c r="F2912" s="9">
        <f>_xlfn.XLOOKUP(C2912,Violations[Key],Violations[Score])</f>
        <v/>
      </c>
      <c r="G2912" s="9">
        <f>_xlfn.XLOOKUP(C2912,Violations[Key],Violations[Grade])&amp;""</f>
        <v/>
      </c>
      <c r="H2912" s="9">
        <f>COUNTIFS(Violations[Key],C2912,Violations[Violation code],"&lt;&gt;")</f>
        <v/>
      </c>
      <c r="I2912" s="9">
        <f>COUNTIFS(Violations[Key],C2912,Violations[Critical flag],"Critical")</f>
        <v/>
      </c>
      <c r="J2912" s="9">
        <f>IF(LEFT(_xlfn.XLOOKUP(C2912,Violations[Key],Violations[Action]),20)="Establishment Closed","Yes","No")</f>
        <v/>
      </c>
      <c r="K2912" s="9">
        <f>IF(F2912&lt;=13,"Yes","No")</f>
        <v/>
      </c>
    </row>
    <row r="2913">
      <c r="A2913" t="n">
        <v>50077476</v>
      </c>
      <c r="B2913" s="8" t="n">
        <v>46177</v>
      </c>
      <c r="C2913" s="9">
        <f>A2913&amp;"-"&amp;TEXT(B2913,"yyyymmdd")</f>
        <v/>
      </c>
      <c r="D2913" s="9">
        <f>_xlfn.XLOOKUP(C2913,Violations[Key],Violations[Boro])</f>
        <v/>
      </c>
      <c r="E2913" s="9">
        <f>_xlfn.XLOOKUP(C2913,Violations[Key],Violations[Cuisine])</f>
        <v/>
      </c>
      <c r="F2913" s="9">
        <f>_xlfn.XLOOKUP(C2913,Violations[Key],Violations[Score])</f>
        <v/>
      </c>
      <c r="G2913" s="9">
        <f>_xlfn.XLOOKUP(C2913,Violations[Key],Violations[Grade])&amp;""</f>
        <v/>
      </c>
      <c r="H2913" s="9">
        <f>COUNTIFS(Violations[Key],C2913,Violations[Violation code],"&lt;&gt;")</f>
        <v/>
      </c>
      <c r="I2913" s="9">
        <f>COUNTIFS(Violations[Key],C2913,Violations[Critical flag],"Critical")</f>
        <v/>
      </c>
      <c r="J2913" s="9">
        <f>IF(LEFT(_xlfn.XLOOKUP(C2913,Violations[Key],Violations[Action]),20)="Establishment Closed","Yes","No")</f>
        <v/>
      </c>
      <c r="K2913" s="9">
        <f>IF(F2913&lt;=13,"Yes","No")</f>
        <v/>
      </c>
    </row>
    <row r="2914">
      <c r="A2914" t="n">
        <v>50082290</v>
      </c>
      <c r="B2914" s="8" t="n">
        <v>46177</v>
      </c>
      <c r="C2914" s="9">
        <f>A2914&amp;"-"&amp;TEXT(B2914,"yyyymmdd")</f>
        <v/>
      </c>
      <c r="D2914" s="9">
        <f>_xlfn.XLOOKUP(C2914,Violations[Key],Violations[Boro])</f>
        <v/>
      </c>
      <c r="E2914" s="9">
        <f>_xlfn.XLOOKUP(C2914,Violations[Key],Violations[Cuisine])</f>
        <v/>
      </c>
      <c r="F2914" s="9">
        <f>_xlfn.XLOOKUP(C2914,Violations[Key],Violations[Score])</f>
        <v/>
      </c>
      <c r="G2914" s="9">
        <f>_xlfn.XLOOKUP(C2914,Violations[Key],Violations[Grade])&amp;""</f>
        <v/>
      </c>
      <c r="H2914" s="9">
        <f>COUNTIFS(Violations[Key],C2914,Violations[Violation code],"&lt;&gt;")</f>
        <v/>
      </c>
      <c r="I2914" s="9">
        <f>COUNTIFS(Violations[Key],C2914,Violations[Critical flag],"Critical")</f>
        <v/>
      </c>
      <c r="J2914" s="9">
        <f>IF(LEFT(_xlfn.XLOOKUP(C2914,Violations[Key],Violations[Action]),20)="Establishment Closed","Yes","No")</f>
        <v/>
      </c>
      <c r="K2914" s="9">
        <f>IF(F2914&lt;=13,"Yes","No")</f>
        <v/>
      </c>
    </row>
    <row r="2915">
      <c r="A2915" t="n">
        <v>50086804</v>
      </c>
      <c r="B2915" s="8" t="n">
        <v>46177</v>
      </c>
      <c r="C2915" s="9">
        <f>A2915&amp;"-"&amp;TEXT(B2915,"yyyymmdd")</f>
        <v/>
      </c>
      <c r="D2915" s="9">
        <f>_xlfn.XLOOKUP(C2915,Violations[Key],Violations[Boro])</f>
        <v/>
      </c>
      <c r="E2915" s="9">
        <f>_xlfn.XLOOKUP(C2915,Violations[Key],Violations[Cuisine])</f>
        <v/>
      </c>
      <c r="F2915" s="9">
        <f>_xlfn.XLOOKUP(C2915,Violations[Key],Violations[Score])</f>
        <v/>
      </c>
      <c r="G2915" s="9">
        <f>_xlfn.XLOOKUP(C2915,Violations[Key],Violations[Grade])&amp;""</f>
        <v/>
      </c>
      <c r="H2915" s="9">
        <f>COUNTIFS(Violations[Key],C2915,Violations[Violation code],"&lt;&gt;")</f>
        <v/>
      </c>
      <c r="I2915" s="9">
        <f>COUNTIFS(Violations[Key],C2915,Violations[Critical flag],"Critical")</f>
        <v/>
      </c>
      <c r="J2915" s="9">
        <f>IF(LEFT(_xlfn.XLOOKUP(C2915,Violations[Key],Violations[Action]),20)="Establishment Closed","Yes","No")</f>
        <v/>
      </c>
      <c r="K2915" s="9">
        <f>IF(F2915&lt;=13,"Yes","No")</f>
        <v/>
      </c>
    </row>
    <row r="2916">
      <c r="A2916" t="n">
        <v>50095830</v>
      </c>
      <c r="B2916" s="8" t="n">
        <v>46177</v>
      </c>
      <c r="C2916" s="9">
        <f>A2916&amp;"-"&amp;TEXT(B2916,"yyyymmdd")</f>
        <v/>
      </c>
      <c r="D2916" s="9">
        <f>_xlfn.XLOOKUP(C2916,Violations[Key],Violations[Boro])</f>
        <v/>
      </c>
      <c r="E2916" s="9">
        <f>_xlfn.XLOOKUP(C2916,Violations[Key],Violations[Cuisine])</f>
        <v/>
      </c>
      <c r="F2916" s="9">
        <f>_xlfn.XLOOKUP(C2916,Violations[Key],Violations[Score])</f>
        <v/>
      </c>
      <c r="G2916" s="9">
        <f>_xlfn.XLOOKUP(C2916,Violations[Key],Violations[Grade])&amp;""</f>
        <v/>
      </c>
      <c r="H2916" s="9">
        <f>COUNTIFS(Violations[Key],C2916,Violations[Violation code],"&lt;&gt;")</f>
        <v/>
      </c>
      <c r="I2916" s="9">
        <f>COUNTIFS(Violations[Key],C2916,Violations[Critical flag],"Critical")</f>
        <v/>
      </c>
      <c r="J2916" s="9">
        <f>IF(LEFT(_xlfn.XLOOKUP(C2916,Violations[Key],Violations[Action]),20)="Establishment Closed","Yes","No")</f>
        <v/>
      </c>
      <c r="K2916" s="9">
        <f>IF(F2916&lt;=13,"Yes","No")</f>
        <v/>
      </c>
    </row>
    <row r="2917">
      <c r="A2917" t="n">
        <v>50096535</v>
      </c>
      <c r="B2917" s="8" t="n">
        <v>46177</v>
      </c>
      <c r="C2917" s="9">
        <f>A2917&amp;"-"&amp;TEXT(B2917,"yyyymmdd")</f>
        <v/>
      </c>
      <c r="D2917" s="9">
        <f>_xlfn.XLOOKUP(C2917,Violations[Key],Violations[Boro])</f>
        <v/>
      </c>
      <c r="E2917" s="9">
        <f>_xlfn.XLOOKUP(C2917,Violations[Key],Violations[Cuisine])</f>
        <v/>
      </c>
      <c r="F2917" s="9">
        <f>_xlfn.XLOOKUP(C2917,Violations[Key],Violations[Score])</f>
        <v/>
      </c>
      <c r="G2917" s="9">
        <f>_xlfn.XLOOKUP(C2917,Violations[Key],Violations[Grade])&amp;""</f>
        <v/>
      </c>
      <c r="H2917" s="9">
        <f>COUNTIFS(Violations[Key],C2917,Violations[Violation code],"&lt;&gt;")</f>
        <v/>
      </c>
      <c r="I2917" s="9">
        <f>COUNTIFS(Violations[Key],C2917,Violations[Critical flag],"Critical")</f>
        <v/>
      </c>
      <c r="J2917" s="9">
        <f>IF(LEFT(_xlfn.XLOOKUP(C2917,Violations[Key],Violations[Action]),20)="Establishment Closed","Yes","No")</f>
        <v/>
      </c>
      <c r="K2917" s="9">
        <f>IF(F2917&lt;=13,"Yes","No")</f>
        <v/>
      </c>
    </row>
    <row r="2918">
      <c r="A2918" t="n">
        <v>50096880</v>
      </c>
      <c r="B2918" s="8" t="n">
        <v>46177</v>
      </c>
      <c r="C2918" s="9">
        <f>A2918&amp;"-"&amp;TEXT(B2918,"yyyymmdd")</f>
        <v/>
      </c>
      <c r="D2918" s="9">
        <f>_xlfn.XLOOKUP(C2918,Violations[Key],Violations[Boro])</f>
        <v/>
      </c>
      <c r="E2918" s="9">
        <f>_xlfn.XLOOKUP(C2918,Violations[Key],Violations[Cuisine])</f>
        <v/>
      </c>
      <c r="F2918" s="9">
        <f>_xlfn.XLOOKUP(C2918,Violations[Key],Violations[Score])</f>
        <v/>
      </c>
      <c r="G2918" s="9">
        <f>_xlfn.XLOOKUP(C2918,Violations[Key],Violations[Grade])&amp;""</f>
        <v/>
      </c>
      <c r="H2918" s="9">
        <f>COUNTIFS(Violations[Key],C2918,Violations[Violation code],"&lt;&gt;")</f>
        <v/>
      </c>
      <c r="I2918" s="9">
        <f>COUNTIFS(Violations[Key],C2918,Violations[Critical flag],"Critical")</f>
        <v/>
      </c>
      <c r="J2918" s="9">
        <f>IF(LEFT(_xlfn.XLOOKUP(C2918,Violations[Key],Violations[Action]),20)="Establishment Closed","Yes","No")</f>
        <v/>
      </c>
      <c r="K2918" s="9">
        <f>IF(F2918&lt;=13,"Yes","No")</f>
        <v/>
      </c>
    </row>
    <row r="2919">
      <c r="A2919" t="n">
        <v>50098072</v>
      </c>
      <c r="B2919" s="8" t="n">
        <v>46177</v>
      </c>
      <c r="C2919" s="9">
        <f>A2919&amp;"-"&amp;TEXT(B2919,"yyyymmdd")</f>
        <v/>
      </c>
      <c r="D2919" s="9">
        <f>_xlfn.XLOOKUP(C2919,Violations[Key],Violations[Boro])</f>
        <v/>
      </c>
      <c r="E2919" s="9">
        <f>_xlfn.XLOOKUP(C2919,Violations[Key],Violations[Cuisine])</f>
        <v/>
      </c>
      <c r="F2919" s="9">
        <f>_xlfn.XLOOKUP(C2919,Violations[Key],Violations[Score])</f>
        <v/>
      </c>
      <c r="G2919" s="9">
        <f>_xlfn.XLOOKUP(C2919,Violations[Key],Violations[Grade])&amp;""</f>
        <v/>
      </c>
      <c r="H2919" s="9">
        <f>COUNTIFS(Violations[Key],C2919,Violations[Violation code],"&lt;&gt;")</f>
        <v/>
      </c>
      <c r="I2919" s="9">
        <f>COUNTIFS(Violations[Key],C2919,Violations[Critical flag],"Critical")</f>
        <v/>
      </c>
      <c r="J2919" s="9">
        <f>IF(LEFT(_xlfn.XLOOKUP(C2919,Violations[Key],Violations[Action]),20)="Establishment Closed","Yes","No")</f>
        <v/>
      </c>
      <c r="K2919" s="9">
        <f>IF(F2919&lt;=13,"Yes","No")</f>
        <v/>
      </c>
    </row>
    <row r="2920">
      <c r="A2920" t="n">
        <v>50099923</v>
      </c>
      <c r="B2920" s="8" t="n">
        <v>46177</v>
      </c>
      <c r="C2920" s="9">
        <f>A2920&amp;"-"&amp;TEXT(B2920,"yyyymmdd")</f>
        <v/>
      </c>
      <c r="D2920" s="9">
        <f>_xlfn.XLOOKUP(C2920,Violations[Key],Violations[Boro])</f>
        <v/>
      </c>
      <c r="E2920" s="9">
        <f>_xlfn.XLOOKUP(C2920,Violations[Key],Violations[Cuisine])</f>
        <v/>
      </c>
      <c r="F2920" s="9">
        <f>_xlfn.XLOOKUP(C2920,Violations[Key],Violations[Score])</f>
        <v/>
      </c>
      <c r="G2920" s="9">
        <f>_xlfn.XLOOKUP(C2920,Violations[Key],Violations[Grade])&amp;""</f>
        <v/>
      </c>
      <c r="H2920" s="9">
        <f>COUNTIFS(Violations[Key],C2920,Violations[Violation code],"&lt;&gt;")</f>
        <v/>
      </c>
      <c r="I2920" s="9">
        <f>COUNTIFS(Violations[Key],C2920,Violations[Critical flag],"Critical")</f>
        <v/>
      </c>
      <c r="J2920" s="9">
        <f>IF(LEFT(_xlfn.XLOOKUP(C2920,Violations[Key],Violations[Action]),20)="Establishment Closed","Yes","No")</f>
        <v/>
      </c>
      <c r="K2920" s="9">
        <f>IF(F2920&lt;=13,"Yes","No")</f>
        <v/>
      </c>
    </row>
    <row r="2921">
      <c r="A2921" t="n">
        <v>50101773</v>
      </c>
      <c r="B2921" s="8" t="n">
        <v>46177</v>
      </c>
      <c r="C2921" s="9">
        <f>A2921&amp;"-"&amp;TEXT(B2921,"yyyymmdd")</f>
        <v/>
      </c>
      <c r="D2921" s="9">
        <f>_xlfn.XLOOKUP(C2921,Violations[Key],Violations[Boro])</f>
        <v/>
      </c>
      <c r="E2921" s="9">
        <f>_xlfn.XLOOKUP(C2921,Violations[Key],Violations[Cuisine])</f>
        <v/>
      </c>
      <c r="F2921" s="9">
        <f>_xlfn.XLOOKUP(C2921,Violations[Key],Violations[Score])</f>
        <v/>
      </c>
      <c r="G2921" s="9">
        <f>_xlfn.XLOOKUP(C2921,Violations[Key],Violations[Grade])&amp;""</f>
        <v/>
      </c>
      <c r="H2921" s="9">
        <f>COUNTIFS(Violations[Key],C2921,Violations[Violation code],"&lt;&gt;")</f>
        <v/>
      </c>
      <c r="I2921" s="9">
        <f>COUNTIFS(Violations[Key],C2921,Violations[Critical flag],"Critical")</f>
        <v/>
      </c>
      <c r="J2921" s="9">
        <f>IF(LEFT(_xlfn.XLOOKUP(C2921,Violations[Key],Violations[Action]),20)="Establishment Closed","Yes","No")</f>
        <v/>
      </c>
      <c r="K2921" s="9">
        <f>IF(F2921&lt;=13,"Yes","No")</f>
        <v/>
      </c>
    </row>
    <row r="2922">
      <c r="A2922" t="n">
        <v>50104480</v>
      </c>
      <c r="B2922" s="8" t="n">
        <v>46177</v>
      </c>
      <c r="C2922" s="9">
        <f>A2922&amp;"-"&amp;TEXT(B2922,"yyyymmdd")</f>
        <v/>
      </c>
      <c r="D2922" s="9">
        <f>_xlfn.XLOOKUP(C2922,Violations[Key],Violations[Boro])</f>
        <v/>
      </c>
      <c r="E2922" s="9">
        <f>_xlfn.XLOOKUP(C2922,Violations[Key],Violations[Cuisine])</f>
        <v/>
      </c>
      <c r="F2922" s="9">
        <f>_xlfn.XLOOKUP(C2922,Violations[Key],Violations[Score])</f>
        <v/>
      </c>
      <c r="G2922" s="9">
        <f>_xlfn.XLOOKUP(C2922,Violations[Key],Violations[Grade])&amp;""</f>
        <v/>
      </c>
      <c r="H2922" s="9">
        <f>COUNTIFS(Violations[Key],C2922,Violations[Violation code],"&lt;&gt;")</f>
        <v/>
      </c>
      <c r="I2922" s="9">
        <f>COUNTIFS(Violations[Key],C2922,Violations[Critical flag],"Critical")</f>
        <v/>
      </c>
      <c r="J2922" s="9">
        <f>IF(LEFT(_xlfn.XLOOKUP(C2922,Violations[Key],Violations[Action]),20)="Establishment Closed","Yes","No")</f>
        <v/>
      </c>
      <c r="K2922" s="9">
        <f>IF(F2922&lt;=13,"Yes","No")</f>
        <v/>
      </c>
    </row>
    <row r="2923">
      <c r="A2923" t="n">
        <v>50108636</v>
      </c>
      <c r="B2923" s="8" t="n">
        <v>46177</v>
      </c>
      <c r="C2923" s="9">
        <f>A2923&amp;"-"&amp;TEXT(B2923,"yyyymmdd")</f>
        <v/>
      </c>
      <c r="D2923" s="9">
        <f>_xlfn.XLOOKUP(C2923,Violations[Key],Violations[Boro])</f>
        <v/>
      </c>
      <c r="E2923" s="9">
        <f>_xlfn.XLOOKUP(C2923,Violations[Key],Violations[Cuisine])</f>
        <v/>
      </c>
      <c r="F2923" s="9">
        <f>_xlfn.XLOOKUP(C2923,Violations[Key],Violations[Score])</f>
        <v/>
      </c>
      <c r="G2923" s="9">
        <f>_xlfn.XLOOKUP(C2923,Violations[Key],Violations[Grade])&amp;""</f>
        <v/>
      </c>
      <c r="H2923" s="9">
        <f>COUNTIFS(Violations[Key],C2923,Violations[Violation code],"&lt;&gt;")</f>
        <v/>
      </c>
      <c r="I2923" s="9">
        <f>COUNTIFS(Violations[Key],C2923,Violations[Critical flag],"Critical")</f>
        <v/>
      </c>
      <c r="J2923" s="9">
        <f>IF(LEFT(_xlfn.XLOOKUP(C2923,Violations[Key],Violations[Action]),20)="Establishment Closed","Yes","No")</f>
        <v/>
      </c>
      <c r="K2923" s="9">
        <f>IF(F2923&lt;=13,"Yes","No")</f>
        <v/>
      </c>
    </row>
    <row r="2924">
      <c r="A2924" t="n">
        <v>50109701</v>
      </c>
      <c r="B2924" s="8" t="n">
        <v>46177</v>
      </c>
      <c r="C2924" s="9">
        <f>A2924&amp;"-"&amp;TEXT(B2924,"yyyymmdd")</f>
        <v/>
      </c>
      <c r="D2924" s="9">
        <f>_xlfn.XLOOKUP(C2924,Violations[Key],Violations[Boro])</f>
        <v/>
      </c>
      <c r="E2924" s="9">
        <f>_xlfn.XLOOKUP(C2924,Violations[Key],Violations[Cuisine])</f>
        <v/>
      </c>
      <c r="F2924" s="9">
        <f>_xlfn.XLOOKUP(C2924,Violations[Key],Violations[Score])</f>
        <v/>
      </c>
      <c r="G2924" s="9">
        <f>_xlfn.XLOOKUP(C2924,Violations[Key],Violations[Grade])&amp;""</f>
        <v/>
      </c>
      <c r="H2924" s="9">
        <f>COUNTIFS(Violations[Key],C2924,Violations[Violation code],"&lt;&gt;")</f>
        <v/>
      </c>
      <c r="I2924" s="9">
        <f>COUNTIFS(Violations[Key],C2924,Violations[Critical flag],"Critical")</f>
        <v/>
      </c>
      <c r="J2924" s="9">
        <f>IF(LEFT(_xlfn.XLOOKUP(C2924,Violations[Key],Violations[Action]),20)="Establishment Closed","Yes","No")</f>
        <v/>
      </c>
      <c r="K2924" s="9">
        <f>IF(F2924&lt;=13,"Yes","No")</f>
        <v/>
      </c>
    </row>
    <row r="2925">
      <c r="A2925" t="n">
        <v>50111484</v>
      </c>
      <c r="B2925" s="8" t="n">
        <v>46177</v>
      </c>
      <c r="C2925" s="9">
        <f>A2925&amp;"-"&amp;TEXT(B2925,"yyyymmdd")</f>
        <v/>
      </c>
      <c r="D2925" s="9">
        <f>_xlfn.XLOOKUP(C2925,Violations[Key],Violations[Boro])</f>
        <v/>
      </c>
      <c r="E2925" s="9">
        <f>_xlfn.XLOOKUP(C2925,Violations[Key],Violations[Cuisine])</f>
        <v/>
      </c>
      <c r="F2925" s="9">
        <f>_xlfn.XLOOKUP(C2925,Violations[Key],Violations[Score])</f>
        <v/>
      </c>
      <c r="G2925" s="9">
        <f>_xlfn.XLOOKUP(C2925,Violations[Key],Violations[Grade])&amp;""</f>
        <v/>
      </c>
      <c r="H2925" s="9">
        <f>COUNTIFS(Violations[Key],C2925,Violations[Violation code],"&lt;&gt;")</f>
        <v/>
      </c>
      <c r="I2925" s="9">
        <f>COUNTIFS(Violations[Key],C2925,Violations[Critical flag],"Critical")</f>
        <v/>
      </c>
      <c r="J2925" s="9">
        <f>IF(LEFT(_xlfn.XLOOKUP(C2925,Violations[Key],Violations[Action]),20)="Establishment Closed","Yes","No")</f>
        <v/>
      </c>
      <c r="K2925" s="9">
        <f>IF(F2925&lt;=13,"Yes","No")</f>
        <v/>
      </c>
    </row>
    <row r="2926">
      <c r="A2926" t="n">
        <v>50113547</v>
      </c>
      <c r="B2926" s="8" t="n">
        <v>46177</v>
      </c>
      <c r="C2926" s="9">
        <f>A2926&amp;"-"&amp;TEXT(B2926,"yyyymmdd")</f>
        <v/>
      </c>
      <c r="D2926" s="9">
        <f>_xlfn.XLOOKUP(C2926,Violations[Key],Violations[Boro])</f>
        <v/>
      </c>
      <c r="E2926" s="9">
        <f>_xlfn.XLOOKUP(C2926,Violations[Key],Violations[Cuisine])</f>
        <v/>
      </c>
      <c r="F2926" s="9">
        <f>_xlfn.XLOOKUP(C2926,Violations[Key],Violations[Score])</f>
        <v/>
      </c>
      <c r="G2926" s="9">
        <f>_xlfn.XLOOKUP(C2926,Violations[Key],Violations[Grade])&amp;""</f>
        <v/>
      </c>
      <c r="H2926" s="9">
        <f>COUNTIFS(Violations[Key],C2926,Violations[Violation code],"&lt;&gt;")</f>
        <v/>
      </c>
      <c r="I2926" s="9">
        <f>COUNTIFS(Violations[Key],C2926,Violations[Critical flag],"Critical")</f>
        <v/>
      </c>
      <c r="J2926" s="9">
        <f>IF(LEFT(_xlfn.XLOOKUP(C2926,Violations[Key],Violations[Action]),20)="Establishment Closed","Yes","No")</f>
        <v/>
      </c>
      <c r="K2926" s="9">
        <f>IF(F2926&lt;=13,"Yes","No")</f>
        <v/>
      </c>
    </row>
    <row r="2927">
      <c r="A2927" t="n">
        <v>50113641</v>
      </c>
      <c r="B2927" s="8" t="n">
        <v>46177</v>
      </c>
      <c r="C2927" s="9">
        <f>A2927&amp;"-"&amp;TEXT(B2927,"yyyymmdd")</f>
        <v/>
      </c>
      <c r="D2927" s="9">
        <f>_xlfn.XLOOKUP(C2927,Violations[Key],Violations[Boro])</f>
        <v/>
      </c>
      <c r="E2927" s="9">
        <f>_xlfn.XLOOKUP(C2927,Violations[Key],Violations[Cuisine])</f>
        <v/>
      </c>
      <c r="F2927" s="9">
        <f>_xlfn.XLOOKUP(C2927,Violations[Key],Violations[Score])</f>
        <v/>
      </c>
      <c r="G2927" s="9">
        <f>_xlfn.XLOOKUP(C2927,Violations[Key],Violations[Grade])&amp;""</f>
        <v/>
      </c>
      <c r="H2927" s="9">
        <f>COUNTIFS(Violations[Key],C2927,Violations[Violation code],"&lt;&gt;")</f>
        <v/>
      </c>
      <c r="I2927" s="9">
        <f>COUNTIFS(Violations[Key],C2927,Violations[Critical flag],"Critical")</f>
        <v/>
      </c>
      <c r="J2927" s="9">
        <f>IF(LEFT(_xlfn.XLOOKUP(C2927,Violations[Key],Violations[Action]),20)="Establishment Closed","Yes","No")</f>
        <v/>
      </c>
      <c r="K2927" s="9">
        <f>IF(F2927&lt;=13,"Yes","No")</f>
        <v/>
      </c>
    </row>
    <row r="2928">
      <c r="A2928" t="n">
        <v>50115168</v>
      </c>
      <c r="B2928" s="8" t="n">
        <v>46177</v>
      </c>
      <c r="C2928" s="9">
        <f>A2928&amp;"-"&amp;TEXT(B2928,"yyyymmdd")</f>
        <v/>
      </c>
      <c r="D2928" s="9">
        <f>_xlfn.XLOOKUP(C2928,Violations[Key],Violations[Boro])</f>
        <v/>
      </c>
      <c r="E2928" s="9">
        <f>_xlfn.XLOOKUP(C2928,Violations[Key],Violations[Cuisine])</f>
        <v/>
      </c>
      <c r="F2928" s="9">
        <f>_xlfn.XLOOKUP(C2928,Violations[Key],Violations[Score])</f>
        <v/>
      </c>
      <c r="G2928" s="9">
        <f>_xlfn.XLOOKUP(C2928,Violations[Key],Violations[Grade])&amp;""</f>
        <v/>
      </c>
      <c r="H2928" s="9">
        <f>COUNTIFS(Violations[Key],C2928,Violations[Violation code],"&lt;&gt;")</f>
        <v/>
      </c>
      <c r="I2928" s="9">
        <f>COUNTIFS(Violations[Key],C2928,Violations[Critical flag],"Critical")</f>
        <v/>
      </c>
      <c r="J2928" s="9">
        <f>IF(LEFT(_xlfn.XLOOKUP(C2928,Violations[Key],Violations[Action]),20)="Establishment Closed","Yes","No")</f>
        <v/>
      </c>
      <c r="K2928" s="9">
        <f>IF(F2928&lt;=13,"Yes","No")</f>
        <v/>
      </c>
    </row>
    <row r="2929">
      <c r="A2929" t="n">
        <v>50116813</v>
      </c>
      <c r="B2929" s="8" t="n">
        <v>46177</v>
      </c>
      <c r="C2929" s="9">
        <f>A2929&amp;"-"&amp;TEXT(B2929,"yyyymmdd")</f>
        <v/>
      </c>
      <c r="D2929" s="9">
        <f>_xlfn.XLOOKUP(C2929,Violations[Key],Violations[Boro])</f>
        <v/>
      </c>
      <c r="E2929" s="9">
        <f>_xlfn.XLOOKUP(C2929,Violations[Key],Violations[Cuisine])</f>
        <v/>
      </c>
      <c r="F2929" s="9">
        <f>_xlfn.XLOOKUP(C2929,Violations[Key],Violations[Score])</f>
        <v/>
      </c>
      <c r="G2929" s="9">
        <f>_xlfn.XLOOKUP(C2929,Violations[Key],Violations[Grade])&amp;""</f>
        <v/>
      </c>
      <c r="H2929" s="9">
        <f>COUNTIFS(Violations[Key],C2929,Violations[Violation code],"&lt;&gt;")</f>
        <v/>
      </c>
      <c r="I2929" s="9">
        <f>COUNTIFS(Violations[Key],C2929,Violations[Critical flag],"Critical")</f>
        <v/>
      </c>
      <c r="J2929" s="9">
        <f>IF(LEFT(_xlfn.XLOOKUP(C2929,Violations[Key],Violations[Action]),20)="Establishment Closed","Yes","No")</f>
        <v/>
      </c>
      <c r="K2929" s="9">
        <f>IF(F2929&lt;=13,"Yes","No")</f>
        <v/>
      </c>
    </row>
    <row r="2930">
      <c r="A2930" t="n">
        <v>50116911</v>
      </c>
      <c r="B2930" s="8" t="n">
        <v>46177</v>
      </c>
      <c r="C2930" s="9">
        <f>A2930&amp;"-"&amp;TEXT(B2930,"yyyymmdd")</f>
        <v/>
      </c>
      <c r="D2930" s="9">
        <f>_xlfn.XLOOKUP(C2930,Violations[Key],Violations[Boro])</f>
        <v/>
      </c>
      <c r="E2930" s="9">
        <f>_xlfn.XLOOKUP(C2930,Violations[Key],Violations[Cuisine])</f>
        <v/>
      </c>
      <c r="F2930" s="9">
        <f>_xlfn.XLOOKUP(C2930,Violations[Key],Violations[Score])</f>
        <v/>
      </c>
      <c r="G2930" s="9">
        <f>_xlfn.XLOOKUP(C2930,Violations[Key],Violations[Grade])&amp;""</f>
        <v/>
      </c>
      <c r="H2930" s="9">
        <f>COUNTIFS(Violations[Key],C2930,Violations[Violation code],"&lt;&gt;")</f>
        <v/>
      </c>
      <c r="I2930" s="9">
        <f>COUNTIFS(Violations[Key],C2930,Violations[Critical flag],"Critical")</f>
        <v/>
      </c>
      <c r="J2930" s="9">
        <f>IF(LEFT(_xlfn.XLOOKUP(C2930,Violations[Key],Violations[Action]),20)="Establishment Closed","Yes","No")</f>
        <v/>
      </c>
      <c r="K2930" s="9">
        <f>IF(F2930&lt;=13,"Yes","No")</f>
        <v/>
      </c>
    </row>
    <row r="2931">
      <c r="A2931" t="n">
        <v>50117856</v>
      </c>
      <c r="B2931" s="8" t="n">
        <v>46177</v>
      </c>
      <c r="C2931" s="9">
        <f>A2931&amp;"-"&amp;TEXT(B2931,"yyyymmdd")</f>
        <v/>
      </c>
      <c r="D2931" s="9">
        <f>_xlfn.XLOOKUP(C2931,Violations[Key],Violations[Boro])</f>
        <v/>
      </c>
      <c r="E2931" s="9">
        <f>_xlfn.XLOOKUP(C2931,Violations[Key],Violations[Cuisine])</f>
        <v/>
      </c>
      <c r="F2931" s="9">
        <f>_xlfn.XLOOKUP(C2931,Violations[Key],Violations[Score])</f>
        <v/>
      </c>
      <c r="G2931" s="9">
        <f>_xlfn.XLOOKUP(C2931,Violations[Key],Violations[Grade])&amp;""</f>
        <v/>
      </c>
      <c r="H2931" s="9">
        <f>COUNTIFS(Violations[Key],C2931,Violations[Violation code],"&lt;&gt;")</f>
        <v/>
      </c>
      <c r="I2931" s="9">
        <f>COUNTIFS(Violations[Key],C2931,Violations[Critical flag],"Critical")</f>
        <v/>
      </c>
      <c r="J2931" s="9">
        <f>IF(LEFT(_xlfn.XLOOKUP(C2931,Violations[Key],Violations[Action]),20)="Establishment Closed","Yes","No")</f>
        <v/>
      </c>
      <c r="K2931" s="9">
        <f>IF(F2931&lt;=13,"Yes","No")</f>
        <v/>
      </c>
    </row>
    <row r="2932">
      <c r="A2932" t="n">
        <v>50119561</v>
      </c>
      <c r="B2932" s="8" t="n">
        <v>46177</v>
      </c>
      <c r="C2932" s="9">
        <f>A2932&amp;"-"&amp;TEXT(B2932,"yyyymmdd")</f>
        <v/>
      </c>
      <c r="D2932" s="9">
        <f>_xlfn.XLOOKUP(C2932,Violations[Key],Violations[Boro])</f>
        <v/>
      </c>
      <c r="E2932" s="9">
        <f>_xlfn.XLOOKUP(C2932,Violations[Key],Violations[Cuisine])</f>
        <v/>
      </c>
      <c r="F2932" s="9">
        <f>_xlfn.XLOOKUP(C2932,Violations[Key],Violations[Score])</f>
        <v/>
      </c>
      <c r="G2932" s="9">
        <f>_xlfn.XLOOKUP(C2932,Violations[Key],Violations[Grade])&amp;""</f>
        <v/>
      </c>
      <c r="H2932" s="9">
        <f>COUNTIFS(Violations[Key],C2932,Violations[Violation code],"&lt;&gt;")</f>
        <v/>
      </c>
      <c r="I2932" s="9">
        <f>COUNTIFS(Violations[Key],C2932,Violations[Critical flag],"Critical")</f>
        <v/>
      </c>
      <c r="J2932" s="9">
        <f>IF(LEFT(_xlfn.XLOOKUP(C2932,Violations[Key],Violations[Action]),20)="Establishment Closed","Yes","No")</f>
        <v/>
      </c>
      <c r="K2932" s="9">
        <f>IF(F2932&lt;=13,"Yes","No")</f>
        <v/>
      </c>
    </row>
    <row r="2933">
      <c r="A2933" t="n">
        <v>50121676</v>
      </c>
      <c r="B2933" s="8" t="n">
        <v>46177</v>
      </c>
      <c r="C2933" s="9">
        <f>A2933&amp;"-"&amp;TEXT(B2933,"yyyymmdd")</f>
        <v/>
      </c>
      <c r="D2933" s="9">
        <f>_xlfn.XLOOKUP(C2933,Violations[Key],Violations[Boro])</f>
        <v/>
      </c>
      <c r="E2933" s="9">
        <f>_xlfn.XLOOKUP(C2933,Violations[Key],Violations[Cuisine])</f>
        <v/>
      </c>
      <c r="F2933" s="9">
        <f>_xlfn.XLOOKUP(C2933,Violations[Key],Violations[Score])</f>
        <v/>
      </c>
      <c r="G2933" s="9">
        <f>_xlfn.XLOOKUP(C2933,Violations[Key],Violations[Grade])&amp;""</f>
        <v/>
      </c>
      <c r="H2933" s="9">
        <f>COUNTIFS(Violations[Key],C2933,Violations[Violation code],"&lt;&gt;")</f>
        <v/>
      </c>
      <c r="I2933" s="9">
        <f>COUNTIFS(Violations[Key],C2933,Violations[Critical flag],"Critical")</f>
        <v/>
      </c>
      <c r="J2933" s="9">
        <f>IF(LEFT(_xlfn.XLOOKUP(C2933,Violations[Key],Violations[Action]),20)="Establishment Closed","Yes","No")</f>
        <v/>
      </c>
      <c r="K2933" s="9">
        <f>IF(F2933&lt;=13,"Yes","No")</f>
        <v/>
      </c>
    </row>
    <row r="2934">
      <c r="A2934" t="n">
        <v>50122884</v>
      </c>
      <c r="B2934" s="8" t="n">
        <v>46177</v>
      </c>
      <c r="C2934" s="9">
        <f>A2934&amp;"-"&amp;TEXT(B2934,"yyyymmdd")</f>
        <v/>
      </c>
      <c r="D2934" s="9">
        <f>_xlfn.XLOOKUP(C2934,Violations[Key],Violations[Boro])</f>
        <v/>
      </c>
      <c r="E2934" s="9">
        <f>_xlfn.XLOOKUP(C2934,Violations[Key],Violations[Cuisine])</f>
        <v/>
      </c>
      <c r="F2934" s="9">
        <f>_xlfn.XLOOKUP(C2934,Violations[Key],Violations[Score])</f>
        <v/>
      </c>
      <c r="G2934" s="9">
        <f>_xlfn.XLOOKUP(C2934,Violations[Key],Violations[Grade])&amp;""</f>
        <v/>
      </c>
      <c r="H2934" s="9">
        <f>COUNTIFS(Violations[Key],C2934,Violations[Violation code],"&lt;&gt;")</f>
        <v/>
      </c>
      <c r="I2934" s="9">
        <f>COUNTIFS(Violations[Key],C2934,Violations[Critical flag],"Critical")</f>
        <v/>
      </c>
      <c r="J2934" s="9">
        <f>IF(LEFT(_xlfn.XLOOKUP(C2934,Violations[Key],Violations[Action]),20)="Establishment Closed","Yes","No")</f>
        <v/>
      </c>
      <c r="K2934" s="9">
        <f>IF(F2934&lt;=13,"Yes","No")</f>
        <v/>
      </c>
    </row>
    <row r="2935">
      <c r="A2935" t="n">
        <v>50125735</v>
      </c>
      <c r="B2935" s="8" t="n">
        <v>46177</v>
      </c>
      <c r="C2935" s="9">
        <f>A2935&amp;"-"&amp;TEXT(B2935,"yyyymmdd")</f>
        <v/>
      </c>
      <c r="D2935" s="9">
        <f>_xlfn.XLOOKUP(C2935,Violations[Key],Violations[Boro])</f>
        <v/>
      </c>
      <c r="E2935" s="9">
        <f>_xlfn.XLOOKUP(C2935,Violations[Key],Violations[Cuisine])</f>
        <v/>
      </c>
      <c r="F2935" s="9">
        <f>_xlfn.XLOOKUP(C2935,Violations[Key],Violations[Score])</f>
        <v/>
      </c>
      <c r="G2935" s="9">
        <f>_xlfn.XLOOKUP(C2935,Violations[Key],Violations[Grade])&amp;""</f>
        <v/>
      </c>
      <c r="H2935" s="9">
        <f>COUNTIFS(Violations[Key],C2935,Violations[Violation code],"&lt;&gt;")</f>
        <v/>
      </c>
      <c r="I2935" s="9">
        <f>COUNTIFS(Violations[Key],C2935,Violations[Critical flag],"Critical")</f>
        <v/>
      </c>
      <c r="J2935" s="9">
        <f>IF(LEFT(_xlfn.XLOOKUP(C2935,Violations[Key],Violations[Action]),20)="Establishment Closed","Yes","No")</f>
        <v/>
      </c>
      <c r="K2935" s="9">
        <f>IF(F2935&lt;=13,"Yes","No")</f>
        <v/>
      </c>
    </row>
    <row r="2936">
      <c r="A2936" t="n">
        <v>50129154</v>
      </c>
      <c r="B2936" s="8" t="n">
        <v>46177</v>
      </c>
      <c r="C2936" s="9">
        <f>A2936&amp;"-"&amp;TEXT(B2936,"yyyymmdd")</f>
        <v/>
      </c>
      <c r="D2936" s="9">
        <f>_xlfn.XLOOKUP(C2936,Violations[Key],Violations[Boro])</f>
        <v/>
      </c>
      <c r="E2936" s="9">
        <f>_xlfn.XLOOKUP(C2936,Violations[Key],Violations[Cuisine])</f>
        <v/>
      </c>
      <c r="F2936" s="9">
        <f>_xlfn.XLOOKUP(C2936,Violations[Key],Violations[Score])</f>
        <v/>
      </c>
      <c r="G2936" s="9">
        <f>_xlfn.XLOOKUP(C2936,Violations[Key],Violations[Grade])&amp;""</f>
        <v/>
      </c>
      <c r="H2936" s="9">
        <f>COUNTIFS(Violations[Key],C2936,Violations[Violation code],"&lt;&gt;")</f>
        <v/>
      </c>
      <c r="I2936" s="9">
        <f>COUNTIFS(Violations[Key],C2936,Violations[Critical flag],"Critical")</f>
        <v/>
      </c>
      <c r="J2936" s="9">
        <f>IF(LEFT(_xlfn.XLOOKUP(C2936,Violations[Key],Violations[Action]),20)="Establishment Closed","Yes","No")</f>
        <v/>
      </c>
      <c r="K2936" s="9">
        <f>IF(F2936&lt;=13,"Yes","No")</f>
        <v/>
      </c>
    </row>
    <row r="2937">
      <c r="A2937" t="n">
        <v>50129196</v>
      </c>
      <c r="B2937" s="8" t="n">
        <v>46177</v>
      </c>
      <c r="C2937" s="9">
        <f>A2937&amp;"-"&amp;TEXT(B2937,"yyyymmdd")</f>
        <v/>
      </c>
      <c r="D2937" s="9">
        <f>_xlfn.XLOOKUP(C2937,Violations[Key],Violations[Boro])</f>
        <v/>
      </c>
      <c r="E2937" s="9">
        <f>_xlfn.XLOOKUP(C2937,Violations[Key],Violations[Cuisine])</f>
        <v/>
      </c>
      <c r="F2937" s="9">
        <f>_xlfn.XLOOKUP(C2937,Violations[Key],Violations[Score])</f>
        <v/>
      </c>
      <c r="G2937" s="9">
        <f>_xlfn.XLOOKUP(C2937,Violations[Key],Violations[Grade])&amp;""</f>
        <v/>
      </c>
      <c r="H2937" s="9">
        <f>COUNTIFS(Violations[Key],C2937,Violations[Violation code],"&lt;&gt;")</f>
        <v/>
      </c>
      <c r="I2937" s="9">
        <f>COUNTIFS(Violations[Key],C2937,Violations[Critical flag],"Critical")</f>
        <v/>
      </c>
      <c r="J2937" s="9">
        <f>IF(LEFT(_xlfn.XLOOKUP(C2937,Violations[Key],Violations[Action]),20)="Establishment Closed","Yes","No")</f>
        <v/>
      </c>
      <c r="K2937" s="9">
        <f>IF(F2937&lt;=13,"Yes","No")</f>
        <v/>
      </c>
    </row>
    <row r="2938">
      <c r="A2938" t="n">
        <v>50130882</v>
      </c>
      <c r="B2938" s="8" t="n">
        <v>46177</v>
      </c>
      <c r="C2938" s="9">
        <f>A2938&amp;"-"&amp;TEXT(B2938,"yyyymmdd")</f>
        <v/>
      </c>
      <c r="D2938" s="9">
        <f>_xlfn.XLOOKUP(C2938,Violations[Key],Violations[Boro])</f>
        <v/>
      </c>
      <c r="E2938" s="9">
        <f>_xlfn.XLOOKUP(C2938,Violations[Key],Violations[Cuisine])</f>
        <v/>
      </c>
      <c r="F2938" s="9">
        <f>_xlfn.XLOOKUP(C2938,Violations[Key],Violations[Score])</f>
        <v/>
      </c>
      <c r="G2938" s="9">
        <f>_xlfn.XLOOKUP(C2938,Violations[Key],Violations[Grade])&amp;""</f>
        <v/>
      </c>
      <c r="H2938" s="9">
        <f>COUNTIFS(Violations[Key],C2938,Violations[Violation code],"&lt;&gt;")</f>
        <v/>
      </c>
      <c r="I2938" s="9">
        <f>COUNTIFS(Violations[Key],C2938,Violations[Critical flag],"Critical")</f>
        <v/>
      </c>
      <c r="J2938" s="9">
        <f>IF(LEFT(_xlfn.XLOOKUP(C2938,Violations[Key],Violations[Action]),20)="Establishment Closed","Yes","No")</f>
        <v/>
      </c>
      <c r="K2938" s="9">
        <f>IF(F2938&lt;=13,"Yes","No")</f>
        <v/>
      </c>
    </row>
    <row r="2939">
      <c r="A2939" t="n">
        <v>50132602</v>
      </c>
      <c r="B2939" s="8" t="n">
        <v>46177</v>
      </c>
      <c r="C2939" s="9">
        <f>A2939&amp;"-"&amp;TEXT(B2939,"yyyymmdd")</f>
        <v/>
      </c>
      <c r="D2939" s="9">
        <f>_xlfn.XLOOKUP(C2939,Violations[Key],Violations[Boro])</f>
        <v/>
      </c>
      <c r="E2939" s="9">
        <f>_xlfn.XLOOKUP(C2939,Violations[Key],Violations[Cuisine])</f>
        <v/>
      </c>
      <c r="F2939" s="9">
        <f>_xlfn.XLOOKUP(C2939,Violations[Key],Violations[Score])</f>
        <v/>
      </c>
      <c r="G2939" s="9">
        <f>_xlfn.XLOOKUP(C2939,Violations[Key],Violations[Grade])&amp;""</f>
        <v/>
      </c>
      <c r="H2939" s="9">
        <f>COUNTIFS(Violations[Key],C2939,Violations[Violation code],"&lt;&gt;")</f>
        <v/>
      </c>
      <c r="I2939" s="9">
        <f>COUNTIFS(Violations[Key],C2939,Violations[Critical flag],"Critical")</f>
        <v/>
      </c>
      <c r="J2939" s="9">
        <f>IF(LEFT(_xlfn.XLOOKUP(C2939,Violations[Key],Violations[Action]),20)="Establishment Closed","Yes","No")</f>
        <v/>
      </c>
      <c r="K2939" s="9">
        <f>IF(F2939&lt;=13,"Yes","No")</f>
        <v/>
      </c>
    </row>
    <row r="2940">
      <c r="A2940" t="n">
        <v>50133235</v>
      </c>
      <c r="B2940" s="8" t="n">
        <v>46177</v>
      </c>
      <c r="C2940" s="9">
        <f>A2940&amp;"-"&amp;TEXT(B2940,"yyyymmdd")</f>
        <v/>
      </c>
      <c r="D2940" s="9">
        <f>_xlfn.XLOOKUP(C2940,Violations[Key],Violations[Boro])</f>
        <v/>
      </c>
      <c r="E2940" s="9">
        <f>_xlfn.XLOOKUP(C2940,Violations[Key],Violations[Cuisine])</f>
        <v/>
      </c>
      <c r="F2940" s="9">
        <f>_xlfn.XLOOKUP(C2940,Violations[Key],Violations[Score])</f>
        <v/>
      </c>
      <c r="G2940" s="9">
        <f>_xlfn.XLOOKUP(C2940,Violations[Key],Violations[Grade])&amp;""</f>
        <v/>
      </c>
      <c r="H2940" s="9">
        <f>COUNTIFS(Violations[Key],C2940,Violations[Violation code],"&lt;&gt;")</f>
        <v/>
      </c>
      <c r="I2940" s="9">
        <f>COUNTIFS(Violations[Key],C2940,Violations[Critical flag],"Critical")</f>
        <v/>
      </c>
      <c r="J2940" s="9">
        <f>IF(LEFT(_xlfn.XLOOKUP(C2940,Violations[Key],Violations[Action]),20)="Establishment Closed","Yes","No")</f>
        <v/>
      </c>
      <c r="K2940" s="9">
        <f>IF(F2940&lt;=13,"Yes","No")</f>
        <v/>
      </c>
    </row>
    <row r="2941">
      <c r="A2941" t="n">
        <v>50133242</v>
      </c>
      <c r="B2941" s="8" t="n">
        <v>46177</v>
      </c>
      <c r="C2941" s="9">
        <f>A2941&amp;"-"&amp;TEXT(B2941,"yyyymmdd")</f>
        <v/>
      </c>
      <c r="D2941" s="9">
        <f>_xlfn.XLOOKUP(C2941,Violations[Key],Violations[Boro])</f>
        <v/>
      </c>
      <c r="E2941" s="9">
        <f>_xlfn.XLOOKUP(C2941,Violations[Key],Violations[Cuisine])</f>
        <v/>
      </c>
      <c r="F2941" s="9">
        <f>_xlfn.XLOOKUP(C2941,Violations[Key],Violations[Score])</f>
        <v/>
      </c>
      <c r="G2941" s="9">
        <f>_xlfn.XLOOKUP(C2941,Violations[Key],Violations[Grade])&amp;""</f>
        <v/>
      </c>
      <c r="H2941" s="9">
        <f>COUNTIFS(Violations[Key],C2941,Violations[Violation code],"&lt;&gt;")</f>
        <v/>
      </c>
      <c r="I2941" s="9">
        <f>COUNTIFS(Violations[Key],C2941,Violations[Critical flag],"Critical")</f>
        <v/>
      </c>
      <c r="J2941" s="9">
        <f>IF(LEFT(_xlfn.XLOOKUP(C2941,Violations[Key],Violations[Action]),20)="Establishment Closed","Yes","No")</f>
        <v/>
      </c>
      <c r="K2941" s="9">
        <f>IF(F2941&lt;=13,"Yes","No")</f>
        <v/>
      </c>
    </row>
    <row r="2942">
      <c r="A2942" t="n">
        <v>50134493</v>
      </c>
      <c r="B2942" s="8" t="n">
        <v>46177</v>
      </c>
      <c r="C2942" s="9">
        <f>A2942&amp;"-"&amp;TEXT(B2942,"yyyymmdd")</f>
        <v/>
      </c>
      <c r="D2942" s="9">
        <f>_xlfn.XLOOKUP(C2942,Violations[Key],Violations[Boro])</f>
        <v/>
      </c>
      <c r="E2942" s="9">
        <f>_xlfn.XLOOKUP(C2942,Violations[Key],Violations[Cuisine])</f>
        <v/>
      </c>
      <c r="F2942" s="9">
        <f>_xlfn.XLOOKUP(C2942,Violations[Key],Violations[Score])</f>
        <v/>
      </c>
      <c r="G2942" s="9">
        <f>_xlfn.XLOOKUP(C2942,Violations[Key],Violations[Grade])&amp;""</f>
        <v/>
      </c>
      <c r="H2942" s="9">
        <f>COUNTIFS(Violations[Key],C2942,Violations[Violation code],"&lt;&gt;")</f>
        <v/>
      </c>
      <c r="I2942" s="9">
        <f>COUNTIFS(Violations[Key],C2942,Violations[Critical flag],"Critical")</f>
        <v/>
      </c>
      <c r="J2942" s="9">
        <f>IF(LEFT(_xlfn.XLOOKUP(C2942,Violations[Key],Violations[Action]),20)="Establishment Closed","Yes","No")</f>
        <v/>
      </c>
      <c r="K2942" s="9">
        <f>IF(F2942&lt;=13,"Yes","No")</f>
        <v/>
      </c>
    </row>
    <row r="2943">
      <c r="A2943" t="n">
        <v>50134984</v>
      </c>
      <c r="B2943" s="8" t="n">
        <v>46177</v>
      </c>
      <c r="C2943" s="9">
        <f>A2943&amp;"-"&amp;TEXT(B2943,"yyyymmdd")</f>
        <v/>
      </c>
      <c r="D2943" s="9">
        <f>_xlfn.XLOOKUP(C2943,Violations[Key],Violations[Boro])</f>
        <v/>
      </c>
      <c r="E2943" s="9">
        <f>_xlfn.XLOOKUP(C2943,Violations[Key],Violations[Cuisine])</f>
        <v/>
      </c>
      <c r="F2943" s="9">
        <f>_xlfn.XLOOKUP(C2943,Violations[Key],Violations[Score])</f>
        <v/>
      </c>
      <c r="G2943" s="9">
        <f>_xlfn.XLOOKUP(C2943,Violations[Key],Violations[Grade])&amp;""</f>
        <v/>
      </c>
      <c r="H2943" s="9">
        <f>COUNTIFS(Violations[Key],C2943,Violations[Violation code],"&lt;&gt;")</f>
        <v/>
      </c>
      <c r="I2943" s="9">
        <f>COUNTIFS(Violations[Key],C2943,Violations[Critical flag],"Critical")</f>
        <v/>
      </c>
      <c r="J2943" s="9">
        <f>IF(LEFT(_xlfn.XLOOKUP(C2943,Violations[Key],Violations[Action]),20)="Establishment Closed","Yes","No")</f>
        <v/>
      </c>
      <c r="K2943" s="9">
        <f>IF(F2943&lt;=13,"Yes","No")</f>
        <v/>
      </c>
    </row>
    <row r="2944">
      <c r="A2944" t="n">
        <v>50136020</v>
      </c>
      <c r="B2944" s="8" t="n">
        <v>46177</v>
      </c>
      <c r="C2944" s="9">
        <f>A2944&amp;"-"&amp;TEXT(B2944,"yyyymmdd")</f>
        <v/>
      </c>
      <c r="D2944" s="9">
        <f>_xlfn.XLOOKUP(C2944,Violations[Key],Violations[Boro])</f>
        <v/>
      </c>
      <c r="E2944" s="9">
        <f>_xlfn.XLOOKUP(C2944,Violations[Key],Violations[Cuisine])</f>
        <v/>
      </c>
      <c r="F2944" s="9">
        <f>_xlfn.XLOOKUP(C2944,Violations[Key],Violations[Score])</f>
        <v/>
      </c>
      <c r="G2944" s="9">
        <f>_xlfn.XLOOKUP(C2944,Violations[Key],Violations[Grade])&amp;""</f>
        <v/>
      </c>
      <c r="H2944" s="9">
        <f>COUNTIFS(Violations[Key],C2944,Violations[Violation code],"&lt;&gt;")</f>
        <v/>
      </c>
      <c r="I2944" s="9">
        <f>COUNTIFS(Violations[Key],C2944,Violations[Critical flag],"Critical")</f>
        <v/>
      </c>
      <c r="J2944" s="9">
        <f>IF(LEFT(_xlfn.XLOOKUP(C2944,Violations[Key],Violations[Action]),20)="Establishment Closed","Yes","No")</f>
        <v/>
      </c>
      <c r="K2944" s="9">
        <f>IF(F2944&lt;=13,"Yes","No")</f>
        <v/>
      </c>
    </row>
    <row r="2945">
      <c r="A2945" t="n">
        <v>50138013</v>
      </c>
      <c r="B2945" s="8" t="n">
        <v>46177</v>
      </c>
      <c r="C2945" s="9">
        <f>A2945&amp;"-"&amp;TEXT(B2945,"yyyymmdd")</f>
        <v/>
      </c>
      <c r="D2945" s="9">
        <f>_xlfn.XLOOKUP(C2945,Violations[Key],Violations[Boro])</f>
        <v/>
      </c>
      <c r="E2945" s="9">
        <f>_xlfn.XLOOKUP(C2945,Violations[Key],Violations[Cuisine])</f>
        <v/>
      </c>
      <c r="F2945" s="9">
        <f>_xlfn.XLOOKUP(C2945,Violations[Key],Violations[Score])</f>
        <v/>
      </c>
      <c r="G2945" s="9">
        <f>_xlfn.XLOOKUP(C2945,Violations[Key],Violations[Grade])&amp;""</f>
        <v/>
      </c>
      <c r="H2945" s="9">
        <f>COUNTIFS(Violations[Key],C2945,Violations[Violation code],"&lt;&gt;")</f>
        <v/>
      </c>
      <c r="I2945" s="9">
        <f>COUNTIFS(Violations[Key],C2945,Violations[Critical flag],"Critical")</f>
        <v/>
      </c>
      <c r="J2945" s="9">
        <f>IF(LEFT(_xlfn.XLOOKUP(C2945,Violations[Key],Violations[Action]),20)="Establishment Closed","Yes","No")</f>
        <v/>
      </c>
      <c r="K2945" s="9">
        <f>IF(F2945&lt;=13,"Yes","No")</f>
        <v/>
      </c>
    </row>
    <row r="2946">
      <c r="A2946" t="n">
        <v>50139939</v>
      </c>
      <c r="B2946" s="8" t="n">
        <v>46177</v>
      </c>
      <c r="C2946" s="9">
        <f>A2946&amp;"-"&amp;TEXT(B2946,"yyyymmdd")</f>
        <v/>
      </c>
      <c r="D2946" s="9">
        <f>_xlfn.XLOOKUP(C2946,Violations[Key],Violations[Boro])</f>
        <v/>
      </c>
      <c r="E2946" s="9">
        <f>_xlfn.XLOOKUP(C2946,Violations[Key],Violations[Cuisine])</f>
        <v/>
      </c>
      <c r="F2946" s="9">
        <f>_xlfn.XLOOKUP(C2946,Violations[Key],Violations[Score])</f>
        <v/>
      </c>
      <c r="G2946" s="9">
        <f>_xlfn.XLOOKUP(C2946,Violations[Key],Violations[Grade])&amp;""</f>
        <v/>
      </c>
      <c r="H2946" s="9">
        <f>COUNTIFS(Violations[Key],C2946,Violations[Violation code],"&lt;&gt;")</f>
        <v/>
      </c>
      <c r="I2946" s="9">
        <f>COUNTIFS(Violations[Key],C2946,Violations[Critical flag],"Critical")</f>
        <v/>
      </c>
      <c r="J2946" s="9">
        <f>IF(LEFT(_xlfn.XLOOKUP(C2946,Violations[Key],Violations[Action]),20)="Establishment Closed","Yes","No")</f>
        <v/>
      </c>
      <c r="K2946" s="9">
        <f>IF(F2946&lt;=13,"Yes","No")</f>
        <v/>
      </c>
    </row>
    <row r="2947">
      <c r="A2947" t="n">
        <v>50143857</v>
      </c>
      <c r="B2947" s="8" t="n">
        <v>46177</v>
      </c>
      <c r="C2947" s="9">
        <f>A2947&amp;"-"&amp;TEXT(B2947,"yyyymmdd")</f>
        <v/>
      </c>
      <c r="D2947" s="9">
        <f>_xlfn.XLOOKUP(C2947,Violations[Key],Violations[Boro])</f>
        <v/>
      </c>
      <c r="E2947" s="9">
        <f>_xlfn.XLOOKUP(C2947,Violations[Key],Violations[Cuisine])</f>
        <v/>
      </c>
      <c r="F2947" s="9">
        <f>_xlfn.XLOOKUP(C2947,Violations[Key],Violations[Score])</f>
        <v/>
      </c>
      <c r="G2947" s="9">
        <f>_xlfn.XLOOKUP(C2947,Violations[Key],Violations[Grade])&amp;""</f>
        <v/>
      </c>
      <c r="H2947" s="9">
        <f>COUNTIFS(Violations[Key],C2947,Violations[Violation code],"&lt;&gt;")</f>
        <v/>
      </c>
      <c r="I2947" s="9">
        <f>COUNTIFS(Violations[Key],C2947,Violations[Critical flag],"Critical")</f>
        <v/>
      </c>
      <c r="J2947" s="9">
        <f>IF(LEFT(_xlfn.XLOOKUP(C2947,Violations[Key],Violations[Action]),20)="Establishment Closed","Yes","No")</f>
        <v/>
      </c>
      <c r="K2947" s="9">
        <f>IF(F2947&lt;=13,"Yes","No")</f>
        <v/>
      </c>
    </row>
    <row r="2948">
      <c r="A2948" t="n">
        <v>50147094</v>
      </c>
      <c r="B2948" s="8" t="n">
        <v>46177</v>
      </c>
      <c r="C2948" s="9">
        <f>A2948&amp;"-"&amp;TEXT(B2948,"yyyymmdd")</f>
        <v/>
      </c>
      <c r="D2948" s="9">
        <f>_xlfn.XLOOKUP(C2948,Violations[Key],Violations[Boro])</f>
        <v/>
      </c>
      <c r="E2948" s="9">
        <f>_xlfn.XLOOKUP(C2948,Violations[Key],Violations[Cuisine])</f>
        <v/>
      </c>
      <c r="F2948" s="9">
        <f>_xlfn.XLOOKUP(C2948,Violations[Key],Violations[Score])</f>
        <v/>
      </c>
      <c r="G2948" s="9">
        <f>_xlfn.XLOOKUP(C2948,Violations[Key],Violations[Grade])&amp;""</f>
        <v/>
      </c>
      <c r="H2948" s="9">
        <f>COUNTIFS(Violations[Key],C2948,Violations[Violation code],"&lt;&gt;")</f>
        <v/>
      </c>
      <c r="I2948" s="9">
        <f>COUNTIFS(Violations[Key],C2948,Violations[Critical flag],"Critical")</f>
        <v/>
      </c>
      <c r="J2948" s="9">
        <f>IF(LEFT(_xlfn.XLOOKUP(C2948,Violations[Key],Violations[Action]),20)="Establishment Closed","Yes","No")</f>
        <v/>
      </c>
      <c r="K2948" s="9">
        <f>IF(F2948&lt;=13,"Yes","No")</f>
        <v/>
      </c>
    </row>
    <row r="2949">
      <c r="A2949" t="n">
        <v>50147427</v>
      </c>
      <c r="B2949" s="8" t="n">
        <v>46177</v>
      </c>
      <c r="C2949" s="9">
        <f>A2949&amp;"-"&amp;TEXT(B2949,"yyyymmdd")</f>
        <v/>
      </c>
      <c r="D2949" s="9">
        <f>_xlfn.XLOOKUP(C2949,Violations[Key],Violations[Boro])</f>
        <v/>
      </c>
      <c r="E2949" s="9">
        <f>_xlfn.XLOOKUP(C2949,Violations[Key],Violations[Cuisine])</f>
        <v/>
      </c>
      <c r="F2949" s="9">
        <f>_xlfn.XLOOKUP(C2949,Violations[Key],Violations[Score])</f>
        <v/>
      </c>
      <c r="G2949" s="9">
        <f>_xlfn.XLOOKUP(C2949,Violations[Key],Violations[Grade])&amp;""</f>
        <v/>
      </c>
      <c r="H2949" s="9">
        <f>COUNTIFS(Violations[Key],C2949,Violations[Violation code],"&lt;&gt;")</f>
        <v/>
      </c>
      <c r="I2949" s="9">
        <f>COUNTIFS(Violations[Key],C2949,Violations[Critical flag],"Critical")</f>
        <v/>
      </c>
      <c r="J2949" s="9">
        <f>IF(LEFT(_xlfn.XLOOKUP(C2949,Violations[Key],Violations[Action]),20)="Establishment Closed","Yes","No")</f>
        <v/>
      </c>
      <c r="K2949" s="9">
        <f>IF(F2949&lt;=13,"Yes","No")</f>
        <v/>
      </c>
    </row>
    <row r="2950">
      <c r="A2950" t="n">
        <v>50147951</v>
      </c>
      <c r="B2950" s="8" t="n">
        <v>46177</v>
      </c>
      <c r="C2950" s="9">
        <f>A2950&amp;"-"&amp;TEXT(B2950,"yyyymmdd")</f>
        <v/>
      </c>
      <c r="D2950" s="9">
        <f>_xlfn.XLOOKUP(C2950,Violations[Key],Violations[Boro])</f>
        <v/>
      </c>
      <c r="E2950" s="9">
        <f>_xlfn.XLOOKUP(C2950,Violations[Key],Violations[Cuisine])</f>
        <v/>
      </c>
      <c r="F2950" s="9">
        <f>_xlfn.XLOOKUP(C2950,Violations[Key],Violations[Score])</f>
        <v/>
      </c>
      <c r="G2950" s="9">
        <f>_xlfn.XLOOKUP(C2950,Violations[Key],Violations[Grade])&amp;""</f>
        <v/>
      </c>
      <c r="H2950" s="9">
        <f>COUNTIFS(Violations[Key],C2950,Violations[Violation code],"&lt;&gt;")</f>
        <v/>
      </c>
      <c r="I2950" s="9">
        <f>COUNTIFS(Violations[Key],C2950,Violations[Critical flag],"Critical")</f>
        <v/>
      </c>
      <c r="J2950" s="9">
        <f>IF(LEFT(_xlfn.XLOOKUP(C2950,Violations[Key],Violations[Action]),20)="Establishment Closed","Yes","No")</f>
        <v/>
      </c>
      <c r="K2950" s="9">
        <f>IF(F2950&lt;=13,"Yes","No")</f>
        <v/>
      </c>
    </row>
    <row r="2951">
      <c r="A2951" t="n">
        <v>50148940</v>
      </c>
      <c r="B2951" s="8" t="n">
        <v>46177</v>
      </c>
      <c r="C2951" s="9">
        <f>A2951&amp;"-"&amp;TEXT(B2951,"yyyymmdd")</f>
        <v/>
      </c>
      <c r="D2951" s="9">
        <f>_xlfn.XLOOKUP(C2951,Violations[Key],Violations[Boro])</f>
        <v/>
      </c>
      <c r="E2951" s="9">
        <f>_xlfn.XLOOKUP(C2951,Violations[Key],Violations[Cuisine])</f>
        <v/>
      </c>
      <c r="F2951" s="9">
        <f>_xlfn.XLOOKUP(C2951,Violations[Key],Violations[Score])</f>
        <v/>
      </c>
      <c r="G2951" s="9">
        <f>_xlfn.XLOOKUP(C2951,Violations[Key],Violations[Grade])&amp;""</f>
        <v/>
      </c>
      <c r="H2951" s="9">
        <f>COUNTIFS(Violations[Key],C2951,Violations[Violation code],"&lt;&gt;")</f>
        <v/>
      </c>
      <c r="I2951" s="9">
        <f>COUNTIFS(Violations[Key],C2951,Violations[Critical flag],"Critical")</f>
        <v/>
      </c>
      <c r="J2951" s="9">
        <f>IF(LEFT(_xlfn.XLOOKUP(C2951,Violations[Key],Violations[Action]),20)="Establishment Closed","Yes","No")</f>
        <v/>
      </c>
      <c r="K2951" s="9">
        <f>IF(F2951&lt;=13,"Yes","No")</f>
        <v/>
      </c>
    </row>
    <row r="2952">
      <c r="A2952" t="n">
        <v>50152778</v>
      </c>
      <c r="B2952" s="8" t="n">
        <v>46177</v>
      </c>
      <c r="C2952" s="9">
        <f>A2952&amp;"-"&amp;TEXT(B2952,"yyyymmdd")</f>
        <v/>
      </c>
      <c r="D2952" s="9">
        <f>_xlfn.XLOOKUP(C2952,Violations[Key],Violations[Boro])</f>
        <v/>
      </c>
      <c r="E2952" s="9">
        <f>_xlfn.XLOOKUP(C2952,Violations[Key],Violations[Cuisine])</f>
        <v/>
      </c>
      <c r="F2952" s="9">
        <f>_xlfn.XLOOKUP(C2952,Violations[Key],Violations[Score])</f>
        <v/>
      </c>
      <c r="G2952" s="9">
        <f>_xlfn.XLOOKUP(C2952,Violations[Key],Violations[Grade])&amp;""</f>
        <v/>
      </c>
      <c r="H2952" s="9">
        <f>COUNTIFS(Violations[Key],C2952,Violations[Violation code],"&lt;&gt;")</f>
        <v/>
      </c>
      <c r="I2952" s="9">
        <f>COUNTIFS(Violations[Key],C2952,Violations[Critical flag],"Critical")</f>
        <v/>
      </c>
      <c r="J2952" s="9">
        <f>IF(LEFT(_xlfn.XLOOKUP(C2952,Violations[Key],Violations[Action]),20)="Establishment Closed","Yes","No")</f>
        <v/>
      </c>
      <c r="K2952" s="9">
        <f>IF(F2952&lt;=13,"Yes","No")</f>
        <v/>
      </c>
    </row>
    <row r="2953">
      <c r="A2953" t="n">
        <v>50152863</v>
      </c>
      <c r="B2953" s="8" t="n">
        <v>46177</v>
      </c>
      <c r="C2953" s="9">
        <f>A2953&amp;"-"&amp;TEXT(B2953,"yyyymmdd")</f>
        <v/>
      </c>
      <c r="D2953" s="9">
        <f>_xlfn.XLOOKUP(C2953,Violations[Key],Violations[Boro])</f>
        <v/>
      </c>
      <c r="E2953" s="9">
        <f>_xlfn.XLOOKUP(C2953,Violations[Key],Violations[Cuisine])</f>
        <v/>
      </c>
      <c r="F2953" s="9">
        <f>_xlfn.XLOOKUP(C2953,Violations[Key],Violations[Score])</f>
        <v/>
      </c>
      <c r="G2953" s="9">
        <f>_xlfn.XLOOKUP(C2953,Violations[Key],Violations[Grade])&amp;""</f>
        <v/>
      </c>
      <c r="H2953" s="9">
        <f>COUNTIFS(Violations[Key],C2953,Violations[Violation code],"&lt;&gt;")</f>
        <v/>
      </c>
      <c r="I2953" s="9">
        <f>COUNTIFS(Violations[Key],C2953,Violations[Critical flag],"Critical")</f>
        <v/>
      </c>
      <c r="J2953" s="9">
        <f>IF(LEFT(_xlfn.XLOOKUP(C2953,Violations[Key],Violations[Action]),20)="Establishment Closed","Yes","No")</f>
        <v/>
      </c>
      <c r="K2953" s="9">
        <f>IF(F2953&lt;=13,"Yes","No")</f>
        <v/>
      </c>
    </row>
    <row r="2954">
      <c r="A2954" t="n">
        <v>50154899</v>
      </c>
      <c r="B2954" s="8" t="n">
        <v>46177</v>
      </c>
      <c r="C2954" s="9">
        <f>A2954&amp;"-"&amp;TEXT(B2954,"yyyymmdd")</f>
        <v/>
      </c>
      <c r="D2954" s="9">
        <f>_xlfn.XLOOKUP(C2954,Violations[Key],Violations[Boro])</f>
        <v/>
      </c>
      <c r="E2954" s="9">
        <f>_xlfn.XLOOKUP(C2954,Violations[Key],Violations[Cuisine])</f>
        <v/>
      </c>
      <c r="F2954" s="9">
        <f>_xlfn.XLOOKUP(C2954,Violations[Key],Violations[Score])</f>
        <v/>
      </c>
      <c r="G2954" s="9">
        <f>_xlfn.XLOOKUP(C2954,Violations[Key],Violations[Grade])&amp;""</f>
        <v/>
      </c>
      <c r="H2954" s="9">
        <f>COUNTIFS(Violations[Key],C2954,Violations[Violation code],"&lt;&gt;")</f>
        <v/>
      </c>
      <c r="I2954" s="9">
        <f>COUNTIFS(Violations[Key],C2954,Violations[Critical flag],"Critical")</f>
        <v/>
      </c>
      <c r="J2954" s="9">
        <f>IF(LEFT(_xlfn.XLOOKUP(C2954,Violations[Key],Violations[Action]),20)="Establishment Closed","Yes","No")</f>
        <v/>
      </c>
      <c r="K2954" s="9">
        <f>IF(F2954&lt;=13,"Yes","No")</f>
        <v/>
      </c>
    </row>
    <row r="2955">
      <c r="A2955" t="n">
        <v>50155289</v>
      </c>
      <c r="B2955" s="8" t="n">
        <v>46177</v>
      </c>
      <c r="C2955" s="9">
        <f>A2955&amp;"-"&amp;TEXT(B2955,"yyyymmdd")</f>
        <v/>
      </c>
      <c r="D2955" s="9">
        <f>_xlfn.XLOOKUP(C2955,Violations[Key],Violations[Boro])</f>
        <v/>
      </c>
      <c r="E2955" s="9">
        <f>_xlfn.XLOOKUP(C2955,Violations[Key],Violations[Cuisine])</f>
        <v/>
      </c>
      <c r="F2955" s="9">
        <f>_xlfn.XLOOKUP(C2955,Violations[Key],Violations[Score])</f>
        <v/>
      </c>
      <c r="G2955" s="9">
        <f>_xlfn.XLOOKUP(C2955,Violations[Key],Violations[Grade])&amp;""</f>
        <v/>
      </c>
      <c r="H2955" s="9">
        <f>COUNTIFS(Violations[Key],C2955,Violations[Violation code],"&lt;&gt;")</f>
        <v/>
      </c>
      <c r="I2955" s="9">
        <f>COUNTIFS(Violations[Key],C2955,Violations[Critical flag],"Critical")</f>
        <v/>
      </c>
      <c r="J2955" s="9">
        <f>IF(LEFT(_xlfn.XLOOKUP(C2955,Violations[Key],Violations[Action]),20)="Establishment Closed","Yes","No")</f>
        <v/>
      </c>
      <c r="K2955" s="9">
        <f>IF(F2955&lt;=13,"Yes","No")</f>
        <v/>
      </c>
    </row>
    <row r="2956">
      <c r="A2956" t="n">
        <v>50162310</v>
      </c>
      <c r="B2956" s="8" t="n">
        <v>46177</v>
      </c>
      <c r="C2956" s="9">
        <f>A2956&amp;"-"&amp;TEXT(B2956,"yyyymmdd")</f>
        <v/>
      </c>
      <c r="D2956" s="9">
        <f>_xlfn.XLOOKUP(C2956,Violations[Key],Violations[Boro])</f>
        <v/>
      </c>
      <c r="E2956" s="9">
        <f>_xlfn.XLOOKUP(C2956,Violations[Key],Violations[Cuisine])</f>
        <v/>
      </c>
      <c r="F2956" s="9">
        <f>_xlfn.XLOOKUP(C2956,Violations[Key],Violations[Score])</f>
        <v/>
      </c>
      <c r="G2956" s="9">
        <f>_xlfn.XLOOKUP(C2956,Violations[Key],Violations[Grade])&amp;""</f>
        <v/>
      </c>
      <c r="H2956" s="9">
        <f>COUNTIFS(Violations[Key],C2956,Violations[Violation code],"&lt;&gt;")</f>
        <v/>
      </c>
      <c r="I2956" s="9">
        <f>COUNTIFS(Violations[Key],C2956,Violations[Critical flag],"Critical")</f>
        <v/>
      </c>
      <c r="J2956" s="9">
        <f>IF(LEFT(_xlfn.XLOOKUP(C2956,Violations[Key],Violations[Action]),20)="Establishment Closed","Yes","No")</f>
        <v/>
      </c>
      <c r="K2956" s="9">
        <f>IF(F2956&lt;=13,"Yes","No")</f>
        <v/>
      </c>
    </row>
    <row r="2957">
      <c r="A2957" t="n">
        <v>50163765</v>
      </c>
      <c r="B2957" s="8" t="n">
        <v>46177</v>
      </c>
      <c r="C2957" s="9">
        <f>A2957&amp;"-"&amp;TEXT(B2957,"yyyymmdd")</f>
        <v/>
      </c>
      <c r="D2957" s="9">
        <f>_xlfn.XLOOKUP(C2957,Violations[Key],Violations[Boro])</f>
        <v/>
      </c>
      <c r="E2957" s="9">
        <f>_xlfn.XLOOKUP(C2957,Violations[Key],Violations[Cuisine])</f>
        <v/>
      </c>
      <c r="F2957" s="9">
        <f>_xlfn.XLOOKUP(C2957,Violations[Key],Violations[Score])</f>
        <v/>
      </c>
      <c r="G2957" s="9">
        <f>_xlfn.XLOOKUP(C2957,Violations[Key],Violations[Grade])&amp;""</f>
        <v/>
      </c>
      <c r="H2957" s="9">
        <f>COUNTIFS(Violations[Key],C2957,Violations[Violation code],"&lt;&gt;")</f>
        <v/>
      </c>
      <c r="I2957" s="9">
        <f>COUNTIFS(Violations[Key],C2957,Violations[Critical flag],"Critical")</f>
        <v/>
      </c>
      <c r="J2957" s="9">
        <f>IF(LEFT(_xlfn.XLOOKUP(C2957,Violations[Key],Violations[Action]),20)="Establishment Closed","Yes","No")</f>
        <v/>
      </c>
      <c r="K2957" s="9">
        <f>IF(F2957&lt;=13,"Yes","No")</f>
        <v/>
      </c>
    </row>
    <row r="2958">
      <c r="A2958" t="n">
        <v>50164931</v>
      </c>
      <c r="B2958" s="8" t="n">
        <v>46177</v>
      </c>
      <c r="C2958" s="9">
        <f>A2958&amp;"-"&amp;TEXT(B2958,"yyyymmdd")</f>
        <v/>
      </c>
      <c r="D2958" s="9">
        <f>_xlfn.XLOOKUP(C2958,Violations[Key],Violations[Boro])</f>
        <v/>
      </c>
      <c r="E2958" s="9">
        <f>_xlfn.XLOOKUP(C2958,Violations[Key],Violations[Cuisine])</f>
        <v/>
      </c>
      <c r="F2958" s="9">
        <f>_xlfn.XLOOKUP(C2958,Violations[Key],Violations[Score])</f>
        <v/>
      </c>
      <c r="G2958" s="9">
        <f>_xlfn.XLOOKUP(C2958,Violations[Key],Violations[Grade])&amp;""</f>
        <v/>
      </c>
      <c r="H2958" s="9">
        <f>COUNTIFS(Violations[Key],C2958,Violations[Violation code],"&lt;&gt;")</f>
        <v/>
      </c>
      <c r="I2958" s="9">
        <f>COUNTIFS(Violations[Key],C2958,Violations[Critical flag],"Critical")</f>
        <v/>
      </c>
      <c r="J2958" s="9">
        <f>IF(LEFT(_xlfn.XLOOKUP(C2958,Violations[Key],Violations[Action]),20)="Establishment Closed","Yes","No")</f>
        <v/>
      </c>
      <c r="K2958" s="9">
        <f>IF(F2958&lt;=13,"Yes","No")</f>
        <v/>
      </c>
    </row>
    <row r="2959">
      <c r="A2959" t="n">
        <v>50168841</v>
      </c>
      <c r="B2959" s="8" t="n">
        <v>46177</v>
      </c>
      <c r="C2959" s="9">
        <f>A2959&amp;"-"&amp;TEXT(B2959,"yyyymmdd")</f>
        <v/>
      </c>
      <c r="D2959" s="9">
        <f>_xlfn.XLOOKUP(C2959,Violations[Key],Violations[Boro])</f>
        <v/>
      </c>
      <c r="E2959" s="9">
        <f>_xlfn.XLOOKUP(C2959,Violations[Key],Violations[Cuisine])</f>
        <v/>
      </c>
      <c r="F2959" s="9">
        <f>_xlfn.XLOOKUP(C2959,Violations[Key],Violations[Score])</f>
        <v/>
      </c>
      <c r="G2959" s="9">
        <f>_xlfn.XLOOKUP(C2959,Violations[Key],Violations[Grade])&amp;""</f>
        <v/>
      </c>
      <c r="H2959" s="9">
        <f>COUNTIFS(Violations[Key],C2959,Violations[Violation code],"&lt;&gt;")</f>
        <v/>
      </c>
      <c r="I2959" s="9">
        <f>COUNTIFS(Violations[Key],C2959,Violations[Critical flag],"Critical")</f>
        <v/>
      </c>
      <c r="J2959" s="9">
        <f>IF(LEFT(_xlfn.XLOOKUP(C2959,Violations[Key],Violations[Action]),20)="Establishment Closed","Yes","No")</f>
        <v/>
      </c>
      <c r="K2959" s="9">
        <f>IF(F2959&lt;=13,"Yes","No")</f>
        <v/>
      </c>
    </row>
    <row r="2960">
      <c r="A2960" t="n">
        <v>50178977</v>
      </c>
      <c r="B2960" s="8" t="n">
        <v>46177</v>
      </c>
      <c r="C2960" s="9">
        <f>A2960&amp;"-"&amp;TEXT(B2960,"yyyymmdd")</f>
        <v/>
      </c>
      <c r="D2960" s="9">
        <f>_xlfn.XLOOKUP(C2960,Violations[Key],Violations[Boro])</f>
        <v/>
      </c>
      <c r="E2960" s="9">
        <f>_xlfn.XLOOKUP(C2960,Violations[Key],Violations[Cuisine])</f>
        <v/>
      </c>
      <c r="F2960" s="9">
        <f>_xlfn.XLOOKUP(C2960,Violations[Key],Violations[Score])</f>
        <v/>
      </c>
      <c r="G2960" s="9">
        <f>_xlfn.XLOOKUP(C2960,Violations[Key],Violations[Grade])&amp;""</f>
        <v/>
      </c>
      <c r="H2960" s="9">
        <f>COUNTIFS(Violations[Key],C2960,Violations[Violation code],"&lt;&gt;")</f>
        <v/>
      </c>
      <c r="I2960" s="9">
        <f>COUNTIFS(Violations[Key],C2960,Violations[Critical flag],"Critical")</f>
        <v/>
      </c>
      <c r="J2960" s="9">
        <f>IF(LEFT(_xlfn.XLOOKUP(C2960,Violations[Key],Violations[Action]),20)="Establishment Closed","Yes","No")</f>
        <v/>
      </c>
      <c r="K2960" s="9">
        <f>IF(F2960&lt;=13,"Yes","No")</f>
        <v/>
      </c>
    </row>
    <row r="2961">
      <c r="A2961" t="n">
        <v>41116617</v>
      </c>
      <c r="B2961" s="8" t="n">
        <v>46178</v>
      </c>
      <c r="C2961" s="9">
        <f>A2961&amp;"-"&amp;TEXT(B2961,"yyyymmdd")</f>
        <v/>
      </c>
      <c r="D2961" s="9">
        <f>_xlfn.XLOOKUP(C2961,Violations[Key],Violations[Boro])</f>
        <v/>
      </c>
      <c r="E2961" s="9">
        <f>_xlfn.XLOOKUP(C2961,Violations[Key],Violations[Cuisine])</f>
        <v/>
      </c>
      <c r="F2961" s="9">
        <f>_xlfn.XLOOKUP(C2961,Violations[Key],Violations[Score])</f>
        <v/>
      </c>
      <c r="G2961" s="9">
        <f>_xlfn.XLOOKUP(C2961,Violations[Key],Violations[Grade])&amp;""</f>
        <v/>
      </c>
      <c r="H2961" s="9">
        <f>COUNTIFS(Violations[Key],C2961,Violations[Violation code],"&lt;&gt;")</f>
        <v/>
      </c>
      <c r="I2961" s="9">
        <f>COUNTIFS(Violations[Key],C2961,Violations[Critical flag],"Critical")</f>
        <v/>
      </c>
      <c r="J2961" s="9">
        <f>IF(LEFT(_xlfn.XLOOKUP(C2961,Violations[Key],Violations[Action]),20)="Establishment Closed","Yes","No")</f>
        <v/>
      </c>
      <c r="K2961" s="9">
        <f>IF(F2961&lt;=13,"Yes","No")</f>
        <v/>
      </c>
    </row>
    <row r="2962">
      <c r="A2962" t="n">
        <v>41240553</v>
      </c>
      <c r="B2962" s="8" t="n">
        <v>46178</v>
      </c>
      <c r="C2962" s="9">
        <f>A2962&amp;"-"&amp;TEXT(B2962,"yyyymmdd")</f>
        <v/>
      </c>
      <c r="D2962" s="9">
        <f>_xlfn.XLOOKUP(C2962,Violations[Key],Violations[Boro])</f>
        <v/>
      </c>
      <c r="E2962" s="9">
        <f>_xlfn.XLOOKUP(C2962,Violations[Key],Violations[Cuisine])</f>
        <v/>
      </c>
      <c r="F2962" s="9">
        <f>_xlfn.XLOOKUP(C2962,Violations[Key],Violations[Score])</f>
        <v/>
      </c>
      <c r="G2962" s="9">
        <f>_xlfn.XLOOKUP(C2962,Violations[Key],Violations[Grade])&amp;""</f>
        <v/>
      </c>
      <c r="H2962" s="9">
        <f>COUNTIFS(Violations[Key],C2962,Violations[Violation code],"&lt;&gt;")</f>
        <v/>
      </c>
      <c r="I2962" s="9">
        <f>COUNTIFS(Violations[Key],C2962,Violations[Critical flag],"Critical")</f>
        <v/>
      </c>
      <c r="J2962" s="9">
        <f>IF(LEFT(_xlfn.XLOOKUP(C2962,Violations[Key],Violations[Action]),20)="Establishment Closed","Yes","No")</f>
        <v/>
      </c>
      <c r="K2962" s="9">
        <f>IF(F2962&lt;=13,"Yes","No")</f>
        <v/>
      </c>
    </row>
    <row r="2963">
      <c r="A2963" t="n">
        <v>41320187</v>
      </c>
      <c r="B2963" s="8" t="n">
        <v>46178</v>
      </c>
      <c r="C2963" s="9">
        <f>A2963&amp;"-"&amp;TEXT(B2963,"yyyymmdd")</f>
        <v/>
      </c>
      <c r="D2963" s="9">
        <f>_xlfn.XLOOKUP(C2963,Violations[Key],Violations[Boro])</f>
        <v/>
      </c>
      <c r="E2963" s="9">
        <f>_xlfn.XLOOKUP(C2963,Violations[Key],Violations[Cuisine])</f>
        <v/>
      </c>
      <c r="F2963" s="9">
        <f>_xlfn.XLOOKUP(C2963,Violations[Key],Violations[Score])</f>
        <v/>
      </c>
      <c r="G2963" s="9">
        <f>_xlfn.XLOOKUP(C2963,Violations[Key],Violations[Grade])&amp;""</f>
        <v/>
      </c>
      <c r="H2963" s="9">
        <f>COUNTIFS(Violations[Key],C2963,Violations[Violation code],"&lt;&gt;")</f>
        <v/>
      </c>
      <c r="I2963" s="9">
        <f>COUNTIFS(Violations[Key],C2963,Violations[Critical flag],"Critical")</f>
        <v/>
      </c>
      <c r="J2963" s="9">
        <f>IF(LEFT(_xlfn.XLOOKUP(C2963,Violations[Key],Violations[Action]),20)="Establishment Closed","Yes","No")</f>
        <v/>
      </c>
      <c r="K2963" s="9">
        <f>IF(F2963&lt;=13,"Yes","No")</f>
        <v/>
      </c>
    </row>
    <row r="2964">
      <c r="A2964" t="n">
        <v>41449122</v>
      </c>
      <c r="B2964" s="8" t="n">
        <v>46178</v>
      </c>
      <c r="C2964" s="9">
        <f>A2964&amp;"-"&amp;TEXT(B2964,"yyyymmdd")</f>
        <v/>
      </c>
      <c r="D2964" s="9">
        <f>_xlfn.XLOOKUP(C2964,Violations[Key],Violations[Boro])</f>
        <v/>
      </c>
      <c r="E2964" s="9">
        <f>_xlfn.XLOOKUP(C2964,Violations[Key],Violations[Cuisine])</f>
        <v/>
      </c>
      <c r="F2964" s="9">
        <f>_xlfn.XLOOKUP(C2964,Violations[Key],Violations[Score])</f>
        <v/>
      </c>
      <c r="G2964" s="9">
        <f>_xlfn.XLOOKUP(C2964,Violations[Key],Violations[Grade])&amp;""</f>
        <v/>
      </c>
      <c r="H2964" s="9">
        <f>COUNTIFS(Violations[Key],C2964,Violations[Violation code],"&lt;&gt;")</f>
        <v/>
      </c>
      <c r="I2964" s="9">
        <f>COUNTIFS(Violations[Key],C2964,Violations[Critical flag],"Critical")</f>
        <v/>
      </c>
      <c r="J2964" s="9">
        <f>IF(LEFT(_xlfn.XLOOKUP(C2964,Violations[Key],Violations[Action]),20)="Establishment Closed","Yes","No")</f>
        <v/>
      </c>
      <c r="K2964" s="9">
        <f>IF(F2964&lt;=13,"Yes","No")</f>
        <v/>
      </c>
    </row>
    <row r="2965">
      <c r="A2965" t="n">
        <v>41472695</v>
      </c>
      <c r="B2965" s="8" t="n">
        <v>46178</v>
      </c>
      <c r="C2965" s="9">
        <f>A2965&amp;"-"&amp;TEXT(B2965,"yyyymmdd")</f>
        <v/>
      </c>
      <c r="D2965" s="9">
        <f>_xlfn.XLOOKUP(C2965,Violations[Key],Violations[Boro])</f>
        <v/>
      </c>
      <c r="E2965" s="9">
        <f>_xlfn.XLOOKUP(C2965,Violations[Key],Violations[Cuisine])</f>
        <v/>
      </c>
      <c r="F2965" s="9">
        <f>_xlfn.XLOOKUP(C2965,Violations[Key],Violations[Score])</f>
        <v/>
      </c>
      <c r="G2965" s="9">
        <f>_xlfn.XLOOKUP(C2965,Violations[Key],Violations[Grade])&amp;""</f>
        <v/>
      </c>
      <c r="H2965" s="9">
        <f>COUNTIFS(Violations[Key],C2965,Violations[Violation code],"&lt;&gt;")</f>
        <v/>
      </c>
      <c r="I2965" s="9">
        <f>COUNTIFS(Violations[Key],C2965,Violations[Critical flag],"Critical")</f>
        <v/>
      </c>
      <c r="J2965" s="9">
        <f>IF(LEFT(_xlfn.XLOOKUP(C2965,Violations[Key],Violations[Action]),20)="Establishment Closed","Yes","No")</f>
        <v/>
      </c>
      <c r="K2965" s="9">
        <f>IF(F2965&lt;=13,"Yes","No")</f>
        <v/>
      </c>
    </row>
    <row r="2966">
      <c r="A2966" t="n">
        <v>50046048</v>
      </c>
      <c r="B2966" s="8" t="n">
        <v>46178</v>
      </c>
      <c r="C2966" s="9">
        <f>A2966&amp;"-"&amp;TEXT(B2966,"yyyymmdd")</f>
        <v/>
      </c>
      <c r="D2966" s="9">
        <f>_xlfn.XLOOKUP(C2966,Violations[Key],Violations[Boro])</f>
        <v/>
      </c>
      <c r="E2966" s="9">
        <f>_xlfn.XLOOKUP(C2966,Violations[Key],Violations[Cuisine])</f>
        <v/>
      </c>
      <c r="F2966" s="9">
        <f>_xlfn.XLOOKUP(C2966,Violations[Key],Violations[Score])</f>
        <v/>
      </c>
      <c r="G2966" s="9">
        <f>_xlfn.XLOOKUP(C2966,Violations[Key],Violations[Grade])&amp;""</f>
        <v/>
      </c>
      <c r="H2966" s="9">
        <f>COUNTIFS(Violations[Key],C2966,Violations[Violation code],"&lt;&gt;")</f>
        <v/>
      </c>
      <c r="I2966" s="9">
        <f>COUNTIFS(Violations[Key],C2966,Violations[Critical flag],"Critical")</f>
        <v/>
      </c>
      <c r="J2966" s="9">
        <f>IF(LEFT(_xlfn.XLOOKUP(C2966,Violations[Key],Violations[Action]),20)="Establishment Closed","Yes","No")</f>
        <v/>
      </c>
      <c r="K2966" s="9">
        <f>IF(F2966&lt;=13,"Yes","No")</f>
        <v/>
      </c>
    </row>
    <row r="2967">
      <c r="A2967" t="n">
        <v>50059483</v>
      </c>
      <c r="B2967" s="8" t="n">
        <v>46178</v>
      </c>
      <c r="C2967" s="9">
        <f>A2967&amp;"-"&amp;TEXT(B2967,"yyyymmdd")</f>
        <v/>
      </c>
      <c r="D2967" s="9">
        <f>_xlfn.XLOOKUP(C2967,Violations[Key],Violations[Boro])</f>
        <v/>
      </c>
      <c r="E2967" s="9">
        <f>_xlfn.XLOOKUP(C2967,Violations[Key],Violations[Cuisine])</f>
        <v/>
      </c>
      <c r="F2967" s="9">
        <f>_xlfn.XLOOKUP(C2967,Violations[Key],Violations[Score])</f>
        <v/>
      </c>
      <c r="G2967" s="9">
        <f>_xlfn.XLOOKUP(C2967,Violations[Key],Violations[Grade])&amp;""</f>
        <v/>
      </c>
      <c r="H2967" s="9">
        <f>COUNTIFS(Violations[Key],C2967,Violations[Violation code],"&lt;&gt;")</f>
        <v/>
      </c>
      <c r="I2967" s="9">
        <f>COUNTIFS(Violations[Key],C2967,Violations[Critical flag],"Critical")</f>
        <v/>
      </c>
      <c r="J2967" s="9">
        <f>IF(LEFT(_xlfn.XLOOKUP(C2967,Violations[Key],Violations[Action]),20)="Establishment Closed","Yes","No")</f>
        <v/>
      </c>
      <c r="K2967" s="9">
        <f>IF(F2967&lt;=13,"Yes","No")</f>
        <v/>
      </c>
    </row>
    <row r="2968">
      <c r="A2968" t="n">
        <v>50093897</v>
      </c>
      <c r="B2968" s="8" t="n">
        <v>46178</v>
      </c>
      <c r="C2968" s="9">
        <f>A2968&amp;"-"&amp;TEXT(B2968,"yyyymmdd")</f>
        <v/>
      </c>
      <c r="D2968" s="9">
        <f>_xlfn.XLOOKUP(C2968,Violations[Key],Violations[Boro])</f>
        <v/>
      </c>
      <c r="E2968" s="9">
        <f>_xlfn.XLOOKUP(C2968,Violations[Key],Violations[Cuisine])</f>
        <v/>
      </c>
      <c r="F2968" s="9">
        <f>_xlfn.XLOOKUP(C2968,Violations[Key],Violations[Score])</f>
        <v/>
      </c>
      <c r="G2968" s="9">
        <f>_xlfn.XLOOKUP(C2968,Violations[Key],Violations[Grade])&amp;""</f>
        <v/>
      </c>
      <c r="H2968" s="9">
        <f>COUNTIFS(Violations[Key],C2968,Violations[Violation code],"&lt;&gt;")</f>
        <v/>
      </c>
      <c r="I2968" s="9">
        <f>COUNTIFS(Violations[Key],C2968,Violations[Critical flag],"Critical")</f>
        <v/>
      </c>
      <c r="J2968" s="9">
        <f>IF(LEFT(_xlfn.XLOOKUP(C2968,Violations[Key],Violations[Action]),20)="Establishment Closed","Yes","No")</f>
        <v/>
      </c>
      <c r="K2968" s="9">
        <f>IF(F2968&lt;=13,"Yes","No")</f>
        <v/>
      </c>
    </row>
    <row r="2969">
      <c r="A2969" t="n">
        <v>50101712</v>
      </c>
      <c r="B2969" s="8" t="n">
        <v>46178</v>
      </c>
      <c r="C2969" s="9">
        <f>A2969&amp;"-"&amp;TEXT(B2969,"yyyymmdd")</f>
        <v/>
      </c>
      <c r="D2969" s="9">
        <f>_xlfn.XLOOKUP(C2969,Violations[Key],Violations[Boro])</f>
        <v/>
      </c>
      <c r="E2969" s="9">
        <f>_xlfn.XLOOKUP(C2969,Violations[Key],Violations[Cuisine])</f>
        <v/>
      </c>
      <c r="F2969" s="9">
        <f>_xlfn.XLOOKUP(C2969,Violations[Key],Violations[Score])</f>
        <v/>
      </c>
      <c r="G2969" s="9">
        <f>_xlfn.XLOOKUP(C2969,Violations[Key],Violations[Grade])&amp;""</f>
        <v/>
      </c>
      <c r="H2969" s="9">
        <f>COUNTIFS(Violations[Key],C2969,Violations[Violation code],"&lt;&gt;")</f>
        <v/>
      </c>
      <c r="I2969" s="9">
        <f>COUNTIFS(Violations[Key],C2969,Violations[Critical flag],"Critical")</f>
        <v/>
      </c>
      <c r="J2969" s="9">
        <f>IF(LEFT(_xlfn.XLOOKUP(C2969,Violations[Key],Violations[Action]),20)="Establishment Closed","Yes","No")</f>
        <v/>
      </c>
      <c r="K2969" s="9">
        <f>IF(F2969&lt;=13,"Yes","No")</f>
        <v/>
      </c>
    </row>
    <row r="2970">
      <c r="A2970" t="n">
        <v>50106980</v>
      </c>
      <c r="B2970" s="8" t="n">
        <v>46178</v>
      </c>
      <c r="C2970" s="9">
        <f>A2970&amp;"-"&amp;TEXT(B2970,"yyyymmdd")</f>
        <v/>
      </c>
      <c r="D2970" s="9">
        <f>_xlfn.XLOOKUP(C2970,Violations[Key],Violations[Boro])</f>
        <v/>
      </c>
      <c r="E2970" s="9">
        <f>_xlfn.XLOOKUP(C2970,Violations[Key],Violations[Cuisine])</f>
        <v/>
      </c>
      <c r="F2970" s="9">
        <f>_xlfn.XLOOKUP(C2970,Violations[Key],Violations[Score])</f>
        <v/>
      </c>
      <c r="G2970" s="9">
        <f>_xlfn.XLOOKUP(C2970,Violations[Key],Violations[Grade])&amp;""</f>
        <v/>
      </c>
      <c r="H2970" s="9">
        <f>COUNTIFS(Violations[Key],C2970,Violations[Violation code],"&lt;&gt;")</f>
        <v/>
      </c>
      <c r="I2970" s="9">
        <f>COUNTIFS(Violations[Key],C2970,Violations[Critical flag],"Critical")</f>
        <v/>
      </c>
      <c r="J2970" s="9">
        <f>IF(LEFT(_xlfn.XLOOKUP(C2970,Violations[Key],Violations[Action]),20)="Establishment Closed","Yes","No")</f>
        <v/>
      </c>
      <c r="K2970" s="9">
        <f>IF(F2970&lt;=13,"Yes","No")</f>
        <v/>
      </c>
    </row>
    <row r="2971">
      <c r="A2971" t="n">
        <v>50107045</v>
      </c>
      <c r="B2971" s="8" t="n">
        <v>46178</v>
      </c>
      <c r="C2971" s="9">
        <f>A2971&amp;"-"&amp;TEXT(B2971,"yyyymmdd")</f>
        <v/>
      </c>
      <c r="D2971" s="9">
        <f>_xlfn.XLOOKUP(C2971,Violations[Key],Violations[Boro])</f>
        <v/>
      </c>
      <c r="E2971" s="9">
        <f>_xlfn.XLOOKUP(C2971,Violations[Key],Violations[Cuisine])</f>
        <v/>
      </c>
      <c r="F2971" s="9">
        <f>_xlfn.XLOOKUP(C2971,Violations[Key],Violations[Score])</f>
        <v/>
      </c>
      <c r="G2971" s="9">
        <f>_xlfn.XLOOKUP(C2971,Violations[Key],Violations[Grade])&amp;""</f>
        <v/>
      </c>
      <c r="H2971" s="9">
        <f>COUNTIFS(Violations[Key],C2971,Violations[Violation code],"&lt;&gt;")</f>
        <v/>
      </c>
      <c r="I2971" s="9">
        <f>COUNTIFS(Violations[Key],C2971,Violations[Critical flag],"Critical")</f>
        <v/>
      </c>
      <c r="J2971" s="9">
        <f>IF(LEFT(_xlfn.XLOOKUP(C2971,Violations[Key],Violations[Action]),20)="Establishment Closed","Yes","No")</f>
        <v/>
      </c>
      <c r="K2971" s="9">
        <f>IF(F2971&lt;=13,"Yes","No")</f>
        <v/>
      </c>
    </row>
    <row r="2972">
      <c r="A2972" t="n">
        <v>50122712</v>
      </c>
      <c r="B2972" s="8" t="n">
        <v>46178</v>
      </c>
      <c r="C2972" s="9">
        <f>A2972&amp;"-"&amp;TEXT(B2972,"yyyymmdd")</f>
        <v/>
      </c>
      <c r="D2972" s="9">
        <f>_xlfn.XLOOKUP(C2972,Violations[Key],Violations[Boro])</f>
        <v/>
      </c>
      <c r="E2972" s="9">
        <f>_xlfn.XLOOKUP(C2972,Violations[Key],Violations[Cuisine])</f>
        <v/>
      </c>
      <c r="F2972" s="9">
        <f>_xlfn.XLOOKUP(C2972,Violations[Key],Violations[Score])</f>
        <v/>
      </c>
      <c r="G2972" s="9">
        <f>_xlfn.XLOOKUP(C2972,Violations[Key],Violations[Grade])&amp;""</f>
        <v/>
      </c>
      <c r="H2972" s="9">
        <f>COUNTIFS(Violations[Key],C2972,Violations[Violation code],"&lt;&gt;")</f>
        <v/>
      </c>
      <c r="I2972" s="9">
        <f>COUNTIFS(Violations[Key],C2972,Violations[Critical flag],"Critical")</f>
        <v/>
      </c>
      <c r="J2972" s="9">
        <f>IF(LEFT(_xlfn.XLOOKUP(C2972,Violations[Key],Violations[Action]),20)="Establishment Closed","Yes","No")</f>
        <v/>
      </c>
      <c r="K2972" s="9">
        <f>IF(F2972&lt;=13,"Yes","No")</f>
        <v/>
      </c>
    </row>
    <row r="2973">
      <c r="A2973" t="n">
        <v>50138682</v>
      </c>
      <c r="B2973" s="8" t="n">
        <v>46178</v>
      </c>
      <c r="C2973" s="9">
        <f>A2973&amp;"-"&amp;TEXT(B2973,"yyyymmdd")</f>
        <v/>
      </c>
      <c r="D2973" s="9">
        <f>_xlfn.XLOOKUP(C2973,Violations[Key],Violations[Boro])</f>
        <v/>
      </c>
      <c r="E2973" s="9">
        <f>_xlfn.XLOOKUP(C2973,Violations[Key],Violations[Cuisine])</f>
        <v/>
      </c>
      <c r="F2973" s="9">
        <f>_xlfn.XLOOKUP(C2973,Violations[Key],Violations[Score])</f>
        <v/>
      </c>
      <c r="G2973" s="9">
        <f>_xlfn.XLOOKUP(C2973,Violations[Key],Violations[Grade])&amp;""</f>
        <v/>
      </c>
      <c r="H2973" s="9">
        <f>COUNTIFS(Violations[Key],C2973,Violations[Violation code],"&lt;&gt;")</f>
        <v/>
      </c>
      <c r="I2973" s="9">
        <f>COUNTIFS(Violations[Key],C2973,Violations[Critical flag],"Critical")</f>
        <v/>
      </c>
      <c r="J2973" s="9">
        <f>IF(LEFT(_xlfn.XLOOKUP(C2973,Violations[Key],Violations[Action]),20)="Establishment Closed","Yes","No")</f>
        <v/>
      </c>
      <c r="K2973" s="9">
        <f>IF(F2973&lt;=13,"Yes","No")</f>
        <v/>
      </c>
    </row>
    <row r="2974">
      <c r="A2974" t="n">
        <v>50156291</v>
      </c>
      <c r="B2974" s="8" t="n">
        <v>46178</v>
      </c>
      <c r="C2974" s="9">
        <f>A2974&amp;"-"&amp;TEXT(B2974,"yyyymmdd")</f>
        <v/>
      </c>
      <c r="D2974" s="9">
        <f>_xlfn.XLOOKUP(C2974,Violations[Key],Violations[Boro])</f>
        <v/>
      </c>
      <c r="E2974" s="9">
        <f>_xlfn.XLOOKUP(C2974,Violations[Key],Violations[Cuisine])</f>
        <v/>
      </c>
      <c r="F2974" s="9">
        <f>_xlfn.XLOOKUP(C2974,Violations[Key],Violations[Score])</f>
        <v/>
      </c>
      <c r="G2974" s="9">
        <f>_xlfn.XLOOKUP(C2974,Violations[Key],Violations[Grade])&amp;""</f>
        <v/>
      </c>
      <c r="H2974" s="9">
        <f>COUNTIFS(Violations[Key],C2974,Violations[Violation code],"&lt;&gt;")</f>
        <v/>
      </c>
      <c r="I2974" s="9">
        <f>COUNTIFS(Violations[Key],C2974,Violations[Critical flag],"Critical")</f>
        <v/>
      </c>
      <c r="J2974" s="9">
        <f>IF(LEFT(_xlfn.XLOOKUP(C2974,Violations[Key],Violations[Action]),20)="Establishment Closed","Yes","No")</f>
        <v/>
      </c>
      <c r="K2974" s="9">
        <f>IF(F2974&lt;=13,"Yes","No")</f>
        <v/>
      </c>
    </row>
    <row r="2975">
      <c r="A2975" t="n">
        <v>41126295</v>
      </c>
      <c r="B2975" s="8" t="n">
        <v>46179</v>
      </c>
      <c r="C2975" s="9">
        <f>A2975&amp;"-"&amp;TEXT(B2975,"yyyymmdd")</f>
        <v/>
      </c>
      <c r="D2975" s="9">
        <f>_xlfn.XLOOKUP(C2975,Violations[Key],Violations[Boro])</f>
        <v/>
      </c>
      <c r="E2975" s="9">
        <f>_xlfn.XLOOKUP(C2975,Violations[Key],Violations[Cuisine])</f>
        <v/>
      </c>
      <c r="F2975" s="9">
        <f>_xlfn.XLOOKUP(C2975,Violations[Key],Violations[Score])</f>
        <v/>
      </c>
      <c r="G2975" s="9">
        <f>_xlfn.XLOOKUP(C2975,Violations[Key],Violations[Grade])&amp;""</f>
        <v/>
      </c>
      <c r="H2975" s="9">
        <f>COUNTIFS(Violations[Key],C2975,Violations[Violation code],"&lt;&gt;")</f>
        <v/>
      </c>
      <c r="I2975" s="9">
        <f>COUNTIFS(Violations[Key],C2975,Violations[Critical flag],"Critical")</f>
        <v/>
      </c>
      <c r="J2975" s="9">
        <f>IF(LEFT(_xlfn.XLOOKUP(C2975,Violations[Key],Violations[Action]),20)="Establishment Closed","Yes","No")</f>
        <v/>
      </c>
      <c r="K2975" s="9">
        <f>IF(F2975&lt;=13,"Yes","No")</f>
        <v/>
      </c>
    </row>
    <row r="2976">
      <c r="A2976" t="n">
        <v>41170072</v>
      </c>
      <c r="B2976" s="8" t="n">
        <v>46179</v>
      </c>
      <c r="C2976" s="9">
        <f>A2976&amp;"-"&amp;TEXT(B2976,"yyyymmdd")</f>
        <v/>
      </c>
      <c r="D2976" s="9">
        <f>_xlfn.XLOOKUP(C2976,Violations[Key],Violations[Boro])</f>
        <v/>
      </c>
      <c r="E2976" s="9">
        <f>_xlfn.XLOOKUP(C2976,Violations[Key],Violations[Cuisine])</f>
        <v/>
      </c>
      <c r="F2976" s="9">
        <f>_xlfn.XLOOKUP(C2976,Violations[Key],Violations[Score])</f>
        <v/>
      </c>
      <c r="G2976" s="9">
        <f>_xlfn.XLOOKUP(C2976,Violations[Key],Violations[Grade])&amp;""</f>
        <v/>
      </c>
      <c r="H2976" s="9">
        <f>COUNTIFS(Violations[Key],C2976,Violations[Violation code],"&lt;&gt;")</f>
        <v/>
      </c>
      <c r="I2976" s="9">
        <f>COUNTIFS(Violations[Key],C2976,Violations[Critical flag],"Critical")</f>
        <v/>
      </c>
      <c r="J2976" s="9">
        <f>IF(LEFT(_xlfn.XLOOKUP(C2976,Violations[Key],Violations[Action]),20)="Establishment Closed","Yes","No")</f>
        <v/>
      </c>
      <c r="K2976" s="9">
        <f>IF(F2976&lt;=13,"Yes","No")</f>
        <v/>
      </c>
    </row>
    <row r="2977">
      <c r="A2977" t="n">
        <v>41260089</v>
      </c>
      <c r="B2977" s="8" t="n">
        <v>46179</v>
      </c>
      <c r="C2977" s="9">
        <f>A2977&amp;"-"&amp;TEXT(B2977,"yyyymmdd")</f>
        <v/>
      </c>
      <c r="D2977" s="9">
        <f>_xlfn.XLOOKUP(C2977,Violations[Key],Violations[Boro])</f>
        <v/>
      </c>
      <c r="E2977" s="9">
        <f>_xlfn.XLOOKUP(C2977,Violations[Key],Violations[Cuisine])</f>
        <v/>
      </c>
      <c r="F2977" s="9">
        <f>_xlfn.XLOOKUP(C2977,Violations[Key],Violations[Score])</f>
        <v/>
      </c>
      <c r="G2977" s="9">
        <f>_xlfn.XLOOKUP(C2977,Violations[Key],Violations[Grade])&amp;""</f>
        <v/>
      </c>
      <c r="H2977" s="9">
        <f>COUNTIFS(Violations[Key],C2977,Violations[Violation code],"&lt;&gt;")</f>
        <v/>
      </c>
      <c r="I2977" s="9">
        <f>COUNTIFS(Violations[Key],C2977,Violations[Critical flag],"Critical")</f>
        <v/>
      </c>
      <c r="J2977" s="9">
        <f>IF(LEFT(_xlfn.XLOOKUP(C2977,Violations[Key],Violations[Action]),20)="Establishment Closed","Yes","No")</f>
        <v/>
      </c>
      <c r="K2977" s="9">
        <f>IF(F2977&lt;=13,"Yes","No")</f>
        <v/>
      </c>
    </row>
    <row r="2978">
      <c r="A2978" t="n">
        <v>41369327</v>
      </c>
      <c r="B2978" s="8" t="n">
        <v>46179</v>
      </c>
      <c r="C2978" s="9">
        <f>A2978&amp;"-"&amp;TEXT(B2978,"yyyymmdd")</f>
        <v/>
      </c>
      <c r="D2978" s="9">
        <f>_xlfn.XLOOKUP(C2978,Violations[Key],Violations[Boro])</f>
        <v/>
      </c>
      <c r="E2978" s="9">
        <f>_xlfn.XLOOKUP(C2978,Violations[Key],Violations[Cuisine])</f>
        <v/>
      </c>
      <c r="F2978" s="9">
        <f>_xlfn.XLOOKUP(C2978,Violations[Key],Violations[Score])</f>
        <v/>
      </c>
      <c r="G2978" s="9">
        <f>_xlfn.XLOOKUP(C2978,Violations[Key],Violations[Grade])&amp;""</f>
        <v/>
      </c>
      <c r="H2978" s="9">
        <f>COUNTIFS(Violations[Key],C2978,Violations[Violation code],"&lt;&gt;")</f>
        <v/>
      </c>
      <c r="I2978" s="9">
        <f>COUNTIFS(Violations[Key],C2978,Violations[Critical flag],"Critical")</f>
        <v/>
      </c>
      <c r="J2978" s="9">
        <f>IF(LEFT(_xlfn.XLOOKUP(C2978,Violations[Key],Violations[Action]),20)="Establishment Closed","Yes","No")</f>
        <v/>
      </c>
      <c r="K2978" s="9">
        <f>IF(F2978&lt;=13,"Yes","No")</f>
        <v/>
      </c>
    </row>
    <row r="2979">
      <c r="A2979" t="n">
        <v>41486945</v>
      </c>
      <c r="B2979" s="8" t="n">
        <v>46179</v>
      </c>
      <c r="C2979" s="9">
        <f>A2979&amp;"-"&amp;TEXT(B2979,"yyyymmdd")</f>
        <v/>
      </c>
      <c r="D2979" s="9">
        <f>_xlfn.XLOOKUP(C2979,Violations[Key],Violations[Boro])</f>
        <v/>
      </c>
      <c r="E2979" s="9">
        <f>_xlfn.XLOOKUP(C2979,Violations[Key],Violations[Cuisine])</f>
        <v/>
      </c>
      <c r="F2979" s="9">
        <f>_xlfn.XLOOKUP(C2979,Violations[Key],Violations[Score])</f>
        <v/>
      </c>
      <c r="G2979" s="9">
        <f>_xlfn.XLOOKUP(C2979,Violations[Key],Violations[Grade])&amp;""</f>
        <v/>
      </c>
      <c r="H2979" s="9">
        <f>COUNTIFS(Violations[Key],C2979,Violations[Violation code],"&lt;&gt;")</f>
        <v/>
      </c>
      <c r="I2979" s="9">
        <f>COUNTIFS(Violations[Key],C2979,Violations[Critical flag],"Critical")</f>
        <v/>
      </c>
      <c r="J2979" s="9">
        <f>IF(LEFT(_xlfn.XLOOKUP(C2979,Violations[Key],Violations[Action]),20)="Establishment Closed","Yes","No")</f>
        <v/>
      </c>
      <c r="K2979" s="9">
        <f>IF(F2979&lt;=13,"Yes","No")</f>
        <v/>
      </c>
    </row>
    <row r="2980">
      <c r="A2980" t="n">
        <v>41708751</v>
      </c>
      <c r="B2980" s="8" t="n">
        <v>46179</v>
      </c>
      <c r="C2980" s="9">
        <f>A2980&amp;"-"&amp;TEXT(B2980,"yyyymmdd")</f>
        <v/>
      </c>
      <c r="D2980" s="9">
        <f>_xlfn.XLOOKUP(C2980,Violations[Key],Violations[Boro])</f>
        <v/>
      </c>
      <c r="E2980" s="9">
        <f>_xlfn.XLOOKUP(C2980,Violations[Key],Violations[Cuisine])</f>
        <v/>
      </c>
      <c r="F2980" s="9">
        <f>_xlfn.XLOOKUP(C2980,Violations[Key],Violations[Score])</f>
        <v/>
      </c>
      <c r="G2980" s="9">
        <f>_xlfn.XLOOKUP(C2980,Violations[Key],Violations[Grade])&amp;""</f>
        <v/>
      </c>
      <c r="H2980" s="9">
        <f>COUNTIFS(Violations[Key],C2980,Violations[Violation code],"&lt;&gt;")</f>
        <v/>
      </c>
      <c r="I2980" s="9">
        <f>COUNTIFS(Violations[Key],C2980,Violations[Critical flag],"Critical")</f>
        <v/>
      </c>
      <c r="J2980" s="9">
        <f>IF(LEFT(_xlfn.XLOOKUP(C2980,Violations[Key],Violations[Action]),20)="Establishment Closed","Yes","No")</f>
        <v/>
      </c>
      <c r="K2980" s="9">
        <f>IF(F2980&lt;=13,"Yes","No")</f>
        <v/>
      </c>
    </row>
    <row r="2981">
      <c r="A2981" t="n">
        <v>50046909</v>
      </c>
      <c r="B2981" s="8" t="n">
        <v>46179</v>
      </c>
      <c r="C2981" s="9">
        <f>A2981&amp;"-"&amp;TEXT(B2981,"yyyymmdd")</f>
        <v/>
      </c>
      <c r="D2981" s="9">
        <f>_xlfn.XLOOKUP(C2981,Violations[Key],Violations[Boro])</f>
        <v/>
      </c>
      <c r="E2981" s="9">
        <f>_xlfn.XLOOKUP(C2981,Violations[Key],Violations[Cuisine])</f>
        <v/>
      </c>
      <c r="F2981" s="9">
        <f>_xlfn.XLOOKUP(C2981,Violations[Key],Violations[Score])</f>
        <v/>
      </c>
      <c r="G2981" s="9">
        <f>_xlfn.XLOOKUP(C2981,Violations[Key],Violations[Grade])&amp;""</f>
        <v/>
      </c>
      <c r="H2981" s="9">
        <f>COUNTIFS(Violations[Key],C2981,Violations[Violation code],"&lt;&gt;")</f>
        <v/>
      </c>
      <c r="I2981" s="9">
        <f>COUNTIFS(Violations[Key],C2981,Violations[Critical flag],"Critical")</f>
        <v/>
      </c>
      <c r="J2981" s="9">
        <f>IF(LEFT(_xlfn.XLOOKUP(C2981,Violations[Key],Violations[Action]),20)="Establishment Closed","Yes","No")</f>
        <v/>
      </c>
      <c r="K2981" s="9">
        <f>IF(F2981&lt;=13,"Yes","No")</f>
        <v/>
      </c>
    </row>
    <row r="2982">
      <c r="A2982" t="n">
        <v>50057304</v>
      </c>
      <c r="B2982" s="8" t="n">
        <v>46179</v>
      </c>
      <c r="C2982" s="9">
        <f>A2982&amp;"-"&amp;TEXT(B2982,"yyyymmdd")</f>
        <v/>
      </c>
      <c r="D2982" s="9">
        <f>_xlfn.XLOOKUP(C2982,Violations[Key],Violations[Boro])</f>
        <v/>
      </c>
      <c r="E2982" s="9">
        <f>_xlfn.XLOOKUP(C2982,Violations[Key],Violations[Cuisine])</f>
        <v/>
      </c>
      <c r="F2982" s="9">
        <f>_xlfn.XLOOKUP(C2982,Violations[Key],Violations[Score])</f>
        <v/>
      </c>
      <c r="G2982" s="9">
        <f>_xlfn.XLOOKUP(C2982,Violations[Key],Violations[Grade])&amp;""</f>
        <v/>
      </c>
      <c r="H2982" s="9">
        <f>COUNTIFS(Violations[Key],C2982,Violations[Violation code],"&lt;&gt;")</f>
        <v/>
      </c>
      <c r="I2982" s="9">
        <f>COUNTIFS(Violations[Key],C2982,Violations[Critical flag],"Critical")</f>
        <v/>
      </c>
      <c r="J2982" s="9">
        <f>IF(LEFT(_xlfn.XLOOKUP(C2982,Violations[Key],Violations[Action]),20)="Establishment Closed","Yes","No")</f>
        <v/>
      </c>
      <c r="K2982" s="9">
        <f>IF(F2982&lt;=13,"Yes","No")</f>
        <v/>
      </c>
    </row>
    <row r="2983">
      <c r="A2983" t="n">
        <v>50068189</v>
      </c>
      <c r="B2983" s="8" t="n">
        <v>46179</v>
      </c>
      <c r="C2983" s="9">
        <f>A2983&amp;"-"&amp;TEXT(B2983,"yyyymmdd")</f>
        <v/>
      </c>
      <c r="D2983" s="9">
        <f>_xlfn.XLOOKUP(C2983,Violations[Key],Violations[Boro])</f>
        <v/>
      </c>
      <c r="E2983" s="9">
        <f>_xlfn.XLOOKUP(C2983,Violations[Key],Violations[Cuisine])</f>
        <v/>
      </c>
      <c r="F2983" s="9">
        <f>_xlfn.XLOOKUP(C2983,Violations[Key],Violations[Score])</f>
        <v/>
      </c>
      <c r="G2983" s="9">
        <f>_xlfn.XLOOKUP(C2983,Violations[Key],Violations[Grade])&amp;""</f>
        <v/>
      </c>
      <c r="H2983" s="9">
        <f>COUNTIFS(Violations[Key],C2983,Violations[Violation code],"&lt;&gt;")</f>
        <v/>
      </c>
      <c r="I2983" s="9">
        <f>COUNTIFS(Violations[Key],C2983,Violations[Critical flag],"Critical")</f>
        <v/>
      </c>
      <c r="J2983" s="9">
        <f>IF(LEFT(_xlfn.XLOOKUP(C2983,Violations[Key],Violations[Action]),20)="Establishment Closed","Yes","No")</f>
        <v/>
      </c>
      <c r="K2983" s="9">
        <f>IF(F2983&lt;=13,"Yes","No")</f>
        <v/>
      </c>
    </row>
    <row r="2984">
      <c r="A2984" t="n">
        <v>50083378</v>
      </c>
      <c r="B2984" s="8" t="n">
        <v>46179</v>
      </c>
      <c r="C2984" s="9">
        <f>A2984&amp;"-"&amp;TEXT(B2984,"yyyymmdd")</f>
        <v/>
      </c>
      <c r="D2984" s="9">
        <f>_xlfn.XLOOKUP(C2984,Violations[Key],Violations[Boro])</f>
        <v/>
      </c>
      <c r="E2984" s="9">
        <f>_xlfn.XLOOKUP(C2984,Violations[Key],Violations[Cuisine])</f>
        <v/>
      </c>
      <c r="F2984" s="9">
        <f>_xlfn.XLOOKUP(C2984,Violations[Key],Violations[Score])</f>
        <v/>
      </c>
      <c r="G2984" s="9">
        <f>_xlfn.XLOOKUP(C2984,Violations[Key],Violations[Grade])&amp;""</f>
        <v/>
      </c>
      <c r="H2984" s="9">
        <f>COUNTIFS(Violations[Key],C2984,Violations[Violation code],"&lt;&gt;")</f>
        <v/>
      </c>
      <c r="I2984" s="9">
        <f>COUNTIFS(Violations[Key],C2984,Violations[Critical flag],"Critical")</f>
        <v/>
      </c>
      <c r="J2984" s="9">
        <f>IF(LEFT(_xlfn.XLOOKUP(C2984,Violations[Key],Violations[Action]),20)="Establishment Closed","Yes","No")</f>
        <v/>
      </c>
      <c r="K2984" s="9">
        <f>IF(F2984&lt;=13,"Yes","No")</f>
        <v/>
      </c>
    </row>
    <row r="2985">
      <c r="A2985" t="n">
        <v>50086697</v>
      </c>
      <c r="B2985" s="8" t="n">
        <v>46179</v>
      </c>
      <c r="C2985" s="9">
        <f>A2985&amp;"-"&amp;TEXT(B2985,"yyyymmdd")</f>
        <v/>
      </c>
      <c r="D2985" s="9">
        <f>_xlfn.XLOOKUP(C2985,Violations[Key],Violations[Boro])</f>
        <v/>
      </c>
      <c r="E2985" s="9">
        <f>_xlfn.XLOOKUP(C2985,Violations[Key],Violations[Cuisine])</f>
        <v/>
      </c>
      <c r="F2985" s="9">
        <f>_xlfn.XLOOKUP(C2985,Violations[Key],Violations[Score])</f>
        <v/>
      </c>
      <c r="G2985" s="9">
        <f>_xlfn.XLOOKUP(C2985,Violations[Key],Violations[Grade])&amp;""</f>
        <v/>
      </c>
      <c r="H2985" s="9">
        <f>COUNTIFS(Violations[Key],C2985,Violations[Violation code],"&lt;&gt;")</f>
        <v/>
      </c>
      <c r="I2985" s="9">
        <f>COUNTIFS(Violations[Key],C2985,Violations[Critical flag],"Critical")</f>
        <v/>
      </c>
      <c r="J2985" s="9">
        <f>IF(LEFT(_xlfn.XLOOKUP(C2985,Violations[Key],Violations[Action]),20)="Establishment Closed","Yes","No")</f>
        <v/>
      </c>
      <c r="K2985" s="9">
        <f>IF(F2985&lt;=13,"Yes","No")</f>
        <v/>
      </c>
    </row>
    <row r="2986">
      <c r="A2986" t="n">
        <v>50090914</v>
      </c>
      <c r="B2986" s="8" t="n">
        <v>46179</v>
      </c>
      <c r="C2986" s="9">
        <f>A2986&amp;"-"&amp;TEXT(B2986,"yyyymmdd")</f>
        <v/>
      </c>
      <c r="D2986" s="9">
        <f>_xlfn.XLOOKUP(C2986,Violations[Key],Violations[Boro])</f>
        <v/>
      </c>
      <c r="E2986" s="9">
        <f>_xlfn.XLOOKUP(C2986,Violations[Key],Violations[Cuisine])</f>
        <v/>
      </c>
      <c r="F2986" s="9">
        <f>_xlfn.XLOOKUP(C2986,Violations[Key],Violations[Score])</f>
        <v/>
      </c>
      <c r="G2986" s="9">
        <f>_xlfn.XLOOKUP(C2986,Violations[Key],Violations[Grade])&amp;""</f>
        <v/>
      </c>
      <c r="H2986" s="9">
        <f>COUNTIFS(Violations[Key],C2986,Violations[Violation code],"&lt;&gt;")</f>
        <v/>
      </c>
      <c r="I2986" s="9">
        <f>COUNTIFS(Violations[Key],C2986,Violations[Critical flag],"Critical")</f>
        <v/>
      </c>
      <c r="J2986" s="9">
        <f>IF(LEFT(_xlfn.XLOOKUP(C2986,Violations[Key],Violations[Action]),20)="Establishment Closed","Yes","No")</f>
        <v/>
      </c>
      <c r="K2986" s="9">
        <f>IF(F2986&lt;=13,"Yes","No")</f>
        <v/>
      </c>
    </row>
    <row r="2987">
      <c r="A2987" t="n">
        <v>50105076</v>
      </c>
      <c r="B2987" s="8" t="n">
        <v>46179</v>
      </c>
      <c r="C2987" s="9">
        <f>A2987&amp;"-"&amp;TEXT(B2987,"yyyymmdd")</f>
        <v/>
      </c>
      <c r="D2987" s="9">
        <f>_xlfn.XLOOKUP(C2987,Violations[Key],Violations[Boro])</f>
        <v/>
      </c>
      <c r="E2987" s="9">
        <f>_xlfn.XLOOKUP(C2987,Violations[Key],Violations[Cuisine])</f>
        <v/>
      </c>
      <c r="F2987" s="9">
        <f>_xlfn.XLOOKUP(C2987,Violations[Key],Violations[Score])</f>
        <v/>
      </c>
      <c r="G2987" s="9">
        <f>_xlfn.XLOOKUP(C2987,Violations[Key],Violations[Grade])&amp;""</f>
        <v/>
      </c>
      <c r="H2987" s="9">
        <f>COUNTIFS(Violations[Key],C2987,Violations[Violation code],"&lt;&gt;")</f>
        <v/>
      </c>
      <c r="I2987" s="9">
        <f>COUNTIFS(Violations[Key],C2987,Violations[Critical flag],"Critical")</f>
        <v/>
      </c>
      <c r="J2987" s="9">
        <f>IF(LEFT(_xlfn.XLOOKUP(C2987,Violations[Key],Violations[Action]),20)="Establishment Closed","Yes","No")</f>
        <v/>
      </c>
      <c r="K2987" s="9">
        <f>IF(F2987&lt;=13,"Yes","No")</f>
        <v/>
      </c>
    </row>
    <row r="2988">
      <c r="A2988" t="n">
        <v>50119531</v>
      </c>
      <c r="B2988" s="8" t="n">
        <v>46179</v>
      </c>
      <c r="C2988" s="9">
        <f>A2988&amp;"-"&amp;TEXT(B2988,"yyyymmdd")</f>
        <v/>
      </c>
      <c r="D2988" s="9">
        <f>_xlfn.XLOOKUP(C2988,Violations[Key],Violations[Boro])</f>
        <v/>
      </c>
      <c r="E2988" s="9">
        <f>_xlfn.XLOOKUP(C2988,Violations[Key],Violations[Cuisine])</f>
        <v/>
      </c>
      <c r="F2988" s="9">
        <f>_xlfn.XLOOKUP(C2988,Violations[Key],Violations[Score])</f>
        <v/>
      </c>
      <c r="G2988" s="9">
        <f>_xlfn.XLOOKUP(C2988,Violations[Key],Violations[Grade])&amp;""</f>
        <v/>
      </c>
      <c r="H2988" s="9">
        <f>COUNTIFS(Violations[Key],C2988,Violations[Violation code],"&lt;&gt;")</f>
        <v/>
      </c>
      <c r="I2988" s="9">
        <f>COUNTIFS(Violations[Key],C2988,Violations[Critical flag],"Critical")</f>
        <v/>
      </c>
      <c r="J2988" s="9">
        <f>IF(LEFT(_xlfn.XLOOKUP(C2988,Violations[Key],Violations[Action]),20)="Establishment Closed","Yes","No")</f>
        <v/>
      </c>
      <c r="K2988" s="9">
        <f>IF(F2988&lt;=13,"Yes","No")</f>
        <v/>
      </c>
    </row>
    <row r="2989">
      <c r="A2989" t="n">
        <v>50129405</v>
      </c>
      <c r="B2989" s="8" t="n">
        <v>46179</v>
      </c>
      <c r="C2989" s="9">
        <f>A2989&amp;"-"&amp;TEXT(B2989,"yyyymmdd")</f>
        <v/>
      </c>
      <c r="D2989" s="9">
        <f>_xlfn.XLOOKUP(C2989,Violations[Key],Violations[Boro])</f>
        <v/>
      </c>
      <c r="E2989" s="9">
        <f>_xlfn.XLOOKUP(C2989,Violations[Key],Violations[Cuisine])</f>
        <v/>
      </c>
      <c r="F2989" s="9">
        <f>_xlfn.XLOOKUP(C2989,Violations[Key],Violations[Score])</f>
        <v/>
      </c>
      <c r="G2989" s="9">
        <f>_xlfn.XLOOKUP(C2989,Violations[Key],Violations[Grade])&amp;""</f>
        <v/>
      </c>
      <c r="H2989" s="9">
        <f>COUNTIFS(Violations[Key],C2989,Violations[Violation code],"&lt;&gt;")</f>
        <v/>
      </c>
      <c r="I2989" s="9">
        <f>COUNTIFS(Violations[Key],C2989,Violations[Critical flag],"Critical")</f>
        <v/>
      </c>
      <c r="J2989" s="9">
        <f>IF(LEFT(_xlfn.XLOOKUP(C2989,Violations[Key],Violations[Action]),20)="Establishment Closed","Yes","No")</f>
        <v/>
      </c>
      <c r="K2989" s="9">
        <f>IF(F2989&lt;=13,"Yes","No")</f>
        <v/>
      </c>
    </row>
    <row r="2990">
      <c r="A2990" t="n">
        <v>50134705</v>
      </c>
      <c r="B2990" s="8" t="n">
        <v>46179</v>
      </c>
      <c r="C2990" s="9">
        <f>A2990&amp;"-"&amp;TEXT(B2990,"yyyymmdd")</f>
        <v/>
      </c>
      <c r="D2990" s="9">
        <f>_xlfn.XLOOKUP(C2990,Violations[Key],Violations[Boro])</f>
        <v/>
      </c>
      <c r="E2990" s="9">
        <f>_xlfn.XLOOKUP(C2990,Violations[Key],Violations[Cuisine])</f>
        <v/>
      </c>
      <c r="F2990" s="9">
        <f>_xlfn.XLOOKUP(C2990,Violations[Key],Violations[Score])</f>
        <v/>
      </c>
      <c r="G2990" s="9">
        <f>_xlfn.XLOOKUP(C2990,Violations[Key],Violations[Grade])&amp;""</f>
        <v/>
      </c>
      <c r="H2990" s="9">
        <f>COUNTIFS(Violations[Key],C2990,Violations[Violation code],"&lt;&gt;")</f>
        <v/>
      </c>
      <c r="I2990" s="9">
        <f>COUNTIFS(Violations[Key],C2990,Violations[Critical flag],"Critical")</f>
        <v/>
      </c>
      <c r="J2990" s="9">
        <f>IF(LEFT(_xlfn.XLOOKUP(C2990,Violations[Key],Violations[Action]),20)="Establishment Closed","Yes","No")</f>
        <v/>
      </c>
      <c r="K2990" s="9">
        <f>IF(F2990&lt;=13,"Yes","No")</f>
        <v/>
      </c>
    </row>
    <row r="2991">
      <c r="A2991" t="n">
        <v>50135023</v>
      </c>
      <c r="B2991" s="8" t="n">
        <v>46179</v>
      </c>
      <c r="C2991" s="9">
        <f>A2991&amp;"-"&amp;TEXT(B2991,"yyyymmdd")</f>
        <v/>
      </c>
      <c r="D2991" s="9">
        <f>_xlfn.XLOOKUP(C2991,Violations[Key],Violations[Boro])</f>
        <v/>
      </c>
      <c r="E2991" s="9">
        <f>_xlfn.XLOOKUP(C2991,Violations[Key],Violations[Cuisine])</f>
        <v/>
      </c>
      <c r="F2991" s="9">
        <f>_xlfn.XLOOKUP(C2991,Violations[Key],Violations[Score])</f>
        <v/>
      </c>
      <c r="G2991" s="9">
        <f>_xlfn.XLOOKUP(C2991,Violations[Key],Violations[Grade])&amp;""</f>
        <v/>
      </c>
      <c r="H2991" s="9">
        <f>COUNTIFS(Violations[Key],C2991,Violations[Violation code],"&lt;&gt;")</f>
        <v/>
      </c>
      <c r="I2991" s="9">
        <f>COUNTIFS(Violations[Key],C2991,Violations[Critical flag],"Critical")</f>
        <v/>
      </c>
      <c r="J2991" s="9">
        <f>IF(LEFT(_xlfn.XLOOKUP(C2991,Violations[Key],Violations[Action]),20)="Establishment Closed","Yes","No")</f>
        <v/>
      </c>
      <c r="K2991" s="9">
        <f>IF(F2991&lt;=13,"Yes","No")</f>
        <v/>
      </c>
    </row>
    <row r="2992">
      <c r="A2992" t="n">
        <v>50149609</v>
      </c>
      <c r="B2992" s="8" t="n">
        <v>46179</v>
      </c>
      <c r="C2992" s="9">
        <f>A2992&amp;"-"&amp;TEXT(B2992,"yyyymmdd")</f>
        <v/>
      </c>
      <c r="D2992" s="9">
        <f>_xlfn.XLOOKUP(C2992,Violations[Key],Violations[Boro])</f>
        <v/>
      </c>
      <c r="E2992" s="9">
        <f>_xlfn.XLOOKUP(C2992,Violations[Key],Violations[Cuisine])</f>
        <v/>
      </c>
      <c r="F2992" s="9">
        <f>_xlfn.XLOOKUP(C2992,Violations[Key],Violations[Score])</f>
        <v/>
      </c>
      <c r="G2992" s="9">
        <f>_xlfn.XLOOKUP(C2992,Violations[Key],Violations[Grade])&amp;""</f>
        <v/>
      </c>
      <c r="H2992" s="9">
        <f>COUNTIFS(Violations[Key],C2992,Violations[Violation code],"&lt;&gt;")</f>
        <v/>
      </c>
      <c r="I2992" s="9">
        <f>COUNTIFS(Violations[Key],C2992,Violations[Critical flag],"Critical")</f>
        <v/>
      </c>
      <c r="J2992" s="9">
        <f>IF(LEFT(_xlfn.XLOOKUP(C2992,Violations[Key],Violations[Action]),20)="Establishment Closed","Yes","No")</f>
        <v/>
      </c>
      <c r="K2992" s="9">
        <f>IF(F2992&lt;=13,"Yes","No")</f>
        <v/>
      </c>
    </row>
    <row r="2993">
      <c r="A2993" t="n">
        <v>50152943</v>
      </c>
      <c r="B2993" s="8" t="n">
        <v>46179</v>
      </c>
      <c r="C2993" s="9">
        <f>A2993&amp;"-"&amp;TEXT(B2993,"yyyymmdd")</f>
        <v/>
      </c>
      <c r="D2993" s="9">
        <f>_xlfn.XLOOKUP(C2993,Violations[Key],Violations[Boro])</f>
        <v/>
      </c>
      <c r="E2993" s="9">
        <f>_xlfn.XLOOKUP(C2993,Violations[Key],Violations[Cuisine])</f>
        <v/>
      </c>
      <c r="F2993" s="9">
        <f>_xlfn.XLOOKUP(C2993,Violations[Key],Violations[Score])</f>
        <v/>
      </c>
      <c r="G2993" s="9">
        <f>_xlfn.XLOOKUP(C2993,Violations[Key],Violations[Grade])&amp;""</f>
        <v/>
      </c>
      <c r="H2993" s="9">
        <f>COUNTIFS(Violations[Key],C2993,Violations[Violation code],"&lt;&gt;")</f>
        <v/>
      </c>
      <c r="I2993" s="9">
        <f>COUNTIFS(Violations[Key],C2993,Violations[Critical flag],"Critical")</f>
        <v/>
      </c>
      <c r="J2993" s="9">
        <f>IF(LEFT(_xlfn.XLOOKUP(C2993,Violations[Key],Violations[Action]),20)="Establishment Closed","Yes","No")</f>
        <v/>
      </c>
      <c r="K2993" s="9">
        <f>IF(F2993&lt;=13,"Yes","No")</f>
        <v/>
      </c>
    </row>
    <row r="2994">
      <c r="A2994" t="n">
        <v>50153709</v>
      </c>
      <c r="B2994" s="8" t="n">
        <v>46179</v>
      </c>
      <c r="C2994" s="9">
        <f>A2994&amp;"-"&amp;TEXT(B2994,"yyyymmdd")</f>
        <v/>
      </c>
      <c r="D2994" s="9">
        <f>_xlfn.XLOOKUP(C2994,Violations[Key],Violations[Boro])</f>
        <v/>
      </c>
      <c r="E2994" s="9">
        <f>_xlfn.XLOOKUP(C2994,Violations[Key],Violations[Cuisine])</f>
        <v/>
      </c>
      <c r="F2994" s="9">
        <f>_xlfn.XLOOKUP(C2994,Violations[Key],Violations[Score])</f>
        <v/>
      </c>
      <c r="G2994" s="9">
        <f>_xlfn.XLOOKUP(C2994,Violations[Key],Violations[Grade])&amp;""</f>
        <v/>
      </c>
      <c r="H2994" s="9">
        <f>COUNTIFS(Violations[Key],C2994,Violations[Violation code],"&lt;&gt;")</f>
        <v/>
      </c>
      <c r="I2994" s="9">
        <f>COUNTIFS(Violations[Key],C2994,Violations[Critical flag],"Critical")</f>
        <v/>
      </c>
      <c r="J2994" s="9">
        <f>IF(LEFT(_xlfn.XLOOKUP(C2994,Violations[Key],Violations[Action]),20)="Establishment Closed","Yes","No")</f>
        <v/>
      </c>
      <c r="K2994" s="9">
        <f>IF(F2994&lt;=13,"Yes","No")</f>
        <v/>
      </c>
    </row>
    <row r="2995">
      <c r="A2995" t="n">
        <v>50162987</v>
      </c>
      <c r="B2995" s="8" t="n">
        <v>46179</v>
      </c>
      <c r="C2995" s="9">
        <f>A2995&amp;"-"&amp;TEXT(B2995,"yyyymmdd")</f>
        <v/>
      </c>
      <c r="D2995" s="9">
        <f>_xlfn.XLOOKUP(C2995,Violations[Key],Violations[Boro])</f>
        <v/>
      </c>
      <c r="E2995" s="9">
        <f>_xlfn.XLOOKUP(C2995,Violations[Key],Violations[Cuisine])</f>
        <v/>
      </c>
      <c r="F2995" s="9">
        <f>_xlfn.XLOOKUP(C2995,Violations[Key],Violations[Score])</f>
        <v/>
      </c>
      <c r="G2995" s="9">
        <f>_xlfn.XLOOKUP(C2995,Violations[Key],Violations[Grade])&amp;""</f>
        <v/>
      </c>
      <c r="H2995" s="9">
        <f>COUNTIFS(Violations[Key],C2995,Violations[Violation code],"&lt;&gt;")</f>
        <v/>
      </c>
      <c r="I2995" s="9">
        <f>COUNTIFS(Violations[Key],C2995,Violations[Critical flag],"Critical")</f>
        <v/>
      </c>
      <c r="J2995" s="9">
        <f>IF(LEFT(_xlfn.XLOOKUP(C2995,Violations[Key],Violations[Action]),20)="Establishment Closed","Yes","No")</f>
        <v/>
      </c>
      <c r="K2995" s="9">
        <f>IF(F2995&lt;=13,"Yes","No")</f>
        <v/>
      </c>
    </row>
    <row r="2996">
      <c r="A2996" t="n">
        <v>40716141</v>
      </c>
      <c r="B2996" s="8" t="n">
        <v>46180</v>
      </c>
      <c r="C2996" s="9">
        <f>A2996&amp;"-"&amp;TEXT(B2996,"yyyymmdd")</f>
        <v/>
      </c>
      <c r="D2996" s="9">
        <f>_xlfn.XLOOKUP(C2996,Violations[Key],Violations[Boro])</f>
        <v/>
      </c>
      <c r="E2996" s="9">
        <f>_xlfn.XLOOKUP(C2996,Violations[Key],Violations[Cuisine])</f>
        <v/>
      </c>
      <c r="F2996" s="9">
        <f>_xlfn.XLOOKUP(C2996,Violations[Key],Violations[Score])</f>
        <v/>
      </c>
      <c r="G2996" s="9">
        <f>_xlfn.XLOOKUP(C2996,Violations[Key],Violations[Grade])&amp;""</f>
        <v/>
      </c>
      <c r="H2996" s="9">
        <f>COUNTIFS(Violations[Key],C2996,Violations[Violation code],"&lt;&gt;")</f>
        <v/>
      </c>
      <c r="I2996" s="9">
        <f>COUNTIFS(Violations[Key],C2996,Violations[Critical flag],"Critical")</f>
        <v/>
      </c>
      <c r="J2996" s="9">
        <f>IF(LEFT(_xlfn.XLOOKUP(C2996,Violations[Key],Violations[Action]),20)="Establishment Closed","Yes","No")</f>
        <v/>
      </c>
      <c r="K2996" s="9">
        <f>IF(F2996&lt;=13,"Yes","No")</f>
        <v/>
      </c>
    </row>
    <row r="2997">
      <c r="A2997" t="n">
        <v>50072372</v>
      </c>
      <c r="B2997" s="8" t="n">
        <v>46180</v>
      </c>
      <c r="C2997" s="9">
        <f>A2997&amp;"-"&amp;TEXT(B2997,"yyyymmdd")</f>
        <v/>
      </c>
      <c r="D2997" s="9">
        <f>_xlfn.XLOOKUP(C2997,Violations[Key],Violations[Boro])</f>
        <v/>
      </c>
      <c r="E2997" s="9">
        <f>_xlfn.XLOOKUP(C2997,Violations[Key],Violations[Cuisine])</f>
        <v/>
      </c>
      <c r="F2997" s="9">
        <f>_xlfn.XLOOKUP(C2997,Violations[Key],Violations[Score])</f>
        <v/>
      </c>
      <c r="G2997" s="9">
        <f>_xlfn.XLOOKUP(C2997,Violations[Key],Violations[Grade])&amp;""</f>
        <v/>
      </c>
      <c r="H2997" s="9">
        <f>COUNTIFS(Violations[Key],C2997,Violations[Violation code],"&lt;&gt;")</f>
        <v/>
      </c>
      <c r="I2997" s="9">
        <f>COUNTIFS(Violations[Key],C2997,Violations[Critical flag],"Critical")</f>
        <v/>
      </c>
      <c r="J2997" s="9">
        <f>IF(LEFT(_xlfn.XLOOKUP(C2997,Violations[Key],Violations[Action]),20)="Establishment Closed","Yes","No")</f>
        <v/>
      </c>
      <c r="K2997" s="9">
        <f>IF(F2997&lt;=13,"Yes","No")</f>
        <v/>
      </c>
    </row>
    <row r="2998">
      <c r="A2998" t="n">
        <v>40364572</v>
      </c>
      <c r="B2998" s="8" t="n">
        <v>46181</v>
      </c>
      <c r="C2998" s="9">
        <f>A2998&amp;"-"&amp;TEXT(B2998,"yyyymmdd")</f>
        <v/>
      </c>
      <c r="D2998" s="9">
        <f>_xlfn.XLOOKUP(C2998,Violations[Key],Violations[Boro])</f>
        <v/>
      </c>
      <c r="E2998" s="9">
        <f>_xlfn.XLOOKUP(C2998,Violations[Key],Violations[Cuisine])</f>
        <v/>
      </c>
      <c r="F2998" s="9">
        <f>_xlfn.XLOOKUP(C2998,Violations[Key],Violations[Score])</f>
        <v/>
      </c>
      <c r="G2998" s="9">
        <f>_xlfn.XLOOKUP(C2998,Violations[Key],Violations[Grade])&amp;""</f>
        <v/>
      </c>
      <c r="H2998" s="9">
        <f>COUNTIFS(Violations[Key],C2998,Violations[Violation code],"&lt;&gt;")</f>
        <v/>
      </c>
      <c r="I2998" s="9">
        <f>COUNTIFS(Violations[Key],C2998,Violations[Critical flag],"Critical")</f>
        <v/>
      </c>
      <c r="J2998" s="9">
        <f>IF(LEFT(_xlfn.XLOOKUP(C2998,Violations[Key],Violations[Action]),20)="Establishment Closed","Yes","No")</f>
        <v/>
      </c>
      <c r="K2998" s="9">
        <f>IF(F2998&lt;=13,"Yes","No")</f>
        <v/>
      </c>
    </row>
    <row r="2999">
      <c r="A2999" t="n">
        <v>40366487</v>
      </c>
      <c r="B2999" s="8" t="n">
        <v>46181</v>
      </c>
      <c r="C2999" s="9">
        <f>A2999&amp;"-"&amp;TEXT(B2999,"yyyymmdd")</f>
        <v/>
      </c>
      <c r="D2999" s="9">
        <f>_xlfn.XLOOKUP(C2999,Violations[Key],Violations[Boro])</f>
        <v/>
      </c>
      <c r="E2999" s="9">
        <f>_xlfn.XLOOKUP(C2999,Violations[Key],Violations[Cuisine])</f>
        <v/>
      </c>
      <c r="F2999" s="9">
        <f>_xlfn.XLOOKUP(C2999,Violations[Key],Violations[Score])</f>
        <v/>
      </c>
      <c r="G2999" s="9">
        <f>_xlfn.XLOOKUP(C2999,Violations[Key],Violations[Grade])&amp;""</f>
        <v/>
      </c>
      <c r="H2999" s="9">
        <f>COUNTIFS(Violations[Key],C2999,Violations[Violation code],"&lt;&gt;")</f>
        <v/>
      </c>
      <c r="I2999" s="9">
        <f>COUNTIFS(Violations[Key],C2999,Violations[Critical flag],"Critical")</f>
        <v/>
      </c>
      <c r="J2999" s="9">
        <f>IF(LEFT(_xlfn.XLOOKUP(C2999,Violations[Key],Violations[Action]),20)="Establishment Closed","Yes","No")</f>
        <v/>
      </c>
      <c r="K2999" s="9">
        <f>IF(F2999&lt;=13,"Yes","No")</f>
        <v/>
      </c>
    </row>
    <row r="3000">
      <c r="A3000" t="n">
        <v>40390973</v>
      </c>
      <c r="B3000" s="8" t="n">
        <v>46181</v>
      </c>
      <c r="C3000" s="9">
        <f>A3000&amp;"-"&amp;TEXT(B3000,"yyyymmdd")</f>
        <v/>
      </c>
      <c r="D3000" s="9">
        <f>_xlfn.XLOOKUP(C3000,Violations[Key],Violations[Boro])</f>
        <v/>
      </c>
      <c r="E3000" s="9">
        <f>_xlfn.XLOOKUP(C3000,Violations[Key],Violations[Cuisine])</f>
        <v/>
      </c>
      <c r="F3000" s="9">
        <f>_xlfn.XLOOKUP(C3000,Violations[Key],Violations[Score])</f>
        <v/>
      </c>
      <c r="G3000" s="9">
        <f>_xlfn.XLOOKUP(C3000,Violations[Key],Violations[Grade])&amp;""</f>
        <v/>
      </c>
      <c r="H3000" s="9">
        <f>COUNTIFS(Violations[Key],C3000,Violations[Violation code],"&lt;&gt;")</f>
        <v/>
      </c>
      <c r="I3000" s="9">
        <f>COUNTIFS(Violations[Key],C3000,Violations[Critical flag],"Critical")</f>
        <v/>
      </c>
      <c r="J3000" s="9">
        <f>IF(LEFT(_xlfn.XLOOKUP(C3000,Violations[Key],Violations[Action]),20)="Establishment Closed","Yes","No")</f>
        <v/>
      </c>
      <c r="K3000" s="9">
        <f>IF(F3000&lt;=13,"Yes","No")</f>
        <v/>
      </c>
    </row>
    <row r="3001">
      <c r="A3001" t="n">
        <v>40635454</v>
      </c>
      <c r="B3001" s="8" t="n">
        <v>46181</v>
      </c>
      <c r="C3001" s="9">
        <f>A3001&amp;"-"&amp;TEXT(B3001,"yyyymmdd")</f>
        <v/>
      </c>
      <c r="D3001" s="9">
        <f>_xlfn.XLOOKUP(C3001,Violations[Key],Violations[Boro])</f>
        <v/>
      </c>
      <c r="E3001" s="9">
        <f>_xlfn.XLOOKUP(C3001,Violations[Key],Violations[Cuisine])</f>
        <v/>
      </c>
      <c r="F3001" s="9">
        <f>_xlfn.XLOOKUP(C3001,Violations[Key],Violations[Score])</f>
        <v/>
      </c>
      <c r="G3001" s="9">
        <f>_xlfn.XLOOKUP(C3001,Violations[Key],Violations[Grade])&amp;""</f>
        <v/>
      </c>
      <c r="H3001" s="9">
        <f>COUNTIFS(Violations[Key],C3001,Violations[Violation code],"&lt;&gt;")</f>
        <v/>
      </c>
      <c r="I3001" s="9">
        <f>COUNTIFS(Violations[Key],C3001,Violations[Critical flag],"Critical")</f>
        <v/>
      </c>
      <c r="J3001" s="9">
        <f>IF(LEFT(_xlfn.XLOOKUP(C3001,Violations[Key],Violations[Action]),20)="Establishment Closed","Yes","No")</f>
        <v/>
      </c>
      <c r="K3001" s="9">
        <f>IF(F3001&lt;=13,"Yes","No")</f>
        <v/>
      </c>
    </row>
    <row r="3002">
      <c r="A3002" t="n">
        <v>41020466</v>
      </c>
      <c r="B3002" s="8" t="n">
        <v>46181</v>
      </c>
      <c r="C3002" s="9">
        <f>A3002&amp;"-"&amp;TEXT(B3002,"yyyymmdd")</f>
        <v/>
      </c>
      <c r="D3002" s="9">
        <f>_xlfn.XLOOKUP(C3002,Violations[Key],Violations[Boro])</f>
        <v/>
      </c>
      <c r="E3002" s="9">
        <f>_xlfn.XLOOKUP(C3002,Violations[Key],Violations[Cuisine])</f>
        <v/>
      </c>
      <c r="F3002" s="9">
        <f>_xlfn.XLOOKUP(C3002,Violations[Key],Violations[Score])</f>
        <v/>
      </c>
      <c r="G3002" s="9">
        <f>_xlfn.XLOOKUP(C3002,Violations[Key],Violations[Grade])&amp;""</f>
        <v/>
      </c>
      <c r="H3002" s="9">
        <f>COUNTIFS(Violations[Key],C3002,Violations[Violation code],"&lt;&gt;")</f>
        <v/>
      </c>
      <c r="I3002" s="9">
        <f>COUNTIFS(Violations[Key],C3002,Violations[Critical flag],"Critical")</f>
        <v/>
      </c>
      <c r="J3002" s="9">
        <f>IF(LEFT(_xlfn.XLOOKUP(C3002,Violations[Key],Violations[Action]),20)="Establishment Closed","Yes","No")</f>
        <v/>
      </c>
      <c r="K3002" s="9">
        <f>IF(F3002&lt;=13,"Yes","No")</f>
        <v/>
      </c>
    </row>
    <row r="3003">
      <c r="A3003" t="n">
        <v>41136253</v>
      </c>
      <c r="B3003" s="8" t="n">
        <v>46181</v>
      </c>
      <c r="C3003" s="9">
        <f>A3003&amp;"-"&amp;TEXT(B3003,"yyyymmdd")</f>
        <v/>
      </c>
      <c r="D3003" s="9">
        <f>_xlfn.XLOOKUP(C3003,Violations[Key],Violations[Boro])</f>
        <v/>
      </c>
      <c r="E3003" s="9">
        <f>_xlfn.XLOOKUP(C3003,Violations[Key],Violations[Cuisine])</f>
        <v/>
      </c>
      <c r="F3003" s="9">
        <f>_xlfn.XLOOKUP(C3003,Violations[Key],Violations[Score])</f>
        <v/>
      </c>
      <c r="G3003" s="9">
        <f>_xlfn.XLOOKUP(C3003,Violations[Key],Violations[Grade])&amp;""</f>
        <v/>
      </c>
      <c r="H3003" s="9">
        <f>COUNTIFS(Violations[Key],C3003,Violations[Violation code],"&lt;&gt;")</f>
        <v/>
      </c>
      <c r="I3003" s="9">
        <f>COUNTIFS(Violations[Key],C3003,Violations[Critical flag],"Critical")</f>
        <v/>
      </c>
      <c r="J3003" s="9">
        <f>IF(LEFT(_xlfn.XLOOKUP(C3003,Violations[Key],Violations[Action]),20)="Establishment Closed","Yes","No")</f>
        <v/>
      </c>
      <c r="K3003" s="9">
        <f>IF(F3003&lt;=13,"Yes","No")</f>
        <v/>
      </c>
    </row>
    <row r="3004">
      <c r="A3004" t="n">
        <v>41148810</v>
      </c>
      <c r="B3004" s="8" t="n">
        <v>46181</v>
      </c>
      <c r="C3004" s="9">
        <f>A3004&amp;"-"&amp;TEXT(B3004,"yyyymmdd")</f>
        <v/>
      </c>
      <c r="D3004" s="9">
        <f>_xlfn.XLOOKUP(C3004,Violations[Key],Violations[Boro])</f>
        <v/>
      </c>
      <c r="E3004" s="9">
        <f>_xlfn.XLOOKUP(C3004,Violations[Key],Violations[Cuisine])</f>
        <v/>
      </c>
      <c r="F3004" s="9">
        <f>_xlfn.XLOOKUP(C3004,Violations[Key],Violations[Score])</f>
        <v/>
      </c>
      <c r="G3004" s="9">
        <f>_xlfn.XLOOKUP(C3004,Violations[Key],Violations[Grade])&amp;""</f>
        <v/>
      </c>
      <c r="H3004" s="9">
        <f>COUNTIFS(Violations[Key],C3004,Violations[Violation code],"&lt;&gt;")</f>
        <v/>
      </c>
      <c r="I3004" s="9">
        <f>COUNTIFS(Violations[Key],C3004,Violations[Critical flag],"Critical")</f>
        <v/>
      </c>
      <c r="J3004" s="9">
        <f>IF(LEFT(_xlfn.XLOOKUP(C3004,Violations[Key],Violations[Action]),20)="Establishment Closed","Yes","No")</f>
        <v/>
      </c>
      <c r="K3004" s="9">
        <f>IF(F3004&lt;=13,"Yes","No")</f>
        <v/>
      </c>
    </row>
    <row r="3005">
      <c r="A3005" t="n">
        <v>41181385</v>
      </c>
      <c r="B3005" s="8" t="n">
        <v>46181</v>
      </c>
      <c r="C3005" s="9">
        <f>A3005&amp;"-"&amp;TEXT(B3005,"yyyymmdd")</f>
        <v/>
      </c>
      <c r="D3005" s="9">
        <f>_xlfn.XLOOKUP(C3005,Violations[Key],Violations[Boro])</f>
        <v/>
      </c>
      <c r="E3005" s="9">
        <f>_xlfn.XLOOKUP(C3005,Violations[Key],Violations[Cuisine])</f>
        <v/>
      </c>
      <c r="F3005" s="9">
        <f>_xlfn.XLOOKUP(C3005,Violations[Key],Violations[Score])</f>
        <v/>
      </c>
      <c r="G3005" s="9">
        <f>_xlfn.XLOOKUP(C3005,Violations[Key],Violations[Grade])&amp;""</f>
        <v/>
      </c>
      <c r="H3005" s="9">
        <f>COUNTIFS(Violations[Key],C3005,Violations[Violation code],"&lt;&gt;")</f>
        <v/>
      </c>
      <c r="I3005" s="9">
        <f>COUNTIFS(Violations[Key],C3005,Violations[Critical flag],"Critical")</f>
        <v/>
      </c>
      <c r="J3005" s="9">
        <f>IF(LEFT(_xlfn.XLOOKUP(C3005,Violations[Key],Violations[Action]),20)="Establishment Closed","Yes","No")</f>
        <v/>
      </c>
      <c r="K3005" s="9">
        <f>IF(F3005&lt;=13,"Yes","No")</f>
        <v/>
      </c>
    </row>
    <row r="3006">
      <c r="A3006" t="n">
        <v>41230004</v>
      </c>
      <c r="B3006" s="8" t="n">
        <v>46181</v>
      </c>
      <c r="C3006" s="9">
        <f>A3006&amp;"-"&amp;TEXT(B3006,"yyyymmdd")</f>
        <v/>
      </c>
      <c r="D3006" s="9">
        <f>_xlfn.XLOOKUP(C3006,Violations[Key],Violations[Boro])</f>
        <v/>
      </c>
      <c r="E3006" s="9">
        <f>_xlfn.XLOOKUP(C3006,Violations[Key],Violations[Cuisine])</f>
        <v/>
      </c>
      <c r="F3006" s="9">
        <f>_xlfn.XLOOKUP(C3006,Violations[Key],Violations[Score])</f>
        <v/>
      </c>
      <c r="G3006" s="9">
        <f>_xlfn.XLOOKUP(C3006,Violations[Key],Violations[Grade])&amp;""</f>
        <v/>
      </c>
      <c r="H3006" s="9">
        <f>COUNTIFS(Violations[Key],C3006,Violations[Violation code],"&lt;&gt;")</f>
        <v/>
      </c>
      <c r="I3006" s="9">
        <f>COUNTIFS(Violations[Key],C3006,Violations[Critical flag],"Critical")</f>
        <v/>
      </c>
      <c r="J3006" s="9">
        <f>IF(LEFT(_xlfn.XLOOKUP(C3006,Violations[Key],Violations[Action]),20)="Establishment Closed","Yes","No")</f>
        <v/>
      </c>
      <c r="K3006" s="9">
        <f>IF(F3006&lt;=13,"Yes","No")</f>
        <v/>
      </c>
    </row>
    <row r="3007">
      <c r="A3007" t="n">
        <v>41308512</v>
      </c>
      <c r="B3007" s="8" t="n">
        <v>46181</v>
      </c>
      <c r="C3007" s="9">
        <f>A3007&amp;"-"&amp;TEXT(B3007,"yyyymmdd")</f>
        <v/>
      </c>
      <c r="D3007" s="9">
        <f>_xlfn.XLOOKUP(C3007,Violations[Key],Violations[Boro])</f>
        <v/>
      </c>
      <c r="E3007" s="9">
        <f>_xlfn.XLOOKUP(C3007,Violations[Key],Violations[Cuisine])</f>
        <v/>
      </c>
      <c r="F3007" s="9">
        <f>_xlfn.XLOOKUP(C3007,Violations[Key],Violations[Score])</f>
        <v/>
      </c>
      <c r="G3007" s="9">
        <f>_xlfn.XLOOKUP(C3007,Violations[Key],Violations[Grade])&amp;""</f>
        <v/>
      </c>
      <c r="H3007" s="9">
        <f>COUNTIFS(Violations[Key],C3007,Violations[Violation code],"&lt;&gt;")</f>
        <v/>
      </c>
      <c r="I3007" s="9">
        <f>COUNTIFS(Violations[Key],C3007,Violations[Critical flag],"Critical")</f>
        <v/>
      </c>
      <c r="J3007" s="9">
        <f>IF(LEFT(_xlfn.XLOOKUP(C3007,Violations[Key],Violations[Action]),20)="Establishment Closed","Yes","No")</f>
        <v/>
      </c>
      <c r="K3007" s="9">
        <f>IF(F3007&lt;=13,"Yes","No")</f>
        <v/>
      </c>
    </row>
    <row r="3008">
      <c r="A3008" t="n">
        <v>41325638</v>
      </c>
      <c r="B3008" s="8" t="n">
        <v>46181</v>
      </c>
      <c r="C3008" s="9">
        <f>A3008&amp;"-"&amp;TEXT(B3008,"yyyymmdd")</f>
        <v/>
      </c>
      <c r="D3008" s="9">
        <f>_xlfn.XLOOKUP(C3008,Violations[Key],Violations[Boro])</f>
        <v/>
      </c>
      <c r="E3008" s="9">
        <f>_xlfn.XLOOKUP(C3008,Violations[Key],Violations[Cuisine])</f>
        <v/>
      </c>
      <c r="F3008" s="9">
        <f>_xlfn.XLOOKUP(C3008,Violations[Key],Violations[Score])</f>
        <v/>
      </c>
      <c r="G3008" s="9">
        <f>_xlfn.XLOOKUP(C3008,Violations[Key],Violations[Grade])&amp;""</f>
        <v/>
      </c>
      <c r="H3008" s="9">
        <f>COUNTIFS(Violations[Key],C3008,Violations[Violation code],"&lt;&gt;")</f>
        <v/>
      </c>
      <c r="I3008" s="9">
        <f>COUNTIFS(Violations[Key],C3008,Violations[Critical flag],"Critical")</f>
        <v/>
      </c>
      <c r="J3008" s="9">
        <f>IF(LEFT(_xlfn.XLOOKUP(C3008,Violations[Key],Violations[Action]),20)="Establishment Closed","Yes","No")</f>
        <v/>
      </c>
      <c r="K3008" s="9">
        <f>IF(F3008&lt;=13,"Yes","No")</f>
        <v/>
      </c>
    </row>
    <row r="3009">
      <c r="A3009" t="n">
        <v>41373149</v>
      </c>
      <c r="B3009" s="8" t="n">
        <v>46181</v>
      </c>
      <c r="C3009" s="9">
        <f>A3009&amp;"-"&amp;TEXT(B3009,"yyyymmdd")</f>
        <v/>
      </c>
      <c r="D3009" s="9">
        <f>_xlfn.XLOOKUP(C3009,Violations[Key],Violations[Boro])</f>
        <v/>
      </c>
      <c r="E3009" s="9">
        <f>_xlfn.XLOOKUP(C3009,Violations[Key],Violations[Cuisine])</f>
        <v/>
      </c>
      <c r="F3009" s="9">
        <f>_xlfn.XLOOKUP(C3009,Violations[Key],Violations[Score])</f>
        <v/>
      </c>
      <c r="G3009" s="9">
        <f>_xlfn.XLOOKUP(C3009,Violations[Key],Violations[Grade])&amp;""</f>
        <v/>
      </c>
      <c r="H3009" s="9">
        <f>COUNTIFS(Violations[Key],C3009,Violations[Violation code],"&lt;&gt;")</f>
        <v/>
      </c>
      <c r="I3009" s="9">
        <f>COUNTIFS(Violations[Key],C3009,Violations[Critical flag],"Critical")</f>
        <v/>
      </c>
      <c r="J3009" s="9">
        <f>IF(LEFT(_xlfn.XLOOKUP(C3009,Violations[Key],Violations[Action]),20)="Establishment Closed","Yes","No")</f>
        <v/>
      </c>
      <c r="K3009" s="9">
        <f>IF(F3009&lt;=13,"Yes","No")</f>
        <v/>
      </c>
    </row>
    <row r="3010">
      <c r="A3010" t="n">
        <v>41427508</v>
      </c>
      <c r="B3010" s="8" t="n">
        <v>46181</v>
      </c>
      <c r="C3010" s="9">
        <f>A3010&amp;"-"&amp;TEXT(B3010,"yyyymmdd")</f>
        <v/>
      </c>
      <c r="D3010" s="9">
        <f>_xlfn.XLOOKUP(C3010,Violations[Key],Violations[Boro])</f>
        <v/>
      </c>
      <c r="E3010" s="9">
        <f>_xlfn.XLOOKUP(C3010,Violations[Key],Violations[Cuisine])</f>
        <v/>
      </c>
      <c r="F3010" s="9">
        <f>_xlfn.XLOOKUP(C3010,Violations[Key],Violations[Score])</f>
        <v/>
      </c>
      <c r="G3010" s="9">
        <f>_xlfn.XLOOKUP(C3010,Violations[Key],Violations[Grade])&amp;""</f>
        <v/>
      </c>
      <c r="H3010" s="9">
        <f>COUNTIFS(Violations[Key],C3010,Violations[Violation code],"&lt;&gt;")</f>
        <v/>
      </c>
      <c r="I3010" s="9">
        <f>COUNTIFS(Violations[Key],C3010,Violations[Critical flag],"Critical")</f>
        <v/>
      </c>
      <c r="J3010" s="9">
        <f>IF(LEFT(_xlfn.XLOOKUP(C3010,Violations[Key],Violations[Action]),20)="Establishment Closed","Yes","No")</f>
        <v/>
      </c>
      <c r="K3010" s="9">
        <f>IF(F3010&lt;=13,"Yes","No")</f>
        <v/>
      </c>
    </row>
    <row r="3011">
      <c r="A3011" t="n">
        <v>41537807</v>
      </c>
      <c r="B3011" s="8" t="n">
        <v>46181</v>
      </c>
      <c r="C3011" s="9">
        <f>A3011&amp;"-"&amp;TEXT(B3011,"yyyymmdd")</f>
        <v/>
      </c>
      <c r="D3011" s="9">
        <f>_xlfn.XLOOKUP(C3011,Violations[Key],Violations[Boro])</f>
        <v/>
      </c>
      <c r="E3011" s="9">
        <f>_xlfn.XLOOKUP(C3011,Violations[Key],Violations[Cuisine])</f>
        <v/>
      </c>
      <c r="F3011" s="9">
        <f>_xlfn.XLOOKUP(C3011,Violations[Key],Violations[Score])</f>
        <v/>
      </c>
      <c r="G3011" s="9">
        <f>_xlfn.XLOOKUP(C3011,Violations[Key],Violations[Grade])&amp;""</f>
        <v/>
      </c>
      <c r="H3011" s="9">
        <f>COUNTIFS(Violations[Key],C3011,Violations[Violation code],"&lt;&gt;")</f>
        <v/>
      </c>
      <c r="I3011" s="9">
        <f>COUNTIFS(Violations[Key],C3011,Violations[Critical flag],"Critical")</f>
        <v/>
      </c>
      <c r="J3011" s="9">
        <f>IF(LEFT(_xlfn.XLOOKUP(C3011,Violations[Key],Violations[Action]),20)="Establishment Closed","Yes","No")</f>
        <v/>
      </c>
      <c r="K3011" s="9">
        <f>IF(F3011&lt;=13,"Yes","No")</f>
        <v/>
      </c>
    </row>
    <row r="3012">
      <c r="A3012" t="n">
        <v>41541676</v>
      </c>
      <c r="B3012" s="8" t="n">
        <v>46181</v>
      </c>
      <c r="C3012" s="9">
        <f>A3012&amp;"-"&amp;TEXT(B3012,"yyyymmdd")</f>
        <v/>
      </c>
      <c r="D3012" s="9">
        <f>_xlfn.XLOOKUP(C3012,Violations[Key],Violations[Boro])</f>
        <v/>
      </c>
      <c r="E3012" s="9">
        <f>_xlfn.XLOOKUP(C3012,Violations[Key],Violations[Cuisine])</f>
        <v/>
      </c>
      <c r="F3012" s="9">
        <f>_xlfn.XLOOKUP(C3012,Violations[Key],Violations[Score])</f>
        <v/>
      </c>
      <c r="G3012" s="9">
        <f>_xlfn.XLOOKUP(C3012,Violations[Key],Violations[Grade])&amp;""</f>
        <v/>
      </c>
      <c r="H3012" s="9">
        <f>COUNTIFS(Violations[Key],C3012,Violations[Violation code],"&lt;&gt;")</f>
        <v/>
      </c>
      <c r="I3012" s="9">
        <f>COUNTIFS(Violations[Key],C3012,Violations[Critical flag],"Critical")</f>
        <v/>
      </c>
      <c r="J3012" s="9">
        <f>IF(LEFT(_xlfn.XLOOKUP(C3012,Violations[Key],Violations[Action]),20)="Establishment Closed","Yes","No")</f>
        <v/>
      </c>
      <c r="K3012" s="9">
        <f>IF(F3012&lt;=13,"Yes","No")</f>
        <v/>
      </c>
    </row>
    <row r="3013">
      <c r="A3013" t="n">
        <v>41586126</v>
      </c>
      <c r="B3013" s="8" t="n">
        <v>46181</v>
      </c>
      <c r="C3013" s="9">
        <f>A3013&amp;"-"&amp;TEXT(B3013,"yyyymmdd")</f>
        <v/>
      </c>
      <c r="D3013" s="9">
        <f>_xlfn.XLOOKUP(C3013,Violations[Key],Violations[Boro])</f>
        <v/>
      </c>
      <c r="E3013" s="9">
        <f>_xlfn.XLOOKUP(C3013,Violations[Key],Violations[Cuisine])</f>
        <v/>
      </c>
      <c r="F3013" s="9">
        <f>_xlfn.XLOOKUP(C3013,Violations[Key],Violations[Score])</f>
        <v/>
      </c>
      <c r="G3013" s="9">
        <f>_xlfn.XLOOKUP(C3013,Violations[Key],Violations[Grade])&amp;""</f>
        <v/>
      </c>
      <c r="H3013" s="9">
        <f>COUNTIFS(Violations[Key],C3013,Violations[Violation code],"&lt;&gt;")</f>
        <v/>
      </c>
      <c r="I3013" s="9">
        <f>COUNTIFS(Violations[Key],C3013,Violations[Critical flag],"Critical")</f>
        <v/>
      </c>
      <c r="J3013" s="9">
        <f>IF(LEFT(_xlfn.XLOOKUP(C3013,Violations[Key],Violations[Action]),20)="Establishment Closed","Yes","No")</f>
        <v/>
      </c>
      <c r="K3013" s="9">
        <f>IF(F3013&lt;=13,"Yes","No")</f>
        <v/>
      </c>
    </row>
    <row r="3014">
      <c r="A3014" t="n">
        <v>41591687</v>
      </c>
      <c r="B3014" s="8" t="n">
        <v>46181</v>
      </c>
      <c r="C3014" s="9">
        <f>A3014&amp;"-"&amp;TEXT(B3014,"yyyymmdd")</f>
        <v/>
      </c>
      <c r="D3014" s="9">
        <f>_xlfn.XLOOKUP(C3014,Violations[Key],Violations[Boro])</f>
        <v/>
      </c>
      <c r="E3014" s="9">
        <f>_xlfn.XLOOKUP(C3014,Violations[Key],Violations[Cuisine])</f>
        <v/>
      </c>
      <c r="F3014" s="9">
        <f>_xlfn.XLOOKUP(C3014,Violations[Key],Violations[Score])</f>
        <v/>
      </c>
      <c r="G3014" s="9">
        <f>_xlfn.XLOOKUP(C3014,Violations[Key],Violations[Grade])&amp;""</f>
        <v/>
      </c>
      <c r="H3014" s="9">
        <f>COUNTIFS(Violations[Key],C3014,Violations[Violation code],"&lt;&gt;")</f>
        <v/>
      </c>
      <c r="I3014" s="9">
        <f>COUNTIFS(Violations[Key],C3014,Violations[Critical flag],"Critical")</f>
        <v/>
      </c>
      <c r="J3014" s="9">
        <f>IF(LEFT(_xlfn.XLOOKUP(C3014,Violations[Key],Violations[Action]),20)="Establishment Closed","Yes","No")</f>
        <v/>
      </c>
      <c r="K3014" s="9">
        <f>IF(F3014&lt;=13,"Yes","No")</f>
        <v/>
      </c>
    </row>
    <row r="3015">
      <c r="A3015" t="n">
        <v>41626109</v>
      </c>
      <c r="B3015" s="8" t="n">
        <v>46181</v>
      </c>
      <c r="C3015" s="9">
        <f>A3015&amp;"-"&amp;TEXT(B3015,"yyyymmdd")</f>
        <v/>
      </c>
      <c r="D3015" s="9">
        <f>_xlfn.XLOOKUP(C3015,Violations[Key],Violations[Boro])</f>
        <v/>
      </c>
      <c r="E3015" s="9">
        <f>_xlfn.XLOOKUP(C3015,Violations[Key],Violations[Cuisine])</f>
        <v/>
      </c>
      <c r="F3015" s="9">
        <f>_xlfn.XLOOKUP(C3015,Violations[Key],Violations[Score])</f>
        <v/>
      </c>
      <c r="G3015" s="9">
        <f>_xlfn.XLOOKUP(C3015,Violations[Key],Violations[Grade])&amp;""</f>
        <v/>
      </c>
      <c r="H3015" s="9">
        <f>COUNTIFS(Violations[Key],C3015,Violations[Violation code],"&lt;&gt;")</f>
        <v/>
      </c>
      <c r="I3015" s="9">
        <f>COUNTIFS(Violations[Key],C3015,Violations[Critical flag],"Critical")</f>
        <v/>
      </c>
      <c r="J3015" s="9">
        <f>IF(LEFT(_xlfn.XLOOKUP(C3015,Violations[Key],Violations[Action]),20)="Establishment Closed","Yes","No")</f>
        <v/>
      </c>
      <c r="K3015" s="9">
        <f>IF(F3015&lt;=13,"Yes","No")</f>
        <v/>
      </c>
    </row>
    <row r="3016">
      <c r="A3016" t="n">
        <v>41666628</v>
      </c>
      <c r="B3016" s="8" t="n">
        <v>46181</v>
      </c>
      <c r="C3016" s="9">
        <f>A3016&amp;"-"&amp;TEXT(B3016,"yyyymmdd")</f>
        <v/>
      </c>
      <c r="D3016" s="9">
        <f>_xlfn.XLOOKUP(C3016,Violations[Key],Violations[Boro])</f>
        <v/>
      </c>
      <c r="E3016" s="9">
        <f>_xlfn.XLOOKUP(C3016,Violations[Key],Violations[Cuisine])</f>
        <v/>
      </c>
      <c r="F3016" s="9">
        <f>_xlfn.XLOOKUP(C3016,Violations[Key],Violations[Score])</f>
        <v/>
      </c>
      <c r="G3016" s="9">
        <f>_xlfn.XLOOKUP(C3016,Violations[Key],Violations[Grade])&amp;""</f>
        <v/>
      </c>
      <c r="H3016" s="9">
        <f>COUNTIFS(Violations[Key],C3016,Violations[Violation code],"&lt;&gt;")</f>
        <v/>
      </c>
      <c r="I3016" s="9">
        <f>COUNTIFS(Violations[Key],C3016,Violations[Critical flag],"Critical")</f>
        <v/>
      </c>
      <c r="J3016" s="9">
        <f>IF(LEFT(_xlfn.XLOOKUP(C3016,Violations[Key],Violations[Action]),20)="Establishment Closed","Yes","No")</f>
        <v/>
      </c>
      <c r="K3016" s="9">
        <f>IF(F3016&lt;=13,"Yes","No")</f>
        <v/>
      </c>
    </row>
    <row r="3017">
      <c r="A3017" t="n">
        <v>41710730</v>
      </c>
      <c r="B3017" s="8" t="n">
        <v>46181</v>
      </c>
      <c r="C3017" s="9">
        <f>A3017&amp;"-"&amp;TEXT(B3017,"yyyymmdd")</f>
        <v/>
      </c>
      <c r="D3017" s="9">
        <f>_xlfn.XLOOKUP(C3017,Violations[Key],Violations[Boro])</f>
        <v/>
      </c>
      <c r="E3017" s="9">
        <f>_xlfn.XLOOKUP(C3017,Violations[Key],Violations[Cuisine])</f>
        <v/>
      </c>
      <c r="F3017" s="9">
        <f>_xlfn.XLOOKUP(C3017,Violations[Key],Violations[Score])</f>
        <v/>
      </c>
      <c r="G3017" s="9">
        <f>_xlfn.XLOOKUP(C3017,Violations[Key],Violations[Grade])&amp;""</f>
        <v/>
      </c>
      <c r="H3017" s="9">
        <f>COUNTIFS(Violations[Key],C3017,Violations[Violation code],"&lt;&gt;")</f>
        <v/>
      </c>
      <c r="I3017" s="9">
        <f>COUNTIFS(Violations[Key],C3017,Violations[Critical flag],"Critical")</f>
        <v/>
      </c>
      <c r="J3017" s="9">
        <f>IF(LEFT(_xlfn.XLOOKUP(C3017,Violations[Key],Violations[Action]),20)="Establishment Closed","Yes","No")</f>
        <v/>
      </c>
      <c r="K3017" s="9">
        <f>IF(F3017&lt;=13,"Yes","No")</f>
        <v/>
      </c>
    </row>
    <row r="3018">
      <c r="A3018" t="n">
        <v>50000711</v>
      </c>
      <c r="B3018" s="8" t="n">
        <v>46181</v>
      </c>
      <c r="C3018" s="9">
        <f>A3018&amp;"-"&amp;TEXT(B3018,"yyyymmdd")</f>
        <v/>
      </c>
      <c r="D3018" s="9">
        <f>_xlfn.XLOOKUP(C3018,Violations[Key],Violations[Boro])</f>
        <v/>
      </c>
      <c r="E3018" s="9">
        <f>_xlfn.XLOOKUP(C3018,Violations[Key],Violations[Cuisine])</f>
        <v/>
      </c>
      <c r="F3018" s="9">
        <f>_xlfn.XLOOKUP(C3018,Violations[Key],Violations[Score])</f>
        <v/>
      </c>
      <c r="G3018" s="9">
        <f>_xlfn.XLOOKUP(C3018,Violations[Key],Violations[Grade])&amp;""</f>
        <v/>
      </c>
      <c r="H3018" s="9">
        <f>COUNTIFS(Violations[Key],C3018,Violations[Violation code],"&lt;&gt;")</f>
        <v/>
      </c>
      <c r="I3018" s="9">
        <f>COUNTIFS(Violations[Key],C3018,Violations[Critical flag],"Critical")</f>
        <v/>
      </c>
      <c r="J3018" s="9">
        <f>IF(LEFT(_xlfn.XLOOKUP(C3018,Violations[Key],Violations[Action]),20)="Establishment Closed","Yes","No")</f>
        <v/>
      </c>
      <c r="K3018" s="9">
        <f>IF(F3018&lt;=13,"Yes","No")</f>
        <v/>
      </c>
    </row>
    <row r="3019">
      <c r="A3019" t="n">
        <v>50003600</v>
      </c>
      <c r="B3019" s="8" t="n">
        <v>46181</v>
      </c>
      <c r="C3019" s="9">
        <f>A3019&amp;"-"&amp;TEXT(B3019,"yyyymmdd")</f>
        <v/>
      </c>
      <c r="D3019" s="9">
        <f>_xlfn.XLOOKUP(C3019,Violations[Key],Violations[Boro])</f>
        <v/>
      </c>
      <c r="E3019" s="9">
        <f>_xlfn.XLOOKUP(C3019,Violations[Key],Violations[Cuisine])</f>
        <v/>
      </c>
      <c r="F3019" s="9">
        <f>_xlfn.XLOOKUP(C3019,Violations[Key],Violations[Score])</f>
        <v/>
      </c>
      <c r="G3019" s="9">
        <f>_xlfn.XLOOKUP(C3019,Violations[Key],Violations[Grade])&amp;""</f>
        <v/>
      </c>
      <c r="H3019" s="9">
        <f>COUNTIFS(Violations[Key],C3019,Violations[Violation code],"&lt;&gt;")</f>
        <v/>
      </c>
      <c r="I3019" s="9">
        <f>COUNTIFS(Violations[Key],C3019,Violations[Critical flag],"Critical")</f>
        <v/>
      </c>
      <c r="J3019" s="9">
        <f>IF(LEFT(_xlfn.XLOOKUP(C3019,Violations[Key],Violations[Action]),20)="Establishment Closed","Yes","No")</f>
        <v/>
      </c>
      <c r="K3019" s="9">
        <f>IF(F3019&lt;=13,"Yes","No")</f>
        <v/>
      </c>
    </row>
    <row r="3020">
      <c r="A3020" t="n">
        <v>50008732</v>
      </c>
      <c r="B3020" s="8" t="n">
        <v>46181</v>
      </c>
      <c r="C3020" s="9">
        <f>A3020&amp;"-"&amp;TEXT(B3020,"yyyymmdd")</f>
        <v/>
      </c>
      <c r="D3020" s="9">
        <f>_xlfn.XLOOKUP(C3020,Violations[Key],Violations[Boro])</f>
        <v/>
      </c>
      <c r="E3020" s="9">
        <f>_xlfn.XLOOKUP(C3020,Violations[Key],Violations[Cuisine])</f>
        <v/>
      </c>
      <c r="F3020" s="9">
        <f>_xlfn.XLOOKUP(C3020,Violations[Key],Violations[Score])</f>
        <v/>
      </c>
      <c r="G3020" s="9">
        <f>_xlfn.XLOOKUP(C3020,Violations[Key],Violations[Grade])&amp;""</f>
        <v/>
      </c>
      <c r="H3020" s="9">
        <f>COUNTIFS(Violations[Key],C3020,Violations[Violation code],"&lt;&gt;")</f>
        <v/>
      </c>
      <c r="I3020" s="9">
        <f>COUNTIFS(Violations[Key],C3020,Violations[Critical flag],"Critical")</f>
        <v/>
      </c>
      <c r="J3020" s="9">
        <f>IF(LEFT(_xlfn.XLOOKUP(C3020,Violations[Key],Violations[Action]),20)="Establishment Closed","Yes","No")</f>
        <v/>
      </c>
      <c r="K3020" s="9">
        <f>IF(F3020&lt;=13,"Yes","No")</f>
        <v/>
      </c>
    </row>
    <row r="3021">
      <c r="A3021" t="n">
        <v>50013978</v>
      </c>
      <c r="B3021" s="8" t="n">
        <v>46181</v>
      </c>
      <c r="C3021" s="9">
        <f>A3021&amp;"-"&amp;TEXT(B3021,"yyyymmdd")</f>
        <v/>
      </c>
      <c r="D3021" s="9">
        <f>_xlfn.XLOOKUP(C3021,Violations[Key],Violations[Boro])</f>
        <v/>
      </c>
      <c r="E3021" s="9">
        <f>_xlfn.XLOOKUP(C3021,Violations[Key],Violations[Cuisine])</f>
        <v/>
      </c>
      <c r="F3021" s="9">
        <f>_xlfn.XLOOKUP(C3021,Violations[Key],Violations[Score])</f>
        <v/>
      </c>
      <c r="G3021" s="9">
        <f>_xlfn.XLOOKUP(C3021,Violations[Key],Violations[Grade])&amp;""</f>
        <v/>
      </c>
      <c r="H3021" s="9">
        <f>COUNTIFS(Violations[Key],C3021,Violations[Violation code],"&lt;&gt;")</f>
        <v/>
      </c>
      <c r="I3021" s="9">
        <f>COUNTIFS(Violations[Key],C3021,Violations[Critical flag],"Critical")</f>
        <v/>
      </c>
      <c r="J3021" s="9">
        <f>IF(LEFT(_xlfn.XLOOKUP(C3021,Violations[Key],Violations[Action]),20)="Establishment Closed","Yes","No")</f>
        <v/>
      </c>
      <c r="K3021" s="9">
        <f>IF(F3021&lt;=13,"Yes","No")</f>
        <v/>
      </c>
    </row>
    <row r="3022">
      <c r="A3022" t="n">
        <v>50037645</v>
      </c>
      <c r="B3022" s="8" t="n">
        <v>46181</v>
      </c>
      <c r="C3022" s="9">
        <f>A3022&amp;"-"&amp;TEXT(B3022,"yyyymmdd")</f>
        <v/>
      </c>
      <c r="D3022" s="9">
        <f>_xlfn.XLOOKUP(C3022,Violations[Key],Violations[Boro])</f>
        <v/>
      </c>
      <c r="E3022" s="9">
        <f>_xlfn.XLOOKUP(C3022,Violations[Key],Violations[Cuisine])</f>
        <v/>
      </c>
      <c r="F3022" s="9">
        <f>_xlfn.XLOOKUP(C3022,Violations[Key],Violations[Score])</f>
        <v/>
      </c>
      <c r="G3022" s="9">
        <f>_xlfn.XLOOKUP(C3022,Violations[Key],Violations[Grade])&amp;""</f>
        <v/>
      </c>
      <c r="H3022" s="9">
        <f>COUNTIFS(Violations[Key],C3022,Violations[Violation code],"&lt;&gt;")</f>
        <v/>
      </c>
      <c r="I3022" s="9">
        <f>COUNTIFS(Violations[Key],C3022,Violations[Critical flag],"Critical")</f>
        <v/>
      </c>
      <c r="J3022" s="9">
        <f>IF(LEFT(_xlfn.XLOOKUP(C3022,Violations[Key],Violations[Action]),20)="Establishment Closed","Yes","No")</f>
        <v/>
      </c>
      <c r="K3022" s="9">
        <f>IF(F3022&lt;=13,"Yes","No")</f>
        <v/>
      </c>
    </row>
    <row r="3023">
      <c r="A3023" t="n">
        <v>50041701</v>
      </c>
      <c r="B3023" s="8" t="n">
        <v>46181</v>
      </c>
      <c r="C3023" s="9">
        <f>A3023&amp;"-"&amp;TEXT(B3023,"yyyymmdd")</f>
        <v/>
      </c>
      <c r="D3023" s="9">
        <f>_xlfn.XLOOKUP(C3023,Violations[Key],Violations[Boro])</f>
        <v/>
      </c>
      <c r="E3023" s="9">
        <f>_xlfn.XLOOKUP(C3023,Violations[Key],Violations[Cuisine])</f>
        <v/>
      </c>
      <c r="F3023" s="9">
        <f>_xlfn.XLOOKUP(C3023,Violations[Key],Violations[Score])</f>
        <v/>
      </c>
      <c r="G3023" s="9">
        <f>_xlfn.XLOOKUP(C3023,Violations[Key],Violations[Grade])&amp;""</f>
        <v/>
      </c>
      <c r="H3023" s="9">
        <f>COUNTIFS(Violations[Key],C3023,Violations[Violation code],"&lt;&gt;")</f>
        <v/>
      </c>
      <c r="I3023" s="9">
        <f>COUNTIFS(Violations[Key],C3023,Violations[Critical flag],"Critical")</f>
        <v/>
      </c>
      <c r="J3023" s="9">
        <f>IF(LEFT(_xlfn.XLOOKUP(C3023,Violations[Key],Violations[Action]),20)="Establishment Closed","Yes","No")</f>
        <v/>
      </c>
      <c r="K3023" s="9">
        <f>IF(F3023&lt;=13,"Yes","No")</f>
        <v/>
      </c>
    </row>
    <row r="3024">
      <c r="A3024" t="n">
        <v>50052482</v>
      </c>
      <c r="B3024" s="8" t="n">
        <v>46181</v>
      </c>
      <c r="C3024" s="9">
        <f>A3024&amp;"-"&amp;TEXT(B3024,"yyyymmdd")</f>
        <v/>
      </c>
      <c r="D3024" s="9">
        <f>_xlfn.XLOOKUP(C3024,Violations[Key],Violations[Boro])</f>
        <v/>
      </c>
      <c r="E3024" s="9">
        <f>_xlfn.XLOOKUP(C3024,Violations[Key],Violations[Cuisine])</f>
        <v/>
      </c>
      <c r="F3024" s="9">
        <f>_xlfn.XLOOKUP(C3024,Violations[Key],Violations[Score])</f>
        <v/>
      </c>
      <c r="G3024" s="9">
        <f>_xlfn.XLOOKUP(C3024,Violations[Key],Violations[Grade])&amp;""</f>
        <v/>
      </c>
      <c r="H3024" s="9">
        <f>COUNTIFS(Violations[Key],C3024,Violations[Violation code],"&lt;&gt;")</f>
        <v/>
      </c>
      <c r="I3024" s="9">
        <f>COUNTIFS(Violations[Key],C3024,Violations[Critical flag],"Critical")</f>
        <v/>
      </c>
      <c r="J3024" s="9">
        <f>IF(LEFT(_xlfn.XLOOKUP(C3024,Violations[Key],Violations[Action]),20)="Establishment Closed","Yes","No")</f>
        <v/>
      </c>
      <c r="K3024" s="9">
        <f>IF(F3024&lt;=13,"Yes","No")</f>
        <v/>
      </c>
    </row>
    <row r="3025">
      <c r="A3025" t="n">
        <v>50054918</v>
      </c>
      <c r="B3025" s="8" t="n">
        <v>46181</v>
      </c>
      <c r="C3025" s="9">
        <f>A3025&amp;"-"&amp;TEXT(B3025,"yyyymmdd")</f>
        <v/>
      </c>
      <c r="D3025" s="9">
        <f>_xlfn.XLOOKUP(C3025,Violations[Key],Violations[Boro])</f>
        <v/>
      </c>
      <c r="E3025" s="9">
        <f>_xlfn.XLOOKUP(C3025,Violations[Key],Violations[Cuisine])</f>
        <v/>
      </c>
      <c r="F3025" s="9">
        <f>_xlfn.XLOOKUP(C3025,Violations[Key],Violations[Score])</f>
        <v/>
      </c>
      <c r="G3025" s="9">
        <f>_xlfn.XLOOKUP(C3025,Violations[Key],Violations[Grade])&amp;""</f>
        <v/>
      </c>
      <c r="H3025" s="9">
        <f>COUNTIFS(Violations[Key],C3025,Violations[Violation code],"&lt;&gt;")</f>
        <v/>
      </c>
      <c r="I3025" s="9">
        <f>COUNTIFS(Violations[Key],C3025,Violations[Critical flag],"Critical")</f>
        <v/>
      </c>
      <c r="J3025" s="9">
        <f>IF(LEFT(_xlfn.XLOOKUP(C3025,Violations[Key],Violations[Action]),20)="Establishment Closed","Yes","No")</f>
        <v/>
      </c>
      <c r="K3025" s="9">
        <f>IF(F3025&lt;=13,"Yes","No")</f>
        <v/>
      </c>
    </row>
    <row r="3026">
      <c r="A3026" t="n">
        <v>50075946</v>
      </c>
      <c r="B3026" s="8" t="n">
        <v>46181</v>
      </c>
      <c r="C3026" s="9">
        <f>A3026&amp;"-"&amp;TEXT(B3026,"yyyymmdd")</f>
        <v/>
      </c>
      <c r="D3026" s="9">
        <f>_xlfn.XLOOKUP(C3026,Violations[Key],Violations[Boro])</f>
        <v/>
      </c>
      <c r="E3026" s="9">
        <f>_xlfn.XLOOKUP(C3026,Violations[Key],Violations[Cuisine])</f>
        <v/>
      </c>
      <c r="F3026" s="9">
        <f>_xlfn.XLOOKUP(C3026,Violations[Key],Violations[Score])</f>
        <v/>
      </c>
      <c r="G3026" s="9">
        <f>_xlfn.XLOOKUP(C3026,Violations[Key],Violations[Grade])&amp;""</f>
        <v/>
      </c>
      <c r="H3026" s="9">
        <f>COUNTIFS(Violations[Key],C3026,Violations[Violation code],"&lt;&gt;")</f>
        <v/>
      </c>
      <c r="I3026" s="9">
        <f>COUNTIFS(Violations[Key],C3026,Violations[Critical flag],"Critical")</f>
        <v/>
      </c>
      <c r="J3026" s="9">
        <f>IF(LEFT(_xlfn.XLOOKUP(C3026,Violations[Key],Violations[Action]),20)="Establishment Closed","Yes","No")</f>
        <v/>
      </c>
      <c r="K3026" s="9">
        <f>IF(F3026&lt;=13,"Yes","No")</f>
        <v/>
      </c>
    </row>
    <row r="3027">
      <c r="A3027" t="n">
        <v>50091289</v>
      </c>
      <c r="B3027" s="8" t="n">
        <v>46181</v>
      </c>
      <c r="C3027" s="9">
        <f>A3027&amp;"-"&amp;TEXT(B3027,"yyyymmdd")</f>
        <v/>
      </c>
      <c r="D3027" s="9">
        <f>_xlfn.XLOOKUP(C3027,Violations[Key],Violations[Boro])</f>
        <v/>
      </c>
      <c r="E3027" s="9">
        <f>_xlfn.XLOOKUP(C3027,Violations[Key],Violations[Cuisine])</f>
        <v/>
      </c>
      <c r="F3027" s="9">
        <f>_xlfn.XLOOKUP(C3027,Violations[Key],Violations[Score])</f>
        <v/>
      </c>
      <c r="G3027" s="9">
        <f>_xlfn.XLOOKUP(C3027,Violations[Key],Violations[Grade])&amp;""</f>
        <v/>
      </c>
      <c r="H3027" s="9">
        <f>COUNTIFS(Violations[Key],C3027,Violations[Violation code],"&lt;&gt;")</f>
        <v/>
      </c>
      <c r="I3027" s="9">
        <f>COUNTIFS(Violations[Key],C3027,Violations[Critical flag],"Critical")</f>
        <v/>
      </c>
      <c r="J3027" s="9">
        <f>IF(LEFT(_xlfn.XLOOKUP(C3027,Violations[Key],Violations[Action]),20)="Establishment Closed","Yes","No")</f>
        <v/>
      </c>
      <c r="K3027" s="9">
        <f>IF(F3027&lt;=13,"Yes","No")</f>
        <v/>
      </c>
    </row>
    <row r="3028">
      <c r="A3028" t="n">
        <v>50095339</v>
      </c>
      <c r="B3028" s="8" t="n">
        <v>46181</v>
      </c>
      <c r="C3028" s="9">
        <f>A3028&amp;"-"&amp;TEXT(B3028,"yyyymmdd")</f>
        <v/>
      </c>
      <c r="D3028" s="9">
        <f>_xlfn.XLOOKUP(C3028,Violations[Key],Violations[Boro])</f>
        <v/>
      </c>
      <c r="E3028" s="9">
        <f>_xlfn.XLOOKUP(C3028,Violations[Key],Violations[Cuisine])</f>
        <v/>
      </c>
      <c r="F3028" s="9">
        <f>_xlfn.XLOOKUP(C3028,Violations[Key],Violations[Score])</f>
        <v/>
      </c>
      <c r="G3028" s="9">
        <f>_xlfn.XLOOKUP(C3028,Violations[Key],Violations[Grade])&amp;""</f>
        <v/>
      </c>
      <c r="H3028" s="9">
        <f>COUNTIFS(Violations[Key],C3028,Violations[Violation code],"&lt;&gt;")</f>
        <v/>
      </c>
      <c r="I3028" s="9">
        <f>COUNTIFS(Violations[Key],C3028,Violations[Critical flag],"Critical")</f>
        <v/>
      </c>
      <c r="J3028" s="9">
        <f>IF(LEFT(_xlfn.XLOOKUP(C3028,Violations[Key],Violations[Action]),20)="Establishment Closed","Yes","No")</f>
        <v/>
      </c>
      <c r="K3028" s="9">
        <f>IF(F3028&lt;=13,"Yes","No")</f>
        <v/>
      </c>
    </row>
    <row r="3029">
      <c r="A3029" t="n">
        <v>50095965</v>
      </c>
      <c r="B3029" s="8" t="n">
        <v>46181</v>
      </c>
      <c r="C3029" s="9">
        <f>A3029&amp;"-"&amp;TEXT(B3029,"yyyymmdd")</f>
        <v/>
      </c>
      <c r="D3029" s="9">
        <f>_xlfn.XLOOKUP(C3029,Violations[Key],Violations[Boro])</f>
        <v/>
      </c>
      <c r="E3029" s="9">
        <f>_xlfn.XLOOKUP(C3029,Violations[Key],Violations[Cuisine])</f>
        <v/>
      </c>
      <c r="F3029" s="9">
        <f>_xlfn.XLOOKUP(C3029,Violations[Key],Violations[Score])</f>
        <v/>
      </c>
      <c r="G3029" s="9">
        <f>_xlfn.XLOOKUP(C3029,Violations[Key],Violations[Grade])&amp;""</f>
        <v/>
      </c>
      <c r="H3029" s="9">
        <f>COUNTIFS(Violations[Key],C3029,Violations[Violation code],"&lt;&gt;")</f>
        <v/>
      </c>
      <c r="I3029" s="9">
        <f>COUNTIFS(Violations[Key],C3029,Violations[Critical flag],"Critical")</f>
        <v/>
      </c>
      <c r="J3029" s="9">
        <f>IF(LEFT(_xlfn.XLOOKUP(C3029,Violations[Key],Violations[Action]),20)="Establishment Closed","Yes","No")</f>
        <v/>
      </c>
      <c r="K3029" s="9">
        <f>IF(F3029&lt;=13,"Yes","No")</f>
        <v/>
      </c>
    </row>
    <row r="3030">
      <c r="A3030" t="n">
        <v>50097045</v>
      </c>
      <c r="B3030" s="8" t="n">
        <v>46181</v>
      </c>
      <c r="C3030" s="9">
        <f>A3030&amp;"-"&amp;TEXT(B3030,"yyyymmdd")</f>
        <v/>
      </c>
      <c r="D3030" s="9">
        <f>_xlfn.XLOOKUP(C3030,Violations[Key],Violations[Boro])</f>
        <v/>
      </c>
      <c r="E3030" s="9">
        <f>_xlfn.XLOOKUP(C3030,Violations[Key],Violations[Cuisine])</f>
        <v/>
      </c>
      <c r="F3030" s="9">
        <f>_xlfn.XLOOKUP(C3030,Violations[Key],Violations[Score])</f>
        <v/>
      </c>
      <c r="G3030" s="9">
        <f>_xlfn.XLOOKUP(C3030,Violations[Key],Violations[Grade])&amp;""</f>
        <v/>
      </c>
      <c r="H3030" s="9">
        <f>COUNTIFS(Violations[Key],C3030,Violations[Violation code],"&lt;&gt;")</f>
        <v/>
      </c>
      <c r="I3030" s="9">
        <f>COUNTIFS(Violations[Key],C3030,Violations[Critical flag],"Critical")</f>
        <v/>
      </c>
      <c r="J3030" s="9">
        <f>IF(LEFT(_xlfn.XLOOKUP(C3030,Violations[Key],Violations[Action]),20)="Establishment Closed","Yes","No")</f>
        <v/>
      </c>
      <c r="K3030" s="9">
        <f>IF(F3030&lt;=13,"Yes","No")</f>
        <v/>
      </c>
    </row>
    <row r="3031">
      <c r="A3031" t="n">
        <v>50102221</v>
      </c>
      <c r="B3031" s="8" t="n">
        <v>46181</v>
      </c>
      <c r="C3031" s="9">
        <f>A3031&amp;"-"&amp;TEXT(B3031,"yyyymmdd")</f>
        <v/>
      </c>
      <c r="D3031" s="9">
        <f>_xlfn.XLOOKUP(C3031,Violations[Key],Violations[Boro])</f>
        <v/>
      </c>
      <c r="E3031" s="9">
        <f>_xlfn.XLOOKUP(C3031,Violations[Key],Violations[Cuisine])</f>
        <v/>
      </c>
      <c r="F3031" s="9">
        <f>_xlfn.XLOOKUP(C3031,Violations[Key],Violations[Score])</f>
        <v/>
      </c>
      <c r="G3031" s="9">
        <f>_xlfn.XLOOKUP(C3031,Violations[Key],Violations[Grade])&amp;""</f>
        <v/>
      </c>
      <c r="H3031" s="9">
        <f>COUNTIFS(Violations[Key],C3031,Violations[Violation code],"&lt;&gt;")</f>
        <v/>
      </c>
      <c r="I3031" s="9">
        <f>COUNTIFS(Violations[Key],C3031,Violations[Critical flag],"Critical")</f>
        <v/>
      </c>
      <c r="J3031" s="9">
        <f>IF(LEFT(_xlfn.XLOOKUP(C3031,Violations[Key],Violations[Action]),20)="Establishment Closed","Yes","No")</f>
        <v/>
      </c>
      <c r="K3031" s="9">
        <f>IF(F3031&lt;=13,"Yes","No")</f>
        <v/>
      </c>
    </row>
    <row r="3032">
      <c r="A3032" t="n">
        <v>50108396</v>
      </c>
      <c r="B3032" s="8" t="n">
        <v>46181</v>
      </c>
      <c r="C3032" s="9">
        <f>A3032&amp;"-"&amp;TEXT(B3032,"yyyymmdd")</f>
        <v/>
      </c>
      <c r="D3032" s="9">
        <f>_xlfn.XLOOKUP(C3032,Violations[Key],Violations[Boro])</f>
        <v/>
      </c>
      <c r="E3032" s="9">
        <f>_xlfn.XLOOKUP(C3032,Violations[Key],Violations[Cuisine])</f>
        <v/>
      </c>
      <c r="F3032" s="9">
        <f>_xlfn.XLOOKUP(C3032,Violations[Key],Violations[Score])</f>
        <v/>
      </c>
      <c r="G3032" s="9">
        <f>_xlfn.XLOOKUP(C3032,Violations[Key],Violations[Grade])&amp;""</f>
        <v/>
      </c>
      <c r="H3032" s="9">
        <f>COUNTIFS(Violations[Key],C3032,Violations[Violation code],"&lt;&gt;")</f>
        <v/>
      </c>
      <c r="I3032" s="9">
        <f>COUNTIFS(Violations[Key],C3032,Violations[Critical flag],"Critical")</f>
        <v/>
      </c>
      <c r="J3032" s="9">
        <f>IF(LEFT(_xlfn.XLOOKUP(C3032,Violations[Key],Violations[Action]),20)="Establishment Closed","Yes","No")</f>
        <v/>
      </c>
      <c r="K3032" s="9">
        <f>IF(F3032&lt;=13,"Yes","No")</f>
        <v/>
      </c>
    </row>
    <row r="3033">
      <c r="A3033" t="n">
        <v>50113143</v>
      </c>
      <c r="B3033" s="8" t="n">
        <v>46181</v>
      </c>
      <c r="C3033" s="9">
        <f>A3033&amp;"-"&amp;TEXT(B3033,"yyyymmdd")</f>
        <v/>
      </c>
      <c r="D3033" s="9">
        <f>_xlfn.XLOOKUP(C3033,Violations[Key],Violations[Boro])</f>
        <v/>
      </c>
      <c r="E3033" s="9">
        <f>_xlfn.XLOOKUP(C3033,Violations[Key],Violations[Cuisine])</f>
        <v/>
      </c>
      <c r="F3033" s="9">
        <f>_xlfn.XLOOKUP(C3033,Violations[Key],Violations[Score])</f>
        <v/>
      </c>
      <c r="G3033" s="9">
        <f>_xlfn.XLOOKUP(C3033,Violations[Key],Violations[Grade])&amp;""</f>
        <v/>
      </c>
      <c r="H3033" s="9">
        <f>COUNTIFS(Violations[Key],C3033,Violations[Violation code],"&lt;&gt;")</f>
        <v/>
      </c>
      <c r="I3033" s="9">
        <f>COUNTIFS(Violations[Key],C3033,Violations[Critical flag],"Critical")</f>
        <v/>
      </c>
      <c r="J3033" s="9">
        <f>IF(LEFT(_xlfn.XLOOKUP(C3033,Violations[Key],Violations[Action]),20)="Establishment Closed","Yes","No")</f>
        <v/>
      </c>
      <c r="K3033" s="9">
        <f>IF(F3033&lt;=13,"Yes","No")</f>
        <v/>
      </c>
    </row>
    <row r="3034">
      <c r="A3034" t="n">
        <v>50114059</v>
      </c>
      <c r="B3034" s="8" t="n">
        <v>46181</v>
      </c>
      <c r="C3034" s="9">
        <f>A3034&amp;"-"&amp;TEXT(B3034,"yyyymmdd")</f>
        <v/>
      </c>
      <c r="D3034" s="9">
        <f>_xlfn.XLOOKUP(C3034,Violations[Key],Violations[Boro])</f>
        <v/>
      </c>
      <c r="E3034" s="9">
        <f>_xlfn.XLOOKUP(C3034,Violations[Key],Violations[Cuisine])</f>
        <v/>
      </c>
      <c r="F3034" s="9">
        <f>_xlfn.XLOOKUP(C3034,Violations[Key],Violations[Score])</f>
        <v/>
      </c>
      <c r="G3034" s="9">
        <f>_xlfn.XLOOKUP(C3034,Violations[Key],Violations[Grade])&amp;""</f>
        <v/>
      </c>
      <c r="H3034" s="9">
        <f>COUNTIFS(Violations[Key],C3034,Violations[Violation code],"&lt;&gt;")</f>
        <v/>
      </c>
      <c r="I3034" s="9">
        <f>COUNTIFS(Violations[Key],C3034,Violations[Critical flag],"Critical")</f>
        <v/>
      </c>
      <c r="J3034" s="9">
        <f>IF(LEFT(_xlfn.XLOOKUP(C3034,Violations[Key],Violations[Action]),20)="Establishment Closed","Yes","No")</f>
        <v/>
      </c>
      <c r="K3034" s="9">
        <f>IF(F3034&lt;=13,"Yes","No")</f>
        <v/>
      </c>
    </row>
    <row r="3035">
      <c r="A3035" t="n">
        <v>50115344</v>
      </c>
      <c r="B3035" s="8" t="n">
        <v>46181</v>
      </c>
      <c r="C3035" s="9">
        <f>A3035&amp;"-"&amp;TEXT(B3035,"yyyymmdd")</f>
        <v/>
      </c>
      <c r="D3035" s="9">
        <f>_xlfn.XLOOKUP(C3035,Violations[Key],Violations[Boro])</f>
        <v/>
      </c>
      <c r="E3035" s="9">
        <f>_xlfn.XLOOKUP(C3035,Violations[Key],Violations[Cuisine])</f>
        <v/>
      </c>
      <c r="F3035" s="9">
        <f>_xlfn.XLOOKUP(C3035,Violations[Key],Violations[Score])</f>
        <v/>
      </c>
      <c r="G3035" s="9">
        <f>_xlfn.XLOOKUP(C3035,Violations[Key],Violations[Grade])&amp;""</f>
        <v/>
      </c>
      <c r="H3035" s="9">
        <f>COUNTIFS(Violations[Key],C3035,Violations[Violation code],"&lt;&gt;")</f>
        <v/>
      </c>
      <c r="I3035" s="9">
        <f>COUNTIFS(Violations[Key],C3035,Violations[Critical flag],"Critical")</f>
        <v/>
      </c>
      <c r="J3035" s="9">
        <f>IF(LEFT(_xlfn.XLOOKUP(C3035,Violations[Key],Violations[Action]),20)="Establishment Closed","Yes","No")</f>
        <v/>
      </c>
      <c r="K3035" s="9">
        <f>IF(F3035&lt;=13,"Yes","No")</f>
        <v/>
      </c>
    </row>
    <row r="3036">
      <c r="A3036" t="n">
        <v>50117975</v>
      </c>
      <c r="B3036" s="8" t="n">
        <v>46181</v>
      </c>
      <c r="C3036" s="9">
        <f>A3036&amp;"-"&amp;TEXT(B3036,"yyyymmdd")</f>
        <v/>
      </c>
      <c r="D3036" s="9">
        <f>_xlfn.XLOOKUP(C3036,Violations[Key],Violations[Boro])</f>
        <v/>
      </c>
      <c r="E3036" s="9">
        <f>_xlfn.XLOOKUP(C3036,Violations[Key],Violations[Cuisine])</f>
        <v/>
      </c>
      <c r="F3036" s="9">
        <f>_xlfn.XLOOKUP(C3036,Violations[Key],Violations[Score])</f>
        <v/>
      </c>
      <c r="G3036" s="9">
        <f>_xlfn.XLOOKUP(C3036,Violations[Key],Violations[Grade])&amp;""</f>
        <v/>
      </c>
      <c r="H3036" s="9">
        <f>COUNTIFS(Violations[Key],C3036,Violations[Violation code],"&lt;&gt;")</f>
        <v/>
      </c>
      <c r="I3036" s="9">
        <f>COUNTIFS(Violations[Key],C3036,Violations[Critical flag],"Critical")</f>
        <v/>
      </c>
      <c r="J3036" s="9">
        <f>IF(LEFT(_xlfn.XLOOKUP(C3036,Violations[Key],Violations[Action]),20)="Establishment Closed","Yes","No")</f>
        <v/>
      </c>
      <c r="K3036" s="9">
        <f>IF(F3036&lt;=13,"Yes","No")</f>
        <v/>
      </c>
    </row>
    <row r="3037">
      <c r="A3037" t="n">
        <v>50119778</v>
      </c>
      <c r="B3037" s="8" t="n">
        <v>46181</v>
      </c>
      <c r="C3037" s="9">
        <f>A3037&amp;"-"&amp;TEXT(B3037,"yyyymmdd")</f>
        <v/>
      </c>
      <c r="D3037" s="9">
        <f>_xlfn.XLOOKUP(C3037,Violations[Key],Violations[Boro])</f>
        <v/>
      </c>
      <c r="E3037" s="9">
        <f>_xlfn.XLOOKUP(C3037,Violations[Key],Violations[Cuisine])</f>
        <v/>
      </c>
      <c r="F3037" s="9">
        <f>_xlfn.XLOOKUP(C3037,Violations[Key],Violations[Score])</f>
        <v/>
      </c>
      <c r="G3037" s="9">
        <f>_xlfn.XLOOKUP(C3037,Violations[Key],Violations[Grade])&amp;""</f>
        <v/>
      </c>
      <c r="H3037" s="9">
        <f>COUNTIFS(Violations[Key],C3037,Violations[Violation code],"&lt;&gt;")</f>
        <v/>
      </c>
      <c r="I3037" s="9">
        <f>COUNTIFS(Violations[Key],C3037,Violations[Critical flag],"Critical")</f>
        <v/>
      </c>
      <c r="J3037" s="9">
        <f>IF(LEFT(_xlfn.XLOOKUP(C3037,Violations[Key],Violations[Action]),20)="Establishment Closed","Yes","No")</f>
        <v/>
      </c>
      <c r="K3037" s="9">
        <f>IF(F3037&lt;=13,"Yes","No")</f>
        <v/>
      </c>
    </row>
    <row r="3038">
      <c r="A3038" t="n">
        <v>50123041</v>
      </c>
      <c r="B3038" s="8" t="n">
        <v>46181</v>
      </c>
      <c r="C3038" s="9">
        <f>A3038&amp;"-"&amp;TEXT(B3038,"yyyymmdd")</f>
        <v/>
      </c>
      <c r="D3038" s="9">
        <f>_xlfn.XLOOKUP(C3038,Violations[Key],Violations[Boro])</f>
        <v/>
      </c>
      <c r="E3038" s="9">
        <f>_xlfn.XLOOKUP(C3038,Violations[Key],Violations[Cuisine])</f>
        <v/>
      </c>
      <c r="F3038" s="9">
        <f>_xlfn.XLOOKUP(C3038,Violations[Key],Violations[Score])</f>
        <v/>
      </c>
      <c r="G3038" s="9">
        <f>_xlfn.XLOOKUP(C3038,Violations[Key],Violations[Grade])&amp;""</f>
        <v/>
      </c>
      <c r="H3038" s="9">
        <f>COUNTIFS(Violations[Key],C3038,Violations[Violation code],"&lt;&gt;")</f>
        <v/>
      </c>
      <c r="I3038" s="9">
        <f>COUNTIFS(Violations[Key],C3038,Violations[Critical flag],"Critical")</f>
        <v/>
      </c>
      <c r="J3038" s="9">
        <f>IF(LEFT(_xlfn.XLOOKUP(C3038,Violations[Key],Violations[Action]),20)="Establishment Closed","Yes","No")</f>
        <v/>
      </c>
      <c r="K3038" s="9">
        <f>IF(F3038&lt;=13,"Yes","No")</f>
        <v/>
      </c>
    </row>
    <row r="3039">
      <c r="A3039" t="n">
        <v>50128033</v>
      </c>
      <c r="B3039" s="8" t="n">
        <v>46181</v>
      </c>
      <c r="C3039" s="9">
        <f>A3039&amp;"-"&amp;TEXT(B3039,"yyyymmdd")</f>
        <v/>
      </c>
      <c r="D3039" s="9">
        <f>_xlfn.XLOOKUP(C3039,Violations[Key],Violations[Boro])</f>
        <v/>
      </c>
      <c r="E3039" s="9">
        <f>_xlfn.XLOOKUP(C3039,Violations[Key],Violations[Cuisine])</f>
        <v/>
      </c>
      <c r="F3039" s="9">
        <f>_xlfn.XLOOKUP(C3039,Violations[Key],Violations[Score])</f>
        <v/>
      </c>
      <c r="G3039" s="9">
        <f>_xlfn.XLOOKUP(C3039,Violations[Key],Violations[Grade])&amp;""</f>
        <v/>
      </c>
      <c r="H3039" s="9">
        <f>COUNTIFS(Violations[Key],C3039,Violations[Violation code],"&lt;&gt;")</f>
        <v/>
      </c>
      <c r="I3039" s="9">
        <f>COUNTIFS(Violations[Key],C3039,Violations[Critical flag],"Critical")</f>
        <v/>
      </c>
      <c r="J3039" s="9">
        <f>IF(LEFT(_xlfn.XLOOKUP(C3039,Violations[Key],Violations[Action]),20)="Establishment Closed","Yes","No")</f>
        <v/>
      </c>
      <c r="K3039" s="9">
        <f>IF(F3039&lt;=13,"Yes","No")</f>
        <v/>
      </c>
    </row>
    <row r="3040">
      <c r="A3040" t="n">
        <v>50135554</v>
      </c>
      <c r="B3040" s="8" t="n">
        <v>46181</v>
      </c>
      <c r="C3040" s="9">
        <f>A3040&amp;"-"&amp;TEXT(B3040,"yyyymmdd")</f>
        <v/>
      </c>
      <c r="D3040" s="9">
        <f>_xlfn.XLOOKUP(C3040,Violations[Key],Violations[Boro])</f>
        <v/>
      </c>
      <c r="E3040" s="9">
        <f>_xlfn.XLOOKUP(C3040,Violations[Key],Violations[Cuisine])</f>
        <v/>
      </c>
      <c r="F3040" s="9">
        <f>_xlfn.XLOOKUP(C3040,Violations[Key],Violations[Score])</f>
        <v/>
      </c>
      <c r="G3040" s="9">
        <f>_xlfn.XLOOKUP(C3040,Violations[Key],Violations[Grade])&amp;""</f>
        <v/>
      </c>
      <c r="H3040" s="9">
        <f>COUNTIFS(Violations[Key],C3040,Violations[Violation code],"&lt;&gt;")</f>
        <v/>
      </c>
      <c r="I3040" s="9">
        <f>COUNTIFS(Violations[Key],C3040,Violations[Critical flag],"Critical")</f>
        <v/>
      </c>
      <c r="J3040" s="9">
        <f>IF(LEFT(_xlfn.XLOOKUP(C3040,Violations[Key],Violations[Action]),20)="Establishment Closed","Yes","No")</f>
        <v/>
      </c>
      <c r="K3040" s="9">
        <f>IF(F3040&lt;=13,"Yes","No")</f>
        <v/>
      </c>
    </row>
    <row r="3041">
      <c r="A3041" t="n">
        <v>50137290</v>
      </c>
      <c r="B3041" s="8" t="n">
        <v>46181</v>
      </c>
      <c r="C3041" s="9">
        <f>A3041&amp;"-"&amp;TEXT(B3041,"yyyymmdd")</f>
        <v/>
      </c>
      <c r="D3041" s="9">
        <f>_xlfn.XLOOKUP(C3041,Violations[Key],Violations[Boro])</f>
        <v/>
      </c>
      <c r="E3041" s="9">
        <f>_xlfn.XLOOKUP(C3041,Violations[Key],Violations[Cuisine])</f>
        <v/>
      </c>
      <c r="F3041" s="9">
        <f>_xlfn.XLOOKUP(C3041,Violations[Key],Violations[Score])</f>
        <v/>
      </c>
      <c r="G3041" s="9">
        <f>_xlfn.XLOOKUP(C3041,Violations[Key],Violations[Grade])&amp;""</f>
        <v/>
      </c>
      <c r="H3041" s="9">
        <f>COUNTIFS(Violations[Key],C3041,Violations[Violation code],"&lt;&gt;")</f>
        <v/>
      </c>
      <c r="I3041" s="9">
        <f>COUNTIFS(Violations[Key],C3041,Violations[Critical flag],"Critical")</f>
        <v/>
      </c>
      <c r="J3041" s="9">
        <f>IF(LEFT(_xlfn.XLOOKUP(C3041,Violations[Key],Violations[Action]),20)="Establishment Closed","Yes","No")</f>
        <v/>
      </c>
      <c r="K3041" s="9">
        <f>IF(F3041&lt;=13,"Yes","No")</f>
        <v/>
      </c>
    </row>
    <row r="3042">
      <c r="A3042" t="n">
        <v>50137954</v>
      </c>
      <c r="B3042" s="8" t="n">
        <v>46181</v>
      </c>
      <c r="C3042" s="9">
        <f>A3042&amp;"-"&amp;TEXT(B3042,"yyyymmdd")</f>
        <v/>
      </c>
      <c r="D3042" s="9">
        <f>_xlfn.XLOOKUP(C3042,Violations[Key],Violations[Boro])</f>
        <v/>
      </c>
      <c r="E3042" s="9">
        <f>_xlfn.XLOOKUP(C3042,Violations[Key],Violations[Cuisine])</f>
        <v/>
      </c>
      <c r="F3042" s="9">
        <f>_xlfn.XLOOKUP(C3042,Violations[Key],Violations[Score])</f>
        <v/>
      </c>
      <c r="G3042" s="9">
        <f>_xlfn.XLOOKUP(C3042,Violations[Key],Violations[Grade])&amp;""</f>
        <v/>
      </c>
      <c r="H3042" s="9">
        <f>COUNTIFS(Violations[Key],C3042,Violations[Violation code],"&lt;&gt;")</f>
        <v/>
      </c>
      <c r="I3042" s="9">
        <f>COUNTIFS(Violations[Key],C3042,Violations[Critical flag],"Critical")</f>
        <v/>
      </c>
      <c r="J3042" s="9">
        <f>IF(LEFT(_xlfn.XLOOKUP(C3042,Violations[Key],Violations[Action]),20)="Establishment Closed","Yes","No")</f>
        <v/>
      </c>
      <c r="K3042" s="9">
        <f>IF(F3042&lt;=13,"Yes","No")</f>
        <v/>
      </c>
    </row>
    <row r="3043">
      <c r="A3043" t="n">
        <v>50139544</v>
      </c>
      <c r="B3043" s="8" t="n">
        <v>46181</v>
      </c>
      <c r="C3043" s="9">
        <f>A3043&amp;"-"&amp;TEXT(B3043,"yyyymmdd")</f>
        <v/>
      </c>
      <c r="D3043" s="9">
        <f>_xlfn.XLOOKUP(C3043,Violations[Key],Violations[Boro])</f>
        <v/>
      </c>
      <c r="E3043" s="9">
        <f>_xlfn.XLOOKUP(C3043,Violations[Key],Violations[Cuisine])</f>
        <v/>
      </c>
      <c r="F3043" s="9">
        <f>_xlfn.XLOOKUP(C3043,Violations[Key],Violations[Score])</f>
        <v/>
      </c>
      <c r="G3043" s="9">
        <f>_xlfn.XLOOKUP(C3043,Violations[Key],Violations[Grade])&amp;""</f>
        <v/>
      </c>
      <c r="H3043" s="9">
        <f>COUNTIFS(Violations[Key],C3043,Violations[Violation code],"&lt;&gt;")</f>
        <v/>
      </c>
      <c r="I3043" s="9">
        <f>COUNTIFS(Violations[Key],C3043,Violations[Critical flag],"Critical")</f>
        <v/>
      </c>
      <c r="J3043" s="9">
        <f>IF(LEFT(_xlfn.XLOOKUP(C3043,Violations[Key],Violations[Action]),20)="Establishment Closed","Yes","No")</f>
        <v/>
      </c>
      <c r="K3043" s="9">
        <f>IF(F3043&lt;=13,"Yes","No")</f>
        <v/>
      </c>
    </row>
    <row r="3044">
      <c r="A3044" t="n">
        <v>50140842</v>
      </c>
      <c r="B3044" s="8" t="n">
        <v>46181</v>
      </c>
      <c r="C3044" s="9">
        <f>A3044&amp;"-"&amp;TEXT(B3044,"yyyymmdd")</f>
        <v/>
      </c>
      <c r="D3044" s="9">
        <f>_xlfn.XLOOKUP(C3044,Violations[Key],Violations[Boro])</f>
        <v/>
      </c>
      <c r="E3044" s="9">
        <f>_xlfn.XLOOKUP(C3044,Violations[Key],Violations[Cuisine])</f>
        <v/>
      </c>
      <c r="F3044" s="9">
        <f>_xlfn.XLOOKUP(C3044,Violations[Key],Violations[Score])</f>
        <v/>
      </c>
      <c r="G3044" s="9">
        <f>_xlfn.XLOOKUP(C3044,Violations[Key],Violations[Grade])&amp;""</f>
        <v/>
      </c>
      <c r="H3044" s="9">
        <f>COUNTIFS(Violations[Key],C3044,Violations[Violation code],"&lt;&gt;")</f>
        <v/>
      </c>
      <c r="I3044" s="9">
        <f>COUNTIFS(Violations[Key],C3044,Violations[Critical flag],"Critical")</f>
        <v/>
      </c>
      <c r="J3044" s="9">
        <f>IF(LEFT(_xlfn.XLOOKUP(C3044,Violations[Key],Violations[Action]),20)="Establishment Closed","Yes","No")</f>
        <v/>
      </c>
      <c r="K3044" s="9">
        <f>IF(F3044&lt;=13,"Yes","No")</f>
        <v/>
      </c>
    </row>
    <row r="3045">
      <c r="A3045" t="n">
        <v>50144859</v>
      </c>
      <c r="B3045" s="8" t="n">
        <v>46181</v>
      </c>
      <c r="C3045" s="9">
        <f>A3045&amp;"-"&amp;TEXT(B3045,"yyyymmdd")</f>
        <v/>
      </c>
      <c r="D3045" s="9">
        <f>_xlfn.XLOOKUP(C3045,Violations[Key],Violations[Boro])</f>
        <v/>
      </c>
      <c r="E3045" s="9">
        <f>_xlfn.XLOOKUP(C3045,Violations[Key],Violations[Cuisine])</f>
        <v/>
      </c>
      <c r="F3045" s="9">
        <f>_xlfn.XLOOKUP(C3045,Violations[Key],Violations[Score])</f>
        <v/>
      </c>
      <c r="G3045" s="9">
        <f>_xlfn.XLOOKUP(C3045,Violations[Key],Violations[Grade])&amp;""</f>
        <v/>
      </c>
      <c r="H3045" s="9">
        <f>COUNTIFS(Violations[Key],C3045,Violations[Violation code],"&lt;&gt;")</f>
        <v/>
      </c>
      <c r="I3045" s="9">
        <f>COUNTIFS(Violations[Key],C3045,Violations[Critical flag],"Critical")</f>
        <v/>
      </c>
      <c r="J3045" s="9">
        <f>IF(LEFT(_xlfn.XLOOKUP(C3045,Violations[Key],Violations[Action]),20)="Establishment Closed","Yes","No")</f>
        <v/>
      </c>
      <c r="K3045" s="9">
        <f>IF(F3045&lt;=13,"Yes","No")</f>
        <v/>
      </c>
    </row>
    <row r="3046">
      <c r="A3046" t="n">
        <v>50148974</v>
      </c>
      <c r="B3046" s="8" t="n">
        <v>46181</v>
      </c>
      <c r="C3046" s="9">
        <f>A3046&amp;"-"&amp;TEXT(B3046,"yyyymmdd")</f>
        <v/>
      </c>
      <c r="D3046" s="9">
        <f>_xlfn.XLOOKUP(C3046,Violations[Key],Violations[Boro])</f>
        <v/>
      </c>
      <c r="E3046" s="9">
        <f>_xlfn.XLOOKUP(C3046,Violations[Key],Violations[Cuisine])</f>
        <v/>
      </c>
      <c r="F3046" s="9">
        <f>_xlfn.XLOOKUP(C3046,Violations[Key],Violations[Score])</f>
        <v/>
      </c>
      <c r="G3046" s="9">
        <f>_xlfn.XLOOKUP(C3046,Violations[Key],Violations[Grade])&amp;""</f>
        <v/>
      </c>
      <c r="H3046" s="9">
        <f>COUNTIFS(Violations[Key],C3046,Violations[Violation code],"&lt;&gt;")</f>
        <v/>
      </c>
      <c r="I3046" s="9">
        <f>COUNTIFS(Violations[Key],C3046,Violations[Critical flag],"Critical")</f>
        <v/>
      </c>
      <c r="J3046" s="9">
        <f>IF(LEFT(_xlfn.XLOOKUP(C3046,Violations[Key],Violations[Action]),20)="Establishment Closed","Yes","No")</f>
        <v/>
      </c>
      <c r="K3046" s="9">
        <f>IF(F3046&lt;=13,"Yes","No")</f>
        <v/>
      </c>
    </row>
    <row r="3047">
      <c r="A3047" t="n">
        <v>50151952</v>
      </c>
      <c r="B3047" s="8" t="n">
        <v>46181</v>
      </c>
      <c r="C3047" s="9">
        <f>A3047&amp;"-"&amp;TEXT(B3047,"yyyymmdd")</f>
        <v/>
      </c>
      <c r="D3047" s="9">
        <f>_xlfn.XLOOKUP(C3047,Violations[Key],Violations[Boro])</f>
        <v/>
      </c>
      <c r="E3047" s="9">
        <f>_xlfn.XLOOKUP(C3047,Violations[Key],Violations[Cuisine])</f>
        <v/>
      </c>
      <c r="F3047" s="9">
        <f>_xlfn.XLOOKUP(C3047,Violations[Key],Violations[Score])</f>
        <v/>
      </c>
      <c r="G3047" s="9">
        <f>_xlfn.XLOOKUP(C3047,Violations[Key],Violations[Grade])&amp;""</f>
        <v/>
      </c>
      <c r="H3047" s="9">
        <f>COUNTIFS(Violations[Key],C3047,Violations[Violation code],"&lt;&gt;")</f>
        <v/>
      </c>
      <c r="I3047" s="9">
        <f>COUNTIFS(Violations[Key],C3047,Violations[Critical flag],"Critical")</f>
        <v/>
      </c>
      <c r="J3047" s="9">
        <f>IF(LEFT(_xlfn.XLOOKUP(C3047,Violations[Key],Violations[Action]),20)="Establishment Closed","Yes","No")</f>
        <v/>
      </c>
      <c r="K3047" s="9">
        <f>IF(F3047&lt;=13,"Yes","No")</f>
        <v/>
      </c>
    </row>
    <row r="3048">
      <c r="A3048" t="n">
        <v>50154929</v>
      </c>
      <c r="B3048" s="8" t="n">
        <v>46181</v>
      </c>
      <c r="C3048" s="9">
        <f>A3048&amp;"-"&amp;TEXT(B3048,"yyyymmdd")</f>
        <v/>
      </c>
      <c r="D3048" s="9">
        <f>_xlfn.XLOOKUP(C3048,Violations[Key],Violations[Boro])</f>
        <v/>
      </c>
      <c r="E3048" s="9">
        <f>_xlfn.XLOOKUP(C3048,Violations[Key],Violations[Cuisine])</f>
        <v/>
      </c>
      <c r="F3048" s="9">
        <f>_xlfn.XLOOKUP(C3048,Violations[Key],Violations[Score])</f>
        <v/>
      </c>
      <c r="G3048" s="9">
        <f>_xlfn.XLOOKUP(C3048,Violations[Key],Violations[Grade])&amp;""</f>
        <v/>
      </c>
      <c r="H3048" s="9">
        <f>COUNTIFS(Violations[Key],C3048,Violations[Violation code],"&lt;&gt;")</f>
        <v/>
      </c>
      <c r="I3048" s="9">
        <f>COUNTIFS(Violations[Key],C3048,Violations[Critical flag],"Critical")</f>
        <v/>
      </c>
      <c r="J3048" s="9">
        <f>IF(LEFT(_xlfn.XLOOKUP(C3048,Violations[Key],Violations[Action]),20)="Establishment Closed","Yes","No")</f>
        <v/>
      </c>
      <c r="K3048" s="9">
        <f>IF(F3048&lt;=13,"Yes","No")</f>
        <v/>
      </c>
    </row>
    <row r="3049">
      <c r="A3049" t="n">
        <v>50155371</v>
      </c>
      <c r="B3049" s="8" t="n">
        <v>46181</v>
      </c>
      <c r="C3049" s="9">
        <f>A3049&amp;"-"&amp;TEXT(B3049,"yyyymmdd")</f>
        <v/>
      </c>
      <c r="D3049" s="9">
        <f>_xlfn.XLOOKUP(C3049,Violations[Key],Violations[Boro])</f>
        <v/>
      </c>
      <c r="E3049" s="9">
        <f>_xlfn.XLOOKUP(C3049,Violations[Key],Violations[Cuisine])</f>
        <v/>
      </c>
      <c r="F3049" s="9">
        <f>_xlfn.XLOOKUP(C3049,Violations[Key],Violations[Score])</f>
        <v/>
      </c>
      <c r="G3049" s="9">
        <f>_xlfn.XLOOKUP(C3049,Violations[Key],Violations[Grade])&amp;""</f>
        <v/>
      </c>
      <c r="H3049" s="9">
        <f>COUNTIFS(Violations[Key],C3049,Violations[Violation code],"&lt;&gt;")</f>
        <v/>
      </c>
      <c r="I3049" s="9">
        <f>COUNTIFS(Violations[Key],C3049,Violations[Critical flag],"Critical")</f>
        <v/>
      </c>
      <c r="J3049" s="9">
        <f>IF(LEFT(_xlfn.XLOOKUP(C3049,Violations[Key],Violations[Action]),20)="Establishment Closed","Yes","No")</f>
        <v/>
      </c>
      <c r="K3049" s="9">
        <f>IF(F3049&lt;=13,"Yes","No")</f>
        <v/>
      </c>
    </row>
    <row r="3050">
      <c r="A3050" t="n">
        <v>50165222</v>
      </c>
      <c r="B3050" s="8" t="n">
        <v>46181</v>
      </c>
      <c r="C3050" s="9">
        <f>A3050&amp;"-"&amp;TEXT(B3050,"yyyymmdd")</f>
        <v/>
      </c>
      <c r="D3050" s="9">
        <f>_xlfn.XLOOKUP(C3050,Violations[Key],Violations[Boro])</f>
        <v/>
      </c>
      <c r="E3050" s="9">
        <f>_xlfn.XLOOKUP(C3050,Violations[Key],Violations[Cuisine])</f>
        <v/>
      </c>
      <c r="F3050" s="9">
        <f>_xlfn.XLOOKUP(C3050,Violations[Key],Violations[Score])</f>
        <v/>
      </c>
      <c r="G3050" s="9">
        <f>_xlfn.XLOOKUP(C3050,Violations[Key],Violations[Grade])&amp;""</f>
        <v/>
      </c>
      <c r="H3050" s="9">
        <f>COUNTIFS(Violations[Key],C3050,Violations[Violation code],"&lt;&gt;")</f>
        <v/>
      </c>
      <c r="I3050" s="9">
        <f>COUNTIFS(Violations[Key],C3050,Violations[Critical flag],"Critical")</f>
        <v/>
      </c>
      <c r="J3050" s="9">
        <f>IF(LEFT(_xlfn.XLOOKUP(C3050,Violations[Key],Violations[Action]),20)="Establishment Closed","Yes","No")</f>
        <v/>
      </c>
      <c r="K3050" s="9">
        <f>IF(F3050&lt;=13,"Yes","No")</f>
        <v/>
      </c>
    </row>
    <row r="3051">
      <c r="A3051" t="n">
        <v>50170141</v>
      </c>
      <c r="B3051" s="8" t="n">
        <v>46181</v>
      </c>
      <c r="C3051" s="9">
        <f>A3051&amp;"-"&amp;TEXT(B3051,"yyyymmdd")</f>
        <v/>
      </c>
      <c r="D3051" s="9">
        <f>_xlfn.XLOOKUP(C3051,Violations[Key],Violations[Boro])</f>
        <v/>
      </c>
      <c r="E3051" s="9">
        <f>_xlfn.XLOOKUP(C3051,Violations[Key],Violations[Cuisine])</f>
        <v/>
      </c>
      <c r="F3051" s="9">
        <f>_xlfn.XLOOKUP(C3051,Violations[Key],Violations[Score])</f>
        <v/>
      </c>
      <c r="G3051" s="9">
        <f>_xlfn.XLOOKUP(C3051,Violations[Key],Violations[Grade])&amp;""</f>
        <v/>
      </c>
      <c r="H3051" s="9">
        <f>COUNTIFS(Violations[Key],C3051,Violations[Violation code],"&lt;&gt;")</f>
        <v/>
      </c>
      <c r="I3051" s="9">
        <f>COUNTIFS(Violations[Key],C3051,Violations[Critical flag],"Critical")</f>
        <v/>
      </c>
      <c r="J3051" s="9">
        <f>IF(LEFT(_xlfn.XLOOKUP(C3051,Violations[Key],Violations[Action]),20)="Establishment Closed","Yes","No")</f>
        <v/>
      </c>
      <c r="K3051" s="9">
        <f>IF(F3051&lt;=13,"Yes","No")</f>
        <v/>
      </c>
    </row>
    <row r="3052">
      <c r="A3052" t="n">
        <v>50170801</v>
      </c>
      <c r="B3052" s="8" t="n">
        <v>46181</v>
      </c>
      <c r="C3052" s="9">
        <f>A3052&amp;"-"&amp;TEXT(B3052,"yyyymmdd")</f>
        <v/>
      </c>
      <c r="D3052" s="9">
        <f>_xlfn.XLOOKUP(C3052,Violations[Key],Violations[Boro])</f>
        <v/>
      </c>
      <c r="E3052" s="9">
        <f>_xlfn.XLOOKUP(C3052,Violations[Key],Violations[Cuisine])</f>
        <v/>
      </c>
      <c r="F3052" s="9">
        <f>_xlfn.XLOOKUP(C3052,Violations[Key],Violations[Score])</f>
        <v/>
      </c>
      <c r="G3052" s="9">
        <f>_xlfn.XLOOKUP(C3052,Violations[Key],Violations[Grade])&amp;""</f>
        <v/>
      </c>
      <c r="H3052" s="9">
        <f>COUNTIFS(Violations[Key],C3052,Violations[Violation code],"&lt;&gt;")</f>
        <v/>
      </c>
      <c r="I3052" s="9">
        <f>COUNTIFS(Violations[Key],C3052,Violations[Critical flag],"Critical")</f>
        <v/>
      </c>
      <c r="J3052" s="9">
        <f>IF(LEFT(_xlfn.XLOOKUP(C3052,Violations[Key],Violations[Action]),20)="Establishment Closed","Yes","No")</f>
        <v/>
      </c>
      <c r="K3052" s="9">
        <f>IF(F3052&lt;=13,"Yes","No")</f>
        <v/>
      </c>
    </row>
    <row r="3053">
      <c r="A3053" t="n">
        <v>50171031</v>
      </c>
      <c r="B3053" s="8" t="n">
        <v>46181</v>
      </c>
      <c r="C3053" s="9">
        <f>A3053&amp;"-"&amp;TEXT(B3053,"yyyymmdd")</f>
        <v/>
      </c>
      <c r="D3053" s="9">
        <f>_xlfn.XLOOKUP(C3053,Violations[Key],Violations[Boro])</f>
        <v/>
      </c>
      <c r="E3053" s="9">
        <f>_xlfn.XLOOKUP(C3053,Violations[Key],Violations[Cuisine])</f>
        <v/>
      </c>
      <c r="F3053" s="9">
        <f>_xlfn.XLOOKUP(C3053,Violations[Key],Violations[Score])</f>
        <v/>
      </c>
      <c r="G3053" s="9">
        <f>_xlfn.XLOOKUP(C3053,Violations[Key],Violations[Grade])&amp;""</f>
        <v/>
      </c>
      <c r="H3053" s="9">
        <f>COUNTIFS(Violations[Key],C3053,Violations[Violation code],"&lt;&gt;")</f>
        <v/>
      </c>
      <c r="I3053" s="9">
        <f>COUNTIFS(Violations[Key],C3053,Violations[Critical flag],"Critical")</f>
        <v/>
      </c>
      <c r="J3053" s="9">
        <f>IF(LEFT(_xlfn.XLOOKUP(C3053,Violations[Key],Violations[Action]),20)="Establishment Closed","Yes","No")</f>
        <v/>
      </c>
      <c r="K3053" s="9">
        <f>IF(F3053&lt;=13,"Yes","No")</f>
        <v/>
      </c>
    </row>
    <row r="3054">
      <c r="A3054" t="n">
        <v>50171495</v>
      </c>
      <c r="B3054" s="8" t="n">
        <v>46181</v>
      </c>
      <c r="C3054" s="9">
        <f>A3054&amp;"-"&amp;TEXT(B3054,"yyyymmdd")</f>
        <v/>
      </c>
      <c r="D3054" s="9">
        <f>_xlfn.XLOOKUP(C3054,Violations[Key],Violations[Boro])</f>
        <v/>
      </c>
      <c r="E3054" s="9">
        <f>_xlfn.XLOOKUP(C3054,Violations[Key],Violations[Cuisine])</f>
        <v/>
      </c>
      <c r="F3054" s="9">
        <f>_xlfn.XLOOKUP(C3054,Violations[Key],Violations[Score])</f>
        <v/>
      </c>
      <c r="G3054" s="9">
        <f>_xlfn.XLOOKUP(C3054,Violations[Key],Violations[Grade])&amp;""</f>
        <v/>
      </c>
      <c r="H3054" s="9">
        <f>COUNTIFS(Violations[Key],C3054,Violations[Violation code],"&lt;&gt;")</f>
        <v/>
      </c>
      <c r="I3054" s="9">
        <f>COUNTIFS(Violations[Key],C3054,Violations[Critical flag],"Critical")</f>
        <v/>
      </c>
      <c r="J3054" s="9">
        <f>IF(LEFT(_xlfn.XLOOKUP(C3054,Violations[Key],Violations[Action]),20)="Establishment Closed","Yes","No")</f>
        <v/>
      </c>
      <c r="K3054" s="9">
        <f>IF(F3054&lt;=13,"Yes","No")</f>
        <v/>
      </c>
    </row>
    <row r="3055">
      <c r="A3055" t="n">
        <v>50174861</v>
      </c>
      <c r="B3055" s="8" t="n">
        <v>46181</v>
      </c>
      <c r="C3055" s="9">
        <f>A3055&amp;"-"&amp;TEXT(B3055,"yyyymmdd")</f>
        <v/>
      </c>
      <c r="D3055" s="9">
        <f>_xlfn.XLOOKUP(C3055,Violations[Key],Violations[Boro])</f>
        <v/>
      </c>
      <c r="E3055" s="9">
        <f>_xlfn.XLOOKUP(C3055,Violations[Key],Violations[Cuisine])</f>
        <v/>
      </c>
      <c r="F3055" s="9">
        <f>_xlfn.XLOOKUP(C3055,Violations[Key],Violations[Score])</f>
        <v/>
      </c>
      <c r="G3055" s="9">
        <f>_xlfn.XLOOKUP(C3055,Violations[Key],Violations[Grade])&amp;""</f>
        <v/>
      </c>
      <c r="H3055" s="9">
        <f>COUNTIFS(Violations[Key],C3055,Violations[Violation code],"&lt;&gt;")</f>
        <v/>
      </c>
      <c r="I3055" s="9">
        <f>COUNTIFS(Violations[Key],C3055,Violations[Critical flag],"Critical")</f>
        <v/>
      </c>
      <c r="J3055" s="9">
        <f>IF(LEFT(_xlfn.XLOOKUP(C3055,Violations[Key],Violations[Action]),20)="Establishment Closed","Yes","No")</f>
        <v/>
      </c>
      <c r="K3055" s="9">
        <f>IF(F3055&lt;=13,"Yes","No")</f>
        <v/>
      </c>
    </row>
    <row r="3056">
      <c r="A3056" t="n">
        <v>40386612</v>
      </c>
      <c r="B3056" s="8" t="n">
        <v>46182</v>
      </c>
      <c r="C3056" s="9">
        <f>A3056&amp;"-"&amp;TEXT(B3056,"yyyymmdd")</f>
        <v/>
      </c>
      <c r="D3056" s="9">
        <f>_xlfn.XLOOKUP(C3056,Violations[Key],Violations[Boro])</f>
        <v/>
      </c>
      <c r="E3056" s="9">
        <f>_xlfn.XLOOKUP(C3056,Violations[Key],Violations[Cuisine])</f>
        <v/>
      </c>
      <c r="F3056" s="9">
        <f>_xlfn.XLOOKUP(C3056,Violations[Key],Violations[Score])</f>
        <v/>
      </c>
      <c r="G3056" s="9">
        <f>_xlfn.XLOOKUP(C3056,Violations[Key],Violations[Grade])&amp;""</f>
        <v/>
      </c>
      <c r="H3056" s="9">
        <f>COUNTIFS(Violations[Key],C3056,Violations[Violation code],"&lt;&gt;")</f>
        <v/>
      </c>
      <c r="I3056" s="9">
        <f>COUNTIFS(Violations[Key],C3056,Violations[Critical flag],"Critical")</f>
        <v/>
      </c>
      <c r="J3056" s="9">
        <f>IF(LEFT(_xlfn.XLOOKUP(C3056,Violations[Key],Violations[Action]),20)="Establishment Closed","Yes","No")</f>
        <v/>
      </c>
      <c r="K3056" s="9">
        <f>IF(F3056&lt;=13,"Yes","No")</f>
        <v/>
      </c>
    </row>
    <row r="3057">
      <c r="A3057" t="n">
        <v>40393712</v>
      </c>
      <c r="B3057" s="8" t="n">
        <v>46182</v>
      </c>
      <c r="C3057" s="9">
        <f>A3057&amp;"-"&amp;TEXT(B3057,"yyyymmdd")</f>
        <v/>
      </c>
      <c r="D3057" s="9">
        <f>_xlfn.XLOOKUP(C3057,Violations[Key],Violations[Boro])</f>
        <v/>
      </c>
      <c r="E3057" s="9">
        <f>_xlfn.XLOOKUP(C3057,Violations[Key],Violations[Cuisine])</f>
        <v/>
      </c>
      <c r="F3057" s="9">
        <f>_xlfn.XLOOKUP(C3057,Violations[Key],Violations[Score])</f>
        <v/>
      </c>
      <c r="G3057" s="9">
        <f>_xlfn.XLOOKUP(C3057,Violations[Key],Violations[Grade])&amp;""</f>
        <v/>
      </c>
      <c r="H3057" s="9">
        <f>COUNTIFS(Violations[Key],C3057,Violations[Violation code],"&lt;&gt;")</f>
        <v/>
      </c>
      <c r="I3057" s="9">
        <f>COUNTIFS(Violations[Key],C3057,Violations[Critical flag],"Critical")</f>
        <v/>
      </c>
      <c r="J3057" s="9">
        <f>IF(LEFT(_xlfn.XLOOKUP(C3057,Violations[Key],Violations[Action]),20)="Establishment Closed","Yes","No")</f>
        <v/>
      </c>
      <c r="K3057" s="9">
        <f>IF(F3057&lt;=13,"Yes","No")</f>
        <v/>
      </c>
    </row>
    <row r="3058">
      <c r="A3058" t="n">
        <v>40394916</v>
      </c>
      <c r="B3058" s="8" t="n">
        <v>46182</v>
      </c>
      <c r="C3058" s="9">
        <f>A3058&amp;"-"&amp;TEXT(B3058,"yyyymmdd")</f>
        <v/>
      </c>
      <c r="D3058" s="9">
        <f>_xlfn.XLOOKUP(C3058,Violations[Key],Violations[Boro])</f>
        <v/>
      </c>
      <c r="E3058" s="9">
        <f>_xlfn.XLOOKUP(C3058,Violations[Key],Violations[Cuisine])</f>
        <v/>
      </c>
      <c r="F3058" s="9">
        <f>_xlfn.XLOOKUP(C3058,Violations[Key],Violations[Score])</f>
        <v/>
      </c>
      <c r="G3058" s="9">
        <f>_xlfn.XLOOKUP(C3058,Violations[Key],Violations[Grade])&amp;""</f>
        <v/>
      </c>
      <c r="H3058" s="9">
        <f>COUNTIFS(Violations[Key],C3058,Violations[Violation code],"&lt;&gt;")</f>
        <v/>
      </c>
      <c r="I3058" s="9">
        <f>COUNTIFS(Violations[Key],C3058,Violations[Critical flag],"Critical")</f>
        <v/>
      </c>
      <c r="J3058" s="9">
        <f>IF(LEFT(_xlfn.XLOOKUP(C3058,Violations[Key],Violations[Action]),20)="Establishment Closed","Yes","No")</f>
        <v/>
      </c>
      <c r="K3058" s="9">
        <f>IF(F3058&lt;=13,"Yes","No")</f>
        <v/>
      </c>
    </row>
    <row r="3059">
      <c r="A3059" t="n">
        <v>40399099</v>
      </c>
      <c r="B3059" s="8" t="n">
        <v>46182</v>
      </c>
      <c r="C3059" s="9">
        <f>A3059&amp;"-"&amp;TEXT(B3059,"yyyymmdd")</f>
        <v/>
      </c>
      <c r="D3059" s="9">
        <f>_xlfn.XLOOKUP(C3059,Violations[Key],Violations[Boro])</f>
        <v/>
      </c>
      <c r="E3059" s="9">
        <f>_xlfn.XLOOKUP(C3059,Violations[Key],Violations[Cuisine])</f>
        <v/>
      </c>
      <c r="F3059" s="9">
        <f>_xlfn.XLOOKUP(C3059,Violations[Key],Violations[Score])</f>
        <v/>
      </c>
      <c r="G3059" s="9">
        <f>_xlfn.XLOOKUP(C3059,Violations[Key],Violations[Grade])&amp;""</f>
        <v/>
      </c>
      <c r="H3059" s="9">
        <f>COUNTIFS(Violations[Key],C3059,Violations[Violation code],"&lt;&gt;")</f>
        <v/>
      </c>
      <c r="I3059" s="9">
        <f>COUNTIFS(Violations[Key],C3059,Violations[Critical flag],"Critical")</f>
        <v/>
      </c>
      <c r="J3059" s="9">
        <f>IF(LEFT(_xlfn.XLOOKUP(C3059,Violations[Key],Violations[Action]),20)="Establishment Closed","Yes","No")</f>
        <v/>
      </c>
      <c r="K3059" s="9">
        <f>IF(F3059&lt;=13,"Yes","No")</f>
        <v/>
      </c>
    </row>
    <row r="3060">
      <c r="A3060" t="n">
        <v>40579797</v>
      </c>
      <c r="B3060" s="8" t="n">
        <v>46182</v>
      </c>
      <c r="C3060" s="9">
        <f>A3060&amp;"-"&amp;TEXT(B3060,"yyyymmdd")</f>
        <v/>
      </c>
      <c r="D3060" s="9">
        <f>_xlfn.XLOOKUP(C3060,Violations[Key],Violations[Boro])</f>
        <v/>
      </c>
      <c r="E3060" s="9">
        <f>_xlfn.XLOOKUP(C3060,Violations[Key],Violations[Cuisine])</f>
        <v/>
      </c>
      <c r="F3060" s="9">
        <f>_xlfn.XLOOKUP(C3060,Violations[Key],Violations[Score])</f>
        <v/>
      </c>
      <c r="G3060" s="9">
        <f>_xlfn.XLOOKUP(C3060,Violations[Key],Violations[Grade])&amp;""</f>
        <v/>
      </c>
      <c r="H3060" s="9">
        <f>COUNTIFS(Violations[Key],C3060,Violations[Violation code],"&lt;&gt;")</f>
        <v/>
      </c>
      <c r="I3060" s="9">
        <f>COUNTIFS(Violations[Key],C3060,Violations[Critical flag],"Critical")</f>
        <v/>
      </c>
      <c r="J3060" s="9">
        <f>IF(LEFT(_xlfn.XLOOKUP(C3060,Violations[Key],Violations[Action]),20)="Establishment Closed","Yes","No")</f>
        <v/>
      </c>
      <c r="K3060" s="9">
        <f>IF(F3060&lt;=13,"Yes","No")</f>
        <v/>
      </c>
    </row>
    <row r="3061">
      <c r="A3061" t="n">
        <v>40703714</v>
      </c>
      <c r="B3061" s="8" t="n">
        <v>46182</v>
      </c>
      <c r="C3061" s="9">
        <f>A3061&amp;"-"&amp;TEXT(B3061,"yyyymmdd")</f>
        <v/>
      </c>
      <c r="D3061" s="9">
        <f>_xlfn.XLOOKUP(C3061,Violations[Key],Violations[Boro])</f>
        <v/>
      </c>
      <c r="E3061" s="9">
        <f>_xlfn.XLOOKUP(C3061,Violations[Key],Violations[Cuisine])</f>
        <v/>
      </c>
      <c r="F3061" s="9">
        <f>_xlfn.XLOOKUP(C3061,Violations[Key],Violations[Score])</f>
        <v/>
      </c>
      <c r="G3061" s="9">
        <f>_xlfn.XLOOKUP(C3061,Violations[Key],Violations[Grade])&amp;""</f>
        <v/>
      </c>
      <c r="H3061" s="9">
        <f>COUNTIFS(Violations[Key],C3061,Violations[Violation code],"&lt;&gt;")</f>
        <v/>
      </c>
      <c r="I3061" s="9">
        <f>COUNTIFS(Violations[Key],C3061,Violations[Critical flag],"Critical")</f>
        <v/>
      </c>
      <c r="J3061" s="9">
        <f>IF(LEFT(_xlfn.XLOOKUP(C3061,Violations[Key],Violations[Action]),20)="Establishment Closed","Yes","No")</f>
        <v/>
      </c>
      <c r="K3061" s="9">
        <f>IF(F3061&lt;=13,"Yes","No")</f>
        <v/>
      </c>
    </row>
    <row r="3062">
      <c r="A3062" t="n">
        <v>40971149</v>
      </c>
      <c r="B3062" s="8" t="n">
        <v>46182</v>
      </c>
      <c r="C3062" s="9">
        <f>A3062&amp;"-"&amp;TEXT(B3062,"yyyymmdd")</f>
        <v/>
      </c>
      <c r="D3062" s="9">
        <f>_xlfn.XLOOKUP(C3062,Violations[Key],Violations[Boro])</f>
        <v/>
      </c>
      <c r="E3062" s="9">
        <f>_xlfn.XLOOKUP(C3062,Violations[Key],Violations[Cuisine])</f>
        <v/>
      </c>
      <c r="F3062" s="9">
        <f>_xlfn.XLOOKUP(C3062,Violations[Key],Violations[Score])</f>
        <v/>
      </c>
      <c r="G3062" s="9">
        <f>_xlfn.XLOOKUP(C3062,Violations[Key],Violations[Grade])&amp;""</f>
        <v/>
      </c>
      <c r="H3062" s="9">
        <f>COUNTIFS(Violations[Key],C3062,Violations[Violation code],"&lt;&gt;")</f>
        <v/>
      </c>
      <c r="I3062" s="9">
        <f>COUNTIFS(Violations[Key],C3062,Violations[Critical flag],"Critical")</f>
        <v/>
      </c>
      <c r="J3062" s="9">
        <f>IF(LEFT(_xlfn.XLOOKUP(C3062,Violations[Key],Violations[Action]),20)="Establishment Closed","Yes","No")</f>
        <v/>
      </c>
      <c r="K3062" s="9">
        <f>IF(F3062&lt;=13,"Yes","No")</f>
        <v/>
      </c>
    </row>
    <row r="3063">
      <c r="A3063" t="n">
        <v>41020005</v>
      </c>
      <c r="B3063" s="8" t="n">
        <v>46182</v>
      </c>
      <c r="C3063" s="9">
        <f>A3063&amp;"-"&amp;TEXT(B3063,"yyyymmdd")</f>
        <v/>
      </c>
      <c r="D3063" s="9">
        <f>_xlfn.XLOOKUP(C3063,Violations[Key],Violations[Boro])</f>
        <v/>
      </c>
      <c r="E3063" s="9">
        <f>_xlfn.XLOOKUP(C3063,Violations[Key],Violations[Cuisine])</f>
        <v/>
      </c>
      <c r="F3063" s="9">
        <f>_xlfn.XLOOKUP(C3063,Violations[Key],Violations[Score])</f>
        <v/>
      </c>
      <c r="G3063" s="9">
        <f>_xlfn.XLOOKUP(C3063,Violations[Key],Violations[Grade])&amp;""</f>
        <v/>
      </c>
      <c r="H3063" s="9">
        <f>COUNTIFS(Violations[Key],C3063,Violations[Violation code],"&lt;&gt;")</f>
        <v/>
      </c>
      <c r="I3063" s="9">
        <f>COUNTIFS(Violations[Key],C3063,Violations[Critical flag],"Critical")</f>
        <v/>
      </c>
      <c r="J3063" s="9">
        <f>IF(LEFT(_xlfn.XLOOKUP(C3063,Violations[Key],Violations[Action]),20)="Establishment Closed","Yes","No")</f>
        <v/>
      </c>
      <c r="K3063" s="9">
        <f>IF(F3063&lt;=13,"Yes","No")</f>
        <v/>
      </c>
    </row>
    <row r="3064">
      <c r="A3064" t="n">
        <v>41022993</v>
      </c>
      <c r="B3064" s="8" t="n">
        <v>46182</v>
      </c>
      <c r="C3064" s="9">
        <f>A3064&amp;"-"&amp;TEXT(B3064,"yyyymmdd")</f>
        <v/>
      </c>
      <c r="D3064" s="9">
        <f>_xlfn.XLOOKUP(C3064,Violations[Key],Violations[Boro])</f>
        <v/>
      </c>
      <c r="E3064" s="9">
        <f>_xlfn.XLOOKUP(C3064,Violations[Key],Violations[Cuisine])</f>
        <v/>
      </c>
      <c r="F3064" s="9">
        <f>_xlfn.XLOOKUP(C3064,Violations[Key],Violations[Score])</f>
        <v/>
      </c>
      <c r="G3064" s="9">
        <f>_xlfn.XLOOKUP(C3064,Violations[Key],Violations[Grade])&amp;""</f>
        <v/>
      </c>
      <c r="H3064" s="9">
        <f>COUNTIFS(Violations[Key],C3064,Violations[Violation code],"&lt;&gt;")</f>
        <v/>
      </c>
      <c r="I3064" s="9">
        <f>COUNTIFS(Violations[Key],C3064,Violations[Critical flag],"Critical")</f>
        <v/>
      </c>
      <c r="J3064" s="9">
        <f>IF(LEFT(_xlfn.XLOOKUP(C3064,Violations[Key],Violations[Action]),20)="Establishment Closed","Yes","No")</f>
        <v/>
      </c>
      <c r="K3064" s="9">
        <f>IF(F3064&lt;=13,"Yes","No")</f>
        <v/>
      </c>
    </row>
    <row r="3065">
      <c r="A3065" t="n">
        <v>41219576</v>
      </c>
      <c r="B3065" s="8" t="n">
        <v>46182</v>
      </c>
      <c r="C3065" s="9">
        <f>A3065&amp;"-"&amp;TEXT(B3065,"yyyymmdd")</f>
        <v/>
      </c>
      <c r="D3065" s="9">
        <f>_xlfn.XLOOKUP(C3065,Violations[Key],Violations[Boro])</f>
        <v/>
      </c>
      <c r="E3065" s="9">
        <f>_xlfn.XLOOKUP(C3065,Violations[Key],Violations[Cuisine])</f>
        <v/>
      </c>
      <c r="F3065" s="9">
        <f>_xlfn.XLOOKUP(C3065,Violations[Key],Violations[Score])</f>
        <v/>
      </c>
      <c r="G3065" s="9">
        <f>_xlfn.XLOOKUP(C3065,Violations[Key],Violations[Grade])&amp;""</f>
        <v/>
      </c>
      <c r="H3065" s="9">
        <f>COUNTIFS(Violations[Key],C3065,Violations[Violation code],"&lt;&gt;")</f>
        <v/>
      </c>
      <c r="I3065" s="9">
        <f>COUNTIFS(Violations[Key],C3065,Violations[Critical flag],"Critical")</f>
        <v/>
      </c>
      <c r="J3065" s="9">
        <f>IF(LEFT(_xlfn.XLOOKUP(C3065,Violations[Key],Violations[Action]),20)="Establishment Closed","Yes","No")</f>
        <v/>
      </c>
      <c r="K3065" s="9">
        <f>IF(F3065&lt;=13,"Yes","No")</f>
        <v/>
      </c>
    </row>
    <row r="3066">
      <c r="A3066" t="n">
        <v>41248591</v>
      </c>
      <c r="B3066" s="8" t="n">
        <v>46182</v>
      </c>
      <c r="C3066" s="9">
        <f>A3066&amp;"-"&amp;TEXT(B3066,"yyyymmdd")</f>
        <v/>
      </c>
      <c r="D3066" s="9">
        <f>_xlfn.XLOOKUP(C3066,Violations[Key],Violations[Boro])</f>
        <v/>
      </c>
      <c r="E3066" s="9">
        <f>_xlfn.XLOOKUP(C3066,Violations[Key],Violations[Cuisine])</f>
        <v/>
      </c>
      <c r="F3066" s="9">
        <f>_xlfn.XLOOKUP(C3066,Violations[Key],Violations[Score])</f>
        <v/>
      </c>
      <c r="G3066" s="9">
        <f>_xlfn.XLOOKUP(C3066,Violations[Key],Violations[Grade])&amp;""</f>
        <v/>
      </c>
      <c r="H3066" s="9">
        <f>COUNTIFS(Violations[Key],C3066,Violations[Violation code],"&lt;&gt;")</f>
        <v/>
      </c>
      <c r="I3066" s="9">
        <f>COUNTIFS(Violations[Key],C3066,Violations[Critical flag],"Critical")</f>
        <v/>
      </c>
      <c r="J3066" s="9">
        <f>IF(LEFT(_xlfn.XLOOKUP(C3066,Violations[Key],Violations[Action]),20)="Establishment Closed","Yes","No")</f>
        <v/>
      </c>
      <c r="K3066" s="9">
        <f>IF(F3066&lt;=13,"Yes","No")</f>
        <v/>
      </c>
    </row>
    <row r="3067">
      <c r="A3067" t="n">
        <v>41285675</v>
      </c>
      <c r="B3067" s="8" t="n">
        <v>46182</v>
      </c>
      <c r="C3067" s="9">
        <f>A3067&amp;"-"&amp;TEXT(B3067,"yyyymmdd")</f>
        <v/>
      </c>
      <c r="D3067" s="9">
        <f>_xlfn.XLOOKUP(C3067,Violations[Key],Violations[Boro])</f>
        <v/>
      </c>
      <c r="E3067" s="9">
        <f>_xlfn.XLOOKUP(C3067,Violations[Key],Violations[Cuisine])</f>
        <v/>
      </c>
      <c r="F3067" s="9">
        <f>_xlfn.XLOOKUP(C3067,Violations[Key],Violations[Score])</f>
        <v/>
      </c>
      <c r="G3067" s="9">
        <f>_xlfn.XLOOKUP(C3067,Violations[Key],Violations[Grade])&amp;""</f>
        <v/>
      </c>
      <c r="H3067" s="9">
        <f>COUNTIFS(Violations[Key],C3067,Violations[Violation code],"&lt;&gt;")</f>
        <v/>
      </c>
      <c r="I3067" s="9">
        <f>COUNTIFS(Violations[Key],C3067,Violations[Critical flag],"Critical")</f>
        <v/>
      </c>
      <c r="J3067" s="9">
        <f>IF(LEFT(_xlfn.XLOOKUP(C3067,Violations[Key],Violations[Action]),20)="Establishment Closed","Yes","No")</f>
        <v/>
      </c>
      <c r="K3067" s="9">
        <f>IF(F3067&lt;=13,"Yes","No")</f>
        <v/>
      </c>
    </row>
    <row r="3068">
      <c r="A3068" t="n">
        <v>41305402</v>
      </c>
      <c r="B3068" s="8" t="n">
        <v>46182</v>
      </c>
      <c r="C3068" s="9">
        <f>A3068&amp;"-"&amp;TEXT(B3068,"yyyymmdd")</f>
        <v/>
      </c>
      <c r="D3068" s="9">
        <f>_xlfn.XLOOKUP(C3068,Violations[Key],Violations[Boro])</f>
        <v/>
      </c>
      <c r="E3068" s="9">
        <f>_xlfn.XLOOKUP(C3068,Violations[Key],Violations[Cuisine])</f>
        <v/>
      </c>
      <c r="F3068" s="9">
        <f>_xlfn.XLOOKUP(C3068,Violations[Key],Violations[Score])</f>
        <v/>
      </c>
      <c r="G3068" s="9">
        <f>_xlfn.XLOOKUP(C3068,Violations[Key],Violations[Grade])&amp;""</f>
        <v/>
      </c>
      <c r="H3068" s="9">
        <f>COUNTIFS(Violations[Key],C3068,Violations[Violation code],"&lt;&gt;")</f>
        <v/>
      </c>
      <c r="I3068" s="9">
        <f>COUNTIFS(Violations[Key],C3068,Violations[Critical flag],"Critical")</f>
        <v/>
      </c>
      <c r="J3068" s="9">
        <f>IF(LEFT(_xlfn.XLOOKUP(C3068,Violations[Key],Violations[Action]),20)="Establishment Closed","Yes","No")</f>
        <v/>
      </c>
      <c r="K3068" s="9">
        <f>IF(F3068&lt;=13,"Yes","No")</f>
        <v/>
      </c>
    </row>
    <row r="3069">
      <c r="A3069" t="n">
        <v>41559345</v>
      </c>
      <c r="B3069" s="8" t="n">
        <v>46182</v>
      </c>
      <c r="C3069" s="9">
        <f>A3069&amp;"-"&amp;TEXT(B3069,"yyyymmdd")</f>
        <v/>
      </c>
      <c r="D3069" s="9">
        <f>_xlfn.XLOOKUP(C3069,Violations[Key],Violations[Boro])</f>
        <v/>
      </c>
      <c r="E3069" s="9">
        <f>_xlfn.XLOOKUP(C3069,Violations[Key],Violations[Cuisine])</f>
        <v/>
      </c>
      <c r="F3069" s="9">
        <f>_xlfn.XLOOKUP(C3069,Violations[Key],Violations[Score])</f>
        <v/>
      </c>
      <c r="G3069" s="9">
        <f>_xlfn.XLOOKUP(C3069,Violations[Key],Violations[Grade])&amp;""</f>
        <v/>
      </c>
      <c r="H3069" s="9">
        <f>COUNTIFS(Violations[Key],C3069,Violations[Violation code],"&lt;&gt;")</f>
        <v/>
      </c>
      <c r="I3069" s="9">
        <f>COUNTIFS(Violations[Key],C3069,Violations[Critical flag],"Critical")</f>
        <v/>
      </c>
      <c r="J3069" s="9">
        <f>IF(LEFT(_xlfn.XLOOKUP(C3069,Violations[Key],Violations[Action]),20)="Establishment Closed","Yes","No")</f>
        <v/>
      </c>
      <c r="K3069" s="9">
        <f>IF(F3069&lt;=13,"Yes","No")</f>
        <v/>
      </c>
    </row>
    <row r="3070">
      <c r="A3070" t="n">
        <v>41712067</v>
      </c>
      <c r="B3070" s="8" t="n">
        <v>46182</v>
      </c>
      <c r="C3070" s="9">
        <f>A3070&amp;"-"&amp;TEXT(B3070,"yyyymmdd")</f>
        <v/>
      </c>
      <c r="D3070" s="9">
        <f>_xlfn.XLOOKUP(C3070,Violations[Key],Violations[Boro])</f>
        <v/>
      </c>
      <c r="E3070" s="9">
        <f>_xlfn.XLOOKUP(C3070,Violations[Key],Violations[Cuisine])</f>
        <v/>
      </c>
      <c r="F3070" s="9">
        <f>_xlfn.XLOOKUP(C3070,Violations[Key],Violations[Score])</f>
        <v/>
      </c>
      <c r="G3070" s="9">
        <f>_xlfn.XLOOKUP(C3070,Violations[Key],Violations[Grade])&amp;""</f>
        <v/>
      </c>
      <c r="H3070" s="9">
        <f>COUNTIFS(Violations[Key],C3070,Violations[Violation code],"&lt;&gt;")</f>
        <v/>
      </c>
      <c r="I3070" s="9">
        <f>COUNTIFS(Violations[Key],C3070,Violations[Critical flag],"Critical")</f>
        <v/>
      </c>
      <c r="J3070" s="9">
        <f>IF(LEFT(_xlfn.XLOOKUP(C3070,Violations[Key],Violations[Action]),20)="Establishment Closed","Yes","No")</f>
        <v/>
      </c>
      <c r="K3070" s="9">
        <f>IF(F3070&lt;=13,"Yes","No")</f>
        <v/>
      </c>
    </row>
    <row r="3071">
      <c r="A3071" t="n">
        <v>41718530</v>
      </c>
      <c r="B3071" s="8" t="n">
        <v>46182</v>
      </c>
      <c r="C3071" s="9">
        <f>A3071&amp;"-"&amp;TEXT(B3071,"yyyymmdd")</f>
        <v/>
      </c>
      <c r="D3071" s="9">
        <f>_xlfn.XLOOKUP(C3071,Violations[Key],Violations[Boro])</f>
        <v/>
      </c>
      <c r="E3071" s="9">
        <f>_xlfn.XLOOKUP(C3071,Violations[Key],Violations[Cuisine])</f>
        <v/>
      </c>
      <c r="F3071" s="9">
        <f>_xlfn.XLOOKUP(C3071,Violations[Key],Violations[Score])</f>
        <v/>
      </c>
      <c r="G3071" s="9">
        <f>_xlfn.XLOOKUP(C3071,Violations[Key],Violations[Grade])&amp;""</f>
        <v/>
      </c>
      <c r="H3071" s="9">
        <f>COUNTIFS(Violations[Key],C3071,Violations[Violation code],"&lt;&gt;")</f>
        <v/>
      </c>
      <c r="I3071" s="9">
        <f>COUNTIFS(Violations[Key],C3071,Violations[Critical flag],"Critical")</f>
        <v/>
      </c>
      <c r="J3071" s="9">
        <f>IF(LEFT(_xlfn.XLOOKUP(C3071,Violations[Key],Violations[Action]),20)="Establishment Closed","Yes","No")</f>
        <v/>
      </c>
      <c r="K3071" s="9">
        <f>IF(F3071&lt;=13,"Yes","No")</f>
        <v/>
      </c>
    </row>
    <row r="3072">
      <c r="A3072" t="n">
        <v>50001902</v>
      </c>
      <c r="B3072" s="8" t="n">
        <v>46182</v>
      </c>
      <c r="C3072" s="9">
        <f>A3072&amp;"-"&amp;TEXT(B3072,"yyyymmdd")</f>
        <v/>
      </c>
      <c r="D3072" s="9">
        <f>_xlfn.XLOOKUP(C3072,Violations[Key],Violations[Boro])</f>
        <v/>
      </c>
      <c r="E3072" s="9">
        <f>_xlfn.XLOOKUP(C3072,Violations[Key],Violations[Cuisine])</f>
        <v/>
      </c>
      <c r="F3072" s="9">
        <f>_xlfn.XLOOKUP(C3072,Violations[Key],Violations[Score])</f>
        <v/>
      </c>
      <c r="G3072" s="9">
        <f>_xlfn.XLOOKUP(C3072,Violations[Key],Violations[Grade])&amp;""</f>
        <v/>
      </c>
      <c r="H3072" s="9">
        <f>COUNTIFS(Violations[Key],C3072,Violations[Violation code],"&lt;&gt;")</f>
        <v/>
      </c>
      <c r="I3072" s="9">
        <f>COUNTIFS(Violations[Key],C3072,Violations[Critical flag],"Critical")</f>
        <v/>
      </c>
      <c r="J3072" s="9">
        <f>IF(LEFT(_xlfn.XLOOKUP(C3072,Violations[Key],Violations[Action]),20)="Establishment Closed","Yes","No")</f>
        <v/>
      </c>
      <c r="K3072" s="9">
        <f>IF(F3072&lt;=13,"Yes","No")</f>
        <v/>
      </c>
    </row>
    <row r="3073">
      <c r="A3073" t="n">
        <v>50004464</v>
      </c>
      <c r="B3073" s="8" t="n">
        <v>46182</v>
      </c>
      <c r="C3073" s="9">
        <f>A3073&amp;"-"&amp;TEXT(B3073,"yyyymmdd")</f>
        <v/>
      </c>
      <c r="D3073" s="9">
        <f>_xlfn.XLOOKUP(C3073,Violations[Key],Violations[Boro])</f>
        <v/>
      </c>
      <c r="E3073" s="9">
        <f>_xlfn.XLOOKUP(C3073,Violations[Key],Violations[Cuisine])</f>
        <v/>
      </c>
      <c r="F3073" s="9">
        <f>_xlfn.XLOOKUP(C3073,Violations[Key],Violations[Score])</f>
        <v/>
      </c>
      <c r="G3073" s="9">
        <f>_xlfn.XLOOKUP(C3073,Violations[Key],Violations[Grade])&amp;""</f>
        <v/>
      </c>
      <c r="H3073" s="9">
        <f>COUNTIFS(Violations[Key],C3073,Violations[Violation code],"&lt;&gt;")</f>
        <v/>
      </c>
      <c r="I3073" s="9">
        <f>COUNTIFS(Violations[Key],C3073,Violations[Critical flag],"Critical")</f>
        <v/>
      </c>
      <c r="J3073" s="9">
        <f>IF(LEFT(_xlfn.XLOOKUP(C3073,Violations[Key],Violations[Action]),20)="Establishment Closed","Yes","No")</f>
        <v/>
      </c>
      <c r="K3073" s="9">
        <f>IF(F3073&lt;=13,"Yes","No")</f>
        <v/>
      </c>
    </row>
    <row r="3074">
      <c r="A3074" t="n">
        <v>50016323</v>
      </c>
      <c r="B3074" s="8" t="n">
        <v>46182</v>
      </c>
      <c r="C3074" s="9">
        <f>A3074&amp;"-"&amp;TEXT(B3074,"yyyymmdd")</f>
        <v/>
      </c>
      <c r="D3074" s="9">
        <f>_xlfn.XLOOKUP(C3074,Violations[Key],Violations[Boro])</f>
        <v/>
      </c>
      <c r="E3074" s="9">
        <f>_xlfn.XLOOKUP(C3074,Violations[Key],Violations[Cuisine])</f>
        <v/>
      </c>
      <c r="F3074" s="9">
        <f>_xlfn.XLOOKUP(C3074,Violations[Key],Violations[Score])</f>
        <v/>
      </c>
      <c r="G3074" s="9">
        <f>_xlfn.XLOOKUP(C3074,Violations[Key],Violations[Grade])&amp;""</f>
        <v/>
      </c>
      <c r="H3074" s="9">
        <f>COUNTIFS(Violations[Key],C3074,Violations[Violation code],"&lt;&gt;")</f>
        <v/>
      </c>
      <c r="I3074" s="9">
        <f>COUNTIFS(Violations[Key],C3074,Violations[Critical flag],"Critical")</f>
        <v/>
      </c>
      <c r="J3074" s="9">
        <f>IF(LEFT(_xlfn.XLOOKUP(C3074,Violations[Key],Violations[Action]),20)="Establishment Closed","Yes","No")</f>
        <v/>
      </c>
      <c r="K3074" s="9">
        <f>IF(F3074&lt;=13,"Yes","No")</f>
        <v/>
      </c>
    </row>
    <row r="3075">
      <c r="A3075" t="n">
        <v>50019128</v>
      </c>
      <c r="B3075" s="8" t="n">
        <v>46182</v>
      </c>
      <c r="C3075" s="9">
        <f>A3075&amp;"-"&amp;TEXT(B3075,"yyyymmdd")</f>
        <v/>
      </c>
      <c r="D3075" s="9">
        <f>_xlfn.XLOOKUP(C3075,Violations[Key],Violations[Boro])</f>
        <v/>
      </c>
      <c r="E3075" s="9">
        <f>_xlfn.XLOOKUP(C3075,Violations[Key],Violations[Cuisine])</f>
        <v/>
      </c>
      <c r="F3075" s="9">
        <f>_xlfn.XLOOKUP(C3075,Violations[Key],Violations[Score])</f>
        <v/>
      </c>
      <c r="G3075" s="9">
        <f>_xlfn.XLOOKUP(C3075,Violations[Key],Violations[Grade])&amp;""</f>
        <v/>
      </c>
      <c r="H3075" s="9">
        <f>COUNTIFS(Violations[Key],C3075,Violations[Violation code],"&lt;&gt;")</f>
        <v/>
      </c>
      <c r="I3075" s="9">
        <f>COUNTIFS(Violations[Key],C3075,Violations[Critical flag],"Critical")</f>
        <v/>
      </c>
      <c r="J3075" s="9">
        <f>IF(LEFT(_xlfn.XLOOKUP(C3075,Violations[Key],Violations[Action]),20)="Establishment Closed","Yes","No")</f>
        <v/>
      </c>
      <c r="K3075" s="9">
        <f>IF(F3075&lt;=13,"Yes","No")</f>
        <v/>
      </c>
    </row>
    <row r="3076">
      <c r="A3076" t="n">
        <v>50032691</v>
      </c>
      <c r="B3076" s="8" t="n">
        <v>46182</v>
      </c>
      <c r="C3076" s="9">
        <f>A3076&amp;"-"&amp;TEXT(B3076,"yyyymmdd")</f>
        <v/>
      </c>
      <c r="D3076" s="9">
        <f>_xlfn.XLOOKUP(C3076,Violations[Key],Violations[Boro])</f>
        <v/>
      </c>
      <c r="E3076" s="9">
        <f>_xlfn.XLOOKUP(C3076,Violations[Key],Violations[Cuisine])</f>
        <v/>
      </c>
      <c r="F3076" s="9">
        <f>_xlfn.XLOOKUP(C3076,Violations[Key],Violations[Score])</f>
        <v/>
      </c>
      <c r="G3076" s="9">
        <f>_xlfn.XLOOKUP(C3076,Violations[Key],Violations[Grade])&amp;""</f>
        <v/>
      </c>
      <c r="H3076" s="9">
        <f>COUNTIFS(Violations[Key],C3076,Violations[Violation code],"&lt;&gt;")</f>
        <v/>
      </c>
      <c r="I3076" s="9">
        <f>COUNTIFS(Violations[Key],C3076,Violations[Critical flag],"Critical")</f>
        <v/>
      </c>
      <c r="J3076" s="9">
        <f>IF(LEFT(_xlfn.XLOOKUP(C3076,Violations[Key],Violations[Action]),20)="Establishment Closed","Yes","No")</f>
        <v/>
      </c>
      <c r="K3076" s="9">
        <f>IF(F3076&lt;=13,"Yes","No")</f>
        <v/>
      </c>
    </row>
    <row r="3077">
      <c r="A3077" t="n">
        <v>50032969</v>
      </c>
      <c r="B3077" s="8" t="n">
        <v>46182</v>
      </c>
      <c r="C3077" s="9">
        <f>A3077&amp;"-"&amp;TEXT(B3077,"yyyymmdd")</f>
        <v/>
      </c>
      <c r="D3077" s="9">
        <f>_xlfn.XLOOKUP(C3077,Violations[Key],Violations[Boro])</f>
        <v/>
      </c>
      <c r="E3077" s="9">
        <f>_xlfn.XLOOKUP(C3077,Violations[Key],Violations[Cuisine])</f>
        <v/>
      </c>
      <c r="F3077" s="9">
        <f>_xlfn.XLOOKUP(C3077,Violations[Key],Violations[Score])</f>
        <v/>
      </c>
      <c r="G3077" s="9">
        <f>_xlfn.XLOOKUP(C3077,Violations[Key],Violations[Grade])&amp;""</f>
        <v/>
      </c>
      <c r="H3077" s="9">
        <f>COUNTIFS(Violations[Key],C3077,Violations[Violation code],"&lt;&gt;")</f>
        <v/>
      </c>
      <c r="I3077" s="9">
        <f>COUNTIFS(Violations[Key],C3077,Violations[Critical flag],"Critical")</f>
        <v/>
      </c>
      <c r="J3077" s="9">
        <f>IF(LEFT(_xlfn.XLOOKUP(C3077,Violations[Key],Violations[Action]),20)="Establishment Closed","Yes","No")</f>
        <v/>
      </c>
      <c r="K3077" s="9">
        <f>IF(F3077&lt;=13,"Yes","No")</f>
        <v/>
      </c>
    </row>
    <row r="3078">
      <c r="A3078" t="n">
        <v>50036006</v>
      </c>
      <c r="B3078" s="8" t="n">
        <v>46182</v>
      </c>
      <c r="C3078" s="9">
        <f>A3078&amp;"-"&amp;TEXT(B3078,"yyyymmdd")</f>
        <v/>
      </c>
      <c r="D3078" s="9">
        <f>_xlfn.XLOOKUP(C3078,Violations[Key],Violations[Boro])</f>
        <v/>
      </c>
      <c r="E3078" s="9">
        <f>_xlfn.XLOOKUP(C3078,Violations[Key],Violations[Cuisine])</f>
        <v/>
      </c>
      <c r="F3078" s="9">
        <f>_xlfn.XLOOKUP(C3078,Violations[Key],Violations[Score])</f>
        <v/>
      </c>
      <c r="G3078" s="9">
        <f>_xlfn.XLOOKUP(C3078,Violations[Key],Violations[Grade])&amp;""</f>
        <v/>
      </c>
      <c r="H3078" s="9">
        <f>COUNTIFS(Violations[Key],C3078,Violations[Violation code],"&lt;&gt;")</f>
        <v/>
      </c>
      <c r="I3078" s="9">
        <f>COUNTIFS(Violations[Key],C3078,Violations[Critical flag],"Critical")</f>
        <v/>
      </c>
      <c r="J3078" s="9">
        <f>IF(LEFT(_xlfn.XLOOKUP(C3078,Violations[Key],Violations[Action]),20)="Establishment Closed","Yes","No")</f>
        <v/>
      </c>
      <c r="K3078" s="9">
        <f>IF(F3078&lt;=13,"Yes","No")</f>
        <v/>
      </c>
    </row>
    <row r="3079">
      <c r="A3079" t="n">
        <v>50036360</v>
      </c>
      <c r="B3079" s="8" t="n">
        <v>46182</v>
      </c>
      <c r="C3079" s="9">
        <f>A3079&amp;"-"&amp;TEXT(B3079,"yyyymmdd")</f>
        <v/>
      </c>
      <c r="D3079" s="9">
        <f>_xlfn.XLOOKUP(C3079,Violations[Key],Violations[Boro])</f>
        <v/>
      </c>
      <c r="E3079" s="9">
        <f>_xlfn.XLOOKUP(C3079,Violations[Key],Violations[Cuisine])</f>
        <v/>
      </c>
      <c r="F3079" s="9">
        <f>_xlfn.XLOOKUP(C3079,Violations[Key],Violations[Score])</f>
        <v/>
      </c>
      <c r="G3079" s="9">
        <f>_xlfn.XLOOKUP(C3079,Violations[Key],Violations[Grade])&amp;""</f>
        <v/>
      </c>
      <c r="H3079" s="9">
        <f>COUNTIFS(Violations[Key],C3079,Violations[Violation code],"&lt;&gt;")</f>
        <v/>
      </c>
      <c r="I3079" s="9">
        <f>COUNTIFS(Violations[Key],C3079,Violations[Critical flag],"Critical")</f>
        <v/>
      </c>
      <c r="J3079" s="9">
        <f>IF(LEFT(_xlfn.XLOOKUP(C3079,Violations[Key],Violations[Action]),20)="Establishment Closed","Yes","No")</f>
        <v/>
      </c>
      <c r="K3079" s="9">
        <f>IF(F3079&lt;=13,"Yes","No")</f>
        <v/>
      </c>
    </row>
    <row r="3080">
      <c r="A3080" t="n">
        <v>50047657</v>
      </c>
      <c r="B3080" s="8" t="n">
        <v>46182</v>
      </c>
      <c r="C3080" s="9">
        <f>A3080&amp;"-"&amp;TEXT(B3080,"yyyymmdd")</f>
        <v/>
      </c>
      <c r="D3080" s="9">
        <f>_xlfn.XLOOKUP(C3080,Violations[Key],Violations[Boro])</f>
        <v/>
      </c>
      <c r="E3080" s="9">
        <f>_xlfn.XLOOKUP(C3080,Violations[Key],Violations[Cuisine])</f>
        <v/>
      </c>
      <c r="F3080" s="9">
        <f>_xlfn.XLOOKUP(C3080,Violations[Key],Violations[Score])</f>
        <v/>
      </c>
      <c r="G3080" s="9">
        <f>_xlfn.XLOOKUP(C3080,Violations[Key],Violations[Grade])&amp;""</f>
        <v/>
      </c>
      <c r="H3080" s="9">
        <f>COUNTIFS(Violations[Key],C3080,Violations[Violation code],"&lt;&gt;")</f>
        <v/>
      </c>
      <c r="I3080" s="9">
        <f>COUNTIFS(Violations[Key],C3080,Violations[Critical flag],"Critical")</f>
        <v/>
      </c>
      <c r="J3080" s="9">
        <f>IF(LEFT(_xlfn.XLOOKUP(C3080,Violations[Key],Violations[Action]),20)="Establishment Closed","Yes","No")</f>
        <v/>
      </c>
      <c r="K3080" s="9">
        <f>IF(F3080&lt;=13,"Yes","No")</f>
        <v/>
      </c>
    </row>
    <row r="3081">
      <c r="A3081" t="n">
        <v>50048478</v>
      </c>
      <c r="B3081" s="8" t="n">
        <v>46182</v>
      </c>
      <c r="C3081" s="9">
        <f>A3081&amp;"-"&amp;TEXT(B3081,"yyyymmdd")</f>
        <v/>
      </c>
      <c r="D3081" s="9">
        <f>_xlfn.XLOOKUP(C3081,Violations[Key],Violations[Boro])</f>
        <v/>
      </c>
      <c r="E3081" s="9">
        <f>_xlfn.XLOOKUP(C3081,Violations[Key],Violations[Cuisine])</f>
        <v/>
      </c>
      <c r="F3081" s="9">
        <f>_xlfn.XLOOKUP(C3081,Violations[Key],Violations[Score])</f>
        <v/>
      </c>
      <c r="G3081" s="9">
        <f>_xlfn.XLOOKUP(C3081,Violations[Key],Violations[Grade])&amp;""</f>
        <v/>
      </c>
      <c r="H3081" s="9">
        <f>COUNTIFS(Violations[Key],C3081,Violations[Violation code],"&lt;&gt;")</f>
        <v/>
      </c>
      <c r="I3081" s="9">
        <f>COUNTIFS(Violations[Key],C3081,Violations[Critical flag],"Critical")</f>
        <v/>
      </c>
      <c r="J3081" s="9">
        <f>IF(LEFT(_xlfn.XLOOKUP(C3081,Violations[Key],Violations[Action]),20)="Establishment Closed","Yes","No")</f>
        <v/>
      </c>
      <c r="K3081" s="9">
        <f>IF(F3081&lt;=13,"Yes","No")</f>
        <v/>
      </c>
    </row>
    <row r="3082">
      <c r="A3082" t="n">
        <v>50055125</v>
      </c>
      <c r="B3082" s="8" t="n">
        <v>46182</v>
      </c>
      <c r="C3082" s="9">
        <f>A3082&amp;"-"&amp;TEXT(B3082,"yyyymmdd")</f>
        <v/>
      </c>
      <c r="D3082" s="9">
        <f>_xlfn.XLOOKUP(C3082,Violations[Key],Violations[Boro])</f>
        <v/>
      </c>
      <c r="E3082" s="9">
        <f>_xlfn.XLOOKUP(C3082,Violations[Key],Violations[Cuisine])</f>
        <v/>
      </c>
      <c r="F3082" s="9">
        <f>_xlfn.XLOOKUP(C3082,Violations[Key],Violations[Score])</f>
        <v/>
      </c>
      <c r="G3082" s="9">
        <f>_xlfn.XLOOKUP(C3082,Violations[Key],Violations[Grade])&amp;""</f>
        <v/>
      </c>
      <c r="H3082" s="9">
        <f>COUNTIFS(Violations[Key],C3082,Violations[Violation code],"&lt;&gt;")</f>
        <v/>
      </c>
      <c r="I3082" s="9">
        <f>COUNTIFS(Violations[Key],C3082,Violations[Critical flag],"Critical")</f>
        <v/>
      </c>
      <c r="J3082" s="9">
        <f>IF(LEFT(_xlfn.XLOOKUP(C3082,Violations[Key],Violations[Action]),20)="Establishment Closed","Yes","No")</f>
        <v/>
      </c>
      <c r="K3082" s="9">
        <f>IF(F3082&lt;=13,"Yes","No")</f>
        <v/>
      </c>
    </row>
    <row r="3083">
      <c r="A3083" t="n">
        <v>50060105</v>
      </c>
      <c r="B3083" s="8" t="n">
        <v>46182</v>
      </c>
      <c r="C3083" s="9">
        <f>A3083&amp;"-"&amp;TEXT(B3083,"yyyymmdd")</f>
        <v/>
      </c>
      <c r="D3083" s="9">
        <f>_xlfn.XLOOKUP(C3083,Violations[Key],Violations[Boro])</f>
        <v/>
      </c>
      <c r="E3083" s="9">
        <f>_xlfn.XLOOKUP(C3083,Violations[Key],Violations[Cuisine])</f>
        <v/>
      </c>
      <c r="F3083" s="9">
        <f>_xlfn.XLOOKUP(C3083,Violations[Key],Violations[Score])</f>
        <v/>
      </c>
      <c r="G3083" s="9">
        <f>_xlfn.XLOOKUP(C3083,Violations[Key],Violations[Grade])&amp;""</f>
        <v/>
      </c>
      <c r="H3083" s="9">
        <f>COUNTIFS(Violations[Key],C3083,Violations[Violation code],"&lt;&gt;")</f>
        <v/>
      </c>
      <c r="I3083" s="9">
        <f>COUNTIFS(Violations[Key],C3083,Violations[Critical flag],"Critical")</f>
        <v/>
      </c>
      <c r="J3083" s="9">
        <f>IF(LEFT(_xlfn.XLOOKUP(C3083,Violations[Key],Violations[Action]),20)="Establishment Closed","Yes","No")</f>
        <v/>
      </c>
      <c r="K3083" s="9">
        <f>IF(F3083&lt;=13,"Yes","No")</f>
        <v/>
      </c>
    </row>
    <row r="3084">
      <c r="A3084" t="n">
        <v>50076463</v>
      </c>
      <c r="B3084" s="8" t="n">
        <v>46182</v>
      </c>
      <c r="C3084" s="9">
        <f>A3084&amp;"-"&amp;TEXT(B3084,"yyyymmdd")</f>
        <v/>
      </c>
      <c r="D3084" s="9">
        <f>_xlfn.XLOOKUP(C3084,Violations[Key],Violations[Boro])</f>
        <v/>
      </c>
      <c r="E3084" s="9">
        <f>_xlfn.XLOOKUP(C3084,Violations[Key],Violations[Cuisine])</f>
        <v/>
      </c>
      <c r="F3084" s="9">
        <f>_xlfn.XLOOKUP(C3084,Violations[Key],Violations[Score])</f>
        <v/>
      </c>
      <c r="G3084" s="9">
        <f>_xlfn.XLOOKUP(C3084,Violations[Key],Violations[Grade])&amp;""</f>
        <v/>
      </c>
      <c r="H3084" s="9">
        <f>COUNTIFS(Violations[Key],C3084,Violations[Violation code],"&lt;&gt;")</f>
        <v/>
      </c>
      <c r="I3084" s="9">
        <f>COUNTIFS(Violations[Key],C3084,Violations[Critical flag],"Critical")</f>
        <v/>
      </c>
      <c r="J3084" s="9">
        <f>IF(LEFT(_xlfn.XLOOKUP(C3084,Violations[Key],Violations[Action]),20)="Establishment Closed","Yes","No")</f>
        <v/>
      </c>
      <c r="K3084" s="9">
        <f>IF(F3084&lt;=13,"Yes","No")</f>
        <v/>
      </c>
    </row>
    <row r="3085">
      <c r="A3085" t="n">
        <v>50086724</v>
      </c>
      <c r="B3085" s="8" t="n">
        <v>46182</v>
      </c>
      <c r="C3085" s="9">
        <f>A3085&amp;"-"&amp;TEXT(B3085,"yyyymmdd")</f>
        <v/>
      </c>
      <c r="D3085" s="9">
        <f>_xlfn.XLOOKUP(C3085,Violations[Key],Violations[Boro])</f>
        <v/>
      </c>
      <c r="E3085" s="9">
        <f>_xlfn.XLOOKUP(C3085,Violations[Key],Violations[Cuisine])</f>
        <v/>
      </c>
      <c r="F3085" s="9">
        <f>_xlfn.XLOOKUP(C3085,Violations[Key],Violations[Score])</f>
        <v/>
      </c>
      <c r="G3085" s="9">
        <f>_xlfn.XLOOKUP(C3085,Violations[Key],Violations[Grade])&amp;""</f>
        <v/>
      </c>
      <c r="H3085" s="9">
        <f>COUNTIFS(Violations[Key],C3085,Violations[Violation code],"&lt;&gt;")</f>
        <v/>
      </c>
      <c r="I3085" s="9">
        <f>COUNTIFS(Violations[Key],C3085,Violations[Critical flag],"Critical")</f>
        <v/>
      </c>
      <c r="J3085" s="9">
        <f>IF(LEFT(_xlfn.XLOOKUP(C3085,Violations[Key],Violations[Action]),20)="Establishment Closed","Yes","No")</f>
        <v/>
      </c>
      <c r="K3085" s="9">
        <f>IF(F3085&lt;=13,"Yes","No")</f>
        <v/>
      </c>
    </row>
    <row r="3086">
      <c r="A3086" t="n">
        <v>50096263</v>
      </c>
      <c r="B3086" s="8" t="n">
        <v>46182</v>
      </c>
      <c r="C3086" s="9">
        <f>A3086&amp;"-"&amp;TEXT(B3086,"yyyymmdd")</f>
        <v/>
      </c>
      <c r="D3086" s="9">
        <f>_xlfn.XLOOKUP(C3086,Violations[Key],Violations[Boro])</f>
        <v/>
      </c>
      <c r="E3086" s="9">
        <f>_xlfn.XLOOKUP(C3086,Violations[Key],Violations[Cuisine])</f>
        <v/>
      </c>
      <c r="F3086" s="9">
        <f>_xlfn.XLOOKUP(C3086,Violations[Key],Violations[Score])</f>
        <v/>
      </c>
      <c r="G3086" s="9">
        <f>_xlfn.XLOOKUP(C3086,Violations[Key],Violations[Grade])&amp;""</f>
        <v/>
      </c>
      <c r="H3086" s="9">
        <f>COUNTIFS(Violations[Key],C3086,Violations[Violation code],"&lt;&gt;")</f>
        <v/>
      </c>
      <c r="I3086" s="9">
        <f>COUNTIFS(Violations[Key],C3086,Violations[Critical flag],"Critical")</f>
        <v/>
      </c>
      <c r="J3086" s="9">
        <f>IF(LEFT(_xlfn.XLOOKUP(C3086,Violations[Key],Violations[Action]),20)="Establishment Closed","Yes","No")</f>
        <v/>
      </c>
      <c r="K3086" s="9">
        <f>IF(F3086&lt;=13,"Yes","No")</f>
        <v/>
      </c>
    </row>
    <row r="3087">
      <c r="A3087" t="n">
        <v>50098523</v>
      </c>
      <c r="B3087" s="8" t="n">
        <v>46182</v>
      </c>
      <c r="C3087" s="9">
        <f>A3087&amp;"-"&amp;TEXT(B3087,"yyyymmdd")</f>
        <v/>
      </c>
      <c r="D3087" s="9">
        <f>_xlfn.XLOOKUP(C3087,Violations[Key],Violations[Boro])</f>
        <v/>
      </c>
      <c r="E3087" s="9">
        <f>_xlfn.XLOOKUP(C3087,Violations[Key],Violations[Cuisine])</f>
        <v/>
      </c>
      <c r="F3087" s="9">
        <f>_xlfn.XLOOKUP(C3087,Violations[Key],Violations[Score])</f>
        <v/>
      </c>
      <c r="G3087" s="9">
        <f>_xlfn.XLOOKUP(C3087,Violations[Key],Violations[Grade])&amp;""</f>
        <v/>
      </c>
      <c r="H3087" s="9">
        <f>COUNTIFS(Violations[Key],C3087,Violations[Violation code],"&lt;&gt;")</f>
        <v/>
      </c>
      <c r="I3087" s="9">
        <f>COUNTIFS(Violations[Key],C3087,Violations[Critical flag],"Critical")</f>
        <v/>
      </c>
      <c r="J3087" s="9">
        <f>IF(LEFT(_xlfn.XLOOKUP(C3087,Violations[Key],Violations[Action]),20)="Establishment Closed","Yes","No")</f>
        <v/>
      </c>
      <c r="K3087" s="9">
        <f>IF(F3087&lt;=13,"Yes","No")</f>
        <v/>
      </c>
    </row>
    <row r="3088">
      <c r="A3088" t="n">
        <v>50098945</v>
      </c>
      <c r="B3088" s="8" t="n">
        <v>46182</v>
      </c>
      <c r="C3088" s="9">
        <f>A3088&amp;"-"&amp;TEXT(B3088,"yyyymmdd")</f>
        <v/>
      </c>
      <c r="D3088" s="9">
        <f>_xlfn.XLOOKUP(C3088,Violations[Key],Violations[Boro])</f>
        <v/>
      </c>
      <c r="E3088" s="9">
        <f>_xlfn.XLOOKUP(C3088,Violations[Key],Violations[Cuisine])</f>
        <v/>
      </c>
      <c r="F3088" s="9">
        <f>_xlfn.XLOOKUP(C3088,Violations[Key],Violations[Score])</f>
        <v/>
      </c>
      <c r="G3088" s="9">
        <f>_xlfn.XLOOKUP(C3088,Violations[Key],Violations[Grade])&amp;""</f>
        <v/>
      </c>
      <c r="H3088" s="9">
        <f>COUNTIFS(Violations[Key],C3088,Violations[Violation code],"&lt;&gt;")</f>
        <v/>
      </c>
      <c r="I3088" s="9">
        <f>COUNTIFS(Violations[Key],C3088,Violations[Critical flag],"Critical")</f>
        <v/>
      </c>
      <c r="J3088" s="9">
        <f>IF(LEFT(_xlfn.XLOOKUP(C3088,Violations[Key],Violations[Action]),20)="Establishment Closed","Yes","No")</f>
        <v/>
      </c>
      <c r="K3088" s="9">
        <f>IF(F3088&lt;=13,"Yes","No")</f>
        <v/>
      </c>
    </row>
    <row r="3089">
      <c r="A3089" t="n">
        <v>50099760</v>
      </c>
      <c r="B3089" s="8" t="n">
        <v>46182</v>
      </c>
      <c r="C3089" s="9">
        <f>A3089&amp;"-"&amp;TEXT(B3089,"yyyymmdd")</f>
        <v/>
      </c>
      <c r="D3089" s="9">
        <f>_xlfn.XLOOKUP(C3089,Violations[Key],Violations[Boro])</f>
        <v/>
      </c>
      <c r="E3089" s="9">
        <f>_xlfn.XLOOKUP(C3089,Violations[Key],Violations[Cuisine])</f>
        <v/>
      </c>
      <c r="F3089" s="9">
        <f>_xlfn.XLOOKUP(C3089,Violations[Key],Violations[Score])</f>
        <v/>
      </c>
      <c r="G3089" s="9">
        <f>_xlfn.XLOOKUP(C3089,Violations[Key],Violations[Grade])&amp;""</f>
        <v/>
      </c>
      <c r="H3089" s="9">
        <f>COUNTIFS(Violations[Key],C3089,Violations[Violation code],"&lt;&gt;")</f>
        <v/>
      </c>
      <c r="I3089" s="9">
        <f>COUNTIFS(Violations[Key],C3089,Violations[Critical flag],"Critical")</f>
        <v/>
      </c>
      <c r="J3089" s="9">
        <f>IF(LEFT(_xlfn.XLOOKUP(C3089,Violations[Key],Violations[Action]),20)="Establishment Closed","Yes","No")</f>
        <v/>
      </c>
      <c r="K3089" s="9">
        <f>IF(F3089&lt;=13,"Yes","No")</f>
        <v/>
      </c>
    </row>
    <row r="3090">
      <c r="A3090" t="n">
        <v>50102295</v>
      </c>
      <c r="B3090" s="8" t="n">
        <v>46182</v>
      </c>
      <c r="C3090" s="9">
        <f>A3090&amp;"-"&amp;TEXT(B3090,"yyyymmdd")</f>
        <v/>
      </c>
      <c r="D3090" s="9">
        <f>_xlfn.XLOOKUP(C3090,Violations[Key],Violations[Boro])</f>
        <v/>
      </c>
      <c r="E3090" s="9">
        <f>_xlfn.XLOOKUP(C3090,Violations[Key],Violations[Cuisine])</f>
        <v/>
      </c>
      <c r="F3090" s="9">
        <f>_xlfn.XLOOKUP(C3090,Violations[Key],Violations[Score])</f>
        <v/>
      </c>
      <c r="G3090" s="9">
        <f>_xlfn.XLOOKUP(C3090,Violations[Key],Violations[Grade])&amp;""</f>
        <v/>
      </c>
      <c r="H3090" s="9">
        <f>COUNTIFS(Violations[Key],C3090,Violations[Violation code],"&lt;&gt;")</f>
        <v/>
      </c>
      <c r="I3090" s="9">
        <f>COUNTIFS(Violations[Key],C3090,Violations[Critical flag],"Critical")</f>
        <v/>
      </c>
      <c r="J3090" s="9">
        <f>IF(LEFT(_xlfn.XLOOKUP(C3090,Violations[Key],Violations[Action]),20)="Establishment Closed","Yes","No")</f>
        <v/>
      </c>
      <c r="K3090" s="9">
        <f>IF(F3090&lt;=13,"Yes","No")</f>
        <v/>
      </c>
    </row>
    <row r="3091">
      <c r="A3091" t="n">
        <v>50102562</v>
      </c>
      <c r="B3091" s="8" t="n">
        <v>46182</v>
      </c>
      <c r="C3091" s="9">
        <f>A3091&amp;"-"&amp;TEXT(B3091,"yyyymmdd")</f>
        <v/>
      </c>
      <c r="D3091" s="9">
        <f>_xlfn.XLOOKUP(C3091,Violations[Key],Violations[Boro])</f>
        <v/>
      </c>
      <c r="E3091" s="9">
        <f>_xlfn.XLOOKUP(C3091,Violations[Key],Violations[Cuisine])</f>
        <v/>
      </c>
      <c r="F3091" s="9">
        <f>_xlfn.XLOOKUP(C3091,Violations[Key],Violations[Score])</f>
        <v/>
      </c>
      <c r="G3091" s="9">
        <f>_xlfn.XLOOKUP(C3091,Violations[Key],Violations[Grade])&amp;""</f>
        <v/>
      </c>
      <c r="H3091" s="9">
        <f>COUNTIFS(Violations[Key],C3091,Violations[Violation code],"&lt;&gt;")</f>
        <v/>
      </c>
      <c r="I3091" s="9">
        <f>COUNTIFS(Violations[Key],C3091,Violations[Critical flag],"Critical")</f>
        <v/>
      </c>
      <c r="J3091" s="9">
        <f>IF(LEFT(_xlfn.XLOOKUP(C3091,Violations[Key],Violations[Action]),20)="Establishment Closed","Yes","No")</f>
        <v/>
      </c>
      <c r="K3091" s="9">
        <f>IF(F3091&lt;=13,"Yes","No")</f>
        <v/>
      </c>
    </row>
    <row r="3092">
      <c r="A3092" t="n">
        <v>50104893</v>
      </c>
      <c r="B3092" s="8" t="n">
        <v>46182</v>
      </c>
      <c r="C3092" s="9">
        <f>A3092&amp;"-"&amp;TEXT(B3092,"yyyymmdd")</f>
        <v/>
      </c>
      <c r="D3092" s="9">
        <f>_xlfn.XLOOKUP(C3092,Violations[Key],Violations[Boro])</f>
        <v/>
      </c>
      <c r="E3092" s="9">
        <f>_xlfn.XLOOKUP(C3092,Violations[Key],Violations[Cuisine])</f>
        <v/>
      </c>
      <c r="F3092" s="9">
        <f>_xlfn.XLOOKUP(C3092,Violations[Key],Violations[Score])</f>
        <v/>
      </c>
      <c r="G3092" s="9">
        <f>_xlfn.XLOOKUP(C3092,Violations[Key],Violations[Grade])&amp;""</f>
        <v/>
      </c>
      <c r="H3092" s="9">
        <f>COUNTIFS(Violations[Key],C3092,Violations[Violation code],"&lt;&gt;")</f>
        <v/>
      </c>
      <c r="I3092" s="9">
        <f>COUNTIFS(Violations[Key],C3092,Violations[Critical flag],"Critical")</f>
        <v/>
      </c>
      <c r="J3092" s="9">
        <f>IF(LEFT(_xlfn.XLOOKUP(C3092,Violations[Key],Violations[Action]),20)="Establishment Closed","Yes","No")</f>
        <v/>
      </c>
      <c r="K3092" s="9">
        <f>IF(F3092&lt;=13,"Yes","No")</f>
        <v/>
      </c>
    </row>
    <row r="3093">
      <c r="A3093" t="n">
        <v>50105635</v>
      </c>
      <c r="B3093" s="8" t="n">
        <v>46182</v>
      </c>
      <c r="C3093" s="9">
        <f>A3093&amp;"-"&amp;TEXT(B3093,"yyyymmdd")</f>
        <v/>
      </c>
      <c r="D3093" s="9">
        <f>_xlfn.XLOOKUP(C3093,Violations[Key],Violations[Boro])</f>
        <v/>
      </c>
      <c r="E3093" s="9">
        <f>_xlfn.XLOOKUP(C3093,Violations[Key],Violations[Cuisine])</f>
        <v/>
      </c>
      <c r="F3093" s="9">
        <f>_xlfn.XLOOKUP(C3093,Violations[Key],Violations[Score])</f>
        <v/>
      </c>
      <c r="G3093" s="9">
        <f>_xlfn.XLOOKUP(C3093,Violations[Key],Violations[Grade])&amp;""</f>
        <v/>
      </c>
      <c r="H3093" s="9">
        <f>COUNTIFS(Violations[Key],C3093,Violations[Violation code],"&lt;&gt;")</f>
        <v/>
      </c>
      <c r="I3093" s="9">
        <f>COUNTIFS(Violations[Key],C3093,Violations[Critical flag],"Critical")</f>
        <v/>
      </c>
      <c r="J3093" s="9">
        <f>IF(LEFT(_xlfn.XLOOKUP(C3093,Violations[Key],Violations[Action]),20)="Establishment Closed","Yes","No")</f>
        <v/>
      </c>
      <c r="K3093" s="9">
        <f>IF(F3093&lt;=13,"Yes","No")</f>
        <v/>
      </c>
    </row>
    <row r="3094">
      <c r="A3094" t="n">
        <v>50106043</v>
      </c>
      <c r="B3094" s="8" t="n">
        <v>46182</v>
      </c>
      <c r="C3094" s="9">
        <f>A3094&amp;"-"&amp;TEXT(B3094,"yyyymmdd")</f>
        <v/>
      </c>
      <c r="D3094" s="9">
        <f>_xlfn.XLOOKUP(C3094,Violations[Key],Violations[Boro])</f>
        <v/>
      </c>
      <c r="E3094" s="9">
        <f>_xlfn.XLOOKUP(C3094,Violations[Key],Violations[Cuisine])</f>
        <v/>
      </c>
      <c r="F3094" s="9">
        <f>_xlfn.XLOOKUP(C3094,Violations[Key],Violations[Score])</f>
        <v/>
      </c>
      <c r="G3094" s="9">
        <f>_xlfn.XLOOKUP(C3094,Violations[Key],Violations[Grade])&amp;""</f>
        <v/>
      </c>
      <c r="H3094" s="9">
        <f>COUNTIFS(Violations[Key],C3094,Violations[Violation code],"&lt;&gt;")</f>
        <v/>
      </c>
      <c r="I3094" s="9">
        <f>COUNTIFS(Violations[Key],C3094,Violations[Critical flag],"Critical")</f>
        <v/>
      </c>
      <c r="J3094" s="9">
        <f>IF(LEFT(_xlfn.XLOOKUP(C3094,Violations[Key],Violations[Action]),20)="Establishment Closed","Yes","No")</f>
        <v/>
      </c>
      <c r="K3094" s="9">
        <f>IF(F3094&lt;=13,"Yes","No")</f>
        <v/>
      </c>
    </row>
    <row r="3095">
      <c r="A3095" t="n">
        <v>50106300</v>
      </c>
      <c r="B3095" s="8" t="n">
        <v>46182</v>
      </c>
      <c r="C3095" s="9">
        <f>A3095&amp;"-"&amp;TEXT(B3095,"yyyymmdd")</f>
        <v/>
      </c>
      <c r="D3095" s="9">
        <f>_xlfn.XLOOKUP(C3095,Violations[Key],Violations[Boro])</f>
        <v/>
      </c>
      <c r="E3095" s="9">
        <f>_xlfn.XLOOKUP(C3095,Violations[Key],Violations[Cuisine])</f>
        <v/>
      </c>
      <c r="F3095" s="9">
        <f>_xlfn.XLOOKUP(C3095,Violations[Key],Violations[Score])</f>
        <v/>
      </c>
      <c r="G3095" s="9">
        <f>_xlfn.XLOOKUP(C3095,Violations[Key],Violations[Grade])&amp;""</f>
        <v/>
      </c>
      <c r="H3095" s="9">
        <f>COUNTIFS(Violations[Key],C3095,Violations[Violation code],"&lt;&gt;")</f>
        <v/>
      </c>
      <c r="I3095" s="9">
        <f>COUNTIFS(Violations[Key],C3095,Violations[Critical flag],"Critical")</f>
        <v/>
      </c>
      <c r="J3095" s="9">
        <f>IF(LEFT(_xlfn.XLOOKUP(C3095,Violations[Key],Violations[Action]),20)="Establishment Closed","Yes","No")</f>
        <v/>
      </c>
      <c r="K3095" s="9">
        <f>IF(F3095&lt;=13,"Yes","No")</f>
        <v/>
      </c>
    </row>
    <row r="3096">
      <c r="A3096" t="n">
        <v>50108411</v>
      </c>
      <c r="B3096" s="8" t="n">
        <v>46182</v>
      </c>
      <c r="C3096" s="9">
        <f>A3096&amp;"-"&amp;TEXT(B3096,"yyyymmdd")</f>
        <v/>
      </c>
      <c r="D3096" s="9">
        <f>_xlfn.XLOOKUP(C3096,Violations[Key],Violations[Boro])</f>
        <v/>
      </c>
      <c r="E3096" s="9">
        <f>_xlfn.XLOOKUP(C3096,Violations[Key],Violations[Cuisine])</f>
        <v/>
      </c>
      <c r="F3096" s="9">
        <f>_xlfn.XLOOKUP(C3096,Violations[Key],Violations[Score])</f>
        <v/>
      </c>
      <c r="G3096" s="9">
        <f>_xlfn.XLOOKUP(C3096,Violations[Key],Violations[Grade])&amp;""</f>
        <v/>
      </c>
      <c r="H3096" s="9">
        <f>COUNTIFS(Violations[Key],C3096,Violations[Violation code],"&lt;&gt;")</f>
        <v/>
      </c>
      <c r="I3096" s="9">
        <f>COUNTIFS(Violations[Key],C3096,Violations[Critical flag],"Critical")</f>
        <v/>
      </c>
      <c r="J3096" s="9">
        <f>IF(LEFT(_xlfn.XLOOKUP(C3096,Violations[Key],Violations[Action]),20)="Establishment Closed","Yes","No")</f>
        <v/>
      </c>
      <c r="K3096" s="9">
        <f>IF(F3096&lt;=13,"Yes","No")</f>
        <v/>
      </c>
    </row>
    <row r="3097">
      <c r="A3097" t="n">
        <v>50110495</v>
      </c>
      <c r="B3097" s="8" t="n">
        <v>46182</v>
      </c>
      <c r="C3097" s="9">
        <f>A3097&amp;"-"&amp;TEXT(B3097,"yyyymmdd")</f>
        <v/>
      </c>
      <c r="D3097" s="9">
        <f>_xlfn.XLOOKUP(C3097,Violations[Key],Violations[Boro])</f>
        <v/>
      </c>
      <c r="E3097" s="9">
        <f>_xlfn.XLOOKUP(C3097,Violations[Key],Violations[Cuisine])</f>
        <v/>
      </c>
      <c r="F3097" s="9">
        <f>_xlfn.XLOOKUP(C3097,Violations[Key],Violations[Score])</f>
        <v/>
      </c>
      <c r="G3097" s="9">
        <f>_xlfn.XLOOKUP(C3097,Violations[Key],Violations[Grade])&amp;""</f>
        <v/>
      </c>
      <c r="H3097" s="9">
        <f>COUNTIFS(Violations[Key],C3097,Violations[Violation code],"&lt;&gt;")</f>
        <v/>
      </c>
      <c r="I3097" s="9">
        <f>COUNTIFS(Violations[Key],C3097,Violations[Critical flag],"Critical")</f>
        <v/>
      </c>
      <c r="J3097" s="9">
        <f>IF(LEFT(_xlfn.XLOOKUP(C3097,Violations[Key],Violations[Action]),20)="Establishment Closed","Yes","No")</f>
        <v/>
      </c>
      <c r="K3097" s="9">
        <f>IF(F3097&lt;=13,"Yes","No")</f>
        <v/>
      </c>
    </row>
    <row r="3098">
      <c r="A3098" t="n">
        <v>50111816</v>
      </c>
      <c r="B3098" s="8" t="n">
        <v>46182</v>
      </c>
      <c r="C3098" s="9">
        <f>A3098&amp;"-"&amp;TEXT(B3098,"yyyymmdd")</f>
        <v/>
      </c>
      <c r="D3098" s="9">
        <f>_xlfn.XLOOKUP(C3098,Violations[Key],Violations[Boro])</f>
        <v/>
      </c>
      <c r="E3098" s="9">
        <f>_xlfn.XLOOKUP(C3098,Violations[Key],Violations[Cuisine])</f>
        <v/>
      </c>
      <c r="F3098" s="9">
        <f>_xlfn.XLOOKUP(C3098,Violations[Key],Violations[Score])</f>
        <v/>
      </c>
      <c r="G3098" s="9">
        <f>_xlfn.XLOOKUP(C3098,Violations[Key],Violations[Grade])&amp;""</f>
        <v/>
      </c>
      <c r="H3098" s="9">
        <f>COUNTIFS(Violations[Key],C3098,Violations[Violation code],"&lt;&gt;")</f>
        <v/>
      </c>
      <c r="I3098" s="9">
        <f>COUNTIFS(Violations[Key],C3098,Violations[Critical flag],"Critical")</f>
        <v/>
      </c>
      <c r="J3098" s="9">
        <f>IF(LEFT(_xlfn.XLOOKUP(C3098,Violations[Key],Violations[Action]),20)="Establishment Closed","Yes","No")</f>
        <v/>
      </c>
      <c r="K3098" s="9">
        <f>IF(F3098&lt;=13,"Yes","No")</f>
        <v/>
      </c>
    </row>
    <row r="3099">
      <c r="A3099" t="n">
        <v>50115776</v>
      </c>
      <c r="B3099" s="8" t="n">
        <v>46182</v>
      </c>
      <c r="C3099" s="9">
        <f>A3099&amp;"-"&amp;TEXT(B3099,"yyyymmdd")</f>
        <v/>
      </c>
      <c r="D3099" s="9">
        <f>_xlfn.XLOOKUP(C3099,Violations[Key],Violations[Boro])</f>
        <v/>
      </c>
      <c r="E3099" s="9">
        <f>_xlfn.XLOOKUP(C3099,Violations[Key],Violations[Cuisine])</f>
        <v/>
      </c>
      <c r="F3099" s="9">
        <f>_xlfn.XLOOKUP(C3099,Violations[Key],Violations[Score])</f>
        <v/>
      </c>
      <c r="G3099" s="9">
        <f>_xlfn.XLOOKUP(C3099,Violations[Key],Violations[Grade])&amp;""</f>
        <v/>
      </c>
      <c r="H3099" s="9">
        <f>COUNTIFS(Violations[Key],C3099,Violations[Violation code],"&lt;&gt;")</f>
        <v/>
      </c>
      <c r="I3099" s="9">
        <f>COUNTIFS(Violations[Key],C3099,Violations[Critical flag],"Critical")</f>
        <v/>
      </c>
      <c r="J3099" s="9">
        <f>IF(LEFT(_xlfn.XLOOKUP(C3099,Violations[Key],Violations[Action]),20)="Establishment Closed","Yes","No")</f>
        <v/>
      </c>
      <c r="K3099" s="9">
        <f>IF(F3099&lt;=13,"Yes","No")</f>
        <v/>
      </c>
    </row>
    <row r="3100">
      <c r="A3100" t="n">
        <v>50117450</v>
      </c>
      <c r="B3100" s="8" t="n">
        <v>46182</v>
      </c>
      <c r="C3100" s="9">
        <f>A3100&amp;"-"&amp;TEXT(B3100,"yyyymmdd")</f>
        <v/>
      </c>
      <c r="D3100" s="9">
        <f>_xlfn.XLOOKUP(C3100,Violations[Key],Violations[Boro])</f>
        <v/>
      </c>
      <c r="E3100" s="9">
        <f>_xlfn.XLOOKUP(C3100,Violations[Key],Violations[Cuisine])</f>
        <v/>
      </c>
      <c r="F3100" s="9">
        <f>_xlfn.XLOOKUP(C3100,Violations[Key],Violations[Score])</f>
        <v/>
      </c>
      <c r="G3100" s="9">
        <f>_xlfn.XLOOKUP(C3100,Violations[Key],Violations[Grade])&amp;""</f>
        <v/>
      </c>
      <c r="H3100" s="9">
        <f>COUNTIFS(Violations[Key],C3100,Violations[Violation code],"&lt;&gt;")</f>
        <v/>
      </c>
      <c r="I3100" s="9">
        <f>COUNTIFS(Violations[Key],C3100,Violations[Critical flag],"Critical")</f>
        <v/>
      </c>
      <c r="J3100" s="9">
        <f>IF(LEFT(_xlfn.XLOOKUP(C3100,Violations[Key],Violations[Action]),20)="Establishment Closed","Yes","No")</f>
        <v/>
      </c>
      <c r="K3100" s="9">
        <f>IF(F3100&lt;=13,"Yes","No")</f>
        <v/>
      </c>
    </row>
    <row r="3101">
      <c r="A3101" t="n">
        <v>50121603</v>
      </c>
      <c r="B3101" s="8" t="n">
        <v>46182</v>
      </c>
      <c r="C3101" s="9">
        <f>A3101&amp;"-"&amp;TEXT(B3101,"yyyymmdd")</f>
        <v/>
      </c>
      <c r="D3101" s="9">
        <f>_xlfn.XLOOKUP(C3101,Violations[Key],Violations[Boro])</f>
        <v/>
      </c>
      <c r="E3101" s="9">
        <f>_xlfn.XLOOKUP(C3101,Violations[Key],Violations[Cuisine])</f>
        <v/>
      </c>
      <c r="F3101" s="9">
        <f>_xlfn.XLOOKUP(C3101,Violations[Key],Violations[Score])</f>
        <v/>
      </c>
      <c r="G3101" s="9">
        <f>_xlfn.XLOOKUP(C3101,Violations[Key],Violations[Grade])&amp;""</f>
        <v/>
      </c>
      <c r="H3101" s="9">
        <f>COUNTIFS(Violations[Key],C3101,Violations[Violation code],"&lt;&gt;")</f>
        <v/>
      </c>
      <c r="I3101" s="9">
        <f>COUNTIFS(Violations[Key],C3101,Violations[Critical flag],"Critical")</f>
        <v/>
      </c>
      <c r="J3101" s="9">
        <f>IF(LEFT(_xlfn.XLOOKUP(C3101,Violations[Key],Violations[Action]),20)="Establishment Closed","Yes","No")</f>
        <v/>
      </c>
      <c r="K3101" s="9">
        <f>IF(F3101&lt;=13,"Yes","No")</f>
        <v/>
      </c>
    </row>
    <row r="3102">
      <c r="A3102" t="n">
        <v>50122469</v>
      </c>
      <c r="B3102" s="8" t="n">
        <v>46182</v>
      </c>
      <c r="C3102" s="9">
        <f>A3102&amp;"-"&amp;TEXT(B3102,"yyyymmdd")</f>
        <v/>
      </c>
      <c r="D3102" s="9">
        <f>_xlfn.XLOOKUP(C3102,Violations[Key],Violations[Boro])</f>
        <v/>
      </c>
      <c r="E3102" s="9">
        <f>_xlfn.XLOOKUP(C3102,Violations[Key],Violations[Cuisine])</f>
        <v/>
      </c>
      <c r="F3102" s="9">
        <f>_xlfn.XLOOKUP(C3102,Violations[Key],Violations[Score])</f>
        <v/>
      </c>
      <c r="G3102" s="9">
        <f>_xlfn.XLOOKUP(C3102,Violations[Key],Violations[Grade])&amp;""</f>
        <v/>
      </c>
      <c r="H3102" s="9">
        <f>COUNTIFS(Violations[Key],C3102,Violations[Violation code],"&lt;&gt;")</f>
        <v/>
      </c>
      <c r="I3102" s="9">
        <f>COUNTIFS(Violations[Key],C3102,Violations[Critical flag],"Critical")</f>
        <v/>
      </c>
      <c r="J3102" s="9">
        <f>IF(LEFT(_xlfn.XLOOKUP(C3102,Violations[Key],Violations[Action]),20)="Establishment Closed","Yes","No")</f>
        <v/>
      </c>
      <c r="K3102" s="9">
        <f>IF(F3102&lt;=13,"Yes","No")</f>
        <v/>
      </c>
    </row>
    <row r="3103">
      <c r="A3103" t="n">
        <v>50124047</v>
      </c>
      <c r="B3103" s="8" t="n">
        <v>46182</v>
      </c>
      <c r="C3103" s="9">
        <f>A3103&amp;"-"&amp;TEXT(B3103,"yyyymmdd")</f>
        <v/>
      </c>
      <c r="D3103" s="9">
        <f>_xlfn.XLOOKUP(C3103,Violations[Key],Violations[Boro])</f>
        <v/>
      </c>
      <c r="E3103" s="9">
        <f>_xlfn.XLOOKUP(C3103,Violations[Key],Violations[Cuisine])</f>
        <v/>
      </c>
      <c r="F3103" s="9">
        <f>_xlfn.XLOOKUP(C3103,Violations[Key],Violations[Score])</f>
        <v/>
      </c>
      <c r="G3103" s="9">
        <f>_xlfn.XLOOKUP(C3103,Violations[Key],Violations[Grade])&amp;""</f>
        <v/>
      </c>
      <c r="H3103" s="9">
        <f>COUNTIFS(Violations[Key],C3103,Violations[Violation code],"&lt;&gt;")</f>
        <v/>
      </c>
      <c r="I3103" s="9">
        <f>COUNTIFS(Violations[Key],C3103,Violations[Critical flag],"Critical")</f>
        <v/>
      </c>
      <c r="J3103" s="9">
        <f>IF(LEFT(_xlfn.XLOOKUP(C3103,Violations[Key],Violations[Action]),20)="Establishment Closed","Yes","No")</f>
        <v/>
      </c>
      <c r="K3103" s="9">
        <f>IF(F3103&lt;=13,"Yes","No")</f>
        <v/>
      </c>
    </row>
    <row r="3104">
      <c r="A3104" t="n">
        <v>50124509</v>
      </c>
      <c r="B3104" s="8" t="n">
        <v>46182</v>
      </c>
      <c r="C3104" s="9">
        <f>A3104&amp;"-"&amp;TEXT(B3104,"yyyymmdd")</f>
        <v/>
      </c>
      <c r="D3104" s="9">
        <f>_xlfn.XLOOKUP(C3104,Violations[Key],Violations[Boro])</f>
        <v/>
      </c>
      <c r="E3104" s="9">
        <f>_xlfn.XLOOKUP(C3104,Violations[Key],Violations[Cuisine])</f>
        <v/>
      </c>
      <c r="F3104" s="9">
        <f>_xlfn.XLOOKUP(C3104,Violations[Key],Violations[Score])</f>
        <v/>
      </c>
      <c r="G3104" s="9">
        <f>_xlfn.XLOOKUP(C3104,Violations[Key],Violations[Grade])&amp;""</f>
        <v/>
      </c>
      <c r="H3104" s="9">
        <f>COUNTIFS(Violations[Key],C3104,Violations[Violation code],"&lt;&gt;")</f>
        <v/>
      </c>
      <c r="I3104" s="9">
        <f>COUNTIFS(Violations[Key],C3104,Violations[Critical flag],"Critical")</f>
        <v/>
      </c>
      <c r="J3104" s="9">
        <f>IF(LEFT(_xlfn.XLOOKUP(C3104,Violations[Key],Violations[Action]),20)="Establishment Closed","Yes","No")</f>
        <v/>
      </c>
      <c r="K3104" s="9">
        <f>IF(F3104&lt;=13,"Yes","No")</f>
        <v/>
      </c>
    </row>
    <row r="3105">
      <c r="A3105" t="n">
        <v>50125813</v>
      </c>
      <c r="B3105" s="8" t="n">
        <v>46182</v>
      </c>
      <c r="C3105" s="9">
        <f>A3105&amp;"-"&amp;TEXT(B3105,"yyyymmdd")</f>
        <v/>
      </c>
      <c r="D3105" s="9">
        <f>_xlfn.XLOOKUP(C3105,Violations[Key],Violations[Boro])</f>
        <v/>
      </c>
      <c r="E3105" s="9">
        <f>_xlfn.XLOOKUP(C3105,Violations[Key],Violations[Cuisine])</f>
        <v/>
      </c>
      <c r="F3105" s="9">
        <f>_xlfn.XLOOKUP(C3105,Violations[Key],Violations[Score])</f>
        <v/>
      </c>
      <c r="G3105" s="9">
        <f>_xlfn.XLOOKUP(C3105,Violations[Key],Violations[Grade])&amp;""</f>
        <v/>
      </c>
      <c r="H3105" s="9">
        <f>COUNTIFS(Violations[Key],C3105,Violations[Violation code],"&lt;&gt;")</f>
        <v/>
      </c>
      <c r="I3105" s="9">
        <f>COUNTIFS(Violations[Key],C3105,Violations[Critical flag],"Critical")</f>
        <v/>
      </c>
      <c r="J3105" s="9">
        <f>IF(LEFT(_xlfn.XLOOKUP(C3105,Violations[Key],Violations[Action]),20)="Establishment Closed","Yes","No")</f>
        <v/>
      </c>
      <c r="K3105" s="9">
        <f>IF(F3105&lt;=13,"Yes","No")</f>
        <v/>
      </c>
    </row>
    <row r="3106">
      <c r="A3106" t="n">
        <v>50126221</v>
      </c>
      <c r="B3106" s="8" t="n">
        <v>46182</v>
      </c>
      <c r="C3106" s="9">
        <f>A3106&amp;"-"&amp;TEXT(B3106,"yyyymmdd")</f>
        <v/>
      </c>
      <c r="D3106" s="9">
        <f>_xlfn.XLOOKUP(C3106,Violations[Key],Violations[Boro])</f>
        <v/>
      </c>
      <c r="E3106" s="9">
        <f>_xlfn.XLOOKUP(C3106,Violations[Key],Violations[Cuisine])</f>
        <v/>
      </c>
      <c r="F3106" s="9">
        <f>_xlfn.XLOOKUP(C3106,Violations[Key],Violations[Score])</f>
        <v/>
      </c>
      <c r="G3106" s="9">
        <f>_xlfn.XLOOKUP(C3106,Violations[Key],Violations[Grade])&amp;""</f>
        <v/>
      </c>
      <c r="H3106" s="9">
        <f>COUNTIFS(Violations[Key],C3106,Violations[Violation code],"&lt;&gt;")</f>
        <v/>
      </c>
      <c r="I3106" s="9">
        <f>COUNTIFS(Violations[Key],C3106,Violations[Critical flag],"Critical")</f>
        <v/>
      </c>
      <c r="J3106" s="9">
        <f>IF(LEFT(_xlfn.XLOOKUP(C3106,Violations[Key],Violations[Action]),20)="Establishment Closed","Yes","No")</f>
        <v/>
      </c>
      <c r="K3106" s="9">
        <f>IF(F3106&lt;=13,"Yes","No")</f>
        <v/>
      </c>
    </row>
    <row r="3107">
      <c r="A3107" t="n">
        <v>50127403</v>
      </c>
      <c r="B3107" s="8" t="n">
        <v>46182</v>
      </c>
      <c r="C3107" s="9">
        <f>A3107&amp;"-"&amp;TEXT(B3107,"yyyymmdd")</f>
        <v/>
      </c>
      <c r="D3107" s="9">
        <f>_xlfn.XLOOKUP(C3107,Violations[Key],Violations[Boro])</f>
        <v/>
      </c>
      <c r="E3107" s="9">
        <f>_xlfn.XLOOKUP(C3107,Violations[Key],Violations[Cuisine])</f>
        <v/>
      </c>
      <c r="F3107" s="9">
        <f>_xlfn.XLOOKUP(C3107,Violations[Key],Violations[Score])</f>
        <v/>
      </c>
      <c r="G3107" s="9">
        <f>_xlfn.XLOOKUP(C3107,Violations[Key],Violations[Grade])&amp;""</f>
        <v/>
      </c>
      <c r="H3107" s="9">
        <f>COUNTIFS(Violations[Key],C3107,Violations[Violation code],"&lt;&gt;")</f>
        <v/>
      </c>
      <c r="I3107" s="9">
        <f>COUNTIFS(Violations[Key],C3107,Violations[Critical flag],"Critical")</f>
        <v/>
      </c>
      <c r="J3107" s="9">
        <f>IF(LEFT(_xlfn.XLOOKUP(C3107,Violations[Key],Violations[Action]),20)="Establishment Closed","Yes","No")</f>
        <v/>
      </c>
      <c r="K3107" s="9">
        <f>IF(F3107&lt;=13,"Yes","No")</f>
        <v/>
      </c>
    </row>
    <row r="3108">
      <c r="A3108" t="n">
        <v>50127525</v>
      </c>
      <c r="B3108" s="8" t="n">
        <v>46182</v>
      </c>
      <c r="C3108" s="9">
        <f>A3108&amp;"-"&amp;TEXT(B3108,"yyyymmdd")</f>
        <v/>
      </c>
      <c r="D3108" s="9">
        <f>_xlfn.XLOOKUP(C3108,Violations[Key],Violations[Boro])</f>
        <v/>
      </c>
      <c r="E3108" s="9">
        <f>_xlfn.XLOOKUP(C3108,Violations[Key],Violations[Cuisine])</f>
        <v/>
      </c>
      <c r="F3108" s="9">
        <f>_xlfn.XLOOKUP(C3108,Violations[Key],Violations[Score])</f>
        <v/>
      </c>
      <c r="G3108" s="9">
        <f>_xlfn.XLOOKUP(C3108,Violations[Key],Violations[Grade])&amp;""</f>
        <v/>
      </c>
      <c r="H3108" s="9">
        <f>COUNTIFS(Violations[Key],C3108,Violations[Violation code],"&lt;&gt;")</f>
        <v/>
      </c>
      <c r="I3108" s="9">
        <f>COUNTIFS(Violations[Key],C3108,Violations[Critical flag],"Critical")</f>
        <v/>
      </c>
      <c r="J3108" s="9">
        <f>IF(LEFT(_xlfn.XLOOKUP(C3108,Violations[Key],Violations[Action]),20)="Establishment Closed","Yes","No")</f>
        <v/>
      </c>
      <c r="K3108" s="9">
        <f>IF(F3108&lt;=13,"Yes","No")</f>
        <v/>
      </c>
    </row>
    <row r="3109">
      <c r="A3109" t="n">
        <v>50129829</v>
      </c>
      <c r="B3109" s="8" t="n">
        <v>46182</v>
      </c>
      <c r="C3109" s="9">
        <f>A3109&amp;"-"&amp;TEXT(B3109,"yyyymmdd")</f>
        <v/>
      </c>
      <c r="D3109" s="9">
        <f>_xlfn.XLOOKUP(C3109,Violations[Key],Violations[Boro])</f>
        <v/>
      </c>
      <c r="E3109" s="9">
        <f>_xlfn.XLOOKUP(C3109,Violations[Key],Violations[Cuisine])</f>
        <v/>
      </c>
      <c r="F3109" s="9">
        <f>_xlfn.XLOOKUP(C3109,Violations[Key],Violations[Score])</f>
        <v/>
      </c>
      <c r="G3109" s="9">
        <f>_xlfn.XLOOKUP(C3109,Violations[Key],Violations[Grade])&amp;""</f>
        <v/>
      </c>
      <c r="H3109" s="9">
        <f>COUNTIFS(Violations[Key],C3109,Violations[Violation code],"&lt;&gt;")</f>
        <v/>
      </c>
      <c r="I3109" s="9">
        <f>COUNTIFS(Violations[Key],C3109,Violations[Critical flag],"Critical")</f>
        <v/>
      </c>
      <c r="J3109" s="9">
        <f>IF(LEFT(_xlfn.XLOOKUP(C3109,Violations[Key],Violations[Action]),20)="Establishment Closed","Yes","No")</f>
        <v/>
      </c>
      <c r="K3109" s="9">
        <f>IF(F3109&lt;=13,"Yes","No")</f>
        <v/>
      </c>
    </row>
    <row r="3110">
      <c r="A3110" t="n">
        <v>50135215</v>
      </c>
      <c r="B3110" s="8" t="n">
        <v>46182</v>
      </c>
      <c r="C3110" s="9">
        <f>A3110&amp;"-"&amp;TEXT(B3110,"yyyymmdd")</f>
        <v/>
      </c>
      <c r="D3110" s="9">
        <f>_xlfn.XLOOKUP(C3110,Violations[Key],Violations[Boro])</f>
        <v/>
      </c>
      <c r="E3110" s="9">
        <f>_xlfn.XLOOKUP(C3110,Violations[Key],Violations[Cuisine])</f>
        <v/>
      </c>
      <c r="F3110" s="9">
        <f>_xlfn.XLOOKUP(C3110,Violations[Key],Violations[Score])</f>
        <v/>
      </c>
      <c r="G3110" s="9">
        <f>_xlfn.XLOOKUP(C3110,Violations[Key],Violations[Grade])&amp;""</f>
        <v/>
      </c>
      <c r="H3110" s="9">
        <f>COUNTIFS(Violations[Key],C3110,Violations[Violation code],"&lt;&gt;")</f>
        <v/>
      </c>
      <c r="I3110" s="9">
        <f>COUNTIFS(Violations[Key],C3110,Violations[Critical flag],"Critical")</f>
        <v/>
      </c>
      <c r="J3110" s="9">
        <f>IF(LEFT(_xlfn.XLOOKUP(C3110,Violations[Key],Violations[Action]),20)="Establishment Closed","Yes","No")</f>
        <v/>
      </c>
      <c r="K3110" s="9">
        <f>IF(F3110&lt;=13,"Yes","No")</f>
        <v/>
      </c>
    </row>
    <row r="3111">
      <c r="A3111" t="n">
        <v>50136257</v>
      </c>
      <c r="B3111" s="8" t="n">
        <v>46182</v>
      </c>
      <c r="C3111" s="9">
        <f>A3111&amp;"-"&amp;TEXT(B3111,"yyyymmdd")</f>
        <v/>
      </c>
      <c r="D3111" s="9">
        <f>_xlfn.XLOOKUP(C3111,Violations[Key],Violations[Boro])</f>
        <v/>
      </c>
      <c r="E3111" s="9">
        <f>_xlfn.XLOOKUP(C3111,Violations[Key],Violations[Cuisine])</f>
        <v/>
      </c>
      <c r="F3111" s="9">
        <f>_xlfn.XLOOKUP(C3111,Violations[Key],Violations[Score])</f>
        <v/>
      </c>
      <c r="G3111" s="9">
        <f>_xlfn.XLOOKUP(C3111,Violations[Key],Violations[Grade])&amp;""</f>
        <v/>
      </c>
      <c r="H3111" s="9">
        <f>COUNTIFS(Violations[Key],C3111,Violations[Violation code],"&lt;&gt;")</f>
        <v/>
      </c>
      <c r="I3111" s="9">
        <f>COUNTIFS(Violations[Key],C3111,Violations[Critical flag],"Critical")</f>
        <v/>
      </c>
      <c r="J3111" s="9">
        <f>IF(LEFT(_xlfn.XLOOKUP(C3111,Violations[Key],Violations[Action]),20)="Establishment Closed","Yes","No")</f>
        <v/>
      </c>
      <c r="K3111" s="9">
        <f>IF(F3111&lt;=13,"Yes","No")</f>
        <v/>
      </c>
    </row>
    <row r="3112">
      <c r="A3112" t="n">
        <v>50136799</v>
      </c>
      <c r="B3112" s="8" t="n">
        <v>46182</v>
      </c>
      <c r="C3112" s="9">
        <f>A3112&amp;"-"&amp;TEXT(B3112,"yyyymmdd")</f>
        <v/>
      </c>
      <c r="D3112" s="9">
        <f>_xlfn.XLOOKUP(C3112,Violations[Key],Violations[Boro])</f>
        <v/>
      </c>
      <c r="E3112" s="9">
        <f>_xlfn.XLOOKUP(C3112,Violations[Key],Violations[Cuisine])</f>
        <v/>
      </c>
      <c r="F3112" s="9">
        <f>_xlfn.XLOOKUP(C3112,Violations[Key],Violations[Score])</f>
        <v/>
      </c>
      <c r="G3112" s="9">
        <f>_xlfn.XLOOKUP(C3112,Violations[Key],Violations[Grade])&amp;""</f>
        <v/>
      </c>
      <c r="H3112" s="9">
        <f>COUNTIFS(Violations[Key],C3112,Violations[Violation code],"&lt;&gt;")</f>
        <v/>
      </c>
      <c r="I3112" s="9">
        <f>COUNTIFS(Violations[Key],C3112,Violations[Critical flag],"Critical")</f>
        <v/>
      </c>
      <c r="J3112" s="9">
        <f>IF(LEFT(_xlfn.XLOOKUP(C3112,Violations[Key],Violations[Action]),20)="Establishment Closed","Yes","No")</f>
        <v/>
      </c>
      <c r="K3112" s="9">
        <f>IF(F3112&lt;=13,"Yes","No")</f>
        <v/>
      </c>
    </row>
    <row r="3113">
      <c r="A3113" t="n">
        <v>50137811</v>
      </c>
      <c r="B3113" s="8" t="n">
        <v>46182</v>
      </c>
      <c r="C3113" s="9">
        <f>A3113&amp;"-"&amp;TEXT(B3113,"yyyymmdd")</f>
        <v/>
      </c>
      <c r="D3113" s="9">
        <f>_xlfn.XLOOKUP(C3113,Violations[Key],Violations[Boro])</f>
        <v/>
      </c>
      <c r="E3113" s="9">
        <f>_xlfn.XLOOKUP(C3113,Violations[Key],Violations[Cuisine])</f>
        <v/>
      </c>
      <c r="F3113" s="9">
        <f>_xlfn.XLOOKUP(C3113,Violations[Key],Violations[Score])</f>
        <v/>
      </c>
      <c r="G3113" s="9">
        <f>_xlfn.XLOOKUP(C3113,Violations[Key],Violations[Grade])&amp;""</f>
        <v/>
      </c>
      <c r="H3113" s="9">
        <f>COUNTIFS(Violations[Key],C3113,Violations[Violation code],"&lt;&gt;")</f>
        <v/>
      </c>
      <c r="I3113" s="9">
        <f>COUNTIFS(Violations[Key],C3113,Violations[Critical flag],"Critical")</f>
        <v/>
      </c>
      <c r="J3113" s="9">
        <f>IF(LEFT(_xlfn.XLOOKUP(C3113,Violations[Key],Violations[Action]),20)="Establishment Closed","Yes","No")</f>
        <v/>
      </c>
      <c r="K3113" s="9">
        <f>IF(F3113&lt;=13,"Yes","No")</f>
        <v/>
      </c>
    </row>
    <row r="3114">
      <c r="A3114" t="n">
        <v>50138798</v>
      </c>
      <c r="B3114" s="8" t="n">
        <v>46182</v>
      </c>
      <c r="C3114" s="9">
        <f>A3114&amp;"-"&amp;TEXT(B3114,"yyyymmdd")</f>
        <v/>
      </c>
      <c r="D3114" s="9">
        <f>_xlfn.XLOOKUP(C3114,Violations[Key],Violations[Boro])</f>
        <v/>
      </c>
      <c r="E3114" s="9">
        <f>_xlfn.XLOOKUP(C3114,Violations[Key],Violations[Cuisine])</f>
        <v/>
      </c>
      <c r="F3114" s="9">
        <f>_xlfn.XLOOKUP(C3114,Violations[Key],Violations[Score])</f>
        <v/>
      </c>
      <c r="G3114" s="9">
        <f>_xlfn.XLOOKUP(C3114,Violations[Key],Violations[Grade])&amp;""</f>
        <v/>
      </c>
      <c r="H3114" s="9">
        <f>COUNTIFS(Violations[Key],C3114,Violations[Violation code],"&lt;&gt;")</f>
        <v/>
      </c>
      <c r="I3114" s="9">
        <f>COUNTIFS(Violations[Key],C3114,Violations[Critical flag],"Critical")</f>
        <v/>
      </c>
      <c r="J3114" s="9">
        <f>IF(LEFT(_xlfn.XLOOKUP(C3114,Violations[Key],Violations[Action]),20)="Establishment Closed","Yes","No")</f>
        <v/>
      </c>
      <c r="K3114" s="9">
        <f>IF(F3114&lt;=13,"Yes","No")</f>
        <v/>
      </c>
    </row>
    <row r="3115">
      <c r="A3115" t="n">
        <v>50139102</v>
      </c>
      <c r="B3115" s="8" t="n">
        <v>46182</v>
      </c>
      <c r="C3115" s="9">
        <f>A3115&amp;"-"&amp;TEXT(B3115,"yyyymmdd")</f>
        <v/>
      </c>
      <c r="D3115" s="9">
        <f>_xlfn.XLOOKUP(C3115,Violations[Key],Violations[Boro])</f>
        <v/>
      </c>
      <c r="E3115" s="9">
        <f>_xlfn.XLOOKUP(C3115,Violations[Key],Violations[Cuisine])</f>
        <v/>
      </c>
      <c r="F3115" s="9">
        <f>_xlfn.XLOOKUP(C3115,Violations[Key],Violations[Score])</f>
        <v/>
      </c>
      <c r="G3115" s="9">
        <f>_xlfn.XLOOKUP(C3115,Violations[Key],Violations[Grade])&amp;""</f>
        <v/>
      </c>
      <c r="H3115" s="9">
        <f>COUNTIFS(Violations[Key],C3115,Violations[Violation code],"&lt;&gt;")</f>
        <v/>
      </c>
      <c r="I3115" s="9">
        <f>COUNTIFS(Violations[Key],C3115,Violations[Critical flag],"Critical")</f>
        <v/>
      </c>
      <c r="J3115" s="9">
        <f>IF(LEFT(_xlfn.XLOOKUP(C3115,Violations[Key],Violations[Action]),20)="Establishment Closed","Yes","No")</f>
        <v/>
      </c>
      <c r="K3115" s="9">
        <f>IF(F3115&lt;=13,"Yes","No")</f>
        <v/>
      </c>
    </row>
    <row r="3116">
      <c r="A3116" t="n">
        <v>50139466</v>
      </c>
      <c r="B3116" s="8" t="n">
        <v>46182</v>
      </c>
      <c r="C3116" s="9">
        <f>A3116&amp;"-"&amp;TEXT(B3116,"yyyymmdd")</f>
        <v/>
      </c>
      <c r="D3116" s="9">
        <f>_xlfn.XLOOKUP(C3116,Violations[Key],Violations[Boro])</f>
        <v/>
      </c>
      <c r="E3116" s="9">
        <f>_xlfn.XLOOKUP(C3116,Violations[Key],Violations[Cuisine])</f>
        <v/>
      </c>
      <c r="F3116" s="9">
        <f>_xlfn.XLOOKUP(C3116,Violations[Key],Violations[Score])</f>
        <v/>
      </c>
      <c r="G3116" s="9">
        <f>_xlfn.XLOOKUP(C3116,Violations[Key],Violations[Grade])&amp;""</f>
        <v/>
      </c>
      <c r="H3116" s="9">
        <f>COUNTIFS(Violations[Key],C3116,Violations[Violation code],"&lt;&gt;")</f>
        <v/>
      </c>
      <c r="I3116" s="9">
        <f>COUNTIFS(Violations[Key],C3116,Violations[Critical flag],"Critical")</f>
        <v/>
      </c>
      <c r="J3116" s="9">
        <f>IF(LEFT(_xlfn.XLOOKUP(C3116,Violations[Key],Violations[Action]),20)="Establishment Closed","Yes","No")</f>
        <v/>
      </c>
      <c r="K3116" s="9">
        <f>IF(F3116&lt;=13,"Yes","No")</f>
        <v/>
      </c>
    </row>
    <row r="3117">
      <c r="A3117" t="n">
        <v>50140837</v>
      </c>
      <c r="B3117" s="8" t="n">
        <v>46182</v>
      </c>
      <c r="C3117" s="9">
        <f>A3117&amp;"-"&amp;TEXT(B3117,"yyyymmdd")</f>
        <v/>
      </c>
      <c r="D3117" s="9">
        <f>_xlfn.XLOOKUP(C3117,Violations[Key],Violations[Boro])</f>
        <v/>
      </c>
      <c r="E3117" s="9">
        <f>_xlfn.XLOOKUP(C3117,Violations[Key],Violations[Cuisine])</f>
        <v/>
      </c>
      <c r="F3117" s="9">
        <f>_xlfn.XLOOKUP(C3117,Violations[Key],Violations[Score])</f>
        <v/>
      </c>
      <c r="G3117" s="9">
        <f>_xlfn.XLOOKUP(C3117,Violations[Key],Violations[Grade])&amp;""</f>
        <v/>
      </c>
      <c r="H3117" s="9">
        <f>COUNTIFS(Violations[Key],C3117,Violations[Violation code],"&lt;&gt;")</f>
        <v/>
      </c>
      <c r="I3117" s="9">
        <f>COUNTIFS(Violations[Key],C3117,Violations[Critical flag],"Critical")</f>
        <v/>
      </c>
      <c r="J3117" s="9">
        <f>IF(LEFT(_xlfn.XLOOKUP(C3117,Violations[Key],Violations[Action]),20)="Establishment Closed","Yes","No")</f>
        <v/>
      </c>
      <c r="K3117" s="9">
        <f>IF(F3117&lt;=13,"Yes","No")</f>
        <v/>
      </c>
    </row>
    <row r="3118">
      <c r="A3118" t="n">
        <v>50141457</v>
      </c>
      <c r="B3118" s="8" t="n">
        <v>46182</v>
      </c>
      <c r="C3118" s="9">
        <f>A3118&amp;"-"&amp;TEXT(B3118,"yyyymmdd")</f>
        <v/>
      </c>
      <c r="D3118" s="9">
        <f>_xlfn.XLOOKUP(C3118,Violations[Key],Violations[Boro])</f>
        <v/>
      </c>
      <c r="E3118" s="9">
        <f>_xlfn.XLOOKUP(C3118,Violations[Key],Violations[Cuisine])</f>
        <v/>
      </c>
      <c r="F3118" s="9">
        <f>_xlfn.XLOOKUP(C3118,Violations[Key],Violations[Score])</f>
        <v/>
      </c>
      <c r="G3118" s="9">
        <f>_xlfn.XLOOKUP(C3118,Violations[Key],Violations[Grade])&amp;""</f>
        <v/>
      </c>
      <c r="H3118" s="9">
        <f>COUNTIFS(Violations[Key],C3118,Violations[Violation code],"&lt;&gt;")</f>
        <v/>
      </c>
      <c r="I3118" s="9">
        <f>COUNTIFS(Violations[Key],C3118,Violations[Critical flag],"Critical")</f>
        <v/>
      </c>
      <c r="J3118" s="9">
        <f>IF(LEFT(_xlfn.XLOOKUP(C3118,Violations[Key],Violations[Action]),20)="Establishment Closed","Yes","No")</f>
        <v/>
      </c>
      <c r="K3118" s="9">
        <f>IF(F3118&lt;=13,"Yes","No")</f>
        <v/>
      </c>
    </row>
    <row r="3119">
      <c r="A3119" t="n">
        <v>50141664</v>
      </c>
      <c r="B3119" s="8" t="n">
        <v>46182</v>
      </c>
      <c r="C3119" s="9">
        <f>A3119&amp;"-"&amp;TEXT(B3119,"yyyymmdd")</f>
        <v/>
      </c>
      <c r="D3119" s="9">
        <f>_xlfn.XLOOKUP(C3119,Violations[Key],Violations[Boro])</f>
        <v/>
      </c>
      <c r="E3119" s="9">
        <f>_xlfn.XLOOKUP(C3119,Violations[Key],Violations[Cuisine])</f>
        <v/>
      </c>
      <c r="F3119" s="9">
        <f>_xlfn.XLOOKUP(C3119,Violations[Key],Violations[Score])</f>
        <v/>
      </c>
      <c r="G3119" s="9">
        <f>_xlfn.XLOOKUP(C3119,Violations[Key],Violations[Grade])&amp;""</f>
        <v/>
      </c>
      <c r="H3119" s="9">
        <f>COUNTIFS(Violations[Key],C3119,Violations[Violation code],"&lt;&gt;")</f>
        <v/>
      </c>
      <c r="I3119" s="9">
        <f>COUNTIFS(Violations[Key],C3119,Violations[Critical flag],"Critical")</f>
        <v/>
      </c>
      <c r="J3119" s="9">
        <f>IF(LEFT(_xlfn.XLOOKUP(C3119,Violations[Key],Violations[Action]),20)="Establishment Closed","Yes","No")</f>
        <v/>
      </c>
      <c r="K3119" s="9">
        <f>IF(F3119&lt;=13,"Yes","No")</f>
        <v/>
      </c>
    </row>
    <row r="3120">
      <c r="A3120" t="n">
        <v>50143580</v>
      </c>
      <c r="B3120" s="8" t="n">
        <v>46182</v>
      </c>
      <c r="C3120" s="9">
        <f>A3120&amp;"-"&amp;TEXT(B3120,"yyyymmdd")</f>
        <v/>
      </c>
      <c r="D3120" s="9">
        <f>_xlfn.XLOOKUP(C3120,Violations[Key],Violations[Boro])</f>
        <v/>
      </c>
      <c r="E3120" s="9">
        <f>_xlfn.XLOOKUP(C3120,Violations[Key],Violations[Cuisine])</f>
        <v/>
      </c>
      <c r="F3120" s="9">
        <f>_xlfn.XLOOKUP(C3120,Violations[Key],Violations[Score])</f>
        <v/>
      </c>
      <c r="G3120" s="9">
        <f>_xlfn.XLOOKUP(C3120,Violations[Key],Violations[Grade])&amp;""</f>
        <v/>
      </c>
      <c r="H3120" s="9">
        <f>COUNTIFS(Violations[Key],C3120,Violations[Violation code],"&lt;&gt;")</f>
        <v/>
      </c>
      <c r="I3120" s="9">
        <f>COUNTIFS(Violations[Key],C3120,Violations[Critical flag],"Critical")</f>
        <v/>
      </c>
      <c r="J3120" s="9">
        <f>IF(LEFT(_xlfn.XLOOKUP(C3120,Violations[Key],Violations[Action]),20)="Establishment Closed","Yes","No")</f>
        <v/>
      </c>
      <c r="K3120" s="9">
        <f>IF(F3120&lt;=13,"Yes","No")</f>
        <v/>
      </c>
    </row>
    <row r="3121">
      <c r="A3121" t="n">
        <v>50146033</v>
      </c>
      <c r="B3121" s="8" t="n">
        <v>46182</v>
      </c>
      <c r="C3121" s="9">
        <f>A3121&amp;"-"&amp;TEXT(B3121,"yyyymmdd")</f>
        <v/>
      </c>
      <c r="D3121" s="9">
        <f>_xlfn.XLOOKUP(C3121,Violations[Key],Violations[Boro])</f>
        <v/>
      </c>
      <c r="E3121" s="9">
        <f>_xlfn.XLOOKUP(C3121,Violations[Key],Violations[Cuisine])</f>
        <v/>
      </c>
      <c r="F3121" s="9">
        <f>_xlfn.XLOOKUP(C3121,Violations[Key],Violations[Score])</f>
        <v/>
      </c>
      <c r="G3121" s="9">
        <f>_xlfn.XLOOKUP(C3121,Violations[Key],Violations[Grade])&amp;""</f>
        <v/>
      </c>
      <c r="H3121" s="9">
        <f>COUNTIFS(Violations[Key],C3121,Violations[Violation code],"&lt;&gt;")</f>
        <v/>
      </c>
      <c r="I3121" s="9">
        <f>COUNTIFS(Violations[Key],C3121,Violations[Critical flag],"Critical")</f>
        <v/>
      </c>
      <c r="J3121" s="9">
        <f>IF(LEFT(_xlfn.XLOOKUP(C3121,Violations[Key],Violations[Action]),20)="Establishment Closed","Yes","No")</f>
        <v/>
      </c>
      <c r="K3121" s="9">
        <f>IF(F3121&lt;=13,"Yes","No")</f>
        <v/>
      </c>
    </row>
    <row r="3122">
      <c r="A3122" t="n">
        <v>50162039</v>
      </c>
      <c r="B3122" s="8" t="n">
        <v>46182</v>
      </c>
      <c r="C3122" s="9">
        <f>A3122&amp;"-"&amp;TEXT(B3122,"yyyymmdd")</f>
        <v/>
      </c>
      <c r="D3122" s="9">
        <f>_xlfn.XLOOKUP(C3122,Violations[Key],Violations[Boro])</f>
        <v/>
      </c>
      <c r="E3122" s="9">
        <f>_xlfn.XLOOKUP(C3122,Violations[Key],Violations[Cuisine])</f>
        <v/>
      </c>
      <c r="F3122" s="9">
        <f>_xlfn.XLOOKUP(C3122,Violations[Key],Violations[Score])</f>
        <v/>
      </c>
      <c r="G3122" s="9">
        <f>_xlfn.XLOOKUP(C3122,Violations[Key],Violations[Grade])&amp;""</f>
        <v/>
      </c>
      <c r="H3122" s="9">
        <f>COUNTIFS(Violations[Key],C3122,Violations[Violation code],"&lt;&gt;")</f>
        <v/>
      </c>
      <c r="I3122" s="9">
        <f>COUNTIFS(Violations[Key],C3122,Violations[Critical flag],"Critical")</f>
        <v/>
      </c>
      <c r="J3122" s="9">
        <f>IF(LEFT(_xlfn.XLOOKUP(C3122,Violations[Key],Violations[Action]),20)="Establishment Closed","Yes","No")</f>
        <v/>
      </c>
      <c r="K3122" s="9">
        <f>IF(F3122&lt;=13,"Yes","No")</f>
        <v/>
      </c>
    </row>
    <row r="3123">
      <c r="A3123" t="n">
        <v>50166881</v>
      </c>
      <c r="B3123" s="8" t="n">
        <v>46182</v>
      </c>
      <c r="C3123" s="9">
        <f>A3123&amp;"-"&amp;TEXT(B3123,"yyyymmdd")</f>
        <v/>
      </c>
      <c r="D3123" s="9">
        <f>_xlfn.XLOOKUP(C3123,Violations[Key],Violations[Boro])</f>
        <v/>
      </c>
      <c r="E3123" s="9">
        <f>_xlfn.XLOOKUP(C3123,Violations[Key],Violations[Cuisine])</f>
        <v/>
      </c>
      <c r="F3123" s="9">
        <f>_xlfn.XLOOKUP(C3123,Violations[Key],Violations[Score])</f>
        <v/>
      </c>
      <c r="G3123" s="9">
        <f>_xlfn.XLOOKUP(C3123,Violations[Key],Violations[Grade])&amp;""</f>
        <v/>
      </c>
      <c r="H3123" s="9">
        <f>COUNTIFS(Violations[Key],C3123,Violations[Violation code],"&lt;&gt;")</f>
        <v/>
      </c>
      <c r="I3123" s="9">
        <f>COUNTIFS(Violations[Key],C3123,Violations[Critical flag],"Critical")</f>
        <v/>
      </c>
      <c r="J3123" s="9">
        <f>IF(LEFT(_xlfn.XLOOKUP(C3123,Violations[Key],Violations[Action]),20)="Establishment Closed","Yes","No")</f>
        <v/>
      </c>
      <c r="K3123" s="9">
        <f>IF(F3123&lt;=13,"Yes","No")</f>
        <v/>
      </c>
    </row>
    <row r="3124">
      <c r="A3124" t="n">
        <v>50179555</v>
      </c>
      <c r="B3124" s="8" t="n">
        <v>46182</v>
      </c>
      <c r="C3124" s="9">
        <f>A3124&amp;"-"&amp;TEXT(B3124,"yyyymmdd")</f>
        <v/>
      </c>
      <c r="D3124" s="9">
        <f>_xlfn.XLOOKUP(C3124,Violations[Key],Violations[Boro])</f>
        <v/>
      </c>
      <c r="E3124" s="9">
        <f>_xlfn.XLOOKUP(C3124,Violations[Key],Violations[Cuisine])</f>
        <v/>
      </c>
      <c r="F3124" s="9">
        <f>_xlfn.XLOOKUP(C3124,Violations[Key],Violations[Score])</f>
        <v/>
      </c>
      <c r="G3124" s="9">
        <f>_xlfn.XLOOKUP(C3124,Violations[Key],Violations[Grade])&amp;""</f>
        <v/>
      </c>
      <c r="H3124" s="9">
        <f>COUNTIFS(Violations[Key],C3124,Violations[Violation code],"&lt;&gt;")</f>
        <v/>
      </c>
      <c r="I3124" s="9">
        <f>COUNTIFS(Violations[Key],C3124,Violations[Critical flag],"Critical")</f>
        <v/>
      </c>
      <c r="J3124" s="9">
        <f>IF(LEFT(_xlfn.XLOOKUP(C3124,Violations[Key],Violations[Action]),20)="Establishment Closed","Yes","No")</f>
        <v/>
      </c>
      <c r="K3124" s="9">
        <f>IF(F3124&lt;=13,"Yes","No")</f>
        <v/>
      </c>
    </row>
    <row r="3125">
      <c r="A3125" t="n">
        <v>40356483</v>
      </c>
      <c r="B3125" s="8" t="n">
        <v>46183</v>
      </c>
      <c r="C3125" s="9">
        <f>A3125&amp;"-"&amp;TEXT(B3125,"yyyymmdd")</f>
        <v/>
      </c>
      <c r="D3125" s="9">
        <f>_xlfn.XLOOKUP(C3125,Violations[Key],Violations[Boro])</f>
        <v/>
      </c>
      <c r="E3125" s="9">
        <f>_xlfn.XLOOKUP(C3125,Violations[Key],Violations[Cuisine])</f>
        <v/>
      </c>
      <c r="F3125" s="9">
        <f>_xlfn.XLOOKUP(C3125,Violations[Key],Violations[Score])</f>
        <v/>
      </c>
      <c r="G3125" s="9">
        <f>_xlfn.XLOOKUP(C3125,Violations[Key],Violations[Grade])&amp;""</f>
        <v/>
      </c>
      <c r="H3125" s="9">
        <f>COUNTIFS(Violations[Key],C3125,Violations[Violation code],"&lt;&gt;")</f>
        <v/>
      </c>
      <c r="I3125" s="9">
        <f>COUNTIFS(Violations[Key],C3125,Violations[Critical flag],"Critical")</f>
        <v/>
      </c>
      <c r="J3125" s="9">
        <f>IF(LEFT(_xlfn.XLOOKUP(C3125,Violations[Key],Violations[Action]),20)="Establishment Closed","Yes","No")</f>
        <v/>
      </c>
      <c r="K3125" s="9">
        <f>IF(F3125&lt;=13,"Yes","No")</f>
        <v/>
      </c>
    </row>
    <row r="3126">
      <c r="A3126" t="n">
        <v>40793858</v>
      </c>
      <c r="B3126" s="8" t="n">
        <v>46183</v>
      </c>
      <c r="C3126" s="9">
        <f>A3126&amp;"-"&amp;TEXT(B3126,"yyyymmdd")</f>
        <v/>
      </c>
      <c r="D3126" s="9">
        <f>_xlfn.XLOOKUP(C3126,Violations[Key],Violations[Boro])</f>
        <v/>
      </c>
      <c r="E3126" s="9">
        <f>_xlfn.XLOOKUP(C3126,Violations[Key],Violations[Cuisine])</f>
        <v/>
      </c>
      <c r="F3126" s="9">
        <f>_xlfn.XLOOKUP(C3126,Violations[Key],Violations[Score])</f>
        <v/>
      </c>
      <c r="G3126" s="9">
        <f>_xlfn.XLOOKUP(C3126,Violations[Key],Violations[Grade])&amp;""</f>
        <v/>
      </c>
      <c r="H3126" s="9">
        <f>COUNTIFS(Violations[Key],C3126,Violations[Violation code],"&lt;&gt;")</f>
        <v/>
      </c>
      <c r="I3126" s="9">
        <f>COUNTIFS(Violations[Key],C3126,Violations[Critical flag],"Critical")</f>
        <v/>
      </c>
      <c r="J3126" s="9">
        <f>IF(LEFT(_xlfn.XLOOKUP(C3126,Violations[Key],Violations[Action]),20)="Establishment Closed","Yes","No")</f>
        <v/>
      </c>
      <c r="K3126" s="9">
        <f>IF(F3126&lt;=13,"Yes","No")</f>
        <v/>
      </c>
    </row>
    <row r="3127">
      <c r="A3127" t="n">
        <v>41503140</v>
      </c>
      <c r="B3127" s="8" t="n">
        <v>46183</v>
      </c>
      <c r="C3127" s="9">
        <f>A3127&amp;"-"&amp;TEXT(B3127,"yyyymmdd")</f>
        <v/>
      </c>
      <c r="D3127" s="9">
        <f>_xlfn.XLOOKUP(C3127,Violations[Key],Violations[Boro])</f>
        <v/>
      </c>
      <c r="E3127" s="9">
        <f>_xlfn.XLOOKUP(C3127,Violations[Key],Violations[Cuisine])</f>
        <v/>
      </c>
      <c r="F3127" s="9">
        <f>_xlfn.XLOOKUP(C3127,Violations[Key],Violations[Score])</f>
        <v/>
      </c>
      <c r="G3127" s="9">
        <f>_xlfn.XLOOKUP(C3127,Violations[Key],Violations[Grade])&amp;""</f>
        <v/>
      </c>
      <c r="H3127" s="9">
        <f>COUNTIFS(Violations[Key],C3127,Violations[Violation code],"&lt;&gt;")</f>
        <v/>
      </c>
      <c r="I3127" s="9">
        <f>COUNTIFS(Violations[Key],C3127,Violations[Critical flag],"Critical")</f>
        <v/>
      </c>
      <c r="J3127" s="9">
        <f>IF(LEFT(_xlfn.XLOOKUP(C3127,Violations[Key],Violations[Action]),20)="Establishment Closed","Yes","No")</f>
        <v/>
      </c>
      <c r="K3127" s="9">
        <f>IF(F3127&lt;=13,"Yes","No")</f>
        <v/>
      </c>
    </row>
    <row r="3128">
      <c r="A3128" t="n">
        <v>41586344</v>
      </c>
      <c r="B3128" s="8" t="n">
        <v>46183</v>
      </c>
      <c r="C3128" s="9">
        <f>A3128&amp;"-"&amp;TEXT(B3128,"yyyymmdd")</f>
        <v/>
      </c>
      <c r="D3128" s="9">
        <f>_xlfn.XLOOKUP(C3128,Violations[Key],Violations[Boro])</f>
        <v/>
      </c>
      <c r="E3128" s="9">
        <f>_xlfn.XLOOKUP(C3128,Violations[Key],Violations[Cuisine])</f>
        <v/>
      </c>
      <c r="F3128" s="9">
        <f>_xlfn.XLOOKUP(C3128,Violations[Key],Violations[Score])</f>
        <v/>
      </c>
      <c r="G3128" s="9">
        <f>_xlfn.XLOOKUP(C3128,Violations[Key],Violations[Grade])&amp;""</f>
        <v/>
      </c>
      <c r="H3128" s="9">
        <f>COUNTIFS(Violations[Key],C3128,Violations[Violation code],"&lt;&gt;")</f>
        <v/>
      </c>
      <c r="I3128" s="9">
        <f>COUNTIFS(Violations[Key],C3128,Violations[Critical flag],"Critical")</f>
        <v/>
      </c>
      <c r="J3128" s="9">
        <f>IF(LEFT(_xlfn.XLOOKUP(C3128,Violations[Key],Violations[Action]),20)="Establishment Closed","Yes","No")</f>
        <v/>
      </c>
      <c r="K3128" s="9">
        <f>IF(F3128&lt;=13,"Yes","No")</f>
        <v/>
      </c>
    </row>
    <row r="3129">
      <c r="A3129" t="n">
        <v>41616416</v>
      </c>
      <c r="B3129" s="8" t="n">
        <v>46183</v>
      </c>
      <c r="C3129" s="9">
        <f>A3129&amp;"-"&amp;TEXT(B3129,"yyyymmdd")</f>
        <v/>
      </c>
      <c r="D3129" s="9">
        <f>_xlfn.XLOOKUP(C3129,Violations[Key],Violations[Boro])</f>
        <v/>
      </c>
      <c r="E3129" s="9">
        <f>_xlfn.XLOOKUP(C3129,Violations[Key],Violations[Cuisine])</f>
        <v/>
      </c>
      <c r="F3129" s="9">
        <f>_xlfn.XLOOKUP(C3129,Violations[Key],Violations[Score])</f>
        <v/>
      </c>
      <c r="G3129" s="9">
        <f>_xlfn.XLOOKUP(C3129,Violations[Key],Violations[Grade])&amp;""</f>
        <v/>
      </c>
      <c r="H3129" s="9">
        <f>COUNTIFS(Violations[Key],C3129,Violations[Violation code],"&lt;&gt;")</f>
        <v/>
      </c>
      <c r="I3129" s="9">
        <f>COUNTIFS(Violations[Key],C3129,Violations[Critical flag],"Critical")</f>
        <v/>
      </c>
      <c r="J3129" s="9">
        <f>IF(LEFT(_xlfn.XLOOKUP(C3129,Violations[Key],Violations[Action]),20)="Establishment Closed","Yes","No")</f>
        <v/>
      </c>
      <c r="K3129" s="9">
        <f>IF(F3129&lt;=13,"Yes","No")</f>
        <v/>
      </c>
    </row>
    <row r="3130">
      <c r="A3130" t="n">
        <v>41681367</v>
      </c>
      <c r="B3130" s="8" t="n">
        <v>46183</v>
      </c>
      <c r="C3130" s="9">
        <f>A3130&amp;"-"&amp;TEXT(B3130,"yyyymmdd")</f>
        <v/>
      </c>
      <c r="D3130" s="9">
        <f>_xlfn.XLOOKUP(C3130,Violations[Key],Violations[Boro])</f>
        <v/>
      </c>
      <c r="E3130" s="9">
        <f>_xlfn.XLOOKUP(C3130,Violations[Key],Violations[Cuisine])</f>
        <v/>
      </c>
      <c r="F3130" s="9">
        <f>_xlfn.XLOOKUP(C3130,Violations[Key],Violations[Score])</f>
        <v/>
      </c>
      <c r="G3130" s="9">
        <f>_xlfn.XLOOKUP(C3130,Violations[Key],Violations[Grade])&amp;""</f>
        <v/>
      </c>
      <c r="H3130" s="9">
        <f>COUNTIFS(Violations[Key],C3130,Violations[Violation code],"&lt;&gt;")</f>
        <v/>
      </c>
      <c r="I3130" s="9">
        <f>COUNTIFS(Violations[Key],C3130,Violations[Critical flag],"Critical")</f>
        <v/>
      </c>
      <c r="J3130" s="9">
        <f>IF(LEFT(_xlfn.XLOOKUP(C3130,Violations[Key],Violations[Action]),20)="Establishment Closed","Yes","No")</f>
        <v/>
      </c>
      <c r="K3130" s="9">
        <f>IF(F3130&lt;=13,"Yes","No")</f>
        <v/>
      </c>
    </row>
    <row r="3131">
      <c r="A3131" t="n">
        <v>41694244</v>
      </c>
      <c r="B3131" s="8" t="n">
        <v>46183</v>
      </c>
      <c r="C3131" s="9">
        <f>A3131&amp;"-"&amp;TEXT(B3131,"yyyymmdd")</f>
        <v/>
      </c>
      <c r="D3131" s="9">
        <f>_xlfn.XLOOKUP(C3131,Violations[Key],Violations[Boro])</f>
        <v/>
      </c>
      <c r="E3131" s="9">
        <f>_xlfn.XLOOKUP(C3131,Violations[Key],Violations[Cuisine])</f>
        <v/>
      </c>
      <c r="F3131" s="9">
        <f>_xlfn.XLOOKUP(C3131,Violations[Key],Violations[Score])</f>
        <v/>
      </c>
      <c r="G3131" s="9">
        <f>_xlfn.XLOOKUP(C3131,Violations[Key],Violations[Grade])&amp;""</f>
        <v/>
      </c>
      <c r="H3131" s="9">
        <f>COUNTIFS(Violations[Key],C3131,Violations[Violation code],"&lt;&gt;")</f>
        <v/>
      </c>
      <c r="I3131" s="9">
        <f>COUNTIFS(Violations[Key],C3131,Violations[Critical flag],"Critical")</f>
        <v/>
      </c>
      <c r="J3131" s="9">
        <f>IF(LEFT(_xlfn.XLOOKUP(C3131,Violations[Key],Violations[Action]),20)="Establishment Closed","Yes","No")</f>
        <v/>
      </c>
      <c r="K3131" s="9">
        <f>IF(F3131&lt;=13,"Yes","No")</f>
        <v/>
      </c>
    </row>
    <row r="3132">
      <c r="A3132" t="n">
        <v>41702792</v>
      </c>
      <c r="B3132" s="8" t="n">
        <v>46183</v>
      </c>
      <c r="C3132" s="9">
        <f>A3132&amp;"-"&amp;TEXT(B3132,"yyyymmdd")</f>
        <v/>
      </c>
      <c r="D3132" s="9">
        <f>_xlfn.XLOOKUP(C3132,Violations[Key],Violations[Boro])</f>
        <v/>
      </c>
      <c r="E3132" s="9">
        <f>_xlfn.XLOOKUP(C3132,Violations[Key],Violations[Cuisine])</f>
        <v/>
      </c>
      <c r="F3132" s="9">
        <f>_xlfn.XLOOKUP(C3132,Violations[Key],Violations[Score])</f>
        <v/>
      </c>
      <c r="G3132" s="9">
        <f>_xlfn.XLOOKUP(C3132,Violations[Key],Violations[Grade])&amp;""</f>
        <v/>
      </c>
      <c r="H3132" s="9">
        <f>COUNTIFS(Violations[Key],C3132,Violations[Violation code],"&lt;&gt;")</f>
        <v/>
      </c>
      <c r="I3132" s="9">
        <f>COUNTIFS(Violations[Key],C3132,Violations[Critical flag],"Critical")</f>
        <v/>
      </c>
      <c r="J3132" s="9">
        <f>IF(LEFT(_xlfn.XLOOKUP(C3132,Violations[Key],Violations[Action]),20)="Establishment Closed","Yes","No")</f>
        <v/>
      </c>
      <c r="K3132" s="9">
        <f>IF(F3132&lt;=13,"Yes","No")</f>
        <v/>
      </c>
    </row>
    <row r="3133">
      <c r="A3133" t="n">
        <v>41717909</v>
      </c>
      <c r="B3133" s="8" t="n">
        <v>46183</v>
      </c>
      <c r="C3133" s="9">
        <f>A3133&amp;"-"&amp;TEXT(B3133,"yyyymmdd")</f>
        <v/>
      </c>
      <c r="D3133" s="9">
        <f>_xlfn.XLOOKUP(C3133,Violations[Key],Violations[Boro])</f>
        <v/>
      </c>
      <c r="E3133" s="9">
        <f>_xlfn.XLOOKUP(C3133,Violations[Key],Violations[Cuisine])</f>
        <v/>
      </c>
      <c r="F3133" s="9">
        <f>_xlfn.XLOOKUP(C3133,Violations[Key],Violations[Score])</f>
        <v/>
      </c>
      <c r="G3133" s="9">
        <f>_xlfn.XLOOKUP(C3133,Violations[Key],Violations[Grade])&amp;""</f>
        <v/>
      </c>
      <c r="H3133" s="9">
        <f>COUNTIFS(Violations[Key],C3133,Violations[Violation code],"&lt;&gt;")</f>
        <v/>
      </c>
      <c r="I3133" s="9">
        <f>COUNTIFS(Violations[Key],C3133,Violations[Critical flag],"Critical")</f>
        <v/>
      </c>
      <c r="J3133" s="9">
        <f>IF(LEFT(_xlfn.XLOOKUP(C3133,Violations[Key],Violations[Action]),20)="Establishment Closed","Yes","No")</f>
        <v/>
      </c>
      <c r="K3133" s="9">
        <f>IF(F3133&lt;=13,"Yes","No")</f>
        <v/>
      </c>
    </row>
    <row r="3134">
      <c r="A3134" t="n">
        <v>50002486</v>
      </c>
      <c r="B3134" s="8" t="n">
        <v>46183</v>
      </c>
      <c r="C3134" s="9">
        <f>A3134&amp;"-"&amp;TEXT(B3134,"yyyymmdd")</f>
        <v/>
      </c>
      <c r="D3134" s="9">
        <f>_xlfn.XLOOKUP(C3134,Violations[Key],Violations[Boro])</f>
        <v/>
      </c>
      <c r="E3134" s="9">
        <f>_xlfn.XLOOKUP(C3134,Violations[Key],Violations[Cuisine])</f>
        <v/>
      </c>
      <c r="F3134" s="9">
        <f>_xlfn.XLOOKUP(C3134,Violations[Key],Violations[Score])</f>
        <v/>
      </c>
      <c r="G3134" s="9">
        <f>_xlfn.XLOOKUP(C3134,Violations[Key],Violations[Grade])&amp;""</f>
        <v/>
      </c>
      <c r="H3134" s="9">
        <f>COUNTIFS(Violations[Key],C3134,Violations[Violation code],"&lt;&gt;")</f>
        <v/>
      </c>
      <c r="I3134" s="9">
        <f>COUNTIFS(Violations[Key],C3134,Violations[Critical flag],"Critical")</f>
        <v/>
      </c>
      <c r="J3134" s="9">
        <f>IF(LEFT(_xlfn.XLOOKUP(C3134,Violations[Key],Violations[Action]),20)="Establishment Closed","Yes","No")</f>
        <v/>
      </c>
      <c r="K3134" s="9">
        <f>IF(F3134&lt;=13,"Yes","No")</f>
        <v/>
      </c>
    </row>
    <row r="3135">
      <c r="A3135" t="n">
        <v>50005098</v>
      </c>
      <c r="B3135" s="8" t="n">
        <v>46183</v>
      </c>
      <c r="C3135" s="9">
        <f>A3135&amp;"-"&amp;TEXT(B3135,"yyyymmdd")</f>
        <v/>
      </c>
      <c r="D3135" s="9">
        <f>_xlfn.XLOOKUP(C3135,Violations[Key],Violations[Boro])</f>
        <v/>
      </c>
      <c r="E3135" s="9">
        <f>_xlfn.XLOOKUP(C3135,Violations[Key],Violations[Cuisine])</f>
        <v/>
      </c>
      <c r="F3135" s="9">
        <f>_xlfn.XLOOKUP(C3135,Violations[Key],Violations[Score])</f>
        <v/>
      </c>
      <c r="G3135" s="9">
        <f>_xlfn.XLOOKUP(C3135,Violations[Key],Violations[Grade])&amp;""</f>
        <v/>
      </c>
      <c r="H3135" s="9">
        <f>COUNTIFS(Violations[Key],C3135,Violations[Violation code],"&lt;&gt;")</f>
        <v/>
      </c>
      <c r="I3135" s="9">
        <f>COUNTIFS(Violations[Key],C3135,Violations[Critical flag],"Critical")</f>
        <v/>
      </c>
      <c r="J3135" s="9">
        <f>IF(LEFT(_xlfn.XLOOKUP(C3135,Violations[Key],Violations[Action]),20)="Establishment Closed","Yes","No")</f>
        <v/>
      </c>
      <c r="K3135" s="9">
        <f>IF(F3135&lt;=13,"Yes","No")</f>
        <v/>
      </c>
    </row>
    <row r="3136">
      <c r="A3136" t="n">
        <v>50006479</v>
      </c>
      <c r="B3136" s="8" t="n">
        <v>46183</v>
      </c>
      <c r="C3136" s="9">
        <f>A3136&amp;"-"&amp;TEXT(B3136,"yyyymmdd")</f>
        <v/>
      </c>
      <c r="D3136" s="9">
        <f>_xlfn.XLOOKUP(C3136,Violations[Key],Violations[Boro])</f>
        <v/>
      </c>
      <c r="E3136" s="9">
        <f>_xlfn.XLOOKUP(C3136,Violations[Key],Violations[Cuisine])</f>
        <v/>
      </c>
      <c r="F3136" s="9">
        <f>_xlfn.XLOOKUP(C3136,Violations[Key],Violations[Score])</f>
        <v/>
      </c>
      <c r="G3136" s="9">
        <f>_xlfn.XLOOKUP(C3136,Violations[Key],Violations[Grade])&amp;""</f>
        <v/>
      </c>
      <c r="H3136" s="9">
        <f>COUNTIFS(Violations[Key],C3136,Violations[Violation code],"&lt;&gt;")</f>
        <v/>
      </c>
      <c r="I3136" s="9">
        <f>COUNTIFS(Violations[Key],C3136,Violations[Critical flag],"Critical")</f>
        <v/>
      </c>
      <c r="J3136" s="9">
        <f>IF(LEFT(_xlfn.XLOOKUP(C3136,Violations[Key],Violations[Action]),20)="Establishment Closed","Yes","No")</f>
        <v/>
      </c>
      <c r="K3136" s="9">
        <f>IF(F3136&lt;=13,"Yes","No")</f>
        <v/>
      </c>
    </row>
    <row r="3137">
      <c r="A3137" t="n">
        <v>50017250</v>
      </c>
      <c r="B3137" s="8" t="n">
        <v>46183</v>
      </c>
      <c r="C3137" s="9">
        <f>A3137&amp;"-"&amp;TEXT(B3137,"yyyymmdd")</f>
        <v/>
      </c>
      <c r="D3137" s="9">
        <f>_xlfn.XLOOKUP(C3137,Violations[Key],Violations[Boro])</f>
        <v/>
      </c>
      <c r="E3137" s="9">
        <f>_xlfn.XLOOKUP(C3137,Violations[Key],Violations[Cuisine])</f>
        <v/>
      </c>
      <c r="F3137" s="9">
        <f>_xlfn.XLOOKUP(C3137,Violations[Key],Violations[Score])</f>
        <v/>
      </c>
      <c r="G3137" s="9">
        <f>_xlfn.XLOOKUP(C3137,Violations[Key],Violations[Grade])&amp;""</f>
        <v/>
      </c>
      <c r="H3137" s="9">
        <f>COUNTIFS(Violations[Key],C3137,Violations[Violation code],"&lt;&gt;")</f>
        <v/>
      </c>
      <c r="I3137" s="9">
        <f>COUNTIFS(Violations[Key],C3137,Violations[Critical flag],"Critical")</f>
        <v/>
      </c>
      <c r="J3137" s="9">
        <f>IF(LEFT(_xlfn.XLOOKUP(C3137,Violations[Key],Violations[Action]),20)="Establishment Closed","Yes","No")</f>
        <v/>
      </c>
      <c r="K3137" s="9">
        <f>IF(F3137&lt;=13,"Yes","No")</f>
        <v/>
      </c>
    </row>
    <row r="3138">
      <c r="A3138" t="n">
        <v>50035260</v>
      </c>
      <c r="B3138" s="8" t="n">
        <v>46183</v>
      </c>
      <c r="C3138" s="9">
        <f>A3138&amp;"-"&amp;TEXT(B3138,"yyyymmdd")</f>
        <v/>
      </c>
      <c r="D3138" s="9">
        <f>_xlfn.XLOOKUP(C3138,Violations[Key],Violations[Boro])</f>
        <v/>
      </c>
      <c r="E3138" s="9">
        <f>_xlfn.XLOOKUP(C3138,Violations[Key],Violations[Cuisine])</f>
        <v/>
      </c>
      <c r="F3138" s="9">
        <f>_xlfn.XLOOKUP(C3138,Violations[Key],Violations[Score])</f>
        <v/>
      </c>
      <c r="G3138" s="9">
        <f>_xlfn.XLOOKUP(C3138,Violations[Key],Violations[Grade])&amp;""</f>
        <v/>
      </c>
      <c r="H3138" s="9">
        <f>COUNTIFS(Violations[Key],C3138,Violations[Violation code],"&lt;&gt;")</f>
        <v/>
      </c>
      <c r="I3138" s="9">
        <f>COUNTIFS(Violations[Key],C3138,Violations[Critical flag],"Critical")</f>
        <v/>
      </c>
      <c r="J3138" s="9">
        <f>IF(LEFT(_xlfn.XLOOKUP(C3138,Violations[Key],Violations[Action]),20)="Establishment Closed","Yes","No")</f>
        <v/>
      </c>
      <c r="K3138" s="9">
        <f>IF(F3138&lt;=13,"Yes","No")</f>
        <v/>
      </c>
    </row>
    <row r="3139">
      <c r="A3139" t="n">
        <v>50044651</v>
      </c>
      <c r="B3139" s="8" t="n">
        <v>46183</v>
      </c>
      <c r="C3139" s="9">
        <f>A3139&amp;"-"&amp;TEXT(B3139,"yyyymmdd")</f>
        <v/>
      </c>
      <c r="D3139" s="9">
        <f>_xlfn.XLOOKUP(C3139,Violations[Key],Violations[Boro])</f>
        <v/>
      </c>
      <c r="E3139" s="9">
        <f>_xlfn.XLOOKUP(C3139,Violations[Key],Violations[Cuisine])</f>
        <v/>
      </c>
      <c r="F3139" s="9">
        <f>_xlfn.XLOOKUP(C3139,Violations[Key],Violations[Score])</f>
        <v/>
      </c>
      <c r="G3139" s="9">
        <f>_xlfn.XLOOKUP(C3139,Violations[Key],Violations[Grade])&amp;""</f>
        <v/>
      </c>
      <c r="H3139" s="9">
        <f>COUNTIFS(Violations[Key],C3139,Violations[Violation code],"&lt;&gt;")</f>
        <v/>
      </c>
      <c r="I3139" s="9">
        <f>COUNTIFS(Violations[Key],C3139,Violations[Critical flag],"Critical")</f>
        <v/>
      </c>
      <c r="J3139" s="9">
        <f>IF(LEFT(_xlfn.XLOOKUP(C3139,Violations[Key],Violations[Action]),20)="Establishment Closed","Yes","No")</f>
        <v/>
      </c>
      <c r="K3139" s="9">
        <f>IF(F3139&lt;=13,"Yes","No")</f>
        <v/>
      </c>
    </row>
    <row r="3140">
      <c r="A3140" t="n">
        <v>50061445</v>
      </c>
      <c r="B3140" s="8" t="n">
        <v>46183</v>
      </c>
      <c r="C3140" s="9">
        <f>A3140&amp;"-"&amp;TEXT(B3140,"yyyymmdd")</f>
        <v/>
      </c>
      <c r="D3140" s="9">
        <f>_xlfn.XLOOKUP(C3140,Violations[Key],Violations[Boro])</f>
        <v/>
      </c>
      <c r="E3140" s="9">
        <f>_xlfn.XLOOKUP(C3140,Violations[Key],Violations[Cuisine])</f>
        <v/>
      </c>
      <c r="F3140" s="9">
        <f>_xlfn.XLOOKUP(C3140,Violations[Key],Violations[Score])</f>
        <v/>
      </c>
      <c r="G3140" s="9">
        <f>_xlfn.XLOOKUP(C3140,Violations[Key],Violations[Grade])&amp;""</f>
        <v/>
      </c>
      <c r="H3140" s="9">
        <f>COUNTIFS(Violations[Key],C3140,Violations[Violation code],"&lt;&gt;")</f>
        <v/>
      </c>
      <c r="I3140" s="9">
        <f>COUNTIFS(Violations[Key],C3140,Violations[Critical flag],"Critical")</f>
        <v/>
      </c>
      <c r="J3140" s="9">
        <f>IF(LEFT(_xlfn.XLOOKUP(C3140,Violations[Key],Violations[Action]),20)="Establishment Closed","Yes","No")</f>
        <v/>
      </c>
      <c r="K3140" s="9">
        <f>IF(F3140&lt;=13,"Yes","No")</f>
        <v/>
      </c>
    </row>
    <row r="3141">
      <c r="A3141" t="n">
        <v>50064839</v>
      </c>
      <c r="B3141" s="8" t="n">
        <v>46183</v>
      </c>
      <c r="C3141" s="9">
        <f>A3141&amp;"-"&amp;TEXT(B3141,"yyyymmdd")</f>
        <v/>
      </c>
      <c r="D3141" s="9">
        <f>_xlfn.XLOOKUP(C3141,Violations[Key],Violations[Boro])</f>
        <v/>
      </c>
      <c r="E3141" s="9">
        <f>_xlfn.XLOOKUP(C3141,Violations[Key],Violations[Cuisine])</f>
        <v/>
      </c>
      <c r="F3141" s="9">
        <f>_xlfn.XLOOKUP(C3141,Violations[Key],Violations[Score])</f>
        <v/>
      </c>
      <c r="G3141" s="9">
        <f>_xlfn.XLOOKUP(C3141,Violations[Key],Violations[Grade])&amp;""</f>
        <v/>
      </c>
      <c r="H3141" s="9">
        <f>COUNTIFS(Violations[Key],C3141,Violations[Violation code],"&lt;&gt;")</f>
        <v/>
      </c>
      <c r="I3141" s="9">
        <f>COUNTIFS(Violations[Key],C3141,Violations[Critical flag],"Critical")</f>
        <v/>
      </c>
      <c r="J3141" s="9">
        <f>IF(LEFT(_xlfn.XLOOKUP(C3141,Violations[Key],Violations[Action]),20)="Establishment Closed","Yes","No")</f>
        <v/>
      </c>
      <c r="K3141" s="9">
        <f>IF(F3141&lt;=13,"Yes","No")</f>
        <v/>
      </c>
    </row>
    <row r="3142">
      <c r="A3142" t="n">
        <v>50087689</v>
      </c>
      <c r="B3142" s="8" t="n">
        <v>46183</v>
      </c>
      <c r="C3142" s="9">
        <f>A3142&amp;"-"&amp;TEXT(B3142,"yyyymmdd")</f>
        <v/>
      </c>
      <c r="D3142" s="9">
        <f>_xlfn.XLOOKUP(C3142,Violations[Key],Violations[Boro])</f>
        <v/>
      </c>
      <c r="E3142" s="9">
        <f>_xlfn.XLOOKUP(C3142,Violations[Key],Violations[Cuisine])</f>
        <v/>
      </c>
      <c r="F3142" s="9">
        <f>_xlfn.XLOOKUP(C3142,Violations[Key],Violations[Score])</f>
        <v/>
      </c>
      <c r="G3142" s="9">
        <f>_xlfn.XLOOKUP(C3142,Violations[Key],Violations[Grade])&amp;""</f>
        <v/>
      </c>
      <c r="H3142" s="9">
        <f>COUNTIFS(Violations[Key],C3142,Violations[Violation code],"&lt;&gt;")</f>
        <v/>
      </c>
      <c r="I3142" s="9">
        <f>COUNTIFS(Violations[Key],C3142,Violations[Critical flag],"Critical")</f>
        <v/>
      </c>
      <c r="J3142" s="9">
        <f>IF(LEFT(_xlfn.XLOOKUP(C3142,Violations[Key],Violations[Action]),20)="Establishment Closed","Yes","No")</f>
        <v/>
      </c>
      <c r="K3142" s="9">
        <f>IF(F3142&lt;=13,"Yes","No")</f>
        <v/>
      </c>
    </row>
    <row r="3143">
      <c r="A3143" t="n">
        <v>50104725</v>
      </c>
      <c r="B3143" s="8" t="n">
        <v>46183</v>
      </c>
      <c r="C3143" s="9">
        <f>A3143&amp;"-"&amp;TEXT(B3143,"yyyymmdd")</f>
        <v/>
      </c>
      <c r="D3143" s="9">
        <f>_xlfn.XLOOKUP(C3143,Violations[Key],Violations[Boro])</f>
        <v/>
      </c>
      <c r="E3143" s="9">
        <f>_xlfn.XLOOKUP(C3143,Violations[Key],Violations[Cuisine])</f>
        <v/>
      </c>
      <c r="F3143" s="9">
        <f>_xlfn.XLOOKUP(C3143,Violations[Key],Violations[Score])</f>
        <v/>
      </c>
      <c r="G3143" s="9">
        <f>_xlfn.XLOOKUP(C3143,Violations[Key],Violations[Grade])&amp;""</f>
        <v/>
      </c>
      <c r="H3143" s="9">
        <f>COUNTIFS(Violations[Key],C3143,Violations[Violation code],"&lt;&gt;")</f>
        <v/>
      </c>
      <c r="I3143" s="9">
        <f>COUNTIFS(Violations[Key],C3143,Violations[Critical flag],"Critical")</f>
        <v/>
      </c>
      <c r="J3143" s="9">
        <f>IF(LEFT(_xlfn.XLOOKUP(C3143,Violations[Key],Violations[Action]),20)="Establishment Closed","Yes","No")</f>
        <v/>
      </c>
      <c r="K3143" s="9">
        <f>IF(F3143&lt;=13,"Yes","No")</f>
        <v/>
      </c>
    </row>
    <row r="3144">
      <c r="A3144" t="n">
        <v>50107048</v>
      </c>
      <c r="B3144" s="8" t="n">
        <v>46183</v>
      </c>
      <c r="C3144" s="9">
        <f>A3144&amp;"-"&amp;TEXT(B3144,"yyyymmdd")</f>
        <v/>
      </c>
      <c r="D3144" s="9">
        <f>_xlfn.XLOOKUP(C3144,Violations[Key],Violations[Boro])</f>
        <v/>
      </c>
      <c r="E3144" s="9">
        <f>_xlfn.XLOOKUP(C3144,Violations[Key],Violations[Cuisine])</f>
        <v/>
      </c>
      <c r="F3144" s="9">
        <f>_xlfn.XLOOKUP(C3144,Violations[Key],Violations[Score])</f>
        <v/>
      </c>
      <c r="G3144" s="9">
        <f>_xlfn.XLOOKUP(C3144,Violations[Key],Violations[Grade])&amp;""</f>
        <v/>
      </c>
      <c r="H3144" s="9">
        <f>COUNTIFS(Violations[Key],C3144,Violations[Violation code],"&lt;&gt;")</f>
        <v/>
      </c>
      <c r="I3144" s="9">
        <f>COUNTIFS(Violations[Key],C3144,Violations[Critical flag],"Critical")</f>
        <v/>
      </c>
      <c r="J3144" s="9">
        <f>IF(LEFT(_xlfn.XLOOKUP(C3144,Violations[Key],Violations[Action]),20)="Establishment Closed","Yes","No")</f>
        <v/>
      </c>
      <c r="K3144" s="9">
        <f>IF(F3144&lt;=13,"Yes","No")</f>
        <v/>
      </c>
    </row>
    <row r="3145">
      <c r="A3145" t="n">
        <v>50108265</v>
      </c>
      <c r="B3145" s="8" t="n">
        <v>46183</v>
      </c>
      <c r="C3145" s="9">
        <f>A3145&amp;"-"&amp;TEXT(B3145,"yyyymmdd")</f>
        <v/>
      </c>
      <c r="D3145" s="9">
        <f>_xlfn.XLOOKUP(C3145,Violations[Key],Violations[Boro])</f>
        <v/>
      </c>
      <c r="E3145" s="9">
        <f>_xlfn.XLOOKUP(C3145,Violations[Key],Violations[Cuisine])</f>
        <v/>
      </c>
      <c r="F3145" s="9">
        <f>_xlfn.XLOOKUP(C3145,Violations[Key],Violations[Score])</f>
        <v/>
      </c>
      <c r="G3145" s="9">
        <f>_xlfn.XLOOKUP(C3145,Violations[Key],Violations[Grade])&amp;""</f>
        <v/>
      </c>
      <c r="H3145" s="9">
        <f>COUNTIFS(Violations[Key],C3145,Violations[Violation code],"&lt;&gt;")</f>
        <v/>
      </c>
      <c r="I3145" s="9">
        <f>COUNTIFS(Violations[Key],C3145,Violations[Critical flag],"Critical")</f>
        <v/>
      </c>
      <c r="J3145" s="9">
        <f>IF(LEFT(_xlfn.XLOOKUP(C3145,Violations[Key],Violations[Action]),20)="Establishment Closed","Yes","No")</f>
        <v/>
      </c>
      <c r="K3145" s="9">
        <f>IF(F3145&lt;=13,"Yes","No")</f>
        <v/>
      </c>
    </row>
    <row r="3146">
      <c r="A3146" t="n">
        <v>50110224</v>
      </c>
      <c r="B3146" s="8" t="n">
        <v>46183</v>
      </c>
      <c r="C3146" s="9">
        <f>A3146&amp;"-"&amp;TEXT(B3146,"yyyymmdd")</f>
        <v/>
      </c>
      <c r="D3146" s="9">
        <f>_xlfn.XLOOKUP(C3146,Violations[Key],Violations[Boro])</f>
        <v/>
      </c>
      <c r="E3146" s="9">
        <f>_xlfn.XLOOKUP(C3146,Violations[Key],Violations[Cuisine])</f>
        <v/>
      </c>
      <c r="F3146" s="9">
        <f>_xlfn.XLOOKUP(C3146,Violations[Key],Violations[Score])</f>
        <v/>
      </c>
      <c r="G3146" s="9">
        <f>_xlfn.XLOOKUP(C3146,Violations[Key],Violations[Grade])&amp;""</f>
        <v/>
      </c>
      <c r="H3146" s="9">
        <f>COUNTIFS(Violations[Key],C3146,Violations[Violation code],"&lt;&gt;")</f>
        <v/>
      </c>
      <c r="I3146" s="9">
        <f>COUNTIFS(Violations[Key],C3146,Violations[Critical flag],"Critical")</f>
        <v/>
      </c>
      <c r="J3146" s="9">
        <f>IF(LEFT(_xlfn.XLOOKUP(C3146,Violations[Key],Violations[Action]),20)="Establishment Closed","Yes","No")</f>
        <v/>
      </c>
      <c r="K3146" s="9">
        <f>IF(F3146&lt;=13,"Yes","No")</f>
        <v/>
      </c>
    </row>
    <row r="3147">
      <c r="A3147" t="n">
        <v>50115490</v>
      </c>
      <c r="B3147" s="8" t="n">
        <v>46183</v>
      </c>
      <c r="C3147" s="9">
        <f>A3147&amp;"-"&amp;TEXT(B3147,"yyyymmdd")</f>
        <v/>
      </c>
      <c r="D3147" s="9">
        <f>_xlfn.XLOOKUP(C3147,Violations[Key],Violations[Boro])</f>
        <v/>
      </c>
      <c r="E3147" s="9">
        <f>_xlfn.XLOOKUP(C3147,Violations[Key],Violations[Cuisine])</f>
        <v/>
      </c>
      <c r="F3147" s="9">
        <f>_xlfn.XLOOKUP(C3147,Violations[Key],Violations[Score])</f>
        <v/>
      </c>
      <c r="G3147" s="9">
        <f>_xlfn.XLOOKUP(C3147,Violations[Key],Violations[Grade])&amp;""</f>
        <v/>
      </c>
      <c r="H3147" s="9">
        <f>COUNTIFS(Violations[Key],C3147,Violations[Violation code],"&lt;&gt;")</f>
        <v/>
      </c>
      <c r="I3147" s="9">
        <f>COUNTIFS(Violations[Key],C3147,Violations[Critical flag],"Critical")</f>
        <v/>
      </c>
      <c r="J3147" s="9">
        <f>IF(LEFT(_xlfn.XLOOKUP(C3147,Violations[Key],Violations[Action]),20)="Establishment Closed","Yes","No")</f>
        <v/>
      </c>
      <c r="K3147" s="9">
        <f>IF(F3147&lt;=13,"Yes","No")</f>
        <v/>
      </c>
    </row>
    <row r="3148">
      <c r="A3148" t="n">
        <v>50116334</v>
      </c>
      <c r="B3148" s="8" t="n">
        <v>46183</v>
      </c>
      <c r="C3148" s="9">
        <f>A3148&amp;"-"&amp;TEXT(B3148,"yyyymmdd")</f>
        <v/>
      </c>
      <c r="D3148" s="9">
        <f>_xlfn.XLOOKUP(C3148,Violations[Key],Violations[Boro])</f>
        <v/>
      </c>
      <c r="E3148" s="9">
        <f>_xlfn.XLOOKUP(C3148,Violations[Key],Violations[Cuisine])</f>
        <v/>
      </c>
      <c r="F3148" s="9">
        <f>_xlfn.XLOOKUP(C3148,Violations[Key],Violations[Score])</f>
        <v/>
      </c>
      <c r="G3148" s="9">
        <f>_xlfn.XLOOKUP(C3148,Violations[Key],Violations[Grade])&amp;""</f>
        <v/>
      </c>
      <c r="H3148" s="9">
        <f>COUNTIFS(Violations[Key],C3148,Violations[Violation code],"&lt;&gt;")</f>
        <v/>
      </c>
      <c r="I3148" s="9">
        <f>COUNTIFS(Violations[Key],C3148,Violations[Critical flag],"Critical")</f>
        <v/>
      </c>
      <c r="J3148" s="9">
        <f>IF(LEFT(_xlfn.XLOOKUP(C3148,Violations[Key],Violations[Action]),20)="Establishment Closed","Yes","No")</f>
        <v/>
      </c>
      <c r="K3148" s="9">
        <f>IF(F3148&lt;=13,"Yes","No")</f>
        <v/>
      </c>
    </row>
    <row r="3149">
      <c r="A3149" t="n">
        <v>50116419</v>
      </c>
      <c r="B3149" s="8" t="n">
        <v>46183</v>
      </c>
      <c r="C3149" s="9">
        <f>A3149&amp;"-"&amp;TEXT(B3149,"yyyymmdd")</f>
        <v/>
      </c>
      <c r="D3149" s="9">
        <f>_xlfn.XLOOKUP(C3149,Violations[Key],Violations[Boro])</f>
        <v/>
      </c>
      <c r="E3149" s="9">
        <f>_xlfn.XLOOKUP(C3149,Violations[Key],Violations[Cuisine])</f>
        <v/>
      </c>
      <c r="F3149" s="9">
        <f>_xlfn.XLOOKUP(C3149,Violations[Key],Violations[Score])</f>
        <v/>
      </c>
      <c r="G3149" s="9">
        <f>_xlfn.XLOOKUP(C3149,Violations[Key],Violations[Grade])&amp;""</f>
        <v/>
      </c>
      <c r="H3149" s="9">
        <f>COUNTIFS(Violations[Key],C3149,Violations[Violation code],"&lt;&gt;")</f>
        <v/>
      </c>
      <c r="I3149" s="9">
        <f>COUNTIFS(Violations[Key],C3149,Violations[Critical flag],"Critical")</f>
        <v/>
      </c>
      <c r="J3149" s="9">
        <f>IF(LEFT(_xlfn.XLOOKUP(C3149,Violations[Key],Violations[Action]),20)="Establishment Closed","Yes","No")</f>
        <v/>
      </c>
      <c r="K3149" s="9">
        <f>IF(F3149&lt;=13,"Yes","No")</f>
        <v/>
      </c>
    </row>
    <row r="3150">
      <c r="A3150" t="n">
        <v>50117001</v>
      </c>
      <c r="B3150" s="8" t="n">
        <v>46183</v>
      </c>
      <c r="C3150" s="9">
        <f>A3150&amp;"-"&amp;TEXT(B3150,"yyyymmdd")</f>
        <v/>
      </c>
      <c r="D3150" s="9">
        <f>_xlfn.XLOOKUP(C3150,Violations[Key],Violations[Boro])</f>
        <v/>
      </c>
      <c r="E3150" s="9">
        <f>_xlfn.XLOOKUP(C3150,Violations[Key],Violations[Cuisine])</f>
        <v/>
      </c>
      <c r="F3150" s="9">
        <f>_xlfn.XLOOKUP(C3150,Violations[Key],Violations[Score])</f>
        <v/>
      </c>
      <c r="G3150" s="9">
        <f>_xlfn.XLOOKUP(C3150,Violations[Key],Violations[Grade])&amp;""</f>
        <v/>
      </c>
      <c r="H3150" s="9">
        <f>COUNTIFS(Violations[Key],C3150,Violations[Violation code],"&lt;&gt;")</f>
        <v/>
      </c>
      <c r="I3150" s="9">
        <f>COUNTIFS(Violations[Key],C3150,Violations[Critical flag],"Critical")</f>
        <v/>
      </c>
      <c r="J3150" s="9">
        <f>IF(LEFT(_xlfn.XLOOKUP(C3150,Violations[Key],Violations[Action]),20)="Establishment Closed","Yes","No")</f>
        <v/>
      </c>
      <c r="K3150" s="9">
        <f>IF(F3150&lt;=13,"Yes","No")</f>
        <v/>
      </c>
    </row>
    <row r="3151">
      <c r="A3151" t="n">
        <v>50117841</v>
      </c>
      <c r="B3151" s="8" t="n">
        <v>46183</v>
      </c>
      <c r="C3151" s="9">
        <f>A3151&amp;"-"&amp;TEXT(B3151,"yyyymmdd")</f>
        <v/>
      </c>
      <c r="D3151" s="9">
        <f>_xlfn.XLOOKUP(C3151,Violations[Key],Violations[Boro])</f>
        <v/>
      </c>
      <c r="E3151" s="9">
        <f>_xlfn.XLOOKUP(C3151,Violations[Key],Violations[Cuisine])</f>
        <v/>
      </c>
      <c r="F3151" s="9">
        <f>_xlfn.XLOOKUP(C3151,Violations[Key],Violations[Score])</f>
        <v/>
      </c>
      <c r="G3151" s="9">
        <f>_xlfn.XLOOKUP(C3151,Violations[Key],Violations[Grade])&amp;""</f>
        <v/>
      </c>
      <c r="H3151" s="9">
        <f>COUNTIFS(Violations[Key],C3151,Violations[Violation code],"&lt;&gt;")</f>
        <v/>
      </c>
      <c r="I3151" s="9">
        <f>COUNTIFS(Violations[Key],C3151,Violations[Critical flag],"Critical")</f>
        <v/>
      </c>
      <c r="J3151" s="9">
        <f>IF(LEFT(_xlfn.XLOOKUP(C3151,Violations[Key],Violations[Action]),20)="Establishment Closed","Yes","No")</f>
        <v/>
      </c>
      <c r="K3151" s="9">
        <f>IF(F3151&lt;=13,"Yes","No")</f>
        <v/>
      </c>
    </row>
    <row r="3152">
      <c r="A3152" t="n">
        <v>50118024</v>
      </c>
      <c r="B3152" s="8" t="n">
        <v>46183</v>
      </c>
      <c r="C3152" s="9">
        <f>A3152&amp;"-"&amp;TEXT(B3152,"yyyymmdd")</f>
        <v/>
      </c>
      <c r="D3152" s="9">
        <f>_xlfn.XLOOKUP(C3152,Violations[Key],Violations[Boro])</f>
        <v/>
      </c>
      <c r="E3152" s="9">
        <f>_xlfn.XLOOKUP(C3152,Violations[Key],Violations[Cuisine])</f>
        <v/>
      </c>
      <c r="F3152" s="9">
        <f>_xlfn.XLOOKUP(C3152,Violations[Key],Violations[Score])</f>
        <v/>
      </c>
      <c r="G3152" s="9">
        <f>_xlfn.XLOOKUP(C3152,Violations[Key],Violations[Grade])&amp;""</f>
        <v/>
      </c>
      <c r="H3152" s="9">
        <f>COUNTIFS(Violations[Key],C3152,Violations[Violation code],"&lt;&gt;")</f>
        <v/>
      </c>
      <c r="I3152" s="9">
        <f>COUNTIFS(Violations[Key],C3152,Violations[Critical flag],"Critical")</f>
        <v/>
      </c>
      <c r="J3152" s="9">
        <f>IF(LEFT(_xlfn.XLOOKUP(C3152,Violations[Key],Violations[Action]),20)="Establishment Closed","Yes","No")</f>
        <v/>
      </c>
      <c r="K3152" s="9">
        <f>IF(F3152&lt;=13,"Yes","No")</f>
        <v/>
      </c>
    </row>
    <row r="3153">
      <c r="A3153" t="n">
        <v>50120626</v>
      </c>
      <c r="B3153" s="8" t="n">
        <v>46183</v>
      </c>
      <c r="C3153" s="9">
        <f>A3153&amp;"-"&amp;TEXT(B3153,"yyyymmdd")</f>
        <v/>
      </c>
      <c r="D3153" s="9">
        <f>_xlfn.XLOOKUP(C3153,Violations[Key],Violations[Boro])</f>
        <v/>
      </c>
      <c r="E3153" s="9">
        <f>_xlfn.XLOOKUP(C3153,Violations[Key],Violations[Cuisine])</f>
        <v/>
      </c>
      <c r="F3153" s="9">
        <f>_xlfn.XLOOKUP(C3153,Violations[Key],Violations[Score])</f>
        <v/>
      </c>
      <c r="G3153" s="9">
        <f>_xlfn.XLOOKUP(C3153,Violations[Key],Violations[Grade])&amp;""</f>
        <v/>
      </c>
      <c r="H3153" s="9">
        <f>COUNTIFS(Violations[Key],C3153,Violations[Violation code],"&lt;&gt;")</f>
        <v/>
      </c>
      <c r="I3153" s="9">
        <f>COUNTIFS(Violations[Key],C3153,Violations[Critical flag],"Critical")</f>
        <v/>
      </c>
      <c r="J3153" s="9">
        <f>IF(LEFT(_xlfn.XLOOKUP(C3153,Violations[Key],Violations[Action]),20)="Establishment Closed","Yes","No")</f>
        <v/>
      </c>
      <c r="K3153" s="9">
        <f>IF(F3153&lt;=13,"Yes","No")</f>
        <v/>
      </c>
    </row>
    <row r="3154">
      <c r="A3154" t="n">
        <v>50122460</v>
      </c>
      <c r="B3154" s="8" t="n">
        <v>46183</v>
      </c>
      <c r="C3154" s="9">
        <f>A3154&amp;"-"&amp;TEXT(B3154,"yyyymmdd")</f>
        <v/>
      </c>
      <c r="D3154" s="9">
        <f>_xlfn.XLOOKUP(C3154,Violations[Key],Violations[Boro])</f>
        <v/>
      </c>
      <c r="E3154" s="9">
        <f>_xlfn.XLOOKUP(C3154,Violations[Key],Violations[Cuisine])</f>
        <v/>
      </c>
      <c r="F3154" s="9">
        <f>_xlfn.XLOOKUP(C3154,Violations[Key],Violations[Score])</f>
        <v/>
      </c>
      <c r="G3154" s="9">
        <f>_xlfn.XLOOKUP(C3154,Violations[Key],Violations[Grade])&amp;""</f>
        <v/>
      </c>
      <c r="H3154" s="9">
        <f>COUNTIFS(Violations[Key],C3154,Violations[Violation code],"&lt;&gt;")</f>
        <v/>
      </c>
      <c r="I3154" s="9">
        <f>COUNTIFS(Violations[Key],C3154,Violations[Critical flag],"Critical")</f>
        <v/>
      </c>
      <c r="J3154" s="9">
        <f>IF(LEFT(_xlfn.XLOOKUP(C3154,Violations[Key],Violations[Action]),20)="Establishment Closed","Yes","No")</f>
        <v/>
      </c>
      <c r="K3154" s="9">
        <f>IF(F3154&lt;=13,"Yes","No")</f>
        <v/>
      </c>
    </row>
    <row r="3155">
      <c r="A3155" t="n">
        <v>50125118</v>
      </c>
      <c r="B3155" s="8" t="n">
        <v>46183</v>
      </c>
      <c r="C3155" s="9">
        <f>A3155&amp;"-"&amp;TEXT(B3155,"yyyymmdd")</f>
        <v/>
      </c>
      <c r="D3155" s="9">
        <f>_xlfn.XLOOKUP(C3155,Violations[Key],Violations[Boro])</f>
        <v/>
      </c>
      <c r="E3155" s="9">
        <f>_xlfn.XLOOKUP(C3155,Violations[Key],Violations[Cuisine])</f>
        <v/>
      </c>
      <c r="F3155" s="9">
        <f>_xlfn.XLOOKUP(C3155,Violations[Key],Violations[Score])</f>
        <v/>
      </c>
      <c r="G3155" s="9">
        <f>_xlfn.XLOOKUP(C3155,Violations[Key],Violations[Grade])&amp;""</f>
        <v/>
      </c>
      <c r="H3155" s="9">
        <f>COUNTIFS(Violations[Key],C3155,Violations[Violation code],"&lt;&gt;")</f>
        <v/>
      </c>
      <c r="I3155" s="9">
        <f>COUNTIFS(Violations[Key],C3155,Violations[Critical flag],"Critical")</f>
        <v/>
      </c>
      <c r="J3155" s="9">
        <f>IF(LEFT(_xlfn.XLOOKUP(C3155,Violations[Key],Violations[Action]),20)="Establishment Closed","Yes","No")</f>
        <v/>
      </c>
      <c r="K3155" s="9">
        <f>IF(F3155&lt;=13,"Yes","No")</f>
        <v/>
      </c>
    </row>
    <row r="3156">
      <c r="A3156" t="n">
        <v>50127169</v>
      </c>
      <c r="B3156" s="8" t="n">
        <v>46183</v>
      </c>
      <c r="C3156" s="9">
        <f>A3156&amp;"-"&amp;TEXT(B3156,"yyyymmdd")</f>
        <v/>
      </c>
      <c r="D3156" s="9">
        <f>_xlfn.XLOOKUP(C3156,Violations[Key],Violations[Boro])</f>
        <v/>
      </c>
      <c r="E3156" s="9">
        <f>_xlfn.XLOOKUP(C3156,Violations[Key],Violations[Cuisine])</f>
        <v/>
      </c>
      <c r="F3156" s="9">
        <f>_xlfn.XLOOKUP(C3156,Violations[Key],Violations[Score])</f>
        <v/>
      </c>
      <c r="G3156" s="9">
        <f>_xlfn.XLOOKUP(C3156,Violations[Key],Violations[Grade])&amp;""</f>
        <v/>
      </c>
      <c r="H3156" s="9">
        <f>COUNTIFS(Violations[Key],C3156,Violations[Violation code],"&lt;&gt;")</f>
        <v/>
      </c>
      <c r="I3156" s="9">
        <f>COUNTIFS(Violations[Key],C3156,Violations[Critical flag],"Critical")</f>
        <v/>
      </c>
      <c r="J3156" s="9">
        <f>IF(LEFT(_xlfn.XLOOKUP(C3156,Violations[Key],Violations[Action]),20)="Establishment Closed","Yes","No")</f>
        <v/>
      </c>
      <c r="K3156" s="9">
        <f>IF(F3156&lt;=13,"Yes","No")</f>
        <v/>
      </c>
    </row>
    <row r="3157">
      <c r="A3157" t="n">
        <v>50128743</v>
      </c>
      <c r="B3157" s="8" t="n">
        <v>46183</v>
      </c>
      <c r="C3157" s="9">
        <f>A3157&amp;"-"&amp;TEXT(B3157,"yyyymmdd")</f>
        <v/>
      </c>
      <c r="D3157" s="9">
        <f>_xlfn.XLOOKUP(C3157,Violations[Key],Violations[Boro])</f>
        <v/>
      </c>
      <c r="E3157" s="9">
        <f>_xlfn.XLOOKUP(C3157,Violations[Key],Violations[Cuisine])</f>
        <v/>
      </c>
      <c r="F3157" s="9">
        <f>_xlfn.XLOOKUP(C3157,Violations[Key],Violations[Score])</f>
        <v/>
      </c>
      <c r="G3157" s="9">
        <f>_xlfn.XLOOKUP(C3157,Violations[Key],Violations[Grade])&amp;""</f>
        <v/>
      </c>
      <c r="H3157" s="9">
        <f>COUNTIFS(Violations[Key],C3157,Violations[Violation code],"&lt;&gt;")</f>
        <v/>
      </c>
      <c r="I3157" s="9">
        <f>COUNTIFS(Violations[Key],C3157,Violations[Critical flag],"Critical")</f>
        <v/>
      </c>
      <c r="J3157" s="9">
        <f>IF(LEFT(_xlfn.XLOOKUP(C3157,Violations[Key],Violations[Action]),20)="Establishment Closed","Yes","No")</f>
        <v/>
      </c>
      <c r="K3157" s="9">
        <f>IF(F3157&lt;=13,"Yes","No")</f>
        <v/>
      </c>
    </row>
    <row r="3158">
      <c r="A3158" t="n">
        <v>50129799</v>
      </c>
      <c r="B3158" s="8" t="n">
        <v>46183</v>
      </c>
      <c r="C3158" s="9">
        <f>A3158&amp;"-"&amp;TEXT(B3158,"yyyymmdd")</f>
        <v/>
      </c>
      <c r="D3158" s="9">
        <f>_xlfn.XLOOKUP(C3158,Violations[Key],Violations[Boro])</f>
        <v/>
      </c>
      <c r="E3158" s="9">
        <f>_xlfn.XLOOKUP(C3158,Violations[Key],Violations[Cuisine])</f>
        <v/>
      </c>
      <c r="F3158" s="9">
        <f>_xlfn.XLOOKUP(C3158,Violations[Key],Violations[Score])</f>
        <v/>
      </c>
      <c r="G3158" s="9">
        <f>_xlfn.XLOOKUP(C3158,Violations[Key],Violations[Grade])&amp;""</f>
        <v/>
      </c>
      <c r="H3158" s="9">
        <f>COUNTIFS(Violations[Key],C3158,Violations[Violation code],"&lt;&gt;")</f>
        <v/>
      </c>
      <c r="I3158" s="9">
        <f>COUNTIFS(Violations[Key],C3158,Violations[Critical flag],"Critical")</f>
        <v/>
      </c>
      <c r="J3158" s="9">
        <f>IF(LEFT(_xlfn.XLOOKUP(C3158,Violations[Key],Violations[Action]),20)="Establishment Closed","Yes","No")</f>
        <v/>
      </c>
      <c r="K3158" s="9">
        <f>IF(F3158&lt;=13,"Yes","No")</f>
        <v/>
      </c>
    </row>
    <row r="3159">
      <c r="A3159" t="n">
        <v>50130367</v>
      </c>
      <c r="B3159" s="8" t="n">
        <v>46183</v>
      </c>
      <c r="C3159" s="9">
        <f>A3159&amp;"-"&amp;TEXT(B3159,"yyyymmdd")</f>
        <v/>
      </c>
      <c r="D3159" s="9">
        <f>_xlfn.XLOOKUP(C3159,Violations[Key],Violations[Boro])</f>
        <v/>
      </c>
      <c r="E3159" s="9">
        <f>_xlfn.XLOOKUP(C3159,Violations[Key],Violations[Cuisine])</f>
        <v/>
      </c>
      <c r="F3159" s="9">
        <f>_xlfn.XLOOKUP(C3159,Violations[Key],Violations[Score])</f>
        <v/>
      </c>
      <c r="G3159" s="9">
        <f>_xlfn.XLOOKUP(C3159,Violations[Key],Violations[Grade])&amp;""</f>
        <v/>
      </c>
      <c r="H3159" s="9">
        <f>COUNTIFS(Violations[Key],C3159,Violations[Violation code],"&lt;&gt;")</f>
        <v/>
      </c>
      <c r="I3159" s="9">
        <f>COUNTIFS(Violations[Key],C3159,Violations[Critical flag],"Critical")</f>
        <v/>
      </c>
      <c r="J3159" s="9">
        <f>IF(LEFT(_xlfn.XLOOKUP(C3159,Violations[Key],Violations[Action]),20)="Establishment Closed","Yes","No")</f>
        <v/>
      </c>
      <c r="K3159" s="9">
        <f>IF(F3159&lt;=13,"Yes","No")</f>
        <v/>
      </c>
    </row>
    <row r="3160">
      <c r="A3160" t="n">
        <v>50131858</v>
      </c>
      <c r="B3160" s="8" t="n">
        <v>46183</v>
      </c>
      <c r="C3160" s="9">
        <f>A3160&amp;"-"&amp;TEXT(B3160,"yyyymmdd")</f>
        <v/>
      </c>
      <c r="D3160" s="9">
        <f>_xlfn.XLOOKUP(C3160,Violations[Key],Violations[Boro])</f>
        <v/>
      </c>
      <c r="E3160" s="9">
        <f>_xlfn.XLOOKUP(C3160,Violations[Key],Violations[Cuisine])</f>
        <v/>
      </c>
      <c r="F3160" s="9">
        <f>_xlfn.XLOOKUP(C3160,Violations[Key],Violations[Score])</f>
        <v/>
      </c>
      <c r="G3160" s="9">
        <f>_xlfn.XLOOKUP(C3160,Violations[Key],Violations[Grade])&amp;""</f>
        <v/>
      </c>
      <c r="H3160" s="9">
        <f>COUNTIFS(Violations[Key],C3160,Violations[Violation code],"&lt;&gt;")</f>
        <v/>
      </c>
      <c r="I3160" s="9">
        <f>COUNTIFS(Violations[Key],C3160,Violations[Critical flag],"Critical")</f>
        <v/>
      </c>
      <c r="J3160" s="9">
        <f>IF(LEFT(_xlfn.XLOOKUP(C3160,Violations[Key],Violations[Action]),20)="Establishment Closed","Yes","No")</f>
        <v/>
      </c>
      <c r="K3160" s="9">
        <f>IF(F3160&lt;=13,"Yes","No")</f>
        <v/>
      </c>
    </row>
    <row r="3161">
      <c r="A3161" t="n">
        <v>50132084</v>
      </c>
      <c r="B3161" s="8" t="n">
        <v>46183</v>
      </c>
      <c r="C3161" s="9">
        <f>A3161&amp;"-"&amp;TEXT(B3161,"yyyymmdd")</f>
        <v/>
      </c>
      <c r="D3161" s="9">
        <f>_xlfn.XLOOKUP(C3161,Violations[Key],Violations[Boro])</f>
        <v/>
      </c>
      <c r="E3161" s="9">
        <f>_xlfn.XLOOKUP(C3161,Violations[Key],Violations[Cuisine])</f>
        <v/>
      </c>
      <c r="F3161" s="9">
        <f>_xlfn.XLOOKUP(C3161,Violations[Key],Violations[Score])</f>
        <v/>
      </c>
      <c r="G3161" s="9">
        <f>_xlfn.XLOOKUP(C3161,Violations[Key],Violations[Grade])&amp;""</f>
        <v/>
      </c>
      <c r="H3161" s="9">
        <f>COUNTIFS(Violations[Key],C3161,Violations[Violation code],"&lt;&gt;")</f>
        <v/>
      </c>
      <c r="I3161" s="9">
        <f>COUNTIFS(Violations[Key],C3161,Violations[Critical flag],"Critical")</f>
        <v/>
      </c>
      <c r="J3161" s="9">
        <f>IF(LEFT(_xlfn.XLOOKUP(C3161,Violations[Key],Violations[Action]),20)="Establishment Closed","Yes","No")</f>
        <v/>
      </c>
      <c r="K3161" s="9">
        <f>IF(F3161&lt;=13,"Yes","No")</f>
        <v/>
      </c>
    </row>
    <row r="3162">
      <c r="A3162" t="n">
        <v>50132598</v>
      </c>
      <c r="B3162" s="8" t="n">
        <v>46183</v>
      </c>
      <c r="C3162" s="9">
        <f>A3162&amp;"-"&amp;TEXT(B3162,"yyyymmdd")</f>
        <v/>
      </c>
      <c r="D3162" s="9">
        <f>_xlfn.XLOOKUP(C3162,Violations[Key],Violations[Boro])</f>
        <v/>
      </c>
      <c r="E3162" s="9">
        <f>_xlfn.XLOOKUP(C3162,Violations[Key],Violations[Cuisine])</f>
        <v/>
      </c>
      <c r="F3162" s="9">
        <f>_xlfn.XLOOKUP(C3162,Violations[Key],Violations[Score])</f>
        <v/>
      </c>
      <c r="G3162" s="9">
        <f>_xlfn.XLOOKUP(C3162,Violations[Key],Violations[Grade])&amp;""</f>
        <v/>
      </c>
      <c r="H3162" s="9">
        <f>COUNTIFS(Violations[Key],C3162,Violations[Violation code],"&lt;&gt;")</f>
        <v/>
      </c>
      <c r="I3162" s="9">
        <f>COUNTIFS(Violations[Key],C3162,Violations[Critical flag],"Critical")</f>
        <v/>
      </c>
      <c r="J3162" s="9">
        <f>IF(LEFT(_xlfn.XLOOKUP(C3162,Violations[Key],Violations[Action]),20)="Establishment Closed","Yes","No")</f>
        <v/>
      </c>
      <c r="K3162" s="9">
        <f>IF(F3162&lt;=13,"Yes","No")</f>
        <v/>
      </c>
    </row>
    <row r="3163">
      <c r="A3163" t="n">
        <v>50133660</v>
      </c>
      <c r="B3163" s="8" t="n">
        <v>46183</v>
      </c>
      <c r="C3163" s="9">
        <f>A3163&amp;"-"&amp;TEXT(B3163,"yyyymmdd")</f>
        <v/>
      </c>
      <c r="D3163" s="9">
        <f>_xlfn.XLOOKUP(C3163,Violations[Key],Violations[Boro])</f>
        <v/>
      </c>
      <c r="E3163" s="9">
        <f>_xlfn.XLOOKUP(C3163,Violations[Key],Violations[Cuisine])</f>
        <v/>
      </c>
      <c r="F3163" s="9">
        <f>_xlfn.XLOOKUP(C3163,Violations[Key],Violations[Score])</f>
        <v/>
      </c>
      <c r="G3163" s="9">
        <f>_xlfn.XLOOKUP(C3163,Violations[Key],Violations[Grade])&amp;""</f>
        <v/>
      </c>
      <c r="H3163" s="9">
        <f>COUNTIFS(Violations[Key],C3163,Violations[Violation code],"&lt;&gt;")</f>
        <v/>
      </c>
      <c r="I3163" s="9">
        <f>COUNTIFS(Violations[Key],C3163,Violations[Critical flag],"Critical")</f>
        <v/>
      </c>
      <c r="J3163" s="9">
        <f>IF(LEFT(_xlfn.XLOOKUP(C3163,Violations[Key],Violations[Action]),20)="Establishment Closed","Yes","No")</f>
        <v/>
      </c>
      <c r="K3163" s="9">
        <f>IF(F3163&lt;=13,"Yes","No")</f>
        <v/>
      </c>
    </row>
    <row r="3164">
      <c r="A3164" t="n">
        <v>50134630</v>
      </c>
      <c r="B3164" s="8" t="n">
        <v>46183</v>
      </c>
      <c r="C3164" s="9">
        <f>A3164&amp;"-"&amp;TEXT(B3164,"yyyymmdd")</f>
        <v/>
      </c>
      <c r="D3164" s="9">
        <f>_xlfn.XLOOKUP(C3164,Violations[Key],Violations[Boro])</f>
        <v/>
      </c>
      <c r="E3164" s="9">
        <f>_xlfn.XLOOKUP(C3164,Violations[Key],Violations[Cuisine])</f>
        <v/>
      </c>
      <c r="F3164" s="9">
        <f>_xlfn.XLOOKUP(C3164,Violations[Key],Violations[Score])</f>
        <v/>
      </c>
      <c r="G3164" s="9">
        <f>_xlfn.XLOOKUP(C3164,Violations[Key],Violations[Grade])&amp;""</f>
        <v/>
      </c>
      <c r="H3164" s="9">
        <f>COUNTIFS(Violations[Key],C3164,Violations[Violation code],"&lt;&gt;")</f>
        <v/>
      </c>
      <c r="I3164" s="9">
        <f>COUNTIFS(Violations[Key],C3164,Violations[Critical flag],"Critical")</f>
        <v/>
      </c>
      <c r="J3164" s="9">
        <f>IF(LEFT(_xlfn.XLOOKUP(C3164,Violations[Key],Violations[Action]),20)="Establishment Closed","Yes","No")</f>
        <v/>
      </c>
      <c r="K3164" s="9">
        <f>IF(F3164&lt;=13,"Yes","No")</f>
        <v/>
      </c>
    </row>
    <row r="3165">
      <c r="A3165" t="n">
        <v>50134956</v>
      </c>
      <c r="B3165" s="8" t="n">
        <v>46183</v>
      </c>
      <c r="C3165" s="9">
        <f>A3165&amp;"-"&amp;TEXT(B3165,"yyyymmdd")</f>
        <v/>
      </c>
      <c r="D3165" s="9">
        <f>_xlfn.XLOOKUP(C3165,Violations[Key],Violations[Boro])</f>
        <v/>
      </c>
      <c r="E3165" s="9">
        <f>_xlfn.XLOOKUP(C3165,Violations[Key],Violations[Cuisine])</f>
        <v/>
      </c>
      <c r="F3165" s="9">
        <f>_xlfn.XLOOKUP(C3165,Violations[Key],Violations[Score])</f>
        <v/>
      </c>
      <c r="G3165" s="9">
        <f>_xlfn.XLOOKUP(C3165,Violations[Key],Violations[Grade])&amp;""</f>
        <v/>
      </c>
      <c r="H3165" s="9">
        <f>COUNTIFS(Violations[Key],C3165,Violations[Violation code],"&lt;&gt;")</f>
        <v/>
      </c>
      <c r="I3165" s="9">
        <f>COUNTIFS(Violations[Key],C3165,Violations[Critical flag],"Critical")</f>
        <v/>
      </c>
      <c r="J3165" s="9">
        <f>IF(LEFT(_xlfn.XLOOKUP(C3165,Violations[Key],Violations[Action]),20)="Establishment Closed","Yes","No")</f>
        <v/>
      </c>
      <c r="K3165" s="9">
        <f>IF(F3165&lt;=13,"Yes","No")</f>
        <v/>
      </c>
    </row>
    <row r="3166">
      <c r="A3166" t="n">
        <v>50138942</v>
      </c>
      <c r="B3166" s="8" t="n">
        <v>46183</v>
      </c>
      <c r="C3166" s="9">
        <f>A3166&amp;"-"&amp;TEXT(B3166,"yyyymmdd")</f>
        <v/>
      </c>
      <c r="D3166" s="9">
        <f>_xlfn.XLOOKUP(C3166,Violations[Key],Violations[Boro])</f>
        <v/>
      </c>
      <c r="E3166" s="9">
        <f>_xlfn.XLOOKUP(C3166,Violations[Key],Violations[Cuisine])</f>
        <v/>
      </c>
      <c r="F3166" s="9">
        <f>_xlfn.XLOOKUP(C3166,Violations[Key],Violations[Score])</f>
        <v/>
      </c>
      <c r="G3166" s="9">
        <f>_xlfn.XLOOKUP(C3166,Violations[Key],Violations[Grade])&amp;""</f>
        <v/>
      </c>
      <c r="H3166" s="9">
        <f>COUNTIFS(Violations[Key],C3166,Violations[Violation code],"&lt;&gt;")</f>
        <v/>
      </c>
      <c r="I3166" s="9">
        <f>COUNTIFS(Violations[Key],C3166,Violations[Critical flag],"Critical")</f>
        <v/>
      </c>
      <c r="J3166" s="9">
        <f>IF(LEFT(_xlfn.XLOOKUP(C3166,Violations[Key],Violations[Action]),20)="Establishment Closed","Yes","No")</f>
        <v/>
      </c>
      <c r="K3166" s="9">
        <f>IF(F3166&lt;=13,"Yes","No")</f>
        <v/>
      </c>
    </row>
    <row r="3167">
      <c r="A3167" t="n">
        <v>50139858</v>
      </c>
      <c r="B3167" s="8" t="n">
        <v>46183</v>
      </c>
      <c r="C3167" s="9">
        <f>A3167&amp;"-"&amp;TEXT(B3167,"yyyymmdd")</f>
        <v/>
      </c>
      <c r="D3167" s="9">
        <f>_xlfn.XLOOKUP(C3167,Violations[Key],Violations[Boro])</f>
        <v/>
      </c>
      <c r="E3167" s="9">
        <f>_xlfn.XLOOKUP(C3167,Violations[Key],Violations[Cuisine])</f>
        <v/>
      </c>
      <c r="F3167" s="9">
        <f>_xlfn.XLOOKUP(C3167,Violations[Key],Violations[Score])</f>
        <v/>
      </c>
      <c r="G3167" s="9">
        <f>_xlfn.XLOOKUP(C3167,Violations[Key],Violations[Grade])&amp;""</f>
        <v/>
      </c>
      <c r="H3167" s="9">
        <f>COUNTIFS(Violations[Key],C3167,Violations[Violation code],"&lt;&gt;")</f>
        <v/>
      </c>
      <c r="I3167" s="9">
        <f>COUNTIFS(Violations[Key],C3167,Violations[Critical flag],"Critical")</f>
        <v/>
      </c>
      <c r="J3167" s="9">
        <f>IF(LEFT(_xlfn.XLOOKUP(C3167,Violations[Key],Violations[Action]),20)="Establishment Closed","Yes","No")</f>
        <v/>
      </c>
      <c r="K3167" s="9">
        <f>IF(F3167&lt;=13,"Yes","No")</f>
        <v/>
      </c>
    </row>
    <row r="3168">
      <c r="A3168" t="n">
        <v>50139866</v>
      </c>
      <c r="B3168" s="8" t="n">
        <v>46183</v>
      </c>
      <c r="C3168" s="9">
        <f>A3168&amp;"-"&amp;TEXT(B3168,"yyyymmdd")</f>
        <v/>
      </c>
      <c r="D3168" s="9">
        <f>_xlfn.XLOOKUP(C3168,Violations[Key],Violations[Boro])</f>
        <v/>
      </c>
      <c r="E3168" s="9">
        <f>_xlfn.XLOOKUP(C3168,Violations[Key],Violations[Cuisine])</f>
        <v/>
      </c>
      <c r="F3168" s="9">
        <f>_xlfn.XLOOKUP(C3168,Violations[Key],Violations[Score])</f>
        <v/>
      </c>
      <c r="G3168" s="9">
        <f>_xlfn.XLOOKUP(C3168,Violations[Key],Violations[Grade])&amp;""</f>
        <v/>
      </c>
      <c r="H3168" s="9">
        <f>COUNTIFS(Violations[Key],C3168,Violations[Violation code],"&lt;&gt;")</f>
        <v/>
      </c>
      <c r="I3168" s="9">
        <f>COUNTIFS(Violations[Key],C3168,Violations[Critical flag],"Critical")</f>
        <v/>
      </c>
      <c r="J3168" s="9">
        <f>IF(LEFT(_xlfn.XLOOKUP(C3168,Violations[Key],Violations[Action]),20)="Establishment Closed","Yes","No")</f>
        <v/>
      </c>
      <c r="K3168" s="9">
        <f>IF(F3168&lt;=13,"Yes","No")</f>
        <v/>
      </c>
    </row>
    <row r="3169">
      <c r="A3169" t="n">
        <v>50144929</v>
      </c>
      <c r="B3169" s="8" t="n">
        <v>46183</v>
      </c>
      <c r="C3169" s="9">
        <f>A3169&amp;"-"&amp;TEXT(B3169,"yyyymmdd")</f>
        <v/>
      </c>
      <c r="D3169" s="9">
        <f>_xlfn.XLOOKUP(C3169,Violations[Key],Violations[Boro])</f>
        <v/>
      </c>
      <c r="E3169" s="9">
        <f>_xlfn.XLOOKUP(C3169,Violations[Key],Violations[Cuisine])</f>
        <v/>
      </c>
      <c r="F3169" s="9">
        <f>_xlfn.XLOOKUP(C3169,Violations[Key],Violations[Score])</f>
        <v/>
      </c>
      <c r="G3169" s="9">
        <f>_xlfn.XLOOKUP(C3169,Violations[Key],Violations[Grade])&amp;""</f>
        <v/>
      </c>
      <c r="H3169" s="9">
        <f>COUNTIFS(Violations[Key],C3169,Violations[Violation code],"&lt;&gt;")</f>
        <v/>
      </c>
      <c r="I3169" s="9">
        <f>COUNTIFS(Violations[Key],C3169,Violations[Critical flag],"Critical")</f>
        <v/>
      </c>
      <c r="J3169" s="9">
        <f>IF(LEFT(_xlfn.XLOOKUP(C3169,Violations[Key],Violations[Action]),20)="Establishment Closed","Yes","No")</f>
        <v/>
      </c>
      <c r="K3169" s="9">
        <f>IF(F3169&lt;=13,"Yes","No")</f>
        <v/>
      </c>
    </row>
    <row r="3170">
      <c r="A3170" t="n">
        <v>50146936</v>
      </c>
      <c r="B3170" s="8" t="n">
        <v>46183</v>
      </c>
      <c r="C3170" s="9">
        <f>A3170&amp;"-"&amp;TEXT(B3170,"yyyymmdd")</f>
        <v/>
      </c>
      <c r="D3170" s="9">
        <f>_xlfn.XLOOKUP(C3170,Violations[Key],Violations[Boro])</f>
        <v/>
      </c>
      <c r="E3170" s="9">
        <f>_xlfn.XLOOKUP(C3170,Violations[Key],Violations[Cuisine])</f>
        <v/>
      </c>
      <c r="F3170" s="9">
        <f>_xlfn.XLOOKUP(C3170,Violations[Key],Violations[Score])</f>
        <v/>
      </c>
      <c r="G3170" s="9">
        <f>_xlfn.XLOOKUP(C3170,Violations[Key],Violations[Grade])&amp;""</f>
        <v/>
      </c>
      <c r="H3170" s="9">
        <f>COUNTIFS(Violations[Key],C3170,Violations[Violation code],"&lt;&gt;")</f>
        <v/>
      </c>
      <c r="I3170" s="9">
        <f>COUNTIFS(Violations[Key],C3170,Violations[Critical flag],"Critical")</f>
        <v/>
      </c>
      <c r="J3170" s="9">
        <f>IF(LEFT(_xlfn.XLOOKUP(C3170,Violations[Key],Violations[Action]),20)="Establishment Closed","Yes","No")</f>
        <v/>
      </c>
      <c r="K3170" s="9">
        <f>IF(F3170&lt;=13,"Yes","No")</f>
        <v/>
      </c>
    </row>
    <row r="3171">
      <c r="A3171" t="n">
        <v>50147584</v>
      </c>
      <c r="B3171" s="8" t="n">
        <v>46183</v>
      </c>
      <c r="C3171" s="9">
        <f>A3171&amp;"-"&amp;TEXT(B3171,"yyyymmdd")</f>
        <v/>
      </c>
      <c r="D3171" s="9">
        <f>_xlfn.XLOOKUP(C3171,Violations[Key],Violations[Boro])</f>
        <v/>
      </c>
      <c r="E3171" s="9">
        <f>_xlfn.XLOOKUP(C3171,Violations[Key],Violations[Cuisine])</f>
        <v/>
      </c>
      <c r="F3171" s="9">
        <f>_xlfn.XLOOKUP(C3171,Violations[Key],Violations[Score])</f>
        <v/>
      </c>
      <c r="G3171" s="9">
        <f>_xlfn.XLOOKUP(C3171,Violations[Key],Violations[Grade])&amp;""</f>
        <v/>
      </c>
      <c r="H3171" s="9">
        <f>COUNTIFS(Violations[Key],C3171,Violations[Violation code],"&lt;&gt;")</f>
        <v/>
      </c>
      <c r="I3171" s="9">
        <f>COUNTIFS(Violations[Key],C3171,Violations[Critical flag],"Critical")</f>
        <v/>
      </c>
      <c r="J3171" s="9">
        <f>IF(LEFT(_xlfn.XLOOKUP(C3171,Violations[Key],Violations[Action]),20)="Establishment Closed","Yes","No")</f>
        <v/>
      </c>
      <c r="K3171" s="9">
        <f>IF(F3171&lt;=13,"Yes","No")</f>
        <v/>
      </c>
    </row>
    <row r="3172">
      <c r="A3172" t="n">
        <v>50149459</v>
      </c>
      <c r="B3172" s="8" t="n">
        <v>46183</v>
      </c>
      <c r="C3172" s="9">
        <f>A3172&amp;"-"&amp;TEXT(B3172,"yyyymmdd")</f>
        <v/>
      </c>
      <c r="D3172" s="9">
        <f>_xlfn.XLOOKUP(C3172,Violations[Key],Violations[Boro])</f>
        <v/>
      </c>
      <c r="E3172" s="9">
        <f>_xlfn.XLOOKUP(C3172,Violations[Key],Violations[Cuisine])</f>
        <v/>
      </c>
      <c r="F3172" s="9">
        <f>_xlfn.XLOOKUP(C3172,Violations[Key],Violations[Score])</f>
        <v/>
      </c>
      <c r="G3172" s="9">
        <f>_xlfn.XLOOKUP(C3172,Violations[Key],Violations[Grade])&amp;""</f>
        <v/>
      </c>
      <c r="H3172" s="9">
        <f>COUNTIFS(Violations[Key],C3172,Violations[Violation code],"&lt;&gt;")</f>
        <v/>
      </c>
      <c r="I3172" s="9">
        <f>COUNTIFS(Violations[Key],C3172,Violations[Critical flag],"Critical")</f>
        <v/>
      </c>
      <c r="J3172" s="9">
        <f>IF(LEFT(_xlfn.XLOOKUP(C3172,Violations[Key],Violations[Action]),20)="Establishment Closed","Yes","No")</f>
        <v/>
      </c>
      <c r="K3172" s="9">
        <f>IF(F3172&lt;=13,"Yes","No")</f>
        <v/>
      </c>
    </row>
    <row r="3173">
      <c r="A3173" t="n">
        <v>50150140</v>
      </c>
      <c r="B3173" s="8" t="n">
        <v>46183</v>
      </c>
      <c r="C3173" s="9">
        <f>A3173&amp;"-"&amp;TEXT(B3173,"yyyymmdd")</f>
        <v/>
      </c>
      <c r="D3173" s="9">
        <f>_xlfn.XLOOKUP(C3173,Violations[Key],Violations[Boro])</f>
        <v/>
      </c>
      <c r="E3173" s="9">
        <f>_xlfn.XLOOKUP(C3173,Violations[Key],Violations[Cuisine])</f>
        <v/>
      </c>
      <c r="F3173" s="9">
        <f>_xlfn.XLOOKUP(C3173,Violations[Key],Violations[Score])</f>
        <v/>
      </c>
      <c r="G3173" s="9">
        <f>_xlfn.XLOOKUP(C3173,Violations[Key],Violations[Grade])&amp;""</f>
        <v/>
      </c>
      <c r="H3173" s="9">
        <f>COUNTIFS(Violations[Key],C3173,Violations[Violation code],"&lt;&gt;")</f>
        <v/>
      </c>
      <c r="I3173" s="9">
        <f>COUNTIFS(Violations[Key],C3173,Violations[Critical flag],"Critical")</f>
        <v/>
      </c>
      <c r="J3173" s="9">
        <f>IF(LEFT(_xlfn.XLOOKUP(C3173,Violations[Key],Violations[Action]),20)="Establishment Closed","Yes","No")</f>
        <v/>
      </c>
      <c r="K3173" s="9">
        <f>IF(F3173&lt;=13,"Yes","No")</f>
        <v/>
      </c>
    </row>
    <row r="3174">
      <c r="A3174" t="n">
        <v>50156889</v>
      </c>
      <c r="B3174" s="8" t="n">
        <v>46183</v>
      </c>
      <c r="C3174" s="9">
        <f>A3174&amp;"-"&amp;TEXT(B3174,"yyyymmdd")</f>
        <v/>
      </c>
      <c r="D3174" s="9">
        <f>_xlfn.XLOOKUP(C3174,Violations[Key],Violations[Boro])</f>
        <v/>
      </c>
      <c r="E3174" s="9">
        <f>_xlfn.XLOOKUP(C3174,Violations[Key],Violations[Cuisine])</f>
        <v/>
      </c>
      <c r="F3174" s="9">
        <f>_xlfn.XLOOKUP(C3174,Violations[Key],Violations[Score])</f>
        <v/>
      </c>
      <c r="G3174" s="9">
        <f>_xlfn.XLOOKUP(C3174,Violations[Key],Violations[Grade])&amp;""</f>
        <v/>
      </c>
      <c r="H3174" s="9">
        <f>COUNTIFS(Violations[Key],C3174,Violations[Violation code],"&lt;&gt;")</f>
        <v/>
      </c>
      <c r="I3174" s="9">
        <f>COUNTIFS(Violations[Key],C3174,Violations[Critical flag],"Critical")</f>
        <v/>
      </c>
      <c r="J3174" s="9">
        <f>IF(LEFT(_xlfn.XLOOKUP(C3174,Violations[Key],Violations[Action]),20)="Establishment Closed","Yes","No")</f>
        <v/>
      </c>
      <c r="K3174" s="9">
        <f>IF(F3174&lt;=13,"Yes","No")</f>
        <v/>
      </c>
    </row>
    <row r="3175">
      <c r="A3175" t="n">
        <v>50157669</v>
      </c>
      <c r="B3175" s="8" t="n">
        <v>46183</v>
      </c>
      <c r="C3175" s="9">
        <f>A3175&amp;"-"&amp;TEXT(B3175,"yyyymmdd")</f>
        <v/>
      </c>
      <c r="D3175" s="9">
        <f>_xlfn.XLOOKUP(C3175,Violations[Key],Violations[Boro])</f>
        <v/>
      </c>
      <c r="E3175" s="9">
        <f>_xlfn.XLOOKUP(C3175,Violations[Key],Violations[Cuisine])</f>
        <v/>
      </c>
      <c r="F3175" s="9">
        <f>_xlfn.XLOOKUP(C3175,Violations[Key],Violations[Score])</f>
        <v/>
      </c>
      <c r="G3175" s="9">
        <f>_xlfn.XLOOKUP(C3175,Violations[Key],Violations[Grade])&amp;""</f>
        <v/>
      </c>
      <c r="H3175" s="9">
        <f>COUNTIFS(Violations[Key],C3175,Violations[Violation code],"&lt;&gt;")</f>
        <v/>
      </c>
      <c r="I3175" s="9">
        <f>COUNTIFS(Violations[Key],C3175,Violations[Critical flag],"Critical")</f>
        <v/>
      </c>
      <c r="J3175" s="9">
        <f>IF(LEFT(_xlfn.XLOOKUP(C3175,Violations[Key],Violations[Action]),20)="Establishment Closed","Yes","No")</f>
        <v/>
      </c>
      <c r="K3175" s="9">
        <f>IF(F3175&lt;=13,"Yes","No")</f>
        <v/>
      </c>
    </row>
    <row r="3176">
      <c r="A3176" t="n">
        <v>50160259</v>
      </c>
      <c r="B3176" s="8" t="n">
        <v>46183</v>
      </c>
      <c r="C3176" s="9">
        <f>A3176&amp;"-"&amp;TEXT(B3176,"yyyymmdd")</f>
        <v/>
      </c>
      <c r="D3176" s="9">
        <f>_xlfn.XLOOKUP(C3176,Violations[Key],Violations[Boro])</f>
        <v/>
      </c>
      <c r="E3176" s="9">
        <f>_xlfn.XLOOKUP(C3176,Violations[Key],Violations[Cuisine])</f>
        <v/>
      </c>
      <c r="F3176" s="9">
        <f>_xlfn.XLOOKUP(C3176,Violations[Key],Violations[Score])</f>
        <v/>
      </c>
      <c r="G3176" s="9">
        <f>_xlfn.XLOOKUP(C3176,Violations[Key],Violations[Grade])&amp;""</f>
        <v/>
      </c>
      <c r="H3176" s="9">
        <f>COUNTIFS(Violations[Key],C3176,Violations[Violation code],"&lt;&gt;")</f>
        <v/>
      </c>
      <c r="I3176" s="9">
        <f>COUNTIFS(Violations[Key],C3176,Violations[Critical flag],"Critical")</f>
        <v/>
      </c>
      <c r="J3176" s="9">
        <f>IF(LEFT(_xlfn.XLOOKUP(C3176,Violations[Key],Violations[Action]),20)="Establishment Closed","Yes","No")</f>
        <v/>
      </c>
      <c r="K3176" s="9">
        <f>IF(F3176&lt;=13,"Yes","No")</f>
        <v/>
      </c>
    </row>
    <row r="3177">
      <c r="A3177" t="n">
        <v>50160895</v>
      </c>
      <c r="B3177" s="8" t="n">
        <v>46183</v>
      </c>
      <c r="C3177" s="9">
        <f>A3177&amp;"-"&amp;TEXT(B3177,"yyyymmdd")</f>
        <v/>
      </c>
      <c r="D3177" s="9">
        <f>_xlfn.XLOOKUP(C3177,Violations[Key],Violations[Boro])</f>
        <v/>
      </c>
      <c r="E3177" s="9">
        <f>_xlfn.XLOOKUP(C3177,Violations[Key],Violations[Cuisine])</f>
        <v/>
      </c>
      <c r="F3177" s="9">
        <f>_xlfn.XLOOKUP(C3177,Violations[Key],Violations[Score])</f>
        <v/>
      </c>
      <c r="G3177" s="9">
        <f>_xlfn.XLOOKUP(C3177,Violations[Key],Violations[Grade])&amp;""</f>
        <v/>
      </c>
      <c r="H3177" s="9">
        <f>COUNTIFS(Violations[Key],C3177,Violations[Violation code],"&lt;&gt;")</f>
        <v/>
      </c>
      <c r="I3177" s="9">
        <f>COUNTIFS(Violations[Key],C3177,Violations[Critical flag],"Critical")</f>
        <v/>
      </c>
      <c r="J3177" s="9">
        <f>IF(LEFT(_xlfn.XLOOKUP(C3177,Violations[Key],Violations[Action]),20)="Establishment Closed","Yes","No")</f>
        <v/>
      </c>
      <c r="K3177" s="9">
        <f>IF(F3177&lt;=13,"Yes","No")</f>
        <v/>
      </c>
    </row>
    <row r="3178">
      <c r="A3178" t="n">
        <v>50161741</v>
      </c>
      <c r="B3178" s="8" t="n">
        <v>46183</v>
      </c>
      <c r="C3178" s="9">
        <f>A3178&amp;"-"&amp;TEXT(B3178,"yyyymmdd")</f>
        <v/>
      </c>
      <c r="D3178" s="9">
        <f>_xlfn.XLOOKUP(C3178,Violations[Key],Violations[Boro])</f>
        <v/>
      </c>
      <c r="E3178" s="9">
        <f>_xlfn.XLOOKUP(C3178,Violations[Key],Violations[Cuisine])</f>
        <v/>
      </c>
      <c r="F3178" s="9">
        <f>_xlfn.XLOOKUP(C3178,Violations[Key],Violations[Score])</f>
        <v/>
      </c>
      <c r="G3178" s="9">
        <f>_xlfn.XLOOKUP(C3178,Violations[Key],Violations[Grade])&amp;""</f>
        <v/>
      </c>
      <c r="H3178" s="9">
        <f>COUNTIFS(Violations[Key],C3178,Violations[Violation code],"&lt;&gt;")</f>
        <v/>
      </c>
      <c r="I3178" s="9">
        <f>COUNTIFS(Violations[Key],C3178,Violations[Critical flag],"Critical")</f>
        <v/>
      </c>
      <c r="J3178" s="9">
        <f>IF(LEFT(_xlfn.XLOOKUP(C3178,Violations[Key],Violations[Action]),20)="Establishment Closed","Yes","No")</f>
        <v/>
      </c>
      <c r="K3178" s="9">
        <f>IF(F3178&lt;=13,"Yes","No")</f>
        <v/>
      </c>
    </row>
    <row r="3179">
      <c r="A3179" t="n">
        <v>50162042</v>
      </c>
      <c r="B3179" s="8" t="n">
        <v>46183</v>
      </c>
      <c r="C3179" s="9">
        <f>A3179&amp;"-"&amp;TEXT(B3179,"yyyymmdd")</f>
        <v/>
      </c>
      <c r="D3179" s="9">
        <f>_xlfn.XLOOKUP(C3179,Violations[Key],Violations[Boro])</f>
        <v/>
      </c>
      <c r="E3179" s="9">
        <f>_xlfn.XLOOKUP(C3179,Violations[Key],Violations[Cuisine])</f>
        <v/>
      </c>
      <c r="F3179" s="9">
        <f>_xlfn.XLOOKUP(C3179,Violations[Key],Violations[Score])</f>
        <v/>
      </c>
      <c r="G3179" s="9">
        <f>_xlfn.XLOOKUP(C3179,Violations[Key],Violations[Grade])&amp;""</f>
        <v/>
      </c>
      <c r="H3179" s="9">
        <f>COUNTIFS(Violations[Key],C3179,Violations[Violation code],"&lt;&gt;")</f>
        <v/>
      </c>
      <c r="I3179" s="9">
        <f>COUNTIFS(Violations[Key],C3179,Violations[Critical flag],"Critical")</f>
        <v/>
      </c>
      <c r="J3179" s="9">
        <f>IF(LEFT(_xlfn.XLOOKUP(C3179,Violations[Key],Violations[Action]),20)="Establishment Closed","Yes","No")</f>
        <v/>
      </c>
      <c r="K3179" s="9">
        <f>IF(F3179&lt;=13,"Yes","No")</f>
        <v/>
      </c>
    </row>
    <row r="3180">
      <c r="A3180" t="n">
        <v>50165633</v>
      </c>
      <c r="B3180" s="8" t="n">
        <v>46183</v>
      </c>
      <c r="C3180" s="9">
        <f>A3180&amp;"-"&amp;TEXT(B3180,"yyyymmdd")</f>
        <v/>
      </c>
      <c r="D3180" s="9">
        <f>_xlfn.XLOOKUP(C3180,Violations[Key],Violations[Boro])</f>
        <v/>
      </c>
      <c r="E3180" s="9">
        <f>_xlfn.XLOOKUP(C3180,Violations[Key],Violations[Cuisine])</f>
        <v/>
      </c>
      <c r="F3180" s="9">
        <f>_xlfn.XLOOKUP(C3180,Violations[Key],Violations[Score])</f>
        <v/>
      </c>
      <c r="G3180" s="9">
        <f>_xlfn.XLOOKUP(C3180,Violations[Key],Violations[Grade])&amp;""</f>
        <v/>
      </c>
      <c r="H3180" s="9">
        <f>COUNTIFS(Violations[Key],C3180,Violations[Violation code],"&lt;&gt;")</f>
        <v/>
      </c>
      <c r="I3180" s="9">
        <f>COUNTIFS(Violations[Key],C3180,Violations[Critical flag],"Critical")</f>
        <v/>
      </c>
      <c r="J3180" s="9">
        <f>IF(LEFT(_xlfn.XLOOKUP(C3180,Violations[Key],Violations[Action]),20)="Establishment Closed","Yes","No")</f>
        <v/>
      </c>
      <c r="K3180" s="9">
        <f>IF(F3180&lt;=13,"Yes","No")</f>
        <v/>
      </c>
    </row>
    <row r="3181">
      <c r="A3181" t="n">
        <v>50165993</v>
      </c>
      <c r="B3181" s="8" t="n">
        <v>46183</v>
      </c>
      <c r="C3181" s="9">
        <f>A3181&amp;"-"&amp;TEXT(B3181,"yyyymmdd")</f>
        <v/>
      </c>
      <c r="D3181" s="9">
        <f>_xlfn.XLOOKUP(C3181,Violations[Key],Violations[Boro])</f>
        <v/>
      </c>
      <c r="E3181" s="9">
        <f>_xlfn.XLOOKUP(C3181,Violations[Key],Violations[Cuisine])</f>
        <v/>
      </c>
      <c r="F3181" s="9">
        <f>_xlfn.XLOOKUP(C3181,Violations[Key],Violations[Score])</f>
        <v/>
      </c>
      <c r="G3181" s="9">
        <f>_xlfn.XLOOKUP(C3181,Violations[Key],Violations[Grade])&amp;""</f>
        <v/>
      </c>
      <c r="H3181" s="9">
        <f>COUNTIFS(Violations[Key],C3181,Violations[Violation code],"&lt;&gt;")</f>
        <v/>
      </c>
      <c r="I3181" s="9">
        <f>COUNTIFS(Violations[Key],C3181,Violations[Critical flag],"Critical")</f>
        <v/>
      </c>
      <c r="J3181" s="9">
        <f>IF(LEFT(_xlfn.XLOOKUP(C3181,Violations[Key],Violations[Action]),20)="Establishment Closed","Yes","No")</f>
        <v/>
      </c>
      <c r="K3181" s="9">
        <f>IF(F3181&lt;=13,"Yes","No")</f>
        <v/>
      </c>
    </row>
    <row r="3182">
      <c r="A3182" t="n">
        <v>50168308</v>
      </c>
      <c r="B3182" s="8" t="n">
        <v>46183</v>
      </c>
      <c r="C3182" s="9">
        <f>A3182&amp;"-"&amp;TEXT(B3182,"yyyymmdd")</f>
        <v/>
      </c>
      <c r="D3182" s="9">
        <f>_xlfn.XLOOKUP(C3182,Violations[Key],Violations[Boro])</f>
        <v/>
      </c>
      <c r="E3182" s="9">
        <f>_xlfn.XLOOKUP(C3182,Violations[Key],Violations[Cuisine])</f>
        <v/>
      </c>
      <c r="F3182" s="9">
        <f>_xlfn.XLOOKUP(C3182,Violations[Key],Violations[Score])</f>
        <v/>
      </c>
      <c r="G3182" s="9">
        <f>_xlfn.XLOOKUP(C3182,Violations[Key],Violations[Grade])&amp;""</f>
        <v/>
      </c>
      <c r="H3182" s="9">
        <f>COUNTIFS(Violations[Key],C3182,Violations[Violation code],"&lt;&gt;")</f>
        <v/>
      </c>
      <c r="I3182" s="9">
        <f>COUNTIFS(Violations[Key],C3182,Violations[Critical flag],"Critical")</f>
        <v/>
      </c>
      <c r="J3182" s="9">
        <f>IF(LEFT(_xlfn.XLOOKUP(C3182,Violations[Key],Violations[Action]),20)="Establishment Closed","Yes","No")</f>
        <v/>
      </c>
      <c r="K3182" s="9">
        <f>IF(F3182&lt;=13,"Yes","No")</f>
        <v/>
      </c>
    </row>
    <row r="3183">
      <c r="A3183" t="n">
        <v>50173270</v>
      </c>
      <c r="B3183" s="8" t="n">
        <v>46183</v>
      </c>
      <c r="C3183" s="9">
        <f>A3183&amp;"-"&amp;TEXT(B3183,"yyyymmdd")</f>
        <v/>
      </c>
      <c r="D3183" s="9">
        <f>_xlfn.XLOOKUP(C3183,Violations[Key],Violations[Boro])</f>
        <v/>
      </c>
      <c r="E3183" s="9">
        <f>_xlfn.XLOOKUP(C3183,Violations[Key],Violations[Cuisine])</f>
        <v/>
      </c>
      <c r="F3183" s="9">
        <f>_xlfn.XLOOKUP(C3183,Violations[Key],Violations[Score])</f>
        <v/>
      </c>
      <c r="G3183" s="9">
        <f>_xlfn.XLOOKUP(C3183,Violations[Key],Violations[Grade])&amp;""</f>
        <v/>
      </c>
      <c r="H3183" s="9">
        <f>COUNTIFS(Violations[Key],C3183,Violations[Violation code],"&lt;&gt;")</f>
        <v/>
      </c>
      <c r="I3183" s="9">
        <f>COUNTIFS(Violations[Key],C3183,Violations[Critical flag],"Critical")</f>
        <v/>
      </c>
      <c r="J3183" s="9">
        <f>IF(LEFT(_xlfn.XLOOKUP(C3183,Violations[Key],Violations[Action]),20)="Establishment Closed","Yes","No")</f>
        <v/>
      </c>
      <c r="K3183" s="9">
        <f>IF(F3183&lt;=13,"Yes","No")</f>
        <v/>
      </c>
    </row>
    <row r="3184">
      <c r="A3184" t="n">
        <v>40398690</v>
      </c>
      <c r="B3184" s="8" t="n">
        <v>46184</v>
      </c>
      <c r="C3184" s="9">
        <f>A3184&amp;"-"&amp;TEXT(B3184,"yyyymmdd")</f>
        <v/>
      </c>
      <c r="D3184" s="9">
        <f>_xlfn.XLOOKUP(C3184,Violations[Key],Violations[Boro])</f>
        <v/>
      </c>
      <c r="E3184" s="9">
        <f>_xlfn.XLOOKUP(C3184,Violations[Key],Violations[Cuisine])</f>
        <v/>
      </c>
      <c r="F3184" s="9">
        <f>_xlfn.XLOOKUP(C3184,Violations[Key],Violations[Score])</f>
        <v/>
      </c>
      <c r="G3184" s="9">
        <f>_xlfn.XLOOKUP(C3184,Violations[Key],Violations[Grade])&amp;""</f>
        <v/>
      </c>
      <c r="H3184" s="9">
        <f>COUNTIFS(Violations[Key],C3184,Violations[Violation code],"&lt;&gt;")</f>
        <v/>
      </c>
      <c r="I3184" s="9">
        <f>COUNTIFS(Violations[Key],C3184,Violations[Critical flag],"Critical")</f>
        <v/>
      </c>
      <c r="J3184" s="9">
        <f>IF(LEFT(_xlfn.XLOOKUP(C3184,Violations[Key],Violations[Action]),20)="Establishment Closed","Yes","No")</f>
        <v/>
      </c>
      <c r="K3184" s="9">
        <f>IF(F3184&lt;=13,"Yes","No")</f>
        <v/>
      </c>
    </row>
    <row r="3185">
      <c r="A3185" t="n">
        <v>40797031</v>
      </c>
      <c r="B3185" s="8" t="n">
        <v>46184</v>
      </c>
      <c r="C3185" s="9">
        <f>A3185&amp;"-"&amp;TEXT(B3185,"yyyymmdd")</f>
        <v/>
      </c>
      <c r="D3185" s="9">
        <f>_xlfn.XLOOKUP(C3185,Violations[Key],Violations[Boro])</f>
        <v/>
      </c>
      <c r="E3185" s="9">
        <f>_xlfn.XLOOKUP(C3185,Violations[Key],Violations[Cuisine])</f>
        <v/>
      </c>
      <c r="F3185" s="9">
        <f>_xlfn.XLOOKUP(C3185,Violations[Key],Violations[Score])</f>
        <v/>
      </c>
      <c r="G3185" s="9">
        <f>_xlfn.XLOOKUP(C3185,Violations[Key],Violations[Grade])&amp;""</f>
        <v/>
      </c>
      <c r="H3185" s="9">
        <f>COUNTIFS(Violations[Key],C3185,Violations[Violation code],"&lt;&gt;")</f>
        <v/>
      </c>
      <c r="I3185" s="9">
        <f>COUNTIFS(Violations[Key],C3185,Violations[Critical flag],"Critical")</f>
        <v/>
      </c>
      <c r="J3185" s="9">
        <f>IF(LEFT(_xlfn.XLOOKUP(C3185,Violations[Key],Violations[Action]),20)="Establishment Closed","Yes","No")</f>
        <v/>
      </c>
      <c r="K3185" s="9">
        <f>IF(F3185&lt;=13,"Yes","No")</f>
        <v/>
      </c>
    </row>
    <row r="3186">
      <c r="A3186" t="n">
        <v>40890407</v>
      </c>
      <c r="B3186" s="8" t="n">
        <v>46184</v>
      </c>
      <c r="C3186" s="9">
        <f>A3186&amp;"-"&amp;TEXT(B3186,"yyyymmdd")</f>
        <v/>
      </c>
      <c r="D3186" s="9">
        <f>_xlfn.XLOOKUP(C3186,Violations[Key],Violations[Boro])</f>
        <v/>
      </c>
      <c r="E3186" s="9">
        <f>_xlfn.XLOOKUP(C3186,Violations[Key],Violations[Cuisine])</f>
        <v/>
      </c>
      <c r="F3186" s="9">
        <f>_xlfn.XLOOKUP(C3186,Violations[Key],Violations[Score])</f>
        <v/>
      </c>
      <c r="G3186" s="9">
        <f>_xlfn.XLOOKUP(C3186,Violations[Key],Violations[Grade])&amp;""</f>
        <v/>
      </c>
      <c r="H3186" s="9">
        <f>COUNTIFS(Violations[Key],C3186,Violations[Violation code],"&lt;&gt;")</f>
        <v/>
      </c>
      <c r="I3186" s="9">
        <f>COUNTIFS(Violations[Key],C3186,Violations[Critical flag],"Critical")</f>
        <v/>
      </c>
      <c r="J3186" s="9">
        <f>IF(LEFT(_xlfn.XLOOKUP(C3186,Violations[Key],Violations[Action]),20)="Establishment Closed","Yes","No")</f>
        <v/>
      </c>
      <c r="K3186" s="9">
        <f>IF(F3186&lt;=13,"Yes","No")</f>
        <v/>
      </c>
    </row>
    <row r="3187">
      <c r="A3187" t="n">
        <v>40909425</v>
      </c>
      <c r="B3187" s="8" t="n">
        <v>46184</v>
      </c>
      <c r="C3187" s="9">
        <f>A3187&amp;"-"&amp;TEXT(B3187,"yyyymmdd")</f>
        <v/>
      </c>
      <c r="D3187" s="9">
        <f>_xlfn.XLOOKUP(C3187,Violations[Key],Violations[Boro])</f>
        <v/>
      </c>
      <c r="E3187" s="9">
        <f>_xlfn.XLOOKUP(C3187,Violations[Key],Violations[Cuisine])</f>
        <v/>
      </c>
      <c r="F3187" s="9">
        <f>_xlfn.XLOOKUP(C3187,Violations[Key],Violations[Score])</f>
        <v/>
      </c>
      <c r="G3187" s="9">
        <f>_xlfn.XLOOKUP(C3187,Violations[Key],Violations[Grade])&amp;""</f>
        <v/>
      </c>
      <c r="H3187" s="9">
        <f>COUNTIFS(Violations[Key],C3187,Violations[Violation code],"&lt;&gt;")</f>
        <v/>
      </c>
      <c r="I3187" s="9">
        <f>COUNTIFS(Violations[Key],C3187,Violations[Critical flag],"Critical")</f>
        <v/>
      </c>
      <c r="J3187" s="9">
        <f>IF(LEFT(_xlfn.XLOOKUP(C3187,Violations[Key],Violations[Action]),20)="Establishment Closed","Yes","No")</f>
        <v/>
      </c>
      <c r="K3187" s="9">
        <f>IF(F3187&lt;=13,"Yes","No")</f>
        <v/>
      </c>
    </row>
    <row r="3188">
      <c r="A3188" t="n">
        <v>40915251</v>
      </c>
      <c r="B3188" s="8" t="n">
        <v>46184</v>
      </c>
      <c r="C3188" s="9">
        <f>A3188&amp;"-"&amp;TEXT(B3188,"yyyymmdd")</f>
        <v/>
      </c>
      <c r="D3188" s="9">
        <f>_xlfn.XLOOKUP(C3188,Violations[Key],Violations[Boro])</f>
        <v/>
      </c>
      <c r="E3188" s="9">
        <f>_xlfn.XLOOKUP(C3188,Violations[Key],Violations[Cuisine])</f>
        <v/>
      </c>
      <c r="F3188" s="9">
        <f>_xlfn.XLOOKUP(C3188,Violations[Key],Violations[Score])</f>
        <v/>
      </c>
      <c r="G3188" s="9">
        <f>_xlfn.XLOOKUP(C3188,Violations[Key],Violations[Grade])&amp;""</f>
        <v/>
      </c>
      <c r="H3188" s="9">
        <f>COUNTIFS(Violations[Key],C3188,Violations[Violation code],"&lt;&gt;")</f>
        <v/>
      </c>
      <c r="I3188" s="9">
        <f>COUNTIFS(Violations[Key],C3188,Violations[Critical flag],"Critical")</f>
        <v/>
      </c>
      <c r="J3188" s="9">
        <f>IF(LEFT(_xlfn.XLOOKUP(C3188,Violations[Key],Violations[Action]),20)="Establishment Closed","Yes","No")</f>
        <v/>
      </c>
      <c r="K3188" s="9">
        <f>IF(F3188&lt;=13,"Yes","No")</f>
        <v/>
      </c>
    </row>
    <row r="3189">
      <c r="A3189" t="n">
        <v>40987257</v>
      </c>
      <c r="B3189" s="8" t="n">
        <v>46184</v>
      </c>
      <c r="C3189" s="9">
        <f>A3189&amp;"-"&amp;TEXT(B3189,"yyyymmdd")</f>
        <v/>
      </c>
      <c r="D3189" s="9">
        <f>_xlfn.XLOOKUP(C3189,Violations[Key],Violations[Boro])</f>
        <v/>
      </c>
      <c r="E3189" s="9">
        <f>_xlfn.XLOOKUP(C3189,Violations[Key],Violations[Cuisine])</f>
        <v/>
      </c>
      <c r="F3189" s="9">
        <f>_xlfn.XLOOKUP(C3189,Violations[Key],Violations[Score])</f>
        <v/>
      </c>
      <c r="G3189" s="9">
        <f>_xlfn.XLOOKUP(C3189,Violations[Key],Violations[Grade])&amp;""</f>
        <v/>
      </c>
      <c r="H3189" s="9">
        <f>COUNTIFS(Violations[Key],C3189,Violations[Violation code],"&lt;&gt;")</f>
        <v/>
      </c>
      <c r="I3189" s="9">
        <f>COUNTIFS(Violations[Key],C3189,Violations[Critical flag],"Critical")</f>
        <v/>
      </c>
      <c r="J3189" s="9">
        <f>IF(LEFT(_xlfn.XLOOKUP(C3189,Violations[Key],Violations[Action]),20)="Establishment Closed","Yes","No")</f>
        <v/>
      </c>
      <c r="K3189" s="9">
        <f>IF(F3189&lt;=13,"Yes","No")</f>
        <v/>
      </c>
    </row>
    <row r="3190">
      <c r="A3190" t="n">
        <v>41191334</v>
      </c>
      <c r="B3190" s="8" t="n">
        <v>46184</v>
      </c>
      <c r="C3190" s="9">
        <f>A3190&amp;"-"&amp;TEXT(B3190,"yyyymmdd")</f>
        <v/>
      </c>
      <c r="D3190" s="9">
        <f>_xlfn.XLOOKUP(C3190,Violations[Key],Violations[Boro])</f>
        <v/>
      </c>
      <c r="E3190" s="9">
        <f>_xlfn.XLOOKUP(C3190,Violations[Key],Violations[Cuisine])</f>
        <v/>
      </c>
      <c r="F3190" s="9">
        <f>_xlfn.XLOOKUP(C3190,Violations[Key],Violations[Score])</f>
        <v/>
      </c>
      <c r="G3190" s="9">
        <f>_xlfn.XLOOKUP(C3190,Violations[Key],Violations[Grade])&amp;""</f>
        <v/>
      </c>
      <c r="H3190" s="9">
        <f>COUNTIFS(Violations[Key],C3190,Violations[Violation code],"&lt;&gt;")</f>
        <v/>
      </c>
      <c r="I3190" s="9">
        <f>COUNTIFS(Violations[Key],C3190,Violations[Critical flag],"Critical")</f>
        <v/>
      </c>
      <c r="J3190" s="9">
        <f>IF(LEFT(_xlfn.XLOOKUP(C3190,Violations[Key],Violations[Action]),20)="Establishment Closed","Yes","No")</f>
        <v/>
      </c>
      <c r="K3190" s="9">
        <f>IF(F3190&lt;=13,"Yes","No")</f>
        <v/>
      </c>
    </row>
    <row r="3191">
      <c r="A3191" t="n">
        <v>41263898</v>
      </c>
      <c r="B3191" s="8" t="n">
        <v>46184</v>
      </c>
      <c r="C3191" s="9">
        <f>A3191&amp;"-"&amp;TEXT(B3191,"yyyymmdd")</f>
        <v/>
      </c>
      <c r="D3191" s="9">
        <f>_xlfn.XLOOKUP(C3191,Violations[Key],Violations[Boro])</f>
        <v/>
      </c>
      <c r="E3191" s="9">
        <f>_xlfn.XLOOKUP(C3191,Violations[Key],Violations[Cuisine])</f>
        <v/>
      </c>
      <c r="F3191" s="9">
        <f>_xlfn.XLOOKUP(C3191,Violations[Key],Violations[Score])</f>
        <v/>
      </c>
      <c r="G3191" s="9">
        <f>_xlfn.XLOOKUP(C3191,Violations[Key],Violations[Grade])&amp;""</f>
        <v/>
      </c>
      <c r="H3191" s="9">
        <f>COUNTIFS(Violations[Key],C3191,Violations[Violation code],"&lt;&gt;")</f>
        <v/>
      </c>
      <c r="I3191" s="9">
        <f>COUNTIFS(Violations[Key],C3191,Violations[Critical flag],"Critical")</f>
        <v/>
      </c>
      <c r="J3191" s="9">
        <f>IF(LEFT(_xlfn.XLOOKUP(C3191,Violations[Key],Violations[Action]),20)="Establishment Closed","Yes","No")</f>
        <v/>
      </c>
      <c r="K3191" s="9">
        <f>IF(F3191&lt;=13,"Yes","No")</f>
        <v/>
      </c>
    </row>
    <row r="3192">
      <c r="A3192" t="n">
        <v>41369777</v>
      </c>
      <c r="B3192" s="8" t="n">
        <v>46184</v>
      </c>
      <c r="C3192" s="9">
        <f>A3192&amp;"-"&amp;TEXT(B3192,"yyyymmdd")</f>
        <v/>
      </c>
      <c r="D3192" s="9">
        <f>_xlfn.XLOOKUP(C3192,Violations[Key],Violations[Boro])</f>
        <v/>
      </c>
      <c r="E3192" s="9">
        <f>_xlfn.XLOOKUP(C3192,Violations[Key],Violations[Cuisine])</f>
        <v/>
      </c>
      <c r="F3192" s="9">
        <f>_xlfn.XLOOKUP(C3192,Violations[Key],Violations[Score])</f>
        <v/>
      </c>
      <c r="G3192" s="9">
        <f>_xlfn.XLOOKUP(C3192,Violations[Key],Violations[Grade])&amp;""</f>
        <v/>
      </c>
      <c r="H3192" s="9">
        <f>COUNTIFS(Violations[Key],C3192,Violations[Violation code],"&lt;&gt;")</f>
        <v/>
      </c>
      <c r="I3192" s="9">
        <f>COUNTIFS(Violations[Key],C3192,Violations[Critical flag],"Critical")</f>
        <v/>
      </c>
      <c r="J3192" s="9">
        <f>IF(LEFT(_xlfn.XLOOKUP(C3192,Violations[Key],Violations[Action]),20)="Establishment Closed","Yes","No")</f>
        <v/>
      </c>
      <c r="K3192" s="9">
        <f>IF(F3192&lt;=13,"Yes","No")</f>
        <v/>
      </c>
    </row>
    <row r="3193">
      <c r="A3193" t="n">
        <v>41452462</v>
      </c>
      <c r="B3193" s="8" t="n">
        <v>46184</v>
      </c>
      <c r="C3193" s="9">
        <f>A3193&amp;"-"&amp;TEXT(B3193,"yyyymmdd")</f>
        <v/>
      </c>
      <c r="D3193" s="9">
        <f>_xlfn.XLOOKUP(C3193,Violations[Key],Violations[Boro])</f>
        <v/>
      </c>
      <c r="E3193" s="9">
        <f>_xlfn.XLOOKUP(C3193,Violations[Key],Violations[Cuisine])</f>
        <v/>
      </c>
      <c r="F3193" s="9">
        <f>_xlfn.XLOOKUP(C3193,Violations[Key],Violations[Score])</f>
        <v/>
      </c>
      <c r="G3193" s="9">
        <f>_xlfn.XLOOKUP(C3193,Violations[Key],Violations[Grade])&amp;""</f>
        <v/>
      </c>
      <c r="H3193" s="9">
        <f>COUNTIFS(Violations[Key],C3193,Violations[Violation code],"&lt;&gt;")</f>
        <v/>
      </c>
      <c r="I3193" s="9">
        <f>COUNTIFS(Violations[Key],C3193,Violations[Critical flag],"Critical")</f>
        <v/>
      </c>
      <c r="J3193" s="9">
        <f>IF(LEFT(_xlfn.XLOOKUP(C3193,Violations[Key],Violations[Action]),20)="Establishment Closed","Yes","No")</f>
        <v/>
      </c>
      <c r="K3193" s="9">
        <f>IF(F3193&lt;=13,"Yes","No")</f>
        <v/>
      </c>
    </row>
    <row r="3194">
      <c r="A3194" t="n">
        <v>41480500</v>
      </c>
      <c r="B3194" s="8" t="n">
        <v>46184</v>
      </c>
      <c r="C3194" s="9">
        <f>A3194&amp;"-"&amp;TEXT(B3194,"yyyymmdd")</f>
        <v/>
      </c>
      <c r="D3194" s="9">
        <f>_xlfn.XLOOKUP(C3194,Violations[Key],Violations[Boro])</f>
        <v/>
      </c>
      <c r="E3194" s="9">
        <f>_xlfn.XLOOKUP(C3194,Violations[Key],Violations[Cuisine])</f>
        <v/>
      </c>
      <c r="F3194" s="9">
        <f>_xlfn.XLOOKUP(C3194,Violations[Key],Violations[Score])</f>
        <v/>
      </c>
      <c r="G3194" s="9">
        <f>_xlfn.XLOOKUP(C3194,Violations[Key],Violations[Grade])&amp;""</f>
        <v/>
      </c>
      <c r="H3194" s="9">
        <f>COUNTIFS(Violations[Key],C3194,Violations[Violation code],"&lt;&gt;")</f>
        <v/>
      </c>
      <c r="I3194" s="9">
        <f>COUNTIFS(Violations[Key],C3194,Violations[Critical flag],"Critical")</f>
        <v/>
      </c>
      <c r="J3194" s="9">
        <f>IF(LEFT(_xlfn.XLOOKUP(C3194,Violations[Key],Violations[Action]),20)="Establishment Closed","Yes","No")</f>
        <v/>
      </c>
      <c r="K3194" s="9">
        <f>IF(F3194&lt;=13,"Yes","No")</f>
        <v/>
      </c>
    </row>
    <row r="3195">
      <c r="A3195" t="n">
        <v>41488795</v>
      </c>
      <c r="B3195" s="8" t="n">
        <v>46184</v>
      </c>
      <c r="C3195" s="9">
        <f>A3195&amp;"-"&amp;TEXT(B3195,"yyyymmdd")</f>
        <v/>
      </c>
      <c r="D3195" s="9">
        <f>_xlfn.XLOOKUP(C3195,Violations[Key],Violations[Boro])</f>
        <v/>
      </c>
      <c r="E3195" s="9">
        <f>_xlfn.XLOOKUP(C3195,Violations[Key],Violations[Cuisine])</f>
        <v/>
      </c>
      <c r="F3195" s="9">
        <f>_xlfn.XLOOKUP(C3195,Violations[Key],Violations[Score])</f>
        <v/>
      </c>
      <c r="G3195" s="9">
        <f>_xlfn.XLOOKUP(C3195,Violations[Key],Violations[Grade])&amp;""</f>
        <v/>
      </c>
      <c r="H3195" s="9">
        <f>COUNTIFS(Violations[Key],C3195,Violations[Violation code],"&lt;&gt;")</f>
        <v/>
      </c>
      <c r="I3195" s="9">
        <f>COUNTIFS(Violations[Key],C3195,Violations[Critical flag],"Critical")</f>
        <v/>
      </c>
      <c r="J3195" s="9">
        <f>IF(LEFT(_xlfn.XLOOKUP(C3195,Violations[Key],Violations[Action]),20)="Establishment Closed","Yes","No")</f>
        <v/>
      </c>
      <c r="K3195" s="9">
        <f>IF(F3195&lt;=13,"Yes","No")</f>
        <v/>
      </c>
    </row>
    <row r="3196">
      <c r="A3196" t="n">
        <v>41519587</v>
      </c>
      <c r="B3196" s="8" t="n">
        <v>46184</v>
      </c>
      <c r="C3196" s="9">
        <f>A3196&amp;"-"&amp;TEXT(B3196,"yyyymmdd")</f>
        <v/>
      </c>
      <c r="D3196" s="9">
        <f>_xlfn.XLOOKUP(C3196,Violations[Key],Violations[Boro])</f>
        <v/>
      </c>
      <c r="E3196" s="9">
        <f>_xlfn.XLOOKUP(C3196,Violations[Key],Violations[Cuisine])</f>
        <v/>
      </c>
      <c r="F3196" s="9">
        <f>_xlfn.XLOOKUP(C3196,Violations[Key],Violations[Score])</f>
        <v/>
      </c>
      <c r="G3196" s="9">
        <f>_xlfn.XLOOKUP(C3196,Violations[Key],Violations[Grade])&amp;""</f>
        <v/>
      </c>
      <c r="H3196" s="9">
        <f>COUNTIFS(Violations[Key],C3196,Violations[Violation code],"&lt;&gt;")</f>
        <v/>
      </c>
      <c r="I3196" s="9">
        <f>COUNTIFS(Violations[Key],C3196,Violations[Critical flag],"Critical")</f>
        <v/>
      </c>
      <c r="J3196" s="9">
        <f>IF(LEFT(_xlfn.XLOOKUP(C3196,Violations[Key],Violations[Action]),20)="Establishment Closed","Yes","No")</f>
        <v/>
      </c>
      <c r="K3196" s="9">
        <f>IF(F3196&lt;=13,"Yes","No")</f>
        <v/>
      </c>
    </row>
    <row r="3197">
      <c r="A3197" t="n">
        <v>41694378</v>
      </c>
      <c r="B3197" s="8" t="n">
        <v>46184</v>
      </c>
      <c r="C3197" s="9">
        <f>A3197&amp;"-"&amp;TEXT(B3197,"yyyymmdd")</f>
        <v/>
      </c>
      <c r="D3197" s="9">
        <f>_xlfn.XLOOKUP(C3197,Violations[Key],Violations[Boro])</f>
        <v/>
      </c>
      <c r="E3197" s="9">
        <f>_xlfn.XLOOKUP(C3197,Violations[Key],Violations[Cuisine])</f>
        <v/>
      </c>
      <c r="F3197" s="9">
        <f>_xlfn.XLOOKUP(C3197,Violations[Key],Violations[Score])</f>
        <v/>
      </c>
      <c r="G3197" s="9">
        <f>_xlfn.XLOOKUP(C3197,Violations[Key],Violations[Grade])&amp;""</f>
        <v/>
      </c>
      <c r="H3197" s="9">
        <f>COUNTIFS(Violations[Key],C3197,Violations[Violation code],"&lt;&gt;")</f>
        <v/>
      </c>
      <c r="I3197" s="9">
        <f>COUNTIFS(Violations[Key],C3197,Violations[Critical flag],"Critical")</f>
        <v/>
      </c>
      <c r="J3197" s="9">
        <f>IF(LEFT(_xlfn.XLOOKUP(C3197,Violations[Key],Violations[Action]),20)="Establishment Closed","Yes","No")</f>
        <v/>
      </c>
      <c r="K3197" s="9">
        <f>IF(F3197&lt;=13,"Yes","No")</f>
        <v/>
      </c>
    </row>
    <row r="3198">
      <c r="A3198" t="n">
        <v>41703549</v>
      </c>
      <c r="B3198" s="8" t="n">
        <v>46184</v>
      </c>
      <c r="C3198" s="9">
        <f>A3198&amp;"-"&amp;TEXT(B3198,"yyyymmdd")</f>
        <v/>
      </c>
      <c r="D3198" s="9">
        <f>_xlfn.XLOOKUP(C3198,Violations[Key],Violations[Boro])</f>
        <v/>
      </c>
      <c r="E3198" s="9">
        <f>_xlfn.XLOOKUP(C3198,Violations[Key],Violations[Cuisine])</f>
        <v/>
      </c>
      <c r="F3198" s="9">
        <f>_xlfn.XLOOKUP(C3198,Violations[Key],Violations[Score])</f>
        <v/>
      </c>
      <c r="G3198" s="9">
        <f>_xlfn.XLOOKUP(C3198,Violations[Key],Violations[Grade])&amp;""</f>
        <v/>
      </c>
      <c r="H3198" s="9">
        <f>COUNTIFS(Violations[Key],C3198,Violations[Violation code],"&lt;&gt;")</f>
        <v/>
      </c>
      <c r="I3198" s="9">
        <f>COUNTIFS(Violations[Key],C3198,Violations[Critical flag],"Critical")</f>
        <v/>
      </c>
      <c r="J3198" s="9">
        <f>IF(LEFT(_xlfn.XLOOKUP(C3198,Violations[Key],Violations[Action]),20)="Establishment Closed","Yes","No")</f>
        <v/>
      </c>
      <c r="K3198" s="9">
        <f>IF(F3198&lt;=13,"Yes","No")</f>
        <v/>
      </c>
    </row>
    <row r="3199">
      <c r="A3199" t="n">
        <v>50000197</v>
      </c>
      <c r="B3199" s="8" t="n">
        <v>46184</v>
      </c>
      <c r="C3199" s="9">
        <f>A3199&amp;"-"&amp;TEXT(B3199,"yyyymmdd")</f>
        <v/>
      </c>
      <c r="D3199" s="9">
        <f>_xlfn.XLOOKUP(C3199,Violations[Key],Violations[Boro])</f>
        <v/>
      </c>
      <c r="E3199" s="9">
        <f>_xlfn.XLOOKUP(C3199,Violations[Key],Violations[Cuisine])</f>
        <v/>
      </c>
      <c r="F3199" s="9">
        <f>_xlfn.XLOOKUP(C3199,Violations[Key],Violations[Score])</f>
        <v/>
      </c>
      <c r="G3199" s="9">
        <f>_xlfn.XLOOKUP(C3199,Violations[Key],Violations[Grade])&amp;""</f>
        <v/>
      </c>
      <c r="H3199" s="9">
        <f>COUNTIFS(Violations[Key],C3199,Violations[Violation code],"&lt;&gt;")</f>
        <v/>
      </c>
      <c r="I3199" s="9">
        <f>COUNTIFS(Violations[Key],C3199,Violations[Critical flag],"Critical")</f>
        <v/>
      </c>
      <c r="J3199" s="9">
        <f>IF(LEFT(_xlfn.XLOOKUP(C3199,Violations[Key],Violations[Action]),20)="Establishment Closed","Yes","No")</f>
        <v/>
      </c>
      <c r="K3199" s="9">
        <f>IF(F3199&lt;=13,"Yes","No")</f>
        <v/>
      </c>
    </row>
    <row r="3200">
      <c r="A3200" t="n">
        <v>50002620</v>
      </c>
      <c r="B3200" s="8" t="n">
        <v>46184</v>
      </c>
      <c r="C3200" s="9">
        <f>A3200&amp;"-"&amp;TEXT(B3200,"yyyymmdd")</f>
        <v/>
      </c>
      <c r="D3200" s="9">
        <f>_xlfn.XLOOKUP(C3200,Violations[Key],Violations[Boro])</f>
        <v/>
      </c>
      <c r="E3200" s="9">
        <f>_xlfn.XLOOKUP(C3200,Violations[Key],Violations[Cuisine])</f>
        <v/>
      </c>
      <c r="F3200" s="9">
        <f>_xlfn.XLOOKUP(C3200,Violations[Key],Violations[Score])</f>
        <v/>
      </c>
      <c r="G3200" s="9">
        <f>_xlfn.XLOOKUP(C3200,Violations[Key],Violations[Grade])&amp;""</f>
        <v/>
      </c>
      <c r="H3200" s="9">
        <f>COUNTIFS(Violations[Key],C3200,Violations[Violation code],"&lt;&gt;")</f>
        <v/>
      </c>
      <c r="I3200" s="9">
        <f>COUNTIFS(Violations[Key],C3200,Violations[Critical flag],"Critical")</f>
        <v/>
      </c>
      <c r="J3200" s="9">
        <f>IF(LEFT(_xlfn.XLOOKUP(C3200,Violations[Key],Violations[Action]),20)="Establishment Closed","Yes","No")</f>
        <v/>
      </c>
      <c r="K3200" s="9">
        <f>IF(F3200&lt;=13,"Yes","No")</f>
        <v/>
      </c>
    </row>
    <row r="3201">
      <c r="A3201" t="n">
        <v>50008666</v>
      </c>
      <c r="B3201" s="8" t="n">
        <v>46184</v>
      </c>
      <c r="C3201" s="9">
        <f>A3201&amp;"-"&amp;TEXT(B3201,"yyyymmdd")</f>
        <v/>
      </c>
      <c r="D3201" s="9">
        <f>_xlfn.XLOOKUP(C3201,Violations[Key],Violations[Boro])</f>
        <v/>
      </c>
      <c r="E3201" s="9">
        <f>_xlfn.XLOOKUP(C3201,Violations[Key],Violations[Cuisine])</f>
        <v/>
      </c>
      <c r="F3201" s="9">
        <f>_xlfn.XLOOKUP(C3201,Violations[Key],Violations[Score])</f>
        <v/>
      </c>
      <c r="G3201" s="9">
        <f>_xlfn.XLOOKUP(C3201,Violations[Key],Violations[Grade])&amp;""</f>
        <v/>
      </c>
      <c r="H3201" s="9">
        <f>COUNTIFS(Violations[Key],C3201,Violations[Violation code],"&lt;&gt;")</f>
        <v/>
      </c>
      <c r="I3201" s="9">
        <f>COUNTIFS(Violations[Key],C3201,Violations[Critical flag],"Critical")</f>
        <v/>
      </c>
      <c r="J3201" s="9">
        <f>IF(LEFT(_xlfn.XLOOKUP(C3201,Violations[Key],Violations[Action]),20)="Establishment Closed","Yes","No")</f>
        <v/>
      </c>
      <c r="K3201" s="9">
        <f>IF(F3201&lt;=13,"Yes","No")</f>
        <v/>
      </c>
    </row>
    <row r="3202">
      <c r="A3202" t="n">
        <v>50015186</v>
      </c>
      <c r="B3202" s="8" t="n">
        <v>46184</v>
      </c>
      <c r="C3202" s="9">
        <f>A3202&amp;"-"&amp;TEXT(B3202,"yyyymmdd")</f>
        <v/>
      </c>
      <c r="D3202" s="9">
        <f>_xlfn.XLOOKUP(C3202,Violations[Key],Violations[Boro])</f>
        <v/>
      </c>
      <c r="E3202" s="9">
        <f>_xlfn.XLOOKUP(C3202,Violations[Key],Violations[Cuisine])</f>
        <v/>
      </c>
      <c r="F3202" s="9">
        <f>_xlfn.XLOOKUP(C3202,Violations[Key],Violations[Score])</f>
        <v/>
      </c>
      <c r="G3202" s="9">
        <f>_xlfn.XLOOKUP(C3202,Violations[Key],Violations[Grade])&amp;""</f>
        <v/>
      </c>
      <c r="H3202" s="9">
        <f>COUNTIFS(Violations[Key],C3202,Violations[Violation code],"&lt;&gt;")</f>
        <v/>
      </c>
      <c r="I3202" s="9">
        <f>COUNTIFS(Violations[Key],C3202,Violations[Critical flag],"Critical")</f>
        <v/>
      </c>
      <c r="J3202" s="9">
        <f>IF(LEFT(_xlfn.XLOOKUP(C3202,Violations[Key],Violations[Action]),20)="Establishment Closed","Yes","No")</f>
        <v/>
      </c>
      <c r="K3202" s="9">
        <f>IF(F3202&lt;=13,"Yes","No")</f>
        <v/>
      </c>
    </row>
    <row r="3203">
      <c r="A3203" t="n">
        <v>50018858</v>
      </c>
      <c r="B3203" s="8" t="n">
        <v>46184</v>
      </c>
      <c r="C3203" s="9">
        <f>A3203&amp;"-"&amp;TEXT(B3203,"yyyymmdd")</f>
        <v/>
      </c>
      <c r="D3203" s="9">
        <f>_xlfn.XLOOKUP(C3203,Violations[Key],Violations[Boro])</f>
        <v/>
      </c>
      <c r="E3203" s="9">
        <f>_xlfn.XLOOKUP(C3203,Violations[Key],Violations[Cuisine])</f>
        <v/>
      </c>
      <c r="F3203" s="9">
        <f>_xlfn.XLOOKUP(C3203,Violations[Key],Violations[Score])</f>
        <v/>
      </c>
      <c r="G3203" s="9">
        <f>_xlfn.XLOOKUP(C3203,Violations[Key],Violations[Grade])&amp;""</f>
        <v/>
      </c>
      <c r="H3203" s="9">
        <f>COUNTIFS(Violations[Key],C3203,Violations[Violation code],"&lt;&gt;")</f>
        <v/>
      </c>
      <c r="I3203" s="9">
        <f>COUNTIFS(Violations[Key],C3203,Violations[Critical flag],"Critical")</f>
        <v/>
      </c>
      <c r="J3203" s="9">
        <f>IF(LEFT(_xlfn.XLOOKUP(C3203,Violations[Key],Violations[Action]),20)="Establishment Closed","Yes","No")</f>
        <v/>
      </c>
      <c r="K3203" s="9">
        <f>IF(F3203&lt;=13,"Yes","No")</f>
        <v/>
      </c>
    </row>
    <row r="3204">
      <c r="A3204" t="n">
        <v>50032620</v>
      </c>
      <c r="B3204" s="8" t="n">
        <v>46184</v>
      </c>
      <c r="C3204" s="9">
        <f>A3204&amp;"-"&amp;TEXT(B3204,"yyyymmdd")</f>
        <v/>
      </c>
      <c r="D3204" s="9">
        <f>_xlfn.XLOOKUP(C3204,Violations[Key],Violations[Boro])</f>
        <v/>
      </c>
      <c r="E3204" s="9">
        <f>_xlfn.XLOOKUP(C3204,Violations[Key],Violations[Cuisine])</f>
        <v/>
      </c>
      <c r="F3204" s="9">
        <f>_xlfn.XLOOKUP(C3204,Violations[Key],Violations[Score])</f>
        <v/>
      </c>
      <c r="G3204" s="9">
        <f>_xlfn.XLOOKUP(C3204,Violations[Key],Violations[Grade])&amp;""</f>
        <v/>
      </c>
      <c r="H3204" s="9">
        <f>COUNTIFS(Violations[Key],C3204,Violations[Violation code],"&lt;&gt;")</f>
        <v/>
      </c>
      <c r="I3204" s="9">
        <f>COUNTIFS(Violations[Key],C3204,Violations[Critical flag],"Critical")</f>
        <v/>
      </c>
      <c r="J3204" s="9">
        <f>IF(LEFT(_xlfn.XLOOKUP(C3204,Violations[Key],Violations[Action]),20)="Establishment Closed","Yes","No")</f>
        <v/>
      </c>
      <c r="K3204" s="9">
        <f>IF(F3204&lt;=13,"Yes","No")</f>
        <v/>
      </c>
    </row>
    <row r="3205">
      <c r="A3205" t="n">
        <v>50033327</v>
      </c>
      <c r="B3205" s="8" t="n">
        <v>46184</v>
      </c>
      <c r="C3205" s="9">
        <f>A3205&amp;"-"&amp;TEXT(B3205,"yyyymmdd")</f>
        <v/>
      </c>
      <c r="D3205" s="9">
        <f>_xlfn.XLOOKUP(C3205,Violations[Key],Violations[Boro])</f>
        <v/>
      </c>
      <c r="E3205" s="9">
        <f>_xlfn.XLOOKUP(C3205,Violations[Key],Violations[Cuisine])</f>
        <v/>
      </c>
      <c r="F3205" s="9">
        <f>_xlfn.XLOOKUP(C3205,Violations[Key],Violations[Score])</f>
        <v/>
      </c>
      <c r="G3205" s="9">
        <f>_xlfn.XLOOKUP(C3205,Violations[Key],Violations[Grade])&amp;""</f>
        <v/>
      </c>
      <c r="H3205" s="9">
        <f>COUNTIFS(Violations[Key],C3205,Violations[Violation code],"&lt;&gt;")</f>
        <v/>
      </c>
      <c r="I3205" s="9">
        <f>COUNTIFS(Violations[Key],C3205,Violations[Critical flag],"Critical")</f>
        <v/>
      </c>
      <c r="J3205" s="9">
        <f>IF(LEFT(_xlfn.XLOOKUP(C3205,Violations[Key],Violations[Action]),20)="Establishment Closed","Yes","No")</f>
        <v/>
      </c>
      <c r="K3205" s="9">
        <f>IF(F3205&lt;=13,"Yes","No")</f>
        <v/>
      </c>
    </row>
    <row r="3206">
      <c r="A3206" t="n">
        <v>50040448</v>
      </c>
      <c r="B3206" s="8" t="n">
        <v>46184</v>
      </c>
      <c r="C3206" s="9">
        <f>A3206&amp;"-"&amp;TEXT(B3206,"yyyymmdd")</f>
        <v/>
      </c>
      <c r="D3206" s="9">
        <f>_xlfn.XLOOKUP(C3206,Violations[Key],Violations[Boro])</f>
        <v/>
      </c>
      <c r="E3206" s="9">
        <f>_xlfn.XLOOKUP(C3206,Violations[Key],Violations[Cuisine])</f>
        <v/>
      </c>
      <c r="F3206" s="9">
        <f>_xlfn.XLOOKUP(C3206,Violations[Key],Violations[Score])</f>
        <v/>
      </c>
      <c r="G3206" s="9">
        <f>_xlfn.XLOOKUP(C3206,Violations[Key],Violations[Grade])&amp;""</f>
        <v/>
      </c>
      <c r="H3206" s="9">
        <f>COUNTIFS(Violations[Key],C3206,Violations[Violation code],"&lt;&gt;")</f>
        <v/>
      </c>
      <c r="I3206" s="9">
        <f>COUNTIFS(Violations[Key],C3206,Violations[Critical flag],"Critical")</f>
        <v/>
      </c>
      <c r="J3206" s="9">
        <f>IF(LEFT(_xlfn.XLOOKUP(C3206,Violations[Key],Violations[Action]),20)="Establishment Closed","Yes","No")</f>
        <v/>
      </c>
      <c r="K3206" s="9">
        <f>IF(F3206&lt;=13,"Yes","No")</f>
        <v/>
      </c>
    </row>
    <row r="3207">
      <c r="A3207" t="n">
        <v>50043260</v>
      </c>
      <c r="B3207" s="8" t="n">
        <v>46184</v>
      </c>
      <c r="C3207" s="9">
        <f>A3207&amp;"-"&amp;TEXT(B3207,"yyyymmdd")</f>
        <v/>
      </c>
      <c r="D3207" s="9">
        <f>_xlfn.XLOOKUP(C3207,Violations[Key],Violations[Boro])</f>
        <v/>
      </c>
      <c r="E3207" s="9">
        <f>_xlfn.XLOOKUP(C3207,Violations[Key],Violations[Cuisine])</f>
        <v/>
      </c>
      <c r="F3207" s="9">
        <f>_xlfn.XLOOKUP(C3207,Violations[Key],Violations[Score])</f>
        <v/>
      </c>
      <c r="G3207" s="9">
        <f>_xlfn.XLOOKUP(C3207,Violations[Key],Violations[Grade])&amp;""</f>
        <v/>
      </c>
      <c r="H3207" s="9">
        <f>COUNTIFS(Violations[Key],C3207,Violations[Violation code],"&lt;&gt;")</f>
        <v/>
      </c>
      <c r="I3207" s="9">
        <f>COUNTIFS(Violations[Key],C3207,Violations[Critical flag],"Critical")</f>
        <v/>
      </c>
      <c r="J3207" s="9">
        <f>IF(LEFT(_xlfn.XLOOKUP(C3207,Violations[Key],Violations[Action]),20)="Establishment Closed","Yes","No")</f>
        <v/>
      </c>
      <c r="K3207" s="9">
        <f>IF(F3207&lt;=13,"Yes","No")</f>
        <v/>
      </c>
    </row>
    <row r="3208">
      <c r="A3208" t="n">
        <v>50045348</v>
      </c>
      <c r="B3208" s="8" t="n">
        <v>46184</v>
      </c>
      <c r="C3208" s="9">
        <f>A3208&amp;"-"&amp;TEXT(B3208,"yyyymmdd")</f>
        <v/>
      </c>
      <c r="D3208" s="9">
        <f>_xlfn.XLOOKUP(C3208,Violations[Key],Violations[Boro])</f>
        <v/>
      </c>
      <c r="E3208" s="9">
        <f>_xlfn.XLOOKUP(C3208,Violations[Key],Violations[Cuisine])</f>
        <v/>
      </c>
      <c r="F3208" s="9">
        <f>_xlfn.XLOOKUP(C3208,Violations[Key],Violations[Score])</f>
        <v/>
      </c>
      <c r="G3208" s="9">
        <f>_xlfn.XLOOKUP(C3208,Violations[Key],Violations[Grade])&amp;""</f>
        <v/>
      </c>
      <c r="H3208" s="9">
        <f>COUNTIFS(Violations[Key],C3208,Violations[Violation code],"&lt;&gt;")</f>
        <v/>
      </c>
      <c r="I3208" s="9">
        <f>COUNTIFS(Violations[Key],C3208,Violations[Critical flag],"Critical")</f>
        <v/>
      </c>
      <c r="J3208" s="9">
        <f>IF(LEFT(_xlfn.XLOOKUP(C3208,Violations[Key],Violations[Action]),20)="Establishment Closed","Yes","No")</f>
        <v/>
      </c>
      <c r="K3208" s="9">
        <f>IF(F3208&lt;=13,"Yes","No")</f>
        <v/>
      </c>
    </row>
    <row r="3209">
      <c r="A3209" t="n">
        <v>50055123</v>
      </c>
      <c r="B3209" s="8" t="n">
        <v>46184</v>
      </c>
      <c r="C3209" s="9">
        <f>A3209&amp;"-"&amp;TEXT(B3209,"yyyymmdd")</f>
        <v/>
      </c>
      <c r="D3209" s="9">
        <f>_xlfn.XLOOKUP(C3209,Violations[Key],Violations[Boro])</f>
        <v/>
      </c>
      <c r="E3209" s="9">
        <f>_xlfn.XLOOKUP(C3209,Violations[Key],Violations[Cuisine])</f>
        <v/>
      </c>
      <c r="F3209" s="9">
        <f>_xlfn.XLOOKUP(C3209,Violations[Key],Violations[Score])</f>
        <v/>
      </c>
      <c r="G3209" s="9">
        <f>_xlfn.XLOOKUP(C3209,Violations[Key],Violations[Grade])&amp;""</f>
        <v/>
      </c>
      <c r="H3209" s="9">
        <f>COUNTIFS(Violations[Key],C3209,Violations[Violation code],"&lt;&gt;")</f>
        <v/>
      </c>
      <c r="I3209" s="9">
        <f>COUNTIFS(Violations[Key],C3209,Violations[Critical flag],"Critical")</f>
        <v/>
      </c>
      <c r="J3209" s="9">
        <f>IF(LEFT(_xlfn.XLOOKUP(C3209,Violations[Key],Violations[Action]),20)="Establishment Closed","Yes","No")</f>
        <v/>
      </c>
      <c r="K3209" s="9">
        <f>IF(F3209&lt;=13,"Yes","No")</f>
        <v/>
      </c>
    </row>
    <row r="3210">
      <c r="A3210" t="n">
        <v>50064218</v>
      </c>
      <c r="B3210" s="8" t="n">
        <v>46184</v>
      </c>
      <c r="C3210" s="9">
        <f>A3210&amp;"-"&amp;TEXT(B3210,"yyyymmdd")</f>
        <v/>
      </c>
      <c r="D3210" s="9">
        <f>_xlfn.XLOOKUP(C3210,Violations[Key],Violations[Boro])</f>
        <v/>
      </c>
      <c r="E3210" s="9">
        <f>_xlfn.XLOOKUP(C3210,Violations[Key],Violations[Cuisine])</f>
        <v/>
      </c>
      <c r="F3210" s="9">
        <f>_xlfn.XLOOKUP(C3210,Violations[Key],Violations[Score])</f>
        <v/>
      </c>
      <c r="G3210" s="9">
        <f>_xlfn.XLOOKUP(C3210,Violations[Key],Violations[Grade])&amp;""</f>
        <v/>
      </c>
      <c r="H3210" s="9">
        <f>COUNTIFS(Violations[Key],C3210,Violations[Violation code],"&lt;&gt;")</f>
        <v/>
      </c>
      <c r="I3210" s="9">
        <f>COUNTIFS(Violations[Key],C3210,Violations[Critical flag],"Critical")</f>
        <v/>
      </c>
      <c r="J3210" s="9">
        <f>IF(LEFT(_xlfn.XLOOKUP(C3210,Violations[Key],Violations[Action]),20)="Establishment Closed","Yes","No")</f>
        <v/>
      </c>
      <c r="K3210" s="9">
        <f>IF(F3210&lt;=13,"Yes","No")</f>
        <v/>
      </c>
    </row>
    <row r="3211">
      <c r="A3211" t="n">
        <v>50065089</v>
      </c>
      <c r="B3211" s="8" t="n">
        <v>46184</v>
      </c>
      <c r="C3211" s="9">
        <f>A3211&amp;"-"&amp;TEXT(B3211,"yyyymmdd")</f>
        <v/>
      </c>
      <c r="D3211" s="9">
        <f>_xlfn.XLOOKUP(C3211,Violations[Key],Violations[Boro])</f>
        <v/>
      </c>
      <c r="E3211" s="9">
        <f>_xlfn.XLOOKUP(C3211,Violations[Key],Violations[Cuisine])</f>
        <v/>
      </c>
      <c r="F3211" s="9">
        <f>_xlfn.XLOOKUP(C3211,Violations[Key],Violations[Score])</f>
        <v/>
      </c>
      <c r="G3211" s="9">
        <f>_xlfn.XLOOKUP(C3211,Violations[Key],Violations[Grade])&amp;""</f>
        <v/>
      </c>
      <c r="H3211" s="9">
        <f>COUNTIFS(Violations[Key],C3211,Violations[Violation code],"&lt;&gt;")</f>
        <v/>
      </c>
      <c r="I3211" s="9">
        <f>COUNTIFS(Violations[Key],C3211,Violations[Critical flag],"Critical")</f>
        <v/>
      </c>
      <c r="J3211" s="9">
        <f>IF(LEFT(_xlfn.XLOOKUP(C3211,Violations[Key],Violations[Action]),20)="Establishment Closed","Yes","No")</f>
        <v/>
      </c>
      <c r="K3211" s="9">
        <f>IF(F3211&lt;=13,"Yes","No")</f>
        <v/>
      </c>
    </row>
    <row r="3212">
      <c r="A3212" t="n">
        <v>50065639</v>
      </c>
      <c r="B3212" s="8" t="n">
        <v>46184</v>
      </c>
      <c r="C3212" s="9">
        <f>A3212&amp;"-"&amp;TEXT(B3212,"yyyymmdd")</f>
        <v/>
      </c>
      <c r="D3212" s="9">
        <f>_xlfn.XLOOKUP(C3212,Violations[Key],Violations[Boro])</f>
        <v/>
      </c>
      <c r="E3212" s="9">
        <f>_xlfn.XLOOKUP(C3212,Violations[Key],Violations[Cuisine])</f>
        <v/>
      </c>
      <c r="F3212" s="9">
        <f>_xlfn.XLOOKUP(C3212,Violations[Key],Violations[Score])</f>
        <v/>
      </c>
      <c r="G3212" s="9">
        <f>_xlfn.XLOOKUP(C3212,Violations[Key],Violations[Grade])&amp;""</f>
        <v/>
      </c>
      <c r="H3212" s="9">
        <f>COUNTIFS(Violations[Key],C3212,Violations[Violation code],"&lt;&gt;")</f>
        <v/>
      </c>
      <c r="I3212" s="9">
        <f>COUNTIFS(Violations[Key],C3212,Violations[Critical flag],"Critical")</f>
        <v/>
      </c>
      <c r="J3212" s="9">
        <f>IF(LEFT(_xlfn.XLOOKUP(C3212,Violations[Key],Violations[Action]),20)="Establishment Closed","Yes","No")</f>
        <v/>
      </c>
      <c r="K3212" s="9">
        <f>IF(F3212&lt;=13,"Yes","No")</f>
        <v/>
      </c>
    </row>
    <row r="3213">
      <c r="A3213" t="n">
        <v>50087404</v>
      </c>
      <c r="B3213" s="8" t="n">
        <v>46184</v>
      </c>
      <c r="C3213" s="9">
        <f>A3213&amp;"-"&amp;TEXT(B3213,"yyyymmdd")</f>
        <v/>
      </c>
      <c r="D3213" s="9">
        <f>_xlfn.XLOOKUP(C3213,Violations[Key],Violations[Boro])</f>
        <v/>
      </c>
      <c r="E3213" s="9">
        <f>_xlfn.XLOOKUP(C3213,Violations[Key],Violations[Cuisine])</f>
        <v/>
      </c>
      <c r="F3213" s="9">
        <f>_xlfn.XLOOKUP(C3213,Violations[Key],Violations[Score])</f>
        <v/>
      </c>
      <c r="G3213" s="9">
        <f>_xlfn.XLOOKUP(C3213,Violations[Key],Violations[Grade])&amp;""</f>
        <v/>
      </c>
      <c r="H3213" s="9">
        <f>COUNTIFS(Violations[Key],C3213,Violations[Violation code],"&lt;&gt;")</f>
        <v/>
      </c>
      <c r="I3213" s="9">
        <f>COUNTIFS(Violations[Key],C3213,Violations[Critical flag],"Critical")</f>
        <v/>
      </c>
      <c r="J3213" s="9">
        <f>IF(LEFT(_xlfn.XLOOKUP(C3213,Violations[Key],Violations[Action]),20)="Establishment Closed","Yes","No")</f>
        <v/>
      </c>
      <c r="K3213" s="9">
        <f>IF(F3213&lt;=13,"Yes","No")</f>
        <v/>
      </c>
    </row>
    <row r="3214">
      <c r="A3214" t="n">
        <v>50087656</v>
      </c>
      <c r="B3214" s="8" t="n">
        <v>46184</v>
      </c>
      <c r="C3214" s="9">
        <f>A3214&amp;"-"&amp;TEXT(B3214,"yyyymmdd")</f>
        <v/>
      </c>
      <c r="D3214" s="9">
        <f>_xlfn.XLOOKUP(C3214,Violations[Key],Violations[Boro])</f>
        <v/>
      </c>
      <c r="E3214" s="9">
        <f>_xlfn.XLOOKUP(C3214,Violations[Key],Violations[Cuisine])</f>
        <v/>
      </c>
      <c r="F3214" s="9">
        <f>_xlfn.XLOOKUP(C3214,Violations[Key],Violations[Score])</f>
        <v/>
      </c>
      <c r="G3214" s="9">
        <f>_xlfn.XLOOKUP(C3214,Violations[Key],Violations[Grade])&amp;""</f>
        <v/>
      </c>
      <c r="H3214" s="9">
        <f>COUNTIFS(Violations[Key],C3214,Violations[Violation code],"&lt;&gt;")</f>
        <v/>
      </c>
      <c r="I3214" s="9">
        <f>COUNTIFS(Violations[Key],C3214,Violations[Critical flag],"Critical")</f>
        <v/>
      </c>
      <c r="J3214" s="9">
        <f>IF(LEFT(_xlfn.XLOOKUP(C3214,Violations[Key],Violations[Action]),20)="Establishment Closed","Yes","No")</f>
        <v/>
      </c>
      <c r="K3214" s="9">
        <f>IF(F3214&lt;=13,"Yes","No")</f>
        <v/>
      </c>
    </row>
    <row r="3215">
      <c r="A3215" t="n">
        <v>50087674</v>
      </c>
      <c r="B3215" s="8" t="n">
        <v>46184</v>
      </c>
      <c r="C3215" s="9">
        <f>A3215&amp;"-"&amp;TEXT(B3215,"yyyymmdd")</f>
        <v/>
      </c>
      <c r="D3215" s="9">
        <f>_xlfn.XLOOKUP(C3215,Violations[Key],Violations[Boro])</f>
        <v/>
      </c>
      <c r="E3215" s="9">
        <f>_xlfn.XLOOKUP(C3215,Violations[Key],Violations[Cuisine])</f>
        <v/>
      </c>
      <c r="F3215" s="9">
        <f>_xlfn.XLOOKUP(C3215,Violations[Key],Violations[Score])</f>
        <v/>
      </c>
      <c r="G3215" s="9">
        <f>_xlfn.XLOOKUP(C3215,Violations[Key],Violations[Grade])&amp;""</f>
        <v/>
      </c>
      <c r="H3215" s="9">
        <f>COUNTIFS(Violations[Key],C3215,Violations[Violation code],"&lt;&gt;")</f>
        <v/>
      </c>
      <c r="I3215" s="9">
        <f>COUNTIFS(Violations[Key],C3215,Violations[Critical flag],"Critical")</f>
        <v/>
      </c>
      <c r="J3215" s="9">
        <f>IF(LEFT(_xlfn.XLOOKUP(C3215,Violations[Key],Violations[Action]),20)="Establishment Closed","Yes","No")</f>
        <v/>
      </c>
      <c r="K3215" s="9">
        <f>IF(F3215&lt;=13,"Yes","No")</f>
        <v/>
      </c>
    </row>
    <row r="3216">
      <c r="A3216" t="n">
        <v>50093622</v>
      </c>
      <c r="B3216" s="8" t="n">
        <v>46184</v>
      </c>
      <c r="C3216" s="9">
        <f>A3216&amp;"-"&amp;TEXT(B3216,"yyyymmdd")</f>
        <v/>
      </c>
      <c r="D3216" s="9">
        <f>_xlfn.XLOOKUP(C3216,Violations[Key],Violations[Boro])</f>
        <v/>
      </c>
      <c r="E3216" s="9">
        <f>_xlfn.XLOOKUP(C3216,Violations[Key],Violations[Cuisine])</f>
        <v/>
      </c>
      <c r="F3216" s="9">
        <f>_xlfn.XLOOKUP(C3216,Violations[Key],Violations[Score])</f>
        <v/>
      </c>
      <c r="G3216" s="9">
        <f>_xlfn.XLOOKUP(C3216,Violations[Key],Violations[Grade])&amp;""</f>
        <v/>
      </c>
      <c r="H3216" s="9">
        <f>COUNTIFS(Violations[Key],C3216,Violations[Violation code],"&lt;&gt;")</f>
        <v/>
      </c>
      <c r="I3216" s="9">
        <f>COUNTIFS(Violations[Key],C3216,Violations[Critical flag],"Critical")</f>
        <v/>
      </c>
      <c r="J3216" s="9">
        <f>IF(LEFT(_xlfn.XLOOKUP(C3216,Violations[Key],Violations[Action]),20)="Establishment Closed","Yes","No")</f>
        <v/>
      </c>
      <c r="K3216" s="9">
        <f>IF(F3216&lt;=13,"Yes","No")</f>
        <v/>
      </c>
    </row>
    <row r="3217">
      <c r="A3217" t="n">
        <v>50097547</v>
      </c>
      <c r="B3217" s="8" t="n">
        <v>46184</v>
      </c>
      <c r="C3217" s="9">
        <f>A3217&amp;"-"&amp;TEXT(B3217,"yyyymmdd")</f>
        <v/>
      </c>
      <c r="D3217" s="9">
        <f>_xlfn.XLOOKUP(C3217,Violations[Key],Violations[Boro])</f>
        <v/>
      </c>
      <c r="E3217" s="9">
        <f>_xlfn.XLOOKUP(C3217,Violations[Key],Violations[Cuisine])</f>
        <v/>
      </c>
      <c r="F3217" s="9">
        <f>_xlfn.XLOOKUP(C3217,Violations[Key],Violations[Score])</f>
        <v/>
      </c>
      <c r="G3217" s="9">
        <f>_xlfn.XLOOKUP(C3217,Violations[Key],Violations[Grade])&amp;""</f>
        <v/>
      </c>
      <c r="H3217" s="9">
        <f>COUNTIFS(Violations[Key],C3217,Violations[Violation code],"&lt;&gt;")</f>
        <v/>
      </c>
      <c r="I3217" s="9">
        <f>COUNTIFS(Violations[Key],C3217,Violations[Critical flag],"Critical")</f>
        <v/>
      </c>
      <c r="J3217" s="9">
        <f>IF(LEFT(_xlfn.XLOOKUP(C3217,Violations[Key],Violations[Action]),20)="Establishment Closed","Yes","No")</f>
        <v/>
      </c>
      <c r="K3217" s="9">
        <f>IF(F3217&lt;=13,"Yes","No")</f>
        <v/>
      </c>
    </row>
    <row r="3218">
      <c r="A3218" t="n">
        <v>50098200</v>
      </c>
      <c r="B3218" s="8" t="n">
        <v>46184</v>
      </c>
      <c r="C3218" s="9">
        <f>A3218&amp;"-"&amp;TEXT(B3218,"yyyymmdd")</f>
        <v/>
      </c>
      <c r="D3218" s="9">
        <f>_xlfn.XLOOKUP(C3218,Violations[Key],Violations[Boro])</f>
        <v/>
      </c>
      <c r="E3218" s="9">
        <f>_xlfn.XLOOKUP(C3218,Violations[Key],Violations[Cuisine])</f>
        <v/>
      </c>
      <c r="F3218" s="9">
        <f>_xlfn.XLOOKUP(C3218,Violations[Key],Violations[Score])</f>
        <v/>
      </c>
      <c r="G3218" s="9">
        <f>_xlfn.XLOOKUP(C3218,Violations[Key],Violations[Grade])&amp;""</f>
        <v/>
      </c>
      <c r="H3218" s="9">
        <f>COUNTIFS(Violations[Key],C3218,Violations[Violation code],"&lt;&gt;")</f>
        <v/>
      </c>
      <c r="I3218" s="9">
        <f>COUNTIFS(Violations[Key],C3218,Violations[Critical flag],"Critical")</f>
        <v/>
      </c>
      <c r="J3218" s="9">
        <f>IF(LEFT(_xlfn.XLOOKUP(C3218,Violations[Key],Violations[Action]),20)="Establishment Closed","Yes","No")</f>
        <v/>
      </c>
      <c r="K3218" s="9">
        <f>IF(F3218&lt;=13,"Yes","No")</f>
        <v/>
      </c>
    </row>
    <row r="3219">
      <c r="A3219" t="n">
        <v>50102862</v>
      </c>
      <c r="B3219" s="8" t="n">
        <v>46184</v>
      </c>
      <c r="C3219" s="9">
        <f>A3219&amp;"-"&amp;TEXT(B3219,"yyyymmdd")</f>
        <v/>
      </c>
      <c r="D3219" s="9">
        <f>_xlfn.XLOOKUP(C3219,Violations[Key],Violations[Boro])</f>
        <v/>
      </c>
      <c r="E3219" s="9">
        <f>_xlfn.XLOOKUP(C3219,Violations[Key],Violations[Cuisine])</f>
        <v/>
      </c>
      <c r="F3219" s="9">
        <f>_xlfn.XLOOKUP(C3219,Violations[Key],Violations[Score])</f>
        <v/>
      </c>
      <c r="G3219" s="9">
        <f>_xlfn.XLOOKUP(C3219,Violations[Key],Violations[Grade])&amp;""</f>
        <v/>
      </c>
      <c r="H3219" s="9">
        <f>COUNTIFS(Violations[Key],C3219,Violations[Violation code],"&lt;&gt;")</f>
        <v/>
      </c>
      <c r="I3219" s="9">
        <f>COUNTIFS(Violations[Key],C3219,Violations[Critical flag],"Critical")</f>
        <v/>
      </c>
      <c r="J3219" s="9">
        <f>IF(LEFT(_xlfn.XLOOKUP(C3219,Violations[Key],Violations[Action]),20)="Establishment Closed","Yes","No")</f>
        <v/>
      </c>
      <c r="K3219" s="9">
        <f>IF(F3219&lt;=13,"Yes","No")</f>
        <v/>
      </c>
    </row>
    <row r="3220">
      <c r="A3220" t="n">
        <v>50103074</v>
      </c>
      <c r="B3220" s="8" t="n">
        <v>46184</v>
      </c>
      <c r="C3220" s="9">
        <f>A3220&amp;"-"&amp;TEXT(B3220,"yyyymmdd")</f>
        <v/>
      </c>
      <c r="D3220" s="9">
        <f>_xlfn.XLOOKUP(C3220,Violations[Key],Violations[Boro])</f>
        <v/>
      </c>
      <c r="E3220" s="9">
        <f>_xlfn.XLOOKUP(C3220,Violations[Key],Violations[Cuisine])</f>
        <v/>
      </c>
      <c r="F3220" s="9">
        <f>_xlfn.XLOOKUP(C3220,Violations[Key],Violations[Score])</f>
        <v/>
      </c>
      <c r="G3220" s="9">
        <f>_xlfn.XLOOKUP(C3220,Violations[Key],Violations[Grade])&amp;""</f>
        <v/>
      </c>
      <c r="H3220" s="9">
        <f>COUNTIFS(Violations[Key],C3220,Violations[Violation code],"&lt;&gt;")</f>
        <v/>
      </c>
      <c r="I3220" s="9">
        <f>COUNTIFS(Violations[Key],C3220,Violations[Critical flag],"Critical")</f>
        <v/>
      </c>
      <c r="J3220" s="9">
        <f>IF(LEFT(_xlfn.XLOOKUP(C3220,Violations[Key],Violations[Action]),20)="Establishment Closed","Yes","No")</f>
        <v/>
      </c>
      <c r="K3220" s="9">
        <f>IF(F3220&lt;=13,"Yes","No")</f>
        <v/>
      </c>
    </row>
    <row r="3221">
      <c r="A3221" t="n">
        <v>50108325</v>
      </c>
      <c r="B3221" s="8" t="n">
        <v>46184</v>
      </c>
      <c r="C3221" s="9">
        <f>A3221&amp;"-"&amp;TEXT(B3221,"yyyymmdd")</f>
        <v/>
      </c>
      <c r="D3221" s="9">
        <f>_xlfn.XLOOKUP(C3221,Violations[Key],Violations[Boro])</f>
        <v/>
      </c>
      <c r="E3221" s="9">
        <f>_xlfn.XLOOKUP(C3221,Violations[Key],Violations[Cuisine])</f>
        <v/>
      </c>
      <c r="F3221" s="9">
        <f>_xlfn.XLOOKUP(C3221,Violations[Key],Violations[Score])</f>
        <v/>
      </c>
      <c r="G3221" s="9">
        <f>_xlfn.XLOOKUP(C3221,Violations[Key],Violations[Grade])&amp;""</f>
        <v/>
      </c>
      <c r="H3221" s="9">
        <f>COUNTIFS(Violations[Key],C3221,Violations[Violation code],"&lt;&gt;")</f>
        <v/>
      </c>
      <c r="I3221" s="9">
        <f>COUNTIFS(Violations[Key],C3221,Violations[Critical flag],"Critical")</f>
        <v/>
      </c>
      <c r="J3221" s="9">
        <f>IF(LEFT(_xlfn.XLOOKUP(C3221,Violations[Key],Violations[Action]),20)="Establishment Closed","Yes","No")</f>
        <v/>
      </c>
      <c r="K3221" s="9">
        <f>IF(F3221&lt;=13,"Yes","No")</f>
        <v/>
      </c>
    </row>
    <row r="3222">
      <c r="A3222" t="n">
        <v>50109606</v>
      </c>
      <c r="B3222" s="8" t="n">
        <v>46184</v>
      </c>
      <c r="C3222" s="9">
        <f>A3222&amp;"-"&amp;TEXT(B3222,"yyyymmdd")</f>
        <v/>
      </c>
      <c r="D3222" s="9">
        <f>_xlfn.XLOOKUP(C3222,Violations[Key],Violations[Boro])</f>
        <v/>
      </c>
      <c r="E3222" s="9">
        <f>_xlfn.XLOOKUP(C3222,Violations[Key],Violations[Cuisine])</f>
        <v/>
      </c>
      <c r="F3222" s="9">
        <f>_xlfn.XLOOKUP(C3222,Violations[Key],Violations[Score])</f>
        <v/>
      </c>
      <c r="G3222" s="9">
        <f>_xlfn.XLOOKUP(C3222,Violations[Key],Violations[Grade])&amp;""</f>
        <v/>
      </c>
      <c r="H3222" s="9">
        <f>COUNTIFS(Violations[Key],C3222,Violations[Violation code],"&lt;&gt;")</f>
        <v/>
      </c>
      <c r="I3222" s="9">
        <f>COUNTIFS(Violations[Key],C3222,Violations[Critical flag],"Critical")</f>
        <v/>
      </c>
      <c r="J3222" s="9">
        <f>IF(LEFT(_xlfn.XLOOKUP(C3222,Violations[Key],Violations[Action]),20)="Establishment Closed","Yes","No")</f>
        <v/>
      </c>
      <c r="K3222" s="9">
        <f>IF(F3222&lt;=13,"Yes","No")</f>
        <v/>
      </c>
    </row>
    <row r="3223">
      <c r="A3223" t="n">
        <v>50111296</v>
      </c>
      <c r="B3223" s="8" t="n">
        <v>46184</v>
      </c>
      <c r="C3223" s="9">
        <f>A3223&amp;"-"&amp;TEXT(B3223,"yyyymmdd")</f>
        <v/>
      </c>
      <c r="D3223" s="9">
        <f>_xlfn.XLOOKUP(C3223,Violations[Key],Violations[Boro])</f>
        <v/>
      </c>
      <c r="E3223" s="9">
        <f>_xlfn.XLOOKUP(C3223,Violations[Key],Violations[Cuisine])</f>
        <v/>
      </c>
      <c r="F3223" s="9">
        <f>_xlfn.XLOOKUP(C3223,Violations[Key],Violations[Score])</f>
        <v/>
      </c>
      <c r="G3223" s="9">
        <f>_xlfn.XLOOKUP(C3223,Violations[Key],Violations[Grade])&amp;""</f>
        <v/>
      </c>
      <c r="H3223" s="9">
        <f>COUNTIFS(Violations[Key],C3223,Violations[Violation code],"&lt;&gt;")</f>
        <v/>
      </c>
      <c r="I3223" s="9">
        <f>COUNTIFS(Violations[Key],C3223,Violations[Critical flag],"Critical")</f>
        <v/>
      </c>
      <c r="J3223" s="9">
        <f>IF(LEFT(_xlfn.XLOOKUP(C3223,Violations[Key],Violations[Action]),20)="Establishment Closed","Yes","No")</f>
        <v/>
      </c>
      <c r="K3223" s="9">
        <f>IF(F3223&lt;=13,"Yes","No")</f>
        <v/>
      </c>
    </row>
    <row r="3224">
      <c r="A3224" t="n">
        <v>50112810</v>
      </c>
      <c r="B3224" s="8" t="n">
        <v>46184</v>
      </c>
      <c r="C3224" s="9">
        <f>A3224&amp;"-"&amp;TEXT(B3224,"yyyymmdd")</f>
        <v/>
      </c>
      <c r="D3224" s="9">
        <f>_xlfn.XLOOKUP(C3224,Violations[Key],Violations[Boro])</f>
        <v/>
      </c>
      <c r="E3224" s="9">
        <f>_xlfn.XLOOKUP(C3224,Violations[Key],Violations[Cuisine])</f>
        <v/>
      </c>
      <c r="F3224" s="9">
        <f>_xlfn.XLOOKUP(C3224,Violations[Key],Violations[Score])</f>
        <v/>
      </c>
      <c r="G3224" s="9">
        <f>_xlfn.XLOOKUP(C3224,Violations[Key],Violations[Grade])&amp;""</f>
        <v/>
      </c>
      <c r="H3224" s="9">
        <f>COUNTIFS(Violations[Key],C3224,Violations[Violation code],"&lt;&gt;")</f>
        <v/>
      </c>
      <c r="I3224" s="9">
        <f>COUNTIFS(Violations[Key],C3224,Violations[Critical flag],"Critical")</f>
        <v/>
      </c>
      <c r="J3224" s="9">
        <f>IF(LEFT(_xlfn.XLOOKUP(C3224,Violations[Key],Violations[Action]),20)="Establishment Closed","Yes","No")</f>
        <v/>
      </c>
      <c r="K3224" s="9">
        <f>IF(F3224&lt;=13,"Yes","No")</f>
        <v/>
      </c>
    </row>
    <row r="3225">
      <c r="A3225" t="n">
        <v>50115270</v>
      </c>
      <c r="B3225" s="8" t="n">
        <v>46184</v>
      </c>
      <c r="C3225" s="9">
        <f>A3225&amp;"-"&amp;TEXT(B3225,"yyyymmdd")</f>
        <v/>
      </c>
      <c r="D3225" s="9">
        <f>_xlfn.XLOOKUP(C3225,Violations[Key],Violations[Boro])</f>
        <v/>
      </c>
      <c r="E3225" s="9">
        <f>_xlfn.XLOOKUP(C3225,Violations[Key],Violations[Cuisine])</f>
        <v/>
      </c>
      <c r="F3225" s="9">
        <f>_xlfn.XLOOKUP(C3225,Violations[Key],Violations[Score])</f>
        <v/>
      </c>
      <c r="G3225" s="9">
        <f>_xlfn.XLOOKUP(C3225,Violations[Key],Violations[Grade])&amp;""</f>
        <v/>
      </c>
      <c r="H3225" s="9">
        <f>COUNTIFS(Violations[Key],C3225,Violations[Violation code],"&lt;&gt;")</f>
        <v/>
      </c>
      <c r="I3225" s="9">
        <f>COUNTIFS(Violations[Key],C3225,Violations[Critical flag],"Critical")</f>
        <v/>
      </c>
      <c r="J3225" s="9">
        <f>IF(LEFT(_xlfn.XLOOKUP(C3225,Violations[Key],Violations[Action]),20)="Establishment Closed","Yes","No")</f>
        <v/>
      </c>
      <c r="K3225" s="9">
        <f>IF(F3225&lt;=13,"Yes","No")</f>
        <v/>
      </c>
    </row>
    <row r="3226">
      <c r="A3226" t="n">
        <v>50116523</v>
      </c>
      <c r="B3226" s="8" t="n">
        <v>46184</v>
      </c>
      <c r="C3226" s="9">
        <f>A3226&amp;"-"&amp;TEXT(B3226,"yyyymmdd")</f>
        <v/>
      </c>
      <c r="D3226" s="9">
        <f>_xlfn.XLOOKUP(C3226,Violations[Key],Violations[Boro])</f>
        <v/>
      </c>
      <c r="E3226" s="9">
        <f>_xlfn.XLOOKUP(C3226,Violations[Key],Violations[Cuisine])</f>
        <v/>
      </c>
      <c r="F3226" s="9">
        <f>_xlfn.XLOOKUP(C3226,Violations[Key],Violations[Score])</f>
        <v/>
      </c>
      <c r="G3226" s="9">
        <f>_xlfn.XLOOKUP(C3226,Violations[Key],Violations[Grade])&amp;""</f>
        <v/>
      </c>
      <c r="H3226" s="9">
        <f>COUNTIFS(Violations[Key],C3226,Violations[Violation code],"&lt;&gt;")</f>
        <v/>
      </c>
      <c r="I3226" s="9">
        <f>COUNTIFS(Violations[Key],C3226,Violations[Critical flag],"Critical")</f>
        <v/>
      </c>
      <c r="J3226" s="9">
        <f>IF(LEFT(_xlfn.XLOOKUP(C3226,Violations[Key],Violations[Action]),20)="Establishment Closed","Yes","No")</f>
        <v/>
      </c>
      <c r="K3226" s="9">
        <f>IF(F3226&lt;=13,"Yes","No")</f>
        <v/>
      </c>
    </row>
    <row r="3227">
      <c r="A3227" t="n">
        <v>50123677</v>
      </c>
      <c r="B3227" s="8" t="n">
        <v>46184</v>
      </c>
      <c r="C3227" s="9">
        <f>A3227&amp;"-"&amp;TEXT(B3227,"yyyymmdd")</f>
        <v/>
      </c>
      <c r="D3227" s="9">
        <f>_xlfn.XLOOKUP(C3227,Violations[Key],Violations[Boro])</f>
        <v/>
      </c>
      <c r="E3227" s="9">
        <f>_xlfn.XLOOKUP(C3227,Violations[Key],Violations[Cuisine])</f>
        <v/>
      </c>
      <c r="F3227" s="9">
        <f>_xlfn.XLOOKUP(C3227,Violations[Key],Violations[Score])</f>
        <v/>
      </c>
      <c r="G3227" s="9">
        <f>_xlfn.XLOOKUP(C3227,Violations[Key],Violations[Grade])&amp;""</f>
        <v/>
      </c>
      <c r="H3227" s="9">
        <f>COUNTIFS(Violations[Key],C3227,Violations[Violation code],"&lt;&gt;")</f>
        <v/>
      </c>
      <c r="I3227" s="9">
        <f>COUNTIFS(Violations[Key],C3227,Violations[Critical flag],"Critical")</f>
        <v/>
      </c>
      <c r="J3227" s="9">
        <f>IF(LEFT(_xlfn.XLOOKUP(C3227,Violations[Key],Violations[Action]),20)="Establishment Closed","Yes","No")</f>
        <v/>
      </c>
      <c r="K3227" s="9">
        <f>IF(F3227&lt;=13,"Yes","No")</f>
        <v/>
      </c>
    </row>
    <row r="3228">
      <c r="A3228" t="n">
        <v>50124138</v>
      </c>
      <c r="B3228" s="8" t="n">
        <v>46184</v>
      </c>
      <c r="C3228" s="9">
        <f>A3228&amp;"-"&amp;TEXT(B3228,"yyyymmdd")</f>
        <v/>
      </c>
      <c r="D3228" s="9">
        <f>_xlfn.XLOOKUP(C3228,Violations[Key],Violations[Boro])</f>
        <v/>
      </c>
      <c r="E3228" s="9">
        <f>_xlfn.XLOOKUP(C3228,Violations[Key],Violations[Cuisine])</f>
        <v/>
      </c>
      <c r="F3228" s="9">
        <f>_xlfn.XLOOKUP(C3228,Violations[Key],Violations[Score])</f>
        <v/>
      </c>
      <c r="G3228" s="9">
        <f>_xlfn.XLOOKUP(C3228,Violations[Key],Violations[Grade])&amp;""</f>
        <v/>
      </c>
      <c r="H3228" s="9">
        <f>COUNTIFS(Violations[Key],C3228,Violations[Violation code],"&lt;&gt;")</f>
        <v/>
      </c>
      <c r="I3228" s="9">
        <f>COUNTIFS(Violations[Key],C3228,Violations[Critical flag],"Critical")</f>
        <v/>
      </c>
      <c r="J3228" s="9">
        <f>IF(LEFT(_xlfn.XLOOKUP(C3228,Violations[Key],Violations[Action]),20)="Establishment Closed","Yes","No")</f>
        <v/>
      </c>
      <c r="K3228" s="9">
        <f>IF(F3228&lt;=13,"Yes","No")</f>
        <v/>
      </c>
    </row>
    <row r="3229">
      <c r="A3229" t="n">
        <v>50126405</v>
      </c>
      <c r="B3229" s="8" t="n">
        <v>46184</v>
      </c>
      <c r="C3229" s="9">
        <f>A3229&amp;"-"&amp;TEXT(B3229,"yyyymmdd")</f>
        <v/>
      </c>
      <c r="D3229" s="9">
        <f>_xlfn.XLOOKUP(C3229,Violations[Key],Violations[Boro])</f>
        <v/>
      </c>
      <c r="E3229" s="9">
        <f>_xlfn.XLOOKUP(C3229,Violations[Key],Violations[Cuisine])</f>
        <v/>
      </c>
      <c r="F3229" s="9">
        <f>_xlfn.XLOOKUP(C3229,Violations[Key],Violations[Score])</f>
        <v/>
      </c>
      <c r="G3229" s="9">
        <f>_xlfn.XLOOKUP(C3229,Violations[Key],Violations[Grade])&amp;""</f>
        <v/>
      </c>
      <c r="H3229" s="9">
        <f>COUNTIFS(Violations[Key],C3229,Violations[Violation code],"&lt;&gt;")</f>
        <v/>
      </c>
      <c r="I3229" s="9">
        <f>COUNTIFS(Violations[Key],C3229,Violations[Critical flag],"Critical")</f>
        <v/>
      </c>
      <c r="J3229" s="9">
        <f>IF(LEFT(_xlfn.XLOOKUP(C3229,Violations[Key],Violations[Action]),20)="Establishment Closed","Yes","No")</f>
        <v/>
      </c>
      <c r="K3229" s="9">
        <f>IF(F3229&lt;=13,"Yes","No")</f>
        <v/>
      </c>
    </row>
    <row r="3230">
      <c r="A3230" t="n">
        <v>50128013</v>
      </c>
      <c r="B3230" s="8" t="n">
        <v>46184</v>
      </c>
      <c r="C3230" s="9">
        <f>A3230&amp;"-"&amp;TEXT(B3230,"yyyymmdd")</f>
        <v/>
      </c>
      <c r="D3230" s="9">
        <f>_xlfn.XLOOKUP(C3230,Violations[Key],Violations[Boro])</f>
        <v/>
      </c>
      <c r="E3230" s="9">
        <f>_xlfn.XLOOKUP(C3230,Violations[Key],Violations[Cuisine])</f>
        <v/>
      </c>
      <c r="F3230" s="9">
        <f>_xlfn.XLOOKUP(C3230,Violations[Key],Violations[Score])</f>
        <v/>
      </c>
      <c r="G3230" s="9">
        <f>_xlfn.XLOOKUP(C3230,Violations[Key],Violations[Grade])&amp;""</f>
        <v/>
      </c>
      <c r="H3230" s="9">
        <f>COUNTIFS(Violations[Key],C3230,Violations[Violation code],"&lt;&gt;")</f>
        <v/>
      </c>
      <c r="I3230" s="9">
        <f>COUNTIFS(Violations[Key],C3230,Violations[Critical flag],"Critical")</f>
        <v/>
      </c>
      <c r="J3230" s="9">
        <f>IF(LEFT(_xlfn.XLOOKUP(C3230,Violations[Key],Violations[Action]),20)="Establishment Closed","Yes","No")</f>
        <v/>
      </c>
      <c r="K3230" s="9">
        <f>IF(F3230&lt;=13,"Yes","No")</f>
        <v/>
      </c>
    </row>
    <row r="3231">
      <c r="A3231" t="n">
        <v>50128764</v>
      </c>
      <c r="B3231" s="8" t="n">
        <v>46184</v>
      </c>
      <c r="C3231" s="9">
        <f>A3231&amp;"-"&amp;TEXT(B3231,"yyyymmdd")</f>
        <v/>
      </c>
      <c r="D3231" s="9">
        <f>_xlfn.XLOOKUP(C3231,Violations[Key],Violations[Boro])</f>
        <v/>
      </c>
      <c r="E3231" s="9">
        <f>_xlfn.XLOOKUP(C3231,Violations[Key],Violations[Cuisine])</f>
        <v/>
      </c>
      <c r="F3231" s="9">
        <f>_xlfn.XLOOKUP(C3231,Violations[Key],Violations[Score])</f>
        <v/>
      </c>
      <c r="G3231" s="9">
        <f>_xlfn.XLOOKUP(C3231,Violations[Key],Violations[Grade])&amp;""</f>
        <v/>
      </c>
      <c r="H3231" s="9">
        <f>COUNTIFS(Violations[Key],C3231,Violations[Violation code],"&lt;&gt;")</f>
        <v/>
      </c>
      <c r="I3231" s="9">
        <f>COUNTIFS(Violations[Key],C3231,Violations[Critical flag],"Critical")</f>
        <v/>
      </c>
      <c r="J3231" s="9">
        <f>IF(LEFT(_xlfn.XLOOKUP(C3231,Violations[Key],Violations[Action]),20)="Establishment Closed","Yes","No")</f>
        <v/>
      </c>
      <c r="K3231" s="9">
        <f>IF(F3231&lt;=13,"Yes","No")</f>
        <v/>
      </c>
    </row>
    <row r="3232">
      <c r="A3232" t="n">
        <v>50129220</v>
      </c>
      <c r="B3232" s="8" t="n">
        <v>46184</v>
      </c>
      <c r="C3232" s="9">
        <f>A3232&amp;"-"&amp;TEXT(B3232,"yyyymmdd")</f>
        <v/>
      </c>
      <c r="D3232" s="9">
        <f>_xlfn.XLOOKUP(C3232,Violations[Key],Violations[Boro])</f>
        <v/>
      </c>
      <c r="E3232" s="9">
        <f>_xlfn.XLOOKUP(C3232,Violations[Key],Violations[Cuisine])</f>
        <v/>
      </c>
      <c r="F3232" s="9">
        <f>_xlfn.XLOOKUP(C3232,Violations[Key],Violations[Score])</f>
        <v/>
      </c>
      <c r="G3232" s="9">
        <f>_xlfn.XLOOKUP(C3232,Violations[Key],Violations[Grade])&amp;""</f>
        <v/>
      </c>
      <c r="H3232" s="9">
        <f>COUNTIFS(Violations[Key],C3232,Violations[Violation code],"&lt;&gt;")</f>
        <v/>
      </c>
      <c r="I3232" s="9">
        <f>COUNTIFS(Violations[Key],C3232,Violations[Critical flag],"Critical")</f>
        <v/>
      </c>
      <c r="J3232" s="9">
        <f>IF(LEFT(_xlfn.XLOOKUP(C3232,Violations[Key],Violations[Action]),20)="Establishment Closed","Yes","No")</f>
        <v/>
      </c>
      <c r="K3232" s="9">
        <f>IF(F3232&lt;=13,"Yes","No")</f>
        <v/>
      </c>
    </row>
    <row r="3233">
      <c r="A3233" t="n">
        <v>50129688</v>
      </c>
      <c r="B3233" s="8" t="n">
        <v>46184</v>
      </c>
      <c r="C3233" s="9">
        <f>A3233&amp;"-"&amp;TEXT(B3233,"yyyymmdd")</f>
        <v/>
      </c>
      <c r="D3233" s="9">
        <f>_xlfn.XLOOKUP(C3233,Violations[Key],Violations[Boro])</f>
        <v/>
      </c>
      <c r="E3233" s="9">
        <f>_xlfn.XLOOKUP(C3233,Violations[Key],Violations[Cuisine])</f>
        <v/>
      </c>
      <c r="F3233" s="9">
        <f>_xlfn.XLOOKUP(C3233,Violations[Key],Violations[Score])</f>
        <v/>
      </c>
      <c r="G3233" s="9">
        <f>_xlfn.XLOOKUP(C3233,Violations[Key],Violations[Grade])&amp;""</f>
        <v/>
      </c>
      <c r="H3233" s="9">
        <f>COUNTIFS(Violations[Key],C3233,Violations[Violation code],"&lt;&gt;")</f>
        <v/>
      </c>
      <c r="I3233" s="9">
        <f>COUNTIFS(Violations[Key],C3233,Violations[Critical flag],"Critical")</f>
        <v/>
      </c>
      <c r="J3233" s="9">
        <f>IF(LEFT(_xlfn.XLOOKUP(C3233,Violations[Key],Violations[Action]),20)="Establishment Closed","Yes","No")</f>
        <v/>
      </c>
      <c r="K3233" s="9">
        <f>IF(F3233&lt;=13,"Yes","No")</f>
        <v/>
      </c>
    </row>
    <row r="3234">
      <c r="A3234" t="n">
        <v>50130631</v>
      </c>
      <c r="B3234" s="8" t="n">
        <v>46184</v>
      </c>
      <c r="C3234" s="9">
        <f>A3234&amp;"-"&amp;TEXT(B3234,"yyyymmdd")</f>
        <v/>
      </c>
      <c r="D3234" s="9">
        <f>_xlfn.XLOOKUP(C3234,Violations[Key],Violations[Boro])</f>
        <v/>
      </c>
      <c r="E3234" s="9">
        <f>_xlfn.XLOOKUP(C3234,Violations[Key],Violations[Cuisine])</f>
        <v/>
      </c>
      <c r="F3234" s="9">
        <f>_xlfn.XLOOKUP(C3234,Violations[Key],Violations[Score])</f>
        <v/>
      </c>
      <c r="G3234" s="9">
        <f>_xlfn.XLOOKUP(C3234,Violations[Key],Violations[Grade])&amp;""</f>
        <v/>
      </c>
      <c r="H3234" s="9">
        <f>COUNTIFS(Violations[Key],C3234,Violations[Violation code],"&lt;&gt;")</f>
        <v/>
      </c>
      <c r="I3234" s="9">
        <f>COUNTIFS(Violations[Key],C3234,Violations[Critical flag],"Critical")</f>
        <v/>
      </c>
      <c r="J3234" s="9">
        <f>IF(LEFT(_xlfn.XLOOKUP(C3234,Violations[Key],Violations[Action]),20)="Establishment Closed","Yes","No")</f>
        <v/>
      </c>
      <c r="K3234" s="9">
        <f>IF(F3234&lt;=13,"Yes","No")</f>
        <v/>
      </c>
    </row>
    <row r="3235">
      <c r="A3235" t="n">
        <v>50130759</v>
      </c>
      <c r="B3235" s="8" t="n">
        <v>46184</v>
      </c>
      <c r="C3235" s="9">
        <f>A3235&amp;"-"&amp;TEXT(B3235,"yyyymmdd")</f>
        <v/>
      </c>
      <c r="D3235" s="9">
        <f>_xlfn.XLOOKUP(C3235,Violations[Key],Violations[Boro])</f>
        <v/>
      </c>
      <c r="E3235" s="9">
        <f>_xlfn.XLOOKUP(C3235,Violations[Key],Violations[Cuisine])</f>
        <v/>
      </c>
      <c r="F3235" s="9">
        <f>_xlfn.XLOOKUP(C3235,Violations[Key],Violations[Score])</f>
        <v/>
      </c>
      <c r="G3235" s="9">
        <f>_xlfn.XLOOKUP(C3235,Violations[Key],Violations[Grade])&amp;""</f>
        <v/>
      </c>
      <c r="H3235" s="9">
        <f>COUNTIFS(Violations[Key],C3235,Violations[Violation code],"&lt;&gt;")</f>
        <v/>
      </c>
      <c r="I3235" s="9">
        <f>COUNTIFS(Violations[Key],C3235,Violations[Critical flag],"Critical")</f>
        <v/>
      </c>
      <c r="J3235" s="9">
        <f>IF(LEFT(_xlfn.XLOOKUP(C3235,Violations[Key],Violations[Action]),20)="Establishment Closed","Yes","No")</f>
        <v/>
      </c>
      <c r="K3235" s="9">
        <f>IF(F3235&lt;=13,"Yes","No")</f>
        <v/>
      </c>
    </row>
    <row r="3236">
      <c r="A3236" t="n">
        <v>50136274</v>
      </c>
      <c r="B3236" s="8" t="n">
        <v>46184</v>
      </c>
      <c r="C3236" s="9">
        <f>A3236&amp;"-"&amp;TEXT(B3236,"yyyymmdd")</f>
        <v/>
      </c>
      <c r="D3236" s="9">
        <f>_xlfn.XLOOKUP(C3236,Violations[Key],Violations[Boro])</f>
        <v/>
      </c>
      <c r="E3236" s="9">
        <f>_xlfn.XLOOKUP(C3236,Violations[Key],Violations[Cuisine])</f>
        <v/>
      </c>
      <c r="F3236" s="9">
        <f>_xlfn.XLOOKUP(C3236,Violations[Key],Violations[Score])</f>
        <v/>
      </c>
      <c r="G3236" s="9">
        <f>_xlfn.XLOOKUP(C3236,Violations[Key],Violations[Grade])&amp;""</f>
        <v/>
      </c>
      <c r="H3236" s="9">
        <f>COUNTIFS(Violations[Key],C3236,Violations[Violation code],"&lt;&gt;")</f>
        <v/>
      </c>
      <c r="I3236" s="9">
        <f>COUNTIFS(Violations[Key],C3236,Violations[Critical flag],"Critical")</f>
        <v/>
      </c>
      <c r="J3236" s="9">
        <f>IF(LEFT(_xlfn.XLOOKUP(C3236,Violations[Key],Violations[Action]),20)="Establishment Closed","Yes","No")</f>
        <v/>
      </c>
      <c r="K3236" s="9">
        <f>IF(F3236&lt;=13,"Yes","No")</f>
        <v/>
      </c>
    </row>
    <row r="3237">
      <c r="A3237" t="n">
        <v>50136280</v>
      </c>
      <c r="B3237" s="8" t="n">
        <v>46184</v>
      </c>
      <c r="C3237" s="9">
        <f>A3237&amp;"-"&amp;TEXT(B3237,"yyyymmdd")</f>
        <v/>
      </c>
      <c r="D3237" s="9">
        <f>_xlfn.XLOOKUP(C3237,Violations[Key],Violations[Boro])</f>
        <v/>
      </c>
      <c r="E3237" s="9">
        <f>_xlfn.XLOOKUP(C3237,Violations[Key],Violations[Cuisine])</f>
        <v/>
      </c>
      <c r="F3237" s="9">
        <f>_xlfn.XLOOKUP(C3237,Violations[Key],Violations[Score])</f>
        <v/>
      </c>
      <c r="G3237" s="9">
        <f>_xlfn.XLOOKUP(C3237,Violations[Key],Violations[Grade])&amp;""</f>
        <v/>
      </c>
      <c r="H3237" s="9">
        <f>COUNTIFS(Violations[Key],C3237,Violations[Violation code],"&lt;&gt;")</f>
        <v/>
      </c>
      <c r="I3237" s="9">
        <f>COUNTIFS(Violations[Key],C3237,Violations[Critical flag],"Critical")</f>
        <v/>
      </c>
      <c r="J3237" s="9">
        <f>IF(LEFT(_xlfn.XLOOKUP(C3237,Violations[Key],Violations[Action]),20)="Establishment Closed","Yes","No")</f>
        <v/>
      </c>
      <c r="K3237" s="9">
        <f>IF(F3237&lt;=13,"Yes","No")</f>
        <v/>
      </c>
    </row>
    <row r="3238">
      <c r="A3238" t="n">
        <v>50138599</v>
      </c>
      <c r="B3238" s="8" t="n">
        <v>46184</v>
      </c>
      <c r="C3238" s="9">
        <f>A3238&amp;"-"&amp;TEXT(B3238,"yyyymmdd")</f>
        <v/>
      </c>
      <c r="D3238" s="9">
        <f>_xlfn.XLOOKUP(C3238,Violations[Key],Violations[Boro])</f>
        <v/>
      </c>
      <c r="E3238" s="9">
        <f>_xlfn.XLOOKUP(C3238,Violations[Key],Violations[Cuisine])</f>
        <v/>
      </c>
      <c r="F3238" s="9">
        <f>_xlfn.XLOOKUP(C3238,Violations[Key],Violations[Score])</f>
        <v/>
      </c>
      <c r="G3238" s="9">
        <f>_xlfn.XLOOKUP(C3238,Violations[Key],Violations[Grade])&amp;""</f>
        <v/>
      </c>
      <c r="H3238" s="9">
        <f>COUNTIFS(Violations[Key],C3238,Violations[Violation code],"&lt;&gt;")</f>
        <v/>
      </c>
      <c r="I3238" s="9">
        <f>COUNTIFS(Violations[Key],C3238,Violations[Critical flag],"Critical")</f>
        <v/>
      </c>
      <c r="J3238" s="9">
        <f>IF(LEFT(_xlfn.XLOOKUP(C3238,Violations[Key],Violations[Action]),20)="Establishment Closed","Yes","No")</f>
        <v/>
      </c>
      <c r="K3238" s="9">
        <f>IF(F3238&lt;=13,"Yes","No")</f>
        <v/>
      </c>
    </row>
    <row r="3239">
      <c r="A3239" t="n">
        <v>50139700</v>
      </c>
      <c r="B3239" s="8" t="n">
        <v>46184</v>
      </c>
      <c r="C3239" s="9">
        <f>A3239&amp;"-"&amp;TEXT(B3239,"yyyymmdd")</f>
        <v/>
      </c>
      <c r="D3239" s="9">
        <f>_xlfn.XLOOKUP(C3239,Violations[Key],Violations[Boro])</f>
        <v/>
      </c>
      <c r="E3239" s="9">
        <f>_xlfn.XLOOKUP(C3239,Violations[Key],Violations[Cuisine])</f>
        <v/>
      </c>
      <c r="F3239" s="9">
        <f>_xlfn.XLOOKUP(C3239,Violations[Key],Violations[Score])</f>
        <v/>
      </c>
      <c r="G3239" s="9">
        <f>_xlfn.XLOOKUP(C3239,Violations[Key],Violations[Grade])&amp;""</f>
        <v/>
      </c>
      <c r="H3239" s="9">
        <f>COUNTIFS(Violations[Key],C3239,Violations[Violation code],"&lt;&gt;")</f>
        <v/>
      </c>
      <c r="I3239" s="9">
        <f>COUNTIFS(Violations[Key],C3239,Violations[Critical flag],"Critical")</f>
        <v/>
      </c>
      <c r="J3239" s="9">
        <f>IF(LEFT(_xlfn.XLOOKUP(C3239,Violations[Key],Violations[Action]),20)="Establishment Closed","Yes","No")</f>
        <v/>
      </c>
      <c r="K3239" s="9">
        <f>IF(F3239&lt;=13,"Yes","No")</f>
        <v/>
      </c>
    </row>
    <row r="3240">
      <c r="A3240" t="n">
        <v>50150456</v>
      </c>
      <c r="B3240" s="8" t="n">
        <v>46184</v>
      </c>
      <c r="C3240" s="9">
        <f>A3240&amp;"-"&amp;TEXT(B3240,"yyyymmdd")</f>
        <v/>
      </c>
      <c r="D3240" s="9">
        <f>_xlfn.XLOOKUP(C3240,Violations[Key],Violations[Boro])</f>
        <v/>
      </c>
      <c r="E3240" s="9">
        <f>_xlfn.XLOOKUP(C3240,Violations[Key],Violations[Cuisine])</f>
        <v/>
      </c>
      <c r="F3240" s="9">
        <f>_xlfn.XLOOKUP(C3240,Violations[Key],Violations[Score])</f>
        <v/>
      </c>
      <c r="G3240" s="9">
        <f>_xlfn.XLOOKUP(C3240,Violations[Key],Violations[Grade])&amp;""</f>
        <v/>
      </c>
      <c r="H3240" s="9">
        <f>COUNTIFS(Violations[Key],C3240,Violations[Violation code],"&lt;&gt;")</f>
        <v/>
      </c>
      <c r="I3240" s="9">
        <f>COUNTIFS(Violations[Key],C3240,Violations[Critical flag],"Critical")</f>
        <v/>
      </c>
      <c r="J3240" s="9">
        <f>IF(LEFT(_xlfn.XLOOKUP(C3240,Violations[Key],Violations[Action]),20)="Establishment Closed","Yes","No")</f>
        <v/>
      </c>
      <c r="K3240" s="9">
        <f>IF(F3240&lt;=13,"Yes","No")</f>
        <v/>
      </c>
    </row>
    <row r="3241">
      <c r="A3241" t="n">
        <v>50155347</v>
      </c>
      <c r="B3241" s="8" t="n">
        <v>46184</v>
      </c>
      <c r="C3241" s="9">
        <f>A3241&amp;"-"&amp;TEXT(B3241,"yyyymmdd")</f>
        <v/>
      </c>
      <c r="D3241" s="9">
        <f>_xlfn.XLOOKUP(C3241,Violations[Key],Violations[Boro])</f>
        <v/>
      </c>
      <c r="E3241" s="9">
        <f>_xlfn.XLOOKUP(C3241,Violations[Key],Violations[Cuisine])</f>
        <v/>
      </c>
      <c r="F3241" s="9">
        <f>_xlfn.XLOOKUP(C3241,Violations[Key],Violations[Score])</f>
        <v/>
      </c>
      <c r="G3241" s="9">
        <f>_xlfn.XLOOKUP(C3241,Violations[Key],Violations[Grade])&amp;""</f>
        <v/>
      </c>
      <c r="H3241" s="9">
        <f>COUNTIFS(Violations[Key],C3241,Violations[Violation code],"&lt;&gt;")</f>
        <v/>
      </c>
      <c r="I3241" s="9">
        <f>COUNTIFS(Violations[Key],C3241,Violations[Critical flag],"Critical")</f>
        <v/>
      </c>
      <c r="J3241" s="9">
        <f>IF(LEFT(_xlfn.XLOOKUP(C3241,Violations[Key],Violations[Action]),20)="Establishment Closed","Yes","No")</f>
        <v/>
      </c>
      <c r="K3241" s="9">
        <f>IF(F3241&lt;=13,"Yes","No")</f>
        <v/>
      </c>
    </row>
    <row r="3242">
      <c r="A3242" t="n">
        <v>50158335</v>
      </c>
      <c r="B3242" s="8" t="n">
        <v>46184</v>
      </c>
      <c r="C3242" s="9">
        <f>A3242&amp;"-"&amp;TEXT(B3242,"yyyymmdd")</f>
        <v/>
      </c>
      <c r="D3242" s="9">
        <f>_xlfn.XLOOKUP(C3242,Violations[Key],Violations[Boro])</f>
        <v/>
      </c>
      <c r="E3242" s="9">
        <f>_xlfn.XLOOKUP(C3242,Violations[Key],Violations[Cuisine])</f>
        <v/>
      </c>
      <c r="F3242" s="9">
        <f>_xlfn.XLOOKUP(C3242,Violations[Key],Violations[Score])</f>
        <v/>
      </c>
      <c r="G3242" s="9">
        <f>_xlfn.XLOOKUP(C3242,Violations[Key],Violations[Grade])&amp;""</f>
        <v/>
      </c>
      <c r="H3242" s="9">
        <f>COUNTIFS(Violations[Key],C3242,Violations[Violation code],"&lt;&gt;")</f>
        <v/>
      </c>
      <c r="I3242" s="9">
        <f>COUNTIFS(Violations[Key],C3242,Violations[Critical flag],"Critical")</f>
        <v/>
      </c>
      <c r="J3242" s="9">
        <f>IF(LEFT(_xlfn.XLOOKUP(C3242,Violations[Key],Violations[Action]),20)="Establishment Closed","Yes","No")</f>
        <v/>
      </c>
      <c r="K3242" s="9">
        <f>IF(F3242&lt;=13,"Yes","No")</f>
        <v/>
      </c>
    </row>
    <row r="3243">
      <c r="A3243" t="n">
        <v>50159606</v>
      </c>
      <c r="B3243" s="8" t="n">
        <v>46184</v>
      </c>
      <c r="C3243" s="9">
        <f>A3243&amp;"-"&amp;TEXT(B3243,"yyyymmdd")</f>
        <v/>
      </c>
      <c r="D3243" s="9">
        <f>_xlfn.XLOOKUP(C3243,Violations[Key],Violations[Boro])</f>
        <v/>
      </c>
      <c r="E3243" s="9">
        <f>_xlfn.XLOOKUP(C3243,Violations[Key],Violations[Cuisine])</f>
        <v/>
      </c>
      <c r="F3243" s="9">
        <f>_xlfn.XLOOKUP(C3243,Violations[Key],Violations[Score])</f>
        <v/>
      </c>
      <c r="G3243" s="9">
        <f>_xlfn.XLOOKUP(C3243,Violations[Key],Violations[Grade])&amp;""</f>
        <v/>
      </c>
      <c r="H3243" s="9">
        <f>COUNTIFS(Violations[Key],C3243,Violations[Violation code],"&lt;&gt;")</f>
        <v/>
      </c>
      <c r="I3243" s="9">
        <f>COUNTIFS(Violations[Key],C3243,Violations[Critical flag],"Critical")</f>
        <v/>
      </c>
      <c r="J3243" s="9">
        <f>IF(LEFT(_xlfn.XLOOKUP(C3243,Violations[Key],Violations[Action]),20)="Establishment Closed","Yes","No")</f>
        <v/>
      </c>
      <c r="K3243" s="9">
        <f>IF(F3243&lt;=13,"Yes","No")</f>
        <v/>
      </c>
    </row>
    <row r="3244">
      <c r="A3244" t="n">
        <v>50165663</v>
      </c>
      <c r="B3244" s="8" t="n">
        <v>46184</v>
      </c>
      <c r="C3244" s="9">
        <f>A3244&amp;"-"&amp;TEXT(B3244,"yyyymmdd")</f>
        <v/>
      </c>
      <c r="D3244" s="9">
        <f>_xlfn.XLOOKUP(C3244,Violations[Key],Violations[Boro])</f>
        <v/>
      </c>
      <c r="E3244" s="9">
        <f>_xlfn.XLOOKUP(C3244,Violations[Key],Violations[Cuisine])</f>
        <v/>
      </c>
      <c r="F3244" s="9">
        <f>_xlfn.XLOOKUP(C3244,Violations[Key],Violations[Score])</f>
        <v/>
      </c>
      <c r="G3244" s="9">
        <f>_xlfn.XLOOKUP(C3244,Violations[Key],Violations[Grade])&amp;""</f>
        <v/>
      </c>
      <c r="H3244" s="9">
        <f>COUNTIFS(Violations[Key],C3244,Violations[Violation code],"&lt;&gt;")</f>
        <v/>
      </c>
      <c r="I3244" s="9">
        <f>COUNTIFS(Violations[Key],C3244,Violations[Critical flag],"Critical")</f>
        <v/>
      </c>
      <c r="J3244" s="9">
        <f>IF(LEFT(_xlfn.XLOOKUP(C3244,Violations[Key],Violations[Action]),20)="Establishment Closed","Yes","No")</f>
        <v/>
      </c>
      <c r="K3244" s="9">
        <f>IF(F3244&lt;=13,"Yes","No")</f>
        <v/>
      </c>
    </row>
    <row r="3245">
      <c r="A3245" t="n">
        <v>50165971</v>
      </c>
      <c r="B3245" s="8" t="n">
        <v>46184</v>
      </c>
      <c r="C3245" s="9">
        <f>A3245&amp;"-"&amp;TEXT(B3245,"yyyymmdd")</f>
        <v/>
      </c>
      <c r="D3245" s="9">
        <f>_xlfn.XLOOKUP(C3245,Violations[Key],Violations[Boro])</f>
        <v/>
      </c>
      <c r="E3245" s="9">
        <f>_xlfn.XLOOKUP(C3245,Violations[Key],Violations[Cuisine])</f>
        <v/>
      </c>
      <c r="F3245" s="9">
        <f>_xlfn.XLOOKUP(C3245,Violations[Key],Violations[Score])</f>
        <v/>
      </c>
      <c r="G3245" s="9">
        <f>_xlfn.XLOOKUP(C3245,Violations[Key],Violations[Grade])&amp;""</f>
        <v/>
      </c>
      <c r="H3245" s="9">
        <f>COUNTIFS(Violations[Key],C3245,Violations[Violation code],"&lt;&gt;")</f>
        <v/>
      </c>
      <c r="I3245" s="9">
        <f>COUNTIFS(Violations[Key],C3245,Violations[Critical flag],"Critical")</f>
        <v/>
      </c>
      <c r="J3245" s="9">
        <f>IF(LEFT(_xlfn.XLOOKUP(C3245,Violations[Key],Violations[Action]),20)="Establishment Closed","Yes","No")</f>
        <v/>
      </c>
      <c r="K3245" s="9">
        <f>IF(F3245&lt;=13,"Yes","No")</f>
        <v/>
      </c>
    </row>
    <row r="3246">
      <c r="A3246" t="n">
        <v>50174517</v>
      </c>
      <c r="B3246" s="8" t="n">
        <v>46184</v>
      </c>
      <c r="C3246" s="9">
        <f>A3246&amp;"-"&amp;TEXT(B3246,"yyyymmdd")</f>
        <v/>
      </c>
      <c r="D3246" s="9">
        <f>_xlfn.XLOOKUP(C3246,Violations[Key],Violations[Boro])</f>
        <v/>
      </c>
      <c r="E3246" s="9">
        <f>_xlfn.XLOOKUP(C3246,Violations[Key],Violations[Cuisine])</f>
        <v/>
      </c>
      <c r="F3246" s="9">
        <f>_xlfn.XLOOKUP(C3246,Violations[Key],Violations[Score])</f>
        <v/>
      </c>
      <c r="G3246" s="9">
        <f>_xlfn.XLOOKUP(C3246,Violations[Key],Violations[Grade])&amp;""</f>
        <v/>
      </c>
      <c r="H3246" s="9">
        <f>COUNTIFS(Violations[Key],C3246,Violations[Violation code],"&lt;&gt;")</f>
        <v/>
      </c>
      <c r="I3246" s="9">
        <f>COUNTIFS(Violations[Key],C3246,Violations[Critical flag],"Critical")</f>
        <v/>
      </c>
      <c r="J3246" s="9">
        <f>IF(LEFT(_xlfn.XLOOKUP(C3246,Violations[Key],Violations[Action]),20)="Establishment Closed","Yes","No")</f>
        <v/>
      </c>
      <c r="K3246" s="9">
        <f>IF(F3246&lt;=13,"Yes","No")</f>
        <v/>
      </c>
    </row>
    <row r="3247">
      <c r="A3247" t="n">
        <v>50176609</v>
      </c>
      <c r="B3247" s="8" t="n">
        <v>46184</v>
      </c>
      <c r="C3247" s="9">
        <f>A3247&amp;"-"&amp;TEXT(B3247,"yyyymmdd")</f>
        <v/>
      </c>
      <c r="D3247" s="9">
        <f>_xlfn.XLOOKUP(C3247,Violations[Key],Violations[Boro])</f>
        <v/>
      </c>
      <c r="E3247" s="9">
        <f>_xlfn.XLOOKUP(C3247,Violations[Key],Violations[Cuisine])</f>
        <v/>
      </c>
      <c r="F3247" s="9">
        <f>_xlfn.XLOOKUP(C3247,Violations[Key],Violations[Score])</f>
        <v/>
      </c>
      <c r="G3247" s="9">
        <f>_xlfn.XLOOKUP(C3247,Violations[Key],Violations[Grade])&amp;""</f>
        <v/>
      </c>
      <c r="H3247" s="9">
        <f>COUNTIFS(Violations[Key],C3247,Violations[Violation code],"&lt;&gt;")</f>
        <v/>
      </c>
      <c r="I3247" s="9">
        <f>COUNTIFS(Violations[Key],C3247,Violations[Critical flag],"Critical")</f>
        <v/>
      </c>
      <c r="J3247" s="9">
        <f>IF(LEFT(_xlfn.XLOOKUP(C3247,Violations[Key],Violations[Action]),20)="Establishment Closed","Yes","No")</f>
        <v/>
      </c>
      <c r="K3247" s="9">
        <f>IF(F3247&lt;=13,"Yes","No")</f>
        <v/>
      </c>
    </row>
    <row r="3248">
      <c r="A3248" t="n">
        <v>50180277</v>
      </c>
      <c r="B3248" s="8" t="n">
        <v>46184</v>
      </c>
      <c r="C3248" s="9">
        <f>A3248&amp;"-"&amp;TEXT(B3248,"yyyymmdd")</f>
        <v/>
      </c>
      <c r="D3248" s="9">
        <f>_xlfn.XLOOKUP(C3248,Violations[Key],Violations[Boro])</f>
        <v/>
      </c>
      <c r="E3248" s="9">
        <f>_xlfn.XLOOKUP(C3248,Violations[Key],Violations[Cuisine])</f>
        <v/>
      </c>
      <c r="F3248" s="9">
        <f>_xlfn.XLOOKUP(C3248,Violations[Key],Violations[Score])</f>
        <v/>
      </c>
      <c r="G3248" s="9">
        <f>_xlfn.XLOOKUP(C3248,Violations[Key],Violations[Grade])&amp;""</f>
        <v/>
      </c>
      <c r="H3248" s="9">
        <f>COUNTIFS(Violations[Key],C3248,Violations[Violation code],"&lt;&gt;")</f>
        <v/>
      </c>
      <c r="I3248" s="9">
        <f>COUNTIFS(Violations[Key],C3248,Violations[Critical flag],"Critical")</f>
        <v/>
      </c>
      <c r="J3248" s="9">
        <f>IF(LEFT(_xlfn.XLOOKUP(C3248,Violations[Key],Violations[Action]),20)="Establishment Closed","Yes","No")</f>
        <v/>
      </c>
      <c r="K3248" s="9">
        <f>IF(F3248&lt;=13,"Yes","No")</f>
        <v/>
      </c>
    </row>
    <row r="3249">
      <c r="A3249" t="n">
        <v>50181541</v>
      </c>
      <c r="B3249" s="8" t="n">
        <v>46184</v>
      </c>
      <c r="C3249" s="9">
        <f>A3249&amp;"-"&amp;TEXT(B3249,"yyyymmdd")</f>
        <v/>
      </c>
      <c r="D3249" s="9">
        <f>_xlfn.XLOOKUP(C3249,Violations[Key],Violations[Boro])</f>
        <v/>
      </c>
      <c r="E3249" s="9">
        <f>_xlfn.XLOOKUP(C3249,Violations[Key],Violations[Cuisine])</f>
        <v/>
      </c>
      <c r="F3249" s="9">
        <f>_xlfn.XLOOKUP(C3249,Violations[Key],Violations[Score])</f>
        <v/>
      </c>
      <c r="G3249" s="9">
        <f>_xlfn.XLOOKUP(C3249,Violations[Key],Violations[Grade])&amp;""</f>
        <v/>
      </c>
      <c r="H3249" s="9">
        <f>COUNTIFS(Violations[Key],C3249,Violations[Violation code],"&lt;&gt;")</f>
        <v/>
      </c>
      <c r="I3249" s="9">
        <f>COUNTIFS(Violations[Key],C3249,Violations[Critical flag],"Critical")</f>
        <v/>
      </c>
      <c r="J3249" s="9">
        <f>IF(LEFT(_xlfn.XLOOKUP(C3249,Violations[Key],Violations[Action]),20)="Establishment Closed","Yes","No")</f>
        <v/>
      </c>
      <c r="K3249" s="9">
        <f>IF(F3249&lt;=13,"Yes","No")</f>
        <v/>
      </c>
    </row>
    <row r="3250">
      <c r="A3250" t="n">
        <v>40389356</v>
      </c>
      <c r="B3250" s="8" t="n">
        <v>46185</v>
      </c>
      <c r="C3250" s="9">
        <f>A3250&amp;"-"&amp;TEXT(B3250,"yyyymmdd")</f>
        <v/>
      </c>
      <c r="D3250" s="9">
        <f>_xlfn.XLOOKUP(C3250,Violations[Key],Violations[Boro])</f>
        <v/>
      </c>
      <c r="E3250" s="9">
        <f>_xlfn.XLOOKUP(C3250,Violations[Key],Violations[Cuisine])</f>
        <v/>
      </c>
      <c r="F3250" s="9">
        <f>_xlfn.XLOOKUP(C3250,Violations[Key],Violations[Score])</f>
        <v/>
      </c>
      <c r="G3250" s="9">
        <f>_xlfn.XLOOKUP(C3250,Violations[Key],Violations[Grade])&amp;""</f>
        <v/>
      </c>
      <c r="H3250" s="9">
        <f>COUNTIFS(Violations[Key],C3250,Violations[Violation code],"&lt;&gt;")</f>
        <v/>
      </c>
      <c r="I3250" s="9">
        <f>COUNTIFS(Violations[Key],C3250,Violations[Critical flag],"Critical")</f>
        <v/>
      </c>
      <c r="J3250" s="9">
        <f>IF(LEFT(_xlfn.XLOOKUP(C3250,Violations[Key],Violations[Action]),20)="Establishment Closed","Yes","No")</f>
        <v/>
      </c>
      <c r="K3250" s="9">
        <f>IF(F3250&lt;=13,"Yes","No")</f>
        <v/>
      </c>
    </row>
    <row r="3251">
      <c r="A3251" t="n">
        <v>41240624</v>
      </c>
      <c r="B3251" s="8" t="n">
        <v>46185</v>
      </c>
      <c r="C3251" s="9">
        <f>A3251&amp;"-"&amp;TEXT(B3251,"yyyymmdd")</f>
        <v/>
      </c>
      <c r="D3251" s="9">
        <f>_xlfn.XLOOKUP(C3251,Violations[Key],Violations[Boro])</f>
        <v/>
      </c>
      <c r="E3251" s="9">
        <f>_xlfn.XLOOKUP(C3251,Violations[Key],Violations[Cuisine])</f>
        <v/>
      </c>
      <c r="F3251" s="9">
        <f>_xlfn.XLOOKUP(C3251,Violations[Key],Violations[Score])</f>
        <v/>
      </c>
      <c r="G3251" s="9">
        <f>_xlfn.XLOOKUP(C3251,Violations[Key],Violations[Grade])&amp;""</f>
        <v/>
      </c>
      <c r="H3251" s="9">
        <f>COUNTIFS(Violations[Key],C3251,Violations[Violation code],"&lt;&gt;")</f>
        <v/>
      </c>
      <c r="I3251" s="9">
        <f>COUNTIFS(Violations[Key],C3251,Violations[Critical flag],"Critical")</f>
        <v/>
      </c>
      <c r="J3251" s="9">
        <f>IF(LEFT(_xlfn.XLOOKUP(C3251,Violations[Key],Violations[Action]),20)="Establishment Closed","Yes","No")</f>
        <v/>
      </c>
      <c r="K3251" s="9">
        <f>IF(F3251&lt;=13,"Yes","No")</f>
        <v/>
      </c>
    </row>
    <row r="3252">
      <c r="A3252" t="n">
        <v>41288479</v>
      </c>
      <c r="B3252" s="8" t="n">
        <v>46185</v>
      </c>
      <c r="C3252" s="9">
        <f>A3252&amp;"-"&amp;TEXT(B3252,"yyyymmdd")</f>
        <v/>
      </c>
      <c r="D3252" s="9">
        <f>_xlfn.XLOOKUP(C3252,Violations[Key],Violations[Boro])</f>
        <v/>
      </c>
      <c r="E3252" s="9">
        <f>_xlfn.XLOOKUP(C3252,Violations[Key],Violations[Cuisine])</f>
        <v/>
      </c>
      <c r="F3252" s="9">
        <f>_xlfn.XLOOKUP(C3252,Violations[Key],Violations[Score])</f>
        <v/>
      </c>
      <c r="G3252" s="9">
        <f>_xlfn.XLOOKUP(C3252,Violations[Key],Violations[Grade])&amp;""</f>
        <v/>
      </c>
      <c r="H3252" s="9">
        <f>COUNTIFS(Violations[Key],C3252,Violations[Violation code],"&lt;&gt;")</f>
        <v/>
      </c>
      <c r="I3252" s="9">
        <f>COUNTIFS(Violations[Key],C3252,Violations[Critical flag],"Critical")</f>
        <v/>
      </c>
      <c r="J3252" s="9">
        <f>IF(LEFT(_xlfn.XLOOKUP(C3252,Violations[Key],Violations[Action]),20)="Establishment Closed","Yes","No")</f>
        <v/>
      </c>
      <c r="K3252" s="9">
        <f>IF(F3252&lt;=13,"Yes","No")</f>
        <v/>
      </c>
    </row>
    <row r="3253">
      <c r="A3253" t="n">
        <v>41558982</v>
      </c>
      <c r="B3253" s="8" t="n">
        <v>46185</v>
      </c>
      <c r="C3253" s="9">
        <f>A3253&amp;"-"&amp;TEXT(B3253,"yyyymmdd")</f>
        <v/>
      </c>
      <c r="D3253" s="9">
        <f>_xlfn.XLOOKUP(C3253,Violations[Key],Violations[Boro])</f>
        <v/>
      </c>
      <c r="E3253" s="9">
        <f>_xlfn.XLOOKUP(C3253,Violations[Key],Violations[Cuisine])</f>
        <v/>
      </c>
      <c r="F3253" s="9">
        <f>_xlfn.XLOOKUP(C3253,Violations[Key],Violations[Score])</f>
        <v/>
      </c>
      <c r="G3253" s="9">
        <f>_xlfn.XLOOKUP(C3253,Violations[Key],Violations[Grade])&amp;""</f>
        <v/>
      </c>
      <c r="H3253" s="9">
        <f>COUNTIFS(Violations[Key],C3253,Violations[Violation code],"&lt;&gt;")</f>
        <v/>
      </c>
      <c r="I3253" s="9">
        <f>COUNTIFS(Violations[Key],C3253,Violations[Critical flag],"Critical")</f>
        <v/>
      </c>
      <c r="J3253" s="9">
        <f>IF(LEFT(_xlfn.XLOOKUP(C3253,Violations[Key],Violations[Action]),20)="Establishment Closed","Yes","No")</f>
        <v/>
      </c>
      <c r="K3253" s="9">
        <f>IF(F3253&lt;=13,"Yes","No")</f>
        <v/>
      </c>
    </row>
    <row r="3254">
      <c r="A3254" t="n">
        <v>50002120</v>
      </c>
      <c r="B3254" s="8" t="n">
        <v>46185</v>
      </c>
      <c r="C3254" s="9">
        <f>A3254&amp;"-"&amp;TEXT(B3254,"yyyymmdd")</f>
        <v/>
      </c>
      <c r="D3254" s="9">
        <f>_xlfn.XLOOKUP(C3254,Violations[Key],Violations[Boro])</f>
        <v/>
      </c>
      <c r="E3254" s="9">
        <f>_xlfn.XLOOKUP(C3254,Violations[Key],Violations[Cuisine])</f>
        <v/>
      </c>
      <c r="F3254" s="9">
        <f>_xlfn.XLOOKUP(C3254,Violations[Key],Violations[Score])</f>
        <v/>
      </c>
      <c r="G3254" s="9">
        <f>_xlfn.XLOOKUP(C3254,Violations[Key],Violations[Grade])&amp;""</f>
        <v/>
      </c>
      <c r="H3254" s="9">
        <f>COUNTIFS(Violations[Key],C3254,Violations[Violation code],"&lt;&gt;")</f>
        <v/>
      </c>
      <c r="I3254" s="9">
        <f>COUNTIFS(Violations[Key],C3254,Violations[Critical flag],"Critical")</f>
        <v/>
      </c>
      <c r="J3254" s="9">
        <f>IF(LEFT(_xlfn.XLOOKUP(C3254,Violations[Key],Violations[Action]),20)="Establishment Closed","Yes","No")</f>
        <v/>
      </c>
      <c r="K3254" s="9">
        <f>IF(F3254&lt;=13,"Yes","No")</f>
        <v/>
      </c>
    </row>
    <row r="3255">
      <c r="A3255" t="n">
        <v>50034637</v>
      </c>
      <c r="B3255" s="8" t="n">
        <v>46185</v>
      </c>
      <c r="C3255" s="9">
        <f>A3255&amp;"-"&amp;TEXT(B3255,"yyyymmdd")</f>
        <v/>
      </c>
      <c r="D3255" s="9">
        <f>_xlfn.XLOOKUP(C3255,Violations[Key],Violations[Boro])</f>
        <v/>
      </c>
      <c r="E3255" s="9">
        <f>_xlfn.XLOOKUP(C3255,Violations[Key],Violations[Cuisine])</f>
        <v/>
      </c>
      <c r="F3255" s="9">
        <f>_xlfn.XLOOKUP(C3255,Violations[Key],Violations[Score])</f>
        <v/>
      </c>
      <c r="G3255" s="9">
        <f>_xlfn.XLOOKUP(C3255,Violations[Key],Violations[Grade])&amp;""</f>
        <v/>
      </c>
      <c r="H3255" s="9">
        <f>COUNTIFS(Violations[Key],C3255,Violations[Violation code],"&lt;&gt;")</f>
        <v/>
      </c>
      <c r="I3255" s="9">
        <f>COUNTIFS(Violations[Key],C3255,Violations[Critical flag],"Critical")</f>
        <v/>
      </c>
      <c r="J3255" s="9">
        <f>IF(LEFT(_xlfn.XLOOKUP(C3255,Violations[Key],Violations[Action]),20)="Establishment Closed","Yes","No")</f>
        <v/>
      </c>
      <c r="K3255" s="9">
        <f>IF(F3255&lt;=13,"Yes","No")</f>
        <v/>
      </c>
    </row>
    <row r="3256">
      <c r="A3256" t="n">
        <v>50041709</v>
      </c>
      <c r="B3256" s="8" t="n">
        <v>46185</v>
      </c>
      <c r="C3256" s="9">
        <f>A3256&amp;"-"&amp;TEXT(B3256,"yyyymmdd")</f>
        <v/>
      </c>
      <c r="D3256" s="9">
        <f>_xlfn.XLOOKUP(C3256,Violations[Key],Violations[Boro])</f>
        <v/>
      </c>
      <c r="E3256" s="9">
        <f>_xlfn.XLOOKUP(C3256,Violations[Key],Violations[Cuisine])</f>
        <v/>
      </c>
      <c r="F3256" s="9">
        <f>_xlfn.XLOOKUP(C3256,Violations[Key],Violations[Score])</f>
        <v/>
      </c>
      <c r="G3256" s="9">
        <f>_xlfn.XLOOKUP(C3256,Violations[Key],Violations[Grade])&amp;""</f>
        <v/>
      </c>
      <c r="H3256" s="9">
        <f>COUNTIFS(Violations[Key],C3256,Violations[Violation code],"&lt;&gt;")</f>
        <v/>
      </c>
      <c r="I3256" s="9">
        <f>COUNTIFS(Violations[Key],C3256,Violations[Critical flag],"Critical")</f>
        <v/>
      </c>
      <c r="J3256" s="9">
        <f>IF(LEFT(_xlfn.XLOOKUP(C3256,Violations[Key],Violations[Action]),20)="Establishment Closed","Yes","No")</f>
        <v/>
      </c>
      <c r="K3256" s="9">
        <f>IF(F3256&lt;=13,"Yes","No")</f>
        <v/>
      </c>
    </row>
    <row r="3257">
      <c r="A3257" t="n">
        <v>50052863</v>
      </c>
      <c r="B3257" s="8" t="n">
        <v>46185</v>
      </c>
      <c r="C3257" s="9">
        <f>A3257&amp;"-"&amp;TEXT(B3257,"yyyymmdd")</f>
        <v/>
      </c>
      <c r="D3257" s="9">
        <f>_xlfn.XLOOKUP(C3257,Violations[Key],Violations[Boro])</f>
        <v/>
      </c>
      <c r="E3257" s="9">
        <f>_xlfn.XLOOKUP(C3257,Violations[Key],Violations[Cuisine])</f>
        <v/>
      </c>
      <c r="F3257" s="9">
        <f>_xlfn.XLOOKUP(C3257,Violations[Key],Violations[Score])</f>
        <v/>
      </c>
      <c r="G3257" s="9">
        <f>_xlfn.XLOOKUP(C3257,Violations[Key],Violations[Grade])&amp;""</f>
        <v/>
      </c>
      <c r="H3257" s="9">
        <f>COUNTIFS(Violations[Key],C3257,Violations[Violation code],"&lt;&gt;")</f>
        <v/>
      </c>
      <c r="I3257" s="9">
        <f>COUNTIFS(Violations[Key],C3257,Violations[Critical flag],"Critical")</f>
        <v/>
      </c>
      <c r="J3257" s="9">
        <f>IF(LEFT(_xlfn.XLOOKUP(C3257,Violations[Key],Violations[Action]),20)="Establishment Closed","Yes","No")</f>
        <v/>
      </c>
      <c r="K3257" s="9">
        <f>IF(F3257&lt;=13,"Yes","No")</f>
        <v/>
      </c>
    </row>
    <row r="3258">
      <c r="A3258" t="n">
        <v>50080117</v>
      </c>
      <c r="B3258" s="8" t="n">
        <v>46185</v>
      </c>
      <c r="C3258" s="9">
        <f>A3258&amp;"-"&amp;TEXT(B3258,"yyyymmdd")</f>
        <v/>
      </c>
      <c r="D3258" s="9">
        <f>_xlfn.XLOOKUP(C3258,Violations[Key],Violations[Boro])</f>
        <v/>
      </c>
      <c r="E3258" s="9">
        <f>_xlfn.XLOOKUP(C3258,Violations[Key],Violations[Cuisine])</f>
        <v/>
      </c>
      <c r="F3258" s="9">
        <f>_xlfn.XLOOKUP(C3258,Violations[Key],Violations[Score])</f>
        <v/>
      </c>
      <c r="G3258" s="9">
        <f>_xlfn.XLOOKUP(C3258,Violations[Key],Violations[Grade])&amp;""</f>
        <v/>
      </c>
      <c r="H3258" s="9">
        <f>COUNTIFS(Violations[Key],C3258,Violations[Violation code],"&lt;&gt;")</f>
        <v/>
      </c>
      <c r="I3258" s="9">
        <f>COUNTIFS(Violations[Key],C3258,Violations[Critical flag],"Critical")</f>
        <v/>
      </c>
      <c r="J3258" s="9">
        <f>IF(LEFT(_xlfn.XLOOKUP(C3258,Violations[Key],Violations[Action]),20)="Establishment Closed","Yes","No")</f>
        <v/>
      </c>
      <c r="K3258" s="9">
        <f>IF(F3258&lt;=13,"Yes","No")</f>
        <v/>
      </c>
    </row>
    <row r="3259">
      <c r="A3259" t="n">
        <v>50082810</v>
      </c>
      <c r="B3259" s="8" t="n">
        <v>46185</v>
      </c>
      <c r="C3259" s="9">
        <f>A3259&amp;"-"&amp;TEXT(B3259,"yyyymmdd")</f>
        <v/>
      </c>
      <c r="D3259" s="9">
        <f>_xlfn.XLOOKUP(C3259,Violations[Key],Violations[Boro])</f>
        <v/>
      </c>
      <c r="E3259" s="9">
        <f>_xlfn.XLOOKUP(C3259,Violations[Key],Violations[Cuisine])</f>
        <v/>
      </c>
      <c r="F3259" s="9">
        <f>_xlfn.XLOOKUP(C3259,Violations[Key],Violations[Score])</f>
        <v/>
      </c>
      <c r="G3259" s="9">
        <f>_xlfn.XLOOKUP(C3259,Violations[Key],Violations[Grade])&amp;""</f>
        <v/>
      </c>
      <c r="H3259" s="9">
        <f>COUNTIFS(Violations[Key],C3259,Violations[Violation code],"&lt;&gt;")</f>
        <v/>
      </c>
      <c r="I3259" s="9">
        <f>COUNTIFS(Violations[Key],C3259,Violations[Critical flag],"Critical")</f>
        <v/>
      </c>
      <c r="J3259" s="9">
        <f>IF(LEFT(_xlfn.XLOOKUP(C3259,Violations[Key],Violations[Action]),20)="Establishment Closed","Yes","No")</f>
        <v/>
      </c>
      <c r="K3259" s="9">
        <f>IF(F3259&lt;=13,"Yes","No")</f>
        <v/>
      </c>
    </row>
    <row r="3260">
      <c r="A3260" t="n">
        <v>50103133</v>
      </c>
      <c r="B3260" s="8" t="n">
        <v>46185</v>
      </c>
      <c r="C3260" s="9">
        <f>A3260&amp;"-"&amp;TEXT(B3260,"yyyymmdd")</f>
        <v/>
      </c>
      <c r="D3260" s="9">
        <f>_xlfn.XLOOKUP(C3260,Violations[Key],Violations[Boro])</f>
        <v/>
      </c>
      <c r="E3260" s="9">
        <f>_xlfn.XLOOKUP(C3260,Violations[Key],Violations[Cuisine])</f>
        <v/>
      </c>
      <c r="F3260" s="9">
        <f>_xlfn.XLOOKUP(C3260,Violations[Key],Violations[Score])</f>
        <v/>
      </c>
      <c r="G3260" s="9">
        <f>_xlfn.XLOOKUP(C3260,Violations[Key],Violations[Grade])&amp;""</f>
        <v/>
      </c>
      <c r="H3260" s="9">
        <f>COUNTIFS(Violations[Key],C3260,Violations[Violation code],"&lt;&gt;")</f>
        <v/>
      </c>
      <c r="I3260" s="9">
        <f>COUNTIFS(Violations[Key],C3260,Violations[Critical flag],"Critical")</f>
        <v/>
      </c>
      <c r="J3260" s="9">
        <f>IF(LEFT(_xlfn.XLOOKUP(C3260,Violations[Key],Violations[Action]),20)="Establishment Closed","Yes","No")</f>
        <v/>
      </c>
      <c r="K3260" s="9">
        <f>IF(F3260&lt;=13,"Yes","No")</f>
        <v/>
      </c>
    </row>
    <row r="3261">
      <c r="A3261" t="n">
        <v>50103178</v>
      </c>
      <c r="B3261" s="8" t="n">
        <v>46185</v>
      </c>
      <c r="C3261" s="9">
        <f>A3261&amp;"-"&amp;TEXT(B3261,"yyyymmdd")</f>
        <v/>
      </c>
      <c r="D3261" s="9">
        <f>_xlfn.XLOOKUP(C3261,Violations[Key],Violations[Boro])</f>
        <v/>
      </c>
      <c r="E3261" s="9">
        <f>_xlfn.XLOOKUP(C3261,Violations[Key],Violations[Cuisine])</f>
        <v/>
      </c>
      <c r="F3261" s="9">
        <f>_xlfn.XLOOKUP(C3261,Violations[Key],Violations[Score])</f>
        <v/>
      </c>
      <c r="G3261" s="9">
        <f>_xlfn.XLOOKUP(C3261,Violations[Key],Violations[Grade])&amp;""</f>
        <v/>
      </c>
      <c r="H3261" s="9">
        <f>COUNTIFS(Violations[Key],C3261,Violations[Violation code],"&lt;&gt;")</f>
        <v/>
      </c>
      <c r="I3261" s="9">
        <f>COUNTIFS(Violations[Key],C3261,Violations[Critical flag],"Critical")</f>
        <v/>
      </c>
      <c r="J3261" s="9">
        <f>IF(LEFT(_xlfn.XLOOKUP(C3261,Violations[Key],Violations[Action]),20)="Establishment Closed","Yes","No")</f>
        <v/>
      </c>
      <c r="K3261" s="9">
        <f>IF(F3261&lt;=13,"Yes","No")</f>
        <v/>
      </c>
    </row>
    <row r="3262">
      <c r="A3262" t="n">
        <v>50103445</v>
      </c>
      <c r="B3262" s="8" t="n">
        <v>46185</v>
      </c>
      <c r="C3262" s="9">
        <f>A3262&amp;"-"&amp;TEXT(B3262,"yyyymmdd")</f>
        <v/>
      </c>
      <c r="D3262" s="9">
        <f>_xlfn.XLOOKUP(C3262,Violations[Key],Violations[Boro])</f>
        <v/>
      </c>
      <c r="E3262" s="9">
        <f>_xlfn.XLOOKUP(C3262,Violations[Key],Violations[Cuisine])</f>
        <v/>
      </c>
      <c r="F3262" s="9">
        <f>_xlfn.XLOOKUP(C3262,Violations[Key],Violations[Score])</f>
        <v/>
      </c>
      <c r="G3262" s="9">
        <f>_xlfn.XLOOKUP(C3262,Violations[Key],Violations[Grade])&amp;""</f>
        <v/>
      </c>
      <c r="H3262" s="9">
        <f>COUNTIFS(Violations[Key],C3262,Violations[Violation code],"&lt;&gt;")</f>
        <v/>
      </c>
      <c r="I3262" s="9">
        <f>COUNTIFS(Violations[Key],C3262,Violations[Critical flag],"Critical")</f>
        <v/>
      </c>
      <c r="J3262" s="9">
        <f>IF(LEFT(_xlfn.XLOOKUP(C3262,Violations[Key],Violations[Action]),20)="Establishment Closed","Yes","No")</f>
        <v/>
      </c>
      <c r="K3262" s="9">
        <f>IF(F3262&lt;=13,"Yes","No")</f>
        <v/>
      </c>
    </row>
    <row r="3263">
      <c r="A3263" t="n">
        <v>50108935</v>
      </c>
      <c r="B3263" s="8" t="n">
        <v>46185</v>
      </c>
      <c r="C3263" s="9">
        <f>A3263&amp;"-"&amp;TEXT(B3263,"yyyymmdd")</f>
        <v/>
      </c>
      <c r="D3263" s="9">
        <f>_xlfn.XLOOKUP(C3263,Violations[Key],Violations[Boro])</f>
        <v/>
      </c>
      <c r="E3263" s="9">
        <f>_xlfn.XLOOKUP(C3263,Violations[Key],Violations[Cuisine])</f>
        <v/>
      </c>
      <c r="F3263" s="9">
        <f>_xlfn.XLOOKUP(C3263,Violations[Key],Violations[Score])</f>
        <v/>
      </c>
      <c r="G3263" s="9">
        <f>_xlfn.XLOOKUP(C3263,Violations[Key],Violations[Grade])&amp;""</f>
        <v/>
      </c>
      <c r="H3263" s="9">
        <f>COUNTIFS(Violations[Key],C3263,Violations[Violation code],"&lt;&gt;")</f>
        <v/>
      </c>
      <c r="I3263" s="9">
        <f>COUNTIFS(Violations[Key],C3263,Violations[Critical flag],"Critical")</f>
        <v/>
      </c>
      <c r="J3263" s="9">
        <f>IF(LEFT(_xlfn.XLOOKUP(C3263,Violations[Key],Violations[Action]),20)="Establishment Closed","Yes","No")</f>
        <v/>
      </c>
      <c r="K3263" s="9">
        <f>IF(F3263&lt;=13,"Yes","No")</f>
        <v/>
      </c>
    </row>
    <row r="3264">
      <c r="A3264" t="n">
        <v>50113426</v>
      </c>
      <c r="B3264" s="8" t="n">
        <v>46185</v>
      </c>
      <c r="C3264" s="9">
        <f>A3264&amp;"-"&amp;TEXT(B3264,"yyyymmdd")</f>
        <v/>
      </c>
      <c r="D3264" s="9">
        <f>_xlfn.XLOOKUP(C3264,Violations[Key],Violations[Boro])</f>
        <v/>
      </c>
      <c r="E3264" s="9">
        <f>_xlfn.XLOOKUP(C3264,Violations[Key],Violations[Cuisine])</f>
        <v/>
      </c>
      <c r="F3264" s="9">
        <f>_xlfn.XLOOKUP(C3264,Violations[Key],Violations[Score])</f>
        <v/>
      </c>
      <c r="G3264" s="9">
        <f>_xlfn.XLOOKUP(C3264,Violations[Key],Violations[Grade])&amp;""</f>
        <v/>
      </c>
      <c r="H3264" s="9">
        <f>COUNTIFS(Violations[Key],C3264,Violations[Violation code],"&lt;&gt;")</f>
        <v/>
      </c>
      <c r="I3264" s="9">
        <f>COUNTIFS(Violations[Key],C3264,Violations[Critical flag],"Critical")</f>
        <v/>
      </c>
      <c r="J3264" s="9">
        <f>IF(LEFT(_xlfn.XLOOKUP(C3264,Violations[Key],Violations[Action]),20)="Establishment Closed","Yes","No")</f>
        <v/>
      </c>
      <c r="K3264" s="9">
        <f>IF(F3264&lt;=13,"Yes","No")</f>
        <v/>
      </c>
    </row>
    <row r="3265">
      <c r="A3265" t="n">
        <v>50114980</v>
      </c>
      <c r="B3265" s="8" t="n">
        <v>46185</v>
      </c>
      <c r="C3265" s="9">
        <f>A3265&amp;"-"&amp;TEXT(B3265,"yyyymmdd")</f>
        <v/>
      </c>
      <c r="D3265" s="9">
        <f>_xlfn.XLOOKUP(C3265,Violations[Key],Violations[Boro])</f>
        <v/>
      </c>
      <c r="E3265" s="9">
        <f>_xlfn.XLOOKUP(C3265,Violations[Key],Violations[Cuisine])</f>
        <v/>
      </c>
      <c r="F3265" s="9">
        <f>_xlfn.XLOOKUP(C3265,Violations[Key],Violations[Score])</f>
        <v/>
      </c>
      <c r="G3265" s="9">
        <f>_xlfn.XLOOKUP(C3265,Violations[Key],Violations[Grade])&amp;""</f>
        <v/>
      </c>
      <c r="H3265" s="9">
        <f>COUNTIFS(Violations[Key],C3265,Violations[Violation code],"&lt;&gt;")</f>
        <v/>
      </c>
      <c r="I3265" s="9">
        <f>COUNTIFS(Violations[Key],C3265,Violations[Critical flag],"Critical")</f>
        <v/>
      </c>
      <c r="J3265" s="9">
        <f>IF(LEFT(_xlfn.XLOOKUP(C3265,Violations[Key],Violations[Action]),20)="Establishment Closed","Yes","No")</f>
        <v/>
      </c>
      <c r="K3265" s="9">
        <f>IF(F3265&lt;=13,"Yes","No")</f>
        <v/>
      </c>
    </row>
    <row r="3266">
      <c r="A3266" t="n">
        <v>50117993</v>
      </c>
      <c r="B3266" s="8" t="n">
        <v>46185</v>
      </c>
      <c r="C3266" s="9">
        <f>A3266&amp;"-"&amp;TEXT(B3266,"yyyymmdd")</f>
        <v/>
      </c>
      <c r="D3266" s="9">
        <f>_xlfn.XLOOKUP(C3266,Violations[Key],Violations[Boro])</f>
        <v/>
      </c>
      <c r="E3266" s="9">
        <f>_xlfn.XLOOKUP(C3266,Violations[Key],Violations[Cuisine])</f>
        <v/>
      </c>
      <c r="F3266" s="9">
        <f>_xlfn.XLOOKUP(C3266,Violations[Key],Violations[Score])</f>
        <v/>
      </c>
      <c r="G3266" s="9">
        <f>_xlfn.XLOOKUP(C3266,Violations[Key],Violations[Grade])&amp;""</f>
        <v/>
      </c>
      <c r="H3266" s="9">
        <f>COUNTIFS(Violations[Key],C3266,Violations[Violation code],"&lt;&gt;")</f>
        <v/>
      </c>
      <c r="I3266" s="9">
        <f>COUNTIFS(Violations[Key],C3266,Violations[Critical flag],"Critical")</f>
        <v/>
      </c>
      <c r="J3266" s="9">
        <f>IF(LEFT(_xlfn.XLOOKUP(C3266,Violations[Key],Violations[Action]),20)="Establishment Closed","Yes","No")</f>
        <v/>
      </c>
      <c r="K3266" s="9">
        <f>IF(F3266&lt;=13,"Yes","No")</f>
        <v/>
      </c>
    </row>
    <row r="3267">
      <c r="A3267" t="n">
        <v>50119503</v>
      </c>
      <c r="B3267" s="8" t="n">
        <v>46185</v>
      </c>
      <c r="C3267" s="9">
        <f>A3267&amp;"-"&amp;TEXT(B3267,"yyyymmdd")</f>
        <v/>
      </c>
      <c r="D3267" s="9">
        <f>_xlfn.XLOOKUP(C3267,Violations[Key],Violations[Boro])</f>
        <v/>
      </c>
      <c r="E3267" s="9">
        <f>_xlfn.XLOOKUP(C3267,Violations[Key],Violations[Cuisine])</f>
        <v/>
      </c>
      <c r="F3267" s="9">
        <f>_xlfn.XLOOKUP(C3267,Violations[Key],Violations[Score])</f>
        <v/>
      </c>
      <c r="G3267" s="9">
        <f>_xlfn.XLOOKUP(C3267,Violations[Key],Violations[Grade])&amp;""</f>
        <v/>
      </c>
      <c r="H3267" s="9">
        <f>COUNTIFS(Violations[Key],C3267,Violations[Violation code],"&lt;&gt;")</f>
        <v/>
      </c>
      <c r="I3267" s="9">
        <f>COUNTIFS(Violations[Key],C3267,Violations[Critical flag],"Critical")</f>
        <v/>
      </c>
      <c r="J3267" s="9">
        <f>IF(LEFT(_xlfn.XLOOKUP(C3267,Violations[Key],Violations[Action]),20)="Establishment Closed","Yes","No")</f>
        <v/>
      </c>
      <c r="K3267" s="9">
        <f>IF(F3267&lt;=13,"Yes","No")</f>
        <v/>
      </c>
    </row>
    <row r="3268">
      <c r="A3268" t="n">
        <v>50121793</v>
      </c>
      <c r="B3268" s="8" t="n">
        <v>46185</v>
      </c>
      <c r="C3268" s="9">
        <f>A3268&amp;"-"&amp;TEXT(B3268,"yyyymmdd")</f>
        <v/>
      </c>
      <c r="D3268" s="9">
        <f>_xlfn.XLOOKUP(C3268,Violations[Key],Violations[Boro])</f>
        <v/>
      </c>
      <c r="E3268" s="9">
        <f>_xlfn.XLOOKUP(C3268,Violations[Key],Violations[Cuisine])</f>
        <v/>
      </c>
      <c r="F3268" s="9">
        <f>_xlfn.XLOOKUP(C3268,Violations[Key],Violations[Score])</f>
        <v/>
      </c>
      <c r="G3268" s="9">
        <f>_xlfn.XLOOKUP(C3268,Violations[Key],Violations[Grade])&amp;""</f>
        <v/>
      </c>
      <c r="H3268" s="9">
        <f>COUNTIFS(Violations[Key],C3268,Violations[Violation code],"&lt;&gt;")</f>
        <v/>
      </c>
      <c r="I3268" s="9">
        <f>COUNTIFS(Violations[Key],C3268,Violations[Critical flag],"Critical")</f>
        <v/>
      </c>
      <c r="J3268" s="9">
        <f>IF(LEFT(_xlfn.XLOOKUP(C3268,Violations[Key],Violations[Action]),20)="Establishment Closed","Yes","No")</f>
        <v/>
      </c>
      <c r="K3268" s="9">
        <f>IF(F3268&lt;=13,"Yes","No")</f>
        <v/>
      </c>
    </row>
    <row r="3269">
      <c r="A3269" t="n">
        <v>50130108</v>
      </c>
      <c r="B3269" s="8" t="n">
        <v>46185</v>
      </c>
      <c r="C3269" s="9">
        <f>A3269&amp;"-"&amp;TEXT(B3269,"yyyymmdd")</f>
        <v/>
      </c>
      <c r="D3269" s="9">
        <f>_xlfn.XLOOKUP(C3269,Violations[Key],Violations[Boro])</f>
        <v/>
      </c>
      <c r="E3269" s="9">
        <f>_xlfn.XLOOKUP(C3269,Violations[Key],Violations[Cuisine])</f>
        <v/>
      </c>
      <c r="F3269" s="9">
        <f>_xlfn.XLOOKUP(C3269,Violations[Key],Violations[Score])</f>
        <v/>
      </c>
      <c r="G3269" s="9">
        <f>_xlfn.XLOOKUP(C3269,Violations[Key],Violations[Grade])&amp;""</f>
        <v/>
      </c>
      <c r="H3269" s="9">
        <f>COUNTIFS(Violations[Key],C3269,Violations[Violation code],"&lt;&gt;")</f>
        <v/>
      </c>
      <c r="I3269" s="9">
        <f>COUNTIFS(Violations[Key],C3269,Violations[Critical flag],"Critical")</f>
        <v/>
      </c>
      <c r="J3269" s="9">
        <f>IF(LEFT(_xlfn.XLOOKUP(C3269,Violations[Key],Violations[Action]),20)="Establishment Closed","Yes","No")</f>
        <v/>
      </c>
      <c r="K3269" s="9">
        <f>IF(F3269&lt;=13,"Yes","No")</f>
        <v/>
      </c>
    </row>
    <row r="3270">
      <c r="A3270" t="n">
        <v>50132350</v>
      </c>
      <c r="B3270" s="8" t="n">
        <v>46185</v>
      </c>
      <c r="C3270" s="9">
        <f>A3270&amp;"-"&amp;TEXT(B3270,"yyyymmdd")</f>
        <v/>
      </c>
      <c r="D3270" s="9">
        <f>_xlfn.XLOOKUP(C3270,Violations[Key],Violations[Boro])</f>
        <v/>
      </c>
      <c r="E3270" s="9">
        <f>_xlfn.XLOOKUP(C3270,Violations[Key],Violations[Cuisine])</f>
        <v/>
      </c>
      <c r="F3270" s="9">
        <f>_xlfn.XLOOKUP(C3270,Violations[Key],Violations[Score])</f>
        <v/>
      </c>
      <c r="G3270" s="9">
        <f>_xlfn.XLOOKUP(C3270,Violations[Key],Violations[Grade])&amp;""</f>
        <v/>
      </c>
      <c r="H3270" s="9">
        <f>COUNTIFS(Violations[Key],C3270,Violations[Violation code],"&lt;&gt;")</f>
        <v/>
      </c>
      <c r="I3270" s="9">
        <f>COUNTIFS(Violations[Key],C3270,Violations[Critical flag],"Critical")</f>
        <v/>
      </c>
      <c r="J3270" s="9">
        <f>IF(LEFT(_xlfn.XLOOKUP(C3270,Violations[Key],Violations[Action]),20)="Establishment Closed","Yes","No")</f>
        <v/>
      </c>
      <c r="K3270" s="9">
        <f>IF(F3270&lt;=13,"Yes","No")</f>
        <v/>
      </c>
    </row>
    <row r="3271">
      <c r="A3271" t="n">
        <v>50143602</v>
      </c>
      <c r="B3271" s="8" t="n">
        <v>46185</v>
      </c>
      <c r="C3271" s="9">
        <f>A3271&amp;"-"&amp;TEXT(B3271,"yyyymmdd")</f>
        <v/>
      </c>
      <c r="D3271" s="9">
        <f>_xlfn.XLOOKUP(C3271,Violations[Key],Violations[Boro])</f>
        <v/>
      </c>
      <c r="E3271" s="9">
        <f>_xlfn.XLOOKUP(C3271,Violations[Key],Violations[Cuisine])</f>
        <v/>
      </c>
      <c r="F3271" s="9">
        <f>_xlfn.XLOOKUP(C3271,Violations[Key],Violations[Score])</f>
        <v/>
      </c>
      <c r="G3271" s="9">
        <f>_xlfn.XLOOKUP(C3271,Violations[Key],Violations[Grade])&amp;""</f>
        <v/>
      </c>
      <c r="H3271" s="9">
        <f>COUNTIFS(Violations[Key],C3271,Violations[Violation code],"&lt;&gt;")</f>
        <v/>
      </c>
      <c r="I3271" s="9">
        <f>COUNTIFS(Violations[Key],C3271,Violations[Critical flag],"Critical")</f>
        <v/>
      </c>
      <c r="J3271" s="9">
        <f>IF(LEFT(_xlfn.XLOOKUP(C3271,Violations[Key],Violations[Action]),20)="Establishment Closed","Yes","No")</f>
        <v/>
      </c>
      <c r="K3271" s="9">
        <f>IF(F3271&lt;=13,"Yes","No")</f>
        <v/>
      </c>
    </row>
    <row r="3272">
      <c r="A3272" t="n">
        <v>50149351</v>
      </c>
      <c r="B3272" s="8" t="n">
        <v>46185</v>
      </c>
      <c r="C3272" s="9">
        <f>A3272&amp;"-"&amp;TEXT(B3272,"yyyymmdd")</f>
        <v/>
      </c>
      <c r="D3272" s="9">
        <f>_xlfn.XLOOKUP(C3272,Violations[Key],Violations[Boro])</f>
        <v/>
      </c>
      <c r="E3272" s="9">
        <f>_xlfn.XLOOKUP(C3272,Violations[Key],Violations[Cuisine])</f>
        <v/>
      </c>
      <c r="F3272" s="9">
        <f>_xlfn.XLOOKUP(C3272,Violations[Key],Violations[Score])</f>
        <v/>
      </c>
      <c r="G3272" s="9">
        <f>_xlfn.XLOOKUP(C3272,Violations[Key],Violations[Grade])&amp;""</f>
        <v/>
      </c>
      <c r="H3272" s="9">
        <f>COUNTIFS(Violations[Key],C3272,Violations[Violation code],"&lt;&gt;")</f>
        <v/>
      </c>
      <c r="I3272" s="9">
        <f>COUNTIFS(Violations[Key],C3272,Violations[Critical flag],"Critical")</f>
        <v/>
      </c>
      <c r="J3272" s="9">
        <f>IF(LEFT(_xlfn.XLOOKUP(C3272,Violations[Key],Violations[Action]),20)="Establishment Closed","Yes","No")</f>
        <v/>
      </c>
      <c r="K3272" s="9">
        <f>IF(F3272&lt;=13,"Yes","No")</f>
        <v/>
      </c>
    </row>
    <row r="3273">
      <c r="A3273" t="n">
        <v>50156053</v>
      </c>
      <c r="B3273" s="8" t="n">
        <v>46185</v>
      </c>
      <c r="C3273" s="9">
        <f>A3273&amp;"-"&amp;TEXT(B3273,"yyyymmdd")</f>
        <v/>
      </c>
      <c r="D3273" s="9">
        <f>_xlfn.XLOOKUP(C3273,Violations[Key],Violations[Boro])</f>
        <v/>
      </c>
      <c r="E3273" s="9">
        <f>_xlfn.XLOOKUP(C3273,Violations[Key],Violations[Cuisine])</f>
        <v/>
      </c>
      <c r="F3273" s="9">
        <f>_xlfn.XLOOKUP(C3273,Violations[Key],Violations[Score])</f>
        <v/>
      </c>
      <c r="G3273" s="9">
        <f>_xlfn.XLOOKUP(C3273,Violations[Key],Violations[Grade])&amp;""</f>
        <v/>
      </c>
      <c r="H3273" s="9">
        <f>COUNTIFS(Violations[Key],C3273,Violations[Violation code],"&lt;&gt;")</f>
        <v/>
      </c>
      <c r="I3273" s="9">
        <f>COUNTIFS(Violations[Key],C3273,Violations[Critical flag],"Critical")</f>
        <v/>
      </c>
      <c r="J3273" s="9">
        <f>IF(LEFT(_xlfn.XLOOKUP(C3273,Violations[Key],Violations[Action]),20)="Establishment Closed","Yes","No")</f>
        <v/>
      </c>
      <c r="K3273" s="9">
        <f>IF(F3273&lt;=13,"Yes","No")</f>
        <v/>
      </c>
    </row>
    <row r="3274">
      <c r="A3274" t="n">
        <v>40971873</v>
      </c>
      <c r="B3274" s="8" t="n">
        <v>46186</v>
      </c>
      <c r="C3274" s="9">
        <f>A3274&amp;"-"&amp;TEXT(B3274,"yyyymmdd")</f>
        <v/>
      </c>
      <c r="D3274" s="9">
        <f>_xlfn.XLOOKUP(C3274,Violations[Key],Violations[Boro])</f>
        <v/>
      </c>
      <c r="E3274" s="9">
        <f>_xlfn.XLOOKUP(C3274,Violations[Key],Violations[Cuisine])</f>
        <v/>
      </c>
      <c r="F3274" s="9">
        <f>_xlfn.XLOOKUP(C3274,Violations[Key],Violations[Score])</f>
        <v/>
      </c>
      <c r="G3274" s="9">
        <f>_xlfn.XLOOKUP(C3274,Violations[Key],Violations[Grade])&amp;""</f>
        <v/>
      </c>
      <c r="H3274" s="9">
        <f>COUNTIFS(Violations[Key],C3274,Violations[Violation code],"&lt;&gt;")</f>
        <v/>
      </c>
      <c r="I3274" s="9">
        <f>COUNTIFS(Violations[Key],C3274,Violations[Critical flag],"Critical")</f>
        <v/>
      </c>
      <c r="J3274" s="9">
        <f>IF(LEFT(_xlfn.XLOOKUP(C3274,Violations[Key],Violations[Action]),20)="Establishment Closed","Yes","No")</f>
        <v/>
      </c>
      <c r="K3274" s="9">
        <f>IF(F3274&lt;=13,"Yes","No")</f>
        <v/>
      </c>
    </row>
    <row r="3275">
      <c r="A3275" t="n">
        <v>41153001</v>
      </c>
      <c r="B3275" s="8" t="n">
        <v>46186</v>
      </c>
      <c r="C3275" s="9">
        <f>A3275&amp;"-"&amp;TEXT(B3275,"yyyymmdd")</f>
        <v/>
      </c>
      <c r="D3275" s="9">
        <f>_xlfn.XLOOKUP(C3275,Violations[Key],Violations[Boro])</f>
        <v/>
      </c>
      <c r="E3275" s="9">
        <f>_xlfn.XLOOKUP(C3275,Violations[Key],Violations[Cuisine])</f>
        <v/>
      </c>
      <c r="F3275" s="9">
        <f>_xlfn.XLOOKUP(C3275,Violations[Key],Violations[Score])</f>
        <v/>
      </c>
      <c r="G3275" s="9">
        <f>_xlfn.XLOOKUP(C3275,Violations[Key],Violations[Grade])&amp;""</f>
        <v/>
      </c>
      <c r="H3275" s="9">
        <f>COUNTIFS(Violations[Key],C3275,Violations[Violation code],"&lt;&gt;")</f>
        <v/>
      </c>
      <c r="I3275" s="9">
        <f>COUNTIFS(Violations[Key],C3275,Violations[Critical flag],"Critical")</f>
        <v/>
      </c>
      <c r="J3275" s="9">
        <f>IF(LEFT(_xlfn.XLOOKUP(C3275,Violations[Key],Violations[Action]),20)="Establishment Closed","Yes","No")</f>
        <v/>
      </c>
      <c r="K3275" s="9">
        <f>IF(F3275&lt;=13,"Yes","No")</f>
        <v/>
      </c>
    </row>
    <row r="3276">
      <c r="A3276" t="n">
        <v>41226396</v>
      </c>
      <c r="B3276" s="8" t="n">
        <v>46186</v>
      </c>
      <c r="C3276" s="9">
        <f>A3276&amp;"-"&amp;TEXT(B3276,"yyyymmdd")</f>
        <v/>
      </c>
      <c r="D3276" s="9">
        <f>_xlfn.XLOOKUP(C3276,Violations[Key],Violations[Boro])</f>
        <v/>
      </c>
      <c r="E3276" s="9">
        <f>_xlfn.XLOOKUP(C3276,Violations[Key],Violations[Cuisine])</f>
        <v/>
      </c>
      <c r="F3276" s="9">
        <f>_xlfn.XLOOKUP(C3276,Violations[Key],Violations[Score])</f>
        <v/>
      </c>
      <c r="G3276" s="9">
        <f>_xlfn.XLOOKUP(C3276,Violations[Key],Violations[Grade])&amp;""</f>
        <v/>
      </c>
      <c r="H3276" s="9">
        <f>COUNTIFS(Violations[Key],C3276,Violations[Violation code],"&lt;&gt;")</f>
        <v/>
      </c>
      <c r="I3276" s="9">
        <f>COUNTIFS(Violations[Key],C3276,Violations[Critical flag],"Critical")</f>
        <v/>
      </c>
      <c r="J3276" s="9">
        <f>IF(LEFT(_xlfn.XLOOKUP(C3276,Violations[Key],Violations[Action]),20)="Establishment Closed","Yes","No")</f>
        <v/>
      </c>
      <c r="K3276" s="9">
        <f>IF(F3276&lt;=13,"Yes","No")</f>
        <v/>
      </c>
    </row>
    <row r="3277">
      <c r="A3277" t="n">
        <v>50099903</v>
      </c>
      <c r="B3277" s="8" t="n">
        <v>46186</v>
      </c>
      <c r="C3277" s="9">
        <f>A3277&amp;"-"&amp;TEXT(B3277,"yyyymmdd")</f>
        <v/>
      </c>
      <c r="D3277" s="9">
        <f>_xlfn.XLOOKUP(C3277,Violations[Key],Violations[Boro])</f>
        <v/>
      </c>
      <c r="E3277" s="9">
        <f>_xlfn.XLOOKUP(C3277,Violations[Key],Violations[Cuisine])</f>
        <v/>
      </c>
      <c r="F3277" s="9">
        <f>_xlfn.XLOOKUP(C3277,Violations[Key],Violations[Score])</f>
        <v/>
      </c>
      <c r="G3277" s="9">
        <f>_xlfn.XLOOKUP(C3277,Violations[Key],Violations[Grade])&amp;""</f>
        <v/>
      </c>
      <c r="H3277" s="9">
        <f>COUNTIFS(Violations[Key],C3277,Violations[Violation code],"&lt;&gt;")</f>
        <v/>
      </c>
      <c r="I3277" s="9">
        <f>COUNTIFS(Violations[Key],C3277,Violations[Critical flag],"Critical")</f>
        <v/>
      </c>
      <c r="J3277" s="9">
        <f>IF(LEFT(_xlfn.XLOOKUP(C3277,Violations[Key],Violations[Action]),20)="Establishment Closed","Yes","No")</f>
        <v/>
      </c>
      <c r="K3277" s="9">
        <f>IF(F3277&lt;=13,"Yes","No")</f>
        <v/>
      </c>
    </row>
    <row r="3278">
      <c r="A3278" t="n">
        <v>50106253</v>
      </c>
      <c r="B3278" s="8" t="n">
        <v>46186</v>
      </c>
      <c r="C3278" s="9">
        <f>A3278&amp;"-"&amp;TEXT(B3278,"yyyymmdd")</f>
        <v/>
      </c>
      <c r="D3278" s="9">
        <f>_xlfn.XLOOKUP(C3278,Violations[Key],Violations[Boro])</f>
        <v/>
      </c>
      <c r="E3278" s="9">
        <f>_xlfn.XLOOKUP(C3278,Violations[Key],Violations[Cuisine])</f>
        <v/>
      </c>
      <c r="F3278" s="9">
        <f>_xlfn.XLOOKUP(C3278,Violations[Key],Violations[Score])</f>
        <v/>
      </c>
      <c r="G3278" s="9">
        <f>_xlfn.XLOOKUP(C3278,Violations[Key],Violations[Grade])&amp;""</f>
        <v/>
      </c>
      <c r="H3278" s="9">
        <f>COUNTIFS(Violations[Key],C3278,Violations[Violation code],"&lt;&gt;")</f>
        <v/>
      </c>
      <c r="I3278" s="9">
        <f>COUNTIFS(Violations[Key],C3278,Violations[Critical flag],"Critical")</f>
        <v/>
      </c>
      <c r="J3278" s="9">
        <f>IF(LEFT(_xlfn.XLOOKUP(C3278,Violations[Key],Violations[Action]),20)="Establishment Closed","Yes","No")</f>
        <v/>
      </c>
      <c r="K3278" s="9">
        <f>IF(F3278&lt;=13,"Yes","No")</f>
        <v/>
      </c>
    </row>
    <row r="3279">
      <c r="A3279" t="n">
        <v>50113147</v>
      </c>
      <c r="B3279" s="8" t="n">
        <v>46186</v>
      </c>
      <c r="C3279" s="9">
        <f>A3279&amp;"-"&amp;TEXT(B3279,"yyyymmdd")</f>
        <v/>
      </c>
      <c r="D3279" s="9">
        <f>_xlfn.XLOOKUP(C3279,Violations[Key],Violations[Boro])</f>
        <v/>
      </c>
      <c r="E3279" s="9">
        <f>_xlfn.XLOOKUP(C3279,Violations[Key],Violations[Cuisine])</f>
        <v/>
      </c>
      <c r="F3279" s="9">
        <f>_xlfn.XLOOKUP(C3279,Violations[Key],Violations[Score])</f>
        <v/>
      </c>
      <c r="G3279" s="9">
        <f>_xlfn.XLOOKUP(C3279,Violations[Key],Violations[Grade])&amp;""</f>
        <v/>
      </c>
      <c r="H3279" s="9">
        <f>COUNTIFS(Violations[Key],C3279,Violations[Violation code],"&lt;&gt;")</f>
        <v/>
      </c>
      <c r="I3279" s="9">
        <f>COUNTIFS(Violations[Key],C3279,Violations[Critical flag],"Critical")</f>
        <v/>
      </c>
      <c r="J3279" s="9">
        <f>IF(LEFT(_xlfn.XLOOKUP(C3279,Violations[Key],Violations[Action]),20)="Establishment Closed","Yes","No")</f>
        <v/>
      </c>
      <c r="K3279" s="9">
        <f>IF(F3279&lt;=13,"Yes","No")</f>
        <v/>
      </c>
    </row>
    <row r="3280">
      <c r="A3280" t="n">
        <v>50131642</v>
      </c>
      <c r="B3280" s="8" t="n">
        <v>46186</v>
      </c>
      <c r="C3280" s="9">
        <f>A3280&amp;"-"&amp;TEXT(B3280,"yyyymmdd")</f>
        <v/>
      </c>
      <c r="D3280" s="9">
        <f>_xlfn.XLOOKUP(C3280,Violations[Key],Violations[Boro])</f>
        <v/>
      </c>
      <c r="E3280" s="9">
        <f>_xlfn.XLOOKUP(C3280,Violations[Key],Violations[Cuisine])</f>
        <v/>
      </c>
      <c r="F3280" s="9">
        <f>_xlfn.XLOOKUP(C3280,Violations[Key],Violations[Score])</f>
        <v/>
      </c>
      <c r="G3280" s="9">
        <f>_xlfn.XLOOKUP(C3280,Violations[Key],Violations[Grade])&amp;""</f>
        <v/>
      </c>
      <c r="H3280" s="9">
        <f>COUNTIFS(Violations[Key],C3280,Violations[Violation code],"&lt;&gt;")</f>
        <v/>
      </c>
      <c r="I3280" s="9">
        <f>COUNTIFS(Violations[Key],C3280,Violations[Critical flag],"Critical")</f>
        <v/>
      </c>
      <c r="J3280" s="9">
        <f>IF(LEFT(_xlfn.XLOOKUP(C3280,Violations[Key],Violations[Action]),20)="Establishment Closed","Yes","No")</f>
        <v/>
      </c>
      <c r="K3280" s="9">
        <f>IF(F3280&lt;=13,"Yes","No")</f>
        <v/>
      </c>
    </row>
    <row r="3281">
      <c r="A3281" t="n">
        <v>50139890</v>
      </c>
      <c r="B3281" s="8" t="n">
        <v>46186</v>
      </c>
      <c r="C3281" s="9">
        <f>A3281&amp;"-"&amp;TEXT(B3281,"yyyymmdd")</f>
        <v/>
      </c>
      <c r="D3281" s="9">
        <f>_xlfn.XLOOKUP(C3281,Violations[Key],Violations[Boro])</f>
        <v/>
      </c>
      <c r="E3281" s="9">
        <f>_xlfn.XLOOKUP(C3281,Violations[Key],Violations[Cuisine])</f>
        <v/>
      </c>
      <c r="F3281" s="9">
        <f>_xlfn.XLOOKUP(C3281,Violations[Key],Violations[Score])</f>
        <v/>
      </c>
      <c r="G3281" s="9">
        <f>_xlfn.XLOOKUP(C3281,Violations[Key],Violations[Grade])&amp;""</f>
        <v/>
      </c>
      <c r="H3281" s="9">
        <f>COUNTIFS(Violations[Key],C3281,Violations[Violation code],"&lt;&gt;")</f>
        <v/>
      </c>
      <c r="I3281" s="9">
        <f>COUNTIFS(Violations[Key],C3281,Violations[Critical flag],"Critical")</f>
        <v/>
      </c>
      <c r="J3281" s="9">
        <f>IF(LEFT(_xlfn.XLOOKUP(C3281,Violations[Key],Violations[Action]),20)="Establishment Closed","Yes","No")</f>
        <v/>
      </c>
      <c r="K3281" s="9">
        <f>IF(F3281&lt;=13,"Yes","No")</f>
        <v/>
      </c>
    </row>
    <row r="3282">
      <c r="A3282" t="n">
        <v>50142308</v>
      </c>
      <c r="B3282" s="8" t="n">
        <v>46186</v>
      </c>
      <c r="C3282" s="9">
        <f>A3282&amp;"-"&amp;TEXT(B3282,"yyyymmdd")</f>
        <v/>
      </c>
      <c r="D3282" s="9">
        <f>_xlfn.XLOOKUP(C3282,Violations[Key],Violations[Boro])</f>
        <v/>
      </c>
      <c r="E3282" s="9">
        <f>_xlfn.XLOOKUP(C3282,Violations[Key],Violations[Cuisine])</f>
        <v/>
      </c>
      <c r="F3282" s="9">
        <f>_xlfn.XLOOKUP(C3282,Violations[Key],Violations[Score])</f>
        <v/>
      </c>
      <c r="G3282" s="9">
        <f>_xlfn.XLOOKUP(C3282,Violations[Key],Violations[Grade])&amp;""</f>
        <v/>
      </c>
      <c r="H3282" s="9">
        <f>COUNTIFS(Violations[Key],C3282,Violations[Violation code],"&lt;&gt;")</f>
        <v/>
      </c>
      <c r="I3282" s="9">
        <f>COUNTIFS(Violations[Key],C3282,Violations[Critical flag],"Critical")</f>
        <v/>
      </c>
      <c r="J3282" s="9">
        <f>IF(LEFT(_xlfn.XLOOKUP(C3282,Violations[Key],Violations[Action]),20)="Establishment Closed","Yes","No")</f>
        <v/>
      </c>
      <c r="K3282" s="9">
        <f>IF(F3282&lt;=13,"Yes","No")</f>
        <v/>
      </c>
    </row>
    <row r="3283">
      <c r="A3283" t="n">
        <v>50162643</v>
      </c>
      <c r="B3283" s="8" t="n">
        <v>46186</v>
      </c>
      <c r="C3283" s="9">
        <f>A3283&amp;"-"&amp;TEXT(B3283,"yyyymmdd")</f>
        <v/>
      </c>
      <c r="D3283" s="9">
        <f>_xlfn.XLOOKUP(C3283,Violations[Key],Violations[Boro])</f>
        <v/>
      </c>
      <c r="E3283" s="9">
        <f>_xlfn.XLOOKUP(C3283,Violations[Key],Violations[Cuisine])</f>
        <v/>
      </c>
      <c r="F3283" s="9">
        <f>_xlfn.XLOOKUP(C3283,Violations[Key],Violations[Score])</f>
        <v/>
      </c>
      <c r="G3283" s="9">
        <f>_xlfn.XLOOKUP(C3283,Violations[Key],Violations[Grade])&amp;""</f>
        <v/>
      </c>
      <c r="H3283" s="9">
        <f>COUNTIFS(Violations[Key],C3283,Violations[Violation code],"&lt;&gt;")</f>
        <v/>
      </c>
      <c r="I3283" s="9">
        <f>COUNTIFS(Violations[Key],C3283,Violations[Critical flag],"Critical")</f>
        <v/>
      </c>
      <c r="J3283" s="9">
        <f>IF(LEFT(_xlfn.XLOOKUP(C3283,Violations[Key],Violations[Action]),20)="Establishment Closed","Yes","No")</f>
        <v/>
      </c>
      <c r="K3283" s="9">
        <f>IF(F3283&lt;=13,"Yes","No")</f>
        <v/>
      </c>
    </row>
    <row r="3284">
      <c r="A3284" t="n">
        <v>40367338</v>
      </c>
      <c r="B3284" s="8" t="n">
        <v>46188</v>
      </c>
      <c r="C3284" s="9">
        <f>A3284&amp;"-"&amp;TEXT(B3284,"yyyymmdd")</f>
        <v/>
      </c>
      <c r="D3284" s="9">
        <f>_xlfn.XLOOKUP(C3284,Violations[Key],Violations[Boro])</f>
        <v/>
      </c>
      <c r="E3284" s="9">
        <f>_xlfn.XLOOKUP(C3284,Violations[Key],Violations[Cuisine])</f>
        <v/>
      </c>
      <c r="F3284" s="9">
        <f>_xlfn.XLOOKUP(C3284,Violations[Key],Violations[Score])</f>
        <v/>
      </c>
      <c r="G3284" s="9">
        <f>_xlfn.XLOOKUP(C3284,Violations[Key],Violations[Grade])&amp;""</f>
        <v/>
      </c>
      <c r="H3284" s="9">
        <f>COUNTIFS(Violations[Key],C3284,Violations[Violation code],"&lt;&gt;")</f>
        <v/>
      </c>
      <c r="I3284" s="9">
        <f>COUNTIFS(Violations[Key],C3284,Violations[Critical flag],"Critical")</f>
        <v/>
      </c>
      <c r="J3284" s="9">
        <f>IF(LEFT(_xlfn.XLOOKUP(C3284,Violations[Key],Violations[Action]),20)="Establishment Closed","Yes","No")</f>
        <v/>
      </c>
      <c r="K3284" s="9">
        <f>IF(F3284&lt;=13,"Yes","No")</f>
        <v/>
      </c>
    </row>
    <row r="3285">
      <c r="A3285" t="n">
        <v>40719693</v>
      </c>
      <c r="B3285" s="8" t="n">
        <v>46188</v>
      </c>
      <c r="C3285" s="9">
        <f>A3285&amp;"-"&amp;TEXT(B3285,"yyyymmdd")</f>
        <v/>
      </c>
      <c r="D3285" s="9">
        <f>_xlfn.XLOOKUP(C3285,Violations[Key],Violations[Boro])</f>
        <v/>
      </c>
      <c r="E3285" s="9">
        <f>_xlfn.XLOOKUP(C3285,Violations[Key],Violations[Cuisine])</f>
        <v/>
      </c>
      <c r="F3285" s="9">
        <f>_xlfn.XLOOKUP(C3285,Violations[Key],Violations[Score])</f>
        <v/>
      </c>
      <c r="G3285" s="9">
        <f>_xlfn.XLOOKUP(C3285,Violations[Key],Violations[Grade])&amp;""</f>
        <v/>
      </c>
      <c r="H3285" s="9">
        <f>COUNTIFS(Violations[Key],C3285,Violations[Violation code],"&lt;&gt;")</f>
        <v/>
      </c>
      <c r="I3285" s="9">
        <f>COUNTIFS(Violations[Key],C3285,Violations[Critical flag],"Critical")</f>
        <v/>
      </c>
      <c r="J3285" s="9">
        <f>IF(LEFT(_xlfn.XLOOKUP(C3285,Violations[Key],Violations[Action]),20)="Establishment Closed","Yes","No")</f>
        <v/>
      </c>
      <c r="K3285" s="9">
        <f>IF(F3285&lt;=13,"Yes","No")</f>
        <v/>
      </c>
    </row>
    <row r="3286">
      <c r="A3286" t="n">
        <v>40918997</v>
      </c>
      <c r="B3286" s="8" t="n">
        <v>46188</v>
      </c>
      <c r="C3286" s="9">
        <f>A3286&amp;"-"&amp;TEXT(B3286,"yyyymmdd")</f>
        <v/>
      </c>
      <c r="D3286" s="9">
        <f>_xlfn.XLOOKUP(C3286,Violations[Key],Violations[Boro])</f>
        <v/>
      </c>
      <c r="E3286" s="9">
        <f>_xlfn.XLOOKUP(C3286,Violations[Key],Violations[Cuisine])</f>
        <v/>
      </c>
      <c r="F3286" s="9">
        <f>_xlfn.XLOOKUP(C3286,Violations[Key],Violations[Score])</f>
        <v/>
      </c>
      <c r="G3286" s="9">
        <f>_xlfn.XLOOKUP(C3286,Violations[Key],Violations[Grade])&amp;""</f>
        <v/>
      </c>
      <c r="H3286" s="9">
        <f>COUNTIFS(Violations[Key],C3286,Violations[Violation code],"&lt;&gt;")</f>
        <v/>
      </c>
      <c r="I3286" s="9">
        <f>COUNTIFS(Violations[Key],C3286,Violations[Critical flag],"Critical")</f>
        <v/>
      </c>
      <c r="J3286" s="9">
        <f>IF(LEFT(_xlfn.XLOOKUP(C3286,Violations[Key],Violations[Action]),20)="Establishment Closed","Yes","No")</f>
        <v/>
      </c>
      <c r="K3286" s="9">
        <f>IF(F3286&lt;=13,"Yes","No")</f>
        <v/>
      </c>
    </row>
    <row r="3287">
      <c r="A3287" t="n">
        <v>41114768</v>
      </c>
      <c r="B3287" s="8" t="n">
        <v>46188</v>
      </c>
      <c r="C3287" s="9">
        <f>A3287&amp;"-"&amp;TEXT(B3287,"yyyymmdd")</f>
        <v/>
      </c>
      <c r="D3287" s="9">
        <f>_xlfn.XLOOKUP(C3287,Violations[Key],Violations[Boro])</f>
        <v/>
      </c>
      <c r="E3287" s="9">
        <f>_xlfn.XLOOKUP(C3287,Violations[Key],Violations[Cuisine])</f>
        <v/>
      </c>
      <c r="F3287" s="9">
        <f>_xlfn.XLOOKUP(C3287,Violations[Key],Violations[Score])</f>
        <v/>
      </c>
      <c r="G3287" s="9">
        <f>_xlfn.XLOOKUP(C3287,Violations[Key],Violations[Grade])&amp;""</f>
        <v/>
      </c>
      <c r="H3287" s="9">
        <f>COUNTIFS(Violations[Key],C3287,Violations[Violation code],"&lt;&gt;")</f>
        <v/>
      </c>
      <c r="I3287" s="9">
        <f>COUNTIFS(Violations[Key],C3287,Violations[Critical flag],"Critical")</f>
        <v/>
      </c>
      <c r="J3287" s="9">
        <f>IF(LEFT(_xlfn.XLOOKUP(C3287,Violations[Key],Violations[Action]),20)="Establishment Closed","Yes","No")</f>
        <v/>
      </c>
      <c r="K3287" s="9">
        <f>IF(F3287&lt;=13,"Yes","No")</f>
        <v/>
      </c>
    </row>
    <row r="3288">
      <c r="A3288" t="n">
        <v>41348054</v>
      </c>
      <c r="B3288" s="8" t="n">
        <v>46188</v>
      </c>
      <c r="C3288" s="9">
        <f>A3288&amp;"-"&amp;TEXT(B3288,"yyyymmdd")</f>
        <v/>
      </c>
      <c r="D3288" s="9">
        <f>_xlfn.XLOOKUP(C3288,Violations[Key],Violations[Boro])</f>
        <v/>
      </c>
      <c r="E3288" s="9">
        <f>_xlfn.XLOOKUP(C3288,Violations[Key],Violations[Cuisine])</f>
        <v/>
      </c>
      <c r="F3288" s="9">
        <f>_xlfn.XLOOKUP(C3288,Violations[Key],Violations[Score])</f>
        <v/>
      </c>
      <c r="G3288" s="9">
        <f>_xlfn.XLOOKUP(C3288,Violations[Key],Violations[Grade])&amp;""</f>
        <v/>
      </c>
      <c r="H3288" s="9">
        <f>COUNTIFS(Violations[Key],C3288,Violations[Violation code],"&lt;&gt;")</f>
        <v/>
      </c>
      <c r="I3288" s="9">
        <f>COUNTIFS(Violations[Key],C3288,Violations[Critical flag],"Critical")</f>
        <v/>
      </c>
      <c r="J3288" s="9">
        <f>IF(LEFT(_xlfn.XLOOKUP(C3288,Violations[Key],Violations[Action]),20)="Establishment Closed","Yes","No")</f>
        <v/>
      </c>
      <c r="K3288" s="9">
        <f>IF(F3288&lt;=13,"Yes","No")</f>
        <v/>
      </c>
    </row>
    <row r="3289">
      <c r="A3289" t="n">
        <v>41418337</v>
      </c>
      <c r="B3289" s="8" t="n">
        <v>46188</v>
      </c>
      <c r="C3289" s="9">
        <f>A3289&amp;"-"&amp;TEXT(B3289,"yyyymmdd")</f>
        <v/>
      </c>
      <c r="D3289" s="9">
        <f>_xlfn.XLOOKUP(C3289,Violations[Key],Violations[Boro])</f>
        <v/>
      </c>
      <c r="E3289" s="9">
        <f>_xlfn.XLOOKUP(C3289,Violations[Key],Violations[Cuisine])</f>
        <v/>
      </c>
      <c r="F3289" s="9">
        <f>_xlfn.XLOOKUP(C3289,Violations[Key],Violations[Score])</f>
        <v/>
      </c>
      <c r="G3289" s="9">
        <f>_xlfn.XLOOKUP(C3289,Violations[Key],Violations[Grade])&amp;""</f>
        <v/>
      </c>
      <c r="H3289" s="9">
        <f>COUNTIFS(Violations[Key],C3289,Violations[Violation code],"&lt;&gt;")</f>
        <v/>
      </c>
      <c r="I3289" s="9">
        <f>COUNTIFS(Violations[Key],C3289,Violations[Critical flag],"Critical")</f>
        <v/>
      </c>
      <c r="J3289" s="9">
        <f>IF(LEFT(_xlfn.XLOOKUP(C3289,Violations[Key],Violations[Action]),20)="Establishment Closed","Yes","No")</f>
        <v/>
      </c>
      <c r="K3289" s="9">
        <f>IF(F3289&lt;=13,"Yes","No")</f>
        <v/>
      </c>
    </row>
    <row r="3290">
      <c r="A3290" t="n">
        <v>41442937</v>
      </c>
      <c r="B3290" s="8" t="n">
        <v>46188</v>
      </c>
      <c r="C3290" s="9">
        <f>A3290&amp;"-"&amp;TEXT(B3290,"yyyymmdd")</f>
        <v/>
      </c>
      <c r="D3290" s="9">
        <f>_xlfn.XLOOKUP(C3290,Violations[Key],Violations[Boro])</f>
        <v/>
      </c>
      <c r="E3290" s="9">
        <f>_xlfn.XLOOKUP(C3290,Violations[Key],Violations[Cuisine])</f>
        <v/>
      </c>
      <c r="F3290" s="9">
        <f>_xlfn.XLOOKUP(C3290,Violations[Key],Violations[Score])</f>
        <v/>
      </c>
      <c r="G3290" s="9">
        <f>_xlfn.XLOOKUP(C3290,Violations[Key],Violations[Grade])&amp;""</f>
        <v/>
      </c>
      <c r="H3290" s="9">
        <f>COUNTIFS(Violations[Key],C3290,Violations[Violation code],"&lt;&gt;")</f>
        <v/>
      </c>
      <c r="I3290" s="9">
        <f>COUNTIFS(Violations[Key],C3290,Violations[Critical flag],"Critical")</f>
        <v/>
      </c>
      <c r="J3290" s="9">
        <f>IF(LEFT(_xlfn.XLOOKUP(C3290,Violations[Key],Violations[Action]),20)="Establishment Closed","Yes","No")</f>
        <v/>
      </c>
      <c r="K3290" s="9">
        <f>IF(F3290&lt;=13,"Yes","No")</f>
        <v/>
      </c>
    </row>
    <row r="3291">
      <c r="A3291" t="n">
        <v>41509593</v>
      </c>
      <c r="B3291" s="8" t="n">
        <v>46188</v>
      </c>
      <c r="C3291" s="9">
        <f>A3291&amp;"-"&amp;TEXT(B3291,"yyyymmdd")</f>
        <v/>
      </c>
      <c r="D3291" s="9">
        <f>_xlfn.XLOOKUP(C3291,Violations[Key],Violations[Boro])</f>
        <v/>
      </c>
      <c r="E3291" s="9">
        <f>_xlfn.XLOOKUP(C3291,Violations[Key],Violations[Cuisine])</f>
        <v/>
      </c>
      <c r="F3291" s="9">
        <f>_xlfn.XLOOKUP(C3291,Violations[Key],Violations[Score])</f>
        <v/>
      </c>
      <c r="G3291" s="9">
        <f>_xlfn.XLOOKUP(C3291,Violations[Key],Violations[Grade])&amp;""</f>
        <v/>
      </c>
      <c r="H3291" s="9">
        <f>COUNTIFS(Violations[Key],C3291,Violations[Violation code],"&lt;&gt;")</f>
        <v/>
      </c>
      <c r="I3291" s="9">
        <f>COUNTIFS(Violations[Key],C3291,Violations[Critical flag],"Critical")</f>
        <v/>
      </c>
      <c r="J3291" s="9">
        <f>IF(LEFT(_xlfn.XLOOKUP(C3291,Violations[Key],Violations[Action]),20)="Establishment Closed","Yes","No")</f>
        <v/>
      </c>
      <c r="K3291" s="9">
        <f>IF(F3291&lt;=13,"Yes","No")</f>
        <v/>
      </c>
    </row>
    <row r="3292">
      <c r="A3292" t="n">
        <v>41621699</v>
      </c>
      <c r="B3292" s="8" t="n">
        <v>46188</v>
      </c>
      <c r="C3292" s="9">
        <f>A3292&amp;"-"&amp;TEXT(B3292,"yyyymmdd")</f>
        <v/>
      </c>
      <c r="D3292" s="9">
        <f>_xlfn.XLOOKUP(C3292,Violations[Key],Violations[Boro])</f>
        <v/>
      </c>
      <c r="E3292" s="9">
        <f>_xlfn.XLOOKUP(C3292,Violations[Key],Violations[Cuisine])</f>
        <v/>
      </c>
      <c r="F3292" s="9">
        <f>_xlfn.XLOOKUP(C3292,Violations[Key],Violations[Score])</f>
        <v/>
      </c>
      <c r="G3292" s="9">
        <f>_xlfn.XLOOKUP(C3292,Violations[Key],Violations[Grade])&amp;""</f>
        <v/>
      </c>
      <c r="H3292" s="9">
        <f>COUNTIFS(Violations[Key],C3292,Violations[Violation code],"&lt;&gt;")</f>
        <v/>
      </c>
      <c r="I3292" s="9">
        <f>COUNTIFS(Violations[Key],C3292,Violations[Critical flag],"Critical")</f>
        <v/>
      </c>
      <c r="J3292" s="9">
        <f>IF(LEFT(_xlfn.XLOOKUP(C3292,Violations[Key],Violations[Action]),20)="Establishment Closed","Yes","No")</f>
        <v/>
      </c>
      <c r="K3292" s="9">
        <f>IF(F3292&lt;=13,"Yes","No")</f>
        <v/>
      </c>
    </row>
    <row r="3293">
      <c r="A3293" t="n">
        <v>41631374</v>
      </c>
      <c r="B3293" s="8" t="n">
        <v>46188</v>
      </c>
      <c r="C3293" s="9">
        <f>A3293&amp;"-"&amp;TEXT(B3293,"yyyymmdd")</f>
        <v/>
      </c>
      <c r="D3293" s="9">
        <f>_xlfn.XLOOKUP(C3293,Violations[Key],Violations[Boro])</f>
        <v/>
      </c>
      <c r="E3293" s="9">
        <f>_xlfn.XLOOKUP(C3293,Violations[Key],Violations[Cuisine])</f>
        <v/>
      </c>
      <c r="F3293" s="9">
        <f>_xlfn.XLOOKUP(C3293,Violations[Key],Violations[Score])</f>
        <v/>
      </c>
      <c r="G3293" s="9">
        <f>_xlfn.XLOOKUP(C3293,Violations[Key],Violations[Grade])&amp;""</f>
        <v/>
      </c>
      <c r="H3293" s="9">
        <f>COUNTIFS(Violations[Key],C3293,Violations[Violation code],"&lt;&gt;")</f>
        <v/>
      </c>
      <c r="I3293" s="9">
        <f>COUNTIFS(Violations[Key],C3293,Violations[Critical flag],"Critical")</f>
        <v/>
      </c>
      <c r="J3293" s="9">
        <f>IF(LEFT(_xlfn.XLOOKUP(C3293,Violations[Key],Violations[Action]),20)="Establishment Closed","Yes","No")</f>
        <v/>
      </c>
      <c r="K3293" s="9">
        <f>IF(F3293&lt;=13,"Yes","No")</f>
        <v/>
      </c>
    </row>
    <row r="3294">
      <c r="A3294" t="n">
        <v>41703394</v>
      </c>
      <c r="B3294" s="8" t="n">
        <v>46188</v>
      </c>
      <c r="C3294" s="9">
        <f>A3294&amp;"-"&amp;TEXT(B3294,"yyyymmdd")</f>
        <v/>
      </c>
      <c r="D3294" s="9">
        <f>_xlfn.XLOOKUP(C3294,Violations[Key],Violations[Boro])</f>
        <v/>
      </c>
      <c r="E3294" s="9">
        <f>_xlfn.XLOOKUP(C3294,Violations[Key],Violations[Cuisine])</f>
        <v/>
      </c>
      <c r="F3294" s="9">
        <f>_xlfn.XLOOKUP(C3294,Violations[Key],Violations[Score])</f>
        <v/>
      </c>
      <c r="G3294" s="9">
        <f>_xlfn.XLOOKUP(C3294,Violations[Key],Violations[Grade])&amp;""</f>
        <v/>
      </c>
      <c r="H3294" s="9">
        <f>COUNTIFS(Violations[Key],C3294,Violations[Violation code],"&lt;&gt;")</f>
        <v/>
      </c>
      <c r="I3294" s="9">
        <f>COUNTIFS(Violations[Key],C3294,Violations[Critical flag],"Critical")</f>
        <v/>
      </c>
      <c r="J3294" s="9">
        <f>IF(LEFT(_xlfn.XLOOKUP(C3294,Violations[Key],Violations[Action]),20)="Establishment Closed","Yes","No")</f>
        <v/>
      </c>
      <c r="K3294" s="9">
        <f>IF(F3294&lt;=13,"Yes","No")</f>
        <v/>
      </c>
    </row>
    <row r="3295">
      <c r="A3295" t="n">
        <v>50000334</v>
      </c>
      <c r="B3295" s="8" t="n">
        <v>46188</v>
      </c>
      <c r="C3295" s="9">
        <f>A3295&amp;"-"&amp;TEXT(B3295,"yyyymmdd")</f>
        <v/>
      </c>
      <c r="D3295" s="9">
        <f>_xlfn.XLOOKUP(C3295,Violations[Key],Violations[Boro])</f>
        <v/>
      </c>
      <c r="E3295" s="9">
        <f>_xlfn.XLOOKUP(C3295,Violations[Key],Violations[Cuisine])</f>
        <v/>
      </c>
      <c r="F3295" s="9">
        <f>_xlfn.XLOOKUP(C3295,Violations[Key],Violations[Score])</f>
        <v/>
      </c>
      <c r="G3295" s="9">
        <f>_xlfn.XLOOKUP(C3295,Violations[Key],Violations[Grade])&amp;""</f>
        <v/>
      </c>
      <c r="H3295" s="9">
        <f>COUNTIFS(Violations[Key],C3295,Violations[Violation code],"&lt;&gt;")</f>
        <v/>
      </c>
      <c r="I3295" s="9">
        <f>COUNTIFS(Violations[Key],C3295,Violations[Critical flag],"Critical")</f>
        <v/>
      </c>
      <c r="J3295" s="9">
        <f>IF(LEFT(_xlfn.XLOOKUP(C3295,Violations[Key],Violations[Action]),20)="Establishment Closed","Yes","No")</f>
        <v/>
      </c>
      <c r="K3295" s="9">
        <f>IF(F3295&lt;=13,"Yes","No")</f>
        <v/>
      </c>
    </row>
    <row r="3296">
      <c r="A3296" t="n">
        <v>50011635</v>
      </c>
      <c r="B3296" s="8" t="n">
        <v>46188</v>
      </c>
      <c r="C3296" s="9">
        <f>A3296&amp;"-"&amp;TEXT(B3296,"yyyymmdd")</f>
        <v/>
      </c>
      <c r="D3296" s="9">
        <f>_xlfn.XLOOKUP(C3296,Violations[Key],Violations[Boro])</f>
        <v/>
      </c>
      <c r="E3296" s="9">
        <f>_xlfn.XLOOKUP(C3296,Violations[Key],Violations[Cuisine])</f>
        <v/>
      </c>
      <c r="F3296" s="9">
        <f>_xlfn.XLOOKUP(C3296,Violations[Key],Violations[Score])</f>
        <v/>
      </c>
      <c r="G3296" s="9">
        <f>_xlfn.XLOOKUP(C3296,Violations[Key],Violations[Grade])&amp;""</f>
        <v/>
      </c>
      <c r="H3296" s="9">
        <f>COUNTIFS(Violations[Key],C3296,Violations[Violation code],"&lt;&gt;")</f>
        <v/>
      </c>
      <c r="I3296" s="9">
        <f>COUNTIFS(Violations[Key],C3296,Violations[Critical flag],"Critical")</f>
        <v/>
      </c>
      <c r="J3296" s="9">
        <f>IF(LEFT(_xlfn.XLOOKUP(C3296,Violations[Key],Violations[Action]),20)="Establishment Closed","Yes","No")</f>
        <v/>
      </c>
      <c r="K3296" s="9">
        <f>IF(F3296&lt;=13,"Yes","No")</f>
        <v/>
      </c>
    </row>
    <row r="3297">
      <c r="A3297" t="n">
        <v>50016615</v>
      </c>
      <c r="B3297" s="8" t="n">
        <v>46188</v>
      </c>
      <c r="C3297" s="9">
        <f>A3297&amp;"-"&amp;TEXT(B3297,"yyyymmdd")</f>
        <v/>
      </c>
      <c r="D3297" s="9">
        <f>_xlfn.XLOOKUP(C3297,Violations[Key],Violations[Boro])</f>
        <v/>
      </c>
      <c r="E3297" s="9">
        <f>_xlfn.XLOOKUP(C3297,Violations[Key],Violations[Cuisine])</f>
        <v/>
      </c>
      <c r="F3297" s="9">
        <f>_xlfn.XLOOKUP(C3297,Violations[Key],Violations[Score])</f>
        <v/>
      </c>
      <c r="G3297" s="9">
        <f>_xlfn.XLOOKUP(C3297,Violations[Key],Violations[Grade])&amp;""</f>
        <v/>
      </c>
      <c r="H3297" s="9">
        <f>COUNTIFS(Violations[Key],C3297,Violations[Violation code],"&lt;&gt;")</f>
        <v/>
      </c>
      <c r="I3297" s="9">
        <f>COUNTIFS(Violations[Key],C3297,Violations[Critical flag],"Critical")</f>
        <v/>
      </c>
      <c r="J3297" s="9">
        <f>IF(LEFT(_xlfn.XLOOKUP(C3297,Violations[Key],Violations[Action]),20)="Establishment Closed","Yes","No")</f>
        <v/>
      </c>
      <c r="K3297" s="9">
        <f>IF(F3297&lt;=13,"Yes","No")</f>
        <v/>
      </c>
    </row>
    <row r="3298">
      <c r="A3298" t="n">
        <v>50045305</v>
      </c>
      <c r="B3298" s="8" t="n">
        <v>46188</v>
      </c>
      <c r="C3298" s="9">
        <f>A3298&amp;"-"&amp;TEXT(B3298,"yyyymmdd")</f>
        <v/>
      </c>
      <c r="D3298" s="9">
        <f>_xlfn.XLOOKUP(C3298,Violations[Key],Violations[Boro])</f>
        <v/>
      </c>
      <c r="E3298" s="9">
        <f>_xlfn.XLOOKUP(C3298,Violations[Key],Violations[Cuisine])</f>
        <v/>
      </c>
      <c r="F3298" s="9">
        <f>_xlfn.XLOOKUP(C3298,Violations[Key],Violations[Score])</f>
        <v/>
      </c>
      <c r="G3298" s="9">
        <f>_xlfn.XLOOKUP(C3298,Violations[Key],Violations[Grade])&amp;""</f>
        <v/>
      </c>
      <c r="H3298" s="9">
        <f>COUNTIFS(Violations[Key],C3298,Violations[Violation code],"&lt;&gt;")</f>
        <v/>
      </c>
      <c r="I3298" s="9">
        <f>COUNTIFS(Violations[Key],C3298,Violations[Critical flag],"Critical")</f>
        <v/>
      </c>
      <c r="J3298" s="9">
        <f>IF(LEFT(_xlfn.XLOOKUP(C3298,Violations[Key],Violations[Action]),20)="Establishment Closed","Yes","No")</f>
        <v/>
      </c>
      <c r="K3298" s="9">
        <f>IF(F3298&lt;=13,"Yes","No")</f>
        <v/>
      </c>
    </row>
    <row r="3299">
      <c r="A3299" t="n">
        <v>50060822</v>
      </c>
      <c r="B3299" s="8" t="n">
        <v>46188</v>
      </c>
      <c r="C3299" s="9">
        <f>A3299&amp;"-"&amp;TEXT(B3299,"yyyymmdd")</f>
        <v/>
      </c>
      <c r="D3299" s="9">
        <f>_xlfn.XLOOKUP(C3299,Violations[Key],Violations[Boro])</f>
        <v/>
      </c>
      <c r="E3299" s="9">
        <f>_xlfn.XLOOKUP(C3299,Violations[Key],Violations[Cuisine])</f>
        <v/>
      </c>
      <c r="F3299" s="9">
        <f>_xlfn.XLOOKUP(C3299,Violations[Key],Violations[Score])</f>
        <v/>
      </c>
      <c r="G3299" s="9">
        <f>_xlfn.XLOOKUP(C3299,Violations[Key],Violations[Grade])&amp;""</f>
        <v/>
      </c>
      <c r="H3299" s="9">
        <f>COUNTIFS(Violations[Key],C3299,Violations[Violation code],"&lt;&gt;")</f>
        <v/>
      </c>
      <c r="I3299" s="9">
        <f>COUNTIFS(Violations[Key],C3299,Violations[Critical flag],"Critical")</f>
        <v/>
      </c>
      <c r="J3299" s="9">
        <f>IF(LEFT(_xlfn.XLOOKUP(C3299,Violations[Key],Violations[Action]),20)="Establishment Closed","Yes","No")</f>
        <v/>
      </c>
      <c r="K3299" s="9">
        <f>IF(F3299&lt;=13,"Yes","No")</f>
        <v/>
      </c>
    </row>
    <row r="3300">
      <c r="A3300" t="n">
        <v>50061316</v>
      </c>
      <c r="B3300" s="8" t="n">
        <v>46188</v>
      </c>
      <c r="C3300" s="9">
        <f>A3300&amp;"-"&amp;TEXT(B3300,"yyyymmdd")</f>
        <v/>
      </c>
      <c r="D3300" s="9">
        <f>_xlfn.XLOOKUP(C3300,Violations[Key],Violations[Boro])</f>
        <v/>
      </c>
      <c r="E3300" s="9">
        <f>_xlfn.XLOOKUP(C3300,Violations[Key],Violations[Cuisine])</f>
        <v/>
      </c>
      <c r="F3300" s="9">
        <f>_xlfn.XLOOKUP(C3300,Violations[Key],Violations[Score])</f>
        <v/>
      </c>
      <c r="G3300" s="9">
        <f>_xlfn.XLOOKUP(C3300,Violations[Key],Violations[Grade])&amp;""</f>
        <v/>
      </c>
      <c r="H3300" s="9">
        <f>COUNTIFS(Violations[Key],C3300,Violations[Violation code],"&lt;&gt;")</f>
        <v/>
      </c>
      <c r="I3300" s="9">
        <f>COUNTIFS(Violations[Key],C3300,Violations[Critical flag],"Critical")</f>
        <v/>
      </c>
      <c r="J3300" s="9">
        <f>IF(LEFT(_xlfn.XLOOKUP(C3300,Violations[Key],Violations[Action]),20)="Establishment Closed","Yes","No")</f>
        <v/>
      </c>
      <c r="K3300" s="9">
        <f>IF(F3300&lt;=13,"Yes","No")</f>
        <v/>
      </c>
    </row>
    <row r="3301">
      <c r="A3301" t="n">
        <v>50077236</v>
      </c>
      <c r="B3301" s="8" t="n">
        <v>46188</v>
      </c>
      <c r="C3301" s="9">
        <f>A3301&amp;"-"&amp;TEXT(B3301,"yyyymmdd")</f>
        <v/>
      </c>
      <c r="D3301" s="9">
        <f>_xlfn.XLOOKUP(C3301,Violations[Key],Violations[Boro])</f>
        <v/>
      </c>
      <c r="E3301" s="9">
        <f>_xlfn.XLOOKUP(C3301,Violations[Key],Violations[Cuisine])</f>
        <v/>
      </c>
      <c r="F3301" s="9">
        <f>_xlfn.XLOOKUP(C3301,Violations[Key],Violations[Score])</f>
        <v/>
      </c>
      <c r="G3301" s="9">
        <f>_xlfn.XLOOKUP(C3301,Violations[Key],Violations[Grade])&amp;""</f>
        <v/>
      </c>
      <c r="H3301" s="9">
        <f>COUNTIFS(Violations[Key],C3301,Violations[Violation code],"&lt;&gt;")</f>
        <v/>
      </c>
      <c r="I3301" s="9">
        <f>COUNTIFS(Violations[Key],C3301,Violations[Critical flag],"Critical")</f>
        <v/>
      </c>
      <c r="J3301" s="9">
        <f>IF(LEFT(_xlfn.XLOOKUP(C3301,Violations[Key],Violations[Action]),20)="Establishment Closed","Yes","No")</f>
        <v/>
      </c>
      <c r="K3301" s="9">
        <f>IF(F3301&lt;=13,"Yes","No")</f>
        <v/>
      </c>
    </row>
    <row r="3302">
      <c r="A3302" t="n">
        <v>50086832</v>
      </c>
      <c r="B3302" s="8" t="n">
        <v>46188</v>
      </c>
      <c r="C3302" s="9">
        <f>A3302&amp;"-"&amp;TEXT(B3302,"yyyymmdd")</f>
        <v/>
      </c>
      <c r="D3302" s="9">
        <f>_xlfn.XLOOKUP(C3302,Violations[Key],Violations[Boro])</f>
        <v/>
      </c>
      <c r="E3302" s="9">
        <f>_xlfn.XLOOKUP(C3302,Violations[Key],Violations[Cuisine])</f>
        <v/>
      </c>
      <c r="F3302" s="9">
        <f>_xlfn.XLOOKUP(C3302,Violations[Key],Violations[Score])</f>
        <v/>
      </c>
      <c r="G3302" s="9">
        <f>_xlfn.XLOOKUP(C3302,Violations[Key],Violations[Grade])&amp;""</f>
        <v/>
      </c>
      <c r="H3302" s="9">
        <f>COUNTIFS(Violations[Key],C3302,Violations[Violation code],"&lt;&gt;")</f>
        <v/>
      </c>
      <c r="I3302" s="9">
        <f>COUNTIFS(Violations[Key],C3302,Violations[Critical flag],"Critical")</f>
        <v/>
      </c>
      <c r="J3302" s="9">
        <f>IF(LEFT(_xlfn.XLOOKUP(C3302,Violations[Key],Violations[Action]),20)="Establishment Closed","Yes","No")</f>
        <v/>
      </c>
      <c r="K3302" s="9">
        <f>IF(F3302&lt;=13,"Yes","No")</f>
        <v/>
      </c>
    </row>
    <row r="3303">
      <c r="A3303" t="n">
        <v>50087123</v>
      </c>
      <c r="B3303" s="8" t="n">
        <v>46188</v>
      </c>
      <c r="C3303" s="9">
        <f>A3303&amp;"-"&amp;TEXT(B3303,"yyyymmdd")</f>
        <v/>
      </c>
      <c r="D3303" s="9">
        <f>_xlfn.XLOOKUP(C3303,Violations[Key],Violations[Boro])</f>
        <v/>
      </c>
      <c r="E3303" s="9">
        <f>_xlfn.XLOOKUP(C3303,Violations[Key],Violations[Cuisine])</f>
        <v/>
      </c>
      <c r="F3303" s="9">
        <f>_xlfn.XLOOKUP(C3303,Violations[Key],Violations[Score])</f>
        <v/>
      </c>
      <c r="G3303" s="9">
        <f>_xlfn.XLOOKUP(C3303,Violations[Key],Violations[Grade])&amp;""</f>
        <v/>
      </c>
      <c r="H3303" s="9">
        <f>COUNTIFS(Violations[Key],C3303,Violations[Violation code],"&lt;&gt;")</f>
        <v/>
      </c>
      <c r="I3303" s="9">
        <f>COUNTIFS(Violations[Key],C3303,Violations[Critical flag],"Critical")</f>
        <v/>
      </c>
      <c r="J3303" s="9">
        <f>IF(LEFT(_xlfn.XLOOKUP(C3303,Violations[Key],Violations[Action]),20)="Establishment Closed","Yes","No")</f>
        <v/>
      </c>
      <c r="K3303" s="9">
        <f>IF(F3303&lt;=13,"Yes","No")</f>
        <v/>
      </c>
    </row>
    <row r="3304">
      <c r="A3304" t="n">
        <v>50087943</v>
      </c>
      <c r="B3304" s="8" t="n">
        <v>46188</v>
      </c>
      <c r="C3304" s="9">
        <f>A3304&amp;"-"&amp;TEXT(B3304,"yyyymmdd")</f>
        <v/>
      </c>
      <c r="D3304" s="9">
        <f>_xlfn.XLOOKUP(C3304,Violations[Key],Violations[Boro])</f>
        <v/>
      </c>
      <c r="E3304" s="9">
        <f>_xlfn.XLOOKUP(C3304,Violations[Key],Violations[Cuisine])</f>
        <v/>
      </c>
      <c r="F3304" s="9">
        <f>_xlfn.XLOOKUP(C3304,Violations[Key],Violations[Score])</f>
        <v/>
      </c>
      <c r="G3304" s="9">
        <f>_xlfn.XLOOKUP(C3304,Violations[Key],Violations[Grade])&amp;""</f>
        <v/>
      </c>
      <c r="H3304" s="9">
        <f>COUNTIFS(Violations[Key],C3304,Violations[Violation code],"&lt;&gt;")</f>
        <v/>
      </c>
      <c r="I3304" s="9">
        <f>COUNTIFS(Violations[Key],C3304,Violations[Critical flag],"Critical")</f>
        <v/>
      </c>
      <c r="J3304" s="9">
        <f>IF(LEFT(_xlfn.XLOOKUP(C3304,Violations[Key],Violations[Action]),20)="Establishment Closed","Yes","No")</f>
        <v/>
      </c>
      <c r="K3304" s="9">
        <f>IF(F3304&lt;=13,"Yes","No")</f>
        <v/>
      </c>
    </row>
    <row r="3305">
      <c r="A3305" t="n">
        <v>50089662</v>
      </c>
      <c r="B3305" s="8" t="n">
        <v>46188</v>
      </c>
      <c r="C3305" s="9">
        <f>A3305&amp;"-"&amp;TEXT(B3305,"yyyymmdd")</f>
        <v/>
      </c>
      <c r="D3305" s="9">
        <f>_xlfn.XLOOKUP(C3305,Violations[Key],Violations[Boro])</f>
        <v/>
      </c>
      <c r="E3305" s="9">
        <f>_xlfn.XLOOKUP(C3305,Violations[Key],Violations[Cuisine])</f>
        <v/>
      </c>
      <c r="F3305" s="9">
        <f>_xlfn.XLOOKUP(C3305,Violations[Key],Violations[Score])</f>
        <v/>
      </c>
      <c r="G3305" s="9">
        <f>_xlfn.XLOOKUP(C3305,Violations[Key],Violations[Grade])&amp;""</f>
        <v/>
      </c>
      <c r="H3305" s="9">
        <f>COUNTIFS(Violations[Key],C3305,Violations[Violation code],"&lt;&gt;")</f>
        <v/>
      </c>
      <c r="I3305" s="9">
        <f>COUNTIFS(Violations[Key],C3305,Violations[Critical flag],"Critical")</f>
        <v/>
      </c>
      <c r="J3305" s="9">
        <f>IF(LEFT(_xlfn.XLOOKUP(C3305,Violations[Key],Violations[Action]),20)="Establishment Closed","Yes","No")</f>
        <v/>
      </c>
      <c r="K3305" s="9">
        <f>IF(F3305&lt;=13,"Yes","No")</f>
        <v/>
      </c>
    </row>
    <row r="3306">
      <c r="A3306" t="n">
        <v>50092553</v>
      </c>
      <c r="B3306" s="8" t="n">
        <v>46188</v>
      </c>
      <c r="C3306" s="9">
        <f>A3306&amp;"-"&amp;TEXT(B3306,"yyyymmdd")</f>
        <v/>
      </c>
      <c r="D3306" s="9">
        <f>_xlfn.XLOOKUP(C3306,Violations[Key],Violations[Boro])</f>
        <v/>
      </c>
      <c r="E3306" s="9">
        <f>_xlfn.XLOOKUP(C3306,Violations[Key],Violations[Cuisine])</f>
        <v/>
      </c>
      <c r="F3306" s="9">
        <f>_xlfn.XLOOKUP(C3306,Violations[Key],Violations[Score])</f>
        <v/>
      </c>
      <c r="G3306" s="9">
        <f>_xlfn.XLOOKUP(C3306,Violations[Key],Violations[Grade])&amp;""</f>
        <v/>
      </c>
      <c r="H3306" s="9">
        <f>COUNTIFS(Violations[Key],C3306,Violations[Violation code],"&lt;&gt;")</f>
        <v/>
      </c>
      <c r="I3306" s="9">
        <f>COUNTIFS(Violations[Key],C3306,Violations[Critical flag],"Critical")</f>
        <v/>
      </c>
      <c r="J3306" s="9">
        <f>IF(LEFT(_xlfn.XLOOKUP(C3306,Violations[Key],Violations[Action]),20)="Establishment Closed","Yes","No")</f>
        <v/>
      </c>
      <c r="K3306" s="9">
        <f>IF(F3306&lt;=13,"Yes","No")</f>
        <v/>
      </c>
    </row>
    <row r="3307">
      <c r="A3307" t="n">
        <v>50099920</v>
      </c>
      <c r="B3307" s="8" t="n">
        <v>46188</v>
      </c>
      <c r="C3307" s="9">
        <f>A3307&amp;"-"&amp;TEXT(B3307,"yyyymmdd")</f>
        <v/>
      </c>
      <c r="D3307" s="9">
        <f>_xlfn.XLOOKUP(C3307,Violations[Key],Violations[Boro])</f>
        <v/>
      </c>
      <c r="E3307" s="9">
        <f>_xlfn.XLOOKUP(C3307,Violations[Key],Violations[Cuisine])</f>
        <v/>
      </c>
      <c r="F3307" s="9">
        <f>_xlfn.XLOOKUP(C3307,Violations[Key],Violations[Score])</f>
        <v/>
      </c>
      <c r="G3307" s="9">
        <f>_xlfn.XLOOKUP(C3307,Violations[Key],Violations[Grade])&amp;""</f>
        <v/>
      </c>
      <c r="H3307" s="9">
        <f>COUNTIFS(Violations[Key],C3307,Violations[Violation code],"&lt;&gt;")</f>
        <v/>
      </c>
      <c r="I3307" s="9">
        <f>COUNTIFS(Violations[Key],C3307,Violations[Critical flag],"Critical")</f>
        <v/>
      </c>
      <c r="J3307" s="9">
        <f>IF(LEFT(_xlfn.XLOOKUP(C3307,Violations[Key],Violations[Action]),20)="Establishment Closed","Yes","No")</f>
        <v/>
      </c>
      <c r="K3307" s="9">
        <f>IF(F3307&lt;=13,"Yes","No")</f>
        <v/>
      </c>
    </row>
    <row r="3308">
      <c r="A3308" t="n">
        <v>50100556</v>
      </c>
      <c r="B3308" s="8" t="n">
        <v>46188</v>
      </c>
      <c r="C3308" s="9">
        <f>A3308&amp;"-"&amp;TEXT(B3308,"yyyymmdd")</f>
        <v/>
      </c>
      <c r="D3308" s="9">
        <f>_xlfn.XLOOKUP(C3308,Violations[Key],Violations[Boro])</f>
        <v/>
      </c>
      <c r="E3308" s="9">
        <f>_xlfn.XLOOKUP(C3308,Violations[Key],Violations[Cuisine])</f>
        <v/>
      </c>
      <c r="F3308" s="9">
        <f>_xlfn.XLOOKUP(C3308,Violations[Key],Violations[Score])</f>
        <v/>
      </c>
      <c r="G3308" s="9">
        <f>_xlfn.XLOOKUP(C3308,Violations[Key],Violations[Grade])&amp;""</f>
        <v/>
      </c>
      <c r="H3308" s="9">
        <f>COUNTIFS(Violations[Key],C3308,Violations[Violation code],"&lt;&gt;")</f>
        <v/>
      </c>
      <c r="I3308" s="9">
        <f>COUNTIFS(Violations[Key],C3308,Violations[Critical flag],"Critical")</f>
        <v/>
      </c>
      <c r="J3308" s="9">
        <f>IF(LEFT(_xlfn.XLOOKUP(C3308,Violations[Key],Violations[Action]),20)="Establishment Closed","Yes","No")</f>
        <v/>
      </c>
      <c r="K3308" s="9">
        <f>IF(F3308&lt;=13,"Yes","No")</f>
        <v/>
      </c>
    </row>
    <row r="3309">
      <c r="A3309" t="n">
        <v>50104645</v>
      </c>
      <c r="B3309" s="8" t="n">
        <v>46188</v>
      </c>
      <c r="C3309" s="9">
        <f>A3309&amp;"-"&amp;TEXT(B3309,"yyyymmdd")</f>
        <v/>
      </c>
      <c r="D3309" s="9">
        <f>_xlfn.XLOOKUP(C3309,Violations[Key],Violations[Boro])</f>
        <v/>
      </c>
      <c r="E3309" s="9">
        <f>_xlfn.XLOOKUP(C3309,Violations[Key],Violations[Cuisine])</f>
        <v/>
      </c>
      <c r="F3309" s="9">
        <f>_xlfn.XLOOKUP(C3309,Violations[Key],Violations[Score])</f>
        <v/>
      </c>
      <c r="G3309" s="9">
        <f>_xlfn.XLOOKUP(C3309,Violations[Key],Violations[Grade])&amp;""</f>
        <v/>
      </c>
      <c r="H3309" s="9">
        <f>COUNTIFS(Violations[Key],C3309,Violations[Violation code],"&lt;&gt;")</f>
        <v/>
      </c>
      <c r="I3309" s="9">
        <f>COUNTIFS(Violations[Key],C3309,Violations[Critical flag],"Critical")</f>
        <v/>
      </c>
      <c r="J3309" s="9">
        <f>IF(LEFT(_xlfn.XLOOKUP(C3309,Violations[Key],Violations[Action]),20)="Establishment Closed","Yes","No")</f>
        <v/>
      </c>
      <c r="K3309" s="9">
        <f>IF(F3309&lt;=13,"Yes","No")</f>
        <v/>
      </c>
    </row>
    <row r="3310">
      <c r="A3310" t="n">
        <v>50105514</v>
      </c>
      <c r="B3310" s="8" t="n">
        <v>46188</v>
      </c>
      <c r="C3310" s="9">
        <f>A3310&amp;"-"&amp;TEXT(B3310,"yyyymmdd")</f>
        <v/>
      </c>
      <c r="D3310" s="9">
        <f>_xlfn.XLOOKUP(C3310,Violations[Key],Violations[Boro])</f>
        <v/>
      </c>
      <c r="E3310" s="9">
        <f>_xlfn.XLOOKUP(C3310,Violations[Key],Violations[Cuisine])</f>
        <v/>
      </c>
      <c r="F3310" s="9">
        <f>_xlfn.XLOOKUP(C3310,Violations[Key],Violations[Score])</f>
        <v/>
      </c>
      <c r="G3310" s="9">
        <f>_xlfn.XLOOKUP(C3310,Violations[Key],Violations[Grade])&amp;""</f>
        <v/>
      </c>
      <c r="H3310" s="9">
        <f>COUNTIFS(Violations[Key],C3310,Violations[Violation code],"&lt;&gt;")</f>
        <v/>
      </c>
      <c r="I3310" s="9">
        <f>COUNTIFS(Violations[Key],C3310,Violations[Critical flag],"Critical")</f>
        <v/>
      </c>
      <c r="J3310" s="9">
        <f>IF(LEFT(_xlfn.XLOOKUP(C3310,Violations[Key],Violations[Action]),20)="Establishment Closed","Yes","No")</f>
        <v/>
      </c>
      <c r="K3310" s="9">
        <f>IF(F3310&lt;=13,"Yes","No")</f>
        <v/>
      </c>
    </row>
    <row r="3311">
      <c r="A3311" t="n">
        <v>50106416</v>
      </c>
      <c r="B3311" s="8" t="n">
        <v>46188</v>
      </c>
      <c r="C3311" s="9">
        <f>A3311&amp;"-"&amp;TEXT(B3311,"yyyymmdd")</f>
        <v/>
      </c>
      <c r="D3311" s="9">
        <f>_xlfn.XLOOKUP(C3311,Violations[Key],Violations[Boro])</f>
        <v/>
      </c>
      <c r="E3311" s="9">
        <f>_xlfn.XLOOKUP(C3311,Violations[Key],Violations[Cuisine])</f>
        <v/>
      </c>
      <c r="F3311" s="9">
        <f>_xlfn.XLOOKUP(C3311,Violations[Key],Violations[Score])</f>
        <v/>
      </c>
      <c r="G3311" s="9">
        <f>_xlfn.XLOOKUP(C3311,Violations[Key],Violations[Grade])&amp;""</f>
        <v/>
      </c>
      <c r="H3311" s="9">
        <f>COUNTIFS(Violations[Key],C3311,Violations[Violation code],"&lt;&gt;")</f>
        <v/>
      </c>
      <c r="I3311" s="9">
        <f>COUNTIFS(Violations[Key],C3311,Violations[Critical flag],"Critical")</f>
        <v/>
      </c>
      <c r="J3311" s="9">
        <f>IF(LEFT(_xlfn.XLOOKUP(C3311,Violations[Key],Violations[Action]),20)="Establishment Closed","Yes","No")</f>
        <v/>
      </c>
      <c r="K3311" s="9">
        <f>IF(F3311&lt;=13,"Yes","No")</f>
        <v/>
      </c>
    </row>
    <row r="3312">
      <c r="A3312" t="n">
        <v>50108220</v>
      </c>
      <c r="B3312" s="8" t="n">
        <v>46188</v>
      </c>
      <c r="C3312" s="9">
        <f>A3312&amp;"-"&amp;TEXT(B3312,"yyyymmdd")</f>
        <v/>
      </c>
      <c r="D3312" s="9">
        <f>_xlfn.XLOOKUP(C3312,Violations[Key],Violations[Boro])</f>
        <v/>
      </c>
      <c r="E3312" s="9">
        <f>_xlfn.XLOOKUP(C3312,Violations[Key],Violations[Cuisine])</f>
        <v/>
      </c>
      <c r="F3312" s="9">
        <f>_xlfn.XLOOKUP(C3312,Violations[Key],Violations[Score])</f>
        <v/>
      </c>
      <c r="G3312" s="9">
        <f>_xlfn.XLOOKUP(C3312,Violations[Key],Violations[Grade])&amp;""</f>
        <v/>
      </c>
      <c r="H3312" s="9">
        <f>COUNTIFS(Violations[Key],C3312,Violations[Violation code],"&lt;&gt;")</f>
        <v/>
      </c>
      <c r="I3312" s="9">
        <f>COUNTIFS(Violations[Key],C3312,Violations[Critical flag],"Critical")</f>
        <v/>
      </c>
      <c r="J3312" s="9">
        <f>IF(LEFT(_xlfn.XLOOKUP(C3312,Violations[Key],Violations[Action]),20)="Establishment Closed","Yes","No")</f>
        <v/>
      </c>
      <c r="K3312" s="9">
        <f>IF(F3312&lt;=13,"Yes","No")</f>
        <v/>
      </c>
    </row>
    <row r="3313">
      <c r="A3313" t="n">
        <v>50111007</v>
      </c>
      <c r="B3313" s="8" t="n">
        <v>46188</v>
      </c>
      <c r="C3313" s="9">
        <f>A3313&amp;"-"&amp;TEXT(B3313,"yyyymmdd")</f>
        <v/>
      </c>
      <c r="D3313" s="9">
        <f>_xlfn.XLOOKUP(C3313,Violations[Key],Violations[Boro])</f>
        <v/>
      </c>
      <c r="E3313" s="9">
        <f>_xlfn.XLOOKUP(C3313,Violations[Key],Violations[Cuisine])</f>
        <v/>
      </c>
      <c r="F3313" s="9">
        <f>_xlfn.XLOOKUP(C3313,Violations[Key],Violations[Score])</f>
        <v/>
      </c>
      <c r="G3313" s="9">
        <f>_xlfn.XLOOKUP(C3313,Violations[Key],Violations[Grade])&amp;""</f>
        <v/>
      </c>
      <c r="H3313" s="9">
        <f>COUNTIFS(Violations[Key],C3313,Violations[Violation code],"&lt;&gt;")</f>
        <v/>
      </c>
      <c r="I3313" s="9">
        <f>COUNTIFS(Violations[Key],C3313,Violations[Critical flag],"Critical")</f>
        <v/>
      </c>
      <c r="J3313" s="9">
        <f>IF(LEFT(_xlfn.XLOOKUP(C3313,Violations[Key],Violations[Action]),20)="Establishment Closed","Yes","No")</f>
        <v/>
      </c>
      <c r="K3313" s="9">
        <f>IF(F3313&lt;=13,"Yes","No")</f>
        <v/>
      </c>
    </row>
    <row r="3314">
      <c r="A3314" t="n">
        <v>50116389</v>
      </c>
      <c r="B3314" s="8" t="n">
        <v>46188</v>
      </c>
      <c r="C3314" s="9">
        <f>A3314&amp;"-"&amp;TEXT(B3314,"yyyymmdd")</f>
        <v/>
      </c>
      <c r="D3314" s="9">
        <f>_xlfn.XLOOKUP(C3314,Violations[Key],Violations[Boro])</f>
        <v/>
      </c>
      <c r="E3314" s="9">
        <f>_xlfn.XLOOKUP(C3314,Violations[Key],Violations[Cuisine])</f>
        <v/>
      </c>
      <c r="F3314" s="9">
        <f>_xlfn.XLOOKUP(C3314,Violations[Key],Violations[Score])</f>
        <v/>
      </c>
      <c r="G3314" s="9">
        <f>_xlfn.XLOOKUP(C3314,Violations[Key],Violations[Grade])&amp;""</f>
        <v/>
      </c>
      <c r="H3314" s="9">
        <f>COUNTIFS(Violations[Key],C3314,Violations[Violation code],"&lt;&gt;")</f>
        <v/>
      </c>
      <c r="I3314" s="9">
        <f>COUNTIFS(Violations[Key],C3314,Violations[Critical flag],"Critical")</f>
        <v/>
      </c>
      <c r="J3314" s="9">
        <f>IF(LEFT(_xlfn.XLOOKUP(C3314,Violations[Key],Violations[Action]),20)="Establishment Closed","Yes","No")</f>
        <v/>
      </c>
      <c r="K3314" s="9">
        <f>IF(F3314&lt;=13,"Yes","No")</f>
        <v/>
      </c>
    </row>
    <row r="3315">
      <c r="A3315" t="n">
        <v>50116769</v>
      </c>
      <c r="B3315" s="8" t="n">
        <v>46188</v>
      </c>
      <c r="C3315" s="9">
        <f>A3315&amp;"-"&amp;TEXT(B3315,"yyyymmdd")</f>
        <v/>
      </c>
      <c r="D3315" s="9">
        <f>_xlfn.XLOOKUP(C3315,Violations[Key],Violations[Boro])</f>
        <v/>
      </c>
      <c r="E3315" s="9">
        <f>_xlfn.XLOOKUP(C3315,Violations[Key],Violations[Cuisine])</f>
        <v/>
      </c>
      <c r="F3315" s="9">
        <f>_xlfn.XLOOKUP(C3315,Violations[Key],Violations[Score])</f>
        <v/>
      </c>
      <c r="G3315" s="9">
        <f>_xlfn.XLOOKUP(C3315,Violations[Key],Violations[Grade])&amp;""</f>
        <v/>
      </c>
      <c r="H3315" s="9">
        <f>COUNTIFS(Violations[Key],C3315,Violations[Violation code],"&lt;&gt;")</f>
        <v/>
      </c>
      <c r="I3315" s="9">
        <f>COUNTIFS(Violations[Key],C3315,Violations[Critical flag],"Critical")</f>
        <v/>
      </c>
      <c r="J3315" s="9">
        <f>IF(LEFT(_xlfn.XLOOKUP(C3315,Violations[Key],Violations[Action]),20)="Establishment Closed","Yes","No")</f>
        <v/>
      </c>
      <c r="K3315" s="9">
        <f>IF(F3315&lt;=13,"Yes","No")</f>
        <v/>
      </c>
    </row>
    <row r="3316">
      <c r="A3316" t="n">
        <v>50122510</v>
      </c>
      <c r="B3316" s="8" t="n">
        <v>46188</v>
      </c>
      <c r="C3316" s="9">
        <f>A3316&amp;"-"&amp;TEXT(B3316,"yyyymmdd")</f>
        <v/>
      </c>
      <c r="D3316" s="9">
        <f>_xlfn.XLOOKUP(C3316,Violations[Key],Violations[Boro])</f>
        <v/>
      </c>
      <c r="E3316" s="9">
        <f>_xlfn.XLOOKUP(C3316,Violations[Key],Violations[Cuisine])</f>
        <v/>
      </c>
      <c r="F3316" s="9">
        <f>_xlfn.XLOOKUP(C3316,Violations[Key],Violations[Score])</f>
        <v/>
      </c>
      <c r="G3316" s="9">
        <f>_xlfn.XLOOKUP(C3316,Violations[Key],Violations[Grade])&amp;""</f>
        <v/>
      </c>
      <c r="H3316" s="9">
        <f>COUNTIFS(Violations[Key],C3316,Violations[Violation code],"&lt;&gt;")</f>
        <v/>
      </c>
      <c r="I3316" s="9">
        <f>COUNTIFS(Violations[Key],C3316,Violations[Critical flag],"Critical")</f>
        <v/>
      </c>
      <c r="J3316" s="9">
        <f>IF(LEFT(_xlfn.XLOOKUP(C3316,Violations[Key],Violations[Action]),20)="Establishment Closed","Yes","No")</f>
        <v/>
      </c>
      <c r="K3316" s="9">
        <f>IF(F3316&lt;=13,"Yes","No")</f>
        <v/>
      </c>
    </row>
    <row r="3317">
      <c r="A3317" t="n">
        <v>50123284</v>
      </c>
      <c r="B3317" s="8" t="n">
        <v>46188</v>
      </c>
      <c r="C3317" s="9">
        <f>A3317&amp;"-"&amp;TEXT(B3317,"yyyymmdd")</f>
        <v/>
      </c>
      <c r="D3317" s="9">
        <f>_xlfn.XLOOKUP(C3317,Violations[Key],Violations[Boro])</f>
        <v/>
      </c>
      <c r="E3317" s="9">
        <f>_xlfn.XLOOKUP(C3317,Violations[Key],Violations[Cuisine])</f>
        <v/>
      </c>
      <c r="F3317" s="9">
        <f>_xlfn.XLOOKUP(C3317,Violations[Key],Violations[Score])</f>
        <v/>
      </c>
      <c r="G3317" s="9">
        <f>_xlfn.XLOOKUP(C3317,Violations[Key],Violations[Grade])&amp;""</f>
        <v/>
      </c>
      <c r="H3317" s="9">
        <f>COUNTIFS(Violations[Key],C3317,Violations[Violation code],"&lt;&gt;")</f>
        <v/>
      </c>
      <c r="I3317" s="9">
        <f>COUNTIFS(Violations[Key],C3317,Violations[Critical flag],"Critical")</f>
        <v/>
      </c>
      <c r="J3317" s="9">
        <f>IF(LEFT(_xlfn.XLOOKUP(C3317,Violations[Key],Violations[Action]),20)="Establishment Closed","Yes","No")</f>
        <v/>
      </c>
      <c r="K3317" s="9">
        <f>IF(F3317&lt;=13,"Yes","No")</f>
        <v/>
      </c>
    </row>
    <row r="3318">
      <c r="A3318" t="n">
        <v>50124335</v>
      </c>
      <c r="B3318" s="8" t="n">
        <v>46188</v>
      </c>
      <c r="C3318" s="9">
        <f>A3318&amp;"-"&amp;TEXT(B3318,"yyyymmdd")</f>
        <v/>
      </c>
      <c r="D3318" s="9">
        <f>_xlfn.XLOOKUP(C3318,Violations[Key],Violations[Boro])</f>
        <v/>
      </c>
      <c r="E3318" s="9">
        <f>_xlfn.XLOOKUP(C3318,Violations[Key],Violations[Cuisine])</f>
        <v/>
      </c>
      <c r="F3318" s="9">
        <f>_xlfn.XLOOKUP(C3318,Violations[Key],Violations[Score])</f>
        <v/>
      </c>
      <c r="G3318" s="9">
        <f>_xlfn.XLOOKUP(C3318,Violations[Key],Violations[Grade])&amp;""</f>
        <v/>
      </c>
      <c r="H3318" s="9">
        <f>COUNTIFS(Violations[Key],C3318,Violations[Violation code],"&lt;&gt;")</f>
        <v/>
      </c>
      <c r="I3318" s="9">
        <f>COUNTIFS(Violations[Key],C3318,Violations[Critical flag],"Critical")</f>
        <v/>
      </c>
      <c r="J3318" s="9">
        <f>IF(LEFT(_xlfn.XLOOKUP(C3318,Violations[Key],Violations[Action]),20)="Establishment Closed","Yes","No")</f>
        <v/>
      </c>
      <c r="K3318" s="9">
        <f>IF(F3318&lt;=13,"Yes","No")</f>
        <v/>
      </c>
    </row>
    <row r="3319">
      <c r="A3319" t="n">
        <v>50125129</v>
      </c>
      <c r="B3319" s="8" t="n">
        <v>46188</v>
      </c>
      <c r="C3319" s="9">
        <f>A3319&amp;"-"&amp;TEXT(B3319,"yyyymmdd")</f>
        <v/>
      </c>
      <c r="D3319" s="9">
        <f>_xlfn.XLOOKUP(C3319,Violations[Key],Violations[Boro])</f>
        <v/>
      </c>
      <c r="E3319" s="9">
        <f>_xlfn.XLOOKUP(C3319,Violations[Key],Violations[Cuisine])</f>
        <v/>
      </c>
      <c r="F3319" s="9">
        <f>_xlfn.XLOOKUP(C3319,Violations[Key],Violations[Score])</f>
        <v/>
      </c>
      <c r="G3319" s="9">
        <f>_xlfn.XLOOKUP(C3319,Violations[Key],Violations[Grade])&amp;""</f>
        <v/>
      </c>
      <c r="H3319" s="9">
        <f>COUNTIFS(Violations[Key],C3319,Violations[Violation code],"&lt;&gt;")</f>
        <v/>
      </c>
      <c r="I3319" s="9">
        <f>COUNTIFS(Violations[Key],C3319,Violations[Critical flag],"Critical")</f>
        <v/>
      </c>
      <c r="J3319" s="9">
        <f>IF(LEFT(_xlfn.XLOOKUP(C3319,Violations[Key],Violations[Action]),20)="Establishment Closed","Yes","No")</f>
        <v/>
      </c>
      <c r="K3319" s="9">
        <f>IF(F3319&lt;=13,"Yes","No")</f>
        <v/>
      </c>
    </row>
    <row r="3320">
      <c r="A3320" t="n">
        <v>50129931</v>
      </c>
      <c r="B3320" s="8" t="n">
        <v>46188</v>
      </c>
      <c r="C3320" s="9">
        <f>A3320&amp;"-"&amp;TEXT(B3320,"yyyymmdd")</f>
        <v/>
      </c>
      <c r="D3320" s="9">
        <f>_xlfn.XLOOKUP(C3320,Violations[Key],Violations[Boro])</f>
        <v/>
      </c>
      <c r="E3320" s="9">
        <f>_xlfn.XLOOKUP(C3320,Violations[Key],Violations[Cuisine])</f>
        <v/>
      </c>
      <c r="F3320" s="9">
        <f>_xlfn.XLOOKUP(C3320,Violations[Key],Violations[Score])</f>
        <v/>
      </c>
      <c r="G3320" s="9">
        <f>_xlfn.XLOOKUP(C3320,Violations[Key],Violations[Grade])&amp;""</f>
        <v/>
      </c>
      <c r="H3320" s="9">
        <f>COUNTIFS(Violations[Key],C3320,Violations[Violation code],"&lt;&gt;")</f>
        <v/>
      </c>
      <c r="I3320" s="9">
        <f>COUNTIFS(Violations[Key],C3320,Violations[Critical flag],"Critical")</f>
        <v/>
      </c>
      <c r="J3320" s="9">
        <f>IF(LEFT(_xlfn.XLOOKUP(C3320,Violations[Key],Violations[Action]),20)="Establishment Closed","Yes","No")</f>
        <v/>
      </c>
      <c r="K3320" s="9">
        <f>IF(F3320&lt;=13,"Yes","No")</f>
        <v/>
      </c>
    </row>
    <row r="3321">
      <c r="A3321" t="n">
        <v>50133309</v>
      </c>
      <c r="B3321" s="8" t="n">
        <v>46188</v>
      </c>
      <c r="C3321" s="9">
        <f>A3321&amp;"-"&amp;TEXT(B3321,"yyyymmdd")</f>
        <v/>
      </c>
      <c r="D3321" s="9">
        <f>_xlfn.XLOOKUP(C3321,Violations[Key],Violations[Boro])</f>
        <v/>
      </c>
      <c r="E3321" s="9">
        <f>_xlfn.XLOOKUP(C3321,Violations[Key],Violations[Cuisine])</f>
        <v/>
      </c>
      <c r="F3321" s="9">
        <f>_xlfn.XLOOKUP(C3321,Violations[Key],Violations[Score])</f>
        <v/>
      </c>
      <c r="G3321" s="9">
        <f>_xlfn.XLOOKUP(C3321,Violations[Key],Violations[Grade])&amp;""</f>
        <v/>
      </c>
      <c r="H3321" s="9">
        <f>COUNTIFS(Violations[Key],C3321,Violations[Violation code],"&lt;&gt;")</f>
        <v/>
      </c>
      <c r="I3321" s="9">
        <f>COUNTIFS(Violations[Key],C3321,Violations[Critical flag],"Critical")</f>
        <v/>
      </c>
      <c r="J3321" s="9">
        <f>IF(LEFT(_xlfn.XLOOKUP(C3321,Violations[Key],Violations[Action]),20)="Establishment Closed","Yes","No")</f>
        <v/>
      </c>
      <c r="K3321" s="9">
        <f>IF(F3321&lt;=13,"Yes","No")</f>
        <v/>
      </c>
    </row>
    <row r="3322">
      <c r="A3322" t="n">
        <v>50133885</v>
      </c>
      <c r="B3322" s="8" t="n">
        <v>46188</v>
      </c>
      <c r="C3322" s="9">
        <f>A3322&amp;"-"&amp;TEXT(B3322,"yyyymmdd")</f>
        <v/>
      </c>
      <c r="D3322" s="9">
        <f>_xlfn.XLOOKUP(C3322,Violations[Key],Violations[Boro])</f>
        <v/>
      </c>
      <c r="E3322" s="9">
        <f>_xlfn.XLOOKUP(C3322,Violations[Key],Violations[Cuisine])</f>
        <v/>
      </c>
      <c r="F3322" s="9">
        <f>_xlfn.XLOOKUP(C3322,Violations[Key],Violations[Score])</f>
        <v/>
      </c>
      <c r="G3322" s="9">
        <f>_xlfn.XLOOKUP(C3322,Violations[Key],Violations[Grade])&amp;""</f>
        <v/>
      </c>
      <c r="H3322" s="9">
        <f>COUNTIFS(Violations[Key],C3322,Violations[Violation code],"&lt;&gt;")</f>
        <v/>
      </c>
      <c r="I3322" s="9">
        <f>COUNTIFS(Violations[Key],C3322,Violations[Critical flag],"Critical")</f>
        <v/>
      </c>
      <c r="J3322" s="9">
        <f>IF(LEFT(_xlfn.XLOOKUP(C3322,Violations[Key],Violations[Action]),20)="Establishment Closed","Yes","No")</f>
        <v/>
      </c>
      <c r="K3322" s="9">
        <f>IF(F3322&lt;=13,"Yes","No")</f>
        <v/>
      </c>
    </row>
    <row r="3323">
      <c r="A3323" t="n">
        <v>50135365</v>
      </c>
      <c r="B3323" s="8" t="n">
        <v>46188</v>
      </c>
      <c r="C3323" s="9">
        <f>A3323&amp;"-"&amp;TEXT(B3323,"yyyymmdd")</f>
        <v/>
      </c>
      <c r="D3323" s="9">
        <f>_xlfn.XLOOKUP(C3323,Violations[Key],Violations[Boro])</f>
        <v/>
      </c>
      <c r="E3323" s="9">
        <f>_xlfn.XLOOKUP(C3323,Violations[Key],Violations[Cuisine])</f>
        <v/>
      </c>
      <c r="F3323" s="9">
        <f>_xlfn.XLOOKUP(C3323,Violations[Key],Violations[Score])</f>
        <v/>
      </c>
      <c r="G3323" s="9">
        <f>_xlfn.XLOOKUP(C3323,Violations[Key],Violations[Grade])&amp;""</f>
        <v/>
      </c>
      <c r="H3323" s="9">
        <f>COUNTIFS(Violations[Key],C3323,Violations[Violation code],"&lt;&gt;")</f>
        <v/>
      </c>
      <c r="I3323" s="9">
        <f>COUNTIFS(Violations[Key],C3323,Violations[Critical flag],"Critical")</f>
        <v/>
      </c>
      <c r="J3323" s="9">
        <f>IF(LEFT(_xlfn.XLOOKUP(C3323,Violations[Key],Violations[Action]),20)="Establishment Closed","Yes","No")</f>
        <v/>
      </c>
      <c r="K3323" s="9">
        <f>IF(F3323&lt;=13,"Yes","No")</f>
        <v/>
      </c>
    </row>
    <row r="3324">
      <c r="A3324" t="n">
        <v>50135710</v>
      </c>
      <c r="B3324" s="8" t="n">
        <v>46188</v>
      </c>
      <c r="C3324" s="9">
        <f>A3324&amp;"-"&amp;TEXT(B3324,"yyyymmdd")</f>
        <v/>
      </c>
      <c r="D3324" s="9">
        <f>_xlfn.XLOOKUP(C3324,Violations[Key],Violations[Boro])</f>
        <v/>
      </c>
      <c r="E3324" s="9">
        <f>_xlfn.XLOOKUP(C3324,Violations[Key],Violations[Cuisine])</f>
        <v/>
      </c>
      <c r="F3324" s="9">
        <f>_xlfn.XLOOKUP(C3324,Violations[Key],Violations[Score])</f>
        <v/>
      </c>
      <c r="G3324" s="9">
        <f>_xlfn.XLOOKUP(C3324,Violations[Key],Violations[Grade])&amp;""</f>
        <v/>
      </c>
      <c r="H3324" s="9">
        <f>COUNTIFS(Violations[Key],C3324,Violations[Violation code],"&lt;&gt;")</f>
        <v/>
      </c>
      <c r="I3324" s="9">
        <f>COUNTIFS(Violations[Key],C3324,Violations[Critical flag],"Critical")</f>
        <v/>
      </c>
      <c r="J3324" s="9">
        <f>IF(LEFT(_xlfn.XLOOKUP(C3324,Violations[Key],Violations[Action]),20)="Establishment Closed","Yes","No")</f>
        <v/>
      </c>
      <c r="K3324" s="9">
        <f>IF(F3324&lt;=13,"Yes","No")</f>
        <v/>
      </c>
    </row>
    <row r="3325">
      <c r="A3325" t="n">
        <v>50139575</v>
      </c>
      <c r="B3325" s="8" t="n">
        <v>46188</v>
      </c>
      <c r="C3325" s="9">
        <f>A3325&amp;"-"&amp;TEXT(B3325,"yyyymmdd")</f>
        <v/>
      </c>
      <c r="D3325" s="9">
        <f>_xlfn.XLOOKUP(C3325,Violations[Key],Violations[Boro])</f>
        <v/>
      </c>
      <c r="E3325" s="9">
        <f>_xlfn.XLOOKUP(C3325,Violations[Key],Violations[Cuisine])</f>
        <v/>
      </c>
      <c r="F3325" s="9">
        <f>_xlfn.XLOOKUP(C3325,Violations[Key],Violations[Score])</f>
        <v/>
      </c>
      <c r="G3325" s="9">
        <f>_xlfn.XLOOKUP(C3325,Violations[Key],Violations[Grade])&amp;""</f>
        <v/>
      </c>
      <c r="H3325" s="9">
        <f>COUNTIFS(Violations[Key],C3325,Violations[Violation code],"&lt;&gt;")</f>
        <v/>
      </c>
      <c r="I3325" s="9">
        <f>COUNTIFS(Violations[Key],C3325,Violations[Critical flag],"Critical")</f>
        <v/>
      </c>
      <c r="J3325" s="9">
        <f>IF(LEFT(_xlfn.XLOOKUP(C3325,Violations[Key],Violations[Action]),20)="Establishment Closed","Yes","No")</f>
        <v/>
      </c>
      <c r="K3325" s="9">
        <f>IF(F3325&lt;=13,"Yes","No")</f>
        <v/>
      </c>
    </row>
    <row r="3326">
      <c r="A3326" t="n">
        <v>50141881</v>
      </c>
      <c r="B3326" s="8" t="n">
        <v>46188</v>
      </c>
      <c r="C3326" s="9">
        <f>A3326&amp;"-"&amp;TEXT(B3326,"yyyymmdd")</f>
        <v/>
      </c>
      <c r="D3326" s="9">
        <f>_xlfn.XLOOKUP(C3326,Violations[Key],Violations[Boro])</f>
        <v/>
      </c>
      <c r="E3326" s="9">
        <f>_xlfn.XLOOKUP(C3326,Violations[Key],Violations[Cuisine])</f>
        <v/>
      </c>
      <c r="F3326" s="9">
        <f>_xlfn.XLOOKUP(C3326,Violations[Key],Violations[Score])</f>
        <v/>
      </c>
      <c r="G3326" s="9">
        <f>_xlfn.XLOOKUP(C3326,Violations[Key],Violations[Grade])&amp;""</f>
        <v/>
      </c>
      <c r="H3326" s="9">
        <f>COUNTIFS(Violations[Key],C3326,Violations[Violation code],"&lt;&gt;")</f>
        <v/>
      </c>
      <c r="I3326" s="9">
        <f>COUNTIFS(Violations[Key],C3326,Violations[Critical flag],"Critical")</f>
        <v/>
      </c>
      <c r="J3326" s="9">
        <f>IF(LEFT(_xlfn.XLOOKUP(C3326,Violations[Key],Violations[Action]),20)="Establishment Closed","Yes","No")</f>
        <v/>
      </c>
      <c r="K3326" s="9">
        <f>IF(F3326&lt;=13,"Yes","No")</f>
        <v/>
      </c>
    </row>
    <row r="3327">
      <c r="A3327" t="n">
        <v>50142846</v>
      </c>
      <c r="B3327" s="8" t="n">
        <v>46188</v>
      </c>
      <c r="C3327" s="9">
        <f>A3327&amp;"-"&amp;TEXT(B3327,"yyyymmdd")</f>
        <v/>
      </c>
      <c r="D3327" s="9">
        <f>_xlfn.XLOOKUP(C3327,Violations[Key],Violations[Boro])</f>
        <v/>
      </c>
      <c r="E3327" s="9">
        <f>_xlfn.XLOOKUP(C3327,Violations[Key],Violations[Cuisine])</f>
        <v/>
      </c>
      <c r="F3327" s="9">
        <f>_xlfn.XLOOKUP(C3327,Violations[Key],Violations[Score])</f>
        <v/>
      </c>
      <c r="G3327" s="9">
        <f>_xlfn.XLOOKUP(C3327,Violations[Key],Violations[Grade])&amp;""</f>
        <v/>
      </c>
      <c r="H3327" s="9">
        <f>COUNTIFS(Violations[Key],C3327,Violations[Violation code],"&lt;&gt;")</f>
        <v/>
      </c>
      <c r="I3327" s="9">
        <f>COUNTIFS(Violations[Key],C3327,Violations[Critical flag],"Critical")</f>
        <v/>
      </c>
      <c r="J3327" s="9">
        <f>IF(LEFT(_xlfn.XLOOKUP(C3327,Violations[Key],Violations[Action]),20)="Establishment Closed","Yes","No")</f>
        <v/>
      </c>
      <c r="K3327" s="9">
        <f>IF(F3327&lt;=13,"Yes","No")</f>
        <v/>
      </c>
    </row>
    <row r="3328">
      <c r="A3328" t="n">
        <v>50148482</v>
      </c>
      <c r="B3328" s="8" t="n">
        <v>46188</v>
      </c>
      <c r="C3328" s="9">
        <f>A3328&amp;"-"&amp;TEXT(B3328,"yyyymmdd")</f>
        <v/>
      </c>
      <c r="D3328" s="9">
        <f>_xlfn.XLOOKUP(C3328,Violations[Key],Violations[Boro])</f>
        <v/>
      </c>
      <c r="E3328" s="9">
        <f>_xlfn.XLOOKUP(C3328,Violations[Key],Violations[Cuisine])</f>
        <v/>
      </c>
      <c r="F3328" s="9">
        <f>_xlfn.XLOOKUP(C3328,Violations[Key],Violations[Score])</f>
        <v/>
      </c>
      <c r="G3328" s="9">
        <f>_xlfn.XLOOKUP(C3328,Violations[Key],Violations[Grade])&amp;""</f>
        <v/>
      </c>
      <c r="H3328" s="9">
        <f>COUNTIFS(Violations[Key],C3328,Violations[Violation code],"&lt;&gt;")</f>
        <v/>
      </c>
      <c r="I3328" s="9">
        <f>COUNTIFS(Violations[Key],C3328,Violations[Critical flag],"Critical")</f>
        <v/>
      </c>
      <c r="J3328" s="9">
        <f>IF(LEFT(_xlfn.XLOOKUP(C3328,Violations[Key],Violations[Action]),20)="Establishment Closed","Yes","No")</f>
        <v/>
      </c>
      <c r="K3328" s="9">
        <f>IF(F3328&lt;=13,"Yes","No")</f>
        <v/>
      </c>
    </row>
    <row r="3329">
      <c r="A3329" t="n">
        <v>50154614</v>
      </c>
      <c r="B3329" s="8" t="n">
        <v>46188</v>
      </c>
      <c r="C3329" s="9">
        <f>A3329&amp;"-"&amp;TEXT(B3329,"yyyymmdd")</f>
        <v/>
      </c>
      <c r="D3329" s="9">
        <f>_xlfn.XLOOKUP(C3329,Violations[Key],Violations[Boro])</f>
        <v/>
      </c>
      <c r="E3329" s="9">
        <f>_xlfn.XLOOKUP(C3329,Violations[Key],Violations[Cuisine])</f>
        <v/>
      </c>
      <c r="F3329" s="9">
        <f>_xlfn.XLOOKUP(C3329,Violations[Key],Violations[Score])</f>
        <v/>
      </c>
      <c r="G3329" s="9">
        <f>_xlfn.XLOOKUP(C3329,Violations[Key],Violations[Grade])&amp;""</f>
        <v/>
      </c>
      <c r="H3329" s="9">
        <f>COUNTIFS(Violations[Key],C3329,Violations[Violation code],"&lt;&gt;")</f>
        <v/>
      </c>
      <c r="I3329" s="9">
        <f>COUNTIFS(Violations[Key],C3329,Violations[Critical flag],"Critical")</f>
        <v/>
      </c>
      <c r="J3329" s="9">
        <f>IF(LEFT(_xlfn.XLOOKUP(C3329,Violations[Key],Violations[Action]),20)="Establishment Closed","Yes","No")</f>
        <v/>
      </c>
      <c r="K3329" s="9">
        <f>IF(F3329&lt;=13,"Yes","No")</f>
        <v/>
      </c>
    </row>
    <row r="3330">
      <c r="A3330" t="n">
        <v>50156199</v>
      </c>
      <c r="B3330" s="8" t="n">
        <v>46188</v>
      </c>
      <c r="C3330" s="9">
        <f>A3330&amp;"-"&amp;TEXT(B3330,"yyyymmdd")</f>
        <v/>
      </c>
      <c r="D3330" s="9">
        <f>_xlfn.XLOOKUP(C3330,Violations[Key],Violations[Boro])</f>
        <v/>
      </c>
      <c r="E3330" s="9">
        <f>_xlfn.XLOOKUP(C3330,Violations[Key],Violations[Cuisine])</f>
        <v/>
      </c>
      <c r="F3330" s="9">
        <f>_xlfn.XLOOKUP(C3330,Violations[Key],Violations[Score])</f>
        <v/>
      </c>
      <c r="G3330" s="9">
        <f>_xlfn.XLOOKUP(C3330,Violations[Key],Violations[Grade])&amp;""</f>
        <v/>
      </c>
      <c r="H3330" s="9">
        <f>COUNTIFS(Violations[Key],C3330,Violations[Violation code],"&lt;&gt;")</f>
        <v/>
      </c>
      <c r="I3330" s="9">
        <f>COUNTIFS(Violations[Key],C3330,Violations[Critical flag],"Critical")</f>
        <v/>
      </c>
      <c r="J3330" s="9">
        <f>IF(LEFT(_xlfn.XLOOKUP(C3330,Violations[Key],Violations[Action]),20)="Establishment Closed","Yes","No")</f>
        <v/>
      </c>
      <c r="K3330" s="9">
        <f>IF(F3330&lt;=13,"Yes","No")</f>
        <v/>
      </c>
    </row>
    <row r="3331">
      <c r="A3331" t="n">
        <v>50161736</v>
      </c>
      <c r="B3331" s="8" t="n">
        <v>46188</v>
      </c>
      <c r="C3331" s="9">
        <f>A3331&amp;"-"&amp;TEXT(B3331,"yyyymmdd")</f>
        <v/>
      </c>
      <c r="D3331" s="9">
        <f>_xlfn.XLOOKUP(C3331,Violations[Key],Violations[Boro])</f>
        <v/>
      </c>
      <c r="E3331" s="9">
        <f>_xlfn.XLOOKUP(C3331,Violations[Key],Violations[Cuisine])</f>
        <v/>
      </c>
      <c r="F3331" s="9">
        <f>_xlfn.XLOOKUP(C3331,Violations[Key],Violations[Score])</f>
        <v/>
      </c>
      <c r="G3331" s="9">
        <f>_xlfn.XLOOKUP(C3331,Violations[Key],Violations[Grade])&amp;""</f>
        <v/>
      </c>
      <c r="H3331" s="9">
        <f>COUNTIFS(Violations[Key],C3331,Violations[Violation code],"&lt;&gt;")</f>
        <v/>
      </c>
      <c r="I3331" s="9">
        <f>COUNTIFS(Violations[Key],C3331,Violations[Critical flag],"Critical")</f>
        <v/>
      </c>
      <c r="J3331" s="9">
        <f>IF(LEFT(_xlfn.XLOOKUP(C3331,Violations[Key],Violations[Action]),20)="Establishment Closed","Yes","No")</f>
        <v/>
      </c>
      <c r="K3331" s="9">
        <f>IF(F3331&lt;=13,"Yes","No")</f>
        <v/>
      </c>
    </row>
    <row r="3332">
      <c r="A3332" t="n">
        <v>50172118</v>
      </c>
      <c r="B3332" s="8" t="n">
        <v>46188</v>
      </c>
      <c r="C3332" s="9">
        <f>A3332&amp;"-"&amp;TEXT(B3332,"yyyymmdd")</f>
        <v/>
      </c>
      <c r="D3332" s="9">
        <f>_xlfn.XLOOKUP(C3332,Violations[Key],Violations[Boro])</f>
        <v/>
      </c>
      <c r="E3332" s="9">
        <f>_xlfn.XLOOKUP(C3332,Violations[Key],Violations[Cuisine])</f>
        <v/>
      </c>
      <c r="F3332" s="9">
        <f>_xlfn.XLOOKUP(C3332,Violations[Key],Violations[Score])</f>
        <v/>
      </c>
      <c r="G3332" s="9">
        <f>_xlfn.XLOOKUP(C3332,Violations[Key],Violations[Grade])&amp;""</f>
        <v/>
      </c>
      <c r="H3332" s="9">
        <f>COUNTIFS(Violations[Key],C3332,Violations[Violation code],"&lt;&gt;")</f>
        <v/>
      </c>
      <c r="I3332" s="9">
        <f>COUNTIFS(Violations[Key],C3332,Violations[Critical flag],"Critical")</f>
        <v/>
      </c>
      <c r="J3332" s="9">
        <f>IF(LEFT(_xlfn.XLOOKUP(C3332,Violations[Key],Violations[Action]),20)="Establishment Closed","Yes","No")</f>
        <v/>
      </c>
      <c r="K3332" s="9">
        <f>IF(F3332&lt;=13,"Yes","No")</f>
        <v/>
      </c>
    </row>
    <row r="3333">
      <c r="A3333" t="n">
        <v>40366879</v>
      </c>
      <c r="B3333" s="8" t="n">
        <v>46189</v>
      </c>
      <c r="C3333" s="9">
        <f>A3333&amp;"-"&amp;TEXT(B3333,"yyyymmdd")</f>
        <v/>
      </c>
      <c r="D3333" s="9">
        <f>_xlfn.XLOOKUP(C3333,Violations[Key],Violations[Boro])</f>
        <v/>
      </c>
      <c r="E3333" s="9">
        <f>_xlfn.XLOOKUP(C3333,Violations[Key],Violations[Cuisine])</f>
        <v/>
      </c>
      <c r="F3333" s="9">
        <f>_xlfn.XLOOKUP(C3333,Violations[Key],Violations[Score])</f>
        <v/>
      </c>
      <c r="G3333" s="9">
        <f>_xlfn.XLOOKUP(C3333,Violations[Key],Violations[Grade])&amp;""</f>
        <v/>
      </c>
      <c r="H3333" s="9">
        <f>COUNTIFS(Violations[Key],C3333,Violations[Violation code],"&lt;&gt;")</f>
        <v/>
      </c>
      <c r="I3333" s="9">
        <f>COUNTIFS(Violations[Key],C3333,Violations[Critical flag],"Critical")</f>
        <v/>
      </c>
      <c r="J3333" s="9">
        <f>IF(LEFT(_xlfn.XLOOKUP(C3333,Violations[Key],Violations[Action]),20)="Establishment Closed","Yes","No")</f>
        <v/>
      </c>
      <c r="K3333" s="9">
        <f>IF(F3333&lt;=13,"Yes","No")</f>
        <v/>
      </c>
    </row>
    <row r="3334">
      <c r="A3334" t="n">
        <v>40383819</v>
      </c>
      <c r="B3334" s="8" t="n">
        <v>46189</v>
      </c>
      <c r="C3334" s="9">
        <f>A3334&amp;"-"&amp;TEXT(B3334,"yyyymmdd")</f>
        <v/>
      </c>
      <c r="D3334" s="9">
        <f>_xlfn.XLOOKUP(C3334,Violations[Key],Violations[Boro])</f>
        <v/>
      </c>
      <c r="E3334" s="9">
        <f>_xlfn.XLOOKUP(C3334,Violations[Key],Violations[Cuisine])</f>
        <v/>
      </c>
      <c r="F3334" s="9">
        <f>_xlfn.XLOOKUP(C3334,Violations[Key],Violations[Score])</f>
        <v/>
      </c>
      <c r="G3334" s="9">
        <f>_xlfn.XLOOKUP(C3334,Violations[Key],Violations[Grade])&amp;""</f>
        <v/>
      </c>
      <c r="H3334" s="9">
        <f>COUNTIFS(Violations[Key],C3334,Violations[Violation code],"&lt;&gt;")</f>
        <v/>
      </c>
      <c r="I3334" s="9">
        <f>COUNTIFS(Violations[Key],C3334,Violations[Critical flag],"Critical")</f>
        <v/>
      </c>
      <c r="J3334" s="9">
        <f>IF(LEFT(_xlfn.XLOOKUP(C3334,Violations[Key],Violations[Action]),20)="Establishment Closed","Yes","No")</f>
        <v/>
      </c>
      <c r="K3334" s="9">
        <f>IF(F3334&lt;=13,"Yes","No")</f>
        <v/>
      </c>
    </row>
    <row r="3335">
      <c r="A3335" t="n">
        <v>40745610</v>
      </c>
      <c r="B3335" s="8" t="n">
        <v>46189</v>
      </c>
      <c r="C3335" s="9">
        <f>A3335&amp;"-"&amp;TEXT(B3335,"yyyymmdd")</f>
        <v/>
      </c>
      <c r="D3335" s="9">
        <f>_xlfn.XLOOKUP(C3335,Violations[Key],Violations[Boro])</f>
        <v/>
      </c>
      <c r="E3335" s="9">
        <f>_xlfn.XLOOKUP(C3335,Violations[Key],Violations[Cuisine])</f>
        <v/>
      </c>
      <c r="F3335" s="9">
        <f>_xlfn.XLOOKUP(C3335,Violations[Key],Violations[Score])</f>
        <v/>
      </c>
      <c r="G3335" s="9">
        <f>_xlfn.XLOOKUP(C3335,Violations[Key],Violations[Grade])&amp;""</f>
        <v/>
      </c>
      <c r="H3335" s="9">
        <f>COUNTIFS(Violations[Key],C3335,Violations[Violation code],"&lt;&gt;")</f>
        <v/>
      </c>
      <c r="I3335" s="9">
        <f>COUNTIFS(Violations[Key],C3335,Violations[Critical flag],"Critical")</f>
        <v/>
      </c>
      <c r="J3335" s="9">
        <f>IF(LEFT(_xlfn.XLOOKUP(C3335,Violations[Key],Violations[Action]),20)="Establishment Closed","Yes","No")</f>
        <v/>
      </c>
      <c r="K3335" s="9">
        <f>IF(F3335&lt;=13,"Yes","No")</f>
        <v/>
      </c>
    </row>
    <row r="3336">
      <c r="A3336" t="n">
        <v>40851227</v>
      </c>
      <c r="B3336" s="8" t="n">
        <v>46189</v>
      </c>
      <c r="C3336" s="9">
        <f>A3336&amp;"-"&amp;TEXT(B3336,"yyyymmdd")</f>
        <v/>
      </c>
      <c r="D3336" s="9">
        <f>_xlfn.XLOOKUP(C3336,Violations[Key],Violations[Boro])</f>
        <v/>
      </c>
      <c r="E3336" s="9">
        <f>_xlfn.XLOOKUP(C3336,Violations[Key],Violations[Cuisine])</f>
        <v/>
      </c>
      <c r="F3336" s="9">
        <f>_xlfn.XLOOKUP(C3336,Violations[Key],Violations[Score])</f>
        <v/>
      </c>
      <c r="G3336" s="9">
        <f>_xlfn.XLOOKUP(C3336,Violations[Key],Violations[Grade])&amp;""</f>
        <v/>
      </c>
      <c r="H3336" s="9">
        <f>COUNTIFS(Violations[Key],C3336,Violations[Violation code],"&lt;&gt;")</f>
        <v/>
      </c>
      <c r="I3336" s="9">
        <f>COUNTIFS(Violations[Key],C3336,Violations[Critical flag],"Critical")</f>
        <v/>
      </c>
      <c r="J3336" s="9">
        <f>IF(LEFT(_xlfn.XLOOKUP(C3336,Violations[Key],Violations[Action]),20)="Establishment Closed","Yes","No")</f>
        <v/>
      </c>
      <c r="K3336" s="9">
        <f>IF(F3336&lt;=13,"Yes","No")</f>
        <v/>
      </c>
    </row>
    <row r="3337">
      <c r="A3337" t="n">
        <v>41090212</v>
      </c>
      <c r="B3337" s="8" t="n">
        <v>46189</v>
      </c>
      <c r="C3337" s="9">
        <f>A3337&amp;"-"&amp;TEXT(B3337,"yyyymmdd")</f>
        <v/>
      </c>
      <c r="D3337" s="9">
        <f>_xlfn.XLOOKUP(C3337,Violations[Key],Violations[Boro])</f>
        <v/>
      </c>
      <c r="E3337" s="9">
        <f>_xlfn.XLOOKUP(C3337,Violations[Key],Violations[Cuisine])</f>
        <v/>
      </c>
      <c r="F3337" s="9">
        <f>_xlfn.XLOOKUP(C3337,Violations[Key],Violations[Score])</f>
        <v/>
      </c>
      <c r="G3337" s="9">
        <f>_xlfn.XLOOKUP(C3337,Violations[Key],Violations[Grade])&amp;""</f>
        <v/>
      </c>
      <c r="H3337" s="9">
        <f>COUNTIFS(Violations[Key],C3337,Violations[Violation code],"&lt;&gt;")</f>
        <v/>
      </c>
      <c r="I3337" s="9">
        <f>COUNTIFS(Violations[Key],C3337,Violations[Critical flag],"Critical")</f>
        <v/>
      </c>
      <c r="J3337" s="9">
        <f>IF(LEFT(_xlfn.XLOOKUP(C3337,Violations[Key],Violations[Action]),20)="Establishment Closed","Yes","No")</f>
        <v/>
      </c>
      <c r="K3337" s="9">
        <f>IF(F3337&lt;=13,"Yes","No")</f>
        <v/>
      </c>
    </row>
    <row r="3338">
      <c r="A3338" t="n">
        <v>41120682</v>
      </c>
      <c r="B3338" s="8" t="n">
        <v>46189</v>
      </c>
      <c r="C3338" s="9">
        <f>A3338&amp;"-"&amp;TEXT(B3338,"yyyymmdd")</f>
        <v/>
      </c>
      <c r="D3338" s="9">
        <f>_xlfn.XLOOKUP(C3338,Violations[Key],Violations[Boro])</f>
        <v/>
      </c>
      <c r="E3338" s="9">
        <f>_xlfn.XLOOKUP(C3338,Violations[Key],Violations[Cuisine])</f>
        <v/>
      </c>
      <c r="F3338" s="9">
        <f>_xlfn.XLOOKUP(C3338,Violations[Key],Violations[Score])</f>
        <v/>
      </c>
      <c r="G3338" s="9">
        <f>_xlfn.XLOOKUP(C3338,Violations[Key],Violations[Grade])&amp;""</f>
        <v/>
      </c>
      <c r="H3338" s="9">
        <f>COUNTIFS(Violations[Key],C3338,Violations[Violation code],"&lt;&gt;")</f>
        <v/>
      </c>
      <c r="I3338" s="9">
        <f>COUNTIFS(Violations[Key],C3338,Violations[Critical flag],"Critical")</f>
        <v/>
      </c>
      <c r="J3338" s="9">
        <f>IF(LEFT(_xlfn.XLOOKUP(C3338,Violations[Key],Violations[Action]),20)="Establishment Closed","Yes","No")</f>
        <v/>
      </c>
      <c r="K3338" s="9">
        <f>IF(F3338&lt;=13,"Yes","No")</f>
        <v/>
      </c>
    </row>
    <row r="3339">
      <c r="A3339" t="n">
        <v>41196542</v>
      </c>
      <c r="B3339" s="8" t="n">
        <v>46189</v>
      </c>
      <c r="C3339" s="9">
        <f>A3339&amp;"-"&amp;TEXT(B3339,"yyyymmdd")</f>
        <v/>
      </c>
      <c r="D3339" s="9">
        <f>_xlfn.XLOOKUP(C3339,Violations[Key],Violations[Boro])</f>
        <v/>
      </c>
      <c r="E3339" s="9">
        <f>_xlfn.XLOOKUP(C3339,Violations[Key],Violations[Cuisine])</f>
        <v/>
      </c>
      <c r="F3339" s="9">
        <f>_xlfn.XLOOKUP(C3339,Violations[Key],Violations[Score])</f>
        <v/>
      </c>
      <c r="G3339" s="9">
        <f>_xlfn.XLOOKUP(C3339,Violations[Key],Violations[Grade])&amp;""</f>
        <v/>
      </c>
      <c r="H3339" s="9">
        <f>COUNTIFS(Violations[Key],C3339,Violations[Violation code],"&lt;&gt;")</f>
        <v/>
      </c>
      <c r="I3339" s="9">
        <f>COUNTIFS(Violations[Key],C3339,Violations[Critical flag],"Critical")</f>
        <v/>
      </c>
      <c r="J3339" s="9">
        <f>IF(LEFT(_xlfn.XLOOKUP(C3339,Violations[Key],Violations[Action]),20)="Establishment Closed","Yes","No")</f>
        <v/>
      </c>
      <c r="K3339" s="9">
        <f>IF(F3339&lt;=13,"Yes","No")</f>
        <v/>
      </c>
    </row>
    <row r="3340">
      <c r="A3340" t="n">
        <v>41270498</v>
      </c>
      <c r="B3340" s="8" t="n">
        <v>46189</v>
      </c>
      <c r="C3340" s="9">
        <f>A3340&amp;"-"&amp;TEXT(B3340,"yyyymmdd")</f>
        <v/>
      </c>
      <c r="D3340" s="9">
        <f>_xlfn.XLOOKUP(C3340,Violations[Key],Violations[Boro])</f>
        <v/>
      </c>
      <c r="E3340" s="9">
        <f>_xlfn.XLOOKUP(C3340,Violations[Key],Violations[Cuisine])</f>
        <v/>
      </c>
      <c r="F3340" s="9">
        <f>_xlfn.XLOOKUP(C3340,Violations[Key],Violations[Score])</f>
        <v/>
      </c>
      <c r="G3340" s="9">
        <f>_xlfn.XLOOKUP(C3340,Violations[Key],Violations[Grade])&amp;""</f>
        <v/>
      </c>
      <c r="H3340" s="9">
        <f>COUNTIFS(Violations[Key],C3340,Violations[Violation code],"&lt;&gt;")</f>
        <v/>
      </c>
      <c r="I3340" s="9">
        <f>COUNTIFS(Violations[Key],C3340,Violations[Critical flag],"Critical")</f>
        <v/>
      </c>
      <c r="J3340" s="9">
        <f>IF(LEFT(_xlfn.XLOOKUP(C3340,Violations[Key],Violations[Action]),20)="Establishment Closed","Yes","No")</f>
        <v/>
      </c>
      <c r="K3340" s="9">
        <f>IF(F3340&lt;=13,"Yes","No")</f>
        <v/>
      </c>
    </row>
    <row r="3341">
      <c r="A3341" t="n">
        <v>41333749</v>
      </c>
      <c r="B3341" s="8" t="n">
        <v>46189</v>
      </c>
      <c r="C3341" s="9">
        <f>A3341&amp;"-"&amp;TEXT(B3341,"yyyymmdd")</f>
        <v/>
      </c>
      <c r="D3341" s="9">
        <f>_xlfn.XLOOKUP(C3341,Violations[Key],Violations[Boro])</f>
        <v/>
      </c>
      <c r="E3341" s="9">
        <f>_xlfn.XLOOKUP(C3341,Violations[Key],Violations[Cuisine])</f>
        <v/>
      </c>
      <c r="F3341" s="9">
        <f>_xlfn.XLOOKUP(C3341,Violations[Key],Violations[Score])</f>
        <v/>
      </c>
      <c r="G3341" s="9">
        <f>_xlfn.XLOOKUP(C3341,Violations[Key],Violations[Grade])&amp;""</f>
        <v/>
      </c>
      <c r="H3341" s="9">
        <f>COUNTIFS(Violations[Key],C3341,Violations[Violation code],"&lt;&gt;")</f>
        <v/>
      </c>
      <c r="I3341" s="9">
        <f>COUNTIFS(Violations[Key],C3341,Violations[Critical flag],"Critical")</f>
        <v/>
      </c>
      <c r="J3341" s="9">
        <f>IF(LEFT(_xlfn.XLOOKUP(C3341,Violations[Key],Violations[Action]),20)="Establishment Closed","Yes","No")</f>
        <v/>
      </c>
      <c r="K3341" s="9">
        <f>IF(F3341&lt;=13,"Yes","No")</f>
        <v/>
      </c>
    </row>
    <row r="3342">
      <c r="A3342" t="n">
        <v>41391483</v>
      </c>
      <c r="B3342" s="8" t="n">
        <v>46189</v>
      </c>
      <c r="C3342" s="9">
        <f>A3342&amp;"-"&amp;TEXT(B3342,"yyyymmdd")</f>
        <v/>
      </c>
      <c r="D3342" s="9">
        <f>_xlfn.XLOOKUP(C3342,Violations[Key],Violations[Boro])</f>
        <v/>
      </c>
      <c r="E3342" s="9">
        <f>_xlfn.XLOOKUP(C3342,Violations[Key],Violations[Cuisine])</f>
        <v/>
      </c>
      <c r="F3342" s="9">
        <f>_xlfn.XLOOKUP(C3342,Violations[Key],Violations[Score])</f>
        <v/>
      </c>
      <c r="G3342" s="9">
        <f>_xlfn.XLOOKUP(C3342,Violations[Key],Violations[Grade])&amp;""</f>
        <v/>
      </c>
      <c r="H3342" s="9">
        <f>COUNTIFS(Violations[Key],C3342,Violations[Violation code],"&lt;&gt;")</f>
        <v/>
      </c>
      <c r="I3342" s="9">
        <f>COUNTIFS(Violations[Key],C3342,Violations[Critical flag],"Critical")</f>
        <v/>
      </c>
      <c r="J3342" s="9">
        <f>IF(LEFT(_xlfn.XLOOKUP(C3342,Violations[Key],Violations[Action]),20)="Establishment Closed","Yes","No")</f>
        <v/>
      </c>
      <c r="K3342" s="9">
        <f>IF(F3342&lt;=13,"Yes","No")</f>
        <v/>
      </c>
    </row>
    <row r="3343">
      <c r="A3343" t="n">
        <v>41398154</v>
      </c>
      <c r="B3343" s="8" t="n">
        <v>46189</v>
      </c>
      <c r="C3343" s="9">
        <f>A3343&amp;"-"&amp;TEXT(B3343,"yyyymmdd")</f>
        <v/>
      </c>
      <c r="D3343" s="9">
        <f>_xlfn.XLOOKUP(C3343,Violations[Key],Violations[Boro])</f>
        <v/>
      </c>
      <c r="E3343" s="9">
        <f>_xlfn.XLOOKUP(C3343,Violations[Key],Violations[Cuisine])</f>
        <v/>
      </c>
      <c r="F3343" s="9">
        <f>_xlfn.XLOOKUP(C3343,Violations[Key],Violations[Score])</f>
        <v/>
      </c>
      <c r="G3343" s="9">
        <f>_xlfn.XLOOKUP(C3343,Violations[Key],Violations[Grade])&amp;""</f>
        <v/>
      </c>
      <c r="H3343" s="9">
        <f>COUNTIFS(Violations[Key],C3343,Violations[Violation code],"&lt;&gt;")</f>
        <v/>
      </c>
      <c r="I3343" s="9">
        <f>COUNTIFS(Violations[Key],C3343,Violations[Critical flag],"Critical")</f>
        <v/>
      </c>
      <c r="J3343" s="9">
        <f>IF(LEFT(_xlfn.XLOOKUP(C3343,Violations[Key],Violations[Action]),20)="Establishment Closed","Yes","No")</f>
        <v/>
      </c>
      <c r="K3343" s="9">
        <f>IF(F3343&lt;=13,"Yes","No")</f>
        <v/>
      </c>
    </row>
    <row r="3344">
      <c r="A3344" t="n">
        <v>41511548</v>
      </c>
      <c r="B3344" s="8" t="n">
        <v>46189</v>
      </c>
      <c r="C3344" s="9">
        <f>A3344&amp;"-"&amp;TEXT(B3344,"yyyymmdd")</f>
        <v/>
      </c>
      <c r="D3344" s="9">
        <f>_xlfn.XLOOKUP(C3344,Violations[Key],Violations[Boro])</f>
        <v/>
      </c>
      <c r="E3344" s="9">
        <f>_xlfn.XLOOKUP(C3344,Violations[Key],Violations[Cuisine])</f>
        <v/>
      </c>
      <c r="F3344" s="9">
        <f>_xlfn.XLOOKUP(C3344,Violations[Key],Violations[Score])</f>
        <v/>
      </c>
      <c r="G3344" s="9">
        <f>_xlfn.XLOOKUP(C3344,Violations[Key],Violations[Grade])&amp;""</f>
        <v/>
      </c>
      <c r="H3344" s="9">
        <f>COUNTIFS(Violations[Key],C3344,Violations[Violation code],"&lt;&gt;")</f>
        <v/>
      </c>
      <c r="I3344" s="9">
        <f>COUNTIFS(Violations[Key],C3344,Violations[Critical flag],"Critical")</f>
        <v/>
      </c>
      <c r="J3344" s="9">
        <f>IF(LEFT(_xlfn.XLOOKUP(C3344,Violations[Key],Violations[Action]),20)="Establishment Closed","Yes","No")</f>
        <v/>
      </c>
      <c r="K3344" s="9">
        <f>IF(F3344&lt;=13,"Yes","No")</f>
        <v/>
      </c>
    </row>
    <row r="3345">
      <c r="A3345" t="n">
        <v>41627341</v>
      </c>
      <c r="B3345" s="8" t="n">
        <v>46189</v>
      </c>
      <c r="C3345" s="9">
        <f>A3345&amp;"-"&amp;TEXT(B3345,"yyyymmdd")</f>
        <v/>
      </c>
      <c r="D3345" s="9">
        <f>_xlfn.XLOOKUP(C3345,Violations[Key],Violations[Boro])</f>
        <v/>
      </c>
      <c r="E3345" s="9">
        <f>_xlfn.XLOOKUP(C3345,Violations[Key],Violations[Cuisine])</f>
        <v/>
      </c>
      <c r="F3345" s="9">
        <f>_xlfn.XLOOKUP(C3345,Violations[Key],Violations[Score])</f>
        <v/>
      </c>
      <c r="G3345" s="9">
        <f>_xlfn.XLOOKUP(C3345,Violations[Key],Violations[Grade])&amp;""</f>
        <v/>
      </c>
      <c r="H3345" s="9">
        <f>COUNTIFS(Violations[Key],C3345,Violations[Violation code],"&lt;&gt;")</f>
        <v/>
      </c>
      <c r="I3345" s="9">
        <f>COUNTIFS(Violations[Key],C3345,Violations[Critical flag],"Critical")</f>
        <v/>
      </c>
      <c r="J3345" s="9">
        <f>IF(LEFT(_xlfn.XLOOKUP(C3345,Violations[Key],Violations[Action]),20)="Establishment Closed","Yes","No")</f>
        <v/>
      </c>
      <c r="K3345" s="9">
        <f>IF(F3345&lt;=13,"Yes","No")</f>
        <v/>
      </c>
    </row>
    <row r="3346">
      <c r="A3346" t="n">
        <v>41682968</v>
      </c>
      <c r="B3346" s="8" t="n">
        <v>46189</v>
      </c>
      <c r="C3346" s="9">
        <f>A3346&amp;"-"&amp;TEXT(B3346,"yyyymmdd")</f>
        <v/>
      </c>
      <c r="D3346" s="9">
        <f>_xlfn.XLOOKUP(C3346,Violations[Key],Violations[Boro])</f>
        <v/>
      </c>
      <c r="E3346" s="9">
        <f>_xlfn.XLOOKUP(C3346,Violations[Key],Violations[Cuisine])</f>
        <v/>
      </c>
      <c r="F3346" s="9">
        <f>_xlfn.XLOOKUP(C3346,Violations[Key],Violations[Score])</f>
        <v/>
      </c>
      <c r="G3346" s="9">
        <f>_xlfn.XLOOKUP(C3346,Violations[Key],Violations[Grade])&amp;""</f>
        <v/>
      </c>
      <c r="H3346" s="9">
        <f>COUNTIFS(Violations[Key],C3346,Violations[Violation code],"&lt;&gt;")</f>
        <v/>
      </c>
      <c r="I3346" s="9">
        <f>COUNTIFS(Violations[Key],C3346,Violations[Critical flag],"Critical")</f>
        <v/>
      </c>
      <c r="J3346" s="9">
        <f>IF(LEFT(_xlfn.XLOOKUP(C3346,Violations[Key],Violations[Action]),20)="Establishment Closed","Yes","No")</f>
        <v/>
      </c>
      <c r="K3346" s="9">
        <f>IF(F3346&lt;=13,"Yes","No")</f>
        <v/>
      </c>
    </row>
    <row r="3347">
      <c r="A3347" t="n">
        <v>41684486</v>
      </c>
      <c r="B3347" s="8" t="n">
        <v>46189</v>
      </c>
      <c r="C3347" s="9">
        <f>A3347&amp;"-"&amp;TEXT(B3347,"yyyymmdd")</f>
        <v/>
      </c>
      <c r="D3347" s="9">
        <f>_xlfn.XLOOKUP(C3347,Violations[Key],Violations[Boro])</f>
        <v/>
      </c>
      <c r="E3347" s="9">
        <f>_xlfn.XLOOKUP(C3347,Violations[Key],Violations[Cuisine])</f>
        <v/>
      </c>
      <c r="F3347" s="9">
        <f>_xlfn.XLOOKUP(C3347,Violations[Key],Violations[Score])</f>
        <v/>
      </c>
      <c r="G3347" s="9">
        <f>_xlfn.XLOOKUP(C3347,Violations[Key],Violations[Grade])&amp;""</f>
        <v/>
      </c>
      <c r="H3347" s="9">
        <f>COUNTIFS(Violations[Key],C3347,Violations[Violation code],"&lt;&gt;")</f>
        <v/>
      </c>
      <c r="I3347" s="9">
        <f>COUNTIFS(Violations[Key],C3347,Violations[Critical flag],"Critical")</f>
        <v/>
      </c>
      <c r="J3347" s="9">
        <f>IF(LEFT(_xlfn.XLOOKUP(C3347,Violations[Key],Violations[Action]),20)="Establishment Closed","Yes","No")</f>
        <v/>
      </c>
      <c r="K3347" s="9">
        <f>IF(F3347&lt;=13,"Yes","No")</f>
        <v/>
      </c>
    </row>
    <row r="3348">
      <c r="A3348" t="n">
        <v>41686215</v>
      </c>
      <c r="B3348" s="8" t="n">
        <v>46189</v>
      </c>
      <c r="C3348" s="9">
        <f>A3348&amp;"-"&amp;TEXT(B3348,"yyyymmdd")</f>
        <v/>
      </c>
      <c r="D3348" s="9">
        <f>_xlfn.XLOOKUP(C3348,Violations[Key],Violations[Boro])</f>
        <v/>
      </c>
      <c r="E3348" s="9">
        <f>_xlfn.XLOOKUP(C3348,Violations[Key],Violations[Cuisine])</f>
        <v/>
      </c>
      <c r="F3348" s="9">
        <f>_xlfn.XLOOKUP(C3348,Violations[Key],Violations[Score])</f>
        <v/>
      </c>
      <c r="G3348" s="9">
        <f>_xlfn.XLOOKUP(C3348,Violations[Key],Violations[Grade])&amp;""</f>
        <v/>
      </c>
      <c r="H3348" s="9">
        <f>COUNTIFS(Violations[Key],C3348,Violations[Violation code],"&lt;&gt;")</f>
        <v/>
      </c>
      <c r="I3348" s="9">
        <f>COUNTIFS(Violations[Key],C3348,Violations[Critical flag],"Critical")</f>
        <v/>
      </c>
      <c r="J3348" s="9">
        <f>IF(LEFT(_xlfn.XLOOKUP(C3348,Violations[Key],Violations[Action]),20)="Establishment Closed","Yes","No")</f>
        <v/>
      </c>
      <c r="K3348" s="9">
        <f>IF(F3348&lt;=13,"Yes","No")</f>
        <v/>
      </c>
    </row>
    <row r="3349">
      <c r="A3349" t="n">
        <v>41697654</v>
      </c>
      <c r="B3349" s="8" t="n">
        <v>46189</v>
      </c>
      <c r="C3349" s="9">
        <f>A3349&amp;"-"&amp;TEXT(B3349,"yyyymmdd")</f>
        <v/>
      </c>
      <c r="D3349" s="9">
        <f>_xlfn.XLOOKUP(C3349,Violations[Key],Violations[Boro])</f>
        <v/>
      </c>
      <c r="E3349" s="9">
        <f>_xlfn.XLOOKUP(C3349,Violations[Key],Violations[Cuisine])</f>
        <v/>
      </c>
      <c r="F3349" s="9">
        <f>_xlfn.XLOOKUP(C3349,Violations[Key],Violations[Score])</f>
        <v/>
      </c>
      <c r="G3349" s="9">
        <f>_xlfn.XLOOKUP(C3349,Violations[Key],Violations[Grade])&amp;""</f>
        <v/>
      </c>
      <c r="H3349" s="9">
        <f>COUNTIFS(Violations[Key],C3349,Violations[Violation code],"&lt;&gt;")</f>
        <v/>
      </c>
      <c r="I3349" s="9">
        <f>COUNTIFS(Violations[Key],C3349,Violations[Critical flag],"Critical")</f>
        <v/>
      </c>
      <c r="J3349" s="9">
        <f>IF(LEFT(_xlfn.XLOOKUP(C3349,Violations[Key],Violations[Action]),20)="Establishment Closed","Yes","No")</f>
        <v/>
      </c>
      <c r="K3349" s="9">
        <f>IF(F3349&lt;=13,"Yes","No")</f>
        <v/>
      </c>
    </row>
    <row r="3350">
      <c r="A3350" t="n">
        <v>41701489</v>
      </c>
      <c r="B3350" s="8" t="n">
        <v>46189</v>
      </c>
      <c r="C3350" s="9">
        <f>A3350&amp;"-"&amp;TEXT(B3350,"yyyymmdd")</f>
        <v/>
      </c>
      <c r="D3350" s="9">
        <f>_xlfn.XLOOKUP(C3350,Violations[Key],Violations[Boro])</f>
        <v/>
      </c>
      <c r="E3350" s="9">
        <f>_xlfn.XLOOKUP(C3350,Violations[Key],Violations[Cuisine])</f>
        <v/>
      </c>
      <c r="F3350" s="9">
        <f>_xlfn.XLOOKUP(C3350,Violations[Key],Violations[Score])</f>
        <v/>
      </c>
      <c r="G3350" s="9">
        <f>_xlfn.XLOOKUP(C3350,Violations[Key],Violations[Grade])&amp;""</f>
        <v/>
      </c>
      <c r="H3350" s="9">
        <f>COUNTIFS(Violations[Key],C3350,Violations[Violation code],"&lt;&gt;")</f>
        <v/>
      </c>
      <c r="I3350" s="9">
        <f>COUNTIFS(Violations[Key],C3350,Violations[Critical flag],"Critical")</f>
        <v/>
      </c>
      <c r="J3350" s="9">
        <f>IF(LEFT(_xlfn.XLOOKUP(C3350,Violations[Key],Violations[Action]),20)="Establishment Closed","Yes","No")</f>
        <v/>
      </c>
      <c r="K3350" s="9">
        <f>IF(F3350&lt;=13,"Yes","No")</f>
        <v/>
      </c>
    </row>
    <row r="3351">
      <c r="A3351" t="n">
        <v>50000973</v>
      </c>
      <c r="B3351" s="8" t="n">
        <v>46189</v>
      </c>
      <c r="C3351" s="9">
        <f>A3351&amp;"-"&amp;TEXT(B3351,"yyyymmdd")</f>
        <v/>
      </c>
      <c r="D3351" s="9">
        <f>_xlfn.XLOOKUP(C3351,Violations[Key],Violations[Boro])</f>
        <v/>
      </c>
      <c r="E3351" s="9">
        <f>_xlfn.XLOOKUP(C3351,Violations[Key],Violations[Cuisine])</f>
        <v/>
      </c>
      <c r="F3351" s="9">
        <f>_xlfn.XLOOKUP(C3351,Violations[Key],Violations[Score])</f>
        <v/>
      </c>
      <c r="G3351" s="9">
        <f>_xlfn.XLOOKUP(C3351,Violations[Key],Violations[Grade])&amp;""</f>
        <v/>
      </c>
      <c r="H3351" s="9">
        <f>COUNTIFS(Violations[Key],C3351,Violations[Violation code],"&lt;&gt;")</f>
        <v/>
      </c>
      <c r="I3351" s="9">
        <f>COUNTIFS(Violations[Key],C3351,Violations[Critical flag],"Critical")</f>
        <v/>
      </c>
      <c r="J3351" s="9">
        <f>IF(LEFT(_xlfn.XLOOKUP(C3351,Violations[Key],Violations[Action]),20)="Establishment Closed","Yes","No")</f>
        <v/>
      </c>
      <c r="K3351" s="9">
        <f>IF(F3351&lt;=13,"Yes","No")</f>
        <v/>
      </c>
    </row>
    <row r="3352">
      <c r="A3352" t="n">
        <v>50002480</v>
      </c>
      <c r="B3352" s="8" t="n">
        <v>46189</v>
      </c>
      <c r="C3352" s="9">
        <f>A3352&amp;"-"&amp;TEXT(B3352,"yyyymmdd")</f>
        <v/>
      </c>
      <c r="D3352" s="9">
        <f>_xlfn.XLOOKUP(C3352,Violations[Key],Violations[Boro])</f>
        <v/>
      </c>
      <c r="E3352" s="9">
        <f>_xlfn.XLOOKUP(C3352,Violations[Key],Violations[Cuisine])</f>
        <v/>
      </c>
      <c r="F3352" s="9">
        <f>_xlfn.XLOOKUP(C3352,Violations[Key],Violations[Score])</f>
        <v/>
      </c>
      <c r="G3352" s="9">
        <f>_xlfn.XLOOKUP(C3352,Violations[Key],Violations[Grade])&amp;""</f>
        <v/>
      </c>
      <c r="H3352" s="9">
        <f>COUNTIFS(Violations[Key],C3352,Violations[Violation code],"&lt;&gt;")</f>
        <v/>
      </c>
      <c r="I3352" s="9">
        <f>COUNTIFS(Violations[Key],C3352,Violations[Critical flag],"Critical")</f>
        <v/>
      </c>
      <c r="J3352" s="9">
        <f>IF(LEFT(_xlfn.XLOOKUP(C3352,Violations[Key],Violations[Action]),20)="Establishment Closed","Yes","No")</f>
        <v/>
      </c>
      <c r="K3352" s="9">
        <f>IF(F3352&lt;=13,"Yes","No")</f>
        <v/>
      </c>
    </row>
    <row r="3353">
      <c r="A3353" t="n">
        <v>50003603</v>
      </c>
      <c r="B3353" s="8" t="n">
        <v>46189</v>
      </c>
      <c r="C3353" s="9">
        <f>A3353&amp;"-"&amp;TEXT(B3353,"yyyymmdd")</f>
        <v/>
      </c>
      <c r="D3353" s="9">
        <f>_xlfn.XLOOKUP(C3353,Violations[Key],Violations[Boro])</f>
        <v/>
      </c>
      <c r="E3353" s="9">
        <f>_xlfn.XLOOKUP(C3353,Violations[Key],Violations[Cuisine])</f>
        <v/>
      </c>
      <c r="F3353" s="9">
        <f>_xlfn.XLOOKUP(C3353,Violations[Key],Violations[Score])</f>
        <v/>
      </c>
      <c r="G3353" s="9">
        <f>_xlfn.XLOOKUP(C3353,Violations[Key],Violations[Grade])&amp;""</f>
        <v/>
      </c>
      <c r="H3353" s="9">
        <f>COUNTIFS(Violations[Key],C3353,Violations[Violation code],"&lt;&gt;")</f>
        <v/>
      </c>
      <c r="I3353" s="9">
        <f>COUNTIFS(Violations[Key],C3353,Violations[Critical flag],"Critical")</f>
        <v/>
      </c>
      <c r="J3353" s="9">
        <f>IF(LEFT(_xlfn.XLOOKUP(C3353,Violations[Key],Violations[Action]),20)="Establishment Closed","Yes","No")</f>
        <v/>
      </c>
      <c r="K3353" s="9">
        <f>IF(F3353&lt;=13,"Yes","No")</f>
        <v/>
      </c>
    </row>
    <row r="3354">
      <c r="A3354" t="n">
        <v>50005306</v>
      </c>
      <c r="B3354" s="8" t="n">
        <v>46189</v>
      </c>
      <c r="C3354" s="9">
        <f>A3354&amp;"-"&amp;TEXT(B3354,"yyyymmdd")</f>
        <v/>
      </c>
      <c r="D3354" s="9">
        <f>_xlfn.XLOOKUP(C3354,Violations[Key],Violations[Boro])</f>
        <v/>
      </c>
      <c r="E3354" s="9">
        <f>_xlfn.XLOOKUP(C3354,Violations[Key],Violations[Cuisine])</f>
        <v/>
      </c>
      <c r="F3354" s="9">
        <f>_xlfn.XLOOKUP(C3354,Violations[Key],Violations[Score])</f>
        <v/>
      </c>
      <c r="G3354" s="9">
        <f>_xlfn.XLOOKUP(C3354,Violations[Key],Violations[Grade])&amp;""</f>
        <v/>
      </c>
      <c r="H3354" s="9">
        <f>COUNTIFS(Violations[Key],C3354,Violations[Violation code],"&lt;&gt;")</f>
        <v/>
      </c>
      <c r="I3354" s="9">
        <f>COUNTIFS(Violations[Key],C3354,Violations[Critical flag],"Critical")</f>
        <v/>
      </c>
      <c r="J3354" s="9">
        <f>IF(LEFT(_xlfn.XLOOKUP(C3354,Violations[Key],Violations[Action]),20)="Establishment Closed","Yes","No")</f>
        <v/>
      </c>
      <c r="K3354" s="9">
        <f>IF(F3354&lt;=13,"Yes","No")</f>
        <v/>
      </c>
    </row>
    <row r="3355">
      <c r="A3355" t="n">
        <v>50012381</v>
      </c>
      <c r="B3355" s="8" t="n">
        <v>46189</v>
      </c>
      <c r="C3355" s="9">
        <f>A3355&amp;"-"&amp;TEXT(B3355,"yyyymmdd")</f>
        <v/>
      </c>
      <c r="D3355" s="9">
        <f>_xlfn.XLOOKUP(C3355,Violations[Key],Violations[Boro])</f>
        <v/>
      </c>
      <c r="E3355" s="9">
        <f>_xlfn.XLOOKUP(C3355,Violations[Key],Violations[Cuisine])</f>
        <v/>
      </c>
      <c r="F3355" s="9">
        <f>_xlfn.XLOOKUP(C3355,Violations[Key],Violations[Score])</f>
        <v/>
      </c>
      <c r="G3355" s="9">
        <f>_xlfn.XLOOKUP(C3355,Violations[Key],Violations[Grade])&amp;""</f>
        <v/>
      </c>
      <c r="H3355" s="9">
        <f>COUNTIFS(Violations[Key],C3355,Violations[Violation code],"&lt;&gt;")</f>
        <v/>
      </c>
      <c r="I3355" s="9">
        <f>COUNTIFS(Violations[Key],C3355,Violations[Critical flag],"Critical")</f>
        <v/>
      </c>
      <c r="J3355" s="9">
        <f>IF(LEFT(_xlfn.XLOOKUP(C3355,Violations[Key],Violations[Action]),20)="Establishment Closed","Yes","No")</f>
        <v/>
      </c>
      <c r="K3355" s="9">
        <f>IF(F3355&lt;=13,"Yes","No")</f>
        <v/>
      </c>
    </row>
    <row r="3356">
      <c r="A3356" t="n">
        <v>50014124</v>
      </c>
      <c r="B3356" s="8" t="n">
        <v>46189</v>
      </c>
      <c r="C3356" s="9">
        <f>A3356&amp;"-"&amp;TEXT(B3356,"yyyymmdd")</f>
        <v/>
      </c>
      <c r="D3356" s="9">
        <f>_xlfn.XLOOKUP(C3356,Violations[Key],Violations[Boro])</f>
        <v/>
      </c>
      <c r="E3356" s="9">
        <f>_xlfn.XLOOKUP(C3356,Violations[Key],Violations[Cuisine])</f>
        <v/>
      </c>
      <c r="F3356" s="9">
        <f>_xlfn.XLOOKUP(C3356,Violations[Key],Violations[Score])</f>
        <v/>
      </c>
      <c r="G3356" s="9">
        <f>_xlfn.XLOOKUP(C3356,Violations[Key],Violations[Grade])&amp;""</f>
        <v/>
      </c>
      <c r="H3356" s="9">
        <f>COUNTIFS(Violations[Key],C3356,Violations[Violation code],"&lt;&gt;")</f>
        <v/>
      </c>
      <c r="I3356" s="9">
        <f>COUNTIFS(Violations[Key],C3356,Violations[Critical flag],"Critical")</f>
        <v/>
      </c>
      <c r="J3356" s="9">
        <f>IF(LEFT(_xlfn.XLOOKUP(C3356,Violations[Key],Violations[Action]),20)="Establishment Closed","Yes","No")</f>
        <v/>
      </c>
      <c r="K3356" s="9">
        <f>IF(F3356&lt;=13,"Yes","No")</f>
        <v/>
      </c>
    </row>
    <row r="3357">
      <c r="A3357" t="n">
        <v>50033448</v>
      </c>
      <c r="B3357" s="8" t="n">
        <v>46189</v>
      </c>
      <c r="C3357" s="9">
        <f>A3357&amp;"-"&amp;TEXT(B3357,"yyyymmdd")</f>
        <v/>
      </c>
      <c r="D3357" s="9">
        <f>_xlfn.XLOOKUP(C3357,Violations[Key],Violations[Boro])</f>
        <v/>
      </c>
      <c r="E3357" s="9">
        <f>_xlfn.XLOOKUP(C3357,Violations[Key],Violations[Cuisine])</f>
        <v/>
      </c>
      <c r="F3357" s="9">
        <f>_xlfn.XLOOKUP(C3357,Violations[Key],Violations[Score])</f>
        <v/>
      </c>
      <c r="G3357" s="9">
        <f>_xlfn.XLOOKUP(C3357,Violations[Key],Violations[Grade])&amp;""</f>
        <v/>
      </c>
      <c r="H3357" s="9">
        <f>COUNTIFS(Violations[Key],C3357,Violations[Violation code],"&lt;&gt;")</f>
        <v/>
      </c>
      <c r="I3357" s="9">
        <f>COUNTIFS(Violations[Key],C3357,Violations[Critical flag],"Critical")</f>
        <v/>
      </c>
      <c r="J3357" s="9">
        <f>IF(LEFT(_xlfn.XLOOKUP(C3357,Violations[Key],Violations[Action]),20)="Establishment Closed","Yes","No")</f>
        <v/>
      </c>
      <c r="K3357" s="9">
        <f>IF(F3357&lt;=13,"Yes","No")</f>
        <v/>
      </c>
    </row>
    <row r="3358">
      <c r="A3358" t="n">
        <v>50034610</v>
      </c>
      <c r="B3358" s="8" t="n">
        <v>46189</v>
      </c>
      <c r="C3358" s="9">
        <f>A3358&amp;"-"&amp;TEXT(B3358,"yyyymmdd")</f>
        <v/>
      </c>
      <c r="D3358" s="9">
        <f>_xlfn.XLOOKUP(C3358,Violations[Key],Violations[Boro])</f>
        <v/>
      </c>
      <c r="E3358" s="9">
        <f>_xlfn.XLOOKUP(C3358,Violations[Key],Violations[Cuisine])</f>
        <v/>
      </c>
      <c r="F3358" s="9">
        <f>_xlfn.XLOOKUP(C3358,Violations[Key],Violations[Score])</f>
        <v/>
      </c>
      <c r="G3358" s="9">
        <f>_xlfn.XLOOKUP(C3358,Violations[Key],Violations[Grade])&amp;""</f>
        <v/>
      </c>
      <c r="H3358" s="9">
        <f>COUNTIFS(Violations[Key],C3358,Violations[Violation code],"&lt;&gt;")</f>
        <v/>
      </c>
      <c r="I3358" s="9">
        <f>COUNTIFS(Violations[Key],C3358,Violations[Critical flag],"Critical")</f>
        <v/>
      </c>
      <c r="J3358" s="9">
        <f>IF(LEFT(_xlfn.XLOOKUP(C3358,Violations[Key],Violations[Action]),20)="Establishment Closed","Yes","No")</f>
        <v/>
      </c>
      <c r="K3358" s="9">
        <f>IF(F3358&lt;=13,"Yes","No")</f>
        <v/>
      </c>
    </row>
    <row r="3359">
      <c r="A3359" t="n">
        <v>50034622</v>
      </c>
      <c r="B3359" s="8" t="n">
        <v>46189</v>
      </c>
      <c r="C3359" s="9">
        <f>A3359&amp;"-"&amp;TEXT(B3359,"yyyymmdd")</f>
        <v/>
      </c>
      <c r="D3359" s="9">
        <f>_xlfn.XLOOKUP(C3359,Violations[Key],Violations[Boro])</f>
        <v/>
      </c>
      <c r="E3359" s="9">
        <f>_xlfn.XLOOKUP(C3359,Violations[Key],Violations[Cuisine])</f>
        <v/>
      </c>
      <c r="F3359" s="9">
        <f>_xlfn.XLOOKUP(C3359,Violations[Key],Violations[Score])</f>
        <v/>
      </c>
      <c r="G3359" s="9">
        <f>_xlfn.XLOOKUP(C3359,Violations[Key],Violations[Grade])&amp;""</f>
        <v/>
      </c>
      <c r="H3359" s="9">
        <f>COUNTIFS(Violations[Key],C3359,Violations[Violation code],"&lt;&gt;")</f>
        <v/>
      </c>
      <c r="I3359" s="9">
        <f>COUNTIFS(Violations[Key],C3359,Violations[Critical flag],"Critical")</f>
        <v/>
      </c>
      <c r="J3359" s="9">
        <f>IF(LEFT(_xlfn.XLOOKUP(C3359,Violations[Key],Violations[Action]),20)="Establishment Closed","Yes","No")</f>
        <v/>
      </c>
      <c r="K3359" s="9">
        <f>IF(F3359&lt;=13,"Yes","No")</f>
        <v/>
      </c>
    </row>
    <row r="3360">
      <c r="A3360" t="n">
        <v>50038383</v>
      </c>
      <c r="B3360" s="8" t="n">
        <v>46189</v>
      </c>
      <c r="C3360" s="9">
        <f>A3360&amp;"-"&amp;TEXT(B3360,"yyyymmdd")</f>
        <v/>
      </c>
      <c r="D3360" s="9">
        <f>_xlfn.XLOOKUP(C3360,Violations[Key],Violations[Boro])</f>
        <v/>
      </c>
      <c r="E3360" s="9">
        <f>_xlfn.XLOOKUP(C3360,Violations[Key],Violations[Cuisine])</f>
        <v/>
      </c>
      <c r="F3360" s="9">
        <f>_xlfn.XLOOKUP(C3360,Violations[Key],Violations[Score])</f>
        <v/>
      </c>
      <c r="G3360" s="9">
        <f>_xlfn.XLOOKUP(C3360,Violations[Key],Violations[Grade])&amp;""</f>
        <v/>
      </c>
      <c r="H3360" s="9">
        <f>COUNTIFS(Violations[Key],C3360,Violations[Violation code],"&lt;&gt;")</f>
        <v/>
      </c>
      <c r="I3360" s="9">
        <f>COUNTIFS(Violations[Key],C3360,Violations[Critical flag],"Critical")</f>
        <v/>
      </c>
      <c r="J3360" s="9">
        <f>IF(LEFT(_xlfn.XLOOKUP(C3360,Violations[Key],Violations[Action]),20)="Establishment Closed","Yes","No")</f>
        <v/>
      </c>
      <c r="K3360" s="9">
        <f>IF(F3360&lt;=13,"Yes","No")</f>
        <v/>
      </c>
    </row>
    <row r="3361">
      <c r="A3361" t="n">
        <v>50047966</v>
      </c>
      <c r="B3361" s="8" t="n">
        <v>46189</v>
      </c>
      <c r="C3361" s="9">
        <f>A3361&amp;"-"&amp;TEXT(B3361,"yyyymmdd")</f>
        <v/>
      </c>
      <c r="D3361" s="9">
        <f>_xlfn.XLOOKUP(C3361,Violations[Key],Violations[Boro])</f>
        <v/>
      </c>
      <c r="E3361" s="9">
        <f>_xlfn.XLOOKUP(C3361,Violations[Key],Violations[Cuisine])</f>
        <v/>
      </c>
      <c r="F3361" s="9">
        <f>_xlfn.XLOOKUP(C3361,Violations[Key],Violations[Score])</f>
        <v/>
      </c>
      <c r="G3361" s="9">
        <f>_xlfn.XLOOKUP(C3361,Violations[Key],Violations[Grade])&amp;""</f>
        <v/>
      </c>
      <c r="H3361" s="9">
        <f>COUNTIFS(Violations[Key],C3361,Violations[Violation code],"&lt;&gt;")</f>
        <v/>
      </c>
      <c r="I3361" s="9">
        <f>COUNTIFS(Violations[Key],C3361,Violations[Critical flag],"Critical")</f>
        <v/>
      </c>
      <c r="J3361" s="9">
        <f>IF(LEFT(_xlfn.XLOOKUP(C3361,Violations[Key],Violations[Action]),20)="Establishment Closed","Yes","No")</f>
        <v/>
      </c>
      <c r="K3361" s="9">
        <f>IF(F3361&lt;=13,"Yes","No")</f>
        <v/>
      </c>
    </row>
    <row r="3362">
      <c r="A3362" t="n">
        <v>50056360</v>
      </c>
      <c r="B3362" s="8" t="n">
        <v>46189</v>
      </c>
      <c r="C3362" s="9">
        <f>A3362&amp;"-"&amp;TEXT(B3362,"yyyymmdd")</f>
        <v/>
      </c>
      <c r="D3362" s="9">
        <f>_xlfn.XLOOKUP(C3362,Violations[Key],Violations[Boro])</f>
        <v/>
      </c>
      <c r="E3362" s="9">
        <f>_xlfn.XLOOKUP(C3362,Violations[Key],Violations[Cuisine])</f>
        <v/>
      </c>
      <c r="F3362" s="9">
        <f>_xlfn.XLOOKUP(C3362,Violations[Key],Violations[Score])</f>
        <v/>
      </c>
      <c r="G3362" s="9">
        <f>_xlfn.XLOOKUP(C3362,Violations[Key],Violations[Grade])&amp;""</f>
        <v/>
      </c>
      <c r="H3362" s="9">
        <f>COUNTIFS(Violations[Key],C3362,Violations[Violation code],"&lt;&gt;")</f>
        <v/>
      </c>
      <c r="I3362" s="9">
        <f>COUNTIFS(Violations[Key],C3362,Violations[Critical flag],"Critical")</f>
        <v/>
      </c>
      <c r="J3362" s="9">
        <f>IF(LEFT(_xlfn.XLOOKUP(C3362,Violations[Key],Violations[Action]),20)="Establishment Closed","Yes","No")</f>
        <v/>
      </c>
      <c r="K3362" s="9">
        <f>IF(F3362&lt;=13,"Yes","No")</f>
        <v/>
      </c>
    </row>
    <row r="3363">
      <c r="A3363" t="n">
        <v>50059360</v>
      </c>
      <c r="B3363" s="8" t="n">
        <v>46189</v>
      </c>
      <c r="C3363" s="9">
        <f>A3363&amp;"-"&amp;TEXT(B3363,"yyyymmdd")</f>
        <v/>
      </c>
      <c r="D3363" s="9">
        <f>_xlfn.XLOOKUP(C3363,Violations[Key],Violations[Boro])</f>
        <v/>
      </c>
      <c r="E3363" s="9">
        <f>_xlfn.XLOOKUP(C3363,Violations[Key],Violations[Cuisine])</f>
        <v/>
      </c>
      <c r="F3363" s="9">
        <f>_xlfn.XLOOKUP(C3363,Violations[Key],Violations[Score])</f>
        <v/>
      </c>
      <c r="G3363" s="9">
        <f>_xlfn.XLOOKUP(C3363,Violations[Key],Violations[Grade])&amp;""</f>
        <v/>
      </c>
      <c r="H3363" s="9">
        <f>COUNTIFS(Violations[Key],C3363,Violations[Violation code],"&lt;&gt;")</f>
        <v/>
      </c>
      <c r="I3363" s="9">
        <f>COUNTIFS(Violations[Key],C3363,Violations[Critical flag],"Critical")</f>
        <v/>
      </c>
      <c r="J3363" s="9">
        <f>IF(LEFT(_xlfn.XLOOKUP(C3363,Violations[Key],Violations[Action]),20)="Establishment Closed","Yes","No")</f>
        <v/>
      </c>
      <c r="K3363" s="9">
        <f>IF(F3363&lt;=13,"Yes","No")</f>
        <v/>
      </c>
    </row>
    <row r="3364">
      <c r="A3364" t="n">
        <v>50060390</v>
      </c>
      <c r="B3364" s="8" t="n">
        <v>46189</v>
      </c>
      <c r="C3364" s="9">
        <f>A3364&amp;"-"&amp;TEXT(B3364,"yyyymmdd")</f>
        <v/>
      </c>
      <c r="D3364" s="9">
        <f>_xlfn.XLOOKUP(C3364,Violations[Key],Violations[Boro])</f>
        <v/>
      </c>
      <c r="E3364" s="9">
        <f>_xlfn.XLOOKUP(C3364,Violations[Key],Violations[Cuisine])</f>
        <v/>
      </c>
      <c r="F3364" s="9">
        <f>_xlfn.XLOOKUP(C3364,Violations[Key],Violations[Score])</f>
        <v/>
      </c>
      <c r="G3364" s="9">
        <f>_xlfn.XLOOKUP(C3364,Violations[Key],Violations[Grade])&amp;""</f>
        <v/>
      </c>
      <c r="H3364" s="9">
        <f>COUNTIFS(Violations[Key],C3364,Violations[Violation code],"&lt;&gt;")</f>
        <v/>
      </c>
      <c r="I3364" s="9">
        <f>COUNTIFS(Violations[Key],C3364,Violations[Critical flag],"Critical")</f>
        <v/>
      </c>
      <c r="J3364" s="9">
        <f>IF(LEFT(_xlfn.XLOOKUP(C3364,Violations[Key],Violations[Action]),20)="Establishment Closed","Yes","No")</f>
        <v/>
      </c>
      <c r="K3364" s="9">
        <f>IF(F3364&lt;=13,"Yes","No")</f>
        <v/>
      </c>
    </row>
    <row r="3365">
      <c r="A3365" t="n">
        <v>50065982</v>
      </c>
      <c r="B3365" s="8" t="n">
        <v>46189</v>
      </c>
      <c r="C3365" s="9">
        <f>A3365&amp;"-"&amp;TEXT(B3365,"yyyymmdd")</f>
        <v/>
      </c>
      <c r="D3365" s="9">
        <f>_xlfn.XLOOKUP(C3365,Violations[Key],Violations[Boro])</f>
        <v/>
      </c>
      <c r="E3365" s="9">
        <f>_xlfn.XLOOKUP(C3365,Violations[Key],Violations[Cuisine])</f>
        <v/>
      </c>
      <c r="F3365" s="9">
        <f>_xlfn.XLOOKUP(C3365,Violations[Key],Violations[Score])</f>
        <v/>
      </c>
      <c r="G3365" s="9">
        <f>_xlfn.XLOOKUP(C3365,Violations[Key],Violations[Grade])&amp;""</f>
        <v/>
      </c>
      <c r="H3365" s="9">
        <f>COUNTIFS(Violations[Key],C3365,Violations[Violation code],"&lt;&gt;")</f>
        <v/>
      </c>
      <c r="I3365" s="9">
        <f>COUNTIFS(Violations[Key],C3365,Violations[Critical flag],"Critical")</f>
        <v/>
      </c>
      <c r="J3365" s="9">
        <f>IF(LEFT(_xlfn.XLOOKUP(C3365,Violations[Key],Violations[Action]),20)="Establishment Closed","Yes","No")</f>
        <v/>
      </c>
      <c r="K3365" s="9">
        <f>IF(F3365&lt;=13,"Yes","No")</f>
        <v/>
      </c>
    </row>
    <row r="3366">
      <c r="A3366" t="n">
        <v>50072936</v>
      </c>
      <c r="B3366" s="8" t="n">
        <v>46189</v>
      </c>
      <c r="C3366" s="9">
        <f>A3366&amp;"-"&amp;TEXT(B3366,"yyyymmdd")</f>
        <v/>
      </c>
      <c r="D3366" s="9">
        <f>_xlfn.XLOOKUP(C3366,Violations[Key],Violations[Boro])</f>
        <v/>
      </c>
      <c r="E3366" s="9">
        <f>_xlfn.XLOOKUP(C3366,Violations[Key],Violations[Cuisine])</f>
        <v/>
      </c>
      <c r="F3366" s="9">
        <f>_xlfn.XLOOKUP(C3366,Violations[Key],Violations[Score])</f>
        <v/>
      </c>
      <c r="G3366" s="9">
        <f>_xlfn.XLOOKUP(C3366,Violations[Key],Violations[Grade])&amp;""</f>
        <v/>
      </c>
      <c r="H3366" s="9">
        <f>COUNTIFS(Violations[Key],C3366,Violations[Violation code],"&lt;&gt;")</f>
        <v/>
      </c>
      <c r="I3366" s="9">
        <f>COUNTIFS(Violations[Key],C3366,Violations[Critical flag],"Critical")</f>
        <v/>
      </c>
      <c r="J3366" s="9">
        <f>IF(LEFT(_xlfn.XLOOKUP(C3366,Violations[Key],Violations[Action]),20)="Establishment Closed","Yes","No")</f>
        <v/>
      </c>
      <c r="K3366" s="9">
        <f>IF(F3366&lt;=13,"Yes","No")</f>
        <v/>
      </c>
    </row>
    <row r="3367">
      <c r="A3367" t="n">
        <v>50073766</v>
      </c>
      <c r="B3367" s="8" t="n">
        <v>46189</v>
      </c>
      <c r="C3367" s="9">
        <f>A3367&amp;"-"&amp;TEXT(B3367,"yyyymmdd")</f>
        <v/>
      </c>
      <c r="D3367" s="9">
        <f>_xlfn.XLOOKUP(C3367,Violations[Key],Violations[Boro])</f>
        <v/>
      </c>
      <c r="E3367" s="9">
        <f>_xlfn.XLOOKUP(C3367,Violations[Key],Violations[Cuisine])</f>
        <v/>
      </c>
      <c r="F3367" s="9">
        <f>_xlfn.XLOOKUP(C3367,Violations[Key],Violations[Score])</f>
        <v/>
      </c>
      <c r="G3367" s="9">
        <f>_xlfn.XLOOKUP(C3367,Violations[Key],Violations[Grade])&amp;""</f>
        <v/>
      </c>
      <c r="H3367" s="9">
        <f>COUNTIFS(Violations[Key],C3367,Violations[Violation code],"&lt;&gt;")</f>
        <v/>
      </c>
      <c r="I3367" s="9">
        <f>COUNTIFS(Violations[Key],C3367,Violations[Critical flag],"Critical")</f>
        <v/>
      </c>
      <c r="J3367" s="9">
        <f>IF(LEFT(_xlfn.XLOOKUP(C3367,Violations[Key],Violations[Action]),20)="Establishment Closed","Yes","No")</f>
        <v/>
      </c>
      <c r="K3367" s="9">
        <f>IF(F3367&lt;=13,"Yes","No")</f>
        <v/>
      </c>
    </row>
    <row r="3368">
      <c r="A3368" t="n">
        <v>50081133</v>
      </c>
      <c r="B3368" s="8" t="n">
        <v>46189</v>
      </c>
      <c r="C3368" s="9">
        <f>A3368&amp;"-"&amp;TEXT(B3368,"yyyymmdd")</f>
        <v/>
      </c>
      <c r="D3368" s="9">
        <f>_xlfn.XLOOKUP(C3368,Violations[Key],Violations[Boro])</f>
        <v/>
      </c>
      <c r="E3368" s="9">
        <f>_xlfn.XLOOKUP(C3368,Violations[Key],Violations[Cuisine])</f>
        <v/>
      </c>
      <c r="F3368" s="9">
        <f>_xlfn.XLOOKUP(C3368,Violations[Key],Violations[Score])</f>
        <v/>
      </c>
      <c r="G3368" s="9">
        <f>_xlfn.XLOOKUP(C3368,Violations[Key],Violations[Grade])&amp;""</f>
        <v/>
      </c>
      <c r="H3368" s="9">
        <f>COUNTIFS(Violations[Key],C3368,Violations[Violation code],"&lt;&gt;")</f>
        <v/>
      </c>
      <c r="I3368" s="9">
        <f>COUNTIFS(Violations[Key],C3368,Violations[Critical flag],"Critical")</f>
        <v/>
      </c>
      <c r="J3368" s="9">
        <f>IF(LEFT(_xlfn.XLOOKUP(C3368,Violations[Key],Violations[Action]),20)="Establishment Closed","Yes","No")</f>
        <v/>
      </c>
      <c r="K3368" s="9">
        <f>IF(F3368&lt;=13,"Yes","No")</f>
        <v/>
      </c>
    </row>
    <row r="3369">
      <c r="A3369" t="n">
        <v>50105437</v>
      </c>
      <c r="B3369" s="8" t="n">
        <v>46189</v>
      </c>
      <c r="C3369" s="9">
        <f>A3369&amp;"-"&amp;TEXT(B3369,"yyyymmdd")</f>
        <v/>
      </c>
      <c r="D3369" s="9">
        <f>_xlfn.XLOOKUP(C3369,Violations[Key],Violations[Boro])</f>
        <v/>
      </c>
      <c r="E3369" s="9">
        <f>_xlfn.XLOOKUP(C3369,Violations[Key],Violations[Cuisine])</f>
        <v/>
      </c>
      <c r="F3369" s="9">
        <f>_xlfn.XLOOKUP(C3369,Violations[Key],Violations[Score])</f>
        <v/>
      </c>
      <c r="G3369" s="9">
        <f>_xlfn.XLOOKUP(C3369,Violations[Key],Violations[Grade])&amp;""</f>
        <v/>
      </c>
      <c r="H3369" s="9">
        <f>COUNTIFS(Violations[Key],C3369,Violations[Violation code],"&lt;&gt;")</f>
        <v/>
      </c>
      <c r="I3369" s="9">
        <f>COUNTIFS(Violations[Key],C3369,Violations[Critical flag],"Critical")</f>
        <v/>
      </c>
      <c r="J3369" s="9">
        <f>IF(LEFT(_xlfn.XLOOKUP(C3369,Violations[Key],Violations[Action]),20)="Establishment Closed","Yes","No")</f>
        <v/>
      </c>
      <c r="K3369" s="9">
        <f>IF(F3369&lt;=13,"Yes","No")</f>
        <v/>
      </c>
    </row>
    <row r="3370">
      <c r="A3370" t="n">
        <v>50106335</v>
      </c>
      <c r="B3370" s="8" t="n">
        <v>46189</v>
      </c>
      <c r="C3370" s="9">
        <f>A3370&amp;"-"&amp;TEXT(B3370,"yyyymmdd")</f>
        <v/>
      </c>
      <c r="D3370" s="9">
        <f>_xlfn.XLOOKUP(C3370,Violations[Key],Violations[Boro])</f>
        <v/>
      </c>
      <c r="E3370" s="9">
        <f>_xlfn.XLOOKUP(C3370,Violations[Key],Violations[Cuisine])</f>
        <v/>
      </c>
      <c r="F3370" s="9">
        <f>_xlfn.XLOOKUP(C3370,Violations[Key],Violations[Score])</f>
        <v/>
      </c>
      <c r="G3370" s="9">
        <f>_xlfn.XLOOKUP(C3370,Violations[Key],Violations[Grade])&amp;""</f>
        <v/>
      </c>
      <c r="H3370" s="9">
        <f>COUNTIFS(Violations[Key],C3370,Violations[Violation code],"&lt;&gt;")</f>
        <v/>
      </c>
      <c r="I3370" s="9">
        <f>COUNTIFS(Violations[Key],C3370,Violations[Critical flag],"Critical")</f>
        <v/>
      </c>
      <c r="J3370" s="9">
        <f>IF(LEFT(_xlfn.XLOOKUP(C3370,Violations[Key],Violations[Action]),20)="Establishment Closed","Yes","No")</f>
        <v/>
      </c>
      <c r="K3370" s="9">
        <f>IF(F3370&lt;=13,"Yes","No")</f>
        <v/>
      </c>
    </row>
    <row r="3371">
      <c r="A3371" t="n">
        <v>50108454</v>
      </c>
      <c r="B3371" s="8" t="n">
        <v>46189</v>
      </c>
      <c r="C3371" s="9">
        <f>A3371&amp;"-"&amp;TEXT(B3371,"yyyymmdd")</f>
        <v/>
      </c>
      <c r="D3371" s="9">
        <f>_xlfn.XLOOKUP(C3371,Violations[Key],Violations[Boro])</f>
        <v/>
      </c>
      <c r="E3371" s="9">
        <f>_xlfn.XLOOKUP(C3371,Violations[Key],Violations[Cuisine])</f>
        <v/>
      </c>
      <c r="F3371" s="9">
        <f>_xlfn.XLOOKUP(C3371,Violations[Key],Violations[Score])</f>
        <v/>
      </c>
      <c r="G3371" s="9">
        <f>_xlfn.XLOOKUP(C3371,Violations[Key],Violations[Grade])&amp;""</f>
        <v/>
      </c>
      <c r="H3371" s="9">
        <f>COUNTIFS(Violations[Key],C3371,Violations[Violation code],"&lt;&gt;")</f>
        <v/>
      </c>
      <c r="I3371" s="9">
        <f>COUNTIFS(Violations[Key],C3371,Violations[Critical flag],"Critical")</f>
        <v/>
      </c>
      <c r="J3371" s="9">
        <f>IF(LEFT(_xlfn.XLOOKUP(C3371,Violations[Key],Violations[Action]),20)="Establishment Closed","Yes","No")</f>
        <v/>
      </c>
      <c r="K3371" s="9">
        <f>IF(F3371&lt;=13,"Yes","No")</f>
        <v/>
      </c>
    </row>
    <row r="3372">
      <c r="A3372" t="n">
        <v>50111191</v>
      </c>
      <c r="B3372" s="8" t="n">
        <v>46189</v>
      </c>
      <c r="C3372" s="9">
        <f>A3372&amp;"-"&amp;TEXT(B3372,"yyyymmdd")</f>
        <v/>
      </c>
      <c r="D3372" s="9">
        <f>_xlfn.XLOOKUP(C3372,Violations[Key],Violations[Boro])</f>
        <v/>
      </c>
      <c r="E3372" s="9">
        <f>_xlfn.XLOOKUP(C3372,Violations[Key],Violations[Cuisine])</f>
        <v/>
      </c>
      <c r="F3372" s="9">
        <f>_xlfn.XLOOKUP(C3372,Violations[Key],Violations[Score])</f>
        <v/>
      </c>
      <c r="G3372" s="9">
        <f>_xlfn.XLOOKUP(C3372,Violations[Key],Violations[Grade])&amp;""</f>
        <v/>
      </c>
      <c r="H3372" s="9">
        <f>COUNTIFS(Violations[Key],C3372,Violations[Violation code],"&lt;&gt;")</f>
        <v/>
      </c>
      <c r="I3372" s="9">
        <f>COUNTIFS(Violations[Key],C3372,Violations[Critical flag],"Critical")</f>
        <v/>
      </c>
      <c r="J3372" s="9">
        <f>IF(LEFT(_xlfn.XLOOKUP(C3372,Violations[Key],Violations[Action]),20)="Establishment Closed","Yes","No")</f>
        <v/>
      </c>
      <c r="K3372" s="9">
        <f>IF(F3372&lt;=13,"Yes","No")</f>
        <v/>
      </c>
    </row>
    <row r="3373">
      <c r="A3373" t="n">
        <v>50114437</v>
      </c>
      <c r="B3373" s="8" t="n">
        <v>46189</v>
      </c>
      <c r="C3373" s="9">
        <f>A3373&amp;"-"&amp;TEXT(B3373,"yyyymmdd")</f>
        <v/>
      </c>
      <c r="D3373" s="9">
        <f>_xlfn.XLOOKUP(C3373,Violations[Key],Violations[Boro])</f>
        <v/>
      </c>
      <c r="E3373" s="9">
        <f>_xlfn.XLOOKUP(C3373,Violations[Key],Violations[Cuisine])</f>
        <v/>
      </c>
      <c r="F3373" s="9">
        <f>_xlfn.XLOOKUP(C3373,Violations[Key],Violations[Score])</f>
        <v/>
      </c>
      <c r="G3373" s="9">
        <f>_xlfn.XLOOKUP(C3373,Violations[Key],Violations[Grade])&amp;""</f>
        <v/>
      </c>
      <c r="H3373" s="9">
        <f>COUNTIFS(Violations[Key],C3373,Violations[Violation code],"&lt;&gt;")</f>
        <v/>
      </c>
      <c r="I3373" s="9">
        <f>COUNTIFS(Violations[Key],C3373,Violations[Critical flag],"Critical")</f>
        <v/>
      </c>
      <c r="J3373" s="9">
        <f>IF(LEFT(_xlfn.XLOOKUP(C3373,Violations[Key],Violations[Action]),20)="Establishment Closed","Yes","No")</f>
        <v/>
      </c>
      <c r="K3373" s="9">
        <f>IF(F3373&lt;=13,"Yes","No")</f>
        <v/>
      </c>
    </row>
    <row r="3374">
      <c r="A3374" t="n">
        <v>50118729</v>
      </c>
      <c r="B3374" s="8" t="n">
        <v>46189</v>
      </c>
      <c r="C3374" s="9">
        <f>A3374&amp;"-"&amp;TEXT(B3374,"yyyymmdd")</f>
        <v/>
      </c>
      <c r="D3374" s="9">
        <f>_xlfn.XLOOKUP(C3374,Violations[Key],Violations[Boro])</f>
        <v/>
      </c>
      <c r="E3374" s="9">
        <f>_xlfn.XLOOKUP(C3374,Violations[Key],Violations[Cuisine])</f>
        <v/>
      </c>
      <c r="F3374" s="9">
        <f>_xlfn.XLOOKUP(C3374,Violations[Key],Violations[Score])</f>
        <v/>
      </c>
      <c r="G3374" s="9">
        <f>_xlfn.XLOOKUP(C3374,Violations[Key],Violations[Grade])&amp;""</f>
        <v/>
      </c>
      <c r="H3374" s="9">
        <f>COUNTIFS(Violations[Key],C3374,Violations[Violation code],"&lt;&gt;")</f>
        <v/>
      </c>
      <c r="I3374" s="9">
        <f>COUNTIFS(Violations[Key],C3374,Violations[Critical flag],"Critical")</f>
        <v/>
      </c>
      <c r="J3374" s="9">
        <f>IF(LEFT(_xlfn.XLOOKUP(C3374,Violations[Key],Violations[Action]),20)="Establishment Closed","Yes","No")</f>
        <v/>
      </c>
      <c r="K3374" s="9">
        <f>IF(F3374&lt;=13,"Yes","No")</f>
        <v/>
      </c>
    </row>
    <row r="3375">
      <c r="A3375" t="n">
        <v>50119559</v>
      </c>
      <c r="B3375" s="8" t="n">
        <v>46189</v>
      </c>
      <c r="C3375" s="9">
        <f>A3375&amp;"-"&amp;TEXT(B3375,"yyyymmdd")</f>
        <v/>
      </c>
      <c r="D3375" s="9">
        <f>_xlfn.XLOOKUP(C3375,Violations[Key],Violations[Boro])</f>
        <v/>
      </c>
      <c r="E3375" s="9">
        <f>_xlfn.XLOOKUP(C3375,Violations[Key],Violations[Cuisine])</f>
        <v/>
      </c>
      <c r="F3375" s="9">
        <f>_xlfn.XLOOKUP(C3375,Violations[Key],Violations[Score])</f>
        <v/>
      </c>
      <c r="G3375" s="9">
        <f>_xlfn.XLOOKUP(C3375,Violations[Key],Violations[Grade])&amp;""</f>
        <v/>
      </c>
      <c r="H3375" s="9">
        <f>COUNTIFS(Violations[Key],C3375,Violations[Violation code],"&lt;&gt;")</f>
        <v/>
      </c>
      <c r="I3375" s="9">
        <f>COUNTIFS(Violations[Key],C3375,Violations[Critical flag],"Critical")</f>
        <v/>
      </c>
      <c r="J3375" s="9">
        <f>IF(LEFT(_xlfn.XLOOKUP(C3375,Violations[Key],Violations[Action]),20)="Establishment Closed","Yes","No")</f>
        <v/>
      </c>
      <c r="K3375" s="9">
        <f>IF(F3375&lt;=13,"Yes","No")</f>
        <v/>
      </c>
    </row>
    <row r="3376">
      <c r="A3376" t="n">
        <v>50129506</v>
      </c>
      <c r="B3376" s="8" t="n">
        <v>46189</v>
      </c>
      <c r="C3376" s="9">
        <f>A3376&amp;"-"&amp;TEXT(B3376,"yyyymmdd")</f>
        <v/>
      </c>
      <c r="D3376" s="9">
        <f>_xlfn.XLOOKUP(C3376,Violations[Key],Violations[Boro])</f>
        <v/>
      </c>
      <c r="E3376" s="9">
        <f>_xlfn.XLOOKUP(C3376,Violations[Key],Violations[Cuisine])</f>
        <v/>
      </c>
      <c r="F3376" s="9">
        <f>_xlfn.XLOOKUP(C3376,Violations[Key],Violations[Score])</f>
        <v/>
      </c>
      <c r="G3376" s="9">
        <f>_xlfn.XLOOKUP(C3376,Violations[Key],Violations[Grade])&amp;""</f>
        <v/>
      </c>
      <c r="H3376" s="9">
        <f>COUNTIFS(Violations[Key],C3376,Violations[Violation code],"&lt;&gt;")</f>
        <v/>
      </c>
      <c r="I3376" s="9">
        <f>COUNTIFS(Violations[Key],C3376,Violations[Critical flag],"Critical")</f>
        <v/>
      </c>
      <c r="J3376" s="9">
        <f>IF(LEFT(_xlfn.XLOOKUP(C3376,Violations[Key],Violations[Action]),20)="Establishment Closed","Yes","No")</f>
        <v/>
      </c>
      <c r="K3376" s="9">
        <f>IF(F3376&lt;=13,"Yes","No")</f>
        <v/>
      </c>
    </row>
    <row r="3377">
      <c r="A3377" t="n">
        <v>50132846</v>
      </c>
      <c r="B3377" s="8" t="n">
        <v>46189</v>
      </c>
      <c r="C3377" s="9">
        <f>A3377&amp;"-"&amp;TEXT(B3377,"yyyymmdd")</f>
        <v/>
      </c>
      <c r="D3377" s="9">
        <f>_xlfn.XLOOKUP(C3377,Violations[Key],Violations[Boro])</f>
        <v/>
      </c>
      <c r="E3377" s="9">
        <f>_xlfn.XLOOKUP(C3377,Violations[Key],Violations[Cuisine])</f>
        <v/>
      </c>
      <c r="F3377" s="9">
        <f>_xlfn.XLOOKUP(C3377,Violations[Key],Violations[Score])</f>
        <v/>
      </c>
      <c r="G3377" s="9">
        <f>_xlfn.XLOOKUP(C3377,Violations[Key],Violations[Grade])&amp;""</f>
        <v/>
      </c>
      <c r="H3377" s="9">
        <f>COUNTIFS(Violations[Key],C3377,Violations[Violation code],"&lt;&gt;")</f>
        <v/>
      </c>
      <c r="I3377" s="9">
        <f>COUNTIFS(Violations[Key],C3377,Violations[Critical flag],"Critical")</f>
        <v/>
      </c>
      <c r="J3377" s="9">
        <f>IF(LEFT(_xlfn.XLOOKUP(C3377,Violations[Key],Violations[Action]),20)="Establishment Closed","Yes","No")</f>
        <v/>
      </c>
      <c r="K3377" s="9">
        <f>IF(F3377&lt;=13,"Yes","No")</f>
        <v/>
      </c>
    </row>
    <row r="3378">
      <c r="A3378" t="n">
        <v>50133338</v>
      </c>
      <c r="B3378" s="8" t="n">
        <v>46189</v>
      </c>
      <c r="C3378" s="9">
        <f>A3378&amp;"-"&amp;TEXT(B3378,"yyyymmdd")</f>
        <v/>
      </c>
      <c r="D3378" s="9">
        <f>_xlfn.XLOOKUP(C3378,Violations[Key],Violations[Boro])</f>
        <v/>
      </c>
      <c r="E3378" s="9">
        <f>_xlfn.XLOOKUP(C3378,Violations[Key],Violations[Cuisine])</f>
        <v/>
      </c>
      <c r="F3378" s="9">
        <f>_xlfn.XLOOKUP(C3378,Violations[Key],Violations[Score])</f>
        <v/>
      </c>
      <c r="G3378" s="9">
        <f>_xlfn.XLOOKUP(C3378,Violations[Key],Violations[Grade])&amp;""</f>
        <v/>
      </c>
      <c r="H3378" s="9">
        <f>COUNTIFS(Violations[Key],C3378,Violations[Violation code],"&lt;&gt;")</f>
        <v/>
      </c>
      <c r="I3378" s="9">
        <f>COUNTIFS(Violations[Key],C3378,Violations[Critical flag],"Critical")</f>
        <v/>
      </c>
      <c r="J3378" s="9">
        <f>IF(LEFT(_xlfn.XLOOKUP(C3378,Violations[Key],Violations[Action]),20)="Establishment Closed","Yes","No")</f>
        <v/>
      </c>
      <c r="K3378" s="9">
        <f>IF(F3378&lt;=13,"Yes","No")</f>
        <v/>
      </c>
    </row>
    <row r="3379">
      <c r="A3379" t="n">
        <v>50135702</v>
      </c>
      <c r="B3379" s="8" t="n">
        <v>46189</v>
      </c>
      <c r="C3379" s="9">
        <f>A3379&amp;"-"&amp;TEXT(B3379,"yyyymmdd")</f>
        <v/>
      </c>
      <c r="D3379" s="9">
        <f>_xlfn.XLOOKUP(C3379,Violations[Key],Violations[Boro])</f>
        <v/>
      </c>
      <c r="E3379" s="9">
        <f>_xlfn.XLOOKUP(C3379,Violations[Key],Violations[Cuisine])</f>
        <v/>
      </c>
      <c r="F3379" s="9">
        <f>_xlfn.XLOOKUP(C3379,Violations[Key],Violations[Score])</f>
        <v/>
      </c>
      <c r="G3379" s="9">
        <f>_xlfn.XLOOKUP(C3379,Violations[Key],Violations[Grade])&amp;""</f>
        <v/>
      </c>
      <c r="H3379" s="9">
        <f>COUNTIFS(Violations[Key],C3379,Violations[Violation code],"&lt;&gt;")</f>
        <v/>
      </c>
      <c r="I3379" s="9">
        <f>COUNTIFS(Violations[Key],C3379,Violations[Critical flag],"Critical")</f>
        <v/>
      </c>
      <c r="J3379" s="9">
        <f>IF(LEFT(_xlfn.XLOOKUP(C3379,Violations[Key],Violations[Action]),20)="Establishment Closed","Yes","No")</f>
        <v/>
      </c>
      <c r="K3379" s="9">
        <f>IF(F3379&lt;=13,"Yes","No")</f>
        <v/>
      </c>
    </row>
    <row r="3380">
      <c r="A3380" t="n">
        <v>50137468</v>
      </c>
      <c r="B3380" s="8" t="n">
        <v>46189</v>
      </c>
      <c r="C3380" s="9">
        <f>A3380&amp;"-"&amp;TEXT(B3380,"yyyymmdd")</f>
        <v/>
      </c>
      <c r="D3380" s="9">
        <f>_xlfn.XLOOKUP(C3380,Violations[Key],Violations[Boro])</f>
        <v/>
      </c>
      <c r="E3380" s="9">
        <f>_xlfn.XLOOKUP(C3380,Violations[Key],Violations[Cuisine])</f>
        <v/>
      </c>
      <c r="F3380" s="9">
        <f>_xlfn.XLOOKUP(C3380,Violations[Key],Violations[Score])</f>
        <v/>
      </c>
      <c r="G3380" s="9">
        <f>_xlfn.XLOOKUP(C3380,Violations[Key],Violations[Grade])&amp;""</f>
        <v/>
      </c>
      <c r="H3380" s="9">
        <f>COUNTIFS(Violations[Key],C3380,Violations[Violation code],"&lt;&gt;")</f>
        <v/>
      </c>
      <c r="I3380" s="9">
        <f>COUNTIFS(Violations[Key],C3380,Violations[Critical flag],"Critical")</f>
        <v/>
      </c>
      <c r="J3380" s="9">
        <f>IF(LEFT(_xlfn.XLOOKUP(C3380,Violations[Key],Violations[Action]),20)="Establishment Closed","Yes","No")</f>
        <v/>
      </c>
      <c r="K3380" s="9">
        <f>IF(F3380&lt;=13,"Yes","No")</f>
        <v/>
      </c>
    </row>
    <row r="3381">
      <c r="A3381" t="n">
        <v>50139934</v>
      </c>
      <c r="B3381" s="8" t="n">
        <v>46189</v>
      </c>
      <c r="C3381" s="9">
        <f>A3381&amp;"-"&amp;TEXT(B3381,"yyyymmdd")</f>
        <v/>
      </c>
      <c r="D3381" s="9">
        <f>_xlfn.XLOOKUP(C3381,Violations[Key],Violations[Boro])</f>
        <v/>
      </c>
      <c r="E3381" s="9">
        <f>_xlfn.XLOOKUP(C3381,Violations[Key],Violations[Cuisine])</f>
        <v/>
      </c>
      <c r="F3381" s="9">
        <f>_xlfn.XLOOKUP(C3381,Violations[Key],Violations[Score])</f>
        <v/>
      </c>
      <c r="G3381" s="9">
        <f>_xlfn.XLOOKUP(C3381,Violations[Key],Violations[Grade])&amp;""</f>
        <v/>
      </c>
      <c r="H3381" s="9">
        <f>COUNTIFS(Violations[Key],C3381,Violations[Violation code],"&lt;&gt;")</f>
        <v/>
      </c>
      <c r="I3381" s="9">
        <f>COUNTIFS(Violations[Key],C3381,Violations[Critical flag],"Critical")</f>
        <v/>
      </c>
      <c r="J3381" s="9">
        <f>IF(LEFT(_xlfn.XLOOKUP(C3381,Violations[Key],Violations[Action]),20)="Establishment Closed","Yes","No")</f>
        <v/>
      </c>
      <c r="K3381" s="9">
        <f>IF(F3381&lt;=13,"Yes","No")</f>
        <v/>
      </c>
    </row>
    <row r="3382">
      <c r="A3382" t="n">
        <v>50146399</v>
      </c>
      <c r="B3382" s="8" t="n">
        <v>46189</v>
      </c>
      <c r="C3382" s="9">
        <f>A3382&amp;"-"&amp;TEXT(B3382,"yyyymmdd")</f>
        <v/>
      </c>
      <c r="D3382" s="9">
        <f>_xlfn.XLOOKUP(C3382,Violations[Key],Violations[Boro])</f>
        <v/>
      </c>
      <c r="E3382" s="9">
        <f>_xlfn.XLOOKUP(C3382,Violations[Key],Violations[Cuisine])</f>
        <v/>
      </c>
      <c r="F3382" s="9">
        <f>_xlfn.XLOOKUP(C3382,Violations[Key],Violations[Score])</f>
        <v/>
      </c>
      <c r="G3382" s="9">
        <f>_xlfn.XLOOKUP(C3382,Violations[Key],Violations[Grade])&amp;""</f>
        <v/>
      </c>
      <c r="H3382" s="9">
        <f>COUNTIFS(Violations[Key],C3382,Violations[Violation code],"&lt;&gt;")</f>
        <v/>
      </c>
      <c r="I3382" s="9">
        <f>COUNTIFS(Violations[Key],C3382,Violations[Critical flag],"Critical")</f>
        <v/>
      </c>
      <c r="J3382" s="9">
        <f>IF(LEFT(_xlfn.XLOOKUP(C3382,Violations[Key],Violations[Action]),20)="Establishment Closed","Yes","No")</f>
        <v/>
      </c>
      <c r="K3382" s="9">
        <f>IF(F3382&lt;=13,"Yes","No")</f>
        <v/>
      </c>
    </row>
    <row r="3383">
      <c r="A3383" t="n">
        <v>50146789</v>
      </c>
      <c r="B3383" s="8" t="n">
        <v>46189</v>
      </c>
      <c r="C3383" s="9">
        <f>A3383&amp;"-"&amp;TEXT(B3383,"yyyymmdd")</f>
        <v/>
      </c>
      <c r="D3383" s="9">
        <f>_xlfn.XLOOKUP(C3383,Violations[Key],Violations[Boro])</f>
        <v/>
      </c>
      <c r="E3383" s="9">
        <f>_xlfn.XLOOKUP(C3383,Violations[Key],Violations[Cuisine])</f>
        <v/>
      </c>
      <c r="F3383" s="9">
        <f>_xlfn.XLOOKUP(C3383,Violations[Key],Violations[Score])</f>
        <v/>
      </c>
      <c r="G3383" s="9">
        <f>_xlfn.XLOOKUP(C3383,Violations[Key],Violations[Grade])&amp;""</f>
        <v/>
      </c>
      <c r="H3383" s="9">
        <f>COUNTIFS(Violations[Key],C3383,Violations[Violation code],"&lt;&gt;")</f>
        <v/>
      </c>
      <c r="I3383" s="9">
        <f>COUNTIFS(Violations[Key],C3383,Violations[Critical flag],"Critical")</f>
        <v/>
      </c>
      <c r="J3383" s="9">
        <f>IF(LEFT(_xlfn.XLOOKUP(C3383,Violations[Key],Violations[Action]),20)="Establishment Closed","Yes","No")</f>
        <v/>
      </c>
      <c r="K3383" s="9">
        <f>IF(F3383&lt;=13,"Yes","No")</f>
        <v/>
      </c>
    </row>
    <row r="3384">
      <c r="A3384" t="n">
        <v>50150358</v>
      </c>
      <c r="B3384" s="8" t="n">
        <v>46189</v>
      </c>
      <c r="C3384" s="9">
        <f>A3384&amp;"-"&amp;TEXT(B3384,"yyyymmdd")</f>
        <v/>
      </c>
      <c r="D3384" s="9">
        <f>_xlfn.XLOOKUP(C3384,Violations[Key],Violations[Boro])</f>
        <v/>
      </c>
      <c r="E3384" s="9">
        <f>_xlfn.XLOOKUP(C3384,Violations[Key],Violations[Cuisine])</f>
        <v/>
      </c>
      <c r="F3384" s="9">
        <f>_xlfn.XLOOKUP(C3384,Violations[Key],Violations[Score])</f>
        <v/>
      </c>
      <c r="G3384" s="9">
        <f>_xlfn.XLOOKUP(C3384,Violations[Key],Violations[Grade])&amp;""</f>
        <v/>
      </c>
      <c r="H3384" s="9">
        <f>COUNTIFS(Violations[Key],C3384,Violations[Violation code],"&lt;&gt;")</f>
        <v/>
      </c>
      <c r="I3384" s="9">
        <f>COUNTIFS(Violations[Key],C3384,Violations[Critical flag],"Critical")</f>
        <v/>
      </c>
      <c r="J3384" s="9">
        <f>IF(LEFT(_xlfn.XLOOKUP(C3384,Violations[Key],Violations[Action]),20)="Establishment Closed","Yes","No")</f>
        <v/>
      </c>
      <c r="K3384" s="9">
        <f>IF(F3384&lt;=13,"Yes","No")</f>
        <v/>
      </c>
    </row>
    <row r="3385">
      <c r="A3385" t="n">
        <v>50152628</v>
      </c>
      <c r="B3385" s="8" t="n">
        <v>46189</v>
      </c>
      <c r="C3385" s="9">
        <f>A3385&amp;"-"&amp;TEXT(B3385,"yyyymmdd")</f>
        <v/>
      </c>
      <c r="D3385" s="9">
        <f>_xlfn.XLOOKUP(C3385,Violations[Key],Violations[Boro])</f>
        <v/>
      </c>
      <c r="E3385" s="9">
        <f>_xlfn.XLOOKUP(C3385,Violations[Key],Violations[Cuisine])</f>
        <v/>
      </c>
      <c r="F3385" s="9">
        <f>_xlfn.XLOOKUP(C3385,Violations[Key],Violations[Score])</f>
        <v/>
      </c>
      <c r="G3385" s="9">
        <f>_xlfn.XLOOKUP(C3385,Violations[Key],Violations[Grade])&amp;""</f>
        <v/>
      </c>
      <c r="H3385" s="9">
        <f>COUNTIFS(Violations[Key],C3385,Violations[Violation code],"&lt;&gt;")</f>
        <v/>
      </c>
      <c r="I3385" s="9">
        <f>COUNTIFS(Violations[Key],C3385,Violations[Critical flag],"Critical")</f>
        <v/>
      </c>
      <c r="J3385" s="9">
        <f>IF(LEFT(_xlfn.XLOOKUP(C3385,Violations[Key],Violations[Action]),20)="Establishment Closed","Yes","No")</f>
        <v/>
      </c>
      <c r="K3385" s="9">
        <f>IF(F3385&lt;=13,"Yes","No")</f>
        <v/>
      </c>
    </row>
    <row r="3386">
      <c r="A3386" t="n">
        <v>50152716</v>
      </c>
      <c r="B3386" s="8" t="n">
        <v>46189</v>
      </c>
      <c r="C3386" s="9">
        <f>A3386&amp;"-"&amp;TEXT(B3386,"yyyymmdd")</f>
        <v/>
      </c>
      <c r="D3386" s="9">
        <f>_xlfn.XLOOKUP(C3386,Violations[Key],Violations[Boro])</f>
        <v/>
      </c>
      <c r="E3386" s="9">
        <f>_xlfn.XLOOKUP(C3386,Violations[Key],Violations[Cuisine])</f>
        <v/>
      </c>
      <c r="F3386" s="9">
        <f>_xlfn.XLOOKUP(C3386,Violations[Key],Violations[Score])</f>
        <v/>
      </c>
      <c r="G3386" s="9">
        <f>_xlfn.XLOOKUP(C3386,Violations[Key],Violations[Grade])&amp;""</f>
        <v/>
      </c>
      <c r="H3386" s="9">
        <f>COUNTIFS(Violations[Key],C3386,Violations[Violation code],"&lt;&gt;")</f>
        <v/>
      </c>
      <c r="I3386" s="9">
        <f>COUNTIFS(Violations[Key],C3386,Violations[Critical flag],"Critical")</f>
        <v/>
      </c>
      <c r="J3386" s="9">
        <f>IF(LEFT(_xlfn.XLOOKUP(C3386,Violations[Key],Violations[Action]),20)="Establishment Closed","Yes","No")</f>
        <v/>
      </c>
      <c r="K3386" s="9">
        <f>IF(F3386&lt;=13,"Yes","No")</f>
        <v/>
      </c>
    </row>
    <row r="3387">
      <c r="A3387" t="n">
        <v>50154575</v>
      </c>
      <c r="B3387" s="8" t="n">
        <v>46189</v>
      </c>
      <c r="C3387" s="9">
        <f>A3387&amp;"-"&amp;TEXT(B3387,"yyyymmdd")</f>
        <v/>
      </c>
      <c r="D3387" s="9">
        <f>_xlfn.XLOOKUP(C3387,Violations[Key],Violations[Boro])</f>
        <v/>
      </c>
      <c r="E3387" s="9">
        <f>_xlfn.XLOOKUP(C3387,Violations[Key],Violations[Cuisine])</f>
        <v/>
      </c>
      <c r="F3387" s="9">
        <f>_xlfn.XLOOKUP(C3387,Violations[Key],Violations[Score])</f>
        <v/>
      </c>
      <c r="G3387" s="9">
        <f>_xlfn.XLOOKUP(C3387,Violations[Key],Violations[Grade])&amp;""</f>
        <v/>
      </c>
      <c r="H3387" s="9">
        <f>COUNTIFS(Violations[Key],C3387,Violations[Violation code],"&lt;&gt;")</f>
        <v/>
      </c>
      <c r="I3387" s="9">
        <f>COUNTIFS(Violations[Key],C3387,Violations[Critical flag],"Critical")</f>
        <v/>
      </c>
      <c r="J3387" s="9">
        <f>IF(LEFT(_xlfn.XLOOKUP(C3387,Violations[Key],Violations[Action]),20)="Establishment Closed","Yes","No")</f>
        <v/>
      </c>
      <c r="K3387" s="9">
        <f>IF(F3387&lt;=13,"Yes","No")</f>
        <v/>
      </c>
    </row>
    <row r="3388">
      <c r="A3388" t="n">
        <v>50157598</v>
      </c>
      <c r="B3388" s="8" t="n">
        <v>46189</v>
      </c>
      <c r="C3388" s="9">
        <f>A3388&amp;"-"&amp;TEXT(B3388,"yyyymmdd")</f>
        <v/>
      </c>
      <c r="D3388" s="9">
        <f>_xlfn.XLOOKUP(C3388,Violations[Key],Violations[Boro])</f>
        <v/>
      </c>
      <c r="E3388" s="9">
        <f>_xlfn.XLOOKUP(C3388,Violations[Key],Violations[Cuisine])</f>
        <v/>
      </c>
      <c r="F3388" s="9">
        <f>_xlfn.XLOOKUP(C3388,Violations[Key],Violations[Score])</f>
        <v/>
      </c>
      <c r="G3388" s="9">
        <f>_xlfn.XLOOKUP(C3388,Violations[Key],Violations[Grade])&amp;""</f>
        <v/>
      </c>
      <c r="H3388" s="9">
        <f>COUNTIFS(Violations[Key],C3388,Violations[Violation code],"&lt;&gt;")</f>
        <v/>
      </c>
      <c r="I3388" s="9">
        <f>COUNTIFS(Violations[Key],C3388,Violations[Critical flag],"Critical")</f>
        <v/>
      </c>
      <c r="J3388" s="9">
        <f>IF(LEFT(_xlfn.XLOOKUP(C3388,Violations[Key],Violations[Action]),20)="Establishment Closed","Yes","No")</f>
        <v/>
      </c>
      <c r="K3388" s="9">
        <f>IF(F3388&lt;=13,"Yes","No")</f>
        <v/>
      </c>
    </row>
    <row r="3389">
      <c r="A3389" t="n">
        <v>50159486</v>
      </c>
      <c r="B3389" s="8" t="n">
        <v>46189</v>
      </c>
      <c r="C3389" s="9">
        <f>A3389&amp;"-"&amp;TEXT(B3389,"yyyymmdd")</f>
        <v/>
      </c>
      <c r="D3389" s="9">
        <f>_xlfn.XLOOKUP(C3389,Violations[Key],Violations[Boro])</f>
        <v/>
      </c>
      <c r="E3389" s="9">
        <f>_xlfn.XLOOKUP(C3389,Violations[Key],Violations[Cuisine])</f>
        <v/>
      </c>
      <c r="F3389" s="9">
        <f>_xlfn.XLOOKUP(C3389,Violations[Key],Violations[Score])</f>
        <v/>
      </c>
      <c r="G3389" s="9">
        <f>_xlfn.XLOOKUP(C3389,Violations[Key],Violations[Grade])&amp;""</f>
        <v/>
      </c>
      <c r="H3389" s="9">
        <f>COUNTIFS(Violations[Key],C3389,Violations[Violation code],"&lt;&gt;")</f>
        <v/>
      </c>
      <c r="I3389" s="9">
        <f>COUNTIFS(Violations[Key],C3389,Violations[Critical flag],"Critical")</f>
        <v/>
      </c>
      <c r="J3389" s="9">
        <f>IF(LEFT(_xlfn.XLOOKUP(C3389,Violations[Key],Violations[Action]),20)="Establishment Closed","Yes","No")</f>
        <v/>
      </c>
      <c r="K3389" s="9">
        <f>IF(F3389&lt;=13,"Yes","No")</f>
        <v/>
      </c>
    </row>
    <row r="3390">
      <c r="A3390" t="n">
        <v>50160241</v>
      </c>
      <c r="B3390" s="8" t="n">
        <v>46189</v>
      </c>
      <c r="C3390" s="9">
        <f>A3390&amp;"-"&amp;TEXT(B3390,"yyyymmdd")</f>
        <v/>
      </c>
      <c r="D3390" s="9">
        <f>_xlfn.XLOOKUP(C3390,Violations[Key],Violations[Boro])</f>
        <v/>
      </c>
      <c r="E3390" s="9">
        <f>_xlfn.XLOOKUP(C3390,Violations[Key],Violations[Cuisine])</f>
        <v/>
      </c>
      <c r="F3390" s="9">
        <f>_xlfn.XLOOKUP(C3390,Violations[Key],Violations[Score])</f>
        <v/>
      </c>
      <c r="G3390" s="9">
        <f>_xlfn.XLOOKUP(C3390,Violations[Key],Violations[Grade])&amp;""</f>
        <v/>
      </c>
      <c r="H3390" s="9">
        <f>COUNTIFS(Violations[Key],C3390,Violations[Violation code],"&lt;&gt;")</f>
        <v/>
      </c>
      <c r="I3390" s="9">
        <f>COUNTIFS(Violations[Key],C3390,Violations[Critical flag],"Critical")</f>
        <v/>
      </c>
      <c r="J3390" s="9">
        <f>IF(LEFT(_xlfn.XLOOKUP(C3390,Violations[Key],Violations[Action]),20)="Establishment Closed","Yes","No")</f>
        <v/>
      </c>
      <c r="K3390" s="9">
        <f>IF(F3390&lt;=13,"Yes","No")</f>
        <v/>
      </c>
    </row>
    <row r="3391">
      <c r="A3391" t="n">
        <v>50165002</v>
      </c>
      <c r="B3391" s="8" t="n">
        <v>46189</v>
      </c>
      <c r="C3391" s="9">
        <f>A3391&amp;"-"&amp;TEXT(B3391,"yyyymmdd")</f>
        <v/>
      </c>
      <c r="D3391" s="9">
        <f>_xlfn.XLOOKUP(C3391,Violations[Key],Violations[Boro])</f>
        <v/>
      </c>
      <c r="E3391" s="9">
        <f>_xlfn.XLOOKUP(C3391,Violations[Key],Violations[Cuisine])</f>
        <v/>
      </c>
      <c r="F3391" s="9">
        <f>_xlfn.XLOOKUP(C3391,Violations[Key],Violations[Score])</f>
        <v/>
      </c>
      <c r="G3391" s="9">
        <f>_xlfn.XLOOKUP(C3391,Violations[Key],Violations[Grade])&amp;""</f>
        <v/>
      </c>
      <c r="H3391" s="9">
        <f>COUNTIFS(Violations[Key],C3391,Violations[Violation code],"&lt;&gt;")</f>
        <v/>
      </c>
      <c r="I3391" s="9">
        <f>COUNTIFS(Violations[Key],C3391,Violations[Critical flag],"Critical")</f>
        <v/>
      </c>
      <c r="J3391" s="9">
        <f>IF(LEFT(_xlfn.XLOOKUP(C3391,Violations[Key],Violations[Action]),20)="Establishment Closed","Yes","No")</f>
        <v/>
      </c>
      <c r="K3391" s="9">
        <f>IF(F3391&lt;=13,"Yes","No")</f>
        <v/>
      </c>
    </row>
    <row r="3392">
      <c r="A3392" t="n">
        <v>50171760</v>
      </c>
      <c r="B3392" s="8" t="n">
        <v>46189</v>
      </c>
      <c r="C3392" s="9">
        <f>A3392&amp;"-"&amp;TEXT(B3392,"yyyymmdd")</f>
        <v/>
      </c>
      <c r="D3392" s="9">
        <f>_xlfn.XLOOKUP(C3392,Violations[Key],Violations[Boro])</f>
        <v/>
      </c>
      <c r="E3392" s="9">
        <f>_xlfn.XLOOKUP(C3392,Violations[Key],Violations[Cuisine])</f>
        <v/>
      </c>
      <c r="F3392" s="9">
        <f>_xlfn.XLOOKUP(C3392,Violations[Key],Violations[Score])</f>
        <v/>
      </c>
      <c r="G3392" s="9">
        <f>_xlfn.XLOOKUP(C3392,Violations[Key],Violations[Grade])&amp;""</f>
        <v/>
      </c>
      <c r="H3392" s="9">
        <f>COUNTIFS(Violations[Key],C3392,Violations[Violation code],"&lt;&gt;")</f>
        <v/>
      </c>
      <c r="I3392" s="9">
        <f>COUNTIFS(Violations[Key],C3392,Violations[Critical flag],"Critical")</f>
        <v/>
      </c>
      <c r="J3392" s="9">
        <f>IF(LEFT(_xlfn.XLOOKUP(C3392,Violations[Key],Violations[Action]),20)="Establishment Closed","Yes","No")</f>
        <v/>
      </c>
      <c r="K3392" s="9">
        <f>IF(F3392&lt;=13,"Yes","No")</f>
        <v/>
      </c>
    </row>
    <row r="3393">
      <c r="A3393" t="n">
        <v>40367752</v>
      </c>
      <c r="B3393" s="8" t="n">
        <v>46190</v>
      </c>
      <c r="C3393" s="9">
        <f>A3393&amp;"-"&amp;TEXT(B3393,"yyyymmdd")</f>
        <v/>
      </c>
      <c r="D3393" s="9">
        <f>_xlfn.XLOOKUP(C3393,Violations[Key],Violations[Boro])</f>
        <v/>
      </c>
      <c r="E3393" s="9">
        <f>_xlfn.XLOOKUP(C3393,Violations[Key],Violations[Cuisine])</f>
        <v/>
      </c>
      <c r="F3393" s="9">
        <f>_xlfn.XLOOKUP(C3393,Violations[Key],Violations[Score])</f>
        <v/>
      </c>
      <c r="G3393" s="9">
        <f>_xlfn.XLOOKUP(C3393,Violations[Key],Violations[Grade])&amp;""</f>
        <v/>
      </c>
      <c r="H3393" s="9">
        <f>COUNTIFS(Violations[Key],C3393,Violations[Violation code],"&lt;&gt;")</f>
        <v/>
      </c>
      <c r="I3393" s="9">
        <f>COUNTIFS(Violations[Key],C3393,Violations[Critical flag],"Critical")</f>
        <v/>
      </c>
      <c r="J3393" s="9">
        <f>IF(LEFT(_xlfn.XLOOKUP(C3393,Violations[Key],Violations[Action]),20)="Establishment Closed","Yes","No")</f>
        <v/>
      </c>
      <c r="K3393" s="9">
        <f>IF(F3393&lt;=13,"Yes","No")</f>
        <v/>
      </c>
    </row>
    <row r="3394">
      <c r="A3394" t="n">
        <v>40397458</v>
      </c>
      <c r="B3394" s="8" t="n">
        <v>46190</v>
      </c>
      <c r="C3394" s="9">
        <f>A3394&amp;"-"&amp;TEXT(B3394,"yyyymmdd")</f>
        <v/>
      </c>
      <c r="D3394" s="9">
        <f>_xlfn.XLOOKUP(C3394,Violations[Key],Violations[Boro])</f>
        <v/>
      </c>
      <c r="E3394" s="9">
        <f>_xlfn.XLOOKUP(C3394,Violations[Key],Violations[Cuisine])</f>
        <v/>
      </c>
      <c r="F3394" s="9">
        <f>_xlfn.XLOOKUP(C3394,Violations[Key],Violations[Score])</f>
        <v/>
      </c>
      <c r="G3394" s="9">
        <f>_xlfn.XLOOKUP(C3394,Violations[Key],Violations[Grade])&amp;""</f>
        <v/>
      </c>
      <c r="H3394" s="9">
        <f>COUNTIFS(Violations[Key],C3394,Violations[Violation code],"&lt;&gt;")</f>
        <v/>
      </c>
      <c r="I3394" s="9">
        <f>COUNTIFS(Violations[Key],C3394,Violations[Critical flag],"Critical")</f>
        <v/>
      </c>
      <c r="J3394" s="9">
        <f>IF(LEFT(_xlfn.XLOOKUP(C3394,Violations[Key],Violations[Action]),20)="Establishment Closed","Yes","No")</f>
        <v/>
      </c>
      <c r="K3394" s="9">
        <f>IF(F3394&lt;=13,"Yes","No")</f>
        <v/>
      </c>
    </row>
    <row r="3395">
      <c r="A3395" t="n">
        <v>40828109</v>
      </c>
      <c r="B3395" s="8" t="n">
        <v>46190</v>
      </c>
      <c r="C3395" s="9">
        <f>A3395&amp;"-"&amp;TEXT(B3395,"yyyymmdd")</f>
        <v/>
      </c>
      <c r="D3395" s="9">
        <f>_xlfn.XLOOKUP(C3395,Violations[Key],Violations[Boro])</f>
        <v/>
      </c>
      <c r="E3395" s="9">
        <f>_xlfn.XLOOKUP(C3395,Violations[Key],Violations[Cuisine])</f>
        <v/>
      </c>
      <c r="F3395" s="9">
        <f>_xlfn.XLOOKUP(C3395,Violations[Key],Violations[Score])</f>
        <v/>
      </c>
      <c r="G3395" s="9">
        <f>_xlfn.XLOOKUP(C3395,Violations[Key],Violations[Grade])&amp;""</f>
        <v/>
      </c>
      <c r="H3395" s="9">
        <f>COUNTIFS(Violations[Key],C3395,Violations[Violation code],"&lt;&gt;")</f>
        <v/>
      </c>
      <c r="I3395" s="9">
        <f>COUNTIFS(Violations[Key],C3395,Violations[Critical flag],"Critical")</f>
        <v/>
      </c>
      <c r="J3395" s="9">
        <f>IF(LEFT(_xlfn.XLOOKUP(C3395,Violations[Key],Violations[Action]),20)="Establishment Closed","Yes","No")</f>
        <v/>
      </c>
      <c r="K3395" s="9">
        <f>IF(F3395&lt;=13,"Yes","No")</f>
        <v/>
      </c>
    </row>
    <row r="3396">
      <c r="A3396" t="n">
        <v>40932950</v>
      </c>
      <c r="B3396" s="8" t="n">
        <v>46190</v>
      </c>
      <c r="C3396" s="9">
        <f>A3396&amp;"-"&amp;TEXT(B3396,"yyyymmdd")</f>
        <v/>
      </c>
      <c r="D3396" s="9">
        <f>_xlfn.XLOOKUP(C3396,Violations[Key],Violations[Boro])</f>
        <v/>
      </c>
      <c r="E3396" s="9">
        <f>_xlfn.XLOOKUP(C3396,Violations[Key],Violations[Cuisine])</f>
        <v/>
      </c>
      <c r="F3396" s="9">
        <f>_xlfn.XLOOKUP(C3396,Violations[Key],Violations[Score])</f>
        <v/>
      </c>
      <c r="G3396" s="9">
        <f>_xlfn.XLOOKUP(C3396,Violations[Key],Violations[Grade])&amp;""</f>
        <v/>
      </c>
      <c r="H3396" s="9">
        <f>COUNTIFS(Violations[Key],C3396,Violations[Violation code],"&lt;&gt;")</f>
        <v/>
      </c>
      <c r="I3396" s="9">
        <f>COUNTIFS(Violations[Key],C3396,Violations[Critical flag],"Critical")</f>
        <v/>
      </c>
      <c r="J3396" s="9">
        <f>IF(LEFT(_xlfn.XLOOKUP(C3396,Violations[Key],Violations[Action]),20)="Establishment Closed","Yes","No")</f>
        <v/>
      </c>
      <c r="K3396" s="9">
        <f>IF(F3396&lt;=13,"Yes","No")</f>
        <v/>
      </c>
    </row>
    <row r="3397">
      <c r="A3397" t="n">
        <v>41016441</v>
      </c>
      <c r="B3397" s="8" t="n">
        <v>46190</v>
      </c>
      <c r="C3397" s="9">
        <f>A3397&amp;"-"&amp;TEXT(B3397,"yyyymmdd")</f>
        <v/>
      </c>
      <c r="D3397" s="9">
        <f>_xlfn.XLOOKUP(C3397,Violations[Key],Violations[Boro])</f>
        <v/>
      </c>
      <c r="E3397" s="9">
        <f>_xlfn.XLOOKUP(C3397,Violations[Key],Violations[Cuisine])</f>
        <v/>
      </c>
      <c r="F3397" s="9">
        <f>_xlfn.XLOOKUP(C3397,Violations[Key],Violations[Score])</f>
        <v/>
      </c>
      <c r="G3397" s="9">
        <f>_xlfn.XLOOKUP(C3397,Violations[Key],Violations[Grade])&amp;""</f>
        <v/>
      </c>
      <c r="H3397" s="9">
        <f>COUNTIFS(Violations[Key],C3397,Violations[Violation code],"&lt;&gt;")</f>
        <v/>
      </c>
      <c r="I3397" s="9">
        <f>COUNTIFS(Violations[Key],C3397,Violations[Critical flag],"Critical")</f>
        <v/>
      </c>
      <c r="J3397" s="9">
        <f>IF(LEFT(_xlfn.XLOOKUP(C3397,Violations[Key],Violations[Action]),20)="Establishment Closed","Yes","No")</f>
        <v/>
      </c>
      <c r="K3397" s="9">
        <f>IF(F3397&lt;=13,"Yes","No")</f>
        <v/>
      </c>
    </row>
    <row r="3398">
      <c r="A3398" t="n">
        <v>41081510</v>
      </c>
      <c r="B3398" s="8" t="n">
        <v>46190</v>
      </c>
      <c r="C3398" s="9">
        <f>A3398&amp;"-"&amp;TEXT(B3398,"yyyymmdd")</f>
        <v/>
      </c>
      <c r="D3398" s="9">
        <f>_xlfn.XLOOKUP(C3398,Violations[Key],Violations[Boro])</f>
        <v/>
      </c>
      <c r="E3398" s="9">
        <f>_xlfn.XLOOKUP(C3398,Violations[Key],Violations[Cuisine])</f>
        <v/>
      </c>
      <c r="F3398" s="9">
        <f>_xlfn.XLOOKUP(C3398,Violations[Key],Violations[Score])</f>
        <v/>
      </c>
      <c r="G3398" s="9">
        <f>_xlfn.XLOOKUP(C3398,Violations[Key],Violations[Grade])&amp;""</f>
        <v/>
      </c>
      <c r="H3398" s="9">
        <f>COUNTIFS(Violations[Key],C3398,Violations[Violation code],"&lt;&gt;")</f>
        <v/>
      </c>
      <c r="I3398" s="9">
        <f>COUNTIFS(Violations[Key],C3398,Violations[Critical flag],"Critical")</f>
        <v/>
      </c>
      <c r="J3398" s="9">
        <f>IF(LEFT(_xlfn.XLOOKUP(C3398,Violations[Key],Violations[Action]),20)="Establishment Closed","Yes","No")</f>
        <v/>
      </c>
      <c r="K3398" s="9">
        <f>IF(F3398&lt;=13,"Yes","No")</f>
        <v/>
      </c>
    </row>
    <row r="3399">
      <c r="A3399" t="n">
        <v>41223822</v>
      </c>
      <c r="B3399" s="8" t="n">
        <v>46190</v>
      </c>
      <c r="C3399" s="9">
        <f>A3399&amp;"-"&amp;TEXT(B3399,"yyyymmdd")</f>
        <v/>
      </c>
      <c r="D3399" s="9">
        <f>_xlfn.XLOOKUP(C3399,Violations[Key],Violations[Boro])</f>
        <v/>
      </c>
      <c r="E3399" s="9">
        <f>_xlfn.XLOOKUP(C3399,Violations[Key],Violations[Cuisine])</f>
        <v/>
      </c>
      <c r="F3399" s="9">
        <f>_xlfn.XLOOKUP(C3399,Violations[Key],Violations[Score])</f>
        <v/>
      </c>
      <c r="G3399" s="9">
        <f>_xlfn.XLOOKUP(C3399,Violations[Key],Violations[Grade])&amp;""</f>
        <v/>
      </c>
      <c r="H3399" s="9">
        <f>COUNTIFS(Violations[Key],C3399,Violations[Violation code],"&lt;&gt;")</f>
        <v/>
      </c>
      <c r="I3399" s="9">
        <f>COUNTIFS(Violations[Key],C3399,Violations[Critical flag],"Critical")</f>
        <v/>
      </c>
      <c r="J3399" s="9">
        <f>IF(LEFT(_xlfn.XLOOKUP(C3399,Violations[Key],Violations[Action]),20)="Establishment Closed","Yes","No")</f>
        <v/>
      </c>
      <c r="K3399" s="9">
        <f>IF(F3399&lt;=13,"Yes","No")</f>
        <v/>
      </c>
    </row>
    <row r="3400">
      <c r="A3400" t="n">
        <v>41306801</v>
      </c>
      <c r="B3400" s="8" t="n">
        <v>46190</v>
      </c>
      <c r="C3400" s="9">
        <f>A3400&amp;"-"&amp;TEXT(B3400,"yyyymmdd")</f>
        <v/>
      </c>
      <c r="D3400" s="9">
        <f>_xlfn.XLOOKUP(C3400,Violations[Key],Violations[Boro])</f>
        <v/>
      </c>
      <c r="E3400" s="9">
        <f>_xlfn.XLOOKUP(C3400,Violations[Key],Violations[Cuisine])</f>
        <v/>
      </c>
      <c r="F3400" s="9">
        <f>_xlfn.XLOOKUP(C3400,Violations[Key],Violations[Score])</f>
        <v/>
      </c>
      <c r="G3400" s="9">
        <f>_xlfn.XLOOKUP(C3400,Violations[Key],Violations[Grade])&amp;""</f>
        <v/>
      </c>
      <c r="H3400" s="9">
        <f>COUNTIFS(Violations[Key],C3400,Violations[Violation code],"&lt;&gt;")</f>
        <v/>
      </c>
      <c r="I3400" s="9">
        <f>COUNTIFS(Violations[Key],C3400,Violations[Critical flag],"Critical")</f>
        <v/>
      </c>
      <c r="J3400" s="9">
        <f>IF(LEFT(_xlfn.XLOOKUP(C3400,Violations[Key],Violations[Action]),20)="Establishment Closed","Yes","No")</f>
        <v/>
      </c>
      <c r="K3400" s="9">
        <f>IF(F3400&lt;=13,"Yes","No")</f>
        <v/>
      </c>
    </row>
    <row r="3401">
      <c r="A3401" t="n">
        <v>41364268</v>
      </c>
      <c r="B3401" s="8" t="n">
        <v>46190</v>
      </c>
      <c r="C3401" s="9">
        <f>A3401&amp;"-"&amp;TEXT(B3401,"yyyymmdd")</f>
        <v/>
      </c>
      <c r="D3401" s="9">
        <f>_xlfn.XLOOKUP(C3401,Violations[Key],Violations[Boro])</f>
        <v/>
      </c>
      <c r="E3401" s="9">
        <f>_xlfn.XLOOKUP(C3401,Violations[Key],Violations[Cuisine])</f>
        <v/>
      </c>
      <c r="F3401" s="9">
        <f>_xlfn.XLOOKUP(C3401,Violations[Key],Violations[Score])</f>
        <v/>
      </c>
      <c r="G3401" s="9">
        <f>_xlfn.XLOOKUP(C3401,Violations[Key],Violations[Grade])&amp;""</f>
        <v/>
      </c>
      <c r="H3401" s="9">
        <f>COUNTIFS(Violations[Key],C3401,Violations[Violation code],"&lt;&gt;")</f>
        <v/>
      </c>
      <c r="I3401" s="9">
        <f>COUNTIFS(Violations[Key],C3401,Violations[Critical flag],"Critical")</f>
        <v/>
      </c>
      <c r="J3401" s="9">
        <f>IF(LEFT(_xlfn.XLOOKUP(C3401,Violations[Key],Violations[Action]),20)="Establishment Closed","Yes","No")</f>
        <v/>
      </c>
      <c r="K3401" s="9">
        <f>IF(F3401&lt;=13,"Yes","No")</f>
        <v/>
      </c>
    </row>
    <row r="3402">
      <c r="A3402" t="n">
        <v>41378862</v>
      </c>
      <c r="B3402" s="8" t="n">
        <v>46190</v>
      </c>
      <c r="C3402" s="9">
        <f>A3402&amp;"-"&amp;TEXT(B3402,"yyyymmdd")</f>
        <v/>
      </c>
      <c r="D3402" s="9">
        <f>_xlfn.XLOOKUP(C3402,Violations[Key],Violations[Boro])</f>
        <v/>
      </c>
      <c r="E3402" s="9">
        <f>_xlfn.XLOOKUP(C3402,Violations[Key],Violations[Cuisine])</f>
        <v/>
      </c>
      <c r="F3402" s="9">
        <f>_xlfn.XLOOKUP(C3402,Violations[Key],Violations[Score])</f>
        <v/>
      </c>
      <c r="G3402" s="9">
        <f>_xlfn.XLOOKUP(C3402,Violations[Key],Violations[Grade])&amp;""</f>
        <v/>
      </c>
      <c r="H3402" s="9">
        <f>COUNTIFS(Violations[Key],C3402,Violations[Violation code],"&lt;&gt;")</f>
        <v/>
      </c>
      <c r="I3402" s="9">
        <f>COUNTIFS(Violations[Key],C3402,Violations[Critical flag],"Critical")</f>
        <v/>
      </c>
      <c r="J3402" s="9">
        <f>IF(LEFT(_xlfn.XLOOKUP(C3402,Violations[Key],Violations[Action]),20)="Establishment Closed","Yes","No")</f>
        <v/>
      </c>
      <c r="K3402" s="9">
        <f>IF(F3402&lt;=13,"Yes","No")</f>
        <v/>
      </c>
    </row>
    <row r="3403">
      <c r="A3403" t="n">
        <v>41396810</v>
      </c>
      <c r="B3403" s="8" t="n">
        <v>46190</v>
      </c>
      <c r="C3403" s="9">
        <f>A3403&amp;"-"&amp;TEXT(B3403,"yyyymmdd")</f>
        <v/>
      </c>
      <c r="D3403" s="9">
        <f>_xlfn.XLOOKUP(C3403,Violations[Key],Violations[Boro])</f>
        <v/>
      </c>
      <c r="E3403" s="9">
        <f>_xlfn.XLOOKUP(C3403,Violations[Key],Violations[Cuisine])</f>
        <v/>
      </c>
      <c r="F3403" s="9">
        <f>_xlfn.XLOOKUP(C3403,Violations[Key],Violations[Score])</f>
        <v/>
      </c>
      <c r="G3403" s="9">
        <f>_xlfn.XLOOKUP(C3403,Violations[Key],Violations[Grade])&amp;""</f>
        <v/>
      </c>
      <c r="H3403" s="9">
        <f>COUNTIFS(Violations[Key],C3403,Violations[Violation code],"&lt;&gt;")</f>
        <v/>
      </c>
      <c r="I3403" s="9">
        <f>COUNTIFS(Violations[Key],C3403,Violations[Critical flag],"Critical")</f>
        <v/>
      </c>
      <c r="J3403" s="9">
        <f>IF(LEFT(_xlfn.XLOOKUP(C3403,Violations[Key],Violations[Action]),20)="Establishment Closed","Yes","No")</f>
        <v/>
      </c>
      <c r="K3403" s="9">
        <f>IF(F3403&lt;=13,"Yes","No")</f>
        <v/>
      </c>
    </row>
    <row r="3404">
      <c r="A3404" t="n">
        <v>41595573</v>
      </c>
      <c r="B3404" s="8" t="n">
        <v>46190</v>
      </c>
      <c r="C3404" s="9">
        <f>A3404&amp;"-"&amp;TEXT(B3404,"yyyymmdd")</f>
        <v/>
      </c>
      <c r="D3404" s="9">
        <f>_xlfn.XLOOKUP(C3404,Violations[Key],Violations[Boro])</f>
        <v/>
      </c>
      <c r="E3404" s="9">
        <f>_xlfn.XLOOKUP(C3404,Violations[Key],Violations[Cuisine])</f>
        <v/>
      </c>
      <c r="F3404" s="9">
        <f>_xlfn.XLOOKUP(C3404,Violations[Key],Violations[Score])</f>
        <v/>
      </c>
      <c r="G3404" s="9">
        <f>_xlfn.XLOOKUP(C3404,Violations[Key],Violations[Grade])&amp;""</f>
        <v/>
      </c>
      <c r="H3404" s="9">
        <f>COUNTIFS(Violations[Key],C3404,Violations[Violation code],"&lt;&gt;")</f>
        <v/>
      </c>
      <c r="I3404" s="9">
        <f>COUNTIFS(Violations[Key],C3404,Violations[Critical flag],"Critical")</f>
        <v/>
      </c>
      <c r="J3404" s="9">
        <f>IF(LEFT(_xlfn.XLOOKUP(C3404,Violations[Key],Violations[Action]),20)="Establishment Closed","Yes","No")</f>
        <v/>
      </c>
      <c r="K3404" s="9">
        <f>IF(F3404&lt;=13,"Yes","No")</f>
        <v/>
      </c>
    </row>
    <row r="3405">
      <c r="A3405" t="n">
        <v>41641200</v>
      </c>
      <c r="B3405" s="8" t="n">
        <v>46190</v>
      </c>
      <c r="C3405" s="9">
        <f>A3405&amp;"-"&amp;TEXT(B3405,"yyyymmdd")</f>
        <v/>
      </c>
      <c r="D3405" s="9">
        <f>_xlfn.XLOOKUP(C3405,Violations[Key],Violations[Boro])</f>
        <v/>
      </c>
      <c r="E3405" s="9">
        <f>_xlfn.XLOOKUP(C3405,Violations[Key],Violations[Cuisine])</f>
        <v/>
      </c>
      <c r="F3405" s="9">
        <f>_xlfn.XLOOKUP(C3405,Violations[Key],Violations[Score])</f>
        <v/>
      </c>
      <c r="G3405" s="9">
        <f>_xlfn.XLOOKUP(C3405,Violations[Key],Violations[Grade])&amp;""</f>
        <v/>
      </c>
      <c r="H3405" s="9">
        <f>COUNTIFS(Violations[Key],C3405,Violations[Violation code],"&lt;&gt;")</f>
        <v/>
      </c>
      <c r="I3405" s="9">
        <f>COUNTIFS(Violations[Key],C3405,Violations[Critical flag],"Critical")</f>
        <v/>
      </c>
      <c r="J3405" s="9">
        <f>IF(LEFT(_xlfn.XLOOKUP(C3405,Violations[Key],Violations[Action]),20)="Establishment Closed","Yes","No")</f>
        <v/>
      </c>
      <c r="K3405" s="9">
        <f>IF(F3405&lt;=13,"Yes","No")</f>
        <v/>
      </c>
    </row>
    <row r="3406">
      <c r="A3406" t="n">
        <v>41693709</v>
      </c>
      <c r="B3406" s="8" t="n">
        <v>46190</v>
      </c>
      <c r="C3406" s="9">
        <f>A3406&amp;"-"&amp;TEXT(B3406,"yyyymmdd")</f>
        <v/>
      </c>
      <c r="D3406" s="9">
        <f>_xlfn.XLOOKUP(C3406,Violations[Key],Violations[Boro])</f>
        <v/>
      </c>
      <c r="E3406" s="9">
        <f>_xlfn.XLOOKUP(C3406,Violations[Key],Violations[Cuisine])</f>
        <v/>
      </c>
      <c r="F3406" s="9">
        <f>_xlfn.XLOOKUP(C3406,Violations[Key],Violations[Score])</f>
        <v/>
      </c>
      <c r="G3406" s="9">
        <f>_xlfn.XLOOKUP(C3406,Violations[Key],Violations[Grade])&amp;""</f>
        <v/>
      </c>
      <c r="H3406" s="9">
        <f>COUNTIFS(Violations[Key],C3406,Violations[Violation code],"&lt;&gt;")</f>
        <v/>
      </c>
      <c r="I3406" s="9">
        <f>COUNTIFS(Violations[Key],C3406,Violations[Critical flag],"Critical")</f>
        <v/>
      </c>
      <c r="J3406" s="9">
        <f>IF(LEFT(_xlfn.XLOOKUP(C3406,Violations[Key],Violations[Action]),20)="Establishment Closed","Yes","No")</f>
        <v/>
      </c>
      <c r="K3406" s="9">
        <f>IF(F3406&lt;=13,"Yes","No")</f>
        <v/>
      </c>
    </row>
    <row r="3407">
      <c r="A3407" t="n">
        <v>41698410</v>
      </c>
      <c r="B3407" s="8" t="n">
        <v>46190</v>
      </c>
      <c r="C3407" s="9">
        <f>A3407&amp;"-"&amp;TEXT(B3407,"yyyymmdd")</f>
        <v/>
      </c>
      <c r="D3407" s="9">
        <f>_xlfn.XLOOKUP(C3407,Violations[Key],Violations[Boro])</f>
        <v/>
      </c>
      <c r="E3407" s="9">
        <f>_xlfn.XLOOKUP(C3407,Violations[Key],Violations[Cuisine])</f>
        <v/>
      </c>
      <c r="F3407" s="9">
        <f>_xlfn.XLOOKUP(C3407,Violations[Key],Violations[Score])</f>
        <v/>
      </c>
      <c r="G3407" s="9">
        <f>_xlfn.XLOOKUP(C3407,Violations[Key],Violations[Grade])&amp;""</f>
        <v/>
      </c>
      <c r="H3407" s="9">
        <f>COUNTIFS(Violations[Key],C3407,Violations[Violation code],"&lt;&gt;")</f>
        <v/>
      </c>
      <c r="I3407" s="9">
        <f>COUNTIFS(Violations[Key],C3407,Violations[Critical flag],"Critical")</f>
        <v/>
      </c>
      <c r="J3407" s="9">
        <f>IF(LEFT(_xlfn.XLOOKUP(C3407,Violations[Key],Violations[Action]),20)="Establishment Closed","Yes","No")</f>
        <v/>
      </c>
      <c r="K3407" s="9">
        <f>IF(F3407&lt;=13,"Yes","No")</f>
        <v/>
      </c>
    </row>
    <row r="3408">
      <c r="A3408" t="n">
        <v>50007666</v>
      </c>
      <c r="B3408" s="8" t="n">
        <v>46190</v>
      </c>
      <c r="C3408" s="9">
        <f>A3408&amp;"-"&amp;TEXT(B3408,"yyyymmdd")</f>
        <v/>
      </c>
      <c r="D3408" s="9">
        <f>_xlfn.XLOOKUP(C3408,Violations[Key],Violations[Boro])</f>
        <v/>
      </c>
      <c r="E3408" s="9">
        <f>_xlfn.XLOOKUP(C3408,Violations[Key],Violations[Cuisine])</f>
        <v/>
      </c>
      <c r="F3408" s="9">
        <f>_xlfn.XLOOKUP(C3408,Violations[Key],Violations[Score])</f>
        <v/>
      </c>
      <c r="G3408" s="9">
        <f>_xlfn.XLOOKUP(C3408,Violations[Key],Violations[Grade])&amp;""</f>
        <v/>
      </c>
      <c r="H3408" s="9">
        <f>COUNTIFS(Violations[Key],C3408,Violations[Violation code],"&lt;&gt;")</f>
        <v/>
      </c>
      <c r="I3408" s="9">
        <f>COUNTIFS(Violations[Key],C3408,Violations[Critical flag],"Critical")</f>
        <v/>
      </c>
      <c r="J3408" s="9">
        <f>IF(LEFT(_xlfn.XLOOKUP(C3408,Violations[Key],Violations[Action]),20)="Establishment Closed","Yes","No")</f>
        <v/>
      </c>
      <c r="K3408" s="9">
        <f>IF(F3408&lt;=13,"Yes","No")</f>
        <v/>
      </c>
    </row>
    <row r="3409">
      <c r="A3409" t="n">
        <v>50018555</v>
      </c>
      <c r="B3409" s="8" t="n">
        <v>46190</v>
      </c>
      <c r="C3409" s="9">
        <f>A3409&amp;"-"&amp;TEXT(B3409,"yyyymmdd")</f>
        <v/>
      </c>
      <c r="D3409" s="9">
        <f>_xlfn.XLOOKUP(C3409,Violations[Key],Violations[Boro])</f>
        <v/>
      </c>
      <c r="E3409" s="9">
        <f>_xlfn.XLOOKUP(C3409,Violations[Key],Violations[Cuisine])</f>
        <v/>
      </c>
      <c r="F3409" s="9">
        <f>_xlfn.XLOOKUP(C3409,Violations[Key],Violations[Score])</f>
        <v/>
      </c>
      <c r="G3409" s="9">
        <f>_xlfn.XLOOKUP(C3409,Violations[Key],Violations[Grade])&amp;""</f>
        <v/>
      </c>
      <c r="H3409" s="9">
        <f>COUNTIFS(Violations[Key],C3409,Violations[Violation code],"&lt;&gt;")</f>
        <v/>
      </c>
      <c r="I3409" s="9">
        <f>COUNTIFS(Violations[Key],C3409,Violations[Critical flag],"Critical")</f>
        <v/>
      </c>
      <c r="J3409" s="9">
        <f>IF(LEFT(_xlfn.XLOOKUP(C3409,Violations[Key],Violations[Action]),20)="Establishment Closed","Yes","No")</f>
        <v/>
      </c>
      <c r="K3409" s="9">
        <f>IF(F3409&lt;=13,"Yes","No")</f>
        <v/>
      </c>
    </row>
    <row r="3410">
      <c r="A3410" t="n">
        <v>50033274</v>
      </c>
      <c r="B3410" s="8" t="n">
        <v>46190</v>
      </c>
      <c r="C3410" s="9">
        <f>A3410&amp;"-"&amp;TEXT(B3410,"yyyymmdd")</f>
        <v/>
      </c>
      <c r="D3410" s="9">
        <f>_xlfn.XLOOKUP(C3410,Violations[Key],Violations[Boro])</f>
        <v/>
      </c>
      <c r="E3410" s="9">
        <f>_xlfn.XLOOKUP(C3410,Violations[Key],Violations[Cuisine])</f>
        <v/>
      </c>
      <c r="F3410" s="9">
        <f>_xlfn.XLOOKUP(C3410,Violations[Key],Violations[Score])</f>
        <v/>
      </c>
      <c r="G3410" s="9">
        <f>_xlfn.XLOOKUP(C3410,Violations[Key],Violations[Grade])&amp;""</f>
        <v/>
      </c>
      <c r="H3410" s="9">
        <f>COUNTIFS(Violations[Key],C3410,Violations[Violation code],"&lt;&gt;")</f>
        <v/>
      </c>
      <c r="I3410" s="9">
        <f>COUNTIFS(Violations[Key],C3410,Violations[Critical flag],"Critical")</f>
        <v/>
      </c>
      <c r="J3410" s="9">
        <f>IF(LEFT(_xlfn.XLOOKUP(C3410,Violations[Key],Violations[Action]),20)="Establishment Closed","Yes","No")</f>
        <v/>
      </c>
      <c r="K3410" s="9">
        <f>IF(F3410&lt;=13,"Yes","No")</f>
        <v/>
      </c>
    </row>
    <row r="3411">
      <c r="A3411" t="n">
        <v>50043035</v>
      </c>
      <c r="B3411" s="8" t="n">
        <v>46190</v>
      </c>
      <c r="C3411" s="9">
        <f>A3411&amp;"-"&amp;TEXT(B3411,"yyyymmdd")</f>
        <v/>
      </c>
      <c r="D3411" s="9">
        <f>_xlfn.XLOOKUP(C3411,Violations[Key],Violations[Boro])</f>
        <v/>
      </c>
      <c r="E3411" s="9">
        <f>_xlfn.XLOOKUP(C3411,Violations[Key],Violations[Cuisine])</f>
        <v/>
      </c>
      <c r="F3411" s="9">
        <f>_xlfn.XLOOKUP(C3411,Violations[Key],Violations[Score])</f>
        <v/>
      </c>
      <c r="G3411" s="9">
        <f>_xlfn.XLOOKUP(C3411,Violations[Key],Violations[Grade])&amp;""</f>
        <v/>
      </c>
      <c r="H3411" s="9">
        <f>COUNTIFS(Violations[Key],C3411,Violations[Violation code],"&lt;&gt;")</f>
        <v/>
      </c>
      <c r="I3411" s="9">
        <f>COUNTIFS(Violations[Key],C3411,Violations[Critical flag],"Critical")</f>
        <v/>
      </c>
      <c r="J3411" s="9">
        <f>IF(LEFT(_xlfn.XLOOKUP(C3411,Violations[Key],Violations[Action]),20)="Establishment Closed","Yes","No")</f>
        <v/>
      </c>
      <c r="K3411" s="9">
        <f>IF(F3411&lt;=13,"Yes","No")</f>
        <v/>
      </c>
    </row>
    <row r="3412">
      <c r="A3412" t="n">
        <v>50046746</v>
      </c>
      <c r="B3412" s="8" t="n">
        <v>46190</v>
      </c>
      <c r="C3412" s="9">
        <f>A3412&amp;"-"&amp;TEXT(B3412,"yyyymmdd")</f>
        <v/>
      </c>
      <c r="D3412" s="9">
        <f>_xlfn.XLOOKUP(C3412,Violations[Key],Violations[Boro])</f>
        <v/>
      </c>
      <c r="E3412" s="9">
        <f>_xlfn.XLOOKUP(C3412,Violations[Key],Violations[Cuisine])</f>
        <v/>
      </c>
      <c r="F3412" s="9">
        <f>_xlfn.XLOOKUP(C3412,Violations[Key],Violations[Score])</f>
        <v/>
      </c>
      <c r="G3412" s="9">
        <f>_xlfn.XLOOKUP(C3412,Violations[Key],Violations[Grade])&amp;""</f>
        <v/>
      </c>
      <c r="H3412" s="9">
        <f>COUNTIFS(Violations[Key],C3412,Violations[Violation code],"&lt;&gt;")</f>
        <v/>
      </c>
      <c r="I3412" s="9">
        <f>COUNTIFS(Violations[Key],C3412,Violations[Critical flag],"Critical")</f>
        <v/>
      </c>
      <c r="J3412" s="9">
        <f>IF(LEFT(_xlfn.XLOOKUP(C3412,Violations[Key],Violations[Action]),20)="Establishment Closed","Yes","No")</f>
        <v/>
      </c>
      <c r="K3412" s="9">
        <f>IF(F3412&lt;=13,"Yes","No")</f>
        <v/>
      </c>
    </row>
    <row r="3413">
      <c r="A3413" t="n">
        <v>50055359</v>
      </c>
      <c r="B3413" s="8" t="n">
        <v>46190</v>
      </c>
      <c r="C3413" s="9">
        <f>A3413&amp;"-"&amp;TEXT(B3413,"yyyymmdd")</f>
        <v/>
      </c>
      <c r="D3413" s="9">
        <f>_xlfn.XLOOKUP(C3413,Violations[Key],Violations[Boro])</f>
        <v/>
      </c>
      <c r="E3413" s="9">
        <f>_xlfn.XLOOKUP(C3413,Violations[Key],Violations[Cuisine])</f>
        <v/>
      </c>
      <c r="F3413" s="9">
        <f>_xlfn.XLOOKUP(C3413,Violations[Key],Violations[Score])</f>
        <v/>
      </c>
      <c r="G3413" s="9">
        <f>_xlfn.XLOOKUP(C3413,Violations[Key],Violations[Grade])&amp;""</f>
        <v/>
      </c>
      <c r="H3413" s="9">
        <f>COUNTIFS(Violations[Key],C3413,Violations[Violation code],"&lt;&gt;")</f>
        <v/>
      </c>
      <c r="I3413" s="9">
        <f>COUNTIFS(Violations[Key],C3413,Violations[Critical flag],"Critical")</f>
        <v/>
      </c>
      <c r="J3413" s="9">
        <f>IF(LEFT(_xlfn.XLOOKUP(C3413,Violations[Key],Violations[Action]),20)="Establishment Closed","Yes","No")</f>
        <v/>
      </c>
      <c r="K3413" s="9">
        <f>IF(F3413&lt;=13,"Yes","No")</f>
        <v/>
      </c>
    </row>
    <row r="3414">
      <c r="A3414" t="n">
        <v>50060293</v>
      </c>
      <c r="B3414" s="8" t="n">
        <v>46190</v>
      </c>
      <c r="C3414" s="9">
        <f>A3414&amp;"-"&amp;TEXT(B3414,"yyyymmdd")</f>
        <v/>
      </c>
      <c r="D3414" s="9">
        <f>_xlfn.XLOOKUP(C3414,Violations[Key],Violations[Boro])</f>
        <v/>
      </c>
      <c r="E3414" s="9">
        <f>_xlfn.XLOOKUP(C3414,Violations[Key],Violations[Cuisine])</f>
        <v/>
      </c>
      <c r="F3414" s="9">
        <f>_xlfn.XLOOKUP(C3414,Violations[Key],Violations[Score])</f>
        <v/>
      </c>
      <c r="G3414" s="9">
        <f>_xlfn.XLOOKUP(C3414,Violations[Key],Violations[Grade])&amp;""</f>
        <v/>
      </c>
      <c r="H3414" s="9">
        <f>COUNTIFS(Violations[Key],C3414,Violations[Violation code],"&lt;&gt;")</f>
        <v/>
      </c>
      <c r="I3414" s="9">
        <f>COUNTIFS(Violations[Key],C3414,Violations[Critical flag],"Critical")</f>
        <v/>
      </c>
      <c r="J3414" s="9">
        <f>IF(LEFT(_xlfn.XLOOKUP(C3414,Violations[Key],Violations[Action]),20)="Establishment Closed","Yes","No")</f>
        <v/>
      </c>
      <c r="K3414" s="9">
        <f>IF(F3414&lt;=13,"Yes","No")</f>
        <v/>
      </c>
    </row>
    <row r="3415">
      <c r="A3415" t="n">
        <v>50065189</v>
      </c>
      <c r="B3415" s="8" t="n">
        <v>46190</v>
      </c>
      <c r="C3415" s="9">
        <f>A3415&amp;"-"&amp;TEXT(B3415,"yyyymmdd")</f>
        <v/>
      </c>
      <c r="D3415" s="9">
        <f>_xlfn.XLOOKUP(C3415,Violations[Key],Violations[Boro])</f>
        <v/>
      </c>
      <c r="E3415" s="9">
        <f>_xlfn.XLOOKUP(C3415,Violations[Key],Violations[Cuisine])</f>
        <v/>
      </c>
      <c r="F3415" s="9">
        <f>_xlfn.XLOOKUP(C3415,Violations[Key],Violations[Score])</f>
        <v/>
      </c>
      <c r="G3415" s="9">
        <f>_xlfn.XLOOKUP(C3415,Violations[Key],Violations[Grade])&amp;""</f>
        <v/>
      </c>
      <c r="H3415" s="9">
        <f>COUNTIFS(Violations[Key],C3415,Violations[Violation code],"&lt;&gt;")</f>
        <v/>
      </c>
      <c r="I3415" s="9">
        <f>COUNTIFS(Violations[Key],C3415,Violations[Critical flag],"Critical")</f>
        <v/>
      </c>
      <c r="J3415" s="9">
        <f>IF(LEFT(_xlfn.XLOOKUP(C3415,Violations[Key],Violations[Action]),20)="Establishment Closed","Yes","No")</f>
        <v/>
      </c>
      <c r="K3415" s="9">
        <f>IF(F3415&lt;=13,"Yes","No")</f>
        <v/>
      </c>
    </row>
    <row r="3416">
      <c r="A3416" t="n">
        <v>50065875</v>
      </c>
      <c r="B3416" s="8" t="n">
        <v>46190</v>
      </c>
      <c r="C3416" s="9">
        <f>A3416&amp;"-"&amp;TEXT(B3416,"yyyymmdd")</f>
        <v/>
      </c>
      <c r="D3416" s="9">
        <f>_xlfn.XLOOKUP(C3416,Violations[Key],Violations[Boro])</f>
        <v/>
      </c>
      <c r="E3416" s="9">
        <f>_xlfn.XLOOKUP(C3416,Violations[Key],Violations[Cuisine])</f>
        <v/>
      </c>
      <c r="F3416" s="9">
        <f>_xlfn.XLOOKUP(C3416,Violations[Key],Violations[Score])</f>
        <v/>
      </c>
      <c r="G3416" s="9">
        <f>_xlfn.XLOOKUP(C3416,Violations[Key],Violations[Grade])&amp;""</f>
        <v/>
      </c>
      <c r="H3416" s="9">
        <f>COUNTIFS(Violations[Key],C3416,Violations[Violation code],"&lt;&gt;")</f>
        <v/>
      </c>
      <c r="I3416" s="9">
        <f>COUNTIFS(Violations[Key],C3416,Violations[Critical flag],"Critical")</f>
        <v/>
      </c>
      <c r="J3416" s="9">
        <f>IF(LEFT(_xlfn.XLOOKUP(C3416,Violations[Key],Violations[Action]),20)="Establishment Closed","Yes","No")</f>
        <v/>
      </c>
      <c r="K3416" s="9">
        <f>IF(F3416&lt;=13,"Yes","No")</f>
        <v/>
      </c>
    </row>
    <row r="3417">
      <c r="A3417" t="n">
        <v>50073861</v>
      </c>
      <c r="B3417" s="8" t="n">
        <v>46190</v>
      </c>
      <c r="C3417" s="9">
        <f>A3417&amp;"-"&amp;TEXT(B3417,"yyyymmdd")</f>
        <v/>
      </c>
      <c r="D3417" s="9">
        <f>_xlfn.XLOOKUP(C3417,Violations[Key],Violations[Boro])</f>
        <v/>
      </c>
      <c r="E3417" s="9">
        <f>_xlfn.XLOOKUP(C3417,Violations[Key],Violations[Cuisine])</f>
        <v/>
      </c>
      <c r="F3417" s="9">
        <f>_xlfn.XLOOKUP(C3417,Violations[Key],Violations[Score])</f>
        <v/>
      </c>
      <c r="G3417" s="9">
        <f>_xlfn.XLOOKUP(C3417,Violations[Key],Violations[Grade])&amp;""</f>
        <v/>
      </c>
      <c r="H3417" s="9">
        <f>COUNTIFS(Violations[Key],C3417,Violations[Violation code],"&lt;&gt;")</f>
        <v/>
      </c>
      <c r="I3417" s="9">
        <f>COUNTIFS(Violations[Key],C3417,Violations[Critical flag],"Critical")</f>
        <v/>
      </c>
      <c r="J3417" s="9">
        <f>IF(LEFT(_xlfn.XLOOKUP(C3417,Violations[Key],Violations[Action]),20)="Establishment Closed","Yes","No")</f>
        <v/>
      </c>
      <c r="K3417" s="9">
        <f>IF(F3417&lt;=13,"Yes","No")</f>
        <v/>
      </c>
    </row>
    <row r="3418">
      <c r="A3418" t="n">
        <v>50075705</v>
      </c>
      <c r="B3418" s="8" t="n">
        <v>46190</v>
      </c>
      <c r="C3418" s="9">
        <f>A3418&amp;"-"&amp;TEXT(B3418,"yyyymmdd")</f>
        <v/>
      </c>
      <c r="D3418" s="9">
        <f>_xlfn.XLOOKUP(C3418,Violations[Key],Violations[Boro])</f>
        <v/>
      </c>
      <c r="E3418" s="9">
        <f>_xlfn.XLOOKUP(C3418,Violations[Key],Violations[Cuisine])</f>
        <v/>
      </c>
      <c r="F3418" s="9">
        <f>_xlfn.XLOOKUP(C3418,Violations[Key],Violations[Score])</f>
        <v/>
      </c>
      <c r="G3418" s="9">
        <f>_xlfn.XLOOKUP(C3418,Violations[Key],Violations[Grade])&amp;""</f>
        <v/>
      </c>
      <c r="H3418" s="9">
        <f>COUNTIFS(Violations[Key],C3418,Violations[Violation code],"&lt;&gt;")</f>
        <v/>
      </c>
      <c r="I3418" s="9">
        <f>COUNTIFS(Violations[Key],C3418,Violations[Critical flag],"Critical")</f>
        <v/>
      </c>
      <c r="J3418" s="9">
        <f>IF(LEFT(_xlfn.XLOOKUP(C3418,Violations[Key],Violations[Action]),20)="Establishment Closed","Yes","No")</f>
        <v/>
      </c>
      <c r="K3418" s="9">
        <f>IF(F3418&lt;=13,"Yes","No")</f>
        <v/>
      </c>
    </row>
    <row r="3419">
      <c r="A3419" t="n">
        <v>50075707</v>
      </c>
      <c r="B3419" s="8" t="n">
        <v>46190</v>
      </c>
      <c r="C3419" s="9">
        <f>A3419&amp;"-"&amp;TEXT(B3419,"yyyymmdd")</f>
        <v/>
      </c>
      <c r="D3419" s="9">
        <f>_xlfn.XLOOKUP(C3419,Violations[Key],Violations[Boro])</f>
        <v/>
      </c>
      <c r="E3419" s="9">
        <f>_xlfn.XLOOKUP(C3419,Violations[Key],Violations[Cuisine])</f>
        <v/>
      </c>
      <c r="F3419" s="9">
        <f>_xlfn.XLOOKUP(C3419,Violations[Key],Violations[Score])</f>
        <v/>
      </c>
      <c r="G3419" s="9">
        <f>_xlfn.XLOOKUP(C3419,Violations[Key],Violations[Grade])&amp;""</f>
        <v/>
      </c>
      <c r="H3419" s="9">
        <f>COUNTIFS(Violations[Key],C3419,Violations[Violation code],"&lt;&gt;")</f>
        <v/>
      </c>
      <c r="I3419" s="9">
        <f>COUNTIFS(Violations[Key],C3419,Violations[Critical flag],"Critical")</f>
        <v/>
      </c>
      <c r="J3419" s="9">
        <f>IF(LEFT(_xlfn.XLOOKUP(C3419,Violations[Key],Violations[Action]),20)="Establishment Closed","Yes","No")</f>
        <v/>
      </c>
      <c r="K3419" s="9">
        <f>IF(F3419&lt;=13,"Yes","No")</f>
        <v/>
      </c>
    </row>
    <row r="3420">
      <c r="A3420" t="n">
        <v>50078726</v>
      </c>
      <c r="B3420" s="8" t="n">
        <v>46190</v>
      </c>
      <c r="C3420" s="9">
        <f>A3420&amp;"-"&amp;TEXT(B3420,"yyyymmdd")</f>
        <v/>
      </c>
      <c r="D3420" s="9">
        <f>_xlfn.XLOOKUP(C3420,Violations[Key],Violations[Boro])</f>
        <v/>
      </c>
      <c r="E3420" s="9">
        <f>_xlfn.XLOOKUP(C3420,Violations[Key],Violations[Cuisine])</f>
        <v/>
      </c>
      <c r="F3420" s="9">
        <f>_xlfn.XLOOKUP(C3420,Violations[Key],Violations[Score])</f>
        <v/>
      </c>
      <c r="G3420" s="9">
        <f>_xlfn.XLOOKUP(C3420,Violations[Key],Violations[Grade])&amp;""</f>
        <v/>
      </c>
      <c r="H3420" s="9">
        <f>COUNTIFS(Violations[Key],C3420,Violations[Violation code],"&lt;&gt;")</f>
        <v/>
      </c>
      <c r="I3420" s="9">
        <f>COUNTIFS(Violations[Key],C3420,Violations[Critical flag],"Critical")</f>
        <v/>
      </c>
      <c r="J3420" s="9">
        <f>IF(LEFT(_xlfn.XLOOKUP(C3420,Violations[Key],Violations[Action]),20)="Establishment Closed","Yes","No")</f>
        <v/>
      </c>
      <c r="K3420" s="9">
        <f>IF(F3420&lt;=13,"Yes","No")</f>
        <v/>
      </c>
    </row>
    <row r="3421">
      <c r="A3421" t="n">
        <v>50082093</v>
      </c>
      <c r="B3421" s="8" t="n">
        <v>46190</v>
      </c>
      <c r="C3421" s="9">
        <f>A3421&amp;"-"&amp;TEXT(B3421,"yyyymmdd")</f>
        <v/>
      </c>
      <c r="D3421" s="9">
        <f>_xlfn.XLOOKUP(C3421,Violations[Key],Violations[Boro])</f>
        <v/>
      </c>
      <c r="E3421" s="9">
        <f>_xlfn.XLOOKUP(C3421,Violations[Key],Violations[Cuisine])</f>
        <v/>
      </c>
      <c r="F3421" s="9">
        <f>_xlfn.XLOOKUP(C3421,Violations[Key],Violations[Score])</f>
        <v/>
      </c>
      <c r="G3421" s="9">
        <f>_xlfn.XLOOKUP(C3421,Violations[Key],Violations[Grade])&amp;""</f>
        <v/>
      </c>
      <c r="H3421" s="9">
        <f>COUNTIFS(Violations[Key],C3421,Violations[Violation code],"&lt;&gt;")</f>
        <v/>
      </c>
      <c r="I3421" s="9">
        <f>COUNTIFS(Violations[Key],C3421,Violations[Critical flag],"Critical")</f>
        <v/>
      </c>
      <c r="J3421" s="9">
        <f>IF(LEFT(_xlfn.XLOOKUP(C3421,Violations[Key],Violations[Action]),20)="Establishment Closed","Yes","No")</f>
        <v/>
      </c>
      <c r="K3421" s="9">
        <f>IF(F3421&lt;=13,"Yes","No")</f>
        <v/>
      </c>
    </row>
    <row r="3422">
      <c r="A3422" t="n">
        <v>50084817</v>
      </c>
      <c r="B3422" s="8" t="n">
        <v>46190</v>
      </c>
      <c r="C3422" s="9">
        <f>A3422&amp;"-"&amp;TEXT(B3422,"yyyymmdd")</f>
        <v/>
      </c>
      <c r="D3422" s="9">
        <f>_xlfn.XLOOKUP(C3422,Violations[Key],Violations[Boro])</f>
        <v/>
      </c>
      <c r="E3422" s="9">
        <f>_xlfn.XLOOKUP(C3422,Violations[Key],Violations[Cuisine])</f>
        <v/>
      </c>
      <c r="F3422" s="9">
        <f>_xlfn.XLOOKUP(C3422,Violations[Key],Violations[Score])</f>
        <v/>
      </c>
      <c r="G3422" s="9">
        <f>_xlfn.XLOOKUP(C3422,Violations[Key],Violations[Grade])&amp;""</f>
        <v/>
      </c>
      <c r="H3422" s="9">
        <f>COUNTIFS(Violations[Key],C3422,Violations[Violation code],"&lt;&gt;")</f>
        <v/>
      </c>
      <c r="I3422" s="9">
        <f>COUNTIFS(Violations[Key],C3422,Violations[Critical flag],"Critical")</f>
        <v/>
      </c>
      <c r="J3422" s="9">
        <f>IF(LEFT(_xlfn.XLOOKUP(C3422,Violations[Key],Violations[Action]),20)="Establishment Closed","Yes","No")</f>
        <v/>
      </c>
      <c r="K3422" s="9">
        <f>IF(F3422&lt;=13,"Yes","No")</f>
        <v/>
      </c>
    </row>
    <row r="3423">
      <c r="A3423" t="n">
        <v>50084977</v>
      </c>
      <c r="B3423" s="8" t="n">
        <v>46190</v>
      </c>
      <c r="C3423" s="9">
        <f>A3423&amp;"-"&amp;TEXT(B3423,"yyyymmdd")</f>
        <v/>
      </c>
      <c r="D3423" s="9">
        <f>_xlfn.XLOOKUP(C3423,Violations[Key],Violations[Boro])</f>
        <v/>
      </c>
      <c r="E3423" s="9">
        <f>_xlfn.XLOOKUP(C3423,Violations[Key],Violations[Cuisine])</f>
        <v/>
      </c>
      <c r="F3423" s="9">
        <f>_xlfn.XLOOKUP(C3423,Violations[Key],Violations[Score])</f>
        <v/>
      </c>
      <c r="G3423" s="9">
        <f>_xlfn.XLOOKUP(C3423,Violations[Key],Violations[Grade])&amp;""</f>
        <v/>
      </c>
      <c r="H3423" s="9">
        <f>COUNTIFS(Violations[Key],C3423,Violations[Violation code],"&lt;&gt;")</f>
        <v/>
      </c>
      <c r="I3423" s="9">
        <f>COUNTIFS(Violations[Key],C3423,Violations[Critical flag],"Critical")</f>
        <v/>
      </c>
      <c r="J3423" s="9">
        <f>IF(LEFT(_xlfn.XLOOKUP(C3423,Violations[Key],Violations[Action]),20)="Establishment Closed","Yes","No")</f>
        <v/>
      </c>
      <c r="K3423" s="9">
        <f>IF(F3423&lt;=13,"Yes","No")</f>
        <v/>
      </c>
    </row>
    <row r="3424">
      <c r="A3424" t="n">
        <v>50085240</v>
      </c>
      <c r="B3424" s="8" t="n">
        <v>46190</v>
      </c>
      <c r="C3424" s="9">
        <f>A3424&amp;"-"&amp;TEXT(B3424,"yyyymmdd")</f>
        <v/>
      </c>
      <c r="D3424" s="9">
        <f>_xlfn.XLOOKUP(C3424,Violations[Key],Violations[Boro])</f>
        <v/>
      </c>
      <c r="E3424" s="9">
        <f>_xlfn.XLOOKUP(C3424,Violations[Key],Violations[Cuisine])</f>
        <v/>
      </c>
      <c r="F3424" s="9">
        <f>_xlfn.XLOOKUP(C3424,Violations[Key],Violations[Score])</f>
        <v/>
      </c>
      <c r="G3424" s="9">
        <f>_xlfn.XLOOKUP(C3424,Violations[Key],Violations[Grade])&amp;""</f>
        <v/>
      </c>
      <c r="H3424" s="9">
        <f>COUNTIFS(Violations[Key],C3424,Violations[Violation code],"&lt;&gt;")</f>
        <v/>
      </c>
      <c r="I3424" s="9">
        <f>COUNTIFS(Violations[Key],C3424,Violations[Critical flag],"Critical")</f>
        <v/>
      </c>
      <c r="J3424" s="9">
        <f>IF(LEFT(_xlfn.XLOOKUP(C3424,Violations[Key],Violations[Action]),20)="Establishment Closed","Yes","No")</f>
        <v/>
      </c>
      <c r="K3424" s="9">
        <f>IF(F3424&lt;=13,"Yes","No")</f>
        <v/>
      </c>
    </row>
    <row r="3425">
      <c r="A3425" t="n">
        <v>50086327</v>
      </c>
      <c r="B3425" s="8" t="n">
        <v>46190</v>
      </c>
      <c r="C3425" s="9">
        <f>A3425&amp;"-"&amp;TEXT(B3425,"yyyymmdd")</f>
        <v/>
      </c>
      <c r="D3425" s="9">
        <f>_xlfn.XLOOKUP(C3425,Violations[Key],Violations[Boro])</f>
        <v/>
      </c>
      <c r="E3425" s="9">
        <f>_xlfn.XLOOKUP(C3425,Violations[Key],Violations[Cuisine])</f>
        <v/>
      </c>
      <c r="F3425" s="9">
        <f>_xlfn.XLOOKUP(C3425,Violations[Key],Violations[Score])</f>
        <v/>
      </c>
      <c r="G3425" s="9">
        <f>_xlfn.XLOOKUP(C3425,Violations[Key],Violations[Grade])&amp;""</f>
        <v/>
      </c>
      <c r="H3425" s="9">
        <f>COUNTIFS(Violations[Key],C3425,Violations[Violation code],"&lt;&gt;")</f>
        <v/>
      </c>
      <c r="I3425" s="9">
        <f>COUNTIFS(Violations[Key],C3425,Violations[Critical flag],"Critical")</f>
        <v/>
      </c>
      <c r="J3425" s="9">
        <f>IF(LEFT(_xlfn.XLOOKUP(C3425,Violations[Key],Violations[Action]),20)="Establishment Closed","Yes","No")</f>
        <v/>
      </c>
      <c r="K3425" s="9">
        <f>IF(F3425&lt;=13,"Yes","No")</f>
        <v/>
      </c>
    </row>
    <row r="3426">
      <c r="A3426" t="n">
        <v>50094786</v>
      </c>
      <c r="B3426" s="8" t="n">
        <v>46190</v>
      </c>
      <c r="C3426" s="9">
        <f>A3426&amp;"-"&amp;TEXT(B3426,"yyyymmdd")</f>
        <v/>
      </c>
      <c r="D3426" s="9">
        <f>_xlfn.XLOOKUP(C3426,Violations[Key],Violations[Boro])</f>
        <v/>
      </c>
      <c r="E3426" s="9">
        <f>_xlfn.XLOOKUP(C3426,Violations[Key],Violations[Cuisine])</f>
        <v/>
      </c>
      <c r="F3426" s="9">
        <f>_xlfn.XLOOKUP(C3426,Violations[Key],Violations[Score])</f>
        <v/>
      </c>
      <c r="G3426" s="9">
        <f>_xlfn.XLOOKUP(C3426,Violations[Key],Violations[Grade])&amp;""</f>
        <v/>
      </c>
      <c r="H3426" s="9">
        <f>COUNTIFS(Violations[Key],C3426,Violations[Violation code],"&lt;&gt;")</f>
        <v/>
      </c>
      <c r="I3426" s="9">
        <f>COUNTIFS(Violations[Key],C3426,Violations[Critical flag],"Critical")</f>
        <v/>
      </c>
      <c r="J3426" s="9">
        <f>IF(LEFT(_xlfn.XLOOKUP(C3426,Violations[Key],Violations[Action]),20)="Establishment Closed","Yes","No")</f>
        <v/>
      </c>
      <c r="K3426" s="9">
        <f>IF(F3426&lt;=13,"Yes","No")</f>
        <v/>
      </c>
    </row>
    <row r="3427">
      <c r="A3427" t="n">
        <v>50097866</v>
      </c>
      <c r="B3427" s="8" t="n">
        <v>46190</v>
      </c>
      <c r="C3427" s="9">
        <f>A3427&amp;"-"&amp;TEXT(B3427,"yyyymmdd")</f>
        <v/>
      </c>
      <c r="D3427" s="9">
        <f>_xlfn.XLOOKUP(C3427,Violations[Key],Violations[Boro])</f>
        <v/>
      </c>
      <c r="E3427" s="9">
        <f>_xlfn.XLOOKUP(C3427,Violations[Key],Violations[Cuisine])</f>
        <v/>
      </c>
      <c r="F3427" s="9">
        <f>_xlfn.XLOOKUP(C3427,Violations[Key],Violations[Score])</f>
        <v/>
      </c>
      <c r="G3427" s="9">
        <f>_xlfn.XLOOKUP(C3427,Violations[Key],Violations[Grade])&amp;""</f>
        <v/>
      </c>
      <c r="H3427" s="9">
        <f>COUNTIFS(Violations[Key],C3427,Violations[Violation code],"&lt;&gt;")</f>
        <v/>
      </c>
      <c r="I3427" s="9">
        <f>COUNTIFS(Violations[Key],C3427,Violations[Critical flag],"Critical")</f>
        <v/>
      </c>
      <c r="J3427" s="9">
        <f>IF(LEFT(_xlfn.XLOOKUP(C3427,Violations[Key],Violations[Action]),20)="Establishment Closed","Yes","No")</f>
        <v/>
      </c>
      <c r="K3427" s="9">
        <f>IF(F3427&lt;=13,"Yes","No")</f>
        <v/>
      </c>
    </row>
    <row r="3428">
      <c r="A3428" t="n">
        <v>50104841</v>
      </c>
      <c r="B3428" s="8" t="n">
        <v>46190</v>
      </c>
      <c r="C3428" s="9">
        <f>A3428&amp;"-"&amp;TEXT(B3428,"yyyymmdd")</f>
        <v/>
      </c>
      <c r="D3428" s="9">
        <f>_xlfn.XLOOKUP(C3428,Violations[Key],Violations[Boro])</f>
        <v/>
      </c>
      <c r="E3428" s="9">
        <f>_xlfn.XLOOKUP(C3428,Violations[Key],Violations[Cuisine])</f>
        <v/>
      </c>
      <c r="F3428" s="9">
        <f>_xlfn.XLOOKUP(C3428,Violations[Key],Violations[Score])</f>
        <v/>
      </c>
      <c r="G3428" s="9">
        <f>_xlfn.XLOOKUP(C3428,Violations[Key],Violations[Grade])&amp;""</f>
        <v/>
      </c>
      <c r="H3428" s="9">
        <f>COUNTIFS(Violations[Key],C3428,Violations[Violation code],"&lt;&gt;")</f>
        <v/>
      </c>
      <c r="I3428" s="9">
        <f>COUNTIFS(Violations[Key],C3428,Violations[Critical flag],"Critical")</f>
        <v/>
      </c>
      <c r="J3428" s="9">
        <f>IF(LEFT(_xlfn.XLOOKUP(C3428,Violations[Key],Violations[Action]),20)="Establishment Closed","Yes","No")</f>
        <v/>
      </c>
      <c r="K3428" s="9">
        <f>IF(F3428&lt;=13,"Yes","No")</f>
        <v/>
      </c>
    </row>
    <row r="3429">
      <c r="A3429" t="n">
        <v>50107151</v>
      </c>
      <c r="B3429" s="8" t="n">
        <v>46190</v>
      </c>
      <c r="C3429" s="9">
        <f>A3429&amp;"-"&amp;TEXT(B3429,"yyyymmdd")</f>
        <v/>
      </c>
      <c r="D3429" s="9">
        <f>_xlfn.XLOOKUP(C3429,Violations[Key],Violations[Boro])</f>
        <v/>
      </c>
      <c r="E3429" s="9">
        <f>_xlfn.XLOOKUP(C3429,Violations[Key],Violations[Cuisine])</f>
        <v/>
      </c>
      <c r="F3429" s="9">
        <f>_xlfn.XLOOKUP(C3429,Violations[Key],Violations[Score])</f>
        <v/>
      </c>
      <c r="G3429" s="9">
        <f>_xlfn.XLOOKUP(C3429,Violations[Key],Violations[Grade])&amp;""</f>
        <v/>
      </c>
      <c r="H3429" s="9">
        <f>COUNTIFS(Violations[Key],C3429,Violations[Violation code],"&lt;&gt;")</f>
        <v/>
      </c>
      <c r="I3429" s="9">
        <f>COUNTIFS(Violations[Key],C3429,Violations[Critical flag],"Critical")</f>
        <v/>
      </c>
      <c r="J3429" s="9">
        <f>IF(LEFT(_xlfn.XLOOKUP(C3429,Violations[Key],Violations[Action]),20)="Establishment Closed","Yes","No")</f>
        <v/>
      </c>
      <c r="K3429" s="9">
        <f>IF(F3429&lt;=13,"Yes","No")</f>
        <v/>
      </c>
    </row>
    <row r="3430">
      <c r="A3430" t="n">
        <v>50109259</v>
      </c>
      <c r="B3430" s="8" t="n">
        <v>46190</v>
      </c>
      <c r="C3430" s="9">
        <f>A3430&amp;"-"&amp;TEXT(B3430,"yyyymmdd")</f>
        <v/>
      </c>
      <c r="D3430" s="9">
        <f>_xlfn.XLOOKUP(C3430,Violations[Key],Violations[Boro])</f>
        <v/>
      </c>
      <c r="E3430" s="9">
        <f>_xlfn.XLOOKUP(C3430,Violations[Key],Violations[Cuisine])</f>
        <v/>
      </c>
      <c r="F3430" s="9">
        <f>_xlfn.XLOOKUP(C3430,Violations[Key],Violations[Score])</f>
        <v/>
      </c>
      <c r="G3430" s="9">
        <f>_xlfn.XLOOKUP(C3430,Violations[Key],Violations[Grade])&amp;""</f>
        <v/>
      </c>
      <c r="H3430" s="9">
        <f>COUNTIFS(Violations[Key],C3430,Violations[Violation code],"&lt;&gt;")</f>
        <v/>
      </c>
      <c r="I3430" s="9">
        <f>COUNTIFS(Violations[Key],C3430,Violations[Critical flag],"Critical")</f>
        <v/>
      </c>
      <c r="J3430" s="9">
        <f>IF(LEFT(_xlfn.XLOOKUP(C3430,Violations[Key],Violations[Action]),20)="Establishment Closed","Yes","No")</f>
        <v/>
      </c>
      <c r="K3430" s="9">
        <f>IF(F3430&lt;=13,"Yes","No")</f>
        <v/>
      </c>
    </row>
    <row r="3431">
      <c r="A3431" t="n">
        <v>50111706</v>
      </c>
      <c r="B3431" s="8" t="n">
        <v>46190</v>
      </c>
      <c r="C3431" s="9">
        <f>A3431&amp;"-"&amp;TEXT(B3431,"yyyymmdd")</f>
        <v/>
      </c>
      <c r="D3431" s="9">
        <f>_xlfn.XLOOKUP(C3431,Violations[Key],Violations[Boro])</f>
        <v/>
      </c>
      <c r="E3431" s="9">
        <f>_xlfn.XLOOKUP(C3431,Violations[Key],Violations[Cuisine])</f>
        <v/>
      </c>
      <c r="F3431" s="9">
        <f>_xlfn.XLOOKUP(C3431,Violations[Key],Violations[Score])</f>
        <v/>
      </c>
      <c r="G3431" s="9">
        <f>_xlfn.XLOOKUP(C3431,Violations[Key],Violations[Grade])&amp;""</f>
        <v/>
      </c>
      <c r="H3431" s="9">
        <f>COUNTIFS(Violations[Key],C3431,Violations[Violation code],"&lt;&gt;")</f>
        <v/>
      </c>
      <c r="I3431" s="9">
        <f>COUNTIFS(Violations[Key],C3431,Violations[Critical flag],"Critical")</f>
        <v/>
      </c>
      <c r="J3431" s="9">
        <f>IF(LEFT(_xlfn.XLOOKUP(C3431,Violations[Key],Violations[Action]),20)="Establishment Closed","Yes","No")</f>
        <v/>
      </c>
      <c r="K3431" s="9">
        <f>IF(F3431&lt;=13,"Yes","No")</f>
        <v/>
      </c>
    </row>
    <row r="3432">
      <c r="A3432" t="n">
        <v>50118757</v>
      </c>
      <c r="B3432" s="8" t="n">
        <v>46190</v>
      </c>
      <c r="C3432" s="9">
        <f>A3432&amp;"-"&amp;TEXT(B3432,"yyyymmdd")</f>
        <v/>
      </c>
      <c r="D3432" s="9">
        <f>_xlfn.XLOOKUP(C3432,Violations[Key],Violations[Boro])</f>
        <v/>
      </c>
      <c r="E3432" s="9">
        <f>_xlfn.XLOOKUP(C3432,Violations[Key],Violations[Cuisine])</f>
        <v/>
      </c>
      <c r="F3432" s="9">
        <f>_xlfn.XLOOKUP(C3432,Violations[Key],Violations[Score])</f>
        <v/>
      </c>
      <c r="G3432" s="9">
        <f>_xlfn.XLOOKUP(C3432,Violations[Key],Violations[Grade])&amp;""</f>
        <v/>
      </c>
      <c r="H3432" s="9">
        <f>COUNTIFS(Violations[Key],C3432,Violations[Violation code],"&lt;&gt;")</f>
        <v/>
      </c>
      <c r="I3432" s="9">
        <f>COUNTIFS(Violations[Key],C3432,Violations[Critical flag],"Critical")</f>
        <v/>
      </c>
      <c r="J3432" s="9">
        <f>IF(LEFT(_xlfn.XLOOKUP(C3432,Violations[Key],Violations[Action]),20)="Establishment Closed","Yes","No")</f>
        <v/>
      </c>
      <c r="K3432" s="9">
        <f>IF(F3432&lt;=13,"Yes","No")</f>
        <v/>
      </c>
    </row>
    <row r="3433">
      <c r="A3433" t="n">
        <v>50119902</v>
      </c>
      <c r="B3433" s="8" t="n">
        <v>46190</v>
      </c>
      <c r="C3433" s="9">
        <f>A3433&amp;"-"&amp;TEXT(B3433,"yyyymmdd")</f>
        <v/>
      </c>
      <c r="D3433" s="9">
        <f>_xlfn.XLOOKUP(C3433,Violations[Key],Violations[Boro])</f>
        <v/>
      </c>
      <c r="E3433" s="9">
        <f>_xlfn.XLOOKUP(C3433,Violations[Key],Violations[Cuisine])</f>
        <v/>
      </c>
      <c r="F3433" s="9">
        <f>_xlfn.XLOOKUP(C3433,Violations[Key],Violations[Score])</f>
        <v/>
      </c>
      <c r="G3433" s="9">
        <f>_xlfn.XLOOKUP(C3433,Violations[Key],Violations[Grade])&amp;""</f>
        <v/>
      </c>
      <c r="H3433" s="9">
        <f>COUNTIFS(Violations[Key],C3433,Violations[Violation code],"&lt;&gt;")</f>
        <v/>
      </c>
      <c r="I3433" s="9">
        <f>COUNTIFS(Violations[Key],C3433,Violations[Critical flag],"Critical")</f>
        <v/>
      </c>
      <c r="J3433" s="9">
        <f>IF(LEFT(_xlfn.XLOOKUP(C3433,Violations[Key],Violations[Action]),20)="Establishment Closed","Yes","No")</f>
        <v/>
      </c>
      <c r="K3433" s="9">
        <f>IF(F3433&lt;=13,"Yes","No")</f>
        <v/>
      </c>
    </row>
    <row r="3434">
      <c r="A3434" t="n">
        <v>50120059</v>
      </c>
      <c r="B3434" s="8" t="n">
        <v>46190</v>
      </c>
      <c r="C3434" s="9">
        <f>A3434&amp;"-"&amp;TEXT(B3434,"yyyymmdd")</f>
        <v/>
      </c>
      <c r="D3434" s="9">
        <f>_xlfn.XLOOKUP(C3434,Violations[Key],Violations[Boro])</f>
        <v/>
      </c>
      <c r="E3434" s="9">
        <f>_xlfn.XLOOKUP(C3434,Violations[Key],Violations[Cuisine])</f>
        <v/>
      </c>
      <c r="F3434" s="9">
        <f>_xlfn.XLOOKUP(C3434,Violations[Key],Violations[Score])</f>
        <v/>
      </c>
      <c r="G3434" s="9">
        <f>_xlfn.XLOOKUP(C3434,Violations[Key],Violations[Grade])&amp;""</f>
        <v/>
      </c>
      <c r="H3434" s="9">
        <f>COUNTIFS(Violations[Key],C3434,Violations[Violation code],"&lt;&gt;")</f>
        <v/>
      </c>
      <c r="I3434" s="9">
        <f>COUNTIFS(Violations[Key],C3434,Violations[Critical flag],"Critical")</f>
        <v/>
      </c>
      <c r="J3434" s="9">
        <f>IF(LEFT(_xlfn.XLOOKUP(C3434,Violations[Key],Violations[Action]),20)="Establishment Closed","Yes","No")</f>
        <v/>
      </c>
      <c r="K3434" s="9">
        <f>IF(F3434&lt;=13,"Yes","No")</f>
        <v/>
      </c>
    </row>
    <row r="3435">
      <c r="A3435" t="n">
        <v>50120146</v>
      </c>
      <c r="B3435" s="8" t="n">
        <v>46190</v>
      </c>
      <c r="C3435" s="9">
        <f>A3435&amp;"-"&amp;TEXT(B3435,"yyyymmdd")</f>
        <v/>
      </c>
      <c r="D3435" s="9">
        <f>_xlfn.XLOOKUP(C3435,Violations[Key],Violations[Boro])</f>
        <v/>
      </c>
      <c r="E3435" s="9">
        <f>_xlfn.XLOOKUP(C3435,Violations[Key],Violations[Cuisine])</f>
        <v/>
      </c>
      <c r="F3435" s="9">
        <f>_xlfn.XLOOKUP(C3435,Violations[Key],Violations[Score])</f>
        <v/>
      </c>
      <c r="G3435" s="9">
        <f>_xlfn.XLOOKUP(C3435,Violations[Key],Violations[Grade])&amp;""</f>
        <v/>
      </c>
      <c r="H3435" s="9">
        <f>COUNTIFS(Violations[Key],C3435,Violations[Violation code],"&lt;&gt;")</f>
        <v/>
      </c>
      <c r="I3435" s="9">
        <f>COUNTIFS(Violations[Key],C3435,Violations[Critical flag],"Critical")</f>
        <v/>
      </c>
      <c r="J3435" s="9">
        <f>IF(LEFT(_xlfn.XLOOKUP(C3435,Violations[Key],Violations[Action]),20)="Establishment Closed","Yes","No")</f>
        <v/>
      </c>
      <c r="K3435" s="9">
        <f>IF(F3435&lt;=13,"Yes","No")</f>
        <v/>
      </c>
    </row>
    <row r="3436">
      <c r="A3436" t="n">
        <v>50124197</v>
      </c>
      <c r="B3436" s="8" t="n">
        <v>46190</v>
      </c>
      <c r="C3436" s="9">
        <f>A3436&amp;"-"&amp;TEXT(B3436,"yyyymmdd")</f>
        <v/>
      </c>
      <c r="D3436" s="9">
        <f>_xlfn.XLOOKUP(C3436,Violations[Key],Violations[Boro])</f>
        <v/>
      </c>
      <c r="E3436" s="9">
        <f>_xlfn.XLOOKUP(C3436,Violations[Key],Violations[Cuisine])</f>
        <v/>
      </c>
      <c r="F3436" s="9">
        <f>_xlfn.XLOOKUP(C3436,Violations[Key],Violations[Score])</f>
        <v/>
      </c>
      <c r="G3436" s="9">
        <f>_xlfn.XLOOKUP(C3436,Violations[Key],Violations[Grade])&amp;""</f>
        <v/>
      </c>
      <c r="H3436" s="9">
        <f>COUNTIFS(Violations[Key],C3436,Violations[Violation code],"&lt;&gt;")</f>
        <v/>
      </c>
      <c r="I3436" s="9">
        <f>COUNTIFS(Violations[Key],C3436,Violations[Critical flag],"Critical")</f>
        <v/>
      </c>
      <c r="J3436" s="9">
        <f>IF(LEFT(_xlfn.XLOOKUP(C3436,Violations[Key],Violations[Action]),20)="Establishment Closed","Yes","No")</f>
        <v/>
      </c>
      <c r="K3436" s="9">
        <f>IF(F3436&lt;=13,"Yes","No")</f>
        <v/>
      </c>
    </row>
    <row r="3437">
      <c r="A3437" t="n">
        <v>50125310</v>
      </c>
      <c r="B3437" s="8" t="n">
        <v>46190</v>
      </c>
      <c r="C3437" s="9">
        <f>A3437&amp;"-"&amp;TEXT(B3437,"yyyymmdd")</f>
        <v/>
      </c>
      <c r="D3437" s="9">
        <f>_xlfn.XLOOKUP(C3437,Violations[Key],Violations[Boro])</f>
        <v/>
      </c>
      <c r="E3437" s="9">
        <f>_xlfn.XLOOKUP(C3437,Violations[Key],Violations[Cuisine])</f>
        <v/>
      </c>
      <c r="F3437" s="9">
        <f>_xlfn.XLOOKUP(C3437,Violations[Key],Violations[Score])</f>
        <v/>
      </c>
      <c r="G3437" s="9">
        <f>_xlfn.XLOOKUP(C3437,Violations[Key],Violations[Grade])&amp;""</f>
        <v/>
      </c>
      <c r="H3437" s="9">
        <f>COUNTIFS(Violations[Key],C3437,Violations[Violation code],"&lt;&gt;")</f>
        <v/>
      </c>
      <c r="I3437" s="9">
        <f>COUNTIFS(Violations[Key],C3437,Violations[Critical flag],"Critical")</f>
        <v/>
      </c>
      <c r="J3437" s="9">
        <f>IF(LEFT(_xlfn.XLOOKUP(C3437,Violations[Key],Violations[Action]),20)="Establishment Closed","Yes","No")</f>
        <v/>
      </c>
      <c r="K3437" s="9">
        <f>IF(F3437&lt;=13,"Yes","No")</f>
        <v/>
      </c>
    </row>
    <row r="3438">
      <c r="A3438" t="n">
        <v>50125695</v>
      </c>
      <c r="B3438" s="8" t="n">
        <v>46190</v>
      </c>
      <c r="C3438" s="9">
        <f>A3438&amp;"-"&amp;TEXT(B3438,"yyyymmdd")</f>
        <v/>
      </c>
      <c r="D3438" s="9">
        <f>_xlfn.XLOOKUP(C3438,Violations[Key],Violations[Boro])</f>
        <v/>
      </c>
      <c r="E3438" s="9">
        <f>_xlfn.XLOOKUP(C3438,Violations[Key],Violations[Cuisine])</f>
        <v/>
      </c>
      <c r="F3438" s="9">
        <f>_xlfn.XLOOKUP(C3438,Violations[Key],Violations[Score])</f>
        <v/>
      </c>
      <c r="G3438" s="9">
        <f>_xlfn.XLOOKUP(C3438,Violations[Key],Violations[Grade])&amp;""</f>
        <v/>
      </c>
      <c r="H3438" s="9">
        <f>COUNTIFS(Violations[Key],C3438,Violations[Violation code],"&lt;&gt;")</f>
        <v/>
      </c>
      <c r="I3438" s="9">
        <f>COUNTIFS(Violations[Key],C3438,Violations[Critical flag],"Critical")</f>
        <v/>
      </c>
      <c r="J3438" s="9">
        <f>IF(LEFT(_xlfn.XLOOKUP(C3438,Violations[Key],Violations[Action]),20)="Establishment Closed","Yes","No")</f>
        <v/>
      </c>
      <c r="K3438" s="9">
        <f>IF(F3438&lt;=13,"Yes","No")</f>
        <v/>
      </c>
    </row>
    <row r="3439">
      <c r="A3439" t="n">
        <v>50126927</v>
      </c>
      <c r="B3439" s="8" t="n">
        <v>46190</v>
      </c>
      <c r="C3439" s="9">
        <f>A3439&amp;"-"&amp;TEXT(B3439,"yyyymmdd")</f>
        <v/>
      </c>
      <c r="D3439" s="9">
        <f>_xlfn.XLOOKUP(C3439,Violations[Key],Violations[Boro])</f>
        <v/>
      </c>
      <c r="E3439" s="9">
        <f>_xlfn.XLOOKUP(C3439,Violations[Key],Violations[Cuisine])</f>
        <v/>
      </c>
      <c r="F3439" s="9">
        <f>_xlfn.XLOOKUP(C3439,Violations[Key],Violations[Score])</f>
        <v/>
      </c>
      <c r="G3439" s="9">
        <f>_xlfn.XLOOKUP(C3439,Violations[Key],Violations[Grade])&amp;""</f>
        <v/>
      </c>
      <c r="H3439" s="9">
        <f>COUNTIFS(Violations[Key],C3439,Violations[Violation code],"&lt;&gt;")</f>
        <v/>
      </c>
      <c r="I3439" s="9">
        <f>COUNTIFS(Violations[Key],C3439,Violations[Critical flag],"Critical")</f>
        <v/>
      </c>
      <c r="J3439" s="9">
        <f>IF(LEFT(_xlfn.XLOOKUP(C3439,Violations[Key],Violations[Action]),20)="Establishment Closed","Yes","No")</f>
        <v/>
      </c>
      <c r="K3439" s="9">
        <f>IF(F3439&lt;=13,"Yes","No")</f>
        <v/>
      </c>
    </row>
    <row r="3440">
      <c r="A3440" t="n">
        <v>50127233</v>
      </c>
      <c r="B3440" s="8" t="n">
        <v>46190</v>
      </c>
      <c r="C3440" s="9">
        <f>A3440&amp;"-"&amp;TEXT(B3440,"yyyymmdd")</f>
        <v/>
      </c>
      <c r="D3440" s="9">
        <f>_xlfn.XLOOKUP(C3440,Violations[Key],Violations[Boro])</f>
        <v/>
      </c>
      <c r="E3440" s="9">
        <f>_xlfn.XLOOKUP(C3440,Violations[Key],Violations[Cuisine])</f>
        <v/>
      </c>
      <c r="F3440" s="9">
        <f>_xlfn.XLOOKUP(C3440,Violations[Key],Violations[Score])</f>
        <v/>
      </c>
      <c r="G3440" s="9">
        <f>_xlfn.XLOOKUP(C3440,Violations[Key],Violations[Grade])&amp;""</f>
        <v/>
      </c>
      <c r="H3440" s="9">
        <f>COUNTIFS(Violations[Key],C3440,Violations[Violation code],"&lt;&gt;")</f>
        <v/>
      </c>
      <c r="I3440" s="9">
        <f>COUNTIFS(Violations[Key],C3440,Violations[Critical flag],"Critical")</f>
        <v/>
      </c>
      <c r="J3440" s="9">
        <f>IF(LEFT(_xlfn.XLOOKUP(C3440,Violations[Key],Violations[Action]),20)="Establishment Closed","Yes","No")</f>
        <v/>
      </c>
      <c r="K3440" s="9">
        <f>IF(F3440&lt;=13,"Yes","No")</f>
        <v/>
      </c>
    </row>
    <row r="3441">
      <c r="A3441" t="n">
        <v>50127777</v>
      </c>
      <c r="B3441" s="8" t="n">
        <v>46190</v>
      </c>
      <c r="C3441" s="9">
        <f>A3441&amp;"-"&amp;TEXT(B3441,"yyyymmdd")</f>
        <v/>
      </c>
      <c r="D3441" s="9">
        <f>_xlfn.XLOOKUP(C3441,Violations[Key],Violations[Boro])</f>
        <v/>
      </c>
      <c r="E3441" s="9">
        <f>_xlfn.XLOOKUP(C3441,Violations[Key],Violations[Cuisine])</f>
        <v/>
      </c>
      <c r="F3441" s="9">
        <f>_xlfn.XLOOKUP(C3441,Violations[Key],Violations[Score])</f>
        <v/>
      </c>
      <c r="G3441" s="9">
        <f>_xlfn.XLOOKUP(C3441,Violations[Key],Violations[Grade])&amp;""</f>
        <v/>
      </c>
      <c r="H3441" s="9">
        <f>COUNTIFS(Violations[Key],C3441,Violations[Violation code],"&lt;&gt;")</f>
        <v/>
      </c>
      <c r="I3441" s="9">
        <f>COUNTIFS(Violations[Key],C3441,Violations[Critical flag],"Critical")</f>
        <v/>
      </c>
      <c r="J3441" s="9">
        <f>IF(LEFT(_xlfn.XLOOKUP(C3441,Violations[Key],Violations[Action]),20)="Establishment Closed","Yes","No")</f>
        <v/>
      </c>
      <c r="K3441" s="9">
        <f>IF(F3441&lt;=13,"Yes","No")</f>
        <v/>
      </c>
    </row>
    <row r="3442">
      <c r="A3442" t="n">
        <v>50130335</v>
      </c>
      <c r="B3442" s="8" t="n">
        <v>46190</v>
      </c>
      <c r="C3442" s="9">
        <f>A3442&amp;"-"&amp;TEXT(B3442,"yyyymmdd")</f>
        <v/>
      </c>
      <c r="D3442" s="9">
        <f>_xlfn.XLOOKUP(C3442,Violations[Key],Violations[Boro])</f>
        <v/>
      </c>
      <c r="E3442" s="9">
        <f>_xlfn.XLOOKUP(C3442,Violations[Key],Violations[Cuisine])</f>
        <v/>
      </c>
      <c r="F3442" s="9">
        <f>_xlfn.XLOOKUP(C3442,Violations[Key],Violations[Score])</f>
        <v/>
      </c>
      <c r="G3442" s="9">
        <f>_xlfn.XLOOKUP(C3442,Violations[Key],Violations[Grade])&amp;""</f>
        <v/>
      </c>
      <c r="H3442" s="9">
        <f>COUNTIFS(Violations[Key],C3442,Violations[Violation code],"&lt;&gt;")</f>
        <v/>
      </c>
      <c r="I3442" s="9">
        <f>COUNTIFS(Violations[Key],C3442,Violations[Critical flag],"Critical")</f>
        <v/>
      </c>
      <c r="J3442" s="9">
        <f>IF(LEFT(_xlfn.XLOOKUP(C3442,Violations[Key],Violations[Action]),20)="Establishment Closed","Yes","No")</f>
        <v/>
      </c>
      <c r="K3442" s="9">
        <f>IF(F3442&lt;=13,"Yes","No")</f>
        <v/>
      </c>
    </row>
    <row r="3443">
      <c r="A3443" t="n">
        <v>50132396</v>
      </c>
      <c r="B3443" s="8" t="n">
        <v>46190</v>
      </c>
      <c r="C3443" s="9">
        <f>A3443&amp;"-"&amp;TEXT(B3443,"yyyymmdd")</f>
        <v/>
      </c>
      <c r="D3443" s="9">
        <f>_xlfn.XLOOKUP(C3443,Violations[Key],Violations[Boro])</f>
        <v/>
      </c>
      <c r="E3443" s="9">
        <f>_xlfn.XLOOKUP(C3443,Violations[Key],Violations[Cuisine])</f>
        <v/>
      </c>
      <c r="F3443" s="9">
        <f>_xlfn.XLOOKUP(C3443,Violations[Key],Violations[Score])</f>
        <v/>
      </c>
      <c r="G3443" s="9">
        <f>_xlfn.XLOOKUP(C3443,Violations[Key],Violations[Grade])&amp;""</f>
        <v/>
      </c>
      <c r="H3443" s="9">
        <f>COUNTIFS(Violations[Key],C3443,Violations[Violation code],"&lt;&gt;")</f>
        <v/>
      </c>
      <c r="I3443" s="9">
        <f>COUNTIFS(Violations[Key],C3443,Violations[Critical flag],"Critical")</f>
        <v/>
      </c>
      <c r="J3443" s="9">
        <f>IF(LEFT(_xlfn.XLOOKUP(C3443,Violations[Key],Violations[Action]),20)="Establishment Closed","Yes","No")</f>
        <v/>
      </c>
      <c r="K3443" s="9">
        <f>IF(F3443&lt;=13,"Yes","No")</f>
        <v/>
      </c>
    </row>
    <row r="3444">
      <c r="A3444" t="n">
        <v>50135850</v>
      </c>
      <c r="B3444" s="8" t="n">
        <v>46190</v>
      </c>
      <c r="C3444" s="9">
        <f>A3444&amp;"-"&amp;TEXT(B3444,"yyyymmdd")</f>
        <v/>
      </c>
      <c r="D3444" s="9">
        <f>_xlfn.XLOOKUP(C3444,Violations[Key],Violations[Boro])</f>
        <v/>
      </c>
      <c r="E3444" s="9">
        <f>_xlfn.XLOOKUP(C3444,Violations[Key],Violations[Cuisine])</f>
        <v/>
      </c>
      <c r="F3444" s="9">
        <f>_xlfn.XLOOKUP(C3444,Violations[Key],Violations[Score])</f>
        <v/>
      </c>
      <c r="G3444" s="9">
        <f>_xlfn.XLOOKUP(C3444,Violations[Key],Violations[Grade])&amp;""</f>
        <v/>
      </c>
      <c r="H3444" s="9">
        <f>COUNTIFS(Violations[Key],C3444,Violations[Violation code],"&lt;&gt;")</f>
        <v/>
      </c>
      <c r="I3444" s="9">
        <f>COUNTIFS(Violations[Key],C3444,Violations[Critical flag],"Critical")</f>
        <v/>
      </c>
      <c r="J3444" s="9">
        <f>IF(LEFT(_xlfn.XLOOKUP(C3444,Violations[Key],Violations[Action]),20)="Establishment Closed","Yes","No")</f>
        <v/>
      </c>
      <c r="K3444" s="9">
        <f>IF(F3444&lt;=13,"Yes","No")</f>
        <v/>
      </c>
    </row>
    <row r="3445">
      <c r="A3445" t="n">
        <v>50137268</v>
      </c>
      <c r="B3445" s="8" t="n">
        <v>46190</v>
      </c>
      <c r="C3445" s="9">
        <f>A3445&amp;"-"&amp;TEXT(B3445,"yyyymmdd")</f>
        <v/>
      </c>
      <c r="D3445" s="9">
        <f>_xlfn.XLOOKUP(C3445,Violations[Key],Violations[Boro])</f>
        <v/>
      </c>
      <c r="E3445" s="9">
        <f>_xlfn.XLOOKUP(C3445,Violations[Key],Violations[Cuisine])</f>
        <v/>
      </c>
      <c r="F3445" s="9">
        <f>_xlfn.XLOOKUP(C3445,Violations[Key],Violations[Score])</f>
        <v/>
      </c>
      <c r="G3445" s="9">
        <f>_xlfn.XLOOKUP(C3445,Violations[Key],Violations[Grade])&amp;""</f>
        <v/>
      </c>
      <c r="H3445" s="9">
        <f>COUNTIFS(Violations[Key],C3445,Violations[Violation code],"&lt;&gt;")</f>
        <v/>
      </c>
      <c r="I3445" s="9">
        <f>COUNTIFS(Violations[Key],C3445,Violations[Critical flag],"Critical")</f>
        <v/>
      </c>
      <c r="J3445" s="9">
        <f>IF(LEFT(_xlfn.XLOOKUP(C3445,Violations[Key],Violations[Action]),20)="Establishment Closed","Yes","No")</f>
        <v/>
      </c>
      <c r="K3445" s="9">
        <f>IF(F3445&lt;=13,"Yes","No")</f>
        <v/>
      </c>
    </row>
    <row r="3446">
      <c r="A3446" t="n">
        <v>50138117</v>
      </c>
      <c r="B3446" s="8" t="n">
        <v>46190</v>
      </c>
      <c r="C3446" s="9">
        <f>A3446&amp;"-"&amp;TEXT(B3446,"yyyymmdd")</f>
        <v/>
      </c>
      <c r="D3446" s="9">
        <f>_xlfn.XLOOKUP(C3446,Violations[Key],Violations[Boro])</f>
        <v/>
      </c>
      <c r="E3446" s="9">
        <f>_xlfn.XLOOKUP(C3446,Violations[Key],Violations[Cuisine])</f>
        <v/>
      </c>
      <c r="F3446" s="9">
        <f>_xlfn.XLOOKUP(C3446,Violations[Key],Violations[Score])</f>
        <v/>
      </c>
      <c r="G3446" s="9">
        <f>_xlfn.XLOOKUP(C3446,Violations[Key],Violations[Grade])&amp;""</f>
        <v/>
      </c>
      <c r="H3446" s="9">
        <f>COUNTIFS(Violations[Key],C3446,Violations[Violation code],"&lt;&gt;")</f>
        <v/>
      </c>
      <c r="I3446" s="9">
        <f>COUNTIFS(Violations[Key],C3446,Violations[Critical flag],"Critical")</f>
        <v/>
      </c>
      <c r="J3446" s="9">
        <f>IF(LEFT(_xlfn.XLOOKUP(C3446,Violations[Key],Violations[Action]),20)="Establishment Closed","Yes","No")</f>
        <v/>
      </c>
      <c r="K3446" s="9">
        <f>IF(F3446&lt;=13,"Yes","No")</f>
        <v/>
      </c>
    </row>
    <row r="3447">
      <c r="A3447" t="n">
        <v>50147318</v>
      </c>
      <c r="B3447" s="8" t="n">
        <v>46190</v>
      </c>
      <c r="C3447" s="9">
        <f>A3447&amp;"-"&amp;TEXT(B3447,"yyyymmdd")</f>
        <v/>
      </c>
      <c r="D3447" s="9">
        <f>_xlfn.XLOOKUP(C3447,Violations[Key],Violations[Boro])</f>
        <v/>
      </c>
      <c r="E3447" s="9">
        <f>_xlfn.XLOOKUP(C3447,Violations[Key],Violations[Cuisine])</f>
        <v/>
      </c>
      <c r="F3447" s="9">
        <f>_xlfn.XLOOKUP(C3447,Violations[Key],Violations[Score])</f>
        <v/>
      </c>
      <c r="G3447" s="9">
        <f>_xlfn.XLOOKUP(C3447,Violations[Key],Violations[Grade])&amp;""</f>
        <v/>
      </c>
      <c r="H3447" s="9">
        <f>COUNTIFS(Violations[Key],C3447,Violations[Violation code],"&lt;&gt;")</f>
        <v/>
      </c>
      <c r="I3447" s="9">
        <f>COUNTIFS(Violations[Key],C3447,Violations[Critical flag],"Critical")</f>
        <v/>
      </c>
      <c r="J3447" s="9">
        <f>IF(LEFT(_xlfn.XLOOKUP(C3447,Violations[Key],Violations[Action]),20)="Establishment Closed","Yes","No")</f>
        <v/>
      </c>
      <c r="K3447" s="9">
        <f>IF(F3447&lt;=13,"Yes","No")</f>
        <v/>
      </c>
    </row>
    <row r="3448">
      <c r="A3448" t="n">
        <v>50152959</v>
      </c>
      <c r="B3448" s="8" t="n">
        <v>46190</v>
      </c>
      <c r="C3448" s="9">
        <f>A3448&amp;"-"&amp;TEXT(B3448,"yyyymmdd")</f>
        <v/>
      </c>
      <c r="D3448" s="9">
        <f>_xlfn.XLOOKUP(C3448,Violations[Key],Violations[Boro])</f>
        <v/>
      </c>
      <c r="E3448" s="9">
        <f>_xlfn.XLOOKUP(C3448,Violations[Key],Violations[Cuisine])</f>
        <v/>
      </c>
      <c r="F3448" s="9">
        <f>_xlfn.XLOOKUP(C3448,Violations[Key],Violations[Score])</f>
        <v/>
      </c>
      <c r="G3448" s="9">
        <f>_xlfn.XLOOKUP(C3448,Violations[Key],Violations[Grade])&amp;""</f>
        <v/>
      </c>
      <c r="H3448" s="9">
        <f>COUNTIFS(Violations[Key],C3448,Violations[Violation code],"&lt;&gt;")</f>
        <v/>
      </c>
      <c r="I3448" s="9">
        <f>COUNTIFS(Violations[Key],C3448,Violations[Critical flag],"Critical")</f>
        <v/>
      </c>
      <c r="J3448" s="9">
        <f>IF(LEFT(_xlfn.XLOOKUP(C3448,Violations[Key],Violations[Action]),20)="Establishment Closed","Yes","No")</f>
        <v/>
      </c>
      <c r="K3448" s="9">
        <f>IF(F3448&lt;=13,"Yes","No")</f>
        <v/>
      </c>
    </row>
    <row r="3449">
      <c r="A3449" t="n">
        <v>50154496</v>
      </c>
      <c r="B3449" s="8" t="n">
        <v>46190</v>
      </c>
      <c r="C3449" s="9">
        <f>A3449&amp;"-"&amp;TEXT(B3449,"yyyymmdd")</f>
        <v/>
      </c>
      <c r="D3449" s="9">
        <f>_xlfn.XLOOKUP(C3449,Violations[Key],Violations[Boro])</f>
        <v/>
      </c>
      <c r="E3449" s="9">
        <f>_xlfn.XLOOKUP(C3449,Violations[Key],Violations[Cuisine])</f>
        <v/>
      </c>
      <c r="F3449" s="9">
        <f>_xlfn.XLOOKUP(C3449,Violations[Key],Violations[Score])</f>
        <v/>
      </c>
      <c r="G3449" s="9">
        <f>_xlfn.XLOOKUP(C3449,Violations[Key],Violations[Grade])&amp;""</f>
        <v/>
      </c>
      <c r="H3449" s="9">
        <f>COUNTIFS(Violations[Key],C3449,Violations[Violation code],"&lt;&gt;")</f>
        <v/>
      </c>
      <c r="I3449" s="9">
        <f>COUNTIFS(Violations[Key],C3449,Violations[Critical flag],"Critical")</f>
        <v/>
      </c>
      <c r="J3449" s="9">
        <f>IF(LEFT(_xlfn.XLOOKUP(C3449,Violations[Key],Violations[Action]),20)="Establishment Closed","Yes","No")</f>
        <v/>
      </c>
      <c r="K3449" s="9">
        <f>IF(F3449&lt;=13,"Yes","No")</f>
        <v/>
      </c>
    </row>
    <row r="3450">
      <c r="A3450" t="n">
        <v>50158274</v>
      </c>
      <c r="B3450" s="8" t="n">
        <v>46190</v>
      </c>
      <c r="C3450" s="9">
        <f>A3450&amp;"-"&amp;TEXT(B3450,"yyyymmdd")</f>
        <v/>
      </c>
      <c r="D3450" s="9">
        <f>_xlfn.XLOOKUP(C3450,Violations[Key],Violations[Boro])</f>
        <v/>
      </c>
      <c r="E3450" s="9">
        <f>_xlfn.XLOOKUP(C3450,Violations[Key],Violations[Cuisine])</f>
        <v/>
      </c>
      <c r="F3450" s="9">
        <f>_xlfn.XLOOKUP(C3450,Violations[Key],Violations[Score])</f>
        <v/>
      </c>
      <c r="G3450" s="9">
        <f>_xlfn.XLOOKUP(C3450,Violations[Key],Violations[Grade])&amp;""</f>
        <v/>
      </c>
      <c r="H3450" s="9">
        <f>COUNTIFS(Violations[Key],C3450,Violations[Violation code],"&lt;&gt;")</f>
        <v/>
      </c>
      <c r="I3450" s="9">
        <f>COUNTIFS(Violations[Key],C3450,Violations[Critical flag],"Critical")</f>
        <v/>
      </c>
      <c r="J3450" s="9">
        <f>IF(LEFT(_xlfn.XLOOKUP(C3450,Violations[Key],Violations[Action]),20)="Establishment Closed","Yes","No")</f>
        <v/>
      </c>
      <c r="K3450" s="9">
        <f>IF(F3450&lt;=13,"Yes","No")</f>
        <v/>
      </c>
    </row>
    <row r="3451">
      <c r="A3451" t="n">
        <v>50161118</v>
      </c>
      <c r="B3451" s="8" t="n">
        <v>46190</v>
      </c>
      <c r="C3451" s="9">
        <f>A3451&amp;"-"&amp;TEXT(B3451,"yyyymmdd")</f>
        <v/>
      </c>
      <c r="D3451" s="9">
        <f>_xlfn.XLOOKUP(C3451,Violations[Key],Violations[Boro])</f>
        <v/>
      </c>
      <c r="E3451" s="9">
        <f>_xlfn.XLOOKUP(C3451,Violations[Key],Violations[Cuisine])</f>
        <v/>
      </c>
      <c r="F3451" s="9">
        <f>_xlfn.XLOOKUP(C3451,Violations[Key],Violations[Score])</f>
        <v/>
      </c>
      <c r="G3451" s="9">
        <f>_xlfn.XLOOKUP(C3451,Violations[Key],Violations[Grade])&amp;""</f>
        <v/>
      </c>
      <c r="H3451" s="9">
        <f>COUNTIFS(Violations[Key],C3451,Violations[Violation code],"&lt;&gt;")</f>
        <v/>
      </c>
      <c r="I3451" s="9">
        <f>COUNTIFS(Violations[Key],C3451,Violations[Critical flag],"Critical")</f>
        <v/>
      </c>
      <c r="J3451" s="9">
        <f>IF(LEFT(_xlfn.XLOOKUP(C3451,Violations[Key],Violations[Action]),20)="Establishment Closed","Yes","No")</f>
        <v/>
      </c>
      <c r="K3451" s="9">
        <f>IF(F3451&lt;=13,"Yes","No")</f>
        <v/>
      </c>
    </row>
    <row r="3452">
      <c r="A3452" t="n">
        <v>50163037</v>
      </c>
      <c r="B3452" s="8" t="n">
        <v>46190</v>
      </c>
      <c r="C3452" s="9">
        <f>A3452&amp;"-"&amp;TEXT(B3452,"yyyymmdd")</f>
        <v/>
      </c>
      <c r="D3452" s="9">
        <f>_xlfn.XLOOKUP(C3452,Violations[Key],Violations[Boro])</f>
        <v/>
      </c>
      <c r="E3452" s="9">
        <f>_xlfn.XLOOKUP(C3452,Violations[Key],Violations[Cuisine])</f>
        <v/>
      </c>
      <c r="F3452" s="9">
        <f>_xlfn.XLOOKUP(C3452,Violations[Key],Violations[Score])</f>
        <v/>
      </c>
      <c r="G3452" s="9">
        <f>_xlfn.XLOOKUP(C3452,Violations[Key],Violations[Grade])&amp;""</f>
        <v/>
      </c>
      <c r="H3452" s="9">
        <f>COUNTIFS(Violations[Key],C3452,Violations[Violation code],"&lt;&gt;")</f>
        <v/>
      </c>
      <c r="I3452" s="9">
        <f>COUNTIFS(Violations[Key],C3452,Violations[Critical flag],"Critical")</f>
        <v/>
      </c>
      <c r="J3452" s="9">
        <f>IF(LEFT(_xlfn.XLOOKUP(C3452,Violations[Key],Violations[Action]),20)="Establishment Closed","Yes","No")</f>
        <v/>
      </c>
      <c r="K3452" s="9">
        <f>IF(F3452&lt;=13,"Yes","No")</f>
        <v/>
      </c>
    </row>
    <row r="3453">
      <c r="A3453" t="n">
        <v>50163039</v>
      </c>
      <c r="B3453" s="8" t="n">
        <v>46190</v>
      </c>
      <c r="C3453" s="9">
        <f>A3453&amp;"-"&amp;TEXT(B3453,"yyyymmdd")</f>
        <v/>
      </c>
      <c r="D3453" s="9">
        <f>_xlfn.XLOOKUP(C3453,Violations[Key],Violations[Boro])</f>
        <v/>
      </c>
      <c r="E3453" s="9">
        <f>_xlfn.XLOOKUP(C3453,Violations[Key],Violations[Cuisine])</f>
        <v/>
      </c>
      <c r="F3453" s="9">
        <f>_xlfn.XLOOKUP(C3453,Violations[Key],Violations[Score])</f>
        <v/>
      </c>
      <c r="G3453" s="9">
        <f>_xlfn.XLOOKUP(C3453,Violations[Key],Violations[Grade])&amp;""</f>
        <v/>
      </c>
      <c r="H3453" s="9">
        <f>COUNTIFS(Violations[Key],C3453,Violations[Violation code],"&lt;&gt;")</f>
        <v/>
      </c>
      <c r="I3453" s="9">
        <f>COUNTIFS(Violations[Key],C3453,Violations[Critical flag],"Critical")</f>
        <v/>
      </c>
      <c r="J3453" s="9">
        <f>IF(LEFT(_xlfn.XLOOKUP(C3453,Violations[Key],Violations[Action]),20)="Establishment Closed","Yes","No")</f>
        <v/>
      </c>
      <c r="K3453" s="9">
        <f>IF(F3453&lt;=13,"Yes","No")</f>
        <v/>
      </c>
    </row>
    <row r="3454">
      <c r="A3454" t="n">
        <v>50163161</v>
      </c>
      <c r="B3454" s="8" t="n">
        <v>46190</v>
      </c>
      <c r="C3454" s="9">
        <f>A3454&amp;"-"&amp;TEXT(B3454,"yyyymmdd")</f>
        <v/>
      </c>
      <c r="D3454" s="9">
        <f>_xlfn.XLOOKUP(C3454,Violations[Key],Violations[Boro])</f>
        <v/>
      </c>
      <c r="E3454" s="9">
        <f>_xlfn.XLOOKUP(C3454,Violations[Key],Violations[Cuisine])</f>
        <v/>
      </c>
      <c r="F3454" s="9">
        <f>_xlfn.XLOOKUP(C3454,Violations[Key],Violations[Score])</f>
        <v/>
      </c>
      <c r="G3454" s="9">
        <f>_xlfn.XLOOKUP(C3454,Violations[Key],Violations[Grade])&amp;""</f>
        <v/>
      </c>
      <c r="H3454" s="9">
        <f>COUNTIFS(Violations[Key],C3454,Violations[Violation code],"&lt;&gt;")</f>
        <v/>
      </c>
      <c r="I3454" s="9">
        <f>COUNTIFS(Violations[Key],C3454,Violations[Critical flag],"Critical")</f>
        <v/>
      </c>
      <c r="J3454" s="9">
        <f>IF(LEFT(_xlfn.XLOOKUP(C3454,Violations[Key],Violations[Action]),20)="Establishment Closed","Yes","No")</f>
        <v/>
      </c>
      <c r="K3454" s="9">
        <f>IF(F3454&lt;=13,"Yes","No")</f>
        <v/>
      </c>
    </row>
    <row r="3455">
      <c r="A3455" t="n">
        <v>50165345</v>
      </c>
      <c r="B3455" s="8" t="n">
        <v>46190</v>
      </c>
      <c r="C3455" s="9">
        <f>A3455&amp;"-"&amp;TEXT(B3455,"yyyymmdd")</f>
        <v/>
      </c>
      <c r="D3455" s="9">
        <f>_xlfn.XLOOKUP(C3455,Violations[Key],Violations[Boro])</f>
        <v/>
      </c>
      <c r="E3455" s="9">
        <f>_xlfn.XLOOKUP(C3455,Violations[Key],Violations[Cuisine])</f>
        <v/>
      </c>
      <c r="F3455" s="9">
        <f>_xlfn.XLOOKUP(C3455,Violations[Key],Violations[Score])</f>
        <v/>
      </c>
      <c r="G3455" s="9">
        <f>_xlfn.XLOOKUP(C3455,Violations[Key],Violations[Grade])&amp;""</f>
        <v/>
      </c>
      <c r="H3455" s="9">
        <f>COUNTIFS(Violations[Key],C3455,Violations[Violation code],"&lt;&gt;")</f>
        <v/>
      </c>
      <c r="I3455" s="9">
        <f>COUNTIFS(Violations[Key],C3455,Violations[Critical flag],"Critical")</f>
        <v/>
      </c>
      <c r="J3455" s="9">
        <f>IF(LEFT(_xlfn.XLOOKUP(C3455,Violations[Key],Violations[Action]),20)="Establishment Closed","Yes","No")</f>
        <v/>
      </c>
      <c r="K3455" s="9">
        <f>IF(F3455&lt;=13,"Yes","No")</f>
        <v/>
      </c>
    </row>
    <row r="3456">
      <c r="A3456" t="n">
        <v>50168037</v>
      </c>
      <c r="B3456" s="8" t="n">
        <v>46190</v>
      </c>
      <c r="C3456" s="9">
        <f>A3456&amp;"-"&amp;TEXT(B3456,"yyyymmdd")</f>
        <v/>
      </c>
      <c r="D3456" s="9">
        <f>_xlfn.XLOOKUP(C3456,Violations[Key],Violations[Boro])</f>
        <v/>
      </c>
      <c r="E3456" s="9">
        <f>_xlfn.XLOOKUP(C3456,Violations[Key],Violations[Cuisine])</f>
        <v/>
      </c>
      <c r="F3456" s="9">
        <f>_xlfn.XLOOKUP(C3456,Violations[Key],Violations[Score])</f>
        <v/>
      </c>
      <c r="G3456" s="9">
        <f>_xlfn.XLOOKUP(C3456,Violations[Key],Violations[Grade])&amp;""</f>
        <v/>
      </c>
      <c r="H3456" s="9">
        <f>COUNTIFS(Violations[Key],C3456,Violations[Violation code],"&lt;&gt;")</f>
        <v/>
      </c>
      <c r="I3456" s="9">
        <f>COUNTIFS(Violations[Key],C3456,Violations[Critical flag],"Critical")</f>
        <v/>
      </c>
      <c r="J3456" s="9">
        <f>IF(LEFT(_xlfn.XLOOKUP(C3456,Violations[Key],Violations[Action]),20)="Establishment Closed","Yes","No")</f>
        <v/>
      </c>
      <c r="K3456" s="9">
        <f>IF(F3456&lt;=13,"Yes","No")</f>
        <v/>
      </c>
    </row>
    <row r="3457">
      <c r="A3457" t="n">
        <v>50174982</v>
      </c>
      <c r="B3457" s="8" t="n">
        <v>46190</v>
      </c>
      <c r="C3457" s="9">
        <f>A3457&amp;"-"&amp;TEXT(B3457,"yyyymmdd")</f>
        <v/>
      </c>
      <c r="D3457" s="9">
        <f>_xlfn.XLOOKUP(C3457,Violations[Key],Violations[Boro])</f>
        <v/>
      </c>
      <c r="E3457" s="9">
        <f>_xlfn.XLOOKUP(C3457,Violations[Key],Violations[Cuisine])</f>
        <v/>
      </c>
      <c r="F3457" s="9">
        <f>_xlfn.XLOOKUP(C3457,Violations[Key],Violations[Score])</f>
        <v/>
      </c>
      <c r="G3457" s="9">
        <f>_xlfn.XLOOKUP(C3457,Violations[Key],Violations[Grade])&amp;""</f>
        <v/>
      </c>
      <c r="H3457" s="9">
        <f>COUNTIFS(Violations[Key],C3457,Violations[Violation code],"&lt;&gt;")</f>
        <v/>
      </c>
      <c r="I3457" s="9">
        <f>COUNTIFS(Violations[Key],C3457,Violations[Critical flag],"Critical")</f>
        <v/>
      </c>
      <c r="J3457" s="9">
        <f>IF(LEFT(_xlfn.XLOOKUP(C3457,Violations[Key],Violations[Action]),20)="Establishment Closed","Yes","No")</f>
        <v/>
      </c>
      <c r="K3457" s="9">
        <f>IF(F3457&lt;=13,"Yes","No")</f>
        <v/>
      </c>
    </row>
    <row r="3458">
      <c r="A3458" t="n">
        <v>50181594</v>
      </c>
      <c r="B3458" s="8" t="n">
        <v>46190</v>
      </c>
      <c r="C3458" s="9">
        <f>A3458&amp;"-"&amp;TEXT(B3458,"yyyymmdd")</f>
        <v/>
      </c>
      <c r="D3458" s="9">
        <f>_xlfn.XLOOKUP(C3458,Violations[Key],Violations[Boro])</f>
        <v/>
      </c>
      <c r="E3458" s="9">
        <f>_xlfn.XLOOKUP(C3458,Violations[Key],Violations[Cuisine])</f>
        <v/>
      </c>
      <c r="F3458" s="9">
        <f>_xlfn.XLOOKUP(C3458,Violations[Key],Violations[Score])</f>
        <v/>
      </c>
      <c r="G3458" s="9">
        <f>_xlfn.XLOOKUP(C3458,Violations[Key],Violations[Grade])&amp;""</f>
        <v/>
      </c>
      <c r="H3458" s="9">
        <f>COUNTIFS(Violations[Key],C3458,Violations[Violation code],"&lt;&gt;")</f>
        <v/>
      </c>
      <c r="I3458" s="9">
        <f>COUNTIFS(Violations[Key],C3458,Violations[Critical flag],"Critical")</f>
        <v/>
      </c>
      <c r="J3458" s="9">
        <f>IF(LEFT(_xlfn.XLOOKUP(C3458,Violations[Key],Violations[Action]),20)="Establishment Closed","Yes","No")</f>
        <v/>
      </c>
      <c r="K3458" s="9">
        <f>IF(F3458&lt;=13,"Yes","No")</f>
        <v/>
      </c>
    </row>
    <row r="3459">
      <c r="A3459" t="n">
        <v>40401445</v>
      </c>
      <c r="B3459" s="8" t="n">
        <v>46191</v>
      </c>
      <c r="C3459" s="9">
        <f>A3459&amp;"-"&amp;TEXT(B3459,"yyyymmdd")</f>
        <v/>
      </c>
      <c r="D3459" s="9">
        <f>_xlfn.XLOOKUP(C3459,Violations[Key],Violations[Boro])</f>
        <v/>
      </c>
      <c r="E3459" s="9">
        <f>_xlfn.XLOOKUP(C3459,Violations[Key],Violations[Cuisine])</f>
        <v/>
      </c>
      <c r="F3459" s="9">
        <f>_xlfn.XLOOKUP(C3459,Violations[Key],Violations[Score])</f>
        <v/>
      </c>
      <c r="G3459" s="9">
        <f>_xlfn.XLOOKUP(C3459,Violations[Key],Violations[Grade])&amp;""</f>
        <v/>
      </c>
      <c r="H3459" s="9">
        <f>COUNTIFS(Violations[Key],C3459,Violations[Violation code],"&lt;&gt;")</f>
        <v/>
      </c>
      <c r="I3459" s="9">
        <f>COUNTIFS(Violations[Key],C3459,Violations[Critical flag],"Critical")</f>
        <v/>
      </c>
      <c r="J3459" s="9">
        <f>IF(LEFT(_xlfn.XLOOKUP(C3459,Violations[Key],Violations[Action]),20)="Establishment Closed","Yes","No")</f>
        <v/>
      </c>
      <c r="K3459" s="9">
        <f>IF(F3459&lt;=13,"Yes","No")</f>
        <v/>
      </c>
    </row>
    <row r="3460">
      <c r="A3460" t="n">
        <v>40549913</v>
      </c>
      <c r="B3460" s="8" t="n">
        <v>46191</v>
      </c>
      <c r="C3460" s="9">
        <f>A3460&amp;"-"&amp;TEXT(B3460,"yyyymmdd")</f>
        <v/>
      </c>
      <c r="D3460" s="9">
        <f>_xlfn.XLOOKUP(C3460,Violations[Key],Violations[Boro])</f>
        <v/>
      </c>
      <c r="E3460" s="9">
        <f>_xlfn.XLOOKUP(C3460,Violations[Key],Violations[Cuisine])</f>
        <v/>
      </c>
      <c r="F3460" s="9">
        <f>_xlfn.XLOOKUP(C3460,Violations[Key],Violations[Score])</f>
        <v/>
      </c>
      <c r="G3460" s="9">
        <f>_xlfn.XLOOKUP(C3460,Violations[Key],Violations[Grade])&amp;""</f>
        <v/>
      </c>
      <c r="H3460" s="9">
        <f>COUNTIFS(Violations[Key],C3460,Violations[Violation code],"&lt;&gt;")</f>
        <v/>
      </c>
      <c r="I3460" s="9">
        <f>COUNTIFS(Violations[Key],C3460,Violations[Critical flag],"Critical")</f>
        <v/>
      </c>
      <c r="J3460" s="9">
        <f>IF(LEFT(_xlfn.XLOOKUP(C3460,Violations[Key],Violations[Action]),20)="Establishment Closed","Yes","No")</f>
        <v/>
      </c>
      <c r="K3460" s="9">
        <f>IF(F3460&lt;=13,"Yes","No")</f>
        <v/>
      </c>
    </row>
    <row r="3461">
      <c r="A3461" t="n">
        <v>40759928</v>
      </c>
      <c r="B3461" s="8" t="n">
        <v>46191</v>
      </c>
      <c r="C3461" s="9">
        <f>A3461&amp;"-"&amp;TEXT(B3461,"yyyymmdd")</f>
        <v/>
      </c>
      <c r="D3461" s="9">
        <f>_xlfn.XLOOKUP(C3461,Violations[Key],Violations[Boro])</f>
        <v/>
      </c>
      <c r="E3461" s="9">
        <f>_xlfn.XLOOKUP(C3461,Violations[Key],Violations[Cuisine])</f>
        <v/>
      </c>
      <c r="F3461" s="9">
        <f>_xlfn.XLOOKUP(C3461,Violations[Key],Violations[Score])</f>
        <v/>
      </c>
      <c r="G3461" s="9">
        <f>_xlfn.XLOOKUP(C3461,Violations[Key],Violations[Grade])&amp;""</f>
        <v/>
      </c>
      <c r="H3461" s="9">
        <f>COUNTIFS(Violations[Key],C3461,Violations[Violation code],"&lt;&gt;")</f>
        <v/>
      </c>
      <c r="I3461" s="9">
        <f>COUNTIFS(Violations[Key],C3461,Violations[Critical flag],"Critical")</f>
        <v/>
      </c>
      <c r="J3461" s="9">
        <f>IF(LEFT(_xlfn.XLOOKUP(C3461,Violations[Key],Violations[Action]),20)="Establishment Closed","Yes","No")</f>
        <v/>
      </c>
      <c r="K3461" s="9">
        <f>IF(F3461&lt;=13,"Yes","No")</f>
        <v/>
      </c>
    </row>
    <row r="3462">
      <c r="A3462" t="n">
        <v>41044394</v>
      </c>
      <c r="B3462" s="8" t="n">
        <v>46191</v>
      </c>
      <c r="C3462" s="9">
        <f>A3462&amp;"-"&amp;TEXT(B3462,"yyyymmdd")</f>
        <v/>
      </c>
      <c r="D3462" s="9">
        <f>_xlfn.XLOOKUP(C3462,Violations[Key],Violations[Boro])</f>
        <v/>
      </c>
      <c r="E3462" s="9">
        <f>_xlfn.XLOOKUP(C3462,Violations[Key],Violations[Cuisine])</f>
        <v/>
      </c>
      <c r="F3462" s="9">
        <f>_xlfn.XLOOKUP(C3462,Violations[Key],Violations[Score])</f>
        <v/>
      </c>
      <c r="G3462" s="9">
        <f>_xlfn.XLOOKUP(C3462,Violations[Key],Violations[Grade])&amp;""</f>
        <v/>
      </c>
      <c r="H3462" s="9">
        <f>COUNTIFS(Violations[Key],C3462,Violations[Violation code],"&lt;&gt;")</f>
        <v/>
      </c>
      <c r="I3462" s="9">
        <f>COUNTIFS(Violations[Key],C3462,Violations[Critical flag],"Critical")</f>
        <v/>
      </c>
      <c r="J3462" s="9">
        <f>IF(LEFT(_xlfn.XLOOKUP(C3462,Violations[Key],Violations[Action]),20)="Establishment Closed","Yes","No")</f>
        <v/>
      </c>
      <c r="K3462" s="9">
        <f>IF(F3462&lt;=13,"Yes","No")</f>
        <v/>
      </c>
    </row>
    <row r="3463">
      <c r="A3463" t="n">
        <v>41085065</v>
      </c>
      <c r="B3463" s="8" t="n">
        <v>46191</v>
      </c>
      <c r="C3463" s="9">
        <f>A3463&amp;"-"&amp;TEXT(B3463,"yyyymmdd")</f>
        <v/>
      </c>
      <c r="D3463" s="9">
        <f>_xlfn.XLOOKUP(C3463,Violations[Key],Violations[Boro])</f>
        <v/>
      </c>
      <c r="E3463" s="9">
        <f>_xlfn.XLOOKUP(C3463,Violations[Key],Violations[Cuisine])</f>
        <v/>
      </c>
      <c r="F3463" s="9">
        <f>_xlfn.XLOOKUP(C3463,Violations[Key],Violations[Score])</f>
        <v/>
      </c>
      <c r="G3463" s="9">
        <f>_xlfn.XLOOKUP(C3463,Violations[Key],Violations[Grade])&amp;""</f>
        <v/>
      </c>
      <c r="H3463" s="9">
        <f>COUNTIFS(Violations[Key],C3463,Violations[Violation code],"&lt;&gt;")</f>
        <v/>
      </c>
      <c r="I3463" s="9">
        <f>COUNTIFS(Violations[Key],C3463,Violations[Critical flag],"Critical")</f>
        <v/>
      </c>
      <c r="J3463" s="9">
        <f>IF(LEFT(_xlfn.XLOOKUP(C3463,Violations[Key],Violations[Action]),20)="Establishment Closed","Yes","No")</f>
        <v/>
      </c>
      <c r="K3463" s="9">
        <f>IF(F3463&lt;=13,"Yes","No")</f>
        <v/>
      </c>
    </row>
    <row r="3464">
      <c r="A3464" t="n">
        <v>41235974</v>
      </c>
      <c r="B3464" s="8" t="n">
        <v>46191</v>
      </c>
      <c r="C3464" s="9">
        <f>A3464&amp;"-"&amp;TEXT(B3464,"yyyymmdd")</f>
        <v/>
      </c>
      <c r="D3464" s="9">
        <f>_xlfn.XLOOKUP(C3464,Violations[Key],Violations[Boro])</f>
        <v/>
      </c>
      <c r="E3464" s="9">
        <f>_xlfn.XLOOKUP(C3464,Violations[Key],Violations[Cuisine])</f>
        <v/>
      </c>
      <c r="F3464" s="9">
        <f>_xlfn.XLOOKUP(C3464,Violations[Key],Violations[Score])</f>
        <v/>
      </c>
      <c r="G3464" s="9">
        <f>_xlfn.XLOOKUP(C3464,Violations[Key],Violations[Grade])&amp;""</f>
        <v/>
      </c>
      <c r="H3464" s="9">
        <f>COUNTIFS(Violations[Key],C3464,Violations[Violation code],"&lt;&gt;")</f>
        <v/>
      </c>
      <c r="I3464" s="9">
        <f>COUNTIFS(Violations[Key],C3464,Violations[Critical flag],"Critical")</f>
        <v/>
      </c>
      <c r="J3464" s="9">
        <f>IF(LEFT(_xlfn.XLOOKUP(C3464,Violations[Key],Violations[Action]),20)="Establishment Closed","Yes","No")</f>
        <v/>
      </c>
      <c r="K3464" s="9">
        <f>IF(F3464&lt;=13,"Yes","No")</f>
        <v/>
      </c>
    </row>
    <row r="3465">
      <c r="A3465" t="n">
        <v>41257427</v>
      </c>
      <c r="B3465" s="8" t="n">
        <v>46191</v>
      </c>
      <c r="C3465" s="9">
        <f>A3465&amp;"-"&amp;TEXT(B3465,"yyyymmdd")</f>
        <v/>
      </c>
      <c r="D3465" s="9">
        <f>_xlfn.XLOOKUP(C3465,Violations[Key],Violations[Boro])</f>
        <v/>
      </c>
      <c r="E3465" s="9">
        <f>_xlfn.XLOOKUP(C3465,Violations[Key],Violations[Cuisine])</f>
        <v/>
      </c>
      <c r="F3465" s="9">
        <f>_xlfn.XLOOKUP(C3465,Violations[Key],Violations[Score])</f>
        <v/>
      </c>
      <c r="G3465" s="9">
        <f>_xlfn.XLOOKUP(C3465,Violations[Key],Violations[Grade])&amp;""</f>
        <v/>
      </c>
      <c r="H3465" s="9">
        <f>COUNTIFS(Violations[Key],C3465,Violations[Violation code],"&lt;&gt;")</f>
        <v/>
      </c>
      <c r="I3465" s="9">
        <f>COUNTIFS(Violations[Key],C3465,Violations[Critical flag],"Critical")</f>
        <v/>
      </c>
      <c r="J3465" s="9">
        <f>IF(LEFT(_xlfn.XLOOKUP(C3465,Violations[Key],Violations[Action]),20)="Establishment Closed","Yes","No")</f>
        <v/>
      </c>
      <c r="K3465" s="9">
        <f>IF(F3465&lt;=13,"Yes","No")</f>
        <v/>
      </c>
    </row>
    <row r="3466">
      <c r="A3466" t="n">
        <v>41350559</v>
      </c>
      <c r="B3466" s="8" t="n">
        <v>46191</v>
      </c>
      <c r="C3466" s="9">
        <f>A3466&amp;"-"&amp;TEXT(B3466,"yyyymmdd")</f>
        <v/>
      </c>
      <c r="D3466" s="9">
        <f>_xlfn.XLOOKUP(C3466,Violations[Key],Violations[Boro])</f>
        <v/>
      </c>
      <c r="E3466" s="9">
        <f>_xlfn.XLOOKUP(C3466,Violations[Key],Violations[Cuisine])</f>
        <v/>
      </c>
      <c r="F3466" s="9">
        <f>_xlfn.XLOOKUP(C3466,Violations[Key],Violations[Score])</f>
        <v/>
      </c>
      <c r="G3466" s="9">
        <f>_xlfn.XLOOKUP(C3466,Violations[Key],Violations[Grade])&amp;""</f>
        <v/>
      </c>
      <c r="H3466" s="9">
        <f>COUNTIFS(Violations[Key],C3466,Violations[Violation code],"&lt;&gt;")</f>
        <v/>
      </c>
      <c r="I3466" s="9">
        <f>COUNTIFS(Violations[Key],C3466,Violations[Critical flag],"Critical")</f>
        <v/>
      </c>
      <c r="J3466" s="9">
        <f>IF(LEFT(_xlfn.XLOOKUP(C3466,Violations[Key],Violations[Action]),20)="Establishment Closed","Yes","No")</f>
        <v/>
      </c>
      <c r="K3466" s="9">
        <f>IF(F3466&lt;=13,"Yes","No")</f>
        <v/>
      </c>
    </row>
    <row r="3467">
      <c r="A3467" t="n">
        <v>41617279</v>
      </c>
      <c r="B3467" s="8" t="n">
        <v>46191</v>
      </c>
      <c r="C3467" s="9">
        <f>A3467&amp;"-"&amp;TEXT(B3467,"yyyymmdd")</f>
        <v/>
      </c>
      <c r="D3467" s="9">
        <f>_xlfn.XLOOKUP(C3467,Violations[Key],Violations[Boro])</f>
        <v/>
      </c>
      <c r="E3467" s="9">
        <f>_xlfn.XLOOKUP(C3467,Violations[Key],Violations[Cuisine])</f>
        <v/>
      </c>
      <c r="F3467" s="9">
        <f>_xlfn.XLOOKUP(C3467,Violations[Key],Violations[Score])</f>
        <v/>
      </c>
      <c r="G3467" s="9">
        <f>_xlfn.XLOOKUP(C3467,Violations[Key],Violations[Grade])&amp;""</f>
        <v/>
      </c>
      <c r="H3467" s="9">
        <f>COUNTIFS(Violations[Key],C3467,Violations[Violation code],"&lt;&gt;")</f>
        <v/>
      </c>
      <c r="I3467" s="9">
        <f>COUNTIFS(Violations[Key],C3467,Violations[Critical flag],"Critical")</f>
        <v/>
      </c>
      <c r="J3467" s="9">
        <f>IF(LEFT(_xlfn.XLOOKUP(C3467,Violations[Key],Violations[Action]),20)="Establishment Closed","Yes","No")</f>
        <v/>
      </c>
      <c r="K3467" s="9">
        <f>IF(F3467&lt;=13,"Yes","No")</f>
        <v/>
      </c>
    </row>
    <row r="3468">
      <c r="A3468" t="n">
        <v>41643867</v>
      </c>
      <c r="B3468" s="8" t="n">
        <v>46191</v>
      </c>
      <c r="C3468" s="9">
        <f>A3468&amp;"-"&amp;TEXT(B3468,"yyyymmdd")</f>
        <v/>
      </c>
      <c r="D3468" s="9">
        <f>_xlfn.XLOOKUP(C3468,Violations[Key],Violations[Boro])</f>
        <v/>
      </c>
      <c r="E3468" s="9">
        <f>_xlfn.XLOOKUP(C3468,Violations[Key],Violations[Cuisine])</f>
        <v/>
      </c>
      <c r="F3468" s="9">
        <f>_xlfn.XLOOKUP(C3468,Violations[Key],Violations[Score])</f>
        <v/>
      </c>
      <c r="G3468" s="9">
        <f>_xlfn.XLOOKUP(C3468,Violations[Key],Violations[Grade])&amp;""</f>
        <v/>
      </c>
      <c r="H3468" s="9">
        <f>COUNTIFS(Violations[Key],C3468,Violations[Violation code],"&lt;&gt;")</f>
        <v/>
      </c>
      <c r="I3468" s="9">
        <f>COUNTIFS(Violations[Key],C3468,Violations[Critical flag],"Critical")</f>
        <v/>
      </c>
      <c r="J3468" s="9">
        <f>IF(LEFT(_xlfn.XLOOKUP(C3468,Violations[Key],Violations[Action]),20)="Establishment Closed","Yes","No")</f>
        <v/>
      </c>
      <c r="K3468" s="9">
        <f>IF(F3468&lt;=13,"Yes","No")</f>
        <v/>
      </c>
    </row>
    <row r="3469">
      <c r="A3469" t="n">
        <v>41647897</v>
      </c>
      <c r="B3469" s="8" t="n">
        <v>46191</v>
      </c>
      <c r="C3469" s="9">
        <f>A3469&amp;"-"&amp;TEXT(B3469,"yyyymmdd")</f>
        <v/>
      </c>
      <c r="D3469" s="9">
        <f>_xlfn.XLOOKUP(C3469,Violations[Key],Violations[Boro])</f>
        <v/>
      </c>
      <c r="E3469" s="9">
        <f>_xlfn.XLOOKUP(C3469,Violations[Key],Violations[Cuisine])</f>
        <v/>
      </c>
      <c r="F3469" s="9">
        <f>_xlfn.XLOOKUP(C3469,Violations[Key],Violations[Score])</f>
        <v/>
      </c>
      <c r="G3469" s="9">
        <f>_xlfn.XLOOKUP(C3469,Violations[Key],Violations[Grade])&amp;""</f>
        <v/>
      </c>
      <c r="H3469" s="9">
        <f>COUNTIFS(Violations[Key],C3469,Violations[Violation code],"&lt;&gt;")</f>
        <v/>
      </c>
      <c r="I3469" s="9">
        <f>COUNTIFS(Violations[Key],C3469,Violations[Critical flag],"Critical")</f>
        <v/>
      </c>
      <c r="J3469" s="9">
        <f>IF(LEFT(_xlfn.XLOOKUP(C3469,Violations[Key],Violations[Action]),20)="Establishment Closed","Yes","No")</f>
        <v/>
      </c>
      <c r="K3469" s="9">
        <f>IF(F3469&lt;=13,"Yes","No")</f>
        <v/>
      </c>
    </row>
    <row r="3470">
      <c r="A3470" t="n">
        <v>50001823</v>
      </c>
      <c r="B3470" s="8" t="n">
        <v>46191</v>
      </c>
      <c r="C3470" s="9">
        <f>A3470&amp;"-"&amp;TEXT(B3470,"yyyymmdd")</f>
        <v/>
      </c>
      <c r="D3470" s="9">
        <f>_xlfn.XLOOKUP(C3470,Violations[Key],Violations[Boro])</f>
        <v/>
      </c>
      <c r="E3470" s="9">
        <f>_xlfn.XLOOKUP(C3470,Violations[Key],Violations[Cuisine])</f>
        <v/>
      </c>
      <c r="F3470" s="9">
        <f>_xlfn.XLOOKUP(C3470,Violations[Key],Violations[Score])</f>
        <v/>
      </c>
      <c r="G3470" s="9">
        <f>_xlfn.XLOOKUP(C3470,Violations[Key],Violations[Grade])&amp;""</f>
        <v/>
      </c>
      <c r="H3470" s="9">
        <f>COUNTIFS(Violations[Key],C3470,Violations[Violation code],"&lt;&gt;")</f>
        <v/>
      </c>
      <c r="I3470" s="9">
        <f>COUNTIFS(Violations[Key],C3470,Violations[Critical flag],"Critical")</f>
        <v/>
      </c>
      <c r="J3470" s="9">
        <f>IF(LEFT(_xlfn.XLOOKUP(C3470,Violations[Key],Violations[Action]),20)="Establishment Closed","Yes","No")</f>
        <v/>
      </c>
      <c r="K3470" s="9">
        <f>IF(F3470&lt;=13,"Yes","No")</f>
        <v/>
      </c>
    </row>
    <row r="3471">
      <c r="A3471" t="n">
        <v>50014277</v>
      </c>
      <c r="B3471" s="8" t="n">
        <v>46191</v>
      </c>
      <c r="C3471" s="9">
        <f>A3471&amp;"-"&amp;TEXT(B3471,"yyyymmdd")</f>
        <v/>
      </c>
      <c r="D3471" s="9">
        <f>_xlfn.XLOOKUP(C3471,Violations[Key],Violations[Boro])</f>
        <v/>
      </c>
      <c r="E3471" s="9">
        <f>_xlfn.XLOOKUP(C3471,Violations[Key],Violations[Cuisine])</f>
        <v/>
      </c>
      <c r="F3471" s="9">
        <f>_xlfn.XLOOKUP(C3471,Violations[Key],Violations[Score])</f>
        <v/>
      </c>
      <c r="G3471" s="9">
        <f>_xlfn.XLOOKUP(C3471,Violations[Key],Violations[Grade])&amp;""</f>
        <v/>
      </c>
      <c r="H3471" s="9">
        <f>COUNTIFS(Violations[Key],C3471,Violations[Violation code],"&lt;&gt;")</f>
        <v/>
      </c>
      <c r="I3471" s="9">
        <f>COUNTIFS(Violations[Key],C3471,Violations[Critical flag],"Critical")</f>
        <v/>
      </c>
      <c r="J3471" s="9">
        <f>IF(LEFT(_xlfn.XLOOKUP(C3471,Violations[Key],Violations[Action]),20)="Establishment Closed","Yes","No")</f>
        <v/>
      </c>
      <c r="K3471" s="9">
        <f>IF(F3471&lt;=13,"Yes","No")</f>
        <v/>
      </c>
    </row>
    <row r="3472">
      <c r="A3472" t="n">
        <v>50076218</v>
      </c>
      <c r="B3472" s="8" t="n">
        <v>46191</v>
      </c>
      <c r="C3472" s="9">
        <f>A3472&amp;"-"&amp;TEXT(B3472,"yyyymmdd")</f>
        <v/>
      </c>
      <c r="D3472" s="9">
        <f>_xlfn.XLOOKUP(C3472,Violations[Key],Violations[Boro])</f>
        <v/>
      </c>
      <c r="E3472" s="9">
        <f>_xlfn.XLOOKUP(C3472,Violations[Key],Violations[Cuisine])</f>
        <v/>
      </c>
      <c r="F3472" s="9">
        <f>_xlfn.XLOOKUP(C3472,Violations[Key],Violations[Score])</f>
        <v/>
      </c>
      <c r="G3472" s="9">
        <f>_xlfn.XLOOKUP(C3472,Violations[Key],Violations[Grade])&amp;""</f>
        <v/>
      </c>
      <c r="H3472" s="9">
        <f>COUNTIFS(Violations[Key],C3472,Violations[Violation code],"&lt;&gt;")</f>
        <v/>
      </c>
      <c r="I3472" s="9">
        <f>COUNTIFS(Violations[Key],C3472,Violations[Critical flag],"Critical")</f>
        <v/>
      </c>
      <c r="J3472" s="9">
        <f>IF(LEFT(_xlfn.XLOOKUP(C3472,Violations[Key],Violations[Action]),20)="Establishment Closed","Yes","No")</f>
        <v/>
      </c>
      <c r="K3472" s="9">
        <f>IF(F3472&lt;=13,"Yes","No")</f>
        <v/>
      </c>
    </row>
    <row r="3473">
      <c r="A3473" t="n">
        <v>50078698</v>
      </c>
      <c r="B3473" s="8" t="n">
        <v>46191</v>
      </c>
      <c r="C3473" s="9">
        <f>A3473&amp;"-"&amp;TEXT(B3473,"yyyymmdd")</f>
        <v/>
      </c>
      <c r="D3473" s="9">
        <f>_xlfn.XLOOKUP(C3473,Violations[Key],Violations[Boro])</f>
        <v/>
      </c>
      <c r="E3473" s="9">
        <f>_xlfn.XLOOKUP(C3473,Violations[Key],Violations[Cuisine])</f>
        <v/>
      </c>
      <c r="F3473" s="9">
        <f>_xlfn.XLOOKUP(C3473,Violations[Key],Violations[Score])</f>
        <v/>
      </c>
      <c r="G3473" s="9">
        <f>_xlfn.XLOOKUP(C3473,Violations[Key],Violations[Grade])&amp;""</f>
        <v/>
      </c>
      <c r="H3473" s="9">
        <f>COUNTIFS(Violations[Key],C3473,Violations[Violation code],"&lt;&gt;")</f>
        <v/>
      </c>
      <c r="I3473" s="9">
        <f>COUNTIFS(Violations[Key],C3473,Violations[Critical flag],"Critical")</f>
        <v/>
      </c>
      <c r="J3473" s="9">
        <f>IF(LEFT(_xlfn.XLOOKUP(C3473,Violations[Key],Violations[Action]),20)="Establishment Closed","Yes","No")</f>
        <v/>
      </c>
      <c r="K3473" s="9">
        <f>IF(F3473&lt;=13,"Yes","No")</f>
        <v/>
      </c>
    </row>
    <row r="3474">
      <c r="A3474" t="n">
        <v>50089183</v>
      </c>
      <c r="B3474" s="8" t="n">
        <v>46191</v>
      </c>
      <c r="C3474" s="9">
        <f>A3474&amp;"-"&amp;TEXT(B3474,"yyyymmdd")</f>
        <v/>
      </c>
      <c r="D3474" s="9">
        <f>_xlfn.XLOOKUP(C3474,Violations[Key],Violations[Boro])</f>
        <v/>
      </c>
      <c r="E3474" s="9">
        <f>_xlfn.XLOOKUP(C3474,Violations[Key],Violations[Cuisine])</f>
        <v/>
      </c>
      <c r="F3474" s="9">
        <f>_xlfn.XLOOKUP(C3474,Violations[Key],Violations[Score])</f>
        <v/>
      </c>
      <c r="G3474" s="9">
        <f>_xlfn.XLOOKUP(C3474,Violations[Key],Violations[Grade])&amp;""</f>
        <v/>
      </c>
      <c r="H3474" s="9">
        <f>COUNTIFS(Violations[Key],C3474,Violations[Violation code],"&lt;&gt;")</f>
        <v/>
      </c>
      <c r="I3474" s="9">
        <f>COUNTIFS(Violations[Key],C3474,Violations[Critical flag],"Critical")</f>
        <v/>
      </c>
      <c r="J3474" s="9">
        <f>IF(LEFT(_xlfn.XLOOKUP(C3474,Violations[Key],Violations[Action]),20)="Establishment Closed","Yes","No")</f>
        <v/>
      </c>
      <c r="K3474" s="9">
        <f>IF(F3474&lt;=13,"Yes","No")</f>
        <v/>
      </c>
    </row>
    <row r="3475">
      <c r="A3475" t="n">
        <v>50105369</v>
      </c>
      <c r="B3475" s="8" t="n">
        <v>46191</v>
      </c>
      <c r="C3475" s="9">
        <f>A3475&amp;"-"&amp;TEXT(B3475,"yyyymmdd")</f>
        <v/>
      </c>
      <c r="D3475" s="9">
        <f>_xlfn.XLOOKUP(C3475,Violations[Key],Violations[Boro])</f>
        <v/>
      </c>
      <c r="E3475" s="9">
        <f>_xlfn.XLOOKUP(C3475,Violations[Key],Violations[Cuisine])</f>
        <v/>
      </c>
      <c r="F3475" s="9">
        <f>_xlfn.XLOOKUP(C3475,Violations[Key],Violations[Score])</f>
        <v/>
      </c>
      <c r="G3475" s="9">
        <f>_xlfn.XLOOKUP(C3475,Violations[Key],Violations[Grade])&amp;""</f>
        <v/>
      </c>
      <c r="H3475" s="9">
        <f>COUNTIFS(Violations[Key],C3475,Violations[Violation code],"&lt;&gt;")</f>
        <v/>
      </c>
      <c r="I3475" s="9">
        <f>COUNTIFS(Violations[Key],C3475,Violations[Critical flag],"Critical")</f>
        <v/>
      </c>
      <c r="J3475" s="9">
        <f>IF(LEFT(_xlfn.XLOOKUP(C3475,Violations[Key],Violations[Action]),20)="Establishment Closed","Yes","No")</f>
        <v/>
      </c>
      <c r="K3475" s="9">
        <f>IF(F3475&lt;=13,"Yes","No")</f>
        <v/>
      </c>
    </row>
    <row r="3476">
      <c r="A3476" t="n">
        <v>50106423</v>
      </c>
      <c r="B3476" s="8" t="n">
        <v>46191</v>
      </c>
      <c r="C3476" s="9">
        <f>A3476&amp;"-"&amp;TEXT(B3476,"yyyymmdd")</f>
        <v/>
      </c>
      <c r="D3476" s="9">
        <f>_xlfn.XLOOKUP(C3476,Violations[Key],Violations[Boro])</f>
        <v/>
      </c>
      <c r="E3476" s="9">
        <f>_xlfn.XLOOKUP(C3476,Violations[Key],Violations[Cuisine])</f>
        <v/>
      </c>
      <c r="F3476" s="9">
        <f>_xlfn.XLOOKUP(C3476,Violations[Key],Violations[Score])</f>
        <v/>
      </c>
      <c r="G3476" s="9">
        <f>_xlfn.XLOOKUP(C3476,Violations[Key],Violations[Grade])&amp;""</f>
        <v/>
      </c>
      <c r="H3476" s="9">
        <f>COUNTIFS(Violations[Key],C3476,Violations[Violation code],"&lt;&gt;")</f>
        <v/>
      </c>
      <c r="I3476" s="9">
        <f>COUNTIFS(Violations[Key],C3476,Violations[Critical flag],"Critical")</f>
        <v/>
      </c>
      <c r="J3476" s="9">
        <f>IF(LEFT(_xlfn.XLOOKUP(C3476,Violations[Key],Violations[Action]),20)="Establishment Closed","Yes","No")</f>
        <v/>
      </c>
      <c r="K3476" s="9">
        <f>IF(F3476&lt;=13,"Yes","No")</f>
        <v/>
      </c>
    </row>
    <row r="3477">
      <c r="A3477" t="n">
        <v>50108692</v>
      </c>
      <c r="B3477" s="8" t="n">
        <v>46191</v>
      </c>
      <c r="C3477" s="9">
        <f>A3477&amp;"-"&amp;TEXT(B3477,"yyyymmdd")</f>
        <v/>
      </c>
      <c r="D3477" s="9">
        <f>_xlfn.XLOOKUP(C3477,Violations[Key],Violations[Boro])</f>
        <v/>
      </c>
      <c r="E3477" s="9">
        <f>_xlfn.XLOOKUP(C3477,Violations[Key],Violations[Cuisine])</f>
        <v/>
      </c>
      <c r="F3477" s="9">
        <f>_xlfn.XLOOKUP(C3477,Violations[Key],Violations[Score])</f>
        <v/>
      </c>
      <c r="G3477" s="9">
        <f>_xlfn.XLOOKUP(C3477,Violations[Key],Violations[Grade])&amp;""</f>
        <v/>
      </c>
      <c r="H3477" s="9">
        <f>COUNTIFS(Violations[Key],C3477,Violations[Violation code],"&lt;&gt;")</f>
        <v/>
      </c>
      <c r="I3477" s="9">
        <f>COUNTIFS(Violations[Key],C3477,Violations[Critical flag],"Critical")</f>
        <v/>
      </c>
      <c r="J3477" s="9">
        <f>IF(LEFT(_xlfn.XLOOKUP(C3477,Violations[Key],Violations[Action]),20)="Establishment Closed","Yes","No")</f>
        <v/>
      </c>
      <c r="K3477" s="9">
        <f>IF(F3477&lt;=13,"Yes","No")</f>
        <v/>
      </c>
    </row>
    <row r="3478">
      <c r="A3478" t="n">
        <v>50108694</v>
      </c>
      <c r="B3478" s="8" t="n">
        <v>46191</v>
      </c>
      <c r="C3478" s="9">
        <f>A3478&amp;"-"&amp;TEXT(B3478,"yyyymmdd")</f>
        <v/>
      </c>
      <c r="D3478" s="9">
        <f>_xlfn.XLOOKUP(C3478,Violations[Key],Violations[Boro])</f>
        <v/>
      </c>
      <c r="E3478" s="9">
        <f>_xlfn.XLOOKUP(C3478,Violations[Key],Violations[Cuisine])</f>
        <v/>
      </c>
      <c r="F3478" s="9">
        <f>_xlfn.XLOOKUP(C3478,Violations[Key],Violations[Score])</f>
        <v/>
      </c>
      <c r="G3478" s="9">
        <f>_xlfn.XLOOKUP(C3478,Violations[Key],Violations[Grade])&amp;""</f>
        <v/>
      </c>
      <c r="H3478" s="9">
        <f>COUNTIFS(Violations[Key],C3478,Violations[Violation code],"&lt;&gt;")</f>
        <v/>
      </c>
      <c r="I3478" s="9">
        <f>COUNTIFS(Violations[Key],C3478,Violations[Critical flag],"Critical")</f>
        <v/>
      </c>
      <c r="J3478" s="9">
        <f>IF(LEFT(_xlfn.XLOOKUP(C3478,Violations[Key],Violations[Action]),20)="Establishment Closed","Yes","No")</f>
        <v/>
      </c>
      <c r="K3478" s="9">
        <f>IF(F3478&lt;=13,"Yes","No")</f>
        <v/>
      </c>
    </row>
    <row r="3479">
      <c r="A3479" t="n">
        <v>50111347</v>
      </c>
      <c r="B3479" s="8" t="n">
        <v>46191</v>
      </c>
      <c r="C3479" s="9">
        <f>A3479&amp;"-"&amp;TEXT(B3479,"yyyymmdd")</f>
        <v/>
      </c>
      <c r="D3479" s="9">
        <f>_xlfn.XLOOKUP(C3479,Violations[Key],Violations[Boro])</f>
        <v/>
      </c>
      <c r="E3479" s="9">
        <f>_xlfn.XLOOKUP(C3479,Violations[Key],Violations[Cuisine])</f>
        <v/>
      </c>
      <c r="F3479" s="9">
        <f>_xlfn.XLOOKUP(C3479,Violations[Key],Violations[Score])</f>
        <v/>
      </c>
      <c r="G3479" s="9">
        <f>_xlfn.XLOOKUP(C3479,Violations[Key],Violations[Grade])&amp;""</f>
        <v/>
      </c>
      <c r="H3479" s="9">
        <f>COUNTIFS(Violations[Key],C3479,Violations[Violation code],"&lt;&gt;")</f>
        <v/>
      </c>
      <c r="I3479" s="9">
        <f>COUNTIFS(Violations[Key],C3479,Violations[Critical flag],"Critical")</f>
        <v/>
      </c>
      <c r="J3479" s="9">
        <f>IF(LEFT(_xlfn.XLOOKUP(C3479,Violations[Key],Violations[Action]),20)="Establishment Closed","Yes","No")</f>
        <v/>
      </c>
      <c r="K3479" s="9">
        <f>IF(F3479&lt;=13,"Yes","No")</f>
        <v/>
      </c>
    </row>
    <row r="3480">
      <c r="A3480" t="n">
        <v>50117186</v>
      </c>
      <c r="B3480" s="8" t="n">
        <v>46191</v>
      </c>
      <c r="C3480" s="9">
        <f>A3480&amp;"-"&amp;TEXT(B3480,"yyyymmdd")</f>
        <v/>
      </c>
      <c r="D3480" s="9">
        <f>_xlfn.XLOOKUP(C3480,Violations[Key],Violations[Boro])</f>
        <v/>
      </c>
      <c r="E3480" s="9">
        <f>_xlfn.XLOOKUP(C3480,Violations[Key],Violations[Cuisine])</f>
        <v/>
      </c>
      <c r="F3480" s="9">
        <f>_xlfn.XLOOKUP(C3480,Violations[Key],Violations[Score])</f>
        <v/>
      </c>
      <c r="G3480" s="9">
        <f>_xlfn.XLOOKUP(C3480,Violations[Key],Violations[Grade])&amp;""</f>
        <v/>
      </c>
      <c r="H3480" s="9">
        <f>COUNTIFS(Violations[Key],C3480,Violations[Violation code],"&lt;&gt;")</f>
        <v/>
      </c>
      <c r="I3480" s="9">
        <f>COUNTIFS(Violations[Key],C3480,Violations[Critical flag],"Critical")</f>
        <v/>
      </c>
      <c r="J3480" s="9">
        <f>IF(LEFT(_xlfn.XLOOKUP(C3480,Violations[Key],Violations[Action]),20)="Establishment Closed","Yes","No")</f>
        <v/>
      </c>
      <c r="K3480" s="9">
        <f>IF(F3480&lt;=13,"Yes","No")</f>
        <v/>
      </c>
    </row>
    <row r="3481">
      <c r="A3481" t="n">
        <v>50117865</v>
      </c>
      <c r="B3481" s="8" t="n">
        <v>46191</v>
      </c>
      <c r="C3481" s="9">
        <f>A3481&amp;"-"&amp;TEXT(B3481,"yyyymmdd")</f>
        <v/>
      </c>
      <c r="D3481" s="9">
        <f>_xlfn.XLOOKUP(C3481,Violations[Key],Violations[Boro])</f>
        <v/>
      </c>
      <c r="E3481" s="9">
        <f>_xlfn.XLOOKUP(C3481,Violations[Key],Violations[Cuisine])</f>
        <v/>
      </c>
      <c r="F3481" s="9">
        <f>_xlfn.XLOOKUP(C3481,Violations[Key],Violations[Score])</f>
        <v/>
      </c>
      <c r="G3481" s="9">
        <f>_xlfn.XLOOKUP(C3481,Violations[Key],Violations[Grade])&amp;""</f>
        <v/>
      </c>
      <c r="H3481" s="9">
        <f>COUNTIFS(Violations[Key],C3481,Violations[Violation code],"&lt;&gt;")</f>
        <v/>
      </c>
      <c r="I3481" s="9">
        <f>COUNTIFS(Violations[Key],C3481,Violations[Critical flag],"Critical")</f>
        <v/>
      </c>
      <c r="J3481" s="9">
        <f>IF(LEFT(_xlfn.XLOOKUP(C3481,Violations[Key],Violations[Action]),20)="Establishment Closed","Yes","No")</f>
        <v/>
      </c>
      <c r="K3481" s="9">
        <f>IF(F3481&lt;=13,"Yes","No")</f>
        <v/>
      </c>
    </row>
    <row r="3482">
      <c r="A3482" t="n">
        <v>50125247</v>
      </c>
      <c r="B3482" s="8" t="n">
        <v>46191</v>
      </c>
      <c r="C3482" s="9">
        <f>A3482&amp;"-"&amp;TEXT(B3482,"yyyymmdd")</f>
        <v/>
      </c>
      <c r="D3482" s="9">
        <f>_xlfn.XLOOKUP(C3482,Violations[Key],Violations[Boro])</f>
        <v/>
      </c>
      <c r="E3482" s="9">
        <f>_xlfn.XLOOKUP(C3482,Violations[Key],Violations[Cuisine])</f>
        <v/>
      </c>
      <c r="F3482" s="9">
        <f>_xlfn.XLOOKUP(C3482,Violations[Key],Violations[Score])</f>
        <v/>
      </c>
      <c r="G3482" s="9">
        <f>_xlfn.XLOOKUP(C3482,Violations[Key],Violations[Grade])&amp;""</f>
        <v/>
      </c>
      <c r="H3482" s="9">
        <f>COUNTIFS(Violations[Key],C3482,Violations[Violation code],"&lt;&gt;")</f>
        <v/>
      </c>
      <c r="I3482" s="9">
        <f>COUNTIFS(Violations[Key],C3482,Violations[Critical flag],"Critical")</f>
        <v/>
      </c>
      <c r="J3482" s="9">
        <f>IF(LEFT(_xlfn.XLOOKUP(C3482,Violations[Key],Violations[Action]),20)="Establishment Closed","Yes","No")</f>
        <v/>
      </c>
      <c r="K3482" s="9">
        <f>IF(F3482&lt;=13,"Yes","No")</f>
        <v/>
      </c>
    </row>
    <row r="3483">
      <c r="A3483" t="n">
        <v>50125334</v>
      </c>
      <c r="B3483" s="8" t="n">
        <v>46191</v>
      </c>
      <c r="C3483" s="9">
        <f>A3483&amp;"-"&amp;TEXT(B3483,"yyyymmdd")</f>
        <v/>
      </c>
      <c r="D3483" s="9">
        <f>_xlfn.XLOOKUP(C3483,Violations[Key],Violations[Boro])</f>
        <v/>
      </c>
      <c r="E3483" s="9">
        <f>_xlfn.XLOOKUP(C3483,Violations[Key],Violations[Cuisine])</f>
        <v/>
      </c>
      <c r="F3483" s="9">
        <f>_xlfn.XLOOKUP(C3483,Violations[Key],Violations[Score])</f>
        <v/>
      </c>
      <c r="G3483" s="9">
        <f>_xlfn.XLOOKUP(C3483,Violations[Key],Violations[Grade])&amp;""</f>
        <v/>
      </c>
      <c r="H3483" s="9">
        <f>COUNTIFS(Violations[Key],C3483,Violations[Violation code],"&lt;&gt;")</f>
        <v/>
      </c>
      <c r="I3483" s="9">
        <f>COUNTIFS(Violations[Key],C3483,Violations[Critical flag],"Critical")</f>
        <v/>
      </c>
      <c r="J3483" s="9">
        <f>IF(LEFT(_xlfn.XLOOKUP(C3483,Violations[Key],Violations[Action]),20)="Establishment Closed","Yes","No")</f>
        <v/>
      </c>
      <c r="K3483" s="9">
        <f>IF(F3483&lt;=13,"Yes","No")</f>
        <v/>
      </c>
    </row>
    <row r="3484">
      <c r="A3484" t="n">
        <v>50130511</v>
      </c>
      <c r="B3484" s="8" t="n">
        <v>46191</v>
      </c>
      <c r="C3484" s="9">
        <f>A3484&amp;"-"&amp;TEXT(B3484,"yyyymmdd")</f>
        <v/>
      </c>
      <c r="D3484" s="9">
        <f>_xlfn.XLOOKUP(C3484,Violations[Key],Violations[Boro])</f>
        <v/>
      </c>
      <c r="E3484" s="9">
        <f>_xlfn.XLOOKUP(C3484,Violations[Key],Violations[Cuisine])</f>
        <v/>
      </c>
      <c r="F3484" s="9">
        <f>_xlfn.XLOOKUP(C3484,Violations[Key],Violations[Score])</f>
        <v/>
      </c>
      <c r="G3484" s="9">
        <f>_xlfn.XLOOKUP(C3484,Violations[Key],Violations[Grade])&amp;""</f>
        <v/>
      </c>
      <c r="H3484" s="9">
        <f>COUNTIFS(Violations[Key],C3484,Violations[Violation code],"&lt;&gt;")</f>
        <v/>
      </c>
      <c r="I3484" s="9">
        <f>COUNTIFS(Violations[Key],C3484,Violations[Critical flag],"Critical")</f>
        <v/>
      </c>
      <c r="J3484" s="9">
        <f>IF(LEFT(_xlfn.XLOOKUP(C3484,Violations[Key],Violations[Action]),20)="Establishment Closed","Yes","No")</f>
        <v/>
      </c>
      <c r="K3484" s="9">
        <f>IF(F3484&lt;=13,"Yes","No")</f>
        <v/>
      </c>
    </row>
    <row r="3485">
      <c r="A3485" t="n">
        <v>50131021</v>
      </c>
      <c r="B3485" s="8" t="n">
        <v>46191</v>
      </c>
      <c r="C3485" s="9">
        <f>A3485&amp;"-"&amp;TEXT(B3485,"yyyymmdd")</f>
        <v/>
      </c>
      <c r="D3485" s="9">
        <f>_xlfn.XLOOKUP(C3485,Violations[Key],Violations[Boro])</f>
        <v/>
      </c>
      <c r="E3485" s="9">
        <f>_xlfn.XLOOKUP(C3485,Violations[Key],Violations[Cuisine])</f>
        <v/>
      </c>
      <c r="F3485" s="9">
        <f>_xlfn.XLOOKUP(C3485,Violations[Key],Violations[Score])</f>
        <v/>
      </c>
      <c r="G3485" s="9">
        <f>_xlfn.XLOOKUP(C3485,Violations[Key],Violations[Grade])&amp;""</f>
        <v/>
      </c>
      <c r="H3485" s="9">
        <f>COUNTIFS(Violations[Key],C3485,Violations[Violation code],"&lt;&gt;")</f>
        <v/>
      </c>
      <c r="I3485" s="9">
        <f>COUNTIFS(Violations[Key],C3485,Violations[Critical flag],"Critical")</f>
        <v/>
      </c>
      <c r="J3485" s="9">
        <f>IF(LEFT(_xlfn.XLOOKUP(C3485,Violations[Key],Violations[Action]),20)="Establishment Closed","Yes","No")</f>
        <v/>
      </c>
      <c r="K3485" s="9">
        <f>IF(F3485&lt;=13,"Yes","No")</f>
        <v/>
      </c>
    </row>
    <row r="3486">
      <c r="A3486" t="n">
        <v>50144738</v>
      </c>
      <c r="B3486" s="8" t="n">
        <v>46191</v>
      </c>
      <c r="C3486" s="9">
        <f>A3486&amp;"-"&amp;TEXT(B3486,"yyyymmdd")</f>
        <v/>
      </c>
      <c r="D3486" s="9">
        <f>_xlfn.XLOOKUP(C3486,Violations[Key],Violations[Boro])</f>
        <v/>
      </c>
      <c r="E3486" s="9">
        <f>_xlfn.XLOOKUP(C3486,Violations[Key],Violations[Cuisine])</f>
        <v/>
      </c>
      <c r="F3486" s="9">
        <f>_xlfn.XLOOKUP(C3486,Violations[Key],Violations[Score])</f>
        <v/>
      </c>
      <c r="G3486" s="9">
        <f>_xlfn.XLOOKUP(C3486,Violations[Key],Violations[Grade])&amp;""</f>
        <v/>
      </c>
      <c r="H3486" s="9">
        <f>COUNTIFS(Violations[Key],C3486,Violations[Violation code],"&lt;&gt;")</f>
        <v/>
      </c>
      <c r="I3486" s="9">
        <f>COUNTIFS(Violations[Key],C3486,Violations[Critical flag],"Critical")</f>
        <v/>
      </c>
      <c r="J3486" s="9">
        <f>IF(LEFT(_xlfn.XLOOKUP(C3486,Violations[Key],Violations[Action]),20)="Establishment Closed","Yes","No")</f>
        <v/>
      </c>
      <c r="K3486" s="9">
        <f>IF(F3486&lt;=13,"Yes","No")</f>
        <v/>
      </c>
    </row>
    <row r="3487">
      <c r="A3487" t="n">
        <v>50149670</v>
      </c>
      <c r="B3487" s="8" t="n">
        <v>46191</v>
      </c>
      <c r="C3487" s="9">
        <f>A3487&amp;"-"&amp;TEXT(B3487,"yyyymmdd")</f>
        <v/>
      </c>
      <c r="D3487" s="9">
        <f>_xlfn.XLOOKUP(C3487,Violations[Key],Violations[Boro])</f>
        <v/>
      </c>
      <c r="E3487" s="9">
        <f>_xlfn.XLOOKUP(C3487,Violations[Key],Violations[Cuisine])</f>
        <v/>
      </c>
      <c r="F3487" s="9">
        <f>_xlfn.XLOOKUP(C3487,Violations[Key],Violations[Score])</f>
        <v/>
      </c>
      <c r="G3487" s="9">
        <f>_xlfn.XLOOKUP(C3487,Violations[Key],Violations[Grade])&amp;""</f>
        <v/>
      </c>
      <c r="H3487" s="9">
        <f>COUNTIFS(Violations[Key],C3487,Violations[Violation code],"&lt;&gt;")</f>
        <v/>
      </c>
      <c r="I3487" s="9">
        <f>COUNTIFS(Violations[Key],C3487,Violations[Critical flag],"Critical")</f>
        <v/>
      </c>
      <c r="J3487" s="9">
        <f>IF(LEFT(_xlfn.XLOOKUP(C3487,Violations[Key],Violations[Action]),20)="Establishment Closed","Yes","No")</f>
        <v/>
      </c>
      <c r="K3487" s="9">
        <f>IF(F3487&lt;=13,"Yes","No")</f>
        <v/>
      </c>
    </row>
    <row r="3488">
      <c r="A3488" t="n">
        <v>50159758</v>
      </c>
      <c r="B3488" s="8" t="n">
        <v>46191</v>
      </c>
      <c r="C3488" s="9">
        <f>A3488&amp;"-"&amp;TEXT(B3488,"yyyymmdd")</f>
        <v/>
      </c>
      <c r="D3488" s="9">
        <f>_xlfn.XLOOKUP(C3488,Violations[Key],Violations[Boro])</f>
        <v/>
      </c>
      <c r="E3488" s="9">
        <f>_xlfn.XLOOKUP(C3488,Violations[Key],Violations[Cuisine])</f>
        <v/>
      </c>
      <c r="F3488" s="9">
        <f>_xlfn.XLOOKUP(C3488,Violations[Key],Violations[Score])</f>
        <v/>
      </c>
      <c r="G3488" s="9">
        <f>_xlfn.XLOOKUP(C3488,Violations[Key],Violations[Grade])&amp;""</f>
        <v/>
      </c>
      <c r="H3488" s="9">
        <f>COUNTIFS(Violations[Key],C3488,Violations[Violation code],"&lt;&gt;")</f>
        <v/>
      </c>
      <c r="I3488" s="9">
        <f>COUNTIFS(Violations[Key],C3488,Violations[Critical flag],"Critical")</f>
        <v/>
      </c>
      <c r="J3488" s="9">
        <f>IF(LEFT(_xlfn.XLOOKUP(C3488,Violations[Key],Violations[Action]),20)="Establishment Closed","Yes","No")</f>
        <v/>
      </c>
      <c r="K3488" s="9">
        <f>IF(F3488&lt;=13,"Yes","No")</f>
        <v/>
      </c>
    </row>
    <row r="3489">
      <c r="A3489" t="n">
        <v>50169240</v>
      </c>
      <c r="B3489" s="8" t="n">
        <v>46191</v>
      </c>
      <c r="C3489" s="9">
        <f>A3489&amp;"-"&amp;TEXT(B3489,"yyyymmdd")</f>
        <v/>
      </c>
      <c r="D3489" s="9">
        <f>_xlfn.XLOOKUP(C3489,Violations[Key],Violations[Boro])</f>
        <v/>
      </c>
      <c r="E3489" s="9">
        <f>_xlfn.XLOOKUP(C3489,Violations[Key],Violations[Cuisine])</f>
        <v/>
      </c>
      <c r="F3489" s="9">
        <f>_xlfn.XLOOKUP(C3489,Violations[Key],Violations[Score])</f>
        <v/>
      </c>
      <c r="G3489" s="9">
        <f>_xlfn.XLOOKUP(C3489,Violations[Key],Violations[Grade])&amp;""</f>
        <v/>
      </c>
      <c r="H3489" s="9">
        <f>COUNTIFS(Violations[Key],C3489,Violations[Violation code],"&lt;&gt;")</f>
        <v/>
      </c>
      <c r="I3489" s="9">
        <f>COUNTIFS(Violations[Key],C3489,Violations[Critical flag],"Critical")</f>
        <v/>
      </c>
      <c r="J3489" s="9">
        <f>IF(LEFT(_xlfn.XLOOKUP(C3489,Violations[Key],Violations[Action]),20)="Establishment Closed","Yes","No")</f>
        <v/>
      </c>
      <c r="K3489" s="9">
        <f>IF(F3489&lt;=13,"Yes","No")</f>
        <v/>
      </c>
    </row>
    <row r="3490">
      <c r="A3490" t="n">
        <v>50182823</v>
      </c>
      <c r="B3490" s="8" t="n">
        <v>46191</v>
      </c>
      <c r="C3490" s="9">
        <f>A3490&amp;"-"&amp;TEXT(B3490,"yyyymmdd")</f>
        <v/>
      </c>
      <c r="D3490" s="9">
        <f>_xlfn.XLOOKUP(C3490,Violations[Key],Violations[Boro])</f>
        <v/>
      </c>
      <c r="E3490" s="9">
        <f>_xlfn.XLOOKUP(C3490,Violations[Key],Violations[Cuisine])</f>
        <v/>
      </c>
      <c r="F3490" s="9">
        <f>_xlfn.XLOOKUP(C3490,Violations[Key],Violations[Score])</f>
        <v/>
      </c>
      <c r="G3490" s="9">
        <f>_xlfn.XLOOKUP(C3490,Violations[Key],Violations[Grade])&amp;""</f>
        <v/>
      </c>
      <c r="H3490" s="9">
        <f>COUNTIFS(Violations[Key],C3490,Violations[Violation code],"&lt;&gt;")</f>
        <v/>
      </c>
      <c r="I3490" s="9">
        <f>COUNTIFS(Violations[Key],C3490,Violations[Critical flag],"Critical")</f>
        <v/>
      </c>
      <c r="J3490" s="9">
        <f>IF(LEFT(_xlfn.XLOOKUP(C3490,Violations[Key],Violations[Action]),20)="Establishment Closed","Yes","No")</f>
        <v/>
      </c>
      <c r="K3490" s="9">
        <f>IF(F3490&lt;=13,"Yes","No")</f>
        <v/>
      </c>
    </row>
    <row r="3491">
      <c r="A3491" t="n">
        <v>50136314</v>
      </c>
      <c r="B3491" s="8" t="n">
        <v>46192</v>
      </c>
      <c r="C3491" s="9">
        <f>A3491&amp;"-"&amp;TEXT(B3491,"yyyymmdd")</f>
        <v/>
      </c>
      <c r="D3491" s="9">
        <f>_xlfn.XLOOKUP(C3491,Violations[Key],Violations[Boro])</f>
        <v/>
      </c>
      <c r="E3491" s="9">
        <f>_xlfn.XLOOKUP(C3491,Violations[Key],Violations[Cuisine])</f>
        <v/>
      </c>
      <c r="F3491" s="9">
        <f>_xlfn.XLOOKUP(C3491,Violations[Key],Violations[Score])</f>
        <v/>
      </c>
      <c r="G3491" s="9">
        <f>_xlfn.XLOOKUP(C3491,Violations[Key],Violations[Grade])&amp;""</f>
        <v/>
      </c>
      <c r="H3491" s="9">
        <f>COUNTIFS(Violations[Key],C3491,Violations[Violation code],"&lt;&gt;")</f>
        <v/>
      </c>
      <c r="I3491" s="9">
        <f>COUNTIFS(Violations[Key],C3491,Violations[Critical flag],"Critical")</f>
        <v/>
      </c>
      <c r="J3491" s="9">
        <f>IF(LEFT(_xlfn.XLOOKUP(C3491,Violations[Key],Violations[Action]),20)="Establishment Closed","Yes","No")</f>
        <v/>
      </c>
      <c r="K3491" s="9">
        <f>IF(F3491&lt;=13,"Yes","No")</f>
        <v/>
      </c>
    </row>
    <row r="3492">
      <c r="A3492" t="n">
        <v>41022637</v>
      </c>
      <c r="B3492" s="8" t="n">
        <v>46193</v>
      </c>
      <c r="C3492" s="9">
        <f>A3492&amp;"-"&amp;TEXT(B3492,"yyyymmdd")</f>
        <v/>
      </c>
      <c r="D3492" s="9">
        <f>_xlfn.XLOOKUP(C3492,Violations[Key],Violations[Boro])</f>
        <v/>
      </c>
      <c r="E3492" s="9">
        <f>_xlfn.XLOOKUP(C3492,Violations[Key],Violations[Cuisine])</f>
        <v/>
      </c>
      <c r="F3492" s="9">
        <f>_xlfn.XLOOKUP(C3492,Violations[Key],Violations[Score])</f>
        <v/>
      </c>
      <c r="G3492" s="9">
        <f>_xlfn.XLOOKUP(C3492,Violations[Key],Violations[Grade])&amp;""</f>
        <v/>
      </c>
      <c r="H3492" s="9">
        <f>COUNTIFS(Violations[Key],C3492,Violations[Violation code],"&lt;&gt;")</f>
        <v/>
      </c>
      <c r="I3492" s="9">
        <f>COUNTIFS(Violations[Key],C3492,Violations[Critical flag],"Critical")</f>
        <v/>
      </c>
      <c r="J3492" s="9">
        <f>IF(LEFT(_xlfn.XLOOKUP(C3492,Violations[Key],Violations[Action]),20)="Establishment Closed","Yes","No")</f>
        <v/>
      </c>
      <c r="K3492" s="9">
        <f>IF(F3492&lt;=13,"Yes","No")</f>
        <v/>
      </c>
    </row>
    <row r="3493">
      <c r="A3493" t="n">
        <v>50092761</v>
      </c>
      <c r="B3493" s="8" t="n">
        <v>46193</v>
      </c>
      <c r="C3493" s="9">
        <f>A3493&amp;"-"&amp;TEXT(B3493,"yyyymmdd")</f>
        <v/>
      </c>
      <c r="D3493" s="9">
        <f>_xlfn.XLOOKUP(C3493,Violations[Key],Violations[Boro])</f>
        <v/>
      </c>
      <c r="E3493" s="9">
        <f>_xlfn.XLOOKUP(C3493,Violations[Key],Violations[Cuisine])</f>
        <v/>
      </c>
      <c r="F3493" s="9">
        <f>_xlfn.XLOOKUP(C3493,Violations[Key],Violations[Score])</f>
        <v/>
      </c>
      <c r="G3493" s="9">
        <f>_xlfn.XLOOKUP(C3493,Violations[Key],Violations[Grade])&amp;""</f>
        <v/>
      </c>
      <c r="H3493" s="9">
        <f>COUNTIFS(Violations[Key],C3493,Violations[Violation code],"&lt;&gt;")</f>
        <v/>
      </c>
      <c r="I3493" s="9">
        <f>COUNTIFS(Violations[Key],C3493,Violations[Critical flag],"Critical")</f>
        <v/>
      </c>
      <c r="J3493" s="9">
        <f>IF(LEFT(_xlfn.XLOOKUP(C3493,Violations[Key],Violations[Action]),20)="Establishment Closed","Yes","No")</f>
        <v/>
      </c>
      <c r="K3493" s="9">
        <f>IF(F3493&lt;=13,"Yes","No")</f>
        <v/>
      </c>
    </row>
    <row r="3494">
      <c r="A3494" t="n">
        <v>50104476</v>
      </c>
      <c r="B3494" s="8" t="n">
        <v>46193</v>
      </c>
      <c r="C3494" s="9">
        <f>A3494&amp;"-"&amp;TEXT(B3494,"yyyymmdd")</f>
        <v/>
      </c>
      <c r="D3494" s="9">
        <f>_xlfn.XLOOKUP(C3494,Violations[Key],Violations[Boro])</f>
        <v/>
      </c>
      <c r="E3494" s="9">
        <f>_xlfn.XLOOKUP(C3494,Violations[Key],Violations[Cuisine])</f>
        <v/>
      </c>
      <c r="F3494" s="9">
        <f>_xlfn.XLOOKUP(C3494,Violations[Key],Violations[Score])</f>
        <v/>
      </c>
      <c r="G3494" s="9">
        <f>_xlfn.XLOOKUP(C3494,Violations[Key],Violations[Grade])&amp;""</f>
        <v/>
      </c>
      <c r="H3494" s="9">
        <f>COUNTIFS(Violations[Key],C3494,Violations[Violation code],"&lt;&gt;")</f>
        <v/>
      </c>
      <c r="I3494" s="9">
        <f>COUNTIFS(Violations[Key],C3494,Violations[Critical flag],"Critical")</f>
        <v/>
      </c>
      <c r="J3494" s="9">
        <f>IF(LEFT(_xlfn.XLOOKUP(C3494,Violations[Key],Violations[Action]),20)="Establishment Closed","Yes","No")</f>
        <v/>
      </c>
      <c r="K3494" s="9">
        <f>IF(F3494&lt;=13,"Yes","No")</f>
        <v/>
      </c>
    </row>
    <row r="3495">
      <c r="A3495" t="n">
        <v>50112513</v>
      </c>
      <c r="B3495" s="8" t="n">
        <v>46193</v>
      </c>
      <c r="C3495" s="9">
        <f>A3495&amp;"-"&amp;TEXT(B3495,"yyyymmdd")</f>
        <v/>
      </c>
      <c r="D3495" s="9">
        <f>_xlfn.XLOOKUP(C3495,Violations[Key],Violations[Boro])</f>
        <v/>
      </c>
      <c r="E3495" s="9">
        <f>_xlfn.XLOOKUP(C3495,Violations[Key],Violations[Cuisine])</f>
        <v/>
      </c>
      <c r="F3495" s="9">
        <f>_xlfn.XLOOKUP(C3495,Violations[Key],Violations[Score])</f>
        <v/>
      </c>
      <c r="G3495" s="9">
        <f>_xlfn.XLOOKUP(C3495,Violations[Key],Violations[Grade])&amp;""</f>
        <v/>
      </c>
      <c r="H3495" s="9">
        <f>COUNTIFS(Violations[Key],C3495,Violations[Violation code],"&lt;&gt;")</f>
        <v/>
      </c>
      <c r="I3495" s="9">
        <f>COUNTIFS(Violations[Key],C3495,Violations[Critical flag],"Critical")</f>
        <v/>
      </c>
      <c r="J3495" s="9">
        <f>IF(LEFT(_xlfn.XLOOKUP(C3495,Violations[Key],Violations[Action]),20)="Establishment Closed","Yes","No")</f>
        <v/>
      </c>
      <c r="K3495" s="9">
        <f>IF(F3495&lt;=13,"Yes","No")</f>
        <v/>
      </c>
    </row>
    <row r="3496">
      <c r="A3496" t="n">
        <v>50130126</v>
      </c>
      <c r="B3496" s="8" t="n">
        <v>46193</v>
      </c>
      <c r="C3496" s="9">
        <f>A3496&amp;"-"&amp;TEXT(B3496,"yyyymmdd")</f>
        <v/>
      </c>
      <c r="D3496" s="9">
        <f>_xlfn.XLOOKUP(C3496,Violations[Key],Violations[Boro])</f>
        <v/>
      </c>
      <c r="E3496" s="9">
        <f>_xlfn.XLOOKUP(C3496,Violations[Key],Violations[Cuisine])</f>
        <v/>
      </c>
      <c r="F3496" s="9">
        <f>_xlfn.XLOOKUP(C3496,Violations[Key],Violations[Score])</f>
        <v/>
      </c>
      <c r="G3496" s="9">
        <f>_xlfn.XLOOKUP(C3496,Violations[Key],Violations[Grade])&amp;""</f>
        <v/>
      </c>
      <c r="H3496" s="9">
        <f>COUNTIFS(Violations[Key],C3496,Violations[Violation code],"&lt;&gt;")</f>
        <v/>
      </c>
      <c r="I3496" s="9">
        <f>COUNTIFS(Violations[Key],C3496,Violations[Critical flag],"Critical")</f>
        <v/>
      </c>
      <c r="J3496" s="9">
        <f>IF(LEFT(_xlfn.XLOOKUP(C3496,Violations[Key],Violations[Action]),20)="Establishment Closed","Yes","No")</f>
        <v/>
      </c>
      <c r="K3496" s="9">
        <f>IF(F3496&lt;=13,"Yes","No")</f>
        <v/>
      </c>
    </row>
    <row r="3497">
      <c r="A3497" t="n">
        <v>40362432</v>
      </c>
      <c r="B3497" s="8" t="n">
        <v>46195</v>
      </c>
      <c r="C3497" s="9">
        <f>A3497&amp;"-"&amp;TEXT(B3497,"yyyymmdd")</f>
        <v/>
      </c>
      <c r="D3497" s="9">
        <f>_xlfn.XLOOKUP(C3497,Violations[Key],Violations[Boro])</f>
        <v/>
      </c>
      <c r="E3497" s="9">
        <f>_xlfn.XLOOKUP(C3497,Violations[Key],Violations[Cuisine])</f>
        <v/>
      </c>
      <c r="F3497" s="9">
        <f>_xlfn.XLOOKUP(C3497,Violations[Key],Violations[Score])</f>
        <v/>
      </c>
      <c r="G3497" s="9">
        <f>_xlfn.XLOOKUP(C3497,Violations[Key],Violations[Grade])&amp;""</f>
        <v/>
      </c>
      <c r="H3497" s="9">
        <f>COUNTIFS(Violations[Key],C3497,Violations[Violation code],"&lt;&gt;")</f>
        <v/>
      </c>
      <c r="I3497" s="9">
        <f>COUNTIFS(Violations[Key],C3497,Violations[Critical flag],"Critical")</f>
        <v/>
      </c>
      <c r="J3497" s="9">
        <f>IF(LEFT(_xlfn.XLOOKUP(C3497,Violations[Key],Violations[Action]),20)="Establishment Closed","Yes","No")</f>
        <v/>
      </c>
      <c r="K3497" s="9">
        <f>IF(F3497&lt;=13,"Yes","No")</f>
        <v/>
      </c>
    </row>
    <row r="3498">
      <c r="A3498" t="n">
        <v>40392313</v>
      </c>
      <c r="B3498" s="8" t="n">
        <v>46195</v>
      </c>
      <c r="C3498" s="9">
        <f>A3498&amp;"-"&amp;TEXT(B3498,"yyyymmdd")</f>
        <v/>
      </c>
      <c r="D3498" s="9">
        <f>_xlfn.XLOOKUP(C3498,Violations[Key],Violations[Boro])</f>
        <v/>
      </c>
      <c r="E3498" s="9">
        <f>_xlfn.XLOOKUP(C3498,Violations[Key],Violations[Cuisine])</f>
        <v/>
      </c>
      <c r="F3498" s="9">
        <f>_xlfn.XLOOKUP(C3498,Violations[Key],Violations[Score])</f>
        <v/>
      </c>
      <c r="G3498" s="9">
        <f>_xlfn.XLOOKUP(C3498,Violations[Key],Violations[Grade])&amp;""</f>
        <v/>
      </c>
      <c r="H3498" s="9">
        <f>COUNTIFS(Violations[Key],C3498,Violations[Violation code],"&lt;&gt;")</f>
        <v/>
      </c>
      <c r="I3498" s="9">
        <f>COUNTIFS(Violations[Key],C3498,Violations[Critical flag],"Critical")</f>
        <v/>
      </c>
      <c r="J3498" s="9">
        <f>IF(LEFT(_xlfn.XLOOKUP(C3498,Violations[Key],Violations[Action]),20)="Establishment Closed","Yes","No")</f>
        <v/>
      </c>
      <c r="K3498" s="9">
        <f>IF(F3498&lt;=13,"Yes","No")</f>
        <v/>
      </c>
    </row>
    <row r="3499">
      <c r="A3499" t="n">
        <v>40611399</v>
      </c>
      <c r="B3499" s="8" t="n">
        <v>46195</v>
      </c>
      <c r="C3499" s="9">
        <f>A3499&amp;"-"&amp;TEXT(B3499,"yyyymmdd")</f>
        <v/>
      </c>
      <c r="D3499" s="9">
        <f>_xlfn.XLOOKUP(C3499,Violations[Key],Violations[Boro])</f>
        <v/>
      </c>
      <c r="E3499" s="9">
        <f>_xlfn.XLOOKUP(C3499,Violations[Key],Violations[Cuisine])</f>
        <v/>
      </c>
      <c r="F3499" s="9">
        <f>_xlfn.XLOOKUP(C3499,Violations[Key],Violations[Score])</f>
        <v/>
      </c>
      <c r="G3499" s="9">
        <f>_xlfn.XLOOKUP(C3499,Violations[Key],Violations[Grade])&amp;""</f>
        <v/>
      </c>
      <c r="H3499" s="9">
        <f>COUNTIFS(Violations[Key],C3499,Violations[Violation code],"&lt;&gt;")</f>
        <v/>
      </c>
      <c r="I3499" s="9">
        <f>COUNTIFS(Violations[Key],C3499,Violations[Critical flag],"Critical")</f>
        <v/>
      </c>
      <c r="J3499" s="9">
        <f>IF(LEFT(_xlfn.XLOOKUP(C3499,Violations[Key],Violations[Action]),20)="Establishment Closed","Yes","No")</f>
        <v/>
      </c>
      <c r="K3499" s="9">
        <f>IF(F3499&lt;=13,"Yes","No")</f>
        <v/>
      </c>
    </row>
    <row r="3500">
      <c r="A3500" t="n">
        <v>40708598</v>
      </c>
      <c r="B3500" s="8" t="n">
        <v>46195</v>
      </c>
      <c r="C3500" s="9">
        <f>A3500&amp;"-"&amp;TEXT(B3500,"yyyymmdd")</f>
        <v/>
      </c>
      <c r="D3500" s="9">
        <f>_xlfn.XLOOKUP(C3500,Violations[Key],Violations[Boro])</f>
        <v/>
      </c>
      <c r="E3500" s="9">
        <f>_xlfn.XLOOKUP(C3500,Violations[Key],Violations[Cuisine])</f>
        <v/>
      </c>
      <c r="F3500" s="9">
        <f>_xlfn.XLOOKUP(C3500,Violations[Key],Violations[Score])</f>
        <v/>
      </c>
      <c r="G3500" s="9">
        <f>_xlfn.XLOOKUP(C3500,Violations[Key],Violations[Grade])&amp;""</f>
        <v/>
      </c>
      <c r="H3500" s="9">
        <f>COUNTIFS(Violations[Key],C3500,Violations[Violation code],"&lt;&gt;")</f>
        <v/>
      </c>
      <c r="I3500" s="9">
        <f>COUNTIFS(Violations[Key],C3500,Violations[Critical flag],"Critical")</f>
        <v/>
      </c>
      <c r="J3500" s="9">
        <f>IF(LEFT(_xlfn.XLOOKUP(C3500,Violations[Key],Violations[Action]),20)="Establishment Closed","Yes","No")</f>
        <v/>
      </c>
      <c r="K3500" s="9">
        <f>IF(F3500&lt;=13,"Yes","No")</f>
        <v/>
      </c>
    </row>
    <row r="3501">
      <c r="A3501" t="n">
        <v>41067497</v>
      </c>
      <c r="B3501" s="8" t="n">
        <v>46195</v>
      </c>
      <c r="C3501" s="9">
        <f>A3501&amp;"-"&amp;TEXT(B3501,"yyyymmdd")</f>
        <v/>
      </c>
      <c r="D3501" s="9">
        <f>_xlfn.XLOOKUP(C3501,Violations[Key],Violations[Boro])</f>
        <v/>
      </c>
      <c r="E3501" s="9">
        <f>_xlfn.XLOOKUP(C3501,Violations[Key],Violations[Cuisine])</f>
        <v/>
      </c>
      <c r="F3501" s="9">
        <f>_xlfn.XLOOKUP(C3501,Violations[Key],Violations[Score])</f>
        <v/>
      </c>
      <c r="G3501" s="9">
        <f>_xlfn.XLOOKUP(C3501,Violations[Key],Violations[Grade])&amp;""</f>
        <v/>
      </c>
      <c r="H3501" s="9">
        <f>COUNTIFS(Violations[Key],C3501,Violations[Violation code],"&lt;&gt;")</f>
        <v/>
      </c>
      <c r="I3501" s="9">
        <f>COUNTIFS(Violations[Key],C3501,Violations[Critical flag],"Critical")</f>
        <v/>
      </c>
      <c r="J3501" s="9">
        <f>IF(LEFT(_xlfn.XLOOKUP(C3501,Violations[Key],Violations[Action]),20)="Establishment Closed","Yes","No")</f>
        <v/>
      </c>
      <c r="K3501" s="9">
        <f>IF(F3501&lt;=13,"Yes","No")</f>
        <v/>
      </c>
    </row>
    <row r="3502">
      <c r="A3502" t="n">
        <v>41138983</v>
      </c>
      <c r="B3502" s="8" t="n">
        <v>46195</v>
      </c>
      <c r="C3502" s="9">
        <f>A3502&amp;"-"&amp;TEXT(B3502,"yyyymmdd")</f>
        <v/>
      </c>
      <c r="D3502" s="9">
        <f>_xlfn.XLOOKUP(C3502,Violations[Key],Violations[Boro])</f>
        <v/>
      </c>
      <c r="E3502" s="9">
        <f>_xlfn.XLOOKUP(C3502,Violations[Key],Violations[Cuisine])</f>
        <v/>
      </c>
      <c r="F3502" s="9">
        <f>_xlfn.XLOOKUP(C3502,Violations[Key],Violations[Score])</f>
        <v/>
      </c>
      <c r="G3502" s="9">
        <f>_xlfn.XLOOKUP(C3502,Violations[Key],Violations[Grade])&amp;""</f>
        <v/>
      </c>
      <c r="H3502" s="9">
        <f>COUNTIFS(Violations[Key],C3502,Violations[Violation code],"&lt;&gt;")</f>
        <v/>
      </c>
      <c r="I3502" s="9">
        <f>COUNTIFS(Violations[Key],C3502,Violations[Critical flag],"Critical")</f>
        <v/>
      </c>
      <c r="J3502" s="9">
        <f>IF(LEFT(_xlfn.XLOOKUP(C3502,Violations[Key],Violations[Action]),20)="Establishment Closed","Yes","No")</f>
        <v/>
      </c>
      <c r="K3502" s="9">
        <f>IF(F3502&lt;=13,"Yes","No")</f>
        <v/>
      </c>
    </row>
    <row r="3503">
      <c r="A3503" t="n">
        <v>41196158</v>
      </c>
      <c r="B3503" s="8" t="n">
        <v>46195</v>
      </c>
      <c r="C3503" s="9">
        <f>A3503&amp;"-"&amp;TEXT(B3503,"yyyymmdd")</f>
        <v/>
      </c>
      <c r="D3503" s="9">
        <f>_xlfn.XLOOKUP(C3503,Violations[Key],Violations[Boro])</f>
        <v/>
      </c>
      <c r="E3503" s="9">
        <f>_xlfn.XLOOKUP(C3503,Violations[Key],Violations[Cuisine])</f>
        <v/>
      </c>
      <c r="F3503" s="9">
        <f>_xlfn.XLOOKUP(C3503,Violations[Key],Violations[Score])</f>
        <v/>
      </c>
      <c r="G3503" s="9">
        <f>_xlfn.XLOOKUP(C3503,Violations[Key],Violations[Grade])&amp;""</f>
        <v/>
      </c>
      <c r="H3503" s="9">
        <f>COUNTIFS(Violations[Key],C3503,Violations[Violation code],"&lt;&gt;")</f>
        <v/>
      </c>
      <c r="I3503" s="9">
        <f>COUNTIFS(Violations[Key],C3503,Violations[Critical flag],"Critical")</f>
        <v/>
      </c>
      <c r="J3503" s="9">
        <f>IF(LEFT(_xlfn.XLOOKUP(C3503,Violations[Key],Violations[Action]),20)="Establishment Closed","Yes","No")</f>
        <v/>
      </c>
      <c r="K3503" s="9">
        <f>IF(F3503&lt;=13,"Yes","No")</f>
        <v/>
      </c>
    </row>
    <row r="3504">
      <c r="A3504" t="n">
        <v>41196536</v>
      </c>
      <c r="B3504" s="8" t="n">
        <v>46195</v>
      </c>
      <c r="C3504" s="9">
        <f>A3504&amp;"-"&amp;TEXT(B3504,"yyyymmdd")</f>
        <v/>
      </c>
      <c r="D3504" s="9">
        <f>_xlfn.XLOOKUP(C3504,Violations[Key],Violations[Boro])</f>
        <v/>
      </c>
      <c r="E3504" s="9">
        <f>_xlfn.XLOOKUP(C3504,Violations[Key],Violations[Cuisine])</f>
        <v/>
      </c>
      <c r="F3504" s="9">
        <f>_xlfn.XLOOKUP(C3504,Violations[Key],Violations[Score])</f>
        <v/>
      </c>
      <c r="G3504" s="9">
        <f>_xlfn.XLOOKUP(C3504,Violations[Key],Violations[Grade])&amp;""</f>
        <v/>
      </c>
      <c r="H3504" s="9">
        <f>COUNTIFS(Violations[Key],C3504,Violations[Violation code],"&lt;&gt;")</f>
        <v/>
      </c>
      <c r="I3504" s="9">
        <f>COUNTIFS(Violations[Key],C3504,Violations[Critical flag],"Critical")</f>
        <v/>
      </c>
      <c r="J3504" s="9">
        <f>IF(LEFT(_xlfn.XLOOKUP(C3504,Violations[Key],Violations[Action]),20)="Establishment Closed","Yes","No")</f>
        <v/>
      </c>
      <c r="K3504" s="9">
        <f>IF(F3504&lt;=13,"Yes","No")</f>
        <v/>
      </c>
    </row>
    <row r="3505">
      <c r="A3505" t="n">
        <v>41205254</v>
      </c>
      <c r="B3505" s="8" t="n">
        <v>46195</v>
      </c>
      <c r="C3505" s="9">
        <f>A3505&amp;"-"&amp;TEXT(B3505,"yyyymmdd")</f>
        <v/>
      </c>
      <c r="D3505" s="9">
        <f>_xlfn.XLOOKUP(C3505,Violations[Key],Violations[Boro])</f>
        <v/>
      </c>
      <c r="E3505" s="9">
        <f>_xlfn.XLOOKUP(C3505,Violations[Key],Violations[Cuisine])</f>
        <v/>
      </c>
      <c r="F3505" s="9">
        <f>_xlfn.XLOOKUP(C3505,Violations[Key],Violations[Score])</f>
        <v/>
      </c>
      <c r="G3505" s="9">
        <f>_xlfn.XLOOKUP(C3505,Violations[Key],Violations[Grade])&amp;""</f>
        <v/>
      </c>
      <c r="H3505" s="9">
        <f>COUNTIFS(Violations[Key],C3505,Violations[Violation code],"&lt;&gt;")</f>
        <v/>
      </c>
      <c r="I3505" s="9">
        <f>COUNTIFS(Violations[Key],C3505,Violations[Critical flag],"Critical")</f>
        <v/>
      </c>
      <c r="J3505" s="9">
        <f>IF(LEFT(_xlfn.XLOOKUP(C3505,Violations[Key],Violations[Action]),20)="Establishment Closed","Yes","No")</f>
        <v/>
      </c>
      <c r="K3505" s="9">
        <f>IF(F3505&lt;=13,"Yes","No")</f>
        <v/>
      </c>
    </row>
    <row r="3506">
      <c r="A3506" t="n">
        <v>41241802</v>
      </c>
      <c r="B3506" s="8" t="n">
        <v>46195</v>
      </c>
      <c r="C3506" s="9">
        <f>A3506&amp;"-"&amp;TEXT(B3506,"yyyymmdd")</f>
        <v/>
      </c>
      <c r="D3506" s="9">
        <f>_xlfn.XLOOKUP(C3506,Violations[Key],Violations[Boro])</f>
        <v/>
      </c>
      <c r="E3506" s="9">
        <f>_xlfn.XLOOKUP(C3506,Violations[Key],Violations[Cuisine])</f>
        <v/>
      </c>
      <c r="F3506" s="9">
        <f>_xlfn.XLOOKUP(C3506,Violations[Key],Violations[Score])</f>
        <v/>
      </c>
      <c r="G3506" s="9">
        <f>_xlfn.XLOOKUP(C3506,Violations[Key],Violations[Grade])&amp;""</f>
        <v/>
      </c>
      <c r="H3506" s="9">
        <f>COUNTIFS(Violations[Key],C3506,Violations[Violation code],"&lt;&gt;")</f>
        <v/>
      </c>
      <c r="I3506" s="9">
        <f>COUNTIFS(Violations[Key],C3506,Violations[Critical flag],"Critical")</f>
        <v/>
      </c>
      <c r="J3506" s="9">
        <f>IF(LEFT(_xlfn.XLOOKUP(C3506,Violations[Key],Violations[Action]),20)="Establishment Closed","Yes","No")</f>
        <v/>
      </c>
      <c r="K3506" s="9">
        <f>IF(F3506&lt;=13,"Yes","No")</f>
        <v/>
      </c>
    </row>
    <row r="3507">
      <c r="A3507" t="n">
        <v>41374597</v>
      </c>
      <c r="B3507" s="8" t="n">
        <v>46195</v>
      </c>
      <c r="C3507" s="9">
        <f>A3507&amp;"-"&amp;TEXT(B3507,"yyyymmdd")</f>
        <v/>
      </c>
      <c r="D3507" s="9">
        <f>_xlfn.XLOOKUP(C3507,Violations[Key],Violations[Boro])</f>
        <v/>
      </c>
      <c r="E3507" s="9">
        <f>_xlfn.XLOOKUP(C3507,Violations[Key],Violations[Cuisine])</f>
        <v/>
      </c>
      <c r="F3507" s="9">
        <f>_xlfn.XLOOKUP(C3507,Violations[Key],Violations[Score])</f>
        <v/>
      </c>
      <c r="G3507" s="9">
        <f>_xlfn.XLOOKUP(C3507,Violations[Key],Violations[Grade])&amp;""</f>
        <v/>
      </c>
      <c r="H3507" s="9">
        <f>COUNTIFS(Violations[Key],C3507,Violations[Violation code],"&lt;&gt;")</f>
        <v/>
      </c>
      <c r="I3507" s="9">
        <f>COUNTIFS(Violations[Key],C3507,Violations[Critical flag],"Critical")</f>
        <v/>
      </c>
      <c r="J3507" s="9">
        <f>IF(LEFT(_xlfn.XLOOKUP(C3507,Violations[Key],Violations[Action]),20)="Establishment Closed","Yes","No")</f>
        <v/>
      </c>
      <c r="K3507" s="9">
        <f>IF(F3507&lt;=13,"Yes","No")</f>
        <v/>
      </c>
    </row>
    <row r="3508">
      <c r="A3508" t="n">
        <v>41470527</v>
      </c>
      <c r="B3508" s="8" t="n">
        <v>46195</v>
      </c>
      <c r="C3508" s="9">
        <f>A3508&amp;"-"&amp;TEXT(B3508,"yyyymmdd")</f>
        <v/>
      </c>
      <c r="D3508" s="9">
        <f>_xlfn.XLOOKUP(C3508,Violations[Key],Violations[Boro])</f>
        <v/>
      </c>
      <c r="E3508" s="9">
        <f>_xlfn.XLOOKUP(C3508,Violations[Key],Violations[Cuisine])</f>
        <v/>
      </c>
      <c r="F3508" s="9">
        <f>_xlfn.XLOOKUP(C3508,Violations[Key],Violations[Score])</f>
        <v/>
      </c>
      <c r="G3508" s="9">
        <f>_xlfn.XLOOKUP(C3508,Violations[Key],Violations[Grade])&amp;""</f>
        <v/>
      </c>
      <c r="H3508" s="9">
        <f>COUNTIFS(Violations[Key],C3508,Violations[Violation code],"&lt;&gt;")</f>
        <v/>
      </c>
      <c r="I3508" s="9">
        <f>COUNTIFS(Violations[Key],C3508,Violations[Critical flag],"Critical")</f>
        <v/>
      </c>
      <c r="J3508" s="9">
        <f>IF(LEFT(_xlfn.XLOOKUP(C3508,Violations[Key],Violations[Action]),20)="Establishment Closed","Yes","No")</f>
        <v/>
      </c>
      <c r="K3508" s="9">
        <f>IF(F3508&lt;=13,"Yes","No")</f>
        <v/>
      </c>
    </row>
    <row r="3509">
      <c r="A3509" t="n">
        <v>41500338</v>
      </c>
      <c r="B3509" s="8" t="n">
        <v>46195</v>
      </c>
      <c r="C3509" s="9">
        <f>A3509&amp;"-"&amp;TEXT(B3509,"yyyymmdd")</f>
        <v/>
      </c>
      <c r="D3509" s="9">
        <f>_xlfn.XLOOKUP(C3509,Violations[Key],Violations[Boro])</f>
        <v/>
      </c>
      <c r="E3509" s="9">
        <f>_xlfn.XLOOKUP(C3509,Violations[Key],Violations[Cuisine])</f>
        <v/>
      </c>
      <c r="F3509" s="9">
        <f>_xlfn.XLOOKUP(C3509,Violations[Key],Violations[Score])</f>
        <v/>
      </c>
      <c r="G3509" s="9">
        <f>_xlfn.XLOOKUP(C3509,Violations[Key],Violations[Grade])&amp;""</f>
        <v/>
      </c>
      <c r="H3509" s="9">
        <f>COUNTIFS(Violations[Key],C3509,Violations[Violation code],"&lt;&gt;")</f>
        <v/>
      </c>
      <c r="I3509" s="9">
        <f>COUNTIFS(Violations[Key],C3509,Violations[Critical flag],"Critical")</f>
        <v/>
      </c>
      <c r="J3509" s="9">
        <f>IF(LEFT(_xlfn.XLOOKUP(C3509,Violations[Key],Violations[Action]),20)="Establishment Closed","Yes","No")</f>
        <v/>
      </c>
      <c r="K3509" s="9">
        <f>IF(F3509&lt;=13,"Yes","No")</f>
        <v/>
      </c>
    </row>
    <row r="3510">
      <c r="A3510" t="n">
        <v>41529658</v>
      </c>
      <c r="B3510" s="8" t="n">
        <v>46195</v>
      </c>
      <c r="C3510" s="9">
        <f>A3510&amp;"-"&amp;TEXT(B3510,"yyyymmdd")</f>
        <v/>
      </c>
      <c r="D3510" s="9">
        <f>_xlfn.XLOOKUP(C3510,Violations[Key],Violations[Boro])</f>
        <v/>
      </c>
      <c r="E3510" s="9">
        <f>_xlfn.XLOOKUP(C3510,Violations[Key],Violations[Cuisine])</f>
        <v/>
      </c>
      <c r="F3510" s="9">
        <f>_xlfn.XLOOKUP(C3510,Violations[Key],Violations[Score])</f>
        <v/>
      </c>
      <c r="G3510" s="9">
        <f>_xlfn.XLOOKUP(C3510,Violations[Key],Violations[Grade])&amp;""</f>
        <v/>
      </c>
      <c r="H3510" s="9">
        <f>COUNTIFS(Violations[Key],C3510,Violations[Violation code],"&lt;&gt;")</f>
        <v/>
      </c>
      <c r="I3510" s="9">
        <f>COUNTIFS(Violations[Key],C3510,Violations[Critical flag],"Critical")</f>
        <v/>
      </c>
      <c r="J3510" s="9">
        <f>IF(LEFT(_xlfn.XLOOKUP(C3510,Violations[Key],Violations[Action]),20)="Establishment Closed","Yes","No")</f>
        <v/>
      </c>
      <c r="K3510" s="9">
        <f>IF(F3510&lt;=13,"Yes","No")</f>
        <v/>
      </c>
    </row>
    <row r="3511">
      <c r="A3511" t="n">
        <v>41602382</v>
      </c>
      <c r="B3511" s="8" t="n">
        <v>46195</v>
      </c>
      <c r="C3511" s="9">
        <f>A3511&amp;"-"&amp;TEXT(B3511,"yyyymmdd")</f>
        <v/>
      </c>
      <c r="D3511" s="9">
        <f>_xlfn.XLOOKUP(C3511,Violations[Key],Violations[Boro])</f>
        <v/>
      </c>
      <c r="E3511" s="9">
        <f>_xlfn.XLOOKUP(C3511,Violations[Key],Violations[Cuisine])</f>
        <v/>
      </c>
      <c r="F3511" s="9">
        <f>_xlfn.XLOOKUP(C3511,Violations[Key],Violations[Score])</f>
        <v/>
      </c>
      <c r="G3511" s="9">
        <f>_xlfn.XLOOKUP(C3511,Violations[Key],Violations[Grade])&amp;""</f>
        <v/>
      </c>
      <c r="H3511" s="9">
        <f>COUNTIFS(Violations[Key],C3511,Violations[Violation code],"&lt;&gt;")</f>
        <v/>
      </c>
      <c r="I3511" s="9">
        <f>COUNTIFS(Violations[Key],C3511,Violations[Critical flag],"Critical")</f>
        <v/>
      </c>
      <c r="J3511" s="9">
        <f>IF(LEFT(_xlfn.XLOOKUP(C3511,Violations[Key],Violations[Action]),20)="Establishment Closed","Yes","No")</f>
        <v/>
      </c>
      <c r="K3511" s="9">
        <f>IF(F3511&lt;=13,"Yes","No")</f>
        <v/>
      </c>
    </row>
    <row r="3512">
      <c r="A3512" t="n">
        <v>41682323</v>
      </c>
      <c r="B3512" s="8" t="n">
        <v>46195</v>
      </c>
      <c r="C3512" s="9">
        <f>A3512&amp;"-"&amp;TEXT(B3512,"yyyymmdd")</f>
        <v/>
      </c>
      <c r="D3512" s="9">
        <f>_xlfn.XLOOKUP(C3512,Violations[Key],Violations[Boro])</f>
        <v/>
      </c>
      <c r="E3512" s="9">
        <f>_xlfn.XLOOKUP(C3512,Violations[Key],Violations[Cuisine])</f>
        <v/>
      </c>
      <c r="F3512" s="9">
        <f>_xlfn.XLOOKUP(C3512,Violations[Key],Violations[Score])</f>
        <v/>
      </c>
      <c r="G3512" s="9">
        <f>_xlfn.XLOOKUP(C3512,Violations[Key],Violations[Grade])&amp;""</f>
        <v/>
      </c>
      <c r="H3512" s="9">
        <f>COUNTIFS(Violations[Key],C3512,Violations[Violation code],"&lt;&gt;")</f>
        <v/>
      </c>
      <c r="I3512" s="9">
        <f>COUNTIFS(Violations[Key],C3512,Violations[Critical flag],"Critical")</f>
        <v/>
      </c>
      <c r="J3512" s="9">
        <f>IF(LEFT(_xlfn.XLOOKUP(C3512,Violations[Key],Violations[Action]),20)="Establishment Closed","Yes","No")</f>
        <v/>
      </c>
      <c r="K3512" s="9">
        <f>IF(F3512&lt;=13,"Yes","No")</f>
        <v/>
      </c>
    </row>
    <row r="3513">
      <c r="A3513" t="n">
        <v>41698218</v>
      </c>
      <c r="B3513" s="8" t="n">
        <v>46195</v>
      </c>
      <c r="C3513" s="9">
        <f>A3513&amp;"-"&amp;TEXT(B3513,"yyyymmdd")</f>
        <v/>
      </c>
      <c r="D3513" s="9">
        <f>_xlfn.XLOOKUP(C3513,Violations[Key],Violations[Boro])</f>
        <v/>
      </c>
      <c r="E3513" s="9">
        <f>_xlfn.XLOOKUP(C3513,Violations[Key],Violations[Cuisine])</f>
        <v/>
      </c>
      <c r="F3513" s="9">
        <f>_xlfn.XLOOKUP(C3513,Violations[Key],Violations[Score])</f>
        <v/>
      </c>
      <c r="G3513" s="9">
        <f>_xlfn.XLOOKUP(C3513,Violations[Key],Violations[Grade])&amp;""</f>
        <v/>
      </c>
      <c r="H3513" s="9">
        <f>COUNTIFS(Violations[Key],C3513,Violations[Violation code],"&lt;&gt;")</f>
        <v/>
      </c>
      <c r="I3513" s="9">
        <f>COUNTIFS(Violations[Key],C3513,Violations[Critical flag],"Critical")</f>
        <v/>
      </c>
      <c r="J3513" s="9">
        <f>IF(LEFT(_xlfn.XLOOKUP(C3513,Violations[Key],Violations[Action]),20)="Establishment Closed","Yes","No")</f>
        <v/>
      </c>
      <c r="K3513" s="9">
        <f>IF(F3513&lt;=13,"Yes","No")</f>
        <v/>
      </c>
    </row>
    <row r="3514">
      <c r="A3514" t="n">
        <v>50000167</v>
      </c>
      <c r="B3514" s="8" t="n">
        <v>46195</v>
      </c>
      <c r="C3514" s="9">
        <f>A3514&amp;"-"&amp;TEXT(B3514,"yyyymmdd")</f>
        <v/>
      </c>
      <c r="D3514" s="9">
        <f>_xlfn.XLOOKUP(C3514,Violations[Key],Violations[Boro])</f>
        <v/>
      </c>
      <c r="E3514" s="9">
        <f>_xlfn.XLOOKUP(C3514,Violations[Key],Violations[Cuisine])</f>
        <v/>
      </c>
      <c r="F3514" s="9">
        <f>_xlfn.XLOOKUP(C3514,Violations[Key],Violations[Score])</f>
        <v/>
      </c>
      <c r="G3514" s="9">
        <f>_xlfn.XLOOKUP(C3514,Violations[Key],Violations[Grade])&amp;""</f>
        <v/>
      </c>
      <c r="H3514" s="9">
        <f>COUNTIFS(Violations[Key],C3514,Violations[Violation code],"&lt;&gt;")</f>
        <v/>
      </c>
      <c r="I3514" s="9">
        <f>COUNTIFS(Violations[Key],C3514,Violations[Critical flag],"Critical")</f>
        <v/>
      </c>
      <c r="J3514" s="9">
        <f>IF(LEFT(_xlfn.XLOOKUP(C3514,Violations[Key],Violations[Action]),20)="Establishment Closed","Yes","No")</f>
        <v/>
      </c>
      <c r="K3514" s="9">
        <f>IF(F3514&lt;=13,"Yes","No")</f>
        <v/>
      </c>
    </row>
    <row r="3515">
      <c r="A3515" t="n">
        <v>50000989</v>
      </c>
      <c r="B3515" s="8" t="n">
        <v>46195</v>
      </c>
      <c r="C3515" s="9">
        <f>A3515&amp;"-"&amp;TEXT(B3515,"yyyymmdd")</f>
        <v/>
      </c>
      <c r="D3515" s="9">
        <f>_xlfn.XLOOKUP(C3515,Violations[Key],Violations[Boro])</f>
        <v/>
      </c>
      <c r="E3515" s="9">
        <f>_xlfn.XLOOKUP(C3515,Violations[Key],Violations[Cuisine])</f>
        <v/>
      </c>
      <c r="F3515" s="9">
        <f>_xlfn.XLOOKUP(C3515,Violations[Key],Violations[Score])</f>
        <v/>
      </c>
      <c r="G3515" s="9">
        <f>_xlfn.XLOOKUP(C3515,Violations[Key],Violations[Grade])&amp;""</f>
        <v/>
      </c>
      <c r="H3515" s="9">
        <f>COUNTIFS(Violations[Key],C3515,Violations[Violation code],"&lt;&gt;")</f>
        <v/>
      </c>
      <c r="I3515" s="9">
        <f>COUNTIFS(Violations[Key],C3515,Violations[Critical flag],"Critical")</f>
        <v/>
      </c>
      <c r="J3515" s="9">
        <f>IF(LEFT(_xlfn.XLOOKUP(C3515,Violations[Key],Violations[Action]),20)="Establishment Closed","Yes","No")</f>
        <v/>
      </c>
      <c r="K3515" s="9">
        <f>IF(F3515&lt;=13,"Yes","No")</f>
        <v/>
      </c>
    </row>
    <row r="3516">
      <c r="A3516" t="n">
        <v>50001438</v>
      </c>
      <c r="B3516" s="8" t="n">
        <v>46195</v>
      </c>
      <c r="C3516" s="9">
        <f>A3516&amp;"-"&amp;TEXT(B3516,"yyyymmdd")</f>
        <v/>
      </c>
      <c r="D3516" s="9">
        <f>_xlfn.XLOOKUP(C3516,Violations[Key],Violations[Boro])</f>
        <v/>
      </c>
      <c r="E3516" s="9">
        <f>_xlfn.XLOOKUP(C3516,Violations[Key],Violations[Cuisine])</f>
        <v/>
      </c>
      <c r="F3516" s="9">
        <f>_xlfn.XLOOKUP(C3516,Violations[Key],Violations[Score])</f>
        <v/>
      </c>
      <c r="G3516" s="9">
        <f>_xlfn.XLOOKUP(C3516,Violations[Key],Violations[Grade])&amp;""</f>
        <v/>
      </c>
      <c r="H3516" s="9">
        <f>COUNTIFS(Violations[Key],C3516,Violations[Violation code],"&lt;&gt;")</f>
        <v/>
      </c>
      <c r="I3516" s="9">
        <f>COUNTIFS(Violations[Key],C3516,Violations[Critical flag],"Critical")</f>
        <v/>
      </c>
      <c r="J3516" s="9">
        <f>IF(LEFT(_xlfn.XLOOKUP(C3516,Violations[Key],Violations[Action]),20)="Establishment Closed","Yes","No")</f>
        <v/>
      </c>
      <c r="K3516" s="9">
        <f>IF(F3516&lt;=13,"Yes","No")</f>
        <v/>
      </c>
    </row>
    <row r="3517">
      <c r="A3517" t="n">
        <v>50001587</v>
      </c>
      <c r="B3517" s="8" t="n">
        <v>46195</v>
      </c>
      <c r="C3517" s="9">
        <f>A3517&amp;"-"&amp;TEXT(B3517,"yyyymmdd")</f>
        <v/>
      </c>
      <c r="D3517" s="9">
        <f>_xlfn.XLOOKUP(C3517,Violations[Key],Violations[Boro])</f>
        <v/>
      </c>
      <c r="E3517" s="9">
        <f>_xlfn.XLOOKUP(C3517,Violations[Key],Violations[Cuisine])</f>
        <v/>
      </c>
      <c r="F3517" s="9">
        <f>_xlfn.XLOOKUP(C3517,Violations[Key],Violations[Score])</f>
        <v/>
      </c>
      <c r="G3517" s="9">
        <f>_xlfn.XLOOKUP(C3517,Violations[Key],Violations[Grade])&amp;""</f>
        <v/>
      </c>
      <c r="H3517" s="9">
        <f>COUNTIFS(Violations[Key],C3517,Violations[Violation code],"&lt;&gt;")</f>
        <v/>
      </c>
      <c r="I3517" s="9">
        <f>COUNTIFS(Violations[Key],C3517,Violations[Critical flag],"Critical")</f>
        <v/>
      </c>
      <c r="J3517" s="9">
        <f>IF(LEFT(_xlfn.XLOOKUP(C3517,Violations[Key],Violations[Action]),20)="Establishment Closed","Yes","No")</f>
        <v/>
      </c>
      <c r="K3517" s="9">
        <f>IF(F3517&lt;=13,"Yes","No")</f>
        <v/>
      </c>
    </row>
    <row r="3518">
      <c r="A3518" t="n">
        <v>50002547</v>
      </c>
      <c r="B3518" s="8" t="n">
        <v>46195</v>
      </c>
      <c r="C3518" s="9">
        <f>A3518&amp;"-"&amp;TEXT(B3518,"yyyymmdd")</f>
        <v/>
      </c>
      <c r="D3518" s="9">
        <f>_xlfn.XLOOKUP(C3518,Violations[Key],Violations[Boro])</f>
        <v/>
      </c>
      <c r="E3518" s="9">
        <f>_xlfn.XLOOKUP(C3518,Violations[Key],Violations[Cuisine])</f>
        <v/>
      </c>
      <c r="F3518" s="9">
        <f>_xlfn.XLOOKUP(C3518,Violations[Key],Violations[Score])</f>
        <v/>
      </c>
      <c r="G3518" s="9">
        <f>_xlfn.XLOOKUP(C3518,Violations[Key],Violations[Grade])&amp;""</f>
        <v/>
      </c>
      <c r="H3518" s="9">
        <f>COUNTIFS(Violations[Key],C3518,Violations[Violation code],"&lt;&gt;")</f>
        <v/>
      </c>
      <c r="I3518" s="9">
        <f>COUNTIFS(Violations[Key],C3518,Violations[Critical flag],"Critical")</f>
        <v/>
      </c>
      <c r="J3518" s="9">
        <f>IF(LEFT(_xlfn.XLOOKUP(C3518,Violations[Key],Violations[Action]),20)="Establishment Closed","Yes","No")</f>
        <v/>
      </c>
      <c r="K3518" s="9">
        <f>IF(F3518&lt;=13,"Yes","No")</f>
        <v/>
      </c>
    </row>
    <row r="3519">
      <c r="A3519" t="n">
        <v>50004498</v>
      </c>
      <c r="B3519" s="8" t="n">
        <v>46195</v>
      </c>
      <c r="C3519" s="9">
        <f>A3519&amp;"-"&amp;TEXT(B3519,"yyyymmdd")</f>
        <v/>
      </c>
      <c r="D3519" s="9">
        <f>_xlfn.XLOOKUP(C3519,Violations[Key],Violations[Boro])</f>
        <v/>
      </c>
      <c r="E3519" s="9">
        <f>_xlfn.XLOOKUP(C3519,Violations[Key],Violations[Cuisine])</f>
        <v/>
      </c>
      <c r="F3519" s="9">
        <f>_xlfn.XLOOKUP(C3519,Violations[Key],Violations[Score])</f>
        <v/>
      </c>
      <c r="G3519" s="9">
        <f>_xlfn.XLOOKUP(C3519,Violations[Key],Violations[Grade])&amp;""</f>
        <v/>
      </c>
      <c r="H3519" s="9">
        <f>COUNTIFS(Violations[Key],C3519,Violations[Violation code],"&lt;&gt;")</f>
        <v/>
      </c>
      <c r="I3519" s="9">
        <f>COUNTIFS(Violations[Key],C3519,Violations[Critical flag],"Critical")</f>
        <v/>
      </c>
      <c r="J3519" s="9">
        <f>IF(LEFT(_xlfn.XLOOKUP(C3519,Violations[Key],Violations[Action]),20)="Establishment Closed","Yes","No")</f>
        <v/>
      </c>
      <c r="K3519" s="9">
        <f>IF(F3519&lt;=13,"Yes","No")</f>
        <v/>
      </c>
    </row>
    <row r="3520">
      <c r="A3520" t="n">
        <v>50033380</v>
      </c>
      <c r="B3520" s="8" t="n">
        <v>46195</v>
      </c>
      <c r="C3520" s="9">
        <f>A3520&amp;"-"&amp;TEXT(B3520,"yyyymmdd")</f>
        <v/>
      </c>
      <c r="D3520" s="9">
        <f>_xlfn.XLOOKUP(C3520,Violations[Key],Violations[Boro])</f>
        <v/>
      </c>
      <c r="E3520" s="9">
        <f>_xlfn.XLOOKUP(C3520,Violations[Key],Violations[Cuisine])</f>
        <v/>
      </c>
      <c r="F3520" s="9">
        <f>_xlfn.XLOOKUP(C3520,Violations[Key],Violations[Score])</f>
        <v/>
      </c>
      <c r="G3520" s="9">
        <f>_xlfn.XLOOKUP(C3520,Violations[Key],Violations[Grade])&amp;""</f>
        <v/>
      </c>
      <c r="H3520" s="9">
        <f>COUNTIFS(Violations[Key],C3520,Violations[Violation code],"&lt;&gt;")</f>
        <v/>
      </c>
      <c r="I3520" s="9">
        <f>COUNTIFS(Violations[Key],C3520,Violations[Critical flag],"Critical")</f>
        <v/>
      </c>
      <c r="J3520" s="9">
        <f>IF(LEFT(_xlfn.XLOOKUP(C3520,Violations[Key],Violations[Action]),20)="Establishment Closed","Yes","No")</f>
        <v/>
      </c>
      <c r="K3520" s="9">
        <f>IF(F3520&lt;=13,"Yes","No")</f>
        <v/>
      </c>
    </row>
    <row r="3521">
      <c r="A3521" t="n">
        <v>50059563</v>
      </c>
      <c r="B3521" s="8" t="n">
        <v>46195</v>
      </c>
      <c r="C3521" s="9">
        <f>A3521&amp;"-"&amp;TEXT(B3521,"yyyymmdd")</f>
        <v/>
      </c>
      <c r="D3521" s="9">
        <f>_xlfn.XLOOKUP(C3521,Violations[Key],Violations[Boro])</f>
        <v/>
      </c>
      <c r="E3521" s="9">
        <f>_xlfn.XLOOKUP(C3521,Violations[Key],Violations[Cuisine])</f>
        <v/>
      </c>
      <c r="F3521" s="9">
        <f>_xlfn.XLOOKUP(C3521,Violations[Key],Violations[Score])</f>
        <v/>
      </c>
      <c r="G3521" s="9">
        <f>_xlfn.XLOOKUP(C3521,Violations[Key],Violations[Grade])&amp;""</f>
        <v/>
      </c>
      <c r="H3521" s="9">
        <f>COUNTIFS(Violations[Key],C3521,Violations[Violation code],"&lt;&gt;")</f>
        <v/>
      </c>
      <c r="I3521" s="9">
        <f>COUNTIFS(Violations[Key],C3521,Violations[Critical flag],"Critical")</f>
        <v/>
      </c>
      <c r="J3521" s="9">
        <f>IF(LEFT(_xlfn.XLOOKUP(C3521,Violations[Key],Violations[Action]),20)="Establishment Closed","Yes","No")</f>
        <v/>
      </c>
      <c r="K3521" s="9">
        <f>IF(F3521&lt;=13,"Yes","No")</f>
        <v/>
      </c>
    </row>
    <row r="3522">
      <c r="A3522" t="n">
        <v>50066618</v>
      </c>
      <c r="B3522" s="8" t="n">
        <v>46195</v>
      </c>
      <c r="C3522" s="9">
        <f>A3522&amp;"-"&amp;TEXT(B3522,"yyyymmdd")</f>
        <v/>
      </c>
      <c r="D3522" s="9">
        <f>_xlfn.XLOOKUP(C3522,Violations[Key],Violations[Boro])</f>
        <v/>
      </c>
      <c r="E3522" s="9">
        <f>_xlfn.XLOOKUP(C3522,Violations[Key],Violations[Cuisine])</f>
        <v/>
      </c>
      <c r="F3522" s="9">
        <f>_xlfn.XLOOKUP(C3522,Violations[Key],Violations[Score])</f>
        <v/>
      </c>
      <c r="G3522" s="9">
        <f>_xlfn.XLOOKUP(C3522,Violations[Key],Violations[Grade])&amp;""</f>
        <v/>
      </c>
      <c r="H3522" s="9">
        <f>COUNTIFS(Violations[Key],C3522,Violations[Violation code],"&lt;&gt;")</f>
        <v/>
      </c>
      <c r="I3522" s="9">
        <f>COUNTIFS(Violations[Key],C3522,Violations[Critical flag],"Critical")</f>
        <v/>
      </c>
      <c r="J3522" s="9">
        <f>IF(LEFT(_xlfn.XLOOKUP(C3522,Violations[Key],Violations[Action]),20)="Establishment Closed","Yes","No")</f>
        <v/>
      </c>
      <c r="K3522" s="9">
        <f>IF(F3522&lt;=13,"Yes","No")</f>
        <v/>
      </c>
    </row>
    <row r="3523">
      <c r="A3523" t="n">
        <v>50068948</v>
      </c>
      <c r="B3523" s="8" t="n">
        <v>46195</v>
      </c>
      <c r="C3523" s="9">
        <f>A3523&amp;"-"&amp;TEXT(B3523,"yyyymmdd")</f>
        <v/>
      </c>
      <c r="D3523" s="9">
        <f>_xlfn.XLOOKUP(C3523,Violations[Key],Violations[Boro])</f>
        <v/>
      </c>
      <c r="E3523" s="9">
        <f>_xlfn.XLOOKUP(C3523,Violations[Key],Violations[Cuisine])</f>
        <v/>
      </c>
      <c r="F3523" s="9">
        <f>_xlfn.XLOOKUP(C3523,Violations[Key],Violations[Score])</f>
        <v/>
      </c>
      <c r="G3523" s="9">
        <f>_xlfn.XLOOKUP(C3523,Violations[Key],Violations[Grade])&amp;""</f>
        <v/>
      </c>
      <c r="H3523" s="9">
        <f>COUNTIFS(Violations[Key],C3523,Violations[Violation code],"&lt;&gt;")</f>
        <v/>
      </c>
      <c r="I3523" s="9">
        <f>COUNTIFS(Violations[Key],C3523,Violations[Critical flag],"Critical")</f>
        <v/>
      </c>
      <c r="J3523" s="9">
        <f>IF(LEFT(_xlfn.XLOOKUP(C3523,Violations[Key],Violations[Action]),20)="Establishment Closed","Yes","No")</f>
        <v/>
      </c>
      <c r="K3523" s="9">
        <f>IF(F3523&lt;=13,"Yes","No")</f>
        <v/>
      </c>
    </row>
    <row r="3524">
      <c r="A3524" t="n">
        <v>50072041</v>
      </c>
      <c r="B3524" s="8" t="n">
        <v>46195</v>
      </c>
      <c r="C3524" s="9">
        <f>A3524&amp;"-"&amp;TEXT(B3524,"yyyymmdd")</f>
        <v/>
      </c>
      <c r="D3524" s="9">
        <f>_xlfn.XLOOKUP(C3524,Violations[Key],Violations[Boro])</f>
        <v/>
      </c>
      <c r="E3524" s="9">
        <f>_xlfn.XLOOKUP(C3524,Violations[Key],Violations[Cuisine])</f>
        <v/>
      </c>
      <c r="F3524" s="9">
        <f>_xlfn.XLOOKUP(C3524,Violations[Key],Violations[Score])</f>
        <v/>
      </c>
      <c r="G3524" s="9">
        <f>_xlfn.XLOOKUP(C3524,Violations[Key],Violations[Grade])&amp;""</f>
        <v/>
      </c>
      <c r="H3524" s="9">
        <f>COUNTIFS(Violations[Key],C3524,Violations[Violation code],"&lt;&gt;")</f>
        <v/>
      </c>
      <c r="I3524" s="9">
        <f>COUNTIFS(Violations[Key],C3524,Violations[Critical flag],"Critical")</f>
        <v/>
      </c>
      <c r="J3524" s="9">
        <f>IF(LEFT(_xlfn.XLOOKUP(C3524,Violations[Key],Violations[Action]),20)="Establishment Closed","Yes","No")</f>
        <v/>
      </c>
      <c r="K3524" s="9">
        <f>IF(F3524&lt;=13,"Yes","No")</f>
        <v/>
      </c>
    </row>
    <row r="3525">
      <c r="A3525" t="n">
        <v>50077495</v>
      </c>
      <c r="B3525" s="8" t="n">
        <v>46195</v>
      </c>
      <c r="C3525" s="9">
        <f>A3525&amp;"-"&amp;TEXT(B3525,"yyyymmdd")</f>
        <v/>
      </c>
      <c r="D3525" s="9">
        <f>_xlfn.XLOOKUP(C3525,Violations[Key],Violations[Boro])</f>
        <v/>
      </c>
      <c r="E3525" s="9">
        <f>_xlfn.XLOOKUP(C3525,Violations[Key],Violations[Cuisine])</f>
        <v/>
      </c>
      <c r="F3525" s="9">
        <f>_xlfn.XLOOKUP(C3525,Violations[Key],Violations[Score])</f>
        <v/>
      </c>
      <c r="G3525" s="9">
        <f>_xlfn.XLOOKUP(C3525,Violations[Key],Violations[Grade])&amp;""</f>
        <v/>
      </c>
      <c r="H3525" s="9">
        <f>COUNTIFS(Violations[Key],C3525,Violations[Violation code],"&lt;&gt;")</f>
        <v/>
      </c>
      <c r="I3525" s="9">
        <f>COUNTIFS(Violations[Key],C3525,Violations[Critical flag],"Critical")</f>
        <v/>
      </c>
      <c r="J3525" s="9">
        <f>IF(LEFT(_xlfn.XLOOKUP(C3525,Violations[Key],Violations[Action]),20)="Establishment Closed","Yes","No")</f>
        <v/>
      </c>
      <c r="K3525" s="9">
        <f>IF(F3525&lt;=13,"Yes","No")</f>
        <v/>
      </c>
    </row>
    <row r="3526">
      <c r="A3526" t="n">
        <v>50084942</v>
      </c>
      <c r="B3526" s="8" t="n">
        <v>46195</v>
      </c>
      <c r="C3526" s="9">
        <f>A3526&amp;"-"&amp;TEXT(B3526,"yyyymmdd")</f>
        <v/>
      </c>
      <c r="D3526" s="9">
        <f>_xlfn.XLOOKUP(C3526,Violations[Key],Violations[Boro])</f>
        <v/>
      </c>
      <c r="E3526" s="9">
        <f>_xlfn.XLOOKUP(C3526,Violations[Key],Violations[Cuisine])</f>
        <v/>
      </c>
      <c r="F3526" s="9">
        <f>_xlfn.XLOOKUP(C3526,Violations[Key],Violations[Score])</f>
        <v/>
      </c>
      <c r="G3526" s="9">
        <f>_xlfn.XLOOKUP(C3526,Violations[Key],Violations[Grade])&amp;""</f>
        <v/>
      </c>
      <c r="H3526" s="9">
        <f>COUNTIFS(Violations[Key],C3526,Violations[Violation code],"&lt;&gt;")</f>
        <v/>
      </c>
      <c r="I3526" s="9">
        <f>COUNTIFS(Violations[Key],C3526,Violations[Critical flag],"Critical")</f>
        <v/>
      </c>
      <c r="J3526" s="9">
        <f>IF(LEFT(_xlfn.XLOOKUP(C3526,Violations[Key],Violations[Action]),20)="Establishment Closed","Yes","No")</f>
        <v/>
      </c>
      <c r="K3526" s="9">
        <f>IF(F3526&lt;=13,"Yes","No")</f>
        <v/>
      </c>
    </row>
    <row r="3527">
      <c r="A3527" t="n">
        <v>50104562</v>
      </c>
      <c r="B3527" s="8" t="n">
        <v>46195</v>
      </c>
      <c r="C3527" s="9">
        <f>A3527&amp;"-"&amp;TEXT(B3527,"yyyymmdd")</f>
        <v/>
      </c>
      <c r="D3527" s="9">
        <f>_xlfn.XLOOKUP(C3527,Violations[Key],Violations[Boro])</f>
        <v/>
      </c>
      <c r="E3527" s="9">
        <f>_xlfn.XLOOKUP(C3527,Violations[Key],Violations[Cuisine])</f>
        <v/>
      </c>
      <c r="F3527" s="9">
        <f>_xlfn.XLOOKUP(C3527,Violations[Key],Violations[Score])</f>
        <v/>
      </c>
      <c r="G3527" s="9">
        <f>_xlfn.XLOOKUP(C3527,Violations[Key],Violations[Grade])&amp;""</f>
        <v/>
      </c>
      <c r="H3527" s="9">
        <f>COUNTIFS(Violations[Key],C3527,Violations[Violation code],"&lt;&gt;")</f>
        <v/>
      </c>
      <c r="I3527" s="9">
        <f>COUNTIFS(Violations[Key],C3527,Violations[Critical flag],"Critical")</f>
        <v/>
      </c>
      <c r="J3527" s="9">
        <f>IF(LEFT(_xlfn.XLOOKUP(C3527,Violations[Key],Violations[Action]),20)="Establishment Closed","Yes","No")</f>
        <v/>
      </c>
      <c r="K3527" s="9">
        <f>IF(F3527&lt;=13,"Yes","No")</f>
        <v/>
      </c>
    </row>
    <row r="3528">
      <c r="A3528" t="n">
        <v>50106188</v>
      </c>
      <c r="B3528" s="8" t="n">
        <v>46195</v>
      </c>
      <c r="C3528" s="9">
        <f>A3528&amp;"-"&amp;TEXT(B3528,"yyyymmdd")</f>
        <v/>
      </c>
      <c r="D3528" s="9">
        <f>_xlfn.XLOOKUP(C3528,Violations[Key],Violations[Boro])</f>
        <v/>
      </c>
      <c r="E3528" s="9">
        <f>_xlfn.XLOOKUP(C3528,Violations[Key],Violations[Cuisine])</f>
        <v/>
      </c>
      <c r="F3528" s="9">
        <f>_xlfn.XLOOKUP(C3528,Violations[Key],Violations[Score])</f>
        <v/>
      </c>
      <c r="G3528" s="9">
        <f>_xlfn.XLOOKUP(C3528,Violations[Key],Violations[Grade])&amp;""</f>
        <v/>
      </c>
      <c r="H3528" s="9">
        <f>COUNTIFS(Violations[Key],C3528,Violations[Violation code],"&lt;&gt;")</f>
        <v/>
      </c>
      <c r="I3528" s="9">
        <f>COUNTIFS(Violations[Key],C3528,Violations[Critical flag],"Critical")</f>
        <v/>
      </c>
      <c r="J3528" s="9">
        <f>IF(LEFT(_xlfn.XLOOKUP(C3528,Violations[Key],Violations[Action]),20)="Establishment Closed","Yes","No")</f>
        <v/>
      </c>
      <c r="K3528" s="9">
        <f>IF(F3528&lt;=13,"Yes","No")</f>
        <v/>
      </c>
    </row>
    <row r="3529">
      <c r="A3529" t="n">
        <v>50109795</v>
      </c>
      <c r="B3529" s="8" t="n">
        <v>46195</v>
      </c>
      <c r="C3529" s="9">
        <f>A3529&amp;"-"&amp;TEXT(B3529,"yyyymmdd")</f>
        <v/>
      </c>
      <c r="D3529" s="9">
        <f>_xlfn.XLOOKUP(C3529,Violations[Key],Violations[Boro])</f>
        <v/>
      </c>
      <c r="E3529" s="9">
        <f>_xlfn.XLOOKUP(C3529,Violations[Key],Violations[Cuisine])</f>
        <v/>
      </c>
      <c r="F3529" s="9">
        <f>_xlfn.XLOOKUP(C3529,Violations[Key],Violations[Score])</f>
        <v/>
      </c>
      <c r="G3529" s="9">
        <f>_xlfn.XLOOKUP(C3529,Violations[Key],Violations[Grade])&amp;""</f>
        <v/>
      </c>
      <c r="H3529" s="9">
        <f>COUNTIFS(Violations[Key],C3529,Violations[Violation code],"&lt;&gt;")</f>
        <v/>
      </c>
      <c r="I3529" s="9">
        <f>COUNTIFS(Violations[Key],C3529,Violations[Critical flag],"Critical")</f>
        <v/>
      </c>
      <c r="J3529" s="9">
        <f>IF(LEFT(_xlfn.XLOOKUP(C3529,Violations[Key],Violations[Action]),20)="Establishment Closed","Yes","No")</f>
        <v/>
      </c>
      <c r="K3529" s="9">
        <f>IF(F3529&lt;=13,"Yes","No")</f>
        <v/>
      </c>
    </row>
    <row r="3530">
      <c r="A3530" t="n">
        <v>50110459</v>
      </c>
      <c r="B3530" s="8" t="n">
        <v>46195</v>
      </c>
      <c r="C3530" s="9">
        <f>A3530&amp;"-"&amp;TEXT(B3530,"yyyymmdd")</f>
        <v/>
      </c>
      <c r="D3530" s="9">
        <f>_xlfn.XLOOKUP(C3530,Violations[Key],Violations[Boro])</f>
        <v/>
      </c>
      <c r="E3530" s="9">
        <f>_xlfn.XLOOKUP(C3530,Violations[Key],Violations[Cuisine])</f>
        <v/>
      </c>
      <c r="F3530" s="9">
        <f>_xlfn.XLOOKUP(C3530,Violations[Key],Violations[Score])</f>
        <v/>
      </c>
      <c r="G3530" s="9">
        <f>_xlfn.XLOOKUP(C3530,Violations[Key],Violations[Grade])&amp;""</f>
        <v/>
      </c>
      <c r="H3530" s="9">
        <f>COUNTIFS(Violations[Key],C3530,Violations[Violation code],"&lt;&gt;")</f>
        <v/>
      </c>
      <c r="I3530" s="9">
        <f>COUNTIFS(Violations[Key],C3530,Violations[Critical flag],"Critical")</f>
        <v/>
      </c>
      <c r="J3530" s="9">
        <f>IF(LEFT(_xlfn.XLOOKUP(C3530,Violations[Key],Violations[Action]),20)="Establishment Closed","Yes","No")</f>
        <v/>
      </c>
      <c r="K3530" s="9">
        <f>IF(F3530&lt;=13,"Yes","No")</f>
        <v/>
      </c>
    </row>
    <row r="3531">
      <c r="A3531" t="n">
        <v>50114912</v>
      </c>
      <c r="B3531" s="8" t="n">
        <v>46195</v>
      </c>
      <c r="C3531" s="9">
        <f>A3531&amp;"-"&amp;TEXT(B3531,"yyyymmdd")</f>
        <v/>
      </c>
      <c r="D3531" s="9">
        <f>_xlfn.XLOOKUP(C3531,Violations[Key],Violations[Boro])</f>
        <v/>
      </c>
      <c r="E3531" s="9">
        <f>_xlfn.XLOOKUP(C3531,Violations[Key],Violations[Cuisine])</f>
        <v/>
      </c>
      <c r="F3531" s="9">
        <f>_xlfn.XLOOKUP(C3531,Violations[Key],Violations[Score])</f>
        <v/>
      </c>
      <c r="G3531" s="9">
        <f>_xlfn.XLOOKUP(C3531,Violations[Key],Violations[Grade])&amp;""</f>
        <v/>
      </c>
      <c r="H3531" s="9">
        <f>COUNTIFS(Violations[Key],C3531,Violations[Violation code],"&lt;&gt;")</f>
        <v/>
      </c>
      <c r="I3531" s="9">
        <f>COUNTIFS(Violations[Key],C3531,Violations[Critical flag],"Critical")</f>
        <v/>
      </c>
      <c r="J3531" s="9">
        <f>IF(LEFT(_xlfn.XLOOKUP(C3531,Violations[Key],Violations[Action]),20)="Establishment Closed","Yes","No")</f>
        <v/>
      </c>
      <c r="K3531" s="9">
        <f>IF(F3531&lt;=13,"Yes","No")</f>
        <v/>
      </c>
    </row>
    <row r="3532">
      <c r="A3532" t="n">
        <v>50117847</v>
      </c>
      <c r="B3532" s="8" t="n">
        <v>46195</v>
      </c>
      <c r="C3532" s="9">
        <f>A3532&amp;"-"&amp;TEXT(B3532,"yyyymmdd")</f>
        <v/>
      </c>
      <c r="D3532" s="9">
        <f>_xlfn.XLOOKUP(C3532,Violations[Key],Violations[Boro])</f>
        <v/>
      </c>
      <c r="E3532" s="9">
        <f>_xlfn.XLOOKUP(C3532,Violations[Key],Violations[Cuisine])</f>
        <v/>
      </c>
      <c r="F3532" s="9">
        <f>_xlfn.XLOOKUP(C3532,Violations[Key],Violations[Score])</f>
        <v/>
      </c>
      <c r="G3532" s="9">
        <f>_xlfn.XLOOKUP(C3532,Violations[Key],Violations[Grade])&amp;""</f>
        <v/>
      </c>
      <c r="H3532" s="9">
        <f>COUNTIFS(Violations[Key],C3532,Violations[Violation code],"&lt;&gt;")</f>
        <v/>
      </c>
      <c r="I3532" s="9">
        <f>COUNTIFS(Violations[Key],C3532,Violations[Critical flag],"Critical")</f>
        <v/>
      </c>
      <c r="J3532" s="9">
        <f>IF(LEFT(_xlfn.XLOOKUP(C3532,Violations[Key],Violations[Action]),20)="Establishment Closed","Yes","No")</f>
        <v/>
      </c>
      <c r="K3532" s="9">
        <f>IF(F3532&lt;=13,"Yes","No")</f>
        <v/>
      </c>
    </row>
    <row r="3533">
      <c r="A3533" t="n">
        <v>50119629</v>
      </c>
      <c r="B3533" s="8" t="n">
        <v>46195</v>
      </c>
      <c r="C3533" s="9">
        <f>A3533&amp;"-"&amp;TEXT(B3533,"yyyymmdd")</f>
        <v/>
      </c>
      <c r="D3533" s="9">
        <f>_xlfn.XLOOKUP(C3533,Violations[Key],Violations[Boro])</f>
        <v/>
      </c>
      <c r="E3533" s="9">
        <f>_xlfn.XLOOKUP(C3533,Violations[Key],Violations[Cuisine])</f>
        <v/>
      </c>
      <c r="F3533" s="9">
        <f>_xlfn.XLOOKUP(C3533,Violations[Key],Violations[Score])</f>
        <v/>
      </c>
      <c r="G3533" s="9">
        <f>_xlfn.XLOOKUP(C3533,Violations[Key],Violations[Grade])&amp;""</f>
        <v/>
      </c>
      <c r="H3533" s="9">
        <f>COUNTIFS(Violations[Key],C3533,Violations[Violation code],"&lt;&gt;")</f>
        <v/>
      </c>
      <c r="I3533" s="9">
        <f>COUNTIFS(Violations[Key],C3533,Violations[Critical flag],"Critical")</f>
        <v/>
      </c>
      <c r="J3533" s="9">
        <f>IF(LEFT(_xlfn.XLOOKUP(C3533,Violations[Key],Violations[Action]),20)="Establishment Closed","Yes","No")</f>
        <v/>
      </c>
      <c r="K3533" s="9">
        <f>IF(F3533&lt;=13,"Yes","No")</f>
        <v/>
      </c>
    </row>
    <row r="3534">
      <c r="A3534" t="n">
        <v>50124193</v>
      </c>
      <c r="B3534" s="8" t="n">
        <v>46195</v>
      </c>
      <c r="C3534" s="9">
        <f>A3534&amp;"-"&amp;TEXT(B3534,"yyyymmdd")</f>
        <v/>
      </c>
      <c r="D3534" s="9">
        <f>_xlfn.XLOOKUP(C3534,Violations[Key],Violations[Boro])</f>
        <v/>
      </c>
      <c r="E3534" s="9">
        <f>_xlfn.XLOOKUP(C3534,Violations[Key],Violations[Cuisine])</f>
        <v/>
      </c>
      <c r="F3534" s="9">
        <f>_xlfn.XLOOKUP(C3534,Violations[Key],Violations[Score])</f>
        <v/>
      </c>
      <c r="G3534" s="9">
        <f>_xlfn.XLOOKUP(C3534,Violations[Key],Violations[Grade])&amp;""</f>
        <v/>
      </c>
      <c r="H3534" s="9">
        <f>COUNTIFS(Violations[Key],C3534,Violations[Violation code],"&lt;&gt;")</f>
        <v/>
      </c>
      <c r="I3534" s="9">
        <f>COUNTIFS(Violations[Key],C3534,Violations[Critical flag],"Critical")</f>
        <v/>
      </c>
      <c r="J3534" s="9">
        <f>IF(LEFT(_xlfn.XLOOKUP(C3534,Violations[Key],Violations[Action]),20)="Establishment Closed","Yes","No")</f>
        <v/>
      </c>
      <c r="K3534" s="9">
        <f>IF(F3534&lt;=13,"Yes","No")</f>
        <v/>
      </c>
    </row>
    <row r="3535">
      <c r="A3535" t="n">
        <v>50124735</v>
      </c>
      <c r="B3535" s="8" t="n">
        <v>46195</v>
      </c>
      <c r="C3535" s="9">
        <f>A3535&amp;"-"&amp;TEXT(B3535,"yyyymmdd")</f>
        <v/>
      </c>
      <c r="D3535" s="9">
        <f>_xlfn.XLOOKUP(C3535,Violations[Key],Violations[Boro])</f>
        <v/>
      </c>
      <c r="E3535" s="9">
        <f>_xlfn.XLOOKUP(C3535,Violations[Key],Violations[Cuisine])</f>
        <v/>
      </c>
      <c r="F3535" s="9">
        <f>_xlfn.XLOOKUP(C3535,Violations[Key],Violations[Score])</f>
        <v/>
      </c>
      <c r="G3535" s="9">
        <f>_xlfn.XLOOKUP(C3535,Violations[Key],Violations[Grade])&amp;""</f>
        <v/>
      </c>
      <c r="H3535" s="9">
        <f>COUNTIFS(Violations[Key],C3535,Violations[Violation code],"&lt;&gt;")</f>
        <v/>
      </c>
      <c r="I3535" s="9">
        <f>COUNTIFS(Violations[Key],C3535,Violations[Critical flag],"Critical")</f>
        <v/>
      </c>
      <c r="J3535" s="9">
        <f>IF(LEFT(_xlfn.XLOOKUP(C3535,Violations[Key],Violations[Action]),20)="Establishment Closed","Yes","No")</f>
        <v/>
      </c>
      <c r="K3535" s="9">
        <f>IF(F3535&lt;=13,"Yes","No")</f>
        <v/>
      </c>
    </row>
    <row r="3536">
      <c r="A3536" t="n">
        <v>50126938</v>
      </c>
      <c r="B3536" s="8" t="n">
        <v>46195</v>
      </c>
      <c r="C3536" s="9">
        <f>A3536&amp;"-"&amp;TEXT(B3536,"yyyymmdd")</f>
        <v/>
      </c>
      <c r="D3536" s="9">
        <f>_xlfn.XLOOKUP(C3536,Violations[Key],Violations[Boro])</f>
        <v/>
      </c>
      <c r="E3536" s="9">
        <f>_xlfn.XLOOKUP(C3536,Violations[Key],Violations[Cuisine])</f>
        <v/>
      </c>
      <c r="F3536" s="9">
        <f>_xlfn.XLOOKUP(C3536,Violations[Key],Violations[Score])</f>
        <v/>
      </c>
      <c r="G3536" s="9">
        <f>_xlfn.XLOOKUP(C3536,Violations[Key],Violations[Grade])&amp;""</f>
        <v/>
      </c>
      <c r="H3536" s="9">
        <f>COUNTIFS(Violations[Key],C3536,Violations[Violation code],"&lt;&gt;")</f>
        <v/>
      </c>
      <c r="I3536" s="9">
        <f>COUNTIFS(Violations[Key],C3536,Violations[Critical flag],"Critical")</f>
        <v/>
      </c>
      <c r="J3536" s="9">
        <f>IF(LEFT(_xlfn.XLOOKUP(C3536,Violations[Key],Violations[Action]),20)="Establishment Closed","Yes","No")</f>
        <v/>
      </c>
      <c r="K3536" s="9">
        <f>IF(F3536&lt;=13,"Yes","No")</f>
        <v/>
      </c>
    </row>
    <row r="3537">
      <c r="A3537" t="n">
        <v>50128208</v>
      </c>
      <c r="B3537" s="8" t="n">
        <v>46195</v>
      </c>
      <c r="C3537" s="9">
        <f>A3537&amp;"-"&amp;TEXT(B3537,"yyyymmdd")</f>
        <v/>
      </c>
      <c r="D3537" s="9">
        <f>_xlfn.XLOOKUP(C3537,Violations[Key],Violations[Boro])</f>
        <v/>
      </c>
      <c r="E3537" s="9">
        <f>_xlfn.XLOOKUP(C3537,Violations[Key],Violations[Cuisine])</f>
        <v/>
      </c>
      <c r="F3537" s="9">
        <f>_xlfn.XLOOKUP(C3537,Violations[Key],Violations[Score])</f>
        <v/>
      </c>
      <c r="G3537" s="9">
        <f>_xlfn.XLOOKUP(C3537,Violations[Key],Violations[Grade])&amp;""</f>
        <v/>
      </c>
      <c r="H3537" s="9">
        <f>COUNTIFS(Violations[Key],C3537,Violations[Violation code],"&lt;&gt;")</f>
        <v/>
      </c>
      <c r="I3537" s="9">
        <f>COUNTIFS(Violations[Key],C3537,Violations[Critical flag],"Critical")</f>
        <v/>
      </c>
      <c r="J3537" s="9">
        <f>IF(LEFT(_xlfn.XLOOKUP(C3537,Violations[Key],Violations[Action]),20)="Establishment Closed","Yes","No")</f>
        <v/>
      </c>
      <c r="K3537" s="9">
        <f>IF(F3537&lt;=13,"Yes","No")</f>
        <v/>
      </c>
    </row>
    <row r="3538">
      <c r="A3538" t="n">
        <v>50129664</v>
      </c>
      <c r="B3538" s="8" t="n">
        <v>46195</v>
      </c>
      <c r="C3538" s="9">
        <f>A3538&amp;"-"&amp;TEXT(B3538,"yyyymmdd")</f>
        <v/>
      </c>
      <c r="D3538" s="9">
        <f>_xlfn.XLOOKUP(C3538,Violations[Key],Violations[Boro])</f>
        <v/>
      </c>
      <c r="E3538" s="9">
        <f>_xlfn.XLOOKUP(C3538,Violations[Key],Violations[Cuisine])</f>
        <v/>
      </c>
      <c r="F3538" s="9">
        <f>_xlfn.XLOOKUP(C3538,Violations[Key],Violations[Score])</f>
        <v/>
      </c>
      <c r="G3538" s="9">
        <f>_xlfn.XLOOKUP(C3538,Violations[Key],Violations[Grade])&amp;""</f>
        <v/>
      </c>
      <c r="H3538" s="9">
        <f>COUNTIFS(Violations[Key],C3538,Violations[Violation code],"&lt;&gt;")</f>
        <v/>
      </c>
      <c r="I3538" s="9">
        <f>COUNTIFS(Violations[Key],C3538,Violations[Critical flag],"Critical")</f>
        <v/>
      </c>
      <c r="J3538" s="9">
        <f>IF(LEFT(_xlfn.XLOOKUP(C3538,Violations[Key],Violations[Action]),20)="Establishment Closed","Yes","No")</f>
        <v/>
      </c>
      <c r="K3538" s="9">
        <f>IF(F3538&lt;=13,"Yes","No")</f>
        <v/>
      </c>
    </row>
    <row r="3539">
      <c r="A3539" t="n">
        <v>50130035</v>
      </c>
      <c r="B3539" s="8" t="n">
        <v>46195</v>
      </c>
      <c r="C3539" s="9">
        <f>A3539&amp;"-"&amp;TEXT(B3539,"yyyymmdd")</f>
        <v/>
      </c>
      <c r="D3539" s="9">
        <f>_xlfn.XLOOKUP(C3539,Violations[Key],Violations[Boro])</f>
        <v/>
      </c>
      <c r="E3539" s="9">
        <f>_xlfn.XLOOKUP(C3539,Violations[Key],Violations[Cuisine])</f>
        <v/>
      </c>
      <c r="F3539" s="9">
        <f>_xlfn.XLOOKUP(C3539,Violations[Key],Violations[Score])</f>
        <v/>
      </c>
      <c r="G3539" s="9">
        <f>_xlfn.XLOOKUP(C3539,Violations[Key],Violations[Grade])&amp;""</f>
        <v/>
      </c>
      <c r="H3539" s="9">
        <f>COUNTIFS(Violations[Key],C3539,Violations[Violation code],"&lt;&gt;")</f>
        <v/>
      </c>
      <c r="I3539" s="9">
        <f>COUNTIFS(Violations[Key],C3539,Violations[Critical flag],"Critical")</f>
        <v/>
      </c>
      <c r="J3539" s="9">
        <f>IF(LEFT(_xlfn.XLOOKUP(C3539,Violations[Key],Violations[Action]),20)="Establishment Closed","Yes","No")</f>
        <v/>
      </c>
      <c r="K3539" s="9">
        <f>IF(F3539&lt;=13,"Yes","No")</f>
        <v/>
      </c>
    </row>
    <row r="3540">
      <c r="A3540" t="n">
        <v>50130833</v>
      </c>
      <c r="B3540" s="8" t="n">
        <v>46195</v>
      </c>
      <c r="C3540" s="9">
        <f>A3540&amp;"-"&amp;TEXT(B3540,"yyyymmdd")</f>
        <v/>
      </c>
      <c r="D3540" s="9">
        <f>_xlfn.XLOOKUP(C3540,Violations[Key],Violations[Boro])</f>
        <v/>
      </c>
      <c r="E3540" s="9">
        <f>_xlfn.XLOOKUP(C3540,Violations[Key],Violations[Cuisine])</f>
        <v/>
      </c>
      <c r="F3540" s="9">
        <f>_xlfn.XLOOKUP(C3540,Violations[Key],Violations[Score])</f>
        <v/>
      </c>
      <c r="G3540" s="9">
        <f>_xlfn.XLOOKUP(C3540,Violations[Key],Violations[Grade])&amp;""</f>
        <v/>
      </c>
      <c r="H3540" s="9">
        <f>COUNTIFS(Violations[Key],C3540,Violations[Violation code],"&lt;&gt;")</f>
        <v/>
      </c>
      <c r="I3540" s="9">
        <f>COUNTIFS(Violations[Key],C3540,Violations[Critical flag],"Critical")</f>
        <v/>
      </c>
      <c r="J3540" s="9">
        <f>IF(LEFT(_xlfn.XLOOKUP(C3540,Violations[Key],Violations[Action]),20)="Establishment Closed","Yes","No")</f>
        <v/>
      </c>
      <c r="K3540" s="9">
        <f>IF(F3540&lt;=13,"Yes","No")</f>
        <v/>
      </c>
    </row>
    <row r="3541">
      <c r="A3541" t="n">
        <v>50130864</v>
      </c>
      <c r="B3541" s="8" t="n">
        <v>46195</v>
      </c>
      <c r="C3541" s="9">
        <f>A3541&amp;"-"&amp;TEXT(B3541,"yyyymmdd")</f>
        <v/>
      </c>
      <c r="D3541" s="9">
        <f>_xlfn.XLOOKUP(C3541,Violations[Key],Violations[Boro])</f>
        <v/>
      </c>
      <c r="E3541" s="9">
        <f>_xlfn.XLOOKUP(C3541,Violations[Key],Violations[Cuisine])</f>
        <v/>
      </c>
      <c r="F3541" s="9">
        <f>_xlfn.XLOOKUP(C3541,Violations[Key],Violations[Score])</f>
        <v/>
      </c>
      <c r="G3541" s="9">
        <f>_xlfn.XLOOKUP(C3541,Violations[Key],Violations[Grade])&amp;""</f>
        <v/>
      </c>
      <c r="H3541" s="9">
        <f>COUNTIFS(Violations[Key],C3541,Violations[Violation code],"&lt;&gt;")</f>
        <v/>
      </c>
      <c r="I3541" s="9">
        <f>COUNTIFS(Violations[Key],C3541,Violations[Critical flag],"Critical")</f>
        <v/>
      </c>
      <c r="J3541" s="9">
        <f>IF(LEFT(_xlfn.XLOOKUP(C3541,Violations[Key],Violations[Action]),20)="Establishment Closed","Yes","No")</f>
        <v/>
      </c>
      <c r="K3541" s="9">
        <f>IF(F3541&lt;=13,"Yes","No")</f>
        <v/>
      </c>
    </row>
    <row r="3542">
      <c r="A3542" t="n">
        <v>50134281</v>
      </c>
      <c r="B3542" s="8" t="n">
        <v>46195</v>
      </c>
      <c r="C3542" s="9">
        <f>A3542&amp;"-"&amp;TEXT(B3542,"yyyymmdd")</f>
        <v/>
      </c>
      <c r="D3542" s="9">
        <f>_xlfn.XLOOKUP(C3542,Violations[Key],Violations[Boro])</f>
        <v/>
      </c>
      <c r="E3542" s="9">
        <f>_xlfn.XLOOKUP(C3542,Violations[Key],Violations[Cuisine])</f>
        <v/>
      </c>
      <c r="F3542" s="9">
        <f>_xlfn.XLOOKUP(C3542,Violations[Key],Violations[Score])</f>
        <v/>
      </c>
      <c r="G3542" s="9">
        <f>_xlfn.XLOOKUP(C3542,Violations[Key],Violations[Grade])&amp;""</f>
        <v/>
      </c>
      <c r="H3542" s="9">
        <f>COUNTIFS(Violations[Key],C3542,Violations[Violation code],"&lt;&gt;")</f>
        <v/>
      </c>
      <c r="I3542" s="9">
        <f>COUNTIFS(Violations[Key],C3542,Violations[Critical flag],"Critical")</f>
        <v/>
      </c>
      <c r="J3542" s="9">
        <f>IF(LEFT(_xlfn.XLOOKUP(C3542,Violations[Key],Violations[Action]),20)="Establishment Closed","Yes","No")</f>
        <v/>
      </c>
      <c r="K3542" s="9">
        <f>IF(F3542&lt;=13,"Yes","No")</f>
        <v/>
      </c>
    </row>
    <row r="3543">
      <c r="A3543" t="n">
        <v>50142839</v>
      </c>
      <c r="B3543" s="8" t="n">
        <v>46195</v>
      </c>
      <c r="C3543" s="9">
        <f>A3543&amp;"-"&amp;TEXT(B3543,"yyyymmdd")</f>
        <v/>
      </c>
      <c r="D3543" s="9">
        <f>_xlfn.XLOOKUP(C3543,Violations[Key],Violations[Boro])</f>
        <v/>
      </c>
      <c r="E3543" s="9">
        <f>_xlfn.XLOOKUP(C3543,Violations[Key],Violations[Cuisine])</f>
        <v/>
      </c>
      <c r="F3543" s="9">
        <f>_xlfn.XLOOKUP(C3543,Violations[Key],Violations[Score])</f>
        <v/>
      </c>
      <c r="G3543" s="9">
        <f>_xlfn.XLOOKUP(C3543,Violations[Key],Violations[Grade])&amp;""</f>
        <v/>
      </c>
      <c r="H3543" s="9">
        <f>COUNTIFS(Violations[Key],C3543,Violations[Violation code],"&lt;&gt;")</f>
        <v/>
      </c>
      <c r="I3543" s="9">
        <f>COUNTIFS(Violations[Key],C3543,Violations[Critical flag],"Critical")</f>
        <v/>
      </c>
      <c r="J3543" s="9">
        <f>IF(LEFT(_xlfn.XLOOKUP(C3543,Violations[Key],Violations[Action]),20)="Establishment Closed","Yes","No")</f>
        <v/>
      </c>
      <c r="K3543" s="9">
        <f>IF(F3543&lt;=13,"Yes","No")</f>
        <v/>
      </c>
    </row>
    <row r="3544">
      <c r="A3544" t="n">
        <v>50143415</v>
      </c>
      <c r="B3544" s="8" t="n">
        <v>46195</v>
      </c>
      <c r="C3544" s="9">
        <f>A3544&amp;"-"&amp;TEXT(B3544,"yyyymmdd")</f>
        <v/>
      </c>
      <c r="D3544" s="9">
        <f>_xlfn.XLOOKUP(C3544,Violations[Key],Violations[Boro])</f>
        <v/>
      </c>
      <c r="E3544" s="9">
        <f>_xlfn.XLOOKUP(C3544,Violations[Key],Violations[Cuisine])</f>
        <v/>
      </c>
      <c r="F3544" s="9">
        <f>_xlfn.XLOOKUP(C3544,Violations[Key],Violations[Score])</f>
        <v/>
      </c>
      <c r="G3544" s="9">
        <f>_xlfn.XLOOKUP(C3544,Violations[Key],Violations[Grade])&amp;""</f>
        <v/>
      </c>
      <c r="H3544" s="9">
        <f>COUNTIFS(Violations[Key],C3544,Violations[Violation code],"&lt;&gt;")</f>
        <v/>
      </c>
      <c r="I3544" s="9">
        <f>COUNTIFS(Violations[Key],C3544,Violations[Critical flag],"Critical")</f>
        <v/>
      </c>
      <c r="J3544" s="9">
        <f>IF(LEFT(_xlfn.XLOOKUP(C3544,Violations[Key],Violations[Action]),20)="Establishment Closed","Yes","No")</f>
        <v/>
      </c>
      <c r="K3544" s="9">
        <f>IF(F3544&lt;=13,"Yes","No")</f>
        <v/>
      </c>
    </row>
    <row r="3545">
      <c r="A3545" t="n">
        <v>50144220</v>
      </c>
      <c r="B3545" s="8" t="n">
        <v>46195</v>
      </c>
      <c r="C3545" s="9">
        <f>A3545&amp;"-"&amp;TEXT(B3545,"yyyymmdd")</f>
        <v/>
      </c>
      <c r="D3545" s="9">
        <f>_xlfn.XLOOKUP(C3545,Violations[Key],Violations[Boro])</f>
        <v/>
      </c>
      <c r="E3545" s="9">
        <f>_xlfn.XLOOKUP(C3545,Violations[Key],Violations[Cuisine])</f>
        <v/>
      </c>
      <c r="F3545" s="9">
        <f>_xlfn.XLOOKUP(C3545,Violations[Key],Violations[Score])</f>
        <v/>
      </c>
      <c r="G3545" s="9">
        <f>_xlfn.XLOOKUP(C3545,Violations[Key],Violations[Grade])&amp;""</f>
        <v/>
      </c>
      <c r="H3545" s="9">
        <f>COUNTIFS(Violations[Key],C3545,Violations[Violation code],"&lt;&gt;")</f>
        <v/>
      </c>
      <c r="I3545" s="9">
        <f>COUNTIFS(Violations[Key],C3545,Violations[Critical flag],"Critical")</f>
        <v/>
      </c>
      <c r="J3545" s="9">
        <f>IF(LEFT(_xlfn.XLOOKUP(C3545,Violations[Key],Violations[Action]),20)="Establishment Closed","Yes","No")</f>
        <v/>
      </c>
      <c r="K3545" s="9">
        <f>IF(F3545&lt;=13,"Yes","No")</f>
        <v/>
      </c>
    </row>
    <row r="3546">
      <c r="A3546" t="n">
        <v>50146678</v>
      </c>
      <c r="B3546" s="8" t="n">
        <v>46195</v>
      </c>
      <c r="C3546" s="9">
        <f>A3546&amp;"-"&amp;TEXT(B3546,"yyyymmdd")</f>
        <v/>
      </c>
      <c r="D3546" s="9">
        <f>_xlfn.XLOOKUP(C3546,Violations[Key],Violations[Boro])</f>
        <v/>
      </c>
      <c r="E3546" s="9">
        <f>_xlfn.XLOOKUP(C3546,Violations[Key],Violations[Cuisine])</f>
        <v/>
      </c>
      <c r="F3546" s="9">
        <f>_xlfn.XLOOKUP(C3546,Violations[Key],Violations[Score])</f>
        <v/>
      </c>
      <c r="G3546" s="9">
        <f>_xlfn.XLOOKUP(C3546,Violations[Key],Violations[Grade])&amp;""</f>
        <v/>
      </c>
      <c r="H3546" s="9">
        <f>COUNTIFS(Violations[Key],C3546,Violations[Violation code],"&lt;&gt;")</f>
        <v/>
      </c>
      <c r="I3546" s="9">
        <f>COUNTIFS(Violations[Key],C3546,Violations[Critical flag],"Critical")</f>
        <v/>
      </c>
      <c r="J3546" s="9">
        <f>IF(LEFT(_xlfn.XLOOKUP(C3546,Violations[Key],Violations[Action]),20)="Establishment Closed","Yes","No")</f>
        <v/>
      </c>
      <c r="K3546" s="9">
        <f>IF(F3546&lt;=13,"Yes","No")</f>
        <v/>
      </c>
    </row>
    <row r="3547">
      <c r="A3547" t="n">
        <v>50146921</v>
      </c>
      <c r="B3547" s="8" t="n">
        <v>46195</v>
      </c>
      <c r="C3547" s="9">
        <f>A3547&amp;"-"&amp;TEXT(B3547,"yyyymmdd")</f>
        <v/>
      </c>
      <c r="D3547" s="9">
        <f>_xlfn.XLOOKUP(C3547,Violations[Key],Violations[Boro])</f>
        <v/>
      </c>
      <c r="E3547" s="9">
        <f>_xlfn.XLOOKUP(C3547,Violations[Key],Violations[Cuisine])</f>
        <v/>
      </c>
      <c r="F3547" s="9">
        <f>_xlfn.XLOOKUP(C3547,Violations[Key],Violations[Score])</f>
        <v/>
      </c>
      <c r="G3547" s="9">
        <f>_xlfn.XLOOKUP(C3547,Violations[Key],Violations[Grade])&amp;""</f>
        <v/>
      </c>
      <c r="H3547" s="9">
        <f>COUNTIFS(Violations[Key],C3547,Violations[Violation code],"&lt;&gt;")</f>
        <v/>
      </c>
      <c r="I3547" s="9">
        <f>COUNTIFS(Violations[Key],C3547,Violations[Critical flag],"Critical")</f>
        <v/>
      </c>
      <c r="J3547" s="9">
        <f>IF(LEFT(_xlfn.XLOOKUP(C3547,Violations[Key],Violations[Action]),20)="Establishment Closed","Yes","No")</f>
        <v/>
      </c>
      <c r="K3547" s="9">
        <f>IF(F3547&lt;=13,"Yes","No")</f>
        <v/>
      </c>
    </row>
    <row r="3548">
      <c r="A3548" t="n">
        <v>50149191</v>
      </c>
      <c r="B3548" s="8" t="n">
        <v>46195</v>
      </c>
      <c r="C3548" s="9">
        <f>A3548&amp;"-"&amp;TEXT(B3548,"yyyymmdd")</f>
        <v/>
      </c>
      <c r="D3548" s="9">
        <f>_xlfn.XLOOKUP(C3548,Violations[Key],Violations[Boro])</f>
        <v/>
      </c>
      <c r="E3548" s="9">
        <f>_xlfn.XLOOKUP(C3548,Violations[Key],Violations[Cuisine])</f>
        <v/>
      </c>
      <c r="F3548" s="9">
        <f>_xlfn.XLOOKUP(C3548,Violations[Key],Violations[Score])</f>
        <v/>
      </c>
      <c r="G3548" s="9">
        <f>_xlfn.XLOOKUP(C3548,Violations[Key],Violations[Grade])&amp;""</f>
        <v/>
      </c>
      <c r="H3548" s="9">
        <f>COUNTIFS(Violations[Key],C3548,Violations[Violation code],"&lt;&gt;")</f>
        <v/>
      </c>
      <c r="I3548" s="9">
        <f>COUNTIFS(Violations[Key],C3548,Violations[Critical flag],"Critical")</f>
        <v/>
      </c>
      <c r="J3548" s="9">
        <f>IF(LEFT(_xlfn.XLOOKUP(C3548,Violations[Key],Violations[Action]),20)="Establishment Closed","Yes","No")</f>
        <v/>
      </c>
      <c r="K3548" s="9">
        <f>IF(F3548&lt;=13,"Yes","No")</f>
        <v/>
      </c>
    </row>
    <row r="3549">
      <c r="A3549" t="n">
        <v>50150266</v>
      </c>
      <c r="B3549" s="8" t="n">
        <v>46195</v>
      </c>
      <c r="C3549" s="9">
        <f>A3549&amp;"-"&amp;TEXT(B3549,"yyyymmdd")</f>
        <v/>
      </c>
      <c r="D3549" s="9">
        <f>_xlfn.XLOOKUP(C3549,Violations[Key],Violations[Boro])</f>
        <v/>
      </c>
      <c r="E3549" s="9">
        <f>_xlfn.XLOOKUP(C3549,Violations[Key],Violations[Cuisine])</f>
        <v/>
      </c>
      <c r="F3549" s="9">
        <f>_xlfn.XLOOKUP(C3549,Violations[Key],Violations[Score])</f>
        <v/>
      </c>
      <c r="G3549" s="9">
        <f>_xlfn.XLOOKUP(C3549,Violations[Key],Violations[Grade])&amp;""</f>
        <v/>
      </c>
      <c r="H3549" s="9">
        <f>COUNTIFS(Violations[Key],C3549,Violations[Violation code],"&lt;&gt;")</f>
        <v/>
      </c>
      <c r="I3549" s="9">
        <f>COUNTIFS(Violations[Key],C3549,Violations[Critical flag],"Critical")</f>
        <v/>
      </c>
      <c r="J3549" s="9">
        <f>IF(LEFT(_xlfn.XLOOKUP(C3549,Violations[Key],Violations[Action]),20)="Establishment Closed","Yes","No")</f>
        <v/>
      </c>
      <c r="K3549" s="9">
        <f>IF(F3549&lt;=13,"Yes","No")</f>
        <v/>
      </c>
    </row>
    <row r="3550">
      <c r="A3550" t="n">
        <v>50150469</v>
      </c>
      <c r="B3550" s="8" t="n">
        <v>46195</v>
      </c>
      <c r="C3550" s="9">
        <f>A3550&amp;"-"&amp;TEXT(B3550,"yyyymmdd")</f>
        <v/>
      </c>
      <c r="D3550" s="9">
        <f>_xlfn.XLOOKUP(C3550,Violations[Key],Violations[Boro])</f>
        <v/>
      </c>
      <c r="E3550" s="9">
        <f>_xlfn.XLOOKUP(C3550,Violations[Key],Violations[Cuisine])</f>
        <v/>
      </c>
      <c r="F3550" s="9">
        <f>_xlfn.XLOOKUP(C3550,Violations[Key],Violations[Score])</f>
        <v/>
      </c>
      <c r="G3550" s="9">
        <f>_xlfn.XLOOKUP(C3550,Violations[Key],Violations[Grade])&amp;""</f>
        <v/>
      </c>
      <c r="H3550" s="9">
        <f>COUNTIFS(Violations[Key],C3550,Violations[Violation code],"&lt;&gt;")</f>
        <v/>
      </c>
      <c r="I3550" s="9">
        <f>COUNTIFS(Violations[Key],C3550,Violations[Critical flag],"Critical")</f>
        <v/>
      </c>
      <c r="J3550" s="9">
        <f>IF(LEFT(_xlfn.XLOOKUP(C3550,Violations[Key],Violations[Action]),20)="Establishment Closed","Yes","No")</f>
        <v/>
      </c>
      <c r="K3550" s="9">
        <f>IF(F3550&lt;=13,"Yes","No")</f>
        <v/>
      </c>
    </row>
    <row r="3551">
      <c r="A3551" t="n">
        <v>50152762</v>
      </c>
      <c r="B3551" s="8" t="n">
        <v>46195</v>
      </c>
      <c r="C3551" s="9">
        <f>A3551&amp;"-"&amp;TEXT(B3551,"yyyymmdd")</f>
        <v/>
      </c>
      <c r="D3551" s="9">
        <f>_xlfn.XLOOKUP(C3551,Violations[Key],Violations[Boro])</f>
        <v/>
      </c>
      <c r="E3551" s="9">
        <f>_xlfn.XLOOKUP(C3551,Violations[Key],Violations[Cuisine])</f>
        <v/>
      </c>
      <c r="F3551" s="9">
        <f>_xlfn.XLOOKUP(C3551,Violations[Key],Violations[Score])</f>
        <v/>
      </c>
      <c r="G3551" s="9">
        <f>_xlfn.XLOOKUP(C3551,Violations[Key],Violations[Grade])&amp;""</f>
        <v/>
      </c>
      <c r="H3551" s="9">
        <f>COUNTIFS(Violations[Key],C3551,Violations[Violation code],"&lt;&gt;")</f>
        <v/>
      </c>
      <c r="I3551" s="9">
        <f>COUNTIFS(Violations[Key],C3551,Violations[Critical flag],"Critical")</f>
        <v/>
      </c>
      <c r="J3551" s="9">
        <f>IF(LEFT(_xlfn.XLOOKUP(C3551,Violations[Key],Violations[Action]),20)="Establishment Closed","Yes","No")</f>
        <v/>
      </c>
      <c r="K3551" s="9">
        <f>IF(F3551&lt;=13,"Yes","No")</f>
        <v/>
      </c>
    </row>
    <row r="3552">
      <c r="A3552" t="n">
        <v>50153618</v>
      </c>
      <c r="B3552" s="8" t="n">
        <v>46195</v>
      </c>
      <c r="C3552" s="9">
        <f>A3552&amp;"-"&amp;TEXT(B3552,"yyyymmdd")</f>
        <v/>
      </c>
      <c r="D3552" s="9">
        <f>_xlfn.XLOOKUP(C3552,Violations[Key],Violations[Boro])</f>
        <v/>
      </c>
      <c r="E3552" s="9">
        <f>_xlfn.XLOOKUP(C3552,Violations[Key],Violations[Cuisine])</f>
        <v/>
      </c>
      <c r="F3552" s="9">
        <f>_xlfn.XLOOKUP(C3552,Violations[Key],Violations[Score])</f>
        <v/>
      </c>
      <c r="G3552" s="9">
        <f>_xlfn.XLOOKUP(C3552,Violations[Key],Violations[Grade])&amp;""</f>
        <v/>
      </c>
      <c r="H3552" s="9">
        <f>COUNTIFS(Violations[Key],C3552,Violations[Violation code],"&lt;&gt;")</f>
        <v/>
      </c>
      <c r="I3552" s="9">
        <f>COUNTIFS(Violations[Key],C3552,Violations[Critical flag],"Critical")</f>
        <v/>
      </c>
      <c r="J3552" s="9">
        <f>IF(LEFT(_xlfn.XLOOKUP(C3552,Violations[Key],Violations[Action]),20)="Establishment Closed","Yes","No")</f>
        <v/>
      </c>
      <c r="K3552" s="9">
        <f>IF(F3552&lt;=13,"Yes","No")</f>
        <v/>
      </c>
    </row>
    <row r="3553">
      <c r="A3553" t="n">
        <v>50156466</v>
      </c>
      <c r="B3553" s="8" t="n">
        <v>46195</v>
      </c>
      <c r="C3553" s="9">
        <f>A3553&amp;"-"&amp;TEXT(B3553,"yyyymmdd")</f>
        <v/>
      </c>
      <c r="D3553" s="9">
        <f>_xlfn.XLOOKUP(C3553,Violations[Key],Violations[Boro])</f>
        <v/>
      </c>
      <c r="E3553" s="9">
        <f>_xlfn.XLOOKUP(C3553,Violations[Key],Violations[Cuisine])</f>
        <v/>
      </c>
      <c r="F3553" s="9">
        <f>_xlfn.XLOOKUP(C3553,Violations[Key],Violations[Score])</f>
        <v/>
      </c>
      <c r="G3553" s="9">
        <f>_xlfn.XLOOKUP(C3553,Violations[Key],Violations[Grade])&amp;""</f>
        <v/>
      </c>
      <c r="H3553" s="9">
        <f>COUNTIFS(Violations[Key],C3553,Violations[Violation code],"&lt;&gt;")</f>
        <v/>
      </c>
      <c r="I3553" s="9">
        <f>COUNTIFS(Violations[Key],C3553,Violations[Critical flag],"Critical")</f>
        <v/>
      </c>
      <c r="J3553" s="9">
        <f>IF(LEFT(_xlfn.XLOOKUP(C3553,Violations[Key],Violations[Action]),20)="Establishment Closed","Yes","No")</f>
        <v/>
      </c>
      <c r="K3553" s="9">
        <f>IF(F3553&lt;=13,"Yes","No")</f>
        <v/>
      </c>
    </row>
    <row r="3554">
      <c r="A3554" t="n">
        <v>50156800</v>
      </c>
      <c r="B3554" s="8" t="n">
        <v>46195</v>
      </c>
      <c r="C3554" s="9">
        <f>A3554&amp;"-"&amp;TEXT(B3554,"yyyymmdd")</f>
        <v/>
      </c>
      <c r="D3554" s="9">
        <f>_xlfn.XLOOKUP(C3554,Violations[Key],Violations[Boro])</f>
        <v/>
      </c>
      <c r="E3554" s="9">
        <f>_xlfn.XLOOKUP(C3554,Violations[Key],Violations[Cuisine])</f>
        <v/>
      </c>
      <c r="F3554" s="9">
        <f>_xlfn.XLOOKUP(C3554,Violations[Key],Violations[Score])</f>
        <v/>
      </c>
      <c r="G3554" s="9">
        <f>_xlfn.XLOOKUP(C3554,Violations[Key],Violations[Grade])&amp;""</f>
        <v/>
      </c>
      <c r="H3554" s="9">
        <f>COUNTIFS(Violations[Key],C3554,Violations[Violation code],"&lt;&gt;")</f>
        <v/>
      </c>
      <c r="I3554" s="9">
        <f>COUNTIFS(Violations[Key],C3554,Violations[Critical flag],"Critical")</f>
        <v/>
      </c>
      <c r="J3554" s="9">
        <f>IF(LEFT(_xlfn.XLOOKUP(C3554,Violations[Key],Violations[Action]),20)="Establishment Closed","Yes","No")</f>
        <v/>
      </c>
      <c r="K3554" s="9">
        <f>IF(F3554&lt;=13,"Yes","No")</f>
        <v/>
      </c>
    </row>
    <row r="3555">
      <c r="A3555" t="n">
        <v>50157149</v>
      </c>
      <c r="B3555" s="8" t="n">
        <v>46195</v>
      </c>
      <c r="C3555" s="9">
        <f>A3555&amp;"-"&amp;TEXT(B3555,"yyyymmdd")</f>
        <v/>
      </c>
      <c r="D3555" s="9">
        <f>_xlfn.XLOOKUP(C3555,Violations[Key],Violations[Boro])</f>
        <v/>
      </c>
      <c r="E3555" s="9">
        <f>_xlfn.XLOOKUP(C3555,Violations[Key],Violations[Cuisine])</f>
        <v/>
      </c>
      <c r="F3555" s="9">
        <f>_xlfn.XLOOKUP(C3555,Violations[Key],Violations[Score])</f>
        <v/>
      </c>
      <c r="G3555" s="9">
        <f>_xlfn.XLOOKUP(C3555,Violations[Key],Violations[Grade])&amp;""</f>
        <v/>
      </c>
      <c r="H3555" s="9">
        <f>COUNTIFS(Violations[Key],C3555,Violations[Violation code],"&lt;&gt;")</f>
        <v/>
      </c>
      <c r="I3555" s="9">
        <f>COUNTIFS(Violations[Key],C3555,Violations[Critical flag],"Critical")</f>
        <v/>
      </c>
      <c r="J3555" s="9">
        <f>IF(LEFT(_xlfn.XLOOKUP(C3555,Violations[Key],Violations[Action]),20)="Establishment Closed","Yes","No")</f>
        <v/>
      </c>
      <c r="K3555" s="9">
        <f>IF(F3555&lt;=13,"Yes","No")</f>
        <v/>
      </c>
    </row>
    <row r="3556">
      <c r="A3556" t="n">
        <v>50159940</v>
      </c>
      <c r="B3556" s="8" t="n">
        <v>46195</v>
      </c>
      <c r="C3556" s="9">
        <f>A3556&amp;"-"&amp;TEXT(B3556,"yyyymmdd")</f>
        <v/>
      </c>
      <c r="D3556" s="9">
        <f>_xlfn.XLOOKUP(C3556,Violations[Key],Violations[Boro])</f>
        <v/>
      </c>
      <c r="E3556" s="9">
        <f>_xlfn.XLOOKUP(C3556,Violations[Key],Violations[Cuisine])</f>
        <v/>
      </c>
      <c r="F3556" s="9">
        <f>_xlfn.XLOOKUP(C3556,Violations[Key],Violations[Score])</f>
        <v/>
      </c>
      <c r="G3556" s="9">
        <f>_xlfn.XLOOKUP(C3556,Violations[Key],Violations[Grade])&amp;""</f>
        <v/>
      </c>
      <c r="H3556" s="9">
        <f>COUNTIFS(Violations[Key],C3556,Violations[Violation code],"&lt;&gt;")</f>
        <v/>
      </c>
      <c r="I3556" s="9">
        <f>COUNTIFS(Violations[Key],C3556,Violations[Critical flag],"Critical")</f>
        <v/>
      </c>
      <c r="J3556" s="9">
        <f>IF(LEFT(_xlfn.XLOOKUP(C3556,Violations[Key],Violations[Action]),20)="Establishment Closed","Yes","No")</f>
        <v/>
      </c>
      <c r="K3556" s="9">
        <f>IF(F3556&lt;=13,"Yes","No")</f>
        <v/>
      </c>
    </row>
    <row r="3557">
      <c r="A3557" t="n">
        <v>50167498</v>
      </c>
      <c r="B3557" s="8" t="n">
        <v>46195</v>
      </c>
      <c r="C3557" s="9">
        <f>A3557&amp;"-"&amp;TEXT(B3557,"yyyymmdd")</f>
        <v/>
      </c>
      <c r="D3557" s="9">
        <f>_xlfn.XLOOKUP(C3557,Violations[Key],Violations[Boro])</f>
        <v/>
      </c>
      <c r="E3557" s="9">
        <f>_xlfn.XLOOKUP(C3557,Violations[Key],Violations[Cuisine])</f>
        <v/>
      </c>
      <c r="F3557" s="9">
        <f>_xlfn.XLOOKUP(C3557,Violations[Key],Violations[Score])</f>
        <v/>
      </c>
      <c r="G3557" s="9">
        <f>_xlfn.XLOOKUP(C3557,Violations[Key],Violations[Grade])&amp;""</f>
        <v/>
      </c>
      <c r="H3557" s="9">
        <f>COUNTIFS(Violations[Key],C3557,Violations[Violation code],"&lt;&gt;")</f>
        <v/>
      </c>
      <c r="I3557" s="9">
        <f>COUNTIFS(Violations[Key],C3557,Violations[Critical flag],"Critical")</f>
        <v/>
      </c>
      <c r="J3557" s="9">
        <f>IF(LEFT(_xlfn.XLOOKUP(C3557,Violations[Key],Violations[Action]),20)="Establishment Closed","Yes","No")</f>
        <v/>
      </c>
      <c r="K3557" s="9">
        <f>IF(F3557&lt;=13,"Yes","No")</f>
        <v/>
      </c>
    </row>
    <row r="3558">
      <c r="A3558" t="n">
        <v>50179202</v>
      </c>
      <c r="B3558" s="8" t="n">
        <v>46195</v>
      </c>
      <c r="C3558" s="9">
        <f>A3558&amp;"-"&amp;TEXT(B3558,"yyyymmdd")</f>
        <v/>
      </c>
      <c r="D3558" s="9">
        <f>_xlfn.XLOOKUP(C3558,Violations[Key],Violations[Boro])</f>
        <v/>
      </c>
      <c r="E3558" s="9">
        <f>_xlfn.XLOOKUP(C3558,Violations[Key],Violations[Cuisine])</f>
        <v/>
      </c>
      <c r="F3558" s="9">
        <f>_xlfn.XLOOKUP(C3558,Violations[Key],Violations[Score])</f>
        <v/>
      </c>
      <c r="G3558" s="9">
        <f>_xlfn.XLOOKUP(C3558,Violations[Key],Violations[Grade])&amp;""</f>
        <v/>
      </c>
      <c r="H3558" s="9">
        <f>COUNTIFS(Violations[Key],C3558,Violations[Violation code],"&lt;&gt;")</f>
        <v/>
      </c>
      <c r="I3558" s="9">
        <f>COUNTIFS(Violations[Key],C3558,Violations[Critical flag],"Critical")</f>
        <v/>
      </c>
      <c r="J3558" s="9">
        <f>IF(LEFT(_xlfn.XLOOKUP(C3558,Violations[Key],Violations[Action]),20)="Establishment Closed","Yes","No")</f>
        <v/>
      </c>
      <c r="K3558" s="9">
        <f>IF(F3558&lt;=13,"Yes","No")</f>
        <v/>
      </c>
    </row>
    <row r="3559">
      <c r="A3559" t="n">
        <v>40396927</v>
      </c>
      <c r="B3559" s="8" t="n">
        <v>46196</v>
      </c>
      <c r="C3559" s="9">
        <f>A3559&amp;"-"&amp;TEXT(B3559,"yyyymmdd")</f>
        <v/>
      </c>
      <c r="D3559" s="9">
        <f>_xlfn.XLOOKUP(C3559,Violations[Key],Violations[Boro])</f>
        <v/>
      </c>
      <c r="E3559" s="9">
        <f>_xlfn.XLOOKUP(C3559,Violations[Key],Violations[Cuisine])</f>
        <v/>
      </c>
      <c r="F3559" s="9">
        <f>_xlfn.XLOOKUP(C3559,Violations[Key],Violations[Score])</f>
        <v/>
      </c>
      <c r="G3559" s="9">
        <f>_xlfn.XLOOKUP(C3559,Violations[Key],Violations[Grade])&amp;""</f>
        <v/>
      </c>
      <c r="H3559" s="9">
        <f>COUNTIFS(Violations[Key],C3559,Violations[Violation code],"&lt;&gt;")</f>
        <v/>
      </c>
      <c r="I3559" s="9">
        <f>COUNTIFS(Violations[Key],C3559,Violations[Critical flag],"Critical")</f>
        <v/>
      </c>
      <c r="J3559" s="9">
        <f>IF(LEFT(_xlfn.XLOOKUP(C3559,Violations[Key],Violations[Action]),20)="Establishment Closed","Yes","No")</f>
        <v/>
      </c>
      <c r="K3559" s="9">
        <f>IF(F3559&lt;=13,"Yes","No")</f>
        <v/>
      </c>
    </row>
    <row r="3560">
      <c r="A3560" t="n">
        <v>40731374</v>
      </c>
      <c r="B3560" s="8" t="n">
        <v>46196</v>
      </c>
      <c r="C3560" s="9">
        <f>A3560&amp;"-"&amp;TEXT(B3560,"yyyymmdd")</f>
        <v/>
      </c>
      <c r="D3560" s="9">
        <f>_xlfn.XLOOKUP(C3560,Violations[Key],Violations[Boro])</f>
        <v/>
      </c>
      <c r="E3560" s="9">
        <f>_xlfn.XLOOKUP(C3560,Violations[Key],Violations[Cuisine])</f>
        <v/>
      </c>
      <c r="F3560" s="9">
        <f>_xlfn.XLOOKUP(C3560,Violations[Key],Violations[Score])</f>
        <v/>
      </c>
      <c r="G3560" s="9">
        <f>_xlfn.XLOOKUP(C3560,Violations[Key],Violations[Grade])&amp;""</f>
        <v/>
      </c>
      <c r="H3560" s="9">
        <f>COUNTIFS(Violations[Key],C3560,Violations[Violation code],"&lt;&gt;")</f>
        <v/>
      </c>
      <c r="I3560" s="9">
        <f>COUNTIFS(Violations[Key],C3560,Violations[Critical flag],"Critical")</f>
        <v/>
      </c>
      <c r="J3560" s="9">
        <f>IF(LEFT(_xlfn.XLOOKUP(C3560,Violations[Key],Violations[Action]),20)="Establishment Closed","Yes","No")</f>
        <v/>
      </c>
      <c r="K3560" s="9">
        <f>IF(F3560&lt;=13,"Yes","No")</f>
        <v/>
      </c>
    </row>
    <row r="3561">
      <c r="A3561" t="n">
        <v>41014673</v>
      </c>
      <c r="B3561" s="8" t="n">
        <v>46196</v>
      </c>
      <c r="C3561" s="9">
        <f>A3561&amp;"-"&amp;TEXT(B3561,"yyyymmdd")</f>
        <v/>
      </c>
      <c r="D3561" s="9">
        <f>_xlfn.XLOOKUP(C3561,Violations[Key],Violations[Boro])</f>
        <v/>
      </c>
      <c r="E3561" s="9">
        <f>_xlfn.XLOOKUP(C3561,Violations[Key],Violations[Cuisine])</f>
        <v/>
      </c>
      <c r="F3561" s="9">
        <f>_xlfn.XLOOKUP(C3561,Violations[Key],Violations[Score])</f>
        <v/>
      </c>
      <c r="G3561" s="9">
        <f>_xlfn.XLOOKUP(C3561,Violations[Key],Violations[Grade])&amp;""</f>
        <v/>
      </c>
      <c r="H3561" s="9">
        <f>COUNTIFS(Violations[Key],C3561,Violations[Violation code],"&lt;&gt;")</f>
        <v/>
      </c>
      <c r="I3561" s="9">
        <f>COUNTIFS(Violations[Key],C3561,Violations[Critical flag],"Critical")</f>
        <v/>
      </c>
      <c r="J3561" s="9">
        <f>IF(LEFT(_xlfn.XLOOKUP(C3561,Violations[Key],Violations[Action]),20)="Establishment Closed","Yes","No")</f>
        <v/>
      </c>
      <c r="K3561" s="9">
        <f>IF(F3561&lt;=13,"Yes","No")</f>
        <v/>
      </c>
    </row>
    <row r="3562">
      <c r="A3562" t="n">
        <v>41072750</v>
      </c>
      <c r="B3562" s="8" t="n">
        <v>46196</v>
      </c>
      <c r="C3562" s="9">
        <f>A3562&amp;"-"&amp;TEXT(B3562,"yyyymmdd")</f>
        <v/>
      </c>
      <c r="D3562" s="9">
        <f>_xlfn.XLOOKUP(C3562,Violations[Key],Violations[Boro])</f>
        <v/>
      </c>
      <c r="E3562" s="9">
        <f>_xlfn.XLOOKUP(C3562,Violations[Key],Violations[Cuisine])</f>
        <v/>
      </c>
      <c r="F3562" s="9">
        <f>_xlfn.XLOOKUP(C3562,Violations[Key],Violations[Score])</f>
        <v/>
      </c>
      <c r="G3562" s="9">
        <f>_xlfn.XLOOKUP(C3562,Violations[Key],Violations[Grade])&amp;""</f>
        <v/>
      </c>
      <c r="H3562" s="9">
        <f>COUNTIFS(Violations[Key],C3562,Violations[Violation code],"&lt;&gt;")</f>
        <v/>
      </c>
      <c r="I3562" s="9">
        <f>COUNTIFS(Violations[Key],C3562,Violations[Critical flag],"Critical")</f>
        <v/>
      </c>
      <c r="J3562" s="9">
        <f>IF(LEFT(_xlfn.XLOOKUP(C3562,Violations[Key],Violations[Action]),20)="Establishment Closed","Yes","No")</f>
        <v/>
      </c>
      <c r="K3562" s="9">
        <f>IF(F3562&lt;=13,"Yes","No")</f>
        <v/>
      </c>
    </row>
    <row r="3563">
      <c r="A3563" t="n">
        <v>41349736</v>
      </c>
      <c r="B3563" s="8" t="n">
        <v>46196</v>
      </c>
      <c r="C3563" s="9">
        <f>A3563&amp;"-"&amp;TEXT(B3563,"yyyymmdd")</f>
        <v/>
      </c>
      <c r="D3563" s="9">
        <f>_xlfn.XLOOKUP(C3563,Violations[Key],Violations[Boro])</f>
        <v/>
      </c>
      <c r="E3563" s="9">
        <f>_xlfn.XLOOKUP(C3563,Violations[Key],Violations[Cuisine])</f>
        <v/>
      </c>
      <c r="F3563" s="9">
        <f>_xlfn.XLOOKUP(C3563,Violations[Key],Violations[Score])</f>
        <v/>
      </c>
      <c r="G3563" s="9">
        <f>_xlfn.XLOOKUP(C3563,Violations[Key],Violations[Grade])&amp;""</f>
        <v/>
      </c>
      <c r="H3563" s="9">
        <f>COUNTIFS(Violations[Key],C3563,Violations[Violation code],"&lt;&gt;")</f>
        <v/>
      </c>
      <c r="I3563" s="9">
        <f>COUNTIFS(Violations[Key],C3563,Violations[Critical flag],"Critical")</f>
        <v/>
      </c>
      <c r="J3563" s="9">
        <f>IF(LEFT(_xlfn.XLOOKUP(C3563,Violations[Key],Violations[Action]),20)="Establishment Closed","Yes","No")</f>
        <v/>
      </c>
      <c r="K3563" s="9">
        <f>IF(F3563&lt;=13,"Yes","No")</f>
        <v/>
      </c>
    </row>
    <row r="3564">
      <c r="A3564" t="n">
        <v>41384329</v>
      </c>
      <c r="B3564" s="8" t="n">
        <v>46196</v>
      </c>
      <c r="C3564" s="9">
        <f>A3564&amp;"-"&amp;TEXT(B3564,"yyyymmdd")</f>
        <v/>
      </c>
      <c r="D3564" s="9">
        <f>_xlfn.XLOOKUP(C3564,Violations[Key],Violations[Boro])</f>
        <v/>
      </c>
      <c r="E3564" s="9">
        <f>_xlfn.XLOOKUP(C3564,Violations[Key],Violations[Cuisine])</f>
        <v/>
      </c>
      <c r="F3564" s="9">
        <f>_xlfn.XLOOKUP(C3564,Violations[Key],Violations[Score])</f>
        <v/>
      </c>
      <c r="G3564" s="9">
        <f>_xlfn.XLOOKUP(C3564,Violations[Key],Violations[Grade])&amp;""</f>
        <v/>
      </c>
      <c r="H3564" s="9">
        <f>COUNTIFS(Violations[Key],C3564,Violations[Violation code],"&lt;&gt;")</f>
        <v/>
      </c>
      <c r="I3564" s="9">
        <f>COUNTIFS(Violations[Key],C3564,Violations[Critical flag],"Critical")</f>
        <v/>
      </c>
      <c r="J3564" s="9">
        <f>IF(LEFT(_xlfn.XLOOKUP(C3564,Violations[Key],Violations[Action]),20)="Establishment Closed","Yes","No")</f>
        <v/>
      </c>
      <c r="K3564" s="9">
        <f>IF(F3564&lt;=13,"Yes","No")</f>
        <v/>
      </c>
    </row>
    <row r="3565">
      <c r="A3565" t="n">
        <v>41420036</v>
      </c>
      <c r="B3565" s="8" t="n">
        <v>46196</v>
      </c>
      <c r="C3565" s="9">
        <f>A3565&amp;"-"&amp;TEXT(B3565,"yyyymmdd")</f>
        <v/>
      </c>
      <c r="D3565" s="9">
        <f>_xlfn.XLOOKUP(C3565,Violations[Key],Violations[Boro])</f>
        <v/>
      </c>
      <c r="E3565" s="9">
        <f>_xlfn.XLOOKUP(C3565,Violations[Key],Violations[Cuisine])</f>
        <v/>
      </c>
      <c r="F3565" s="9">
        <f>_xlfn.XLOOKUP(C3565,Violations[Key],Violations[Score])</f>
        <v/>
      </c>
      <c r="G3565" s="9">
        <f>_xlfn.XLOOKUP(C3565,Violations[Key],Violations[Grade])&amp;""</f>
        <v/>
      </c>
      <c r="H3565" s="9">
        <f>COUNTIFS(Violations[Key],C3565,Violations[Violation code],"&lt;&gt;")</f>
        <v/>
      </c>
      <c r="I3565" s="9">
        <f>COUNTIFS(Violations[Key],C3565,Violations[Critical flag],"Critical")</f>
        <v/>
      </c>
      <c r="J3565" s="9">
        <f>IF(LEFT(_xlfn.XLOOKUP(C3565,Violations[Key],Violations[Action]),20)="Establishment Closed","Yes","No")</f>
        <v/>
      </c>
      <c r="K3565" s="9">
        <f>IF(F3565&lt;=13,"Yes","No")</f>
        <v/>
      </c>
    </row>
    <row r="3566">
      <c r="A3566" t="n">
        <v>41473120</v>
      </c>
      <c r="B3566" s="8" t="n">
        <v>46196</v>
      </c>
      <c r="C3566" s="9">
        <f>A3566&amp;"-"&amp;TEXT(B3566,"yyyymmdd")</f>
        <v/>
      </c>
      <c r="D3566" s="9">
        <f>_xlfn.XLOOKUP(C3566,Violations[Key],Violations[Boro])</f>
        <v/>
      </c>
      <c r="E3566" s="9">
        <f>_xlfn.XLOOKUP(C3566,Violations[Key],Violations[Cuisine])</f>
        <v/>
      </c>
      <c r="F3566" s="9">
        <f>_xlfn.XLOOKUP(C3566,Violations[Key],Violations[Score])</f>
        <v/>
      </c>
      <c r="G3566" s="9">
        <f>_xlfn.XLOOKUP(C3566,Violations[Key],Violations[Grade])&amp;""</f>
        <v/>
      </c>
      <c r="H3566" s="9">
        <f>COUNTIFS(Violations[Key],C3566,Violations[Violation code],"&lt;&gt;")</f>
        <v/>
      </c>
      <c r="I3566" s="9">
        <f>COUNTIFS(Violations[Key],C3566,Violations[Critical flag],"Critical")</f>
        <v/>
      </c>
      <c r="J3566" s="9">
        <f>IF(LEFT(_xlfn.XLOOKUP(C3566,Violations[Key],Violations[Action]),20)="Establishment Closed","Yes","No")</f>
        <v/>
      </c>
      <c r="K3566" s="9">
        <f>IF(F3566&lt;=13,"Yes","No")</f>
        <v/>
      </c>
    </row>
    <row r="3567">
      <c r="A3567" t="n">
        <v>41534020</v>
      </c>
      <c r="B3567" s="8" t="n">
        <v>46196</v>
      </c>
      <c r="C3567" s="9">
        <f>A3567&amp;"-"&amp;TEXT(B3567,"yyyymmdd")</f>
        <v/>
      </c>
      <c r="D3567" s="9">
        <f>_xlfn.XLOOKUP(C3567,Violations[Key],Violations[Boro])</f>
        <v/>
      </c>
      <c r="E3567" s="9">
        <f>_xlfn.XLOOKUP(C3567,Violations[Key],Violations[Cuisine])</f>
        <v/>
      </c>
      <c r="F3567" s="9">
        <f>_xlfn.XLOOKUP(C3567,Violations[Key],Violations[Score])</f>
        <v/>
      </c>
      <c r="G3567" s="9">
        <f>_xlfn.XLOOKUP(C3567,Violations[Key],Violations[Grade])&amp;""</f>
        <v/>
      </c>
      <c r="H3567" s="9">
        <f>COUNTIFS(Violations[Key],C3567,Violations[Violation code],"&lt;&gt;")</f>
        <v/>
      </c>
      <c r="I3567" s="9">
        <f>COUNTIFS(Violations[Key],C3567,Violations[Critical flag],"Critical")</f>
        <v/>
      </c>
      <c r="J3567" s="9">
        <f>IF(LEFT(_xlfn.XLOOKUP(C3567,Violations[Key],Violations[Action]),20)="Establishment Closed","Yes","No")</f>
        <v/>
      </c>
      <c r="K3567" s="9">
        <f>IF(F3567&lt;=13,"Yes","No")</f>
        <v/>
      </c>
    </row>
    <row r="3568">
      <c r="A3568" t="n">
        <v>41559193</v>
      </c>
      <c r="B3568" s="8" t="n">
        <v>46196</v>
      </c>
      <c r="C3568" s="9">
        <f>A3568&amp;"-"&amp;TEXT(B3568,"yyyymmdd")</f>
        <v/>
      </c>
      <c r="D3568" s="9">
        <f>_xlfn.XLOOKUP(C3568,Violations[Key],Violations[Boro])</f>
        <v/>
      </c>
      <c r="E3568" s="9">
        <f>_xlfn.XLOOKUP(C3568,Violations[Key],Violations[Cuisine])</f>
        <v/>
      </c>
      <c r="F3568" s="9">
        <f>_xlfn.XLOOKUP(C3568,Violations[Key],Violations[Score])</f>
        <v/>
      </c>
      <c r="G3568" s="9">
        <f>_xlfn.XLOOKUP(C3568,Violations[Key],Violations[Grade])&amp;""</f>
        <v/>
      </c>
      <c r="H3568" s="9">
        <f>COUNTIFS(Violations[Key],C3568,Violations[Violation code],"&lt;&gt;")</f>
        <v/>
      </c>
      <c r="I3568" s="9">
        <f>COUNTIFS(Violations[Key],C3568,Violations[Critical flag],"Critical")</f>
        <v/>
      </c>
      <c r="J3568" s="9">
        <f>IF(LEFT(_xlfn.XLOOKUP(C3568,Violations[Key],Violations[Action]),20)="Establishment Closed","Yes","No")</f>
        <v/>
      </c>
      <c r="K3568" s="9">
        <f>IF(F3568&lt;=13,"Yes","No")</f>
        <v/>
      </c>
    </row>
    <row r="3569">
      <c r="A3569" t="n">
        <v>41603147</v>
      </c>
      <c r="B3569" s="8" t="n">
        <v>46196</v>
      </c>
      <c r="C3569" s="9">
        <f>A3569&amp;"-"&amp;TEXT(B3569,"yyyymmdd")</f>
        <v/>
      </c>
      <c r="D3569" s="9">
        <f>_xlfn.XLOOKUP(C3569,Violations[Key],Violations[Boro])</f>
        <v/>
      </c>
      <c r="E3569" s="9">
        <f>_xlfn.XLOOKUP(C3569,Violations[Key],Violations[Cuisine])</f>
        <v/>
      </c>
      <c r="F3569" s="9">
        <f>_xlfn.XLOOKUP(C3569,Violations[Key],Violations[Score])</f>
        <v/>
      </c>
      <c r="G3569" s="9">
        <f>_xlfn.XLOOKUP(C3569,Violations[Key],Violations[Grade])&amp;""</f>
        <v/>
      </c>
      <c r="H3569" s="9">
        <f>COUNTIFS(Violations[Key],C3569,Violations[Violation code],"&lt;&gt;")</f>
        <v/>
      </c>
      <c r="I3569" s="9">
        <f>COUNTIFS(Violations[Key],C3569,Violations[Critical flag],"Critical")</f>
        <v/>
      </c>
      <c r="J3569" s="9">
        <f>IF(LEFT(_xlfn.XLOOKUP(C3569,Violations[Key],Violations[Action]),20)="Establishment Closed","Yes","No")</f>
        <v/>
      </c>
      <c r="K3569" s="9">
        <f>IF(F3569&lt;=13,"Yes","No")</f>
        <v/>
      </c>
    </row>
    <row r="3570">
      <c r="A3570" t="n">
        <v>41672792</v>
      </c>
      <c r="B3570" s="8" t="n">
        <v>46196</v>
      </c>
      <c r="C3570" s="9">
        <f>A3570&amp;"-"&amp;TEXT(B3570,"yyyymmdd")</f>
        <v/>
      </c>
      <c r="D3570" s="9">
        <f>_xlfn.XLOOKUP(C3570,Violations[Key],Violations[Boro])</f>
        <v/>
      </c>
      <c r="E3570" s="9">
        <f>_xlfn.XLOOKUP(C3570,Violations[Key],Violations[Cuisine])</f>
        <v/>
      </c>
      <c r="F3570" s="9">
        <f>_xlfn.XLOOKUP(C3570,Violations[Key],Violations[Score])</f>
        <v/>
      </c>
      <c r="G3570" s="9">
        <f>_xlfn.XLOOKUP(C3570,Violations[Key],Violations[Grade])&amp;""</f>
        <v/>
      </c>
      <c r="H3570" s="9">
        <f>COUNTIFS(Violations[Key],C3570,Violations[Violation code],"&lt;&gt;")</f>
        <v/>
      </c>
      <c r="I3570" s="9">
        <f>COUNTIFS(Violations[Key],C3570,Violations[Critical flag],"Critical")</f>
        <v/>
      </c>
      <c r="J3570" s="9">
        <f>IF(LEFT(_xlfn.XLOOKUP(C3570,Violations[Key],Violations[Action]),20)="Establishment Closed","Yes","No")</f>
        <v/>
      </c>
      <c r="K3570" s="9">
        <f>IF(F3570&lt;=13,"Yes","No")</f>
        <v/>
      </c>
    </row>
    <row r="3571">
      <c r="A3571" t="n">
        <v>50002028</v>
      </c>
      <c r="B3571" s="8" t="n">
        <v>46196</v>
      </c>
      <c r="C3571" s="9">
        <f>A3571&amp;"-"&amp;TEXT(B3571,"yyyymmdd")</f>
        <v/>
      </c>
      <c r="D3571" s="9">
        <f>_xlfn.XLOOKUP(C3571,Violations[Key],Violations[Boro])</f>
        <v/>
      </c>
      <c r="E3571" s="9">
        <f>_xlfn.XLOOKUP(C3571,Violations[Key],Violations[Cuisine])</f>
        <v/>
      </c>
      <c r="F3571" s="9">
        <f>_xlfn.XLOOKUP(C3571,Violations[Key],Violations[Score])</f>
        <v/>
      </c>
      <c r="G3571" s="9">
        <f>_xlfn.XLOOKUP(C3571,Violations[Key],Violations[Grade])&amp;""</f>
        <v/>
      </c>
      <c r="H3571" s="9">
        <f>COUNTIFS(Violations[Key],C3571,Violations[Violation code],"&lt;&gt;")</f>
        <v/>
      </c>
      <c r="I3571" s="9">
        <f>COUNTIFS(Violations[Key],C3571,Violations[Critical flag],"Critical")</f>
        <v/>
      </c>
      <c r="J3571" s="9">
        <f>IF(LEFT(_xlfn.XLOOKUP(C3571,Violations[Key],Violations[Action]),20)="Establishment Closed","Yes","No")</f>
        <v/>
      </c>
      <c r="K3571" s="9">
        <f>IF(F3571&lt;=13,"Yes","No")</f>
        <v/>
      </c>
    </row>
    <row r="3572">
      <c r="A3572" t="n">
        <v>50003435</v>
      </c>
      <c r="B3572" s="8" t="n">
        <v>46196</v>
      </c>
      <c r="C3572" s="9">
        <f>A3572&amp;"-"&amp;TEXT(B3572,"yyyymmdd")</f>
        <v/>
      </c>
      <c r="D3572" s="9">
        <f>_xlfn.XLOOKUP(C3572,Violations[Key],Violations[Boro])</f>
        <v/>
      </c>
      <c r="E3572" s="9">
        <f>_xlfn.XLOOKUP(C3572,Violations[Key],Violations[Cuisine])</f>
        <v/>
      </c>
      <c r="F3572" s="9">
        <f>_xlfn.XLOOKUP(C3572,Violations[Key],Violations[Score])</f>
        <v/>
      </c>
      <c r="G3572" s="9">
        <f>_xlfn.XLOOKUP(C3572,Violations[Key],Violations[Grade])&amp;""</f>
        <v/>
      </c>
      <c r="H3572" s="9">
        <f>COUNTIFS(Violations[Key],C3572,Violations[Violation code],"&lt;&gt;")</f>
        <v/>
      </c>
      <c r="I3572" s="9">
        <f>COUNTIFS(Violations[Key],C3572,Violations[Critical flag],"Critical")</f>
        <v/>
      </c>
      <c r="J3572" s="9">
        <f>IF(LEFT(_xlfn.XLOOKUP(C3572,Violations[Key],Violations[Action]),20)="Establishment Closed","Yes","No")</f>
        <v/>
      </c>
      <c r="K3572" s="9">
        <f>IF(F3572&lt;=13,"Yes","No")</f>
        <v/>
      </c>
    </row>
    <row r="3573">
      <c r="A3573" t="n">
        <v>50004099</v>
      </c>
      <c r="B3573" s="8" t="n">
        <v>46196</v>
      </c>
      <c r="C3573" s="9">
        <f>A3573&amp;"-"&amp;TEXT(B3573,"yyyymmdd")</f>
        <v/>
      </c>
      <c r="D3573" s="9">
        <f>_xlfn.XLOOKUP(C3573,Violations[Key],Violations[Boro])</f>
        <v/>
      </c>
      <c r="E3573" s="9">
        <f>_xlfn.XLOOKUP(C3573,Violations[Key],Violations[Cuisine])</f>
        <v/>
      </c>
      <c r="F3573" s="9">
        <f>_xlfn.XLOOKUP(C3573,Violations[Key],Violations[Score])</f>
        <v/>
      </c>
      <c r="G3573" s="9">
        <f>_xlfn.XLOOKUP(C3573,Violations[Key],Violations[Grade])&amp;""</f>
        <v/>
      </c>
      <c r="H3573" s="9">
        <f>COUNTIFS(Violations[Key],C3573,Violations[Violation code],"&lt;&gt;")</f>
        <v/>
      </c>
      <c r="I3573" s="9">
        <f>COUNTIFS(Violations[Key],C3573,Violations[Critical flag],"Critical")</f>
        <v/>
      </c>
      <c r="J3573" s="9">
        <f>IF(LEFT(_xlfn.XLOOKUP(C3573,Violations[Key],Violations[Action]),20)="Establishment Closed","Yes","No")</f>
        <v/>
      </c>
      <c r="K3573" s="9">
        <f>IF(F3573&lt;=13,"Yes","No")</f>
        <v/>
      </c>
    </row>
    <row r="3574">
      <c r="A3574" t="n">
        <v>50004472</v>
      </c>
      <c r="B3574" s="8" t="n">
        <v>46196</v>
      </c>
      <c r="C3574" s="9">
        <f>A3574&amp;"-"&amp;TEXT(B3574,"yyyymmdd")</f>
        <v/>
      </c>
      <c r="D3574" s="9">
        <f>_xlfn.XLOOKUP(C3574,Violations[Key],Violations[Boro])</f>
        <v/>
      </c>
      <c r="E3574" s="9">
        <f>_xlfn.XLOOKUP(C3574,Violations[Key],Violations[Cuisine])</f>
        <v/>
      </c>
      <c r="F3574" s="9">
        <f>_xlfn.XLOOKUP(C3574,Violations[Key],Violations[Score])</f>
        <v/>
      </c>
      <c r="G3574" s="9">
        <f>_xlfn.XLOOKUP(C3574,Violations[Key],Violations[Grade])&amp;""</f>
        <v/>
      </c>
      <c r="H3574" s="9">
        <f>COUNTIFS(Violations[Key],C3574,Violations[Violation code],"&lt;&gt;")</f>
        <v/>
      </c>
      <c r="I3574" s="9">
        <f>COUNTIFS(Violations[Key],C3574,Violations[Critical flag],"Critical")</f>
        <v/>
      </c>
      <c r="J3574" s="9">
        <f>IF(LEFT(_xlfn.XLOOKUP(C3574,Violations[Key],Violations[Action]),20)="Establishment Closed","Yes","No")</f>
        <v/>
      </c>
      <c r="K3574" s="9">
        <f>IF(F3574&lt;=13,"Yes","No")</f>
        <v/>
      </c>
    </row>
    <row r="3575">
      <c r="A3575" t="n">
        <v>50017329</v>
      </c>
      <c r="B3575" s="8" t="n">
        <v>46196</v>
      </c>
      <c r="C3575" s="9">
        <f>A3575&amp;"-"&amp;TEXT(B3575,"yyyymmdd")</f>
        <v/>
      </c>
      <c r="D3575" s="9">
        <f>_xlfn.XLOOKUP(C3575,Violations[Key],Violations[Boro])</f>
        <v/>
      </c>
      <c r="E3575" s="9">
        <f>_xlfn.XLOOKUP(C3575,Violations[Key],Violations[Cuisine])</f>
        <v/>
      </c>
      <c r="F3575" s="9">
        <f>_xlfn.XLOOKUP(C3575,Violations[Key],Violations[Score])</f>
        <v/>
      </c>
      <c r="G3575" s="9">
        <f>_xlfn.XLOOKUP(C3575,Violations[Key],Violations[Grade])&amp;""</f>
        <v/>
      </c>
      <c r="H3575" s="9">
        <f>COUNTIFS(Violations[Key],C3575,Violations[Violation code],"&lt;&gt;")</f>
        <v/>
      </c>
      <c r="I3575" s="9">
        <f>COUNTIFS(Violations[Key],C3575,Violations[Critical flag],"Critical")</f>
        <v/>
      </c>
      <c r="J3575" s="9">
        <f>IF(LEFT(_xlfn.XLOOKUP(C3575,Violations[Key],Violations[Action]),20)="Establishment Closed","Yes","No")</f>
        <v/>
      </c>
      <c r="K3575" s="9">
        <f>IF(F3575&lt;=13,"Yes","No")</f>
        <v/>
      </c>
    </row>
    <row r="3576">
      <c r="A3576" t="n">
        <v>50018004</v>
      </c>
      <c r="B3576" s="8" t="n">
        <v>46196</v>
      </c>
      <c r="C3576" s="9">
        <f>A3576&amp;"-"&amp;TEXT(B3576,"yyyymmdd")</f>
        <v/>
      </c>
      <c r="D3576" s="9">
        <f>_xlfn.XLOOKUP(C3576,Violations[Key],Violations[Boro])</f>
        <v/>
      </c>
      <c r="E3576" s="9">
        <f>_xlfn.XLOOKUP(C3576,Violations[Key],Violations[Cuisine])</f>
        <v/>
      </c>
      <c r="F3576" s="9">
        <f>_xlfn.XLOOKUP(C3576,Violations[Key],Violations[Score])</f>
        <v/>
      </c>
      <c r="G3576" s="9">
        <f>_xlfn.XLOOKUP(C3576,Violations[Key],Violations[Grade])&amp;""</f>
        <v/>
      </c>
      <c r="H3576" s="9">
        <f>COUNTIFS(Violations[Key],C3576,Violations[Violation code],"&lt;&gt;")</f>
        <v/>
      </c>
      <c r="I3576" s="9">
        <f>COUNTIFS(Violations[Key],C3576,Violations[Critical flag],"Critical")</f>
        <v/>
      </c>
      <c r="J3576" s="9">
        <f>IF(LEFT(_xlfn.XLOOKUP(C3576,Violations[Key],Violations[Action]),20)="Establishment Closed","Yes","No")</f>
        <v/>
      </c>
      <c r="K3576" s="9">
        <f>IF(F3576&lt;=13,"Yes","No")</f>
        <v/>
      </c>
    </row>
    <row r="3577">
      <c r="A3577" t="n">
        <v>50033540</v>
      </c>
      <c r="B3577" s="8" t="n">
        <v>46196</v>
      </c>
      <c r="C3577" s="9">
        <f>A3577&amp;"-"&amp;TEXT(B3577,"yyyymmdd")</f>
        <v/>
      </c>
      <c r="D3577" s="9">
        <f>_xlfn.XLOOKUP(C3577,Violations[Key],Violations[Boro])</f>
        <v/>
      </c>
      <c r="E3577" s="9">
        <f>_xlfn.XLOOKUP(C3577,Violations[Key],Violations[Cuisine])</f>
        <v/>
      </c>
      <c r="F3577" s="9">
        <f>_xlfn.XLOOKUP(C3577,Violations[Key],Violations[Score])</f>
        <v/>
      </c>
      <c r="G3577" s="9">
        <f>_xlfn.XLOOKUP(C3577,Violations[Key],Violations[Grade])&amp;""</f>
        <v/>
      </c>
      <c r="H3577" s="9">
        <f>COUNTIFS(Violations[Key],C3577,Violations[Violation code],"&lt;&gt;")</f>
        <v/>
      </c>
      <c r="I3577" s="9">
        <f>COUNTIFS(Violations[Key],C3577,Violations[Critical flag],"Critical")</f>
        <v/>
      </c>
      <c r="J3577" s="9">
        <f>IF(LEFT(_xlfn.XLOOKUP(C3577,Violations[Key],Violations[Action]),20)="Establishment Closed","Yes","No")</f>
        <v/>
      </c>
      <c r="K3577" s="9">
        <f>IF(F3577&lt;=13,"Yes","No")</f>
        <v/>
      </c>
    </row>
    <row r="3578">
      <c r="A3578" t="n">
        <v>50044817</v>
      </c>
      <c r="B3578" s="8" t="n">
        <v>46196</v>
      </c>
      <c r="C3578" s="9">
        <f>A3578&amp;"-"&amp;TEXT(B3578,"yyyymmdd")</f>
        <v/>
      </c>
      <c r="D3578" s="9">
        <f>_xlfn.XLOOKUP(C3578,Violations[Key],Violations[Boro])</f>
        <v/>
      </c>
      <c r="E3578" s="9">
        <f>_xlfn.XLOOKUP(C3578,Violations[Key],Violations[Cuisine])</f>
        <v/>
      </c>
      <c r="F3578" s="9">
        <f>_xlfn.XLOOKUP(C3578,Violations[Key],Violations[Score])</f>
        <v/>
      </c>
      <c r="G3578" s="9">
        <f>_xlfn.XLOOKUP(C3578,Violations[Key],Violations[Grade])&amp;""</f>
        <v/>
      </c>
      <c r="H3578" s="9">
        <f>COUNTIFS(Violations[Key],C3578,Violations[Violation code],"&lt;&gt;")</f>
        <v/>
      </c>
      <c r="I3578" s="9">
        <f>COUNTIFS(Violations[Key],C3578,Violations[Critical flag],"Critical")</f>
        <v/>
      </c>
      <c r="J3578" s="9">
        <f>IF(LEFT(_xlfn.XLOOKUP(C3578,Violations[Key],Violations[Action]),20)="Establishment Closed","Yes","No")</f>
        <v/>
      </c>
      <c r="K3578" s="9">
        <f>IF(F3578&lt;=13,"Yes","No")</f>
        <v/>
      </c>
    </row>
    <row r="3579">
      <c r="A3579" t="n">
        <v>50045946</v>
      </c>
      <c r="B3579" s="8" t="n">
        <v>46196</v>
      </c>
      <c r="C3579" s="9">
        <f>A3579&amp;"-"&amp;TEXT(B3579,"yyyymmdd")</f>
        <v/>
      </c>
      <c r="D3579" s="9">
        <f>_xlfn.XLOOKUP(C3579,Violations[Key],Violations[Boro])</f>
        <v/>
      </c>
      <c r="E3579" s="9">
        <f>_xlfn.XLOOKUP(C3579,Violations[Key],Violations[Cuisine])</f>
        <v/>
      </c>
      <c r="F3579" s="9">
        <f>_xlfn.XLOOKUP(C3579,Violations[Key],Violations[Score])</f>
        <v/>
      </c>
      <c r="G3579" s="9">
        <f>_xlfn.XLOOKUP(C3579,Violations[Key],Violations[Grade])&amp;""</f>
        <v/>
      </c>
      <c r="H3579" s="9">
        <f>COUNTIFS(Violations[Key],C3579,Violations[Violation code],"&lt;&gt;")</f>
        <v/>
      </c>
      <c r="I3579" s="9">
        <f>COUNTIFS(Violations[Key],C3579,Violations[Critical flag],"Critical")</f>
        <v/>
      </c>
      <c r="J3579" s="9">
        <f>IF(LEFT(_xlfn.XLOOKUP(C3579,Violations[Key],Violations[Action]),20)="Establishment Closed","Yes","No")</f>
        <v/>
      </c>
      <c r="K3579" s="9">
        <f>IF(F3579&lt;=13,"Yes","No")</f>
        <v/>
      </c>
    </row>
    <row r="3580">
      <c r="A3580" t="n">
        <v>50050188</v>
      </c>
      <c r="B3580" s="8" t="n">
        <v>46196</v>
      </c>
      <c r="C3580" s="9">
        <f>A3580&amp;"-"&amp;TEXT(B3580,"yyyymmdd")</f>
        <v/>
      </c>
      <c r="D3580" s="9">
        <f>_xlfn.XLOOKUP(C3580,Violations[Key],Violations[Boro])</f>
        <v/>
      </c>
      <c r="E3580" s="9">
        <f>_xlfn.XLOOKUP(C3580,Violations[Key],Violations[Cuisine])</f>
        <v/>
      </c>
      <c r="F3580" s="9">
        <f>_xlfn.XLOOKUP(C3580,Violations[Key],Violations[Score])</f>
        <v/>
      </c>
      <c r="G3580" s="9">
        <f>_xlfn.XLOOKUP(C3580,Violations[Key],Violations[Grade])&amp;""</f>
        <v/>
      </c>
      <c r="H3580" s="9">
        <f>COUNTIFS(Violations[Key],C3580,Violations[Violation code],"&lt;&gt;")</f>
        <v/>
      </c>
      <c r="I3580" s="9">
        <f>COUNTIFS(Violations[Key],C3580,Violations[Critical flag],"Critical")</f>
        <v/>
      </c>
      <c r="J3580" s="9">
        <f>IF(LEFT(_xlfn.XLOOKUP(C3580,Violations[Key],Violations[Action]),20)="Establishment Closed","Yes","No")</f>
        <v/>
      </c>
      <c r="K3580" s="9">
        <f>IF(F3580&lt;=13,"Yes","No")</f>
        <v/>
      </c>
    </row>
    <row r="3581">
      <c r="A3581" t="n">
        <v>50053046</v>
      </c>
      <c r="B3581" s="8" t="n">
        <v>46196</v>
      </c>
      <c r="C3581" s="9">
        <f>A3581&amp;"-"&amp;TEXT(B3581,"yyyymmdd")</f>
        <v/>
      </c>
      <c r="D3581" s="9">
        <f>_xlfn.XLOOKUP(C3581,Violations[Key],Violations[Boro])</f>
        <v/>
      </c>
      <c r="E3581" s="9">
        <f>_xlfn.XLOOKUP(C3581,Violations[Key],Violations[Cuisine])</f>
        <v/>
      </c>
      <c r="F3581" s="9">
        <f>_xlfn.XLOOKUP(C3581,Violations[Key],Violations[Score])</f>
        <v/>
      </c>
      <c r="G3581" s="9">
        <f>_xlfn.XLOOKUP(C3581,Violations[Key],Violations[Grade])&amp;""</f>
        <v/>
      </c>
      <c r="H3581" s="9">
        <f>COUNTIFS(Violations[Key],C3581,Violations[Violation code],"&lt;&gt;")</f>
        <v/>
      </c>
      <c r="I3581" s="9">
        <f>COUNTIFS(Violations[Key],C3581,Violations[Critical flag],"Critical")</f>
        <v/>
      </c>
      <c r="J3581" s="9">
        <f>IF(LEFT(_xlfn.XLOOKUP(C3581,Violations[Key],Violations[Action]),20)="Establishment Closed","Yes","No")</f>
        <v/>
      </c>
      <c r="K3581" s="9">
        <f>IF(F3581&lt;=13,"Yes","No")</f>
        <v/>
      </c>
    </row>
    <row r="3582">
      <c r="A3582" t="n">
        <v>50063273</v>
      </c>
      <c r="B3582" s="8" t="n">
        <v>46196</v>
      </c>
      <c r="C3582" s="9">
        <f>A3582&amp;"-"&amp;TEXT(B3582,"yyyymmdd")</f>
        <v/>
      </c>
      <c r="D3582" s="9">
        <f>_xlfn.XLOOKUP(C3582,Violations[Key],Violations[Boro])</f>
        <v/>
      </c>
      <c r="E3582" s="9">
        <f>_xlfn.XLOOKUP(C3582,Violations[Key],Violations[Cuisine])</f>
        <v/>
      </c>
      <c r="F3582" s="9">
        <f>_xlfn.XLOOKUP(C3582,Violations[Key],Violations[Score])</f>
        <v/>
      </c>
      <c r="G3582" s="9">
        <f>_xlfn.XLOOKUP(C3582,Violations[Key],Violations[Grade])&amp;""</f>
        <v/>
      </c>
      <c r="H3582" s="9">
        <f>COUNTIFS(Violations[Key],C3582,Violations[Violation code],"&lt;&gt;")</f>
        <v/>
      </c>
      <c r="I3582" s="9">
        <f>COUNTIFS(Violations[Key],C3582,Violations[Critical flag],"Critical")</f>
        <v/>
      </c>
      <c r="J3582" s="9">
        <f>IF(LEFT(_xlfn.XLOOKUP(C3582,Violations[Key],Violations[Action]),20)="Establishment Closed","Yes","No")</f>
        <v/>
      </c>
      <c r="K3582" s="9">
        <f>IF(F3582&lt;=13,"Yes","No")</f>
        <v/>
      </c>
    </row>
    <row r="3583">
      <c r="A3583" t="n">
        <v>50072107</v>
      </c>
      <c r="B3583" s="8" t="n">
        <v>46196</v>
      </c>
      <c r="C3583" s="9">
        <f>A3583&amp;"-"&amp;TEXT(B3583,"yyyymmdd")</f>
        <v/>
      </c>
      <c r="D3583" s="9">
        <f>_xlfn.XLOOKUP(C3583,Violations[Key],Violations[Boro])</f>
        <v/>
      </c>
      <c r="E3583" s="9">
        <f>_xlfn.XLOOKUP(C3583,Violations[Key],Violations[Cuisine])</f>
        <v/>
      </c>
      <c r="F3583" s="9">
        <f>_xlfn.XLOOKUP(C3583,Violations[Key],Violations[Score])</f>
        <v/>
      </c>
      <c r="G3583" s="9">
        <f>_xlfn.XLOOKUP(C3583,Violations[Key],Violations[Grade])&amp;""</f>
        <v/>
      </c>
      <c r="H3583" s="9">
        <f>COUNTIFS(Violations[Key],C3583,Violations[Violation code],"&lt;&gt;")</f>
        <v/>
      </c>
      <c r="I3583" s="9">
        <f>COUNTIFS(Violations[Key],C3583,Violations[Critical flag],"Critical")</f>
        <v/>
      </c>
      <c r="J3583" s="9">
        <f>IF(LEFT(_xlfn.XLOOKUP(C3583,Violations[Key],Violations[Action]),20)="Establishment Closed","Yes","No")</f>
        <v/>
      </c>
      <c r="K3583" s="9">
        <f>IF(F3583&lt;=13,"Yes","No")</f>
        <v/>
      </c>
    </row>
    <row r="3584">
      <c r="A3584" t="n">
        <v>50084276</v>
      </c>
      <c r="B3584" s="8" t="n">
        <v>46196</v>
      </c>
      <c r="C3584" s="9">
        <f>A3584&amp;"-"&amp;TEXT(B3584,"yyyymmdd")</f>
        <v/>
      </c>
      <c r="D3584" s="9">
        <f>_xlfn.XLOOKUP(C3584,Violations[Key],Violations[Boro])</f>
        <v/>
      </c>
      <c r="E3584" s="9">
        <f>_xlfn.XLOOKUP(C3584,Violations[Key],Violations[Cuisine])</f>
        <v/>
      </c>
      <c r="F3584" s="9">
        <f>_xlfn.XLOOKUP(C3584,Violations[Key],Violations[Score])</f>
        <v/>
      </c>
      <c r="G3584" s="9">
        <f>_xlfn.XLOOKUP(C3584,Violations[Key],Violations[Grade])&amp;""</f>
        <v/>
      </c>
      <c r="H3584" s="9">
        <f>COUNTIFS(Violations[Key],C3584,Violations[Violation code],"&lt;&gt;")</f>
        <v/>
      </c>
      <c r="I3584" s="9">
        <f>COUNTIFS(Violations[Key],C3584,Violations[Critical flag],"Critical")</f>
        <v/>
      </c>
      <c r="J3584" s="9">
        <f>IF(LEFT(_xlfn.XLOOKUP(C3584,Violations[Key],Violations[Action]),20)="Establishment Closed","Yes","No")</f>
        <v/>
      </c>
      <c r="K3584" s="9">
        <f>IF(F3584&lt;=13,"Yes","No")</f>
        <v/>
      </c>
    </row>
    <row r="3585">
      <c r="A3585" t="n">
        <v>50086184</v>
      </c>
      <c r="B3585" s="8" t="n">
        <v>46196</v>
      </c>
      <c r="C3585" s="9">
        <f>A3585&amp;"-"&amp;TEXT(B3585,"yyyymmdd")</f>
        <v/>
      </c>
      <c r="D3585" s="9">
        <f>_xlfn.XLOOKUP(C3585,Violations[Key],Violations[Boro])</f>
        <v/>
      </c>
      <c r="E3585" s="9">
        <f>_xlfn.XLOOKUP(C3585,Violations[Key],Violations[Cuisine])</f>
        <v/>
      </c>
      <c r="F3585" s="9">
        <f>_xlfn.XLOOKUP(C3585,Violations[Key],Violations[Score])</f>
        <v/>
      </c>
      <c r="G3585" s="9">
        <f>_xlfn.XLOOKUP(C3585,Violations[Key],Violations[Grade])&amp;""</f>
        <v/>
      </c>
      <c r="H3585" s="9">
        <f>COUNTIFS(Violations[Key],C3585,Violations[Violation code],"&lt;&gt;")</f>
        <v/>
      </c>
      <c r="I3585" s="9">
        <f>COUNTIFS(Violations[Key],C3585,Violations[Critical flag],"Critical")</f>
        <v/>
      </c>
      <c r="J3585" s="9">
        <f>IF(LEFT(_xlfn.XLOOKUP(C3585,Violations[Key],Violations[Action]),20)="Establishment Closed","Yes","No")</f>
        <v/>
      </c>
      <c r="K3585" s="9">
        <f>IF(F3585&lt;=13,"Yes","No")</f>
        <v/>
      </c>
    </row>
    <row r="3586">
      <c r="A3586" t="n">
        <v>50086402</v>
      </c>
      <c r="B3586" s="8" t="n">
        <v>46196</v>
      </c>
      <c r="C3586" s="9">
        <f>A3586&amp;"-"&amp;TEXT(B3586,"yyyymmdd")</f>
        <v/>
      </c>
      <c r="D3586" s="9">
        <f>_xlfn.XLOOKUP(C3586,Violations[Key],Violations[Boro])</f>
        <v/>
      </c>
      <c r="E3586" s="9">
        <f>_xlfn.XLOOKUP(C3586,Violations[Key],Violations[Cuisine])</f>
        <v/>
      </c>
      <c r="F3586" s="9">
        <f>_xlfn.XLOOKUP(C3586,Violations[Key],Violations[Score])</f>
        <v/>
      </c>
      <c r="G3586" s="9">
        <f>_xlfn.XLOOKUP(C3586,Violations[Key],Violations[Grade])&amp;""</f>
        <v/>
      </c>
      <c r="H3586" s="9">
        <f>COUNTIFS(Violations[Key],C3586,Violations[Violation code],"&lt;&gt;")</f>
        <v/>
      </c>
      <c r="I3586" s="9">
        <f>COUNTIFS(Violations[Key],C3586,Violations[Critical flag],"Critical")</f>
        <v/>
      </c>
      <c r="J3586" s="9">
        <f>IF(LEFT(_xlfn.XLOOKUP(C3586,Violations[Key],Violations[Action]),20)="Establishment Closed","Yes","No")</f>
        <v/>
      </c>
      <c r="K3586" s="9">
        <f>IF(F3586&lt;=13,"Yes","No")</f>
        <v/>
      </c>
    </row>
    <row r="3587">
      <c r="A3587" t="n">
        <v>50090226</v>
      </c>
      <c r="B3587" s="8" t="n">
        <v>46196</v>
      </c>
      <c r="C3587" s="9">
        <f>A3587&amp;"-"&amp;TEXT(B3587,"yyyymmdd")</f>
        <v/>
      </c>
      <c r="D3587" s="9">
        <f>_xlfn.XLOOKUP(C3587,Violations[Key],Violations[Boro])</f>
        <v/>
      </c>
      <c r="E3587" s="9">
        <f>_xlfn.XLOOKUP(C3587,Violations[Key],Violations[Cuisine])</f>
        <v/>
      </c>
      <c r="F3587" s="9">
        <f>_xlfn.XLOOKUP(C3587,Violations[Key],Violations[Score])</f>
        <v/>
      </c>
      <c r="G3587" s="9">
        <f>_xlfn.XLOOKUP(C3587,Violations[Key],Violations[Grade])&amp;""</f>
        <v/>
      </c>
      <c r="H3587" s="9">
        <f>COUNTIFS(Violations[Key],C3587,Violations[Violation code],"&lt;&gt;")</f>
        <v/>
      </c>
      <c r="I3587" s="9">
        <f>COUNTIFS(Violations[Key],C3587,Violations[Critical flag],"Critical")</f>
        <v/>
      </c>
      <c r="J3587" s="9">
        <f>IF(LEFT(_xlfn.XLOOKUP(C3587,Violations[Key],Violations[Action]),20)="Establishment Closed","Yes","No")</f>
        <v/>
      </c>
      <c r="K3587" s="9">
        <f>IF(F3587&lt;=13,"Yes","No")</f>
        <v/>
      </c>
    </row>
    <row r="3588">
      <c r="A3588" t="n">
        <v>50098567</v>
      </c>
      <c r="B3588" s="8" t="n">
        <v>46196</v>
      </c>
      <c r="C3588" s="9">
        <f>A3588&amp;"-"&amp;TEXT(B3588,"yyyymmdd")</f>
        <v/>
      </c>
      <c r="D3588" s="9">
        <f>_xlfn.XLOOKUP(C3588,Violations[Key],Violations[Boro])</f>
        <v/>
      </c>
      <c r="E3588" s="9">
        <f>_xlfn.XLOOKUP(C3588,Violations[Key],Violations[Cuisine])</f>
        <v/>
      </c>
      <c r="F3588" s="9">
        <f>_xlfn.XLOOKUP(C3588,Violations[Key],Violations[Score])</f>
        <v/>
      </c>
      <c r="G3588" s="9">
        <f>_xlfn.XLOOKUP(C3588,Violations[Key],Violations[Grade])&amp;""</f>
        <v/>
      </c>
      <c r="H3588" s="9">
        <f>COUNTIFS(Violations[Key],C3588,Violations[Violation code],"&lt;&gt;")</f>
        <v/>
      </c>
      <c r="I3588" s="9">
        <f>COUNTIFS(Violations[Key],C3588,Violations[Critical flag],"Critical")</f>
        <v/>
      </c>
      <c r="J3588" s="9">
        <f>IF(LEFT(_xlfn.XLOOKUP(C3588,Violations[Key],Violations[Action]),20)="Establishment Closed","Yes","No")</f>
        <v/>
      </c>
      <c r="K3588" s="9">
        <f>IF(F3588&lt;=13,"Yes","No")</f>
        <v/>
      </c>
    </row>
    <row r="3589">
      <c r="A3589" t="n">
        <v>50098909</v>
      </c>
      <c r="B3589" s="8" t="n">
        <v>46196</v>
      </c>
      <c r="C3589" s="9">
        <f>A3589&amp;"-"&amp;TEXT(B3589,"yyyymmdd")</f>
        <v/>
      </c>
      <c r="D3589" s="9">
        <f>_xlfn.XLOOKUP(C3589,Violations[Key],Violations[Boro])</f>
        <v/>
      </c>
      <c r="E3589" s="9">
        <f>_xlfn.XLOOKUP(C3589,Violations[Key],Violations[Cuisine])</f>
        <v/>
      </c>
      <c r="F3589" s="9">
        <f>_xlfn.XLOOKUP(C3589,Violations[Key],Violations[Score])</f>
        <v/>
      </c>
      <c r="G3589" s="9">
        <f>_xlfn.XLOOKUP(C3589,Violations[Key],Violations[Grade])&amp;""</f>
        <v/>
      </c>
      <c r="H3589" s="9">
        <f>COUNTIFS(Violations[Key],C3589,Violations[Violation code],"&lt;&gt;")</f>
        <v/>
      </c>
      <c r="I3589" s="9">
        <f>COUNTIFS(Violations[Key],C3589,Violations[Critical flag],"Critical")</f>
        <v/>
      </c>
      <c r="J3589" s="9">
        <f>IF(LEFT(_xlfn.XLOOKUP(C3589,Violations[Key],Violations[Action]),20)="Establishment Closed","Yes","No")</f>
        <v/>
      </c>
      <c r="K3589" s="9">
        <f>IF(F3589&lt;=13,"Yes","No")</f>
        <v/>
      </c>
    </row>
    <row r="3590">
      <c r="A3590" t="n">
        <v>50101595</v>
      </c>
      <c r="B3590" s="8" t="n">
        <v>46196</v>
      </c>
      <c r="C3590" s="9">
        <f>A3590&amp;"-"&amp;TEXT(B3590,"yyyymmdd")</f>
        <v/>
      </c>
      <c r="D3590" s="9">
        <f>_xlfn.XLOOKUP(C3590,Violations[Key],Violations[Boro])</f>
        <v/>
      </c>
      <c r="E3590" s="9">
        <f>_xlfn.XLOOKUP(C3590,Violations[Key],Violations[Cuisine])</f>
        <v/>
      </c>
      <c r="F3590" s="9">
        <f>_xlfn.XLOOKUP(C3590,Violations[Key],Violations[Score])</f>
        <v/>
      </c>
      <c r="G3590" s="9">
        <f>_xlfn.XLOOKUP(C3590,Violations[Key],Violations[Grade])&amp;""</f>
        <v/>
      </c>
      <c r="H3590" s="9">
        <f>COUNTIFS(Violations[Key],C3590,Violations[Violation code],"&lt;&gt;")</f>
        <v/>
      </c>
      <c r="I3590" s="9">
        <f>COUNTIFS(Violations[Key],C3590,Violations[Critical flag],"Critical")</f>
        <v/>
      </c>
      <c r="J3590" s="9">
        <f>IF(LEFT(_xlfn.XLOOKUP(C3590,Violations[Key],Violations[Action]),20)="Establishment Closed","Yes","No")</f>
        <v/>
      </c>
      <c r="K3590" s="9">
        <f>IF(F3590&lt;=13,"Yes","No")</f>
        <v/>
      </c>
    </row>
    <row r="3591">
      <c r="A3591" t="n">
        <v>50102156</v>
      </c>
      <c r="B3591" s="8" t="n">
        <v>46196</v>
      </c>
      <c r="C3591" s="9">
        <f>A3591&amp;"-"&amp;TEXT(B3591,"yyyymmdd")</f>
        <v/>
      </c>
      <c r="D3591" s="9">
        <f>_xlfn.XLOOKUP(C3591,Violations[Key],Violations[Boro])</f>
        <v/>
      </c>
      <c r="E3591" s="9">
        <f>_xlfn.XLOOKUP(C3591,Violations[Key],Violations[Cuisine])</f>
        <v/>
      </c>
      <c r="F3591" s="9">
        <f>_xlfn.XLOOKUP(C3591,Violations[Key],Violations[Score])</f>
        <v/>
      </c>
      <c r="G3591" s="9">
        <f>_xlfn.XLOOKUP(C3591,Violations[Key],Violations[Grade])&amp;""</f>
        <v/>
      </c>
      <c r="H3591" s="9">
        <f>COUNTIFS(Violations[Key],C3591,Violations[Violation code],"&lt;&gt;")</f>
        <v/>
      </c>
      <c r="I3591" s="9">
        <f>COUNTIFS(Violations[Key],C3591,Violations[Critical flag],"Critical")</f>
        <v/>
      </c>
      <c r="J3591" s="9">
        <f>IF(LEFT(_xlfn.XLOOKUP(C3591,Violations[Key],Violations[Action]),20)="Establishment Closed","Yes","No")</f>
        <v/>
      </c>
      <c r="K3591" s="9">
        <f>IF(F3591&lt;=13,"Yes","No")</f>
        <v/>
      </c>
    </row>
    <row r="3592">
      <c r="A3592" t="n">
        <v>50105664</v>
      </c>
      <c r="B3592" s="8" t="n">
        <v>46196</v>
      </c>
      <c r="C3592" s="9">
        <f>A3592&amp;"-"&amp;TEXT(B3592,"yyyymmdd")</f>
        <v/>
      </c>
      <c r="D3592" s="9">
        <f>_xlfn.XLOOKUP(C3592,Violations[Key],Violations[Boro])</f>
        <v/>
      </c>
      <c r="E3592" s="9">
        <f>_xlfn.XLOOKUP(C3592,Violations[Key],Violations[Cuisine])</f>
        <v/>
      </c>
      <c r="F3592" s="9">
        <f>_xlfn.XLOOKUP(C3592,Violations[Key],Violations[Score])</f>
        <v/>
      </c>
      <c r="G3592" s="9">
        <f>_xlfn.XLOOKUP(C3592,Violations[Key],Violations[Grade])&amp;""</f>
        <v/>
      </c>
      <c r="H3592" s="9">
        <f>COUNTIFS(Violations[Key],C3592,Violations[Violation code],"&lt;&gt;")</f>
        <v/>
      </c>
      <c r="I3592" s="9">
        <f>COUNTIFS(Violations[Key],C3592,Violations[Critical flag],"Critical")</f>
        <v/>
      </c>
      <c r="J3592" s="9">
        <f>IF(LEFT(_xlfn.XLOOKUP(C3592,Violations[Key],Violations[Action]),20)="Establishment Closed","Yes","No")</f>
        <v/>
      </c>
      <c r="K3592" s="9">
        <f>IF(F3592&lt;=13,"Yes","No")</f>
        <v/>
      </c>
    </row>
    <row r="3593">
      <c r="A3593" t="n">
        <v>50105696</v>
      </c>
      <c r="B3593" s="8" t="n">
        <v>46196</v>
      </c>
      <c r="C3593" s="9">
        <f>A3593&amp;"-"&amp;TEXT(B3593,"yyyymmdd")</f>
        <v/>
      </c>
      <c r="D3593" s="9">
        <f>_xlfn.XLOOKUP(C3593,Violations[Key],Violations[Boro])</f>
        <v/>
      </c>
      <c r="E3593" s="9">
        <f>_xlfn.XLOOKUP(C3593,Violations[Key],Violations[Cuisine])</f>
        <v/>
      </c>
      <c r="F3593" s="9">
        <f>_xlfn.XLOOKUP(C3593,Violations[Key],Violations[Score])</f>
        <v/>
      </c>
      <c r="G3593" s="9">
        <f>_xlfn.XLOOKUP(C3593,Violations[Key],Violations[Grade])&amp;""</f>
        <v/>
      </c>
      <c r="H3593" s="9">
        <f>COUNTIFS(Violations[Key],C3593,Violations[Violation code],"&lt;&gt;")</f>
        <v/>
      </c>
      <c r="I3593" s="9">
        <f>COUNTIFS(Violations[Key],C3593,Violations[Critical flag],"Critical")</f>
        <v/>
      </c>
      <c r="J3593" s="9">
        <f>IF(LEFT(_xlfn.XLOOKUP(C3593,Violations[Key],Violations[Action]),20)="Establishment Closed","Yes","No")</f>
        <v/>
      </c>
      <c r="K3593" s="9">
        <f>IF(F3593&lt;=13,"Yes","No")</f>
        <v/>
      </c>
    </row>
    <row r="3594">
      <c r="A3594" t="n">
        <v>50105846</v>
      </c>
      <c r="B3594" s="8" t="n">
        <v>46196</v>
      </c>
      <c r="C3594" s="9">
        <f>A3594&amp;"-"&amp;TEXT(B3594,"yyyymmdd")</f>
        <v/>
      </c>
      <c r="D3594" s="9">
        <f>_xlfn.XLOOKUP(C3594,Violations[Key],Violations[Boro])</f>
        <v/>
      </c>
      <c r="E3594" s="9">
        <f>_xlfn.XLOOKUP(C3594,Violations[Key],Violations[Cuisine])</f>
        <v/>
      </c>
      <c r="F3594" s="9">
        <f>_xlfn.XLOOKUP(C3594,Violations[Key],Violations[Score])</f>
        <v/>
      </c>
      <c r="G3594" s="9">
        <f>_xlfn.XLOOKUP(C3594,Violations[Key],Violations[Grade])&amp;""</f>
        <v/>
      </c>
      <c r="H3594" s="9">
        <f>COUNTIFS(Violations[Key],C3594,Violations[Violation code],"&lt;&gt;")</f>
        <v/>
      </c>
      <c r="I3594" s="9">
        <f>COUNTIFS(Violations[Key],C3594,Violations[Critical flag],"Critical")</f>
        <v/>
      </c>
      <c r="J3594" s="9">
        <f>IF(LEFT(_xlfn.XLOOKUP(C3594,Violations[Key],Violations[Action]),20)="Establishment Closed","Yes","No")</f>
        <v/>
      </c>
      <c r="K3594" s="9">
        <f>IF(F3594&lt;=13,"Yes","No")</f>
        <v/>
      </c>
    </row>
    <row r="3595">
      <c r="A3595" t="n">
        <v>50106573</v>
      </c>
      <c r="B3595" s="8" t="n">
        <v>46196</v>
      </c>
      <c r="C3595" s="9">
        <f>A3595&amp;"-"&amp;TEXT(B3595,"yyyymmdd")</f>
        <v/>
      </c>
      <c r="D3595" s="9">
        <f>_xlfn.XLOOKUP(C3595,Violations[Key],Violations[Boro])</f>
        <v/>
      </c>
      <c r="E3595" s="9">
        <f>_xlfn.XLOOKUP(C3595,Violations[Key],Violations[Cuisine])</f>
        <v/>
      </c>
      <c r="F3595" s="9">
        <f>_xlfn.XLOOKUP(C3595,Violations[Key],Violations[Score])</f>
        <v/>
      </c>
      <c r="G3595" s="9">
        <f>_xlfn.XLOOKUP(C3595,Violations[Key],Violations[Grade])&amp;""</f>
        <v/>
      </c>
      <c r="H3595" s="9">
        <f>COUNTIFS(Violations[Key],C3595,Violations[Violation code],"&lt;&gt;")</f>
        <v/>
      </c>
      <c r="I3595" s="9">
        <f>COUNTIFS(Violations[Key],C3595,Violations[Critical flag],"Critical")</f>
        <v/>
      </c>
      <c r="J3595" s="9">
        <f>IF(LEFT(_xlfn.XLOOKUP(C3595,Violations[Key],Violations[Action]),20)="Establishment Closed","Yes","No")</f>
        <v/>
      </c>
      <c r="K3595" s="9">
        <f>IF(F3595&lt;=13,"Yes","No")</f>
        <v/>
      </c>
    </row>
    <row r="3596">
      <c r="A3596" t="n">
        <v>50115881</v>
      </c>
      <c r="B3596" s="8" t="n">
        <v>46196</v>
      </c>
      <c r="C3596" s="9">
        <f>A3596&amp;"-"&amp;TEXT(B3596,"yyyymmdd")</f>
        <v/>
      </c>
      <c r="D3596" s="9">
        <f>_xlfn.XLOOKUP(C3596,Violations[Key],Violations[Boro])</f>
        <v/>
      </c>
      <c r="E3596" s="9">
        <f>_xlfn.XLOOKUP(C3596,Violations[Key],Violations[Cuisine])</f>
        <v/>
      </c>
      <c r="F3596" s="9">
        <f>_xlfn.XLOOKUP(C3596,Violations[Key],Violations[Score])</f>
        <v/>
      </c>
      <c r="G3596" s="9">
        <f>_xlfn.XLOOKUP(C3596,Violations[Key],Violations[Grade])&amp;""</f>
        <v/>
      </c>
      <c r="H3596" s="9">
        <f>COUNTIFS(Violations[Key],C3596,Violations[Violation code],"&lt;&gt;")</f>
        <v/>
      </c>
      <c r="I3596" s="9">
        <f>COUNTIFS(Violations[Key],C3596,Violations[Critical flag],"Critical")</f>
        <v/>
      </c>
      <c r="J3596" s="9">
        <f>IF(LEFT(_xlfn.XLOOKUP(C3596,Violations[Key],Violations[Action]),20)="Establishment Closed","Yes","No")</f>
        <v/>
      </c>
      <c r="K3596" s="9">
        <f>IF(F3596&lt;=13,"Yes","No")</f>
        <v/>
      </c>
    </row>
    <row r="3597">
      <c r="A3597" t="n">
        <v>50116957</v>
      </c>
      <c r="B3597" s="8" t="n">
        <v>46196</v>
      </c>
      <c r="C3597" s="9">
        <f>A3597&amp;"-"&amp;TEXT(B3597,"yyyymmdd")</f>
        <v/>
      </c>
      <c r="D3597" s="9">
        <f>_xlfn.XLOOKUP(C3597,Violations[Key],Violations[Boro])</f>
        <v/>
      </c>
      <c r="E3597" s="9">
        <f>_xlfn.XLOOKUP(C3597,Violations[Key],Violations[Cuisine])</f>
        <v/>
      </c>
      <c r="F3597" s="9">
        <f>_xlfn.XLOOKUP(C3597,Violations[Key],Violations[Score])</f>
        <v/>
      </c>
      <c r="G3597" s="9">
        <f>_xlfn.XLOOKUP(C3597,Violations[Key],Violations[Grade])&amp;""</f>
        <v/>
      </c>
      <c r="H3597" s="9">
        <f>COUNTIFS(Violations[Key],C3597,Violations[Violation code],"&lt;&gt;")</f>
        <v/>
      </c>
      <c r="I3597" s="9">
        <f>COUNTIFS(Violations[Key],C3597,Violations[Critical flag],"Critical")</f>
        <v/>
      </c>
      <c r="J3597" s="9">
        <f>IF(LEFT(_xlfn.XLOOKUP(C3597,Violations[Key],Violations[Action]),20)="Establishment Closed","Yes","No")</f>
        <v/>
      </c>
      <c r="K3597" s="9">
        <f>IF(F3597&lt;=13,"Yes","No")</f>
        <v/>
      </c>
    </row>
    <row r="3598">
      <c r="A3598" t="n">
        <v>50117525</v>
      </c>
      <c r="B3598" s="8" t="n">
        <v>46196</v>
      </c>
      <c r="C3598" s="9">
        <f>A3598&amp;"-"&amp;TEXT(B3598,"yyyymmdd")</f>
        <v/>
      </c>
      <c r="D3598" s="9">
        <f>_xlfn.XLOOKUP(C3598,Violations[Key],Violations[Boro])</f>
        <v/>
      </c>
      <c r="E3598" s="9">
        <f>_xlfn.XLOOKUP(C3598,Violations[Key],Violations[Cuisine])</f>
        <v/>
      </c>
      <c r="F3598" s="9">
        <f>_xlfn.XLOOKUP(C3598,Violations[Key],Violations[Score])</f>
        <v/>
      </c>
      <c r="G3598" s="9">
        <f>_xlfn.XLOOKUP(C3598,Violations[Key],Violations[Grade])&amp;""</f>
        <v/>
      </c>
      <c r="H3598" s="9">
        <f>COUNTIFS(Violations[Key],C3598,Violations[Violation code],"&lt;&gt;")</f>
        <v/>
      </c>
      <c r="I3598" s="9">
        <f>COUNTIFS(Violations[Key],C3598,Violations[Critical flag],"Critical")</f>
        <v/>
      </c>
      <c r="J3598" s="9">
        <f>IF(LEFT(_xlfn.XLOOKUP(C3598,Violations[Key],Violations[Action]),20)="Establishment Closed","Yes","No")</f>
        <v/>
      </c>
      <c r="K3598" s="9">
        <f>IF(F3598&lt;=13,"Yes","No")</f>
        <v/>
      </c>
    </row>
    <row r="3599">
      <c r="A3599" t="n">
        <v>50121140</v>
      </c>
      <c r="B3599" s="8" t="n">
        <v>46196</v>
      </c>
      <c r="C3599" s="9">
        <f>A3599&amp;"-"&amp;TEXT(B3599,"yyyymmdd")</f>
        <v/>
      </c>
      <c r="D3599" s="9">
        <f>_xlfn.XLOOKUP(C3599,Violations[Key],Violations[Boro])</f>
        <v/>
      </c>
      <c r="E3599" s="9">
        <f>_xlfn.XLOOKUP(C3599,Violations[Key],Violations[Cuisine])</f>
        <v/>
      </c>
      <c r="F3599" s="9">
        <f>_xlfn.XLOOKUP(C3599,Violations[Key],Violations[Score])</f>
        <v/>
      </c>
      <c r="G3599" s="9">
        <f>_xlfn.XLOOKUP(C3599,Violations[Key],Violations[Grade])&amp;""</f>
        <v/>
      </c>
      <c r="H3599" s="9">
        <f>COUNTIFS(Violations[Key],C3599,Violations[Violation code],"&lt;&gt;")</f>
        <v/>
      </c>
      <c r="I3599" s="9">
        <f>COUNTIFS(Violations[Key],C3599,Violations[Critical flag],"Critical")</f>
        <v/>
      </c>
      <c r="J3599" s="9">
        <f>IF(LEFT(_xlfn.XLOOKUP(C3599,Violations[Key],Violations[Action]),20)="Establishment Closed","Yes","No")</f>
        <v/>
      </c>
      <c r="K3599" s="9">
        <f>IF(F3599&lt;=13,"Yes","No")</f>
        <v/>
      </c>
    </row>
    <row r="3600">
      <c r="A3600" t="n">
        <v>50128647</v>
      </c>
      <c r="B3600" s="8" t="n">
        <v>46196</v>
      </c>
      <c r="C3600" s="9">
        <f>A3600&amp;"-"&amp;TEXT(B3600,"yyyymmdd")</f>
        <v/>
      </c>
      <c r="D3600" s="9">
        <f>_xlfn.XLOOKUP(C3600,Violations[Key],Violations[Boro])</f>
        <v/>
      </c>
      <c r="E3600" s="9">
        <f>_xlfn.XLOOKUP(C3600,Violations[Key],Violations[Cuisine])</f>
        <v/>
      </c>
      <c r="F3600" s="9">
        <f>_xlfn.XLOOKUP(C3600,Violations[Key],Violations[Score])</f>
        <v/>
      </c>
      <c r="G3600" s="9">
        <f>_xlfn.XLOOKUP(C3600,Violations[Key],Violations[Grade])&amp;""</f>
        <v/>
      </c>
      <c r="H3600" s="9">
        <f>COUNTIFS(Violations[Key],C3600,Violations[Violation code],"&lt;&gt;")</f>
        <v/>
      </c>
      <c r="I3600" s="9">
        <f>COUNTIFS(Violations[Key],C3600,Violations[Critical flag],"Critical")</f>
        <v/>
      </c>
      <c r="J3600" s="9">
        <f>IF(LEFT(_xlfn.XLOOKUP(C3600,Violations[Key],Violations[Action]),20)="Establishment Closed","Yes","No")</f>
        <v/>
      </c>
      <c r="K3600" s="9">
        <f>IF(F3600&lt;=13,"Yes","No")</f>
        <v/>
      </c>
    </row>
    <row r="3601">
      <c r="A3601" t="n">
        <v>50134014</v>
      </c>
      <c r="B3601" s="8" t="n">
        <v>46196</v>
      </c>
      <c r="C3601" s="9">
        <f>A3601&amp;"-"&amp;TEXT(B3601,"yyyymmdd")</f>
        <v/>
      </c>
      <c r="D3601" s="9">
        <f>_xlfn.XLOOKUP(C3601,Violations[Key],Violations[Boro])</f>
        <v/>
      </c>
      <c r="E3601" s="9">
        <f>_xlfn.XLOOKUP(C3601,Violations[Key],Violations[Cuisine])</f>
        <v/>
      </c>
      <c r="F3601" s="9">
        <f>_xlfn.XLOOKUP(C3601,Violations[Key],Violations[Score])</f>
        <v/>
      </c>
      <c r="G3601" s="9">
        <f>_xlfn.XLOOKUP(C3601,Violations[Key],Violations[Grade])&amp;""</f>
        <v/>
      </c>
      <c r="H3601" s="9">
        <f>COUNTIFS(Violations[Key],C3601,Violations[Violation code],"&lt;&gt;")</f>
        <v/>
      </c>
      <c r="I3601" s="9">
        <f>COUNTIFS(Violations[Key],C3601,Violations[Critical flag],"Critical")</f>
        <v/>
      </c>
      <c r="J3601" s="9">
        <f>IF(LEFT(_xlfn.XLOOKUP(C3601,Violations[Key],Violations[Action]),20)="Establishment Closed","Yes","No")</f>
        <v/>
      </c>
      <c r="K3601" s="9">
        <f>IF(F3601&lt;=13,"Yes","No")</f>
        <v/>
      </c>
    </row>
    <row r="3602">
      <c r="A3602" t="n">
        <v>50135446</v>
      </c>
      <c r="B3602" s="8" t="n">
        <v>46196</v>
      </c>
      <c r="C3602" s="9">
        <f>A3602&amp;"-"&amp;TEXT(B3602,"yyyymmdd")</f>
        <v/>
      </c>
      <c r="D3602" s="9">
        <f>_xlfn.XLOOKUP(C3602,Violations[Key],Violations[Boro])</f>
        <v/>
      </c>
      <c r="E3602" s="9">
        <f>_xlfn.XLOOKUP(C3602,Violations[Key],Violations[Cuisine])</f>
        <v/>
      </c>
      <c r="F3602" s="9">
        <f>_xlfn.XLOOKUP(C3602,Violations[Key],Violations[Score])</f>
        <v/>
      </c>
      <c r="G3602" s="9">
        <f>_xlfn.XLOOKUP(C3602,Violations[Key],Violations[Grade])&amp;""</f>
        <v/>
      </c>
      <c r="H3602" s="9">
        <f>COUNTIFS(Violations[Key],C3602,Violations[Violation code],"&lt;&gt;")</f>
        <v/>
      </c>
      <c r="I3602" s="9">
        <f>COUNTIFS(Violations[Key],C3602,Violations[Critical flag],"Critical")</f>
        <v/>
      </c>
      <c r="J3602" s="9">
        <f>IF(LEFT(_xlfn.XLOOKUP(C3602,Violations[Key],Violations[Action]),20)="Establishment Closed","Yes","No")</f>
        <v/>
      </c>
      <c r="K3602" s="9">
        <f>IF(F3602&lt;=13,"Yes","No")</f>
        <v/>
      </c>
    </row>
    <row r="3603">
      <c r="A3603" t="n">
        <v>50144657</v>
      </c>
      <c r="B3603" s="8" t="n">
        <v>46196</v>
      </c>
      <c r="C3603" s="9">
        <f>A3603&amp;"-"&amp;TEXT(B3603,"yyyymmdd")</f>
        <v/>
      </c>
      <c r="D3603" s="9">
        <f>_xlfn.XLOOKUP(C3603,Violations[Key],Violations[Boro])</f>
        <v/>
      </c>
      <c r="E3603" s="9">
        <f>_xlfn.XLOOKUP(C3603,Violations[Key],Violations[Cuisine])</f>
        <v/>
      </c>
      <c r="F3603" s="9">
        <f>_xlfn.XLOOKUP(C3603,Violations[Key],Violations[Score])</f>
        <v/>
      </c>
      <c r="G3603" s="9">
        <f>_xlfn.XLOOKUP(C3603,Violations[Key],Violations[Grade])&amp;""</f>
        <v/>
      </c>
      <c r="H3603" s="9">
        <f>COUNTIFS(Violations[Key],C3603,Violations[Violation code],"&lt;&gt;")</f>
        <v/>
      </c>
      <c r="I3603" s="9">
        <f>COUNTIFS(Violations[Key],C3603,Violations[Critical flag],"Critical")</f>
        <v/>
      </c>
      <c r="J3603" s="9">
        <f>IF(LEFT(_xlfn.XLOOKUP(C3603,Violations[Key],Violations[Action]),20)="Establishment Closed","Yes","No")</f>
        <v/>
      </c>
      <c r="K3603" s="9">
        <f>IF(F3603&lt;=13,"Yes","No")</f>
        <v/>
      </c>
    </row>
    <row r="3604">
      <c r="A3604" t="n">
        <v>50147378</v>
      </c>
      <c r="B3604" s="8" t="n">
        <v>46196</v>
      </c>
      <c r="C3604" s="9">
        <f>A3604&amp;"-"&amp;TEXT(B3604,"yyyymmdd")</f>
        <v/>
      </c>
      <c r="D3604" s="9">
        <f>_xlfn.XLOOKUP(C3604,Violations[Key],Violations[Boro])</f>
        <v/>
      </c>
      <c r="E3604" s="9">
        <f>_xlfn.XLOOKUP(C3604,Violations[Key],Violations[Cuisine])</f>
        <v/>
      </c>
      <c r="F3604" s="9">
        <f>_xlfn.XLOOKUP(C3604,Violations[Key],Violations[Score])</f>
        <v/>
      </c>
      <c r="G3604" s="9">
        <f>_xlfn.XLOOKUP(C3604,Violations[Key],Violations[Grade])&amp;""</f>
        <v/>
      </c>
      <c r="H3604" s="9">
        <f>COUNTIFS(Violations[Key],C3604,Violations[Violation code],"&lt;&gt;")</f>
        <v/>
      </c>
      <c r="I3604" s="9">
        <f>COUNTIFS(Violations[Key],C3604,Violations[Critical flag],"Critical")</f>
        <v/>
      </c>
      <c r="J3604" s="9">
        <f>IF(LEFT(_xlfn.XLOOKUP(C3604,Violations[Key],Violations[Action]),20)="Establishment Closed","Yes","No")</f>
        <v/>
      </c>
      <c r="K3604" s="9">
        <f>IF(F3604&lt;=13,"Yes","No")</f>
        <v/>
      </c>
    </row>
    <row r="3605">
      <c r="A3605" t="n">
        <v>50156808</v>
      </c>
      <c r="B3605" s="8" t="n">
        <v>46196</v>
      </c>
      <c r="C3605" s="9">
        <f>A3605&amp;"-"&amp;TEXT(B3605,"yyyymmdd")</f>
        <v/>
      </c>
      <c r="D3605" s="9">
        <f>_xlfn.XLOOKUP(C3605,Violations[Key],Violations[Boro])</f>
        <v/>
      </c>
      <c r="E3605" s="9">
        <f>_xlfn.XLOOKUP(C3605,Violations[Key],Violations[Cuisine])</f>
        <v/>
      </c>
      <c r="F3605" s="9">
        <f>_xlfn.XLOOKUP(C3605,Violations[Key],Violations[Score])</f>
        <v/>
      </c>
      <c r="G3605" s="9">
        <f>_xlfn.XLOOKUP(C3605,Violations[Key],Violations[Grade])&amp;""</f>
        <v/>
      </c>
      <c r="H3605" s="9">
        <f>COUNTIFS(Violations[Key],C3605,Violations[Violation code],"&lt;&gt;")</f>
        <v/>
      </c>
      <c r="I3605" s="9">
        <f>COUNTIFS(Violations[Key],C3605,Violations[Critical flag],"Critical")</f>
        <v/>
      </c>
      <c r="J3605" s="9">
        <f>IF(LEFT(_xlfn.XLOOKUP(C3605,Violations[Key],Violations[Action]),20)="Establishment Closed","Yes","No")</f>
        <v/>
      </c>
      <c r="K3605" s="9">
        <f>IF(F3605&lt;=13,"Yes","No")</f>
        <v/>
      </c>
    </row>
    <row r="3606">
      <c r="A3606" t="n">
        <v>50158418</v>
      </c>
      <c r="B3606" s="8" t="n">
        <v>46196</v>
      </c>
      <c r="C3606" s="9">
        <f>A3606&amp;"-"&amp;TEXT(B3606,"yyyymmdd")</f>
        <v/>
      </c>
      <c r="D3606" s="9">
        <f>_xlfn.XLOOKUP(C3606,Violations[Key],Violations[Boro])</f>
        <v/>
      </c>
      <c r="E3606" s="9">
        <f>_xlfn.XLOOKUP(C3606,Violations[Key],Violations[Cuisine])</f>
        <v/>
      </c>
      <c r="F3606" s="9">
        <f>_xlfn.XLOOKUP(C3606,Violations[Key],Violations[Score])</f>
        <v/>
      </c>
      <c r="G3606" s="9">
        <f>_xlfn.XLOOKUP(C3606,Violations[Key],Violations[Grade])&amp;""</f>
        <v/>
      </c>
      <c r="H3606" s="9">
        <f>COUNTIFS(Violations[Key],C3606,Violations[Violation code],"&lt;&gt;")</f>
        <v/>
      </c>
      <c r="I3606" s="9">
        <f>COUNTIFS(Violations[Key],C3606,Violations[Critical flag],"Critical")</f>
        <v/>
      </c>
      <c r="J3606" s="9">
        <f>IF(LEFT(_xlfn.XLOOKUP(C3606,Violations[Key],Violations[Action]),20)="Establishment Closed","Yes","No")</f>
        <v/>
      </c>
      <c r="K3606" s="9">
        <f>IF(F3606&lt;=13,"Yes","No")</f>
        <v/>
      </c>
    </row>
    <row r="3607">
      <c r="A3607" t="n">
        <v>50158458</v>
      </c>
      <c r="B3607" s="8" t="n">
        <v>46196</v>
      </c>
      <c r="C3607" s="9">
        <f>A3607&amp;"-"&amp;TEXT(B3607,"yyyymmdd")</f>
        <v/>
      </c>
      <c r="D3607" s="9">
        <f>_xlfn.XLOOKUP(C3607,Violations[Key],Violations[Boro])</f>
        <v/>
      </c>
      <c r="E3607" s="9">
        <f>_xlfn.XLOOKUP(C3607,Violations[Key],Violations[Cuisine])</f>
        <v/>
      </c>
      <c r="F3607" s="9">
        <f>_xlfn.XLOOKUP(C3607,Violations[Key],Violations[Score])</f>
        <v/>
      </c>
      <c r="G3607" s="9">
        <f>_xlfn.XLOOKUP(C3607,Violations[Key],Violations[Grade])&amp;""</f>
        <v/>
      </c>
      <c r="H3607" s="9">
        <f>COUNTIFS(Violations[Key],C3607,Violations[Violation code],"&lt;&gt;")</f>
        <v/>
      </c>
      <c r="I3607" s="9">
        <f>COUNTIFS(Violations[Key],C3607,Violations[Critical flag],"Critical")</f>
        <v/>
      </c>
      <c r="J3607" s="9">
        <f>IF(LEFT(_xlfn.XLOOKUP(C3607,Violations[Key],Violations[Action]),20)="Establishment Closed","Yes","No")</f>
        <v/>
      </c>
      <c r="K3607" s="9">
        <f>IF(F3607&lt;=13,"Yes","No")</f>
        <v/>
      </c>
    </row>
    <row r="3608">
      <c r="A3608" t="n">
        <v>50162866</v>
      </c>
      <c r="B3608" s="8" t="n">
        <v>46196</v>
      </c>
      <c r="C3608" s="9">
        <f>A3608&amp;"-"&amp;TEXT(B3608,"yyyymmdd")</f>
        <v/>
      </c>
      <c r="D3608" s="9">
        <f>_xlfn.XLOOKUP(C3608,Violations[Key],Violations[Boro])</f>
        <v/>
      </c>
      <c r="E3608" s="9">
        <f>_xlfn.XLOOKUP(C3608,Violations[Key],Violations[Cuisine])</f>
        <v/>
      </c>
      <c r="F3608" s="9">
        <f>_xlfn.XLOOKUP(C3608,Violations[Key],Violations[Score])</f>
        <v/>
      </c>
      <c r="G3608" s="9">
        <f>_xlfn.XLOOKUP(C3608,Violations[Key],Violations[Grade])&amp;""</f>
        <v/>
      </c>
      <c r="H3608" s="9">
        <f>COUNTIFS(Violations[Key],C3608,Violations[Violation code],"&lt;&gt;")</f>
        <v/>
      </c>
      <c r="I3608" s="9">
        <f>COUNTIFS(Violations[Key],C3608,Violations[Critical flag],"Critical")</f>
        <v/>
      </c>
      <c r="J3608" s="9">
        <f>IF(LEFT(_xlfn.XLOOKUP(C3608,Violations[Key],Violations[Action]),20)="Establishment Closed","Yes","No")</f>
        <v/>
      </c>
      <c r="K3608" s="9">
        <f>IF(F3608&lt;=13,"Yes","No")</f>
        <v/>
      </c>
    </row>
    <row r="3609">
      <c r="A3609" t="n">
        <v>50163768</v>
      </c>
      <c r="B3609" s="8" t="n">
        <v>46196</v>
      </c>
      <c r="C3609" s="9">
        <f>A3609&amp;"-"&amp;TEXT(B3609,"yyyymmdd")</f>
        <v/>
      </c>
      <c r="D3609" s="9">
        <f>_xlfn.XLOOKUP(C3609,Violations[Key],Violations[Boro])</f>
        <v/>
      </c>
      <c r="E3609" s="9">
        <f>_xlfn.XLOOKUP(C3609,Violations[Key],Violations[Cuisine])</f>
        <v/>
      </c>
      <c r="F3609" s="9">
        <f>_xlfn.XLOOKUP(C3609,Violations[Key],Violations[Score])</f>
        <v/>
      </c>
      <c r="G3609" s="9">
        <f>_xlfn.XLOOKUP(C3609,Violations[Key],Violations[Grade])&amp;""</f>
        <v/>
      </c>
      <c r="H3609" s="9">
        <f>COUNTIFS(Violations[Key],C3609,Violations[Violation code],"&lt;&gt;")</f>
        <v/>
      </c>
      <c r="I3609" s="9">
        <f>COUNTIFS(Violations[Key],C3609,Violations[Critical flag],"Critical")</f>
        <v/>
      </c>
      <c r="J3609" s="9">
        <f>IF(LEFT(_xlfn.XLOOKUP(C3609,Violations[Key],Violations[Action]),20)="Establishment Closed","Yes","No")</f>
        <v/>
      </c>
      <c r="K3609" s="9">
        <f>IF(F3609&lt;=13,"Yes","No")</f>
        <v/>
      </c>
    </row>
    <row r="3610">
      <c r="A3610" t="n">
        <v>50170993</v>
      </c>
      <c r="B3610" s="8" t="n">
        <v>46196</v>
      </c>
      <c r="C3610" s="9">
        <f>A3610&amp;"-"&amp;TEXT(B3610,"yyyymmdd")</f>
        <v/>
      </c>
      <c r="D3610" s="9">
        <f>_xlfn.XLOOKUP(C3610,Violations[Key],Violations[Boro])</f>
        <v/>
      </c>
      <c r="E3610" s="9">
        <f>_xlfn.XLOOKUP(C3610,Violations[Key],Violations[Cuisine])</f>
        <v/>
      </c>
      <c r="F3610" s="9">
        <f>_xlfn.XLOOKUP(C3610,Violations[Key],Violations[Score])</f>
        <v/>
      </c>
      <c r="G3610" s="9">
        <f>_xlfn.XLOOKUP(C3610,Violations[Key],Violations[Grade])&amp;""</f>
        <v/>
      </c>
      <c r="H3610" s="9">
        <f>COUNTIFS(Violations[Key],C3610,Violations[Violation code],"&lt;&gt;")</f>
        <v/>
      </c>
      <c r="I3610" s="9">
        <f>COUNTIFS(Violations[Key],C3610,Violations[Critical flag],"Critical")</f>
        <v/>
      </c>
      <c r="J3610" s="9">
        <f>IF(LEFT(_xlfn.XLOOKUP(C3610,Violations[Key],Violations[Action]),20)="Establishment Closed","Yes","No")</f>
        <v/>
      </c>
      <c r="K3610" s="9">
        <f>IF(F3610&lt;=13,"Yes","No")</f>
        <v/>
      </c>
    </row>
    <row r="3611">
      <c r="A3611" t="n">
        <v>40367860</v>
      </c>
      <c r="B3611" s="8" t="n">
        <v>46197</v>
      </c>
      <c r="C3611" s="9">
        <f>A3611&amp;"-"&amp;TEXT(B3611,"yyyymmdd")</f>
        <v/>
      </c>
      <c r="D3611" s="9">
        <f>_xlfn.XLOOKUP(C3611,Violations[Key],Violations[Boro])</f>
        <v/>
      </c>
      <c r="E3611" s="9">
        <f>_xlfn.XLOOKUP(C3611,Violations[Key],Violations[Cuisine])</f>
        <v/>
      </c>
      <c r="F3611" s="9">
        <f>_xlfn.XLOOKUP(C3611,Violations[Key],Violations[Score])</f>
        <v/>
      </c>
      <c r="G3611" s="9">
        <f>_xlfn.XLOOKUP(C3611,Violations[Key],Violations[Grade])&amp;""</f>
        <v/>
      </c>
      <c r="H3611" s="9">
        <f>COUNTIFS(Violations[Key],C3611,Violations[Violation code],"&lt;&gt;")</f>
        <v/>
      </c>
      <c r="I3611" s="9">
        <f>COUNTIFS(Violations[Key],C3611,Violations[Critical flag],"Critical")</f>
        <v/>
      </c>
      <c r="J3611" s="9">
        <f>IF(LEFT(_xlfn.XLOOKUP(C3611,Violations[Key],Violations[Action]),20)="Establishment Closed","Yes","No")</f>
        <v/>
      </c>
      <c r="K3611" s="9">
        <f>IF(F3611&lt;=13,"Yes","No")</f>
        <v/>
      </c>
    </row>
    <row r="3612">
      <c r="A3612" t="n">
        <v>40368021</v>
      </c>
      <c r="B3612" s="8" t="n">
        <v>46197</v>
      </c>
      <c r="C3612" s="9">
        <f>A3612&amp;"-"&amp;TEXT(B3612,"yyyymmdd")</f>
        <v/>
      </c>
      <c r="D3612" s="9">
        <f>_xlfn.XLOOKUP(C3612,Violations[Key],Violations[Boro])</f>
        <v/>
      </c>
      <c r="E3612" s="9">
        <f>_xlfn.XLOOKUP(C3612,Violations[Key],Violations[Cuisine])</f>
        <v/>
      </c>
      <c r="F3612" s="9">
        <f>_xlfn.XLOOKUP(C3612,Violations[Key],Violations[Score])</f>
        <v/>
      </c>
      <c r="G3612" s="9">
        <f>_xlfn.XLOOKUP(C3612,Violations[Key],Violations[Grade])&amp;""</f>
        <v/>
      </c>
      <c r="H3612" s="9">
        <f>COUNTIFS(Violations[Key],C3612,Violations[Violation code],"&lt;&gt;")</f>
        <v/>
      </c>
      <c r="I3612" s="9">
        <f>COUNTIFS(Violations[Key],C3612,Violations[Critical flag],"Critical")</f>
        <v/>
      </c>
      <c r="J3612" s="9">
        <f>IF(LEFT(_xlfn.XLOOKUP(C3612,Violations[Key],Violations[Action]),20)="Establishment Closed","Yes","No")</f>
        <v/>
      </c>
      <c r="K3612" s="9">
        <f>IF(F3612&lt;=13,"Yes","No")</f>
        <v/>
      </c>
    </row>
    <row r="3613">
      <c r="A3613" t="n">
        <v>40402333</v>
      </c>
      <c r="B3613" s="8" t="n">
        <v>46197</v>
      </c>
      <c r="C3613" s="9">
        <f>A3613&amp;"-"&amp;TEXT(B3613,"yyyymmdd")</f>
        <v/>
      </c>
      <c r="D3613" s="9">
        <f>_xlfn.XLOOKUP(C3613,Violations[Key],Violations[Boro])</f>
        <v/>
      </c>
      <c r="E3613" s="9">
        <f>_xlfn.XLOOKUP(C3613,Violations[Key],Violations[Cuisine])</f>
        <v/>
      </c>
      <c r="F3613" s="9">
        <f>_xlfn.XLOOKUP(C3613,Violations[Key],Violations[Score])</f>
        <v/>
      </c>
      <c r="G3613" s="9">
        <f>_xlfn.XLOOKUP(C3613,Violations[Key],Violations[Grade])&amp;""</f>
        <v/>
      </c>
      <c r="H3613" s="9">
        <f>COUNTIFS(Violations[Key],C3613,Violations[Violation code],"&lt;&gt;")</f>
        <v/>
      </c>
      <c r="I3613" s="9">
        <f>COUNTIFS(Violations[Key],C3613,Violations[Critical flag],"Critical")</f>
        <v/>
      </c>
      <c r="J3613" s="9">
        <f>IF(LEFT(_xlfn.XLOOKUP(C3613,Violations[Key],Violations[Action]),20)="Establishment Closed","Yes","No")</f>
        <v/>
      </c>
      <c r="K3613" s="9">
        <f>IF(F3613&lt;=13,"Yes","No")</f>
        <v/>
      </c>
    </row>
    <row r="3614">
      <c r="A3614" t="n">
        <v>40544948</v>
      </c>
      <c r="B3614" s="8" t="n">
        <v>46197</v>
      </c>
      <c r="C3614" s="9">
        <f>A3614&amp;"-"&amp;TEXT(B3614,"yyyymmdd")</f>
        <v/>
      </c>
      <c r="D3614" s="9">
        <f>_xlfn.XLOOKUP(C3614,Violations[Key],Violations[Boro])</f>
        <v/>
      </c>
      <c r="E3614" s="9">
        <f>_xlfn.XLOOKUP(C3614,Violations[Key],Violations[Cuisine])</f>
        <v/>
      </c>
      <c r="F3614" s="9">
        <f>_xlfn.XLOOKUP(C3614,Violations[Key],Violations[Score])</f>
        <v/>
      </c>
      <c r="G3614" s="9">
        <f>_xlfn.XLOOKUP(C3614,Violations[Key],Violations[Grade])&amp;""</f>
        <v/>
      </c>
      <c r="H3614" s="9">
        <f>COUNTIFS(Violations[Key],C3614,Violations[Violation code],"&lt;&gt;")</f>
        <v/>
      </c>
      <c r="I3614" s="9">
        <f>COUNTIFS(Violations[Key],C3614,Violations[Critical flag],"Critical")</f>
        <v/>
      </c>
      <c r="J3614" s="9">
        <f>IF(LEFT(_xlfn.XLOOKUP(C3614,Violations[Key],Violations[Action]),20)="Establishment Closed","Yes","No")</f>
        <v/>
      </c>
      <c r="K3614" s="9">
        <f>IF(F3614&lt;=13,"Yes","No")</f>
        <v/>
      </c>
    </row>
    <row r="3615">
      <c r="A3615" t="n">
        <v>40602783</v>
      </c>
      <c r="B3615" s="8" t="n">
        <v>46197</v>
      </c>
      <c r="C3615" s="9">
        <f>A3615&amp;"-"&amp;TEXT(B3615,"yyyymmdd")</f>
        <v/>
      </c>
      <c r="D3615" s="9">
        <f>_xlfn.XLOOKUP(C3615,Violations[Key],Violations[Boro])</f>
        <v/>
      </c>
      <c r="E3615" s="9">
        <f>_xlfn.XLOOKUP(C3615,Violations[Key],Violations[Cuisine])</f>
        <v/>
      </c>
      <c r="F3615" s="9">
        <f>_xlfn.XLOOKUP(C3615,Violations[Key],Violations[Score])</f>
        <v/>
      </c>
      <c r="G3615" s="9">
        <f>_xlfn.XLOOKUP(C3615,Violations[Key],Violations[Grade])&amp;""</f>
        <v/>
      </c>
      <c r="H3615" s="9">
        <f>COUNTIFS(Violations[Key],C3615,Violations[Violation code],"&lt;&gt;")</f>
        <v/>
      </c>
      <c r="I3615" s="9">
        <f>COUNTIFS(Violations[Key],C3615,Violations[Critical flag],"Critical")</f>
        <v/>
      </c>
      <c r="J3615" s="9">
        <f>IF(LEFT(_xlfn.XLOOKUP(C3615,Violations[Key],Violations[Action]),20)="Establishment Closed","Yes","No")</f>
        <v/>
      </c>
      <c r="K3615" s="9">
        <f>IF(F3615&lt;=13,"Yes","No")</f>
        <v/>
      </c>
    </row>
    <row r="3616">
      <c r="A3616" t="n">
        <v>41021528</v>
      </c>
      <c r="B3616" s="8" t="n">
        <v>46197</v>
      </c>
      <c r="C3616" s="9">
        <f>A3616&amp;"-"&amp;TEXT(B3616,"yyyymmdd")</f>
        <v/>
      </c>
      <c r="D3616" s="9">
        <f>_xlfn.XLOOKUP(C3616,Violations[Key],Violations[Boro])</f>
        <v/>
      </c>
      <c r="E3616" s="9">
        <f>_xlfn.XLOOKUP(C3616,Violations[Key],Violations[Cuisine])</f>
        <v/>
      </c>
      <c r="F3616" s="9">
        <f>_xlfn.XLOOKUP(C3616,Violations[Key],Violations[Score])</f>
        <v/>
      </c>
      <c r="G3616" s="9">
        <f>_xlfn.XLOOKUP(C3616,Violations[Key],Violations[Grade])&amp;""</f>
        <v/>
      </c>
      <c r="H3616" s="9">
        <f>COUNTIFS(Violations[Key],C3616,Violations[Violation code],"&lt;&gt;")</f>
        <v/>
      </c>
      <c r="I3616" s="9">
        <f>COUNTIFS(Violations[Key],C3616,Violations[Critical flag],"Critical")</f>
        <v/>
      </c>
      <c r="J3616" s="9">
        <f>IF(LEFT(_xlfn.XLOOKUP(C3616,Violations[Key],Violations[Action]),20)="Establishment Closed","Yes","No")</f>
        <v/>
      </c>
      <c r="K3616" s="9">
        <f>IF(F3616&lt;=13,"Yes","No")</f>
        <v/>
      </c>
    </row>
    <row r="3617">
      <c r="A3617" t="n">
        <v>41204498</v>
      </c>
      <c r="B3617" s="8" t="n">
        <v>46197</v>
      </c>
      <c r="C3617" s="9">
        <f>A3617&amp;"-"&amp;TEXT(B3617,"yyyymmdd")</f>
        <v/>
      </c>
      <c r="D3617" s="9">
        <f>_xlfn.XLOOKUP(C3617,Violations[Key],Violations[Boro])</f>
        <v/>
      </c>
      <c r="E3617" s="9">
        <f>_xlfn.XLOOKUP(C3617,Violations[Key],Violations[Cuisine])</f>
        <v/>
      </c>
      <c r="F3617" s="9">
        <f>_xlfn.XLOOKUP(C3617,Violations[Key],Violations[Score])</f>
        <v/>
      </c>
      <c r="G3617" s="9">
        <f>_xlfn.XLOOKUP(C3617,Violations[Key],Violations[Grade])&amp;""</f>
        <v/>
      </c>
      <c r="H3617" s="9">
        <f>COUNTIFS(Violations[Key],C3617,Violations[Violation code],"&lt;&gt;")</f>
        <v/>
      </c>
      <c r="I3617" s="9">
        <f>COUNTIFS(Violations[Key],C3617,Violations[Critical flag],"Critical")</f>
        <v/>
      </c>
      <c r="J3617" s="9">
        <f>IF(LEFT(_xlfn.XLOOKUP(C3617,Violations[Key],Violations[Action]),20)="Establishment Closed","Yes","No")</f>
        <v/>
      </c>
      <c r="K3617" s="9">
        <f>IF(F3617&lt;=13,"Yes","No")</f>
        <v/>
      </c>
    </row>
    <row r="3618">
      <c r="A3618" t="n">
        <v>41336495</v>
      </c>
      <c r="B3618" s="8" t="n">
        <v>46197</v>
      </c>
      <c r="C3618" s="9">
        <f>A3618&amp;"-"&amp;TEXT(B3618,"yyyymmdd")</f>
        <v/>
      </c>
      <c r="D3618" s="9">
        <f>_xlfn.XLOOKUP(C3618,Violations[Key],Violations[Boro])</f>
        <v/>
      </c>
      <c r="E3618" s="9">
        <f>_xlfn.XLOOKUP(C3618,Violations[Key],Violations[Cuisine])</f>
        <v/>
      </c>
      <c r="F3618" s="9">
        <f>_xlfn.XLOOKUP(C3618,Violations[Key],Violations[Score])</f>
        <v/>
      </c>
      <c r="G3618" s="9">
        <f>_xlfn.XLOOKUP(C3618,Violations[Key],Violations[Grade])&amp;""</f>
        <v/>
      </c>
      <c r="H3618" s="9">
        <f>COUNTIFS(Violations[Key],C3618,Violations[Violation code],"&lt;&gt;")</f>
        <v/>
      </c>
      <c r="I3618" s="9">
        <f>COUNTIFS(Violations[Key],C3618,Violations[Critical flag],"Critical")</f>
        <v/>
      </c>
      <c r="J3618" s="9">
        <f>IF(LEFT(_xlfn.XLOOKUP(C3618,Violations[Key],Violations[Action]),20)="Establishment Closed","Yes","No")</f>
        <v/>
      </c>
      <c r="K3618" s="9">
        <f>IF(F3618&lt;=13,"Yes","No")</f>
        <v/>
      </c>
    </row>
    <row r="3619">
      <c r="A3619" t="n">
        <v>41372224</v>
      </c>
      <c r="B3619" s="8" t="n">
        <v>46197</v>
      </c>
      <c r="C3619" s="9">
        <f>A3619&amp;"-"&amp;TEXT(B3619,"yyyymmdd")</f>
        <v/>
      </c>
      <c r="D3619" s="9">
        <f>_xlfn.XLOOKUP(C3619,Violations[Key],Violations[Boro])</f>
        <v/>
      </c>
      <c r="E3619" s="9">
        <f>_xlfn.XLOOKUP(C3619,Violations[Key],Violations[Cuisine])</f>
        <v/>
      </c>
      <c r="F3619" s="9">
        <f>_xlfn.XLOOKUP(C3619,Violations[Key],Violations[Score])</f>
        <v/>
      </c>
      <c r="G3619" s="9">
        <f>_xlfn.XLOOKUP(C3619,Violations[Key],Violations[Grade])&amp;""</f>
        <v/>
      </c>
      <c r="H3619" s="9">
        <f>COUNTIFS(Violations[Key],C3619,Violations[Violation code],"&lt;&gt;")</f>
        <v/>
      </c>
      <c r="I3619" s="9">
        <f>COUNTIFS(Violations[Key],C3619,Violations[Critical flag],"Critical")</f>
        <v/>
      </c>
      <c r="J3619" s="9">
        <f>IF(LEFT(_xlfn.XLOOKUP(C3619,Violations[Key],Violations[Action]),20)="Establishment Closed","Yes","No")</f>
        <v/>
      </c>
      <c r="K3619" s="9">
        <f>IF(F3619&lt;=13,"Yes","No")</f>
        <v/>
      </c>
    </row>
    <row r="3620">
      <c r="A3620" t="n">
        <v>41596694</v>
      </c>
      <c r="B3620" s="8" t="n">
        <v>46197</v>
      </c>
      <c r="C3620" s="9">
        <f>A3620&amp;"-"&amp;TEXT(B3620,"yyyymmdd")</f>
        <v/>
      </c>
      <c r="D3620" s="9">
        <f>_xlfn.XLOOKUP(C3620,Violations[Key],Violations[Boro])</f>
        <v/>
      </c>
      <c r="E3620" s="9">
        <f>_xlfn.XLOOKUP(C3620,Violations[Key],Violations[Cuisine])</f>
        <v/>
      </c>
      <c r="F3620" s="9">
        <f>_xlfn.XLOOKUP(C3620,Violations[Key],Violations[Score])</f>
        <v/>
      </c>
      <c r="G3620" s="9">
        <f>_xlfn.XLOOKUP(C3620,Violations[Key],Violations[Grade])&amp;""</f>
        <v/>
      </c>
      <c r="H3620" s="9">
        <f>COUNTIFS(Violations[Key],C3620,Violations[Violation code],"&lt;&gt;")</f>
        <v/>
      </c>
      <c r="I3620" s="9">
        <f>COUNTIFS(Violations[Key],C3620,Violations[Critical flag],"Critical")</f>
        <v/>
      </c>
      <c r="J3620" s="9">
        <f>IF(LEFT(_xlfn.XLOOKUP(C3620,Violations[Key],Violations[Action]),20)="Establishment Closed","Yes","No")</f>
        <v/>
      </c>
      <c r="K3620" s="9">
        <f>IF(F3620&lt;=13,"Yes","No")</f>
        <v/>
      </c>
    </row>
    <row r="3621">
      <c r="A3621" t="n">
        <v>41678997</v>
      </c>
      <c r="B3621" s="8" t="n">
        <v>46197</v>
      </c>
      <c r="C3621" s="9">
        <f>A3621&amp;"-"&amp;TEXT(B3621,"yyyymmdd")</f>
        <v/>
      </c>
      <c r="D3621" s="9">
        <f>_xlfn.XLOOKUP(C3621,Violations[Key],Violations[Boro])</f>
        <v/>
      </c>
      <c r="E3621" s="9">
        <f>_xlfn.XLOOKUP(C3621,Violations[Key],Violations[Cuisine])</f>
        <v/>
      </c>
      <c r="F3621" s="9">
        <f>_xlfn.XLOOKUP(C3621,Violations[Key],Violations[Score])</f>
        <v/>
      </c>
      <c r="G3621" s="9">
        <f>_xlfn.XLOOKUP(C3621,Violations[Key],Violations[Grade])&amp;""</f>
        <v/>
      </c>
      <c r="H3621" s="9">
        <f>COUNTIFS(Violations[Key],C3621,Violations[Violation code],"&lt;&gt;")</f>
        <v/>
      </c>
      <c r="I3621" s="9">
        <f>COUNTIFS(Violations[Key],C3621,Violations[Critical flag],"Critical")</f>
        <v/>
      </c>
      <c r="J3621" s="9">
        <f>IF(LEFT(_xlfn.XLOOKUP(C3621,Violations[Key],Violations[Action]),20)="Establishment Closed","Yes","No")</f>
        <v/>
      </c>
      <c r="K3621" s="9">
        <f>IF(F3621&lt;=13,"Yes","No")</f>
        <v/>
      </c>
    </row>
    <row r="3622">
      <c r="A3622" t="n">
        <v>41719811</v>
      </c>
      <c r="B3622" s="8" t="n">
        <v>46197</v>
      </c>
      <c r="C3622" s="9">
        <f>A3622&amp;"-"&amp;TEXT(B3622,"yyyymmdd")</f>
        <v/>
      </c>
      <c r="D3622" s="9">
        <f>_xlfn.XLOOKUP(C3622,Violations[Key],Violations[Boro])</f>
        <v/>
      </c>
      <c r="E3622" s="9">
        <f>_xlfn.XLOOKUP(C3622,Violations[Key],Violations[Cuisine])</f>
        <v/>
      </c>
      <c r="F3622" s="9">
        <f>_xlfn.XLOOKUP(C3622,Violations[Key],Violations[Score])</f>
        <v/>
      </c>
      <c r="G3622" s="9">
        <f>_xlfn.XLOOKUP(C3622,Violations[Key],Violations[Grade])&amp;""</f>
        <v/>
      </c>
      <c r="H3622" s="9">
        <f>COUNTIFS(Violations[Key],C3622,Violations[Violation code],"&lt;&gt;")</f>
        <v/>
      </c>
      <c r="I3622" s="9">
        <f>COUNTIFS(Violations[Key],C3622,Violations[Critical flag],"Critical")</f>
        <v/>
      </c>
      <c r="J3622" s="9">
        <f>IF(LEFT(_xlfn.XLOOKUP(C3622,Violations[Key],Violations[Action]),20)="Establishment Closed","Yes","No")</f>
        <v/>
      </c>
      <c r="K3622" s="9">
        <f>IF(F3622&lt;=13,"Yes","No")</f>
        <v/>
      </c>
    </row>
    <row r="3623">
      <c r="A3623" t="n">
        <v>50001699</v>
      </c>
      <c r="B3623" s="8" t="n">
        <v>46197</v>
      </c>
      <c r="C3623" s="9">
        <f>A3623&amp;"-"&amp;TEXT(B3623,"yyyymmdd")</f>
        <v/>
      </c>
      <c r="D3623" s="9">
        <f>_xlfn.XLOOKUP(C3623,Violations[Key],Violations[Boro])</f>
        <v/>
      </c>
      <c r="E3623" s="9">
        <f>_xlfn.XLOOKUP(C3623,Violations[Key],Violations[Cuisine])</f>
        <v/>
      </c>
      <c r="F3623" s="9">
        <f>_xlfn.XLOOKUP(C3623,Violations[Key],Violations[Score])</f>
        <v/>
      </c>
      <c r="G3623" s="9">
        <f>_xlfn.XLOOKUP(C3623,Violations[Key],Violations[Grade])&amp;""</f>
        <v/>
      </c>
      <c r="H3623" s="9">
        <f>COUNTIFS(Violations[Key],C3623,Violations[Violation code],"&lt;&gt;")</f>
        <v/>
      </c>
      <c r="I3623" s="9">
        <f>COUNTIFS(Violations[Key],C3623,Violations[Critical flag],"Critical")</f>
        <v/>
      </c>
      <c r="J3623" s="9">
        <f>IF(LEFT(_xlfn.XLOOKUP(C3623,Violations[Key],Violations[Action]),20)="Establishment Closed","Yes","No")</f>
        <v/>
      </c>
      <c r="K3623" s="9">
        <f>IF(F3623&lt;=13,"Yes","No")</f>
        <v/>
      </c>
    </row>
    <row r="3624">
      <c r="A3624" t="n">
        <v>50008609</v>
      </c>
      <c r="B3624" s="8" t="n">
        <v>46197</v>
      </c>
      <c r="C3624" s="9">
        <f>A3624&amp;"-"&amp;TEXT(B3624,"yyyymmdd")</f>
        <v/>
      </c>
      <c r="D3624" s="9">
        <f>_xlfn.XLOOKUP(C3624,Violations[Key],Violations[Boro])</f>
        <v/>
      </c>
      <c r="E3624" s="9">
        <f>_xlfn.XLOOKUP(C3624,Violations[Key],Violations[Cuisine])</f>
        <v/>
      </c>
      <c r="F3624" s="9">
        <f>_xlfn.XLOOKUP(C3624,Violations[Key],Violations[Score])</f>
        <v/>
      </c>
      <c r="G3624" s="9">
        <f>_xlfn.XLOOKUP(C3624,Violations[Key],Violations[Grade])&amp;""</f>
        <v/>
      </c>
      <c r="H3624" s="9">
        <f>COUNTIFS(Violations[Key],C3624,Violations[Violation code],"&lt;&gt;")</f>
        <v/>
      </c>
      <c r="I3624" s="9">
        <f>COUNTIFS(Violations[Key],C3624,Violations[Critical flag],"Critical")</f>
        <v/>
      </c>
      <c r="J3624" s="9">
        <f>IF(LEFT(_xlfn.XLOOKUP(C3624,Violations[Key],Violations[Action]),20)="Establishment Closed","Yes","No")</f>
        <v/>
      </c>
      <c r="K3624" s="9">
        <f>IF(F3624&lt;=13,"Yes","No")</f>
        <v/>
      </c>
    </row>
    <row r="3625">
      <c r="A3625" t="n">
        <v>50033882</v>
      </c>
      <c r="B3625" s="8" t="n">
        <v>46197</v>
      </c>
      <c r="C3625" s="9">
        <f>A3625&amp;"-"&amp;TEXT(B3625,"yyyymmdd")</f>
        <v/>
      </c>
      <c r="D3625" s="9">
        <f>_xlfn.XLOOKUP(C3625,Violations[Key],Violations[Boro])</f>
        <v/>
      </c>
      <c r="E3625" s="9">
        <f>_xlfn.XLOOKUP(C3625,Violations[Key],Violations[Cuisine])</f>
        <v/>
      </c>
      <c r="F3625" s="9">
        <f>_xlfn.XLOOKUP(C3625,Violations[Key],Violations[Score])</f>
        <v/>
      </c>
      <c r="G3625" s="9">
        <f>_xlfn.XLOOKUP(C3625,Violations[Key],Violations[Grade])&amp;""</f>
        <v/>
      </c>
      <c r="H3625" s="9">
        <f>COUNTIFS(Violations[Key],C3625,Violations[Violation code],"&lt;&gt;")</f>
        <v/>
      </c>
      <c r="I3625" s="9">
        <f>COUNTIFS(Violations[Key],C3625,Violations[Critical flag],"Critical")</f>
        <v/>
      </c>
      <c r="J3625" s="9">
        <f>IF(LEFT(_xlfn.XLOOKUP(C3625,Violations[Key],Violations[Action]),20)="Establishment Closed","Yes","No")</f>
        <v/>
      </c>
      <c r="K3625" s="9">
        <f>IF(F3625&lt;=13,"Yes","No")</f>
        <v/>
      </c>
    </row>
    <row r="3626">
      <c r="A3626" t="n">
        <v>50035710</v>
      </c>
      <c r="B3626" s="8" t="n">
        <v>46197</v>
      </c>
      <c r="C3626" s="9">
        <f>A3626&amp;"-"&amp;TEXT(B3626,"yyyymmdd")</f>
        <v/>
      </c>
      <c r="D3626" s="9">
        <f>_xlfn.XLOOKUP(C3626,Violations[Key],Violations[Boro])</f>
        <v/>
      </c>
      <c r="E3626" s="9">
        <f>_xlfn.XLOOKUP(C3626,Violations[Key],Violations[Cuisine])</f>
        <v/>
      </c>
      <c r="F3626" s="9">
        <f>_xlfn.XLOOKUP(C3626,Violations[Key],Violations[Score])</f>
        <v/>
      </c>
      <c r="G3626" s="9">
        <f>_xlfn.XLOOKUP(C3626,Violations[Key],Violations[Grade])&amp;""</f>
        <v/>
      </c>
      <c r="H3626" s="9">
        <f>COUNTIFS(Violations[Key],C3626,Violations[Violation code],"&lt;&gt;")</f>
        <v/>
      </c>
      <c r="I3626" s="9">
        <f>COUNTIFS(Violations[Key],C3626,Violations[Critical flag],"Critical")</f>
        <v/>
      </c>
      <c r="J3626" s="9">
        <f>IF(LEFT(_xlfn.XLOOKUP(C3626,Violations[Key],Violations[Action]),20)="Establishment Closed","Yes","No")</f>
        <v/>
      </c>
      <c r="K3626" s="9">
        <f>IF(F3626&lt;=13,"Yes","No")</f>
        <v/>
      </c>
    </row>
    <row r="3627">
      <c r="A3627" t="n">
        <v>50039294</v>
      </c>
      <c r="B3627" s="8" t="n">
        <v>46197</v>
      </c>
      <c r="C3627" s="9">
        <f>A3627&amp;"-"&amp;TEXT(B3627,"yyyymmdd")</f>
        <v/>
      </c>
      <c r="D3627" s="9">
        <f>_xlfn.XLOOKUP(C3627,Violations[Key],Violations[Boro])</f>
        <v/>
      </c>
      <c r="E3627" s="9">
        <f>_xlfn.XLOOKUP(C3627,Violations[Key],Violations[Cuisine])</f>
        <v/>
      </c>
      <c r="F3627" s="9">
        <f>_xlfn.XLOOKUP(C3627,Violations[Key],Violations[Score])</f>
        <v/>
      </c>
      <c r="G3627" s="9">
        <f>_xlfn.XLOOKUP(C3627,Violations[Key],Violations[Grade])&amp;""</f>
        <v/>
      </c>
      <c r="H3627" s="9">
        <f>COUNTIFS(Violations[Key],C3627,Violations[Violation code],"&lt;&gt;")</f>
        <v/>
      </c>
      <c r="I3627" s="9">
        <f>COUNTIFS(Violations[Key],C3627,Violations[Critical flag],"Critical")</f>
        <v/>
      </c>
      <c r="J3627" s="9">
        <f>IF(LEFT(_xlfn.XLOOKUP(C3627,Violations[Key],Violations[Action]),20)="Establishment Closed","Yes","No")</f>
        <v/>
      </c>
      <c r="K3627" s="9">
        <f>IF(F3627&lt;=13,"Yes","No")</f>
        <v/>
      </c>
    </row>
    <row r="3628">
      <c r="A3628" t="n">
        <v>50040894</v>
      </c>
      <c r="B3628" s="8" t="n">
        <v>46197</v>
      </c>
      <c r="C3628" s="9">
        <f>A3628&amp;"-"&amp;TEXT(B3628,"yyyymmdd")</f>
        <v/>
      </c>
      <c r="D3628" s="9">
        <f>_xlfn.XLOOKUP(C3628,Violations[Key],Violations[Boro])</f>
        <v/>
      </c>
      <c r="E3628" s="9">
        <f>_xlfn.XLOOKUP(C3628,Violations[Key],Violations[Cuisine])</f>
        <v/>
      </c>
      <c r="F3628" s="9">
        <f>_xlfn.XLOOKUP(C3628,Violations[Key],Violations[Score])</f>
        <v/>
      </c>
      <c r="G3628" s="9">
        <f>_xlfn.XLOOKUP(C3628,Violations[Key],Violations[Grade])&amp;""</f>
        <v/>
      </c>
      <c r="H3628" s="9">
        <f>COUNTIFS(Violations[Key],C3628,Violations[Violation code],"&lt;&gt;")</f>
        <v/>
      </c>
      <c r="I3628" s="9">
        <f>COUNTIFS(Violations[Key],C3628,Violations[Critical flag],"Critical")</f>
        <v/>
      </c>
      <c r="J3628" s="9">
        <f>IF(LEFT(_xlfn.XLOOKUP(C3628,Violations[Key],Violations[Action]),20)="Establishment Closed","Yes","No")</f>
        <v/>
      </c>
      <c r="K3628" s="9">
        <f>IF(F3628&lt;=13,"Yes","No")</f>
        <v/>
      </c>
    </row>
    <row r="3629">
      <c r="A3629" t="n">
        <v>50044351</v>
      </c>
      <c r="B3629" s="8" t="n">
        <v>46197</v>
      </c>
      <c r="C3629" s="9">
        <f>A3629&amp;"-"&amp;TEXT(B3629,"yyyymmdd")</f>
        <v/>
      </c>
      <c r="D3629" s="9">
        <f>_xlfn.XLOOKUP(C3629,Violations[Key],Violations[Boro])</f>
        <v/>
      </c>
      <c r="E3629" s="9">
        <f>_xlfn.XLOOKUP(C3629,Violations[Key],Violations[Cuisine])</f>
        <v/>
      </c>
      <c r="F3629" s="9">
        <f>_xlfn.XLOOKUP(C3629,Violations[Key],Violations[Score])</f>
        <v/>
      </c>
      <c r="G3629" s="9">
        <f>_xlfn.XLOOKUP(C3629,Violations[Key],Violations[Grade])&amp;""</f>
        <v/>
      </c>
      <c r="H3629" s="9">
        <f>COUNTIFS(Violations[Key],C3629,Violations[Violation code],"&lt;&gt;")</f>
        <v/>
      </c>
      <c r="I3629" s="9">
        <f>COUNTIFS(Violations[Key],C3629,Violations[Critical flag],"Critical")</f>
        <v/>
      </c>
      <c r="J3629" s="9">
        <f>IF(LEFT(_xlfn.XLOOKUP(C3629,Violations[Key],Violations[Action]),20)="Establishment Closed","Yes","No")</f>
        <v/>
      </c>
      <c r="K3629" s="9">
        <f>IF(F3629&lt;=13,"Yes","No")</f>
        <v/>
      </c>
    </row>
    <row r="3630">
      <c r="A3630" t="n">
        <v>50049096</v>
      </c>
      <c r="B3630" s="8" t="n">
        <v>46197</v>
      </c>
      <c r="C3630" s="9">
        <f>A3630&amp;"-"&amp;TEXT(B3630,"yyyymmdd")</f>
        <v/>
      </c>
      <c r="D3630" s="9">
        <f>_xlfn.XLOOKUP(C3630,Violations[Key],Violations[Boro])</f>
        <v/>
      </c>
      <c r="E3630" s="9">
        <f>_xlfn.XLOOKUP(C3630,Violations[Key],Violations[Cuisine])</f>
        <v/>
      </c>
      <c r="F3630" s="9">
        <f>_xlfn.XLOOKUP(C3630,Violations[Key],Violations[Score])</f>
        <v/>
      </c>
      <c r="G3630" s="9">
        <f>_xlfn.XLOOKUP(C3630,Violations[Key],Violations[Grade])&amp;""</f>
        <v/>
      </c>
      <c r="H3630" s="9">
        <f>COUNTIFS(Violations[Key],C3630,Violations[Violation code],"&lt;&gt;")</f>
        <v/>
      </c>
      <c r="I3630" s="9">
        <f>COUNTIFS(Violations[Key],C3630,Violations[Critical flag],"Critical")</f>
        <v/>
      </c>
      <c r="J3630" s="9">
        <f>IF(LEFT(_xlfn.XLOOKUP(C3630,Violations[Key],Violations[Action]),20)="Establishment Closed","Yes","No")</f>
        <v/>
      </c>
      <c r="K3630" s="9">
        <f>IF(F3630&lt;=13,"Yes","No")</f>
        <v/>
      </c>
    </row>
    <row r="3631">
      <c r="A3631" t="n">
        <v>50052618</v>
      </c>
      <c r="B3631" s="8" t="n">
        <v>46197</v>
      </c>
      <c r="C3631" s="9">
        <f>A3631&amp;"-"&amp;TEXT(B3631,"yyyymmdd")</f>
        <v/>
      </c>
      <c r="D3631" s="9">
        <f>_xlfn.XLOOKUP(C3631,Violations[Key],Violations[Boro])</f>
        <v/>
      </c>
      <c r="E3631" s="9">
        <f>_xlfn.XLOOKUP(C3631,Violations[Key],Violations[Cuisine])</f>
        <v/>
      </c>
      <c r="F3631" s="9">
        <f>_xlfn.XLOOKUP(C3631,Violations[Key],Violations[Score])</f>
        <v/>
      </c>
      <c r="G3631" s="9">
        <f>_xlfn.XLOOKUP(C3631,Violations[Key],Violations[Grade])&amp;""</f>
        <v/>
      </c>
      <c r="H3631" s="9">
        <f>COUNTIFS(Violations[Key],C3631,Violations[Violation code],"&lt;&gt;")</f>
        <v/>
      </c>
      <c r="I3631" s="9">
        <f>COUNTIFS(Violations[Key],C3631,Violations[Critical flag],"Critical")</f>
        <v/>
      </c>
      <c r="J3631" s="9">
        <f>IF(LEFT(_xlfn.XLOOKUP(C3631,Violations[Key],Violations[Action]),20)="Establishment Closed","Yes","No")</f>
        <v/>
      </c>
      <c r="K3631" s="9">
        <f>IF(F3631&lt;=13,"Yes","No")</f>
        <v/>
      </c>
    </row>
    <row r="3632">
      <c r="A3632" t="n">
        <v>50056612</v>
      </c>
      <c r="B3632" s="8" t="n">
        <v>46197</v>
      </c>
      <c r="C3632" s="9">
        <f>A3632&amp;"-"&amp;TEXT(B3632,"yyyymmdd")</f>
        <v/>
      </c>
      <c r="D3632" s="9">
        <f>_xlfn.XLOOKUP(C3632,Violations[Key],Violations[Boro])</f>
        <v/>
      </c>
      <c r="E3632" s="9">
        <f>_xlfn.XLOOKUP(C3632,Violations[Key],Violations[Cuisine])</f>
        <v/>
      </c>
      <c r="F3632" s="9">
        <f>_xlfn.XLOOKUP(C3632,Violations[Key],Violations[Score])</f>
        <v/>
      </c>
      <c r="G3632" s="9">
        <f>_xlfn.XLOOKUP(C3632,Violations[Key],Violations[Grade])&amp;""</f>
        <v/>
      </c>
      <c r="H3632" s="9">
        <f>COUNTIFS(Violations[Key],C3632,Violations[Violation code],"&lt;&gt;")</f>
        <v/>
      </c>
      <c r="I3632" s="9">
        <f>COUNTIFS(Violations[Key],C3632,Violations[Critical flag],"Critical")</f>
        <v/>
      </c>
      <c r="J3632" s="9">
        <f>IF(LEFT(_xlfn.XLOOKUP(C3632,Violations[Key],Violations[Action]),20)="Establishment Closed","Yes","No")</f>
        <v/>
      </c>
      <c r="K3632" s="9">
        <f>IF(F3632&lt;=13,"Yes","No")</f>
        <v/>
      </c>
    </row>
    <row r="3633">
      <c r="A3633" t="n">
        <v>50066122</v>
      </c>
      <c r="B3633" s="8" t="n">
        <v>46197</v>
      </c>
      <c r="C3633" s="9">
        <f>A3633&amp;"-"&amp;TEXT(B3633,"yyyymmdd")</f>
        <v/>
      </c>
      <c r="D3633" s="9">
        <f>_xlfn.XLOOKUP(C3633,Violations[Key],Violations[Boro])</f>
        <v/>
      </c>
      <c r="E3633" s="9">
        <f>_xlfn.XLOOKUP(C3633,Violations[Key],Violations[Cuisine])</f>
        <v/>
      </c>
      <c r="F3633" s="9">
        <f>_xlfn.XLOOKUP(C3633,Violations[Key],Violations[Score])</f>
        <v/>
      </c>
      <c r="G3633" s="9">
        <f>_xlfn.XLOOKUP(C3633,Violations[Key],Violations[Grade])&amp;""</f>
        <v/>
      </c>
      <c r="H3633" s="9">
        <f>COUNTIFS(Violations[Key],C3633,Violations[Violation code],"&lt;&gt;")</f>
        <v/>
      </c>
      <c r="I3633" s="9">
        <f>COUNTIFS(Violations[Key],C3633,Violations[Critical flag],"Critical")</f>
        <v/>
      </c>
      <c r="J3633" s="9">
        <f>IF(LEFT(_xlfn.XLOOKUP(C3633,Violations[Key],Violations[Action]),20)="Establishment Closed","Yes","No")</f>
        <v/>
      </c>
      <c r="K3633" s="9">
        <f>IF(F3633&lt;=13,"Yes","No")</f>
        <v/>
      </c>
    </row>
    <row r="3634">
      <c r="A3634" t="n">
        <v>50090565</v>
      </c>
      <c r="B3634" s="8" t="n">
        <v>46197</v>
      </c>
      <c r="C3634" s="9">
        <f>A3634&amp;"-"&amp;TEXT(B3634,"yyyymmdd")</f>
        <v/>
      </c>
      <c r="D3634" s="9">
        <f>_xlfn.XLOOKUP(C3634,Violations[Key],Violations[Boro])</f>
        <v/>
      </c>
      <c r="E3634" s="9">
        <f>_xlfn.XLOOKUP(C3634,Violations[Key],Violations[Cuisine])</f>
        <v/>
      </c>
      <c r="F3634" s="9">
        <f>_xlfn.XLOOKUP(C3634,Violations[Key],Violations[Score])</f>
        <v/>
      </c>
      <c r="G3634" s="9">
        <f>_xlfn.XLOOKUP(C3634,Violations[Key],Violations[Grade])&amp;""</f>
        <v/>
      </c>
      <c r="H3634" s="9">
        <f>COUNTIFS(Violations[Key],C3634,Violations[Violation code],"&lt;&gt;")</f>
        <v/>
      </c>
      <c r="I3634" s="9">
        <f>COUNTIFS(Violations[Key],C3634,Violations[Critical flag],"Critical")</f>
        <v/>
      </c>
      <c r="J3634" s="9">
        <f>IF(LEFT(_xlfn.XLOOKUP(C3634,Violations[Key],Violations[Action]),20)="Establishment Closed","Yes","No")</f>
        <v/>
      </c>
      <c r="K3634" s="9">
        <f>IF(F3634&lt;=13,"Yes","No")</f>
        <v/>
      </c>
    </row>
    <row r="3635">
      <c r="A3635" t="n">
        <v>50093653</v>
      </c>
      <c r="B3635" s="8" t="n">
        <v>46197</v>
      </c>
      <c r="C3635" s="9">
        <f>A3635&amp;"-"&amp;TEXT(B3635,"yyyymmdd")</f>
        <v/>
      </c>
      <c r="D3635" s="9">
        <f>_xlfn.XLOOKUP(C3635,Violations[Key],Violations[Boro])</f>
        <v/>
      </c>
      <c r="E3635" s="9">
        <f>_xlfn.XLOOKUP(C3635,Violations[Key],Violations[Cuisine])</f>
        <v/>
      </c>
      <c r="F3635" s="9">
        <f>_xlfn.XLOOKUP(C3635,Violations[Key],Violations[Score])</f>
        <v/>
      </c>
      <c r="G3635" s="9">
        <f>_xlfn.XLOOKUP(C3635,Violations[Key],Violations[Grade])&amp;""</f>
        <v/>
      </c>
      <c r="H3635" s="9">
        <f>COUNTIFS(Violations[Key],C3635,Violations[Violation code],"&lt;&gt;")</f>
        <v/>
      </c>
      <c r="I3635" s="9">
        <f>COUNTIFS(Violations[Key],C3635,Violations[Critical flag],"Critical")</f>
        <v/>
      </c>
      <c r="J3635" s="9">
        <f>IF(LEFT(_xlfn.XLOOKUP(C3635,Violations[Key],Violations[Action]),20)="Establishment Closed","Yes","No")</f>
        <v/>
      </c>
      <c r="K3635" s="9">
        <f>IF(F3635&lt;=13,"Yes","No")</f>
        <v/>
      </c>
    </row>
    <row r="3636">
      <c r="A3636" t="n">
        <v>50095003</v>
      </c>
      <c r="B3636" s="8" t="n">
        <v>46197</v>
      </c>
      <c r="C3636" s="9">
        <f>A3636&amp;"-"&amp;TEXT(B3636,"yyyymmdd")</f>
        <v/>
      </c>
      <c r="D3636" s="9">
        <f>_xlfn.XLOOKUP(C3636,Violations[Key],Violations[Boro])</f>
        <v/>
      </c>
      <c r="E3636" s="9">
        <f>_xlfn.XLOOKUP(C3636,Violations[Key],Violations[Cuisine])</f>
        <v/>
      </c>
      <c r="F3636" s="9">
        <f>_xlfn.XLOOKUP(C3636,Violations[Key],Violations[Score])</f>
        <v/>
      </c>
      <c r="G3636" s="9">
        <f>_xlfn.XLOOKUP(C3636,Violations[Key],Violations[Grade])&amp;""</f>
        <v/>
      </c>
      <c r="H3636" s="9">
        <f>COUNTIFS(Violations[Key],C3636,Violations[Violation code],"&lt;&gt;")</f>
        <v/>
      </c>
      <c r="I3636" s="9">
        <f>COUNTIFS(Violations[Key],C3636,Violations[Critical flag],"Critical")</f>
        <v/>
      </c>
      <c r="J3636" s="9">
        <f>IF(LEFT(_xlfn.XLOOKUP(C3636,Violations[Key],Violations[Action]),20)="Establishment Closed","Yes","No")</f>
        <v/>
      </c>
      <c r="K3636" s="9">
        <f>IF(F3636&lt;=13,"Yes","No")</f>
        <v/>
      </c>
    </row>
    <row r="3637">
      <c r="A3637" t="n">
        <v>50098242</v>
      </c>
      <c r="B3637" s="8" t="n">
        <v>46197</v>
      </c>
      <c r="C3637" s="9">
        <f>A3637&amp;"-"&amp;TEXT(B3637,"yyyymmdd")</f>
        <v/>
      </c>
      <c r="D3637" s="9">
        <f>_xlfn.XLOOKUP(C3637,Violations[Key],Violations[Boro])</f>
        <v/>
      </c>
      <c r="E3637" s="9">
        <f>_xlfn.XLOOKUP(C3637,Violations[Key],Violations[Cuisine])</f>
        <v/>
      </c>
      <c r="F3637" s="9">
        <f>_xlfn.XLOOKUP(C3637,Violations[Key],Violations[Score])</f>
        <v/>
      </c>
      <c r="G3637" s="9">
        <f>_xlfn.XLOOKUP(C3637,Violations[Key],Violations[Grade])&amp;""</f>
        <v/>
      </c>
      <c r="H3637" s="9">
        <f>COUNTIFS(Violations[Key],C3637,Violations[Violation code],"&lt;&gt;")</f>
        <v/>
      </c>
      <c r="I3637" s="9">
        <f>COUNTIFS(Violations[Key],C3637,Violations[Critical flag],"Critical")</f>
        <v/>
      </c>
      <c r="J3637" s="9">
        <f>IF(LEFT(_xlfn.XLOOKUP(C3637,Violations[Key],Violations[Action]),20)="Establishment Closed","Yes","No")</f>
        <v/>
      </c>
      <c r="K3637" s="9">
        <f>IF(F3637&lt;=13,"Yes","No")</f>
        <v/>
      </c>
    </row>
    <row r="3638">
      <c r="A3638" t="n">
        <v>50098399</v>
      </c>
      <c r="B3638" s="8" t="n">
        <v>46197</v>
      </c>
      <c r="C3638" s="9">
        <f>A3638&amp;"-"&amp;TEXT(B3638,"yyyymmdd")</f>
        <v/>
      </c>
      <c r="D3638" s="9">
        <f>_xlfn.XLOOKUP(C3638,Violations[Key],Violations[Boro])</f>
        <v/>
      </c>
      <c r="E3638" s="9">
        <f>_xlfn.XLOOKUP(C3638,Violations[Key],Violations[Cuisine])</f>
        <v/>
      </c>
      <c r="F3638" s="9">
        <f>_xlfn.XLOOKUP(C3638,Violations[Key],Violations[Score])</f>
        <v/>
      </c>
      <c r="G3638" s="9">
        <f>_xlfn.XLOOKUP(C3638,Violations[Key],Violations[Grade])&amp;""</f>
        <v/>
      </c>
      <c r="H3638" s="9">
        <f>COUNTIFS(Violations[Key],C3638,Violations[Violation code],"&lt;&gt;")</f>
        <v/>
      </c>
      <c r="I3638" s="9">
        <f>COUNTIFS(Violations[Key],C3638,Violations[Critical flag],"Critical")</f>
        <v/>
      </c>
      <c r="J3638" s="9">
        <f>IF(LEFT(_xlfn.XLOOKUP(C3638,Violations[Key],Violations[Action]),20)="Establishment Closed","Yes","No")</f>
        <v/>
      </c>
      <c r="K3638" s="9">
        <f>IF(F3638&lt;=13,"Yes","No")</f>
        <v/>
      </c>
    </row>
    <row r="3639">
      <c r="A3639" t="n">
        <v>50098862</v>
      </c>
      <c r="B3639" s="8" t="n">
        <v>46197</v>
      </c>
      <c r="C3639" s="9">
        <f>A3639&amp;"-"&amp;TEXT(B3639,"yyyymmdd")</f>
        <v/>
      </c>
      <c r="D3639" s="9">
        <f>_xlfn.XLOOKUP(C3639,Violations[Key],Violations[Boro])</f>
        <v/>
      </c>
      <c r="E3639" s="9">
        <f>_xlfn.XLOOKUP(C3639,Violations[Key],Violations[Cuisine])</f>
        <v/>
      </c>
      <c r="F3639" s="9">
        <f>_xlfn.XLOOKUP(C3639,Violations[Key],Violations[Score])</f>
        <v/>
      </c>
      <c r="G3639" s="9">
        <f>_xlfn.XLOOKUP(C3639,Violations[Key],Violations[Grade])&amp;""</f>
        <v/>
      </c>
      <c r="H3639" s="9">
        <f>COUNTIFS(Violations[Key],C3639,Violations[Violation code],"&lt;&gt;")</f>
        <v/>
      </c>
      <c r="I3639" s="9">
        <f>COUNTIFS(Violations[Key],C3639,Violations[Critical flag],"Critical")</f>
        <v/>
      </c>
      <c r="J3639" s="9">
        <f>IF(LEFT(_xlfn.XLOOKUP(C3639,Violations[Key],Violations[Action]),20)="Establishment Closed","Yes","No")</f>
        <v/>
      </c>
      <c r="K3639" s="9">
        <f>IF(F3639&lt;=13,"Yes","No")</f>
        <v/>
      </c>
    </row>
    <row r="3640">
      <c r="A3640" t="n">
        <v>50105838</v>
      </c>
      <c r="B3640" s="8" t="n">
        <v>46197</v>
      </c>
      <c r="C3640" s="9">
        <f>A3640&amp;"-"&amp;TEXT(B3640,"yyyymmdd")</f>
        <v/>
      </c>
      <c r="D3640" s="9">
        <f>_xlfn.XLOOKUP(C3640,Violations[Key],Violations[Boro])</f>
        <v/>
      </c>
      <c r="E3640" s="9">
        <f>_xlfn.XLOOKUP(C3640,Violations[Key],Violations[Cuisine])</f>
        <v/>
      </c>
      <c r="F3640" s="9">
        <f>_xlfn.XLOOKUP(C3640,Violations[Key],Violations[Score])</f>
        <v/>
      </c>
      <c r="G3640" s="9">
        <f>_xlfn.XLOOKUP(C3640,Violations[Key],Violations[Grade])&amp;""</f>
        <v/>
      </c>
      <c r="H3640" s="9">
        <f>COUNTIFS(Violations[Key],C3640,Violations[Violation code],"&lt;&gt;")</f>
        <v/>
      </c>
      <c r="I3640" s="9">
        <f>COUNTIFS(Violations[Key],C3640,Violations[Critical flag],"Critical")</f>
        <v/>
      </c>
      <c r="J3640" s="9">
        <f>IF(LEFT(_xlfn.XLOOKUP(C3640,Violations[Key],Violations[Action]),20)="Establishment Closed","Yes","No")</f>
        <v/>
      </c>
      <c r="K3640" s="9">
        <f>IF(F3640&lt;=13,"Yes","No")</f>
        <v/>
      </c>
    </row>
    <row r="3641">
      <c r="A3641" t="n">
        <v>50107393</v>
      </c>
      <c r="B3641" s="8" t="n">
        <v>46197</v>
      </c>
      <c r="C3641" s="9">
        <f>A3641&amp;"-"&amp;TEXT(B3641,"yyyymmdd")</f>
        <v/>
      </c>
      <c r="D3641" s="9">
        <f>_xlfn.XLOOKUP(C3641,Violations[Key],Violations[Boro])</f>
        <v/>
      </c>
      <c r="E3641" s="9">
        <f>_xlfn.XLOOKUP(C3641,Violations[Key],Violations[Cuisine])</f>
        <v/>
      </c>
      <c r="F3641" s="9">
        <f>_xlfn.XLOOKUP(C3641,Violations[Key],Violations[Score])</f>
        <v/>
      </c>
      <c r="G3641" s="9">
        <f>_xlfn.XLOOKUP(C3641,Violations[Key],Violations[Grade])&amp;""</f>
        <v/>
      </c>
      <c r="H3641" s="9">
        <f>COUNTIFS(Violations[Key],C3641,Violations[Violation code],"&lt;&gt;")</f>
        <v/>
      </c>
      <c r="I3641" s="9">
        <f>COUNTIFS(Violations[Key],C3641,Violations[Critical flag],"Critical")</f>
        <v/>
      </c>
      <c r="J3641" s="9">
        <f>IF(LEFT(_xlfn.XLOOKUP(C3641,Violations[Key],Violations[Action]),20)="Establishment Closed","Yes","No")</f>
        <v/>
      </c>
      <c r="K3641" s="9">
        <f>IF(F3641&lt;=13,"Yes","No")</f>
        <v/>
      </c>
    </row>
    <row r="3642">
      <c r="A3642" t="n">
        <v>50108569</v>
      </c>
      <c r="B3642" s="8" t="n">
        <v>46197</v>
      </c>
      <c r="C3642" s="9">
        <f>A3642&amp;"-"&amp;TEXT(B3642,"yyyymmdd")</f>
        <v/>
      </c>
      <c r="D3642" s="9">
        <f>_xlfn.XLOOKUP(C3642,Violations[Key],Violations[Boro])</f>
        <v/>
      </c>
      <c r="E3642" s="9">
        <f>_xlfn.XLOOKUP(C3642,Violations[Key],Violations[Cuisine])</f>
        <v/>
      </c>
      <c r="F3642" s="9">
        <f>_xlfn.XLOOKUP(C3642,Violations[Key],Violations[Score])</f>
        <v/>
      </c>
      <c r="G3642" s="9">
        <f>_xlfn.XLOOKUP(C3642,Violations[Key],Violations[Grade])&amp;""</f>
        <v/>
      </c>
      <c r="H3642" s="9">
        <f>COUNTIFS(Violations[Key],C3642,Violations[Violation code],"&lt;&gt;")</f>
        <v/>
      </c>
      <c r="I3642" s="9">
        <f>COUNTIFS(Violations[Key],C3642,Violations[Critical flag],"Critical")</f>
        <v/>
      </c>
      <c r="J3642" s="9">
        <f>IF(LEFT(_xlfn.XLOOKUP(C3642,Violations[Key],Violations[Action]),20)="Establishment Closed","Yes","No")</f>
        <v/>
      </c>
      <c r="K3642" s="9">
        <f>IF(F3642&lt;=13,"Yes","No")</f>
        <v/>
      </c>
    </row>
    <row r="3643">
      <c r="A3643" t="n">
        <v>50110878</v>
      </c>
      <c r="B3643" s="8" t="n">
        <v>46197</v>
      </c>
      <c r="C3643" s="9">
        <f>A3643&amp;"-"&amp;TEXT(B3643,"yyyymmdd")</f>
        <v/>
      </c>
      <c r="D3643" s="9">
        <f>_xlfn.XLOOKUP(C3643,Violations[Key],Violations[Boro])</f>
        <v/>
      </c>
      <c r="E3643" s="9">
        <f>_xlfn.XLOOKUP(C3643,Violations[Key],Violations[Cuisine])</f>
        <v/>
      </c>
      <c r="F3643" s="9">
        <f>_xlfn.XLOOKUP(C3643,Violations[Key],Violations[Score])</f>
        <v/>
      </c>
      <c r="G3643" s="9">
        <f>_xlfn.XLOOKUP(C3643,Violations[Key],Violations[Grade])&amp;""</f>
        <v/>
      </c>
      <c r="H3643" s="9">
        <f>COUNTIFS(Violations[Key],C3643,Violations[Violation code],"&lt;&gt;")</f>
        <v/>
      </c>
      <c r="I3643" s="9">
        <f>COUNTIFS(Violations[Key],C3643,Violations[Critical flag],"Critical")</f>
        <v/>
      </c>
      <c r="J3643" s="9">
        <f>IF(LEFT(_xlfn.XLOOKUP(C3643,Violations[Key],Violations[Action]),20)="Establishment Closed","Yes","No")</f>
        <v/>
      </c>
      <c r="K3643" s="9">
        <f>IF(F3643&lt;=13,"Yes","No")</f>
        <v/>
      </c>
    </row>
    <row r="3644">
      <c r="A3644" t="n">
        <v>50113338</v>
      </c>
      <c r="B3644" s="8" t="n">
        <v>46197</v>
      </c>
      <c r="C3644" s="9">
        <f>A3644&amp;"-"&amp;TEXT(B3644,"yyyymmdd")</f>
        <v/>
      </c>
      <c r="D3644" s="9">
        <f>_xlfn.XLOOKUP(C3644,Violations[Key],Violations[Boro])</f>
        <v/>
      </c>
      <c r="E3644" s="9">
        <f>_xlfn.XLOOKUP(C3644,Violations[Key],Violations[Cuisine])</f>
        <v/>
      </c>
      <c r="F3644" s="9">
        <f>_xlfn.XLOOKUP(C3644,Violations[Key],Violations[Score])</f>
        <v/>
      </c>
      <c r="G3644" s="9">
        <f>_xlfn.XLOOKUP(C3644,Violations[Key],Violations[Grade])&amp;""</f>
        <v/>
      </c>
      <c r="H3644" s="9">
        <f>COUNTIFS(Violations[Key],C3644,Violations[Violation code],"&lt;&gt;")</f>
        <v/>
      </c>
      <c r="I3644" s="9">
        <f>COUNTIFS(Violations[Key],C3644,Violations[Critical flag],"Critical")</f>
        <v/>
      </c>
      <c r="J3644" s="9">
        <f>IF(LEFT(_xlfn.XLOOKUP(C3644,Violations[Key],Violations[Action]),20)="Establishment Closed","Yes","No")</f>
        <v/>
      </c>
      <c r="K3644" s="9">
        <f>IF(F3644&lt;=13,"Yes","No")</f>
        <v/>
      </c>
    </row>
    <row r="3645">
      <c r="A3645" t="n">
        <v>50114346</v>
      </c>
      <c r="B3645" s="8" t="n">
        <v>46197</v>
      </c>
      <c r="C3645" s="9">
        <f>A3645&amp;"-"&amp;TEXT(B3645,"yyyymmdd")</f>
        <v/>
      </c>
      <c r="D3645" s="9">
        <f>_xlfn.XLOOKUP(C3645,Violations[Key],Violations[Boro])</f>
        <v/>
      </c>
      <c r="E3645" s="9">
        <f>_xlfn.XLOOKUP(C3645,Violations[Key],Violations[Cuisine])</f>
        <v/>
      </c>
      <c r="F3645" s="9">
        <f>_xlfn.XLOOKUP(C3645,Violations[Key],Violations[Score])</f>
        <v/>
      </c>
      <c r="G3645" s="9">
        <f>_xlfn.XLOOKUP(C3645,Violations[Key],Violations[Grade])&amp;""</f>
        <v/>
      </c>
      <c r="H3645" s="9">
        <f>COUNTIFS(Violations[Key],C3645,Violations[Violation code],"&lt;&gt;")</f>
        <v/>
      </c>
      <c r="I3645" s="9">
        <f>COUNTIFS(Violations[Key],C3645,Violations[Critical flag],"Critical")</f>
        <v/>
      </c>
      <c r="J3645" s="9">
        <f>IF(LEFT(_xlfn.XLOOKUP(C3645,Violations[Key],Violations[Action]),20)="Establishment Closed","Yes","No")</f>
        <v/>
      </c>
      <c r="K3645" s="9">
        <f>IF(F3645&lt;=13,"Yes","No")</f>
        <v/>
      </c>
    </row>
    <row r="3646">
      <c r="A3646" t="n">
        <v>50119840</v>
      </c>
      <c r="B3646" s="8" t="n">
        <v>46197</v>
      </c>
      <c r="C3646" s="9">
        <f>A3646&amp;"-"&amp;TEXT(B3646,"yyyymmdd")</f>
        <v/>
      </c>
      <c r="D3646" s="9">
        <f>_xlfn.XLOOKUP(C3646,Violations[Key],Violations[Boro])</f>
        <v/>
      </c>
      <c r="E3646" s="9">
        <f>_xlfn.XLOOKUP(C3646,Violations[Key],Violations[Cuisine])</f>
        <v/>
      </c>
      <c r="F3646" s="9">
        <f>_xlfn.XLOOKUP(C3646,Violations[Key],Violations[Score])</f>
        <v/>
      </c>
      <c r="G3646" s="9">
        <f>_xlfn.XLOOKUP(C3646,Violations[Key],Violations[Grade])&amp;""</f>
        <v/>
      </c>
      <c r="H3646" s="9">
        <f>COUNTIFS(Violations[Key],C3646,Violations[Violation code],"&lt;&gt;")</f>
        <v/>
      </c>
      <c r="I3646" s="9">
        <f>COUNTIFS(Violations[Key],C3646,Violations[Critical flag],"Critical")</f>
        <v/>
      </c>
      <c r="J3646" s="9">
        <f>IF(LEFT(_xlfn.XLOOKUP(C3646,Violations[Key],Violations[Action]),20)="Establishment Closed","Yes","No")</f>
        <v/>
      </c>
      <c r="K3646" s="9">
        <f>IF(F3646&lt;=13,"Yes","No")</f>
        <v/>
      </c>
    </row>
    <row r="3647">
      <c r="A3647" t="n">
        <v>50120973</v>
      </c>
      <c r="B3647" s="8" t="n">
        <v>46197</v>
      </c>
      <c r="C3647" s="9">
        <f>A3647&amp;"-"&amp;TEXT(B3647,"yyyymmdd")</f>
        <v/>
      </c>
      <c r="D3647" s="9">
        <f>_xlfn.XLOOKUP(C3647,Violations[Key],Violations[Boro])</f>
        <v/>
      </c>
      <c r="E3647" s="9">
        <f>_xlfn.XLOOKUP(C3647,Violations[Key],Violations[Cuisine])</f>
        <v/>
      </c>
      <c r="F3647" s="9">
        <f>_xlfn.XLOOKUP(C3647,Violations[Key],Violations[Score])</f>
        <v/>
      </c>
      <c r="G3647" s="9">
        <f>_xlfn.XLOOKUP(C3647,Violations[Key],Violations[Grade])&amp;""</f>
        <v/>
      </c>
      <c r="H3647" s="9">
        <f>COUNTIFS(Violations[Key],C3647,Violations[Violation code],"&lt;&gt;")</f>
        <v/>
      </c>
      <c r="I3647" s="9">
        <f>COUNTIFS(Violations[Key],C3647,Violations[Critical flag],"Critical")</f>
        <v/>
      </c>
      <c r="J3647" s="9">
        <f>IF(LEFT(_xlfn.XLOOKUP(C3647,Violations[Key],Violations[Action]),20)="Establishment Closed","Yes","No")</f>
        <v/>
      </c>
      <c r="K3647" s="9">
        <f>IF(F3647&lt;=13,"Yes","No")</f>
        <v/>
      </c>
    </row>
    <row r="3648">
      <c r="A3648" t="n">
        <v>50121348</v>
      </c>
      <c r="B3648" s="8" t="n">
        <v>46197</v>
      </c>
      <c r="C3648" s="9">
        <f>A3648&amp;"-"&amp;TEXT(B3648,"yyyymmdd")</f>
        <v/>
      </c>
      <c r="D3648" s="9">
        <f>_xlfn.XLOOKUP(C3648,Violations[Key],Violations[Boro])</f>
        <v/>
      </c>
      <c r="E3648" s="9">
        <f>_xlfn.XLOOKUP(C3648,Violations[Key],Violations[Cuisine])</f>
        <v/>
      </c>
      <c r="F3648" s="9">
        <f>_xlfn.XLOOKUP(C3648,Violations[Key],Violations[Score])</f>
        <v/>
      </c>
      <c r="G3648" s="9">
        <f>_xlfn.XLOOKUP(C3648,Violations[Key],Violations[Grade])&amp;""</f>
        <v/>
      </c>
      <c r="H3648" s="9">
        <f>COUNTIFS(Violations[Key],C3648,Violations[Violation code],"&lt;&gt;")</f>
        <v/>
      </c>
      <c r="I3648" s="9">
        <f>COUNTIFS(Violations[Key],C3648,Violations[Critical flag],"Critical")</f>
        <v/>
      </c>
      <c r="J3648" s="9">
        <f>IF(LEFT(_xlfn.XLOOKUP(C3648,Violations[Key],Violations[Action]),20)="Establishment Closed","Yes","No")</f>
        <v/>
      </c>
      <c r="K3648" s="9">
        <f>IF(F3648&lt;=13,"Yes","No")</f>
        <v/>
      </c>
    </row>
    <row r="3649">
      <c r="A3649" t="n">
        <v>50130382</v>
      </c>
      <c r="B3649" s="8" t="n">
        <v>46197</v>
      </c>
      <c r="C3649" s="9">
        <f>A3649&amp;"-"&amp;TEXT(B3649,"yyyymmdd")</f>
        <v/>
      </c>
      <c r="D3649" s="9">
        <f>_xlfn.XLOOKUP(C3649,Violations[Key],Violations[Boro])</f>
        <v/>
      </c>
      <c r="E3649" s="9">
        <f>_xlfn.XLOOKUP(C3649,Violations[Key],Violations[Cuisine])</f>
        <v/>
      </c>
      <c r="F3649" s="9">
        <f>_xlfn.XLOOKUP(C3649,Violations[Key],Violations[Score])</f>
        <v/>
      </c>
      <c r="G3649" s="9">
        <f>_xlfn.XLOOKUP(C3649,Violations[Key],Violations[Grade])&amp;""</f>
        <v/>
      </c>
      <c r="H3649" s="9">
        <f>COUNTIFS(Violations[Key],C3649,Violations[Violation code],"&lt;&gt;")</f>
        <v/>
      </c>
      <c r="I3649" s="9">
        <f>COUNTIFS(Violations[Key],C3649,Violations[Critical flag],"Critical")</f>
        <v/>
      </c>
      <c r="J3649" s="9">
        <f>IF(LEFT(_xlfn.XLOOKUP(C3649,Violations[Key],Violations[Action]),20)="Establishment Closed","Yes","No")</f>
        <v/>
      </c>
      <c r="K3649" s="9">
        <f>IF(F3649&lt;=13,"Yes","No")</f>
        <v/>
      </c>
    </row>
    <row r="3650">
      <c r="A3650" t="n">
        <v>50131632</v>
      </c>
      <c r="B3650" s="8" t="n">
        <v>46197</v>
      </c>
      <c r="C3650" s="9">
        <f>A3650&amp;"-"&amp;TEXT(B3650,"yyyymmdd")</f>
        <v/>
      </c>
      <c r="D3650" s="9">
        <f>_xlfn.XLOOKUP(C3650,Violations[Key],Violations[Boro])</f>
        <v/>
      </c>
      <c r="E3650" s="9">
        <f>_xlfn.XLOOKUP(C3650,Violations[Key],Violations[Cuisine])</f>
        <v/>
      </c>
      <c r="F3650" s="9">
        <f>_xlfn.XLOOKUP(C3650,Violations[Key],Violations[Score])</f>
        <v/>
      </c>
      <c r="G3650" s="9">
        <f>_xlfn.XLOOKUP(C3650,Violations[Key],Violations[Grade])&amp;""</f>
        <v/>
      </c>
      <c r="H3650" s="9">
        <f>COUNTIFS(Violations[Key],C3650,Violations[Violation code],"&lt;&gt;")</f>
        <v/>
      </c>
      <c r="I3650" s="9">
        <f>COUNTIFS(Violations[Key],C3650,Violations[Critical flag],"Critical")</f>
        <v/>
      </c>
      <c r="J3650" s="9">
        <f>IF(LEFT(_xlfn.XLOOKUP(C3650,Violations[Key],Violations[Action]),20)="Establishment Closed","Yes","No")</f>
        <v/>
      </c>
      <c r="K3650" s="9">
        <f>IF(F3650&lt;=13,"Yes","No")</f>
        <v/>
      </c>
    </row>
    <row r="3651">
      <c r="A3651" t="n">
        <v>50131737</v>
      </c>
      <c r="B3651" s="8" t="n">
        <v>46197</v>
      </c>
      <c r="C3651" s="9">
        <f>A3651&amp;"-"&amp;TEXT(B3651,"yyyymmdd")</f>
        <v/>
      </c>
      <c r="D3651" s="9">
        <f>_xlfn.XLOOKUP(C3651,Violations[Key],Violations[Boro])</f>
        <v/>
      </c>
      <c r="E3651" s="9">
        <f>_xlfn.XLOOKUP(C3651,Violations[Key],Violations[Cuisine])</f>
        <v/>
      </c>
      <c r="F3651" s="9">
        <f>_xlfn.XLOOKUP(C3651,Violations[Key],Violations[Score])</f>
        <v/>
      </c>
      <c r="G3651" s="9">
        <f>_xlfn.XLOOKUP(C3651,Violations[Key],Violations[Grade])&amp;""</f>
        <v/>
      </c>
      <c r="H3651" s="9">
        <f>COUNTIFS(Violations[Key],C3651,Violations[Violation code],"&lt;&gt;")</f>
        <v/>
      </c>
      <c r="I3651" s="9">
        <f>COUNTIFS(Violations[Key],C3651,Violations[Critical flag],"Critical")</f>
        <v/>
      </c>
      <c r="J3651" s="9">
        <f>IF(LEFT(_xlfn.XLOOKUP(C3651,Violations[Key],Violations[Action]),20)="Establishment Closed","Yes","No")</f>
        <v/>
      </c>
      <c r="K3651" s="9">
        <f>IF(F3651&lt;=13,"Yes","No")</f>
        <v/>
      </c>
    </row>
    <row r="3652">
      <c r="A3652" t="n">
        <v>50131913</v>
      </c>
      <c r="B3652" s="8" t="n">
        <v>46197</v>
      </c>
      <c r="C3652" s="9">
        <f>A3652&amp;"-"&amp;TEXT(B3652,"yyyymmdd")</f>
        <v/>
      </c>
      <c r="D3652" s="9">
        <f>_xlfn.XLOOKUP(C3652,Violations[Key],Violations[Boro])</f>
        <v/>
      </c>
      <c r="E3652" s="9">
        <f>_xlfn.XLOOKUP(C3652,Violations[Key],Violations[Cuisine])</f>
        <v/>
      </c>
      <c r="F3652" s="9">
        <f>_xlfn.XLOOKUP(C3652,Violations[Key],Violations[Score])</f>
        <v/>
      </c>
      <c r="G3652" s="9">
        <f>_xlfn.XLOOKUP(C3652,Violations[Key],Violations[Grade])&amp;""</f>
        <v/>
      </c>
      <c r="H3652" s="9">
        <f>COUNTIFS(Violations[Key],C3652,Violations[Violation code],"&lt;&gt;")</f>
        <v/>
      </c>
      <c r="I3652" s="9">
        <f>COUNTIFS(Violations[Key],C3652,Violations[Critical flag],"Critical")</f>
        <v/>
      </c>
      <c r="J3652" s="9">
        <f>IF(LEFT(_xlfn.XLOOKUP(C3652,Violations[Key],Violations[Action]),20)="Establishment Closed","Yes","No")</f>
        <v/>
      </c>
      <c r="K3652" s="9">
        <f>IF(F3652&lt;=13,"Yes","No")</f>
        <v/>
      </c>
    </row>
    <row r="3653">
      <c r="A3653" t="n">
        <v>50134450</v>
      </c>
      <c r="B3653" s="8" t="n">
        <v>46197</v>
      </c>
      <c r="C3653" s="9">
        <f>A3653&amp;"-"&amp;TEXT(B3653,"yyyymmdd")</f>
        <v/>
      </c>
      <c r="D3653" s="9">
        <f>_xlfn.XLOOKUP(C3653,Violations[Key],Violations[Boro])</f>
        <v/>
      </c>
      <c r="E3653" s="9">
        <f>_xlfn.XLOOKUP(C3653,Violations[Key],Violations[Cuisine])</f>
        <v/>
      </c>
      <c r="F3653" s="9">
        <f>_xlfn.XLOOKUP(C3653,Violations[Key],Violations[Score])</f>
        <v/>
      </c>
      <c r="G3653" s="9">
        <f>_xlfn.XLOOKUP(C3653,Violations[Key],Violations[Grade])&amp;""</f>
        <v/>
      </c>
      <c r="H3653" s="9">
        <f>COUNTIFS(Violations[Key],C3653,Violations[Violation code],"&lt;&gt;")</f>
        <v/>
      </c>
      <c r="I3653" s="9">
        <f>COUNTIFS(Violations[Key],C3653,Violations[Critical flag],"Critical")</f>
        <v/>
      </c>
      <c r="J3653" s="9">
        <f>IF(LEFT(_xlfn.XLOOKUP(C3653,Violations[Key],Violations[Action]),20)="Establishment Closed","Yes","No")</f>
        <v/>
      </c>
      <c r="K3653" s="9">
        <f>IF(F3653&lt;=13,"Yes","No")</f>
        <v/>
      </c>
    </row>
    <row r="3654">
      <c r="A3654" t="n">
        <v>50134635</v>
      </c>
      <c r="B3654" s="8" t="n">
        <v>46197</v>
      </c>
      <c r="C3654" s="9">
        <f>A3654&amp;"-"&amp;TEXT(B3654,"yyyymmdd")</f>
        <v/>
      </c>
      <c r="D3654" s="9">
        <f>_xlfn.XLOOKUP(C3654,Violations[Key],Violations[Boro])</f>
        <v/>
      </c>
      <c r="E3654" s="9">
        <f>_xlfn.XLOOKUP(C3654,Violations[Key],Violations[Cuisine])</f>
        <v/>
      </c>
      <c r="F3654" s="9">
        <f>_xlfn.XLOOKUP(C3654,Violations[Key],Violations[Score])</f>
        <v/>
      </c>
      <c r="G3654" s="9">
        <f>_xlfn.XLOOKUP(C3654,Violations[Key],Violations[Grade])&amp;""</f>
        <v/>
      </c>
      <c r="H3654" s="9">
        <f>COUNTIFS(Violations[Key],C3654,Violations[Violation code],"&lt;&gt;")</f>
        <v/>
      </c>
      <c r="I3654" s="9">
        <f>COUNTIFS(Violations[Key],C3654,Violations[Critical flag],"Critical")</f>
        <v/>
      </c>
      <c r="J3654" s="9">
        <f>IF(LEFT(_xlfn.XLOOKUP(C3654,Violations[Key],Violations[Action]),20)="Establishment Closed","Yes","No")</f>
        <v/>
      </c>
      <c r="K3654" s="9">
        <f>IF(F3654&lt;=13,"Yes","No")</f>
        <v/>
      </c>
    </row>
    <row r="3655">
      <c r="A3655" t="n">
        <v>50135960</v>
      </c>
      <c r="B3655" s="8" t="n">
        <v>46197</v>
      </c>
      <c r="C3655" s="9">
        <f>A3655&amp;"-"&amp;TEXT(B3655,"yyyymmdd")</f>
        <v/>
      </c>
      <c r="D3655" s="9">
        <f>_xlfn.XLOOKUP(C3655,Violations[Key],Violations[Boro])</f>
        <v/>
      </c>
      <c r="E3655" s="9">
        <f>_xlfn.XLOOKUP(C3655,Violations[Key],Violations[Cuisine])</f>
        <v/>
      </c>
      <c r="F3655" s="9">
        <f>_xlfn.XLOOKUP(C3655,Violations[Key],Violations[Score])</f>
        <v/>
      </c>
      <c r="G3655" s="9">
        <f>_xlfn.XLOOKUP(C3655,Violations[Key],Violations[Grade])&amp;""</f>
        <v/>
      </c>
      <c r="H3655" s="9">
        <f>COUNTIFS(Violations[Key],C3655,Violations[Violation code],"&lt;&gt;")</f>
        <v/>
      </c>
      <c r="I3655" s="9">
        <f>COUNTIFS(Violations[Key],C3655,Violations[Critical flag],"Critical")</f>
        <v/>
      </c>
      <c r="J3655" s="9">
        <f>IF(LEFT(_xlfn.XLOOKUP(C3655,Violations[Key],Violations[Action]),20)="Establishment Closed","Yes","No")</f>
        <v/>
      </c>
      <c r="K3655" s="9">
        <f>IF(F3655&lt;=13,"Yes","No")</f>
        <v/>
      </c>
    </row>
    <row r="3656">
      <c r="A3656" t="n">
        <v>50136418</v>
      </c>
      <c r="B3656" s="8" t="n">
        <v>46197</v>
      </c>
      <c r="C3656" s="9">
        <f>A3656&amp;"-"&amp;TEXT(B3656,"yyyymmdd")</f>
        <v/>
      </c>
      <c r="D3656" s="9">
        <f>_xlfn.XLOOKUP(C3656,Violations[Key],Violations[Boro])</f>
        <v/>
      </c>
      <c r="E3656" s="9">
        <f>_xlfn.XLOOKUP(C3656,Violations[Key],Violations[Cuisine])</f>
        <v/>
      </c>
      <c r="F3656" s="9">
        <f>_xlfn.XLOOKUP(C3656,Violations[Key],Violations[Score])</f>
        <v/>
      </c>
      <c r="G3656" s="9">
        <f>_xlfn.XLOOKUP(C3656,Violations[Key],Violations[Grade])&amp;""</f>
        <v/>
      </c>
      <c r="H3656" s="9">
        <f>COUNTIFS(Violations[Key],C3656,Violations[Violation code],"&lt;&gt;")</f>
        <v/>
      </c>
      <c r="I3656" s="9">
        <f>COUNTIFS(Violations[Key],C3656,Violations[Critical flag],"Critical")</f>
        <v/>
      </c>
      <c r="J3656" s="9">
        <f>IF(LEFT(_xlfn.XLOOKUP(C3656,Violations[Key],Violations[Action]),20)="Establishment Closed","Yes","No")</f>
        <v/>
      </c>
      <c r="K3656" s="9">
        <f>IF(F3656&lt;=13,"Yes","No")</f>
        <v/>
      </c>
    </row>
    <row r="3657">
      <c r="A3657" t="n">
        <v>50138200</v>
      </c>
      <c r="B3657" s="8" t="n">
        <v>46197</v>
      </c>
      <c r="C3657" s="9">
        <f>A3657&amp;"-"&amp;TEXT(B3657,"yyyymmdd")</f>
        <v/>
      </c>
      <c r="D3657" s="9">
        <f>_xlfn.XLOOKUP(C3657,Violations[Key],Violations[Boro])</f>
        <v/>
      </c>
      <c r="E3657" s="9">
        <f>_xlfn.XLOOKUP(C3657,Violations[Key],Violations[Cuisine])</f>
        <v/>
      </c>
      <c r="F3657" s="9">
        <f>_xlfn.XLOOKUP(C3657,Violations[Key],Violations[Score])</f>
        <v/>
      </c>
      <c r="G3657" s="9">
        <f>_xlfn.XLOOKUP(C3657,Violations[Key],Violations[Grade])&amp;""</f>
        <v/>
      </c>
      <c r="H3657" s="9">
        <f>COUNTIFS(Violations[Key],C3657,Violations[Violation code],"&lt;&gt;")</f>
        <v/>
      </c>
      <c r="I3657" s="9">
        <f>COUNTIFS(Violations[Key],C3657,Violations[Critical flag],"Critical")</f>
        <v/>
      </c>
      <c r="J3657" s="9">
        <f>IF(LEFT(_xlfn.XLOOKUP(C3657,Violations[Key],Violations[Action]),20)="Establishment Closed","Yes","No")</f>
        <v/>
      </c>
      <c r="K3657" s="9">
        <f>IF(F3657&lt;=13,"Yes","No")</f>
        <v/>
      </c>
    </row>
    <row r="3658">
      <c r="A3658" t="n">
        <v>50139628</v>
      </c>
      <c r="B3658" s="8" t="n">
        <v>46197</v>
      </c>
      <c r="C3658" s="9">
        <f>A3658&amp;"-"&amp;TEXT(B3658,"yyyymmdd")</f>
        <v/>
      </c>
      <c r="D3658" s="9">
        <f>_xlfn.XLOOKUP(C3658,Violations[Key],Violations[Boro])</f>
        <v/>
      </c>
      <c r="E3658" s="9">
        <f>_xlfn.XLOOKUP(C3658,Violations[Key],Violations[Cuisine])</f>
        <v/>
      </c>
      <c r="F3658" s="9">
        <f>_xlfn.XLOOKUP(C3658,Violations[Key],Violations[Score])</f>
        <v/>
      </c>
      <c r="G3658" s="9">
        <f>_xlfn.XLOOKUP(C3658,Violations[Key],Violations[Grade])&amp;""</f>
        <v/>
      </c>
      <c r="H3658" s="9">
        <f>COUNTIFS(Violations[Key],C3658,Violations[Violation code],"&lt;&gt;")</f>
        <v/>
      </c>
      <c r="I3658" s="9">
        <f>COUNTIFS(Violations[Key],C3658,Violations[Critical flag],"Critical")</f>
        <v/>
      </c>
      <c r="J3658" s="9">
        <f>IF(LEFT(_xlfn.XLOOKUP(C3658,Violations[Key],Violations[Action]),20)="Establishment Closed","Yes","No")</f>
        <v/>
      </c>
      <c r="K3658" s="9">
        <f>IF(F3658&lt;=13,"Yes","No")</f>
        <v/>
      </c>
    </row>
    <row r="3659">
      <c r="A3659" t="n">
        <v>50146643</v>
      </c>
      <c r="B3659" s="8" t="n">
        <v>46197</v>
      </c>
      <c r="C3659" s="9">
        <f>A3659&amp;"-"&amp;TEXT(B3659,"yyyymmdd")</f>
        <v/>
      </c>
      <c r="D3659" s="9">
        <f>_xlfn.XLOOKUP(C3659,Violations[Key],Violations[Boro])</f>
        <v/>
      </c>
      <c r="E3659" s="9">
        <f>_xlfn.XLOOKUP(C3659,Violations[Key],Violations[Cuisine])</f>
        <v/>
      </c>
      <c r="F3659" s="9">
        <f>_xlfn.XLOOKUP(C3659,Violations[Key],Violations[Score])</f>
        <v/>
      </c>
      <c r="G3659" s="9">
        <f>_xlfn.XLOOKUP(C3659,Violations[Key],Violations[Grade])&amp;""</f>
        <v/>
      </c>
      <c r="H3659" s="9">
        <f>COUNTIFS(Violations[Key],C3659,Violations[Violation code],"&lt;&gt;")</f>
        <v/>
      </c>
      <c r="I3659" s="9">
        <f>COUNTIFS(Violations[Key],C3659,Violations[Critical flag],"Critical")</f>
        <v/>
      </c>
      <c r="J3659" s="9">
        <f>IF(LEFT(_xlfn.XLOOKUP(C3659,Violations[Key],Violations[Action]),20)="Establishment Closed","Yes","No")</f>
        <v/>
      </c>
      <c r="K3659" s="9">
        <f>IF(F3659&lt;=13,"Yes","No")</f>
        <v/>
      </c>
    </row>
    <row r="3660">
      <c r="A3660" t="n">
        <v>50146876</v>
      </c>
      <c r="B3660" s="8" t="n">
        <v>46197</v>
      </c>
      <c r="C3660" s="9">
        <f>A3660&amp;"-"&amp;TEXT(B3660,"yyyymmdd")</f>
        <v/>
      </c>
      <c r="D3660" s="9">
        <f>_xlfn.XLOOKUP(C3660,Violations[Key],Violations[Boro])</f>
        <v/>
      </c>
      <c r="E3660" s="9">
        <f>_xlfn.XLOOKUP(C3660,Violations[Key],Violations[Cuisine])</f>
        <v/>
      </c>
      <c r="F3660" s="9">
        <f>_xlfn.XLOOKUP(C3660,Violations[Key],Violations[Score])</f>
        <v/>
      </c>
      <c r="G3660" s="9">
        <f>_xlfn.XLOOKUP(C3660,Violations[Key],Violations[Grade])&amp;""</f>
        <v/>
      </c>
      <c r="H3660" s="9">
        <f>COUNTIFS(Violations[Key],C3660,Violations[Violation code],"&lt;&gt;")</f>
        <v/>
      </c>
      <c r="I3660" s="9">
        <f>COUNTIFS(Violations[Key],C3660,Violations[Critical flag],"Critical")</f>
        <v/>
      </c>
      <c r="J3660" s="9">
        <f>IF(LEFT(_xlfn.XLOOKUP(C3660,Violations[Key],Violations[Action]),20)="Establishment Closed","Yes","No")</f>
        <v/>
      </c>
      <c r="K3660" s="9">
        <f>IF(F3660&lt;=13,"Yes","No")</f>
        <v/>
      </c>
    </row>
    <row r="3661">
      <c r="A3661" t="n">
        <v>50151767</v>
      </c>
      <c r="B3661" s="8" t="n">
        <v>46197</v>
      </c>
      <c r="C3661" s="9">
        <f>A3661&amp;"-"&amp;TEXT(B3661,"yyyymmdd")</f>
        <v/>
      </c>
      <c r="D3661" s="9">
        <f>_xlfn.XLOOKUP(C3661,Violations[Key],Violations[Boro])</f>
        <v/>
      </c>
      <c r="E3661" s="9">
        <f>_xlfn.XLOOKUP(C3661,Violations[Key],Violations[Cuisine])</f>
        <v/>
      </c>
      <c r="F3661" s="9">
        <f>_xlfn.XLOOKUP(C3661,Violations[Key],Violations[Score])</f>
        <v/>
      </c>
      <c r="G3661" s="9">
        <f>_xlfn.XLOOKUP(C3661,Violations[Key],Violations[Grade])&amp;""</f>
        <v/>
      </c>
      <c r="H3661" s="9">
        <f>COUNTIFS(Violations[Key],C3661,Violations[Violation code],"&lt;&gt;")</f>
        <v/>
      </c>
      <c r="I3661" s="9">
        <f>COUNTIFS(Violations[Key],C3661,Violations[Critical flag],"Critical")</f>
        <v/>
      </c>
      <c r="J3661" s="9">
        <f>IF(LEFT(_xlfn.XLOOKUP(C3661,Violations[Key],Violations[Action]),20)="Establishment Closed","Yes","No")</f>
        <v/>
      </c>
      <c r="K3661" s="9">
        <f>IF(F3661&lt;=13,"Yes","No")</f>
        <v/>
      </c>
    </row>
    <row r="3662">
      <c r="A3662" t="n">
        <v>50161777</v>
      </c>
      <c r="B3662" s="8" t="n">
        <v>46197</v>
      </c>
      <c r="C3662" s="9">
        <f>A3662&amp;"-"&amp;TEXT(B3662,"yyyymmdd")</f>
        <v/>
      </c>
      <c r="D3662" s="9">
        <f>_xlfn.XLOOKUP(C3662,Violations[Key],Violations[Boro])</f>
        <v/>
      </c>
      <c r="E3662" s="9">
        <f>_xlfn.XLOOKUP(C3662,Violations[Key],Violations[Cuisine])</f>
        <v/>
      </c>
      <c r="F3662" s="9">
        <f>_xlfn.XLOOKUP(C3662,Violations[Key],Violations[Score])</f>
        <v/>
      </c>
      <c r="G3662" s="9">
        <f>_xlfn.XLOOKUP(C3662,Violations[Key],Violations[Grade])&amp;""</f>
        <v/>
      </c>
      <c r="H3662" s="9">
        <f>COUNTIFS(Violations[Key],C3662,Violations[Violation code],"&lt;&gt;")</f>
        <v/>
      </c>
      <c r="I3662" s="9">
        <f>COUNTIFS(Violations[Key],C3662,Violations[Critical flag],"Critical")</f>
        <v/>
      </c>
      <c r="J3662" s="9">
        <f>IF(LEFT(_xlfn.XLOOKUP(C3662,Violations[Key],Violations[Action]),20)="Establishment Closed","Yes","No")</f>
        <v/>
      </c>
      <c r="K3662" s="9">
        <f>IF(F3662&lt;=13,"Yes","No")</f>
        <v/>
      </c>
    </row>
    <row r="3663">
      <c r="A3663" t="n">
        <v>50165132</v>
      </c>
      <c r="B3663" s="8" t="n">
        <v>46197</v>
      </c>
      <c r="C3663" s="9">
        <f>A3663&amp;"-"&amp;TEXT(B3663,"yyyymmdd")</f>
        <v/>
      </c>
      <c r="D3663" s="9">
        <f>_xlfn.XLOOKUP(C3663,Violations[Key],Violations[Boro])</f>
        <v/>
      </c>
      <c r="E3663" s="9">
        <f>_xlfn.XLOOKUP(C3663,Violations[Key],Violations[Cuisine])</f>
        <v/>
      </c>
      <c r="F3663" s="9">
        <f>_xlfn.XLOOKUP(C3663,Violations[Key],Violations[Score])</f>
        <v/>
      </c>
      <c r="G3663" s="9">
        <f>_xlfn.XLOOKUP(C3663,Violations[Key],Violations[Grade])&amp;""</f>
        <v/>
      </c>
      <c r="H3663" s="9">
        <f>COUNTIFS(Violations[Key],C3663,Violations[Violation code],"&lt;&gt;")</f>
        <v/>
      </c>
      <c r="I3663" s="9">
        <f>COUNTIFS(Violations[Key],C3663,Violations[Critical flag],"Critical")</f>
        <v/>
      </c>
      <c r="J3663" s="9">
        <f>IF(LEFT(_xlfn.XLOOKUP(C3663,Violations[Key],Violations[Action]),20)="Establishment Closed","Yes","No")</f>
        <v/>
      </c>
      <c r="K3663" s="9">
        <f>IF(F3663&lt;=13,"Yes","No")</f>
        <v/>
      </c>
    </row>
    <row r="3664">
      <c r="A3664" t="n">
        <v>50168103</v>
      </c>
      <c r="B3664" s="8" t="n">
        <v>46197</v>
      </c>
      <c r="C3664" s="9">
        <f>A3664&amp;"-"&amp;TEXT(B3664,"yyyymmdd")</f>
        <v/>
      </c>
      <c r="D3664" s="9">
        <f>_xlfn.XLOOKUP(C3664,Violations[Key],Violations[Boro])</f>
        <v/>
      </c>
      <c r="E3664" s="9">
        <f>_xlfn.XLOOKUP(C3664,Violations[Key],Violations[Cuisine])</f>
        <v/>
      </c>
      <c r="F3664" s="9">
        <f>_xlfn.XLOOKUP(C3664,Violations[Key],Violations[Score])</f>
        <v/>
      </c>
      <c r="G3664" s="9">
        <f>_xlfn.XLOOKUP(C3664,Violations[Key],Violations[Grade])&amp;""</f>
        <v/>
      </c>
      <c r="H3664" s="9">
        <f>COUNTIFS(Violations[Key],C3664,Violations[Violation code],"&lt;&gt;")</f>
        <v/>
      </c>
      <c r="I3664" s="9">
        <f>COUNTIFS(Violations[Key],C3664,Violations[Critical flag],"Critical")</f>
        <v/>
      </c>
      <c r="J3664" s="9">
        <f>IF(LEFT(_xlfn.XLOOKUP(C3664,Violations[Key],Violations[Action]),20)="Establishment Closed","Yes","No")</f>
        <v/>
      </c>
      <c r="K3664" s="9">
        <f>IF(F3664&lt;=13,"Yes","No")</f>
        <v/>
      </c>
    </row>
    <row r="3665">
      <c r="A3665" t="n">
        <v>50168690</v>
      </c>
      <c r="B3665" s="8" t="n">
        <v>46197</v>
      </c>
      <c r="C3665" s="9">
        <f>A3665&amp;"-"&amp;TEXT(B3665,"yyyymmdd")</f>
        <v/>
      </c>
      <c r="D3665" s="9">
        <f>_xlfn.XLOOKUP(C3665,Violations[Key],Violations[Boro])</f>
        <v/>
      </c>
      <c r="E3665" s="9">
        <f>_xlfn.XLOOKUP(C3665,Violations[Key],Violations[Cuisine])</f>
        <v/>
      </c>
      <c r="F3665" s="9">
        <f>_xlfn.XLOOKUP(C3665,Violations[Key],Violations[Score])</f>
        <v/>
      </c>
      <c r="G3665" s="9">
        <f>_xlfn.XLOOKUP(C3665,Violations[Key],Violations[Grade])&amp;""</f>
        <v/>
      </c>
      <c r="H3665" s="9">
        <f>COUNTIFS(Violations[Key],C3665,Violations[Violation code],"&lt;&gt;")</f>
        <v/>
      </c>
      <c r="I3665" s="9">
        <f>COUNTIFS(Violations[Key],C3665,Violations[Critical flag],"Critical")</f>
        <v/>
      </c>
      <c r="J3665" s="9">
        <f>IF(LEFT(_xlfn.XLOOKUP(C3665,Violations[Key],Violations[Action]),20)="Establishment Closed","Yes","No")</f>
        <v/>
      </c>
      <c r="K3665" s="9">
        <f>IF(F3665&lt;=13,"Yes","No")</f>
        <v/>
      </c>
    </row>
    <row r="3666">
      <c r="A3666" t="n">
        <v>50171563</v>
      </c>
      <c r="B3666" s="8" t="n">
        <v>46197</v>
      </c>
      <c r="C3666" s="9">
        <f>A3666&amp;"-"&amp;TEXT(B3666,"yyyymmdd")</f>
        <v/>
      </c>
      <c r="D3666" s="9">
        <f>_xlfn.XLOOKUP(C3666,Violations[Key],Violations[Boro])</f>
        <v/>
      </c>
      <c r="E3666" s="9">
        <f>_xlfn.XLOOKUP(C3666,Violations[Key],Violations[Cuisine])</f>
        <v/>
      </c>
      <c r="F3666" s="9">
        <f>_xlfn.XLOOKUP(C3666,Violations[Key],Violations[Score])</f>
        <v/>
      </c>
      <c r="G3666" s="9">
        <f>_xlfn.XLOOKUP(C3666,Violations[Key],Violations[Grade])&amp;""</f>
        <v/>
      </c>
      <c r="H3666" s="9">
        <f>COUNTIFS(Violations[Key],C3666,Violations[Violation code],"&lt;&gt;")</f>
        <v/>
      </c>
      <c r="I3666" s="9">
        <f>COUNTIFS(Violations[Key],C3666,Violations[Critical flag],"Critical")</f>
        <v/>
      </c>
      <c r="J3666" s="9">
        <f>IF(LEFT(_xlfn.XLOOKUP(C3666,Violations[Key],Violations[Action]),20)="Establishment Closed","Yes","No")</f>
        <v/>
      </c>
      <c r="K3666" s="9">
        <f>IF(F3666&lt;=13,"Yes","No")</f>
        <v/>
      </c>
    </row>
    <row r="3667">
      <c r="A3667" t="n">
        <v>40356731</v>
      </c>
      <c r="B3667" s="8" t="n">
        <v>46198</v>
      </c>
      <c r="C3667" s="9">
        <f>A3667&amp;"-"&amp;TEXT(B3667,"yyyymmdd")</f>
        <v/>
      </c>
      <c r="D3667" s="9">
        <f>_xlfn.XLOOKUP(C3667,Violations[Key],Violations[Boro])</f>
        <v/>
      </c>
      <c r="E3667" s="9">
        <f>_xlfn.XLOOKUP(C3667,Violations[Key],Violations[Cuisine])</f>
        <v/>
      </c>
      <c r="F3667" s="9">
        <f>_xlfn.XLOOKUP(C3667,Violations[Key],Violations[Score])</f>
        <v/>
      </c>
      <c r="G3667" s="9">
        <f>_xlfn.XLOOKUP(C3667,Violations[Key],Violations[Grade])&amp;""</f>
        <v/>
      </c>
      <c r="H3667" s="9">
        <f>COUNTIFS(Violations[Key],C3667,Violations[Violation code],"&lt;&gt;")</f>
        <v/>
      </c>
      <c r="I3667" s="9">
        <f>COUNTIFS(Violations[Key],C3667,Violations[Critical flag],"Critical")</f>
        <v/>
      </c>
      <c r="J3667" s="9">
        <f>IF(LEFT(_xlfn.XLOOKUP(C3667,Violations[Key],Violations[Action]),20)="Establishment Closed","Yes","No")</f>
        <v/>
      </c>
      <c r="K3667" s="9">
        <f>IF(F3667&lt;=13,"Yes","No")</f>
        <v/>
      </c>
    </row>
    <row r="3668">
      <c r="A3668" t="n">
        <v>40377124</v>
      </c>
      <c r="B3668" s="8" t="n">
        <v>46198</v>
      </c>
      <c r="C3668" s="9">
        <f>A3668&amp;"-"&amp;TEXT(B3668,"yyyymmdd")</f>
        <v/>
      </c>
      <c r="D3668" s="9">
        <f>_xlfn.XLOOKUP(C3668,Violations[Key],Violations[Boro])</f>
        <v/>
      </c>
      <c r="E3668" s="9">
        <f>_xlfn.XLOOKUP(C3668,Violations[Key],Violations[Cuisine])</f>
        <v/>
      </c>
      <c r="F3668" s="9">
        <f>_xlfn.XLOOKUP(C3668,Violations[Key],Violations[Score])</f>
        <v/>
      </c>
      <c r="G3668" s="9">
        <f>_xlfn.XLOOKUP(C3668,Violations[Key],Violations[Grade])&amp;""</f>
        <v/>
      </c>
      <c r="H3668" s="9">
        <f>COUNTIFS(Violations[Key],C3668,Violations[Violation code],"&lt;&gt;")</f>
        <v/>
      </c>
      <c r="I3668" s="9">
        <f>COUNTIFS(Violations[Key],C3668,Violations[Critical flag],"Critical")</f>
        <v/>
      </c>
      <c r="J3668" s="9">
        <f>IF(LEFT(_xlfn.XLOOKUP(C3668,Violations[Key],Violations[Action]),20)="Establishment Closed","Yes","No")</f>
        <v/>
      </c>
      <c r="K3668" s="9">
        <f>IF(F3668&lt;=13,"Yes","No")</f>
        <v/>
      </c>
    </row>
    <row r="3669">
      <c r="A3669" t="n">
        <v>40674838</v>
      </c>
      <c r="B3669" s="8" t="n">
        <v>46198</v>
      </c>
      <c r="C3669" s="9">
        <f>A3669&amp;"-"&amp;TEXT(B3669,"yyyymmdd")</f>
        <v/>
      </c>
      <c r="D3669" s="9">
        <f>_xlfn.XLOOKUP(C3669,Violations[Key],Violations[Boro])</f>
        <v/>
      </c>
      <c r="E3669" s="9">
        <f>_xlfn.XLOOKUP(C3669,Violations[Key],Violations[Cuisine])</f>
        <v/>
      </c>
      <c r="F3669" s="9">
        <f>_xlfn.XLOOKUP(C3669,Violations[Key],Violations[Score])</f>
        <v/>
      </c>
      <c r="G3669" s="9">
        <f>_xlfn.XLOOKUP(C3669,Violations[Key],Violations[Grade])&amp;""</f>
        <v/>
      </c>
      <c r="H3669" s="9">
        <f>COUNTIFS(Violations[Key],C3669,Violations[Violation code],"&lt;&gt;")</f>
        <v/>
      </c>
      <c r="I3669" s="9">
        <f>COUNTIFS(Violations[Key],C3669,Violations[Critical flag],"Critical")</f>
        <v/>
      </c>
      <c r="J3669" s="9">
        <f>IF(LEFT(_xlfn.XLOOKUP(C3669,Violations[Key],Violations[Action]),20)="Establishment Closed","Yes","No")</f>
        <v/>
      </c>
      <c r="K3669" s="9">
        <f>IF(F3669&lt;=13,"Yes","No")</f>
        <v/>
      </c>
    </row>
    <row r="3670">
      <c r="A3670" t="n">
        <v>40911114</v>
      </c>
      <c r="B3670" s="8" t="n">
        <v>46198</v>
      </c>
      <c r="C3670" s="9">
        <f>A3670&amp;"-"&amp;TEXT(B3670,"yyyymmdd")</f>
        <v/>
      </c>
      <c r="D3670" s="9">
        <f>_xlfn.XLOOKUP(C3670,Violations[Key],Violations[Boro])</f>
        <v/>
      </c>
      <c r="E3670" s="9">
        <f>_xlfn.XLOOKUP(C3670,Violations[Key],Violations[Cuisine])</f>
        <v/>
      </c>
      <c r="F3670" s="9">
        <f>_xlfn.XLOOKUP(C3670,Violations[Key],Violations[Score])</f>
        <v/>
      </c>
      <c r="G3670" s="9">
        <f>_xlfn.XLOOKUP(C3670,Violations[Key],Violations[Grade])&amp;""</f>
        <v/>
      </c>
      <c r="H3670" s="9">
        <f>COUNTIFS(Violations[Key],C3670,Violations[Violation code],"&lt;&gt;")</f>
        <v/>
      </c>
      <c r="I3670" s="9">
        <f>COUNTIFS(Violations[Key],C3670,Violations[Critical flag],"Critical")</f>
        <v/>
      </c>
      <c r="J3670" s="9">
        <f>IF(LEFT(_xlfn.XLOOKUP(C3670,Violations[Key],Violations[Action]),20)="Establishment Closed","Yes","No")</f>
        <v/>
      </c>
      <c r="K3670" s="9">
        <f>IF(F3670&lt;=13,"Yes","No")</f>
        <v/>
      </c>
    </row>
    <row r="3671">
      <c r="A3671" t="n">
        <v>40932233</v>
      </c>
      <c r="B3671" s="8" t="n">
        <v>46198</v>
      </c>
      <c r="C3671" s="9">
        <f>A3671&amp;"-"&amp;TEXT(B3671,"yyyymmdd")</f>
        <v/>
      </c>
      <c r="D3671" s="9">
        <f>_xlfn.XLOOKUP(C3671,Violations[Key],Violations[Boro])</f>
        <v/>
      </c>
      <c r="E3671" s="9">
        <f>_xlfn.XLOOKUP(C3671,Violations[Key],Violations[Cuisine])</f>
        <v/>
      </c>
      <c r="F3671" s="9">
        <f>_xlfn.XLOOKUP(C3671,Violations[Key],Violations[Score])</f>
        <v/>
      </c>
      <c r="G3671" s="9">
        <f>_xlfn.XLOOKUP(C3671,Violations[Key],Violations[Grade])&amp;""</f>
        <v/>
      </c>
      <c r="H3671" s="9">
        <f>COUNTIFS(Violations[Key],C3671,Violations[Violation code],"&lt;&gt;")</f>
        <v/>
      </c>
      <c r="I3671" s="9">
        <f>COUNTIFS(Violations[Key],C3671,Violations[Critical flag],"Critical")</f>
        <v/>
      </c>
      <c r="J3671" s="9">
        <f>IF(LEFT(_xlfn.XLOOKUP(C3671,Violations[Key],Violations[Action]),20)="Establishment Closed","Yes","No")</f>
        <v/>
      </c>
      <c r="K3671" s="9">
        <f>IF(F3671&lt;=13,"Yes","No")</f>
        <v/>
      </c>
    </row>
    <row r="3672">
      <c r="A3672" t="n">
        <v>41061082</v>
      </c>
      <c r="B3672" s="8" t="n">
        <v>46198</v>
      </c>
      <c r="C3672" s="9">
        <f>A3672&amp;"-"&amp;TEXT(B3672,"yyyymmdd")</f>
        <v/>
      </c>
      <c r="D3672" s="9">
        <f>_xlfn.XLOOKUP(C3672,Violations[Key],Violations[Boro])</f>
        <v/>
      </c>
      <c r="E3672" s="9">
        <f>_xlfn.XLOOKUP(C3672,Violations[Key],Violations[Cuisine])</f>
        <v/>
      </c>
      <c r="F3672" s="9">
        <f>_xlfn.XLOOKUP(C3672,Violations[Key],Violations[Score])</f>
        <v/>
      </c>
      <c r="G3672" s="9">
        <f>_xlfn.XLOOKUP(C3672,Violations[Key],Violations[Grade])&amp;""</f>
        <v/>
      </c>
      <c r="H3672" s="9">
        <f>COUNTIFS(Violations[Key],C3672,Violations[Violation code],"&lt;&gt;")</f>
        <v/>
      </c>
      <c r="I3672" s="9">
        <f>COUNTIFS(Violations[Key],C3672,Violations[Critical flag],"Critical")</f>
        <v/>
      </c>
      <c r="J3672" s="9">
        <f>IF(LEFT(_xlfn.XLOOKUP(C3672,Violations[Key],Violations[Action]),20)="Establishment Closed","Yes","No")</f>
        <v/>
      </c>
      <c r="K3672" s="9">
        <f>IF(F3672&lt;=13,"Yes","No")</f>
        <v/>
      </c>
    </row>
    <row r="3673">
      <c r="A3673" t="n">
        <v>41075909</v>
      </c>
      <c r="B3673" s="8" t="n">
        <v>46198</v>
      </c>
      <c r="C3673" s="9">
        <f>A3673&amp;"-"&amp;TEXT(B3673,"yyyymmdd")</f>
        <v/>
      </c>
      <c r="D3673" s="9">
        <f>_xlfn.XLOOKUP(C3673,Violations[Key],Violations[Boro])</f>
        <v/>
      </c>
      <c r="E3673" s="9">
        <f>_xlfn.XLOOKUP(C3673,Violations[Key],Violations[Cuisine])</f>
        <v/>
      </c>
      <c r="F3673" s="9">
        <f>_xlfn.XLOOKUP(C3673,Violations[Key],Violations[Score])</f>
        <v/>
      </c>
      <c r="G3673" s="9">
        <f>_xlfn.XLOOKUP(C3673,Violations[Key],Violations[Grade])&amp;""</f>
        <v/>
      </c>
      <c r="H3673" s="9">
        <f>COUNTIFS(Violations[Key],C3673,Violations[Violation code],"&lt;&gt;")</f>
        <v/>
      </c>
      <c r="I3673" s="9">
        <f>COUNTIFS(Violations[Key],C3673,Violations[Critical flag],"Critical")</f>
        <v/>
      </c>
      <c r="J3673" s="9">
        <f>IF(LEFT(_xlfn.XLOOKUP(C3673,Violations[Key],Violations[Action]),20)="Establishment Closed","Yes","No")</f>
        <v/>
      </c>
      <c r="K3673" s="9">
        <f>IF(F3673&lt;=13,"Yes","No")</f>
        <v/>
      </c>
    </row>
    <row r="3674">
      <c r="A3674" t="n">
        <v>41168107</v>
      </c>
      <c r="B3674" s="8" t="n">
        <v>46198</v>
      </c>
      <c r="C3674" s="9">
        <f>A3674&amp;"-"&amp;TEXT(B3674,"yyyymmdd")</f>
        <v/>
      </c>
      <c r="D3674" s="9">
        <f>_xlfn.XLOOKUP(C3674,Violations[Key],Violations[Boro])</f>
        <v/>
      </c>
      <c r="E3674" s="9">
        <f>_xlfn.XLOOKUP(C3674,Violations[Key],Violations[Cuisine])</f>
        <v/>
      </c>
      <c r="F3674" s="9">
        <f>_xlfn.XLOOKUP(C3674,Violations[Key],Violations[Score])</f>
        <v/>
      </c>
      <c r="G3674" s="9">
        <f>_xlfn.XLOOKUP(C3674,Violations[Key],Violations[Grade])&amp;""</f>
        <v/>
      </c>
      <c r="H3674" s="9">
        <f>COUNTIFS(Violations[Key],C3674,Violations[Violation code],"&lt;&gt;")</f>
        <v/>
      </c>
      <c r="I3674" s="9">
        <f>COUNTIFS(Violations[Key],C3674,Violations[Critical flag],"Critical")</f>
        <v/>
      </c>
      <c r="J3674" s="9">
        <f>IF(LEFT(_xlfn.XLOOKUP(C3674,Violations[Key],Violations[Action]),20)="Establishment Closed","Yes","No")</f>
        <v/>
      </c>
      <c r="K3674" s="9">
        <f>IF(F3674&lt;=13,"Yes","No")</f>
        <v/>
      </c>
    </row>
    <row r="3675">
      <c r="A3675" t="n">
        <v>41281111</v>
      </c>
      <c r="B3675" s="8" t="n">
        <v>46198</v>
      </c>
      <c r="C3675" s="9">
        <f>A3675&amp;"-"&amp;TEXT(B3675,"yyyymmdd")</f>
        <v/>
      </c>
      <c r="D3675" s="9">
        <f>_xlfn.XLOOKUP(C3675,Violations[Key],Violations[Boro])</f>
        <v/>
      </c>
      <c r="E3675" s="9">
        <f>_xlfn.XLOOKUP(C3675,Violations[Key],Violations[Cuisine])</f>
        <v/>
      </c>
      <c r="F3675" s="9">
        <f>_xlfn.XLOOKUP(C3675,Violations[Key],Violations[Score])</f>
        <v/>
      </c>
      <c r="G3675" s="9">
        <f>_xlfn.XLOOKUP(C3675,Violations[Key],Violations[Grade])&amp;""</f>
        <v/>
      </c>
      <c r="H3675" s="9">
        <f>COUNTIFS(Violations[Key],C3675,Violations[Violation code],"&lt;&gt;")</f>
        <v/>
      </c>
      <c r="I3675" s="9">
        <f>COUNTIFS(Violations[Key],C3675,Violations[Critical flag],"Critical")</f>
        <v/>
      </c>
      <c r="J3675" s="9">
        <f>IF(LEFT(_xlfn.XLOOKUP(C3675,Violations[Key],Violations[Action]),20)="Establishment Closed","Yes","No")</f>
        <v/>
      </c>
      <c r="K3675" s="9">
        <f>IF(F3675&lt;=13,"Yes","No")</f>
        <v/>
      </c>
    </row>
    <row r="3676">
      <c r="A3676" t="n">
        <v>41407362</v>
      </c>
      <c r="B3676" s="8" t="n">
        <v>46198</v>
      </c>
      <c r="C3676" s="9">
        <f>A3676&amp;"-"&amp;TEXT(B3676,"yyyymmdd")</f>
        <v/>
      </c>
      <c r="D3676" s="9">
        <f>_xlfn.XLOOKUP(C3676,Violations[Key],Violations[Boro])</f>
        <v/>
      </c>
      <c r="E3676" s="9">
        <f>_xlfn.XLOOKUP(C3676,Violations[Key],Violations[Cuisine])</f>
        <v/>
      </c>
      <c r="F3676" s="9">
        <f>_xlfn.XLOOKUP(C3676,Violations[Key],Violations[Score])</f>
        <v/>
      </c>
      <c r="G3676" s="9">
        <f>_xlfn.XLOOKUP(C3676,Violations[Key],Violations[Grade])&amp;""</f>
        <v/>
      </c>
      <c r="H3676" s="9">
        <f>COUNTIFS(Violations[Key],C3676,Violations[Violation code],"&lt;&gt;")</f>
        <v/>
      </c>
      <c r="I3676" s="9">
        <f>COUNTIFS(Violations[Key],C3676,Violations[Critical flag],"Critical")</f>
        <v/>
      </c>
      <c r="J3676" s="9">
        <f>IF(LEFT(_xlfn.XLOOKUP(C3676,Violations[Key],Violations[Action]),20)="Establishment Closed","Yes","No")</f>
        <v/>
      </c>
      <c r="K3676" s="9">
        <f>IF(F3676&lt;=13,"Yes","No")</f>
        <v/>
      </c>
    </row>
    <row r="3677">
      <c r="A3677" t="n">
        <v>41616574</v>
      </c>
      <c r="B3677" s="8" t="n">
        <v>46198</v>
      </c>
      <c r="C3677" s="9">
        <f>A3677&amp;"-"&amp;TEXT(B3677,"yyyymmdd")</f>
        <v/>
      </c>
      <c r="D3677" s="9">
        <f>_xlfn.XLOOKUP(C3677,Violations[Key],Violations[Boro])</f>
        <v/>
      </c>
      <c r="E3677" s="9">
        <f>_xlfn.XLOOKUP(C3677,Violations[Key],Violations[Cuisine])</f>
        <v/>
      </c>
      <c r="F3677" s="9">
        <f>_xlfn.XLOOKUP(C3677,Violations[Key],Violations[Score])</f>
        <v/>
      </c>
      <c r="G3677" s="9">
        <f>_xlfn.XLOOKUP(C3677,Violations[Key],Violations[Grade])&amp;""</f>
        <v/>
      </c>
      <c r="H3677" s="9">
        <f>COUNTIFS(Violations[Key],C3677,Violations[Violation code],"&lt;&gt;")</f>
        <v/>
      </c>
      <c r="I3677" s="9">
        <f>COUNTIFS(Violations[Key],C3677,Violations[Critical flag],"Critical")</f>
        <v/>
      </c>
      <c r="J3677" s="9">
        <f>IF(LEFT(_xlfn.XLOOKUP(C3677,Violations[Key],Violations[Action]),20)="Establishment Closed","Yes","No")</f>
        <v/>
      </c>
      <c r="K3677" s="9">
        <f>IF(F3677&lt;=13,"Yes","No")</f>
        <v/>
      </c>
    </row>
    <row r="3678">
      <c r="A3678" t="n">
        <v>41704644</v>
      </c>
      <c r="B3678" s="8" t="n">
        <v>46198</v>
      </c>
      <c r="C3678" s="9">
        <f>A3678&amp;"-"&amp;TEXT(B3678,"yyyymmdd")</f>
        <v/>
      </c>
      <c r="D3678" s="9">
        <f>_xlfn.XLOOKUP(C3678,Violations[Key],Violations[Boro])</f>
        <v/>
      </c>
      <c r="E3678" s="9">
        <f>_xlfn.XLOOKUP(C3678,Violations[Key],Violations[Cuisine])</f>
        <v/>
      </c>
      <c r="F3678" s="9">
        <f>_xlfn.XLOOKUP(C3678,Violations[Key],Violations[Score])</f>
        <v/>
      </c>
      <c r="G3678" s="9">
        <f>_xlfn.XLOOKUP(C3678,Violations[Key],Violations[Grade])&amp;""</f>
        <v/>
      </c>
      <c r="H3678" s="9">
        <f>COUNTIFS(Violations[Key],C3678,Violations[Violation code],"&lt;&gt;")</f>
        <v/>
      </c>
      <c r="I3678" s="9">
        <f>COUNTIFS(Violations[Key],C3678,Violations[Critical flag],"Critical")</f>
        <v/>
      </c>
      <c r="J3678" s="9">
        <f>IF(LEFT(_xlfn.XLOOKUP(C3678,Violations[Key],Violations[Action]),20)="Establishment Closed","Yes","No")</f>
        <v/>
      </c>
      <c r="K3678" s="9">
        <f>IF(F3678&lt;=13,"Yes","No")</f>
        <v/>
      </c>
    </row>
    <row r="3679">
      <c r="A3679" t="n">
        <v>50000632</v>
      </c>
      <c r="B3679" s="8" t="n">
        <v>46198</v>
      </c>
      <c r="C3679" s="9">
        <f>A3679&amp;"-"&amp;TEXT(B3679,"yyyymmdd")</f>
        <v/>
      </c>
      <c r="D3679" s="9">
        <f>_xlfn.XLOOKUP(C3679,Violations[Key],Violations[Boro])</f>
        <v/>
      </c>
      <c r="E3679" s="9">
        <f>_xlfn.XLOOKUP(C3679,Violations[Key],Violations[Cuisine])</f>
        <v/>
      </c>
      <c r="F3679" s="9">
        <f>_xlfn.XLOOKUP(C3679,Violations[Key],Violations[Score])</f>
        <v/>
      </c>
      <c r="G3679" s="9">
        <f>_xlfn.XLOOKUP(C3679,Violations[Key],Violations[Grade])&amp;""</f>
        <v/>
      </c>
      <c r="H3679" s="9">
        <f>COUNTIFS(Violations[Key],C3679,Violations[Violation code],"&lt;&gt;")</f>
        <v/>
      </c>
      <c r="I3679" s="9">
        <f>COUNTIFS(Violations[Key],C3679,Violations[Critical flag],"Critical")</f>
        <v/>
      </c>
      <c r="J3679" s="9">
        <f>IF(LEFT(_xlfn.XLOOKUP(C3679,Violations[Key],Violations[Action]),20)="Establishment Closed","Yes","No")</f>
        <v/>
      </c>
      <c r="K3679" s="9">
        <f>IF(F3679&lt;=13,"Yes","No")</f>
        <v/>
      </c>
    </row>
    <row r="3680">
      <c r="A3680" t="n">
        <v>50001085</v>
      </c>
      <c r="B3680" s="8" t="n">
        <v>46198</v>
      </c>
      <c r="C3680" s="9">
        <f>A3680&amp;"-"&amp;TEXT(B3680,"yyyymmdd")</f>
        <v/>
      </c>
      <c r="D3680" s="9">
        <f>_xlfn.XLOOKUP(C3680,Violations[Key],Violations[Boro])</f>
        <v/>
      </c>
      <c r="E3680" s="9">
        <f>_xlfn.XLOOKUP(C3680,Violations[Key],Violations[Cuisine])</f>
        <v/>
      </c>
      <c r="F3680" s="9">
        <f>_xlfn.XLOOKUP(C3680,Violations[Key],Violations[Score])</f>
        <v/>
      </c>
      <c r="G3680" s="9">
        <f>_xlfn.XLOOKUP(C3680,Violations[Key],Violations[Grade])&amp;""</f>
        <v/>
      </c>
      <c r="H3680" s="9">
        <f>COUNTIFS(Violations[Key],C3680,Violations[Violation code],"&lt;&gt;")</f>
        <v/>
      </c>
      <c r="I3680" s="9">
        <f>COUNTIFS(Violations[Key],C3680,Violations[Critical flag],"Critical")</f>
        <v/>
      </c>
      <c r="J3680" s="9">
        <f>IF(LEFT(_xlfn.XLOOKUP(C3680,Violations[Key],Violations[Action]),20)="Establishment Closed","Yes","No")</f>
        <v/>
      </c>
      <c r="K3680" s="9">
        <f>IF(F3680&lt;=13,"Yes","No")</f>
        <v/>
      </c>
    </row>
    <row r="3681">
      <c r="A3681" t="n">
        <v>50001601</v>
      </c>
      <c r="B3681" s="8" t="n">
        <v>46198</v>
      </c>
      <c r="C3681" s="9">
        <f>A3681&amp;"-"&amp;TEXT(B3681,"yyyymmdd")</f>
        <v/>
      </c>
      <c r="D3681" s="9">
        <f>_xlfn.XLOOKUP(C3681,Violations[Key],Violations[Boro])</f>
        <v/>
      </c>
      <c r="E3681" s="9">
        <f>_xlfn.XLOOKUP(C3681,Violations[Key],Violations[Cuisine])</f>
        <v/>
      </c>
      <c r="F3681" s="9">
        <f>_xlfn.XLOOKUP(C3681,Violations[Key],Violations[Score])</f>
        <v/>
      </c>
      <c r="G3681" s="9">
        <f>_xlfn.XLOOKUP(C3681,Violations[Key],Violations[Grade])&amp;""</f>
        <v/>
      </c>
      <c r="H3681" s="9">
        <f>COUNTIFS(Violations[Key],C3681,Violations[Violation code],"&lt;&gt;")</f>
        <v/>
      </c>
      <c r="I3681" s="9">
        <f>COUNTIFS(Violations[Key],C3681,Violations[Critical flag],"Critical")</f>
        <v/>
      </c>
      <c r="J3681" s="9">
        <f>IF(LEFT(_xlfn.XLOOKUP(C3681,Violations[Key],Violations[Action]),20)="Establishment Closed","Yes","No")</f>
        <v/>
      </c>
      <c r="K3681" s="9">
        <f>IF(F3681&lt;=13,"Yes","No")</f>
        <v/>
      </c>
    </row>
    <row r="3682">
      <c r="A3682" t="n">
        <v>50003233</v>
      </c>
      <c r="B3682" s="8" t="n">
        <v>46198</v>
      </c>
      <c r="C3682" s="9">
        <f>A3682&amp;"-"&amp;TEXT(B3682,"yyyymmdd")</f>
        <v/>
      </c>
      <c r="D3682" s="9">
        <f>_xlfn.XLOOKUP(C3682,Violations[Key],Violations[Boro])</f>
        <v/>
      </c>
      <c r="E3682" s="9">
        <f>_xlfn.XLOOKUP(C3682,Violations[Key],Violations[Cuisine])</f>
        <v/>
      </c>
      <c r="F3682" s="9">
        <f>_xlfn.XLOOKUP(C3682,Violations[Key],Violations[Score])</f>
        <v/>
      </c>
      <c r="G3682" s="9">
        <f>_xlfn.XLOOKUP(C3682,Violations[Key],Violations[Grade])&amp;""</f>
        <v/>
      </c>
      <c r="H3682" s="9">
        <f>COUNTIFS(Violations[Key],C3682,Violations[Violation code],"&lt;&gt;")</f>
        <v/>
      </c>
      <c r="I3682" s="9">
        <f>COUNTIFS(Violations[Key],C3682,Violations[Critical flag],"Critical")</f>
        <v/>
      </c>
      <c r="J3682" s="9">
        <f>IF(LEFT(_xlfn.XLOOKUP(C3682,Violations[Key],Violations[Action]),20)="Establishment Closed","Yes","No")</f>
        <v/>
      </c>
      <c r="K3682" s="9">
        <f>IF(F3682&lt;=13,"Yes","No")</f>
        <v/>
      </c>
    </row>
    <row r="3683">
      <c r="A3683" t="n">
        <v>50005823</v>
      </c>
      <c r="B3683" s="8" t="n">
        <v>46198</v>
      </c>
      <c r="C3683" s="9">
        <f>A3683&amp;"-"&amp;TEXT(B3683,"yyyymmdd")</f>
        <v/>
      </c>
      <c r="D3683" s="9">
        <f>_xlfn.XLOOKUP(C3683,Violations[Key],Violations[Boro])</f>
        <v/>
      </c>
      <c r="E3683" s="9">
        <f>_xlfn.XLOOKUP(C3683,Violations[Key],Violations[Cuisine])</f>
        <v/>
      </c>
      <c r="F3683" s="9">
        <f>_xlfn.XLOOKUP(C3683,Violations[Key],Violations[Score])</f>
        <v/>
      </c>
      <c r="G3683" s="9">
        <f>_xlfn.XLOOKUP(C3683,Violations[Key],Violations[Grade])&amp;""</f>
        <v/>
      </c>
      <c r="H3683" s="9">
        <f>COUNTIFS(Violations[Key],C3683,Violations[Violation code],"&lt;&gt;")</f>
        <v/>
      </c>
      <c r="I3683" s="9">
        <f>COUNTIFS(Violations[Key],C3683,Violations[Critical flag],"Critical")</f>
        <v/>
      </c>
      <c r="J3683" s="9">
        <f>IF(LEFT(_xlfn.XLOOKUP(C3683,Violations[Key],Violations[Action]),20)="Establishment Closed","Yes","No")</f>
        <v/>
      </c>
      <c r="K3683" s="9">
        <f>IF(F3683&lt;=13,"Yes","No")</f>
        <v/>
      </c>
    </row>
    <row r="3684">
      <c r="A3684" t="n">
        <v>50014682</v>
      </c>
      <c r="B3684" s="8" t="n">
        <v>46198</v>
      </c>
      <c r="C3684" s="9">
        <f>A3684&amp;"-"&amp;TEXT(B3684,"yyyymmdd")</f>
        <v/>
      </c>
      <c r="D3684" s="9">
        <f>_xlfn.XLOOKUP(C3684,Violations[Key],Violations[Boro])</f>
        <v/>
      </c>
      <c r="E3684" s="9">
        <f>_xlfn.XLOOKUP(C3684,Violations[Key],Violations[Cuisine])</f>
        <v/>
      </c>
      <c r="F3684" s="9">
        <f>_xlfn.XLOOKUP(C3684,Violations[Key],Violations[Score])</f>
        <v/>
      </c>
      <c r="G3684" s="9">
        <f>_xlfn.XLOOKUP(C3684,Violations[Key],Violations[Grade])&amp;""</f>
        <v/>
      </c>
      <c r="H3684" s="9">
        <f>COUNTIFS(Violations[Key],C3684,Violations[Violation code],"&lt;&gt;")</f>
        <v/>
      </c>
      <c r="I3684" s="9">
        <f>COUNTIFS(Violations[Key],C3684,Violations[Critical flag],"Critical")</f>
        <v/>
      </c>
      <c r="J3684" s="9">
        <f>IF(LEFT(_xlfn.XLOOKUP(C3684,Violations[Key],Violations[Action]),20)="Establishment Closed","Yes","No")</f>
        <v/>
      </c>
      <c r="K3684" s="9">
        <f>IF(F3684&lt;=13,"Yes","No")</f>
        <v/>
      </c>
    </row>
    <row r="3685">
      <c r="A3685" t="n">
        <v>50033667</v>
      </c>
      <c r="B3685" s="8" t="n">
        <v>46198</v>
      </c>
      <c r="C3685" s="9">
        <f>A3685&amp;"-"&amp;TEXT(B3685,"yyyymmdd")</f>
        <v/>
      </c>
      <c r="D3685" s="9">
        <f>_xlfn.XLOOKUP(C3685,Violations[Key],Violations[Boro])</f>
        <v/>
      </c>
      <c r="E3685" s="9">
        <f>_xlfn.XLOOKUP(C3685,Violations[Key],Violations[Cuisine])</f>
        <v/>
      </c>
      <c r="F3685" s="9">
        <f>_xlfn.XLOOKUP(C3685,Violations[Key],Violations[Score])</f>
        <v/>
      </c>
      <c r="G3685" s="9">
        <f>_xlfn.XLOOKUP(C3685,Violations[Key],Violations[Grade])&amp;""</f>
        <v/>
      </c>
      <c r="H3685" s="9">
        <f>COUNTIFS(Violations[Key],C3685,Violations[Violation code],"&lt;&gt;")</f>
        <v/>
      </c>
      <c r="I3685" s="9">
        <f>COUNTIFS(Violations[Key],C3685,Violations[Critical flag],"Critical")</f>
        <v/>
      </c>
      <c r="J3685" s="9">
        <f>IF(LEFT(_xlfn.XLOOKUP(C3685,Violations[Key],Violations[Action]),20)="Establishment Closed","Yes","No")</f>
        <v/>
      </c>
      <c r="K3685" s="9">
        <f>IF(F3685&lt;=13,"Yes","No")</f>
        <v/>
      </c>
    </row>
    <row r="3686">
      <c r="A3686" t="n">
        <v>50048160</v>
      </c>
      <c r="B3686" s="8" t="n">
        <v>46198</v>
      </c>
      <c r="C3686" s="9">
        <f>A3686&amp;"-"&amp;TEXT(B3686,"yyyymmdd")</f>
        <v/>
      </c>
      <c r="D3686" s="9">
        <f>_xlfn.XLOOKUP(C3686,Violations[Key],Violations[Boro])</f>
        <v/>
      </c>
      <c r="E3686" s="9">
        <f>_xlfn.XLOOKUP(C3686,Violations[Key],Violations[Cuisine])</f>
        <v/>
      </c>
      <c r="F3686" s="9">
        <f>_xlfn.XLOOKUP(C3686,Violations[Key],Violations[Score])</f>
        <v/>
      </c>
      <c r="G3686" s="9">
        <f>_xlfn.XLOOKUP(C3686,Violations[Key],Violations[Grade])&amp;""</f>
        <v/>
      </c>
      <c r="H3686" s="9">
        <f>COUNTIFS(Violations[Key],C3686,Violations[Violation code],"&lt;&gt;")</f>
        <v/>
      </c>
      <c r="I3686" s="9">
        <f>COUNTIFS(Violations[Key],C3686,Violations[Critical flag],"Critical")</f>
        <v/>
      </c>
      <c r="J3686" s="9">
        <f>IF(LEFT(_xlfn.XLOOKUP(C3686,Violations[Key],Violations[Action]),20)="Establishment Closed","Yes","No")</f>
        <v/>
      </c>
      <c r="K3686" s="9">
        <f>IF(F3686&lt;=13,"Yes","No")</f>
        <v/>
      </c>
    </row>
    <row r="3687">
      <c r="A3687" t="n">
        <v>50048574</v>
      </c>
      <c r="B3687" s="8" t="n">
        <v>46198</v>
      </c>
      <c r="C3687" s="9">
        <f>A3687&amp;"-"&amp;TEXT(B3687,"yyyymmdd")</f>
        <v/>
      </c>
      <c r="D3687" s="9">
        <f>_xlfn.XLOOKUP(C3687,Violations[Key],Violations[Boro])</f>
        <v/>
      </c>
      <c r="E3687" s="9">
        <f>_xlfn.XLOOKUP(C3687,Violations[Key],Violations[Cuisine])</f>
        <v/>
      </c>
      <c r="F3687" s="9">
        <f>_xlfn.XLOOKUP(C3687,Violations[Key],Violations[Score])</f>
        <v/>
      </c>
      <c r="G3687" s="9">
        <f>_xlfn.XLOOKUP(C3687,Violations[Key],Violations[Grade])&amp;""</f>
        <v/>
      </c>
      <c r="H3687" s="9">
        <f>COUNTIFS(Violations[Key],C3687,Violations[Violation code],"&lt;&gt;")</f>
        <v/>
      </c>
      <c r="I3687" s="9">
        <f>COUNTIFS(Violations[Key],C3687,Violations[Critical flag],"Critical")</f>
        <v/>
      </c>
      <c r="J3687" s="9">
        <f>IF(LEFT(_xlfn.XLOOKUP(C3687,Violations[Key],Violations[Action]),20)="Establishment Closed","Yes","No")</f>
        <v/>
      </c>
      <c r="K3687" s="9">
        <f>IF(F3687&lt;=13,"Yes","No")</f>
        <v/>
      </c>
    </row>
    <row r="3688">
      <c r="A3688" t="n">
        <v>50049441</v>
      </c>
      <c r="B3688" s="8" t="n">
        <v>46198</v>
      </c>
      <c r="C3688" s="9">
        <f>A3688&amp;"-"&amp;TEXT(B3688,"yyyymmdd")</f>
        <v/>
      </c>
      <c r="D3688" s="9">
        <f>_xlfn.XLOOKUP(C3688,Violations[Key],Violations[Boro])</f>
        <v/>
      </c>
      <c r="E3688" s="9">
        <f>_xlfn.XLOOKUP(C3688,Violations[Key],Violations[Cuisine])</f>
        <v/>
      </c>
      <c r="F3688" s="9">
        <f>_xlfn.XLOOKUP(C3688,Violations[Key],Violations[Score])</f>
        <v/>
      </c>
      <c r="G3688" s="9">
        <f>_xlfn.XLOOKUP(C3688,Violations[Key],Violations[Grade])&amp;""</f>
        <v/>
      </c>
      <c r="H3688" s="9">
        <f>COUNTIFS(Violations[Key],C3688,Violations[Violation code],"&lt;&gt;")</f>
        <v/>
      </c>
      <c r="I3688" s="9">
        <f>COUNTIFS(Violations[Key],C3688,Violations[Critical flag],"Critical")</f>
        <v/>
      </c>
      <c r="J3688" s="9">
        <f>IF(LEFT(_xlfn.XLOOKUP(C3688,Violations[Key],Violations[Action]),20)="Establishment Closed","Yes","No")</f>
        <v/>
      </c>
      <c r="K3688" s="9">
        <f>IF(F3688&lt;=13,"Yes","No")</f>
        <v/>
      </c>
    </row>
    <row r="3689">
      <c r="A3689" t="n">
        <v>50049522</v>
      </c>
      <c r="B3689" s="8" t="n">
        <v>46198</v>
      </c>
      <c r="C3689" s="9">
        <f>A3689&amp;"-"&amp;TEXT(B3689,"yyyymmdd")</f>
        <v/>
      </c>
      <c r="D3689" s="9">
        <f>_xlfn.XLOOKUP(C3689,Violations[Key],Violations[Boro])</f>
        <v/>
      </c>
      <c r="E3689" s="9">
        <f>_xlfn.XLOOKUP(C3689,Violations[Key],Violations[Cuisine])</f>
        <v/>
      </c>
      <c r="F3689" s="9">
        <f>_xlfn.XLOOKUP(C3689,Violations[Key],Violations[Score])</f>
        <v/>
      </c>
      <c r="G3689" s="9">
        <f>_xlfn.XLOOKUP(C3689,Violations[Key],Violations[Grade])&amp;""</f>
        <v/>
      </c>
      <c r="H3689" s="9">
        <f>COUNTIFS(Violations[Key],C3689,Violations[Violation code],"&lt;&gt;")</f>
        <v/>
      </c>
      <c r="I3689" s="9">
        <f>COUNTIFS(Violations[Key],C3689,Violations[Critical flag],"Critical")</f>
        <v/>
      </c>
      <c r="J3689" s="9">
        <f>IF(LEFT(_xlfn.XLOOKUP(C3689,Violations[Key],Violations[Action]),20)="Establishment Closed","Yes","No")</f>
        <v/>
      </c>
      <c r="K3689" s="9">
        <f>IF(F3689&lt;=13,"Yes","No")</f>
        <v/>
      </c>
    </row>
    <row r="3690">
      <c r="A3690" t="n">
        <v>50049678</v>
      </c>
      <c r="B3690" s="8" t="n">
        <v>46198</v>
      </c>
      <c r="C3690" s="9">
        <f>A3690&amp;"-"&amp;TEXT(B3690,"yyyymmdd")</f>
        <v/>
      </c>
      <c r="D3690" s="9">
        <f>_xlfn.XLOOKUP(C3690,Violations[Key],Violations[Boro])</f>
        <v/>
      </c>
      <c r="E3690" s="9">
        <f>_xlfn.XLOOKUP(C3690,Violations[Key],Violations[Cuisine])</f>
        <v/>
      </c>
      <c r="F3690" s="9">
        <f>_xlfn.XLOOKUP(C3690,Violations[Key],Violations[Score])</f>
        <v/>
      </c>
      <c r="G3690" s="9">
        <f>_xlfn.XLOOKUP(C3690,Violations[Key],Violations[Grade])&amp;""</f>
        <v/>
      </c>
      <c r="H3690" s="9">
        <f>COUNTIFS(Violations[Key],C3690,Violations[Violation code],"&lt;&gt;")</f>
        <v/>
      </c>
      <c r="I3690" s="9">
        <f>COUNTIFS(Violations[Key],C3690,Violations[Critical flag],"Critical")</f>
        <v/>
      </c>
      <c r="J3690" s="9">
        <f>IF(LEFT(_xlfn.XLOOKUP(C3690,Violations[Key],Violations[Action]),20)="Establishment Closed","Yes","No")</f>
        <v/>
      </c>
      <c r="K3690" s="9">
        <f>IF(F3690&lt;=13,"Yes","No")</f>
        <v/>
      </c>
    </row>
    <row r="3691">
      <c r="A3691" t="n">
        <v>50054848</v>
      </c>
      <c r="B3691" s="8" t="n">
        <v>46198</v>
      </c>
      <c r="C3691" s="9">
        <f>A3691&amp;"-"&amp;TEXT(B3691,"yyyymmdd")</f>
        <v/>
      </c>
      <c r="D3691" s="9">
        <f>_xlfn.XLOOKUP(C3691,Violations[Key],Violations[Boro])</f>
        <v/>
      </c>
      <c r="E3691" s="9">
        <f>_xlfn.XLOOKUP(C3691,Violations[Key],Violations[Cuisine])</f>
        <v/>
      </c>
      <c r="F3691" s="9">
        <f>_xlfn.XLOOKUP(C3691,Violations[Key],Violations[Score])</f>
        <v/>
      </c>
      <c r="G3691" s="9">
        <f>_xlfn.XLOOKUP(C3691,Violations[Key],Violations[Grade])&amp;""</f>
        <v/>
      </c>
      <c r="H3691" s="9">
        <f>COUNTIFS(Violations[Key],C3691,Violations[Violation code],"&lt;&gt;")</f>
        <v/>
      </c>
      <c r="I3691" s="9">
        <f>COUNTIFS(Violations[Key],C3691,Violations[Critical flag],"Critical")</f>
        <v/>
      </c>
      <c r="J3691" s="9">
        <f>IF(LEFT(_xlfn.XLOOKUP(C3691,Violations[Key],Violations[Action]),20)="Establishment Closed","Yes","No")</f>
        <v/>
      </c>
      <c r="K3691" s="9">
        <f>IF(F3691&lt;=13,"Yes","No")</f>
        <v/>
      </c>
    </row>
    <row r="3692">
      <c r="A3692" t="n">
        <v>50058025</v>
      </c>
      <c r="B3692" s="8" t="n">
        <v>46198</v>
      </c>
      <c r="C3692" s="9">
        <f>A3692&amp;"-"&amp;TEXT(B3692,"yyyymmdd")</f>
        <v/>
      </c>
      <c r="D3692" s="9">
        <f>_xlfn.XLOOKUP(C3692,Violations[Key],Violations[Boro])</f>
        <v/>
      </c>
      <c r="E3692" s="9">
        <f>_xlfn.XLOOKUP(C3692,Violations[Key],Violations[Cuisine])</f>
        <v/>
      </c>
      <c r="F3692" s="9">
        <f>_xlfn.XLOOKUP(C3692,Violations[Key],Violations[Score])</f>
        <v/>
      </c>
      <c r="G3692" s="9">
        <f>_xlfn.XLOOKUP(C3692,Violations[Key],Violations[Grade])&amp;""</f>
        <v/>
      </c>
      <c r="H3692" s="9">
        <f>COUNTIFS(Violations[Key],C3692,Violations[Violation code],"&lt;&gt;")</f>
        <v/>
      </c>
      <c r="I3692" s="9">
        <f>COUNTIFS(Violations[Key],C3692,Violations[Critical flag],"Critical")</f>
        <v/>
      </c>
      <c r="J3692" s="9">
        <f>IF(LEFT(_xlfn.XLOOKUP(C3692,Violations[Key],Violations[Action]),20)="Establishment Closed","Yes","No")</f>
        <v/>
      </c>
      <c r="K3692" s="9">
        <f>IF(F3692&lt;=13,"Yes","No")</f>
        <v/>
      </c>
    </row>
    <row r="3693">
      <c r="A3693" t="n">
        <v>50063834</v>
      </c>
      <c r="B3693" s="8" t="n">
        <v>46198</v>
      </c>
      <c r="C3693" s="9">
        <f>A3693&amp;"-"&amp;TEXT(B3693,"yyyymmdd")</f>
        <v/>
      </c>
      <c r="D3693" s="9">
        <f>_xlfn.XLOOKUP(C3693,Violations[Key],Violations[Boro])</f>
        <v/>
      </c>
      <c r="E3693" s="9">
        <f>_xlfn.XLOOKUP(C3693,Violations[Key],Violations[Cuisine])</f>
        <v/>
      </c>
      <c r="F3693" s="9">
        <f>_xlfn.XLOOKUP(C3693,Violations[Key],Violations[Score])</f>
        <v/>
      </c>
      <c r="G3693" s="9">
        <f>_xlfn.XLOOKUP(C3693,Violations[Key],Violations[Grade])&amp;""</f>
        <v/>
      </c>
      <c r="H3693" s="9">
        <f>COUNTIFS(Violations[Key],C3693,Violations[Violation code],"&lt;&gt;")</f>
        <v/>
      </c>
      <c r="I3693" s="9">
        <f>COUNTIFS(Violations[Key],C3693,Violations[Critical flag],"Critical")</f>
        <v/>
      </c>
      <c r="J3693" s="9">
        <f>IF(LEFT(_xlfn.XLOOKUP(C3693,Violations[Key],Violations[Action]),20)="Establishment Closed","Yes","No")</f>
        <v/>
      </c>
      <c r="K3693" s="9">
        <f>IF(F3693&lt;=13,"Yes","No")</f>
        <v/>
      </c>
    </row>
    <row r="3694">
      <c r="A3694" t="n">
        <v>50065956</v>
      </c>
      <c r="B3694" s="8" t="n">
        <v>46198</v>
      </c>
      <c r="C3694" s="9">
        <f>A3694&amp;"-"&amp;TEXT(B3694,"yyyymmdd")</f>
        <v/>
      </c>
      <c r="D3694" s="9">
        <f>_xlfn.XLOOKUP(C3694,Violations[Key],Violations[Boro])</f>
        <v/>
      </c>
      <c r="E3694" s="9">
        <f>_xlfn.XLOOKUP(C3694,Violations[Key],Violations[Cuisine])</f>
        <v/>
      </c>
      <c r="F3694" s="9">
        <f>_xlfn.XLOOKUP(C3694,Violations[Key],Violations[Score])</f>
        <v/>
      </c>
      <c r="G3694" s="9">
        <f>_xlfn.XLOOKUP(C3694,Violations[Key],Violations[Grade])&amp;""</f>
        <v/>
      </c>
      <c r="H3694" s="9">
        <f>COUNTIFS(Violations[Key],C3694,Violations[Violation code],"&lt;&gt;")</f>
        <v/>
      </c>
      <c r="I3694" s="9">
        <f>COUNTIFS(Violations[Key],C3694,Violations[Critical flag],"Critical")</f>
        <v/>
      </c>
      <c r="J3694" s="9">
        <f>IF(LEFT(_xlfn.XLOOKUP(C3694,Violations[Key],Violations[Action]),20)="Establishment Closed","Yes","No")</f>
        <v/>
      </c>
      <c r="K3694" s="9">
        <f>IF(F3694&lt;=13,"Yes","No")</f>
        <v/>
      </c>
    </row>
    <row r="3695">
      <c r="A3695" t="n">
        <v>50076477</v>
      </c>
      <c r="B3695" s="8" t="n">
        <v>46198</v>
      </c>
      <c r="C3695" s="9">
        <f>A3695&amp;"-"&amp;TEXT(B3695,"yyyymmdd")</f>
        <v/>
      </c>
      <c r="D3695" s="9">
        <f>_xlfn.XLOOKUP(C3695,Violations[Key],Violations[Boro])</f>
        <v/>
      </c>
      <c r="E3695" s="9">
        <f>_xlfn.XLOOKUP(C3695,Violations[Key],Violations[Cuisine])</f>
        <v/>
      </c>
      <c r="F3695" s="9">
        <f>_xlfn.XLOOKUP(C3695,Violations[Key],Violations[Score])</f>
        <v/>
      </c>
      <c r="G3695" s="9">
        <f>_xlfn.XLOOKUP(C3695,Violations[Key],Violations[Grade])&amp;""</f>
        <v/>
      </c>
      <c r="H3695" s="9">
        <f>COUNTIFS(Violations[Key],C3695,Violations[Violation code],"&lt;&gt;")</f>
        <v/>
      </c>
      <c r="I3695" s="9">
        <f>COUNTIFS(Violations[Key],C3695,Violations[Critical flag],"Critical")</f>
        <v/>
      </c>
      <c r="J3695" s="9">
        <f>IF(LEFT(_xlfn.XLOOKUP(C3695,Violations[Key],Violations[Action]),20)="Establishment Closed","Yes","No")</f>
        <v/>
      </c>
      <c r="K3695" s="9">
        <f>IF(F3695&lt;=13,"Yes","No")</f>
        <v/>
      </c>
    </row>
    <row r="3696">
      <c r="A3696" t="n">
        <v>50079294</v>
      </c>
      <c r="B3696" s="8" t="n">
        <v>46198</v>
      </c>
      <c r="C3696" s="9">
        <f>A3696&amp;"-"&amp;TEXT(B3696,"yyyymmdd")</f>
        <v/>
      </c>
      <c r="D3696" s="9">
        <f>_xlfn.XLOOKUP(C3696,Violations[Key],Violations[Boro])</f>
        <v/>
      </c>
      <c r="E3696" s="9">
        <f>_xlfn.XLOOKUP(C3696,Violations[Key],Violations[Cuisine])</f>
        <v/>
      </c>
      <c r="F3696" s="9">
        <f>_xlfn.XLOOKUP(C3696,Violations[Key],Violations[Score])</f>
        <v/>
      </c>
      <c r="G3696" s="9">
        <f>_xlfn.XLOOKUP(C3696,Violations[Key],Violations[Grade])&amp;""</f>
        <v/>
      </c>
      <c r="H3696" s="9">
        <f>COUNTIFS(Violations[Key],C3696,Violations[Violation code],"&lt;&gt;")</f>
        <v/>
      </c>
      <c r="I3696" s="9">
        <f>COUNTIFS(Violations[Key],C3696,Violations[Critical flag],"Critical")</f>
        <v/>
      </c>
      <c r="J3696" s="9">
        <f>IF(LEFT(_xlfn.XLOOKUP(C3696,Violations[Key],Violations[Action]),20)="Establishment Closed","Yes","No")</f>
        <v/>
      </c>
      <c r="K3696" s="9">
        <f>IF(F3696&lt;=13,"Yes","No")</f>
        <v/>
      </c>
    </row>
    <row r="3697">
      <c r="A3697" t="n">
        <v>50084669</v>
      </c>
      <c r="B3697" s="8" t="n">
        <v>46198</v>
      </c>
      <c r="C3697" s="9">
        <f>A3697&amp;"-"&amp;TEXT(B3697,"yyyymmdd")</f>
        <v/>
      </c>
      <c r="D3697" s="9">
        <f>_xlfn.XLOOKUP(C3697,Violations[Key],Violations[Boro])</f>
        <v/>
      </c>
      <c r="E3697" s="9">
        <f>_xlfn.XLOOKUP(C3697,Violations[Key],Violations[Cuisine])</f>
        <v/>
      </c>
      <c r="F3697" s="9">
        <f>_xlfn.XLOOKUP(C3697,Violations[Key],Violations[Score])</f>
        <v/>
      </c>
      <c r="G3697" s="9">
        <f>_xlfn.XLOOKUP(C3697,Violations[Key],Violations[Grade])&amp;""</f>
        <v/>
      </c>
      <c r="H3697" s="9">
        <f>COUNTIFS(Violations[Key],C3697,Violations[Violation code],"&lt;&gt;")</f>
        <v/>
      </c>
      <c r="I3697" s="9">
        <f>COUNTIFS(Violations[Key],C3697,Violations[Critical flag],"Critical")</f>
        <v/>
      </c>
      <c r="J3697" s="9">
        <f>IF(LEFT(_xlfn.XLOOKUP(C3697,Violations[Key],Violations[Action]),20)="Establishment Closed","Yes","No")</f>
        <v/>
      </c>
      <c r="K3697" s="9">
        <f>IF(F3697&lt;=13,"Yes","No")</f>
        <v/>
      </c>
    </row>
    <row r="3698">
      <c r="A3698" t="n">
        <v>50085453</v>
      </c>
      <c r="B3698" s="8" t="n">
        <v>46198</v>
      </c>
      <c r="C3698" s="9">
        <f>A3698&amp;"-"&amp;TEXT(B3698,"yyyymmdd")</f>
        <v/>
      </c>
      <c r="D3698" s="9">
        <f>_xlfn.XLOOKUP(C3698,Violations[Key],Violations[Boro])</f>
        <v/>
      </c>
      <c r="E3698" s="9">
        <f>_xlfn.XLOOKUP(C3698,Violations[Key],Violations[Cuisine])</f>
        <v/>
      </c>
      <c r="F3698" s="9">
        <f>_xlfn.XLOOKUP(C3698,Violations[Key],Violations[Score])</f>
        <v/>
      </c>
      <c r="G3698" s="9">
        <f>_xlfn.XLOOKUP(C3698,Violations[Key],Violations[Grade])&amp;""</f>
        <v/>
      </c>
      <c r="H3698" s="9">
        <f>COUNTIFS(Violations[Key],C3698,Violations[Violation code],"&lt;&gt;")</f>
        <v/>
      </c>
      <c r="I3698" s="9">
        <f>COUNTIFS(Violations[Key],C3698,Violations[Critical flag],"Critical")</f>
        <v/>
      </c>
      <c r="J3698" s="9">
        <f>IF(LEFT(_xlfn.XLOOKUP(C3698,Violations[Key],Violations[Action]),20)="Establishment Closed","Yes","No")</f>
        <v/>
      </c>
      <c r="K3698" s="9">
        <f>IF(F3698&lt;=13,"Yes","No")</f>
        <v/>
      </c>
    </row>
    <row r="3699">
      <c r="A3699" t="n">
        <v>50087744</v>
      </c>
      <c r="B3699" s="8" t="n">
        <v>46198</v>
      </c>
      <c r="C3699" s="9">
        <f>A3699&amp;"-"&amp;TEXT(B3699,"yyyymmdd")</f>
        <v/>
      </c>
      <c r="D3699" s="9">
        <f>_xlfn.XLOOKUP(C3699,Violations[Key],Violations[Boro])</f>
        <v/>
      </c>
      <c r="E3699" s="9">
        <f>_xlfn.XLOOKUP(C3699,Violations[Key],Violations[Cuisine])</f>
        <v/>
      </c>
      <c r="F3699" s="9">
        <f>_xlfn.XLOOKUP(C3699,Violations[Key],Violations[Score])</f>
        <v/>
      </c>
      <c r="G3699" s="9">
        <f>_xlfn.XLOOKUP(C3699,Violations[Key],Violations[Grade])&amp;""</f>
        <v/>
      </c>
      <c r="H3699" s="9">
        <f>COUNTIFS(Violations[Key],C3699,Violations[Violation code],"&lt;&gt;")</f>
        <v/>
      </c>
      <c r="I3699" s="9">
        <f>COUNTIFS(Violations[Key],C3699,Violations[Critical flag],"Critical")</f>
        <v/>
      </c>
      <c r="J3699" s="9">
        <f>IF(LEFT(_xlfn.XLOOKUP(C3699,Violations[Key],Violations[Action]),20)="Establishment Closed","Yes","No")</f>
        <v/>
      </c>
      <c r="K3699" s="9">
        <f>IF(F3699&lt;=13,"Yes","No")</f>
        <v/>
      </c>
    </row>
    <row r="3700">
      <c r="A3700" t="n">
        <v>50091295</v>
      </c>
      <c r="B3700" s="8" t="n">
        <v>46198</v>
      </c>
      <c r="C3700" s="9">
        <f>A3700&amp;"-"&amp;TEXT(B3700,"yyyymmdd")</f>
        <v/>
      </c>
      <c r="D3700" s="9">
        <f>_xlfn.XLOOKUP(C3700,Violations[Key],Violations[Boro])</f>
        <v/>
      </c>
      <c r="E3700" s="9">
        <f>_xlfn.XLOOKUP(C3700,Violations[Key],Violations[Cuisine])</f>
        <v/>
      </c>
      <c r="F3700" s="9">
        <f>_xlfn.XLOOKUP(C3700,Violations[Key],Violations[Score])</f>
        <v/>
      </c>
      <c r="G3700" s="9">
        <f>_xlfn.XLOOKUP(C3700,Violations[Key],Violations[Grade])&amp;""</f>
        <v/>
      </c>
      <c r="H3700" s="9">
        <f>COUNTIFS(Violations[Key],C3700,Violations[Violation code],"&lt;&gt;")</f>
        <v/>
      </c>
      <c r="I3700" s="9">
        <f>COUNTIFS(Violations[Key],C3700,Violations[Critical flag],"Critical")</f>
        <v/>
      </c>
      <c r="J3700" s="9">
        <f>IF(LEFT(_xlfn.XLOOKUP(C3700,Violations[Key],Violations[Action]),20)="Establishment Closed","Yes","No")</f>
        <v/>
      </c>
      <c r="K3700" s="9">
        <f>IF(F3700&lt;=13,"Yes","No")</f>
        <v/>
      </c>
    </row>
    <row r="3701">
      <c r="A3701" t="n">
        <v>50094234</v>
      </c>
      <c r="B3701" s="8" t="n">
        <v>46198</v>
      </c>
      <c r="C3701" s="9">
        <f>A3701&amp;"-"&amp;TEXT(B3701,"yyyymmdd")</f>
        <v/>
      </c>
      <c r="D3701" s="9">
        <f>_xlfn.XLOOKUP(C3701,Violations[Key],Violations[Boro])</f>
        <v/>
      </c>
      <c r="E3701" s="9">
        <f>_xlfn.XLOOKUP(C3701,Violations[Key],Violations[Cuisine])</f>
        <v/>
      </c>
      <c r="F3701" s="9">
        <f>_xlfn.XLOOKUP(C3701,Violations[Key],Violations[Score])</f>
        <v/>
      </c>
      <c r="G3701" s="9">
        <f>_xlfn.XLOOKUP(C3701,Violations[Key],Violations[Grade])&amp;""</f>
        <v/>
      </c>
      <c r="H3701" s="9">
        <f>COUNTIFS(Violations[Key],C3701,Violations[Violation code],"&lt;&gt;")</f>
        <v/>
      </c>
      <c r="I3701" s="9">
        <f>COUNTIFS(Violations[Key],C3701,Violations[Critical flag],"Critical")</f>
        <v/>
      </c>
      <c r="J3701" s="9">
        <f>IF(LEFT(_xlfn.XLOOKUP(C3701,Violations[Key],Violations[Action]),20)="Establishment Closed","Yes","No")</f>
        <v/>
      </c>
      <c r="K3701" s="9">
        <f>IF(F3701&lt;=13,"Yes","No")</f>
        <v/>
      </c>
    </row>
    <row r="3702">
      <c r="A3702" t="n">
        <v>50097427</v>
      </c>
      <c r="B3702" s="8" t="n">
        <v>46198</v>
      </c>
      <c r="C3702" s="9">
        <f>A3702&amp;"-"&amp;TEXT(B3702,"yyyymmdd")</f>
        <v/>
      </c>
      <c r="D3702" s="9">
        <f>_xlfn.XLOOKUP(C3702,Violations[Key],Violations[Boro])</f>
        <v/>
      </c>
      <c r="E3702" s="9">
        <f>_xlfn.XLOOKUP(C3702,Violations[Key],Violations[Cuisine])</f>
        <v/>
      </c>
      <c r="F3702" s="9">
        <f>_xlfn.XLOOKUP(C3702,Violations[Key],Violations[Score])</f>
        <v/>
      </c>
      <c r="G3702" s="9">
        <f>_xlfn.XLOOKUP(C3702,Violations[Key],Violations[Grade])&amp;""</f>
        <v/>
      </c>
      <c r="H3702" s="9">
        <f>COUNTIFS(Violations[Key],C3702,Violations[Violation code],"&lt;&gt;")</f>
        <v/>
      </c>
      <c r="I3702" s="9">
        <f>COUNTIFS(Violations[Key],C3702,Violations[Critical flag],"Critical")</f>
        <v/>
      </c>
      <c r="J3702" s="9">
        <f>IF(LEFT(_xlfn.XLOOKUP(C3702,Violations[Key],Violations[Action]),20)="Establishment Closed","Yes","No")</f>
        <v/>
      </c>
      <c r="K3702" s="9">
        <f>IF(F3702&lt;=13,"Yes","No")</f>
        <v/>
      </c>
    </row>
    <row r="3703">
      <c r="A3703" t="n">
        <v>50102309</v>
      </c>
      <c r="B3703" s="8" t="n">
        <v>46198</v>
      </c>
      <c r="C3703" s="9">
        <f>A3703&amp;"-"&amp;TEXT(B3703,"yyyymmdd")</f>
        <v/>
      </c>
      <c r="D3703" s="9">
        <f>_xlfn.XLOOKUP(C3703,Violations[Key],Violations[Boro])</f>
        <v/>
      </c>
      <c r="E3703" s="9">
        <f>_xlfn.XLOOKUP(C3703,Violations[Key],Violations[Cuisine])</f>
        <v/>
      </c>
      <c r="F3703" s="9">
        <f>_xlfn.XLOOKUP(C3703,Violations[Key],Violations[Score])</f>
        <v/>
      </c>
      <c r="G3703" s="9">
        <f>_xlfn.XLOOKUP(C3703,Violations[Key],Violations[Grade])&amp;""</f>
        <v/>
      </c>
      <c r="H3703" s="9">
        <f>COUNTIFS(Violations[Key],C3703,Violations[Violation code],"&lt;&gt;")</f>
        <v/>
      </c>
      <c r="I3703" s="9">
        <f>COUNTIFS(Violations[Key],C3703,Violations[Critical flag],"Critical")</f>
        <v/>
      </c>
      <c r="J3703" s="9">
        <f>IF(LEFT(_xlfn.XLOOKUP(C3703,Violations[Key],Violations[Action]),20)="Establishment Closed","Yes","No")</f>
        <v/>
      </c>
      <c r="K3703" s="9">
        <f>IF(F3703&lt;=13,"Yes","No")</f>
        <v/>
      </c>
    </row>
    <row r="3704">
      <c r="A3704" t="n">
        <v>50105015</v>
      </c>
      <c r="B3704" s="8" t="n">
        <v>46198</v>
      </c>
      <c r="C3704" s="9">
        <f>A3704&amp;"-"&amp;TEXT(B3704,"yyyymmdd")</f>
        <v/>
      </c>
      <c r="D3704" s="9">
        <f>_xlfn.XLOOKUP(C3704,Violations[Key],Violations[Boro])</f>
        <v/>
      </c>
      <c r="E3704" s="9">
        <f>_xlfn.XLOOKUP(C3704,Violations[Key],Violations[Cuisine])</f>
        <v/>
      </c>
      <c r="F3704" s="9">
        <f>_xlfn.XLOOKUP(C3704,Violations[Key],Violations[Score])</f>
        <v/>
      </c>
      <c r="G3704" s="9">
        <f>_xlfn.XLOOKUP(C3704,Violations[Key],Violations[Grade])&amp;""</f>
        <v/>
      </c>
      <c r="H3704" s="9">
        <f>COUNTIFS(Violations[Key],C3704,Violations[Violation code],"&lt;&gt;")</f>
        <v/>
      </c>
      <c r="I3704" s="9">
        <f>COUNTIFS(Violations[Key],C3704,Violations[Critical flag],"Critical")</f>
        <v/>
      </c>
      <c r="J3704" s="9">
        <f>IF(LEFT(_xlfn.XLOOKUP(C3704,Violations[Key],Violations[Action]),20)="Establishment Closed","Yes","No")</f>
        <v/>
      </c>
      <c r="K3704" s="9">
        <f>IF(F3704&lt;=13,"Yes","No")</f>
        <v/>
      </c>
    </row>
    <row r="3705">
      <c r="A3705" t="n">
        <v>50107503</v>
      </c>
      <c r="B3705" s="8" t="n">
        <v>46198</v>
      </c>
      <c r="C3705" s="9">
        <f>A3705&amp;"-"&amp;TEXT(B3705,"yyyymmdd")</f>
        <v/>
      </c>
      <c r="D3705" s="9">
        <f>_xlfn.XLOOKUP(C3705,Violations[Key],Violations[Boro])</f>
        <v/>
      </c>
      <c r="E3705" s="9">
        <f>_xlfn.XLOOKUP(C3705,Violations[Key],Violations[Cuisine])</f>
        <v/>
      </c>
      <c r="F3705" s="9">
        <f>_xlfn.XLOOKUP(C3705,Violations[Key],Violations[Score])</f>
        <v/>
      </c>
      <c r="G3705" s="9">
        <f>_xlfn.XLOOKUP(C3705,Violations[Key],Violations[Grade])&amp;""</f>
        <v/>
      </c>
      <c r="H3705" s="9">
        <f>COUNTIFS(Violations[Key],C3705,Violations[Violation code],"&lt;&gt;")</f>
        <v/>
      </c>
      <c r="I3705" s="9">
        <f>COUNTIFS(Violations[Key],C3705,Violations[Critical flag],"Critical")</f>
        <v/>
      </c>
      <c r="J3705" s="9">
        <f>IF(LEFT(_xlfn.XLOOKUP(C3705,Violations[Key],Violations[Action]),20)="Establishment Closed","Yes","No")</f>
        <v/>
      </c>
      <c r="K3705" s="9">
        <f>IF(F3705&lt;=13,"Yes","No")</f>
        <v/>
      </c>
    </row>
    <row r="3706">
      <c r="A3706" t="n">
        <v>50113141</v>
      </c>
      <c r="B3706" s="8" t="n">
        <v>46198</v>
      </c>
      <c r="C3706" s="9">
        <f>A3706&amp;"-"&amp;TEXT(B3706,"yyyymmdd")</f>
        <v/>
      </c>
      <c r="D3706" s="9">
        <f>_xlfn.XLOOKUP(C3706,Violations[Key],Violations[Boro])</f>
        <v/>
      </c>
      <c r="E3706" s="9">
        <f>_xlfn.XLOOKUP(C3706,Violations[Key],Violations[Cuisine])</f>
        <v/>
      </c>
      <c r="F3706" s="9">
        <f>_xlfn.XLOOKUP(C3706,Violations[Key],Violations[Score])</f>
        <v/>
      </c>
      <c r="G3706" s="9">
        <f>_xlfn.XLOOKUP(C3706,Violations[Key],Violations[Grade])&amp;""</f>
        <v/>
      </c>
      <c r="H3706" s="9">
        <f>COUNTIFS(Violations[Key],C3706,Violations[Violation code],"&lt;&gt;")</f>
        <v/>
      </c>
      <c r="I3706" s="9">
        <f>COUNTIFS(Violations[Key],C3706,Violations[Critical flag],"Critical")</f>
        <v/>
      </c>
      <c r="J3706" s="9">
        <f>IF(LEFT(_xlfn.XLOOKUP(C3706,Violations[Key],Violations[Action]),20)="Establishment Closed","Yes","No")</f>
        <v/>
      </c>
      <c r="K3706" s="9">
        <f>IF(F3706&lt;=13,"Yes","No")</f>
        <v/>
      </c>
    </row>
    <row r="3707">
      <c r="A3707" t="n">
        <v>50113553</v>
      </c>
      <c r="B3707" s="8" t="n">
        <v>46198</v>
      </c>
      <c r="C3707" s="9">
        <f>A3707&amp;"-"&amp;TEXT(B3707,"yyyymmdd")</f>
        <v/>
      </c>
      <c r="D3707" s="9">
        <f>_xlfn.XLOOKUP(C3707,Violations[Key],Violations[Boro])</f>
        <v/>
      </c>
      <c r="E3707" s="9">
        <f>_xlfn.XLOOKUP(C3707,Violations[Key],Violations[Cuisine])</f>
        <v/>
      </c>
      <c r="F3707" s="9">
        <f>_xlfn.XLOOKUP(C3707,Violations[Key],Violations[Score])</f>
        <v/>
      </c>
      <c r="G3707" s="9">
        <f>_xlfn.XLOOKUP(C3707,Violations[Key],Violations[Grade])&amp;""</f>
        <v/>
      </c>
      <c r="H3707" s="9">
        <f>COUNTIFS(Violations[Key],C3707,Violations[Violation code],"&lt;&gt;")</f>
        <v/>
      </c>
      <c r="I3707" s="9">
        <f>COUNTIFS(Violations[Key],C3707,Violations[Critical flag],"Critical")</f>
        <v/>
      </c>
      <c r="J3707" s="9">
        <f>IF(LEFT(_xlfn.XLOOKUP(C3707,Violations[Key],Violations[Action]),20)="Establishment Closed","Yes","No")</f>
        <v/>
      </c>
      <c r="K3707" s="9">
        <f>IF(F3707&lt;=13,"Yes","No")</f>
        <v/>
      </c>
    </row>
    <row r="3708">
      <c r="A3708" t="n">
        <v>50113961</v>
      </c>
      <c r="B3708" s="8" t="n">
        <v>46198</v>
      </c>
      <c r="C3708" s="9">
        <f>A3708&amp;"-"&amp;TEXT(B3708,"yyyymmdd")</f>
        <v/>
      </c>
      <c r="D3708" s="9">
        <f>_xlfn.XLOOKUP(C3708,Violations[Key],Violations[Boro])</f>
        <v/>
      </c>
      <c r="E3708" s="9">
        <f>_xlfn.XLOOKUP(C3708,Violations[Key],Violations[Cuisine])</f>
        <v/>
      </c>
      <c r="F3708" s="9">
        <f>_xlfn.XLOOKUP(C3708,Violations[Key],Violations[Score])</f>
        <v/>
      </c>
      <c r="G3708" s="9">
        <f>_xlfn.XLOOKUP(C3708,Violations[Key],Violations[Grade])&amp;""</f>
        <v/>
      </c>
      <c r="H3708" s="9">
        <f>COUNTIFS(Violations[Key],C3708,Violations[Violation code],"&lt;&gt;")</f>
        <v/>
      </c>
      <c r="I3708" s="9">
        <f>COUNTIFS(Violations[Key],C3708,Violations[Critical flag],"Critical")</f>
        <v/>
      </c>
      <c r="J3708" s="9">
        <f>IF(LEFT(_xlfn.XLOOKUP(C3708,Violations[Key],Violations[Action]),20)="Establishment Closed","Yes","No")</f>
        <v/>
      </c>
      <c r="K3708" s="9">
        <f>IF(F3708&lt;=13,"Yes","No")</f>
        <v/>
      </c>
    </row>
    <row r="3709">
      <c r="A3709" t="n">
        <v>50115319</v>
      </c>
      <c r="B3709" s="8" t="n">
        <v>46198</v>
      </c>
      <c r="C3709" s="9">
        <f>A3709&amp;"-"&amp;TEXT(B3709,"yyyymmdd")</f>
        <v/>
      </c>
      <c r="D3709" s="9">
        <f>_xlfn.XLOOKUP(C3709,Violations[Key],Violations[Boro])</f>
        <v/>
      </c>
      <c r="E3709" s="9">
        <f>_xlfn.XLOOKUP(C3709,Violations[Key],Violations[Cuisine])</f>
        <v/>
      </c>
      <c r="F3709" s="9">
        <f>_xlfn.XLOOKUP(C3709,Violations[Key],Violations[Score])</f>
        <v/>
      </c>
      <c r="G3709" s="9">
        <f>_xlfn.XLOOKUP(C3709,Violations[Key],Violations[Grade])&amp;""</f>
        <v/>
      </c>
      <c r="H3709" s="9">
        <f>COUNTIFS(Violations[Key],C3709,Violations[Violation code],"&lt;&gt;")</f>
        <v/>
      </c>
      <c r="I3709" s="9">
        <f>COUNTIFS(Violations[Key],C3709,Violations[Critical flag],"Critical")</f>
        <v/>
      </c>
      <c r="J3709" s="9">
        <f>IF(LEFT(_xlfn.XLOOKUP(C3709,Violations[Key],Violations[Action]),20)="Establishment Closed","Yes","No")</f>
        <v/>
      </c>
      <c r="K3709" s="9">
        <f>IF(F3709&lt;=13,"Yes","No")</f>
        <v/>
      </c>
    </row>
    <row r="3710">
      <c r="A3710" t="n">
        <v>50116510</v>
      </c>
      <c r="B3710" s="8" t="n">
        <v>46198</v>
      </c>
      <c r="C3710" s="9">
        <f>A3710&amp;"-"&amp;TEXT(B3710,"yyyymmdd")</f>
        <v/>
      </c>
      <c r="D3710" s="9">
        <f>_xlfn.XLOOKUP(C3710,Violations[Key],Violations[Boro])</f>
        <v/>
      </c>
      <c r="E3710" s="9">
        <f>_xlfn.XLOOKUP(C3710,Violations[Key],Violations[Cuisine])</f>
        <v/>
      </c>
      <c r="F3710" s="9">
        <f>_xlfn.XLOOKUP(C3710,Violations[Key],Violations[Score])</f>
        <v/>
      </c>
      <c r="G3710" s="9">
        <f>_xlfn.XLOOKUP(C3710,Violations[Key],Violations[Grade])&amp;""</f>
        <v/>
      </c>
      <c r="H3710" s="9">
        <f>COUNTIFS(Violations[Key],C3710,Violations[Violation code],"&lt;&gt;")</f>
        <v/>
      </c>
      <c r="I3710" s="9">
        <f>COUNTIFS(Violations[Key],C3710,Violations[Critical flag],"Critical")</f>
        <v/>
      </c>
      <c r="J3710" s="9">
        <f>IF(LEFT(_xlfn.XLOOKUP(C3710,Violations[Key],Violations[Action]),20)="Establishment Closed","Yes","No")</f>
        <v/>
      </c>
      <c r="K3710" s="9">
        <f>IF(F3710&lt;=13,"Yes","No")</f>
        <v/>
      </c>
    </row>
    <row r="3711">
      <c r="A3711" t="n">
        <v>50117312</v>
      </c>
      <c r="B3711" s="8" t="n">
        <v>46198</v>
      </c>
      <c r="C3711" s="9">
        <f>A3711&amp;"-"&amp;TEXT(B3711,"yyyymmdd")</f>
        <v/>
      </c>
      <c r="D3711" s="9">
        <f>_xlfn.XLOOKUP(C3711,Violations[Key],Violations[Boro])</f>
        <v/>
      </c>
      <c r="E3711" s="9">
        <f>_xlfn.XLOOKUP(C3711,Violations[Key],Violations[Cuisine])</f>
        <v/>
      </c>
      <c r="F3711" s="9">
        <f>_xlfn.XLOOKUP(C3711,Violations[Key],Violations[Score])</f>
        <v/>
      </c>
      <c r="G3711" s="9">
        <f>_xlfn.XLOOKUP(C3711,Violations[Key],Violations[Grade])&amp;""</f>
        <v/>
      </c>
      <c r="H3711" s="9">
        <f>COUNTIFS(Violations[Key],C3711,Violations[Violation code],"&lt;&gt;")</f>
        <v/>
      </c>
      <c r="I3711" s="9">
        <f>COUNTIFS(Violations[Key],C3711,Violations[Critical flag],"Critical")</f>
        <v/>
      </c>
      <c r="J3711" s="9">
        <f>IF(LEFT(_xlfn.XLOOKUP(C3711,Violations[Key],Violations[Action]),20)="Establishment Closed","Yes","No")</f>
        <v/>
      </c>
      <c r="K3711" s="9">
        <f>IF(F3711&lt;=13,"Yes","No")</f>
        <v/>
      </c>
    </row>
    <row r="3712">
      <c r="A3712" t="n">
        <v>50122544</v>
      </c>
      <c r="B3712" s="8" t="n">
        <v>46198</v>
      </c>
      <c r="C3712" s="9">
        <f>A3712&amp;"-"&amp;TEXT(B3712,"yyyymmdd")</f>
        <v/>
      </c>
      <c r="D3712" s="9">
        <f>_xlfn.XLOOKUP(C3712,Violations[Key],Violations[Boro])</f>
        <v/>
      </c>
      <c r="E3712" s="9">
        <f>_xlfn.XLOOKUP(C3712,Violations[Key],Violations[Cuisine])</f>
        <v/>
      </c>
      <c r="F3712" s="9">
        <f>_xlfn.XLOOKUP(C3712,Violations[Key],Violations[Score])</f>
        <v/>
      </c>
      <c r="G3712" s="9">
        <f>_xlfn.XLOOKUP(C3712,Violations[Key],Violations[Grade])&amp;""</f>
        <v/>
      </c>
      <c r="H3712" s="9">
        <f>COUNTIFS(Violations[Key],C3712,Violations[Violation code],"&lt;&gt;")</f>
        <v/>
      </c>
      <c r="I3712" s="9">
        <f>COUNTIFS(Violations[Key],C3712,Violations[Critical flag],"Critical")</f>
        <v/>
      </c>
      <c r="J3712" s="9">
        <f>IF(LEFT(_xlfn.XLOOKUP(C3712,Violations[Key],Violations[Action]),20)="Establishment Closed","Yes","No")</f>
        <v/>
      </c>
      <c r="K3712" s="9">
        <f>IF(F3712&lt;=13,"Yes","No")</f>
        <v/>
      </c>
    </row>
    <row r="3713">
      <c r="A3713" t="n">
        <v>50130830</v>
      </c>
      <c r="B3713" s="8" t="n">
        <v>46198</v>
      </c>
      <c r="C3713" s="9">
        <f>A3713&amp;"-"&amp;TEXT(B3713,"yyyymmdd")</f>
        <v/>
      </c>
      <c r="D3713" s="9">
        <f>_xlfn.XLOOKUP(C3713,Violations[Key],Violations[Boro])</f>
        <v/>
      </c>
      <c r="E3713" s="9">
        <f>_xlfn.XLOOKUP(C3713,Violations[Key],Violations[Cuisine])</f>
        <v/>
      </c>
      <c r="F3713" s="9">
        <f>_xlfn.XLOOKUP(C3713,Violations[Key],Violations[Score])</f>
        <v/>
      </c>
      <c r="G3713" s="9">
        <f>_xlfn.XLOOKUP(C3713,Violations[Key],Violations[Grade])&amp;""</f>
        <v/>
      </c>
      <c r="H3713" s="9">
        <f>COUNTIFS(Violations[Key],C3713,Violations[Violation code],"&lt;&gt;")</f>
        <v/>
      </c>
      <c r="I3713" s="9">
        <f>COUNTIFS(Violations[Key],C3713,Violations[Critical flag],"Critical")</f>
        <v/>
      </c>
      <c r="J3713" s="9">
        <f>IF(LEFT(_xlfn.XLOOKUP(C3713,Violations[Key],Violations[Action]),20)="Establishment Closed","Yes","No")</f>
        <v/>
      </c>
      <c r="K3713" s="9">
        <f>IF(F3713&lt;=13,"Yes","No")</f>
        <v/>
      </c>
    </row>
    <row r="3714">
      <c r="A3714" t="n">
        <v>50130940</v>
      </c>
      <c r="B3714" s="8" t="n">
        <v>46198</v>
      </c>
      <c r="C3714" s="9">
        <f>A3714&amp;"-"&amp;TEXT(B3714,"yyyymmdd")</f>
        <v/>
      </c>
      <c r="D3714" s="9">
        <f>_xlfn.XLOOKUP(C3714,Violations[Key],Violations[Boro])</f>
        <v/>
      </c>
      <c r="E3714" s="9">
        <f>_xlfn.XLOOKUP(C3714,Violations[Key],Violations[Cuisine])</f>
        <v/>
      </c>
      <c r="F3714" s="9">
        <f>_xlfn.XLOOKUP(C3714,Violations[Key],Violations[Score])</f>
        <v/>
      </c>
      <c r="G3714" s="9">
        <f>_xlfn.XLOOKUP(C3714,Violations[Key],Violations[Grade])&amp;""</f>
        <v/>
      </c>
      <c r="H3714" s="9">
        <f>COUNTIFS(Violations[Key],C3714,Violations[Violation code],"&lt;&gt;")</f>
        <v/>
      </c>
      <c r="I3714" s="9">
        <f>COUNTIFS(Violations[Key],C3714,Violations[Critical flag],"Critical")</f>
        <v/>
      </c>
      <c r="J3714" s="9">
        <f>IF(LEFT(_xlfn.XLOOKUP(C3714,Violations[Key],Violations[Action]),20)="Establishment Closed","Yes","No")</f>
        <v/>
      </c>
      <c r="K3714" s="9">
        <f>IF(F3714&lt;=13,"Yes","No")</f>
        <v/>
      </c>
    </row>
    <row r="3715">
      <c r="A3715" t="n">
        <v>50133159</v>
      </c>
      <c r="B3715" s="8" t="n">
        <v>46198</v>
      </c>
      <c r="C3715" s="9">
        <f>A3715&amp;"-"&amp;TEXT(B3715,"yyyymmdd")</f>
        <v/>
      </c>
      <c r="D3715" s="9">
        <f>_xlfn.XLOOKUP(C3715,Violations[Key],Violations[Boro])</f>
        <v/>
      </c>
      <c r="E3715" s="9">
        <f>_xlfn.XLOOKUP(C3715,Violations[Key],Violations[Cuisine])</f>
        <v/>
      </c>
      <c r="F3715" s="9">
        <f>_xlfn.XLOOKUP(C3715,Violations[Key],Violations[Score])</f>
        <v/>
      </c>
      <c r="G3715" s="9">
        <f>_xlfn.XLOOKUP(C3715,Violations[Key],Violations[Grade])&amp;""</f>
        <v/>
      </c>
      <c r="H3715" s="9">
        <f>COUNTIFS(Violations[Key],C3715,Violations[Violation code],"&lt;&gt;")</f>
        <v/>
      </c>
      <c r="I3715" s="9">
        <f>COUNTIFS(Violations[Key],C3715,Violations[Critical flag],"Critical")</f>
        <v/>
      </c>
      <c r="J3715" s="9">
        <f>IF(LEFT(_xlfn.XLOOKUP(C3715,Violations[Key],Violations[Action]),20)="Establishment Closed","Yes","No")</f>
        <v/>
      </c>
      <c r="K3715" s="9">
        <f>IF(F3715&lt;=13,"Yes","No")</f>
        <v/>
      </c>
    </row>
    <row r="3716">
      <c r="A3716" t="n">
        <v>50134813</v>
      </c>
      <c r="B3716" s="8" t="n">
        <v>46198</v>
      </c>
      <c r="C3716" s="9">
        <f>A3716&amp;"-"&amp;TEXT(B3716,"yyyymmdd")</f>
        <v/>
      </c>
      <c r="D3716" s="9">
        <f>_xlfn.XLOOKUP(C3716,Violations[Key],Violations[Boro])</f>
        <v/>
      </c>
      <c r="E3716" s="9">
        <f>_xlfn.XLOOKUP(C3716,Violations[Key],Violations[Cuisine])</f>
        <v/>
      </c>
      <c r="F3716" s="9">
        <f>_xlfn.XLOOKUP(C3716,Violations[Key],Violations[Score])</f>
        <v/>
      </c>
      <c r="G3716" s="9">
        <f>_xlfn.XLOOKUP(C3716,Violations[Key],Violations[Grade])&amp;""</f>
        <v/>
      </c>
      <c r="H3716" s="9">
        <f>COUNTIFS(Violations[Key],C3716,Violations[Violation code],"&lt;&gt;")</f>
        <v/>
      </c>
      <c r="I3716" s="9">
        <f>COUNTIFS(Violations[Key],C3716,Violations[Critical flag],"Critical")</f>
        <v/>
      </c>
      <c r="J3716" s="9">
        <f>IF(LEFT(_xlfn.XLOOKUP(C3716,Violations[Key],Violations[Action]),20)="Establishment Closed","Yes","No")</f>
        <v/>
      </c>
      <c r="K3716" s="9">
        <f>IF(F3716&lt;=13,"Yes","No")</f>
        <v/>
      </c>
    </row>
    <row r="3717">
      <c r="A3717" t="n">
        <v>50137271</v>
      </c>
      <c r="B3717" s="8" t="n">
        <v>46198</v>
      </c>
      <c r="C3717" s="9">
        <f>A3717&amp;"-"&amp;TEXT(B3717,"yyyymmdd")</f>
        <v/>
      </c>
      <c r="D3717" s="9">
        <f>_xlfn.XLOOKUP(C3717,Violations[Key],Violations[Boro])</f>
        <v/>
      </c>
      <c r="E3717" s="9">
        <f>_xlfn.XLOOKUP(C3717,Violations[Key],Violations[Cuisine])</f>
        <v/>
      </c>
      <c r="F3717" s="9">
        <f>_xlfn.XLOOKUP(C3717,Violations[Key],Violations[Score])</f>
        <v/>
      </c>
      <c r="G3717" s="9">
        <f>_xlfn.XLOOKUP(C3717,Violations[Key],Violations[Grade])&amp;""</f>
        <v/>
      </c>
      <c r="H3717" s="9">
        <f>COUNTIFS(Violations[Key],C3717,Violations[Violation code],"&lt;&gt;")</f>
        <v/>
      </c>
      <c r="I3717" s="9">
        <f>COUNTIFS(Violations[Key],C3717,Violations[Critical flag],"Critical")</f>
        <v/>
      </c>
      <c r="J3717" s="9">
        <f>IF(LEFT(_xlfn.XLOOKUP(C3717,Violations[Key],Violations[Action]),20)="Establishment Closed","Yes","No")</f>
        <v/>
      </c>
      <c r="K3717" s="9">
        <f>IF(F3717&lt;=13,"Yes","No")</f>
        <v/>
      </c>
    </row>
    <row r="3718">
      <c r="A3718" t="n">
        <v>50138010</v>
      </c>
      <c r="B3718" s="8" t="n">
        <v>46198</v>
      </c>
      <c r="C3718" s="9">
        <f>A3718&amp;"-"&amp;TEXT(B3718,"yyyymmdd")</f>
        <v/>
      </c>
      <c r="D3718" s="9">
        <f>_xlfn.XLOOKUP(C3718,Violations[Key],Violations[Boro])</f>
        <v/>
      </c>
      <c r="E3718" s="9">
        <f>_xlfn.XLOOKUP(C3718,Violations[Key],Violations[Cuisine])</f>
        <v/>
      </c>
      <c r="F3718" s="9">
        <f>_xlfn.XLOOKUP(C3718,Violations[Key],Violations[Score])</f>
        <v/>
      </c>
      <c r="G3718" s="9">
        <f>_xlfn.XLOOKUP(C3718,Violations[Key],Violations[Grade])&amp;""</f>
        <v/>
      </c>
      <c r="H3718" s="9">
        <f>COUNTIFS(Violations[Key],C3718,Violations[Violation code],"&lt;&gt;")</f>
        <v/>
      </c>
      <c r="I3718" s="9">
        <f>COUNTIFS(Violations[Key],C3718,Violations[Critical flag],"Critical")</f>
        <v/>
      </c>
      <c r="J3718" s="9">
        <f>IF(LEFT(_xlfn.XLOOKUP(C3718,Violations[Key],Violations[Action]),20)="Establishment Closed","Yes","No")</f>
        <v/>
      </c>
      <c r="K3718" s="9">
        <f>IF(F3718&lt;=13,"Yes","No")</f>
        <v/>
      </c>
    </row>
    <row r="3719">
      <c r="A3719" t="n">
        <v>50143474</v>
      </c>
      <c r="B3719" s="8" t="n">
        <v>46198</v>
      </c>
      <c r="C3719" s="9">
        <f>A3719&amp;"-"&amp;TEXT(B3719,"yyyymmdd")</f>
        <v/>
      </c>
      <c r="D3719" s="9">
        <f>_xlfn.XLOOKUP(C3719,Violations[Key],Violations[Boro])</f>
        <v/>
      </c>
      <c r="E3719" s="9">
        <f>_xlfn.XLOOKUP(C3719,Violations[Key],Violations[Cuisine])</f>
        <v/>
      </c>
      <c r="F3719" s="9">
        <f>_xlfn.XLOOKUP(C3719,Violations[Key],Violations[Score])</f>
        <v/>
      </c>
      <c r="G3719" s="9">
        <f>_xlfn.XLOOKUP(C3719,Violations[Key],Violations[Grade])&amp;""</f>
        <v/>
      </c>
      <c r="H3719" s="9">
        <f>COUNTIFS(Violations[Key],C3719,Violations[Violation code],"&lt;&gt;")</f>
        <v/>
      </c>
      <c r="I3719" s="9">
        <f>COUNTIFS(Violations[Key],C3719,Violations[Critical flag],"Critical")</f>
        <v/>
      </c>
      <c r="J3719" s="9">
        <f>IF(LEFT(_xlfn.XLOOKUP(C3719,Violations[Key],Violations[Action]),20)="Establishment Closed","Yes","No")</f>
        <v/>
      </c>
      <c r="K3719" s="9">
        <f>IF(F3719&lt;=13,"Yes","No")</f>
        <v/>
      </c>
    </row>
    <row r="3720">
      <c r="A3720" t="n">
        <v>50148333</v>
      </c>
      <c r="B3720" s="8" t="n">
        <v>46198</v>
      </c>
      <c r="C3720" s="9">
        <f>A3720&amp;"-"&amp;TEXT(B3720,"yyyymmdd")</f>
        <v/>
      </c>
      <c r="D3720" s="9">
        <f>_xlfn.XLOOKUP(C3720,Violations[Key],Violations[Boro])</f>
        <v/>
      </c>
      <c r="E3720" s="9">
        <f>_xlfn.XLOOKUP(C3720,Violations[Key],Violations[Cuisine])</f>
        <v/>
      </c>
      <c r="F3720" s="9">
        <f>_xlfn.XLOOKUP(C3720,Violations[Key],Violations[Score])</f>
        <v/>
      </c>
      <c r="G3720" s="9">
        <f>_xlfn.XLOOKUP(C3720,Violations[Key],Violations[Grade])&amp;""</f>
        <v/>
      </c>
      <c r="H3720" s="9">
        <f>COUNTIFS(Violations[Key],C3720,Violations[Violation code],"&lt;&gt;")</f>
        <v/>
      </c>
      <c r="I3720" s="9">
        <f>COUNTIFS(Violations[Key],C3720,Violations[Critical flag],"Critical")</f>
        <v/>
      </c>
      <c r="J3720" s="9">
        <f>IF(LEFT(_xlfn.XLOOKUP(C3720,Violations[Key],Violations[Action]),20)="Establishment Closed","Yes","No")</f>
        <v/>
      </c>
      <c r="K3720" s="9">
        <f>IF(F3720&lt;=13,"Yes","No")</f>
        <v/>
      </c>
    </row>
    <row r="3721">
      <c r="A3721" t="n">
        <v>50148682</v>
      </c>
      <c r="B3721" s="8" t="n">
        <v>46198</v>
      </c>
      <c r="C3721" s="9">
        <f>A3721&amp;"-"&amp;TEXT(B3721,"yyyymmdd")</f>
        <v/>
      </c>
      <c r="D3721" s="9">
        <f>_xlfn.XLOOKUP(C3721,Violations[Key],Violations[Boro])</f>
        <v/>
      </c>
      <c r="E3721" s="9">
        <f>_xlfn.XLOOKUP(C3721,Violations[Key],Violations[Cuisine])</f>
        <v/>
      </c>
      <c r="F3721" s="9">
        <f>_xlfn.XLOOKUP(C3721,Violations[Key],Violations[Score])</f>
        <v/>
      </c>
      <c r="G3721" s="9">
        <f>_xlfn.XLOOKUP(C3721,Violations[Key],Violations[Grade])&amp;""</f>
        <v/>
      </c>
      <c r="H3721" s="9">
        <f>COUNTIFS(Violations[Key],C3721,Violations[Violation code],"&lt;&gt;")</f>
        <v/>
      </c>
      <c r="I3721" s="9">
        <f>COUNTIFS(Violations[Key],C3721,Violations[Critical flag],"Critical")</f>
        <v/>
      </c>
      <c r="J3721" s="9">
        <f>IF(LEFT(_xlfn.XLOOKUP(C3721,Violations[Key],Violations[Action]),20)="Establishment Closed","Yes","No")</f>
        <v/>
      </c>
      <c r="K3721" s="9">
        <f>IF(F3721&lt;=13,"Yes","No")</f>
        <v/>
      </c>
    </row>
    <row r="3722">
      <c r="A3722" t="n">
        <v>50153268</v>
      </c>
      <c r="B3722" s="8" t="n">
        <v>46198</v>
      </c>
      <c r="C3722" s="9">
        <f>A3722&amp;"-"&amp;TEXT(B3722,"yyyymmdd")</f>
        <v/>
      </c>
      <c r="D3722" s="9">
        <f>_xlfn.XLOOKUP(C3722,Violations[Key],Violations[Boro])</f>
        <v/>
      </c>
      <c r="E3722" s="9">
        <f>_xlfn.XLOOKUP(C3722,Violations[Key],Violations[Cuisine])</f>
        <v/>
      </c>
      <c r="F3722" s="9">
        <f>_xlfn.XLOOKUP(C3722,Violations[Key],Violations[Score])</f>
        <v/>
      </c>
      <c r="G3722" s="9">
        <f>_xlfn.XLOOKUP(C3722,Violations[Key],Violations[Grade])&amp;""</f>
        <v/>
      </c>
      <c r="H3722" s="9">
        <f>COUNTIFS(Violations[Key],C3722,Violations[Violation code],"&lt;&gt;")</f>
        <v/>
      </c>
      <c r="I3722" s="9">
        <f>COUNTIFS(Violations[Key],C3722,Violations[Critical flag],"Critical")</f>
        <v/>
      </c>
      <c r="J3722" s="9">
        <f>IF(LEFT(_xlfn.XLOOKUP(C3722,Violations[Key],Violations[Action]),20)="Establishment Closed","Yes","No")</f>
        <v/>
      </c>
      <c r="K3722" s="9">
        <f>IF(F3722&lt;=13,"Yes","No")</f>
        <v/>
      </c>
    </row>
    <row r="3723">
      <c r="A3723" t="n">
        <v>50155809</v>
      </c>
      <c r="B3723" s="8" t="n">
        <v>46198</v>
      </c>
      <c r="C3723" s="9">
        <f>A3723&amp;"-"&amp;TEXT(B3723,"yyyymmdd")</f>
        <v/>
      </c>
      <c r="D3723" s="9">
        <f>_xlfn.XLOOKUP(C3723,Violations[Key],Violations[Boro])</f>
        <v/>
      </c>
      <c r="E3723" s="9">
        <f>_xlfn.XLOOKUP(C3723,Violations[Key],Violations[Cuisine])</f>
        <v/>
      </c>
      <c r="F3723" s="9">
        <f>_xlfn.XLOOKUP(C3723,Violations[Key],Violations[Score])</f>
        <v/>
      </c>
      <c r="G3723" s="9">
        <f>_xlfn.XLOOKUP(C3723,Violations[Key],Violations[Grade])&amp;""</f>
        <v/>
      </c>
      <c r="H3723" s="9">
        <f>COUNTIFS(Violations[Key],C3723,Violations[Violation code],"&lt;&gt;")</f>
        <v/>
      </c>
      <c r="I3723" s="9">
        <f>COUNTIFS(Violations[Key],C3723,Violations[Critical flag],"Critical")</f>
        <v/>
      </c>
      <c r="J3723" s="9">
        <f>IF(LEFT(_xlfn.XLOOKUP(C3723,Violations[Key],Violations[Action]),20)="Establishment Closed","Yes","No")</f>
        <v/>
      </c>
      <c r="K3723" s="9">
        <f>IF(F3723&lt;=13,"Yes","No")</f>
        <v/>
      </c>
    </row>
    <row r="3724">
      <c r="A3724" t="n">
        <v>50160336</v>
      </c>
      <c r="B3724" s="8" t="n">
        <v>46198</v>
      </c>
      <c r="C3724" s="9">
        <f>A3724&amp;"-"&amp;TEXT(B3724,"yyyymmdd")</f>
        <v/>
      </c>
      <c r="D3724" s="9">
        <f>_xlfn.XLOOKUP(C3724,Violations[Key],Violations[Boro])</f>
        <v/>
      </c>
      <c r="E3724" s="9">
        <f>_xlfn.XLOOKUP(C3724,Violations[Key],Violations[Cuisine])</f>
        <v/>
      </c>
      <c r="F3724" s="9">
        <f>_xlfn.XLOOKUP(C3724,Violations[Key],Violations[Score])</f>
        <v/>
      </c>
      <c r="G3724" s="9">
        <f>_xlfn.XLOOKUP(C3724,Violations[Key],Violations[Grade])&amp;""</f>
        <v/>
      </c>
      <c r="H3724" s="9">
        <f>COUNTIFS(Violations[Key],C3724,Violations[Violation code],"&lt;&gt;")</f>
        <v/>
      </c>
      <c r="I3724" s="9">
        <f>COUNTIFS(Violations[Key],C3724,Violations[Critical flag],"Critical")</f>
        <v/>
      </c>
      <c r="J3724" s="9">
        <f>IF(LEFT(_xlfn.XLOOKUP(C3724,Violations[Key],Violations[Action]),20)="Establishment Closed","Yes","No")</f>
        <v/>
      </c>
      <c r="K3724" s="9">
        <f>IF(F3724&lt;=13,"Yes","No")</f>
        <v/>
      </c>
    </row>
    <row r="3725">
      <c r="A3725" t="n">
        <v>50160390</v>
      </c>
      <c r="B3725" s="8" t="n">
        <v>46198</v>
      </c>
      <c r="C3725" s="9">
        <f>A3725&amp;"-"&amp;TEXT(B3725,"yyyymmdd")</f>
        <v/>
      </c>
      <c r="D3725" s="9">
        <f>_xlfn.XLOOKUP(C3725,Violations[Key],Violations[Boro])</f>
        <v/>
      </c>
      <c r="E3725" s="9">
        <f>_xlfn.XLOOKUP(C3725,Violations[Key],Violations[Cuisine])</f>
        <v/>
      </c>
      <c r="F3725" s="9">
        <f>_xlfn.XLOOKUP(C3725,Violations[Key],Violations[Score])</f>
        <v/>
      </c>
      <c r="G3725" s="9">
        <f>_xlfn.XLOOKUP(C3725,Violations[Key],Violations[Grade])&amp;""</f>
        <v/>
      </c>
      <c r="H3725" s="9">
        <f>COUNTIFS(Violations[Key],C3725,Violations[Violation code],"&lt;&gt;")</f>
        <v/>
      </c>
      <c r="I3725" s="9">
        <f>COUNTIFS(Violations[Key],C3725,Violations[Critical flag],"Critical")</f>
        <v/>
      </c>
      <c r="J3725" s="9">
        <f>IF(LEFT(_xlfn.XLOOKUP(C3725,Violations[Key],Violations[Action]),20)="Establishment Closed","Yes","No")</f>
        <v/>
      </c>
      <c r="K3725" s="9">
        <f>IF(F3725&lt;=13,"Yes","No")</f>
        <v/>
      </c>
    </row>
    <row r="3726">
      <c r="A3726" t="n">
        <v>50160728</v>
      </c>
      <c r="B3726" s="8" t="n">
        <v>46198</v>
      </c>
      <c r="C3726" s="9">
        <f>A3726&amp;"-"&amp;TEXT(B3726,"yyyymmdd")</f>
        <v/>
      </c>
      <c r="D3726" s="9">
        <f>_xlfn.XLOOKUP(C3726,Violations[Key],Violations[Boro])</f>
        <v/>
      </c>
      <c r="E3726" s="9">
        <f>_xlfn.XLOOKUP(C3726,Violations[Key],Violations[Cuisine])</f>
        <v/>
      </c>
      <c r="F3726" s="9">
        <f>_xlfn.XLOOKUP(C3726,Violations[Key],Violations[Score])</f>
        <v/>
      </c>
      <c r="G3726" s="9">
        <f>_xlfn.XLOOKUP(C3726,Violations[Key],Violations[Grade])&amp;""</f>
        <v/>
      </c>
      <c r="H3726" s="9">
        <f>COUNTIFS(Violations[Key],C3726,Violations[Violation code],"&lt;&gt;")</f>
        <v/>
      </c>
      <c r="I3726" s="9">
        <f>COUNTIFS(Violations[Key],C3726,Violations[Critical flag],"Critical")</f>
        <v/>
      </c>
      <c r="J3726" s="9">
        <f>IF(LEFT(_xlfn.XLOOKUP(C3726,Violations[Key],Violations[Action]),20)="Establishment Closed","Yes","No")</f>
        <v/>
      </c>
      <c r="K3726" s="9">
        <f>IF(F3726&lt;=13,"Yes","No")</f>
        <v/>
      </c>
    </row>
    <row r="3727">
      <c r="A3727" t="n">
        <v>50161251</v>
      </c>
      <c r="B3727" s="8" t="n">
        <v>46198</v>
      </c>
      <c r="C3727" s="9">
        <f>A3727&amp;"-"&amp;TEXT(B3727,"yyyymmdd")</f>
        <v/>
      </c>
      <c r="D3727" s="9">
        <f>_xlfn.XLOOKUP(C3727,Violations[Key],Violations[Boro])</f>
        <v/>
      </c>
      <c r="E3727" s="9">
        <f>_xlfn.XLOOKUP(C3727,Violations[Key],Violations[Cuisine])</f>
        <v/>
      </c>
      <c r="F3727" s="9">
        <f>_xlfn.XLOOKUP(C3727,Violations[Key],Violations[Score])</f>
        <v/>
      </c>
      <c r="G3727" s="9">
        <f>_xlfn.XLOOKUP(C3727,Violations[Key],Violations[Grade])&amp;""</f>
        <v/>
      </c>
      <c r="H3727" s="9">
        <f>COUNTIFS(Violations[Key],C3727,Violations[Violation code],"&lt;&gt;")</f>
        <v/>
      </c>
      <c r="I3727" s="9">
        <f>COUNTIFS(Violations[Key],C3727,Violations[Critical flag],"Critical")</f>
        <v/>
      </c>
      <c r="J3727" s="9">
        <f>IF(LEFT(_xlfn.XLOOKUP(C3727,Violations[Key],Violations[Action]),20)="Establishment Closed","Yes","No")</f>
        <v/>
      </c>
      <c r="K3727" s="9">
        <f>IF(F3727&lt;=13,"Yes","No")</f>
        <v/>
      </c>
    </row>
    <row r="3728">
      <c r="A3728" t="n">
        <v>50165000</v>
      </c>
      <c r="B3728" s="8" t="n">
        <v>46198</v>
      </c>
      <c r="C3728" s="9">
        <f>A3728&amp;"-"&amp;TEXT(B3728,"yyyymmdd")</f>
        <v/>
      </c>
      <c r="D3728" s="9">
        <f>_xlfn.XLOOKUP(C3728,Violations[Key],Violations[Boro])</f>
        <v/>
      </c>
      <c r="E3728" s="9">
        <f>_xlfn.XLOOKUP(C3728,Violations[Key],Violations[Cuisine])</f>
        <v/>
      </c>
      <c r="F3728" s="9">
        <f>_xlfn.XLOOKUP(C3728,Violations[Key],Violations[Score])</f>
        <v/>
      </c>
      <c r="G3728" s="9">
        <f>_xlfn.XLOOKUP(C3728,Violations[Key],Violations[Grade])&amp;""</f>
        <v/>
      </c>
      <c r="H3728" s="9">
        <f>COUNTIFS(Violations[Key],C3728,Violations[Violation code],"&lt;&gt;")</f>
        <v/>
      </c>
      <c r="I3728" s="9">
        <f>COUNTIFS(Violations[Key],C3728,Violations[Critical flag],"Critical")</f>
        <v/>
      </c>
      <c r="J3728" s="9">
        <f>IF(LEFT(_xlfn.XLOOKUP(C3728,Violations[Key],Violations[Action]),20)="Establishment Closed","Yes","No")</f>
        <v/>
      </c>
      <c r="K3728" s="9">
        <f>IF(F3728&lt;=13,"Yes","No")</f>
        <v/>
      </c>
    </row>
    <row r="3729">
      <c r="A3729" t="n">
        <v>50165065</v>
      </c>
      <c r="B3729" s="8" t="n">
        <v>46198</v>
      </c>
      <c r="C3729" s="9">
        <f>A3729&amp;"-"&amp;TEXT(B3729,"yyyymmdd")</f>
        <v/>
      </c>
      <c r="D3729" s="9">
        <f>_xlfn.XLOOKUP(C3729,Violations[Key],Violations[Boro])</f>
        <v/>
      </c>
      <c r="E3729" s="9">
        <f>_xlfn.XLOOKUP(C3729,Violations[Key],Violations[Cuisine])</f>
        <v/>
      </c>
      <c r="F3729" s="9">
        <f>_xlfn.XLOOKUP(C3729,Violations[Key],Violations[Score])</f>
        <v/>
      </c>
      <c r="G3729" s="9">
        <f>_xlfn.XLOOKUP(C3729,Violations[Key],Violations[Grade])&amp;""</f>
        <v/>
      </c>
      <c r="H3729" s="9">
        <f>COUNTIFS(Violations[Key],C3729,Violations[Violation code],"&lt;&gt;")</f>
        <v/>
      </c>
      <c r="I3729" s="9">
        <f>COUNTIFS(Violations[Key],C3729,Violations[Critical flag],"Critical")</f>
        <v/>
      </c>
      <c r="J3729" s="9">
        <f>IF(LEFT(_xlfn.XLOOKUP(C3729,Violations[Key],Violations[Action]),20)="Establishment Closed","Yes","No")</f>
        <v/>
      </c>
      <c r="K3729" s="9">
        <f>IF(F3729&lt;=13,"Yes","No")</f>
        <v/>
      </c>
    </row>
    <row r="3730">
      <c r="A3730" t="n">
        <v>50168689</v>
      </c>
      <c r="B3730" s="8" t="n">
        <v>46198</v>
      </c>
      <c r="C3730" s="9">
        <f>A3730&amp;"-"&amp;TEXT(B3730,"yyyymmdd")</f>
        <v/>
      </c>
      <c r="D3730" s="9">
        <f>_xlfn.XLOOKUP(C3730,Violations[Key],Violations[Boro])</f>
        <v/>
      </c>
      <c r="E3730" s="9">
        <f>_xlfn.XLOOKUP(C3730,Violations[Key],Violations[Cuisine])</f>
        <v/>
      </c>
      <c r="F3730" s="9">
        <f>_xlfn.XLOOKUP(C3730,Violations[Key],Violations[Score])</f>
        <v/>
      </c>
      <c r="G3730" s="9">
        <f>_xlfn.XLOOKUP(C3730,Violations[Key],Violations[Grade])&amp;""</f>
        <v/>
      </c>
      <c r="H3730" s="9">
        <f>COUNTIFS(Violations[Key],C3730,Violations[Violation code],"&lt;&gt;")</f>
        <v/>
      </c>
      <c r="I3730" s="9">
        <f>COUNTIFS(Violations[Key],C3730,Violations[Critical flag],"Critical")</f>
        <v/>
      </c>
      <c r="J3730" s="9">
        <f>IF(LEFT(_xlfn.XLOOKUP(C3730,Violations[Key],Violations[Action]),20)="Establishment Closed","Yes","No")</f>
        <v/>
      </c>
      <c r="K3730" s="9">
        <f>IF(F3730&lt;=13,"Yes","No")</f>
        <v/>
      </c>
    </row>
    <row r="3731">
      <c r="A3731" t="n">
        <v>40395554</v>
      </c>
      <c r="B3731" s="8" t="n">
        <v>46199</v>
      </c>
      <c r="C3731" s="9">
        <f>A3731&amp;"-"&amp;TEXT(B3731,"yyyymmdd")</f>
        <v/>
      </c>
      <c r="D3731" s="9">
        <f>_xlfn.XLOOKUP(C3731,Violations[Key],Violations[Boro])</f>
        <v/>
      </c>
      <c r="E3731" s="9">
        <f>_xlfn.XLOOKUP(C3731,Violations[Key],Violations[Cuisine])</f>
        <v/>
      </c>
      <c r="F3731" s="9">
        <f>_xlfn.XLOOKUP(C3731,Violations[Key],Violations[Score])</f>
        <v/>
      </c>
      <c r="G3731" s="9">
        <f>_xlfn.XLOOKUP(C3731,Violations[Key],Violations[Grade])&amp;""</f>
        <v/>
      </c>
      <c r="H3731" s="9">
        <f>COUNTIFS(Violations[Key],C3731,Violations[Violation code],"&lt;&gt;")</f>
        <v/>
      </c>
      <c r="I3731" s="9">
        <f>COUNTIFS(Violations[Key],C3731,Violations[Critical flag],"Critical")</f>
        <v/>
      </c>
      <c r="J3731" s="9">
        <f>IF(LEFT(_xlfn.XLOOKUP(C3731,Violations[Key],Violations[Action]),20)="Establishment Closed","Yes","No")</f>
        <v/>
      </c>
      <c r="K3731" s="9">
        <f>IF(F3731&lt;=13,"Yes","No")</f>
        <v/>
      </c>
    </row>
    <row r="3732">
      <c r="A3732" t="n">
        <v>40399886</v>
      </c>
      <c r="B3732" s="8" t="n">
        <v>46199</v>
      </c>
      <c r="C3732" s="9">
        <f>A3732&amp;"-"&amp;TEXT(B3732,"yyyymmdd")</f>
        <v/>
      </c>
      <c r="D3732" s="9">
        <f>_xlfn.XLOOKUP(C3732,Violations[Key],Violations[Boro])</f>
        <v/>
      </c>
      <c r="E3732" s="9">
        <f>_xlfn.XLOOKUP(C3732,Violations[Key],Violations[Cuisine])</f>
        <v/>
      </c>
      <c r="F3732" s="9">
        <f>_xlfn.XLOOKUP(C3732,Violations[Key],Violations[Score])</f>
        <v/>
      </c>
      <c r="G3732" s="9">
        <f>_xlfn.XLOOKUP(C3732,Violations[Key],Violations[Grade])&amp;""</f>
        <v/>
      </c>
      <c r="H3732" s="9">
        <f>COUNTIFS(Violations[Key],C3732,Violations[Violation code],"&lt;&gt;")</f>
        <v/>
      </c>
      <c r="I3732" s="9">
        <f>COUNTIFS(Violations[Key],C3732,Violations[Critical flag],"Critical")</f>
        <v/>
      </c>
      <c r="J3732" s="9">
        <f>IF(LEFT(_xlfn.XLOOKUP(C3732,Violations[Key],Violations[Action]),20)="Establishment Closed","Yes","No")</f>
        <v/>
      </c>
      <c r="K3732" s="9">
        <f>IF(F3732&lt;=13,"Yes","No")</f>
        <v/>
      </c>
    </row>
    <row r="3733">
      <c r="A3733" t="n">
        <v>41236466</v>
      </c>
      <c r="B3733" s="8" t="n">
        <v>46199</v>
      </c>
      <c r="C3733" s="9">
        <f>A3733&amp;"-"&amp;TEXT(B3733,"yyyymmdd")</f>
        <v/>
      </c>
      <c r="D3733" s="9">
        <f>_xlfn.XLOOKUP(C3733,Violations[Key],Violations[Boro])</f>
        <v/>
      </c>
      <c r="E3733" s="9">
        <f>_xlfn.XLOOKUP(C3733,Violations[Key],Violations[Cuisine])</f>
        <v/>
      </c>
      <c r="F3733" s="9">
        <f>_xlfn.XLOOKUP(C3733,Violations[Key],Violations[Score])</f>
        <v/>
      </c>
      <c r="G3733" s="9">
        <f>_xlfn.XLOOKUP(C3733,Violations[Key],Violations[Grade])&amp;""</f>
        <v/>
      </c>
      <c r="H3733" s="9">
        <f>COUNTIFS(Violations[Key],C3733,Violations[Violation code],"&lt;&gt;")</f>
        <v/>
      </c>
      <c r="I3733" s="9">
        <f>COUNTIFS(Violations[Key],C3733,Violations[Critical flag],"Critical")</f>
        <v/>
      </c>
      <c r="J3733" s="9">
        <f>IF(LEFT(_xlfn.XLOOKUP(C3733,Violations[Key],Violations[Action]),20)="Establishment Closed","Yes","No")</f>
        <v/>
      </c>
      <c r="K3733" s="9">
        <f>IF(F3733&lt;=13,"Yes","No")</f>
        <v/>
      </c>
    </row>
    <row r="3734">
      <c r="A3734" t="n">
        <v>41357264</v>
      </c>
      <c r="B3734" s="8" t="n">
        <v>46199</v>
      </c>
      <c r="C3734" s="9">
        <f>A3734&amp;"-"&amp;TEXT(B3734,"yyyymmdd")</f>
        <v/>
      </c>
      <c r="D3734" s="9">
        <f>_xlfn.XLOOKUP(C3734,Violations[Key],Violations[Boro])</f>
        <v/>
      </c>
      <c r="E3734" s="9">
        <f>_xlfn.XLOOKUP(C3734,Violations[Key],Violations[Cuisine])</f>
        <v/>
      </c>
      <c r="F3734" s="9">
        <f>_xlfn.XLOOKUP(C3734,Violations[Key],Violations[Score])</f>
        <v/>
      </c>
      <c r="G3734" s="9">
        <f>_xlfn.XLOOKUP(C3734,Violations[Key],Violations[Grade])&amp;""</f>
        <v/>
      </c>
      <c r="H3734" s="9">
        <f>COUNTIFS(Violations[Key],C3734,Violations[Violation code],"&lt;&gt;")</f>
        <v/>
      </c>
      <c r="I3734" s="9">
        <f>COUNTIFS(Violations[Key],C3734,Violations[Critical flag],"Critical")</f>
        <v/>
      </c>
      <c r="J3734" s="9">
        <f>IF(LEFT(_xlfn.XLOOKUP(C3734,Violations[Key],Violations[Action]),20)="Establishment Closed","Yes","No")</f>
        <v/>
      </c>
      <c r="K3734" s="9">
        <f>IF(F3734&lt;=13,"Yes","No")</f>
        <v/>
      </c>
    </row>
    <row r="3735">
      <c r="A3735" t="n">
        <v>41370303</v>
      </c>
      <c r="B3735" s="8" t="n">
        <v>46199</v>
      </c>
      <c r="C3735" s="9">
        <f>A3735&amp;"-"&amp;TEXT(B3735,"yyyymmdd")</f>
        <v/>
      </c>
      <c r="D3735" s="9">
        <f>_xlfn.XLOOKUP(C3735,Violations[Key],Violations[Boro])</f>
        <v/>
      </c>
      <c r="E3735" s="9">
        <f>_xlfn.XLOOKUP(C3735,Violations[Key],Violations[Cuisine])</f>
        <v/>
      </c>
      <c r="F3735" s="9">
        <f>_xlfn.XLOOKUP(C3735,Violations[Key],Violations[Score])</f>
        <v/>
      </c>
      <c r="G3735" s="9">
        <f>_xlfn.XLOOKUP(C3735,Violations[Key],Violations[Grade])&amp;""</f>
        <v/>
      </c>
      <c r="H3735" s="9">
        <f>COUNTIFS(Violations[Key],C3735,Violations[Violation code],"&lt;&gt;")</f>
        <v/>
      </c>
      <c r="I3735" s="9">
        <f>COUNTIFS(Violations[Key],C3735,Violations[Critical flag],"Critical")</f>
        <v/>
      </c>
      <c r="J3735" s="9">
        <f>IF(LEFT(_xlfn.XLOOKUP(C3735,Violations[Key],Violations[Action]),20)="Establishment Closed","Yes","No")</f>
        <v/>
      </c>
      <c r="K3735" s="9">
        <f>IF(F3735&lt;=13,"Yes","No")</f>
        <v/>
      </c>
    </row>
    <row r="3736">
      <c r="A3736" t="n">
        <v>41382903</v>
      </c>
      <c r="B3736" s="8" t="n">
        <v>46199</v>
      </c>
      <c r="C3736" s="9">
        <f>A3736&amp;"-"&amp;TEXT(B3736,"yyyymmdd")</f>
        <v/>
      </c>
      <c r="D3736" s="9">
        <f>_xlfn.XLOOKUP(C3736,Violations[Key],Violations[Boro])</f>
        <v/>
      </c>
      <c r="E3736" s="9">
        <f>_xlfn.XLOOKUP(C3736,Violations[Key],Violations[Cuisine])</f>
        <v/>
      </c>
      <c r="F3736" s="9">
        <f>_xlfn.XLOOKUP(C3736,Violations[Key],Violations[Score])</f>
        <v/>
      </c>
      <c r="G3736" s="9">
        <f>_xlfn.XLOOKUP(C3736,Violations[Key],Violations[Grade])&amp;""</f>
        <v/>
      </c>
      <c r="H3736" s="9">
        <f>COUNTIFS(Violations[Key],C3736,Violations[Violation code],"&lt;&gt;")</f>
        <v/>
      </c>
      <c r="I3736" s="9">
        <f>COUNTIFS(Violations[Key],C3736,Violations[Critical flag],"Critical")</f>
        <v/>
      </c>
      <c r="J3736" s="9">
        <f>IF(LEFT(_xlfn.XLOOKUP(C3736,Violations[Key],Violations[Action]),20)="Establishment Closed","Yes","No")</f>
        <v/>
      </c>
      <c r="K3736" s="9">
        <f>IF(F3736&lt;=13,"Yes","No")</f>
        <v/>
      </c>
    </row>
    <row r="3737">
      <c r="A3737" t="n">
        <v>41428414</v>
      </c>
      <c r="B3737" s="8" t="n">
        <v>46199</v>
      </c>
      <c r="C3737" s="9">
        <f>A3737&amp;"-"&amp;TEXT(B3737,"yyyymmdd")</f>
        <v/>
      </c>
      <c r="D3737" s="9">
        <f>_xlfn.XLOOKUP(C3737,Violations[Key],Violations[Boro])</f>
        <v/>
      </c>
      <c r="E3737" s="9">
        <f>_xlfn.XLOOKUP(C3737,Violations[Key],Violations[Cuisine])</f>
        <v/>
      </c>
      <c r="F3737" s="9">
        <f>_xlfn.XLOOKUP(C3737,Violations[Key],Violations[Score])</f>
        <v/>
      </c>
      <c r="G3737" s="9">
        <f>_xlfn.XLOOKUP(C3737,Violations[Key],Violations[Grade])&amp;""</f>
        <v/>
      </c>
      <c r="H3737" s="9">
        <f>COUNTIFS(Violations[Key],C3737,Violations[Violation code],"&lt;&gt;")</f>
        <v/>
      </c>
      <c r="I3737" s="9">
        <f>COUNTIFS(Violations[Key],C3737,Violations[Critical flag],"Critical")</f>
        <v/>
      </c>
      <c r="J3737" s="9">
        <f>IF(LEFT(_xlfn.XLOOKUP(C3737,Violations[Key],Violations[Action]),20)="Establishment Closed","Yes","No")</f>
        <v/>
      </c>
      <c r="K3737" s="9">
        <f>IF(F3737&lt;=13,"Yes","No")</f>
        <v/>
      </c>
    </row>
    <row r="3738">
      <c r="A3738" t="n">
        <v>41460224</v>
      </c>
      <c r="B3738" s="8" t="n">
        <v>46199</v>
      </c>
      <c r="C3738" s="9">
        <f>A3738&amp;"-"&amp;TEXT(B3738,"yyyymmdd")</f>
        <v/>
      </c>
      <c r="D3738" s="9">
        <f>_xlfn.XLOOKUP(C3738,Violations[Key],Violations[Boro])</f>
        <v/>
      </c>
      <c r="E3738" s="9">
        <f>_xlfn.XLOOKUP(C3738,Violations[Key],Violations[Cuisine])</f>
        <v/>
      </c>
      <c r="F3738" s="9">
        <f>_xlfn.XLOOKUP(C3738,Violations[Key],Violations[Score])</f>
        <v/>
      </c>
      <c r="G3738" s="9">
        <f>_xlfn.XLOOKUP(C3738,Violations[Key],Violations[Grade])&amp;""</f>
        <v/>
      </c>
      <c r="H3738" s="9">
        <f>COUNTIFS(Violations[Key],C3738,Violations[Violation code],"&lt;&gt;")</f>
        <v/>
      </c>
      <c r="I3738" s="9">
        <f>COUNTIFS(Violations[Key],C3738,Violations[Critical flag],"Critical")</f>
        <v/>
      </c>
      <c r="J3738" s="9">
        <f>IF(LEFT(_xlfn.XLOOKUP(C3738,Violations[Key],Violations[Action]),20)="Establishment Closed","Yes","No")</f>
        <v/>
      </c>
      <c r="K3738" s="9">
        <f>IF(F3738&lt;=13,"Yes","No")</f>
        <v/>
      </c>
    </row>
    <row r="3739">
      <c r="A3739" t="n">
        <v>41532729</v>
      </c>
      <c r="B3739" s="8" t="n">
        <v>46199</v>
      </c>
      <c r="C3739" s="9">
        <f>A3739&amp;"-"&amp;TEXT(B3739,"yyyymmdd")</f>
        <v/>
      </c>
      <c r="D3739" s="9">
        <f>_xlfn.XLOOKUP(C3739,Violations[Key],Violations[Boro])</f>
        <v/>
      </c>
      <c r="E3739" s="9">
        <f>_xlfn.XLOOKUP(C3739,Violations[Key],Violations[Cuisine])</f>
        <v/>
      </c>
      <c r="F3739" s="9">
        <f>_xlfn.XLOOKUP(C3739,Violations[Key],Violations[Score])</f>
        <v/>
      </c>
      <c r="G3739" s="9">
        <f>_xlfn.XLOOKUP(C3739,Violations[Key],Violations[Grade])&amp;""</f>
        <v/>
      </c>
      <c r="H3739" s="9">
        <f>COUNTIFS(Violations[Key],C3739,Violations[Violation code],"&lt;&gt;")</f>
        <v/>
      </c>
      <c r="I3739" s="9">
        <f>COUNTIFS(Violations[Key],C3739,Violations[Critical flag],"Critical")</f>
        <v/>
      </c>
      <c r="J3739" s="9">
        <f>IF(LEFT(_xlfn.XLOOKUP(C3739,Violations[Key],Violations[Action]),20)="Establishment Closed","Yes","No")</f>
        <v/>
      </c>
      <c r="K3739" s="9">
        <f>IF(F3739&lt;=13,"Yes","No")</f>
        <v/>
      </c>
    </row>
    <row r="3740">
      <c r="A3740" t="n">
        <v>41622930</v>
      </c>
      <c r="B3740" s="8" t="n">
        <v>46199</v>
      </c>
      <c r="C3740" s="9">
        <f>A3740&amp;"-"&amp;TEXT(B3740,"yyyymmdd")</f>
        <v/>
      </c>
      <c r="D3740" s="9">
        <f>_xlfn.XLOOKUP(C3740,Violations[Key],Violations[Boro])</f>
        <v/>
      </c>
      <c r="E3740" s="9">
        <f>_xlfn.XLOOKUP(C3740,Violations[Key],Violations[Cuisine])</f>
        <v/>
      </c>
      <c r="F3740" s="9">
        <f>_xlfn.XLOOKUP(C3740,Violations[Key],Violations[Score])</f>
        <v/>
      </c>
      <c r="G3740" s="9">
        <f>_xlfn.XLOOKUP(C3740,Violations[Key],Violations[Grade])&amp;""</f>
        <v/>
      </c>
      <c r="H3740" s="9">
        <f>COUNTIFS(Violations[Key],C3740,Violations[Violation code],"&lt;&gt;")</f>
        <v/>
      </c>
      <c r="I3740" s="9">
        <f>COUNTIFS(Violations[Key],C3740,Violations[Critical flag],"Critical")</f>
        <v/>
      </c>
      <c r="J3740" s="9">
        <f>IF(LEFT(_xlfn.XLOOKUP(C3740,Violations[Key],Violations[Action]),20)="Establishment Closed","Yes","No")</f>
        <v/>
      </c>
      <c r="K3740" s="9">
        <f>IF(F3740&lt;=13,"Yes","No")</f>
        <v/>
      </c>
    </row>
    <row r="3741">
      <c r="A3741" t="n">
        <v>41648183</v>
      </c>
      <c r="B3741" s="8" t="n">
        <v>46199</v>
      </c>
      <c r="C3741" s="9">
        <f>A3741&amp;"-"&amp;TEXT(B3741,"yyyymmdd")</f>
        <v/>
      </c>
      <c r="D3741" s="9">
        <f>_xlfn.XLOOKUP(C3741,Violations[Key],Violations[Boro])</f>
        <v/>
      </c>
      <c r="E3741" s="9">
        <f>_xlfn.XLOOKUP(C3741,Violations[Key],Violations[Cuisine])</f>
        <v/>
      </c>
      <c r="F3741" s="9">
        <f>_xlfn.XLOOKUP(C3741,Violations[Key],Violations[Score])</f>
        <v/>
      </c>
      <c r="G3741" s="9">
        <f>_xlfn.XLOOKUP(C3741,Violations[Key],Violations[Grade])&amp;""</f>
        <v/>
      </c>
      <c r="H3741" s="9">
        <f>COUNTIFS(Violations[Key],C3741,Violations[Violation code],"&lt;&gt;")</f>
        <v/>
      </c>
      <c r="I3741" s="9">
        <f>COUNTIFS(Violations[Key],C3741,Violations[Critical flag],"Critical")</f>
        <v/>
      </c>
      <c r="J3741" s="9">
        <f>IF(LEFT(_xlfn.XLOOKUP(C3741,Violations[Key],Violations[Action]),20)="Establishment Closed","Yes","No")</f>
        <v/>
      </c>
      <c r="K3741" s="9">
        <f>IF(F3741&lt;=13,"Yes","No")</f>
        <v/>
      </c>
    </row>
    <row r="3742">
      <c r="A3742" t="n">
        <v>41706908</v>
      </c>
      <c r="B3742" s="8" t="n">
        <v>46199</v>
      </c>
      <c r="C3742" s="9">
        <f>A3742&amp;"-"&amp;TEXT(B3742,"yyyymmdd")</f>
        <v/>
      </c>
      <c r="D3742" s="9">
        <f>_xlfn.XLOOKUP(C3742,Violations[Key],Violations[Boro])</f>
        <v/>
      </c>
      <c r="E3742" s="9">
        <f>_xlfn.XLOOKUP(C3742,Violations[Key],Violations[Cuisine])</f>
        <v/>
      </c>
      <c r="F3742" s="9">
        <f>_xlfn.XLOOKUP(C3742,Violations[Key],Violations[Score])</f>
        <v/>
      </c>
      <c r="G3742" s="9">
        <f>_xlfn.XLOOKUP(C3742,Violations[Key],Violations[Grade])&amp;""</f>
        <v/>
      </c>
      <c r="H3742" s="9">
        <f>COUNTIFS(Violations[Key],C3742,Violations[Violation code],"&lt;&gt;")</f>
        <v/>
      </c>
      <c r="I3742" s="9">
        <f>COUNTIFS(Violations[Key],C3742,Violations[Critical flag],"Critical")</f>
        <v/>
      </c>
      <c r="J3742" s="9">
        <f>IF(LEFT(_xlfn.XLOOKUP(C3742,Violations[Key],Violations[Action]),20)="Establishment Closed","Yes","No")</f>
        <v/>
      </c>
      <c r="K3742" s="9">
        <f>IF(F3742&lt;=13,"Yes","No")</f>
        <v/>
      </c>
    </row>
    <row r="3743">
      <c r="A3743" t="n">
        <v>50034191</v>
      </c>
      <c r="B3743" s="8" t="n">
        <v>46199</v>
      </c>
      <c r="C3743" s="9">
        <f>A3743&amp;"-"&amp;TEXT(B3743,"yyyymmdd")</f>
        <v/>
      </c>
      <c r="D3743" s="9">
        <f>_xlfn.XLOOKUP(C3743,Violations[Key],Violations[Boro])</f>
        <v/>
      </c>
      <c r="E3743" s="9">
        <f>_xlfn.XLOOKUP(C3743,Violations[Key],Violations[Cuisine])</f>
        <v/>
      </c>
      <c r="F3743" s="9">
        <f>_xlfn.XLOOKUP(C3743,Violations[Key],Violations[Score])</f>
        <v/>
      </c>
      <c r="G3743" s="9">
        <f>_xlfn.XLOOKUP(C3743,Violations[Key],Violations[Grade])&amp;""</f>
        <v/>
      </c>
      <c r="H3743" s="9">
        <f>COUNTIFS(Violations[Key],C3743,Violations[Violation code],"&lt;&gt;")</f>
        <v/>
      </c>
      <c r="I3743" s="9">
        <f>COUNTIFS(Violations[Key],C3743,Violations[Critical flag],"Critical")</f>
        <v/>
      </c>
      <c r="J3743" s="9">
        <f>IF(LEFT(_xlfn.XLOOKUP(C3743,Violations[Key],Violations[Action]),20)="Establishment Closed","Yes","No")</f>
        <v/>
      </c>
      <c r="K3743" s="9">
        <f>IF(F3743&lt;=13,"Yes","No")</f>
        <v/>
      </c>
    </row>
    <row r="3744">
      <c r="A3744" t="n">
        <v>50034566</v>
      </c>
      <c r="B3744" s="8" t="n">
        <v>46199</v>
      </c>
      <c r="C3744" s="9">
        <f>A3744&amp;"-"&amp;TEXT(B3744,"yyyymmdd")</f>
        <v/>
      </c>
      <c r="D3744" s="9">
        <f>_xlfn.XLOOKUP(C3744,Violations[Key],Violations[Boro])</f>
        <v/>
      </c>
      <c r="E3744" s="9">
        <f>_xlfn.XLOOKUP(C3744,Violations[Key],Violations[Cuisine])</f>
        <v/>
      </c>
      <c r="F3744" s="9">
        <f>_xlfn.XLOOKUP(C3744,Violations[Key],Violations[Score])</f>
        <v/>
      </c>
      <c r="G3744" s="9">
        <f>_xlfn.XLOOKUP(C3744,Violations[Key],Violations[Grade])&amp;""</f>
        <v/>
      </c>
      <c r="H3744" s="9">
        <f>COUNTIFS(Violations[Key],C3744,Violations[Violation code],"&lt;&gt;")</f>
        <v/>
      </c>
      <c r="I3744" s="9">
        <f>COUNTIFS(Violations[Key],C3744,Violations[Critical flag],"Critical")</f>
        <v/>
      </c>
      <c r="J3744" s="9">
        <f>IF(LEFT(_xlfn.XLOOKUP(C3744,Violations[Key],Violations[Action]),20)="Establishment Closed","Yes","No")</f>
        <v/>
      </c>
      <c r="K3744" s="9">
        <f>IF(F3744&lt;=13,"Yes","No")</f>
        <v/>
      </c>
    </row>
    <row r="3745">
      <c r="A3745" t="n">
        <v>50047960</v>
      </c>
      <c r="B3745" s="8" t="n">
        <v>46199</v>
      </c>
      <c r="C3745" s="9">
        <f>A3745&amp;"-"&amp;TEXT(B3745,"yyyymmdd")</f>
        <v/>
      </c>
      <c r="D3745" s="9">
        <f>_xlfn.XLOOKUP(C3745,Violations[Key],Violations[Boro])</f>
        <v/>
      </c>
      <c r="E3745" s="9">
        <f>_xlfn.XLOOKUP(C3745,Violations[Key],Violations[Cuisine])</f>
        <v/>
      </c>
      <c r="F3745" s="9">
        <f>_xlfn.XLOOKUP(C3745,Violations[Key],Violations[Score])</f>
        <v/>
      </c>
      <c r="G3745" s="9">
        <f>_xlfn.XLOOKUP(C3745,Violations[Key],Violations[Grade])&amp;""</f>
        <v/>
      </c>
      <c r="H3745" s="9">
        <f>COUNTIFS(Violations[Key],C3745,Violations[Violation code],"&lt;&gt;")</f>
        <v/>
      </c>
      <c r="I3745" s="9">
        <f>COUNTIFS(Violations[Key],C3745,Violations[Critical flag],"Critical")</f>
        <v/>
      </c>
      <c r="J3745" s="9">
        <f>IF(LEFT(_xlfn.XLOOKUP(C3745,Violations[Key],Violations[Action]),20)="Establishment Closed","Yes","No")</f>
        <v/>
      </c>
      <c r="K3745" s="9">
        <f>IF(F3745&lt;=13,"Yes","No")</f>
        <v/>
      </c>
    </row>
    <row r="3746">
      <c r="A3746" t="n">
        <v>50060954</v>
      </c>
      <c r="B3746" s="8" t="n">
        <v>46199</v>
      </c>
      <c r="C3746" s="9">
        <f>A3746&amp;"-"&amp;TEXT(B3746,"yyyymmdd")</f>
        <v/>
      </c>
      <c r="D3746" s="9">
        <f>_xlfn.XLOOKUP(C3746,Violations[Key],Violations[Boro])</f>
        <v/>
      </c>
      <c r="E3746" s="9">
        <f>_xlfn.XLOOKUP(C3746,Violations[Key],Violations[Cuisine])</f>
        <v/>
      </c>
      <c r="F3746" s="9">
        <f>_xlfn.XLOOKUP(C3746,Violations[Key],Violations[Score])</f>
        <v/>
      </c>
      <c r="G3746" s="9">
        <f>_xlfn.XLOOKUP(C3746,Violations[Key],Violations[Grade])&amp;""</f>
        <v/>
      </c>
      <c r="H3746" s="9">
        <f>COUNTIFS(Violations[Key],C3746,Violations[Violation code],"&lt;&gt;")</f>
        <v/>
      </c>
      <c r="I3746" s="9">
        <f>COUNTIFS(Violations[Key],C3746,Violations[Critical flag],"Critical")</f>
        <v/>
      </c>
      <c r="J3746" s="9">
        <f>IF(LEFT(_xlfn.XLOOKUP(C3746,Violations[Key],Violations[Action]),20)="Establishment Closed","Yes","No")</f>
        <v/>
      </c>
      <c r="K3746" s="9">
        <f>IF(F3746&lt;=13,"Yes","No")</f>
        <v/>
      </c>
    </row>
    <row r="3747">
      <c r="A3747" t="n">
        <v>50078671</v>
      </c>
      <c r="B3747" s="8" t="n">
        <v>46199</v>
      </c>
      <c r="C3747" s="9">
        <f>A3747&amp;"-"&amp;TEXT(B3747,"yyyymmdd")</f>
        <v/>
      </c>
      <c r="D3747" s="9">
        <f>_xlfn.XLOOKUP(C3747,Violations[Key],Violations[Boro])</f>
        <v/>
      </c>
      <c r="E3747" s="9">
        <f>_xlfn.XLOOKUP(C3747,Violations[Key],Violations[Cuisine])</f>
        <v/>
      </c>
      <c r="F3747" s="9">
        <f>_xlfn.XLOOKUP(C3747,Violations[Key],Violations[Score])</f>
        <v/>
      </c>
      <c r="G3747" s="9">
        <f>_xlfn.XLOOKUP(C3747,Violations[Key],Violations[Grade])&amp;""</f>
        <v/>
      </c>
      <c r="H3747" s="9">
        <f>COUNTIFS(Violations[Key],C3747,Violations[Violation code],"&lt;&gt;")</f>
        <v/>
      </c>
      <c r="I3747" s="9">
        <f>COUNTIFS(Violations[Key],C3747,Violations[Critical flag],"Critical")</f>
        <v/>
      </c>
      <c r="J3747" s="9">
        <f>IF(LEFT(_xlfn.XLOOKUP(C3747,Violations[Key],Violations[Action]),20)="Establishment Closed","Yes","No")</f>
        <v/>
      </c>
      <c r="K3747" s="9">
        <f>IF(F3747&lt;=13,"Yes","No")</f>
        <v/>
      </c>
    </row>
    <row r="3748">
      <c r="A3748" t="n">
        <v>50080877</v>
      </c>
      <c r="B3748" s="8" t="n">
        <v>46199</v>
      </c>
      <c r="C3748" s="9">
        <f>A3748&amp;"-"&amp;TEXT(B3748,"yyyymmdd")</f>
        <v/>
      </c>
      <c r="D3748" s="9">
        <f>_xlfn.XLOOKUP(C3748,Violations[Key],Violations[Boro])</f>
        <v/>
      </c>
      <c r="E3748" s="9">
        <f>_xlfn.XLOOKUP(C3748,Violations[Key],Violations[Cuisine])</f>
        <v/>
      </c>
      <c r="F3748" s="9">
        <f>_xlfn.XLOOKUP(C3748,Violations[Key],Violations[Score])</f>
        <v/>
      </c>
      <c r="G3748" s="9">
        <f>_xlfn.XLOOKUP(C3748,Violations[Key],Violations[Grade])&amp;""</f>
        <v/>
      </c>
      <c r="H3748" s="9">
        <f>COUNTIFS(Violations[Key],C3748,Violations[Violation code],"&lt;&gt;")</f>
        <v/>
      </c>
      <c r="I3748" s="9">
        <f>COUNTIFS(Violations[Key],C3748,Violations[Critical flag],"Critical")</f>
        <v/>
      </c>
      <c r="J3748" s="9">
        <f>IF(LEFT(_xlfn.XLOOKUP(C3748,Violations[Key],Violations[Action]),20)="Establishment Closed","Yes","No")</f>
        <v/>
      </c>
      <c r="K3748" s="9">
        <f>IF(F3748&lt;=13,"Yes","No")</f>
        <v/>
      </c>
    </row>
    <row r="3749">
      <c r="A3749" t="n">
        <v>50085152</v>
      </c>
      <c r="B3749" s="8" t="n">
        <v>46199</v>
      </c>
      <c r="C3749" s="9">
        <f>A3749&amp;"-"&amp;TEXT(B3749,"yyyymmdd")</f>
        <v/>
      </c>
      <c r="D3749" s="9">
        <f>_xlfn.XLOOKUP(C3749,Violations[Key],Violations[Boro])</f>
        <v/>
      </c>
      <c r="E3749" s="9">
        <f>_xlfn.XLOOKUP(C3749,Violations[Key],Violations[Cuisine])</f>
        <v/>
      </c>
      <c r="F3749" s="9">
        <f>_xlfn.XLOOKUP(C3749,Violations[Key],Violations[Score])</f>
        <v/>
      </c>
      <c r="G3749" s="9">
        <f>_xlfn.XLOOKUP(C3749,Violations[Key],Violations[Grade])&amp;""</f>
        <v/>
      </c>
      <c r="H3749" s="9">
        <f>COUNTIFS(Violations[Key],C3749,Violations[Violation code],"&lt;&gt;")</f>
        <v/>
      </c>
      <c r="I3749" s="9">
        <f>COUNTIFS(Violations[Key],C3749,Violations[Critical flag],"Critical")</f>
        <v/>
      </c>
      <c r="J3749" s="9">
        <f>IF(LEFT(_xlfn.XLOOKUP(C3749,Violations[Key],Violations[Action]),20)="Establishment Closed","Yes","No")</f>
        <v/>
      </c>
      <c r="K3749" s="9">
        <f>IF(F3749&lt;=13,"Yes","No")</f>
        <v/>
      </c>
    </row>
    <row r="3750">
      <c r="A3750" t="n">
        <v>50090488</v>
      </c>
      <c r="B3750" s="8" t="n">
        <v>46199</v>
      </c>
      <c r="C3750" s="9">
        <f>A3750&amp;"-"&amp;TEXT(B3750,"yyyymmdd")</f>
        <v/>
      </c>
      <c r="D3750" s="9">
        <f>_xlfn.XLOOKUP(C3750,Violations[Key],Violations[Boro])</f>
        <v/>
      </c>
      <c r="E3750" s="9">
        <f>_xlfn.XLOOKUP(C3750,Violations[Key],Violations[Cuisine])</f>
        <v/>
      </c>
      <c r="F3750" s="9">
        <f>_xlfn.XLOOKUP(C3750,Violations[Key],Violations[Score])</f>
        <v/>
      </c>
      <c r="G3750" s="9">
        <f>_xlfn.XLOOKUP(C3750,Violations[Key],Violations[Grade])&amp;""</f>
        <v/>
      </c>
      <c r="H3750" s="9">
        <f>COUNTIFS(Violations[Key],C3750,Violations[Violation code],"&lt;&gt;")</f>
        <v/>
      </c>
      <c r="I3750" s="9">
        <f>COUNTIFS(Violations[Key],C3750,Violations[Critical flag],"Critical")</f>
        <v/>
      </c>
      <c r="J3750" s="9">
        <f>IF(LEFT(_xlfn.XLOOKUP(C3750,Violations[Key],Violations[Action]),20)="Establishment Closed","Yes","No")</f>
        <v/>
      </c>
      <c r="K3750" s="9">
        <f>IF(F3750&lt;=13,"Yes","No")</f>
        <v/>
      </c>
    </row>
    <row r="3751">
      <c r="A3751" t="n">
        <v>50103472</v>
      </c>
      <c r="B3751" s="8" t="n">
        <v>46199</v>
      </c>
      <c r="C3751" s="9">
        <f>A3751&amp;"-"&amp;TEXT(B3751,"yyyymmdd")</f>
        <v/>
      </c>
      <c r="D3751" s="9">
        <f>_xlfn.XLOOKUP(C3751,Violations[Key],Violations[Boro])</f>
        <v/>
      </c>
      <c r="E3751" s="9">
        <f>_xlfn.XLOOKUP(C3751,Violations[Key],Violations[Cuisine])</f>
        <v/>
      </c>
      <c r="F3751" s="9">
        <f>_xlfn.XLOOKUP(C3751,Violations[Key],Violations[Score])</f>
        <v/>
      </c>
      <c r="G3751" s="9">
        <f>_xlfn.XLOOKUP(C3751,Violations[Key],Violations[Grade])&amp;""</f>
        <v/>
      </c>
      <c r="H3751" s="9">
        <f>COUNTIFS(Violations[Key],C3751,Violations[Violation code],"&lt;&gt;")</f>
        <v/>
      </c>
      <c r="I3751" s="9">
        <f>COUNTIFS(Violations[Key],C3751,Violations[Critical flag],"Critical")</f>
        <v/>
      </c>
      <c r="J3751" s="9">
        <f>IF(LEFT(_xlfn.XLOOKUP(C3751,Violations[Key],Violations[Action]),20)="Establishment Closed","Yes","No")</f>
        <v/>
      </c>
      <c r="K3751" s="9">
        <f>IF(F3751&lt;=13,"Yes","No")</f>
        <v/>
      </c>
    </row>
    <row r="3752">
      <c r="A3752" t="n">
        <v>50104928</v>
      </c>
      <c r="B3752" s="8" t="n">
        <v>46199</v>
      </c>
      <c r="C3752" s="9">
        <f>A3752&amp;"-"&amp;TEXT(B3752,"yyyymmdd")</f>
        <v/>
      </c>
      <c r="D3752" s="9">
        <f>_xlfn.XLOOKUP(C3752,Violations[Key],Violations[Boro])</f>
        <v/>
      </c>
      <c r="E3752" s="9">
        <f>_xlfn.XLOOKUP(C3752,Violations[Key],Violations[Cuisine])</f>
        <v/>
      </c>
      <c r="F3752" s="9">
        <f>_xlfn.XLOOKUP(C3752,Violations[Key],Violations[Score])</f>
        <v/>
      </c>
      <c r="G3752" s="9">
        <f>_xlfn.XLOOKUP(C3752,Violations[Key],Violations[Grade])&amp;""</f>
        <v/>
      </c>
      <c r="H3752" s="9">
        <f>COUNTIFS(Violations[Key],C3752,Violations[Violation code],"&lt;&gt;")</f>
        <v/>
      </c>
      <c r="I3752" s="9">
        <f>COUNTIFS(Violations[Key],C3752,Violations[Critical flag],"Critical")</f>
        <v/>
      </c>
      <c r="J3752" s="9">
        <f>IF(LEFT(_xlfn.XLOOKUP(C3752,Violations[Key],Violations[Action]),20)="Establishment Closed","Yes","No")</f>
        <v/>
      </c>
      <c r="K3752" s="9">
        <f>IF(F3752&lt;=13,"Yes","No")</f>
        <v/>
      </c>
    </row>
    <row r="3753">
      <c r="A3753" t="n">
        <v>50108526</v>
      </c>
      <c r="B3753" s="8" t="n">
        <v>46199</v>
      </c>
      <c r="C3753" s="9">
        <f>A3753&amp;"-"&amp;TEXT(B3753,"yyyymmdd")</f>
        <v/>
      </c>
      <c r="D3753" s="9">
        <f>_xlfn.XLOOKUP(C3753,Violations[Key],Violations[Boro])</f>
        <v/>
      </c>
      <c r="E3753" s="9">
        <f>_xlfn.XLOOKUP(C3753,Violations[Key],Violations[Cuisine])</f>
        <v/>
      </c>
      <c r="F3753" s="9">
        <f>_xlfn.XLOOKUP(C3753,Violations[Key],Violations[Score])</f>
        <v/>
      </c>
      <c r="G3753" s="9">
        <f>_xlfn.XLOOKUP(C3753,Violations[Key],Violations[Grade])&amp;""</f>
        <v/>
      </c>
      <c r="H3753" s="9">
        <f>COUNTIFS(Violations[Key],C3753,Violations[Violation code],"&lt;&gt;")</f>
        <v/>
      </c>
      <c r="I3753" s="9">
        <f>COUNTIFS(Violations[Key],C3753,Violations[Critical flag],"Critical")</f>
        <v/>
      </c>
      <c r="J3753" s="9">
        <f>IF(LEFT(_xlfn.XLOOKUP(C3753,Violations[Key],Violations[Action]),20)="Establishment Closed","Yes","No")</f>
        <v/>
      </c>
      <c r="K3753" s="9">
        <f>IF(F3753&lt;=13,"Yes","No")</f>
        <v/>
      </c>
    </row>
    <row r="3754">
      <c r="A3754" t="n">
        <v>50113985</v>
      </c>
      <c r="B3754" s="8" t="n">
        <v>46199</v>
      </c>
      <c r="C3754" s="9">
        <f>A3754&amp;"-"&amp;TEXT(B3754,"yyyymmdd")</f>
        <v/>
      </c>
      <c r="D3754" s="9">
        <f>_xlfn.XLOOKUP(C3754,Violations[Key],Violations[Boro])</f>
        <v/>
      </c>
      <c r="E3754" s="9">
        <f>_xlfn.XLOOKUP(C3754,Violations[Key],Violations[Cuisine])</f>
        <v/>
      </c>
      <c r="F3754" s="9">
        <f>_xlfn.XLOOKUP(C3754,Violations[Key],Violations[Score])</f>
        <v/>
      </c>
      <c r="G3754" s="9">
        <f>_xlfn.XLOOKUP(C3754,Violations[Key],Violations[Grade])&amp;""</f>
        <v/>
      </c>
      <c r="H3754" s="9">
        <f>COUNTIFS(Violations[Key],C3754,Violations[Violation code],"&lt;&gt;")</f>
        <v/>
      </c>
      <c r="I3754" s="9">
        <f>COUNTIFS(Violations[Key],C3754,Violations[Critical flag],"Critical")</f>
        <v/>
      </c>
      <c r="J3754" s="9">
        <f>IF(LEFT(_xlfn.XLOOKUP(C3754,Violations[Key],Violations[Action]),20)="Establishment Closed","Yes","No")</f>
        <v/>
      </c>
      <c r="K3754" s="9">
        <f>IF(F3754&lt;=13,"Yes","No")</f>
        <v/>
      </c>
    </row>
    <row r="3755">
      <c r="A3755" t="n">
        <v>50117519</v>
      </c>
      <c r="B3755" s="8" t="n">
        <v>46199</v>
      </c>
      <c r="C3755" s="9">
        <f>A3755&amp;"-"&amp;TEXT(B3755,"yyyymmdd")</f>
        <v/>
      </c>
      <c r="D3755" s="9">
        <f>_xlfn.XLOOKUP(C3755,Violations[Key],Violations[Boro])</f>
        <v/>
      </c>
      <c r="E3755" s="9">
        <f>_xlfn.XLOOKUP(C3755,Violations[Key],Violations[Cuisine])</f>
        <v/>
      </c>
      <c r="F3755" s="9">
        <f>_xlfn.XLOOKUP(C3755,Violations[Key],Violations[Score])</f>
        <v/>
      </c>
      <c r="G3755" s="9">
        <f>_xlfn.XLOOKUP(C3755,Violations[Key],Violations[Grade])&amp;""</f>
        <v/>
      </c>
      <c r="H3755" s="9">
        <f>COUNTIFS(Violations[Key],C3755,Violations[Violation code],"&lt;&gt;")</f>
        <v/>
      </c>
      <c r="I3755" s="9">
        <f>COUNTIFS(Violations[Key],C3755,Violations[Critical flag],"Critical")</f>
        <v/>
      </c>
      <c r="J3755" s="9">
        <f>IF(LEFT(_xlfn.XLOOKUP(C3755,Violations[Key],Violations[Action]),20)="Establishment Closed","Yes","No")</f>
        <v/>
      </c>
      <c r="K3755" s="9">
        <f>IF(F3755&lt;=13,"Yes","No")</f>
        <v/>
      </c>
    </row>
    <row r="3756">
      <c r="A3756" t="n">
        <v>50126161</v>
      </c>
      <c r="B3756" s="8" t="n">
        <v>46199</v>
      </c>
      <c r="C3756" s="9">
        <f>A3756&amp;"-"&amp;TEXT(B3756,"yyyymmdd")</f>
        <v/>
      </c>
      <c r="D3756" s="9">
        <f>_xlfn.XLOOKUP(C3756,Violations[Key],Violations[Boro])</f>
        <v/>
      </c>
      <c r="E3756" s="9">
        <f>_xlfn.XLOOKUP(C3756,Violations[Key],Violations[Cuisine])</f>
        <v/>
      </c>
      <c r="F3756" s="9">
        <f>_xlfn.XLOOKUP(C3756,Violations[Key],Violations[Score])</f>
        <v/>
      </c>
      <c r="G3756" s="9">
        <f>_xlfn.XLOOKUP(C3756,Violations[Key],Violations[Grade])&amp;""</f>
        <v/>
      </c>
      <c r="H3756" s="9">
        <f>COUNTIFS(Violations[Key],C3756,Violations[Violation code],"&lt;&gt;")</f>
        <v/>
      </c>
      <c r="I3756" s="9">
        <f>COUNTIFS(Violations[Key],C3756,Violations[Critical flag],"Critical")</f>
        <v/>
      </c>
      <c r="J3756" s="9">
        <f>IF(LEFT(_xlfn.XLOOKUP(C3756,Violations[Key],Violations[Action]),20)="Establishment Closed","Yes","No")</f>
        <v/>
      </c>
      <c r="K3756" s="9">
        <f>IF(F3756&lt;=13,"Yes","No")</f>
        <v/>
      </c>
    </row>
    <row r="3757">
      <c r="A3757" t="n">
        <v>50126734</v>
      </c>
      <c r="B3757" s="8" t="n">
        <v>46199</v>
      </c>
      <c r="C3757" s="9">
        <f>A3757&amp;"-"&amp;TEXT(B3757,"yyyymmdd")</f>
        <v/>
      </c>
      <c r="D3757" s="9">
        <f>_xlfn.XLOOKUP(C3757,Violations[Key],Violations[Boro])</f>
        <v/>
      </c>
      <c r="E3757" s="9">
        <f>_xlfn.XLOOKUP(C3757,Violations[Key],Violations[Cuisine])</f>
        <v/>
      </c>
      <c r="F3757" s="9">
        <f>_xlfn.XLOOKUP(C3757,Violations[Key],Violations[Score])</f>
        <v/>
      </c>
      <c r="G3757" s="9">
        <f>_xlfn.XLOOKUP(C3757,Violations[Key],Violations[Grade])&amp;""</f>
        <v/>
      </c>
      <c r="H3757" s="9">
        <f>COUNTIFS(Violations[Key],C3757,Violations[Violation code],"&lt;&gt;")</f>
        <v/>
      </c>
      <c r="I3757" s="9">
        <f>COUNTIFS(Violations[Key],C3757,Violations[Critical flag],"Critical")</f>
        <v/>
      </c>
      <c r="J3757" s="9">
        <f>IF(LEFT(_xlfn.XLOOKUP(C3757,Violations[Key],Violations[Action]),20)="Establishment Closed","Yes","No")</f>
        <v/>
      </c>
      <c r="K3757" s="9">
        <f>IF(F3757&lt;=13,"Yes","No")</f>
        <v/>
      </c>
    </row>
    <row r="3758">
      <c r="A3758" t="n">
        <v>50128416</v>
      </c>
      <c r="B3758" s="8" t="n">
        <v>46199</v>
      </c>
      <c r="C3758" s="9">
        <f>A3758&amp;"-"&amp;TEXT(B3758,"yyyymmdd")</f>
        <v/>
      </c>
      <c r="D3758" s="9">
        <f>_xlfn.XLOOKUP(C3758,Violations[Key],Violations[Boro])</f>
        <v/>
      </c>
      <c r="E3758" s="9">
        <f>_xlfn.XLOOKUP(C3758,Violations[Key],Violations[Cuisine])</f>
        <v/>
      </c>
      <c r="F3758" s="9">
        <f>_xlfn.XLOOKUP(C3758,Violations[Key],Violations[Score])</f>
        <v/>
      </c>
      <c r="G3758" s="9">
        <f>_xlfn.XLOOKUP(C3758,Violations[Key],Violations[Grade])&amp;""</f>
        <v/>
      </c>
      <c r="H3758" s="9">
        <f>COUNTIFS(Violations[Key],C3758,Violations[Violation code],"&lt;&gt;")</f>
        <v/>
      </c>
      <c r="I3758" s="9">
        <f>COUNTIFS(Violations[Key],C3758,Violations[Critical flag],"Critical")</f>
        <v/>
      </c>
      <c r="J3758" s="9">
        <f>IF(LEFT(_xlfn.XLOOKUP(C3758,Violations[Key],Violations[Action]),20)="Establishment Closed","Yes","No")</f>
        <v/>
      </c>
      <c r="K3758" s="9">
        <f>IF(F3758&lt;=13,"Yes","No")</f>
        <v/>
      </c>
    </row>
    <row r="3759">
      <c r="A3759" t="n">
        <v>50129222</v>
      </c>
      <c r="B3759" s="8" t="n">
        <v>46199</v>
      </c>
      <c r="C3759" s="9">
        <f>A3759&amp;"-"&amp;TEXT(B3759,"yyyymmdd")</f>
        <v/>
      </c>
      <c r="D3759" s="9">
        <f>_xlfn.XLOOKUP(C3759,Violations[Key],Violations[Boro])</f>
        <v/>
      </c>
      <c r="E3759" s="9">
        <f>_xlfn.XLOOKUP(C3759,Violations[Key],Violations[Cuisine])</f>
        <v/>
      </c>
      <c r="F3759" s="9">
        <f>_xlfn.XLOOKUP(C3759,Violations[Key],Violations[Score])</f>
        <v/>
      </c>
      <c r="G3759" s="9">
        <f>_xlfn.XLOOKUP(C3759,Violations[Key],Violations[Grade])&amp;""</f>
        <v/>
      </c>
      <c r="H3759" s="9">
        <f>COUNTIFS(Violations[Key],C3759,Violations[Violation code],"&lt;&gt;")</f>
        <v/>
      </c>
      <c r="I3759" s="9">
        <f>COUNTIFS(Violations[Key],C3759,Violations[Critical flag],"Critical")</f>
        <v/>
      </c>
      <c r="J3759" s="9">
        <f>IF(LEFT(_xlfn.XLOOKUP(C3759,Violations[Key],Violations[Action]),20)="Establishment Closed","Yes","No")</f>
        <v/>
      </c>
      <c r="K3759" s="9">
        <f>IF(F3759&lt;=13,"Yes","No")</f>
        <v/>
      </c>
    </row>
    <row r="3760">
      <c r="A3760" t="n">
        <v>50132018</v>
      </c>
      <c r="B3760" s="8" t="n">
        <v>46199</v>
      </c>
      <c r="C3760" s="9">
        <f>A3760&amp;"-"&amp;TEXT(B3760,"yyyymmdd")</f>
        <v/>
      </c>
      <c r="D3760" s="9">
        <f>_xlfn.XLOOKUP(C3760,Violations[Key],Violations[Boro])</f>
        <v/>
      </c>
      <c r="E3760" s="9">
        <f>_xlfn.XLOOKUP(C3760,Violations[Key],Violations[Cuisine])</f>
        <v/>
      </c>
      <c r="F3760" s="9">
        <f>_xlfn.XLOOKUP(C3760,Violations[Key],Violations[Score])</f>
        <v/>
      </c>
      <c r="G3760" s="9">
        <f>_xlfn.XLOOKUP(C3760,Violations[Key],Violations[Grade])&amp;""</f>
        <v/>
      </c>
      <c r="H3760" s="9">
        <f>COUNTIFS(Violations[Key],C3760,Violations[Violation code],"&lt;&gt;")</f>
        <v/>
      </c>
      <c r="I3760" s="9">
        <f>COUNTIFS(Violations[Key],C3760,Violations[Critical flag],"Critical")</f>
        <v/>
      </c>
      <c r="J3760" s="9">
        <f>IF(LEFT(_xlfn.XLOOKUP(C3760,Violations[Key],Violations[Action]),20)="Establishment Closed","Yes","No")</f>
        <v/>
      </c>
      <c r="K3760" s="9">
        <f>IF(F3760&lt;=13,"Yes","No")</f>
        <v/>
      </c>
    </row>
    <row r="3761">
      <c r="A3761" t="n">
        <v>50142540</v>
      </c>
      <c r="B3761" s="8" t="n">
        <v>46199</v>
      </c>
      <c r="C3761" s="9">
        <f>A3761&amp;"-"&amp;TEXT(B3761,"yyyymmdd")</f>
        <v/>
      </c>
      <c r="D3761" s="9">
        <f>_xlfn.XLOOKUP(C3761,Violations[Key],Violations[Boro])</f>
        <v/>
      </c>
      <c r="E3761" s="9">
        <f>_xlfn.XLOOKUP(C3761,Violations[Key],Violations[Cuisine])</f>
        <v/>
      </c>
      <c r="F3761" s="9">
        <f>_xlfn.XLOOKUP(C3761,Violations[Key],Violations[Score])</f>
        <v/>
      </c>
      <c r="G3761" s="9">
        <f>_xlfn.XLOOKUP(C3761,Violations[Key],Violations[Grade])&amp;""</f>
        <v/>
      </c>
      <c r="H3761" s="9">
        <f>COUNTIFS(Violations[Key],C3761,Violations[Violation code],"&lt;&gt;")</f>
        <v/>
      </c>
      <c r="I3761" s="9">
        <f>COUNTIFS(Violations[Key],C3761,Violations[Critical flag],"Critical")</f>
        <v/>
      </c>
      <c r="J3761" s="9">
        <f>IF(LEFT(_xlfn.XLOOKUP(C3761,Violations[Key],Violations[Action]),20)="Establishment Closed","Yes","No")</f>
        <v/>
      </c>
      <c r="K3761" s="9">
        <f>IF(F3761&lt;=13,"Yes","No")</f>
        <v/>
      </c>
    </row>
    <row r="3762">
      <c r="A3762" t="n">
        <v>50143144</v>
      </c>
      <c r="B3762" s="8" t="n">
        <v>46199</v>
      </c>
      <c r="C3762" s="9">
        <f>A3762&amp;"-"&amp;TEXT(B3762,"yyyymmdd")</f>
        <v/>
      </c>
      <c r="D3762" s="9">
        <f>_xlfn.XLOOKUP(C3762,Violations[Key],Violations[Boro])</f>
        <v/>
      </c>
      <c r="E3762" s="9">
        <f>_xlfn.XLOOKUP(C3762,Violations[Key],Violations[Cuisine])</f>
        <v/>
      </c>
      <c r="F3762" s="9">
        <f>_xlfn.XLOOKUP(C3762,Violations[Key],Violations[Score])</f>
        <v/>
      </c>
      <c r="G3762" s="9">
        <f>_xlfn.XLOOKUP(C3762,Violations[Key],Violations[Grade])&amp;""</f>
        <v/>
      </c>
      <c r="H3762" s="9">
        <f>COUNTIFS(Violations[Key],C3762,Violations[Violation code],"&lt;&gt;")</f>
        <v/>
      </c>
      <c r="I3762" s="9">
        <f>COUNTIFS(Violations[Key],C3762,Violations[Critical flag],"Critical")</f>
        <v/>
      </c>
      <c r="J3762" s="9">
        <f>IF(LEFT(_xlfn.XLOOKUP(C3762,Violations[Key],Violations[Action]),20)="Establishment Closed","Yes","No")</f>
        <v/>
      </c>
      <c r="K3762" s="9">
        <f>IF(F3762&lt;=13,"Yes","No")</f>
        <v/>
      </c>
    </row>
    <row r="3763">
      <c r="A3763" t="n">
        <v>50144934</v>
      </c>
      <c r="B3763" s="8" t="n">
        <v>46199</v>
      </c>
      <c r="C3763" s="9">
        <f>A3763&amp;"-"&amp;TEXT(B3763,"yyyymmdd")</f>
        <v/>
      </c>
      <c r="D3763" s="9">
        <f>_xlfn.XLOOKUP(C3763,Violations[Key],Violations[Boro])</f>
        <v/>
      </c>
      <c r="E3763" s="9">
        <f>_xlfn.XLOOKUP(C3763,Violations[Key],Violations[Cuisine])</f>
        <v/>
      </c>
      <c r="F3763" s="9">
        <f>_xlfn.XLOOKUP(C3763,Violations[Key],Violations[Score])</f>
        <v/>
      </c>
      <c r="G3763" s="9">
        <f>_xlfn.XLOOKUP(C3763,Violations[Key],Violations[Grade])&amp;""</f>
        <v/>
      </c>
      <c r="H3763" s="9">
        <f>COUNTIFS(Violations[Key],C3763,Violations[Violation code],"&lt;&gt;")</f>
        <v/>
      </c>
      <c r="I3763" s="9">
        <f>COUNTIFS(Violations[Key],C3763,Violations[Critical flag],"Critical")</f>
        <v/>
      </c>
      <c r="J3763" s="9">
        <f>IF(LEFT(_xlfn.XLOOKUP(C3763,Violations[Key],Violations[Action]),20)="Establishment Closed","Yes","No")</f>
        <v/>
      </c>
      <c r="K3763" s="9">
        <f>IF(F3763&lt;=13,"Yes","No")</f>
        <v/>
      </c>
    </row>
    <row r="3764">
      <c r="A3764" t="n">
        <v>50157150</v>
      </c>
      <c r="B3764" s="8" t="n">
        <v>46199</v>
      </c>
      <c r="C3764" s="9">
        <f>A3764&amp;"-"&amp;TEXT(B3764,"yyyymmdd")</f>
        <v/>
      </c>
      <c r="D3764" s="9">
        <f>_xlfn.XLOOKUP(C3764,Violations[Key],Violations[Boro])</f>
        <v/>
      </c>
      <c r="E3764" s="9">
        <f>_xlfn.XLOOKUP(C3764,Violations[Key],Violations[Cuisine])</f>
        <v/>
      </c>
      <c r="F3764" s="9">
        <f>_xlfn.XLOOKUP(C3764,Violations[Key],Violations[Score])</f>
        <v/>
      </c>
      <c r="G3764" s="9">
        <f>_xlfn.XLOOKUP(C3764,Violations[Key],Violations[Grade])&amp;""</f>
        <v/>
      </c>
      <c r="H3764" s="9">
        <f>COUNTIFS(Violations[Key],C3764,Violations[Violation code],"&lt;&gt;")</f>
        <v/>
      </c>
      <c r="I3764" s="9">
        <f>COUNTIFS(Violations[Key],C3764,Violations[Critical flag],"Critical")</f>
        <v/>
      </c>
      <c r="J3764" s="9">
        <f>IF(LEFT(_xlfn.XLOOKUP(C3764,Violations[Key],Violations[Action]),20)="Establishment Closed","Yes","No")</f>
        <v/>
      </c>
      <c r="K3764" s="9">
        <f>IF(F3764&lt;=13,"Yes","No")</f>
        <v/>
      </c>
    </row>
    <row r="3765">
      <c r="A3765" t="n">
        <v>50158026</v>
      </c>
      <c r="B3765" s="8" t="n">
        <v>46199</v>
      </c>
      <c r="C3765" s="9">
        <f>A3765&amp;"-"&amp;TEXT(B3765,"yyyymmdd")</f>
        <v/>
      </c>
      <c r="D3765" s="9">
        <f>_xlfn.XLOOKUP(C3765,Violations[Key],Violations[Boro])</f>
        <v/>
      </c>
      <c r="E3765" s="9">
        <f>_xlfn.XLOOKUP(C3765,Violations[Key],Violations[Cuisine])</f>
        <v/>
      </c>
      <c r="F3765" s="9">
        <f>_xlfn.XLOOKUP(C3765,Violations[Key],Violations[Score])</f>
        <v/>
      </c>
      <c r="G3765" s="9">
        <f>_xlfn.XLOOKUP(C3765,Violations[Key],Violations[Grade])&amp;""</f>
        <v/>
      </c>
      <c r="H3765" s="9">
        <f>COUNTIFS(Violations[Key],C3765,Violations[Violation code],"&lt;&gt;")</f>
        <v/>
      </c>
      <c r="I3765" s="9">
        <f>COUNTIFS(Violations[Key],C3765,Violations[Critical flag],"Critical")</f>
        <v/>
      </c>
      <c r="J3765" s="9">
        <f>IF(LEFT(_xlfn.XLOOKUP(C3765,Violations[Key],Violations[Action]),20)="Establishment Closed","Yes","No")</f>
        <v/>
      </c>
      <c r="K3765" s="9">
        <f>IF(F3765&lt;=13,"Yes","No")</f>
        <v/>
      </c>
    </row>
    <row r="3766">
      <c r="A3766" t="n">
        <v>50158862</v>
      </c>
      <c r="B3766" s="8" t="n">
        <v>46199</v>
      </c>
      <c r="C3766" s="9">
        <f>A3766&amp;"-"&amp;TEXT(B3766,"yyyymmdd")</f>
        <v/>
      </c>
      <c r="D3766" s="9">
        <f>_xlfn.XLOOKUP(C3766,Violations[Key],Violations[Boro])</f>
        <v/>
      </c>
      <c r="E3766" s="9">
        <f>_xlfn.XLOOKUP(C3766,Violations[Key],Violations[Cuisine])</f>
        <v/>
      </c>
      <c r="F3766" s="9">
        <f>_xlfn.XLOOKUP(C3766,Violations[Key],Violations[Score])</f>
        <v/>
      </c>
      <c r="G3766" s="9">
        <f>_xlfn.XLOOKUP(C3766,Violations[Key],Violations[Grade])&amp;""</f>
        <v/>
      </c>
      <c r="H3766" s="9">
        <f>COUNTIFS(Violations[Key],C3766,Violations[Violation code],"&lt;&gt;")</f>
        <v/>
      </c>
      <c r="I3766" s="9">
        <f>COUNTIFS(Violations[Key],C3766,Violations[Critical flag],"Critical")</f>
        <v/>
      </c>
      <c r="J3766" s="9">
        <f>IF(LEFT(_xlfn.XLOOKUP(C3766,Violations[Key],Violations[Action]),20)="Establishment Closed","Yes","No")</f>
        <v/>
      </c>
      <c r="K3766" s="9">
        <f>IF(F3766&lt;=13,"Yes","No")</f>
        <v/>
      </c>
    </row>
    <row r="3767">
      <c r="A3767" t="n">
        <v>50165966</v>
      </c>
      <c r="B3767" s="8" t="n">
        <v>46199</v>
      </c>
      <c r="C3767" s="9">
        <f>A3767&amp;"-"&amp;TEXT(B3767,"yyyymmdd")</f>
        <v/>
      </c>
      <c r="D3767" s="9">
        <f>_xlfn.XLOOKUP(C3767,Violations[Key],Violations[Boro])</f>
        <v/>
      </c>
      <c r="E3767" s="9">
        <f>_xlfn.XLOOKUP(C3767,Violations[Key],Violations[Cuisine])</f>
        <v/>
      </c>
      <c r="F3767" s="9">
        <f>_xlfn.XLOOKUP(C3767,Violations[Key],Violations[Score])</f>
        <v/>
      </c>
      <c r="G3767" s="9">
        <f>_xlfn.XLOOKUP(C3767,Violations[Key],Violations[Grade])&amp;""</f>
        <v/>
      </c>
      <c r="H3767" s="9">
        <f>COUNTIFS(Violations[Key],C3767,Violations[Violation code],"&lt;&gt;")</f>
        <v/>
      </c>
      <c r="I3767" s="9">
        <f>COUNTIFS(Violations[Key],C3767,Violations[Critical flag],"Critical")</f>
        <v/>
      </c>
      <c r="J3767" s="9">
        <f>IF(LEFT(_xlfn.XLOOKUP(C3767,Violations[Key],Violations[Action]),20)="Establishment Closed","Yes","No")</f>
        <v/>
      </c>
      <c r="K3767" s="9">
        <f>IF(F3767&lt;=13,"Yes","No")</f>
        <v/>
      </c>
    </row>
    <row r="3768">
      <c r="A3768" t="n">
        <v>50171899</v>
      </c>
      <c r="B3768" s="8" t="n">
        <v>46199</v>
      </c>
      <c r="C3768" s="9">
        <f>A3768&amp;"-"&amp;TEXT(B3768,"yyyymmdd")</f>
        <v/>
      </c>
      <c r="D3768" s="9">
        <f>_xlfn.XLOOKUP(C3768,Violations[Key],Violations[Boro])</f>
        <v/>
      </c>
      <c r="E3768" s="9">
        <f>_xlfn.XLOOKUP(C3768,Violations[Key],Violations[Cuisine])</f>
        <v/>
      </c>
      <c r="F3768" s="9">
        <f>_xlfn.XLOOKUP(C3768,Violations[Key],Violations[Score])</f>
        <v/>
      </c>
      <c r="G3768" s="9">
        <f>_xlfn.XLOOKUP(C3768,Violations[Key],Violations[Grade])&amp;""</f>
        <v/>
      </c>
      <c r="H3768" s="9">
        <f>COUNTIFS(Violations[Key],C3768,Violations[Violation code],"&lt;&gt;")</f>
        <v/>
      </c>
      <c r="I3768" s="9">
        <f>COUNTIFS(Violations[Key],C3768,Violations[Critical flag],"Critical")</f>
        <v/>
      </c>
      <c r="J3768" s="9">
        <f>IF(LEFT(_xlfn.XLOOKUP(C3768,Violations[Key],Violations[Action]),20)="Establishment Closed","Yes","No")</f>
        <v/>
      </c>
      <c r="K3768" s="9">
        <f>IF(F3768&lt;=13,"Yes","No")</f>
        <v/>
      </c>
    </row>
    <row r="3769">
      <c r="A3769" t="n">
        <v>50177119</v>
      </c>
      <c r="B3769" s="8" t="n">
        <v>46199</v>
      </c>
      <c r="C3769" s="9">
        <f>A3769&amp;"-"&amp;TEXT(B3769,"yyyymmdd")</f>
        <v/>
      </c>
      <c r="D3769" s="9">
        <f>_xlfn.XLOOKUP(C3769,Violations[Key],Violations[Boro])</f>
        <v/>
      </c>
      <c r="E3769" s="9">
        <f>_xlfn.XLOOKUP(C3769,Violations[Key],Violations[Cuisine])</f>
        <v/>
      </c>
      <c r="F3769" s="9">
        <f>_xlfn.XLOOKUP(C3769,Violations[Key],Violations[Score])</f>
        <v/>
      </c>
      <c r="G3769" s="9">
        <f>_xlfn.XLOOKUP(C3769,Violations[Key],Violations[Grade])&amp;""</f>
        <v/>
      </c>
      <c r="H3769" s="9">
        <f>COUNTIFS(Violations[Key],C3769,Violations[Violation code],"&lt;&gt;")</f>
        <v/>
      </c>
      <c r="I3769" s="9">
        <f>COUNTIFS(Violations[Key],C3769,Violations[Critical flag],"Critical")</f>
        <v/>
      </c>
      <c r="J3769" s="9">
        <f>IF(LEFT(_xlfn.XLOOKUP(C3769,Violations[Key],Violations[Action]),20)="Establishment Closed","Yes","No")</f>
        <v/>
      </c>
      <c r="K3769" s="9">
        <f>IF(F3769&lt;=13,"Yes","No")</f>
        <v/>
      </c>
    </row>
    <row r="3770">
      <c r="A3770" t="n">
        <v>50180146</v>
      </c>
      <c r="B3770" s="8" t="n">
        <v>46199</v>
      </c>
      <c r="C3770" s="9">
        <f>A3770&amp;"-"&amp;TEXT(B3770,"yyyymmdd")</f>
        <v/>
      </c>
      <c r="D3770" s="9">
        <f>_xlfn.XLOOKUP(C3770,Violations[Key],Violations[Boro])</f>
        <v/>
      </c>
      <c r="E3770" s="9">
        <f>_xlfn.XLOOKUP(C3770,Violations[Key],Violations[Cuisine])</f>
        <v/>
      </c>
      <c r="F3770" s="9">
        <f>_xlfn.XLOOKUP(C3770,Violations[Key],Violations[Score])</f>
        <v/>
      </c>
      <c r="G3770" s="9">
        <f>_xlfn.XLOOKUP(C3770,Violations[Key],Violations[Grade])&amp;""</f>
        <v/>
      </c>
      <c r="H3770" s="9">
        <f>COUNTIFS(Violations[Key],C3770,Violations[Violation code],"&lt;&gt;")</f>
        <v/>
      </c>
      <c r="I3770" s="9">
        <f>COUNTIFS(Violations[Key],C3770,Violations[Critical flag],"Critical")</f>
        <v/>
      </c>
      <c r="J3770" s="9">
        <f>IF(LEFT(_xlfn.XLOOKUP(C3770,Violations[Key],Violations[Action]),20)="Establishment Closed","Yes","No")</f>
        <v/>
      </c>
      <c r="K3770" s="9">
        <f>IF(F3770&lt;=13,"Yes","No")</f>
        <v/>
      </c>
    </row>
    <row r="3771">
      <c r="A3771" t="n">
        <v>40367442</v>
      </c>
      <c r="B3771" s="8" t="n">
        <v>46200</v>
      </c>
      <c r="C3771" s="9">
        <f>A3771&amp;"-"&amp;TEXT(B3771,"yyyymmdd")</f>
        <v/>
      </c>
      <c r="D3771" s="9">
        <f>_xlfn.XLOOKUP(C3771,Violations[Key],Violations[Boro])</f>
        <v/>
      </c>
      <c r="E3771" s="9">
        <f>_xlfn.XLOOKUP(C3771,Violations[Key],Violations[Cuisine])</f>
        <v/>
      </c>
      <c r="F3771" s="9">
        <f>_xlfn.XLOOKUP(C3771,Violations[Key],Violations[Score])</f>
        <v/>
      </c>
      <c r="G3771" s="9">
        <f>_xlfn.XLOOKUP(C3771,Violations[Key],Violations[Grade])&amp;""</f>
        <v/>
      </c>
      <c r="H3771" s="9">
        <f>COUNTIFS(Violations[Key],C3771,Violations[Violation code],"&lt;&gt;")</f>
        <v/>
      </c>
      <c r="I3771" s="9">
        <f>COUNTIFS(Violations[Key],C3771,Violations[Critical flag],"Critical")</f>
        <v/>
      </c>
      <c r="J3771" s="9">
        <f>IF(LEFT(_xlfn.XLOOKUP(C3771,Violations[Key],Violations[Action]),20)="Establishment Closed","Yes","No")</f>
        <v/>
      </c>
      <c r="K3771" s="9">
        <f>IF(F3771&lt;=13,"Yes","No")</f>
        <v/>
      </c>
    </row>
    <row r="3772">
      <c r="A3772" t="n">
        <v>40859127</v>
      </c>
      <c r="B3772" s="8" t="n">
        <v>46200</v>
      </c>
      <c r="C3772" s="9">
        <f>A3772&amp;"-"&amp;TEXT(B3772,"yyyymmdd")</f>
        <v/>
      </c>
      <c r="D3772" s="9">
        <f>_xlfn.XLOOKUP(C3772,Violations[Key],Violations[Boro])</f>
        <v/>
      </c>
      <c r="E3772" s="9">
        <f>_xlfn.XLOOKUP(C3772,Violations[Key],Violations[Cuisine])</f>
        <v/>
      </c>
      <c r="F3772" s="9">
        <f>_xlfn.XLOOKUP(C3772,Violations[Key],Violations[Score])</f>
        <v/>
      </c>
      <c r="G3772" s="9">
        <f>_xlfn.XLOOKUP(C3772,Violations[Key],Violations[Grade])&amp;""</f>
        <v/>
      </c>
      <c r="H3772" s="9">
        <f>COUNTIFS(Violations[Key],C3772,Violations[Violation code],"&lt;&gt;")</f>
        <v/>
      </c>
      <c r="I3772" s="9">
        <f>COUNTIFS(Violations[Key],C3772,Violations[Critical flag],"Critical")</f>
        <v/>
      </c>
      <c r="J3772" s="9">
        <f>IF(LEFT(_xlfn.XLOOKUP(C3772,Violations[Key],Violations[Action]),20)="Establishment Closed","Yes","No")</f>
        <v/>
      </c>
      <c r="K3772" s="9">
        <f>IF(F3772&lt;=13,"Yes","No")</f>
        <v/>
      </c>
    </row>
    <row r="3773">
      <c r="A3773" t="n">
        <v>40925336</v>
      </c>
      <c r="B3773" s="8" t="n">
        <v>46200</v>
      </c>
      <c r="C3773" s="9">
        <f>A3773&amp;"-"&amp;TEXT(B3773,"yyyymmdd")</f>
        <v/>
      </c>
      <c r="D3773" s="9">
        <f>_xlfn.XLOOKUP(C3773,Violations[Key],Violations[Boro])</f>
        <v/>
      </c>
      <c r="E3773" s="9">
        <f>_xlfn.XLOOKUP(C3773,Violations[Key],Violations[Cuisine])</f>
        <v/>
      </c>
      <c r="F3773" s="9">
        <f>_xlfn.XLOOKUP(C3773,Violations[Key],Violations[Score])</f>
        <v/>
      </c>
      <c r="G3773" s="9">
        <f>_xlfn.XLOOKUP(C3773,Violations[Key],Violations[Grade])&amp;""</f>
        <v/>
      </c>
      <c r="H3773" s="9">
        <f>COUNTIFS(Violations[Key],C3773,Violations[Violation code],"&lt;&gt;")</f>
        <v/>
      </c>
      <c r="I3773" s="9">
        <f>COUNTIFS(Violations[Key],C3773,Violations[Critical flag],"Critical")</f>
        <v/>
      </c>
      <c r="J3773" s="9">
        <f>IF(LEFT(_xlfn.XLOOKUP(C3773,Violations[Key],Violations[Action]),20)="Establishment Closed","Yes","No")</f>
        <v/>
      </c>
      <c r="K3773" s="9">
        <f>IF(F3773&lt;=13,"Yes","No")</f>
        <v/>
      </c>
    </row>
    <row r="3774">
      <c r="A3774" t="n">
        <v>41481717</v>
      </c>
      <c r="B3774" s="8" t="n">
        <v>46200</v>
      </c>
      <c r="C3774" s="9">
        <f>A3774&amp;"-"&amp;TEXT(B3774,"yyyymmdd")</f>
        <v/>
      </c>
      <c r="D3774" s="9">
        <f>_xlfn.XLOOKUP(C3774,Violations[Key],Violations[Boro])</f>
        <v/>
      </c>
      <c r="E3774" s="9">
        <f>_xlfn.XLOOKUP(C3774,Violations[Key],Violations[Cuisine])</f>
        <v/>
      </c>
      <c r="F3774" s="9">
        <f>_xlfn.XLOOKUP(C3774,Violations[Key],Violations[Score])</f>
        <v/>
      </c>
      <c r="G3774" s="9">
        <f>_xlfn.XLOOKUP(C3774,Violations[Key],Violations[Grade])&amp;""</f>
        <v/>
      </c>
      <c r="H3774" s="9">
        <f>COUNTIFS(Violations[Key],C3774,Violations[Violation code],"&lt;&gt;")</f>
        <v/>
      </c>
      <c r="I3774" s="9">
        <f>COUNTIFS(Violations[Key],C3774,Violations[Critical flag],"Critical")</f>
        <v/>
      </c>
      <c r="J3774" s="9">
        <f>IF(LEFT(_xlfn.XLOOKUP(C3774,Violations[Key],Violations[Action]),20)="Establishment Closed","Yes","No")</f>
        <v/>
      </c>
      <c r="K3774" s="9">
        <f>IF(F3774&lt;=13,"Yes","No")</f>
        <v/>
      </c>
    </row>
    <row r="3775">
      <c r="A3775" t="n">
        <v>41610725</v>
      </c>
      <c r="B3775" s="8" t="n">
        <v>46200</v>
      </c>
      <c r="C3775" s="9">
        <f>A3775&amp;"-"&amp;TEXT(B3775,"yyyymmdd")</f>
        <v/>
      </c>
      <c r="D3775" s="9">
        <f>_xlfn.XLOOKUP(C3775,Violations[Key],Violations[Boro])</f>
        <v/>
      </c>
      <c r="E3775" s="9">
        <f>_xlfn.XLOOKUP(C3775,Violations[Key],Violations[Cuisine])</f>
        <v/>
      </c>
      <c r="F3775" s="9">
        <f>_xlfn.XLOOKUP(C3775,Violations[Key],Violations[Score])</f>
        <v/>
      </c>
      <c r="G3775" s="9">
        <f>_xlfn.XLOOKUP(C3775,Violations[Key],Violations[Grade])&amp;""</f>
        <v/>
      </c>
      <c r="H3775" s="9">
        <f>COUNTIFS(Violations[Key],C3775,Violations[Violation code],"&lt;&gt;")</f>
        <v/>
      </c>
      <c r="I3775" s="9">
        <f>COUNTIFS(Violations[Key],C3775,Violations[Critical flag],"Critical")</f>
        <v/>
      </c>
      <c r="J3775" s="9">
        <f>IF(LEFT(_xlfn.XLOOKUP(C3775,Violations[Key],Violations[Action]),20)="Establishment Closed","Yes","No")</f>
        <v/>
      </c>
      <c r="K3775" s="9">
        <f>IF(F3775&lt;=13,"Yes","No")</f>
        <v/>
      </c>
    </row>
    <row r="3776">
      <c r="A3776" t="n">
        <v>41694170</v>
      </c>
      <c r="B3776" s="8" t="n">
        <v>46200</v>
      </c>
      <c r="C3776" s="9">
        <f>A3776&amp;"-"&amp;TEXT(B3776,"yyyymmdd")</f>
        <v/>
      </c>
      <c r="D3776" s="9">
        <f>_xlfn.XLOOKUP(C3776,Violations[Key],Violations[Boro])</f>
        <v/>
      </c>
      <c r="E3776" s="9">
        <f>_xlfn.XLOOKUP(C3776,Violations[Key],Violations[Cuisine])</f>
        <v/>
      </c>
      <c r="F3776" s="9">
        <f>_xlfn.XLOOKUP(C3776,Violations[Key],Violations[Score])</f>
        <v/>
      </c>
      <c r="G3776" s="9">
        <f>_xlfn.XLOOKUP(C3776,Violations[Key],Violations[Grade])&amp;""</f>
        <v/>
      </c>
      <c r="H3776" s="9">
        <f>COUNTIFS(Violations[Key],C3776,Violations[Violation code],"&lt;&gt;")</f>
        <v/>
      </c>
      <c r="I3776" s="9">
        <f>COUNTIFS(Violations[Key],C3776,Violations[Critical flag],"Critical")</f>
        <v/>
      </c>
      <c r="J3776" s="9">
        <f>IF(LEFT(_xlfn.XLOOKUP(C3776,Violations[Key],Violations[Action]),20)="Establishment Closed","Yes","No")</f>
        <v/>
      </c>
      <c r="K3776" s="9">
        <f>IF(F3776&lt;=13,"Yes","No")</f>
        <v/>
      </c>
    </row>
    <row r="3777">
      <c r="A3777" t="n">
        <v>41700146</v>
      </c>
      <c r="B3777" s="8" t="n">
        <v>46200</v>
      </c>
      <c r="C3777" s="9">
        <f>A3777&amp;"-"&amp;TEXT(B3777,"yyyymmdd")</f>
        <v/>
      </c>
      <c r="D3777" s="9">
        <f>_xlfn.XLOOKUP(C3777,Violations[Key],Violations[Boro])</f>
        <v/>
      </c>
      <c r="E3777" s="9">
        <f>_xlfn.XLOOKUP(C3777,Violations[Key],Violations[Cuisine])</f>
        <v/>
      </c>
      <c r="F3777" s="9">
        <f>_xlfn.XLOOKUP(C3777,Violations[Key],Violations[Score])</f>
        <v/>
      </c>
      <c r="G3777" s="9">
        <f>_xlfn.XLOOKUP(C3777,Violations[Key],Violations[Grade])&amp;""</f>
        <v/>
      </c>
      <c r="H3777" s="9">
        <f>COUNTIFS(Violations[Key],C3777,Violations[Violation code],"&lt;&gt;")</f>
        <v/>
      </c>
      <c r="I3777" s="9">
        <f>COUNTIFS(Violations[Key],C3777,Violations[Critical flag],"Critical")</f>
        <v/>
      </c>
      <c r="J3777" s="9">
        <f>IF(LEFT(_xlfn.XLOOKUP(C3777,Violations[Key],Violations[Action]),20)="Establishment Closed","Yes","No")</f>
        <v/>
      </c>
      <c r="K3777" s="9">
        <f>IF(F3777&lt;=13,"Yes","No")</f>
        <v/>
      </c>
    </row>
    <row r="3778">
      <c r="A3778" t="n">
        <v>50053469</v>
      </c>
      <c r="B3778" s="8" t="n">
        <v>46200</v>
      </c>
      <c r="C3778" s="9">
        <f>A3778&amp;"-"&amp;TEXT(B3778,"yyyymmdd")</f>
        <v/>
      </c>
      <c r="D3778" s="9">
        <f>_xlfn.XLOOKUP(C3778,Violations[Key],Violations[Boro])</f>
        <v/>
      </c>
      <c r="E3778" s="9">
        <f>_xlfn.XLOOKUP(C3778,Violations[Key],Violations[Cuisine])</f>
        <v/>
      </c>
      <c r="F3778" s="9">
        <f>_xlfn.XLOOKUP(C3778,Violations[Key],Violations[Score])</f>
        <v/>
      </c>
      <c r="G3778" s="9">
        <f>_xlfn.XLOOKUP(C3778,Violations[Key],Violations[Grade])&amp;""</f>
        <v/>
      </c>
      <c r="H3778" s="9">
        <f>COUNTIFS(Violations[Key],C3778,Violations[Violation code],"&lt;&gt;")</f>
        <v/>
      </c>
      <c r="I3778" s="9">
        <f>COUNTIFS(Violations[Key],C3778,Violations[Critical flag],"Critical")</f>
        <v/>
      </c>
      <c r="J3778" s="9">
        <f>IF(LEFT(_xlfn.XLOOKUP(C3778,Violations[Key],Violations[Action]),20)="Establishment Closed","Yes","No")</f>
        <v/>
      </c>
      <c r="K3778" s="9">
        <f>IF(F3778&lt;=13,"Yes","No")</f>
        <v/>
      </c>
    </row>
    <row r="3779">
      <c r="A3779" t="n">
        <v>50084708</v>
      </c>
      <c r="B3779" s="8" t="n">
        <v>46200</v>
      </c>
      <c r="C3779" s="9">
        <f>A3779&amp;"-"&amp;TEXT(B3779,"yyyymmdd")</f>
        <v/>
      </c>
      <c r="D3779" s="9">
        <f>_xlfn.XLOOKUP(C3779,Violations[Key],Violations[Boro])</f>
        <v/>
      </c>
      <c r="E3779" s="9">
        <f>_xlfn.XLOOKUP(C3779,Violations[Key],Violations[Cuisine])</f>
        <v/>
      </c>
      <c r="F3779" s="9">
        <f>_xlfn.XLOOKUP(C3779,Violations[Key],Violations[Score])</f>
        <v/>
      </c>
      <c r="G3779" s="9">
        <f>_xlfn.XLOOKUP(C3779,Violations[Key],Violations[Grade])&amp;""</f>
        <v/>
      </c>
      <c r="H3779" s="9">
        <f>COUNTIFS(Violations[Key],C3779,Violations[Violation code],"&lt;&gt;")</f>
        <v/>
      </c>
      <c r="I3779" s="9">
        <f>COUNTIFS(Violations[Key],C3779,Violations[Critical flag],"Critical")</f>
        <v/>
      </c>
      <c r="J3779" s="9">
        <f>IF(LEFT(_xlfn.XLOOKUP(C3779,Violations[Key],Violations[Action]),20)="Establishment Closed","Yes","No")</f>
        <v/>
      </c>
      <c r="K3779" s="9">
        <f>IF(F3779&lt;=13,"Yes","No")</f>
        <v/>
      </c>
    </row>
    <row r="3780">
      <c r="A3780" t="n">
        <v>50085648</v>
      </c>
      <c r="B3780" s="8" t="n">
        <v>46200</v>
      </c>
      <c r="C3780" s="9">
        <f>A3780&amp;"-"&amp;TEXT(B3780,"yyyymmdd")</f>
        <v/>
      </c>
      <c r="D3780" s="9">
        <f>_xlfn.XLOOKUP(C3780,Violations[Key],Violations[Boro])</f>
        <v/>
      </c>
      <c r="E3780" s="9">
        <f>_xlfn.XLOOKUP(C3780,Violations[Key],Violations[Cuisine])</f>
        <v/>
      </c>
      <c r="F3780" s="9">
        <f>_xlfn.XLOOKUP(C3780,Violations[Key],Violations[Score])</f>
        <v/>
      </c>
      <c r="G3780" s="9">
        <f>_xlfn.XLOOKUP(C3780,Violations[Key],Violations[Grade])&amp;""</f>
        <v/>
      </c>
      <c r="H3780" s="9">
        <f>COUNTIFS(Violations[Key],C3780,Violations[Violation code],"&lt;&gt;")</f>
        <v/>
      </c>
      <c r="I3780" s="9">
        <f>COUNTIFS(Violations[Key],C3780,Violations[Critical flag],"Critical")</f>
        <v/>
      </c>
      <c r="J3780" s="9">
        <f>IF(LEFT(_xlfn.XLOOKUP(C3780,Violations[Key],Violations[Action]),20)="Establishment Closed","Yes","No")</f>
        <v/>
      </c>
      <c r="K3780" s="9">
        <f>IF(F3780&lt;=13,"Yes","No")</f>
        <v/>
      </c>
    </row>
    <row r="3781">
      <c r="A3781" t="n">
        <v>50110044</v>
      </c>
      <c r="B3781" s="8" t="n">
        <v>46200</v>
      </c>
      <c r="C3781" s="9">
        <f>A3781&amp;"-"&amp;TEXT(B3781,"yyyymmdd")</f>
        <v/>
      </c>
      <c r="D3781" s="9">
        <f>_xlfn.XLOOKUP(C3781,Violations[Key],Violations[Boro])</f>
        <v/>
      </c>
      <c r="E3781" s="9">
        <f>_xlfn.XLOOKUP(C3781,Violations[Key],Violations[Cuisine])</f>
        <v/>
      </c>
      <c r="F3781" s="9">
        <f>_xlfn.XLOOKUP(C3781,Violations[Key],Violations[Score])</f>
        <v/>
      </c>
      <c r="G3781" s="9">
        <f>_xlfn.XLOOKUP(C3781,Violations[Key],Violations[Grade])&amp;""</f>
        <v/>
      </c>
      <c r="H3781" s="9">
        <f>COUNTIFS(Violations[Key],C3781,Violations[Violation code],"&lt;&gt;")</f>
        <v/>
      </c>
      <c r="I3781" s="9">
        <f>COUNTIFS(Violations[Key],C3781,Violations[Critical flag],"Critical")</f>
        <v/>
      </c>
      <c r="J3781" s="9">
        <f>IF(LEFT(_xlfn.XLOOKUP(C3781,Violations[Key],Violations[Action]),20)="Establishment Closed","Yes","No")</f>
        <v/>
      </c>
      <c r="K3781" s="9">
        <f>IF(F3781&lt;=13,"Yes","No")</f>
        <v/>
      </c>
    </row>
    <row r="3782">
      <c r="A3782" t="n">
        <v>50110265</v>
      </c>
      <c r="B3782" s="8" t="n">
        <v>46200</v>
      </c>
      <c r="C3782" s="9">
        <f>A3782&amp;"-"&amp;TEXT(B3782,"yyyymmdd")</f>
        <v/>
      </c>
      <c r="D3782" s="9">
        <f>_xlfn.XLOOKUP(C3782,Violations[Key],Violations[Boro])</f>
        <v/>
      </c>
      <c r="E3782" s="9">
        <f>_xlfn.XLOOKUP(C3782,Violations[Key],Violations[Cuisine])</f>
        <v/>
      </c>
      <c r="F3782" s="9">
        <f>_xlfn.XLOOKUP(C3782,Violations[Key],Violations[Score])</f>
        <v/>
      </c>
      <c r="G3782" s="9">
        <f>_xlfn.XLOOKUP(C3782,Violations[Key],Violations[Grade])&amp;""</f>
        <v/>
      </c>
      <c r="H3782" s="9">
        <f>COUNTIFS(Violations[Key],C3782,Violations[Violation code],"&lt;&gt;")</f>
        <v/>
      </c>
      <c r="I3782" s="9">
        <f>COUNTIFS(Violations[Key],C3782,Violations[Critical flag],"Critical")</f>
        <v/>
      </c>
      <c r="J3782" s="9">
        <f>IF(LEFT(_xlfn.XLOOKUP(C3782,Violations[Key],Violations[Action]),20)="Establishment Closed","Yes","No")</f>
        <v/>
      </c>
      <c r="K3782" s="9">
        <f>IF(F3782&lt;=13,"Yes","No")</f>
        <v/>
      </c>
    </row>
    <row r="3783">
      <c r="A3783" t="n">
        <v>50117425</v>
      </c>
      <c r="B3783" s="8" t="n">
        <v>46200</v>
      </c>
      <c r="C3783" s="9">
        <f>A3783&amp;"-"&amp;TEXT(B3783,"yyyymmdd")</f>
        <v/>
      </c>
      <c r="D3783" s="9">
        <f>_xlfn.XLOOKUP(C3783,Violations[Key],Violations[Boro])</f>
        <v/>
      </c>
      <c r="E3783" s="9">
        <f>_xlfn.XLOOKUP(C3783,Violations[Key],Violations[Cuisine])</f>
        <v/>
      </c>
      <c r="F3783" s="9">
        <f>_xlfn.XLOOKUP(C3783,Violations[Key],Violations[Score])</f>
        <v/>
      </c>
      <c r="G3783" s="9">
        <f>_xlfn.XLOOKUP(C3783,Violations[Key],Violations[Grade])&amp;""</f>
        <v/>
      </c>
      <c r="H3783" s="9">
        <f>COUNTIFS(Violations[Key],C3783,Violations[Violation code],"&lt;&gt;")</f>
        <v/>
      </c>
      <c r="I3783" s="9">
        <f>COUNTIFS(Violations[Key],C3783,Violations[Critical flag],"Critical")</f>
        <v/>
      </c>
      <c r="J3783" s="9">
        <f>IF(LEFT(_xlfn.XLOOKUP(C3783,Violations[Key],Violations[Action]),20)="Establishment Closed","Yes","No")</f>
        <v/>
      </c>
      <c r="K3783" s="9">
        <f>IF(F3783&lt;=13,"Yes","No")</f>
        <v/>
      </c>
    </row>
    <row r="3784">
      <c r="A3784" t="n">
        <v>50124231</v>
      </c>
      <c r="B3784" s="8" t="n">
        <v>46200</v>
      </c>
      <c r="C3784" s="9">
        <f>A3784&amp;"-"&amp;TEXT(B3784,"yyyymmdd")</f>
        <v/>
      </c>
      <c r="D3784" s="9">
        <f>_xlfn.XLOOKUP(C3784,Violations[Key],Violations[Boro])</f>
        <v/>
      </c>
      <c r="E3784" s="9">
        <f>_xlfn.XLOOKUP(C3784,Violations[Key],Violations[Cuisine])</f>
        <v/>
      </c>
      <c r="F3784" s="9">
        <f>_xlfn.XLOOKUP(C3784,Violations[Key],Violations[Score])</f>
        <v/>
      </c>
      <c r="G3784" s="9">
        <f>_xlfn.XLOOKUP(C3784,Violations[Key],Violations[Grade])&amp;""</f>
        <v/>
      </c>
      <c r="H3784" s="9">
        <f>COUNTIFS(Violations[Key],C3784,Violations[Violation code],"&lt;&gt;")</f>
        <v/>
      </c>
      <c r="I3784" s="9">
        <f>COUNTIFS(Violations[Key],C3784,Violations[Critical flag],"Critical")</f>
        <v/>
      </c>
      <c r="J3784" s="9">
        <f>IF(LEFT(_xlfn.XLOOKUP(C3784,Violations[Key],Violations[Action]),20)="Establishment Closed","Yes","No")</f>
        <v/>
      </c>
      <c r="K3784" s="9">
        <f>IF(F3784&lt;=13,"Yes","No")</f>
        <v/>
      </c>
    </row>
    <row r="3785">
      <c r="A3785" t="n">
        <v>50124524</v>
      </c>
      <c r="B3785" s="8" t="n">
        <v>46200</v>
      </c>
      <c r="C3785" s="9">
        <f>A3785&amp;"-"&amp;TEXT(B3785,"yyyymmdd")</f>
        <v/>
      </c>
      <c r="D3785" s="9">
        <f>_xlfn.XLOOKUP(C3785,Violations[Key],Violations[Boro])</f>
        <v/>
      </c>
      <c r="E3785" s="9">
        <f>_xlfn.XLOOKUP(C3785,Violations[Key],Violations[Cuisine])</f>
        <v/>
      </c>
      <c r="F3785" s="9">
        <f>_xlfn.XLOOKUP(C3785,Violations[Key],Violations[Score])</f>
        <v/>
      </c>
      <c r="G3785" s="9">
        <f>_xlfn.XLOOKUP(C3785,Violations[Key],Violations[Grade])&amp;""</f>
        <v/>
      </c>
      <c r="H3785" s="9">
        <f>COUNTIFS(Violations[Key],C3785,Violations[Violation code],"&lt;&gt;")</f>
        <v/>
      </c>
      <c r="I3785" s="9">
        <f>COUNTIFS(Violations[Key],C3785,Violations[Critical flag],"Critical")</f>
        <v/>
      </c>
      <c r="J3785" s="9">
        <f>IF(LEFT(_xlfn.XLOOKUP(C3785,Violations[Key],Violations[Action]),20)="Establishment Closed","Yes","No")</f>
        <v/>
      </c>
      <c r="K3785" s="9">
        <f>IF(F3785&lt;=13,"Yes","No")</f>
        <v/>
      </c>
    </row>
    <row r="3786">
      <c r="A3786" t="n">
        <v>50136824</v>
      </c>
      <c r="B3786" s="8" t="n">
        <v>46200</v>
      </c>
      <c r="C3786" s="9">
        <f>A3786&amp;"-"&amp;TEXT(B3786,"yyyymmdd")</f>
        <v/>
      </c>
      <c r="D3786" s="9">
        <f>_xlfn.XLOOKUP(C3786,Violations[Key],Violations[Boro])</f>
        <v/>
      </c>
      <c r="E3786" s="9">
        <f>_xlfn.XLOOKUP(C3786,Violations[Key],Violations[Cuisine])</f>
        <v/>
      </c>
      <c r="F3786" s="9">
        <f>_xlfn.XLOOKUP(C3786,Violations[Key],Violations[Score])</f>
        <v/>
      </c>
      <c r="G3786" s="9">
        <f>_xlfn.XLOOKUP(C3786,Violations[Key],Violations[Grade])&amp;""</f>
        <v/>
      </c>
      <c r="H3786" s="9">
        <f>COUNTIFS(Violations[Key],C3786,Violations[Violation code],"&lt;&gt;")</f>
        <v/>
      </c>
      <c r="I3786" s="9">
        <f>COUNTIFS(Violations[Key],C3786,Violations[Critical flag],"Critical")</f>
        <v/>
      </c>
      <c r="J3786" s="9">
        <f>IF(LEFT(_xlfn.XLOOKUP(C3786,Violations[Key],Violations[Action]),20)="Establishment Closed","Yes","No")</f>
        <v/>
      </c>
      <c r="K3786" s="9">
        <f>IF(F3786&lt;=13,"Yes","No")</f>
        <v/>
      </c>
    </row>
    <row r="3787">
      <c r="A3787" t="n">
        <v>50144732</v>
      </c>
      <c r="B3787" s="8" t="n">
        <v>46200</v>
      </c>
      <c r="C3787" s="9">
        <f>A3787&amp;"-"&amp;TEXT(B3787,"yyyymmdd")</f>
        <v/>
      </c>
      <c r="D3787" s="9">
        <f>_xlfn.XLOOKUP(C3787,Violations[Key],Violations[Boro])</f>
        <v/>
      </c>
      <c r="E3787" s="9">
        <f>_xlfn.XLOOKUP(C3787,Violations[Key],Violations[Cuisine])</f>
        <v/>
      </c>
      <c r="F3787" s="9">
        <f>_xlfn.XLOOKUP(C3787,Violations[Key],Violations[Score])</f>
        <v/>
      </c>
      <c r="G3787" s="9">
        <f>_xlfn.XLOOKUP(C3787,Violations[Key],Violations[Grade])&amp;""</f>
        <v/>
      </c>
      <c r="H3787" s="9">
        <f>COUNTIFS(Violations[Key],C3787,Violations[Violation code],"&lt;&gt;")</f>
        <v/>
      </c>
      <c r="I3787" s="9">
        <f>COUNTIFS(Violations[Key],C3787,Violations[Critical flag],"Critical")</f>
        <v/>
      </c>
      <c r="J3787" s="9">
        <f>IF(LEFT(_xlfn.XLOOKUP(C3787,Violations[Key],Violations[Action]),20)="Establishment Closed","Yes","No")</f>
        <v/>
      </c>
      <c r="K3787" s="9">
        <f>IF(F3787&lt;=13,"Yes","No")</f>
        <v/>
      </c>
    </row>
    <row r="3788">
      <c r="A3788" t="n">
        <v>50173448</v>
      </c>
      <c r="B3788" s="8" t="n">
        <v>46200</v>
      </c>
      <c r="C3788" s="9">
        <f>A3788&amp;"-"&amp;TEXT(B3788,"yyyymmdd")</f>
        <v/>
      </c>
      <c r="D3788" s="9">
        <f>_xlfn.XLOOKUP(C3788,Violations[Key],Violations[Boro])</f>
        <v/>
      </c>
      <c r="E3788" s="9">
        <f>_xlfn.XLOOKUP(C3788,Violations[Key],Violations[Cuisine])</f>
        <v/>
      </c>
      <c r="F3788" s="9">
        <f>_xlfn.XLOOKUP(C3788,Violations[Key],Violations[Score])</f>
        <v/>
      </c>
      <c r="G3788" s="9">
        <f>_xlfn.XLOOKUP(C3788,Violations[Key],Violations[Grade])&amp;""</f>
        <v/>
      </c>
      <c r="H3788" s="9">
        <f>COUNTIFS(Violations[Key],C3788,Violations[Violation code],"&lt;&gt;")</f>
        <v/>
      </c>
      <c r="I3788" s="9">
        <f>COUNTIFS(Violations[Key],C3788,Violations[Critical flag],"Critical")</f>
        <v/>
      </c>
      <c r="J3788" s="9">
        <f>IF(LEFT(_xlfn.XLOOKUP(C3788,Violations[Key],Violations[Action]),20)="Establishment Closed","Yes","No")</f>
        <v/>
      </c>
      <c r="K3788" s="9">
        <f>IF(F3788&lt;=13,"Yes","No")</f>
        <v/>
      </c>
    </row>
    <row r="3789">
      <c r="A3789" t="n">
        <v>50176974</v>
      </c>
      <c r="B3789" s="8" t="n">
        <v>46200</v>
      </c>
      <c r="C3789" s="9">
        <f>A3789&amp;"-"&amp;TEXT(B3789,"yyyymmdd")</f>
        <v/>
      </c>
      <c r="D3789" s="9">
        <f>_xlfn.XLOOKUP(C3789,Violations[Key],Violations[Boro])</f>
        <v/>
      </c>
      <c r="E3789" s="9">
        <f>_xlfn.XLOOKUP(C3789,Violations[Key],Violations[Cuisine])</f>
        <v/>
      </c>
      <c r="F3789" s="9">
        <f>_xlfn.XLOOKUP(C3789,Violations[Key],Violations[Score])</f>
        <v/>
      </c>
      <c r="G3789" s="9">
        <f>_xlfn.XLOOKUP(C3789,Violations[Key],Violations[Grade])&amp;""</f>
        <v/>
      </c>
      <c r="H3789" s="9">
        <f>COUNTIFS(Violations[Key],C3789,Violations[Violation code],"&lt;&gt;")</f>
        <v/>
      </c>
      <c r="I3789" s="9">
        <f>COUNTIFS(Violations[Key],C3789,Violations[Critical flag],"Critical")</f>
        <v/>
      </c>
      <c r="J3789" s="9">
        <f>IF(LEFT(_xlfn.XLOOKUP(C3789,Violations[Key],Violations[Action]),20)="Establishment Closed","Yes","No")</f>
        <v/>
      </c>
      <c r="K3789" s="9">
        <f>IF(F3789&lt;=13,"Yes","No")</f>
        <v/>
      </c>
    </row>
    <row r="3790">
      <c r="A3790" t="n">
        <v>41103052</v>
      </c>
      <c r="B3790" s="8" t="n">
        <v>46201</v>
      </c>
      <c r="C3790" s="9">
        <f>A3790&amp;"-"&amp;TEXT(B3790,"yyyymmdd")</f>
        <v/>
      </c>
      <c r="D3790" s="9">
        <f>_xlfn.XLOOKUP(C3790,Violations[Key],Violations[Boro])</f>
        <v/>
      </c>
      <c r="E3790" s="9">
        <f>_xlfn.XLOOKUP(C3790,Violations[Key],Violations[Cuisine])</f>
        <v/>
      </c>
      <c r="F3790" s="9">
        <f>_xlfn.XLOOKUP(C3790,Violations[Key],Violations[Score])</f>
        <v/>
      </c>
      <c r="G3790" s="9">
        <f>_xlfn.XLOOKUP(C3790,Violations[Key],Violations[Grade])&amp;""</f>
        <v/>
      </c>
      <c r="H3790" s="9">
        <f>COUNTIFS(Violations[Key],C3790,Violations[Violation code],"&lt;&gt;")</f>
        <v/>
      </c>
      <c r="I3790" s="9">
        <f>COUNTIFS(Violations[Key],C3790,Violations[Critical flag],"Critical")</f>
        <v/>
      </c>
      <c r="J3790" s="9">
        <f>IF(LEFT(_xlfn.XLOOKUP(C3790,Violations[Key],Violations[Action]),20)="Establishment Closed","Yes","No")</f>
        <v/>
      </c>
      <c r="K3790" s="9">
        <f>IF(F3790&lt;=13,"Yes","No")</f>
        <v/>
      </c>
    </row>
    <row r="3791">
      <c r="A3791" t="n">
        <v>41251712</v>
      </c>
      <c r="B3791" s="8" t="n">
        <v>46201</v>
      </c>
      <c r="C3791" s="9">
        <f>A3791&amp;"-"&amp;TEXT(B3791,"yyyymmdd")</f>
        <v/>
      </c>
      <c r="D3791" s="9">
        <f>_xlfn.XLOOKUP(C3791,Violations[Key],Violations[Boro])</f>
        <v/>
      </c>
      <c r="E3791" s="9">
        <f>_xlfn.XLOOKUP(C3791,Violations[Key],Violations[Cuisine])</f>
        <v/>
      </c>
      <c r="F3791" s="9">
        <f>_xlfn.XLOOKUP(C3791,Violations[Key],Violations[Score])</f>
        <v/>
      </c>
      <c r="G3791" s="9">
        <f>_xlfn.XLOOKUP(C3791,Violations[Key],Violations[Grade])&amp;""</f>
        <v/>
      </c>
      <c r="H3791" s="9">
        <f>COUNTIFS(Violations[Key],C3791,Violations[Violation code],"&lt;&gt;")</f>
        <v/>
      </c>
      <c r="I3791" s="9">
        <f>COUNTIFS(Violations[Key],C3791,Violations[Critical flag],"Critical")</f>
        <v/>
      </c>
      <c r="J3791" s="9">
        <f>IF(LEFT(_xlfn.XLOOKUP(C3791,Violations[Key],Violations[Action]),20)="Establishment Closed","Yes","No")</f>
        <v/>
      </c>
      <c r="K3791" s="9">
        <f>IF(F3791&lt;=13,"Yes","No")</f>
        <v/>
      </c>
    </row>
    <row r="3792">
      <c r="A3792" t="n">
        <v>40364467</v>
      </c>
      <c r="B3792" s="8" t="n">
        <v>46202</v>
      </c>
      <c r="C3792" s="9">
        <f>A3792&amp;"-"&amp;TEXT(B3792,"yyyymmdd")</f>
        <v/>
      </c>
      <c r="D3792" s="9">
        <f>_xlfn.XLOOKUP(C3792,Violations[Key],Violations[Boro])</f>
        <v/>
      </c>
      <c r="E3792" s="9">
        <f>_xlfn.XLOOKUP(C3792,Violations[Key],Violations[Cuisine])</f>
        <v/>
      </c>
      <c r="F3792" s="9">
        <f>_xlfn.XLOOKUP(C3792,Violations[Key],Violations[Score])</f>
        <v/>
      </c>
      <c r="G3792" s="9">
        <f>_xlfn.XLOOKUP(C3792,Violations[Key],Violations[Grade])&amp;""</f>
        <v/>
      </c>
      <c r="H3792" s="9">
        <f>COUNTIFS(Violations[Key],C3792,Violations[Violation code],"&lt;&gt;")</f>
        <v/>
      </c>
      <c r="I3792" s="9">
        <f>COUNTIFS(Violations[Key],C3792,Violations[Critical flag],"Critical")</f>
        <v/>
      </c>
      <c r="J3792" s="9">
        <f>IF(LEFT(_xlfn.XLOOKUP(C3792,Violations[Key],Violations[Action]),20)="Establishment Closed","Yes","No")</f>
        <v/>
      </c>
      <c r="K3792" s="9">
        <f>IF(F3792&lt;=13,"Yes","No")</f>
        <v/>
      </c>
    </row>
    <row r="3793">
      <c r="A3793" t="n">
        <v>40403579</v>
      </c>
      <c r="B3793" s="8" t="n">
        <v>46202</v>
      </c>
      <c r="C3793" s="9">
        <f>A3793&amp;"-"&amp;TEXT(B3793,"yyyymmdd")</f>
        <v/>
      </c>
      <c r="D3793" s="9">
        <f>_xlfn.XLOOKUP(C3793,Violations[Key],Violations[Boro])</f>
        <v/>
      </c>
      <c r="E3793" s="9">
        <f>_xlfn.XLOOKUP(C3793,Violations[Key],Violations[Cuisine])</f>
        <v/>
      </c>
      <c r="F3793" s="9">
        <f>_xlfn.XLOOKUP(C3793,Violations[Key],Violations[Score])</f>
        <v/>
      </c>
      <c r="G3793" s="9">
        <f>_xlfn.XLOOKUP(C3793,Violations[Key],Violations[Grade])&amp;""</f>
        <v/>
      </c>
      <c r="H3793" s="9">
        <f>COUNTIFS(Violations[Key],C3793,Violations[Violation code],"&lt;&gt;")</f>
        <v/>
      </c>
      <c r="I3793" s="9">
        <f>COUNTIFS(Violations[Key],C3793,Violations[Critical flag],"Critical")</f>
        <v/>
      </c>
      <c r="J3793" s="9">
        <f>IF(LEFT(_xlfn.XLOOKUP(C3793,Violations[Key],Violations[Action]),20)="Establishment Closed","Yes","No")</f>
        <v/>
      </c>
      <c r="K3793" s="9">
        <f>IF(F3793&lt;=13,"Yes","No")</f>
        <v/>
      </c>
    </row>
    <row r="3794">
      <c r="A3794" t="n">
        <v>40755766</v>
      </c>
      <c r="B3794" s="8" t="n">
        <v>46202</v>
      </c>
      <c r="C3794" s="9">
        <f>A3794&amp;"-"&amp;TEXT(B3794,"yyyymmdd")</f>
        <v/>
      </c>
      <c r="D3794" s="9">
        <f>_xlfn.XLOOKUP(C3794,Violations[Key],Violations[Boro])</f>
        <v/>
      </c>
      <c r="E3794" s="9">
        <f>_xlfn.XLOOKUP(C3794,Violations[Key],Violations[Cuisine])</f>
        <v/>
      </c>
      <c r="F3794" s="9">
        <f>_xlfn.XLOOKUP(C3794,Violations[Key],Violations[Score])</f>
        <v/>
      </c>
      <c r="G3794" s="9">
        <f>_xlfn.XLOOKUP(C3794,Violations[Key],Violations[Grade])&amp;""</f>
        <v/>
      </c>
      <c r="H3794" s="9">
        <f>COUNTIFS(Violations[Key],C3794,Violations[Violation code],"&lt;&gt;")</f>
        <v/>
      </c>
      <c r="I3794" s="9">
        <f>COUNTIFS(Violations[Key],C3794,Violations[Critical flag],"Critical")</f>
        <v/>
      </c>
      <c r="J3794" s="9">
        <f>IF(LEFT(_xlfn.XLOOKUP(C3794,Violations[Key],Violations[Action]),20)="Establishment Closed","Yes","No")</f>
        <v/>
      </c>
      <c r="K3794" s="9">
        <f>IF(F3794&lt;=13,"Yes","No")</f>
        <v/>
      </c>
    </row>
    <row r="3795">
      <c r="A3795" t="n">
        <v>40787990</v>
      </c>
      <c r="B3795" s="8" t="n">
        <v>46202</v>
      </c>
      <c r="C3795" s="9">
        <f>A3795&amp;"-"&amp;TEXT(B3795,"yyyymmdd")</f>
        <v/>
      </c>
      <c r="D3795" s="9">
        <f>_xlfn.XLOOKUP(C3795,Violations[Key],Violations[Boro])</f>
        <v/>
      </c>
      <c r="E3795" s="9">
        <f>_xlfn.XLOOKUP(C3795,Violations[Key],Violations[Cuisine])</f>
        <v/>
      </c>
      <c r="F3795" s="9">
        <f>_xlfn.XLOOKUP(C3795,Violations[Key],Violations[Score])</f>
        <v/>
      </c>
      <c r="G3795" s="9">
        <f>_xlfn.XLOOKUP(C3795,Violations[Key],Violations[Grade])&amp;""</f>
        <v/>
      </c>
      <c r="H3795" s="9">
        <f>COUNTIFS(Violations[Key],C3795,Violations[Violation code],"&lt;&gt;")</f>
        <v/>
      </c>
      <c r="I3795" s="9">
        <f>COUNTIFS(Violations[Key],C3795,Violations[Critical flag],"Critical")</f>
        <v/>
      </c>
      <c r="J3795" s="9">
        <f>IF(LEFT(_xlfn.XLOOKUP(C3795,Violations[Key],Violations[Action]),20)="Establishment Closed","Yes","No")</f>
        <v/>
      </c>
      <c r="K3795" s="9">
        <f>IF(F3795&lt;=13,"Yes","No")</f>
        <v/>
      </c>
    </row>
    <row r="3796">
      <c r="A3796" t="n">
        <v>40856208</v>
      </c>
      <c r="B3796" s="8" t="n">
        <v>46202</v>
      </c>
      <c r="C3796" s="9">
        <f>A3796&amp;"-"&amp;TEXT(B3796,"yyyymmdd")</f>
        <v/>
      </c>
      <c r="D3796" s="9">
        <f>_xlfn.XLOOKUP(C3796,Violations[Key],Violations[Boro])</f>
        <v/>
      </c>
      <c r="E3796" s="9">
        <f>_xlfn.XLOOKUP(C3796,Violations[Key],Violations[Cuisine])</f>
        <v/>
      </c>
      <c r="F3796" s="9">
        <f>_xlfn.XLOOKUP(C3796,Violations[Key],Violations[Score])</f>
        <v/>
      </c>
      <c r="G3796" s="9">
        <f>_xlfn.XLOOKUP(C3796,Violations[Key],Violations[Grade])&amp;""</f>
        <v/>
      </c>
      <c r="H3796" s="9">
        <f>COUNTIFS(Violations[Key],C3796,Violations[Violation code],"&lt;&gt;")</f>
        <v/>
      </c>
      <c r="I3796" s="9">
        <f>COUNTIFS(Violations[Key],C3796,Violations[Critical flag],"Critical")</f>
        <v/>
      </c>
      <c r="J3796" s="9">
        <f>IF(LEFT(_xlfn.XLOOKUP(C3796,Violations[Key],Violations[Action]),20)="Establishment Closed","Yes","No")</f>
        <v/>
      </c>
      <c r="K3796" s="9">
        <f>IF(F3796&lt;=13,"Yes","No")</f>
        <v/>
      </c>
    </row>
    <row r="3797">
      <c r="A3797" t="n">
        <v>41038997</v>
      </c>
      <c r="B3797" s="8" t="n">
        <v>46202</v>
      </c>
      <c r="C3797" s="9">
        <f>A3797&amp;"-"&amp;TEXT(B3797,"yyyymmdd")</f>
        <v/>
      </c>
      <c r="D3797" s="9">
        <f>_xlfn.XLOOKUP(C3797,Violations[Key],Violations[Boro])</f>
        <v/>
      </c>
      <c r="E3797" s="9">
        <f>_xlfn.XLOOKUP(C3797,Violations[Key],Violations[Cuisine])</f>
        <v/>
      </c>
      <c r="F3797" s="9">
        <f>_xlfn.XLOOKUP(C3797,Violations[Key],Violations[Score])</f>
        <v/>
      </c>
      <c r="G3797" s="9">
        <f>_xlfn.XLOOKUP(C3797,Violations[Key],Violations[Grade])&amp;""</f>
        <v/>
      </c>
      <c r="H3797" s="9">
        <f>COUNTIFS(Violations[Key],C3797,Violations[Violation code],"&lt;&gt;")</f>
        <v/>
      </c>
      <c r="I3797" s="9">
        <f>COUNTIFS(Violations[Key],C3797,Violations[Critical flag],"Critical")</f>
        <v/>
      </c>
      <c r="J3797" s="9">
        <f>IF(LEFT(_xlfn.XLOOKUP(C3797,Violations[Key],Violations[Action]),20)="Establishment Closed","Yes","No")</f>
        <v/>
      </c>
      <c r="K3797" s="9">
        <f>IF(F3797&lt;=13,"Yes","No")</f>
        <v/>
      </c>
    </row>
    <row r="3798">
      <c r="A3798" t="n">
        <v>41108012</v>
      </c>
      <c r="B3798" s="8" t="n">
        <v>46202</v>
      </c>
      <c r="C3798" s="9">
        <f>A3798&amp;"-"&amp;TEXT(B3798,"yyyymmdd")</f>
        <v/>
      </c>
      <c r="D3798" s="9">
        <f>_xlfn.XLOOKUP(C3798,Violations[Key],Violations[Boro])</f>
        <v/>
      </c>
      <c r="E3798" s="9">
        <f>_xlfn.XLOOKUP(C3798,Violations[Key],Violations[Cuisine])</f>
        <v/>
      </c>
      <c r="F3798" s="9">
        <f>_xlfn.XLOOKUP(C3798,Violations[Key],Violations[Score])</f>
        <v/>
      </c>
      <c r="G3798" s="9">
        <f>_xlfn.XLOOKUP(C3798,Violations[Key],Violations[Grade])&amp;""</f>
        <v/>
      </c>
      <c r="H3798" s="9">
        <f>COUNTIFS(Violations[Key],C3798,Violations[Violation code],"&lt;&gt;")</f>
        <v/>
      </c>
      <c r="I3798" s="9">
        <f>COUNTIFS(Violations[Key],C3798,Violations[Critical flag],"Critical")</f>
        <v/>
      </c>
      <c r="J3798" s="9">
        <f>IF(LEFT(_xlfn.XLOOKUP(C3798,Violations[Key],Violations[Action]),20)="Establishment Closed","Yes","No")</f>
        <v/>
      </c>
      <c r="K3798" s="9">
        <f>IF(F3798&lt;=13,"Yes","No")</f>
        <v/>
      </c>
    </row>
    <row r="3799">
      <c r="A3799" t="n">
        <v>41165980</v>
      </c>
      <c r="B3799" s="8" t="n">
        <v>46202</v>
      </c>
      <c r="C3799" s="9">
        <f>A3799&amp;"-"&amp;TEXT(B3799,"yyyymmdd")</f>
        <v/>
      </c>
      <c r="D3799" s="9">
        <f>_xlfn.XLOOKUP(C3799,Violations[Key],Violations[Boro])</f>
        <v/>
      </c>
      <c r="E3799" s="9">
        <f>_xlfn.XLOOKUP(C3799,Violations[Key],Violations[Cuisine])</f>
        <v/>
      </c>
      <c r="F3799" s="9">
        <f>_xlfn.XLOOKUP(C3799,Violations[Key],Violations[Score])</f>
        <v/>
      </c>
      <c r="G3799" s="9">
        <f>_xlfn.XLOOKUP(C3799,Violations[Key],Violations[Grade])&amp;""</f>
        <v/>
      </c>
      <c r="H3799" s="9">
        <f>COUNTIFS(Violations[Key],C3799,Violations[Violation code],"&lt;&gt;")</f>
        <v/>
      </c>
      <c r="I3799" s="9">
        <f>COUNTIFS(Violations[Key],C3799,Violations[Critical flag],"Critical")</f>
        <v/>
      </c>
      <c r="J3799" s="9">
        <f>IF(LEFT(_xlfn.XLOOKUP(C3799,Violations[Key],Violations[Action]),20)="Establishment Closed","Yes","No")</f>
        <v/>
      </c>
      <c r="K3799" s="9">
        <f>IF(F3799&lt;=13,"Yes","No")</f>
        <v/>
      </c>
    </row>
    <row r="3800">
      <c r="A3800" t="n">
        <v>41190258</v>
      </c>
      <c r="B3800" s="8" t="n">
        <v>46202</v>
      </c>
      <c r="C3800" s="9">
        <f>A3800&amp;"-"&amp;TEXT(B3800,"yyyymmdd")</f>
        <v/>
      </c>
      <c r="D3800" s="9">
        <f>_xlfn.XLOOKUP(C3800,Violations[Key],Violations[Boro])</f>
        <v/>
      </c>
      <c r="E3800" s="9">
        <f>_xlfn.XLOOKUP(C3800,Violations[Key],Violations[Cuisine])</f>
        <v/>
      </c>
      <c r="F3800" s="9">
        <f>_xlfn.XLOOKUP(C3800,Violations[Key],Violations[Score])</f>
        <v/>
      </c>
      <c r="G3800" s="9">
        <f>_xlfn.XLOOKUP(C3800,Violations[Key],Violations[Grade])&amp;""</f>
        <v/>
      </c>
      <c r="H3800" s="9">
        <f>COUNTIFS(Violations[Key],C3800,Violations[Violation code],"&lt;&gt;")</f>
        <v/>
      </c>
      <c r="I3800" s="9">
        <f>COUNTIFS(Violations[Key],C3800,Violations[Critical flag],"Critical")</f>
        <v/>
      </c>
      <c r="J3800" s="9">
        <f>IF(LEFT(_xlfn.XLOOKUP(C3800,Violations[Key],Violations[Action]),20)="Establishment Closed","Yes","No")</f>
        <v/>
      </c>
      <c r="K3800" s="9">
        <f>IF(F3800&lt;=13,"Yes","No")</f>
        <v/>
      </c>
    </row>
    <row r="3801">
      <c r="A3801" t="n">
        <v>41261148</v>
      </c>
      <c r="B3801" s="8" t="n">
        <v>46202</v>
      </c>
      <c r="C3801" s="9">
        <f>A3801&amp;"-"&amp;TEXT(B3801,"yyyymmdd")</f>
        <v/>
      </c>
      <c r="D3801" s="9">
        <f>_xlfn.XLOOKUP(C3801,Violations[Key],Violations[Boro])</f>
        <v/>
      </c>
      <c r="E3801" s="9">
        <f>_xlfn.XLOOKUP(C3801,Violations[Key],Violations[Cuisine])</f>
        <v/>
      </c>
      <c r="F3801" s="9">
        <f>_xlfn.XLOOKUP(C3801,Violations[Key],Violations[Score])</f>
        <v/>
      </c>
      <c r="G3801" s="9">
        <f>_xlfn.XLOOKUP(C3801,Violations[Key],Violations[Grade])&amp;""</f>
        <v/>
      </c>
      <c r="H3801" s="9">
        <f>COUNTIFS(Violations[Key],C3801,Violations[Violation code],"&lt;&gt;")</f>
        <v/>
      </c>
      <c r="I3801" s="9">
        <f>COUNTIFS(Violations[Key],C3801,Violations[Critical flag],"Critical")</f>
        <v/>
      </c>
      <c r="J3801" s="9">
        <f>IF(LEFT(_xlfn.XLOOKUP(C3801,Violations[Key],Violations[Action]),20)="Establishment Closed","Yes","No")</f>
        <v/>
      </c>
      <c r="K3801" s="9">
        <f>IF(F3801&lt;=13,"Yes","No")</f>
        <v/>
      </c>
    </row>
    <row r="3802">
      <c r="A3802" t="n">
        <v>41326216</v>
      </c>
      <c r="B3802" s="8" t="n">
        <v>46202</v>
      </c>
      <c r="C3802" s="9">
        <f>A3802&amp;"-"&amp;TEXT(B3802,"yyyymmdd")</f>
        <v/>
      </c>
      <c r="D3802" s="9">
        <f>_xlfn.XLOOKUP(C3802,Violations[Key],Violations[Boro])</f>
        <v/>
      </c>
      <c r="E3802" s="9">
        <f>_xlfn.XLOOKUP(C3802,Violations[Key],Violations[Cuisine])</f>
        <v/>
      </c>
      <c r="F3802" s="9">
        <f>_xlfn.XLOOKUP(C3802,Violations[Key],Violations[Score])</f>
        <v/>
      </c>
      <c r="G3802" s="9">
        <f>_xlfn.XLOOKUP(C3802,Violations[Key],Violations[Grade])&amp;""</f>
        <v/>
      </c>
      <c r="H3802" s="9">
        <f>COUNTIFS(Violations[Key],C3802,Violations[Violation code],"&lt;&gt;")</f>
        <v/>
      </c>
      <c r="I3802" s="9">
        <f>COUNTIFS(Violations[Key],C3802,Violations[Critical flag],"Critical")</f>
        <v/>
      </c>
      <c r="J3802" s="9">
        <f>IF(LEFT(_xlfn.XLOOKUP(C3802,Violations[Key],Violations[Action]),20)="Establishment Closed","Yes","No")</f>
        <v/>
      </c>
      <c r="K3802" s="9">
        <f>IF(F3802&lt;=13,"Yes","No")</f>
        <v/>
      </c>
    </row>
    <row r="3803">
      <c r="A3803" t="n">
        <v>41388576</v>
      </c>
      <c r="B3803" s="8" t="n">
        <v>46202</v>
      </c>
      <c r="C3803" s="9">
        <f>A3803&amp;"-"&amp;TEXT(B3803,"yyyymmdd")</f>
        <v/>
      </c>
      <c r="D3803" s="9">
        <f>_xlfn.XLOOKUP(C3803,Violations[Key],Violations[Boro])</f>
        <v/>
      </c>
      <c r="E3803" s="9">
        <f>_xlfn.XLOOKUP(C3803,Violations[Key],Violations[Cuisine])</f>
        <v/>
      </c>
      <c r="F3803" s="9">
        <f>_xlfn.XLOOKUP(C3803,Violations[Key],Violations[Score])</f>
        <v/>
      </c>
      <c r="G3803" s="9">
        <f>_xlfn.XLOOKUP(C3803,Violations[Key],Violations[Grade])&amp;""</f>
        <v/>
      </c>
      <c r="H3803" s="9">
        <f>COUNTIFS(Violations[Key],C3803,Violations[Violation code],"&lt;&gt;")</f>
        <v/>
      </c>
      <c r="I3803" s="9">
        <f>COUNTIFS(Violations[Key],C3803,Violations[Critical flag],"Critical")</f>
        <v/>
      </c>
      <c r="J3803" s="9">
        <f>IF(LEFT(_xlfn.XLOOKUP(C3803,Violations[Key],Violations[Action]),20)="Establishment Closed","Yes","No")</f>
        <v/>
      </c>
      <c r="K3803" s="9">
        <f>IF(F3803&lt;=13,"Yes","No")</f>
        <v/>
      </c>
    </row>
    <row r="3804">
      <c r="A3804" t="n">
        <v>41388629</v>
      </c>
      <c r="B3804" s="8" t="n">
        <v>46202</v>
      </c>
      <c r="C3804" s="9">
        <f>A3804&amp;"-"&amp;TEXT(B3804,"yyyymmdd")</f>
        <v/>
      </c>
      <c r="D3804" s="9">
        <f>_xlfn.XLOOKUP(C3804,Violations[Key],Violations[Boro])</f>
        <v/>
      </c>
      <c r="E3804" s="9">
        <f>_xlfn.XLOOKUP(C3804,Violations[Key],Violations[Cuisine])</f>
        <v/>
      </c>
      <c r="F3804" s="9">
        <f>_xlfn.XLOOKUP(C3804,Violations[Key],Violations[Score])</f>
        <v/>
      </c>
      <c r="G3804" s="9">
        <f>_xlfn.XLOOKUP(C3804,Violations[Key],Violations[Grade])&amp;""</f>
        <v/>
      </c>
      <c r="H3804" s="9">
        <f>COUNTIFS(Violations[Key],C3804,Violations[Violation code],"&lt;&gt;")</f>
        <v/>
      </c>
      <c r="I3804" s="9">
        <f>COUNTIFS(Violations[Key],C3804,Violations[Critical flag],"Critical")</f>
        <v/>
      </c>
      <c r="J3804" s="9">
        <f>IF(LEFT(_xlfn.XLOOKUP(C3804,Violations[Key],Violations[Action]),20)="Establishment Closed","Yes","No")</f>
        <v/>
      </c>
      <c r="K3804" s="9">
        <f>IF(F3804&lt;=13,"Yes","No")</f>
        <v/>
      </c>
    </row>
    <row r="3805">
      <c r="A3805" t="n">
        <v>41452373</v>
      </c>
      <c r="B3805" s="8" t="n">
        <v>46202</v>
      </c>
      <c r="C3805" s="9">
        <f>A3805&amp;"-"&amp;TEXT(B3805,"yyyymmdd")</f>
        <v/>
      </c>
      <c r="D3805" s="9">
        <f>_xlfn.XLOOKUP(C3805,Violations[Key],Violations[Boro])</f>
        <v/>
      </c>
      <c r="E3805" s="9">
        <f>_xlfn.XLOOKUP(C3805,Violations[Key],Violations[Cuisine])</f>
        <v/>
      </c>
      <c r="F3805" s="9">
        <f>_xlfn.XLOOKUP(C3805,Violations[Key],Violations[Score])</f>
        <v/>
      </c>
      <c r="G3805" s="9">
        <f>_xlfn.XLOOKUP(C3805,Violations[Key],Violations[Grade])&amp;""</f>
        <v/>
      </c>
      <c r="H3805" s="9">
        <f>COUNTIFS(Violations[Key],C3805,Violations[Violation code],"&lt;&gt;")</f>
        <v/>
      </c>
      <c r="I3805" s="9">
        <f>COUNTIFS(Violations[Key],C3805,Violations[Critical flag],"Critical")</f>
        <v/>
      </c>
      <c r="J3805" s="9">
        <f>IF(LEFT(_xlfn.XLOOKUP(C3805,Violations[Key],Violations[Action]),20)="Establishment Closed","Yes","No")</f>
        <v/>
      </c>
      <c r="K3805" s="9">
        <f>IF(F3805&lt;=13,"Yes","No")</f>
        <v/>
      </c>
    </row>
    <row r="3806">
      <c r="A3806" t="n">
        <v>41541793</v>
      </c>
      <c r="B3806" s="8" t="n">
        <v>46202</v>
      </c>
      <c r="C3806" s="9">
        <f>A3806&amp;"-"&amp;TEXT(B3806,"yyyymmdd")</f>
        <v/>
      </c>
      <c r="D3806" s="9">
        <f>_xlfn.XLOOKUP(C3806,Violations[Key],Violations[Boro])</f>
        <v/>
      </c>
      <c r="E3806" s="9">
        <f>_xlfn.XLOOKUP(C3806,Violations[Key],Violations[Cuisine])</f>
        <v/>
      </c>
      <c r="F3806" s="9">
        <f>_xlfn.XLOOKUP(C3806,Violations[Key],Violations[Score])</f>
        <v/>
      </c>
      <c r="G3806" s="9">
        <f>_xlfn.XLOOKUP(C3806,Violations[Key],Violations[Grade])&amp;""</f>
        <v/>
      </c>
      <c r="H3806" s="9">
        <f>COUNTIFS(Violations[Key],C3806,Violations[Violation code],"&lt;&gt;")</f>
        <v/>
      </c>
      <c r="I3806" s="9">
        <f>COUNTIFS(Violations[Key],C3806,Violations[Critical flag],"Critical")</f>
        <v/>
      </c>
      <c r="J3806" s="9">
        <f>IF(LEFT(_xlfn.XLOOKUP(C3806,Violations[Key],Violations[Action]),20)="Establishment Closed","Yes","No")</f>
        <v/>
      </c>
      <c r="K3806" s="9">
        <f>IF(F3806&lt;=13,"Yes","No")</f>
        <v/>
      </c>
    </row>
    <row r="3807">
      <c r="A3807" t="n">
        <v>41563809</v>
      </c>
      <c r="B3807" s="8" t="n">
        <v>46202</v>
      </c>
      <c r="C3807" s="9">
        <f>A3807&amp;"-"&amp;TEXT(B3807,"yyyymmdd")</f>
        <v/>
      </c>
      <c r="D3807" s="9">
        <f>_xlfn.XLOOKUP(C3807,Violations[Key],Violations[Boro])</f>
        <v/>
      </c>
      <c r="E3807" s="9">
        <f>_xlfn.XLOOKUP(C3807,Violations[Key],Violations[Cuisine])</f>
        <v/>
      </c>
      <c r="F3807" s="9">
        <f>_xlfn.XLOOKUP(C3807,Violations[Key],Violations[Score])</f>
        <v/>
      </c>
      <c r="G3807" s="9">
        <f>_xlfn.XLOOKUP(C3807,Violations[Key],Violations[Grade])&amp;""</f>
        <v/>
      </c>
      <c r="H3807" s="9">
        <f>COUNTIFS(Violations[Key],C3807,Violations[Violation code],"&lt;&gt;")</f>
        <v/>
      </c>
      <c r="I3807" s="9">
        <f>COUNTIFS(Violations[Key],C3807,Violations[Critical flag],"Critical")</f>
        <v/>
      </c>
      <c r="J3807" s="9">
        <f>IF(LEFT(_xlfn.XLOOKUP(C3807,Violations[Key],Violations[Action]),20)="Establishment Closed","Yes","No")</f>
        <v/>
      </c>
      <c r="K3807" s="9">
        <f>IF(F3807&lt;=13,"Yes","No")</f>
        <v/>
      </c>
    </row>
    <row r="3808">
      <c r="A3808" t="n">
        <v>41682198</v>
      </c>
      <c r="B3808" s="8" t="n">
        <v>46202</v>
      </c>
      <c r="C3808" s="9">
        <f>A3808&amp;"-"&amp;TEXT(B3808,"yyyymmdd")</f>
        <v/>
      </c>
      <c r="D3808" s="9">
        <f>_xlfn.XLOOKUP(C3808,Violations[Key],Violations[Boro])</f>
        <v/>
      </c>
      <c r="E3808" s="9">
        <f>_xlfn.XLOOKUP(C3808,Violations[Key],Violations[Cuisine])</f>
        <v/>
      </c>
      <c r="F3808" s="9">
        <f>_xlfn.XLOOKUP(C3808,Violations[Key],Violations[Score])</f>
        <v/>
      </c>
      <c r="G3808" s="9">
        <f>_xlfn.XLOOKUP(C3808,Violations[Key],Violations[Grade])&amp;""</f>
        <v/>
      </c>
      <c r="H3808" s="9">
        <f>COUNTIFS(Violations[Key],C3808,Violations[Violation code],"&lt;&gt;")</f>
        <v/>
      </c>
      <c r="I3808" s="9">
        <f>COUNTIFS(Violations[Key],C3808,Violations[Critical flag],"Critical")</f>
        <v/>
      </c>
      <c r="J3808" s="9">
        <f>IF(LEFT(_xlfn.XLOOKUP(C3808,Violations[Key],Violations[Action]),20)="Establishment Closed","Yes","No")</f>
        <v/>
      </c>
      <c r="K3808" s="9">
        <f>IF(F3808&lt;=13,"Yes","No")</f>
        <v/>
      </c>
    </row>
    <row r="3809">
      <c r="A3809" t="n">
        <v>50014052</v>
      </c>
      <c r="B3809" s="8" t="n">
        <v>46202</v>
      </c>
      <c r="C3809" s="9">
        <f>A3809&amp;"-"&amp;TEXT(B3809,"yyyymmdd")</f>
        <v/>
      </c>
      <c r="D3809" s="9">
        <f>_xlfn.XLOOKUP(C3809,Violations[Key],Violations[Boro])</f>
        <v/>
      </c>
      <c r="E3809" s="9">
        <f>_xlfn.XLOOKUP(C3809,Violations[Key],Violations[Cuisine])</f>
        <v/>
      </c>
      <c r="F3809" s="9">
        <f>_xlfn.XLOOKUP(C3809,Violations[Key],Violations[Score])</f>
        <v/>
      </c>
      <c r="G3809" s="9">
        <f>_xlfn.XLOOKUP(C3809,Violations[Key],Violations[Grade])&amp;""</f>
        <v/>
      </c>
      <c r="H3809" s="9">
        <f>COUNTIFS(Violations[Key],C3809,Violations[Violation code],"&lt;&gt;")</f>
        <v/>
      </c>
      <c r="I3809" s="9">
        <f>COUNTIFS(Violations[Key],C3809,Violations[Critical flag],"Critical")</f>
        <v/>
      </c>
      <c r="J3809" s="9">
        <f>IF(LEFT(_xlfn.XLOOKUP(C3809,Violations[Key],Violations[Action]),20)="Establishment Closed","Yes","No")</f>
        <v/>
      </c>
      <c r="K3809" s="9">
        <f>IF(F3809&lt;=13,"Yes","No")</f>
        <v/>
      </c>
    </row>
    <row r="3810">
      <c r="A3810" t="n">
        <v>50018245</v>
      </c>
      <c r="B3810" s="8" t="n">
        <v>46202</v>
      </c>
      <c r="C3810" s="9">
        <f>A3810&amp;"-"&amp;TEXT(B3810,"yyyymmdd")</f>
        <v/>
      </c>
      <c r="D3810" s="9">
        <f>_xlfn.XLOOKUP(C3810,Violations[Key],Violations[Boro])</f>
        <v/>
      </c>
      <c r="E3810" s="9">
        <f>_xlfn.XLOOKUP(C3810,Violations[Key],Violations[Cuisine])</f>
        <v/>
      </c>
      <c r="F3810" s="9">
        <f>_xlfn.XLOOKUP(C3810,Violations[Key],Violations[Score])</f>
        <v/>
      </c>
      <c r="G3810" s="9">
        <f>_xlfn.XLOOKUP(C3810,Violations[Key],Violations[Grade])&amp;""</f>
        <v/>
      </c>
      <c r="H3810" s="9">
        <f>COUNTIFS(Violations[Key],C3810,Violations[Violation code],"&lt;&gt;")</f>
        <v/>
      </c>
      <c r="I3810" s="9">
        <f>COUNTIFS(Violations[Key],C3810,Violations[Critical flag],"Critical")</f>
        <v/>
      </c>
      <c r="J3810" s="9">
        <f>IF(LEFT(_xlfn.XLOOKUP(C3810,Violations[Key],Violations[Action]),20)="Establishment Closed","Yes","No")</f>
        <v/>
      </c>
      <c r="K3810" s="9">
        <f>IF(F3810&lt;=13,"Yes","No")</f>
        <v/>
      </c>
    </row>
    <row r="3811">
      <c r="A3811" t="n">
        <v>50040810</v>
      </c>
      <c r="B3811" s="8" t="n">
        <v>46202</v>
      </c>
      <c r="C3811" s="9">
        <f>A3811&amp;"-"&amp;TEXT(B3811,"yyyymmdd")</f>
        <v/>
      </c>
      <c r="D3811" s="9">
        <f>_xlfn.XLOOKUP(C3811,Violations[Key],Violations[Boro])</f>
        <v/>
      </c>
      <c r="E3811" s="9">
        <f>_xlfn.XLOOKUP(C3811,Violations[Key],Violations[Cuisine])</f>
        <v/>
      </c>
      <c r="F3811" s="9">
        <f>_xlfn.XLOOKUP(C3811,Violations[Key],Violations[Score])</f>
        <v/>
      </c>
      <c r="G3811" s="9">
        <f>_xlfn.XLOOKUP(C3811,Violations[Key],Violations[Grade])&amp;""</f>
        <v/>
      </c>
      <c r="H3811" s="9">
        <f>COUNTIFS(Violations[Key],C3811,Violations[Violation code],"&lt;&gt;")</f>
        <v/>
      </c>
      <c r="I3811" s="9">
        <f>COUNTIFS(Violations[Key],C3811,Violations[Critical flag],"Critical")</f>
        <v/>
      </c>
      <c r="J3811" s="9">
        <f>IF(LEFT(_xlfn.XLOOKUP(C3811,Violations[Key],Violations[Action]),20)="Establishment Closed","Yes","No")</f>
        <v/>
      </c>
      <c r="K3811" s="9">
        <f>IF(F3811&lt;=13,"Yes","No")</f>
        <v/>
      </c>
    </row>
    <row r="3812">
      <c r="A3812" t="n">
        <v>50047139</v>
      </c>
      <c r="B3812" s="8" t="n">
        <v>46202</v>
      </c>
      <c r="C3812" s="9">
        <f>A3812&amp;"-"&amp;TEXT(B3812,"yyyymmdd")</f>
        <v/>
      </c>
      <c r="D3812" s="9">
        <f>_xlfn.XLOOKUP(C3812,Violations[Key],Violations[Boro])</f>
        <v/>
      </c>
      <c r="E3812" s="9">
        <f>_xlfn.XLOOKUP(C3812,Violations[Key],Violations[Cuisine])</f>
        <v/>
      </c>
      <c r="F3812" s="9">
        <f>_xlfn.XLOOKUP(C3812,Violations[Key],Violations[Score])</f>
        <v/>
      </c>
      <c r="G3812" s="9">
        <f>_xlfn.XLOOKUP(C3812,Violations[Key],Violations[Grade])&amp;""</f>
        <v/>
      </c>
      <c r="H3812" s="9">
        <f>COUNTIFS(Violations[Key],C3812,Violations[Violation code],"&lt;&gt;")</f>
        <v/>
      </c>
      <c r="I3812" s="9">
        <f>COUNTIFS(Violations[Key],C3812,Violations[Critical flag],"Critical")</f>
        <v/>
      </c>
      <c r="J3812" s="9">
        <f>IF(LEFT(_xlfn.XLOOKUP(C3812,Violations[Key],Violations[Action]),20)="Establishment Closed","Yes","No")</f>
        <v/>
      </c>
      <c r="K3812" s="9">
        <f>IF(F3812&lt;=13,"Yes","No")</f>
        <v/>
      </c>
    </row>
    <row r="3813">
      <c r="A3813" t="n">
        <v>50048467</v>
      </c>
      <c r="B3813" s="8" t="n">
        <v>46202</v>
      </c>
      <c r="C3813" s="9">
        <f>A3813&amp;"-"&amp;TEXT(B3813,"yyyymmdd")</f>
        <v/>
      </c>
      <c r="D3813" s="9">
        <f>_xlfn.XLOOKUP(C3813,Violations[Key],Violations[Boro])</f>
        <v/>
      </c>
      <c r="E3813" s="9">
        <f>_xlfn.XLOOKUP(C3813,Violations[Key],Violations[Cuisine])</f>
        <v/>
      </c>
      <c r="F3813" s="9">
        <f>_xlfn.XLOOKUP(C3813,Violations[Key],Violations[Score])</f>
        <v/>
      </c>
      <c r="G3813" s="9">
        <f>_xlfn.XLOOKUP(C3813,Violations[Key],Violations[Grade])&amp;""</f>
        <v/>
      </c>
      <c r="H3813" s="9">
        <f>COUNTIFS(Violations[Key],C3813,Violations[Violation code],"&lt;&gt;")</f>
        <v/>
      </c>
      <c r="I3813" s="9">
        <f>COUNTIFS(Violations[Key],C3813,Violations[Critical flag],"Critical")</f>
        <v/>
      </c>
      <c r="J3813" s="9">
        <f>IF(LEFT(_xlfn.XLOOKUP(C3813,Violations[Key],Violations[Action]),20)="Establishment Closed","Yes","No")</f>
        <v/>
      </c>
      <c r="K3813" s="9">
        <f>IF(F3813&lt;=13,"Yes","No")</f>
        <v/>
      </c>
    </row>
    <row r="3814">
      <c r="A3814" t="n">
        <v>50050922</v>
      </c>
      <c r="B3814" s="8" t="n">
        <v>46202</v>
      </c>
      <c r="C3814" s="9">
        <f>A3814&amp;"-"&amp;TEXT(B3814,"yyyymmdd")</f>
        <v/>
      </c>
      <c r="D3814" s="9">
        <f>_xlfn.XLOOKUP(C3814,Violations[Key],Violations[Boro])</f>
        <v/>
      </c>
      <c r="E3814" s="9">
        <f>_xlfn.XLOOKUP(C3814,Violations[Key],Violations[Cuisine])</f>
        <v/>
      </c>
      <c r="F3814" s="9">
        <f>_xlfn.XLOOKUP(C3814,Violations[Key],Violations[Score])</f>
        <v/>
      </c>
      <c r="G3814" s="9">
        <f>_xlfn.XLOOKUP(C3814,Violations[Key],Violations[Grade])&amp;""</f>
        <v/>
      </c>
      <c r="H3814" s="9">
        <f>COUNTIFS(Violations[Key],C3814,Violations[Violation code],"&lt;&gt;")</f>
        <v/>
      </c>
      <c r="I3814" s="9">
        <f>COUNTIFS(Violations[Key],C3814,Violations[Critical flag],"Critical")</f>
        <v/>
      </c>
      <c r="J3814" s="9">
        <f>IF(LEFT(_xlfn.XLOOKUP(C3814,Violations[Key],Violations[Action]),20)="Establishment Closed","Yes","No")</f>
        <v/>
      </c>
      <c r="K3814" s="9">
        <f>IF(F3814&lt;=13,"Yes","No")</f>
        <v/>
      </c>
    </row>
    <row r="3815">
      <c r="A3815" t="n">
        <v>50059256</v>
      </c>
      <c r="B3815" s="8" t="n">
        <v>46202</v>
      </c>
      <c r="C3815" s="9">
        <f>A3815&amp;"-"&amp;TEXT(B3815,"yyyymmdd")</f>
        <v/>
      </c>
      <c r="D3815" s="9">
        <f>_xlfn.XLOOKUP(C3815,Violations[Key],Violations[Boro])</f>
        <v/>
      </c>
      <c r="E3815" s="9">
        <f>_xlfn.XLOOKUP(C3815,Violations[Key],Violations[Cuisine])</f>
        <v/>
      </c>
      <c r="F3815" s="9">
        <f>_xlfn.XLOOKUP(C3815,Violations[Key],Violations[Score])</f>
        <v/>
      </c>
      <c r="G3815" s="9">
        <f>_xlfn.XLOOKUP(C3815,Violations[Key],Violations[Grade])&amp;""</f>
        <v/>
      </c>
      <c r="H3815" s="9">
        <f>COUNTIFS(Violations[Key],C3815,Violations[Violation code],"&lt;&gt;")</f>
        <v/>
      </c>
      <c r="I3815" s="9">
        <f>COUNTIFS(Violations[Key],C3815,Violations[Critical flag],"Critical")</f>
        <v/>
      </c>
      <c r="J3815" s="9">
        <f>IF(LEFT(_xlfn.XLOOKUP(C3815,Violations[Key],Violations[Action]),20)="Establishment Closed","Yes","No")</f>
        <v/>
      </c>
      <c r="K3815" s="9">
        <f>IF(F3815&lt;=13,"Yes","No")</f>
        <v/>
      </c>
    </row>
    <row r="3816">
      <c r="A3816" t="n">
        <v>50065446</v>
      </c>
      <c r="B3816" s="8" t="n">
        <v>46202</v>
      </c>
      <c r="C3816" s="9">
        <f>A3816&amp;"-"&amp;TEXT(B3816,"yyyymmdd")</f>
        <v/>
      </c>
      <c r="D3816" s="9">
        <f>_xlfn.XLOOKUP(C3816,Violations[Key],Violations[Boro])</f>
        <v/>
      </c>
      <c r="E3816" s="9">
        <f>_xlfn.XLOOKUP(C3816,Violations[Key],Violations[Cuisine])</f>
        <v/>
      </c>
      <c r="F3816" s="9">
        <f>_xlfn.XLOOKUP(C3816,Violations[Key],Violations[Score])</f>
        <v/>
      </c>
      <c r="G3816" s="9">
        <f>_xlfn.XLOOKUP(C3816,Violations[Key],Violations[Grade])&amp;""</f>
        <v/>
      </c>
      <c r="H3816" s="9">
        <f>COUNTIFS(Violations[Key],C3816,Violations[Violation code],"&lt;&gt;")</f>
        <v/>
      </c>
      <c r="I3816" s="9">
        <f>COUNTIFS(Violations[Key],C3816,Violations[Critical flag],"Critical")</f>
        <v/>
      </c>
      <c r="J3816" s="9">
        <f>IF(LEFT(_xlfn.XLOOKUP(C3816,Violations[Key],Violations[Action]),20)="Establishment Closed","Yes","No")</f>
        <v/>
      </c>
      <c r="K3816" s="9">
        <f>IF(F3816&lt;=13,"Yes","No")</f>
        <v/>
      </c>
    </row>
    <row r="3817">
      <c r="A3817" t="n">
        <v>50067730</v>
      </c>
      <c r="B3817" s="8" t="n">
        <v>46202</v>
      </c>
      <c r="C3817" s="9">
        <f>A3817&amp;"-"&amp;TEXT(B3817,"yyyymmdd")</f>
        <v/>
      </c>
      <c r="D3817" s="9">
        <f>_xlfn.XLOOKUP(C3817,Violations[Key],Violations[Boro])</f>
        <v/>
      </c>
      <c r="E3817" s="9">
        <f>_xlfn.XLOOKUP(C3817,Violations[Key],Violations[Cuisine])</f>
        <v/>
      </c>
      <c r="F3817" s="9">
        <f>_xlfn.XLOOKUP(C3817,Violations[Key],Violations[Score])</f>
        <v/>
      </c>
      <c r="G3817" s="9">
        <f>_xlfn.XLOOKUP(C3817,Violations[Key],Violations[Grade])&amp;""</f>
        <v/>
      </c>
      <c r="H3817" s="9">
        <f>COUNTIFS(Violations[Key],C3817,Violations[Violation code],"&lt;&gt;")</f>
        <v/>
      </c>
      <c r="I3817" s="9">
        <f>COUNTIFS(Violations[Key],C3817,Violations[Critical flag],"Critical")</f>
        <v/>
      </c>
      <c r="J3817" s="9">
        <f>IF(LEFT(_xlfn.XLOOKUP(C3817,Violations[Key],Violations[Action]),20)="Establishment Closed","Yes","No")</f>
        <v/>
      </c>
      <c r="K3817" s="9">
        <f>IF(F3817&lt;=13,"Yes","No")</f>
        <v/>
      </c>
    </row>
    <row r="3818">
      <c r="A3818" t="n">
        <v>50074239</v>
      </c>
      <c r="B3818" s="8" t="n">
        <v>46202</v>
      </c>
      <c r="C3818" s="9">
        <f>A3818&amp;"-"&amp;TEXT(B3818,"yyyymmdd")</f>
        <v/>
      </c>
      <c r="D3818" s="9">
        <f>_xlfn.XLOOKUP(C3818,Violations[Key],Violations[Boro])</f>
        <v/>
      </c>
      <c r="E3818" s="9">
        <f>_xlfn.XLOOKUP(C3818,Violations[Key],Violations[Cuisine])</f>
        <v/>
      </c>
      <c r="F3818" s="9">
        <f>_xlfn.XLOOKUP(C3818,Violations[Key],Violations[Score])</f>
        <v/>
      </c>
      <c r="G3818" s="9">
        <f>_xlfn.XLOOKUP(C3818,Violations[Key],Violations[Grade])&amp;""</f>
        <v/>
      </c>
      <c r="H3818" s="9">
        <f>COUNTIFS(Violations[Key],C3818,Violations[Violation code],"&lt;&gt;")</f>
        <v/>
      </c>
      <c r="I3818" s="9">
        <f>COUNTIFS(Violations[Key],C3818,Violations[Critical flag],"Critical")</f>
        <v/>
      </c>
      <c r="J3818" s="9">
        <f>IF(LEFT(_xlfn.XLOOKUP(C3818,Violations[Key],Violations[Action]),20)="Establishment Closed","Yes","No")</f>
        <v/>
      </c>
      <c r="K3818" s="9">
        <f>IF(F3818&lt;=13,"Yes","No")</f>
        <v/>
      </c>
    </row>
    <row r="3819">
      <c r="A3819" t="n">
        <v>50080757</v>
      </c>
      <c r="B3819" s="8" t="n">
        <v>46202</v>
      </c>
      <c r="C3819" s="9">
        <f>A3819&amp;"-"&amp;TEXT(B3819,"yyyymmdd")</f>
        <v/>
      </c>
      <c r="D3819" s="9">
        <f>_xlfn.XLOOKUP(C3819,Violations[Key],Violations[Boro])</f>
        <v/>
      </c>
      <c r="E3819" s="9">
        <f>_xlfn.XLOOKUP(C3819,Violations[Key],Violations[Cuisine])</f>
        <v/>
      </c>
      <c r="F3819" s="9">
        <f>_xlfn.XLOOKUP(C3819,Violations[Key],Violations[Score])</f>
        <v/>
      </c>
      <c r="G3819" s="9">
        <f>_xlfn.XLOOKUP(C3819,Violations[Key],Violations[Grade])&amp;""</f>
        <v/>
      </c>
      <c r="H3819" s="9">
        <f>COUNTIFS(Violations[Key],C3819,Violations[Violation code],"&lt;&gt;")</f>
        <v/>
      </c>
      <c r="I3819" s="9">
        <f>COUNTIFS(Violations[Key],C3819,Violations[Critical flag],"Critical")</f>
        <v/>
      </c>
      <c r="J3819" s="9">
        <f>IF(LEFT(_xlfn.XLOOKUP(C3819,Violations[Key],Violations[Action]),20)="Establishment Closed","Yes","No")</f>
        <v/>
      </c>
      <c r="K3819" s="9">
        <f>IF(F3819&lt;=13,"Yes","No")</f>
        <v/>
      </c>
    </row>
    <row r="3820">
      <c r="A3820" t="n">
        <v>50082332</v>
      </c>
      <c r="B3820" s="8" t="n">
        <v>46202</v>
      </c>
      <c r="C3820" s="9">
        <f>A3820&amp;"-"&amp;TEXT(B3820,"yyyymmdd")</f>
        <v/>
      </c>
      <c r="D3820" s="9">
        <f>_xlfn.XLOOKUP(C3820,Violations[Key],Violations[Boro])</f>
        <v/>
      </c>
      <c r="E3820" s="9">
        <f>_xlfn.XLOOKUP(C3820,Violations[Key],Violations[Cuisine])</f>
        <v/>
      </c>
      <c r="F3820" s="9">
        <f>_xlfn.XLOOKUP(C3820,Violations[Key],Violations[Score])</f>
        <v/>
      </c>
      <c r="G3820" s="9">
        <f>_xlfn.XLOOKUP(C3820,Violations[Key],Violations[Grade])&amp;""</f>
        <v/>
      </c>
      <c r="H3820" s="9">
        <f>COUNTIFS(Violations[Key],C3820,Violations[Violation code],"&lt;&gt;")</f>
        <v/>
      </c>
      <c r="I3820" s="9">
        <f>COUNTIFS(Violations[Key],C3820,Violations[Critical flag],"Critical")</f>
        <v/>
      </c>
      <c r="J3820" s="9">
        <f>IF(LEFT(_xlfn.XLOOKUP(C3820,Violations[Key],Violations[Action]),20)="Establishment Closed","Yes","No")</f>
        <v/>
      </c>
      <c r="K3820" s="9">
        <f>IF(F3820&lt;=13,"Yes","No")</f>
        <v/>
      </c>
    </row>
    <row r="3821">
      <c r="A3821" t="n">
        <v>50085140</v>
      </c>
      <c r="B3821" s="8" t="n">
        <v>46202</v>
      </c>
      <c r="C3821" s="9">
        <f>A3821&amp;"-"&amp;TEXT(B3821,"yyyymmdd")</f>
        <v/>
      </c>
      <c r="D3821" s="9">
        <f>_xlfn.XLOOKUP(C3821,Violations[Key],Violations[Boro])</f>
        <v/>
      </c>
      <c r="E3821" s="9">
        <f>_xlfn.XLOOKUP(C3821,Violations[Key],Violations[Cuisine])</f>
        <v/>
      </c>
      <c r="F3821" s="9">
        <f>_xlfn.XLOOKUP(C3821,Violations[Key],Violations[Score])</f>
        <v/>
      </c>
      <c r="G3821" s="9">
        <f>_xlfn.XLOOKUP(C3821,Violations[Key],Violations[Grade])&amp;""</f>
        <v/>
      </c>
      <c r="H3821" s="9">
        <f>COUNTIFS(Violations[Key],C3821,Violations[Violation code],"&lt;&gt;")</f>
        <v/>
      </c>
      <c r="I3821" s="9">
        <f>COUNTIFS(Violations[Key],C3821,Violations[Critical flag],"Critical")</f>
        <v/>
      </c>
      <c r="J3821" s="9">
        <f>IF(LEFT(_xlfn.XLOOKUP(C3821,Violations[Key],Violations[Action]),20)="Establishment Closed","Yes","No")</f>
        <v/>
      </c>
      <c r="K3821" s="9">
        <f>IF(F3821&lt;=13,"Yes","No")</f>
        <v/>
      </c>
    </row>
    <row r="3822">
      <c r="A3822" t="n">
        <v>50085398</v>
      </c>
      <c r="B3822" s="8" t="n">
        <v>46202</v>
      </c>
      <c r="C3822" s="9">
        <f>A3822&amp;"-"&amp;TEXT(B3822,"yyyymmdd")</f>
        <v/>
      </c>
      <c r="D3822" s="9">
        <f>_xlfn.XLOOKUP(C3822,Violations[Key],Violations[Boro])</f>
        <v/>
      </c>
      <c r="E3822" s="9">
        <f>_xlfn.XLOOKUP(C3822,Violations[Key],Violations[Cuisine])</f>
        <v/>
      </c>
      <c r="F3822" s="9">
        <f>_xlfn.XLOOKUP(C3822,Violations[Key],Violations[Score])</f>
        <v/>
      </c>
      <c r="G3822" s="9">
        <f>_xlfn.XLOOKUP(C3822,Violations[Key],Violations[Grade])&amp;""</f>
        <v/>
      </c>
      <c r="H3822" s="9">
        <f>COUNTIFS(Violations[Key],C3822,Violations[Violation code],"&lt;&gt;")</f>
        <v/>
      </c>
      <c r="I3822" s="9">
        <f>COUNTIFS(Violations[Key],C3822,Violations[Critical flag],"Critical")</f>
        <v/>
      </c>
      <c r="J3822" s="9">
        <f>IF(LEFT(_xlfn.XLOOKUP(C3822,Violations[Key],Violations[Action]),20)="Establishment Closed","Yes","No")</f>
        <v/>
      </c>
      <c r="K3822" s="9">
        <f>IF(F3822&lt;=13,"Yes","No")</f>
        <v/>
      </c>
    </row>
    <row r="3823">
      <c r="A3823" t="n">
        <v>50086679</v>
      </c>
      <c r="B3823" s="8" t="n">
        <v>46202</v>
      </c>
      <c r="C3823" s="9">
        <f>A3823&amp;"-"&amp;TEXT(B3823,"yyyymmdd")</f>
        <v/>
      </c>
      <c r="D3823" s="9">
        <f>_xlfn.XLOOKUP(C3823,Violations[Key],Violations[Boro])</f>
        <v/>
      </c>
      <c r="E3823" s="9">
        <f>_xlfn.XLOOKUP(C3823,Violations[Key],Violations[Cuisine])</f>
        <v/>
      </c>
      <c r="F3823" s="9">
        <f>_xlfn.XLOOKUP(C3823,Violations[Key],Violations[Score])</f>
        <v/>
      </c>
      <c r="G3823" s="9">
        <f>_xlfn.XLOOKUP(C3823,Violations[Key],Violations[Grade])&amp;""</f>
        <v/>
      </c>
      <c r="H3823" s="9">
        <f>COUNTIFS(Violations[Key],C3823,Violations[Violation code],"&lt;&gt;")</f>
        <v/>
      </c>
      <c r="I3823" s="9">
        <f>COUNTIFS(Violations[Key],C3823,Violations[Critical flag],"Critical")</f>
        <v/>
      </c>
      <c r="J3823" s="9">
        <f>IF(LEFT(_xlfn.XLOOKUP(C3823,Violations[Key],Violations[Action]),20)="Establishment Closed","Yes","No")</f>
        <v/>
      </c>
      <c r="K3823" s="9">
        <f>IF(F3823&lt;=13,"Yes","No")</f>
        <v/>
      </c>
    </row>
    <row r="3824">
      <c r="A3824" t="n">
        <v>50107273</v>
      </c>
      <c r="B3824" s="8" t="n">
        <v>46202</v>
      </c>
      <c r="C3824" s="9">
        <f>A3824&amp;"-"&amp;TEXT(B3824,"yyyymmdd")</f>
        <v/>
      </c>
      <c r="D3824" s="9">
        <f>_xlfn.XLOOKUP(C3824,Violations[Key],Violations[Boro])</f>
        <v/>
      </c>
      <c r="E3824" s="9">
        <f>_xlfn.XLOOKUP(C3824,Violations[Key],Violations[Cuisine])</f>
        <v/>
      </c>
      <c r="F3824" s="9">
        <f>_xlfn.XLOOKUP(C3824,Violations[Key],Violations[Score])</f>
        <v/>
      </c>
      <c r="G3824" s="9">
        <f>_xlfn.XLOOKUP(C3824,Violations[Key],Violations[Grade])&amp;""</f>
        <v/>
      </c>
      <c r="H3824" s="9">
        <f>COUNTIFS(Violations[Key],C3824,Violations[Violation code],"&lt;&gt;")</f>
        <v/>
      </c>
      <c r="I3824" s="9">
        <f>COUNTIFS(Violations[Key],C3824,Violations[Critical flag],"Critical")</f>
        <v/>
      </c>
      <c r="J3824" s="9">
        <f>IF(LEFT(_xlfn.XLOOKUP(C3824,Violations[Key],Violations[Action]),20)="Establishment Closed","Yes","No")</f>
        <v/>
      </c>
      <c r="K3824" s="9">
        <f>IF(F3824&lt;=13,"Yes","No")</f>
        <v/>
      </c>
    </row>
    <row r="3825">
      <c r="A3825" t="n">
        <v>50108966</v>
      </c>
      <c r="B3825" s="8" t="n">
        <v>46202</v>
      </c>
      <c r="C3825" s="9">
        <f>A3825&amp;"-"&amp;TEXT(B3825,"yyyymmdd")</f>
        <v/>
      </c>
      <c r="D3825" s="9">
        <f>_xlfn.XLOOKUP(C3825,Violations[Key],Violations[Boro])</f>
        <v/>
      </c>
      <c r="E3825" s="9">
        <f>_xlfn.XLOOKUP(C3825,Violations[Key],Violations[Cuisine])</f>
        <v/>
      </c>
      <c r="F3825" s="9">
        <f>_xlfn.XLOOKUP(C3825,Violations[Key],Violations[Score])</f>
        <v/>
      </c>
      <c r="G3825" s="9">
        <f>_xlfn.XLOOKUP(C3825,Violations[Key],Violations[Grade])&amp;""</f>
        <v/>
      </c>
      <c r="H3825" s="9">
        <f>COUNTIFS(Violations[Key],C3825,Violations[Violation code],"&lt;&gt;")</f>
        <v/>
      </c>
      <c r="I3825" s="9">
        <f>COUNTIFS(Violations[Key],C3825,Violations[Critical flag],"Critical")</f>
        <v/>
      </c>
      <c r="J3825" s="9">
        <f>IF(LEFT(_xlfn.XLOOKUP(C3825,Violations[Key],Violations[Action]),20)="Establishment Closed","Yes","No")</f>
        <v/>
      </c>
      <c r="K3825" s="9">
        <f>IF(F3825&lt;=13,"Yes","No")</f>
        <v/>
      </c>
    </row>
    <row r="3826">
      <c r="A3826" t="n">
        <v>50109439</v>
      </c>
      <c r="B3826" s="8" t="n">
        <v>46202</v>
      </c>
      <c r="C3826" s="9">
        <f>A3826&amp;"-"&amp;TEXT(B3826,"yyyymmdd")</f>
        <v/>
      </c>
      <c r="D3826" s="9">
        <f>_xlfn.XLOOKUP(C3826,Violations[Key],Violations[Boro])</f>
        <v/>
      </c>
      <c r="E3826" s="9">
        <f>_xlfn.XLOOKUP(C3826,Violations[Key],Violations[Cuisine])</f>
        <v/>
      </c>
      <c r="F3826" s="9">
        <f>_xlfn.XLOOKUP(C3826,Violations[Key],Violations[Score])</f>
        <v/>
      </c>
      <c r="G3826" s="9">
        <f>_xlfn.XLOOKUP(C3826,Violations[Key],Violations[Grade])&amp;""</f>
        <v/>
      </c>
      <c r="H3826" s="9">
        <f>COUNTIFS(Violations[Key],C3826,Violations[Violation code],"&lt;&gt;")</f>
        <v/>
      </c>
      <c r="I3826" s="9">
        <f>COUNTIFS(Violations[Key],C3826,Violations[Critical flag],"Critical")</f>
        <v/>
      </c>
      <c r="J3826" s="9">
        <f>IF(LEFT(_xlfn.XLOOKUP(C3826,Violations[Key],Violations[Action]),20)="Establishment Closed","Yes","No")</f>
        <v/>
      </c>
      <c r="K3826" s="9">
        <f>IF(F3826&lt;=13,"Yes","No")</f>
        <v/>
      </c>
    </row>
    <row r="3827">
      <c r="A3827" t="n">
        <v>50120947</v>
      </c>
      <c r="B3827" s="8" t="n">
        <v>46202</v>
      </c>
      <c r="C3827" s="9">
        <f>A3827&amp;"-"&amp;TEXT(B3827,"yyyymmdd")</f>
        <v/>
      </c>
      <c r="D3827" s="9">
        <f>_xlfn.XLOOKUP(C3827,Violations[Key],Violations[Boro])</f>
        <v/>
      </c>
      <c r="E3827" s="9">
        <f>_xlfn.XLOOKUP(C3827,Violations[Key],Violations[Cuisine])</f>
        <v/>
      </c>
      <c r="F3827" s="9">
        <f>_xlfn.XLOOKUP(C3827,Violations[Key],Violations[Score])</f>
        <v/>
      </c>
      <c r="G3827" s="9">
        <f>_xlfn.XLOOKUP(C3827,Violations[Key],Violations[Grade])&amp;""</f>
        <v/>
      </c>
      <c r="H3827" s="9">
        <f>COUNTIFS(Violations[Key],C3827,Violations[Violation code],"&lt;&gt;")</f>
        <v/>
      </c>
      <c r="I3827" s="9">
        <f>COUNTIFS(Violations[Key],C3827,Violations[Critical flag],"Critical")</f>
        <v/>
      </c>
      <c r="J3827" s="9">
        <f>IF(LEFT(_xlfn.XLOOKUP(C3827,Violations[Key],Violations[Action]),20)="Establishment Closed","Yes","No")</f>
        <v/>
      </c>
      <c r="K3827" s="9">
        <f>IF(F3827&lt;=13,"Yes","No")</f>
        <v/>
      </c>
    </row>
    <row r="3828">
      <c r="A3828" t="n">
        <v>50122650</v>
      </c>
      <c r="B3828" s="8" t="n">
        <v>46202</v>
      </c>
      <c r="C3828" s="9">
        <f>A3828&amp;"-"&amp;TEXT(B3828,"yyyymmdd")</f>
        <v/>
      </c>
      <c r="D3828" s="9">
        <f>_xlfn.XLOOKUP(C3828,Violations[Key],Violations[Boro])</f>
        <v/>
      </c>
      <c r="E3828" s="9">
        <f>_xlfn.XLOOKUP(C3828,Violations[Key],Violations[Cuisine])</f>
        <v/>
      </c>
      <c r="F3828" s="9">
        <f>_xlfn.XLOOKUP(C3828,Violations[Key],Violations[Score])</f>
        <v/>
      </c>
      <c r="G3828" s="9">
        <f>_xlfn.XLOOKUP(C3828,Violations[Key],Violations[Grade])&amp;""</f>
        <v/>
      </c>
      <c r="H3828" s="9">
        <f>COUNTIFS(Violations[Key],C3828,Violations[Violation code],"&lt;&gt;")</f>
        <v/>
      </c>
      <c r="I3828" s="9">
        <f>COUNTIFS(Violations[Key],C3828,Violations[Critical flag],"Critical")</f>
        <v/>
      </c>
      <c r="J3828" s="9">
        <f>IF(LEFT(_xlfn.XLOOKUP(C3828,Violations[Key],Violations[Action]),20)="Establishment Closed","Yes","No")</f>
        <v/>
      </c>
      <c r="K3828" s="9">
        <f>IF(F3828&lt;=13,"Yes","No")</f>
        <v/>
      </c>
    </row>
    <row r="3829">
      <c r="A3829" t="n">
        <v>50123882</v>
      </c>
      <c r="B3829" s="8" t="n">
        <v>46202</v>
      </c>
      <c r="C3829" s="9">
        <f>A3829&amp;"-"&amp;TEXT(B3829,"yyyymmdd")</f>
        <v/>
      </c>
      <c r="D3829" s="9">
        <f>_xlfn.XLOOKUP(C3829,Violations[Key],Violations[Boro])</f>
        <v/>
      </c>
      <c r="E3829" s="9">
        <f>_xlfn.XLOOKUP(C3829,Violations[Key],Violations[Cuisine])</f>
        <v/>
      </c>
      <c r="F3829" s="9">
        <f>_xlfn.XLOOKUP(C3829,Violations[Key],Violations[Score])</f>
        <v/>
      </c>
      <c r="G3829" s="9">
        <f>_xlfn.XLOOKUP(C3829,Violations[Key],Violations[Grade])&amp;""</f>
        <v/>
      </c>
      <c r="H3829" s="9">
        <f>COUNTIFS(Violations[Key],C3829,Violations[Violation code],"&lt;&gt;")</f>
        <v/>
      </c>
      <c r="I3829" s="9">
        <f>COUNTIFS(Violations[Key],C3829,Violations[Critical flag],"Critical")</f>
        <v/>
      </c>
      <c r="J3829" s="9">
        <f>IF(LEFT(_xlfn.XLOOKUP(C3829,Violations[Key],Violations[Action]),20)="Establishment Closed","Yes","No")</f>
        <v/>
      </c>
      <c r="K3829" s="9">
        <f>IF(F3829&lt;=13,"Yes","No")</f>
        <v/>
      </c>
    </row>
    <row r="3830">
      <c r="A3830" t="n">
        <v>50124397</v>
      </c>
      <c r="B3830" s="8" t="n">
        <v>46202</v>
      </c>
      <c r="C3830" s="9">
        <f>A3830&amp;"-"&amp;TEXT(B3830,"yyyymmdd")</f>
        <v/>
      </c>
      <c r="D3830" s="9">
        <f>_xlfn.XLOOKUP(C3830,Violations[Key],Violations[Boro])</f>
        <v/>
      </c>
      <c r="E3830" s="9">
        <f>_xlfn.XLOOKUP(C3830,Violations[Key],Violations[Cuisine])</f>
        <v/>
      </c>
      <c r="F3830" s="9">
        <f>_xlfn.XLOOKUP(C3830,Violations[Key],Violations[Score])</f>
        <v/>
      </c>
      <c r="G3830" s="9">
        <f>_xlfn.XLOOKUP(C3830,Violations[Key],Violations[Grade])&amp;""</f>
        <v/>
      </c>
      <c r="H3830" s="9">
        <f>COUNTIFS(Violations[Key],C3830,Violations[Violation code],"&lt;&gt;")</f>
        <v/>
      </c>
      <c r="I3830" s="9">
        <f>COUNTIFS(Violations[Key],C3830,Violations[Critical flag],"Critical")</f>
        <v/>
      </c>
      <c r="J3830" s="9">
        <f>IF(LEFT(_xlfn.XLOOKUP(C3830,Violations[Key],Violations[Action]),20)="Establishment Closed","Yes","No")</f>
        <v/>
      </c>
      <c r="K3830" s="9">
        <f>IF(F3830&lt;=13,"Yes","No")</f>
        <v/>
      </c>
    </row>
    <row r="3831">
      <c r="A3831" t="n">
        <v>50129050</v>
      </c>
      <c r="B3831" s="8" t="n">
        <v>46202</v>
      </c>
      <c r="C3831" s="9">
        <f>A3831&amp;"-"&amp;TEXT(B3831,"yyyymmdd")</f>
        <v/>
      </c>
      <c r="D3831" s="9">
        <f>_xlfn.XLOOKUP(C3831,Violations[Key],Violations[Boro])</f>
        <v/>
      </c>
      <c r="E3831" s="9">
        <f>_xlfn.XLOOKUP(C3831,Violations[Key],Violations[Cuisine])</f>
        <v/>
      </c>
      <c r="F3831" s="9">
        <f>_xlfn.XLOOKUP(C3831,Violations[Key],Violations[Score])</f>
        <v/>
      </c>
      <c r="G3831" s="9">
        <f>_xlfn.XLOOKUP(C3831,Violations[Key],Violations[Grade])&amp;""</f>
        <v/>
      </c>
      <c r="H3831" s="9">
        <f>COUNTIFS(Violations[Key],C3831,Violations[Violation code],"&lt;&gt;")</f>
        <v/>
      </c>
      <c r="I3831" s="9">
        <f>COUNTIFS(Violations[Key],C3831,Violations[Critical flag],"Critical")</f>
        <v/>
      </c>
      <c r="J3831" s="9">
        <f>IF(LEFT(_xlfn.XLOOKUP(C3831,Violations[Key],Violations[Action]),20)="Establishment Closed","Yes","No")</f>
        <v/>
      </c>
      <c r="K3831" s="9">
        <f>IF(F3831&lt;=13,"Yes","No")</f>
        <v/>
      </c>
    </row>
    <row r="3832">
      <c r="A3832" t="n">
        <v>50129392</v>
      </c>
      <c r="B3832" s="8" t="n">
        <v>46202</v>
      </c>
      <c r="C3832" s="9">
        <f>A3832&amp;"-"&amp;TEXT(B3832,"yyyymmdd")</f>
        <v/>
      </c>
      <c r="D3832" s="9">
        <f>_xlfn.XLOOKUP(C3832,Violations[Key],Violations[Boro])</f>
        <v/>
      </c>
      <c r="E3832" s="9">
        <f>_xlfn.XLOOKUP(C3832,Violations[Key],Violations[Cuisine])</f>
        <v/>
      </c>
      <c r="F3832" s="9">
        <f>_xlfn.XLOOKUP(C3832,Violations[Key],Violations[Score])</f>
        <v/>
      </c>
      <c r="G3832" s="9">
        <f>_xlfn.XLOOKUP(C3832,Violations[Key],Violations[Grade])&amp;""</f>
        <v/>
      </c>
      <c r="H3832" s="9">
        <f>COUNTIFS(Violations[Key],C3832,Violations[Violation code],"&lt;&gt;")</f>
        <v/>
      </c>
      <c r="I3832" s="9">
        <f>COUNTIFS(Violations[Key],C3832,Violations[Critical flag],"Critical")</f>
        <v/>
      </c>
      <c r="J3832" s="9">
        <f>IF(LEFT(_xlfn.XLOOKUP(C3832,Violations[Key],Violations[Action]),20)="Establishment Closed","Yes","No")</f>
        <v/>
      </c>
      <c r="K3832" s="9">
        <f>IF(F3832&lt;=13,"Yes","No")</f>
        <v/>
      </c>
    </row>
    <row r="3833">
      <c r="A3833" t="n">
        <v>50130332</v>
      </c>
      <c r="B3833" s="8" t="n">
        <v>46202</v>
      </c>
      <c r="C3833" s="9">
        <f>A3833&amp;"-"&amp;TEXT(B3833,"yyyymmdd")</f>
        <v/>
      </c>
      <c r="D3833" s="9">
        <f>_xlfn.XLOOKUP(C3833,Violations[Key],Violations[Boro])</f>
        <v/>
      </c>
      <c r="E3833" s="9">
        <f>_xlfn.XLOOKUP(C3833,Violations[Key],Violations[Cuisine])</f>
        <v/>
      </c>
      <c r="F3833" s="9">
        <f>_xlfn.XLOOKUP(C3833,Violations[Key],Violations[Score])</f>
        <v/>
      </c>
      <c r="G3833" s="9">
        <f>_xlfn.XLOOKUP(C3833,Violations[Key],Violations[Grade])&amp;""</f>
        <v/>
      </c>
      <c r="H3833" s="9">
        <f>COUNTIFS(Violations[Key],C3833,Violations[Violation code],"&lt;&gt;")</f>
        <v/>
      </c>
      <c r="I3833" s="9">
        <f>COUNTIFS(Violations[Key],C3833,Violations[Critical flag],"Critical")</f>
        <v/>
      </c>
      <c r="J3833" s="9">
        <f>IF(LEFT(_xlfn.XLOOKUP(C3833,Violations[Key],Violations[Action]),20)="Establishment Closed","Yes","No")</f>
        <v/>
      </c>
      <c r="K3833" s="9">
        <f>IF(F3833&lt;=13,"Yes","No")</f>
        <v/>
      </c>
    </row>
    <row r="3834">
      <c r="A3834" t="n">
        <v>50130447</v>
      </c>
      <c r="B3834" s="8" t="n">
        <v>46202</v>
      </c>
      <c r="C3834" s="9">
        <f>A3834&amp;"-"&amp;TEXT(B3834,"yyyymmdd")</f>
        <v/>
      </c>
      <c r="D3834" s="9">
        <f>_xlfn.XLOOKUP(C3834,Violations[Key],Violations[Boro])</f>
        <v/>
      </c>
      <c r="E3834" s="9">
        <f>_xlfn.XLOOKUP(C3834,Violations[Key],Violations[Cuisine])</f>
        <v/>
      </c>
      <c r="F3834" s="9">
        <f>_xlfn.XLOOKUP(C3834,Violations[Key],Violations[Score])</f>
        <v/>
      </c>
      <c r="G3834" s="9">
        <f>_xlfn.XLOOKUP(C3834,Violations[Key],Violations[Grade])&amp;""</f>
        <v/>
      </c>
      <c r="H3834" s="9">
        <f>COUNTIFS(Violations[Key],C3834,Violations[Violation code],"&lt;&gt;")</f>
        <v/>
      </c>
      <c r="I3834" s="9">
        <f>COUNTIFS(Violations[Key],C3834,Violations[Critical flag],"Critical")</f>
        <v/>
      </c>
      <c r="J3834" s="9">
        <f>IF(LEFT(_xlfn.XLOOKUP(C3834,Violations[Key],Violations[Action]),20)="Establishment Closed","Yes","No")</f>
        <v/>
      </c>
      <c r="K3834" s="9">
        <f>IF(F3834&lt;=13,"Yes","No")</f>
        <v/>
      </c>
    </row>
    <row r="3835">
      <c r="A3835" t="n">
        <v>50131771</v>
      </c>
      <c r="B3835" s="8" t="n">
        <v>46202</v>
      </c>
      <c r="C3835" s="9">
        <f>A3835&amp;"-"&amp;TEXT(B3835,"yyyymmdd")</f>
        <v/>
      </c>
      <c r="D3835" s="9">
        <f>_xlfn.XLOOKUP(C3835,Violations[Key],Violations[Boro])</f>
        <v/>
      </c>
      <c r="E3835" s="9">
        <f>_xlfn.XLOOKUP(C3835,Violations[Key],Violations[Cuisine])</f>
        <v/>
      </c>
      <c r="F3835" s="9">
        <f>_xlfn.XLOOKUP(C3835,Violations[Key],Violations[Score])</f>
        <v/>
      </c>
      <c r="G3835" s="9">
        <f>_xlfn.XLOOKUP(C3835,Violations[Key],Violations[Grade])&amp;""</f>
        <v/>
      </c>
      <c r="H3835" s="9">
        <f>COUNTIFS(Violations[Key],C3835,Violations[Violation code],"&lt;&gt;")</f>
        <v/>
      </c>
      <c r="I3835" s="9">
        <f>COUNTIFS(Violations[Key],C3835,Violations[Critical flag],"Critical")</f>
        <v/>
      </c>
      <c r="J3835" s="9">
        <f>IF(LEFT(_xlfn.XLOOKUP(C3835,Violations[Key],Violations[Action]),20)="Establishment Closed","Yes","No")</f>
        <v/>
      </c>
      <c r="K3835" s="9">
        <f>IF(F3835&lt;=13,"Yes","No")</f>
        <v/>
      </c>
    </row>
    <row r="3836">
      <c r="A3836" t="n">
        <v>50133261</v>
      </c>
      <c r="B3836" s="8" t="n">
        <v>46202</v>
      </c>
      <c r="C3836" s="9">
        <f>A3836&amp;"-"&amp;TEXT(B3836,"yyyymmdd")</f>
        <v/>
      </c>
      <c r="D3836" s="9">
        <f>_xlfn.XLOOKUP(C3836,Violations[Key],Violations[Boro])</f>
        <v/>
      </c>
      <c r="E3836" s="9">
        <f>_xlfn.XLOOKUP(C3836,Violations[Key],Violations[Cuisine])</f>
        <v/>
      </c>
      <c r="F3836" s="9">
        <f>_xlfn.XLOOKUP(C3836,Violations[Key],Violations[Score])</f>
        <v/>
      </c>
      <c r="G3836" s="9">
        <f>_xlfn.XLOOKUP(C3836,Violations[Key],Violations[Grade])&amp;""</f>
        <v/>
      </c>
      <c r="H3836" s="9">
        <f>COUNTIFS(Violations[Key],C3836,Violations[Violation code],"&lt;&gt;")</f>
        <v/>
      </c>
      <c r="I3836" s="9">
        <f>COUNTIFS(Violations[Key],C3836,Violations[Critical flag],"Critical")</f>
        <v/>
      </c>
      <c r="J3836" s="9">
        <f>IF(LEFT(_xlfn.XLOOKUP(C3836,Violations[Key],Violations[Action]),20)="Establishment Closed","Yes","No")</f>
        <v/>
      </c>
      <c r="K3836" s="9">
        <f>IF(F3836&lt;=13,"Yes","No")</f>
        <v/>
      </c>
    </row>
    <row r="3837">
      <c r="A3837" t="n">
        <v>50136402</v>
      </c>
      <c r="B3837" s="8" t="n">
        <v>46202</v>
      </c>
      <c r="C3837" s="9">
        <f>A3837&amp;"-"&amp;TEXT(B3837,"yyyymmdd")</f>
        <v/>
      </c>
      <c r="D3837" s="9">
        <f>_xlfn.XLOOKUP(C3837,Violations[Key],Violations[Boro])</f>
        <v/>
      </c>
      <c r="E3837" s="9">
        <f>_xlfn.XLOOKUP(C3837,Violations[Key],Violations[Cuisine])</f>
        <v/>
      </c>
      <c r="F3837" s="9">
        <f>_xlfn.XLOOKUP(C3837,Violations[Key],Violations[Score])</f>
        <v/>
      </c>
      <c r="G3837" s="9">
        <f>_xlfn.XLOOKUP(C3837,Violations[Key],Violations[Grade])&amp;""</f>
        <v/>
      </c>
      <c r="H3837" s="9">
        <f>COUNTIFS(Violations[Key],C3837,Violations[Violation code],"&lt;&gt;")</f>
        <v/>
      </c>
      <c r="I3837" s="9">
        <f>COUNTIFS(Violations[Key],C3837,Violations[Critical flag],"Critical")</f>
        <v/>
      </c>
      <c r="J3837" s="9">
        <f>IF(LEFT(_xlfn.XLOOKUP(C3837,Violations[Key],Violations[Action]),20)="Establishment Closed","Yes","No")</f>
        <v/>
      </c>
      <c r="K3837" s="9">
        <f>IF(F3837&lt;=13,"Yes","No")</f>
        <v/>
      </c>
    </row>
    <row r="3838">
      <c r="A3838" t="n">
        <v>50140743</v>
      </c>
      <c r="B3838" s="8" t="n">
        <v>46202</v>
      </c>
      <c r="C3838" s="9">
        <f>A3838&amp;"-"&amp;TEXT(B3838,"yyyymmdd")</f>
        <v/>
      </c>
      <c r="D3838" s="9">
        <f>_xlfn.XLOOKUP(C3838,Violations[Key],Violations[Boro])</f>
        <v/>
      </c>
      <c r="E3838" s="9">
        <f>_xlfn.XLOOKUP(C3838,Violations[Key],Violations[Cuisine])</f>
        <v/>
      </c>
      <c r="F3838" s="9">
        <f>_xlfn.XLOOKUP(C3838,Violations[Key],Violations[Score])</f>
        <v/>
      </c>
      <c r="G3838" s="9">
        <f>_xlfn.XLOOKUP(C3838,Violations[Key],Violations[Grade])&amp;""</f>
        <v/>
      </c>
      <c r="H3838" s="9">
        <f>COUNTIFS(Violations[Key],C3838,Violations[Violation code],"&lt;&gt;")</f>
        <v/>
      </c>
      <c r="I3838" s="9">
        <f>COUNTIFS(Violations[Key],C3838,Violations[Critical flag],"Critical")</f>
        <v/>
      </c>
      <c r="J3838" s="9">
        <f>IF(LEFT(_xlfn.XLOOKUP(C3838,Violations[Key],Violations[Action]),20)="Establishment Closed","Yes","No")</f>
        <v/>
      </c>
      <c r="K3838" s="9">
        <f>IF(F3838&lt;=13,"Yes","No")</f>
        <v/>
      </c>
    </row>
    <row r="3839">
      <c r="A3839" t="n">
        <v>50142175</v>
      </c>
      <c r="B3839" s="8" t="n">
        <v>46202</v>
      </c>
      <c r="C3839" s="9">
        <f>A3839&amp;"-"&amp;TEXT(B3839,"yyyymmdd")</f>
        <v/>
      </c>
      <c r="D3839" s="9">
        <f>_xlfn.XLOOKUP(C3839,Violations[Key],Violations[Boro])</f>
        <v/>
      </c>
      <c r="E3839" s="9">
        <f>_xlfn.XLOOKUP(C3839,Violations[Key],Violations[Cuisine])</f>
        <v/>
      </c>
      <c r="F3839" s="9">
        <f>_xlfn.XLOOKUP(C3839,Violations[Key],Violations[Score])</f>
        <v/>
      </c>
      <c r="G3839" s="9">
        <f>_xlfn.XLOOKUP(C3839,Violations[Key],Violations[Grade])&amp;""</f>
        <v/>
      </c>
      <c r="H3839" s="9">
        <f>COUNTIFS(Violations[Key],C3839,Violations[Violation code],"&lt;&gt;")</f>
        <v/>
      </c>
      <c r="I3839" s="9">
        <f>COUNTIFS(Violations[Key],C3839,Violations[Critical flag],"Critical")</f>
        <v/>
      </c>
      <c r="J3839" s="9">
        <f>IF(LEFT(_xlfn.XLOOKUP(C3839,Violations[Key],Violations[Action]),20)="Establishment Closed","Yes","No")</f>
        <v/>
      </c>
      <c r="K3839" s="9">
        <f>IF(F3839&lt;=13,"Yes","No")</f>
        <v/>
      </c>
    </row>
    <row r="3840">
      <c r="A3840" t="n">
        <v>50143311</v>
      </c>
      <c r="B3840" s="8" t="n">
        <v>46202</v>
      </c>
      <c r="C3840" s="9">
        <f>A3840&amp;"-"&amp;TEXT(B3840,"yyyymmdd")</f>
        <v/>
      </c>
      <c r="D3840" s="9">
        <f>_xlfn.XLOOKUP(C3840,Violations[Key],Violations[Boro])</f>
        <v/>
      </c>
      <c r="E3840" s="9">
        <f>_xlfn.XLOOKUP(C3840,Violations[Key],Violations[Cuisine])</f>
        <v/>
      </c>
      <c r="F3840" s="9">
        <f>_xlfn.XLOOKUP(C3840,Violations[Key],Violations[Score])</f>
        <v/>
      </c>
      <c r="G3840" s="9">
        <f>_xlfn.XLOOKUP(C3840,Violations[Key],Violations[Grade])&amp;""</f>
        <v/>
      </c>
      <c r="H3840" s="9">
        <f>COUNTIFS(Violations[Key],C3840,Violations[Violation code],"&lt;&gt;")</f>
        <v/>
      </c>
      <c r="I3840" s="9">
        <f>COUNTIFS(Violations[Key],C3840,Violations[Critical flag],"Critical")</f>
        <v/>
      </c>
      <c r="J3840" s="9">
        <f>IF(LEFT(_xlfn.XLOOKUP(C3840,Violations[Key],Violations[Action]),20)="Establishment Closed","Yes","No")</f>
        <v/>
      </c>
      <c r="K3840" s="9">
        <f>IF(F3840&lt;=13,"Yes","No")</f>
        <v/>
      </c>
    </row>
    <row r="3841">
      <c r="A3841" t="n">
        <v>50144066</v>
      </c>
      <c r="B3841" s="8" t="n">
        <v>46202</v>
      </c>
      <c r="C3841" s="9">
        <f>A3841&amp;"-"&amp;TEXT(B3841,"yyyymmdd")</f>
        <v/>
      </c>
      <c r="D3841" s="9">
        <f>_xlfn.XLOOKUP(C3841,Violations[Key],Violations[Boro])</f>
        <v/>
      </c>
      <c r="E3841" s="9">
        <f>_xlfn.XLOOKUP(C3841,Violations[Key],Violations[Cuisine])</f>
        <v/>
      </c>
      <c r="F3841" s="9">
        <f>_xlfn.XLOOKUP(C3841,Violations[Key],Violations[Score])</f>
        <v/>
      </c>
      <c r="G3841" s="9">
        <f>_xlfn.XLOOKUP(C3841,Violations[Key],Violations[Grade])&amp;""</f>
        <v/>
      </c>
      <c r="H3841" s="9">
        <f>COUNTIFS(Violations[Key],C3841,Violations[Violation code],"&lt;&gt;")</f>
        <v/>
      </c>
      <c r="I3841" s="9">
        <f>COUNTIFS(Violations[Key],C3841,Violations[Critical flag],"Critical")</f>
        <v/>
      </c>
      <c r="J3841" s="9">
        <f>IF(LEFT(_xlfn.XLOOKUP(C3841,Violations[Key],Violations[Action]),20)="Establishment Closed","Yes","No")</f>
        <v/>
      </c>
      <c r="K3841" s="9">
        <f>IF(F3841&lt;=13,"Yes","No")</f>
        <v/>
      </c>
    </row>
    <row r="3842">
      <c r="A3842" t="n">
        <v>50144508</v>
      </c>
      <c r="B3842" s="8" t="n">
        <v>46202</v>
      </c>
      <c r="C3842" s="9">
        <f>A3842&amp;"-"&amp;TEXT(B3842,"yyyymmdd")</f>
        <v/>
      </c>
      <c r="D3842" s="9">
        <f>_xlfn.XLOOKUP(C3842,Violations[Key],Violations[Boro])</f>
        <v/>
      </c>
      <c r="E3842" s="9">
        <f>_xlfn.XLOOKUP(C3842,Violations[Key],Violations[Cuisine])</f>
        <v/>
      </c>
      <c r="F3842" s="9">
        <f>_xlfn.XLOOKUP(C3842,Violations[Key],Violations[Score])</f>
        <v/>
      </c>
      <c r="G3842" s="9">
        <f>_xlfn.XLOOKUP(C3842,Violations[Key],Violations[Grade])&amp;""</f>
        <v/>
      </c>
      <c r="H3842" s="9">
        <f>COUNTIFS(Violations[Key],C3842,Violations[Violation code],"&lt;&gt;")</f>
        <v/>
      </c>
      <c r="I3842" s="9">
        <f>COUNTIFS(Violations[Key],C3842,Violations[Critical flag],"Critical")</f>
        <v/>
      </c>
      <c r="J3842" s="9">
        <f>IF(LEFT(_xlfn.XLOOKUP(C3842,Violations[Key],Violations[Action]),20)="Establishment Closed","Yes","No")</f>
        <v/>
      </c>
      <c r="K3842" s="9">
        <f>IF(F3842&lt;=13,"Yes","No")</f>
        <v/>
      </c>
    </row>
    <row r="3843">
      <c r="A3843" t="n">
        <v>50146063</v>
      </c>
      <c r="B3843" s="8" t="n">
        <v>46202</v>
      </c>
      <c r="C3843" s="9">
        <f>A3843&amp;"-"&amp;TEXT(B3843,"yyyymmdd")</f>
        <v/>
      </c>
      <c r="D3843" s="9">
        <f>_xlfn.XLOOKUP(C3843,Violations[Key],Violations[Boro])</f>
        <v/>
      </c>
      <c r="E3843" s="9">
        <f>_xlfn.XLOOKUP(C3843,Violations[Key],Violations[Cuisine])</f>
        <v/>
      </c>
      <c r="F3843" s="9">
        <f>_xlfn.XLOOKUP(C3843,Violations[Key],Violations[Score])</f>
        <v/>
      </c>
      <c r="G3843" s="9">
        <f>_xlfn.XLOOKUP(C3843,Violations[Key],Violations[Grade])&amp;""</f>
        <v/>
      </c>
      <c r="H3843" s="9">
        <f>COUNTIFS(Violations[Key],C3843,Violations[Violation code],"&lt;&gt;")</f>
        <v/>
      </c>
      <c r="I3843" s="9">
        <f>COUNTIFS(Violations[Key],C3843,Violations[Critical flag],"Critical")</f>
        <v/>
      </c>
      <c r="J3843" s="9">
        <f>IF(LEFT(_xlfn.XLOOKUP(C3843,Violations[Key],Violations[Action]),20)="Establishment Closed","Yes","No")</f>
        <v/>
      </c>
      <c r="K3843" s="9">
        <f>IF(F3843&lt;=13,"Yes","No")</f>
        <v/>
      </c>
    </row>
    <row r="3844">
      <c r="A3844" t="n">
        <v>50147722</v>
      </c>
      <c r="B3844" s="8" t="n">
        <v>46202</v>
      </c>
      <c r="C3844" s="9">
        <f>A3844&amp;"-"&amp;TEXT(B3844,"yyyymmdd")</f>
        <v/>
      </c>
      <c r="D3844" s="9">
        <f>_xlfn.XLOOKUP(C3844,Violations[Key],Violations[Boro])</f>
        <v/>
      </c>
      <c r="E3844" s="9">
        <f>_xlfn.XLOOKUP(C3844,Violations[Key],Violations[Cuisine])</f>
        <v/>
      </c>
      <c r="F3844" s="9">
        <f>_xlfn.XLOOKUP(C3844,Violations[Key],Violations[Score])</f>
        <v/>
      </c>
      <c r="G3844" s="9">
        <f>_xlfn.XLOOKUP(C3844,Violations[Key],Violations[Grade])&amp;""</f>
        <v/>
      </c>
      <c r="H3844" s="9">
        <f>COUNTIFS(Violations[Key],C3844,Violations[Violation code],"&lt;&gt;")</f>
        <v/>
      </c>
      <c r="I3844" s="9">
        <f>COUNTIFS(Violations[Key],C3844,Violations[Critical flag],"Critical")</f>
        <v/>
      </c>
      <c r="J3844" s="9">
        <f>IF(LEFT(_xlfn.XLOOKUP(C3844,Violations[Key],Violations[Action]),20)="Establishment Closed","Yes","No")</f>
        <v/>
      </c>
      <c r="K3844" s="9">
        <f>IF(F3844&lt;=13,"Yes","No")</f>
        <v/>
      </c>
    </row>
    <row r="3845">
      <c r="A3845" t="n">
        <v>50151116</v>
      </c>
      <c r="B3845" s="8" t="n">
        <v>46202</v>
      </c>
      <c r="C3845" s="9">
        <f>A3845&amp;"-"&amp;TEXT(B3845,"yyyymmdd")</f>
        <v/>
      </c>
      <c r="D3845" s="9">
        <f>_xlfn.XLOOKUP(C3845,Violations[Key],Violations[Boro])</f>
        <v/>
      </c>
      <c r="E3845" s="9">
        <f>_xlfn.XLOOKUP(C3845,Violations[Key],Violations[Cuisine])</f>
        <v/>
      </c>
      <c r="F3845" s="9">
        <f>_xlfn.XLOOKUP(C3845,Violations[Key],Violations[Score])</f>
        <v/>
      </c>
      <c r="G3845" s="9">
        <f>_xlfn.XLOOKUP(C3845,Violations[Key],Violations[Grade])&amp;""</f>
        <v/>
      </c>
      <c r="H3845" s="9">
        <f>COUNTIFS(Violations[Key],C3845,Violations[Violation code],"&lt;&gt;")</f>
        <v/>
      </c>
      <c r="I3845" s="9">
        <f>COUNTIFS(Violations[Key],C3845,Violations[Critical flag],"Critical")</f>
        <v/>
      </c>
      <c r="J3845" s="9">
        <f>IF(LEFT(_xlfn.XLOOKUP(C3845,Violations[Key],Violations[Action]),20)="Establishment Closed","Yes","No")</f>
        <v/>
      </c>
      <c r="K3845" s="9">
        <f>IF(F3845&lt;=13,"Yes","No")</f>
        <v/>
      </c>
    </row>
    <row r="3846">
      <c r="A3846" t="n">
        <v>50151252</v>
      </c>
      <c r="B3846" s="8" t="n">
        <v>46202</v>
      </c>
      <c r="C3846" s="9">
        <f>A3846&amp;"-"&amp;TEXT(B3846,"yyyymmdd")</f>
        <v/>
      </c>
      <c r="D3846" s="9">
        <f>_xlfn.XLOOKUP(C3846,Violations[Key],Violations[Boro])</f>
        <v/>
      </c>
      <c r="E3846" s="9">
        <f>_xlfn.XLOOKUP(C3846,Violations[Key],Violations[Cuisine])</f>
        <v/>
      </c>
      <c r="F3846" s="9">
        <f>_xlfn.XLOOKUP(C3846,Violations[Key],Violations[Score])</f>
        <v/>
      </c>
      <c r="G3846" s="9">
        <f>_xlfn.XLOOKUP(C3846,Violations[Key],Violations[Grade])&amp;""</f>
        <v/>
      </c>
      <c r="H3846" s="9">
        <f>COUNTIFS(Violations[Key],C3846,Violations[Violation code],"&lt;&gt;")</f>
        <v/>
      </c>
      <c r="I3846" s="9">
        <f>COUNTIFS(Violations[Key],C3846,Violations[Critical flag],"Critical")</f>
        <v/>
      </c>
      <c r="J3846" s="9">
        <f>IF(LEFT(_xlfn.XLOOKUP(C3846,Violations[Key],Violations[Action]),20)="Establishment Closed","Yes","No")</f>
        <v/>
      </c>
      <c r="K3846" s="9">
        <f>IF(F3846&lt;=13,"Yes","No")</f>
        <v/>
      </c>
    </row>
    <row r="3847">
      <c r="A3847" t="n">
        <v>50160927</v>
      </c>
      <c r="B3847" s="8" t="n">
        <v>46202</v>
      </c>
      <c r="C3847" s="9">
        <f>A3847&amp;"-"&amp;TEXT(B3847,"yyyymmdd")</f>
        <v/>
      </c>
      <c r="D3847" s="9">
        <f>_xlfn.XLOOKUP(C3847,Violations[Key],Violations[Boro])</f>
        <v/>
      </c>
      <c r="E3847" s="9">
        <f>_xlfn.XLOOKUP(C3847,Violations[Key],Violations[Cuisine])</f>
        <v/>
      </c>
      <c r="F3847" s="9">
        <f>_xlfn.XLOOKUP(C3847,Violations[Key],Violations[Score])</f>
        <v/>
      </c>
      <c r="G3847" s="9">
        <f>_xlfn.XLOOKUP(C3847,Violations[Key],Violations[Grade])&amp;""</f>
        <v/>
      </c>
      <c r="H3847" s="9">
        <f>COUNTIFS(Violations[Key],C3847,Violations[Violation code],"&lt;&gt;")</f>
        <v/>
      </c>
      <c r="I3847" s="9">
        <f>COUNTIFS(Violations[Key],C3847,Violations[Critical flag],"Critical")</f>
        <v/>
      </c>
      <c r="J3847" s="9">
        <f>IF(LEFT(_xlfn.XLOOKUP(C3847,Violations[Key],Violations[Action]),20)="Establishment Closed","Yes","No")</f>
        <v/>
      </c>
      <c r="K3847" s="9">
        <f>IF(F3847&lt;=13,"Yes","No")</f>
        <v/>
      </c>
    </row>
    <row r="3848">
      <c r="A3848" t="n">
        <v>50161620</v>
      </c>
      <c r="B3848" s="8" t="n">
        <v>46202</v>
      </c>
      <c r="C3848" s="9">
        <f>A3848&amp;"-"&amp;TEXT(B3848,"yyyymmdd")</f>
        <v/>
      </c>
      <c r="D3848" s="9">
        <f>_xlfn.XLOOKUP(C3848,Violations[Key],Violations[Boro])</f>
        <v/>
      </c>
      <c r="E3848" s="9">
        <f>_xlfn.XLOOKUP(C3848,Violations[Key],Violations[Cuisine])</f>
        <v/>
      </c>
      <c r="F3848" s="9">
        <f>_xlfn.XLOOKUP(C3848,Violations[Key],Violations[Score])</f>
        <v/>
      </c>
      <c r="G3848" s="9">
        <f>_xlfn.XLOOKUP(C3848,Violations[Key],Violations[Grade])&amp;""</f>
        <v/>
      </c>
      <c r="H3848" s="9">
        <f>COUNTIFS(Violations[Key],C3848,Violations[Violation code],"&lt;&gt;")</f>
        <v/>
      </c>
      <c r="I3848" s="9">
        <f>COUNTIFS(Violations[Key],C3848,Violations[Critical flag],"Critical")</f>
        <v/>
      </c>
      <c r="J3848" s="9">
        <f>IF(LEFT(_xlfn.XLOOKUP(C3848,Violations[Key],Violations[Action]),20)="Establishment Closed","Yes","No")</f>
        <v/>
      </c>
      <c r="K3848" s="9">
        <f>IF(F3848&lt;=13,"Yes","No")</f>
        <v/>
      </c>
    </row>
    <row r="3849">
      <c r="A3849" t="n">
        <v>50162783</v>
      </c>
      <c r="B3849" s="8" t="n">
        <v>46202</v>
      </c>
      <c r="C3849" s="9">
        <f>A3849&amp;"-"&amp;TEXT(B3849,"yyyymmdd")</f>
        <v/>
      </c>
      <c r="D3849" s="9">
        <f>_xlfn.XLOOKUP(C3849,Violations[Key],Violations[Boro])</f>
        <v/>
      </c>
      <c r="E3849" s="9">
        <f>_xlfn.XLOOKUP(C3849,Violations[Key],Violations[Cuisine])</f>
        <v/>
      </c>
      <c r="F3849" s="9">
        <f>_xlfn.XLOOKUP(C3849,Violations[Key],Violations[Score])</f>
        <v/>
      </c>
      <c r="G3849" s="9">
        <f>_xlfn.XLOOKUP(C3849,Violations[Key],Violations[Grade])&amp;""</f>
        <v/>
      </c>
      <c r="H3849" s="9">
        <f>COUNTIFS(Violations[Key],C3849,Violations[Violation code],"&lt;&gt;")</f>
        <v/>
      </c>
      <c r="I3849" s="9">
        <f>COUNTIFS(Violations[Key],C3849,Violations[Critical flag],"Critical")</f>
        <v/>
      </c>
      <c r="J3849" s="9">
        <f>IF(LEFT(_xlfn.XLOOKUP(C3849,Violations[Key],Violations[Action]),20)="Establishment Closed","Yes","No")</f>
        <v/>
      </c>
      <c r="K3849" s="9">
        <f>IF(F3849&lt;=13,"Yes","No")</f>
        <v/>
      </c>
    </row>
    <row r="3850">
      <c r="A3850" t="n">
        <v>50164511</v>
      </c>
      <c r="B3850" s="8" t="n">
        <v>46202</v>
      </c>
      <c r="C3850" s="9">
        <f>A3850&amp;"-"&amp;TEXT(B3850,"yyyymmdd")</f>
        <v/>
      </c>
      <c r="D3850" s="9">
        <f>_xlfn.XLOOKUP(C3850,Violations[Key],Violations[Boro])</f>
        <v/>
      </c>
      <c r="E3850" s="9">
        <f>_xlfn.XLOOKUP(C3850,Violations[Key],Violations[Cuisine])</f>
        <v/>
      </c>
      <c r="F3850" s="9">
        <f>_xlfn.XLOOKUP(C3850,Violations[Key],Violations[Score])</f>
        <v/>
      </c>
      <c r="G3850" s="9">
        <f>_xlfn.XLOOKUP(C3850,Violations[Key],Violations[Grade])&amp;""</f>
        <v/>
      </c>
      <c r="H3850" s="9">
        <f>COUNTIFS(Violations[Key],C3850,Violations[Violation code],"&lt;&gt;")</f>
        <v/>
      </c>
      <c r="I3850" s="9">
        <f>COUNTIFS(Violations[Key],C3850,Violations[Critical flag],"Critical")</f>
        <v/>
      </c>
      <c r="J3850" s="9">
        <f>IF(LEFT(_xlfn.XLOOKUP(C3850,Violations[Key],Violations[Action]),20)="Establishment Closed","Yes","No")</f>
        <v/>
      </c>
      <c r="K3850" s="9">
        <f>IF(F3850&lt;=13,"Yes","No")</f>
        <v/>
      </c>
    </row>
    <row r="3851">
      <c r="A3851" t="n">
        <v>50176178</v>
      </c>
      <c r="B3851" s="8" t="n">
        <v>46202</v>
      </c>
      <c r="C3851" s="9">
        <f>A3851&amp;"-"&amp;TEXT(B3851,"yyyymmdd")</f>
        <v/>
      </c>
      <c r="D3851" s="9">
        <f>_xlfn.XLOOKUP(C3851,Violations[Key],Violations[Boro])</f>
        <v/>
      </c>
      <c r="E3851" s="9">
        <f>_xlfn.XLOOKUP(C3851,Violations[Key],Violations[Cuisine])</f>
        <v/>
      </c>
      <c r="F3851" s="9">
        <f>_xlfn.XLOOKUP(C3851,Violations[Key],Violations[Score])</f>
        <v/>
      </c>
      <c r="G3851" s="9">
        <f>_xlfn.XLOOKUP(C3851,Violations[Key],Violations[Grade])&amp;""</f>
        <v/>
      </c>
      <c r="H3851" s="9">
        <f>COUNTIFS(Violations[Key],C3851,Violations[Violation code],"&lt;&gt;")</f>
        <v/>
      </c>
      <c r="I3851" s="9">
        <f>COUNTIFS(Violations[Key],C3851,Violations[Critical flag],"Critical")</f>
        <v/>
      </c>
      <c r="J3851" s="9">
        <f>IF(LEFT(_xlfn.XLOOKUP(C3851,Violations[Key],Violations[Action]),20)="Establishment Closed","Yes","No")</f>
        <v/>
      </c>
      <c r="K3851" s="9">
        <f>IF(F3851&lt;=13,"Yes","No")</f>
        <v/>
      </c>
    </row>
    <row r="3852">
      <c r="A3852" t="n">
        <v>50179587</v>
      </c>
      <c r="B3852" s="8" t="n">
        <v>46202</v>
      </c>
      <c r="C3852" s="9">
        <f>A3852&amp;"-"&amp;TEXT(B3852,"yyyymmdd")</f>
        <v/>
      </c>
      <c r="D3852" s="9">
        <f>_xlfn.XLOOKUP(C3852,Violations[Key],Violations[Boro])</f>
        <v/>
      </c>
      <c r="E3852" s="9">
        <f>_xlfn.XLOOKUP(C3852,Violations[Key],Violations[Cuisine])</f>
        <v/>
      </c>
      <c r="F3852" s="9">
        <f>_xlfn.XLOOKUP(C3852,Violations[Key],Violations[Score])</f>
        <v/>
      </c>
      <c r="G3852" s="9">
        <f>_xlfn.XLOOKUP(C3852,Violations[Key],Violations[Grade])&amp;""</f>
        <v/>
      </c>
      <c r="H3852" s="9">
        <f>COUNTIFS(Violations[Key],C3852,Violations[Violation code],"&lt;&gt;")</f>
        <v/>
      </c>
      <c r="I3852" s="9">
        <f>COUNTIFS(Violations[Key],C3852,Violations[Critical flag],"Critical")</f>
        <v/>
      </c>
      <c r="J3852" s="9">
        <f>IF(LEFT(_xlfn.XLOOKUP(C3852,Violations[Key],Violations[Action]),20)="Establishment Closed","Yes","No")</f>
        <v/>
      </c>
      <c r="K3852" s="9">
        <f>IF(F3852&lt;=13,"Yes","No")</f>
        <v/>
      </c>
    </row>
    <row r="3853">
      <c r="A3853" t="n">
        <v>50180070</v>
      </c>
      <c r="B3853" s="8" t="n">
        <v>46202</v>
      </c>
      <c r="C3853" s="9">
        <f>A3853&amp;"-"&amp;TEXT(B3853,"yyyymmdd")</f>
        <v/>
      </c>
      <c r="D3853" s="9">
        <f>_xlfn.XLOOKUP(C3853,Violations[Key],Violations[Boro])</f>
        <v/>
      </c>
      <c r="E3853" s="9">
        <f>_xlfn.XLOOKUP(C3853,Violations[Key],Violations[Cuisine])</f>
        <v/>
      </c>
      <c r="F3853" s="9">
        <f>_xlfn.XLOOKUP(C3853,Violations[Key],Violations[Score])</f>
        <v/>
      </c>
      <c r="G3853" s="9">
        <f>_xlfn.XLOOKUP(C3853,Violations[Key],Violations[Grade])&amp;""</f>
        <v/>
      </c>
      <c r="H3853" s="9">
        <f>COUNTIFS(Violations[Key],C3853,Violations[Violation code],"&lt;&gt;")</f>
        <v/>
      </c>
      <c r="I3853" s="9">
        <f>COUNTIFS(Violations[Key],C3853,Violations[Critical flag],"Critical")</f>
        <v/>
      </c>
      <c r="J3853" s="9">
        <f>IF(LEFT(_xlfn.XLOOKUP(C3853,Violations[Key],Violations[Action]),20)="Establishment Closed","Yes","No")</f>
        <v/>
      </c>
      <c r="K3853" s="9">
        <f>IF(F3853&lt;=13,"Yes","No")</f>
        <v/>
      </c>
    </row>
    <row r="3854">
      <c r="A3854" t="n">
        <v>50180215</v>
      </c>
      <c r="B3854" s="8" t="n">
        <v>46202</v>
      </c>
      <c r="C3854" s="9">
        <f>A3854&amp;"-"&amp;TEXT(B3854,"yyyymmdd")</f>
        <v/>
      </c>
      <c r="D3854" s="9">
        <f>_xlfn.XLOOKUP(C3854,Violations[Key],Violations[Boro])</f>
        <v/>
      </c>
      <c r="E3854" s="9">
        <f>_xlfn.XLOOKUP(C3854,Violations[Key],Violations[Cuisine])</f>
        <v/>
      </c>
      <c r="F3854" s="9">
        <f>_xlfn.XLOOKUP(C3854,Violations[Key],Violations[Score])</f>
        <v/>
      </c>
      <c r="G3854" s="9">
        <f>_xlfn.XLOOKUP(C3854,Violations[Key],Violations[Grade])&amp;""</f>
        <v/>
      </c>
      <c r="H3854" s="9">
        <f>COUNTIFS(Violations[Key],C3854,Violations[Violation code],"&lt;&gt;")</f>
        <v/>
      </c>
      <c r="I3854" s="9">
        <f>COUNTIFS(Violations[Key],C3854,Violations[Critical flag],"Critical")</f>
        <v/>
      </c>
      <c r="J3854" s="9">
        <f>IF(LEFT(_xlfn.XLOOKUP(C3854,Violations[Key],Violations[Action]),20)="Establishment Closed","Yes","No")</f>
        <v/>
      </c>
      <c r="K3854" s="9">
        <f>IF(F3854&lt;=13,"Yes","No")</f>
        <v/>
      </c>
    </row>
    <row r="3855">
      <c r="A3855" t="n">
        <v>40365904</v>
      </c>
      <c r="B3855" s="8" t="n">
        <v>46203</v>
      </c>
      <c r="C3855" s="9">
        <f>A3855&amp;"-"&amp;TEXT(B3855,"yyyymmdd")</f>
        <v/>
      </c>
      <c r="D3855" s="9">
        <f>_xlfn.XLOOKUP(C3855,Violations[Key],Violations[Boro])</f>
        <v/>
      </c>
      <c r="E3855" s="9">
        <f>_xlfn.XLOOKUP(C3855,Violations[Key],Violations[Cuisine])</f>
        <v/>
      </c>
      <c r="F3855" s="9">
        <f>_xlfn.XLOOKUP(C3855,Violations[Key],Violations[Score])</f>
        <v/>
      </c>
      <c r="G3855" s="9">
        <f>_xlfn.XLOOKUP(C3855,Violations[Key],Violations[Grade])&amp;""</f>
        <v/>
      </c>
      <c r="H3855" s="9">
        <f>COUNTIFS(Violations[Key],C3855,Violations[Violation code],"&lt;&gt;")</f>
        <v/>
      </c>
      <c r="I3855" s="9">
        <f>COUNTIFS(Violations[Key],C3855,Violations[Critical flag],"Critical")</f>
        <v/>
      </c>
      <c r="J3855" s="9">
        <f>IF(LEFT(_xlfn.XLOOKUP(C3855,Violations[Key],Violations[Action]),20)="Establishment Closed","Yes","No")</f>
        <v/>
      </c>
      <c r="K3855" s="9">
        <f>IF(F3855&lt;=13,"Yes","No")</f>
        <v/>
      </c>
    </row>
    <row r="3856">
      <c r="A3856" t="n">
        <v>40401895</v>
      </c>
      <c r="B3856" s="8" t="n">
        <v>46203</v>
      </c>
      <c r="C3856" s="9">
        <f>A3856&amp;"-"&amp;TEXT(B3856,"yyyymmdd")</f>
        <v/>
      </c>
      <c r="D3856" s="9">
        <f>_xlfn.XLOOKUP(C3856,Violations[Key],Violations[Boro])</f>
        <v/>
      </c>
      <c r="E3856" s="9">
        <f>_xlfn.XLOOKUP(C3856,Violations[Key],Violations[Cuisine])</f>
        <v/>
      </c>
      <c r="F3856" s="9">
        <f>_xlfn.XLOOKUP(C3856,Violations[Key],Violations[Score])</f>
        <v/>
      </c>
      <c r="G3856" s="9">
        <f>_xlfn.XLOOKUP(C3856,Violations[Key],Violations[Grade])&amp;""</f>
        <v/>
      </c>
      <c r="H3856" s="9">
        <f>COUNTIFS(Violations[Key],C3856,Violations[Violation code],"&lt;&gt;")</f>
        <v/>
      </c>
      <c r="I3856" s="9">
        <f>COUNTIFS(Violations[Key],C3856,Violations[Critical flag],"Critical")</f>
        <v/>
      </c>
      <c r="J3856" s="9">
        <f>IF(LEFT(_xlfn.XLOOKUP(C3856,Violations[Key],Violations[Action]),20)="Establishment Closed","Yes","No")</f>
        <v/>
      </c>
      <c r="K3856" s="9">
        <f>IF(F3856&lt;=13,"Yes","No")</f>
        <v/>
      </c>
    </row>
    <row r="3857">
      <c r="A3857" t="n">
        <v>40566617</v>
      </c>
      <c r="B3857" s="8" t="n">
        <v>46203</v>
      </c>
      <c r="C3857" s="9">
        <f>A3857&amp;"-"&amp;TEXT(B3857,"yyyymmdd")</f>
        <v/>
      </c>
      <c r="D3857" s="9">
        <f>_xlfn.XLOOKUP(C3857,Violations[Key],Violations[Boro])</f>
        <v/>
      </c>
      <c r="E3857" s="9">
        <f>_xlfn.XLOOKUP(C3857,Violations[Key],Violations[Cuisine])</f>
        <v/>
      </c>
      <c r="F3857" s="9">
        <f>_xlfn.XLOOKUP(C3857,Violations[Key],Violations[Score])</f>
        <v/>
      </c>
      <c r="G3857" s="9">
        <f>_xlfn.XLOOKUP(C3857,Violations[Key],Violations[Grade])&amp;""</f>
        <v/>
      </c>
      <c r="H3857" s="9">
        <f>COUNTIFS(Violations[Key],C3857,Violations[Violation code],"&lt;&gt;")</f>
        <v/>
      </c>
      <c r="I3857" s="9">
        <f>COUNTIFS(Violations[Key],C3857,Violations[Critical flag],"Critical")</f>
        <v/>
      </c>
      <c r="J3857" s="9">
        <f>IF(LEFT(_xlfn.XLOOKUP(C3857,Violations[Key],Violations[Action]),20)="Establishment Closed","Yes","No")</f>
        <v/>
      </c>
      <c r="K3857" s="9">
        <f>IF(F3857&lt;=13,"Yes","No")</f>
        <v/>
      </c>
    </row>
    <row r="3858">
      <c r="A3858" t="n">
        <v>40571081</v>
      </c>
      <c r="B3858" s="8" t="n">
        <v>46203</v>
      </c>
      <c r="C3858" s="9">
        <f>A3858&amp;"-"&amp;TEXT(B3858,"yyyymmdd")</f>
        <v/>
      </c>
      <c r="D3858" s="9">
        <f>_xlfn.XLOOKUP(C3858,Violations[Key],Violations[Boro])</f>
        <v/>
      </c>
      <c r="E3858" s="9">
        <f>_xlfn.XLOOKUP(C3858,Violations[Key],Violations[Cuisine])</f>
        <v/>
      </c>
      <c r="F3858" s="9">
        <f>_xlfn.XLOOKUP(C3858,Violations[Key],Violations[Score])</f>
        <v/>
      </c>
      <c r="G3858" s="9">
        <f>_xlfn.XLOOKUP(C3858,Violations[Key],Violations[Grade])&amp;""</f>
        <v/>
      </c>
      <c r="H3858" s="9">
        <f>COUNTIFS(Violations[Key],C3858,Violations[Violation code],"&lt;&gt;")</f>
        <v/>
      </c>
      <c r="I3858" s="9">
        <f>COUNTIFS(Violations[Key],C3858,Violations[Critical flag],"Critical")</f>
        <v/>
      </c>
      <c r="J3858" s="9">
        <f>IF(LEFT(_xlfn.XLOOKUP(C3858,Violations[Key],Violations[Action]),20)="Establishment Closed","Yes","No")</f>
        <v/>
      </c>
      <c r="K3858" s="9">
        <f>IF(F3858&lt;=13,"Yes","No")</f>
        <v/>
      </c>
    </row>
    <row r="3859">
      <c r="A3859" t="n">
        <v>40674404</v>
      </c>
      <c r="B3859" s="8" t="n">
        <v>46203</v>
      </c>
      <c r="C3859" s="9">
        <f>A3859&amp;"-"&amp;TEXT(B3859,"yyyymmdd")</f>
        <v/>
      </c>
      <c r="D3859" s="9">
        <f>_xlfn.XLOOKUP(C3859,Violations[Key],Violations[Boro])</f>
        <v/>
      </c>
      <c r="E3859" s="9">
        <f>_xlfn.XLOOKUP(C3859,Violations[Key],Violations[Cuisine])</f>
        <v/>
      </c>
      <c r="F3859" s="9">
        <f>_xlfn.XLOOKUP(C3859,Violations[Key],Violations[Score])</f>
        <v/>
      </c>
      <c r="G3859" s="9">
        <f>_xlfn.XLOOKUP(C3859,Violations[Key],Violations[Grade])&amp;""</f>
        <v/>
      </c>
      <c r="H3859" s="9">
        <f>COUNTIFS(Violations[Key],C3859,Violations[Violation code],"&lt;&gt;")</f>
        <v/>
      </c>
      <c r="I3859" s="9">
        <f>COUNTIFS(Violations[Key],C3859,Violations[Critical flag],"Critical")</f>
        <v/>
      </c>
      <c r="J3859" s="9">
        <f>IF(LEFT(_xlfn.XLOOKUP(C3859,Violations[Key],Violations[Action]),20)="Establishment Closed","Yes","No")</f>
        <v/>
      </c>
      <c r="K3859" s="9">
        <f>IF(F3859&lt;=13,"Yes","No")</f>
        <v/>
      </c>
    </row>
    <row r="3860">
      <c r="A3860" t="n">
        <v>40695260</v>
      </c>
      <c r="B3860" s="8" t="n">
        <v>46203</v>
      </c>
      <c r="C3860" s="9">
        <f>A3860&amp;"-"&amp;TEXT(B3860,"yyyymmdd")</f>
        <v/>
      </c>
      <c r="D3860" s="9">
        <f>_xlfn.XLOOKUP(C3860,Violations[Key],Violations[Boro])</f>
        <v/>
      </c>
      <c r="E3860" s="9">
        <f>_xlfn.XLOOKUP(C3860,Violations[Key],Violations[Cuisine])</f>
        <v/>
      </c>
      <c r="F3860" s="9">
        <f>_xlfn.XLOOKUP(C3860,Violations[Key],Violations[Score])</f>
        <v/>
      </c>
      <c r="G3860" s="9">
        <f>_xlfn.XLOOKUP(C3860,Violations[Key],Violations[Grade])&amp;""</f>
        <v/>
      </c>
      <c r="H3860" s="9">
        <f>COUNTIFS(Violations[Key],C3860,Violations[Violation code],"&lt;&gt;")</f>
        <v/>
      </c>
      <c r="I3860" s="9">
        <f>COUNTIFS(Violations[Key],C3860,Violations[Critical flag],"Critical")</f>
        <v/>
      </c>
      <c r="J3860" s="9">
        <f>IF(LEFT(_xlfn.XLOOKUP(C3860,Violations[Key],Violations[Action]),20)="Establishment Closed","Yes","No")</f>
        <v/>
      </c>
      <c r="K3860" s="9">
        <f>IF(F3860&lt;=13,"Yes","No")</f>
        <v/>
      </c>
    </row>
    <row r="3861">
      <c r="A3861" t="n">
        <v>41099763</v>
      </c>
      <c r="B3861" s="8" t="n">
        <v>46203</v>
      </c>
      <c r="C3861" s="9">
        <f>A3861&amp;"-"&amp;TEXT(B3861,"yyyymmdd")</f>
        <v/>
      </c>
      <c r="D3861" s="9">
        <f>_xlfn.XLOOKUP(C3861,Violations[Key],Violations[Boro])</f>
        <v/>
      </c>
      <c r="E3861" s="9">
        <f>_xlfn.XLOOKUP(C3861,Violations[Key],Violations[Cuisine])</f>
        <v/>
      </c>
      <c r="F3861" s="9">
        <f>_xlfn.XLOOKUP(C3861,Violations[Key],Violations[Score])</f>
        <v/>
      </c>
      <c r="G3861" s="9">
        <f>_xlfn.XLOOKUP(C3861,Violations[Key],Violations[Grade])&amp;""</f>
        <v/>
      </c>
      <c r="H3861" s="9">
        <f>COUNTIFS(Violations[Key],C3861,Violations[Violation code],"&lt;&gt;")</f>
        <v/>
      </c>
      <c r="I3861" s="9">
        <f>COUNTIFS(Violations[Key],C3861,Violations[Critical flag],"Critical")</f>
        <v/>
      </c>
      <c r="J3861" s="9">
        <f>IF(LEFT(_xlfn.XLOOKUP(C3861,Violations[Key],Violations[Action]),20)="Establishment Closed","Yes","No")</f>
        <v/>
      </c>
      <c r="K3861" s="9">
        <f>IF(F3861&lt;=13,"Yes","No")</f>
        <v/>
      </c>
    </row>
    <row r="3862">
      <c r="A3862" t="n">
        <v>41167732</v>
      </c>
      <c r="B3862" s="8" t="n">
        <v>46203</v>
      </c>
      <c r="C3862" s="9">
        <f>A3862&amp;"-"&amp;TEXT(B3862,"yyyymmdd")</f>
        <v/>
      </c>
      <c r="D3862" s="9">
        <f>_xlfn.XLOOKUP(C3862,Violations[Key],Violations[Boro])</f>
        <v/>
      </c>
      <c r="E3862" s="9">
        <f>_xlfn.XLOOKUP(C3862,Violations[Key],Violations[Cuisine])</f>
        <v/>
      </c>
      <c r="F3862" s="9">
        <f>_xlfn.XLOOKUP(C3862,Violations[Key],Violations[Score])</f>
        <v/>
      </c>
      <c r="G3862" s="9">
        <f>_xlfn.XLOOKUP(C3862,Violations[Key],Violations[Grade])&amp;""</f>
        <v/>
      </c>
      <c r="H3862" s="9">
        <f>COUNTIFS(Violations[Key],C3862,Violations[Violation code],"&lt;&gt;")</f>
        <v/>
      </c>
      <c r="I3862" s="9">
        <f>COUNTIFS(Violations[Key],C3862,Violations[Critical flag],"Critical")</f>
        <v/>
      </c>
      <c r="J3862" s="9">
        <f>IF(LEFT(_xlfn.XLOOKUP(C3862,Violations[Key],Violations[Action]),20)="Establishment Closed","Yes","No")</f>
        <v/>
      </c>
      <c r="K3862" s="9">
        <f>IF(F3862&lt;=13,"Yes","No")</f>
        <v/>
      </c>
    </row>
    <row r="3863">
      <c r="A3863" t="n">
        <v>41234821</v>
      </c>
      <c r="B3863" s="8" t="n">
        <v>46203</v>
      </c>
      <c r="C3863" s="9">
        <f>A3863&amp;"-"&amp;TEXT(B3863,"yyyymmdd")</f>
        <v/>
      </c>
      <c r="D3863" s="9">
        <f>_xlfn.XLOOKUP(C3863,Violations[Key],Violations[Boro])</f>
        <v/>
      </c>
      <c r="E3863" s="9">
        <f>_xlfn.XLOOKUP(C3863,Violations[Key],Violations[Cuisine])</f>
        <v/>
      </c>
      <c r="F3863" s="9">
        <f>_xlfn.XLOOKUP(C3863,Violations[Key],Violations[Score])</f>
        <v/>
      </c>
      <c r="G3863" s="9">
        <f>_xlfn.XLOOKUP(C3863,Violations[Key],Violations[Grade])&amp;""</f>
        <v/>
      </c>
      <c r="H3863" s="9">
        <f>COUNTIFS(Violations[Key],C3863,Violations[Violation code],"&lt;&gt;")</f>
        <v/>
      </c>
      <c r="I3863" s="9">
        <f>COUNTIFS(Violations[Key],C3863,Violations[Critical flag],"Critical")</f>
        <v/>
      </c>
      <c r="J3863" s="9">
        <f>IF(LEFT(_xlfn.XLOOKUP(C3863,Violations[Key],Violations[Action]),20)="Establishment Closed","Yes","No")</f>
        <v/>
      </c>
      <c r="K3863" s="9">
        <f>IF(F3863&lt;=13,"Yes","No")</f>
        <v/>
      </c>
    </row>
    <row r="3864">
      <c r="A3864" t="n">
        <v>41249550</v>
      </c>
      <c r="B3864" s="8" t="n">
        <v>46203</v>
      </c>
      <c r="C3864" s="9">
        <f>A3864&amp;"-"&amp;TEXT(B3864,"yyyymmdd")</f>
        <v/>
      </c>
      <c r="D3864" s="9">
        <f>_xlfn.XLOOKUP(C3864,Violations[Key],Violations[Boro])</f>
        <v/>
      </c>
      <c r="E3864" s="9">
        <f>_xlfn.XLOOKUP(C3864,Violations[Key],Violations[Cuisine])</f>
        <v/>
      </c>
      <c r="F3864" s="9">
        <f>_xlfn.XLOOKUP(C3864,Violations[Key],Violations[Score])</f>
        <v/>
      </c>
      <c r="G3864" s="9">
        <f>_xlfn.XLOOKUP(C3864,Violations[Key],Violations[Grade])&amp;""</f>
        <v/>
      </c>
      <c r="H3864" s="9">
        <f>COUNTIFS(Violations[Key],C3864,Violations[Violation code],"&lt;&gt;")</f>
        <v/>
      </c>
      <c r="I3864" s="9">
        <f>COUNTIFS(Violations[Key],C3864,Violations[Critical flag],"Critical")</f>
        <v/>
      </c>
      <c r="J3864" s="9">
        <f>IF(LEFT(_xlfn.XLOOKUP(C3864,Violations[Key],Violations[Action]),20)="Establishment Closed","Yes","No")</f>
        <v/>
      </c>
      <c r="K3864" s="9">
        <f>IF(F3864&lt;=13,"Yes","No")</f>
        <v/>
      </c>
    </row>
    <row r="3865">
      <c r="A3865" t="n">
        <v>41280267</v>
      </c>
      <c r="B3865" s="8" t="n">
        <v>46203</v>
      </c>
      <c r="C3865" s="9">
        <f>A3865&amp;"-"&amp;TEXT(B3865,"yyyymmdd")</f>
        <v/>
      </c>
      <c r="D3865" s="9">
        <f>_xlfn.XLOOKUP(C3865,Violations[Key],Violations[Boro])</f>
        <v/>
      </c>
      <c r="E3865" s="9">
        <f>_xlfn.XLOOKUP(C3865,Violations[Key],Violations[Cuisine])</f>
        <v/>
      </c>
      <c r="F3865" s="9">
        <f>_xlfn.XLOOKUP(C3865,Violations[Key],Violations[Score])</f>
        <v/>
      </c>
      <c r="G3865" s="9">
        <f>_xlfn.XLOOKUP(C3865,Violations[Key],Violations[Grade])&amp;""</f>
        <v/>
      </c>
      <c r="H3865" s="9">
        <f>COUNTIFS(Violations[Key],C3865,Violations[Violation code],"&lt;&gt;")</f>
        <v/>
      </c>
      <c r="I3865" s="9">
        <f>COUNTIFS(Violations[Key],C3865,Violations[Critical flag],"Critical")</f>
        <v/>
      </c>
      <c r="J3865" s="9">
        <f>IF(LEFT(_xlfn.XLOOKUP(C3865,Violations[Key],Violations[Action]),20)="Establishment Closed","Yes","No")</f>
        <v/>
      </c>
      <c r="K3865" s="9">
        <f>IF(F3865&lt;=13,"Yes","No")</f>
        <v/>
      </c>
    </row>
    <row r="3866">
      <c r="A3866" t="n">
        <v>41287813</v>
      </c>
      <c r="B3866" s="8" t="n">
        <v>46203</v>
      </c>
      <c r="C3866" s="9">
        <f>A3866&amp;"-"&amp;TEXT(B3866,"yyyymmdd")</f>
        <v/>
      </c>
      <c r="D3866" s="9">
        <f>_xlfn.XLOOKUP(C3866,Violations[Key],Violations[Boro])</f>
        <v/>
      </c>
      <c r="E3866" s="9">
        <f>_xlfn.XLOOKUP(C3866,Violations[Key],Violations[Cuisine])</f>
        <v/>
      </c>
      <c r="F3866" s="9">
        <f>_xlfn.XLOOKUP(C3866,Violations[Key],Violations[Score])</f>
        <v/>
      </c>
      <c r="G3866" s="9">
        <f>_xlfn.XLOOKUP(C3866,Violations[Key],Violations[Grade])&amp;""</f>
        <v/>
      </c>
      <c r="H3866" s="9">
        <f>COUNTIFS(Violations[Key],C3866,Violations[Violation code],"&lt;&gt;")</f>
        <v/>
      </c>
      <c r="I3866" s="9">
        <f>COUNTIFS(Violations[Key],C3866,Violations[Critical flag],"Critical")</f>
        <v/>
      </c>
      <c r="J3866" s="9">
        <f>IF(LEFT(_xlfn.XLOOKUP(C3866,Violations[Key],Violations[Action]),20)="Establishment Closed","Yes","No")</f>
        <v/>
      </c>
      <c r="K3866" s="9">
        <f>IF(F3866&lt;=13,"Yes","No")</f>
        <v/>
      </c>
    </row>
    <row r="3867">
      <c r="A3867" t="n">
        <v>41319405</v>
      </c>
      <c r="B3867" s="8" t="n">
        <v>46203</v>
      </c>
      <c r="C3867" s="9">
        <f>A3867&amp;"-"&amp;TEXT(B3867,"yyyymmdd")</f>
        <v/>
      </c>
      <c r="D3867" s="9">
        <f>_xlfn.XLOOKUP(C3867,Violations[Key],Violations[Boro])</f>
        <v/>
      </c>
      <c r="E3867" s="9">
        <f>_xlfn.XLOOKUP(C3867,Violations[Key],Violations[Cuisine])</f>
        <v/>
      </c>
      <c r="F3867" s="9">
        <f>_xlfn.XLOOKUP(C3867,Violations[Key],Violations[Score])</f>
        <v/>
      </c>
      <c r="G3867" s="9">
        <f>_xlfn.XLOOKUP(C3867,Violations[Key],Violations[Grade])&amp;""</f>
        <v/>
      </c>
      <c r="H3867" s="9">
        <f>COUNTIFS(Violations[Key],C3867,Violations[Violation code],"&lt;&gt;")</f>
        <v/>
      </c>
      <c r="I3867" s="9">
        <f>COUNTIFS(Violations[Key],C3867,Violations[Critical flag],"Critical")</f>
        <v/>
      </c>
      <c r="J3867" s="9">
        <f>IF(LEFT(_xlfn.XLOOKUP(C3867,Violations[Key],Violations[Action]),20)="Establishment Closed","Yes","No")</f>
        <v/>
      </c>
      <c r="K3867" s="9">
        <f>IF(F3867&lt;=13,"Yes","No")</f>
        <v/>
      </c>
    </row>
    <row r="3868">
      <c r="A3868" t="n">
        <v>41377310</v>
      </c>
      <c r="B3868" s="8" t="n">
        <v>46203</v>
      </c>
      <c r="C3868" s="9">
        <f>A3868&amp;"-"&amp;TEXT(B3868,"yyyymmdd")</f>
        <v/>
      </c>
      <c r="D3868" s="9">
        <f>_xlfn.XLOOKUP(C3868,Violations[Key],Violations[Boro])</f>
        <v/>
      </c>
      <c r="E3868" s="9">
        <f>_xlfn.XLOOKUP(C3868,Violations[Key],Violations[Cuisine])</f>
        <v/>
      </c>
      <c r="F3868" s="9">
        <f>_xlfn.XLOOKUP(C3868,Violations[Key],Violations[Score])</f>
        <v/>
      </c>
      <c r="G3868" s="9">
        <f>_xlfn.XLOOKUP(C3868,Violations[Key],Violations[Grade])&amp;""</f>
        <v/>
      </c>
      <c r="H3868" s="9">
        <f>COUNTIFS(Violations[Key],C3868,Violations[Violation code],"&lt;&gt;")</f>
        <v/>
      </c>
      <c r="I3868" s="9">
        <f>COUNTIFS(Violations[Key],C3868,Violations[Critical flag],"Critical")</f>
        <v/>
      </c>
      <c r="J3868" s="9">
        <f>IF(LEFT(_xlfn.XLOOKUP(C3868,Violations[Key],Violations[Action]),20)="Establishment Closed","Yes","No")</f>
        <v/>
      </c>
      <c r="K3868" s="9">
        <f>IF(F3868&lt;=13,"Yes","No")</f>
        <v/>
      </c>
    </row>
    <row r="3869">
      <c r="A3869" t="n">
        <v>41539957</v>
      </c>
      <c r="B3869" s="8" t="n">
        <v>46203</v>
      </c>
      <c r="C3869" s="9">
        <f>A3869&amp;"-"&amp;TEXT(B3869,"yyyymmdd")</f>
        <v/>
      </c>
      <c r="D3869" s="9">
        <f>_xlfn.XLOOKUP(C3869,Violations[Key],Violations[Boro])</f>
        <v/>
      </c>
      <c r="E3869" s="9">
        <f>_xlfn.XLOOKUP(C3869,Violations[Key],Violations[Cuisine])</f>
        <v/>
      </c>
      <c r="F3869" s="9">
        <f>_xlfn.XLOOKUP(C3869,Violations[Key],Violations[Score])</f>
        <v/>
      </c>
      <c r="G3869" s="9">
        <f>_xlfn.XLOOKUP(C3869,Violations[Key],Violations[Grade])&amp;""</f>
        <v/>
      </c>
      <c r="H3869" s="9">
        <f>COUNTIFS(Violations[Key],C3869,Violations[Violation code],"&lt;&gt;")</f>
        <v/>
      </c>
      <c r="I3869" s="9">
        <f>COUNTIFS(Violations[Key],C3869,Violations[Critical flag],"Critical")</f>
        <v/>
      </c>
      <c r="J3869" s="9">
        <f>IF(LEFT(_xlfn.XLOOKUP(C3869,Violations[Key],Violations[Action]),20)="Establishment Closed","Yes","No")</f>
        <v/>
      </c>
      <c r="K3869" s="9">
        <f>IF(F3869&lt;=13,"Yes","No")</f>
        <v/>
      </c>
    </row>
    <row r="3870">
      <c r="A3870" t="n">
        <v>41540906</v>
      </c>
      <c r="B3870" s="8" t="n">
        <v>46203</v>
      </c>
      <c r="C3870" s="9">
        <f>A3870&amp;"-"&amp;TEXT(B3870,"yyyymmdd")</f>
        <v/>
      </c>
      <c r="D3870" s="9">
        <f>_xlfn.XLOOKUP(C3870,Violations[Key],Violations[Boro])</f>
        <v/>
      </c>
      <c r="E3870" s="9">
        <f>_xlfn.XLOOKUP(C3870,Violations[Key],Violations[Cuisine])</f>
        <v/>
      </c>
      <c r="F3870" s="9">
        <f>_xlfn.XLOOKUP(C3870,Violations[Key],Violations[Score])</f>
        <v/>
      </c>
      <c r="G3870" s="9">
        <f>_xlfn.XLOOKUP(C3870,Violations[Key],Violations[Grade])&amp;""</f>
        <v/>
      </c>
      <c r="H3870" s="9">
        <f>COUNTIFS(Violations[Key],C3870,Violations[Violation code],"&lt;&gt;")</f>
        <v/>
      </c>
      <c r="I3870" s="9">
        <f>COUNTIFS(Violations[Key],C3870,Violations[Critical flag],"Critical")</f>
        <v/>
      </c>
      <c r="J3870" s="9">
        <f>IF(LEFT(_xlfn.XLOOKUP(C3870,Violations[Key],Violations[Action]),20)="Establishment Closed","Yes","No")</f>
        <v/>
      </c>
      <c r="K3870" s="9">
        <f>IF(F3870&lt;=13,"Yes","No")</f>
        <v/>
      </c>
    </row>
    <row r="3871">
      <c r="A3871" t="n">
        <v>41583426</v>
      </c>
      <c r="B3871" s="8" t="n">
        <v>46203</v>
      </c>
      <c r="C3871" s="9">
        <f>A3871&amp;"-"&amp;TEXT(B3871,"yyyymmdd")</f>
        <v/>
      </c>
      <c r="D3871" s="9">
        <f>_xlfn.XLOOKUP(C3871,Violations[Key],Violations[Boro])</f>
        <v/>
      </c>
      <c r="E3871" s="9">
        <f>_xlfn.XLOOKUP(C3871,Violations[Key],Violations[Cuisine])</f>
        <v/>
      </c>
      <c r="F3871" s="9">
        <f>_xlfn.XLOOKUP(C3871,Violations[Key],Violations[Score])</f>
        <v/>
      </c>
      <c r="G3871" s="9">
        <f>_xlfn.XLOOKUP(C3871,Violations[Key],Violations[Grade])&amp;""</f>
        <v/>
      </c>
      <c r="H3871" s="9">
        <f>COUNTIFS(Violations[Key],C3871,Violations[Violation code],"&lt;&gt;")</f>
        <v/>
      </c>
      <c r="I3871" s="9">
        <f>COUNTIFS(Violations[Key],C3871,Violations[Critical flag],"Critical")</f>
        <v/>
      </c>
      <c r="J3871" s="9">
        <f>IF(LEFT(_xlfn.XLOOKUP(C3871,Violations[Key],Violations[Action]),20)="Establishment Closed","Yes","No")</f>
        <v/>
      </c>
      <c r="K3871" s="9">
        <f>IF(F3871&lt;=13,"Yes","No")</f>
        <v/>
      </c>
    </row>
    <row r="3872">
      <c r="A3872" t="n">
        <v>41599878</v>
      </c>
      <c r="B3872" s="8" t="n">
        <v>46203</v>
      </c>
      <c r="C3872" s="9">
        <f>A3872&amp;"-"&amp;TEXT(B3872,"yyyymmdd")</f>
        <v/>
      </c>
      <c r="D3872" s="9">
        <f>_xlfn.XLOOKUP(C3872,Violations[Key],Violations[Boro])</f>
        <v/>
      </c>
      <c r="E3872" s="9">
        <f>_xlfn.XLOOKUP(C3872,Violations[Key],Violations[Cuisine])</f>
        <v/>
      </c>
      <c r="F3872" s="9">
        <f>_xlfn.XLOOKUP(C3872,Violations[Key],Violations[Score])</f>
        <v/>
      </c>
      <c r="G3872" s="9">
        <f>_xlfn.XLOOKUP(C3872,Violations[Key],Violations[Grade])&amp;""</f>
        <v/>
      </c>
      <c r="H3872" s="9">
        <f>COUNTIFS(Violations[Key],C3872,Violations[Violation code],"&lt;&gt;")</f>
        <v/>
      </c>
      <c r="I3872" s="9">
        <f>COUNTIFS(Violations[Key],C3872,Violations[Critical flag],"Critical")</f>
        <v/>
      </c>
      <c r="J3872" s="9">
        <f>IF(LEFT(_xlfn.XLOOKUP(C3872,Violations[Key],Violations[Action]),20)="Establishment Closed","Yes","No")</f>
        <v/>
      </c>
      <c r="K3872" s="9">
        <f>IF(F3872&lt;=13,"Yes","No")</f>
        <v/>
      </c>
    </row>
    <row r="3873">
      <c r="A3873" t="n">
        <v>41718160</v>
      </c>
      <c r="B3873" s="8" t="n">
        <v>46203</v>
      </c>
      <c r="C3873" s="9">
        <f>A3873&amp;"-"&amp;TEXT(B3873,"yyyymmdd")</f>
        <v/>
      </c>
      <c r="D3873" s="9">
        <f>_xlfn.XLOOKUP(C3873,Violations[Key],Violations[Boro])</f>
        <v/>
      </c>
      <c r="E3873" s="9">
        <f>_xlfn.XLOOKUP(C3873,Violations[Key],Violations[Cuisine])</f>
        <v/>
      </c>
      <c r="F3873" s="9">
        <f>_xlfn.XLOOKUP(C3873,Violations[Key],Violations[Score])</f>
        <v/>
      </c>
      <c r="G3873" s="9">
        <f>_xlfn.XLOOKUP(C3873,Violations[Key],Violations[Grade])&amp;""</f>
        <v/>
      </c>
      <c r="H3873" s="9">
        <f>COUNTIFS(Violations[Key],C3873,Violations[Violation code],"&lt;&gt;")</f>
        <v/>
      </c>
      <c r="I3873" s="9">
        <f>COUNTIFS(Violations[Key],C3873,Violations[Critical flag],"Critical")</f>
        <v/>
      </c>
      <c r="J3873" s="9">
        <f>IF(LEFT(_xlfn.XLOOKUP(C3873,Violations[Key],Violations[Action]),20)="Establishment Closed","Yes","No")</f>
        <v/>
      </c>
      <c r="K3873" s="9">
        <f>IF(F3873&lt;=13,"Yes","No")</f>
        <v/>
      </c>
    </row>
    <row r="3874">
      <c r="A3874" t="n">
        <v>50003931</v>
      </c>
      <c r="B3874" s="8" t="n">
        <v>46203</v>
      </c>
      <c r="C3874" s="9">
        <f>A3874&amp;"-"&amp;TEXT(B3874,"yyyymmdd")</f>
        <v/>
      </c>
      <c r="D3874" s="9">
        <f>_xlfn.XLOOKUP(C3874,Violations[Key],Violations[Boro])</f>
        <v/>
      </c>
      <c r="E3874" s="9">
        <f>_xlfn.XLOOKUP(C3874,Violations[Key],Violations[Cuisine])</f>
        <v/>
      </c>
      <c r="F3874" s="9">
        <f>_xlfn.XLOOKUP(C3874,Violations[Key],Violations[Score])</f>
        <v/>
      </c>
      <c r="G3874" s="9">
        <f>_xlfn.XLOOKUP(C3874,Violations[Key],Violations[Grade])&amp;""</f>
        <v/>
      </c>
      <c r="H3874" s="9">
        <f>COUNTIFS(Violations[Key],C3874,Violations[Violation code],"&lt;&gt;")</f>
        <v/>
      </c>
      <c r="I3874" s="9">
        <f>COUNTIFS(Violations[Key],C3874,Violations[Critical flag],"Critical")</f>
        <v/>
      </c>
      <c r="J3874" s="9">
        <f>IF(LEFT(_xlfn.XLOOKUP(C3874,Violations[Key],Violations[Action]),20)="Establishment Closed","Yes","No")</f>
        <v/>
      </c>
      <c r="K3874" s="9">
        <f>IF(F3874&lt;=13,"Yes","No")</f>
        <v/>
      </c>
    </row>
    <row r="3875">
      <c r="A3875" t="n">
        <v>50009233</v>
      </c>
      <c r="B3875" s="8" t="n">
        <v>46203</v>
      </c>
      <c r="C3875" s="9">
        <f>A3875&amp;"-"&amp;TEXT(B3875,"yyyymmdd")</f>
        <v/>
      </c>
      <c r="D3875" s="9">
        <f>_xlfn.XLOOKUP(C3875,Violations[Key],Violations[Boro])</f>
        <v/>
      </c>
      <c r="E3875" s="9">
        <f>_xlfn.XLOOKUP(C3875,Violations[Key],Violations[Cuisine])</f>
        <v/>
      </c>
      <c r="F3875" s="9">
        <f>_xlfn.XLOOKUP(C3875,Violations[Key],Violations[Score])</f>
        <v/>
      </c>
      <c r="G3875" s="9">
        <f>_xlfn.XLOOKUP(C3875,Violations[Key],Violations[Grade])&amp;""</f>
        <v/>
      </c>
      <c r="H3875" s="9">
        <f>COUNTIFS(Violations[Key],C3875,Violations[Violation code],"&lt;&gt;")</f>
        <v/>
      </c>
      <c r="I3875" s="9">
        <f>COUNTIFS(Violations[Key],C3875,Violations[Critical flag],"Critical")</f>
        <v/>
      </c>
      <c r="J3875" s="9">
        <f>IF(LEFT(_xlfn.XLOOKUP(C3875,Violations[Key],Violations[Action]),20)="Establishment Closed","Yes","No")</f>
        <v/>
      </c>
      <c r="K3875" s="9">
        <f>IF(F3875&lt;=13,"Yes","No")</f>
        <v/>
      </c>
    </row>
    <row r="3876">
      <c r="A3876" t="n">
        <v>50011311</v>
      </c>
      <c r="B3876" s="8" t="n">
        <v>46203</v>
      </c>
      <c r="C3876" s="9">
        <f>A3876&amp;"-"&amp;TEXT(B3876,"yyyymmdd")</f>
        <v/>
      </c>
      <c r="D3876" s="9">
        <f>_xlfn.XLOOKUP(C3876,Violations[Key],Violations[Boro])</f>
        <v/>
      </c>
      <c r="E3876" s="9">
        <f>_xlfn.XLOOKUP(C3876,Violations[Key],Violations[Cuisine])</f>
        <v/>
      </c>
      <c r="F3876" s="9">
        <f>_xlfn.XLOOKUP(C3876,Violations[Key],Violations[Score])</f>
        <v/>
      </c>
      <c r="G3876" s="9">
        <f>_xlfn.XLOOKUP(C3876,Violations[Key],Violations[Grade])&amp;""</f>
        <v/>
      </c>
      <c r="H3876" s="9">
        <f>COUNTIFS(Violations[Key],C3876,Violations[Violation code],"&lt;&gt;")</f>
        <v/>
      </c>
      <c r="I3876" s="9">
        <f>COUNTIFS(Violations[Key],C3876,Violations[Critical flag],"Critical")</f>
        <v/>
      </c>
      <c r="J3876" s="9">
        <f>IF(LEFT(_xlfn.XLOOKUP(C3876,Violations[Key],Violations[Action]),20)="Establishment Closed","Yes","No")</f>
        <v/>
      </c>
      <c r="K3876" s="9">
        <f>IF(F3876&lt;=13,"Yes","No")</f>
        <v/>
      </c>
    </row>
    <row r="3877">
      <c r="A3877" t="n">
        <v>50017045</v>
      </c>
      <c r="B3877" s="8" t="n">
        <v>46203</v>
      </c>
      <c r="C3877" s="9">
        <f>A3877&amp;"-"&amp;TEXT(B3877,"yyyymmdd")</f>
        <v/>
      </c>
      <c r="D3877" s="9">
        <f>_xlfn.XLOOKUP(C3877,Violations[Key],Violations[Boro])</f>
        <v/>
      </c>
      <c r="E3877" s="9">
        <f>_xlfn.XLOOKUP(C3877,Violations[Key],Violations[Cuisine])</f>
        <v/>
      </c>
      <c r="F3877" s="9">
        <f>_xlfn.XLOOKUP(C3877,Violations[Key],Violations[Score])</f>
        <v/>
      </c>
      <c r="G3877" s="9">
        <f>_xlfn.XLOOKUP(C3877,Violations[Key],Violations[Grade])&amp;""</f>
        <v/>
      </c>
      <c r="H3877" s="9">
        <f>COUNTIFS(Violations[Key],C3877,Violations[Violation code],"&lt;&gt;")</f>
        <v/>
      </c>
      <c r="I3877" s="9">
        <f>COUNTIFS(Violations[Key],C3877,Violations[Critical flag],"Critical")</f>
        <v/>
      </c>
      <c r="J3877" s="9">
        <f>IF(LEFT(_xlfn.XLOOKUP(C3877,Violations[Key],Violations[Action]),20)="Establishment Closed","Yes","No")</f>
        <v/>
      </c>
      <c r="K3877" s="9">
        <f>IF(F3877&lt;=13,"Yes","No")</f>
        <v/>
      </c>
    </row>
    <row r="3878">
      <c r="A3878" t="n">
        <v>50018453</v>
      </c>
      <c r="B3878" s="8" t="n">
        <v>46203</v>
      </c>
      <c r="C3878" s="9">
        <f>A3878&amp;"-"&amp;TEXT(B3878,"yyyymmdd")</f>
        <v/>
      </c>
      <c r="D3878" s="9">
        <f>_xlfn.XLOOKUP(C3878,Violations[Key],Violations[Boro])</f>
        <v/>
      </c>
      <c r="E3878" s="9">
        <f>_xlfn.XLOOKUP(C3878,Violations[Key],Violations[Cuisine])</f>
        <v/>
      </c>
      <c r="F3878" s="9">
        <f>_xlfn.XLOOKUP(C3878,Violations[Key],Violations[Score])</f>
        <v/>
      </c>
      <c r="G3878" s="9">
        <f>_xlfn.XLOOKUP(C3878,Violations[Key],Violations[Grade])&amp;""</f>
        <v/>
      </c>
      <c r="H3878" s="9">
        <f>COUNTIFS(Violations[Key],C3878,Violations[Violation code],"&lt;&gt;")</f>
        <v/>
      </c>
      <c r="I3878" s="9">
        <f>COUNTIFS(Violations[Key],C3878,Violations[Critical flag],"Critical")</f>
        <v/>
      </c>
      <c r="J3878" s="9">
        <f>IF(LEFT(_xlfn.XLOOKUP(C3878,Violations[Key],Violations[Action]),20)="Establishment Closed","Yes","No")</f>
        <v/>
      </c>
      <c r="K3878" s="9">
        <f>IF(F3878&lt;=13,"Yes","No")</f>
        <v/>
      </c>
    </row>
    <row r="3879">
      <c r="A3879" t="n">
        <v>50046207</v>
      </c>
      <c r="B3879" s="8" t="n">
        <v>46203</v>
      </c>
      <c r="C3879" s="9">
        <f>A3879&amp;"-"&amp;TEXT(B3879,"yyyymmdd")</f>
        <v/>
      </c>
      <c r="D3879" s="9">
        <f>_xlfn.XLOOKUP(C3879,Violations[Key],Violations[Boro])</f>
        <v/>
      </c>
      <c r="E3879" s="9">
        <f>_xlfn.XLOOKUP(C3879,Violations[Key],Violations[Cuisine])</f>
        <v/>
      </c>
      <c r="F3879" s="9">
        <f>_xlfn.XLOOKUP(C3879,Violations[Key],Violations[Score])</f>
        <v/>
      </c>
      <c r="G3879" s="9">
        <f>_xlfn.XLOOKUP(C3879,Violations[Key],Violations[Grade])&amp;""</f>
        <v/>
      </c>
      <c r="H3879" s="9">
        <f>COUNTIFS(Violations[Key],C3879,Violations[Violation code],"&lt;&gt;")</f>
        <v/>
      </c>
      <c r="I3879" s="9">
        <f>COUNTIFS(Violations[Key],C3879,Violations[Critical flag],"Critical")</f>
        <v/>
      </c>
      <c r="J3879" s="9">
        <f>IF(LEFT(_xlfn.XLOOKUP(C3879,Violations[Key],Violations[Action]),20)="Establishment Closed","Yes","No")</f>
        <v/>
      </c>
      <c r="K3879" s="9">
        <f>IF(F3879&lt;=13,"Yes","No")</f>
        <v/>
      </c>
    </row>
    <row r="3880">
      <c r="A3880" t="n">
        <v>50047509</v>
      </c>
      <c r="B3880" s="8" t="n">
        <v>46203</v>
      </c>
      <c r="C3880" s="9">
        <f>A3880&amp;"-"&amp;TEXT(B3880,"yyyymmdd")</f>
        <v/>
      </c>
      <c r="D3880" s="9">
        <f>_xlfn.XLOOKUP(C3880,Violations[Key],Violations[Boro])</f>
        <v/>
      </c>
      <c r="E3880" s="9">
        <f>_xlfn.XLOOKUP(C3880,Violations[Key],Violations[Cuisine])</f>
        <v/>
      </c>
      <c r="F3880" s="9">
        <f>_xlfn.XLOOKUP(C3880,Violations[Key],Violations[Score])</f>
        <v/>
      </c>
      <c r="G3880" s="9">
        <f>_xlfn.XLOOKUP(C3880,Violations[Key],Violations[Grade])&amp;""</f>
        <v/>
      </c>
      <c r="H3880" s="9">
        <f>COUNTIFS(Violations[Key],C3880,Violations[Violation code],"&lt;&gt;")</f>
        <v/>
      </c>
      <c r="I3880" s="9">
        <f>COUNTIFS(Violations[Key],C3880,Violations[Critical flag],"Critical")</f>
        <v/>
      </c>
      <c r="J3880" s="9">
        <f>IF(LEFT(_xlfn.XLOOKUP(C3880,Violations[Key],Violations[Action]),20)="Establishment Closed","Yes","No")</f>
        <v/>
      </c>
      <c r="K3880" s="9">
        <f>IF(F3880&lt;=13,"Yes","No")</f>
        <v/>
      </c>
    </row>
    <row r="3881">
      <c r="A3881" t="n">
        <v>50049008</v>
      </c>
      <c r="B3881" s="8" t="n">
        <v>46203</v>
      </c>
      <c r="C3881" s="9">
        <f>A3881&amp;"-"&amp;TEXT(B3881,"yyyymmdd")</f>
        <v/>
      </c>
      <c r="D3881" s="9">
        <f>_xlfn.XLOOKUP(C3881,Violations[Key],Violations[Boro])</f>
        <v/>
      </c>
      <c r="E3881" s="9">
        <f>_xlfn.XLOOKUP(C3881,Violations[Key],Violations[Cuisine])</f>
        <v/>
      </c>
      <c r="F3881" s="9">
        <f>_xlfn.XLOOKUP(C3881,Violations[Key],Violations[Score])</f>
        <v/>
      </c>
      <c r="G3881" s="9">
        <f>_xlfn.XLOOKUP(C3881,Violations[Key],Violations[Grade])&amp;""</f>
        <v/>
      </c>
      <c r="H3881" s="9">
        <f>COUNTIFS(Violations[Key],C3881,Violations[Violation code],"&lt;&gt;")</f>
        <v/>
      </c>
      <c r="I3881" s="9">
        <f>COUNTIFS(Violations[Key],C3881,Violations[Critical flag],"Critical")</f>
        <v/>
      </c>
      <c r="J3881" s="9">
        <f>IF(LEFT(_xlfn.XLOOKUP(C3881,Violations[Key],Violations[Action]),20)="Establishment Closed","Yes","No")</f>
        <v/>
      </c>
      <c r="K3881" s="9">
        <f>IF(F3881&lt;=13,"Yes","No")</f>
        <v/>
      </c>
    </row>
    <row r="3882">
      <c r="A3882" t="n">
        <v>50063161</v>
      </c>
      <c r="B3882" s="8" t="n">
        <v>46203</v>
      </c>
      <c r="C3882" s="9">
        <f>A3882&amp;"-"&amp;TEXT(B3882,"yyyymmdd")</f>
        <v/>
      </c>
      <c r="D3882" s="9">
        <f>_xlfn.XLOOKUP(C3882,Violations[Key],Violations[Boro])</f>
        <v/>
      </c>
      <c r="E3882" s="9">
        <f>_xlfn.XLOOKUP(C3882,Violations[Key],Violations[Cuisine])</f>
        <v/>
      </c>
      <c r="F3882" s="9">
        <f>_xlfn.XLOOKUP(C3882,Violations[Key],Violations[Score])</f>
        <v/>
      </c>
      <c r="G3882" s="9">
        <f>_xlfn.XLOOKUP(C3882,Violations[Key],Violations[Grade])&amp;""</f>
        <v/>
      </c>
      <c r="H3882" s="9">
        <f>COUNTIFS(Violations[Key],C3882,Violations[Violation code],"&lt;&gt;")</f>
        <v/>
      </c>
      <c r="I3882" s="9">
        <f>COUNTIFS(Violations[Key],C3882,Violations[Critical flag],"Critical")</f>
        <v/>
      </c>
      <c r="J3882" s="9">
        <f>IF(LEFT(_xlfn.XLOOKUP(C3882,Violations[Key],Violations[Action]),20)="Establishment Closed","Yes","No")</f>
        <v/>
      </c>
      <c r="K3882" s="9">
        <f>IF(F3882&lt;=13,"Yes","No")</f>
        <v/>
      </c>
    </row>
    <row r="3883">
      <c r="A3883" t="n">
        <v>50064478</v>
      </c>
      <c r="B3883" s="8" t="n">
        <v>46203</v>
      </c>
      <c r="C3883" s="9">
        <f>A3883&amp;"-"&amp;TEXT(B3883,"yyyymmdd")</f>
        <v/>
      </c>
      <c r="D3883" s="9">
        <f>_xlfn.XLOOKUP(C3883,Violations[Key],Violations[Boro])</f>
        <v/>
      </c>
      <c r="E3883" s="9">
        <f>_xlfn.XLOOKUP(C3883,Violations[Key],Violations[Cuisine])</f>
        <v/>
      </c>
      <c r="F3883" s="9">
        <f>_xlfn.XLOOKUP(C3883,Violations[Key],Violations[Score])</f>
        <v/>
      </c>
      <c r="G3883" s="9">
        <f>_xlfn.XLOOKUP(C3883,Violations[Key],Violations[Grade])&amp;""</f>
        <v/>
      </c>
      <c r="H3883" s="9">
        <f>COUNTIFS(Violations[Key],C3883,Violations[Violation code],"&lt;&gt;")</f>
        <v/>
      </c>
      <c r="I3883" s="9">
        <f>COUNTIFS(Violations[Key],C3883,Violations[Critical flag],"Critical")</f>
        <v/>
      </c>
      <c r="J3883" s="9">
        <f>IF(LEFT(_xlfn.XLOOKUP(C3883,Violations[Key],Violations[Action]),20)="Establishment Closed","Yes","No")</f>
        <v/>
      </c>
      <c r="K3883" s="9">
        <f>IF(F3883&lt;=13,"Yes","No")</f>
        <v/>
      </c>
    </row>
    <row r="3884">
      <c r="A3884" t="n">
        <v>50065009</v>
      </c>
      <c r="B3884" s="8" t="n">
        <v>46203</v>
      </c>
      <c r="C3884" s="9">
        <f>A3884&amp;"-"&amp;TEXT(B3884,"yyyymmdd")</f>
        <v/>
      </c>
      <c r="D3884" s="9">
        <f>_xlfn.XLOOKUP(C3884,Violations[Key],Violations[Boro])</f>
        <v/>
      </c>
      <c r="E3884" s="9">
        <f>_xlfn.XLOOKUP(C3884,Violations[Key],Violations[Cuisine])</f>
        <v/>
      </c>
      <c r="F3884" s="9">
        <f>_xlfn.XLOOKUP(C3884,Violations[Key],Violations[Score])</f>
        <v/>
      </c>
      <c r="G3884" s="9">
        <f>_xlfn.XLOOKUP(C3884,Violations[Key],Violations[Grade])&amp;""</f>
        <v/>
      </c>
      <c r="H3884" s="9">
        <f>COUNTIFS(Violations[Key],C3884,Violations[Violation code],"&lt;&gt;")</f>
        <v/>
      </c>
      <c r="I3884" s="9">
        <f>COUNTIFS(Violations[Key],C3884,Violations[Critical flag],"Critical")</f>
        <v/>
      </c>
      <c r="J3884" s="9">
        <f>IF(LEFT(_xlfn.XLOOKUP(C3884,Violations[Key],Violations[Action]),20)="Establishment Closed","Yes","No")</f>
        <v/>
      </c>
      <c r="K3884" s="9">
        <f>IF(F3884&lt;=13,"Yes","No")</f>
        <v/>
      </c>
    </row>
    <row r="3885">
      <c r="A3885" t="n">
        <v>50066194</v>
      </c>
      <c r="B3885" s="8" t="n">
        <v>46203</v>
      </c>
      <c r="C3885" s="9">
        <f>A3885&amp;"-"&amp;TEXT(B3885,"yyyymmdd")</f>
        <v/>
      </c>
      <c r="D3885" s="9">
        <f>_xlfn.XLOOKUP(C3885,Violations[Key],Violations[Boro])</f>
        <v/>
      </c>
      <c r="E3885" s="9">
        <f>_xlfn.XLOOKUP(C3885,Violations[Key],Violations[Cuisine])</f>
        <v/>
      </c>
      <c r="F3885" s="9">
        <f>_xlfn.XLOOKUP(C3885,Violations[Key],Violations[Score])</f>
        <v/>
      </c>
      <c r="G3885" s="9">
        <f>_xlfn.XLOOKUP(C3885,Violations[Key],Violations[Grade])&amp;""</f>
        <v/>
      </c>
      <c r="H3885" s="9">
        <f>COUNTIFS(Violations[Key],C3885,Violations[Violation code],"&lt;&gt;")</f>
        <v/>
      </c>
      <c r="I3885" s="9">
        <f>COUNTIFS(Violations[Key],C3885,Violations[Critical flag],"Critical")</f>
        <v/>
      </c>
      <c r="J3885" s="9">
        <f>IF(LEFT(_xlfn.XLOOKUP(C3885,Violations[Key],Violations[Action]),20)="Establishment Closed","Yes","No")</f>
        <v/>
      </c>
      <c r="K3885" s="9">
        <f>IF(F3885&lt;=13,"Yes","No")</f>
        <v/>
      </c>
    </row>
    <row r="3886">
      <c r="A3886" t="n">
        <v>50069337</v>
      </c>
      <c r="B3886" s="8" t="n">
        <v>46203</v>
      </c>
      <c r="C3886" s="9">
        <f>A3886&amp;"-"&amp;TEXT(B3886,"yyyymmdd")</f>
        <v/>
      </c>
      <c r="D3886" s="9">
        <f>_xlfn.XLOOKUP(C3886,Violations[Key],Violations[Boro])</f>
        <v/>
      </c>
      <c r="E3886" s="9">
        <f>_xlfn.XLOOKUP(C3886,Violations[Key],Violations[Cuisine])</f>
        <v/>
      </c>
      <c r="F3886" s="9">
        <f>_xlfn.XLOOKUP(C3886,Violations[Key],Violations[Score])</f>
        <v/>
      </c>
      <c r="G3886" s="9">
        <f>_xlfn.XLOOKUP(C3886,Violations[Key],Violations[Grade])&amp;""</f>
        <v/>
      </c>
      <c r="H3886" s="9">
        <f>COUNTIFS(Violations[Key],C3886,Violations[Violation code],"&lt;&gt;")</f>
        <v/>
      </c>
      <c r="I3886" s="9">
        <f>COUNTIFS(Violations[Key],C3886,Violations[Critical flag],"Critical")</f>
        <v/>
      </c>
      <c r="J3886" s="9">
        <f>IF(LEFT(_xlfn.XLOOKUP(C3886,Violations[Key],Violations[Action]),20)="Establishment Closed","Yes","No")</f>
        <v/>
      </c>
      <c r="K3886" s="9">
        <f>IF(F3886&lt;=13,"Yes","No")</f>
        <v/>
      </c>
    </row>
    <row r="3887">
      <c r="A3887" t="n">
        <v>50074204</v>
      </c>
      <c r="B3887" s="8" t="n">
        <v>46203</v>
      </c>
      <c r="C3887" s="9">
        <f>A3887&amp;"-"&amp;TEXT(B3887,"yyyymmdd")</f>
        <v/>
      </c>
      <c r="D3887" s="9">
        <f>_xlfn.XLOOKUP(C3887,Violations[Key],Violations[Boro])</f>
        <v/>
      </c>
      <c r="E3887" s="9">
        <f>_xlfn.XLOOKUP(C3887,Violations[Key],Violations[Cuisine])</f>
        <v/>
      </c>
      <c r="F3887" s="9">
        <f>_xlfn.XLOOKUP(C3887,Violations[Key],Violations[Score])</f>
        <v/>
      </c>
      <c r="G3887" s="9">
        <f>_xlfn.XLOOKUP(C3887,Violations[Key],Violations[Grade])&amp;""</f>
        <v/>
      </c>
      <c r="H3887" s="9">
        <f>COUNTIFS(Violations[Key],C3887,Violations[Violation code],"&lt;&gt;")</f>
        <v/>
      </c>
      <c r="I3887" s="9">
        <f>COUNTIFS(Violations[Key],C3887,Violations[Critical flag],"Critical")</f>
        <v/>
      </c>
      <c r="J3887" s="9">
        <f>IF(LEFT(_xlfn.XLOOKUP(C3887,Violations[Key],Violations[Action]),20)="Establishment Closed","Yes","No")</f>
        <v/>
      </c>
      <c r="K3887" s="9">
        <f>IF(F3887&lt;=13,"Yes","No")</f>
        <v/>
      </c>
    </row>
    <row r="3888">
      <c r="A3888" t="n">
        <v>50075950</v>
      </c>
      <c r="B3888" s="8" t="n">
        <v>46203</v>
      </c>
      <c r="C3888" s="9">
        <f>A3888&amp;"-"&amp;TEXT(B3888,"yyyymmdd")</f>
        <v/>
      </c>
      <c r="D3888" s="9">
        <f>_xlfn.XLOOKUP(C3888,Violations[Key],Violations[Boro])</f>
        <v/>
      </c>
      <c r="E3888" s="9">
        <f>_xlfn.XLOOKUP(C3888,Violations[Key],Violations[Cuisine])</f>
        <v/>
      </c>
      <c r="F3888" s="9">
        <f>_xlfn.XLOOKUP(C3888,Violations[Key],Violations[Score])</f>
        <v/>
      </c>
      <c r="G3888" s="9">
        <f>_xlfn.XLOOKUP(C3888,Violations[Key],Violations[Grade])&amp;""</f>
        <v/>
      </c>
      <c r="H3888" s="9">
        <f>COUNTIFS(Violations[Key],C3888,Violations[Violation code],"&lt;&gt;")</f>
        <v/>
      </c>
      <c r="I3888" s="9">
        <f>COUNTIFS(Violations[Key],C3888,Violations[Critical flag],"Critical")</f>
        <v/>
      </c>
      <c r="J3888" s="9">
        <f>IF(LEFT(_xlfn.XLOOKUP(C3888,Violations[Key],Violations[Action]),20)="Establishment Closed","Yes","No")</f>
        <v/>
      </c>
      <c r="K3888" s="9">
        <f>IF(F3888&lt;=13,"Yes","No")</f>
        <v/>
      </c>
    </row>
    <row r="3889">
      <c r="A3889" t="n">
        <v>50084126</v>
      </c>
      <c r="B3889" s="8" t="n">
        <v>46203</v>
      </c>
      <c r="C3889" s="9">
        <f>A3889&amp;"-"&amp;TEXT(B3889,"yyyymmdd")</f>
        <v/>
      </c>
      <c r="D3889" s="9">
        <f>_xlfn.XLOOKUP(C3889,Violations[Key],Violations[Boro])</f>
        <v/>
      </c>
      <c r="E3889" s="9">
        <f>_xlfn.XLOOKUP(C3889,Violations[Key],Violations[Cuisine])</f>
        <v/>
      </c>
      <c r="F3889" s="9">
        <f>_xlfn.XLOOKUP(C3889,Violations[Key],Violations[Score])</f>
        <v/>
      </c>
      <c r="G3889" s="9">
        <f>_xlfn.XLOOKUP(C3889,Violations[Key],Violations[Grade])&amp;""</f>
        <v/>
      </c>
      <c r="H3889" s="9">
        <f>COUNTIFS(Violations[Key],C3889,Violations[Violation code],"&lt;&gt;")</f>
        <v/>
      </c>
      <c r="I3889" s="9">
        <f>COUNTIFS(Violations[Key],C3889,Violations[Critical flag],"Critical")</f>
        <v/>
      </c>
      <c r="J3889" s="9">
        <f>IF(LEFT(_xlfn.XLOOKUP(C3889,Violations[Key],Violations[Action]),20)="Establishment Closed","Yes","No")</f>
        <v/>
      </c>
      <c r="K3889" s="9">
        <f>IF(F3889&lt;=13,"Yes","No")</f>
        <v/>
      </c>
    </row>
    <row r="3890">
      <c r="A3890" t="n">
        <v>50086387</v>
      </c>
      <c r="B3890" s="8" t="n">
        <v>46203</v>
      </c>
      <c r="C3890" s="9">
        <f>A3890&amp;"-"&amp;TEXT(B3890,"yyyymmdd")</f>
        <v/>
      </c>
      <c r="D3890" s="9">
        <f>_xlfn.XLOOKUP(C3890,Violations[Key],Violations[Boro])</f>
        <v/>
      </c>
      <c r="E3890" s="9">
        <f>_xlfn.XLOOKUP(C3890,Violations[Key],Violations[Cuisine])</f>
        <v/>
      </c>
      <c r="F3890" s="9">
        <f>_xlfn.XLOOKUP(C3890,Violations[Key],Violations[Score])</f>
        <v/>
      </c>
      <c r="G3890" s="9">
        <f>_xlfn.XLOOKUP(C3890,Violations[Key],Violations[Grade])&amp;""</f>
        <v/>
      </c>
      <c r="H3890" s="9">
        <f>COUNTIFS(Violations[Key],C3890,Violations[Violation code],"&lt;&gt;")</f>
        <v/>
      </c>
      <c r="I3890" s="9">
        <f>COUNTIFS(Violations[Key],C3890,Violations[Critical flag],"Critical")</f>
        <v/>
      </c>
      <c r="J3890" s="9">
        <f>IF(LEFT(_xlfn.XLOOKUP(C3890,Violations[Key],Violations[Action]),20)="Establishment Closed","Yes","No")</f>
        <v/>
      </c>
      <c r="K3890" s="9">
        <f>IF(F3890&lt;=13,"Yes","No")</f>
        <v/>
      </c>
    </row>
    <row r="3891">
      <c r="A3891" t="n">
        <v>50089807</v>
      </c>
      <c r="B3891" s="8" t="n">
        <v>46203</v>
      </c>
      <c r="C3891" s="9">
        <f>A3891&amp;"-"&amp;TEXT(B3891,"yyyymmdd")</f>
        <v/>
      </c>
      <c r="D3891" s="9">
        <f>_xlfn.XLOOKUP(C3891,Violations[Key],Violations[Boro])</f>
        <v/>
      </c>
      <c r="E3891" s="9">
        <f>_xlfn.XLOOKUP(C3891,Violations[Key],Violations[Cuisine])</f>
        <v/>
      </c>
      <c r="F3891" s="9">
        <f>_xlfn.XLOOKUP(C3891,Violations[Key],Violations[Score])</f>
        <v/>
      </c>
      <c r="G3891" s="9">
        <f>_xlfn.XLOOKUP(C3891,Violations[Key],Violations[Grade])&amp;""</f>
        <v/>
      </c>
      <c r="H3891" s="9">
        <f>COUNTIFS(Violations[Key],C3891,Violations[Violation code],"&lt;&gt;")</f>
        <v/>
      </c>
      <c r="I3891" s="9">
        <f>COUNTIFS(Violations[Key],C3891,Violations[Critical flag],"Critical")</f>
        <v/>
      </c>
      <c r="J3891" s="9">
        <f>IF(LEFT(_xlfn.XLOOKUP(C3891,Violations[Key],Violations[Action]),20)="Establishment Closed","Yes","No")</f>
        <v/>
      </c>
      <c r="K3891" s="9">
        <f>IF(F3891&lt;=13,"Yes","No")</f>
        <v/>
      </c>
    </row>
    <row r="3892">
      <c r="A3892" t="n">
        <v>50089838</v>
      </c>
      <c r="B3892" s="8" t="n">
        <v>46203</v>
      </c>
      <c r="C3892" s="9">
        <f>A3892&amp;"-"&amp;TEXT(B3892,"yyyymmdd")</f>
        <v/>
      </c>
      <c r="D3892" s="9">
        <f>_xlfn.XLOOKUP(C3892,Violations[Key],Violations[Boro])</f>
        <v/>
      </c>
      <c r="E3892" s="9">
        <f>_xlfn.XLOOKUP(C3892,Violations[Key],Violations[Cuisine])</f>
        <v/>
      </c>
      <c r="F3892" s="9">
        <f>_xlfn.XLOOKUP(C3892,Violations[Key],Violations[Score])</f>
        <v/>
      </c>
      <c r="G3892" s="9">
        <f>_xlfn.XLOOKUP(C3892,Violations[Key],Violations[Grade])&amp;""</f>
        <v/>
      </c>
      <c r="H3892" s="9">
        <f>COUNTIFS(Violations[Key],C3892,Violations[Violation code],"&lt;&gt;")</f>
        <v/>
      </c>
      <c r="I3892" s="9">
        <f>COUNTIFS(Violations[Key],C3892,Violations[Critical flag],"Critical")</f>
        <v/>
      </c>
      <c r="J3892" s="9">
        <f>IF(LEFT(_xlfn.XLOOKUP(C3892,Violations[Key],Violations[Action]),20)="Establishment Closed","Yes","No")</f>
        <v/>
      </c>
      <c r="K3892" s="9">
        <f>IF(F3892&lt;=13,"Yes","No")</f>
        <v/>
      </c>
    </row>
    <row r="3893">
      <c r="A3893" t="n">
        <v>50099300</v>
      </c>
      <c r="B3893" s="8" t="n">
        <v>46203</v>
      </c>
      <c r="C3893" s="9">
        <f>A3893&amp;"-"&amp;TEXT(B3893,"yyyymmdd")</f>
        <v/>
      </c>
      <c r="D3893" s="9">
        <f>_xlfn.XLOOKUP(C3893,Violations[Key],Violations[Boro])</f>
        <v/>
      </c>
      <c r="E3893" s="9">
        <f>_xlfn.XLOOKUP(C3893,Violations[Key],Violations[Cuisine])</f>
        <v/>
      </c>
      <c r="F3893" s="9">
        <f>_xlfn.XLOOKUP(C3893,Violations[Key],Violations[Score])</f>
        <v/>
      </c>
      <c r="G3893" s="9">
        <f>_xlfn.XLOOKUP(C3893,Violations[Key],Violations[Grade])&amp;""</f>
        <v/>
      </c>
      <c r="H3893" s="9">
        <f>COUNTIFS(Violations[Key],C3893,Violations[Violation code],"&lt;&gt;")</f>
        <v/>
      </c>
      <c r="I3893" s="9">
        <f>COUNTIFS(Violations[Key],C3893,Violations[Critical flag],"Critical")</f>
        <v/>
      </c>
      <c r="J3893" s="9">
        <f>IF(LEFT(_xlfn.XLOOKUP(C3893,Violations[Key],Violations[Action]),20)="Establishment Closed","Yes","No")</f>
        <v/>
      </c>
      <c r="K3893" s="9">
        <f>IF(F3893&lt;=13,"Yes","No")</f>
        <v/>
      </c>
    </row>
    <row r="3894">
      <c r="A3894" t="n">
        <v>50105601</v>
      </c>
      <c r="B3894" s="8" t="n">
        <v>46203</v>
      </c>
      <c r="C3894" s="9">
        <f>A3894&amp;"-"&amp;TEXT(B3894,"yyyymmdd")</f>
        <v/>
      </c>
      <c r="D3894" s="9">
        <f>_xlfn.XLOOKUP(C3894,Violations[Key],Violations[Boro])</f>
        <v/>
      </c>
      <c r="E3894" s="9">
        <f>_xlfn.XLOOKUP(C3894,Violations[Key],Violations[Cuisine])</f>
        <v/>
      </c>
      <c r="F3894" s="9">
        <f>_xlfn.XLOOKUP(C3894,Violations[Key],Violations[Score])</f>
        <v/>
      </c>
      <c r="G3894" s="9">
        <f>_xlfn.XLOOKUP(C3894,Violations[Key],Violations[Grade])&amp;""</f>
        <v/>
      </c>
      <c r="H3894" s="9">
        <f>COUNTIFS(Violations[Key],C3894,Violations[Violation code],"&lt;&gt;")</f>
        <v/>
      </c>
      <c r="I3894" s="9">
        <f>COUNTIFS(Violations[Key],C3894,Violations[Critical flag],"Critical")</f>
        <v/>
      </c>
      <c r="J3894" s="9">
        <f>IF(LEFT(_xlfn.XLOOKUP(C3894,Violations[Key],Violations[Action]),20)="Establishment Closed","Yes","No")</f>
        <v/>
      </c>
      <c r="K3894" s="9">
        <f>IF(F3894&lt;=13,"Yes","No")</f>
        <v/>
      </c>
    </row>
    <row r="3895">
      <c r="A3895" t="n">
        <v>50108308</v>
      </c>
      <c r="B3895" s="8" t="n">
        <v>46203</v>
      </c>
      <c r="C3895" s="9">
        <f>A3895&amp;"-"&amp;TEXT(B3895,"yyyymmdd")</f>
        <v/>
      </c>
      <c r="D3895" s="9">
        <f>_xlfn.XLOOKUP(C3895,Violations[Key],Violations[Boro])</f>
        <v/>
      </c>
      <c r="E3895" s="9">
        <f>_xlfn.XLOOKUP(C3895,Violations[Key],Violations[Cuisine])</f>
        <v/>
      </c>
      <c r="F3895" s="9">
        <f>_xlfn.XLOOKUP(C3895,Violations[Key],Violations[Score])</f>
        <v/>
      </c>
      <c r="G3895" s="9">
        <f>_xlfn.XLOOKUP(C3895,Violations[Key],Violations[Grade])&amp;""</f>
        <v/>
      </c>
      <c r="H3895" s="9">
        <f>COUNTIFS(Violations[Key],C3895,Violations[Violation code],"&lt;&gt;")</f>
        <v/>
      </c>
      <c r="I3895" s="9">
        <f>COUNTIFS(Violations[Key],C3895,Violations[Critical flag],"Critical")</f>
        <v/>
      </c>
      <c r="J3895" s="9">
        <f>IF(LEFT(_xlfn.XLOOKUP(C3895,Violations[Key],Violations[Action]),20)="Establishment Closed","Yes","No")</f>
        <v/>
      </c>
      <c r="K3895" s="9">
        <f>IF(F3895&lt;=13,"Yes","No")</f>
        <v/>
      </c>
    </row>
    <row r="3896">
      <c r="A3896" t="n">
        <v>50108676</v>
      </c>
      <c r="B3896" s="8" t="n">
        <v>46203</v>
      </c>
      <c r="C3896" s="9">
        <f>A3896&amp;"-"&amp;TEXT(B3896,"yyyymmdd")</f>
        <v/>
      </c>
      <c r="D3896" s="9">
        <f>_xlfn.XLOOKUP(C3896,Violations[Key],Violations[Boro])</f>
        <v/>
      </c>
      <c r="E3896" s="9">
        <f>_xlfn.XLOOKUP(C3896,Violations[Key],Violations[Cuisine])</f>
        <v/>
      </c>
      <c r="F3896" s="9">
        <f>_xlfn.XLOOKUP(C3896,Violations[Key],Violations[Score])</f>
        <v/>
      </c>
      <c r="G3896" s="9">
        <f>_xlfn.XLOOKUP(C3896,Violations[Key],Violations[Grade])&amp;""</f>
        <v/>
      </c>
      <c r="H3896" s="9">
        <f>COUNTIFS(Violations[Key],C3896,Violations[Violation code],"&lt;&gt;")</f>
        <v/>
      </c>
      <c r="I3896" s="9">
        <f>COUNTIFS(Violations[Key],C3896,Violations[Critical flag],"Critical")</f>
        <v/>
      </c>
      <c r="J3896" s="9">
        <f>IF(LEFT(_xlfn.XLOOKUP(C3896,Violations[Key],Violations[Action]),20)="Establishment Closed","Yes","No")</f>
        <v/>
      </c>
      <c r="K3896" s="9">
        <f>IF(F3896&lt;=13,"Yes","No")</f>
        <v/>
      </c>
    </row>
    <row r="3897">
      <c r="A3897" t="n">
        <v>50113419</v>
      </c>
      <c r="B3897" s="8" t="n">
        <v>46203</v>
      </c>
      <c r="C3897" s="9">
        <f>A3897&amp;"-"&amp;TEXT(B3897,"yyyymmdd")</f>
        <v/>
      </c>
      <c r="D3897" s="9">
        <f>_xlfn.XLOOKUP(C3897,Violations[Key],Violations[Boro])</f>
        <v/>
      </c>
      <c r="E3897" s="9">
        <f>_xlfn.XLOOKUP(C3897,Violations[Key],Violations[Cuisine])</f>
        <v/>
      </c>
      <c r="F3897" s="9">
        <f>_xlfn.XLOOKUP(C3897,Violations[Key],Violations[Score])</f>
        <v/>
      </c>
      <c r="G3897" s="9">
        <f>_xlfn.XLOOKUP(C3897,Violations[Key],Violations[Grade])&amp;""</f>
        <v/>
      </c>
      <c r="H3897" s="9">
        <f>COUNTIFS(Violations[Key],C3897,Violations[Violation code],"&lt;&gt;")</f>
        <v/>
      </c>
      <c r="I3897" s="9">
        <f>COUNTIFS(Violations[Key],C3897,Violations[Critical flag],"Critical")</f>
        <v/>
      </c>
      <c r="J3897" s="9">
        <f>IF(LEFT(_xlfn.XLOOKUP(C3897,Violations[Key],Violations[Action]),20)="Establishment Closed","Yes","No")</f>
        <v/>
      </c>
      <c r="K3897" s="9">
        <f>IF(F3897&lt;=13,"Yes","No")</f>
        <v/>
      </c>
    </row>
    <row r="3898">
      <c r="A3898" t="n">
        <v>50119164</v>
      </c>
      <c r="B3898" s="8" t="n">
        <v>46203</v>
      </c>
      <c r="C3898" s="9">
        <f>A3898&amp;"-"&amp;TEXT(B3898,"yyyymmdd")</f>
        <v/>
      </c>
      <c r="D3898" s="9">
        <f>_xlfn.XLOOKUP(C3898,Violations[Key],Violations[Boro])</f>
        <v/>
      </c>
      <c r="E3898" s="9">
        <f>_xlfn.XLOOKUP(C3898,Violations[Key],Violations[Cuisine])</f>
        <v/>
      </c>
      <c r="F3898" s="9">
        <f>_xlfn.XLOOKUP(C3898,Violations[Key],Violations[Score])</f>
        <v/>
      </c>
      <c r="G3898" s="9">
        <f>_xlfn.XLOOKUP(C3898,Violations[Key],Violations[Grade])&amp;""</f>
        <v/>
      </c>
      <c r="H3898" s="9">
        <f>COUNTIFS(Violations[Key],C3898,Violations[Violation code],"&lt;&gt;")</f>
        <v/>
      </c>
      <c r="I3898" s="9">
        <f>COUNTIFS(Violations[Key],C3898,Violations[Critical flag],"Critical")</f>
        <v/>
      </c>
      <c r="J3898" s="9">
        <f>IF(LEFT(_xlfn.XLOOKUP(C3898,Violations[Key],Violations[Action]),20)="Establishment Closed","Yes","No")</f>
        <v/>
      </c>
      <c r="K3898" s="9">
        <f>IF(F3898&lt;=13,"Yes","No")</f>
        <v/>
      </c>
    </row>
    <row r="3899">
      <c r="A3899" t="n">
        <v>50119696</v>
      </c>
      <c r="B3899" s="8" t="n">
        <v>46203</v>
      </c>
      <c r="C3899" s="9">
        <f>A3899&amp;"-"&amp;TEXT(B3899,"yyyymmdd")</f>
        <v/>
      </c>
      <c r="D3899" s="9">
        <f>_xlfn.XLOOKUP(C3899,Violations[Key],Violations[Boro])</f>
        <v/>
      </c>
      <c r="E3899" s="9">
        <f>_xlfn.XLOOKUP(C3899,Violations[Key],Violations[Cuisine])</f>
        <v/>
      </c>
      <c r="F3899" s="9">
        <f>_xlfn.XLOOKUP(C3899,Violations[Key],Violations[Score])</f>
        <v/>
      </c>
      <c r="G3899" s="9">
        <f>_xlfn.XLOOKUP(C3899,Violations[Key],Violations[Grade])&amp;""</f>
        <v/>
      </c>
      <c r="H3899" s="9">
        <f>COUNTIFS(Violations[Key],C3899,Violations[Violation code],"&lt;&gt;")</f>
        <v/>
      </c>
      <c r="I3899" s="9">
        <f>COUNTIFS(Violations[Key],C3899,Violations[Critical flag],"Critical")</f>
        <v/>
      </c>
      <c r="J3899" s="9">
        <f>IF(LEFT(_xlfn.XLOOKUP(C3899,Violations[Key],Violations[Action]),20)="Establishment Closed","Yes","No")</f>
        <v/>
      </c>
      <c r="K3899" s="9">
        <f>IF(F3899&lt;=13,"Yes","No")</f>
        <v/>
      </c>
    </row>
    <row r="3900">
      <c r="A3900" t="n">
        <v>50121064</v>
      </c>
      <c r="B3900" s="8" t="n">
        <v>46203</v>
      </c>
      <c r="C3900" s="9">
        <f>A3900&amp;"-"&amp;TEXT(B3900,"yyyymmdd")</f>
        <v/>
      </c>
      <c r="D3900" s="9">
        <f>_xlfn.XLOOKUP(C3900,Violations[Key],Violations[Boro])</f>
        <v/>
      </c>
      <c r="E3900" s="9">
        <f>_xlfn.XLOOKUP(C3900,Violations[Key],Violations[Cuisine])</f>
        <v/>
      </c>
      <c r="F3900" s="9">
        <f>_xlfn.XLOOKUP(C3900,Violations[Key],Violations[Score])</f>
        <v/>
      </c>
      <c r="G3900" s="9">
        <f>_xlfn.XLOOKUP(C3900,Violations[Key],Violations[Grade])&amp;""</f>
        <v/>
      </c>
      <c r="H3900" s="9">
        <f>COUNTIFS(Violations[Key],C3900,Violations[Violation code],"&lt;&gt;")</f>
        <v/>
      </c>
      <c r="I3900" s="9">
        <f>COUNTIFS(Violations[Key],C3900,Violations[Critical flag],"Critical")</f>
        <v/>
      </c>
      <c r="J3900" s="9">
        <f>IF(LEFT(_xlfn.XLOOKUP(C3900,Violations[Key],Violations[Action]),20)="Establishment Closed","Yes","No")</f>
        <v/>
      </c>
      <c r="K3900" s="9">
        <f>IF(F3900&lt;=13,"Yes","No")</f>
        <v/>
      </c>
    </row>
    <row r="3901">
      <c r="A3901" t="n">
        <v>50123535</v>
      </c>
      <c r="B3901" s="8" t="n">
        <v>46203</v>
      </c>
      <c r="C3901" s="9">
        <f>A3901&amp;"-"&amp;TEXT(B3901,"yyyymmdd")</f>
        <v/>
      </c>
      <c r="D3901" s="9">
        <f>_xlfn.XLOOKUP(C3901,Violations[Key],Violations[Boro])</f>
        <v/>
      </c>
      <c r="E3901" s="9">
        <f>_xlfn.XLOOKUP(C3901,Violations[Key],Violations[Cuisine])</f>
        <v/>
      </c>
      <c r="F3901" s="9">
        <f>_xlfn.XLOOKUP(C3901,Violations[Key],Violations[Score])</f>
        <v/>
      </c>
      <c r="G3901" s="9">
        <f>_xlfn.XLOOKUP(C3901,Violations[Key],Violations[Grade])&amp;""</f>
        <v/>
      </c>
      <c r="H3901" s="9">
        <f>COUNTIFS(Violations[Key],C3901,Violations[Violation code],"&lt;&gt;")</f>
        <v/>
      </c>
      <c r="I3901" s="9">
        <f>COUNTIFS(Violations[Key],C3901,Violations[Critical flag],"Critical")</f>
        <v/>
      </c>
      <c r="J3901" s="9">
        <f>IF(LEFT(_xlfn.XLOOKUP(C3901,Violations[Key],Violations[Action]),20)="Establishment Closed","Yes","No")</f>
        <v/>
      </c>
      <c r="K3901" s="9">
        <f>IF(F3901&lt;=13,"Yes","No")</f>
        <v/>
      </c>
    </row>
    <row r="3902">
      <c r="A3902" t="n">
        <v>50130459</v>
      </c>
      <c r="B3902" s="8" t="n">
        <v>46203</v>
      </c>
      <c r="C3902" s="9">
        <f>A3902&amp;"-"&amp;TEXT(B3902,"yyyymmdd")</f>
        <v/>
      </c>
      <c r="D3902" s="9">
        <f>_xlfn.XLOOKUP(C3902,Violations[Key],Violations[Boro])</f>
        <v/>
      </c>
      <c r="E3902" s="9">
        <f>_xlfn.XLOOKUP(C3902,Violations[Key],Violations[Cuisine])</f>
        <v/>
      </c>
      <c r="F3902" s="9">
        <f>_xlfn.XLOOKUP(C3902,Violations[Key],Violations[Score])</f>
        <v/>
      </c>
      <c r="G3902" s="9">
        <f>_xlfn.XLOOKUP(C3902,Violations[Key],Violations[Grade])&amp;""</f>
        <v/>
      </c>
      <c r="H3902" s="9">
        <f>COUNTIFS(Violations[Key],C3902,Violations[Violation code],"&lt;&gt;")</f>
        <v/>
      </c>
      <c r="I3902" s="9">
        <f>COUNTIFS(Violations[Key],C3902,Violations[Critical flag],"Critical")</f>
        <v/>
      </c>
      <c r="J3902" s="9">
        <f>IF(LEFT(_xlfn.XLOOKUP(C3902,Violations[Key],Violations[Action]),20)="Establishment Closed","Yes","No")</f>
        <v/>
      </c>
      <c r="K3902" s="9">
        <f>IF(F3902&lt;=13,"Yes","No")</f>
        <v/>
      </c>
    </row>
    <row r="3903">
      <c r="A3903" t="n">
        <v>50131384</v>
      </c>
      <c r="B3903" s="8" t="n">
        <v>46203</v>
      </c>
      <c r="C3903" s="9">
        <f>A3903&amp;"-"&amp;TEXT(B3903,"yyyymmdd")</f>
        <v/>
      </c>
      <c r="D3903" s="9">
        <f>_xlfn.XLOOKUP(C3903,Violations[Key],Violations[Boro])</f>
        <v/>
      </c>
      <c r="E3903" s="9">
        <f>_xlfn.XLOOKUP(C3903,Violations[Key],Violations[Cuisine])</f>
        <v/>
      </c>
      <c r="F3903" s="9">
        <f>_xlfn.XLOOKUP(C3903,Violations[Key],Violations[Score])</f>
        <v/>
      </c>
      <c r="G3903" s="9">
        <f>_xlfn.XLOOKUP(C3903,Violations[Key],Violations[Grade])&amp;""</f>
        <v/>
      </c>
      <c r="H3903" s="9">
        <f>COUNTIFS(Violations[Key],C3903,Violations[Violation code],"&lt;&gt;")</f>
        <v/>
      </c>
      <c r="I3903" s="9">
        <f>COUNTIFS(Violations[Key],C3903,Violations[Critical flag],"Critical")</f>
        <v/>
      </c>
      <c r="J3903" s="9">
        <f>IF(LEFT(_xlfn.XLOOKUP(C3903,Violations[Key],Violations[Action]),20)="Establishment Closed","Yes","No")</f>
        <v/>
      </c>
      <c r="K3903" s="9">
        <f>IF(F3903&lt;=13,"Yes","No")</f>
        <v/>
      </c>
    </row>
    <row r="3904">
      <c r="A3904" t="n">
        <v>50133268</v>
      </c>
      <c r="B3904" s="8" t="n">
        <v>46203</v>
      </c>
      <c r="C3904" s="9">
        <f>A3904&amp;"-"&amp;TEXT(B3904,"yyyymmdd")</f>
        <v/>
      </c>
      <c r="D3904" s="9">
        <f>_xlfn.XLOOKUP(C3904,Violations[Key],Violations[Boro])</f>
        <v/>
      </c>
      <c r="E3904" s="9">
        <f>_xlfn.XLOOKUP(C3904,Violations[Key],Violations[Cuisine])</f>
        <v/>
      </c>
      <c r="F3904" s="9">
        <f>_xlfn.XLOOKUP(C3904,Violations[Key],Violations[Score])</f>
        <v/>
      </c>
      <c r="G3904" s="9">
        <f>_xlfn.XLOOKUP(C3904,Violations[Key],Violations[Grade])&amp;""</f>
        <v/>
      </c>
      <c r="H3904" s="9">
        <f>COUNTIFS(Violations[Key],C3904,Violations[Violation code],"&lt;&gt;")</f>
        <v/>
      </c>
      <c r="I3904" s="9">
        <f>COUNTIFS(Violations[Key],C3904,Violations[Critical flag],"Critical")</f>
        <v/>
      </c>
      <c r="J3904" s="9">
        <f>IF(LEFT(_xlfn.XLOOKUP(C3904,Violations[Key],Violations[Action]),20)="Establishment Closed","Yes","No")</f>
        <v/>
      </c>
      <c r="K3904" s="9">
        <f>IF(F3904&lt;=13,"Yes","No")</f>
        <v/>
      </c>
    </row>
    <row r="3905">
      <c r="A3905" t="n">
        <v>50135701</v>
      </c>
      <c r="B3905" s="8" t="n">
        <v>46203</v>
      </c>
      <c r="C3905" s="9">
        <f>A3905&amp;"-"&amp;TEXT(B3905,"yyyymmdd")</f>
        <v/>
      </c>
      <c r="D3905" s="9">
        <f>_xlfn.XLOOKUP(C3905,Violations[Key],Violations[Boro])</f>
        <v/>
      </c>
      <c r="E3905" s="9">
        <f>_xlfn.XLOOKUP(C3905,Violations[Key],Violations[Cuisine])</f>
        <v/>
      </c>
      <c r="F3905" s="9">
        <f>_xlfn.XLOOKUP(C3905,Violations[Key],Violations[Score])</f>
        <v/>
      </c>
      <c r="G3905" s="9">
        <f>_xlfn.XLOOKUP(C3905,Violations[Key],Violations[Grade])&amp;""</f>
        <v/>
      </c>
      <c r="H3905" s="9">
        <f>COUNTIFS(Violations[Key],C3905,Violations[Violation code],"&lt;&gt;")</f>
        <v/>
      </c>
      <c r="I3905" s="9">
        <f>COUNTIFS(Violations[Key],C3905,Violations[Critical flag],"Critical")</f>
        <v/>
      </c>
      <c r="J3905" s="9">
        <f>IF(LEFT(_xlfn.XLOOKUP(C3905,Violations[Key],Violations[Action]),20)="Establishment Closed","Yes","No")</f>
        <v/>
      </c>
      <c r="K3905" s="9">
        <f>IF(F3905&lt;=13,"Yes","No")</f>
        <v/>
      </c>
    </row>
    <row r="3906">
      <c r="A3906" t="n">
        <v>50136848</v>
      </c>
      <c r="B3906" s="8" t="n">
        <v>46203</v>
      </c>
      <c r="C3906" s="9">
        <f>A3906&amp;"-"&amp;TEXT(B3906,"yyyymmdd")</f>
        <v/>
      </c>
      <c r="D3906" s="9">
        <f>_xlfn.XLOOKUP(C3906,Violations[Key],Violations[Boro])</f>
        <v/>
      </c>
      <c r="E3906" s="9">
        <f>_xlfn.XLOOKUP(C3906,Violations[Key],Violations[Cuisine])</f>
        <v/>
      </c>
      <c r="F3906" s="9">
        <f>_xlfn.XLOOKUP(C3906,Violations[Key],Violations[Score])</f>
        <v/>
      </c>
      <c r="G3906" s="9">
        <f>_xlfn.XLOOKUP(C3906,Violations[Key],Violations[Grade])&amp;""</f>
        <v/>
      </c>
      <c r="H3906" s="9">
        <f>COUNTIFS(Violations[Key],C3906,Violations[Violation code],"&lt;&gt;")</f>
        <v/>
      </c>
      <c r="I3906" s="9">
        <f>COUNTIFS(Violations[Key],C3906,Violations[Critical flag],"Critical")</f>
        <v/>
      </c>
      <c r="J3906" s="9">
        <f>IF(LEFT(_xlfn.XLOOKUP(C3906,Violations[Key],Violations[Action]),20)="Establishment Closed","Yes","No")</f>
        <v/>
      </c>
      <c r="K3906" s="9">
        <f>IF(F3906&lt;=13,"Yes","No")</f>
        <v/>
      </c>
    </row>
    <row r="3907">
      <c r="A3907" t="n">
        <v>50137110</v>
      </c>
      <c r="B3907" s="8" t="n">
        <v>46203</v>
      </c>
      <c r="C3907" s="9">
        <f>A3907&amp;"-"&amp;TEXT(B3907,"yyyymmdd")</f>
        <v/>
      </c>
      <c r="D3907" s="9">
        <f>_xlfn.XLOOKUP(C3907,Violations[Key],Violations[Boro])</f>
        <v/>
      </c>
      <c r="E3907" s="9">
        <f>_xlfn.XLOOKUP(C3907,Violations[Key],Violations[Cuisine])</f>
        <v/>
      </c>
      <c r="F3907" s="9">
        <f>_xlfn.XLOOKUP(C3907,Violations[Key],Violations[Score])</f>
        <v/>
      </c>
      <c r="G3907" s="9">
        <f>_xlfn.XLOOKUP(C3907,Violations[Key],Violations[Grade])&amp;""</f>
        <v/>
      </c>
      <c r="H3907" s="9">
        <f>COUNTIFS(Violations[Key],C3907,Violations[Violation code],"&lt;&gt;")</f>
        <v/>
      </c>
      <c r="I3907" s="9">
        <f>COUNTIFS(Violations[Key],C3907,Violations[Critical flag],"Critical")</f>
        <v/>
      </c>
      <c r="J3907" s="9">
        <f>IF(LEFT(_xlfn.XLOOKUP(C3907,Violations[Key],Violations[Action]),20)="Establishment Closed","Yes","No")</f>
        <v/>
      </c>
      <c r="K3907" s="9">
        <f>IF(F3907&lt;=13,"Yes","No")</f>
        <v/>
      </c>
    </row>
    <row r="3908">
      <c r="A3908" t="n">
        <v>50140565</v>
      </c>
      <c r="B3908" s="8" t="n">
        <v>46203</v>
      </c>
      <c r="C3908" s="9">
        <f>A3908&amp;"-"&amp;TEXT(B3908,"yyyymmdd")</f>
        <v/>
      </c>
      <c r="D3908" s="9">
        <f>_xlfn.XLOOKUP(C3908,Violations[Key],Violations[Boro])</f>
        <v/>
      </c>
      <c r="E3908" s="9">
        <f>_xlfn.XLOOKUP(C3908,Violations[Key],Violations[Cuisine])</f>
        <v/>
      </c>
      <c r="F3908" s="9">
        <f>_xlfn.XLOOKUP(C3908,Violations[Key],Violations[Score])</f>
        <v/>
      </c>
      <c r="G3908" s="9">
        <f>_xlfn.XLOOKUP(C3908,Violations[Key],Violations[Grade])&amp;""</f>
        <v/>
      </c>
      <c r="H3908" s="9">
        <f>COUNTIFS(Violations[Key],C3908,Violations[Violation code],"&lt;&gt;")</f>
        <v/>
      </c>
      <c r="I3908" s="9">
        <f>COUNTIFS(Violations[Key],C3908,Violations[Critical flag],"Critical")</f>
        <v/>
      </c>
      <c r="J3908" s="9">
        <f>IF(LEFT(_xlfn.XLOOKUP(C3908,Violations[Key],Violations[Action]),20)="Establishment Closed","Yes","No")</f>
        <v/>
      </c>
      <c r="K3908" s="9">
        <f>IF(F3908&lt;=13,"Yes","No")</f>
        <v/>
      </c>
    </row>
    <row r="3909">
      <c r="A3909" t="n">
        <v>50142806</v>
      </c>
      <c r="B3909" s="8" t="n">
        <v>46203</v>
      </c>
      <c r="C3909" s="9">
        <f>A3909&amp;"-"&amp;TEXT(B3909,"yyyymmdd")</f>
        <v/>
      </c>
      <c r="D3909" s="9">
        <f>_xlfn.XLOOKUP(C3909,Violations[Key],Violations[Boro])</f>
        <v/>
      </c>
      <c r="E3909" s="9">
        <f>_xlfn.XLOOKUP(C3909,Violations[Key],Violations[Cuisine])</f>
        <v/>
      </c>
      <c r="F3909" s="9">
        <f>_xlfn.XLOOKUP(C3909,Violations[Key],Violations[Score])</f>
        <v/>
      </c>
      <c r="G3909" s="9">
        <f>_xlfn.XLOOKUP(C3909,Violations[Key],Violations[Grade])&amp;""</f>
        <v/>
      </c>
      <c r="H3909" s="9">
        <f>COUNTIFS(Violations[Key],C3909,Violations[Violation code],"&lt;&gt;")</f>
        <v/>
      </c>
      <c r="I3909" s="9">
        <f>COUNTIFS(Violations[Key],C3909,Violations[Critical flag],"Critical")</f>
        <v/>
      </c>
      <c r="J3909" s="9">
        <f>IF(LEFT(_xlfn.XLOOKUP(C3909,Violations[Key],Violations[Action]),20)="Establishment Closed","Yes","No")</f>
        <v/>
      </c>
      <c r="K3909" s="9">
        <f>IF(F3909&lt;=13,"Yes","No")</f>
        <v/>
      </c>
    </row>
    <row r="3910">
      <c r="A3910" t="n">
        <v>50145485</v>
      </c>
      <c r="B3910" s="8" t="n">
        <v>46203</v>
      </c>
      <c r="C3910" s="9">
        <f>A3910&amp;"-"&amp;TEXT(B3910,"yyyymmdd")</f>
        <v/>
      </c>
      <c r="D3910" s="9">
        <f>_xlfn.XLOOKUP(C3910,Violations[Key],Violations[Boro])</f>
        <v/>
      </c>
      <c r="E3910" s="9">
        <f>_xlfn.XLOOKUP(C3910,Violations[Key],Violations[Cuisine])</f>
        <v/>
      </c>
      <c r="F3910" s="9">
        <f>_xlfn.XLOOKUP(C3910,Violations[Key],Violations[Score])</f>
        <v/>
      </c>
      <c r="G3910" s="9">
        <f>_xlfn.XLOOKUP(C3910,Violations[Key],Violations[Grade])&amp;""</f>
        <v/>
      </c>
      <c r="H3910" s="9">
        <f>COUNTIFS(Violations[Key],C3910,Violations[Violation code],"&lt;&gt;")</f>
        <v/>
      </c>
      <c r="I3910" s="9">
        <f>COUNTIFS(Violations[Key],C3910,Violations[Critical flag],"Critical")</f>
        <v/>
      </c>
      <c r="J3910" s="9">
        <f>IF(LEFT(_xlfn.XLOOKUP(C3910,Violations[Key],Violations[Action]),20)="Establishment Closed","Yes","No")</f>
        <v/>
      </c>
      <c r="K3910" s="9">
        <f>IF(F3910&lt;=13,"Yes","No")</f>
        <v/>
      </c>
    </row>
    <row r="3911">
      <c r="A3911" t="n">
        <v>50145990</v>
      </c>
      <c r="B3911" s="8" t="n">
        <v>46203</v>
      </c>
      <c r="C3911" s="9">
        <f>A3911&amp;"-"&amp;TEXT(B3911,"yyyymmdd")</f>
        <v/>
      </c>
      <c r="D3911" s="9">
        <f>_xlfn.XLOOKUP(C3911,Violations[Key],Violations[Boro])</f>
        <v/>
      </c>
      <c r="E3911" s="9">
        <f>_xlfn.XLOOKUP(C3911,Violations[Key],Violations[Cuisine])</f>
        <v/>
      </c>
      <c r="F3911" s="9">
        <f>_xlfn.XLOOKUP(C3911,Violations[Key],Violations[Score])</f>
        <v/>
      </c>
      <c r="G3911" s="9">
        <f>_xlfn.XLOOKUP(C3911,Violations[Key],Violations[Grade])&amp;""</f>
        <v/>
      </c>
      <c r="H3911" s="9">
        <f>COUNTIFS(Violations[Key],C3911,Violations[Violation code],"&lt;&gt;")</f>
        <v/>
      </c>
      <c r="I3911" s="9">
        <f>COUNTIFS(Violations[Key],C3911,Violations[Critical flag],"Critical")</f>
        <v/>
      </c>
      <c r="J3911" s="9">
        <f>IF(LEFT(_xlfn.XLOOKUP(C3911,Violations[Key],Violations[Action]),20)="Establishment Closed","Yes","No")</f>
        <v/>
      </c>
      <c r="K3911" s="9">
        <f>IF(F3911&lt;=13,"Yes","No")</f>
        <v/>
      </c>
    </row>
    <row r="3912">
      <c r="A3912" t="n">
        <v>50146529</v>
      </c>
      <c r="B3912" s="8" t="n">
        <v>46203</v>
      </c>
      <c r="C3912" s="9">
        <f>A3912&amp;"-"&amp;TEXT(B3912,"yyyymmdd")</f>
        <v/>
      </c>
      <c r="D3912" s="9">
        <f>_xlfn.XLOOKUP(C3912,Violations[Key],Violations[Boro])</f>
        <v/>
      </c>
      <c r="E3912" s="9">
        <f>_xlfn.XLOOKUP(C3912,Violations[Key],Violations[Cuisine])</f>
        <v/>
      </c>
      <c r="F3912" s="9">
        <f>_xlfn.XLOOKUP(C3912,Violations[Key],Violations[Score])</f>
        <v/>
      </c>
      <c r="G3912" s="9">
        <f>_xlfn.XLOOKUP(C3912,Violations[Key],Violations[Grade])&amp;""</f>
        <v/>
      </c>
      <c r="H3912" s="9">
        <f>COUNTIFS(Violations[Key],C3912,Violations[Violation code],"&lt;&gt;")</f>
        <v/>
      </c>
      <c r="I3912" s="9">
        <f>COUNTIFS(Violations[Key],C3912,Violations[Critical flag],"Critical")</f>
        <v/>
      </c>
      <c r="J3912" s="9">
        <f>IF(LEFT(_xlfn.XLOOKUP(C3912,Violations[Key],Violations[Action]),20)="Establishment Closed","Yes","No")</f>
        <v/>
      </c>
      <c r="K3912" s="9">
        <f>IF(F3912&lt;=13,"Yes","No")</f>
        <v/>
      </c>
    </row>
    <row r="3913">
      <c r="A3913" t="n">
        <v>50147976</v>
      </c>
      <c r="B3913" s="8" t="n">
        <v>46203</v>
      </c>
      <c r="C3913" s="9">
        <f>A3913&amp;"-"&amp;TEXT(B3913,"yyyymmdd")</f>
        <v/>
      </c>
      <c r="D3913" s="9">
        <f>_xlfn.XLOOKUP(C3913,Violations[Key],Violations[Boro])</f>
        <v/>
      </c>
      <c r="E3913" s="9">
        <f>_xlfn.XLOOKUP(C3913,Violations[Key],Violations[Cuisine])</f>
        <v/>
      </c>
      <c r="F3913" s="9">
        <f>_xlfn.XLOOKUP(C3913,Violations[Key],Violations[Score])</f>
        <v/>
      </c>
      <c r="G3913" s="9">
        <f>_xlfn.XLOOKUP(C3913,Violations[Key],Violations[Grade])&amp;""</f>
        <v/>
      </c>
      <c r="H3913" s="9">
        <f>COUNTIFS(Violations[Key],C3913,Violations[Violation code],"&lt;&gt;")</f>
        <v/>
      </c>
      <c r="I3913" s="9">
        <f>COUNTIFS(Violations[Key],C3913,Violations[Critical flag],"Critical")</f>
        <v/>
      </c>
      <c r="J3913" s="9">
        <f>IF(LEFT(_xlfn.XLOOKUP(C3913,Violations[Key],Violations[Action]),20)="Establishment Closed","Yes","No")</f>
        <v/>
      </c>
      <c r="K3913" s="9">
        <f>IF(F3913&lt;=13,"Yes","No")</f>
        <v/>
      </c>
    </row>
    <row r="3914">
      <c r="A3914" t="n">
        <v>50149096</v>
      </c>
      <c r="B3914" s="8" t="n">
        <v>46203</v>
      </c>
      <c r="C3914" s="9">
        <f>A3914&amp;"-"&amp;TEXT(B3914,"yyyymmdd")</f>
        <v/>
      </c>
      <c r="D3914" s="9">
        <f>_xlfn.XLOOKUP(C3914,Violations[Key],Violations[Boro])</f>
        <v/>
      </c>
      <c r="E3914" s="9">
        <f>_xlfn.XLOOKUP(C3914,Violations[Key],Violations[Cuisine])</f>
        <v/>
      </c>
      <c r="F3914" s="9">
        <f>_xlfn.XLOOKUP(C3914,Violations[Key],Violations[Score])</f>
        <v/>
      </c>
      <c r="G3914" s="9">
        <f>_xlfn.XLOOKUP(C3914,Violations[Key],Violations[Grade])&amp;""</f>
        <v/>
      </c>
      <c r="H3914" s="9">
        <f>COUNTIFS(Violations[Key],C3914,Violations[Violation code],"&lt;&gt;")</f>
        <v/>
      </c>
      <c r="I3914" s="9">
        <f>COUNTIFS(Violations[Key],C3914,Violations[Critical flag],"Critical")</f>
        <v/>
      </c>
      <c r="J3914" s="9">
        <f>IF(LEFT(_xlfn.XLOOKUP(C3914,Violations[Key],Violations[Action]),20)="Establishment Closed","Yes","No")</f>
        <v/>
      </c>
      <c r="K3914" s="9">
        <f>IF(F3914&lt;=13,"Yes","No")</f>
        <v/>
      </c>
    </row>
    <row r="3915">
      <c r="A3915" t="n">
        <v>50149263</v>
      </c>
      <c r="B3915" s="8" t="n">
        <v>46203</v>
      </c>
      <c r="C3915" s="9">
        <f>A3915&amp;"-"&amp;TEXT(B3915,"yyyymmdd")</f>
        <v/>
      </c>
      <c r="D3915" s="9">
        <f>_xlfn.XLOOKUP(C3915,Violations[Key],Violations[Boro])</f>
        <v/>
      </c>
      <c r="E3915" s="9">
        <f>_xlfn.XLOOKUP(C3915,Violations[Key],Violations[Cuisine])</f>
        <v/>
      </c>
      <c r="F3915" s="9">
        <f>_xlfn.XLOOKUP(C3915,Violations[Key],Violations[Score])</f>
        <v/>
      </c>
      <c r="G3915" s="9">
        <f>_xlfn.XLOOKUP(C3915,Violations[Key],Violations[Grade])&amp;""</f>
        <v/>
      </c>
      <c r="H3915" s="9">
        <f>COUNTIFS(Violations[Key],C3915,Violations[Violation code],"&lt;&gt;")</f>
        <v/>
      </c>
      <c r="I3915" s="9">
        <f>COUNTIFS(Violations[Key],C3915,Violations[Critical flag],"Critical")</f>
        <v/>
      </c>
      <c r="J3915" s="9">
        <f>IF(LEFT(_xlfn.XLOOKUP(C3915,Violations[Key],Violations[Action]),20)="Establishment Closed","Yes","No")</f>
        <v/>
      </c>
      <c r="K3915" s="9">
        <f>IF(F3915&lt;=13,"Yes","No")</f>
        <v/>
      </c>
    </row>
    <row r="3916">
      <c r="A3916" t="n">
        <v>50150632</v>
      </c>
      <c r="B3916" s="8" t="n">
        <v>46203</v>
      </c>
      <c r="C3916" s="9">
        <f>A3916&amp;"-"&amp;TEXT(B3916,"yyyymmdd")</f>
        <v/>
      </c>
      <c r="D3916" s="9">
        <f>_xlfn.XLOOKUP(C3916,Violations[Key],Violations[Boro])</f>
        <v/>
      </c>
      <c r="E3916" s="9">
        <f>_xlfn.XLOOKUP(C3916,Violations[Key],Violations[Cuisine])</f>
        <v/>
      </c>
      <c r="F3916" s="9">
        <f>_xlfn.XLOOKUP(C3916,Violations[Key],Violations[Score])</f>
        <v/>
      </c>
      <c r="G3916" s="9">
        <f>_xlfn.XLOOKUP(C3916,Violations[Key],Violations[Grade])&amp;""</f>
        <v/>
      </c>
      <c r="H3916" s="9">
        <f>COUNTIFS(Violations[Key],C3916,Violations[Violation code],"&lt;&gt;")</f>
        <v/>
      </c>
      <c r="I3916" s="9">
        <f>COUNTIFS(Violations[Key],C3916,Violations[Critical flag],"Critical")</f>
        <v/>
      </c>
      <c r="J3916" s="9">
        <f>IF(LEFT(_xlfn.XLOOKUP(C3916,Violations[Key],Violations[Action]),20)="Establishment Closed","Yes","No")</f>
        <v/>
      </c>
      <c r="K3916" s="9">
        <f>IF(F3916&lt;=13,"Yes","No")</f>
        <v/>
      </c>
    </row>
    <row r="3917">
      <c r="A3917" t="n">
        <v>50156734</v>
      </c>
      <c r="B3917" s="8" t="n">
        <v>46203</v>
      </c>
      <c r="C3917" s="9">
        <f>A3917&amp;"-"&amp;TEXT(B3917,"yyyymmdd")</f>
        <v/>
      </c>
      <c r="D3917" s="9">
        <f>_xlfn.XLOOKUP(C3917,Violations[Key],Violations[Boro])</f>
        <v/>
      </c>
      <c r="E3917" s="9">
        <f>_xlfn.XLOOKUP(C3917,Violations[Key],Violations[Cuisine])</f>
        <v/>
      </c>
      <c r="F3917" s="9">
        <f>_xlfn.XLOOKUP(C3917,Violations[Key],Violations[Score])</f>
        <v/>
      </c>
      <c r="G3917" s="9">
        <f>_xlfn.XLOOKUP(C3917,Violations[Key],Violations[Grade])&amp;""</f>
        <v/>
      </c>
      <c r="H3917" s="9">
        <f>COUNTIFS(Violations[Key],C3917,Violations[Violation code],"&lt;&gt;")</f>
        <v/>
      </c>
      <c r="I3917" s="9">
        <f>COUNTIFS(Violations[Key],C3917,Violations[Critical flag],"Critical")</f>
        <v/>
      </c>
      <c r="J3917" s="9">
        <f>IF(LEFT(_xlfn.XLOOKUP(C3917,Violations[Key],Violations[Action]),20)="Establishment Closed","Yes","No")</f>
        <v/>
      </c>
      <c r="K3917" s="9">
        <f>IF(F3917&lt;=13,"Yes","No")</f>
        <v/>
      </c>
    </row>
    <row r="3918">
      <c r="A3918" t="n">
        <v>50160080</v>
      </c>
      <c r="B3918" s="8" t="n">
        <v>46203</v>
      </c>
      <c r="C3918" s="9">
        <f>A3918&amp;"-"&amp;TEXT(B3918,"yyyymmdd")</f>
        <v/>
      </c>
      <c r="D3918" s="9">
        <f>_xlfn.XLOOKUP(C3918,Violations[Key],Violations[Boro])</f>
        <v/>
      </c>
      <c r="E3918" s="9">
        <f>_xlfn.XLOOKUP(C3918,Violations[Key],Violations[Cuisine])</f>
        <v/>
      </c>
      <c r="F3918" s="9">
        <f>_xlfn.XLOOKUP(C3918,Violations[Key],Violations[Score])</f>
        <v/>
      </c>
      <c r="G3918" s="9">
        <f>_xlfn.XLOOKUP(C3918,Violations[Key],Violations[Grade])&amp;""</f>
        <v/>
      </c>
      <c r="H3918" s="9">
        <f>COUNTIFS(Violations[Key],C3918,Violations[Violation code],"&lt;&gt;")</f>
        <v/>
      </c>
      <c r="I3918" s="9">
        <f>COUNTIFS(Violations[Key],C3918,Violations[Critical flag],"Critical")</f>
        <v/>
      </c>
      <c r="J3918" s="9">
        <f>IF(LEFT(_xlfn.XLOOKUP(C3918,Violations[Key],Violations[Action]),20)="Establishment Closed","Yes","No")</f>
        <v/>
      </c>
      <c r="K3918" s="9">
        <f>IF(F3918&lt;=13,"Yes","No")</f>
        <v/>
      </c>
    </row>
    <row r="3919">
      <c r="A3919" t="n">
        <v>50160772</v>
      </c>
      <c r="B3919" s="8" t="n">
        <v>46203</v>
      </c>
      <c r="C3919" s="9">
        <f>A3919&amp;"-"&amp;TEXT(B3919,"yyyymmdd")</f>
        <v/>
      </c>
      <c r="D3919" s="9">
        <f>_xlfn.XLOOKUP(C3919,Violations[Key],Violations[Boro])</f>
        <v/>
      </c>
      <c r="E3919" s="9">
        <f>_xlfn.XLOOKUP(C3919,Violations[Key],Violations[Cuisine])</f>
        <v/>
      </c>
      <c r="F3919" s="9">
        <f>_xlfn.XLOOKUP(C3919,Violations[Key],Violations[Score])</f>
        <v/>
      </c>
      <c r="G3919" s="9">
        <f>_xlfn.XLOOKUP(C3919,Violations[Key],Violations[Grade])&amp;""</f>
        <v/>
      </c>
      <c r="H3919" s="9">
        <f>COUNTIFS(Violations[Key],C3919,Violations[Violation code],"&lt;&gt;")</f>
        <v/>
      </c>
      <c r="I3919" s="9">
        <f>COUNTIFS(Violations[Key],C3919,Violations[Critical flag],"Critical")</f>
        <v/>
      </c>
      <c r="J3919" s="9">
        <f>IF(LEFT(_xlfn.XLOOKUP(C3919,Violations[Key],Violations[Action]),20)="Establishment Closed","Yes","No")</f>
        <v/>
      </c>
      <c r="K3919" s="9">
        <f>IF(F3919&lt;=13,"Yes","No")</f>
        <v/>
      </c>
    </row>
    <row r="3920">
      <c r="A3920" t="n">
        <v>50166072</v>
      </c>
      <c r="B3920" s="8" t="n">
        <v>46203</v>
      </c>
      <c r="C3920" s="9">
        <f>A3920&amp;"-"&amp;TEXT(B3920,"yyyymmdd")</f>
        <v/>
      </c>
      <c r="D3920" s="9">
        <f>_xlfn.XLOOKUP(C3920,Violations[Key],Violations[Boro])</f>
        <v/>
      </c>
      <c r="E3920" s="9">
        <f>_xlfn.XLOOKUP(C3920,Violations[Key],Violations[Cuisine])</f>
        <v/>
      </c>
      <c r="F3920" s="9">
        <f>_xlfn.XLOOKUP(C3920,Violations[Key],Violations[Score])</f>
        <v/>
      </c>
      <c r="G3920" s="9">
        <f>_xlfn.XLOOKUP(C3920,Violations[Key],Violations[Grade])&amp;""</f>
        <v/>
      </c>
      <c r="H3920" s="9">
        <f>COUNTIFS(Violations[Key],C3920,Violations[Violation code],"&lt;&gt;")</f>
        <v/>
      </c>
      <c r="I3920" s="9">
        <f>COUNTIFS(Violations[Key],C3920,Violations[Critical flag],"Critical")</f>
        <v/>
      </c>
      <c r="J3920" s="9">
        <f>IF(LEFT(_xlfn.XLOOKUP(C3920,Violations[Key],Violations[Action]),20)="Establishment Closed","Yes","No")</f>
        <v/>
      </c>
      <c r="K3920" s="9">
        <f>IF(F3920&lt;=13,"Yes","No")</f>
        <v/>
      </c>
    </row>
    <row r="3921">
      <c r="A3921" t="n">
        <v>50169045</v>
      </c>
      <c r="B3921" s="8" t="n">
        <v>46203</v>
      </c>
      <c r="C3921" s="9">
        <f>A3921&amp;"-"&amp;TEXT(B3921,"yyyymmdd")</f>
        <v/>
      </c>
      <c r="D3921" s="9">
        <f>_xlfn.XLOOKUP(C3921,Violations[Key],Violations[Boro])</f>
        <v/>
      </c>
      <c r="E3921" s="9">
        <f>_xlfn.XLOOKUP(C3921,Violations[Key],Violations[Cuisine])</f>
        <v/>
      </c>
      <c r="F3921" s="9">
        <f>_xlfn.XLOOKUP(C3921,Violations[Key],Violations[Score])</f>
        <v/>
      </c>
      <c r="G3921" s="9">
        <f>_xlfn.XLOOKUP(C3921,Violations[Key],Violations[Grade])&amp;""</f>
        <v/>
      </c>
      <c r="H3921" s="9">
        <f>COUNTIFS(Violations[Key],C3921,Violations[Violation code],"&lt;&gt;")</f>
        <v/>
      </c>
      <c r="I3921" s="9">
        <f>COUNTIFS(Violations[Key],C3921,Violations[Critical flag],"Critical")</f>
        <v/>
      </c>
      <c r="J3921" s="9">
        <f>IF(LEFT(_xlfn.XLOOKUP(C3921,Violations[Key],Violations[Action]),20)="Establishment Closed","Yes","No")</f>
        <v/>
      </c>
      <c r="K3921" s="9">
        <f>IF(F3921&lt;=13,"Yes","No")</f>
        <v/>
      </c>
    </row>
  </sheetData>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0" customWidth="1" min="1" max="1"/>
    <col width="12" customWidth="1" min="2" max="2"/>
    <col width="12" customWidth="1" min="3" max="3"/>
    <col width="12" customWidth="1" min="4" max="4"/>
    <col width="10" customWidth="1" min="5" max="5"/>
    <col width="14" customWidth="1" min="6" max="6"/>
    <col width="3" customWidth="1" min="7" max="7"/>
    <col width="24" customWidth="1" min="8" max="8"/>
    <col width="10" customWidth="1" min="9" max="9"/>
    <col width="12" customWidth="1" min="10" max="10"/>
    <col width="11" customWidth="1" min="11" max="11"/>
    <col width="60" customWidth="1" min="12" max="12"/>
  </cols>
  <sheetData>
    <row r="1">
      <c r="A1" s="5" t="inlineStr">
        <is>
          <t>By borough</t>
        </is>
      </c>
      <c r="H1" s="5" t="inlineStr">
        <is>
          <t>Top 10 violation codes</t>
        </is>
      </c>
    </row>
    <row r="2">
      <c r="A2" s="5" t="inlineStr">
        <is>
          <t>Borough</t>
        </is>
      </c>
      <c r="B2" s="5" t="inlineStr">
        <is>
          <t>Inspections</t>
        </is>
      </c>
      <c r="C2" s="5" t="inlineStr">
        <is>
          <t>A-range share</t>
        </is>
      </c>
      <c r="D2" s="5" t="inlineStr">
        <is>
          <t>Average score</t>
        </is>
      </c>
      <c r="E2" s="5" t="inlineStr">
        <is>
          <t>Closures</t>
        </is>
      </c>
      <c r="F2" s="5" t="inlineStr">
        <is>
          <t>Critical violations per inspection</t>
        </is>
      </c>
      <c r="H2" s="5" t="inlineStr">
        <is>
          <t>Code</t>
        </is>
      </c>
      <c r="I2" s="5" t="inlineStr">
        <is>
          <t>Citations</t>
        </is>
      </c>
      <c r="J2" s="5" t="inlineStr">
        <is>
          <t>Share of inspections</t>
        </is>
      </c>
      <c r="K2" s="5" t="inlineStr">
        <is>
          <t>Critical?</t>
        </is>
      </c>
      <c r="L2" s="5" t="inlineStr">
        <is>
          <t>Description</t>
        </is>
      </c>
    </row>
    <row r="3">
      <c r="A3" t="inlineStr">
        <is>
          <t>Bronx</t>
        </is>
      </c>
      <c r="B3" s="9">
        <f>COUNTIFS(Inspections[Boro],A3)</f>
        <v/>
      </c>
      <c r="C3" s="11">
        <f>COUNTIFS(Inspections[Boro],A3,Inspections[A-range score],"Yes")/B3</f>
        <v/>
      </c>
      <c r="D3" s="12">
        <f>AVERAGEIFS(Inspections[Score],Inspections[Boro],A3)</f>
        <v/>
      </c>
      <c r="E3" s="9">
        <f>COUNTIFS(Inspections[Boro],A3,Inspections[Closed],"Yes")</f>
        <v/>
      </c>
      <c r="F3" s="13">
        <f>SUMIFS(Inspections[Critical violations],Inspections[Boro],A3)/B3</f>
        <v/>
      </c>
      <c r="H3" t="inlineStr">
        <is>
          <t>10F</t>
        </is>
      </c>
      <c r="I3" s="9">
        <f>COUNTIF(Violations[Violation code],H3)</f>
        <v/>
      </c>
      <c r="J3" s="11">
        <f>I3/$B$8</f>
        <v/>
      </c>
      <c r="K3" s="9">
        <f>_xlfn.XLOOKUP(H3,Violations[Violation code],Violations[Critical flag])</f>
        <v/>
      </c>
      <c r="L3" s="9">
        <f>_xlfn.XLOOKUP(H3,Violations[Violation code],Violations[Violation description])</f>
        <v/>
      </c>
    </row>
    <row r="4">
      <c r="A4" t="inlineStr">
        <is>
          <t>Brooklyn</t>
        </is>
      </c>
      <c r="B4" s="9">
        <f>COUNTIFS(Inspections[Boro],A4)</f>
        <v/>
      </c>
      <c r="C4" s="11">
        <f>COUNTIFS(Inspections[Boro],A4,Inspections[A-range score],"Yes")/B4</f>
        <v/>
      </c>
      <c r="D4" s="12">
        <f>AVERAGEIFS(Inspections[Score],Inspections[Boro],A4)</f>
        <v/>
      </c>
      <c r="E4" s="9">
        <f>COUNTIFS(Inspections[Boro],A4,Inspections[Closed],"Yes")</f>
        <v/>
      </c>
      <c r="F4" s="13">
        <f>SUMIFS(Inspections[Critical violations],Inspections[Boro],A4)/B4</f>
        <v/>
      </c>
      <c r="H4" t="inlineStr">
        <is>
          <t>02G</t>
        </is>
      </c>
      <c r="I4" s="9">
        <f>COUNTIF(Violations[Violation code],H4)</f>
        <v/>
      </c>
      <c r="J4" s="11">
        <f>I4/$B$8</f>
        <v/>
      </c>
      <c r="K4" s="9">
        <f>_xlfn.XLOOKUP(H4,Violations[Violation code],Violations[Critical flag])</f>
        <v/>
      </c>
      <c r="L4" s="9">
        <f>_xlfn.XLOOKUP(H4,Violations[Violation code],Violations[Violation description])</f>
        <v/>
      </c>
    </row>
    <row r="5">
      <c r="A5" t="inlineStr">
        <is>
          <t>Manhattan</t>
        </is>
      </c>
      <c r="B5" s="9">
        <f>COUNTIFS(Inspections[Boro],A5)</f>
        <v/>
      </c>
      <c r="C5" s="11">
        <f>COUNTIFS(Inspections[Boro],A5,Inspections[A-range score],"Yes")/B5</f>
        <v/>
      </c>
      <c r="D5" s="12">
        <f>AVERAGEIFS(Inspections[Score],Inspections[Boro],A5)</f>
        <v/>
      </c>
      <c r="E5" s="9">
        <f>COUNTIFS(Inspections[Boro],A5,Inspections[Closed],"Yes")</f>
        <v/>
      </c>
      <c r="F5" s="13">
        <f>SUMIFS(Inspections[Critical violations],Inspections[Boro],A5)/B5</f>
        <v/>
      </c>
      <c r="H5" t="inlineStr">
        <is>
          <t>06D</t>
        </is>
      </c>
      <c r="I5" s="9">
        <f>COUNTIF(Violations[Violation code],H5)</f>
        <v/>
      </c>
      <c r="J5" s="11">
        <f>I5/$B$8</f>
        <v/>
      </c>
      <c r="K5" s="9">
        <f>_xlfn.XLOOKUP(H5,Violations[Violation code],Violations[Critical flag])</f>
        <v/>
      </c>
      <c r="L5" s="9">
        <f>_xlfn.XLOOKUP(H5,Violations[Violation code],Violations[Violation description])</f>
        <v/>
      </c>
    </row>
    <row r="6">
      <c r="A6" t="inlineStr">
        <is>
          <t>Queens</t>
        </is>
      </c>
      <c r="B6" s="9">
        <f>COUNTIFS(Inspections[Boro],A6)</f>
        <v/>
      </c>
      <c r="C6" s="11">
        <f>COUNTIFS(Inspections[Boro],A6,Inspections[A-range score],"Yes")/B6</f>
        <v/>
      </c>
      <c r="D6" s="12">
        <f>AVERAGEIFS(Inspections[Score],Inspections[Boro],A6)</f>
        <v/>
      </c>
      <c r="E6" s="9">
        <f>COUNTIFS(Inspections[Boro],A6,Inspections[Closed],"Yes")</f>
        <v/>
      </c>
      <c r="F6" s="13">
        <f>SUMIFS(Inspections[Critical violations],Inspections[Boro],A6)/B6</f>
        <v/>
      </c>
      <c r="H6" t="inlineStr">
        <is>
          <t>06C</t>
        </is>
      </c>
      <c r="I6" s="9">
        <f>COUNTIF(Violations[Violation code],H6)</f>
        <v/>
      </c>
      <c r="J6" s="11">
        <f>I6/$B$8</f>
        <v/>
      </c>
      <c r="K6" s="9">
        <f>_xlfn.XLOOKUP(H6,Violations[Violation code],Violations[Critical flag])</f>
        <v/>
      </c>
      <c r="L6" s="9">
        <f>_xlfn.XLOOKUP(H6,Violations[Violation code],Violations[Violation description])</f>
        <v/>
      </c>
    </row>
    <row r="7">
      <c r="A7" t="inlineStr">
        <is>
          <t>Staten Island</t>
        </is>
      </c>
      <c r="B7" s="9">
        <f>COUNTIFS(Inspections[Boro],A7)</f>
        <v/>
      </c>
      <c r="C7" s="11">
        <f>COUNTIFS(Inspections[Boro],A7,Inspections[A-range score],"Yes")/B7</f>
        <v/>
      </c>
      <c r="D7" s="12">
        <f>AVERAGEIFS(Inspections[Score],Inspections[Boro],A7)</f>
        <v/>
      </c>
      <c r="E7" s="9">
        <f>COUNTIFS(Inspections[Boro],A7,Inspections[Closed],"Yes")</f>
        <v/>
      </c>
      <c r="F7" s="13">
        <f>SUMIFS(Inspections[Critical violations],Inspections[Boro],A7)/B7</f>
        <v/>
      </c>
      <c r="H7" t="inlineStr">
        <is>
          <t>08A</t>
        </is>
      </c>
      <c r="I7" s="9">
        <f>COUNTIF(Violations[Violation code],H7)</f>
        <v/>
      </c>
      <c r="J7" s="11">
        <f>I7/$B$8</f>
        <v/>
      </c>
      <c r="K7" s="9">
        <f>_xlfn.XLOOKUP(H7,Violations[Violation code],Violations[Critical flag])</f>
        <v/>
      </c>
      <c r="L7" s="9">
        <f>_xlfn.XLOOKUP(H7,Violations[Violation code],Violations[Violation description])</f>
        <v/>
      </c>
    </row>
    <row r="8">
      <c r="A8" t="inlineStr">
        <is>
          <t>All boroughs</t>
        </is>
      </c>
      <c r="B8" s="9">
        <f>COUNTIFS(Inspections[Boro],"*")</f>
        <v/>
      </c>
      <c r="C8" s="11">
        <f>COUNTIFS(Inspections[Boro],"*",Inspections[A-range score],"Yes")/B8</f>
        <v/>
      </c>
      <c r="D8" s="12">
        <f>AVERAGEIFS(Inspections[Score],Inspections[Boro],"*")</f>
        <v/>
      </c>
      <c r="E8" s="9">
        <f>COUNTIFS(Inspections[Boro],"*",Inspections[Closed],"Yes")</f>
        <v/>
      </c>
      <c r="F8" s="13">
        <f>SUMIFS(Inspections[Critical violations],Inspections[Boro],"*")/B8</f>
        <v/>
      </c>
      <c r="H8" t="inlineStr">
        <is>
          <t>10B</t>
        </is>
      </c>
      <c r="I8" s="9">
        <f>COUNTIF(Violations[Violation code],H8)</f>
        <v/>
      </c>
      <c r="J8" s="11">
        <f>I8/$B$8</f>
        <v/>
      </c>
      <c r="K8" s="9">
        <f>_xlfn.XLOOKUP(H8,Violations[Violation code],Violations[Critical flag])</f>
        <v/>
      </c>
      <c r="L8" s="9">
        <f>_xlfn.XLOOKUP(H8,Violations[Violation code],Violations[Violation description])</f>
        <v/>
      </c>
    </row>
    <row r="9">
      <c r="H9" t="inlineStr">
        <is>
          <t>02B</t>
        </is>
      </c>
      <c r="I9" s="9">
        <f>COUNTIF(Violations[Violation code],H9)</f>
        <v/>
      </c>
      <c r="J9" s="11">
        <f>I9/$B$8</f>
        <v/>
      </c>
      <c r="K9" s="9">
        <f>_xlfn.XLOOKUP(H9,Violations[Violation code],Violations[Critical flag])</f>
        <v/>
      </c>
      <c r="L9" s="9">
        <f>_xlfn.XLOOKUP(H9,Violations[Violation code],Violations[Violation description])</f>
        <v/>
      </c>
    </row>
    <row r="10">
      <c r="H10" t="inlineStr">
        <is>
          <t>04L</t>
        </is>
      </c>
      <c r="I10" s="9">
        <f>COUNTIF(Violations[Violation code],H10)</f>
        <v/>
      </c>
      <c r="J10" s="11">
        <f>I10/$B$8</f>
        <v/>
      </c>
      <c r="K10" s="9">
        <f>_xlfn.XLOOKUP(H10,Violations[Violation code],Violations[Critical flag])</f>
        <v/>
      </c>
      <c r="L10" s="9">
        <f>_xlfn.XLOOKUP(H10,Violations[Violation code],Violations[Violation description])</f>
        <v/>
      </c>
    </row>
    <row r="11">
      <c r="A11" s="5" t="inlineStr">
        <is>
          <t>Median score (all inspections)</t>
        </is>
      </c>
      <c r="B11" s="9">
        <f>MEDIAN(Inspections[Score])</f>
        <v/>
      </c>
      <c r="H11" t="inlineStr">
        <is>
          <t>10G</t>
        </is>
      </c>
      <c r="I11" s="9">
        <f>COUNTIF(Violations[Violation code],H11)</f>
        <v/>
      </c>
      <c r="J11" s="11">
        <f>I11/$B$8</f>
        <v/>
      </c>
      <c r="K11" s="9">
        <f>_xlfn.XLOOKUP(H11,Violations[Violation code],Violations[Critical flag])</f>
        <v/>
      </c>
      <c r="L11" s="9">
        <f>_xlfn.XLOOKUP(H11,Violations[Violation code],Violations[Violation description])</f>
        <v/>
      </c>
    </row>
    <row r="12">
      <c r="H12" t="inlineStr">
        <is>
          <t>05D</t>
        </is>
      </c>
      <c r="I12" s="9">
        <f>COUNTIF(Violations[Violation code],H12)</f>
        <v/>
      </c>
      <c r="J12" s="11">
        <f>I12/$B$8</f>
        <v/>
      </c>
      <c r="K12" s="9">
        <f>_xlfn.XLOOKUP(H12,Violations[Violation code],Violations[Critical flag])</f>
        <v/>
      </c>
      <c r="L12" s="9">
        <f>_xlfn.XLOOKUP(H12,Violations[Violation code],Violations[Violation description])</f>
        <v/>
      </c>
    </row>
    <row r="13">
      <c r="A13" s="5" t="inlineStr">
        <is>
          <t>Score bands</t>
        </is>
      </c>
    </row>
    <row r="14">
      <c r="A14" s="5" t="inlineStr">
        <is>
          <t>Band</t>
        </is>
      </c>
      <c r="B14" s="5" t="inlineStr">
        <is>
          <t>Inspections</t>
        </is>
      </c>
      <c r="C14" s="5" t="inlineStr">
        <is>
          <t>Share</t>
        </is>
      </c>
    </row>
    <row r="15">
      <c r="A15" t="inlineStr">
        <is>
          <t>0-13 (A range)</t>
        </is>
      </c>
      <c r="B15" s="9">
        <f>COUNTIFS(Inspections[Score],"&gt;=0",Inspections[Score],"&lt;=13")</f>
        <v/>
      </c>
      <c r="C15" s="11">
        <f>B15/$B$8</f>
        <v/>
      </c>
      <c r="H15" s="5" t="inlineStr">
        <is>
          <t>Cuisines with 100+ inspections</t>
        </is>
      </c>
    </row>
    <row r="16">
      <c r="A16" t="inlineStr">
        <is>
          <t>14-27 (B range)</t>
        </is>
      </c>
      <c r="B16" s="9">
        <f>COUNTIFS(Inspections[Score],"&gt;=14",Inspections[Score],"&lt;=27")</f>
        <v/>
      </c>
      <c r="C16" s="11">
        <f>B16/$B$8</f>
        <v/>
      </c>
      <c r="H16" s="5" t="inlineStr">
        <is>
          <t>Cuisine</t>
        </is>
      </c>
      <c r="I16" s="5" t="inlineStr">
        <is>
          <t>Inspections</t>
        </is>
      </c>
      <c r="J16" s="5" t="inlineStr">
        <is>
          <t>A-range share</t>
        </is>
      </c>
      <c r="K16" s="5" t="inlineStr">
        <is>
          <t>Average score</t>
        </is>
      </c>
    </row>
    <row r="17">
      <c r="A17" t="inlineStr">
        <is>
          <t>28 or more (C range)</t>
        </is>
      </c>
      <c r="B17" s="9">
        <f>COUNTIFS(Inspections[Score],"&gt;=28",Inspections[Score],"&lt;=999")</f>
        <v/>
      </c>
      <c r="C17" s="11">
        <f>B17/$B$8</f>
        <v/>
      </c>
      <c r="H17" t="inlineStr">
        <is>
          <t>Donuts</t>
        </is>
      </c>
      <c r="I17" s="9">
        <f>COUNTIFS(Inspections[Cuisine],H17)</f>
        <v/>
      </c>
      <c r="J17" s="11">
        <f>COUNTIFS(Inspections[Cuisine],H17,Inspections[A-range score],"Yes")/I17</f>
        <v/>
      </c>
      <c r="K17" s="12">
        <f>AVERAGEIFS(Inspections[Score],Inspections[Cuisine],H17)</f>
        <v/>
      </c>
    </row>
    <row r="18">
      <c r="H18" t="inlineStr">
        <is>
          <t>Coffee/Tea</t>
        </is>
      </c>
      <c r="I18" s="9">
        <f>COUNTIFS(Inspections[Cuisine],H18)</f>
        <v/>
      </c>
      <c r="J18" s="11">
        <f>COUNTIFS(Inspections[Cuisine],H18,Inspections[A-range score],"Yes")/I18</f>
        <v/>
      </c>
      <c r="K18" s="12">
        <f>AVERAGEIFS(Inspections[Score],Inspections[Cuisine],H18)</f>
        <v/>
      </c>
    </row>
    <row r="19">
      <c r="H19" t="inlineStr">
        <is>
          <t>Mexican</t>
        </is>
      </c>
      <c r="I19" s="9">
        <f>COUNTIFS(Inspections[Cuisine],H19)</f>
        <v/>
      </c>
      <c r="J19" s="11">
        <f>COUNTIFS(Inspections[Cuisine],H19,Inspections[A-range score],"Yes")/I19</f>
        <v/>
      </c>
      <c r="K19" s="12">
        <f>AVERAGEIFS(Inspections[Score],Inspections[Cuisine],H19)</f>
        <v/>
      </c>
    </row>
    <row r="20">
      <c r="A20" s="5" t="inlineStr">
        <is>
          <t>By month</t>
        </is>
      </c>
      <c r="H20" t="inlineStr">
        <is>
          <t>Chicken</t>
        </is>
      </c>
      <c r="I20" s="9">
        <f>COUNTIFS(Inspections[Cuisine],H20)</f>
        <v/>
      </c>
      <c r="J20" s="11">
        <f>COUNTIFS(Inspections[Cuisine],H20,Inspections[A-range score],"Yes")/I20</f>
        <v/>
      </c>
      <c r="K20" s="12">
        <f>AVERAGEIFS(Inspections[Score],Inspections[Cuisine],H20)</f>
        <v/>
      </c>
    </row>
    <row r="21">
      <c r="A21" s="5" t="inlineStr">
        <is>
          <t>Month</t>
        </is>
      </c>
      <c r="B21" s="5" t="inlineStr">
        <is>
          <t>Inspections</t>
        </is>
      </c>
      <c r="C21" s="5" t="inlineStr">
        <is>
          <t>A-range share</t>
        </is>
      </c>
      <c r="H21" t="inlineStr">
        <is>
          <t>American</t>
        </is>
      </c>
      <c r="I21" s="9">
        <f>COUNTIFS(Inspections[Cuisine],H21)</f>
        <v/>
      </c>
      <c r="J21" s="11">
        <f>COUNTIFS(Inspections[Cuisine],H21,Inspections[A-range score],"Yes")/I21</f>
        <v/>
      </c>
      <c r="K21" s="12">
        <f>AVERAGEIFS(Inspections[Score],Inspections[Cuisine],H21)</f>
        <v/>
      </c>
    </row>
    <row r="22">
      <c r="A22" s="14" t="n">
        <v>46113</v>
      </c>
      <c r="B22" s="9">
        <f>COUNTIFS(Inspections[Inspection date],"&gt;="&amp;A22,Inspections[Inspection date],"&lt;"&amp;EDATE(A22,1))</f>
        <v/>
      </c>
      <c r="C22" s="11">
        <f>COUNTIFS(Inspections[Inspection date],"&gt;="&amp;A22,Inspections[Inspection date],"&lt;"&amp;EDATE(A22,1),Inspections[A-range score],"Yes")/B22</f>
        <v/>
      </c>
      <c r="H22" t="inlineStr">
        <is>
          <t>Pizza</t>
        </is>
      </c>
      <c r="I22" s="9">
        <f>COUNTIFS(Inspections[Cuisine],H22)</f>
        <v/>
      </c>
      <c r="J22" s="11">
        <f>COUNTIFS(Inspections[Cuisine],H22,Inspections[A-range score],"Yes")/I22</f>
        <v/>
      </c>
      <c r="K22" s="12">
        <f>AVERAGEIFS(Inspections[Score],Inspections[Cuisine],H22)</f>
        <v/>
      </c>
    </row>
    <row r="23">
      <c r="A23" s="14" t="n">
        <v>46143</v>
      </c>
      <c r="B23" s="9">
        <f>COUNTIFS(Inspections[Inspection date],"&gt;="&amp;A23,Inspections[Inspection date],"&lt;"&amp;EDATE(A23,1))</f>
        <v/>
      </c>
      <c r="C23" s="11">
        <f>COUNTIFS(Inspections[Inspection date],"&gt;="&amp;A23,Inspections[Inspection date],"&lt;"&amp;EDATE(A23,1),Inspections[A-range score],"Yes")/B23</f>
        <v/>
      </c>
      <c r="H23" t="inlineStr">
        <is>
          <t>Italian</t>
        </is>
      </c>
      <c r="I23" s="9">
        <f>COUNTIFS(Inspections[Cuisine],H23)</f>
        <v/>
      </c>
      <c r="J23" s="11">
        <f>COUNTIFS(Inspections[Cuisine],H23,Inspections[A-range score],"Yes")/I23</f>
        <v/>
      </c>
      <c r="K23" s="12">
        <f>AVERAGEIFS(Inspections[Score],Inspections[Cuisine],H23)</f>
        <v/>
      </c>
    </row>
    <row r="24">
      <c r="A24" s="14" t="n">
        <v>46174</v>
      </c>
      <c r="B24" s="9">
        <f>COUNTIFS(Inspections[Inspection date],"&gt;="&amp;A24,Inspections[Inspection date],"&lt;"&amp;EDATE(A24,1))</f>
        <v/>
      </c>
      <c r="C24" s="11">
        <f>COUNTIFS(Inspections[Inspection date],"&gt;="&amp;A24,Inspections[Inspection date],"&lt;"&amp;EDATE(A24,1),Inspections[A-range score],"Yes")/B24</f>
        <v/>
      </c>
      <c r="H24" t="inlineStr">
        <is>
          <t>Japanese</t>
        </is>
      </c>
      <c r="I24" s="9">
        <f>COUNTIFS(Inspections[Cuisine],H24)</f>
        <v/>
      </c>
      <c r="J24" s="11">
        <f>COUNTIFS(Inspections[Cuisine],H24,Inspections[A-range score],"Yes")/I24</f>
        <v/>
      </c>
      <c r="K24" s="12">
        <f>AVERAGEIFS(Inspections[Score],Inspections[Cuisine],H24)</f>
        <v/>
      </c>
    </row>
    <row r="25">
      <c r="H25" t="inlineStr">
        <is>
          <t>Bakery Products/Desserts</t>
        </is>
      </c>
      <c r="I25" s="9">
        <f>COUNTIFS(Inspections[Cuisine],H25)</f>
        <v/>
      </c>
      <c r="J25" s="11">
        <f>COUNTIFS(Inspections[Cuisine],H25,Inspections[A-range score],"Yes")/I25</f>
        <v/>
      </c>
      <c r="K25" s="12">
        <f>AVERAGEIFS(Inspections[Score],Inspections[Cuisine],H25)</f>
        <v/>
      </c>
    </row>
    <row r="26">
      <c r="H26" t="inlineStr">
        <is>
          <t>Chinese</t>
        </is>
      </c>
      <c r="I26" s="9">
        <f>COUNTIFS(Inspections[Cuisine],H26)</f>
        <v/>
      </c>
      <c r="J26" s="11">
        <f>COUNTIFS(Inspections[Cuisine],H26,Inspections[A-range score],"Yes")/I26</f>
        <v/>
      </c>
      <c r="K26" s="12">
        <f>AVERAGEIFS(Inspections[Score],Inspections[Cuisine],H26)</f>
        <v/>
      </c>
    </row>
    <row r="27">
      <c r="H27" t="inlineStr">
        <is>
          <t>Latin American</t>
        </is>
      </c>
      <c r="I27" s="9">
        <f>COUNTIFS(Inspections[Cuisine],H27)</f>
        <v/>
      </c>
      <c r="J27" s="11">
        <f>COUNTIFS(Inspections[Cuisine],H27,Inspections[A-range score],"Yes")/I27</f>
        <v/>
      </c>
      <c r="K27" s="12">
        <f>AVERAGEIFS(Inspections[Score],Inspections[Cuisine],H27)</f>
        <v/>
      </c>
    </row>
    <row r="28">
      <c r="H28" t="inlineStr">
        <is>
          <t>Caribbean</t>
        </is>
      </c>
      <c r="I28" s="9">
        <f>COUNTIFS(Inspections[Cuisine],H28)</f>
        <v/>
      </c>
      <c r="J28" s="11">
        <f>COUNTIFS(Inspections[Cuisine],H28,Inspections[A-range score],"Yes")/I28</f>
        <v/>
      </c>
      <c r="K28" s="12">
        <f>AVERAGEIFS(Inspections[Score],Inspections[Cuisine],H28)</f>
        <v/>
      </c>
    </row>
  </sheetData>
  <pageMargins left="0.75" right="0.75" top="1" bottom="1" header="0.5" footer="0.5"/>
</worksheet>
</file>

<file path=xl/worksheets/sheet7.xml><?xml version="1.0" encoding="utf-8"?>
<worksheet xmlns="http://schemas.openxmlformats.org/spreadsheetml/2006/main">
  <sheetPr>
    <outlinePr summaryBelow="1" summaryRight="1"/>
    <pageSetUpPr fitToPage="1"/>
  </sheetPr>
  <dimension ref="B1:S6"/>
  <sheetViews>
    <sheetView showGridLines="0" workbookViewId="0">
      <selection activeCell="A1" sqref="A1"/>
    </sheetView>
  </sheetViews>
  <sheetFormatPr baseColWidth="8" defaultRowHeight="15"/>
  <cols>
    <col width="2" customWidth="1" min="1" max="1"/>
    <col width="10.5" customWidth="1" min="2" max="2"/>
    <col width="10.5" customWidth="1" min="3" max="3"/>
    <col width="10.5" customWidth="1" min="4" max="4"/>
    <col width="10.5" customWidth="1" min="5" max="5"/>
    <col width="10.5" customWidth="1" min="6" max="6"/>
    <col width="10.5" customWidth="1" min="7" max="7"/>
    <col width="10.5" customWidth="1" min="8" max="8"/>
    <col width="10.5" customWidth="1" min="9" max="9"/>
    <col width="10.5" customWidth="1" min="10" max="10"/>
    <col width="10.5" customWidth="1" min="11" max="11"/>
    <col width="10.5" customWidth="1" min="12" max="12"/>
    <col width="10.5" customWidth="1" min="13" max="13"/>
    <col width="10.5" customWidth="1" min="14" max="14"/>
    <col width="10.5" customWidth="1" min="15" max="15"/>
    <col width="10.5" customWidth="1" min="16" max="16"/>
    <col width="10.5" customWidth="1" min="17" max="17"/>
    <col width="10.5" customWidth="1" min="18" max="18"/>
    <col width="10.5" customWidth="1" min="19" max="19"/>
  </cols>
  <sheetData>
    <row r="1" ht="36" customHeight="1">
      <c r="B1" s="15" t="inlineStr">
        <is>
          <t>NYC restaurant inspections: who scores in the A range at the first inspection? (Apr - Jun 2026)</t>
        </is>
      </c>
    </row>
    <row r="2" ht="30" customHeight="1">
      <c r="B2" s="16" t="inlineStr">
        <is>
          <t>Real data: NYC Department of Health and Mental Hygiene, Restaurant Inspection Results, via NYC Open Data (extract of 5 Oct 2026). Initial cycle inspections only.</t>
        </is>
      </c>
    </row>
    <row r="4" ht="30" customHeight="1">
      <c r="B4" s="17" t="inlineStr">
        <is>
          <t>Initial inspections</t>
        </is>
      </c>
      <c r="E4" s="17" t="inlineStr">
        <is>
          <t>A-range score (0-13)</t>
        </is>
      </c>
      <c r="H4" s="17" t="inlineStr">
        <is>
          <t>Average score</t>
        </is>
      </c>
      <c r="K4" s="17" t="inlineStr">
        <is>
          <t>Closed by DOHMH</t>
        </is>
      </c>
      <c r="N4" s="17" t="inlineStr">
        <is>
          <t>Critical violations per inspection</t>
        </is>
      </c>
      <c r="Q4" s="17" t="inlineStr">
        <is>
          <t>Most cited: 10F</t>
        </is>
      </c>
    </row>
    <row r="5">
      <c r="B5" s="18">
        <f>Analysis!B8</f>
        <v/>
      </c>
      <c r="C5" s="19" t="n"/>
      <c r="D5" s="19" t="n"/>
      <c r="E5" s="20">
        <f>Analysis!C8</f>
        <v/>
      </c>
      <c r="F5" s="19" t="n"/>
      <c r="G5" s="19" t="n"/>
      <c r="H5" s="21">
        <f>Analysis!D8</f>
        <v/>
      </c>
      <c r="I5" s="19" t="n"/>
      <c r="J5" s="19" t="n"/>
      <c r="K5" s="18">
        <f>Analysis!E8</f>
        <v/>
      </c>
      <c r="L5" s="19" t="n"/>
      <c r="M5" s="19" t="n"/>
      <c r="N5" s="22">
        <f>Analysis!F8</f>
        <v/>
      </c>
      <c r="O5" s="19" t="n"/>
      <c r="P5" s="19" t="n"/>
      <c r="Q5" s="20">
        <f>Analysis!J3</f>
        <v/>
      </c>
      <c r="R5" s="19" t="n"/>
      <c r="S5" s="19" t="n"/>
    </row>
    <row r="6">
      <c r="B6" s="19" t="n"/>
      <c r="C6" s="19" t="n"/>
      <c r="D6" s="19" t="n"/>
      <c r="E6" s="19" t="n"/>
      <c r="F6" s="19" t="n"/>
      <c r="G6" s="19" t="n"/>
      <c r="H6" s="19" t="n"/>
      <c r="I6" s="19" t="n"/>
      <c r="J6" s="19" t="n"/>
      <c r="K6" s="19" t="n"/>
      <c r="L6" s="19" t="n"/>
      <c r="M6" s="19" t="n"/>
      <c r="N6" s="19" t="n"/>
      <c r="O6" s="19" t="n"/>
      <c r="P6" s="19" t="n"/>
      <c r="Q6" s="19" t="n"/>
      <c r="R6" s="19" t="n"/>
      <c r="S6" s="19" t="n"/>
    </row>
  </sheetData>
  <mergeCells count="14">
    <mergeCell ref="B5:D6"/>
    <mergeCell ref="B2:S2"/>
    <mergeCell ref="K4:M4"/>
    <mergeCell ref="E5:G6"/>
    <mergeCell ref="B4:D4"/>
    <mergeCell ref="H4:J4"/>
    <mergeCell ref="H5:J6"/>
    <mergeCell ref="K5:M6"/>
    <mergeCell ref="Q4:S4"/>
    <mergeCell ref="Q5:S6"/>
    <mergeCell ref="E4:G4"/>
    <mergeCell ref="N5:P6"/>
    <mergeCell ref="N4:P4"/>
    <mergeCell ref="B1:S1"/>
  </mergeCells>
  <pageMargins left="0.3" right="0.3" top="0.3" bottom="0.3" header="0.5" footer="0.5"/>
  <pageSetup orientation="landscape" paperSize="9" fitToHeight="1"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2026-10-06T19:00:55Z</dcterms:created>
  <dcterms:modified xmlns:dcterms="http://purl.org/dc/terms/" xmlns:xsi="http://www.w3.org/2001/XMLSchema-instance" xsi:type="dcterms:W3CDTF">2026-10-06T19:00:57Z</dcterms:modified>
</cp:coreProperties>
</file>